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drawings/drawing68.xml" ContentType="application/vnd.openxmlformats-officedocument.drawing+xml"/>
  <Override PartName="/xl/drawings/drawing79.xml" ContentType="application/vnd.openxmlformats-officedocument.drawing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39.xml" ContentType="application/vnd.openxmlformats-officedocument.drawing+xml"/>
  <Override PartName="/xl/drawings/drawing57.xml" ContentType="application/vnd.openxmlformats-officedocument.drawing+xml"/>
  <Override PartName="/xl/drawings/drawing86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46.xml" ContentType="application/vnd.openxmlformats-officedocument.drawing+xml"/>
  <Override PartName="/xl/drawings/drawing64.xml" ContentType="application/vnd.openxmlformats-officedocument.drawing+xml"/>
  <Override PartName="/xl/drawings/drawing75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drawings/drawing35.xml" ContentType="application/vnd.openxmlformats-officedocument.drawing+xml"/>
  <Override PartName="/xl/drawings/drawing53.xml" ContentType="application/vnd.openxmlformats-officedocument.drawing+xml"/>
  <Override PartName="/xl/drawings/drawing82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42.xml" ContentType="application/vnd.openxmlformats-officedocument.drawing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worksheets/sheet69.xml" ContentType="application/vnd.openxmlformats-officedocument.spreadsheetml.worksheet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worksheets/sheet29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76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36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83.xml" ContentType="application/vnd.openxmlformats-officedocument.spreadsheetml.worksheet+xml"/>
  <Override PartName="/xl/worksheets/sheet25.xml" ContentType="application/vnd.openxmlformats-officedocument.spreadsheetml.worksheet+xml"/>
  <Override PartName="/xl/worksheets/sheet43.xml" ContentType="application/vnd.openxmlformats-officedocument.spreadsheetml.worksheet+xml"/>
  <Override PartName="/xl/worksheets/sheet72.xml" ContentType="application/vnd.openxmlformats-officedocument.spreadsheetml.worksheet+xml"/>
  <Default Extension="png" ContentType="image/png"/>
  <Default Extension="bin" ContentType="application/vnd.openxmlformats-officedocument.spreadsheetml.printerSettings"/>
  <Override PartName="/xl/drawings/drawing69.xml" ContentType="application/vnd.openxmlformats-officedocument.drawing+xml"/>
  <Override PartName="/xl/drawings/drawing87.xml" ContentType="application/vnd.openxmlformats-officedocument.drawing+xml"/>
  <Override PartName="/xl/worksheets/sheet14.xml" ContentType="application/vnd.openxmlformats-officedocument.spreadsheetml.worksheet+xml"/>
  <Override PartName="/xl/worksheets/sheet32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58.xml" ContentType="application/vnd.openxmlformats-officedocument.drawing+xml"/>
  <Override PartName="/xl/drawings/drawing76.xml" ContentType="application/vnd.openxmlformats-officedocument.drawing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drawings/drawing36.xml" ContentType="application/vnd.openxmlformats-officedocument.drawing+xml"/>
  <Override PartName="/xl/drawings/drawing47.xml" ContentType="application/vnd.openxmlformats-officedocument.drawing+xml"/>
  <Override PartName="/xl/drawings/drawing65.xml" ContentType="application/vnd.openxmlformats-officedocument.drawing+xml"/>
  <Override PartName="/xl/drawings/drawing83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25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charts/chart1.xml" ContentType="application/vnd.openxmlformats-officedocument.drawingml.chart+xml"/>
  <Override PartName="/xl/drawings/drawing72.xml" ContentType="application/vnd.openxmlformats-officedocument.drawing+xml"/>
  <Override PartName="/docProps/app.xml" ContentType="application/vnd.openxmlformats-officedocument.extended-properties+xml"/>
  <Override PartName="/xl/drawings/drawing14.xml" ContentType="application/vnd.openxmlformats-officedocument.drawing+xml"/>
  <Override PartName="/xl/drawings/drawing32.xml" ContentType="application/vnd.openxmlformats-officedocument.drawing+xml"/>
  <Override PartName="/xl/drawings/drawing61.xml" ContentType="application/vnd.openxmlformats-officedocument.drawing+xml"/>
  <Override PartName="/xl/worksheets/sheet59.xml" ContentType="application/vnd.openxmlformats-officedocument.spreadsheetml.worksheet+xml"/>
  <Override PartName="/xl/worksheets/sheet77.xml" ContentType="application/vnd.openxmlformats-officedocument.spreadsheetml.worksheet+xml"/>
  <Override PartName="/xl/drawings/drawing21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48.xml" ContentType="application/vnd.openxmlformats-officedocument.spreadsheetml.worksheet+xml"/>
  <Override PartName="/xl/worksheets/sheet66.xml" ContentType="application/vnd.openxmlformats-officedocument.spreadsheetml.worksheet+xml"/>
  <Override PartName="/xl/drawings/drawing10.xml" ContentType="application/vnd.openxmlformats-officedocument.drawing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5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drawings/drawing59.xml" ContentType="application/vnd.openxmlformats-officedocument.drawing+xml"/>
  <Override PartName="/xl/drawings/drawing88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drawings/drawing66.xml" ContentType="application/vnd.openxmlformats-officedocument.drawing+xml"/>
  <Override PartName="/xl/drawings/drawing77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Override PartName="/xl/charts/chart2.xml" ContentType="application/vnd.openxmlformats-officedocument.drawingml.chart+xml"/>
  <Override PartName="/xl/drawings/drawing84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62.xml" ContentType="application/vnd.openxmlformats-officedocument.drawing+xml"/>
  <Override PartName="/xl/drawings/drawing73.xml" ContentType="application/vnd.openxmlformats-officedocument.drawing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  <Override PartName="/xl/drawings/drawing80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drawings/drawing11.xml" ContentType="application/vnd.openxmlformats-officedocument.drawing+xml"/>
  <Override PartName="/xl/drawings/drawing40.xml" ContentType="application/vnd.openxmlformats-officedocument.drawing+xml"/>
  <Override PartName="/xl/worksheets/sheet38.xml" ContentType="application/vnd.openxmlformats-officedocument.spreadsheetml.worksheet+xml"/>
  <Override PartName="/xl/chartsheets/sheet2.xml" ContentType="application/vnd.openxmlformats-officedocument.spreadsheetml.chart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drawings/drawing9.xml" ContentType="application/vnd.openxmlformats-officedocument.drawing+xml"/>
  <Override PartName="/xl/drawings/drawing78.xml" ContentType="application/vnd.openxmlformats-officedocument.drawing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67.xml" ContentType="application/vnd.openxmlformats-officedocument.drawing+xml"/>
  <Override PartName="/xl/drawings/drawing85.xml" ContentType="application/vnd.openxmlformats-officedocument.drawing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drawings/drawing5.xml" ContentType="application/vnd.openxmlformats-officedocument.drawing+xml"/>
  <Override PartName="/xl/drawings/drawing27.xml" ContentType="application/vnd.openxmlformats-officedocument.drawing+xml"/>
  <Override PartName="/xl/drawings/drawing45.xml" ContentType="application/vnd.openxmlformats-officedocument.drawing+xml"/>
  <Override PartName="/xl/drawings/drawing56.xml" ContentType="application/vnd.openxmlformats-officedocument.drawing+xml"/>
  <Override PartName="/xl/charts/chart3.xml" ContentType="application/vnd.openxmlformats-officedocument.drawingml.chart+xml"/>
  <Override PartName="/xl/drawings/drawing74.xml" ContentType="application/vnd.openxmlformats-officedocument.drawing+xml"/>
  <Override PartName="/xl/drawings/drawing16.xml" ContentType="application/vnd.openxmlformats-officedocument.drawing+xml"/>
  <Override PartName="/xl/drawings/drawing34.xml" ContentType="application/vnd.openxmlformats-officedocument.drawing+xml"/>
  <Override PartName="/xl/drawings/drawing63.xml" ContentType="application/vnd.openxmlformats-officedocument.drawing+xml"/>
  <Override PartName="/xl/drawings/drawing81.xml" ContentType="application/vnd.openxmlformats-officedocument.drawing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3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70.xml" ContentType="application/vnd.openxmlformats-officedocument.drawing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drawings/drawing12.xml" ContentType="application/vnd.openxmlformats-officedocument.drawing+xml"/>
  <Override PartName="/xl/drawings/drawing30.xml" ContentType="application/vnd.openxmlformats-officedocument.drawing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chartsheets/sheet3.xml" ContentType="application/vnd.openxmlformats-officedocument.spreadsheetml.chart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17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515" yWindow="-90" windowWidth="11115" windowHeight="10410" tabRatio="879" firstSheet="20" activeTab="86"/>
  </bookViews>
  <sheets>
    <sheet name="INICIO" sheetId="55" r:id="rId1"/>
    <sheet name="DEZEMBRO19" sheetId="17" state="hidden" r:id="rId2"/>
    <sheet name="JANEIRO20" sheetId="19" state="hidden" r:id="rId3"/>
    <sheet name="FEVEREIRO20" sheetId="26" state="hidden" r:id="rId4"/>
    <sheet name="MARCO20" sheetId="27" state="hidden" r:id="rId5"/>
    <sheet name="JUNHO20" sheetId="35" state="hidden" r:id="rId6"/>
    <sheet name="JULHO20" sheetId="36" state="hidden" r:id="rId7"/>
    <sheet name="AGOSTO20" sheetId="37" state="hidden" r:id="rId8"/>
    <sheet name="SETEMBRO20" sheetId="38" state="hidden" r:id="rId9"/>
    <sheet name="FACA BATIDA" sheetId="42" r:id="rId10"/>
    <sheet name="FACAS" sheetId="24" r:id="rId11"/>
    <sheet name="ABRIL20" sheetId="28" state="hidden" r:id="rId12"/>
    <sheet name="MAIO20" sheetId="31" state="hidden" r:id="rId13"/>
    <sheet name="OUTUBRO20" sheetId="39" state="hidden" r:id="rId14"/>
    <sheet name="NOVEMBRO20" sheetId="40" state="hidden" r:id="rId15"/>
    <sheet name="DEZEMBRO20 " sheetId="41" state="hidden" r:id="rId16"/>
    <sheet name="JANEIRO21" sheetId="43" state="hidden" r:id="rId17"/>
    <sheet name="FEVEREIRO21" sheetId="44" state="hidden" r:id="rId18"/>
    <sheet name="ABRIL21" sheetId="46" state="hidden" r:id="rId19"/>
    <sheet name="MARCO21 " sheetId="45" state="hidden" r:id="rId20"/>
    <sheet name="PAPEL" sheetId="25" r:id="rId21"/>
    <sheet name="PRECOS" sheetId="33" r:id="rId22"/>
    <sheet name="PRECOS (2)" sheetId="78" state="hidden" r:id="rId23"/>
    <sheet name="MAIO21" sheetId="49" state="hidden" r:id="rId24"/>
    <sheet name="JUNHO21" sheetId="50" state="hidden" r:id="rId25"/>
    <sheet name="JULHO21" sheetId="51" state="hidden" r:id="rId26"/>
    <sheet name="AGOSTO21" sheetId="52" state="hidden" r:id="rId27"/>
    <sheet name="SETEMBRO21" sheetId="53" state="hidden" r:id="rId28"/>
    <sheet name="OUTUBRO21" sheetId="56" state="hidden" r:id="rId29"/>
    <sheet name="NOVEMBRO21" sheetId="58" state="hidden" r:id="rId30"/>
    <sheet name="DEZEMBRO21" sheetId="59" state="hidden" r:id="rId31"/>
    <sheet name="JANEIRO22" sheetId="60" state="hidden" r:id="rId32"/>
    <sheet name="FEVEREIRO22" sheetId="61" state="hidden" r:id="rId33"/>
    <sheet name="MARÇO22" sheetId="62" state="hidden" r:id="rId34"/>
    <sheet name="ABRIL22" sheetId="63" state="hidden" r:id="rId35"/>
    <sheet name="MAIO22" sheetId="64" state="hidden" r:id="rId36"/>
    <sheet name="JUNHO22" sheetId="65" state="hidden" r:id="rId37"/>
    <sheet name="JULHO22" sheetId="66" state="hidden" r:id="rId38"/>
    <sheet name="AGOSTO22 " sheetId="67" state="hidden" r:id="rId39"/>
    <sheet name="SETEMBRO22" sheetId="68" state="hidden" r:id="rId40"/>
    <sheet name="OUTUBRO22" sheetId="69" state="hidden" r:id="rId41"/>
    <sheet name="NOVEMBRO22" sheetId="70" state="hidden" r:id="rId42"/>
    <sheet name="DEZEMBRO22" sheetId="71" state="hidden" r:id="rId43"/>
    <sheet name="JANEIRO23" sheetId="72" state="hidden" r:id="rId44"/>
    <sheet name="FEVEREIRO23" sheetId="73" state="hidden" r:id="rId45"/>
    <sheet name="MARÇO23" sheetId="75" state="hidden" r:id="rId46"/>
    <sheet name="ABRIL23" sheetId="76" state="hidden" r:id="rId47"/>
    <sheet name="MAIO23" sheetId="77" state="hidden" r:id="rId48"/>
    <sheet name="JUNHO23" sheetId="79" state="hidden" r:id="rId49"/>
    <sheet name="JULHO23" sheetId="80" state="hidden" r:id="rId50"/>
    <sheet name="AGOSTO23" sheetId="81" state="hidden" r:id="rId51"/>
    <sheet name="SETEMBRO23" sheetId="82" state="hidden" r:id="rId52"/>
    <sheet name="OUTUBRO23" sheetId="84" state="hidden" r:id="rId53"/>
    <sheet name="NOVEMBRO23" sheetId="85" state="hidden" r:id="rId54"/>
    <sheet name="DEZEMBRO23" sheetId="86" state="hidden" r:id="rId55"/>
    <sheet name="Gráf1" sheetId="90" state="hidden" r:id="rId56"/>
    <sheet name="Gráf3" sheetId="92" state="hidden" r:id="rId57"/>
    <sheet name="Gráf2" sheetId="91" state="hidden" r:id="rId58"/>
    <sheet name="JANEIRO24" sheetId="88" state="hidden" r:id="rId59"/>
    <sheet name="FEVEREIRO24" sheetId="93" state="hidden" r:id="rId60"/>
    <sheet name="MARÇO24" sheetId="94" state="hidden" r:id="rId61"/>
    <sheet name="ABRIL24" sheetId="96" state="hidden" r:id="rId62"/>
    <sheet name="MAIO24" sheetId="98" state="hidden" r:id="rId63"/>
    <sheet name="JUNHO24" sheetId="99" state="hidden" r:id="rId64"/>
    <sheet name="JULHO24" sheetId="100" state="hidden" r:id="rId65"/>
    <sheet name="AGOSTO24" sheetId="101" state="hidden" r:id="rId66"/>
    <sheet name="SETEMBRO24" sheetId="103" state="hidden" r:id="rId67"/>
    <sheet name="OUTUBRO24" sheetId="106" state="hidden" r:id="rId68"/>
    <sheet name="NOVEMBRO24" sheetId="107" state="hidden" r:id="rId69"/>
    <sheet name="DEZEMBRO24" sheetId="109" state="hidden" r:id="rId70"/>
    <sheet name="JANEIRO 25" sheetId="111" state="hidden" r:id="rId71"/>
    <sheet name="FEVEREIRO 25" sheetId="112" state="hidden" r:id="rId72"/>
    <sheet name="CAIXA DE PAPELA" sheetId="30" state="hidden" r:id="rId73"/>
    <sheet name="FORNECEDOR" sheetId="29" state="hidden" r:id="rId74"/>
    <sheet name="COMPRAS" sheetId="48" state="hidden" r:id="rId75"/>
    <sheet name="MARÇO 25" sheetId="113" state="hidden" r:id="rId76"/>
    <sheet name="ABRIL 25" sheetId="115" state="hidden" r:id="rId77"/>
    <sheet name="MAIO 25" sheetId="117" state="hidden" r:id="rId78"/>
    <sheet name="JUNHO 25" sheetId="120" state="hidden" r:id="rId79"/>
    <sheet name="JULHO 25" sheetId="121" state="hidden" r:id="rId80"/>
    <sheet name="AGOSTO 25" sheetId="122" state="hidden" r:id="rId81"/>
    <sheet name="SETEMBRO 25" sheetId="123" state="hidden" r:id="rId82"/>
    <sheet name="OUTUBRO 25" sheetId="124" state="hidden" r:id="rId83"/>
    <sheet name="NOVEMBRO 25" sheetId="125" state="hidden" r:id="rId84"/>
    <sheet name="DEZEMBRO 25" sheetId="126" r:id="rId85"/>
    <sheet name="JANEIRO 26" sheetId="127" r:id="rId86"/>
    <sheet name="FEVEREIRO 26" sheetId="128" r:id="rId87"/>
    <sheet name="MARÇO 26" sheetId="129" r:id="rId88"/>
  </sheets>
  <definedNames>
    <definedName name="_xlnm._FilterDatabase" localSheetId="3" hidden="1">FEVEREIRO20!$A$1:$L$164</definedName>
    <definedName name="_xlnm._FilterDatabase" localSheetId="2" hidden="1">JANEIRO20!$A$1:$L$140</definedName>
  </definedNames>
  <calcPr calcId="124519"/>
</workbook>
</file>

<file path=xl/calcChain.xml><?xml version="1.0" encoding="utf-8"?>
<calcChain xmlns="http://schemas.openxmlformats.org/spreadsheetml/2006/main">
  <c r="E11" i="33"/>
  <c r="K14"/>
  <c r="C33" l="1"/>
  <c r="C35" s="1"/>
  <c r="C32"/>
  <c r="C31"/>
  <c r="C34" l="1"/>
  <c r="C37"/>
  <c r="C36"/>
  <c r="F31" l="1"/>
  <c r="L121" i="129"/>
  <c r="A50"/>
  <c r="A32"/>
  <c r="E33" i="33" l="1"/>
  <c r="E34" s="1"/>
  <c r="E32"/>
  <c r="E31"/>
  <c r="F34"/>
  <c r="F33"/>
  <c r="F32"/>
  <c r="G31" l="1"/>
  <c r="L138" i="128" l="1"/>
  <c r="A39"/>
  <c r="A22"/>
  <c r="K13" i="33"/>
  <c r="L142" i="127" l="1"/>
  <c r="A42"/>
  <c r="A24"/>
  <c r="F11" i="33"/>
  <c r="G11"/>
  <c r="F13"/>
  <c r="G13"/>
  <c r="L120" i="126" l="1"/>
  <c r="A35"/>
  <c r="A18"/>
  <c r="E13" i="33" l="1"/>
  <c r="J11" l="1"/>
  <c r="L197" i="125" l="1"/>
  <c r="A68"/>
  <c r="A34"/>
  <c r="L196" i="124" l="1"/>
  <c r="A70"/>
  <c r="A34"/>
  <c r="H11" i="33" l="1"/>
  <c r="I13" l="1"/>
  <c r="L211" i="123" l="1"/>
  <c r="A88"/>
  <c r="A55"/>
  <c r="D11" i="33"/>
  <c r="D13"/>
  <c r="L175" i="122" l="1"/>
  <c r="A63"/>
  <c r="A30"/>
  <c r="I11" i="33" l="1"/>
  <c r="H13"/>
  <c r="K11" l="1"/>
  <c r="J13"/>
  <c r="L278" i="121" l="1"/>
  <c r="A158"/>
  <c r="A128"/>
  <c r="L306" i="120" l="1"/>
  <c r="A198"/>
  <c r="A166"/>
  <c r="G33" i="33" l="1"/>
  <c r="G32"/>
  <c r="L316" i="117" l="1"/>
  <c r="A188"/>
  <c r="A157"/>
  <c r="D33" i="33" l="1"/>
  <c r="D41" s="1"/>
  <c r="D32"/>
  <c r="D31"/>
  <c r="E39"/>
  <c r="C39"/>
  <c r="D40" l="1"/>
  <c r="D35"/>
  <c r="D34"/>
  <c r="D39"/>
  <c r="D37"/>
  <c r="D38"/>
  <c r="D36"/>
  <c r="E41"/>
  <c r="E38"/>
  <c r="E40"/>
  <c r="C38"/>
  <c r="C41"/>
  <c r="C40"/>
  <c r="E36"/>
  <c r="E35"/>
  <c r="C11"/>
  <c r="E37" l="1"/>
  <c r="L330" i="115" l="1"/>
  <c r="A183"/>
  <c r="A135"/>
  <c r="J103" i="25" l="1"/>
  <c r="J100"/>
  <c r="J101"/>
  <c r="J102"/>
  <c r="J99"/>
  <c r="L317" i="113" l="1"/>
  <c r="A167"/>
  <c r="A123"/>
  <c r="J17" i="33"/>
  <c r="L291" i="112" l="1"/>
  <c r="A159"/>
  <c r="A127"/>
  <c r="L325" i="111" l="1"/>
  <c r="A212"/>
  <c r="A175"/>
  <c r="L15"/>
  <c r="L280" i="109" l="1"/>
  <c r="A179"/>
  <c r="A159"/>
  <c r="L28"/>
  <c r="L17"/>
  <c r="K33" i="25" l="1"/>
  <c r="L361" i="107" l="1"/>
  <c r="A169"/>
  <c r="A124"/>
  <c r="L82"/>
  <c r="L23"/>
  <c r="L354" i="106" l="1"/>
  <c r="A177"/>
  <c r="A127"/>
  <c r="L92"/>
  <c r="L37"/>
  <c r="L25" i="103" l="1"/>
  <c r="L64" l="1"/>
  <c r="A98"/>
  <c r="G37" i="25" l="1"/>
  <c r="H17" i="33" l="1"/>
  <c r="L329" i="103"/>
  <c r="A155"/>
  <c r="AQ86" i="25" l="1"/>
  <c r="AR83"/>
  <c r="AR82"/>
  <c r="AR81"/>
  <c r="AR80"/>
  <c r="AR79"/>
  <c r="AR78"/>
  <c r="AR77"/>
  <c r="AR76"/>
  <c r="AR75"/>
  <c r="AR74"/>
  <c r="AR73"/>
  <c r="AR72"/>
  <c r="AR71"/>
  <c r="AR70"/>
  <c r="AR87" l="1"/>
  <c r="AR88" s="1"/>
  <c r="AM86"/>
  <c r="AN83"/>
  <c r="AN82"/>
  <c r="AN81"/>
  <c r="AN80"/>
  <c r="AN79"/>
  <c r="AN78"/>
  <c r="AN77"/>
  <c r="AN76"/>
  <c r="AN75"/>
  <c r="AN74"/>
  <c r="AN73"/>
  <c r="AN72"/>
  <c r="AN71"/>
  <c r="AN70"/>
  <c r="AJ83"/>
  <c r="AJ82"/>
  <c r="AJ81"/>
  <c r="AJ80"/>
  <c r="AJ79"/>
  <c r="AJ78"/>
  <c r="AJ77"/>
  <c r="AJ76"/>
  <c r="AJ75"/>
  <c r="AJ74"/>
  <c r="AJ73"/>
  <c r="AJ72"/>
  <c r="AJ71"/>
  <c r="AJ70"/>
  <c r="AE86"/>
  <c r="AF83"/>
  <c r="AF82"/>
  <c r="AF81"/>
  <c r="AF80"/>
  <c r="AF79"/>
  <c r="AF78"/>
  <c r="AF77"/>
  <c r="AF76"/>
  <c r="AF75"/>
  <c r="AF74"/>
  <c r="AF73"/>
  <c r="AF72"/>
  <c r="AF71"/>
  <c r="AF70"/>
  <c r="AB83"/>
  <c r="AB82"/>
  <c r="AB81"/>
  <c r="AB80"/>
  <c r="AB79"/>
  <c r="AB78"/>
  <c r="AB77"/>
  <c r="AB76"/>
  <c r="AB75"/>
  <c r="AB74"/>
  <c r="AB73"/>
  <c r="AB72"/>
  <c r="AB71"/>
  <c r="AB70"/>
  <c r="AN87" l="1"/>
  <c r="AN88" s="1"/>
  <c r="AJ87"/>
  <c r="AJ88" s="1"/>
  <c r="AF87"/>
  <c r="AF88" s="1"/>
  <c r="AB87"/>
  <c r="AB88" s="1"/>
  <c r="C53" i="33" l="1"/>
  <c r="C52" s="1"/>
  <c r="D53"/>
  <c r="C50" l="1"/>
  <c r="L217" i="101"/>
  <c r="A82"/>
  <c r="A18"/>
  <c r="L10"/>
  <c r="L324" i="100"/>
  <c r="A59" l="1"/>
  <c r="A15"/>
  <c r="L7"/>
  <c r="L198" i="99" l="1"/>
  <c r="A69"/>
  <c r="L13" l="1"/>
  <c r="K17" i="33" l="1"/>
  <c r="A21" i="99" l="1"/>
  <c r="I30" i="33" l="1"/>
  <c r="H30"/>
  <c r="A62" i="98" l="1"/>
  <c r="X70" i="25" l="1"/>
  <c r="X83"/>
  <c r="X82"/>
  <c r="X81"/>
  <c r="X80"/>
  <c r="X79"/>
  <c r="X78"/>
  <c r="X77"/>
  <c r="X76"/>
  <c r="X75"/>
  <c r="X74"/>
  <c r="X73"/>
  <c r="X72"/>
  <c r="X71"/>
  <c r="L173" i="98"/>
  <c r="A19"/>
  <c r="L9"/>
  <c r="X87" i="25" l="1"/>
  <c r="X88" s="1"/>
  <c r="L15" i="96"/>
  <c r="L218" l="1"/>
  <c r="A95" l="1"/>
  <c r="A25" l="1"/>
  <c r="L204" i="94"/>
  <c r="D54" i="33" l="1"/>
  <c r="E53"/>
  <c r="E50" s="1"/>
  <c r="E52" l="1"/>
  <c r="E58"/>
  <c r="E55"/>
  <c r="E60"/>
  <c r="E57"/>
  <c r="E54"/>
  <c r="E59"/>
  <c r="E56"/>
  <c r="D60"/>
  <c r="D56"/>
  <c r="D50"/>
  <c r="D52"/>
  <c r="D57"/>
  <c r="D58"/>
  <c r="D59"/>
  <c r="D55"/>
  <c r="L333" i="94" l="1"/>
  <c r="A68"/>
  <c r="L7"/>
  <c r="A11" l="1"/>
  <c r="C58" i="33" l="1"/>
  <c r="C59"/>
  <c r="C56"/>
  <c r="C57"/>
  <c r="C60"/>
  <c r="C55"/>
  <c r="Y21" l="1"/>
  <c r="L209" i="93" l="1"/>
  <c r="A75"/>
  <c r="A24"/>
  <c r="A17"/>
  <c r="L7"/>
  <c r="C54" i="33" l="1"/>
  <c r="AA22" l="1"/>
  <c r="AA21"/>
  <c r="Y29"/>
  <c r="AA30"/>
  <c r="Y30"/>
  <c r="AC30" l="1"/>
  <c r="AC29"/>
  <c r="AC28"/>
  <c r="AC21"/>
  <c r="AC22"/>
  <c r="AA29"/>
  <c r="AA28"/>
  <c r="Y32"/>
  <c r="Y31"/>
  <c r="Y28"/>
  <c r="Y24"/>
  <c r="Y23"/>
  <c r="Y22"/>
  <c r="L205" i="88" l="1"/>
  <c r="A93"/>
  <c r="A57"/>
  <c r="A18"/>
  <c r="L10"/>
  <c r="L168" i="86"/>
  <c r="A61"/>
  <c r="A44"/>
  <c r="L7" l="1"/>
  <c r="A193" l="1"/>
  <c r="A16"/>
  <c r="A18" i="85" l="1"/>
  <c r="A235"/>
  <c r="L184"/>
  <c r="A84"/>
  <c r="A55"/>
  <c r="L9" l="1"/>
  <c r="L233" i="84" l="1"/>
  <c r="A244" l="1"/>
  <c r="A97"/>
  <c r="A62"/>
  <c r="A19"/>
  <c r="L13"/>
  <c r="A80" i="82" l="1"/>
  <c r="A55"/>
  <c r="L17" l="1"/>
  <c r="V30" i="81" l="1"/>
  <c r="V29"/>
  <c r="L200"/>
  <c r="V28"/>
  <c r="A81"/>
  <c r="V27"/>
  <c r="V26"/>
  <c r="A222" i="82"/>
  <c r="L177"/>
  <c r="A21"/>
  <c r="A234" i="81" l="1"/>
  <c r="L219" l="1"/>
  <c r="A58"/>
  <c r="A20"/>
  <c r="L14"/>
  <c r="L181" i="80"/>
  <c r="A57"/>
  <c r="A77"/>
  <c r="L10" l="1"/>
  <c r="A15"/>
  <c r="L205"/>
  <c r="L194"/>
  <c r="A206" l="1"/>
  <c r="L66" i="79" l="1"/>
  <c r="L200" l="1"/>
  <c r="A94"/>
  <c r="L10" l="1"/>
  <c r="A227"/>
  <c r="A67"/>
  <c r="A14"/>
  <c r="S76" i="78" l="1"/>
  <c r="S75"/>
  <c r="S71"/>
  <c r="S70"/>
  <c r="G39"/>
  <c r="S37"/>
  <c r="G37"/>
  <c r="S36"/>
  <c r="Y34"/>
  <c r="S34"/>
  <c r="Y31"/>
  <c r="Y30"/>
  <c r="G30"/>
  <c r="G35" s="1"/>
  <c r="F30"/>
  <c r="F40" s="1"/>
  <c r="E30"/>
  <c r="E40" s="1"/>
  <c r="AC29"/>
  <c r="AA29"/>
  <c r="Y29"/>
  <c r="S29"/>
  <c r="Y28"/>
  <c r="AC27"/>
  <c r="AA27"/>
  <c r="Y27"/>
  <c r="AC26"/>
  <c r="AA26"/>
  <c r="Y26"/>
  <c r="Y25"/>
  <c r="AC24"/>
  <c r="AA24"/>
  <c r="Y24"/>
  <c r="AC23"/>
  <c r="AA23"/>
  <c r="Y23"/>
  <c r="S23"/>
  <c r="AC22"/>
  <c r="AA22"/>
  <c r="Y22"/>
  <c r="AC21"/>
  <c r="AA21"/>
  <c r="Y21"/>
  <c r="S21"/>
  <c r="J13"/>
  <c r="I13"/>
  <c r="H13"/>
  <c r="H17" s="1"/>
  <c r="G13"/>
  <c r="G17" s="1"/>
  <c r="F13"/>
  <c r="F17" s="1"/>
  <c r="E13"/>
  <c r="E17" s="1"/>
  <c r="D13"/>
  <c r="D17" s="1"/>
  <c r="C13"/>
  <c r="C17" s="1"/>
  <c r="J11"/>
  <c r="I11"/>
  <c r="H11"/>
  <c r="G11"/>
  <c r="F11"/>
  <c r="E11"/>
  <c r="D11"/>
  <c r="C11"/>
  <c r="I17" l="1"/>
  <c r="E34"/>
  <c r="E38"/>
  <c r="E36"/>
  <c r="J17"/>
  <c r="F35"/>
  <c r="E35"/>
  <c r="E37"/>
  <c r="F39"/>
  <c r="G31"/>
  <c r="G40" s="1"/>
  <c r="E39"/>
  <c r="F37"/>
  <c r="F33"/>
  <c r="E33"/>
  <c r="F31"/>
  <c r="G34"/>
  <c r="G36"/>
  <c r="G38"/>
  <c r="E31"/>
  <c r="F34"/>
  <c r="F36"/>
  <c r="F38"/>
  <c r="G33"/>
  <c r="L19" i="77" l="1"/>
  <c r="A198" l="1"/>
  <c r="A99"/>
  <c r="A78"/>
  <c r="A26"/>
  <c r="L14" i="76" l="1"/>
  <c r="A162" l="1"/>
  <c r="A73"/>
  <c r="A50"/>
  <c r="A17"/>
  <c r="C13" i="33" l="1"/>
  <c r="A268" i="75" l="1"/>
  <c r="A76"/>
  <c r="A52"/>
  <c r="A16"/>
  <c r="A227" i="73" l="1"/>
  <c r="A85"/>
  <c r="A52"/>
  <c r="A20"/>
  <c r="T83" i="25" l="1"/>
  <c r="T82"/>
  <c r="T81"/>
  <c r="T80"/>
  <c r="T79"/>
  <c r="T78"/>
  <c r="T77"/>
  <c r="T76"/>
  <c r="T75"/>
  <c r="T74"/>
  <c r="T73"/>
  <c r="T72"/>
  <c r="T71"/>
  <c r="T70"/>
  <c r="P83"/>
  <c r="P82"/>
  <c r="P81"/>
  <c r="P80"/>
  <c r="P79"/>
  <c r="P78"/>
  <c r="P77"/>
  <c r="P76"/>
  <c r="P75"/>
  <c r="P74"/>
  <c r="P73"/>
  <c r="P72"/>
  <c r="P71"/>
  <c r="P70"/>
  <c r="L83"/>
  <c r="L82"/>
  <c r="L81"/>
  <c r="L80"/>
  <c r="L79"/>
  <c r="L78"/>
  <c r="L77"/>
  <c r="L76"/>
  <c r="L75"/>
  <c r="L74"/>
  <c r="L73"/>
  <c r="L72"/>
  <c r="L71"/>
  <c r="L70"/>
  <c r="H83"/>
  <c r="H82"/>
  <c r="H81"/>
  <c r="H80"/>
  <c r="H79"/>
  <c r="H78"/>
  <c r="H77"/>
  <c r="H76"/>
  <c r="H75"/>
  <c r="H74"/>
  <c r="H73"/>
  <c r="H72"/>
  <c r="H71"/>
  <c r="H70"/>
  <c r="D83"/>
  <c r="D82"/>
  <c r="D81"/>
  <c r="D80"/>
  <c r="D79"/>
  <c r="D78"/>
  <c r="D77"/>
  <c r="D76"/>
  <c r="D75"/>
  <c r="D74"/>
  <c r="D73"/>
  <c r="D72"/>
  <c r="D71"/>
  <c r="D70"/>
  <c r="T87" l="1"/>
  <c r="T88" s="1"/>
  <c r="D87"/>
  <c r="D88" s="1"/>
  <c r="H87"/>
  <c r="H88" s="1"/>
  <c r="P87"/>
  <c r="P88" s="1"/>
  <c r="L87"/>
  <c r="L88" s="1"/>
  <c r="A227" i="72" l="1"/>
  <c r="A70"/>
  <c r="A38"/>
  <c r="A15"/>
  <c r="L20" i="71" l="1"/>
  <c r="A209" l="1"/>
  <c r="A84"/>
  <c r="A66"/>
  <c r="A25"/>
  <c r="L20" i="70" l="1"/>
  <c r="A310" l="1"/>
  <c r="A127"/>
  <c r="S75" i="33" l="1"/>
  <c r="A80" i="70"/>
  <c r="A25"/>
  <c r="AF4" i="25" l="1"/>
  <c r="W63"/>
  <c r="X61"/>
  <c r="X60"/>
  <c r="X59"/>
  <c r="X58"/>
  <c r="X57"/>
  <c r="X56"/>
  <c r="X55"/>
  <c r="X54"/>
  <c r="X53"/>
  <c r="X52"/>
  <c r="X51"/>
  <c r="X50"/>
  <c r="X49"/>
  <c r="X48"/>
  <c r="X47"/>
  <c r="X46"/>
  <c r="X64" l="1"/>
  <c r="X65" s="1"/>
  <c r="A217" i="69"/>
  <c r="A80"/>
  <c r="A60"/>
  <c r="A18"/>
  <c r="Y37" i="25" l="1"/>
  <c r="Z33"/>
  <c r="Z32"/>
  <c r="Z31"/>
  <c r="Z30"/>
  <c r="Z29"/>
  <c r="Z28"/>
  <c r="Z27"/>
  <c r="Z26"/>
  <c r="Z25"/>
  <c r="Z24"/>
  <c r="Z23"/>
  <c r="Z22"/>
  <c r="Z21"/>
  <c r="Z38" l="1"/>
  <c r="Z39" s="1"/>
  <c r="AK38"/>
  <c r="AL34"/>
  <c r="AL33"/>
  <c r="AL32"/>
  <c r="AL31"/>
  <c r="AL30"/>
  <c r="AL29"/>
  <c r="AL28"/>
  <c r="AL27"/>
  <c r="AL26"/>
  <c r="AL25"/>
  <c r="AL24"/>
  <c r="AL23"/>
  <c r="AL22"/>
  <c r="AL39" l="1"/>
  <c r="AL40" s="1"/>
  <c r="AG38"/>
  <c r="AH34"/>
  <c r="AH33"/>
  <c r="AH32"/>
  <c r="AH31"/>
  <c r="AH30"/>
  <c r="AH29"/>
  <c r="AH28"/>
  <c r="AH27"/>
  <c r="AH26"/>
  <c r="AH25"/>
  <c r="AH24"/>
  <c r="AH23"/>
  <c r="AH22"/>
  <c r="AC38"/>
  <c r="AD34"/>
  <c r="AD33"/>
  <c r="AD32"/>
  <c r="AD31"/>
  <c r="AD30"/>
  <c r="AD29"/>
  <c r="AD28"/>
  <c r="AD27"/>
  <c r="AD26"/>
  <c r="AD25"/>
  <c r="AD24"/>
  <c r="AD23"/>
  <c r="AD22"/>
  <c r="AD39" l="1"/>
  <c r="AD40" s="1"/>
  <c r="AH39"/>
  <c r="AH40" s="1"/>
  <c r="A208" i="68"/>
  <c r="A57"/>
  <c r="A38"/>
  <c r="A16"/>
  <c r="S63" i="25" l="1"/>
  <c r="T61"/>
  <c r="T60"/>
  <c r="T59"/>
  <c r="T58"/>
  <c r="T57"/>
  <c r="T56"/>
  <c r="T55"/>
  <c r="T54"/>
  <c r="T53"/>
  <c r="T52"/>
  <c r="T51"/>
  <c r="T50"/>
  <c r="T49"/>
  <c r="T48"/>
  <c r="T47"/>
  <c r="T46"/>
  <c r="O63"/>
  <c r="P61"/>
  <c r="P60"/>
  <c r="P59"/>
  <c r="P58"/>
  <c r="P57"/>
  <c r="P56"/>
  <c r="P55"/>
  <c r="P54"/>
  <c r="P53"/>
  <c r="P52"/>
  <c r="P51"/>
  <c r="P50"/>
  <c r="P49"/>
  <c r="P48"/>
  <c r="P47"/>
  <c r="P46"/>
  <c r="K63"/>
  <c r="L61"/>
  <c r="L60"/>
  <c r="L59"/>
  <c r="L58"/>
  <c r="L57"/>
  <c r="L56"/>
  <c r="L55"/>
  <c r="L54"/>
  <c r="L53"/>
  <c r="L52"/>
  <c r="L51"/>
  <c r="L50"/>
  <c r="L49"/>
  <c r="L48"/>
  <c r="L47"/>
  <c r="L46"/>
  <c r="G63"/>
  <c r="H61"/>
  <c r="H60"/>
  <c r="H59"/>
  <c r="H58"/>
  <c r="H57"/>
  <c r="H56"/>
  <c r="H55"/>
  <c r="H54"/>
  <c r="H53"/>
  <c r="H52"/>
  <c r="H51"/>
  <c r="H50"/>
  <c r="H49"/>
  <c r="H48"/>
  <c r="H47"/>
  <c r="H46"/>
  <c r="C63"/>
  <c r="D61"/>
  <c r="D60"/>
  <c r="D59"/>
  <c r="D58"/>
  <c r="D57"/>
  <c r="D56"/>
  <c r="D55"/>
  <c r="D54"/>
  <c r="D53"/>
  <c r="D52"/>
  <c r="D51"/>
  <c r="D50"/>
  <c r="D49"/>
  <c r="D48"/>
  <c r="D47"/>
  <c r="D46"/>
  <c r="T64" l="1"/>
  <c r="T65" s="1"/>
  <c r="P64"/>
  <c r="P65" s="1"/>
  <c r="L64"/>
  <c r="L65" s="1"/>
  <c r="H64"/>
  <c r="H65" s="1"/>
  <c r="D64"/>
  <c r="D65" s="1"/>
  <c r="A206" i="67" l="1"/>
  <c r="A68"/>
  <c r="A48"/>
  <c r="A16"/>
  <c r="D34" i="25" l="1"/>
  <c r="A184" i="66"/>
  <c r="A64"/>
  <c r="A39"/>
  <c r="A10"/>
  <c r="A214" i="65"/>
  <c r="A84" l="1"/>
  <c r="A55"/>
  <c r="A13"/>
  <c r="AN7" i="25" l="1"/>
  <c r="AN6"/>
  <c r="AN5"/>
  <c r="AN4"/>
  <c r="A177" i="64"/>
  <c r="A57"/>
  <c r="A31"/>
  <c r="A6"/>
  <c r="AN14" i="25" l="1"/>
  <c r="AN15" s="1"/>
  <c r="A139" i="63" l="1"/>
  <c r="A62"/>
  <c r="A40"/>
  <c r="A13"/>
  <c r="A8"/>
  <c r="A191" i="62" l="1"/>
  <c r="A69"/>
  <c r="A45"/>
  <c r="A11"/>
  <c r="A8"/>
  <c r="A13" i="61"/>
  <c r="A147" l="1"/>
  <c r="A46"/>
  <c r="A33"/>
  <c r="A10"/>
  <c r="A9" i="60"/>
  <c r="R22" i="25" l="1"/>
  <c r="R23"/>
  <c r="A134" i="60" l="1"/>
  <c r="A59"/>
  <c r="A39"/>
  <c r="A14"/>
  <c r="K32" i="25"/>
  <c r="K31"/>
  <c r="K30"/>
  <c r="K29"/>
  <c r="K28"/>
  <c r="K27"/>
  <c r="K26"/>
  <c r="K25"/>
  <c r="K24"/>
  <c r="K23"/>
  <c r="K22"/>
  <c r="K21"/>
  <c r="K20"/>
  <c r="A124" i="59"/>
  <c r="A59"/>
  <c r="A44"/>
  <c r="A9"/>
  <c r="A4"/>
  <c r="K38" i="25" l="1"/>
  <c r="K39" s="1"/>
  <c r="I17" i="33"/>
  <c r="A166" i="58" l="1"/>
  <c r="A50"/>
  <c r="A33"/>
  <c r="A8"/>
  <c r="A6"/>
  <c r="A24" i="56"/>
  <c r="A17" l="1"/>
  <c r="D5" i="25" l="1"/>
  <c r="D6"/>
  <c r="H5"/>
  <c r="L5"/>
  <c r="L6"/>
  <c r="L7"/>
  <c r="L8"/>
  <c r="L9"/>
  <c r="L10"/>
  <c r="P5"/>
  <c r="T5"/>
  <c r="T6"/>
  <c r="T7"/>
  <c r="T8"/>
  <c r="T9"/>
  <c r="T10"/>
  <c r="AB5"/>
  <c r="A165" i="56" l="1"/>
  <c r="A81"/>
  <c r="A66"/>
  <c r="A5" i="53" l="1"/>
  <c r="E91" i="24" l="1"/>
  <c r="A169" i="53" l="1"/>
  <c r="A72"/>
  <c r="A51"/>
  <c r="A9"/>
  <c r="A184" i="52" l="1"/>
  <c r="A69"/>
  <c r="A52"/>
  <c r="A8"/>
  <c r="A4"/>
  <c r="AF5" i="25" l="1"/>
  <c r="AJ5"/>
  <c r="A188" i="51"/>
  <c r="A62" l="1"/>
  <c r="A42"/>
  <c r="A10"/>
  <c r="A5"/>
  <c r="E9" i="24"/>
  <c r="E7"/>
  <c r="A191" i="50" l="1"/>
  <c r="A4"/>
  <c r="A11"/>
  <c r="A58"/>
  <c r="A82"/>
  <c r="E50" i="24"/>
  <c r="AE8" i="29"/>
  <c r="A62" i="46"/>
  <c r="A13"/>
  <c r="A36"/>
  <c r="L121" i="49"/>
  <c r="E129" i="24" l="1"/>
  <c r="E122"/>
  <c r="E62"/>
  <c r="E61"/>
  <c r="E81"/>
  <c r="E78"/>
  <c r="E79"/>
  <c r="E75"/>
  <c r="E60"/>
  <c r="E58"/>
  <c r="E15"/>
  <c r="E14"/>
  <c r="E13"/>
  <c r="E11"/>
  <c r="E5"/>
  <c r="L160" i="46" l="1"/>
  <c r="G30" i="29"/>
  <c r="G31"/>
  <c r="G32"/>
  <c r="L156" i="45"/>
  <c r="AE15" i="29" l="1"/>
  <c r="AE14"/>
  <c r="AE13"/>
  <c r="AE12"/>
  <c r="AE11"/>
  <c r="AE10"/>
  <c r="AE9"/>
  <c r="AE7"/>
  <c r="AE5"/>
  <c r="AE4"/>
  <c r="AE3"/>
  <c r="E136" i="24" l="1"/>
  <c r="L188" i="44" l="1"/>
  <c r="L157" i="43"/>
  <c r="AF8" i="25"/>
  <c r="AB9"/>
  <c r="L144" i="41"/>
  <c r="L132" i="40"/>
  <c r="H12" i="25"/>
  <c r="L177" i="39"/>
  <c r="G5" i="29" l="1"/>
  <c r="M5"/>
  <c r="E164" i="24"/>
  <c r="L147" i="36" l="1"/>
  <c r="J147" i="24" l="1"/>
  <c r="E147" s="1"/>
  <c r="J146"/>
  <c r="E146" s="1"/>
  <c r="J145"/>
  <c r="J149"/>
  <c r="E149" s="1"/>
  <c r="J150"/>
  <c r="E150" s="1"/>
  <c r="J151"/>
  <c r="E151" s="1"/>
  <c r="L140" i="38"/>
  <c r="E20" i="24" l="1"/>
  <c r="E19"/>
  <c r="L111" i="31" l="1"/>
  <c r="L133" i="37"/>
  <c r="L118" i="35"/>
  <c r="Y15" i="29" l="1"/>
  <c r="Y14"/>
  <c r="Y13"/>
  <c r="Y12"/>
  <c r="Y11"/>
  <c r="Y10"/>
  <c r="Y9"/>
  <c r="Y8"/>
  <c r="Y7"/>
  <c r="Y6"/>
  <c r="Y5"/>
  <c r="Y4"/>
  <c r="Y3"/>
  <c r="S9" l="1"/>
  <c r="S10"/>
  <c r="S11"/>
  <c r="S12"/>
  <c r="S13"/>
  <c r="S14"/>
  <c r="S15"/>
  <c r="S5"/>
  <c r="S7"/>
  <c r="S8"/>
  <c r="S3"/>
  <c r="J95" i="24" l="1"/>
  <c r="E95" l="1"/>
  <c r="G23" i="29"/>
  <c r="G22"/>
  <c r="G10"/>
  <c r="G16"/>
  <c r="M7"/>
  <c r="M8"/>
  <c r="M9"/>
  <c r="M10"/>
  <c r="M11"/>
  <c r="M12"/>
  <c r="M14"/>
  <c r="M6"/>
  <c r="M4"/>
  <c r="M3"/>
  <c r="G15" l="1"/>
  <c r="G11"/>
  <c r="G13"/>
  <c r="G6"/>
  <c r="G7"/>
  <c r="G8"/>
  <c r="G9"/>
  <c r="G4"/>
  <c r="G3"/>
  <c r="J176" i="24" l="1"/>
  <c r="E176" s="1"/>
  <c r="J175"/>
  <c r="E175" s="1"/>
  <c r="J173"/>
  <c r="E173" s="1"/>
  <c r="J167"/>
  <c r="E167" s="1"/>
  <c r="J166"/>
  <c r="E166" s="1"/>
  <c r="J162"/>
  <c r="E162" s="1"/>
  <c r="J160"/>
  <c r="E160" s="1"/>
  <c r="J159"/>
  <c r="E159" s="1"/>
  <c r="J155"/>
  <c r="J154"/>
  <c r="E154" s="1"/>
  <c r="J153"/>
  <c r="E153" s="1"/>
  <c r="J142"/>
  <c r="E142" s="1"/>
  <c r="J141"/>
  <c r="E141" s="1"/>
  <c r="J152"/>
  <c r="J161"/>
  <c r="J163"/>
  <c r="J165"/>
  <c r="J174"/>
  <c r="J137"/>
  <c r="E137" s="1"/>
  <c r="J134"/>
  <c r="E134" s="1"/>
  <c r="J133"/>
  <c r="E133" s="1"/>
  <c r="J127"/>
  <c r="E127" s="1"/>
  <c r="J125"/>
  <c r="J124"/>
  <c r="E124" s="1"/>
  <c r="J120"/>
  <c r="E120" s="1"/>
  <c r="J119"/>
  <c r="E119" s="1"/>
  <c r="J113" l="1"/>
  <c r="E113" s="1"/>
  <c r="J114"/>
  <c r="E114" s="1"/>
  <c r="J115"/>
  <c r="E115" s="1"/>
  <c r="J112"/>
  <c r="E112" s="1"/>
  <c r="J107"/>
  <c r="E107" s="1"/>
  <c r="J108"/>
  <c r="J106"/>
  <c r="E106" s="1"/>
  <c r="J104"/>
  <c r="E104" s="1"/>
  <c r="J103"/>
  <c r="E103" s="1"/>
  <c r="J102"/>
  <c r="E102" s="1"/>
  <c r="J100"/>
  <c r="E100" s="1"/>
  <c r="J99"/>
  <c r="E99" s="1"/>
  <c r="J94"/>
  <c r="E94" s="1"/>
  <c r="J93"/>
  <c r="E93" s="1"/>
  <c r="J89"/>
  <c r="E89" s="1"/>
  <c r="J88"/>
  <c r="E88" s="1"/>
  <c r="J86"/>
  <c r="J85"/>
  <c r="E85" s="1"/>
  <c r="J83"/>
  <c r="E83" s="1"/>
  <c r="J73"/>
  <c r="E73" s="1"/>
  <c r="J72"/>
  <c r="E72" s="1"/>
  <c r="J70"/>
  <c r="E70" s="1"/>
  <c r="J68"/>
  <c r="E68" s="1"/>
  <c r="J67"/>
  <c r="E67" s="1"/>
  <c r="J65"/>
  <c r="E65" s="1"/>
  <c r="J64"/>
  <c r="E64" s="1"/>
  <c r="J53"/>
  <c r="E53" s="1"/>
  <c r="J54"/>
  <c r="E54" s="1"/>
  <c r="J55"/>
  <c r="E55" s="1"/>
  <c r="J56"/>
  <c r="E56" s="1"/>
  <c r="J52"/>
  <c r="E52" s="1"/>
  <c r="E125"/>
  <c r="E108" l="1"/>
  <c r="E86"/>
  <c r="E155"/>
  <c r="J44"/>
  <c r="E44" s="1"/>
  <c r="J45"/>
  <c r="E45" s="1"/>
  <c r="J46"/>
  <c r="E46" s="1"/>
  <c r="J47"/>
  <c r="E47" s="1"/>
  <c r="J48"/>
  <c r="E48" s="1"/>
  <c r="J43"/>
  <c r="E43" s="1"/>
  <c r="J37"/>
  <c r="E37" s="1"/>
  <c r="J38"/>
  <c r="E38" s="1"/>
  <c r="J39"/>
  <c r="E39" s="1"/>
  <c r="J40"/>
  <c r="E40" s="1"/>
  <c r="J41"/>
  <c r="E41" s="1"/>
  <c r="J36"/>
  <c r="E36" s="1"/>
  <c r="J33"/>
  <c r="E33" s="1"/>
  <c r="J34"/>
  <c r="E34" s="1"/>
  <c r="J32"/>
  <c r="E32" s="1"/>
  <c r="J29"/>
  <c r="E29" s="1"/>
  <c r="J30"/>
  <c r="E30" s="1"/>
  <c r="J28"/>
  <c r="E28" s="1"/>
  <c r="J26"/>
  <c r="E26" s="1"/>
  <c r="J23"/>
  <c r="E23" s="1"/>
  <c r="J24"/>
  <c r="E24" s="1"/>
  <c r="J25"/>
  <c r="E25" s="1"/>
  <c r="J22"/>
  <c r="E22" s="1"/>
  <c r="G17" i="33"/>
  <c r="F17"/>
  <c r="E17"/>
  <c r="D17"/>
  <c r="C17"/>
  <c r="U37" i="25" l="1"/>
  <c r="Q37"/>
  <c r="M37"/>
  <c r="R35"/>
  <c r="R34" l="1"/>
  <c r="V33"/>
  <c r="R33"/>
  <c r="N33"/>
  <c r="H33"/>
  <c r="D33"/>
  <c r="V32"/>
  <c r="R32"/>
  <c r="N32"/>
  <c r="H32"/>
  <c r="D32"/>
  <c r="V31"/>
  <c r="R31"/>
  <c r="N31"/>
  <c r="H31"/>
  <c r="D31"/>
  <c r="V30"/>
  <c r="R30"/>
  <c r="N30"/>
  <c r="H30"/>
  <c r="D30"/>
  <c r="V29"/>
  <c r="R29"/>
  <c r="N29"/>
  <c r="H29"/>
  <c r="D29"/>
  <c r="V28"/>
  <c r="R28"/>
  <c r="N28"/>
  <c r="H28"/>
  <c r="D28"/>
  <c r="V27"/>
  <c r="R27"/>
  <c r="N27"/>
  <c r="H27"/>
  <c r="D27"/>
  <c r="V26"/>
  <c r="R26"/>
  <c r="N26"/>
  <c r="H26"/>
  <c r="D26"/>
  <c r="V25"/>
  <c r="R25"/>
  <c r="N25"/>
  <c r="H25"/>
  <c r="D25"/>
  <c r="V24"/>
  <c r="R24"/>
  <c r="N24"/>
  <c r="H24"/>
  <c r="D24"/>
  <c r="V23"/>
  <c r="N23"/>
  <c r="H23"/>
  <c r="D23"/>
  <c r="V22"/>
  <c r="N22"/>
  <c r="H22"/>
  <c r="D22"/>
  <c r="V21"/>
  <c r="R21"/>
  <c r="N21"/>
  <c r="H21"/>
  <c r="D21"/>
  <c r="R20"/>
  <c r="N20"/>
  <c r="H20"/>
  <c r="D20"/>
  <c r="H11"/>
  <c r="D11"/>
  <c r="X10"/>
  <c r="P10"/>
  <c r="H10"/>
  <c r="D10"/>
  <c r="X9"/>
  <c r="P9"/>
  <c r="H9"/>
  <c r="D9"/>
  <c r="AB8"/>
  <c r="X8"/>
  <c r="P8"/>
  <c r="H8"/>
  <c r="D8"/>
  <c r="AJ7"/>
  <c r="AF7"/>
  <c r="AB7"/>
  <c r="X7"/>
  <c r="P7"/>
  <c r="H7"/>
  <c r="D7"/>
  <c r="AJ6"/>
  <c r="AF6"/>
  <c r="AB6"/>
  <c r="X6"/>
  <c r="P6"/>
  <c r="H6"/>
  <c r="AJ4"/>
  <c r="AB4"/>
  <c r="X4"/>
  <c r="T4"/>
  <c r="T14" s="1"/>
  <c r="T15" s="1"/>
  <c r="P4"/>
  <c r="L4"/>
  <c r="H4"/>
  <c r="H38" l="1"/>
  <c r="H39" s="1"/>
  <c r="R38"/>
  <c r="R39" s="1"/>
  <c r="D38"/>
  <c r="D39" s="1"/>
  <c r="L14"/>
  <c r="L15" s="1"/>
  <c r="AB14"/>
  <c r="AB15" s="1"/>
  <c r="AF14"/>
  <c r="AF15" s="1"/>
  <c r="H14"/>
  <c r="H15" s="1"/>
  <c r="X14"/>
  <c r="X15" s="1"/>
  <c r="AJ14"/>
  <c r="AJ15" s="1"/>
  <c r="P14"/>
  <c r="P15" s="1"/>
  <c r="N38"/>
  <c r="N39" s="1"/>
  <c r="D4"/>
  <c r="D14" l="1"/>
  <c r="D15" s="1"/>
  <c r="V38"/>
  <c r="V39" s="1"/>
</calcChain>
</file>

<file path=xl/sharedStrings.xml><?xml version="1.0" encoding="utf-8"?>
<sst xmlns="http://schemas.openxmlformats.org/spreadsheetml/2006/main" count="67808" uniqueCount="5151">
  <si>
    <t>MATERIAL</t>
  </si>
  <si>
    <t>ETIQUETA</t>
  </si>
  <si>
    <t>COUCHE</t>
  </si>
  <si>
    <t>90X80</t>
  </si>
  <si>
    <t>80X60</t>
  </si>
  <si>
    <t>100X40</t>
  </si>
  <si>
    <t>OK</t>
  </si>
  <si>
    <t>BOPP</t>
  </si>
  <si>
    <t>PAPEL</t>
  </si>
  <si>
    <t>90X25</t>
  </si>
  <si>
    <t>105X75</t>
  </si>
  <si>
    <t>OC</t>
  </si>
  <si>
    <t>ok</t>
  </si>
  <si>
    <t>35X40</t>
  </si>
  <si>
    <t>25X15</t>
  </si>
  <si>
    <t>33X21</t>
  </si>
  <si>
    <t>33X25</t>
  </si>
  <si>
    <t>100X60</t>
  </si>
  <si>
    <t>45X35</t>
  </si>
  <si>
    <t>50X50</t>
  </si>
  <si>
    <t>100X35</t>
  </si>
  <si>
    <t>100X75</t>
  </si>
  <si>
    <t>50X30</t>
  </si>
  <si>
    <t>TEMPO</t>
  </si>
  <si>
    <t>QUANT</t>
  </si>
  <si>
    <t>30X22</t>
  </si>
  <si>
    <t>70X40</t>
  </si>
  <si>
    <t>50X75</t>
  </si>
  <si>
    <t xml:space="preserve">QUANT </t>
  </si>
  <si>
    <t>40X55</t>
  </si>
  <si>
    <t>50X20</t>
  </si>
  <si>
    <t>50X70</t>
  </si>
  <si>
    <t>70X50</t>
  </si>
  <si>
    <t>100X25</t>
  </si>
  <si>
    <t>CÓDIGO</t>
  </si>
  <si>
    <t>55X28</t>
  </si>
  <si>
    <t>100X68</t>
  </si>
  <si>
    <t>OBSERVAÇÕES</t>
  </si>
  <si>
    <t>50X40</t>
  </si>
  <si>
    <t>105X130</t>
  </si>
  <si>
    <t>TERMICO</t>
  </si>
  <si>
    <t>30X15</t>
  </si>
  <si>
    <t>45X25</t>
  </si>
  <si>
    <t>33X39</t>
  </si>
  <si>
    <t>TAG</t>
  </si>
  <si>
    <t>15X15</t>
  </si>
  <si>
    <t>28X55</t>
  </si>
  <si>
    <t>100X50</t>
  </si>
  <si>
    <t>100X70</t>
  </si>
  <si>
    <t>20X38</t>
  </si>
  <si>
    <t>95X30</t>
  </si>
  <si>
    <t>39X40</t>
  </si>
  <si>
    <t>40X40</t>
  </si>
  <si>
    <t>105X105</t>
  </si>
  <si>
    <t>40X25</t>
  </si>
  <si>
    <t>80X40</t>
  </si>
  <si>
    <t xml:space="preserve"> </t>
  </si>
  <si>
    <t>100X100</t>
  </si>
  <si>
    <t>100X150</t>
  </si>
  <si>
    <t>80X45</t>
  </si>
  <si>
    <t>DFAM</t>
  </si>
  <si>
    <t>100X85</t>
  </si>
  <si>
    <t>85X50</t>
  </si>
  <si>
    <t>100X80</t>
  </si>
  <si>
    <t>TYVEK</t>
  </si>
  <si>
    <t>50X22</t>
  </si>
  <si>
    <t>95X56</t>
  </si>
  <si>
    <t>GAMACOR</t>
  </si>
  <si>
    <t>BRASSUD</t>
  </si>
  <si>
    <t>AZUL</t>
  </si>
  <si>
    <t>33X22</t>
  </si>
  <si>
    <t>90X20</t>
  </si>
  <si>
    <t>25X25</t>
  </si>
  <si>
    <t>12X20</t>
  </si>
  <si>
    <t>LARANJA</t>
  </si>
  <si>
    <t>40X30</t>
  </si>
  <si>
    <t>30X40</t>
  </si>
  <si>
    <t>30X80</t>
  </si>
  <si>
    <t>90X35</t>
  </si>
  <si>
    <t>100X66</t>
  </si>
  <si>
    <t>CINZA</t>
  </si>
  <si>
    <t>VERDE</t>
  </si>
  <si>
    <t>ESTOQUE</t>
  </si>
  <si>
    <t>80X30</t>
  </si>
  <si>
    <t>25X75</t>
  </si>
  <si>
    <t>64X10</t>
  </si>
  <si>
    <t>HYVA</t>
  </si>
  <si>
    <t>40X34</t>
  </si>
  <si>
    <t>90X30</t>
  </si>
  <si>
    <t>40X15</t>
  </si>
  <si>
    <t>100X169</t>
  </si>
  <si>
    <t>28X89</t>
  </si>
  <si>
    <t>IMEXPORT</t>
  </si>
  <si>
    <t>75X40</t>
  </si>
  <si>
    <t>103X94</t>
  </si>
  <si>
    <t>BOI SUL</t>
  </si>
  <si>
    <t>34X51</t>
  </si>
  <si>
    <t>FACA</t>
  </si>
  <si>
    <t>80X90</t>
  </si>
  <si>
    <t>95X35</t>
  </si>
  <si>
    <t>60X60</t>
  </si>
  <si>
    <t>UNIMED</t>
  </si>
  <si>
    <t>55X25</t>
  </si>
  <si>
    <t>90X36</t>
  </si>
  <si>
    <t>CLIENTE</t>
  </si>
  <si>
    <t>Data Prod</t>
  </si>
  <si>
    <t>Data Entr</t>
  </si>
  <si>
    <t>MAQENGE</t>
  </si>
  <si>
    <t>SULPACK</t>
  </si>
  <si>
    <t>FRIZZO</t>
  </si>
  <si>
    <t>ORIGIN</t>
  </si>
  <si>
    <t>ESTERELIZARE</t>
  </si>
  <si>
    <t>OMEGA</t>
  </si>
  <si>
    <t>JETTA</t>
  </si>
  <si>
    <t>NYLON</t>
  </si>
  <si>
    <t>ARCO</t>
  </si>
  <si>
    <t>105X55</t>
  </si>
  <si>
    <t>BETA</t>
  </si>
  <si>
    <t>RANDON</t>
  </si>
  <si>
    <t>100X51</t>
  </si>
  <si>
    <t>90X40</t>
  </si>
  <si>
    <t>PERSONALIZAR</t>
  </si>
  <si>
    <t>100X90</t>
  </si>
  <si>
    <t>35X35</t>
  </si>
  <si>
    <t>LAMINA</t>
  </si>
  <si>
    <t>beta</t>
  </si>
  <si>
    <t>MUNDIAL</t>
  </si>
  <si>
    <t>100X120</t>
  </si>
  <si>
    <t>75X263</t>
  </si>
  <si>
    <t>25X54</t>
  </si>
  <si>
    <t>GLOBALTECH</t>
  </si>
  <si>
    <t>VERMELHO</t>
  </si>
  <si>
    <t>REZLER</t>
  </si>
  <si>
    <t>80X50</t>
  </si>
  <si>
    <t>INJET</t>
  </si>
  <si>
    <t>100X38</t>
  </si>
  <si>
    <t>RACHELES</t>
  </si>
  <si>
    <t>MODAZINE</t>
  </si>
  <si>
    <t>VF ACESSORIOS</t>
  </si>
  <si>
    <t>108X87</t>
  </si>
  <si>
    <t>PERFILISA</t>
  </si>
  <si>
    <t>G3</t>
  </si>
  <si>
    <t>15X30</t>
  </si>
  <si>
    <t>105X161</t>
  </si>
  <si>
    <t>44X16</t>
  </si>
  <si>
    <t xml:space="preserve">FACA </t>
  </si>
  <si>
    <t>PORTAL USINAGEM</t>
  </si>
  <si>
    <t>22X37</t>
  </si>
  <si>
    <t>IND. MALHAS</t>
  </si>
  <si>
    <t>34X60</t>
  </si>
  <si>
    <t>SIMONE FRANCO</t>
  </si>
  <si>
    <t>WINELANDS</t>
  </si>
  <si>
    <t>55X34</t>
  </si>
  <si>
    <t>AMARELO</t>
  </si>
  <si>
    <t>MODA VIVA</t>
  </si>
  <si>
    <t>35X50</t>
  </si>
  <si>
    <t>SUSIN</t>
  </si>
  <si>
    <t>GRAFICA DEZ</t>
  </si>
  <si>
    <t>35X30</t>
  </si>
  <si>
    <t>BIOLUZ</t>
  </si>
  <si>
    <t>PLASMOSUL</t>
  </si>
  <si>
    <t>80X80</t>
  </si>
  <si>
    <t>47X22</t>
  </si>
  <si>
    <t>GRUPO EURO</t>
  </si>
  <si>
    <t>25X16</t>
  </si>
  <si>
    <t>REMOVIVEL</t>
  </si>
  <si>
    <t>SEPARAR</t>
  </si>
  <si>
    <t>24X45</t>
  </si>
  <si>
    <t>FERPLAST</t>
  </si>
  <si>
    <t>BOPP AMARELO</t>
  </si>
  <si>
    <t>30X38</t>
  </si>
  <si>
    <t>FARMBERRY</t>
  </si>
  <si>
    <t>KIPERFIL</t>
  </si>
  <si>
    <t>MCC</t>
  </si>
  <si>
    <t>RESET</t>
  </si>
  <si>
    <t>HUGO PIETRO</t>
  </si>
  <si>
    <t>SYP</t>
  </si>
  <si>
    <t>AESC</t>
  </si>
  <si>
    <t>48X28</t>
  </si>
  <si>
    <t>72X17</t>
  </si>
  <si>
    <t>LAIMED</t>
  </si>
  <si>
    <t>SUPER MARCAS</t>
  </si>
  <si>
    <t>50X35</t>
  </si>
  <si>
    <t>70X15</t>
  </si>
  <si>
    <t>RONI</t>
  </si>
  <si>
    <t>78X30</t>
  </si>
  <si>
    <t>SERA PRODUZIDA FORA</t>
  </si>
  <si>
    <t>BOPP BORR</t>
  </si>
  <si>
    <t>DUKE</t>
  </si>
  <si>
    <t>45X45</t>
  </si>
  <si>
    <t>DAVIPLAST</t>
  </si>
  <si>
    <t>COU BORR</t>
  </si>
  <si>
    <t>NUBITECH</t>
  </si>
  <si>
    <t>45X85</t>
  </si>
  <si>
    <t>56X23</t>
  </si>
  <si>
    <t>80X132</t>
  </si>
  <si>
    <t>AGRIMAR</t>
  </si>
  <si>
    <t xml:space="preserve">SERA PRODUZIDO FORA </t>
  </si>
  <si>
    <t>44X60</t>
  </si>
  <si>
    <t>POLIESTER</t>
  </si>
  <si>
    <t>29X76</t>
  </si>
  <si>
    <t>CODETECH</t>
  </si>
  <si>
    <t>BOTAS MALACARA</t>
  </si>
  <si>
    <t>34X23</t>
  </si>
  <si>
    <t>80X65</t>
  </si>
  <si>
    <t>70X30</t>
  </si>
  <si>
    <t>LAB. CESAR COSTA</t>
  </si>
  <si>
    <t>106X85</t>
  </si>
  <si>
    <t>48X10</t>
  </si>
  <si>
    <t>HOSP. CIRCULO</t>
  </si>
  <si>
    <t>20X20</t>
  </si>
  <si>
    <t>104X125</t>
  </si>
  <si>
    <t>87X45</t>
  </si>
  <si>
    <t>30X30</t>
  </si>
  <si>
    <t>85X10</t>
  </si>
  <si>
    <t>ECOMETAIS</t>
  </si>
  <si>
    <t>C.BORR</t>
  </si>
  <si>
    <t>C. VER</t>
  </si>
  <si>
    <t>C.AMA</t>
  </si>
  <si>
    <t>35X62</t>
  </si>
  <si>
    <t>ETIQUETAR</t>
  </si>
  <si>
    <t>60X20</t>
  </si>
  <si>
    <t>SERRANORTE</t>
  </si>
  <si>
    <t>HOSP.CIRCULO</t>
  </si>
  <si>
    <t>SUPERLACK</t>
  </si>
  <si>
    <t xml:space="preserve">JULIANA M </t>
  </si>
  <si>
    <t>CASA E CIA</t>
  </si>
  <si>
    <t>ESSENCIA JOVEM</t>
  </si>
  <si>
    <t xml:space="preserve">SIMONE </t>
  </si>
  <si>
    <t>SADI</t>
  </si>
  <si>
    <t>50X160</t>
  </si>
  <si>
    <t>TINTAS CANALI</t>
  </si>
  <si>
    <t>ESTILO RADICAL</t>
  </si>
  <si>
    <t>C.VERMELHO</t>
  </si>
  <si>
    <t>FLORAUTO</t>
  </si>
  <si>
    <t>CAPPELLETTI</t>
  </si>
  <si>
    <t>TEFFA</t>
  </si>
  <si>
    <t>70X25</t>
  </si>
  <si>
    <t>SECTA</t>
  </si>
  <si>
    <t>BOPP ACR</t>
  </si>
  <si>
    <t>SHOWCOLATS</t>
  </si>
  <si>
    <t>ALTAIR</t>
  </si>
  <si>
    <t>CHEIA DE CHARME</t>
  </si>
  <si>
    <t>EDEVANDRO</t>
  </si>
  <si>
    <t>50X120</t>
  </si>
  <si>
    <t>FACA/BETA</t>
  </si>
  <si>
    <t>DEKOS</t>
  </si>
  <si>
    <t>SUPERFLEXO</t>
  </si>
  <si>
    <t>CBL</t>
  </si>
  <si>
    <t>SPIGOLON</t>
  </si>
  <si>
    <t>BANCO DE SANGUE</t>
  </si>
  <si>
    <t>SUPER PECAS</t>
  </si>
  <si>
    <t>CHOCO MAIS</t>
  </si>
  <si>
    <t>QUALYFOODS</t>
  </si>
  <si>
    <t>TC</t>
  </si>
  <si>
    <t>CALERA</t>
  </si>
  <si>
    <t>BOPP AM</t>
  </si>
  <si>
    <t>HAMB. CAPPELLETTI</t>
  </si>
  <si>
    <t>HIDRO</t>
  </si>
  <si>
    <t>LUCAS CATAFESTA</t>
  </si>
  <si>
    <t>FRUTAS TOSS</t>
  </si>
  <si>
    <t>50X90</t>
  </si>
  <si>
    <t>BOPP TC</t>
  </si>
  <si>
    <t>BOGHETTO</t>
  </si>
  <si>
    <t>HOSP.SAUDE</t>
  </si>
  <si>
    <t>TROPICO</t>
  </si>
  <si>
    <t>C.CINZA</t>
  </si>
  <si>
    <t>BARAO</t>
  </si>
  <si>
    <t>BETA/PERSONALIZAR</t>
  </si>
  <si>
    <t>CATAFESTA</t>
  </si>
  <si>
    <t>PINTAR</t>
  </si>
  <si>
    <t>JULIA S CLOSET</t>
  </si>
  <si>
    <t>ABBOCARE</t>
  </si>
  <si>
    <t>110X62</t>
  </si>
  <si>
    <t>COESTER</t>
  </si>
  <si>
    <t>90X85</t>
  </si>
  <si>
    <t>DANI</t>
  </si>
  <si>
    <t>48x28</t>
  </si>
  <si>
    <t>AUTOMATIZA</t>
  </si>
  <si>
    <t>105X1000</t>
  </si>
  <si>
    <t>TAMANHO</t>
  </si>
  <si>
    <t>METRO</t>
  </si>
  <si>
    <t>MAR AZUL</t>
  </si>
  <si>
    <t>MATVSAT</t>
  </si>
  <si>
    <t>MERIDIANO</t>
  </si>
  <si>
    <t>20X40</t>
  </si>
  <si>
    <t>FASSON BORRACHA S2045</t>
  </si>
  <si>
    <t>DESCRICAO</t>
  </si>
  <si>
    <t>Valor milheiro</t>
  </si>
  <si>
    <t>Quantidade</t>
  </si>
  <si>
    <t>Preço</t>
  </si>
  <si>
    <t xml:space="preserve">Preço </t>
  </si>
  <si>
    <t>Quantidade de metros</t>
  </si>
  <si>
    <t>Valor do papel  m2</t>
  </si>
  <si>
    <t>Número de Colunas</t>
  </si>
  <si>
    <t>Largura papel c/ borda</t>
  </si>
  <si>
    <t>C2075</t>
  </si>
  <si>
    <t>S0518</t>
  </si>
  <si>
    <t>BOPP BORRACHA</t>
  </si>
  <si>
    <t>BOPP ACRILICO</t>
  </si>
  <si>
    <t>COUCHE BORRACHA</t>
  </si>
  <si>
    <t>COUCHE ACRILICO</t>
  </si>
  <si>
    <t xml:space="preserve">Calcular Valor de Etiqueta </t>
  </si>
  <si>
    <t>COUCHE TERMICO</t>
  </si>
  <si>
    <t>COUCHE AMARELO</t>
  </si>
  <si>
    <t>72x17</t>
  </si>
  <si>
    <t>TAG 210</t>
  </si>
  <si>
    <t>73X30</t>
  </si>
  <si>
    <t>BOPP ACRÍLICO</t>
  </si>
  <si>
    <t>TAG AMARELA</t>
  </si>
  <si>
    <t>34X25</t>
  </si>
  <si>
    <t>33x22</t>
  </si>
  <si>
    <t>COUCHE VERMELHO</t>
  </si>
  <si>
    <t>TEODORO</t>
  </si>
  <si>
    <t>VALOR</t>
  </si>
  <si>
    <t>COD</t>
  </si>
  <si>
    <t>70/33</t>
  </si>
  <si>
    <t>108/33</t>
  </si>
  <si>
    <t>105/18</t>
  </si>
  <si>
    <t>95/58,5</t>
  </si>
  <si>
    <t>108/24,5</t>
  </si>
  <si>
    <t>110/28</t>
  </si>
  <si>
    <t>110/43</t>
  </si>
  <si>
    <t>85/43</t>
  </si>
  <si>
    <t>90/17</t>
  </si>
  <si>
    <t>108/23</t>
  </si>
  <si>
    <t>55/33</t>
  </si>
  <si>
    <t>108/42</t>
  </si>
  <si>
    <t>108/53</t>
  </si>
  <si>
    <t>108/73</t>
  </si>
  <si>
    <t>125/31</t>
  </si>
  <si>
    <t>110/13</t>
  </si>
  <si>
    <t>80/13</t>
  </si>
  <si>
    <t>75/53</t>
  </si>
  <si>
    <t>95/28</t>
  </si>
  <si>
    <t>100/40</t>
  </si>
  <si>
    <t>95/82,5</t>
  </si>
  <si>
    <t>105/43</t>
  </si>
  <si>
    <t xml:space="preserve">BOPP BORRACHA </t>
  </si>
  <si>
    <t>105/53</t>
  </si>
  <si>
    <t>COUCHE COLORIDO</t>
  </si>
  <si>
    <t>105/62,5</t>
  </si>
  <si>
    <t>105/71,5</t>
  </si>
  <si>
    <t>105/78</t>
  </si>
  <si>
    <t>105/83</t>
  </si>
  <si>
    <t>METROS</t>
  </si>
  <si>
    <t>PAPEL/ESP</t>
  </si>
  <si>
    <t>FALTA</t>
  </si>
  <si>
    <t>SOMA</t>
  </si>
  <si>
    <t>DFAM 430</t>
  </si>
  <si>
    <t>FERREIRA</t>
  </si>
  <si>
    <t>GRAFICA 10</t>
  </si>
  <si>
    <t>BRASILEIRINHO</t>
  </si>
  <si>
    <t>20X30</t>
  </si>
  <si>
    <t>75X15</t>
  </si>
  <si>
    <t>VISIO CLINICA</t>
  </si>
  <si>
    <t>VISIOCLINICA</t>
  </si>
  <si>
    <t>35X21</t>
  </si>
  <si>
    <t>DELTAFIRE</t>
  </si>
  <si>
    <t>DELTA FIRE</t>
  </si>
  <si>
    <t>8X25</t>
  </si>
  <si>
    <t>DILON</t>
  </si>
  <si>
    <t>13X13</t>
  </si>
  <si>
    <t>40X60</t>
  </si>
  <si>
    <t>VIA HOMEM</t>
  </si>
  <si>
    <t>REALITY</t>
  </si>
  <si>
    <t>71X130</t>
  </si>
  <si>
    <t>WELOSE</t>
  </si>
  <si>
    <t>DOMAMA</t>
  </si>
  <si>
    <t>ACOMOLD</t>
  </si>
  <si>
    <t>CRIPPA</t>
  </si>
  <si>
    <t>ESB</t>
  </si>
  <si>
    <t>OPEN WAY</t>
  </si>
  <si>
    <t>28X28</t>
  </si>
  <si>
    <t>KELLER</t>
  </si>
  <si>
    <t>JONES</t>
  </si>
  <si>
    <t>BELA VISTA</t>
  </si>
  <si>
    <t>PANIZZON</t>
  </si>
  <si>
    <t>125/43</t>
  </si>
  <si>
    <t>NATURALIFE</t>
  </si>
  <si>
    <t>TOP LIMP</t>
  </si>
  <si>
    <t>PEDRO SANZ</t>
  </si>
  <si>
    <t>74X74</t>
  </si>
  <si>
    <t>VITAMED</t>
  </si>
  <si>
    <t>REBITSUL</t>
  </si>
  <si>
    <t>TÉRMICA</t>
  </si>
  <si>
    <t>ARM. SÃO PEL</t>
  </si>
  <si>
    <t>CHOCO+</t>
  </si>
  <si>
    <t>ZANLINE</t>
  </si>
  <si>
    <t>08X30</t>
  </si>
  <si>
    <t>DOMCOIL</t>
  </si>
  <si>
    <t>LIEN</t>
  </si>
  <si>
    <t>TEODORO SAL</t>
  </si>
  <si>
    <t>GALAFASSI</t>
  </si>
  <si>
    <t>STELL PLAST</t>
  </si>
  <si>
    <t>COUCHE REMOVIVEL</t>
  </si>
  <si>
    <t>EUROPLAS</t>
  </si>
  <si>
    <t>COUCHE TÉRMICO</t>
  </si>
  <si>
    <t>AKTU</t>
  </si>
  <si>
    <t>90X60</t>
  </si>
  <si>
    <t>FIXPAR</t>
  </si>
  <si>
    <t>LILAS</t>
  </si>
  <si>
    <t>BRANCO</t>
  </si>
  <si>
    <t xml:space="preserve">PINTAR </t>
  </si>
  <si>
    <t>AMOSTRA SHEILA</t>
  </si>
  <si>
    <t>55X75</t>
  </si>
  <si>
    <t>89X23</t>
  </si>
  <si>
    <t>COMPUMIX</t>
  </si>
  <si>
    <t>100X48</t>
  </si>
  <si>
    <t>SEXYFANTASY</t>
  </si>
  <si>
    <t>CASA SERRA</t>
  </si>
  <si>
    <t>RR VISION</t>
  </si>
  <si>
    <t>CASCA DE OVO</t>
  </si>
  <si>
    <t>12,3X12,3</t>
  </si>
  <si>
    <t>ATACASE</t>
  </si>
  <si>
    <t>PROMARMO</t>
  </si>
  <si>
    <t>105X200</t>
  </si>
  <si>
    <t>URG</t>
  </si>
  <si>
    <t>FASSON BOPP BORRACHA C2075</t>
  </si>
  <si>
    <t>95X500</t>
  </si>
  <si>
    <t>PINTAR 7 CORES</t>
  </si>
  <si>
    <t>25X40</t>
  </si>
  <si>
    <t>BAGGIO</t>
  </si>
  <si>
    <t>3C</t>
  </si>
  <si>
    <t xml:space="preserve">LARANJA </t>
  </si>
  <si>
    <t>FORTUNA</t>
  </si>
  <si>
    <t>95X65</t>
  </si>
  <si>
    <t>105X500</t>
  </si>
  <si>
    <t>B.BORR</t>
  </si>
  <si>
    <t>MET.CDB</t>
  </si>
  <si>
    <t>35X64</t>
  </si>
  <si>
    <t>DIFLORES</t>
  </si>
  <si>
    <t>BOPP ACRILICO FOSCO</t>
  </si>
  <si>
    <t>BOPP BORRACHA FOSCO</t>
  </si>
  <si>
    <t>BOPP BRILHO REMOVIVEL</t>
  </si>
  <si>
    <t>FASSON</t>
  </si>
  <si>
    <t>ICMS</t>
  </si>
  <si>
    <t>IPI</t>
  </si>
  <si>
    <t>TOTAL</t>
  </si>
  <si>
    <t>COLACRIL</t>
  </si>
  <si>
    <t>FRETE</t>
  </si>
  <si>
    <t>COUCHE TERMICO ECO BORRACHA</t>
  </si>
  <si>
    <t>MEDIA DUPLA</t>
  </si>
  <si>
    <t>PEQUENA SIMPLES</t>
  </si>
  <si>
    <t>PEQUENA DUPLA</t>
  </si>
  <si>
    <t>MEDIA SIMPLES</t>
  </si>
  <si>
    <t>Minimo</t>
  </si>
  <si>
    <t>CASSIO - S/LOGO</t>
  </si>
  <si>
    <t>L&amp;P - S/LOGO</t>
  </si>
  <si>
    <t>CASSIO - C/LOGO</t>
  </si>
  <si>
    <t>L&amp;P - C/LOGO</t>
  </si>
  <si>
    <t>com IPI</t>
  </si>
  <si>
    <t>SERRANA</t>
  </si>
  <si>
    <t>ROSA</t>
  </si>
  <si>
    <t>CORSUL</t>
  </si>
  <si>
    <t>50X150</t>
  </si>
  <si>
    <t>SCARIOT</t>
  </si>
  <si>
    <t>BOISUL</t>
  </si>
  <si>
    <t>sem IPI</t>
  </si>
  <si>
    <t>35X60</t>
  </si>
  <si>
    <t>MALH.DALANE</t>
  </si>
  <si>
    <t>100X20</t>
  </si>
  <si>
    <t>105X1.000</t>
  </si>
  <si>
    <t>PINTAR 4 CORES</t>
  </si>
  <si>
    <t>95X1.000</t>
  </si>
  <si>
    <t>PINTAR 2 CORES</t>
  </si>
  <si>
    <t>TONIN</t>
  </si>
  <si>
    <t>100X180</t>
  </si>
  <si>
    <t>PISO E TETO</t>
  </si>
  <si>
    <t>SPRAYJET</t>
  </si>
  <si>
    <t>BP COMP</t>
  </si>
  <si>
    <t>LABEL</t>
  </si>
  <si>
    <t>POLIBOM</t>
  </si>
  <si>
    <t>BRANCA</t>
  </si>
  <si>
    <t>AMARELA</t>
  </si>
  <si>
    <t>CARTORIO</t>
  </si>
  <si>
    <t>103X50</t>
  </si>
  <si>
    <t>100x68</t>
  </si>
  <si>
    <t>TOPLIMP</t>
  </si>
  <si>
    <t>125X500</t>
  </si>
  <si>
    <t>CBL CABOS</t>
  </si>
  <si>
    <t>SILVANA TORIANI</t>
  </si>
  <si>
    <t>95X12</t>
  </si>
  <si>
    <t>MCC INFORMATICA</t>
  </si>
  <si>
    <t>HOSP. BENEFICIENTE</t>
  </si>
  <si>
    <t>SORVELANDIA</t>
  </si>
  <si>
    <t>G10</t>
  </si>
  <si>
    <t>61X74</t>
  </si>
  <si>
    <t>DTECH</t>
  </si>
  <si>
    <t>93X56</t>
  </si>
  <si>
    <t>COLORIDAS</t>
  </si>
  <si>
    <t>BOLSAS EMME</t>
  </si>
  <si>
    <t>PARA MARCO</t>
  </si>
  <si>
    <t>100X16</t>
  </si>
  <si>
    <t>VICENZI</t>
  </si>
  <si>
    <t>PERSONAL</t>
  </si>
  <si>
    <t>TARDIAN</t>
  </si>
  <si>
    <t>24X20</t>
  </si>
  <si>
    <t>NÃO</t>
  </si>
  <si>
    <t>ZBM</t>
  </si>
  <si>
    <t>BLT</t>
  </si>
  <si>
    <t>CECATTP</t>
  </si>
  <si>
    <t>DOLCEMONTE</t>
  </si>
  <si>
    <t>50X60</t>
  </si>
  <si>
    <t>COR</t>
  </si>
  <si>
    <t>20X10</t>
  </si>
  <si>
    <t>32X70</t>
  </si>
  <si>
    <t>CALÇ.LABO</t>
  </si>
  <si>
    <t>CEMTRA</t>
  </si>
  <si>
    <t>BARRA DA SAIA</t>
  </si>
  <si>
    <t>SÃO PELEGRINO</t>
  </si>
  <si>
    <t>LC SOLUCOES</t>
  </si>
  <si>
    <t>67X25</t>
  </si>
  <si>
    <t>60X50</t>
  </si>
  <si>
    <t>DOLCE VITA</t>
  </si>
  <si>
    <t>75X27</t>
  </si>
  <si>
    <t>50X15</t>
  </si>
  <si>
    <t>MATRIMETAL</t>
  </si>
  <si>
    <t>STELLALBLU</t>
  </si>
  <si>
    <t>VESA</t>
  </si>
  <si>
    <t>HEMOVITA</t>
  </si>
  <si>
    <t>50X25</t>
  </si>
  <si>
    <t>MAOS DO MUNDO</t>
  </si>
  <si>
    <t>CAMII</t>
  </si>
  <si>
    <t>95/42,5</t>
  </si>
  <si>
    <t>LAÇO DE OURO</t>
  </si>
  <si>
    <t>ASAVESSAS</t>
  </si>
  <si>
    <t>HIDROVIL</t>
  </si>
  <si>
    <t>60X30</t>
  </si>
  <si>
    <t>LC</t>
  </si>
  <si>
    <t>100X30</t>
  </si>
  <si>
    <t>CALSATY</t>
  </si>
  <si>
    <t>130/78</t>
  </si>
  <si>
    <t>RIGOTTO</t>
  </si>
  <si>
    <t>ENOMAK</t>
  </si>
  <si>
    <t>RIVA</t>
  </si>
  <si>
    <t>100X148</t>
  </si>
  <si>
    <t>ESPERA</t>
  </si>
  <si>
    <t>64X10 - Jóia</t>
  </si>
  <si>
    <t>100X80 - 1</t>
  </si>
  <si>
    <t>FACA - col</t>
  </si>
  <si>
    <t>100X75 - 1</t>
  </si>
  <si>
    <t>100X68 - 1</t>
  </si>
  <si>
    <t>100X60 - 1</t>
  </si>
  <si>
    <t>100X50 - 1</t>
  </si>
  <si>
    <t>100X40 - 1</t>
  </si>
  <si>
    <t>90X80 - 1</t>
  </si>
  <si>
    <t>90X40 - 1</t>
  </si>
  <si>
    <t>90X25 - 1</t>
  </si>
  <si>
    <t>70X50 - 1</t>
  </si>
  <si>
    <t>61X75 - Balança</t>
  </si>
  <si>
    <t>50X70 - 2</t>
  </si>
  <si>
    <t>50X50 - 2</t>
  </si>
  <si>
    <t>50X40 - 2</t>
  </si>
  <si>
    <t xml:space="preserve">50X30 - 2 </t>
  </si>
  <si>
    <t>50X20 - 2</t>
  </si>
  <si>
    <t>39X40 - Balança</t>
  </si>
  <si>
    <t xml:space="preserve">40X40 - 2 </t>
  </si>
  <si>
    <t xml:space="preserve">33X21 - 3 </t>
  </si>
  <si>
    <t>29X76 - 3</t>
  </si>
  <si>
    <t>28X55 - 3</t>
  </si>
  <si>
    <t>15X30 - 6</t>
  </si>
  <si>
    <t>15X30 - 4</t>
  </si>
  <si>
    <t>33X25 - 3</t>
  </si>
  <si>
    <t>BOPP  BORRACHA</t>
  </si>
  <si>
    <t>JULIAS</t>
  </si>
  <si>
    <t>50X50 - 1</t>
  </si>
  <si>
    <t>50X30 - 1</t>
  </si>
  <si>
    <t>CEACCATO</t>
  </si>
  <si>
    <t>90X53</t>
  </si>
  <si>
    <t>VERMELHA</t>
  </si>
  <si>
    <t xml:space="preserve">FACA NOVA </t>
  </si>
  <si>
    <t>105/13</t>
  </si>
  <si>
    <t>40X55 - 2</t>
  </si>
  <si>
    <t xml:space="preserve">90X40 - 1 </t>
  </si>
  <si>
    <t>90x36 - 1</t>
  </si>
  <si>
    <t>mm</t>
  </si>
  <si>
    <t>x</t>
  </si>
  <si>
    <t>total</t>
  </si>
  <si>
    <t>S2045N</t>
  </si>
  <si>
    <t>MORELATE</t>
  </si>
  <si>
    <t>FASSON TRANSTEHRM TP C2075</t>
  </si>
  <si>
    <t>VITORIA</t>
  </si>
  <si>
    <t>CORTAR</t>
  </si>
  <si>
    <t>95X60</t>
  </si>
  <si>
    <t>RODER</t>
  </si>
  <si>
    <t>26X15</t>
  </si>
  <si>
    <t>40X70</t>
  </si>
  <si>
    <t>SCUDO</t>
  </si>
  <si>
    <t>BERETTA</t>
  </si>
  <si>
    <t>não foi dado entrada, só foi substituido para o cliente</t>
  </si>
  <si>
    <t>RIZZON</t>
  </si>
  <si>
    <t>SEXY FANTASY</t>
  </si>
  <si>
    <t>JULIA MAZZOCHI</t>
  </si>
  <si>
    <t>ARTIGIANALE</t>
  </si>
  <si>
    <t>BRINDEC</t>
  </si>
  <si>
    <t>VIO HOMEM</t>
  </si>
  <si>
    <t>45X35 - 2</t>
  </si>
  <si>
    <t>100/37</t>
  </si>
  <si>
    <t>105/37</t>
  </si>
  <si>
    <t>30X38 - 3</t>
  </si>
  <si>
    <t>TER BRASIL</t>
  </si>
  <si>
    <t>GV</t>
  </si>
  <si>
    <t>15X10</t>
  </si>
  <si>
    <t>PRO MARMO</t>
  </si>
  <si>
    <t>103X200</t>
  </si>
  <si>
    <t>MALACARA</t>
  </si>
  <si>
    <t>???</t>
  </si>
  <si>
    <t>estoque</t>
  </si>
  <si>
    <t>125X1.000</t>
  </si>
  <si>
    <t>PRONTA</t>
  </si>
  <si>
    <t>PROVOQ</t>
  </si>
  <si>
    <t xml:space="preserve">GRUPO EURO </t>
  </si>
  <si>
    <t>50X18</t>
  </si>
  <si>
    <t>55X95</t>
  </si>
  <si>
    <t>100X36</t>
  </si>
  <si>
    <t>DELTA FERTIL</t>
  </si>
  <si>
    <t>POLIESTE BRANCO ACRILICO</t>
  </si>
  <si>
    <t>U$ 2,67</t>
  </si>
  <si>
    <t>SEPARADA</t>
  </si>
  <si>
    <t>CENCI</t>
  </si>
  <si>
    <t>DIAN</t>
  </si>
  <si>
    <t>50X80</t>
  </si>
  <si>
    <t>95X39</t>
  </si>
  <si>
    <t>78X25</t>
  </si>
  <si>
    <t>CARRARO</t>
  </si>
  <si>
    <t>65X197</t>
  </si>
  <si>
    <t>JULIAS CLOSET</t>
  </si>
  <si>
    <t>TRACIATTI</t>
  </si>
  <si>
    <t>ESTOQ</t>
  </si>
  <si>
    <t>ENTREG</t>
  </si>
  <si>
    <t>PARC</t>
  </si>
  <si>
    <t>100.00</t>
  </si>
  <si>
    <t>PAPARASO</t>
  </si>
  <si>
    <t>HOSP. SANTA ANA</t>
  </si>
  <si>
    <t>PAGO</t>
  </si>
  <si>
    <t>IPI %</t>
  </si>
  <si>
    <t>FASSON CASCA DE OVO</t>
  </si>
  <si>
    <t>FASSON TERMICO CONGELADO</t>
  </si>
  <si>
    <t>FASSON TERMICO RESFRIADO</t>
  </si>
  <si>
    <t>TERMICO ECO</t>
  </si>
  <si>
    <t>TODOPAPEL</t>
  </si>
  <si>
    <t>TAG 210gr</t>
  </si>
  <si>
    <t>TAG AMARELA 145gr</t>
  </si>
  <si>
    <t>SYNTPAPER</t>
  </si>
  <si>
    <t>FITA PLASTICA SY-P 080</t>
  </si>
  <si>
    <t>FITA PLASTICA SY-P 120</t>
  </si>
  <si>
    <t>NYLON 204</t>
  </si>
  <si>
    <t>PROMOM</t>
  </si>
  <si>
    <t>ARCONVERT</t>
  </si>
  <si>
    <t>COUCHE REMOVIVEL RE31</t>
  </si>
  <si>
    <t>FASSON BOPP BORRACHA TC</t>
  </si>
  <si>
    <t>BALANCA</t>
  </si>
  <si>
    <t>OBS</t>
  </si>
  <si>
    <t>SIMONE F</t>
  </si>
  <si>
    <t>DUOGLOSS</t>
  </si>
  <si>
    <t>LARG PAPEL</t>
  </si>
  <si>
    <t>PAPEL PINTADO</t>
  </si>
  <si>
    <t>LARGURA</t>
  </si>
  <si>
    <t>FASSON ACRILICA S0518</t>
  </si>
  <si>
    <t>COUCHE ACR COLORIDO</t>
  </si>
  <si>
    <t>COUCHE BORR COLORIDO</t>
  </si>
  <si>
    <t>55X28 - 1</t>
  </si>
  <si>
    <t>40X15 - 2</t>
  </si>
  <si>
    <t>100/76</t>
  </si>
  <si>
    <t>M/MILHEIRO</t>
  </si>
  <si>
    <t>JUCA</t>
  </si>
  <si>
    <t>Altura Etiqueta + 2mm</t>
  </si>
  <si>
    <t>COU.ACR</t>
  </si>
  <si>
    <t>COU.BORR</t>
  </si>
  <si>
    <t>BOPP.BORR</t>
  </si>
  <si>
    <t>REMOV</t>
  </si>
  <si>
    <t>ESPERAR</t>
  </si>
  <si>
    <t>ENVIADO AMOSTRA</t>
  </si>
  <si>
    <t>entregue 12000</t>
  </si>
  <si>
    <t>RIO PRATA</t>
  </si>
  <si>
    <t>EBS DO BRASIL</t>
  </si>
  <si>
    <t>HOSP.SAO CARLOS</t>
  </si>
  <si>
    <t>100X23</t>
  </si>
  <si>
    <t>MERC.MISS</t>
  </si>
  <si>
    <t>BP COMPON</t>
  </si>
  <si>
    <t>CONF</t>
  </si>
  <si>
    <t>ABRIL</t>
  </si>
  <si>
    <t>PRODUZIDO?</t>
  </si>
  <si>
    <t>TAM</t>
  </si>
  <si>
    <t xml:space="preserve">M </t>
  </si>
  <si>
    <t>MARTIPLAST</t>
  </si>
  <si>
    <t>BOPP REM</t>
  </si>
  <si>
    <t>34X34</t>
  </si>
  <si>
    <t>AMOS</t>
  </si>
  <si>
    <t>COUCHE SD80GR/ADC200/60GR - ACR</t>
  </si>
  <si>
    <t>COUCHE SD80GR/ADC240/60GR - BORR</t>
  </si>
  <si>
    <t xml:space="preserve"> TERMICO ECO 70GR/ADC5240/60GR - BORR </t>
  </si>
  <si>
    <t>BOPP BCO FOSCO 60M/ADC210/GL52M - ACR</t>
  </si>
  <si>
    <t>BOPP BCO FOSCO 60M/ADC5240/GL52M - BORR</t>
  </si>
  <si>
    <t>BOPP TPTE 50M/ADC220/GL52M - ACR</t>
  </si>
  <si>
    <t>BOPP TPTE 50M/ADC5240/GL52M - BORR</t>
  </si>
  <si>
    <t>BOPP BCO BRILHO TOP 60M/ADC810/GL52M - REMV</t>
  </si>
  <si>
    <t>BOPP BCO 60M/ADC5240/GL52M - BORR</t>
  </si>
  <si>
    <t xml:space="preserve">BOPP BCO 60M/ADC210/GL52M - ACR </t>
  </si>
  <si>
    <t>NAO TEM</t>
  </si>
  <si>
    <t>PET BRANCO 75GR/ADC210/GLG2M - ACRI</t>
  </si>
  <si>
    <t>TRANSTHERM TOP PREMIUM/C2075/60G - BORR</t>
  </si>
  <si>
    <t>PP BRANCO FOSCO NTC/C2075/60G - BORR</t>
  </si>
  <si>
    <t>PP BRANCO TC 50/C2075/60G - BORR</t>
  </si>
  <si>
    <t>PP BRANCO FOSCO NTC/S0290/60G - ACR</t>
  </si>
  <si>
    <t>COUCHE DFAM</t>
  </si>
  <si>
    <t>SEMIGLOSS/DFAM430/60G</t>
  </si>
  <si>
    <t>ECOPRINT 75G/S0518/60G - ACR</t>
  </si>
  <si>
    <t>ECOPRINT 75G/S2045/60G - BORR</t>
  </si>
  <si>
    <t>POLIESER BRANCO TC50/S333/BG50</t>
  </si>
  <si>
    <t>PP TRANSPARENTE NTC/S0290/60</t>
  </si>
  <si>
    <t>PP TRASNP TC50/S0290/60G</t>
  </si>
  <si>
    <t xml:space="preserve">NAO TEM </t>
  </si>
  <si>
    <t>PP BRANCO TC50/R185/60G - REMV</t>
  </si>
  <si>
    <t>MIN 10.000M2</t>
  </si>
  <si>
    <t>PP BRANCO TC50/S0290/60G - ACR</t>
  </si>
  <si>
    <t>TERMICO DRY/S2045N/60G</t>
  </si>
  <si>
    <t>BOPP BRILHO ACRILICO - ROTULO</t>
  </si>
  <si>
    <t>BOPP BRILHO BORRACHA - ROTULO</t>
  </si>
  <si>
    <t>BOPP TRANSPARENTE  ACRILICO - ROTULO</t>
  </si>
  <si>
    <t>BOPP TRANSPARENTE BORRACHA - ROTULO</t>
  </si>
  <si>
    <t xml:space="preserve">BOPP TRASNPARENTE </t>
  </si>
  <si>
    <t>COUCHE TRANSTHERM  - RIBBON</t>
  </si>
  <si>
    <t>TAG DOIS LADOS 210GR</t>
  </si>
  <si>
    <t>TAG CONTRACOLADA PEROLA</t>
  </si>
  <si>
    <t>TAG DUOGLOSS 210GR</t>
  </si>
  <si>
    <t>TAG PEROLA CONTRACOLADA</t>
  </si>
  <si>
    <t>TAG UNOGLOSS AMARELA</t>
  </si>
  <si>
    <t>100X200</t>
  </si>
  <si>
    <t>BRASUD</t>
  </si>
  <si>
    <t>35X45</t>
  </si>
  <si>
    <t>PRODUZIDO POR</t>
  </si>
  <si>
    <t xml:space="preserve">BOPP BORRACHA NTC </t>
  </si>
  <si>
    <t>VERITA</t>
  </si>
  <si>
    <t>105X35</t>
  </si>
  <si>
    <t>DELRA FIRE</t>
  </si>
  <si>
    <t>TRANSFER</t>
  </si>
  <si>
    <t>HAUSSHOP</t>
  </si>
  <si>
    <t>100X115</t>
  </si>
  <si>
    <t>FLORENZA</t>
  </si>
  <si>
    <t>COATED 80 FSC P7 CB60 SOLID - NO PRINT</t>
  </si>
  <si>
    <t xml:space="preserve">1.500 m2 frete gratis </t>
  </si>
  <si>
    <t xml:space="preserve">5.000 m2 frete gratis </t>
  </si>
  <si>
    <t xml:space="preserve">2.000 m2 frete gratis </t>
  </si>
  <si>
    <t>ultima compra 27/04</t>
  </si>
  <si>
    <t>LOJA HIP</t>
  </si>
  <si>
    <t>O/C</t>
  </si>
  <si>
    <t>O/F</t>
  </si>
  <si>
    <t>LASER</t>
  </si>
  <si>
    <t xml:space="preserve">OPP TRANSFER 60 PF0 CB62 </t>
  </si>
  <si>
    <t xml:space="preserve">OPP TC WHITE GLOSS 60 PF1 CB62 </t>
  </si>
  <si>
    <t xml:space="preserve">NÃO TEM </t>
  </si>
  <si>
    <t xml:space="preserve">COUCHE REMOVIVEL </t>
  </si>
  <si>
    <t>THERMAL ECO HS P7(20gr) CB60  - ACRILICO</t>
  </si>
  <si>
    <t>NÃO TRABALHAM COM  COLA BORRACHA</t>
  </si>
  <si>
    <t>3.000 m2 - frete gratis (BOPP é leve, conjugar com outro papel)</t>
  </si>
  <si>
    <t>ARCLAD</t>
  </si>
  <si>
    <t>FOB</t>
  </si>
  <si>
    <t xml:space="preserve">FRETE DE 5 A 10% DO VALOR DA NOTA </t>
  </si>
  <si>
    <t>BOPP BRANCO BRILHO TC</t>
  </si>
  <si>
    <t>CARGA FACIL</t>
  </si>
  <si>
    <t>IPICARD</t>
  </si>
  <si>
    <t>AGRO. FERR</t>
  </si>
  <si>
    <t>50X10</t>
  </si>
  <si>
    <t>100X76</t>
  </si>
  <si>
    <t xml:space="preserve">LABEL </t>
  </si>
  <si>
    <t>BANCO SANGUE</t>
  </si>
  <si>
    <t xml:space="preserve">JUCA </t>
  </si>
  <si>
    <t>IMPACOL</t>
  </si>
  <si>
    <t>100X65</t>
  </si>
  <si>
    <t>ZANETTI</t>
  </si>
  <si>
    <t>BASFIX</t>
  </si>
  <si>
    <t>LESI</t>
  </si>
  <si>
    <t>SÃO CARLOS</t>
  </si>
  <si>
    <t>FOODCHAIN</t>
  </si>
  <si>
    <t>BRICASA</t>
  </si>
  <si>
    <t>CANC</t>
  </si>
  <si>
    <t>EBS</t>
  </si>
  <si>
    <t>PETRYMAR</t>
  </si>
  <si>
    <t>PICOTE</t>
  </si>
  <si>
    <t>FACA/LASER</t>
  </si>
  <si>
    <t>MA ACESS</t>
  </si>
  <si>
    <t>77X32</t>
  </si>
  <si>
    <t>LASER/FACA</t>
  </si>
  <si>
    <t>AMAR</t>
  </si>
  <si>
    <t>VERM</t>
  </si>
  <si>
    <t>UP TO GO</t>
  </si>
  <si>
    <t>32X16</t>
  </si>
  <si>
    <t>33X26</t>
  </si>
  <si>
    <t>MENG MORAN</t>
  </si>
  <si>
    <t>BOSS</t>
  </si>
  <si>
    <t>SEPARADO</t>
  </si>
  <si>
    <t>JULIANA</t>
  </si>
  <si>
    <t>COMLINK</t>
  </si>
  <si>
    <t>20X8</t>
  </si>
  <si>
    <t>NATAL</t>
  </si>
  <si>
    <t>JOIA REAL</t>
  </si>
  <si>
    <t>RUBINETTOS</t>
  </si>
  <si>
    <t>AMARAL</t>
  </si>
  <si>
    <t>VLP</t>
  </si>
  <si>
    <t>PILOTAGGIO</t>
  </si>
  <si>
    <t>AC LINK</t>
  </si>
  <si>
    <t>FACA/PERS</t>
  </si>
  <si>
    <t>47,5X35</t>
  </si>
  <si>
    <t>103X90</t>
  </si>
  <si>
    <t>DILLIN</t>
  </si>
  <si>
    <t>50X100</t>
  </si>
  <si>
    <t>40X66</t>
  </si>
  <si>
    <t>BOPP ACRILICO  CB62</t>
  </si>
  <si>
    <t>HIDROQUIMICA</t>
  </si>
  <si>
    <t>FITAS REAL</t>
  </si>
  <si>
    <t>SHEILA</t>
  </si>
  <si>
    <t>E FRIZZO</t>
  </si>
  <si>
    <t>ERV.CENTRAL</t>
  </si>
  <si>
    <t>DALLE MOLLE</t>
  </si>
  <si>
    <t>METALLI</t>
  </si>
  <si>
    <t>7 CORES</t>
  </si>
  <si>
    <t xml:space="preserve">SIRLEY M </t>
  </si>
  <si>
    <t>105/103</t>
  </si>
  <si>
    <t>107X1000</t>
  </si>
  <si>
    <t>90X50</t>
  </si>
  <si>
    <t>33X10</t>
  </si>
  <si>
    <t>EST. ITALIA</t>
  </si>
  <si>
    <t>100x100</t>
  </si>
  <si>
    <t>90X90</t>
  </si>
  <si>
    <t>10X10</t>
  </si>
  <si>
    <t>33x25</t>
  </si>
  <si>
    <t>PELICULA</t>
  </si>
  <si>
    <t>150X30</t>
  </si>
  <si>
    <t>66X25</t>
  </si>
  <si>
    <t>TESTE</t>
  </si>
  <si>
    <t>ENVIADO 30/06</t>
  </si>
  <si>
    <t>INSINUANTE</t>
  </si>
  <si>
    <t>PERS</t>
  </si>
  <si>
    <t>URSULA</t>
  </si>
  <si>
    <t>109X25</t>
  </si>
  <si>
    <t>AFETTO</t>
  </si>
  <si>
    <t>MILHEIRO</t>
  </si>
  <si>
    <t>33X145</t>
  </si>
  <si>
    <t>10.5</t>
  </si>
  <si>
    <t>DI FARR</t>
  </si>
  <si>
    <t>REPOR</t>
  </si>
  <si>
    <t>7.2</t>
  </si>
  <si>
    <t xml:space="preserve">100X100 - 1 </t>
  </si>
  <si>
    <t>HOSP. SC</t>
  </si>
  <si>
    <t>4.000 OK</t>
  </si>
  <si>
    <t>16.5</t>
  </si>
  <si>
    <t>NEUSA</t>
  </si>
  <si>
    <t>7.5</t>
  </si>
  <si>
    <t>56.4</t>
  </si>
  <si>
    <t>WELOZE</t>
  </si>
  <si>
    <t>NOVA</t>
  </si>
  <si>
    <t>EMBASUL</t>
  </si>
  <si>
    <t>BCK</t>
  </si>
  <si>
    <t>34X27</t>
  </si>
  <si>
    <t>108/25</t>
  </si>
  <si>
    <t>34x23 - 3 S/E</t>
  </si>
  <si>
    <t>35X40 - 3 S/E</t>
  </si>
  <si>
    <t>25X16 - 4 S/E</t>
  </si>
  <si>
    <t>20x10 - 5 S/E</t>
  </si>
  <si>
    <t>55X28 - 2 S/E</t>
  </si>
  <si>
    <t>THUANI</t>
  </si>
  <si>
    <t>TREND PET</t>
  </si>
  <si>
    <t>40X20</t>
  </si>
  <si>
    <t>MAGELB</t>
  </si>
  <si>
    <t>9.76</t>
  </si>
  <si>
    <t>80.5</t>
  </si>
  <si>
    <t>28.5</t>
  </si>
  <si>
    <t>TECNOVACUM</t>
  </si>
  <si>
    <t>40.5</t>
  </si>
  <si>
    <t>IPACOL</t>
  </si>
  <si>
    <t>BARCELONA</t>
  </si>
  <si>
    <t>lASER</t>
  </si>
  <si>
    <t>STELLABLU</t>
  </si>
  <si>
    <t>FRUTI FRANGO</t>
  </si>
  <si>
    <t>5.2</t>
  </si>
  <si>
    <t>50.4</t>
  </si>
  <si>
    <t>8.7</t>
  </si>
  <si>
    <t>AMIL</t>
  </si>
  <si>
    <t>BVN</t>
  </si>
  <si>
    <t>CENTRA</t>
  </si>
  <si>
    <t>5.6</t>
  </si>
  <si>
    <t>RM</t>
  </si>
  <si>
    <t>2 rolos</t>
  </si>
  <si>
    <t>já enviados</t>
  </si>
  <si>
    <t>PLASTICO</t>
  </si>
  <si>
    <t>ACOPLANO</t>
  </si>
  <si>
    <t>PICOTAR</t>
  </si>
  <si>
    <t>15.4</t>
  </si>
  <si>
    <t>LOVATO</t>
  </si>
  <si>
    <t>17.4</t>
  </si>
  <si>
    <t>52.5</t>
  </si>
  <si>
    <t>PERSONALIZADA</t>
  </si>
  <si>
    <t>ARABE</t>
  </si>
  <si>
    <t>13.5</t>
  </si>
  <si>
    <t>ARCO COMPON.</t>
  </si>
  <si>
    <t>6.25</t>
  </si>
  <si>
    <t>PLASTK</t>
  </si>
  <si>
    <t>11.25</t>
  </si>
  <si>
    <t>10.4</t>
  </si>
  <si>
    <t>GRANVIN</t>
  </si>
  <si>
    <t>100X45</t>
  </si>
  <si>
    <t>6.4</t>
  </si>
  <si>
    <t>RETIRADO</t>
  </si>
  <si>
    <t>2.4</t>
  </si>
  <si>
    <t>MACRUZ</t>
  </si>
  <si>
    <t>55.3</t>
  </si>
  <si>
    <t>4.5</t>
  </si>
  <si>
    <t>MOTUP</t>
  </si>
  <si>
    <t>AMF</t>
  </si>
  <si>
    <t>41X75</t>
  </si>
  <si>
    <t>SUBS</t>
  </si>
  <si>
    <t>ARCO CLIMA</t>
  </si>
  <si>
    <t>64.5</t>
  </si>
  <si>
    <t>50.5</t>
  </si>
  <si>
    <t>07/0/8</t>
  </si>
  <si>
    <t>11.4</t>
  </si>
  <si>
    <t>HYDROL</t>
  </si>
  <si>
    <t>4.8</t>
  </si>
  <si>
    <t>PORTAL USI</t>
  </si>
  <si>
    <t>12.4</t>
  </si>
  <si>
    <t>THERMAL ECO HS P7S(20gr) CB60  - SUPER COLA</t>
  </si>
  <si>
    <t>12.5</t>
  </si>
  <si>
    <t>51.1</t>
  </si>
  <si>
    <t xml:space="preserve">nota sem ICMS </t>
  </si>
  <si>
    <t>108X1000</t>
  </si>
  <si>
    <t>AMOSTRAS</t>
  </si>
  <si>
    <t>ABOCARE</t>
  </si>
  <si>
    <t>47X35</t>
  </si>
  <si>
    <t>104X25</t>
  </si>
  <si>
    <t>5.1</t>
  </si>
  <si>
    <t>21.2</t>
  </si>
  <si>
    <t>20.25</t>
  </si>
  <si>
    <t>101.5</t>
  </si>
  <si>
    <t>BY GI</t>
  </si>
  <si>
    <t>57.5</t>
  </si>
  <si>
    <t>3000m2</t>
  </si>
  <si>
    <t>60.2</t>
  </si>
  <si>
    <t>35X26.5</t>
  </si>
  <si>
    <t>MADRIGAL</t>
  </si>
  <si>
    <t>JS SERVS</t>
  </si>
  <si>
    <t>IND.FER.LAZZ</t>
  </si>
  <si>
    <t>FASSON DRY TERMICO</t>
  </si>
  <si>
    <t>20.3</t>
  </si>
  <si>
    <t>JPRIME</t>
  </si>
  <si>
    <t>12.75</t>
  </si>
  <si>
    <t>102X34</t>
  </si>
  <si>
    <t>EST.RADICAL</t>
  </si>
  <si>
    <t>10.2</t>
  </si>
  <si>
    <t>HOSP.NAVEG</t>
  </si>
  <si>
    <t>HOSP.S.LUZIA</t>
  </si>
  <si>
    <t>2.1</t>
  </si>
  <si>
    <t>BOFF</t>
  </si>
  <si>
    <t>ROTULO</t>
  </si>
  <si>
    <t>80X100</t>
  </si>
  <si>
    <t>SM</t>
  </si>
  <si>
    <t>HOZANE</t>
  </si>
  <si>
    <t>35X25</t>
  </si>
  <si>
    <t>100/40,5</t>
  </si>
  <si>
    <t>40.6</t>
  </si>
  <si>
    <t>HOSP.SAO CARL</t>
  </si>
  <si>
    <t>55X22</t>
  </si>
  <si>
    <t>SUPER AR</t>
  </si>
  <si>
    <t>1,95 com frete</t>
  </si>
  <si>
    <t>JC</t>
  </si>
  <si>
    <t>DILLON</t>
  </si>
  <si>
    <t>35.7</t>
  </si>
  <si>
    <t>FAZER PARA FECHA OS 80.000</t>
  </si>
  <si>
    <t>62.5</t>
  </si>
  <si>
    <t>TR CARTUCHOS</t>
  </si>
  <si>
    <t>LUHAZ</t>
  </si>
  <si>
    <t>ROLO</t>
  </si>
  <si>
    <t>AMF INFO</t>
  </si>
  <si>
    <t>ADICIONADO</t>
  </si>
  <si>
    <t>TECNOLOGICA</t>
  </si>
  <si>
    <t>45X140</t>
  </si>
  <si>
    <t>35X115</t>
  </si>
  <si>
    <t>MET. CDB</t>
  </si>
  <si>
    <t>ANNA KARENINA</t>
  </si>
  <si>
    <t>MAGAZINE</t>
  </si>
  <si>
    <t>LD INFORMATICA</t>
  </si>
  <si>
    <t>17.5</t>
  </si>
  <si>
    <t>LUCIANO</t>
  </si>
  <si>
    <t>2.5</t>
  </si>
  <si>
    <t>VIN CAS MOTTER</t>
  </si>
  <si>
    <t>5.92</t>
  </si>
  <si>
    <t>PERS 29/09</t>
  </si>
  <si>
    <t xml:space="preserve">80X60 - 1 </t>
  </si>
  <si>
    <t>85/63</t>
  </si>
  <si>
    <t>LARA</t>
  </si>
  <si>
    <t>PERS.</t>
  </si>
  <si>
    <t>CNS</t>
  </si>
  <si>
    <t>109.4</t>
  </si>
  <si>
    <t>52.8</t>
  </si>
  <si>
    <t>25.5</t>
  </si>
  <si>
    <t>SUPERPACK</t>
  </si>
  <si>
    <t>22.5</t>
  </si>
  <si>
    <t>64.4</t>
  </si>
  <si>
    <t>100x30</t>
  </si>
  <si>
    <t>SOS CELULARES</t>
  </si>
  <si>
    <t>AUTO PECAS SC</t>
  </si>
  <si>
    <t>PERS 08/10</t>
  </si>
  <si>
    <t>HOSP. SAUDE</t>
  </si>
  <si>
    <t>30.4</t>
  </si>
  <si>
    <t>SERRANA TINTAS</t>
  </si>
  <si>
    <t xml:space="preserve">PERS </t>
  </si>
  <si>
    <t>LA BIRRA</t>
  </si>
  <si>
    <t>FUTURE</t>
  </si>
  <si>
    <t>6.5</t>
  </si>
  <si>
    <t>40X30 - 2</t>
  </si>
  <si>
    <t>90/32</t>
  </si>
  <si>
    <t>CARLIN</t>
  </si>
  <si>
    <t>45X60</t>
  </si>
  <si>
    <t>60X40</t>
  </si>
  <si>
    <t>VILLAGGIO</t>
  </si>
  <si>
    <t>PERS 09/10</t>
  </si>
  <si>
    <t>IMBRASEL</t>
  </si>
  <si>
    <t>3.5</t>
  </si>
  <si>
    <t>NEOGAS</t>
  </si>
  <si>
    <t>JULIANA MAZZ</t>
  </si>
  <si>
    <t xml:space="preserve">G3 </t>
  </si>
  <si>
    <t>MUNDOQUAN</t>
  </si>
  <si>
    <t>65X25</t>
  </si>
  <si>
    <t>4.75</t>
  </si>
  <si>
    <t>C.VERM</t>
  </si>
  <si>
    <t>C. AZUL</t>
  </si>
  <si>
    <t>C. ROSA</t>
  </si>
  <si>
    <t>C. CINZA</t>
  </si>
  <si>
    <t>.8</t>
  </si>
  <si>
    <t>TOLEDO´S</t>
  </si>
  <si>
    <t>30X5</t>
  </si>
  <si>
    <t>TIRABITIA</t>
  </si>
  <si>
    <t>52,5X60</t>
  </si>
  <si>
    <t>SOGIMA</t>
  </si>
  <si>
    <t>JLAGO</t>
  </si>
  <si>
    <t>AMA</t>
  </si>
  <si>
    <t>PERSO</t>
  </si>
  <si>
    <t>3.8</t>
  </si>
  <si>
    <t>31.5</t>
  </si>
  <si>
    <t>31.25</t>
  </si>
  <si>
    <t>6.18</t>
  </si>
  <si>
    <t>SF</t>
  </si>
  <si>
    <t>C. BORRACHA</t>
  </si>
  <si>
    <t>MET .MADALOSSO</t>
  </si>
  <si>
    <t>95X40</t>
  </si>
  <si>
    <t xml:space="preserve">VF ACESSORIOS </t>
  </si>
  <si>
    <t>199.3</t>
  </si>
  <si>
    <t>AM INFORMAT</t>
  </si>
  <si>
    <t>VALDEZ CECATTO</t>
  </si>
  <si>
    <t>TERABITIA</t>
  </si>
  <si>
    <t>ARTEMA</t>
  </si>
  <si>
    <t>100x50</t>
  </si>
  <si>
    <t>10.1</t>
  </si>
  <si>
    <t>SETA</t>
  </si>
  <si>
    <t>32.5</t>
  </si>
  <si>
    <t>103X93</t>
  </si>
  <si>
    <t>SORELLA</t>
  </si>
  <si>
    <t>MOTOART</t>
  </si>
  <si>
    <t>5.11</t>
  </si>
  <si>
    <t>5.41</t>
  </si>
  <si>
    <t>EST.TRENDS</t>
  </si>
  <si>
    <t>BASE ATIVA</t>
  </si>
  <si>
    <t>26.4</t>
  </si>
  <si>
    <t>100x75</t>
  </si>
  <si>
    <t>11.2</t>
  </si>
  <si>
    <t>3.2</t>
  </si>
  <si>
    <t>LACO DE OURO</t>
  </si>
  <si>
    <t>????</t>
  </si>
  <si>
    <t>35.4</t>
  </si>
  <si>
    <t>.2</t>
  </si>
  <si>
    <t>AUTO TRAVI</t>
  </si>
  <si>
    <t>90X32</t>
  </si>
  <si>
    <t xml:space="preserve">AC LINK </t>
  </si>
  <si>
    <t>ALO MAMAE</t>
  </si>
  <si>
    <t>30X50</t>
  </si>
  <si>
    <t>DEGETEC</t>
  </si>
  <si>
    <t>PECCIN</t>
  </si>
  <si>
    <t>7.7</t>
  </si>
  <si>
    <t>BENTO AGROPET</t>
  </si>
  <si>
    <t>TRENDS</t>
  </si>
  <si>
    <t>TAG AM</t>
  </si>
  <si>
    <t>28.44</t>
  </si>
  <si>
    <t>29.3</t>
  </si>
  <si>
    <t>34.5</t>
  </si>
  <si>
    <t>DI ZANETTE</t>
  </si>
  <si>
    <t>100.1</t>
  </si>
  <si>
    <t>ALTAIR/FARMB</t>
  </si>
  <si>
    <t>DOLCEMONT</t>
  </si>
  <si>
    <t>132.8</t>
  </si>
  <si>
    <t>25x25</t>
  </si>
  <si>
    <t xml:space="preserve">INJET </t>
  </si>
  <si>
    <t>1.5</t>
  </si>
  <si>
    <t>MONIQUEL</t>
  </si>
  <si>
    <t>ATP</t>
  </si>
  <si>
    <t>MASTER EGGS</t>
  </si>
  <si>
    <t>FRAMA</t>
  </si>
  <si>
    <t>TIFFANY</t>
  </si>
  <si>
    <t>CLINICA FEMINA</t>
  </si>
  <si>
    <t>LIVE</t>
  </si>
  <si>
    <t>GAILLE</t>
  </si>
  <si>
    <t>4.55</t>
  </si>
  <si>
    <t>HUGO DEBASTIANI</t>
  </si>
  <si>
    <t>WAGNER</t>
  </si>
  <si>
    <t>11.5</t>
  </si>
  <si>
    <t>DEZEMBRO</t>
  </si>
  <si>
    <t>MARC. BELA VISTA</t>
  </si>
  <si>
    <t xml:space="preserve">TER BRASIL </t>
  </si>
  <si>
    <t>18.5</t>
  </si>
  <si>
    <t>PARAPASSO</t>
  </si>
  <si>
    <t>BONNA VITA</t>
  </si>
  <si>
    <t>CLIZA</t>
  </si>
  <si>
    <t>FIBRASIL</t>
  </si>
  <si>
    <t>9.1</t>
  </si>
  <si>
    <t>.5</t>
  </si>
  <si>
    <t>COU</t>
  </si>
  <si>
    <t>CASA DO IMIGR</t>
  </si>
  <si>
    <t>FILTERCASTILHOS</t>
  </si>
  <si>
    <t>100X86</t>
  </si>
  <si>
    <t>LOJA GUARANY</t>
  </si>
  <si>
    <t>ALTERNATIVA</t>
  </si>
  <si>
    <t>100x40</t>
  </si>
  <si>
    <t>5.7</t>
  </si>
  <si>
    <t>38.65</t>
  </si>
  <si>
    <t>HOSP. UNIMED</t>
  </si>
  <si>
    <t>GRAFICA VITÓRIA</t>
  </si>
  <si>
    <t>210GR</t>
  </si>
  <si>
    <t>TAG DUOGLOSS 210GR - MODAZINE</t>
  </si>
  <si>
    <t>AAO</t>
  </si>
  <si>
    <t>03/12</t>
  </si>
  <si>
    <t>5696</t>
  </si>
  <si>
    <t>838</t>
  </si>
  <si>
    <t>10</t>
  </si>
  <si>
    <t>5697</t>
  </si>
  <si>
    <t>753</t>
  </si>
  <si>
    <t>FERRARI</t>
  </si>
  <si>
    <t>FANTASTIC</t>
  </si>
  <si>
    <t>30/11</t>
  </si>
  <si>
    <t>91.7</t>
  </si>
  <si>
    <t>FRUTI-FRANGO</t>
  </si>
  <si>
    <t>10.34</t>
  </si>
  <si>
    <t>02/12</t>
  </si>
  <si>
    <t>SUPERCOR</t>
  </si>
  <si>
    <t>CONEXAO URBANA</t>
  </si>
  <si>
    <t>33X50</t>
  </si>
  <si>
    <t>DIAN TECIDOS</t>
  </si>
  <si>
    <t>128.6</t>
  </si>
  <si>
    <t>APOMEDIL</t>
  </si>
  <si>
    <t>30.1</t>
  </si>
  <si>
    <t>10X9</t>
  </si>
  <si>
    <t>105/153</t>
  </si>
  <si>
    <t>100X35 - 1</t>
  </si>
  <si>
    <t>105/38</t>
  </si>
  <si>
    <t>100X35 -1</t>
  </si>
  <si>
    <t>31X145</t>
  </si>
  <si>
    <t>8.4</t>
  </si>
  <si>
    <t>10.24</t>
  </si>
  <si>
    <t>PERIMETRAL</t>
  </si>
  <si>
    <t>93.8</t>
  </si>
  <si>
    <t>J PRIME</t>
  </si>
  <si>
    <t>FACA E LASER</t>
  </si>
  <si>
    <t>WENTZ</t>
  </si>
  <si>
    <t>SILVANA</t>
  </si>
  <si>
    <t>1.2</t>
  </si>
  <si>
    <t>80X140</t>
  </si>
  <si>
    <t>PASIN</t>
  </si>
  <si>
    <t>1.1</t>
  </si>
  <si>
    <t>10.8</t>
  </si>
  <si>
    <t>ANTIGO</t>
  </si>
  <si>
    <t>100x150</t>
  </si>
  <si>
    <t>SPRAY JET</t>
  </si>
  <si>
    <t>51.6</t>
  </si>
  <si>
    <t>11.95</t>
  </si>
  <si>
    <t>SPM</t>
  </si>
  <si>
    <t>VF ACESS</t>
  </si>
  <si>
    <t>EMPLAC</t>
  </si>
  <si>
    <t>não</t>
  </si>
  <si>
    <t>ECO METAIS</t>
  </si>
  <si>
    <t>20.6</t>
  </si>
  <si>
    <t>recebido sheila</t>
  </si>
  <si>
    <t>5.27</t>
  </si>
  <si>
    <t>ECOMACH</t>
  </si>
  <si>
    <t>10x9</t>
  </si>
  <si>
    <t>40x55</t>
  </si>
  <si>
    <t>6.65</t>
  </si>
  <si>
    <t>90/58</t>
  </si>
  <si>
    <t xml:space="preserve">AMF </t>
  </si>
  <si>
    <t>1.6</t>
  </si>
  <si>
    <t>62.2</t>
  </si>
  <si>
    <t>FACA NOVA</t>
  </si>
  <si>
    <t>CIRCULO</t>
  </si>
  <si>
    <t>130.4</t>
  </si>
  <si>
    <t>69.6</t>
  </si>
  <si>
    <t>PERSONAL.</t>
  </si>
  <si>
    <t>FICA F&amp;C</t>
  </si>
  <si>
    <t>35X51</t>
  </si>
  <si>
    <t>TAG PLAST</t>
  </si>
  <si>
    <t>FACA BATIDA</t>
  </si>
  <si>
    <t>MANARDI</t>
  </si>
  <si>
    <t>HOFFMANN</t>
  </si>
  <si>
    <t>GRAVIN</t>
  </si>
  <si>
    <t>90x25</t>
  </si>
  <si>
    <t>CODETCH</t>
  </si>
  <si>
    <t>QUALYFOOD</t>
  </si>
  <si>
    <t>100X130</t>
  </si>
  <si>
    <t>22.85</t>
  </si>
  <si>
    <t>ARCANJO FONDUE</t>
  </si>
  <si>
    <t xml:space="preserve">C.BORR </t>
  </si>
  <si>
    <t>PERS 8/02</t>
  </si>
  <si>
    <t>SRR SOLUCOES</t>
  </si>
  <si>
    <t>105/40</t>
  </si>
  <si>
    <t>13.75</t>
  </si>
  <si>
    <t>1.4</t>
  </si>
  <si>
    <t>25x16</t>
  </si>
  <si>
    <t>SEM PAPEL</t>
  </si>
  <si>
    <t>4.28</t>
  </si>
  <si>
    <t>4.98</t>
  </si>
  <si>
    <t>ALEF</t>
  </si>
  <si>
    <t>TAG UNOGLOSS BRANCA 145</t>
  </si>
  <si>
    <t>MODAZINE 29/01/21</t>
  </si>
  <si>
    <t>BRINCASA</t>
  </si>
  <si>
    <t>C.B</t>
  </si>
  <si>
    <t>51.4</t>
  </si>
  <si>
    <t xml:space="preserve">LASER </t>
  </si>
  <si>
    <t>80.000OK</t>
  </si>
  <si>
    <t>BATIDA</t>
  </si>
  <si>
    <t>15.2</t>
  </si>
  <si>
    <t>COSTUME</t>
  </si>
  <si>
    <t>61.2</t>
  </si>
  <si>
    <t>68.4</t>
  </si>
  <si>
    <t>45 DO 6206</t>
  </si>
  <si>
    <t>LARANJ</t>
  </si>
  <si>
    <t>105/24</t>
  </si>
  <si>
    <t>47x22 - 2</t>
  </si>
  <si>
    <t>90/53</t>
  </si>
  <si>
    <t>FOUSBEI</t>
  </si>
  <si>
    <t>S.PAPEL</t>
  </si>
  <si>
    <t>SUPER PEÇAS</t>
  </si>
  <si>
    <t>47,5X25</t>
  </si>
  <si>
    <t/>
  </si>
  <si>
    <t>21.5</t>
  </si>
  <si>
    <t>EXTRA</t>
  </si>
  <si>
    <t>ARCOBALENO</t>
  </si>
  <si>
    <t>TERMICA</t>
  </si>
  <si>
    <t>14.7</t>
  </si>
  <si>
    <t>36X64</t>
  </si>
  <si>
    <t>sem papel</t>
  </si>
  <si>
    <t>RITRAMA</t>
  </si>
  <si>
    <t>PRP</t>
  </si>
  <si>
    <t>1865 - COUCHE ACRILICO ARCONVERT</t>
  </si>
  <si>
    <t>6770 - COUCHE ACRILICO RITRAMA</t>
  </si>
  <si>
    <t>3838 - BOPP TC TRANSP ACRILICO</t>
  </si>
  <si>
    <t>7572 - TERMICO COM BARREIRA ACRIL</t>
  </si>
  <si>
    <t>GEMBA</t>
  </si>
  <si>
    <t>CESAR COSTA</t>
  </si>
  <si>
    <t>IRMAOS PEDRON</t>
  </si>
  <si>
    <t>TRATTAMENTI</t>
  </si>
  <si>
    <t>PISO TETO</t>
  </si>
  <si>
    <t>3.75</t>
  </si>
  <si>
    <t>PORTAL USINAG</t>
  </si>
  <si>
    <t>METALURGICA CDB</t>
  </si>
  <si>
    <t>VF</t>
  </si>
  <si>
    <t>51.25</t>
  </si>
  <si>
    <t>19.5</t>
  </si>
  <si>
    <t>BOPP TC TRASNP ACRILICO</t>
  </si>
  <si>
    <t>100X54</t>
  </si>
  <si>
    <t>SUP</t>
  </si>
  <si>
    <t>B.TRANS</t>
  </si>
  <si>
    <t>75X100</t>
  </si>
  <si>
    <t>FLORI. PIPA</t>
  </si>
  <si>
    <t>26X201</t>
  </si>
  <si>
    <t>VERD</t>
  </si>
  <si>
    <t>CINZ</t>
  </si>
  <si>
    <t>BATIDA?</t>
  </si>
  <si>
    <t>50X77</t>
  </si>
  <si>
    <t>AMOSTRA</t>
  </si>
  <si>
    <t>45X50</t>
  </si>
  <si>
    <t>5.79</t>
  </si>
  <si>
    <t>OPEL</t>
  </si>
  <si>
    <t>PIPA</t>
  </si>
  <si>
    <t>PRENSSO</t>
  </si>
  <si>
    <t>37X37</t>
  </si>
  <si>
    <t xml:space="preserve">77X32 - 1 </t>
  </si>
  <si>
    <t>85/35</t>
  </si>
  <si>
    <t>TAG 10 MICRAS</t>
  </si>
  <si>
    <t>QTD/ROLO</t>
  </si>
  <si>
    <t>107X87</t>
  </si>
  <si>
    <t>114.4</t>
  </si>
  <si>
    <t>110/87,5</t>
  </si>
  <si>
    <t>12.8</t>
  </si>
  <si>
    <t>100 MICRAS -  PSAI</t>
  </si>
  <si>
    <t>DIENIFER</t>
  </si>
  <si>
    <t>110/95,5</t>
  </si>
  <si>
    <t>106X85 - 1</t>
  </si>
  <si>
    <t>103X93 - 1</t>
  </si>
  <si>
    <t>100X150 - 1</t>
  </si>
  <si>
    <t>100X38 - 1</t>
  </si>
  <si>
    <t xml:space="preserve">S/E = SEM ESPAÇAMENTO ENTRE COLUNAS </t>
  </si>
  <si>
    <t>OBS: METRAGEM PARA ROLOS COMUM (PADRÃO ARGOX) VARIA DE 36 A 47 METROS DE PAPEL POR ROLO.</t>
  </si>
  <si>
    <t>36.5</t>
  </si>
  <si>
    <t>TUBETES</t>
  </si>
  <si>
    <t>50x30</t>
  </si>
  <si>
    <t>10.63</t>
  </si>
  <si>
    <t>POMPEIA</t>
  </si>
  <si>
    <t>COL</t>
  </si>
  <si>
    <t>FACAS DE BATIDA</t>
  </si>
  <si>
    <t>TAG 145</t>
  </si>
  <si>
    <t>33X70</t>
  </si>
  <si>
    <t>90x40</t>
  </si>
  <si>
    <t>DILLIN CHIMIAS</t>
  </si>
  <si>
    <t>KIDINS</t>
  </si>
  <si>
    <t>18.8</t>
  </si>
  <si>
    <t>HOSP.POMPEIA</t>
  </si>
  <si>
    <t>LA CASA</t>
  </si>
  <si>
    <t>SABOR DA SERRA</t>
  </si>
  <si>
    <t>FACA ROTATIVAS</t>
  </si>
  <si>
    <t>HOSP.UNIMED</t>
  </si>
  <si>
    <t>MATRIZART</t>
  </si>
  <si>
    <t>Data</t>
  </si>
  <si>
    <t>FORNECEDOR</t>
  </si>
  <si>
    <t>Data Previsao</t>
  </si>
  <si>
    <t>Produto</t>
  </si>
  <si>
    <t>TRENDS - 30/60/90</t>
  </si>
  <si>
    <t>TRENDS - 21/28/35</t>
  </si>
  <si>
    <t>RS ADESIVOS</t>
  </si>
  <si>
    <t xml:space="preserve">TRENDS - 21 </t>
  </si>
  <si>
    <t>TERMICO COM BARREIRA</t>
  </si>
  <si>
    <t>TRENDS 35/42/49</t>
  </si>
  <si>
    <t>LUIS CANOAS</t>
  </si>
  <si>
    <t>A VISTA</t>
  </si>
  <si>
    <t>FP INFORMATICA - PAGO EM FEVEREIRO</t>
  </si>
  <si>
    <t>JIN ETIQUETAS</t>
  </si>
  <si>
    <t>TERMICO  ARCONVERT</t>
  </si>
  <si>
    <t>CHEQUE 7/14DDF</t>
  </si>
  <si>
    <t>recebido</t>
  </si>
  <si>
    <t>Situação</t>
  </si>
  <si>
    <t>Comprado para a G10</t>
  </si>
  <si>
    <t>ARCONVERT 12011</t>
  </si>
  <si>
    <t>ARCONVERT 12010</t>
  </si>
  <si>
    <t>confirmado</t>
  </si>
  <si>
    <t>PROGRAMADO</t>
  </si>
  <si>
    <t>ARCONVERT 11891</t>
  </si>
  <si>
    <t>ARCONVERT 11893</t>
  </si>
  <si>
    <t xml:space="preserve">REMOVIVEL </t>
  </si>
  <si>
    <t>TAG 210g</t>
  </si>
  <si>
    <t>m2</t>
  </si>
  <si>
    <t>* COM TARJA VERDE - COMPRADOS RECENTEMENTE</t>
  </si>
  <si>
    <t xml:space="preserve">* EM VERMELHO - PRECISA ORÇAR </t>
  </si>
  <si>
    <t>ARCONVERT - COUCHE ACRILICO</t>
  </si>
  <si>
    <t>ARCONVERT - BOPP ACRILICA</t>
  </si>
  <si>
    <t>FASSON - BOPP BORRACHA C2075</t>
  </si>
  <si>
    <t>FASSON - BORRACHA S2045</t>
  </si>
  <si>
    <t>FASSON - ACRILICA S0518</t>
  </si>
  <si>
    <t>5.25</t>
  </si>
  <si>
    <t>100.1X76.1</t>
  </si>
  <si>
    <t>0.7</t>
  </si>
  <si>
    <t>TRENDS 28dd</t>
  </si>
  <si>
    <t>Total: R$1153,38 (Já com Frete)</t>
  </si>
  <si>
    <t>ORÇANDO</t>
  </si>
  <si>
    <t>FRUTARO</t>
  </si>
  <si>
    <t>ARCONVERT  12067</t>
  </si>
  <si>
    <t>ARCONVERT  12066</t>
  </si>
  <si>
    <t>HOSP. POMPEIA</t>
  </si>
  <si>
    <t>C.REMOV</t>
  </si>
  <si>
    <t>105X64</t>
  </si>
  <si>
    <t>NANI</t>
  </si>
  <si>
    <t>ARCONVERT  12074</t>
  </si>
  <si>
    <t>ARCONVERT  12073</t>
  </si>
  <si>
    <t>não trabalha com borracha</t>
  </si>
  <si>
    <t>abril</t>
  </si>
  <si>
    <t xml:space="preserve">sem previsao de chegada </t>
  </si>
  <si>
    <t>11315-  PP MATTE WHITE RP1101 WG62</t>
  </si>
  <si>
    <t>INDIARA</t>
  </si>
  <si>
    <t>– R$2,30/m2- conjugar em 1,0 – ICM 4% - IPI 5%</t>
  </si>
  <si>
    <t>BOPP ACRILICO CONG.</t>
  </si>
  <si>
    <t>cod 7182- RI-7526/60 PP MATT WHITE AP903 PLUS SK60- Bopp fosco NTC , Acrílico 23gr p/cong</t>
  </si>
  <si>
    <t>– R$3,44/m2- conjugar em 1,5 - ICM 4% -  IPI 15%</t>
  </si>
  <si>
    <t>NÃO TEM</t>
  </si>
  <si>
    <t>82MM FRIZZO</t>
  </si>
  <si>
    <t>FARM BERRY</t>
  </si>
  <si>
    <t>45x85</t>
  </si>
  <si>
    <t>2,35+12%+5%</t>
  </si>
  <si>
    <t>4,00+4%+15%</t>
  </si>
  <si>
    <t>COUCHE PLUS L/ ADC5240/60GR © FSC BORRACHA 20g/m² bb 1500mm</t>
  </si>
  <si>
    <t xml:space="preserve">Bopp Bco Fosco 60M/ADC6000/GL52M - BORRACHA 28g/m² até -20°C bb 1500mm </t>
  </si>
  <si>
    <t>HOSP.NSN</t>
  </si>
  <si>
    <t>MALTA</t>
  </si>
  <si>
    <t>ACF CORREIOS</t>
  </si>
  <si>
    <t>GANZER</t>
  </si>
  <si>
    <t>JUNHO</t>
  </si>
  <si>
    <t>50.000 PARA SUPERFFLEXO 3500 100X45 = 6934</t>
  </si>
  <si>
    <t>FREE</t>
  </si>
  <si>
    <t>ANALU</t>
  </si>
  <si>
    <t>DI SABORES</t>
  </si>
  <si>
    <t>FACA100X68</t>
  </si>
  <si>
    <t>PINK</t>
  </si>
  <si>
    <t>55X27</t>
  </si>
  <si>
    <t>sem estoque</t>
  </si>
  <si>
    <t>FABIANO</t>
  </si>
  <si>
    <t>200 Kg</t>
  </si>
  <si>
    <t>VALORES</t>
  </si>
  <si>
    <t>TRENDS - 28/35/42</t>
  </si>
  <si>
    <t xml:space="preserve">MOV. BRASTURBO </t>
  </si>
  <si>
    <t>100X123</t>
  </si>
  <si>
    <t>ARCONVERT  12097</t>
  </si>
  <si>
    <t>ARCONVERT  12098</t>
  </si>
  <si>
    <t>XPACK 5870</t>
  </si>
  <si>
    <t>JULIANA M</t>
  </si>
  <si>
    <t>5.8</t>
  </si>
  <si>
    <t>100x90</t>
  </si>
  <si>
    <t>50x22</t>
  </si>
  <si>
    <t>78x30</t>
  </si>
  <si>
    <t>LUBSUL</t>
  </si>
  <si>
    <t>109X300</t>
  </si>
  <si>
    <t>IND. FER.LAZZAR</t>
  </si>
  <si>
    <t>FP SEGUROS = 23/04/21</t>
  </si>
  <si>
    <t>20.8</t>
  </si>
  <si>
    <t>nova</t>
  </si>
  <si>
    <t>nota gerada</t>
  </si>
  <si>
    <t xml:space="preserve"> REBECIDO</t>
  </si>
  <si>
    <t>COMPRA CONFIRMADA</t>
  </si>
  <si>
    <t>COMPRA RECUSADA</t>
  </si>
  <si>
    <t>NÃO POSSUI O PRODUTO</t>
  </si>
  <si>
    <t>SEM ESTOQUE</t>
  </si>
  <si>
    <t>NOVA OPCAO</t>
  </si>
  <si>
    <t>TERMICO ACRILICO</t>
  </si>
  <si>
    <t>TRENDS - 35/42/49</t>
  </si>
  <si>
    <t>53X26</t>
  </si>
  <si>
    <t>VER. CENTRAL</t>
  </si>
  <si>
    <t>ROLOS</t>
  </si>
  <si>
    <t>OPTICA VISUAL</t>
  </si>
  <si>
    <t>90X10</t>
  </si>
  <si>
    <t>AMRAELO</t>
  </si>
  <si>
    <t>3.15</t>
  </si>
  <si>
    <t>VIDR.S.ROQUE</t>
  </si>
  <si>
    <t>BELISSIMA</t>
  </si>
  <si>
    <t>SEBS</t>
  </si>
  <si>
    <t>34X26</t>
  </si>
  <si>
    <t>50x18</t>
  </si>
  <si>
    <t>MODA ESTILO</t>
  </si>
  <si>
    <t>35X26,5</t>
  </si>
  <si>
    <t>90X22</t>
  </si>
  <si>
    <t>EST.ITALIA</t>
  </si>
  <si>
    <t>– R$3,77/m2- conjugar em 1,5 - ICM 4% -  IPI 15%</t>
  </si>
  <si>
    <t>BOPP TRANS.TC/PET</t>
  </si>
  <si>
    <t>RITRAMA 10941</t>
  </si>
  <si>
    <t>RITRAMA 1854</t>
  </si>
  <si>
    <t>sem estoque e sem valor</t>
  </si>
  <si>
    <t xml:space="preserve">COLACRIL®BOPP TPTE TOP 50M/ADC260/PET 23M ACRILICO 24g/m² </t>
  </si>
  <si>
    <t>– R$4,25/m2- conjugar em 1,0 - ICM 4% -  IPI 15%</t>
  </si>
  <si>
    <t>VALOR M2 ALTO</t>
  </si>
  <si>
    <t>KEMPO</t>
  </si>
  <si>
    <t>33X55</t>
  </si>
  <si>
    <t>DANI DECO</t>
  </si>
  <si>
    <t>PER</t>
  </si>
  <si>
    <t>37.5</t>
  </si>
  <si>
    <t>10.88</t>
  </si>
  <si>
    <t>AMOSTRA 19/05</t>
  </si>
  <si>
    <t>7494 - BOPP TC TRANSP.PET</t>
  </si>
  <si>
    <t>BOPP TC TRASNP ACRILICO - PET</t>
  </si>
  <si>
    <t>110,00 FRETE/1500M</t>
  </si>
  <si>
    <t>38X58</t>
  </si>
  <si>
    <t>DOCE VITA</t>
  </si>
  <si>
    <t>CASA MAIS</t>
  </si>
  <si>
    <t>MOTTER</t>
  </si>
  <si>
    <t>58X29</t>
  </si>
  <si>
    <t>SOLIDUS</t>
  </si>
  <si>
    <t>BAZZO</t>
  </si>
  <si>
    <t>TRACK</t>
  </si>
  <si>
    <t>HOSP.SC</t>
  </si>
  <si>
    <t>FEMINA</t>
  </si>
  <si>
    <t>15/06</t>
  </si>
  <si>
    <t>7394</t>
  </si>
  <si>
    <t>3630</t>
  </si>
  <si>
    <t>FERNANDO</t>
  </si>
  <si>
    <t>35X95</t>
  </si>
  <si>
    <t>GRANDE</t>
  </si>
  <si>
    <t>BIOSTORE</t>
  </si>
  <si>
    <t>9.8</t>
  </si>
  <si>
    <t>LABO</t>
  </si>
  <si>
    <t>100X45 - 1</t>
  </si>
  <si>
    <t>105/48</t>
  </si>
  <si>
    <t>0000</t>
  </si>
  <si>
    <t>3622</t>
  </si>
  <si>
    <t>20</t>
  </si>
  <si>
    <t>NÃO CENTR.</t>
  </si>
  <si>
    <t>TROCA TUB</t>
  </si>
  <si>
    <t>10/6</t>
  </si>
  <si>
    <t>21/06</t>
  </si>
  <si>
    <t>7465</t>
  </si>
  <si>
    <t>3627</t>
  </si>
  <si>
    <t>5</t>
  </si>
  <si>
    <t>11/06</t>
  </si>
  <si>
    <t>NELSON</t>
  </si>
  <si>
    <t>LAISSA</t>
  </si>
  <si>
    <t>1.25</t>
  </si>
  <si>
    <t>KIPEL</t>
  </si>
  <si>
    <t>14/06</t>
  </si>
  <si>
    <t>FASSON 805</t>
  </si>
  <si>
    <t>ARCLAD 81/21</t>
  </si>
  <si>
    <t xml:space="preserve"> TRENDS - 28/35/42 DD</t>
  </si>
  <si>
    <t>AGUARDANDO AUTORIZAÇAO DE VENDA - PÓS CADASTRO</t>
  </si>
  <si>
    <t>MP DO BRASIL</t>
  </si>
  <si>
    <t>HOT STAMPG</t>
  </si>
  <si>
    <t>EM CADASTRO</t>
  </si>
  <si>
    <t>TAG 145G</t>
  </si>
  <si>
    <t>TAG AMARELA 145G</t>
  </si>
  <si>
    <t>QUALY FOODS</t>
  </si>
  <si>
    <t>CARDOSO</t>
  </si>
  <si>
    <t>TRENDS - 28/35</t>
  </si>
  <si>
    <t>ULTRA</t>
  </si>
  <si>
    <t>FACAS DE PICOTE</t>
  </si>
  <si>
    <t xml:space="preserve">Facas Rotativas </t>
  </si>
  <si>
    <t>105x105 - 1</t>
  </si>
  <si>
    <t>105x55 - 1</t>
  </si>
  <si>
    <t>GAZZOPAR</t>
  </si>
  <si>
    <t>AJUSTFITNESS</t>
  </si>
  <si>
    <t>3.4</t>
  </si>
  <si>
    <t>PORTAL USIN</t>
  </si>
  <si>
    <t>UNYLASER</t>
  </si>
  <si>
    <t>110/57</t>
  </si>
  <si>
    <t>110/108</t>
  </si>
  <si>
    <t>PSAI</t>
  </si>
  <si>
    <t>33X16</t>
  </si>
  <si>
    <t>.75</t>
  </si>
  <si>
    <t>95x12</t>
  </si>
  <si>
    <t>1.3</t>
  </si>
  <si>
    <t>1.05</t>
  </si>
  <si>
    <t>101X75</t>
  </si>
  <si>
    <t xml:space="preserve">LAISSA </t>
  </si>
  <si>
    <t>4.9</t>
  </si>
  <si>
    <t>MICROLAB</t>
  </si>
  <si>
    <t>TER</t>
  </si>
  <si>
    <t>SEG</t>
  </si>
  <si>
    <t>SEX</t>
  </si>
  <si>
    <t>QUI</t>
  </si>
  <si>
    <t>SEG MANHA 28</t>
  </si>
  <si>
    <t>SEG 19</t>
  </si>
  <si>
    <t>SEG TARDE 19</t>
  </si>
  <si>
    <t>TER MANHA 20</t>
  </si>
  <si>
    <t>QUA MANHA 30</t>
  </si>
  <si>
    <t>LAÇO OURO</t>
  </si>
  <si>
    <t>TRASNP</t>
  </si>
  <si>
    <t>PERSON</t>
  </si>
  <si>
    <t>S/PAPEL</t>
  </si>
  <si>
    <t>0.2</t>
  </si>
  <si>
    <t xml:space="preserve"> PPBM60 PH – BOPP FOSCO CORONA ( NTC )         </t>
  </si>
  <si>
    <t>ARCALD</t>
  </si>
  <si>
    <t>BOPP BORRACHA NTC</t>
  </si>
  <si>
    <t>LCL</t>
  </si>
  <si>
    <t>15.5</t>
  </si>
  <si>
    <t>09/7</t>
  </si>
  <si>
    <t>0</t>
  </si>
  <si>
    <t>318</t>
  </si>
  <si>
    <t>QUINTA 1</t>
  </si>
  <si>
    <t>SEXTA MANHA 2</t>
  </si>
  <si>
    <t>SEG MANHA 5</t>
  </si>
  <si>
    <t xml:space="preserve">SE </t>
  </si>
  <si>
    <t>QUAR MANHA</t>
  </si>
  <si>
    <t>90X130</t>
  </si>
  <si>
    <t xml:space="preserve">M S </t>
  </si>
  <si>
    <t>24.5</t>
  </si>
  <si>
    <t>4.25</t>
  </si>
  <si>
    <t>85.5</t>
  </si>
  <si>
    <t>ACF</t>
  </si>
  <si>
    <t>SRR</t>
  </si>
  <si>
    <t>07/7</t>
  </si>
  <si>
    <t>ACABOU</t>
  </si>
  <si>
    <t>COUCHE TÉRMICO ECO</t>
  </si>
  <si>
    <t>TERCA20</t>
  </si>
  <si>
    <t>QUARTA21</t>
  </si>
  <si>
    <t>QUA</t>
  </si>
  <si>
    <t>TERCA 6</t>
  </si>
  <si>
    <t>TER 13</t>
  </si>
  <si>
    <t>REMOV.</t>
  </si>
  <si>
    <t>E J</t>
  </si>
  <si>
    <t>SAUDE</t>
  </si>
  <si>
    <t>IVAM</t>
  </si>
  <si>
    <t>60/31</t>
  </si>
  <si>
    <t>DOURADO</t>
  </si>
  <si>
    <t>.3</t>
  </si>
  <si>
    <t>55x27</t>
  </si>
  <si>
    <t>QUI 22</t>
  </si>
  <si>
    <t>COUCHE DFAM 430</t>
  </si>
  <si>
    <t>85x45</t>
  </si>
  <si>
    <t>80x25</t>
  </si>
  <si>
    <t>50X35 - 1</t>
  </si>
  <si>
    <t>108/39</t>
  </si>
  <si>
    <t>RELLUR</t>
  </si>
  <si>
    <t>30X75</t>
  </si>
  <si>
    <t>BOPP ACRILICO 20GR</t>
  </si>
  <si>
    <t>18.6</t>
  </si>
  <si>
    <t>45x35</t>
  </si>
  <si>
    <t>12.6</t>
  </si>
  <si>
    <t>CULTURAMA</t>
  </si>
  <si>
    <t>6.3</t>
  </si>
  <si>
    <t>2.65</t>
  </si>
  <si>
    <t>DEGENTEC</t>
  </si>
  <si>
    <t>16.8</t>
  </si>
  <si>
    <t xml:space="preserve">MS </t>
  </si>
  <si>
    <t>CURATIVA</t>
  </si>
  <si>
    <t>27/7</t>
  </si>
  <si>
    <t>260</t>
  </si>
  <si>
    <t>30X55</t>
  </si>
  <si>
    <t>GOPPO</t>
  </si>
  <si>
    <t>110X350</t>
  </si>
  <si>
    <t>105X189</t>
  </si>
  <si>
    <t>BORBOLETA</t>
  </si>
  <si>
    <t>BARRA SAIA</t>
  </si>
  <si>
    <t>PE TECH</t>
  </si>
  <si>
    <t>600ML</t>
  </si>
  <si>
    <t>450ML</t>
  </si>
  <si>
    <t>500ML</t>
  </si>
  <si>
    <t>HOFFMAN</t>
  </si>
  <si>
    <t>85X45</t>
  </si>
  <si>
    <t>80X25</t>
  </si>
  <si>
    <t>11.9</t>
  </si>
  <si>
    <t>ITALIA</t>
  </si>
  <si>
    <t>29.6</t>
  </si>
  <si>
    <t>GPANIZ</t>
  </si>
  <si>
    <t>09/8</t>
  </si>
  <si>
    <t>7916</t>
  </si>
  <si>
    <t>2749</t>
  </si>
  <si>
    <t>MISTO</t>
  </si>
  <si>
    <t>1300</t>
  </si>
  <si>
    <t>ROL</t>
  </si>
  <si>
    <t>26.25</t>
  </si>
  <si>
    <t>MICRO SAL</t>
  </si>
  <si>
    <t>70.4</t>
  </si>
  <si>
    <t>100ZX40</t>
  </si>
  <si>
    <t>47.5X35</t>
  </si>
  <si>
    <t>FICA</t>
  </si>
  <si>
    <t>3.7</t>
  </si>
  <si>
    <t>36.4</t>
  </si>
  <si>
    <t>20.4</t>
  </si>
  <si>
    <t>LAPA</t>
  </si>
  <si>
    <t>12X12</t>
  </si>
  <si>
    <t>35.2</t>
  </si>
  <si>
    <t>8.25</t>
  </si>
  <si>
    <t>32X55</t>
  </si>
  <si>
    <t>Preço de compra</t>
  </si>
  <si>
    <t>100x80</t>
  </si>
  <si>
    <t>32x55</t>
  </si>
  <si>
    <t>100x169</t>
  </si>
  <si>
    <t>AMOSTRA TRENDS</t>
  </si>
  <si>
    <t>TONIN PLÁSTICOS</t>
  </si>
  <si>
    <t>90x36</t>
  </si>
  <si>
    <t>ASSITEC</t>
  </si>
  <si>
    <t>KADAN</t>
  </si>
  <si>
    <t>BOPP.ACRIL</t>
  </si>
  <si>
    <t>COUC.ACRIL</t>
  </si>
  <si>
    <t>COUC.BORR</t>
  </si>
  <si>
    <t>ZIX</t>
  </si>
  <si>
    <t>BORMANA</t>
  </si>
  <si>
    <t>BEGE</t>
  </si>
  <si>
    <t>PRETO</t>
  </si>
  <si>
    <t>53.75</t>
  </si>
  <si>
    <t>VARIAS</t>
  </si>
  <si>
    <t>ESTOQUE FABR</t>
  </si>
  <si>
    <t>28x55</t>
  </si>
  <si>
    <t>BYB</t>
  </si>
  <si>
    <t>44x16</t>
  </si>
  <si>
    <t>80x65</t>
  </si>
  <si>
    <t>PARALELLO</t>
  </si>
  <si>
    <t>DEFINIR COR PANTONE</t>
  </si>
  <si>
    <t>2.2</t>
  </si>
  <si>
    <t>9.6</t>
  </si>
  <si>
    <t>60/26</t>
  </si>
  <si>
    <t>50x20</t>
  </si>
  <si>
    <t>56X23 - 1</t>
  </si>
  <si>
    <t>IND.MALHAS</t>
  </si>
  <si>
    <t>80x40</t>
  </si>
  <si>
    <t>VOLTAR</t>
  </si>
  <si>
    <t xml:space="preserve">JULIAS </t>
  </si>
  <si>
    <t>CUNICO</t>
  </si>
  <si>
    <t>47,5X,35</t>
  </si>
  <si>
    <t>HOSP. SÃO CAR</t>
  </si>
  <si>
    <t>MARISA</t>
  </si>
  <si>
    <t xml:space="preserve">CONFIRMAR GRAMATURA,210 NÃO DEU </t>
  </si>
  <si>
    <t>CASAZINE</t>
  </si>
  <si>
    <t>AGRO FERREIRA</t>
  </si>
  <si>
    <t>HOSP. POMPÉIA</t>
  </si>
  <si>
    <t>50x58</t>
  </si>
  <si>
    <t>33x21</t>
  </si>
  <si>
    <t>58x29</t>
  </si>
  <si>
    <t>90x22</t>
  </si>
  <si>
    <t>person</t>
  </si>
  <si>
    <t>55x75</t>
  </si>
  <si>
    <t>OC1686</t>
  </si>
  <si>
    <t>OC1685</t>
  </si>
  <si>
    <t>OC1687</t>
  </si>
  <si>
    <t>OC1688</t>
  </si>
  <si>
    <t>OC1689</t>
  </si>
  <si>
    <t>OC1690</t>
  </si>
  <si>
    <t>OC 1689</t>
  </si>
  <si>
    <t>15/10</t>
  </si>
  <si>
    <t>8357</t>
  </si>
  <si>
    <t>3361</t>
  </si>
  <si>
    <t>3233</t>
  </si>
  <si>
    <t>APARTIR DE 27/9</t>
  </si>
  <si>
    <t>55.5</t>
  </si>
  <si>
    <t xml:space="preserve">ESPERAR APROVAR </t>
  </si>
  <si>
    <t>25/10</t>
  </si>
  <si>
    <t>8411</t>
  </si>
  <si>
    <t>TRANSTHERM</t>
  </si>
  <si>
    <t>2345</t>
  </si>
  <si>
    <t>1699</t>
  </si>
  <si>
    <t>EROPLAS</t>
  </si>
  <si>
    <t>80 A HORA</t>
  </si>
  <si>
    <t>100X110</t>
  </si>
  <si>
    <t>36X25</t>
  </si>
  <si>
    <t>CUSTO: 60,00 POR ROLO/ PRP ETIQUETAS + 17,13 TINTA</t>
  </si>
  <si>
    <t>01/10</t>
  </si>
  <si>
    <t>8443</t>
  </si>
  <si>
    <t>2800</t>
  </si>
  <si>
    <t>4</t>
  </si>
  <si>
    <t>19/10</t>
  </si>
  <si>
    <t>8353</t>
  </si>
  <si>
    <t>8454</t>
  </si>
  <si>
    <t>50</t>
  </si>
  <si>
    <t>110X110</t>
  </si>
  <si>
    <t>OC1700</t>
  </si>
  <si>
    <t>TAG 210G</t>
  </si>
  <si>
    <t>30/9</t>
  </si>
  <si>
    <t>28/10</t>
  </si>
  <si>
    <t>8473</t>
  </si>
  <si>
    <t>2162</t>
  </si>
  <si>
    <t>COUCHÊ</t>
  </si>
  <si>
    <t>37.5X59</t>
  </si>
  <si>
    <t>17.6</t>
  </si>
  <si>
    <t>lbarao</t>
  </si>
  <si>
    <t>FRUTAS</t>
  </si>
  <si>
    <t>52.5X10.5</t>
  </si>
  <si>
    <t>7.8</t>
  </si>
  <si>
    <t>RRA</t>
  </si>
  <si>
    <t>61X30</t>
  </si>
  <si>
    <t>TAG DUOGLOSS 210G</t>
  </si>
  <si>
    <t>RÓTULOS</t>
  </si>
  <si>
    <t>1705</t>
  </si>
  <si>
    <t>8525</t>
  </si>
  <si>
    <t>20/10</t>
  </si>
  <si>
    <t>8589</t>
  </si>
  <si>
    <t>9</t>
  </si>
  <si>
    <t>264,60</t>
  </si>
  <si>
    <t>CONTROLBOX</t>
  </si>
  <si>
    <t>65X65</t>
  </si>
  <si>
    <t>3282</t>
  </si>
  <si>
    <t>48X85</t>
  </si>
  <si>
    <t>100.8</t>
  </si>
  <si>
    <t>FACAS REDONDAS</t>
  </si>
  <si>
    <t>Frizzo 70%</t>
  </si>
  <si>
    <t>Codetech (Cássio) 100,0%</t>
  </si>
  <si>
    <t>Revendas 120%</t>
  </si>
  <si>
    <t>80X110</t>
  </si>
  <si>
    <t>DIENI</t>
  </si>
  <si>
    <t>LASER E BATIDA NÃO CORTAM</t>
  </si>
  <si>
    <t>SERVICAR</t>
  </si>
  <si>
    <t>95X23</t>
  </si>
  <si>
    <t>17/11</t>
  </si>
  <si>
    <t xml:space="preserve">TAG </t>
  </si>
  <si>
    <t>1690</t>
  </si>
  <si>
    <t>1990</t>
  </si>
  <si>
    <t>1701</t>
  </si>
  <si>
    <t>1704</t>
  </si>
  <si>
    <t>VALEO</t>
  </si>
  <si>
    <t>PORTAL</t>
  </si>
  <si>
    <t>29/10</t>
  </si>
  <si>
    <t>8691</t>
  </si>
  <si>
    <t>94,5</t>
  </si>
  <si>
    <t>37X57</t>
  </si>
  <si>
    <t>LUIZ ROBERTO</t>
  </si>
  <si>
    <t>FEITO A MAO</t>
  </si>
  <si>
    <t>VANESSA</t>
  </si>
  <si>
    <t>26/10</t>
  </si>
  <si>
    <t>16.88</t>
  </si>
  <si>
    <t>TRASNPAR</t>
  </si>
  <si>
    <t>40X12</t>
  </si>
  <si>
    <t>FACA SENDO AFIADA</t>
  </si>
  <si>
    <t>falta papel</t>
  </si>
  <si>
    <t>40</t>
  </si>
  <si>
    <t>27/10</t>
  </si>
  <si>
    <t>36</t>
  </si>
  <si>
    <t>9.5</t>
  </si>
  <si>
    <t>ESTOQ FABRICA</t>
  </si>
  <si>
    <t>ROLOS RUINS - RESERVA</t>
  </si>
  <si>
    <t>8738</t>
  </si>
  <si>
    <t>2891</t>
  </si>
  <si>
    <t>6</t>
  </si>
  <si>
    <t>468,00</t>
  </si>
  <si>
    <t>AMARE</t>
  </si>
  <si>
    <t>IDEAL</t>
  </si>
  <si>
    <t>DOLCI</t>
  </si>
  <si>
    <t>MS</t>
  </si>
  <si>
    <t>100x190</t>
  </si>
  <si>
    <t>LUCAS</t>
  </si>
  <si>
    <t>32x11</t>
  </si>
  <si>
    <t>8</t>
  </si>
  <si>
    <t>08/11</t>
  </si>
  <si>
    <t>32X11</t>
  </si>
  <si>
    <t>HUGO</t>
  </si>
  <si>
    <t>50x70</t>
  </si>
  <si>
    <t>afiar</t>
  </si>
  <si>
    <t>BASEATIVA</t>
  </si>
  <si>
    <t>EPSON</t>
  </si>
  <si>
    <t>PAPEL CLIENTE</t>
  </si>
  <si>
    <t>DMARJU</t>
  </si>
  <si>
    <t>FASSON COUCHE REMOVIVEL</t>
  </si>
  <si>
    <t>SOMAR 0.1511M2</t>
  </si>
  <si>
    <t>40X100</t>
  </si>
  <si>
    <t>IND. ITALIA</t>
  </si>
  <si>
    <t>CERA C.</t>
  </si>
  <si>
    <t>0.45</t>
  </si>
  <si>
    <t>72X25</t>
  </si>
  <si>
    <t>BRILIUS</t>
  </si>
  <si>
    <t>80X10</t>
  </si>
  <si>
    <t>BOTAS MAL</t>
  </si>
  <si>
    <t>STELLPLAST</t>
  </si>
  <si>
    <t>VBF</t>
  </si>
  <si>
    <t>MALENA</t>
  </si>
  <si>
    <t>CHOCOLATERIA</t>
  </si>
  <si>
    <t>100x70</t>
  </si>
  <si>
    <t>22.4</t>
  </si>
  <si>
    <t>ENVIADO TRENDS P/PERSONALIZAR</t>
  </si>
  <si>
    <t>LAB.MARQUES</t>
  </si>
  <si>
    <t>COU.</t>
  </si>
  <si>
    <t>FLOCOS</t>
  </si>
  <si>
    <t>25.6</t>
  </si>
  <si>
    <t>0.3</t>
  </si>
  <si>
    <t>67.5</t>
  </si>
  <si>
    <t>VERTICAL</t>
  </si>
  <si>
    <t>GLOBALPRO</t>
  </si>
  <si>
    <t>107X85</t>
  </si>
  <si>
    <t>AGROPECUARIA</t>
  </si>
  <si>
    <t>ACESSORIOS</t>
  </si>
  <si>
    <t>MALISE</t>
  </si>
  <si>
    <t>100.5</t>
  </si>
  <si>
    <t>VISIO</t>
  </si>
  <si>
    <t>80x30</t>
  </si>
  <si>
    <t>ALPHAMED</t>
  </si>
  <si>
    <t>75X50</t>
  </si>
  <si>
    <t>75x15</t>
  </si>
  <si>
    <t>8.5</t>
  </si>
  <si>
    <t xml:space="preserve">BOPP </t>
  </si>
  <si>
    <t>25.91</t>
  </si>
  <si>
    <t>10/01</t>
  </si>
  <si>
    <t>8869</t>
  </si>
  <si>
    <t>3921</t>
  </si>
  <si>
    <t>302,5</t>
  </si>
  <si>
    <t>COMPRAR PAPEL EM JANEIRO</t>
  </si>
  <si>
    <t>FAZER???</t>
  </si>
  <si>
    <t>DORA</t>
  </si>
  <si>
    <t>9066</t>
  </si>
  <si>
    <t>100</t>
  </si>
  <si>
    <t>1713</t>
  </si>
  <si>
    <t>INTUICAO</t>
  </si>
  <si>
    <t>CIABE</t>
  </si>
  <si>
    <t>AIRWAY</t>
  </si>
  <si>
    <t>0/12</t>
  </si>
  <si>
    <t xml:space="preserve">ESPERAR AMOSTRA </t>
  </si>
  <si>
    <t>10.15</t>
  </si>
  <si>
    <t>SELECT</t>
  </si>
  <si>
    <t>07/12</t>
  </si>
  <si>
    <t>300</t>
  </si>
  <si>
    <t>107X63</t>
  </si>
  <si>
    <t>500M</t>
  </si>
  <si>
    <t>80X35</t>
  </si>
  <si>
    <t>pintar</t>
  </si>
  <si>
    <t>DUSTECH</t>
  </si>
  <si>
    <t>LAZZARI</t>
  </si>
  <si>
    <t>ALPA</t>
  </si>
  <si>
    <t>AGROPET</t>
  </si>
  <si>
    <t>reserva</t>
  </si>
  <si>
    <t>AJUSTE</t>
  </si>
  <si>
    <t>hoje</t>
  </si>
  <si>
    <t>terca</t>
  </si>
  <si>
    <t>quarta</t>
  </si>
  <si>
    <t>quinta</t>
  </si>
  <si>
    <t>22/11</t>
  </si>
  <si>
    <t>13/12</t>
  </si>
  <si>
    <t>8880</t>
  </si>
  <si>
    <t>1</t>
  </si>
  <si>
    <t>3</t>
  </si>
  <si>
    <t>65</t>
  </si>
  <si>
    <t>156</t>
  </si>
  <si>
    <t>FARMEC</t>
  </si>
  <si>
    <t>QUARTA QUINTA</t>
  </si>
  <si>
    <t>QUINTA SEXTA</t>
  </si>
  <si>
    <t>SEXTA</t>
  </si>
  <si>
    <t>SEXTA SEGUNDA</t>
  </si>
  <si>
    <t>103X127</t>
  </si>
  <si>
    <t>103x127</t>
  </si>
  <si>
    <t>104x25</t>
  </si>
  <si>
    <t>104x125</t>
  </si>
  <si>
    <t>49.5</t>
  </si>
  <si>
    <t>20/01</t>
  </si>
  <si>
    <t>9190</t>
  </si>
  <si>
    <t>3983</t>
  </si>
  <si>
    <t>15</t>
  </si>
  <si>
    <t>CANCELADO</t>
  </si>
  <si>
    <t>JANEIRO?</t>
  </si>
  <si>
    <t>RETIRAR</t>
  </si>
  <si>
    <t>TERCA</t>
  </si>
  <si>
    <t>DAF</t>
  </si>
  <si>
    <t>CS</t>
  </si>
  <si>
    <t>EMERY</t>
  </si>
  <si>
    <t>04/01</t>
  </si>
  <si>
    <t>16</t>
  </si>
  <si>
    <t>17.1</t>
  </si>
  <si>
    <t>COUCHE BORRACHA S2045N/60g</t>
  </si>
  <si>
    <t>PROGRAMADO FEVEREIRO</t>
  </si>
  <si>
    <t>PROGRAMADO MARCO</t>
  </si>
  <si>
    <t>RESERVA</t>
  </si>
  <si>
    <t>MARIAS</t>
  </si>
  <si>
    <t>CHOCOLATE</t>
  </si>
  <si>
    <t>MARIA</t>
  </si>
  <si>
    <t>54.6</t>
  </si>
  <si>
    <t>11/02</t>
  </si>
  <si>
    <t>9323</t>
  </si>
  <si>
    <t>2748</t>
  </si>
  <si>
    <t>1717</t>
  </si>
  <si>
    <t>13/01</t>
  </si>
  <si>
    <t>200</t>
  </si>
  <si>
    <t>500</t>
  </si>
  <si>
    <t>PLASTICOS</t>
  </si>
  <si>
    <t>PLASTIK</t>
  </si>
  <si>
    <t>ALFA</t>
  </si>
  <si>
    <t>AGR.FERREIRA</t>
  </si>
  <si>
    <t>03/02</t>
  </si>
  <si>
    <t>9396</t>
  </si>
  <si>
    <t>3494</t>
  </si>
  <si>
    <t>3495</t>
  </si>
  <si>
    <t>31X31</t>
  </si>
  <si>
    <t>51X51</t>
  </si>
  <si>
    <t>1718</t>
  </si>
  <si>
    <t>TOP CERA</t>
  </si>
  <si>
    <t>3 JUNTOS</t>
  </si>
  <si>
    <t>0.5</t>
  </si>
  <si>
    <t>COATED MC FSC P7 SW60</t>
  </si>
  <si>
    <t>COMPRAR PAPEL</t>
  </si>
  <si>
    <t>PERSONALITÁ</t>
  </si>
  <si>
    <t>ERRO</t>
  </si>
  <si>
    <t>27/014</t>
  </si>
  <si>
    <t>COMPRAR B.BORR 110</t>
  </si>
  <si>
    <t>28/02</t>
  </si>
  <si>
    <t>9288</t>
  </si>
  <si>
    <t>G11</t>
  </si>
  <si>
    <t>G12</t>
  </si>
  <si>
    <t>1723</t>
  </si>
  <si>
    <t>C.BORRACHA</t>
  </si>
  <si>
    <t>COUCHE ACRILICO S0518N/60g</t>
  </si>
  <si>
    <t>08/02</t>
  </si>
  <si>
    <t>39</t>
  </si>
  <si>
    <t>ROSA POA</t>
  </si>
  <si>
    <t>TRATAMENTI</t>
  </si>
  <si>
    <t>COMPRAR</t>
  </si>
  <si>
    <t>25x75</t>
  </si>
  <si>
    <t>50.2</t>
  </si>
  <si>
    <t>MARCON</t>
  </si>
  <si>
    <t>TESTE DE CORTE BOPP BORR COLACRIL</t>
  </si>
  <si>
    <t>30X50 - 3</t>
  </si>
  <si>
    <t>TAG PE TECH</t>
  </si>
  <si>
    <t>100/50</t>
  </si>
  <si>
    <t>COUCHE ACRILICO P7 SW60</t>
  </si>
  <si>
    <t>2.8</t>
  </si>
  <si>
    <t>GOPPO MED</t>
  </si>
  <si>
    <t>COMISSAO FDU</t>
  </si>
  <si>
    <t>COMISSAO</t>
  </si>
  <si>
    <t>P/MARÇO</t>
  </si>
  <si>
    <t>22/02</t>
  </si>
  <si>
    <t xml:space="preserve">BERFLAY </t>
  </si>
  <si>
    <t xml:space="preserve">ARMAZEM </t>
  </si>
  <si>
    <t>COM.DE COMB</t>
  </si>
  <si>
    <t>NOVABRAS</t>
  </si>
  <si>
    <t>VARIOS</t>
  </si>
  <si>
    <t>TAG 150g</t>
  </si>
  <si>
    <t>35x62 - 3</t>
  </si>
  <si>
    <t>115/62</t>
  </si>
  <si>
    <t>ELOBRAS</t>
  </si>
  <si>
    <t>LEGNO</t>
  </si>
  <si>
    <t>25/02</t>
  </si>
  <si>
    <t>43</t>
  </si>
  <si>
    <t>18</t>
  </si>
  <si>
    <t>MAGGIORE</t>
  </si>
  <si>
    <t>PROIBIDA</t>
  </si>
  <si>
    <t>FL OTICA</t>
  </si>
  <si>
    <t>EMPRESTADO</t>
  </si>
  <si>
    <t>IPICARDI</t>
  </si>
  <si>
    <t>AGROBICHO</t>
  </si>
  <si>
    <t>23.2</t>
  </si>
  <si>
    <t>03/03</t>
  </si>
  <si>
    <t>04/03</t>
  </si>
  <si>
    <t>100Z70</t>
  </si>
  <si>
    <t>916</t>
  </si>
  <si>
    <t>Para cálculo</t>
  </si>
  <si>
    <t>70X23</t>
  </si>
  <si>
    <t>CANUTTOS</t>
  </si>
  <si>
    <t>85X40</t>
  </si>
  <si>
    <t>REVESTSUL</t>
  </si>
  <si>
    <t>SANTUANA</t>
  </si>
  <si>
    <t>TAG 150g - MODAZINE</t>
  </si>
  <si>
    <t>MAIO</t>
  </si>
  <si>
    <t>MARCO</t>
  </si>
  <si>
    <t xml:space="preserve">RESERVA </t>
  </si>
  <si>
    <t xml:space="preserve">ANNA </t>
  </si>
  <si>
    <t>55X29</t>
  </si>
  <si>
    <t>LAURA</t>
  </si>
  <si>
    <t>08/04</t>
  </si>
  <si>
    <t>9823</t>
  </si>
  <si>
    <t>4061</t>
  </si>
  <si>
    <t>1732</t>
  </si>
  <si>
    <t>14/03</t>
  </si>
  <si>
    <t>22X50</t>
  </si>
  <si>
    <t>23X70</t>
  </si>
  <si>
    <t>18/04</t>
  </si>
  <si>
    <t>9876</t>
  </si>
  <si>
    <t>1734</t>
  </si>
  <si>
    <t>A CASA DO LUBR.</t>
  </si>
  <si>
    <t>9788</t>
  </si>
  <si>
    <t>4053</t>
  </si>
  <si>
    <t>105X300</t>
  </si>
  <si>
    <t>1730</t>
  </si>
  <si>
    <t>41.3</t>
  </si>
  <si>
    <t>PRIORIDADE</t>
  </si>
  <si>
    <t>18/036</t>
  </si>
  <si>
    <t>FORT</t>
  </si>
  <si>
    <t>4.2</t>
  </si>
  <si>
    <t>MASTER EGG</t>
  </si>
  <si>
    <t>ESPERAR SE APROVA 90X40</t>
  </si>
  <si>
    <t>51.2</t>
  </si>
  <si>
    <t>BP</t>
  </si>
  <si>
    <t>12/04</t>
  </si>
  <si>
    <t>9955</t>
  </si>
  <si>
    <t>9956</t>
  </si>
  <si>
    <t>1183</t>
  </si>
  <si>
    <t>30X14</t>
  </si>
  <si>
    <t>1735</t>
  </si>
  <si>
    <t>PRETA CAFÉ</t>
  </si>
  <si>
    <t>CONFENPAN</t>
  </si>
  <si>
    <t>COMPRAR E MANDAR PINTAR</t>
  </si>
  <si>
    <t>FILETAR</t>
  </si>
  <si>
    <t>31/03</t>
  </si>
  <si>
    <t>7.9</t>
  </si>
  <si>
    <t>35X55</t>
  </si>
  <si>
    <t>MORLUB</t>
  </si>
  <si>
    <t>OPEN</t>
  </si>
  <si>
    <t>04/04</t>
  </si>
  <si>
    <t>refazer</t>
  </si>
  <si>
    <t>35x55</t>
  </si>
  <si>
    <t>foi 35x51</t>
  </si>
  <si>
    <t xml:space="preserve">ASS. RURAL </t>
  </si>
  <si>
    <t>.4</t>
  </si>
  <si>
    <t>REFEITA</t>
  </si>
  <si>
    <t>05/04</t>
  </si>
  <si>
    <t>CORACAO</t>
  </si>
  <si>
    <t>BOULDERS</t>
  </si>
  <si>
    <t>ESPERAR APROVAR AMOSTRA</t>
  </si>
  <si>
    <t xml:space="preserve">RACING </t>
  </si>
  <si>
    <t>RESERV A</t>
  </si>
  <si>
    <t>PERFIL</t>
  </si>
  <si>
    <t>11/4</t>
  </si>
  <si>
    <t>HORA</t>
  </si>
  <si>
    <t>FAZER</t>
  </si>
  <si>
    <t>13/05</t>
  </si>
  <si>
    <t>10027</t>
  </si>
  <si>
    <t>3349</t>
  </si>
  <si>
    <t>1738</t>
  </si>
  <si>
    <t>50x25</t>
  </si>
  <si>
    <t>FITA REAL</t>
  </si>
  <si>
    <t>CESAR</t>
  </si>
  <si>
    <t xml:space="preserve">HORA </t>
  </si>
  <si>
    <t>27.6</t>
  </si>
  <si>
    <t>GLOBALTEC</t>
  </si>
  <si>
    <t>TRANSP</t>
  </si>
  <si>
    <t>TAG 150G AMARELA</t>
  </si>
  <si>
    <t>33X17</t>
  </si>
  <si>
    <t>START RANCING</t>
  </si>
  <si>
    <t>3 HORAS</t>
  </si>
  <si>
    <t xml:space="preserve">NOVA </t>
  </si>
  <si>
    <t>MM TECH</t>
  </si>
  <si>
    <t>AÇOPLANO</t>
  </si>
  <si>
    <t>65X165</t>
  </si>
  <si>
    <t>105X56</t>
  </si>
  <si>
    <t>DFAM430</t>
  </si>
  <si>
    <t>23X70 - 1</t>
  </si>
  <si>
    <t xml:space="preserve">22X50 - 1 </t>
  </si>
  <si>
    <t>124/73</t>
  </si>
  <si>
    <t>124/53</t>
  </si>
  <si>
    <t>30.8</t>
  </si>
  <si>
    <t>CDB</t>
  </si>
  <si>
    <t>79X165</t>
  </si>
  <si>
    <t>5.5</t>
  </si>
  <si>
    <t>BISTRO</t>
  </si>
  <si>
    <t>03/05</t>
  </si>
  <si>
    <t>1.42</t>
  </si>
  <si>
    <t>33x17</t>
  </si>
  <si>
    <t>18.4</t>
  </si>
  <si>
    <t>3.85</t>
  </si>
  <si>
    <t>1+1/2 R</t>
  </si>
  <si>
    <t>ASSENCONT</t>
  </si>
  <si>
    <t>BORSATO</t>
  </si>
  <si>
    <t>6.7</t>
  </si>
  <si>
    <t>10346</t>
  </si>
  <si>
    <t>3619</t>
  </si>
  <si>
    <t>1741</t>
  </si>
  <si>
    <t>ACESS. REI</t>
  </si>
  <si>
    <t>19/5</t>
  </si>
  <si>
    <t>10371</t>
  </si>
  <si>
    <t>2805</t>
  </si>
  <si>
    <t>1743</t>
  </si>
  <si>
    <t>1 HORA</t>
  </si>
  <si>
    <t xml:space="preserve">AMOSTRA </t>
  </si>
  <si>
    <t>4,2</t>
  </si>
  <si>
    <t>ESQUELETAR A MAO</t>
  </si>
  <si>
    <t>FRANCIELE</t>
  </si>
  <si>
    <t>30X10</t>
  </si>
  <si>
    <t>6.9</t>
  </si>
  <si>
    <t xml:space="preserve">HEMOVITA </t>
  </si>
  <si>
    <t>LACRE</t>
  </si>
  <si>
    <t>115mm</t>
  </si>
  <si>
    <t>30mm</t>
  </si>
  <si>
    <t>40mm</t>
  </si>
  <si>
    <t>50X25 - 2</t>
  </si>
  <si>
    <t xml:space="preserve">facanova </t>
  </si>
  <si>
    <t>CURVAS</t>
  </si>
  <si>
    <t xml:space="preserve">COUCHE </t>
  </si>
  <si>
    <t>20/50</t>
  </si>
  <si>
    <t>1.8</t>
  </si>
  <si>
    <t>MALHAS</t>
  </si>
  <si>
    <t>D MARJU</t>
  </si>
  <si>
    <t>105x63</t>
  </si>
  <si>
    <t>105X63</t>
  </si>
  <si>
    <t>10425</t>
  </si>
  <si>
    <t>2263</t>
  </si>
  <si>
    <t>MODA</t>
  </si>
  <si>
    <t>VENETO</t>
  </si>
  <si>
    <t>COUCGE</t>
  </si>
  <si>
    <t>1746</t>
  </si>
  <si>
    <t>COURO</t>
  </si>
  <si>
    <t>LPETRYMAR</t>
  </si>
  <si>
    <t>TEM PAPEL?</t>
  </si>
  <si>
    <t>USE</t>
  </si>
  <si>
    <t>03/6</t>
  </si>
  <si>
    <t>6.09</t>
  </si>
  <si>
    <t>01/6</t>
  </si>
  <si>
    <t>100X10</t>
  </si>
  <si>
    <t>1.828</t>
  </si>
  <si>
    <t>14/6.</t>
  </si>
  <si>
    <t>BELGA</t>
  </si>
  <si>
    <t>HALBERTH</t>
  </si>
  <si>
    <t xml:space="preserve">NÃO </t>
  </si>
  <si>
    <t>NÃO TEM COMO PRODUZIR</t>
  </si>
  <si>
    <t>MAJULI</t>
  </si>
  <si>
    <t>BOTAS</t>
  </si>
  <si>
    <t>MA</t>
  </si>
  <si>
    <t>.1</t>
  </si>
  <si>
    <t>06/7</t>
  </si>
  <si>
    <t>10592</t>
  </si>
  <si>
    <t>3277</t>
  </si>
  <si>
    <t>1749</t>
  </si>
  <si>
    <t xml:space="preserve">faca nova </t>
  </si>
  <si>
    <t>STELALBLU</t>
  </si>
  <si>
    <t>ACHOCHIC</t>
  </si>
  <si>
    <t>METAL</t>
  </si>
  <si>
    <t>MARGARIDA</t>
  </si>
  <si>
    <t>33X38</t>
  </si>
  <si>
    <t>EDUARDO</t>
  </si>
  <si>
    <t>CASA MOTTER</t>
  </si>
  <si>
    <t>estoque borracha</t>
  </si>
  <si>
    <t>14/6</t>
  </si>
  <si>
    <t>.83</t>
  </si>
  <si>
    <t>APERAM</t>
  </si>
  <si>
    <t>14/7</t>
  </si>
  <si>
    <t>10676</t>
  </si>
  <si>
    <t>35XX15</t>
  </si>
  <si>
    <t>1750</t>
  </si>
  <si>
    <t>53X27</t>
  </si>
  <si>
    <t>77X31</t>
  </si>
  <si>
    <t>ANCONA</t>
  </si>
  <si>
    <t>2.0</t>
  </si>
  <si>
    <t>GILMAR</t>
  </si>
  <si>
    <t>TULIPANO</t>
  </si>
  <si>
    <t>15/6</t>
  </si>
  <si>
    <t>10630</t>
  </si>
  <si>
    <t>1751</t>
  </si>
  <si>
    <t>10677</t>
  </si>
  <si>
    <t>2043</t>
  </si>
  <si>
    <t>1752</t>
  </si>
  <si>
    <t>2 ROLOS</t>
  </si>
  <si>
    <t>PAPEL?</t>
  </si>
  <si>
    <t>ENVIAR PAPEL</t>
  </si>
  <si>
    <t>QUALY</t>
  </si>
  <si>
    <t>.360</t>
  </si>
  <si>
    <t>.370</t>
  </si>
  <si>
    <t>50.25</t>
  </si>
  <si>
    <t>CHBYB</t>
  </si>
  <si>
    <t>No</t>
  </si>
  <si>
    <t>[OK</t>
  </si>
  <si>
    <t>JULY</t>
  </si>
  <si>
    <t>100X165</t>
  </si>
  <si>
    <t>22/7</t>
  </si>
  <si>
    <t>10689</t>
  </si>
  <si>
    <t>1753</t>
  </si>
  <si>
    <t>4h</t>
  </si>
  <si>
    <t xml:space="preserve">RR VISION </t>
  </si>
  <si>
    <t>METAL GAUCHO</t>
  </si>
  <si>
    <t>76.5</t>
  </si>
  <si>
    <t>AFIAR</t>
  </si>
  <si>
    <t>PINTAR]</t>
  </si>
  <si>
    <t>107X75</t>
  </si>
  <si>
    <t>L</t>
  </si>
  <si>
    <t>45.5</t>
  </si>
  <si>
    <t>R SCARIOTT</t>
  </si>
  <si>
    <t>PETECH</t>
  </si>
  <si>
    <t>ACESS.REI</t>
  </si>
  <si>
    <t>34x51 - 3</t>
  </si>
  <si>
    <t>110/51</t>
  </si>
  <si>
    <t>MINUANO</t>
  </si>
  <si>
    <t>47X20</t>
  </si>
  <si>
    <t>CELEIRO</t>
  </si>
  <si>
    <t>AGRO.FERREIRA</t>
  </si>
  <si>
    <t>41.25</t>
  </si>
  <si>
    <t>13.4</t>
  </si>
  <si>
    <t>TAG 150g BRANCA</t>
  </si>
  <si>
    <t>60x20</t>
  </si>
  <si>
    <t>107x75</t>
  </si>
  <si>
    <t>08/</t>
  </si>
  <si>
    <t>08/7</t>
  </si>
  <si>
    <t>15.36</t>
  </si>
  <si>
    <t>WT FILAMENTOS</t>
  </si>
  <si>
    <t>MARQUES</t>
  </si>
  <si>
    <t>lculturama</t>
  </si>
  <si>
    <t>.6</t>
  </si>
  <si>
    <t>145g</t>
  </si>
  <si>
    <t>50x15</t>
  </si>
  <si>
    <t>,74</t>
  </si>
  <si>
    <t>45x20</t>
  </si>
  <si>
    <t>45X20</t>
  </si>
  <si>
    <t>FORA DE LINHA</t>
  </si>
  <si>
    <t>IDEIAL</t>
  </si>
  <si>
    <t>100x165</t>
  </si>
  <si>
    <t>45x25</t>
  </si>
  <si>
    <t>FASSON BOPP ACRILICA TC TRANP</t>
  </si>
  <si>
    <t>ROTULO BOFF/GILAMR</t>
  </si>
  <si>
    <t>I</t>
  </si>
  <si>
    <t>MATTANA</t>
  </si>
  <si>
    <t>5 CORES</t>
  </si>
  <si>
    <t>33x49</t>
  </si>
  <si>
    <t>33X49</t>
  </si>
  <si>
    <t>VENKA</t>
  </si>
  <si>
    <t>19/7</t>
  </si>
  <si>
    <t>44x60</t>
  </si>
  <si>
    <t>105X61</t>
  </si>
  <si>
    <t>27/70</t>
  </si>
  <si>
    <t>START</t>
  </si>
  <si>
    <t>150X210</t>
  </si>
  <si>
    <t>PAPEL FABRICIO</t>
  </si>
  <si>
    <t>NOVO OLHAR</t>
  </si>
  <si>
    <t xml:space="preserve">mandei fazer nova </t>
  </si>
  <si>
    <t>REFAZER</t>
  </si>
  <si>
    <t>PADARIA JULY</t>
  </si>
  <si>
    <t>105X45</t>
  </si>
  <si>
    <t>JULIO</t>
  </si>
  <si>
    <t>PEDRO</t>
  </si>
  <si>
    <t>GARIGRAF</t>
  </si>
  <si>
    <t>90X140</t>
  </si>
  <si>
    <t>.15</t>
  </si>
  <si>
    <t>PLASBOX</t>
  </si>
  <si>
    <t>25.2</t>
  </si>
  <si>
    <t>100X120 - PICOTE</t>
  </si>
  <si>
    <t>Cliente</t>
  </si>
  <si>
    <t>40x25</t>
  </si>
  <si>
    <t>DRY</t>
  </si>
  <si>
    <t>.9</t>
  </si>
  <si>
    <t>KELLY</t>
  </si>
  <si>
    <t>SES</t>
  </si>
  <si>
    <t>MANDAR PINTAR</t>
  </si>
  <si>
    <t>RMR</t>
  </si>
  <si>
    <t>MARTINA</t>
  </si>
  <si>
    <t>11164</t>
  </si>
  <si>
    <t>4304</t>
  </si>
  <si>
    <t>4305</t>
  </si>
  <si>
    <t>AGTECH</t>
  </si>
  <si>
    <t>1766</t>
  </si>
  <si>
    <t>SABOR</t>
  </si>
  <si>
    <t>POMEPIA</t>
  </si>
  <si>
    <t>26/8</t>
  </si>
  <si>
    <t>22/8</t>
  </si>
  <si>
    <t>11220</t>
  </si>
  <si>
    <t>1153</t>
  </si>
  <si>
    <t>51</t>
  </si>
  <si>
    <t>1767</t>
  </si>
  <si>
    <t>AJUSTFINESS</t>
  </si>
  <si>
    <t>PARALELO</t>
  </si>
  <si>
    <t>12/9</t>
  </si>
  <si>
    <t>11204</t>
  </si>
  <si>
    <t>11205</t>
  </si>
  <si>
    <t>1768</t>
  </si>
  <si>
    <t>105X170</t>
  </si>
  <si>
    <t>comprei</t>
  </si>
  <si>
    <t>faca nova</t>
  </si>
  <si>
    <t xml:space="preserve">PROTACK </t>
  </si>
  <si>
    <t xml:space="preserve">Térmico CB TC AP718 GL55 </t>
  </si>
  <si>
    <t>COUCHE ACRILICO TERMICO C/B</t>
  </si>
  <si>
    <t>TAG TERMICO C/B</t>
  </si>
  <si>
    <t xml:space="preserve">1111 TAG Térmico TC 75grs </t>
  </si>
  <si>
    <t>TAP</t>
  </si>
  <si>
    <t>LINEFORM</t>
  </si>
  <si>
    <t>18/8</t>
  </si>
  <si>
    <t>19/8</t>
  </si>
  <si>
    <t>FASSON TERMICO DRY</t>
  </si>
  <si>
    <t>INBRASEL</t>
  </si>
  <si>
    <t>HOSP. S.C</t>
  </si>
  <si>
    <t>SANT</t>
  </si>
  <si>
    <t>14/9</t>
  </si>
  <si>
    <t>11328</t>
  </si>
  <si>
    <t>11329</t>
  </si>
  <si>
    <t>11330</t>
  </si>
  <si>
    <t>11331</t>
  </si>
  <si>
    <t>11333</t>
  </si>
  <si>
    <t>1770</t>
  </si>
  <si>
    <t>SUMIU</t>
  </si>
  <si>
    <t>ENOLAK</t>
  </si>
  <si>
    <t>SEGMAR</t>
  </si>
  <si>
    <t>1.32</t>
  </si>
  <si>
    <t>19/9</t>
  </si>
  <si>
    <t>11387</t>
  </si>
  <si>
    <t>4338</t>
  </si>
  <si>
    <t>60X25</t>
  </si>
  <si>
    <t>1772</t>
  </si>
  <si>
    <t>21/9</t>
  </si>
  <si>
    <t>11346</t>
  </si>
  <si>
    <t>G10/P8</t>
  </si>
  <si>
    <t>1774</t>
  </si>
  <si>
    <t>PROTACK</t>
  </si>
  <si>
    <t>TERMICO C/B AP718 GL55</t>
  </si>
  <si>
    <t>110/70/65/60</t>
  </si>
  <si>
    <t>DICORPO - GILMAR</t>
  </si>
  <si>
    <t>PINTAR 1775</t>
  </si>
  <si>
    <t>31/8</t>
  </si>
  <si>
    <t>TOIGO</t>
  </si>
  <si>
    <t>DICORPO</t>
  </si>
  <si>
    <t>50X105</t>
  </si>
  <si>
    <t>11430</t>
  </si>
  <si>
    <t>3671</t>
  </si>
  <si>
    <t>81X33</t>
  </si>
  <si>
    <t>SUPR.</t>
  </si>
  <si>
    <t>1776</t>
  </si>
  <si>
    <t>ERRO DE CORTE DE AGOSTO</t>
  </si>
  <si>
    <t>10X66</t>
  </si>
  <si>
    <t xml:space="preserve">LEVE SABOR </t>
  </si>
  <si>
    <t>MOVEIS</t>
  </si>
  <si>
    <t>B.B</t>
  </si>
  <si>
    <t>85X30</t>
  </si>
  <si>
    <t>TAG BRANCA 130G</t>
  </si>
  <si>
    <t>PETECH 100 MICRAS</t>
  </si>
  <si>
    <t>DMG</t>
  </si>
  <si>
    <t xml:space="preserve">pintar </t>
  </si>
  <si>
    <t>acabou</t>
  </si>
  <si>
    <t>COUCHE ACRILICO RS</t>
  </si>
  <si>
    <t>FALTA PAPEL</t>
  </si>
  <si>
    <t>SULCOLOR</t>
  </si>
  <si>
    <t>11493</t>
  </si>
  <si>
    <t>4352</t>
  </si>
  <si>
    <t>130X240</t>
  </si>
  <si>
    <t>1778</t>
  </si>
  <si>
    <t>SUP.IMIGRANTE</t>
  </si>
  <si>
    <t>TAG PETECH</t>
  </si>
  <si>
    <t>60/105</t>
  </si>
  <si>
    <t>TAG TERMICO</t>
  </si>
  <si>
    <t>MR FIT</t>
  </si>
  <si>
    <t>IND</t>
  </si>
  <si>
    <t>ROSELAINE</t>
  </si>
  <si>
    <t>FRENTE</t>
  </si>
  <si>
    <t>VERSO</t>
  </si>
  <si>
    <t>MACROSUL</t>
  </si>
  <si>
    <t>89X50</t>
  </si>
  <si>
    <t>MASSAS</t>
  </si>
  <si>
    <t>09/9</t>
  </si>
  <si>
    <t>11225</t>
  </si>
  <si>
    <t>4310</t>
  </si>
  <si>
    <t>75X95</t>
  </si>
  <si>
    <t>9.63</t>
  </si>
  <si>
    <t>1773</t>
  </si>
  <si>
    <t>13/9</t>
  </si>
  <si>
    <t>1781</t>
  </si>
  <si>
    <t>11567</t>
  </si>
  <si>
    <t>B.B.TC</t>
  </si>
  <si>
    <t>42.5</t>
  </si>
  <si>
    <t>71X12</t>
  </si>
  <si>
    <t>12/10</t>
  </si>
  <si>
    <t>11581</t>
  </si>
  <si>
    <t>P8</t>
  </si>
  <si>
    <t>1782</t>
  </si>
  <si>
    <t>SUL CORTE</t>
  </si>
  <si>
    <t>TAG TERMICA SEM COLA</t>
  </si>
  <si>
    <t>QUEIJARIA</t>
  </si>
  <si>
    <t>BORR</t>
  </si>
  <si>
    <t>DANIELLE</t>
  </si>
  <si>
    <t>OPP TRANSFER 60 PF1 CB60</t>
  </si>
  <si>
    <t>SIMONE</t>
  </si>
  <si>
    <t>3.96</t>
  </si>
  <si>
    <t>70x50</t>
  </si>
  <si>
    <t>26/9</t>
  </si>
  <si>
    <t>AGRO</t>
  </si>
  <si>
    <t>50X75 -1</t>
  </si>
  <si>
    <t>40X40 - 1</t>
  </si>
  <si>
    <t>MINIMERCADO</t>
  </si>
  <si>
    <t>MARCENARIA</t>
  </si>
  <si>
    <t>CONEXAO</t>
  </si>
  <si>
    <t>40x40</t>
  </si>
  <si>
    <t>50x75</t>
  </si>
  <si>
    <t>40x30</t>
  </si>
  <si>
    <t>28/9</t>
  </si>
  <si>
    <t>POLIRIM</t>
  </si>
  <si>
    <t>APROVAR???</t>
  </si>
  <si>
    <t>25/9</t>
  </si>
  <si>
    <t>14.5</t>
  </si>
  <si>
    <t>03/10 NOTA???</t>
  </si>
  <si>
    <t>ANNA</t>
  </si>
  <si>
    <t>33x50</t>
  </si>
  <si>
    <t>ROSE</t>
  </si>
  <si>
    <t>03/10</t>
  </si>
  <si>
    <t>JOAO</t>
  </si>
  <si>
    <t>05/10</t>
  </si>
  <si>
    <t>5.280</t>
  </si>
  <si>
    <t>Fasson Termico AS (74g)/S2045N/60g</t>
  </si>
  <si>
    <t>38X38</t>
  </si>
  <si>
    <t>CARMELLE</t>
  </si>
  <si>
    <t>NICOLINI</t>
  </si>
  <si>
    <t>07/10</t>
  </si>
  <si>
    <t>AGROCENTER</t>
  </si>
  <si>
    <t>AFT</t>
  </si>
  <si>
    <t>FASSON TERMICO C/B BORRACHA</t>
  </si>
  <si>
    <t>01/12</t>
  </si>
  <si>
    <t>11777</t>
  </si>
  <si>
    <t>4402</t>
  </si>
  <si>
    <t>MANDAR EM NOVEMBRO</t>
  </si>
  <si>
    <t>bopp removivel</t>
  </si>
  <si>
    <t>200frete</t>
  </si>
  <si>
    <t>tc</t>
  </si>
  <si>
    <t>617,40 + 200</t>
  </si>
  <si>
    <t>5,39 c2075</t>
  </si>
  <si>
    <t>OC:1786</t>
  </si>
  <si>
    <t>35X20</t>
  </si>
  <si>
    <t>14/10</t>
  </si>
  <si>
    <t>INDILUBE</t>
  </si>
  <si>
    <t>11804</t>
  </si>
  <si>
    <t>1787</t>
  </si>
  <si>
    <t>REMOVI</t>
  </si>
  <si>
    <t>11/10</t>
  </si>
  <si>
    <t>11717</t>
  </si>
  <si>
    <t>11718</t>
  </si>
  <si>
    <t>C.A</t>
  </si>
  <si>
    <t>4388</t>
  </si>
  <si>
    <t>4389</t>
  </si>
  <si>
    <t>,1</t>
  </si>
  <si>
    <t>18X18</t>
  </si>
  <si>
    <t>1784</t>
  </si>
  <si>
    <t>ARMAZEM</t>
  </si>
  <si>
    <t>60x25</t>
  </si>
  <si>
    <t>1788</t>
  </si>
  <si>
    <t>11832</t>
  </si>
  <si>
    <t>4417</t>
  </si>
  <si>
    <t>63X150</t>
  </si>
  <si>
    <t>1789</t>
  </si>
  <si>
    <t>11739</t>
  </si>
  <si>
    <t>MEDIFARR</t>
  </si>
  <si>
    <t>B.DFAM</t>
  </si>
  <si>
    <t>OC:1791</t>
  </si>
  <si>
    <t>MASTER</t>
  </si>
  <si>
    <t>16.08</t>
  </si>
  <si>
    <t>FASSON COUCHE DFAN 430g</t>
  </si>
  <si>
    <t>FASSON BOPP DFAN 430g</t>
  </si>
  <si>
    <t>BARRA</t>
  </si>
  <si>
    <t>LOJAS BERNARDI</t>
  </si>
  <si>
    <t>CAMESA</t>
  </si>
  <si>
    <t>01/11</t>
  </si>
  <si>
    <t>24/10</t>
  </si>
  <si>
    <t>MEL</t>
  </si>
  <si>
    <t>AMOSTRA?</t>
  </si>
  <si>
    <t>1793</t>
  </si>
  <si>
    <t>CULINARIO</t>
  </si>
  <si>
    <t>51K</t>
  </si>
  <si>
    <t>34.5K</t>
  </si>
  <si>
    <t>OC:1794</t>
  </si>
  <si>
    <t>105X31</t>
  </si>
  <si>
    <t>LNF</t>
  </si>
  <si>
    <t>bolinha atencao</t>
  </si>
  <si>
    <t>SUSPENTECH</t>
  </si>
  <si>
    <t>FERRUS</t>
  </si>
  <si>
    <t>SINALSUL</t>
  </si>
  <si>
    <t>FALTA AMOSTRA</t>
  </si>
  <si>
    <t>??</t>
  </si>
  <si>
    <t>B.A.AZUL</t>
  </si>
  <si>
    <t>16X6</t>
  </si>
  <si>
    <t>FAZER AMOSTRA</t>
  </si>
  <si>
    <t>APROVADO?</t>
  </si>
  <si>
    <t>?</t>
  </si>
  <si>
    <t>11939</t>
  </si>
  <si>
    <t>APROVAR AMOSTRA!</t>
  </si>
  <si>
    <t>20MIN</t>
  </si>
  <si>
    <t>4.84</t>
  </si>
  <si>
    <t>ACESSORIOS REI</t>
  </si>
  <si>
    <t>SPRAY</t>
  </si>
  <si>
    <t>c.b</t>
  </si>
  <si>
    <t>OC:1795</t>
  </si>
  <si>
    <t>QUINTO</t>
  </si>
  <si>
    <t>12036</t>
  </si>
  <si>
    <t>26</t>
  </si>
  <si>
    <t>1796</t>
  </si>
  <si>
    <t>1797</t>
  </si>
  <si>
    <t>11969</t>
  </si>
  <si>
    <t>1798</t>
  </si>
  <si>
    <t>106x68</t>
  </si>
  <si>
    <t>BRILHANTE</t>
  </si>
  <si>
    <t>MBA</t>
  </si>
  <si>
    <t>45X30</t>
  </si>
  <si>
    <t>SECCARE</t>
  </si>
  <si>
    <t>21/11</t>
  </si>
  <si>
    <t>12108</t>
  </si>
  <si>
    <t>METALIZADO</t>
  </si>
  <si>
    <t>4454</t>
  </si>
  <si>
    <t>1799</t>
  </si>
  <si>
    <t>5.260</t>
  </si>
  <si>
    <t>09/</t>
  </si>
  <si>
    <t>10/11</t>
  </si>
  <si>
    <t>0.4</t>
  </si>
  <si>
    <t>16x6</t>
  </si>
  <si>
    <t>95x56</t>
  </si>
  <si>
    <t>GRAFICAS</t>
  </si>
  <si>
    <t>12102</t>
  </si>
  <si>
    <t>12104</t>
  </si>
  <si>
    <t>12103</t>
  </si>
  <si>
    <t>4438</t>
  </si>
  <si>
    <t>1800</t>
  </si>
  <si>
    <t>ASSISTEC</t>
  </si>
  <si>
    <t>90X23</t>
  </si>
  <si>
    <t>31/10</t>
  </si>
  <si>
    <t>16/11</t>
  </si>
  <si>
    <t>11859</t>
  </si>
  <si>
    <t>4421</t>
  </si>
  <si>
    <t>60X235</t>
  </si>
  <si>
    <t>2.15</t>
  </si>
  <si>
    <t>1801</t>
  </si>
  <si>
    <t>33X37</t>
  </si>
  <si>
    <t>52X20</t>
  </si>
  <si>
    <t>34X49</t>
  </si>
  <si>
    <t>OPTICA OCULOS</t>
  </si>
  <si>
    <t xml:space="preserve">E J </t>
  </si>
  <si>
    <t>TR</t>
  </si>
  <si>
    <t>SULCORTE</t>
  </si>
  <si>
    <t>MEIA HORA</t>
  </si>
  <si>
    <t>OC:1802</t>
  </si>
  <si>
    <t>106Z85</t>
  </si>
  <si>
    <t>150</t>
  </si>
  <si>
    <t>1803</t>
  </si>
  <si>
    <t>COMPRAR EM DEZEMBRO</t>
  </si>
  <si>
    <t>oc:1804</t>
  </si>
  <si>
    <t>OC:1805</t>
  </si>
  <si>
    <t>3 horas</t>
  </si>
  <si>
    <t>110X100</t>
  </si>
  <si>
    <t>VINICULA</t>
  </si>
  <si>
    <t>MR</t>
  </si>
  <si>
    <t>14/12</t>
  </si>
  <si>
    <t>12240</t>
  </si>
  <si>
    <t>25</t>
  </si>
  <si>
    <t>1806</t>
  </si>
  <si>
    <t>115,00 MILH</t>
  </si>
  <si>
    <t>ARTEPRIMA</t>
  </si>
  <si>
    <t>96X18</t>
  </si>
  <si>
    <t>MICROSAL</t>
  </si>
  <si>
    <t>2.68</t>
  </si>
  <si>
    <t>FABRUM</t>
  </si>
  <si>
    <t>25X150</t>
  </si>
  <si>
    <t>MADALENA</t>
  </si>
  <si>
    <t>Clientes finais 180%</t>
  </si>
  <si>
    <t>CULTURA</t>
  </si>
  <si>
    <t>SEGUNDA</t>
  </si>
  <si>
    <t>BOPP  ACRILICO PF1 CB60</t>
  </si>
  <si>
    <t>CONSEGUIR PAPEL COM SUP.</t>
  </si>
  <si>
    <t>105/1.560</t>
  </si>
  <si>
    <t>95/560</t>
  </si>
  <si>
    <t>105/860</t>
  </si>
  <si>
    <t>95/4.300</t>
  </si>
  <si>
    <t>70/2.520</t>
  </si>
  <si>
    <t>95/344</t>
  </si>
  <si>
    <t>125/156</t>
  </si>
  <si>
    <t>60/365</t>
  </si>
  <si>
    <t>60/1460</t>
  </si>
  <si>
    <t>105/1140</t>
  </si>
  <si>
    <t>105/1596</t>
  </si>
  <si>
    <t>105/742</t>
  </si>
  <si>
    <t>110/420</t>
  </si>
  <si>
    <t>100/400</t>
  </si>
  <si>
    <t>110/126</t>
  </si>
  <si>
    <t>105/795</t>
  </si>
  <si>
    <t>105/3120</t>
  </si>
  <si>
    <t>105/12.900</t>
  </si>
  <si>
    <t>110/559</t>
  </si>
  <si>
    <t>105/5.283</t>
  </si>
  <si>
    <t>110/3.650</t>
  </si>
  <si>
    <t>112/7R</t>
  </si>
  <si>
    <t>112/6R</t>
  </si>
  <si>
    <t>85/430</t>
  </si>
  <si>
    <t>105/1520</t>
  </si>
  <si>
    <t>100/470</t>
  </si>
  <si>
    <t>124/459</t>
  </si>
  <si>
    <t>110/287</t>
  </si>
  <si>
    <t>100/55</t>
  </si>
  <si>
    <t>85/1225</t>
  </si>
  <si>
    <t>85/150</t>
  </si>
  <si>
    <t>85/20</t>
  </si>
  <si>
    <t>105/370</t>
  </si>
  <si>
    <t>105/420</t>
  </si>
  <si>
    <t>105/74</t>
  </si>
  <si>
    <t>105/740</t>
  </si>
  <si>
    <t>100C68</t>
  </si>
  <si>
    <t>105/360</t>
  </si>
  <si>
    <t>65/95</t>
  </si>
  <si>
    <t>70X8</t>
  </si>
  <si>
    <t>OC:1807</t>
  </si>
  <si>
    <t>14</t>
  </si>
  <si>
    <t>05/12</t>
  </si>
  <si>
    <t>250</t>
  </si>
  <si>
    <t>2.64</t>
  </si>
  <si>
    <t>90/280</t>
  </si>
  <si>
    <t>c.v</t>
  </si>
  <si>
    <t>18x18</t>
  </si>
  <si>
    <t>1808</t>
  </si>
  <si>
    <t>oki</t>
  </si>
  <si>
    <t>2.</t>
  </si>
  <si>
    <t>20/12</t>
  </si>
  <si>
    <t>12374</t>
  </si>
  <si>
    <t>4490</t>
  </si>
  <si>
    <t>1809</t>
  </si>
  <si>
    <t>MANDEI PAPEL</t>
  </si>
  <si>
    <t>PAPEL P8</t>
  </si>
  <si>
    <t>4X125</t>
  </si>
  <si>
    <t>4409</t>
  </si>
  <si>
    <t>30</t>
  </si>
  <si>
    <t>4.32</t>
  </si>
  <si>
    <t>KHARCOAT</t>
  </si>
  <si>
    <t>EVOLUTION</t>
  </si>
  <si>
    <t>110/234</t>
  </si>
  <si>
    <t>amostra</t>
  </si>
  <si>
    <t>105/430</t>
  </si>
  <si>
    <t>105/1276</t>
  </si>
  <si>
    <t>60/1280</t>
  </si>
  <si>
    <t>125/195</t>
  </si>
  <si>
    <t>105/1560</t>
  </si>
  <si>
    <t>105/1290</t>
  </si>
  <si>
    <t>125/644</t>
  </si>
  <si>
    <t>105/546</t>
  </si>
  <si>
    <t>110/132</t>
  </si>
  <si>
    <t>105/252</t>
  </si>
  <si>
    <t>105/380</t>
  </si>
  <si>
    <t>110/170</t>
  </si>
  <si>
    <t>65/460</t>
  </si>
  <si>
    <t>115/1890</t>
  </si>
  <si>
    <t>100/102</t>
  </si>
  <si>
    <t>110/1260</t>
  </si>
  <si>
    <t>08/12</t>
  </si>
  <si>
    <t>19/12</t>
  </si>
  <si>
    <t>30MIN</t>
  </si>
  <si>
    <t>50MIN</t>
  </si>
  <si>
    <t>105/294</t>
  </si>
  <si>
    <t>12407</t>
  </si>
  <si>
    <t>4491</t>
  </si>
  <si>
    <t>5000</t>
  </si>
  <si>
    <t>1810</t>
  </si>
  <si>
    <t>09/1</t>
  </si>
  <si>
    <t>.44</t>
  </si>
  <si>
    <t>CULINARIA</t>
  </si>
  <si>
    <t>90/82</t>
  </si>
  <si>
    <t>105/630</t>
  </si>
  <si>
    <t>2 H</t>
  </si>
  <si>
    <t>APROVADA</t>
  </si>
  <si>
    <t>FGT</t>
  </si>
  <si>
    <t>PICOTE LASER</t>
  </si>
  <si>
    <t>110/252</t>
  </si>
  <si>
    <t>OC:1811</t>
  </si>
  <si>
    <t>21/12</t>
  </si>
  <si>
    <t>12398</t>
  </si>
  <si>
    <t>1812</t>
  </si>
  <si>
    <t>janeiro</t>
  </si>
  <si>
    <t>OC:1813</t>
  </si>
  <si>
    <t>95x30</t>
  </si>
  <si>
    <t>110/552</t>
  </si>
  <si>
    <t>BELLAMANIA</t>
  </si>
  <si>
    <t>105/2.000</t>
  </si>
  <si>
    <t>110//410</t>
  </si>
  <si>
    <t>.96</t>
  </si>
  <si>
    <t>B.DFAM430</t>
  </si>
  <si>
    <t>30X35</t>
  </si>
  <si>
    <t>22/12</t>
  </si>
  <si>
    <t>13R</t>
  </si>
  <si>
    <t>11</t>
  </si>
  <si>
    <t>RECEBEU?</t>
  </si>
  <si>
    <t>110/282</t>
  </si>
  <si>
    <t>105X215</t>
  </si>
  <si>
    <t>LINCK</t>
  </si>
  <si>
    <t>90/88</t>
  </si>
  <si>
    <t>90/440</t>
  </si>
  <si>
    <t>02/1</t>
  </si>
  <si>
    <t>28r</t>
  </si>
  <si>
    <t>44X50</t>
  </si>
  <si>
    <t>95/280</t>
  </si>
  <si>
    <t>105/840</t>
  </si>
  <si>
    <t>60/310</t>
  </si>
  <si>
    <t>105/480</t>
  </si>
  <si>
    <t>105/150</t>
  </si>
  <si>
    <t>60/1550</t>
  </si>
  <si>
    <t>105/260</t>
  </si>
  <si>
    <t>105/3150</t>
  </si>
  <si>
    <t>263,15</t>
  </si>
  <si>
    <t>95/1.200</t>
  </si>
  <si>
    <t>105/172</t>
  </si>
  <si>
    <t>15.05</t>
  </si>
  <si>
    <t>105/800</t>
  </si>
  <si>
    <t>CUSTO</t>
  </si>
  <si>
    <t>VENDAS</t>
  </si>
  <si>
    <t>REVENDA</t>
  </si>
  <si>
    <t>85/680</t>
  </si>
  <si>
    <t>110/164</t>
  </si>
  <si>
    <t>95/215</t>
  </si>
  <si>
    <t>FUSOPAR</t>
  </si>
  <si>
    <t>66X180</t>
  </si>
  <si>
    <t>28/12</t>
  </si>
  <si>
    <t>ADESPOINT - REVENDA</t>
  </si>
  <si>
    <t>POLIESTER CROMO FOSCO</t>
  </si>
  <si>
    <t>MILENIUM TRASNPORTES</t>
  </si>
  <si>
    <t>18.2</t>
  </si>
  <si>
    <t>105/2160</t>
  </si>
  <si>
    <t>90/880</t>
  </si>
  <si>
    <t>105/129</t>
  </si>
  <si>
    <t>105/1.520</t>
  </si>
  <si>
    <t>SACOLAO</t>
  </si>
  <si>
    <t>900M</t>
  </si>
  <si>
    <t>105/312</t>
  </si>
  <si>
    <t>110/1760</t>
  </si>
  <si>
    <t>105/720</t>
  </si>
  <si>
    <t>110/894</t>
  </si>
  <si>
    <t>CONTINENTE</t>
  </si>
  <si>
    <t>105/156</t>
  </si>
  <si>
    <t>POWERTEC</t>
  </si>
  <si>
    <t>DOLCE</t>
  </si>
  <si>
    <t>OC:1815</t>
  </si>
  <si>
    <t>85/860</t>
  </si>
  <si>
    <t>90/2720</t>
  </si>
  <si>
    <t>110/602</t>
  </si>
  <si>
    <t>31/01</t>
  </si>
  <si>
    <t>12669</t>
  </si>
  <si>
    <t>1816</t>
  </si>
  <si>
    <t>12637</t>
  </si>
  <si>
    <t>1817</t>
  </si>
  <si>
    <t>VOID</t>
  </si>
  <si>
    <t>4.4</t>
  </si>
  <si>
    <t>06/02</t>
  </si>
  <si>
    <t>12723</t>
  </si>
  <si>
    <t>869</t>
  </si>
  <si>
    <t>01/02</t>
  </si>
  <si>
    <t>12648</t>
  </si>
  <si>
    <t>4271</t>
  </si>
  <si>
    <t>MOLEKIDS</t>
  </si>
  <si>
    <t>09/02</t>
  </si>
  <si>
    <t>12729</t>
  </si>
  <si>
    <t>1468</t>
  </si>
  <si>
    <t>818</t>
  </si>
  <si>
    <t>3172</t>
  </si>
  <si>
    <t>BASE</t>
  </si>
  <si>
    <t>12725</t>
  </si>
  <si>
    <t>1818</t>
  </si>
  <si>
    <t>20/02</t>
  </si>
  <si>
    <t>12732</t>
  </si>
  <si>
    <t>3016</t>
  </si>
  <si>
    <t>90X106</t>
  </si>
  <si>
    <t>JIM</t>
  </si>
  <si>
    <t>GABRIEL</t>
  </si>
  <si>
    <t>12764</t>
  </si>
  <si>
    <t>1819</t>
  </si>
  <si>
    <t>FACA AFIADA</t>
  </si>
  <si>
    <t xml:space="preserve">COUCHE ACRILICO </t>
  </si>
  <si>
    <t>26/01</t>
  </si>
  <si>
    <t>15.600</t>
  </si>
  <si>
    <t>80X15</t>
  </si>
  <si>
    <t>FERPLST</t>
  </si>
  <si>
    <t>24/02</t>
  </si>
  <si>
    <t>12801</t>
  </si>
  <si>
    <t>1820</t>
  </si>
  <si>
    <t>TECNOFLEX</t>
  </si>
  <si>
    <t>27/02</t>
  </si>
  <si>
    <t>12812</t>
  </si>
  <si>
    <t>4539</t>
  </si>
  <si>
    <t>25X8</t>
  </si>
  <si>
    <t>1821</t>
  </si>
  <si>
    <t xml:space="preserve">ESTERELIZARE </t>
  </si>
  <si>
    <t>ELENIRTE</t>
  </si>
  <si>
    <t>02/2</t>
  </si>
  <si>
    <t>12826</t>
  </si>
  <si>
    <t>1822</t>
  </si>
  <si>
    <t>20/2</t>
  </si>
  <si>
    <t>12850</t>
  </si>
  <si>
    <t>PROTAK</t>
  </si>
  <si>
    <t>1823</t>
  </si>
  <si>
    <t>arte aprovada</t>
  </si>
  <si>
    <t>FASTENAL</t>
  </si>
  <si>
    <t>12866</t>
  </si>
  <si>
    <t>1824</t>
  </si>
  <si>
    <t>REPETICAO</t>
  </si>
  <si>
    <t>OC 1826</t>
  </si>
  <si>
    <t>OC 1825</t>
  </si>
  <si>
    <t>07/2</t>
  </si>
  <si>
    <t>20.53</t>
  </si>
  <si>
    <t>arte?</t>
  </si>
  <si>
    <t>DALGIAN</t>
  </si>
  <si>
    <t>HIP</t>
  </si>
  <si>
    <t>4,20 MILHEIRO</t>
  </si>
  <si>
    <t>MANP</t>
  </si>
  <si>
    <t>BOPP RE</t>
  </si>
  <si>
    <t>BOPP REMOVIVEL</t>
  </si>
  <si>
    <t>OC:1827</t>
  </si>
  <si>
    <t>CARLAO</t>
  </si>
  <si>
    <t>UP</t>
  </si>
  <si>
    <t>112X73</t>
  </si>
  <si>
    <t>FIORIO</t>
  </si>
  <si>
    <t>74x74</t>
  </si>
  <si>
    <t>24.65</t>
  </si>
  <si>
    <t xml:space="preserve">ARCONVERT- REMOVÍVEL </t>
  </si>
  <si>
    <t>16/02</t>
  </si>
  <si>
    <t>70X135</t>
  </si>
  <si>
    <t>TRUCK</t>
  </si>
  <si>
    <t>90X115</t>
  </si>
  <si>
    <t>28.570</t>
  </si>
  <si>
    <t>4,16</t>
  </si>
  <si>
    <t>110X150</t>
  </si>
  <si>
    <t>BRIGITTE</t>
  </si>
  <si>
    <t>CAMMI</t>
  </si>
  <si>
    <t>EQUILIBRIUS</t>
  </si>
  <si>
    <t>10.26</t>
  </si>
  <si>
    <t>5.18</t>
  </si>
  <si>
    <t>90x85</t>
  </si>
  <si>
    <t>110/3.650???????</t>
  </si>
  <si>
    <t>LANGUIRU</t>
  </si>
  <si>
    <t>30 MIN</t>
  </si>
  <si>
    <t>ZULIAN</t>
  </si>
  <si>
    <t>15/3</t>
  </si>
  <si>
    <t>13087</t>
  </si>
  <si>
    <t>4583</t>
  </si>
  <si>
    <t>4584</t>
  </si>
  <si>
    <t>4885</t>
  </si>
  <si>
    <t>1830</t>
  </si>
  <si>
    <t>nova/pintar</t>
  </si>
  <si>
    <t>OC:1831</t>
  </si>
  <si>
    <t>COMPRADO</t>
  </si>
  <si>
    <t>ESTERILIZARE</t>
  </si>
  <si>
    <t>20/3</t>
  </si>
  <si>
    <t>13120</t>
  </si>
  <si>
    <t>1833</t>
  </si>
  <si>
    <t>18.75</t>
  </si>
  <si>
    <t>31/3</t>
  </si>
  <si>
    <t>12900</t>
  </si>
  <si>
    <t>1834</t>
  </si>
  <si>
    <t>72x25</t>
  </si>
  <si>
    <t>77x32</t>
  </si>
  <si>
    <t>77x33</t>
  </si>
  <si>
    <t>77x34</t>
  </si>
  <si>
    <t>77x35</t>
  </si>
  <si>
    <t>77x36</t>
  </si>
  <si>
    <t>77x37</t>
  </si>
  <si>
    <t>77x38</t>
  </si>
  <si>
    <t>77x39</t>
  </si>
  <si>
    <t>77x40</t>
  </si>
  <si>
    <t>MA ACESSORIOS</t>
  </si>
  <si>
    <t>FERZZA</t>
  </si>
  <si>
    <t>AGENDADOS</t>
  </si>
  <si>
    <t>ESTOQUE FABRICA</t>
  </si>
  <si>
    <t>30/3</t>
  </si>
  <si>
    <t>17/4</t>
  </si>
  <si>
    <t>13179</t>
  </si>
  <si>
    <t>13180</t>
  </si>
  <si>
    <t>2600</t>
  </si>
  <si>
    <t>OC:1835</t>
  </si>
  <si>
    <t>HORAS</t>
  </si>
  <si>
    <t>EDERSON</t>
  </si>
  <si>
    <t>03/3</t>
  </si>
  <si>
    <t>OTICA VISUAL</t>
  </si>
  <si>
    <t>VALENTINI</t>
  </si>
  <si>
    <t>2 HORAS</t>
  </si>
  <si>
    <t>MAGECOLOR</t>
  </si>
  <si>
    <t>LETICIA</t>
  </si>
  <si>
    <t>BOPP BORRACHA 2075</t>
  </si>
  <si>
    <t>BOPP DFAM 430</t>
  </si>
  <si>
    <t>PILOBOM</t>
  </si>
  <si>
    <t>C,B</t>
  </si>
  <si>
    <t>4 HORAS</t>
  </si>
  <si>
    <t>MAIS DE 6 HORAS 200K</t>
  </si>
  <si>
    <t>07/4</t>
  </si>
  <si>
    <t>13265</t>
  </si>
  <si>
    <t>4596</t>
  </si>
  <si>
    <t>1836</t>
  </si>
  <si>
    <t>BMC</t>
  </si>
  <si>
    <t>CAXIENSE</t>
  </si>
  <si>
    <t>PAPLE?????????</t>
  </si>
  <si>
    <t>90X11</t>
  </si>
  <si>
    <t>CLOSET</t>
  </si>
  <si>
    <t>44X39</t>
  </si>
  <si>
    <t>13365</t>
  </si>
  <si>
    <t>1837</t>
  </si>
  <si>
    <t>2.83</t>
  </si>
  <si>
    <t>8.8</t>
  </si>
  <si>
    <t>85X38</t>
  </si>
  <si>
    <t>ZIMPER</t>
  </si>
  <si>
    <t>02/5</t>
  </si>
  <si>
    <t>13386</t>
  </si>
  <si>
    <t>1007</t>
  </si>
  <si>
    <t>03/7</t>
  </si>
  <si>
    <t>03/8</t>
  </si>
  <si>
    <t>13387</t>
  </si>
  <si>
    <t>13388</t>
  </si>
  <si>
    <t>R SCARIOT</t>
  </si>
  <si>
    <t>.7</t>
  </si>
  <si>
    <t>28/4</t>
  </si>
  <si>
    <t>13401</t>
  </si>
  <si>
    <t>4443</t>
  </si>
  <si>
    <t>19.65</t>
  </si>
  <si>
    <t>20.52</t>
  </si>
  <si>
    <t>19.4</t>
  </si>
  <si>
    <t xml:space="preserve">CLIENTE </t>
  </si>
  <si>
    <t>COMPRADO PAPEL</t>
  </si>
  <si>
    <t>entregue 30/3</t>
  </si>
  <si>
    <t>7,79 MI</t>
  </si>
  <si>
    <t>3,93 - Bopp ACR. RS</t>
  </si>
  <si>
    <t>RS</t>
  </si>
  <si>
    <t>12X42</t>
  </si>
  <si>
    <t>5,00 MILHEIRO</t>
  </si>
  <si>
    <t>03/4</t>
  </si>
  <si>
    <t>5,6</t>
  </si>
  <si>
    <t>TAG AMARELA 130gr</t>
  </si>
  <si>
    <t>oc:1838</t>
  </si>
  <si>
    <t>09/5</t>
  </si>
  <si>
    <t>13452</t>
  </si>
  <si>
    <t>10/4</t>
  </si>
  <si>
    <t>B.B. CINZA</t>
  </si>
  <si>
    <t>74X37</t>
  </si>
  <si>
    <t>SAN MARINO</t>
  </si>
  <si>
    <t>21/4</t>
  </si>
  <si>
    <t>13433</t>
  </si>
  <si>
    <t>4617</t>
  </si>
  <si>
    <t>84X120</t>
  </si>
  <si>
    <t>1839</t>
  </si>
  <si>
    <t>1840</t>
  </si>
  <si>
    <t>13476</t>
  </si>
  <si>
    <t>7</t>
  </si>
  <si>
    <t>1841</t>
  </si>
  <si>
    <t>CAMATTI</t>
  </si>
  <si>
    <t>STAR</t>
  </si>
  <si>
    <t>14/4</t>
  </si>
  <si>
    <t>5.16</t>
  </si>
  <si>
    <t>L13</t>
  </si>
  <si>
    <t>COUCHE ACRILICO P7 CB60</t>
  </si>
  <si>
    <t>MANDAR SEGUNDA 24/4</t>
  </si>
  <si>
    <t>S A S</t>
  </si>
  <si>
    <t>FGL</t>
  </si>
  <si>
    <t>45X10</t>
  </si>
  <si>
    <t>.1X.05</t>
  </si>
  <si>
    <t>34X22</t>
  </si>
  <si>
    <t>3000</t>
  </si>
  <si>
    <t>1842</t>
  </si>
  <si>
    <t>OC:1843</t>
  </si>
  <si>
    <t>1844</t>
  </si>
  <si>
    <t>6 HORAS</t>
  </si>
  <si>
    <t xml:space="preserve">tag 145g  </t>
  </si>
  <si>
    <t>ECO</t>
  </si>
  <si>
    <t>12/5</t>
  </si>
  <si>
    <t>13568</t>
  </si>
  <si>
    <t>1845</t>
  </si>
  <si>
    <t>60X70</t>
  </si>
  <si>
    <t>10X5</t>
  </si>
  <si>
    <t>30X70</t>
  </si>
  <si>
    <t>DEDEKA</t>
  </si>
  <si>
    <t>CAIS</t>
  </si>
  <si>
    <t>22X10</t>
  </si>
  <si>
    <t>5 HORAS</t>
  </si>
  <si>
    <t>25/4</t>
  </si>
  <si>
    <t>17/5</t>
  </si>
  <si>
    <t>13624</t>
  </si>
  <si>
    <t>1847</t>
  </si>
  <si>
    <t>30x15</t>
  </si>
  <si>
    <t xml:space="preserve"> CASA E CIA</t>
  </si>
  <si>
    <t>DE 4 A 5HORAS</t>
  </si>
  <si>
    <t>MASSAS VALENTINI</t>
  </si>
  <si>
    <t>18/5</t>
  </si>
  <si>
    <t>13630</t>
  </si>
  <si>
    <t>4651</t>
  </si>
  <si>
    <t>1848</t>
  </si>
  <si>
    <t>PROMETIDO PARA 05/5</t>
  </si>
  <si>
    <t>MASSOCHINI</t>
  </si>
  <si>
    <t>ASSOCIAÇÃO</t>
  </si>
  <si>
    <t>26XX15</t>
  </si>
  <si>
    <t>.05</t>
  </si>
  <si>
    <t>03/5</t>
  </si>
  <si>
    <t>MARTINAZZO</t>
  </si>
  <si>
    <t>.03</t>
  </si>
  <si>
    <t>B.B.</t>
  </si>
  <si>
    <t>1.</t>
  </si>
  <si>
    <t>105X30</t>
  </si>
  <si>
    <t>38X80</t>
  </si>
  <si>
    <t>LAMINACAO</t>
  </si>
  <si>
    <t>4672</t>
  </si>
  <si>
    <t>1849</t>
  </si>
  <si>
    <t>B.A</t>
  </si>
  <si>
    <t>16/5</t>
  </si>
  <si>
    <t>13710</t>
  </si>
  <si>
    <t>2</t>
  </si>
  <si>
    <t>picotar</t>
  </si>
  <si>
    <t>08//5</t>
  </si>
  <si>
    <t xml:space="preserve">S A S </t>
  </si>
  <si>
    <t>100X170</t>
  </si>
  <si>
    <t>LICK</t>
  </si>
  <si>
    <t>10/5</t>
  </si>
  <si>
    <t>BES</t>
  </si>
  <si>
    <t>26/5</t>
  </si>
  <si>
    <t>1850</t>
  </si>
  <si>
    <t>100x170</t>
  </si>
  <si>
    <t>19.950</t>
  </si>
  <si>
    <t>7.4</t>
  </si>
  <si>
    <t>9.86</t>
  </si>
  <si>
    <t>1.200/ 1 HORA</t>
  </si>
  <si>
    <t>MADE</t>
  </si>
  <si>
    <t>BOPP REMOV</t>
  </si>
  <si>
    <t>2.22</t>
  </si>
  <si>
    <t>05/5</t>
  </si>
  <si>
    <t>CARTORIO PLINIO</t>
  </si>
  <si>
    <t>13787</t>
  </si>
  <si>
    <t>1851</t>
  </si>
  <si>
    <t>30/5</t>
  </si>
  <si>
    <t>13783</t>
  </si>
  <si>
    <t>4684</t>
  </si>
  <si>
    <t>1852</t>
  </si>
  <si>
    <t>MARCIA</t>
  </si>
  <si>
    <t>LAVITA</t>
  </si>
  <si>
    <t>31/5</t>
  </si>
  <si>
    <t>faca afiar</t>
  </si>
  <si>
    <t>MEGA</t>
  </si>
  <si>
    <t>21/6</t>
  </si>
  <si>
    <t>13829</t>
  </si>
  <si>
    <t>1853</t>
  </si>
  <si>
    <t>41X63</t>
  </si>
  <si>
    <t>comprar papel</t>
  </si>
  <si>
    <t>24/5</t>
  </si>
  <si>
    <t>13.7</t>
  </si>
  <si>
    <t>BIOCHEN</t>
  </si>
  <si>
    <t>19/6</t>
  </si>
  <si>
    <t>13852</t>
  </si>
  <si>
    <t>4698</t>
  </si>
  <si>
    <t>75X200</t>
  </si>
  <si>
    <t>1854</t>
  </si>
  <si>
    <t>arte??????????</t>
  </si>
  <si>
    <t>VIKTERM</t>
  </si>
  <si>
    <t>DUMAR</t>
  </si>
  <si>
    <t>TRASNPORTADORA</t>
  </si>
  <si>
    <t>TRASPORTADORA</t>
  </si>
  <si>
    <t>TRANSPORADORA</t>
  </si>
  <si>
    <t>TRANSLOVATO</t>
  </si>
  <si>
    <t xml:space="preserve">TRANSPORTADORA </t>
  </si>
  <si>
    <t>FASSON -COUCHE ACRILICA S0518</t>
  </si>
  <si>
    <t>FASSON - COUCHE BORRACHA S2045</t>
  </si>
  <si>
    <t>ARCLAD - BOPP BORRACHA</t>
  </si>
  <si>
    <t>DATA DE COMPRA</t>
  </si>
  <si>
    <t>85,00 INCLUSO NOTA</t>
  </si>
  <si>
    <t>TRANSLOVATO - CIF</t>
  </si>
  <si>
    <t>DUMAR - CIF 3.000m2</t>
  </si>
  <si>
    <t>FUNTORO</t>
  </si>
  <si>
    <t>OC: 1855</t>
  </si>
  <si>
    <t>BEM</t>
  </si>
  <si>
    <t>STELL</t>
  </si>
  <si>
    <t xml:space="preserve">PEDRO SANZ </t>
  </si>
  <si>
    <t>TAG BRANCA 210G</t>
  </si>
  <si>
    <t>RIO</t>
  </si>
  <si>
    <t>90X125</t>
  </si>
  <si>
    <t>VIDRACARIA</t>
  </si>
  <si>
    <t>70X105</t>
  </si>
  <si>
    <t>13958</t>
  </si>
  <si>
    <t>05/6</t>
  </si>
  <si>
    <t>450</t>
  </si>
  <si>
    <t>10.000 = 2H</t>
  </si>
  <si>
    <t>ANTES</t>
  </si>
  <si>
    <t>27.5</t>
  </si>
  <si>
    <t>antecipar se der</t>
  </si>
  <si>
    <t>OC:1856</t>
  </si>
  <si>
    <t>OC:1857</t>
  </si>
  <si>
    <t>22/6</t>
  </si>
  <si>
    <t>13996</t>
  </si>
  <si>
    <t>1858</t>
  </si>
  <si>
    <t>13964</t>
  </si>
  <si>
    <t>1859</t>
  </si>
  <si>
    <t>MC</t>
  </si>
  <si>
    <t>ALFATRONIC</t>
  </si>
  <si>
    <t>QUARTA</t>
  </si>
  <si>
    <t>20 HORAS</t>
  </si>
  <si>
    <t>CASA</t>
  </si>
  <si>
    <t>105X217</t>
  </si>
  <si>
    <t>EPSOM</t>
  </si>
  <si>
    <t xml:space="preserve">BOPP ACRILICO </t>
  </si>
  <si>
    <t>GOLDEN</t>
  </si>
  <si>
    <t>105X135</t>
  </si>
  <si>
    <t>95/105</t>
  </si>
  <si>
    <t>60/70/80/90/100</t>
  </si>
  <si>
    <t>SAS</t>
  </si>
  <si>
    <t>FASSON - DFAM 430</t>
  </si>
  <si>
    <t xml:space="preserve">              </t>
  </si>
  <si>
    <t xml:space="preserve">                              </t>
  </si>
  <si>
    <t>35X15</t>
  </si>
  <si>
    <t>10X150</t>
  </si>
  <si>
    <t>.25</t>
  </si>
  <si>
    <t>TOP´CERA</t>
  </si>
  <si>
    <t>32x70</t>
  </si>
  <si>
    <t>ZAPROMAQ</t>
  </si>
  <si>
    <t>27/6</t>
  </si>
  <si>
    <t>VINHOS</t>
  </si>
  <si>
    <t>35X54</t>
  </si>
  <si>
    <t>30/6.</t>
  </si>
  <si>
    <t>28/6</t>
  </si>
  <si>
    <t>30/6</t>
  </si>
  <si>
    <t>3.62</t>
  </si>
  <si>
    <t>METALASSE</t>
  </si>
  <si>
    <t>ARCONVERT - REMOVIVEL</t>
  </si>
  <si>
    <t>27X15</t>
  </si>
  <si>
    <t>AUTOTRAVI</t>
  </si>
  <si>
    <t>31/7</t>
  </si>
  <si>
    <t>14232</t>
  </si>
  <si>
    <t>ESTQOUE</t>
  </si>
  <si>
    <t>NELSON / MEL</t>
  </si>
  <si>
    <t>14227</t>
  </si>
  <si>
    <t>1860</t>
  </si>
  <si>
    <t>01/8</t>
  </si>
  <si>
    <t>400</t>
  </si>
  <si>
    <t>1861</t>
  </si>
  <si>
    <t>faca?</t>
  </si>
  <si>
    <t>63x115</t>
  </si>
  <si>
    <t>30/6 FATURADO</t>
  </si>
  <si>
    <t>TECNOSERRA</t>
  </si>
  <si>
    <t>07/8</t>
  </si>
  <si>
    <t>14252</t>
  </si>
  <si>
    <t>SAWASUL</t>
  </si>
  <si>
    <t>1451</t>
  </si>
  <si>
    <t>4750</t>
  </si>
  <si>
    <t>175X97</t>
  </si>
  <si>
    <t>1862</t>
  </si>
  <si>
    <t>VILA</t>
  </si>
  <si>
    <t>OZ JOIA</t>
  </si>
  <si>
    <t>MANENTI</t>
  </si>
  <si>
    <t>OC 1863</t>
  </si>
  <si>
    <t>14285</t>
  </si>
  <si>
    <t>1864</t>
  </si>
  <si>
    <t>24/7</t>
  </si>
  <si>
    <t>14292</t>
  </si>
  <si>
    <t>1865</t>
  </si>
  <si>
    <t>PASTA AGENDAR</t>
  </si>
  <si>
    <t>PERSONALIZADO</t>
  </si>
  <si>
    <t>4x105</t>
  </si>
  <si>
    <t>3.52</t>
  </si>
  <si>
    <t>50x50</t>
  </si>
  <si>
    <t>BOLINHA</t>
  </si>
  <si>
    <t>URGENTE</t>
  </si>
  <si>
    <t>2H = 11K</t>
  </si>
  <si>
    <t>HEXACELL</t>
  </si>
  <si>
    <t>110/2.700M</t>
  </si>
  <si>
    <t>SWEET</t>
  </si>
  <si>
    <t>40X65</t>
  </si>
  <si>
    <t>85X25</t>
  </si>
  <si>
    <t>MALHARIA</t>
  </si>
  <si>
    <t>AGOSTO</t>
  </si>
  <si>
    <t>SULKPACK</t>
  </si>
  <si>
    <t>FALTOU</t>
  </si>
  <si>
    <t>108/1.825</t>
  </si>
  <si>
    <t>3.6</t>
  </si>
  <si>
    <t>105/4.200M</t>
  </si>
  <si>
    <t>105/8.400M</t>
  </si>
  <si>
    <t>105/615M</t>
  </si>
  <si>
    <t>PIUBARATO</t>
  </si>
  <si>
    <t>105/7.900M</t>
  </si>
  <si>
    <t>22.65</t>
  </si>
  <si>
    <t>REI</t>
  </si>
  <si>
    <t>105/1.176</t>
  </si>
  <si>
    <t>110/440</t>
  </si>
  <si>
    <t>90/480</t>
  </si>
  <si>
    <t>105/168</t>
  </si>
  <si>
    <t>95/1250</t>
  </si>
  <si>
    <t>105/540</t>
  </si>
  <si>
    <t>110/756</t>
  </si>
  <si>
    <t>100/89</t>
  </si>
  <si>
    <t>124/390</t>
  </si>
  <si>
    <t>105/2.100</t>
  </si>
  <si>
    <t>105/42</t>
  </si>
  <si>
    <t>105/780</t>
  </si>
  <si>
    <t>105/152</t>
  </si>
  <si>
    <t>110/1.200</t>
  </si>
  <si>
    <t>105/330</t>
  </si>
  <si>
    <t>PROGRAMADOS SETEMBRO A DEZEMBRO</t>
  </si>
  <si>
    <t>105/36</t>
  </si>
  <si>
    <t>90/336</t>
  </si>
  <si>
    <t>90/1.100</t>
  </si>
  <si>
    <t>105/700</t>
  </si>
  <si>
    <t>105/801</t>
  </si>
  <si>
    <t>105/802</t>
  </si>
  <si>
    <t>105/803</t>
  </si>
  <si>
    <t>90/1590</t>
  </si>
  <si>
    <t>PROGRAMADOS AGOSTO</t>
  </si>
  <si>
    <t>25/7</t>
  </si>
  <si>
    <t>20x20</t>
  </si>
  <si>
    <t>104X77</t>
  </si>
  <si>
    <t>87X116</t>
  </si>
  <si>
    <t>1,5 HORA</t>
  </si>
  <si>
    <t>.5 HORA</t>
  </si>
  <si>
    <t>3 ROLOS</t>
  </si>
  <si>
    <t>1 ROLO</t>
  </si>
  <si>
    <t>1 HORAS</t>
  </si>
  <si>
    <t>comprado</t>
  </si>
  <si>
    <t>faturado</t>
  </si>
  <si>
    <t>27/</t>
  </si>
  <si>
    <t>OTICA</t>
  </si>
  <si>
    <t>FACAS</t>
  </si>
  <si>
    <t>3MOD</t>
  </si>
  <si>
    <t>92X56</t>
  </si>
  <si>
    <t>VILLY</t>
  </si>
  <si>
    <t>14495</t>
  </si>
  <si>
    <t>2555</t>
  </si>
  <si>
    <t>02/8</t>
  </si>
  <si>
    <t>ALTO</t>
  </si>
  <si>
    <t>MEIO ROLO</t>
  </si>
  <si>
    <t>2,5 ROLOS</t>
  </si>
  <si>
    <t>NOVARA</t>
  </si>
  <si>
    <t>OC:1867</t>
  </si>
  <si>
    <t>08/08</t>
  </si>
  <si>
    <t>04/8</t>
  </si>
  <si>
    <t>O BARRILEIRO</t>
  </si>
  <si>
    <t>OC:1868</t>
  </si>
  <si>
    <t>DUMAR 145,00</t>
  </si>
  <si>
    <t>JULIA´S</t>
  </si>
  <si>
    <t>FITAS</t>
  </si>
  <si>
    <t>25X16 VERDE</t>
  </si>
  <si>
    <t>La</t>
  </si>
  <si>
    <t>1.5HORA</t>
  </si>
  <si>
    <t>PRETA</t>
  </si>
  <si>
    <t xml:space="preserve">MS DISTRIBUIDORA </t>
  </si>
  <si>
    <t>15/8</t>
  </si>
  <si>
    <t>14/8</t>
  </si>
  <si>
    <t>14606</t>
  </si>
  <si>
    <t>4200</t>
  </si>
  <si>
    <t>ESTOQUE FABR.</t>
  </si>
  <si>
    <t>RV - REVENDA</t>
  </si>
  <si>
    <t>COUCHE REMOVIVEL 111X1.000</t>
  </si>
  <si>
    <t>ACR</t>
  </si>
  <si>
    <t>30/8</t>
  </si>
  <si>
    <t>1869</t>
  </si>
  <si>
    <t>JOSUE</t>
  </si>
  <si>
    <t>ADORE</t>
  </si>
  <si>
    <t>35X65</t>
  </si>
  <si>
    <t>6.2</t>
  </si>
  <si>
    <t>5HORAS</t>
  </si>
  <si>
    <t>ADORA</t>
  </si>
  <si>
    <t xml:space="preserve">ESPERAR </t>
  </si>
  <si>
    <t>21/8</t>
  </si>
  <si>
    <t>287</t>
  </si>
  <si>
    <t>11/9</t>
  </si>
  <si>
    <t>14666</t>
  </si>
  <si>
    <t>1872</t>
  </si>
  <si>
    <t>25/8</t>
  </si>
  <si>
    <t>14702</t>
  </si>
  <si>
    <t>24/8</t>
  </si>
  <si>
    <t>22/9</t>
  </si>
  <si>
    <t>14727</t>
  </si>
  <si>
    <t>VER SE TEM ESTOQUE</t>
  </si>
  <si>
    <t>07/9</t>
  </si>
  <si>
    <t>14725</t>
  </si>
  <si>
    <t>4806</t>
  </si>
  <si>
    <t>4807</t>
  </si>
  <si>
    <t>4808</t>
  </si>
  <si>
    <t>190X90</t>
  </si>
  <si>
    <t>1873</t>
  </si>
  <si>
    <t>6 CORTES</t>
  </si>
  <si>
    <t>20/9</t>
  </si>
  <si>
    <t>14739</t>
  </si>
  <si>
    <t>1874</t>
  </si>
  <si>
    <t>URGENCIA</t>
  </si>
  <si>
    <t>18/9</t>
  </si>
  <si>
    <t>1875</t>
  </si>
  <si>
    <t>OC 1869</t>
  </si>
  <si>
    <t>OC 1875</t>
  </si>
  <si>
    <t>29/80</t>
  </si>
  <si>
    <t>110/2680</t>
  </si>
  <si>
    <t>110/470</t>
  </si>
  <si>
    <t>IND. DALGIAN</t>
  </si>
  <si>
    <t>TECNO</t>
  </si>
  <si>
    <t>ALGCOM</t>
  </si>
  <si>
    <t>29.26</t>
  </si>
  <si>
    <t>100=3.000</t>
  </si>
  <si>
    <t>TRASNPARENTE</t>
  </si>
  <si>
    <t>REUSO</t>
  </si>
  <si>
    <t>OC:1876</t>
  </si>
  <si>
    <t>EAN13</t>
  </si>
  <si>
    <t>Quantidade de itens dentro da embalagem</t>
  </si>
  <si>
    <t>DUN14</t>
  </si>
  <si>
    <t>0619205847350 </t>
  </si>
  <si>
    <t>6 unidades</t>
  </si>
  <si>
    <t>WHISKY</t>
  </si>
  <si>
    <t>GIN</t>
  </si>
  <si>
    <t xml:space="preserve">VODKA PET </t>
  </si>
  <si>
    <t>FULL</t>
  </si>
  <si>
    <t>105 = 7.900M</t>
  </si>
  <si>
    <t>10.59</t>
  </si>
  <si>
    <t>Arconvert- BOPP ACRILICO</t>
  </si>
  <si>
    <t>PRADENSE</t>
  </si>
  <si>
    <t>OCRE</t>
  </si>
  <si>
    <t>OC:1877</t>
  </si>
  <si>
    <t>80X105</t>
  </si>
  <si>
    <t>AUTO</t>
  </si>
  <si>
    <t>27/9</t>
  </si>
  <si>
    <t>14887</t>
  </si>
  <si>
    <t>1878</t>
  </si>
  <si>
    <t>1879</t>
  </si>
  <si>
    <t>33X18</t>
  </si>
  <si>
    <t>LEO</t>
  </si>
  <si>
    <t>ROTULOS</t>
  </si>
  <si>
    <t>BELENUS</t>
  </si>
  <si>
    <t>OC:1880</t>
  </si>
  <si>
    <t>14908</t>
  </si>
  <si>
    <t>1881</t>
  </si>
  <si>
    <t>MORANGOS</t>
  </si>
  <si>
    <t>14934</t>
  </si>
  <si>
    <t>4831</t>
  </si>
  <si>
    <t>1882</t>
  </si>
  <si>
    <t>TEM ESTOQUE</t>
  </si>
  <si>
    <t>ACEFRAN</t>
  </si>
  <si>
    <t>318/4</t>
  </si>
  <si>
    <t>FLERTE</t>
  </si>
  <si>
    <t>PATRICIA</t>
  </si>
  <si>
    <t>42X10</t>
  </si>
  <si>
    <t>102X73</t>
  </si>
  <si>
    <t>FLAG</t>
  </si>
  <si>
    <t>10/10</t>
  </si>
  <si>
    <t>14988</t>
  </si>
  <si>
    <t>4844</t>
  </si>
  <si>
    <t>1883</t>
  </si>
  <si>
    <t>70X90</t>
  </si>
  <si>
    <t>60X75</t>
  </si>
  <si>
    <t>38.5</t>
  </si>
  <si>
    <t>comprado papel</t>
  </si>
  <si>
    <t>ate 29/9</t>
  </si>
  <si>
    <t xml:space="preserve">BOTAS </t>
  </si>
  <si>
    <t>RECH</t>
  </si>
  <si>
    <t>29/90</t>
  </si>
  <si>
    <t>AMRELO</t>
  </si>
  <si>
    <t>FEDRIGONI</t>
  </si>
  <si>
    <t>86X60</t>
  </si>
  <si>
    <t>AGRO. FERREIRA</t>
  </si>
  <si>
    <t>CARMO</t>
  </si>
  <si>
    <t>04/10</t>
  </si>
  <si>
    <t>BOPP REMOV.</t>
  </si>
  <si>
    <t>AGROBICHOS</t>
  </si>
  <si>
    <t>15104</t>
  </si>
  <si>
    <t>4860</t>
  </si>
  <si>
    <t>1885</t>
  </si>
  <si>
    <t>LINDOMAR</t>
  </si>
  <si>
    <t>CUNINARIA</t>
  </si>
  <si>
    <t>LOJAS</t>
  </si>
  <si>
    <t>PAPEL NOVO</t>
  </si>
  <si>
    <t>1886</t>
  </si>
  <si>
    <t>1.000</t>
  </si>
  <si>
    <t>15139</t>
  </si>
  <si>
    <t>1887</t>
  </si>
  <si>
    <t xml:space="preserve">reserva </t>
  </si>
  <si>
    <t>AM INFO</t>
  </si>
  <si>
    <t>SAMO</t>
  </si>
  <si>
    <t>MEDIDAS GILMAR</t>
  </si>
  <si>
    <t>BOPP METALIZADO TC</t>
  </si>
  <si>
    <t>TREINAMENTO COMET</t>
  </si>
  <si>
    <t>19X19</t>
  </si>
  <si>
    <t xml:space="preserve">3 N </t>
  </si>
  <si>
    <t>32X18</t>
  </si>
  <si>
    <t>70X32</t>
  </si>
  <si>
    <t>80X44</t>
  </si>
  <si>
    <t>48X24</t>
  </si>
  <si>
    <t>59X25</t>
  </si>
  <si>
    <t xml:space="preserve">PICOTE </t>
  </si>
  <si>
    <t>ZORTEA</t>
  </si>
  <si>
    <t>TAG 130G BRANCA</t>
  </si>
  <si>
    <t>18/10</t>
  </si>
  <si>
    <t>27.85</t>
  </si>
  <si>
    <t>OC 1888</t>
  </si>
  <si>
    <t>95X25</t>
  </si>
  <si>
    <t>SAN MARINI</t>
  </si>
  <si>
    <t>15220</t>
  </si>
  <si>
    <t>1889</t>
  </si>
  <si>
    <t>150.5</t>
  </si>
  <si>
    <t>BRIGITE</t>
  </si>
  <si>
    <t>1890</t>
  </si>
  <si>
    <t>15214</t>
  </si>
  <si>
    <t>96X25</t>
  </si>
  <si>
    <t>20X15</t>
  </si>
  <si>
    <t>PLAMOSUL</t>
  </si>
  <si>
    <t>BL</t>
  </si>
  <si>
    <t>110X60</t>
  </si>
  <si>
    <t>3N</t>
  </si>
  <si>
    <t>869,949,78</t>
  </si>
  <si>
    <t>39.6</t>
  </si>
  <si>
    <t>30/10</t>
  </si>
  <si>
    <t>99</t>
  </si>
  <si>
    <t>DELTA</t>
  </si>
  <si>
    <t>105/570</t>
  </si>
  <si>
    <t>31/11</t>
  </si>
  <si>
    <t>06/11</t>
  </si>
  <si>
    <t>4.85</t>
  </si>
  <si>
    <t>19.200</t>
  </si>
  <si>
    <t>50x80</t>
  </si>
  <si>
    <t>BUFALO</t>
  </si>
  <si>
    <t>07/11</t>
  </si>
  <si>
    <t>15379</t>
  </si>
  <si>
    <t>4909</t>
  </si>
  <si>
    <t>4908</t>
  </si>
  <si>
    <t>4.48</t>
  </si>
  <si>
    <t>.04</t>
  </si>
  <si>
    <t>IND MATRIZES</t>
  </si>
  <si>
    <t>15380</t>
  </si>
  <si>
    <t>BOPP MET.</t>
  </si>
  <si>
    <t>1891</t>
  </si>
  <si>
    <t>B.REMOV</t>
  </si>
  <si>
    <t>TRANSP. ROD</t>
  </si>
  <si>
    <t>VINICOLA</t>
  </si>
  <si>
    <t>FAMAFLEX</t>
  </si>
  <si>
    <t>60X110</t>
  </si>
  <si>
    <t>29/11</t>
  </si>
  <si>
    <t>15467</t>
  </si>
  <si>
    <t>2,5</t>
  </si>
  <si>
    <t>CHURRASCARIA</t>
  </si>
  <si>
    <t>ATLANTIC</t>
  </si>
  <si>
    <t>ELIS</t>
  </si>
  <si>
    <t>15561</t>
  </si>
  <si>
    <t>LT</t>
  </si>
  <si>
    <t>24/11</t>
  </si>
  <si>
    <t>15591</t>
  </si>
  <si>
    <t>27/11</t>
  </si>
  <si>
    <t>EDILSON</t>
  </si>
  <si>
    <t>PILOTTAGIO</t>
  </si>
  <si>
    <t>UP TOP GO</t>
  </si>
  <si>
    <t>11/125</t>
  </si>
  <si>
    <t>5.4</t>
  </si>
  <si>
    <t>PRODUZIDO DE 20 A 24/11 = JULHOR</t>
  </si>
  <si>
    <t>TREND</t>
  </si>
  <si>
    <t>28/11</t>
  </si>
  <si>
    <t>1.35</t>
  </si>
  <si>
    <t>15605</t>
  </si>
  <si>
    <t>1895</t>
  </si>
  <si>
    <t>PROBLEMA FACA</t>
  </si>
  <si>
    <t xml:space="preserve">SEM PAPEL </t>
  </si>
  <si>
    <t>FATURADO</t>
  </si>
  <si>
    <t>BOPPVERDE</t>
  </si>
  <si>
    <t>FALTA NOTA</t>
  </si>
  <si>
    <t>80X70</t>
  </si>
  <si>
    <t>UCS</t>
  </si>
  <si>
    <t>60X15</t>
  </si>
  <si>
    <t>27X10</t>
  </si>
  <si>
    <t>COUCHE ACRILICO P7 SCK55</t>
  </si>
  <si>
    <t>NOVO</t>
  </si>
  <si>
    <t>PONTO</t>
  </si>
  <si>
    <t>55X40</t>
  </si>
  <si>
    <t>40X10</t>
  </si>
  <si>
    <t>31.92</t>
  </si>
  <si>
    <t>PRO MOVEL</t>
  </si>
  <si>
    <t>BOPP TRANSP.</t>
  </si>
  <si>
    <t>SJ PLASTIC</t>
  </si>
  <si>
    <t>OC: 1898</t>
  </si>
  <si>
    <t>JO</t>
  </si>
  <si>
    <t>CARLÃO</t>
  </si>
  <si>
    <t>FASS</t>
  </si>
  <si>
    <t>1.75</t>
  </si>
  <si>
    <t>2 horas</t>
  </si>
  <si>
    <t>OC 1899</t>
  </si>
  <si>
    <t>MODALIZE</t>
  </si>
  <si>
    <t>17/01</t>
  </si>
  <si>
    <t>15861</t>
  </si>
  <si>
    <t>1900</t>
  </si>
  <si>
    <t>15754</t>
  </si>
  <si>
    <t>4936</t>
  </si>
  <si>
    <t>1897</t>
  </si>
  <si>
    <t>FLEXO</t>
  </si>
  <si>
    <t>15875</t>
  </si>
  <si>
    <t>4948</t>
  </si>
  <si>
    <t>140X72</t>
  </si>
  <si>
    <t>PAPEL 20/12/23</t>
  </si>
  <si>
    <t>105=656</t>
  </si>
  <si>
    <t>105=4.200</t>
  </si>
  <si>
    <t>105=6.240</t>
  </si>
  <si>
    <t>PISO</t>
  </si>
  <si>
    <t>AJUSTFIRNESS</t>
  </si>
  <si>
    <t>SUSPEBTECH</t>
  </si>
  <si>
    <t>15912</t>
  </si>
  <si>
    <t>4283</t>
  </si>
  <si>
    <t>FASSON BOPP METALIZADO</t>
  </si>
  <si>
    <t>CHARLIE</t>
  </si>
  <si>
    <t>105/2688</t>
  </si>
  <si>
    <t>IVO SANTINI</t>
  </si>
  <si>
    <t>SWM</t>
  </si>
  <si>
    <t>08/1</t>
  </si>
  <si>
    <t>15927</t>
  </si>
  <si>
    <t>4956</t>
  </si>
  <si>
    <t>60</t>
  </si>
  <si>
    <t>15/1</t>
  </si>
  <si>
    <t>15942</t>
  </si>
  <si>
    <t>2433</t>
  </si>
  <si>
    <t>15944</t>
  </si>
  <si>
    <t>4857</t>
  </si>
  <si>
    <t>4856</t>
  </si>
  <si>
    <t>2935</t>
  </si>
  <si>
    <t>31/1</t>
  </si>
  <si>
    <t>15910</t>
  </si>
  <si>
    <t>12</t>
  </si>
  <si>
    <t>1901</t>
  </si>
  <si>
    <t>1059</t>
  </si>
  <si>
    <t xml:space="preserve">CUSTO: 57,35 1 kg = 0,057g/ 0,057*5 = 0,28g/m2 </t>
  </si>
  <si>
    <t>17/1</t>
  </si>
  <si>
    <t>15982</t>
  </si>
  <si>
    <t>2081</t>
  </si>
  <si>
    <t>15989</t>
  </si>
  <si>
    <t>11/1</t>
  </si>
  <si>
    <t>4.200</t>
  </si>
  <si>
    <t>19/1</t>
  </si>
  <si>
    <t>15998</t>
  </si>
  <si>
    <t>4624</t>
  </si>
  <si>
    <t>12/01</t>
  </si>
  <si>
    <t>100X55</t>
  </si>
  <si>
    <t>BOPP.REMV</t>
  </si>
  <si>
    <t>ORDEO</t>
  </si>
  <si>
    <t>15/01</t>
  </si>
  <si>
    <t>4777</t>
  </si>
  <si>
    <t>4778</t>
  </si>
  <si>
    <t>SUPRIRE</t>
  </si>
  <si>
    <t>16045</t>
  </si>
  <si>
    <t>23/1</t>
  </si>
  <si>
    <t>16047</t>
  </si>
  <si>
    <t>4554</t>
  </si>
  <si>
    <t>GS</t>
  </si>
  <si>
    <t>16/1</t>
  </si>
  <si>
    <t>TRD</t>
  </si>
  <si>
    <t>52.2</t>
  </si>
  <si>
    <t>25/1</t>
  </si>
  <si>
    <t>16085</t>
  </si>
  <si>
    <t>1195</t>
  </si>
  <si>
    <t>16094</t>
  </si>
  <si>
    <t>4635</t>
  </si>
  <si>
    <t>16109</t>
  </si>
  <si>
    <t>4025</t>
  </si>
  <si>
    <t>MOTOKAO</t>
  </si>
  <si>
    <t>TERMICO S/C</t>
  </si>
  <si>
    <t>TERMICO ACR.</t>
  </si>
  <si>
    <t>100.2</t>
  </si>
  <si>
    <t>1.61</t>
  </si>
  <si>
    <t>23/2</t>
  </si>
  <si>
    <t>16116</t>
  </si>
  <si>
    <t>1903</t>
  </si>
  <si>
    <t>30/1</t>
  </si>
  <si>
    <t>16117</t>
  </si>
  <si>
    <t>1454</t>
  </si>
  <si>
    <t>SANDRA</t>
  </si>
  <si>
    <t>22/1</t>
  </si>
  <si>
    <t>16127</t>
  </si>
  <si>
    <t>1904</t>
  </si>
  <si>
    <t>29/1</t>
  </si>
  <si>
    <t>16133</t>
  </si>
  <si>
    <t>[=´-P09I</t>
  </si>
  <si>
    <t>24/1</t>
  </si>
  <si>
    <t>SUPER</t>
  </si>
  <si>
    <t>16153</t>
  </si>
  <si>
    <t>4173</t>
  </si>
  <si>
    <t>16174</t>
  </si>
  <si>
    <t>PATRONATO</t>
  </si>
  <si>
    <t>4 ROLOS</t>
  </si>
  <si>
    <t xml:space="preserve">1 HORA </t>
  </si>
  <si>
    <t>16175</t>
  </si>
  <si>
    <t>4224</t>
  </si>
  <si>
    <t>100x65</t>
  </si>
  <si>
    <t>26/1</t>
  </si>
  <si>
    <t>105=738</t>
  </si>
  <si>
    <t>105=5.250</t>
  </si>
  <si>
    <t>PAULO</t>
  </si>
  <si>
    <t>16216</t>
  </si>
  <si>
    <t>3300</t>
  </si>
  <si>
    <t>1169</t>
  </si>
  <si>
    <t>3755</t>
  </si>
  <si>
    <t>1155</t>
  </si>
  <si>
    <t>1401</t>
  </si>
  <si>
    <t>14.69</t>
  </si>
  <si>
    <t>5.390</t>
  </si>
  <si>
    <t>16229</t>
  </si>
  <si>
    <t>110=2688</t>
  </si>
  <si>
    <t>110=2.688</t>
  </si>
  <si>
    <t>65 = 440</t>
  </si>
  <si>
    <t>108=3650</t>
  </si>
  <si>
    <t>16226</t>
  </si>
  <si>
    <t>343</t>
  </si>
  <si>
    <t>16250</t>
  </si>
  <si>
    <t>10.64</t>
  </si>
  <si>
    <t>105=176</t>
  </si>
  <si>
    <t>09/2</t>
  </si>
  <si>
    <t>16256</t>
  </si>
  <si>
    <t>1400</t>
  </si>
  <si>
    <t>1906</t>
  </si>
  <si>
    <t>105=1.050</t>
  </si>
  <si>
    <t>PETREOS</t>
  </si>
  <si>
    <t>16243</t>
  </si>
  <si>
    <t>4978</t>
  </si>
  <si>
    <t>1907</t>
  </si>
  <si>
    <t>16271</t>
  </si>
  <si>
    <t>16270</t>
  </si>
  <si>
    <t>1260</t>
  </si>
  <si>
    <t>DONCOL</t>
  </si>
  <si>
    <t>NIZZI</t>
  </si>
  <si>
    <t>CARDONO</t>
  </si>
  <si>
    <t>AM</t>
  </si>
  <si>
    <t>NEWMO</t>
  </si>
  <si>
    <t>06/2</t>
  </si>
  <si>
    <t>16277</t>
  </si>
  <si>
    <t>2546</t>
  </si>
  <si>
    <t>CONEX</t>
  </si>
  <si>
    <t>papel???</t>
  </si>
  <si>
    <t>08/2</t>
  </si>
  <si>
    <t>1600</t>
  </si>
  <si>
    <t>REVOLUTA</t>
  </si>
  <si>
    <t>x2</t>
  </si>
  <si>
    <t>14/2</t>
  </si>
  <si>
    <t>0.1</t>
  </si>
  <si>
    <t>TRANSPARENTE</t>
  </si>
  <si>
    <t>ID SISTEMAS</t>
  </si>
  <si>
    <t>110=470</t>
  </si>
  <si>
    <t>06/3</t>
  </si>
  <si>
    <t>16428</t>
  </si>
  <si>
    <t>1908</t>
  </si>
  <si>
    <t>EXPRESSO CAXIENSE</t>
  </si>
  <si>
    <t>SUSPETECH</t>
  </si>
  <si>
    <t>105=4.000</t>
  </si>
  <si>
    <t>21/2</t>
  </si>
  <si>
    <t>7.3</t>
  </si>
  <si>
    <t>RAVE</t>
  </si>
  <si>
    <t xml:space="preserve">3N </t>
  </si>
  <si>
    <t>VILSON</t>
  </si>
  <si>
    <t>80X38</t>
  </si>
  <si>
    <t xml:space="preserve">2 HORAS </t>
  </si>
  <si>
    <t>8.75</t>
  </si>
  <si>
    <t>PIZZETTA</t>
  </si>
  <si>
    <t>9.2</t>
  </si>
  <si>
    <t>32.2</t>
  </si>
  <si>
    <t>TG</t>
  </si>
  <si>
    <t>SEM PAPEL FASSON</t>
  </si>
  <si>
    <t>105=1.680</t>
  </si>
  <si>
    <t>110=1.161</t>
  </si>
  <si>
    <t>105=528</t>
  </si>
  <si>
    <t>105=10</t>
  </si>
  <si>
    <t>105=172</t>
  </si>
  <si>
    <t>27/2</t>
  </si>
  <si>
    <t>16532</t>
  </si>
  <si>
    <t>TIRINHA</t>
  </si>
  <si>
    <t>1.800</t>
  </si>
  <si>
    <t>29/2</t>
  </si>
  <si>
    <t>16533</t>
  </si>
  <si>
    <t>2.200</t>
  </si>
  <si>
    <t xml:space="preserve">PROGRAMADOS </t>
  </si>
  <si>
    <t>28/2</t>
  </si>
  <si>
    <t>MANICA</t>
  </si>
  <si>
    <t>CONTINETE</t>
  </si>
  <si>
    <t>D E A</t>
  </si>
  <si>
    <t>MAOS</t>
  </si>
  <si>
    <t>29//02</t>
  </si>
  <si>
    <t>HATHA</t>
  </si>
  <si>
    <t>AMOSTRA LICITAÇÃO</t>
  </si>
  <si>
    <t>105=2.520</t>
  </si>
  <si>
    <t>105=800</t>
  </si>
  <si>
    <t>105=860</t>
  </si>
  <si>
    <t>60=8.000</t>
  </si>
  <si>
    <t>65=7.515</t>
  </si>
  <si>
    <t>65=2.176</t>
  </si>
  <si>
    <t>110=2.500</t>
  </si>
  <si>
    <t>105=53M</t>
  </si>
  <si>
    <t>105=168</t>
  </si>
  <si>
    <t>35x30</t>
  </si>
  <si>
    <t>105=123</t>
  </si>
  <si>
    <t>105=294</t>
  </si>
  <si>
    <t>105=3.650</t>
  </si>
  <si>
    <t>60=160</t>
  </si>
  <si>
    <t>105=170</t>
  </si>
  <si>
    <t>105=840</t>
  </si>
  <si>
    <t>90=220</t>
  </si>
  <si>
    <t>105=38</t>
  </si>
  <si>
    <t>USAR 108</t>
  </si>
  <si>
    <t>FILETAR 108</t>
  </si>
  <si>
    <t>110=88</t>
  </si>
  <si>
    <t>110=294</t>
  </si>
  <si>
    <t>108=270</t>
  </si>
  <si>
    <t>90=116</t>
  </si>
  <si>
    <t>100=60</t>
  </si>
  <si>
    <t>110=47</t>
  </si>
  <si>
    <t>90=730</t>
  </si>
  <si>
    <t>90=240</t>
  </si>
  <si>
    <t>85=910</t>
  </si>
  <si>
    <t>22/3</t>
  </si>
  <si>
    <t>16441</t>
  </si>
  <si>
    <t>5004</t>
  </si>
  <si>
    <t>1909</t>
  </si>
  <si>
    <t>93=2.120</t>
  </si>
  <si>
    <t>79.8</t>
  </si>
  <si>
    <t>IND.</t>
  </si>
  <si>
    <t>80x60</t>
  </si>
  <si>
    <t>110=940</t>
  </si>
  <si>
    <t>ADIANTAR ENTREGA</t>
  </si>
  <si>
    <t>19.2</t>
  </si>
  <si>
    <t>DILEUSA</t>
  </si>
  <si>
    <t>FERRU</t>
  </si>
  <si>
    <t>COOP</t>
  </si>
  <si>
    <t>NOVO VERDE</t>
  </si>
  <si>
    <t>FASSON COUCHE TRANSTHERM 2075</t>
  </si>
  <si>
    <t>2075</t>
  </si>
  <si>
    <t>105=3.450</t>
  </si>
  <si>
    <t>95=1.000</t>
  </si>
  <si>
    <t>105=335</t>
  </si>
  <si>
    <t>110=</t>
  </si>
  <si>
    <t>105=50</t>
  </si>
  <si>
    <t>105=640</t>
  </si>
  <si>
    <t>105=128</t>
  </si>
  <si>
    <t>110=210</t>
  </si>
  <si>
    <t>105=960</t>
  </si>
  <si>
    <t>110=1.600</t>
  </si>
  <si>
    <t>110=200</t>
  </si>
  <si>
    <t>105=86</t>
  </si>
  <si>
    <t>110=44</t>
  </si>
  <si>
    <t>110=10</t>
  </si>
  <si>
    <t>85=215</t>
  </si>
  <si>
    <t>110=120</t>
  </si>
  <si>
    <t>110=94</t>
  </si>
  <si>
    <t>100=180</t>
  </si>
  <si>
    <t>110=1.075</t>
  </si>
  <si>
    <t>95=378</t>
  </si>
  <si>
    <t>105=440</t>
  </si>
  <si>
    <t>MARTX</t>
  </si>
  <si>
    <t>FERRAGENS GS</t>
  </si>
  <si>
    <t>RRVISON</t>
  </si>
  <si>
    <t>SILVEIRA</t>
  </si>
  <si>
    <t>75.2</t>
  </si>
  <si>
    <t>110=3.948</t>
  </si>
  <si>
    <t>05/4</t>
  </si>
  <si>
    <t>16780</t>
  </si>
  <si>
    <t>1910</t>
  </si>
  <si>
    <t>100x20</t>
  </si>
  <si>
    <t>APROVADO</t>
  </si>
  <si>
    <t>16766</t>
  </si>
  <si>
    <t>COMPRAR TUDO</t>
  </si>
  <si>
    <t>105=795</t>
  </si>
  <si>
    <t>90=880</t>
  </si>
  <si>
    <t>105=712</t>
  </si>
  <si>
    <t>105=115</t>
  </si>
  <si>
    <t>105=1.224</t>
  </si>
  <si>
    <t>105=360</t>
  </si>
  <si>
    <t>105=550</t>
  </si>
  <si>
    <t>105=390</t>
  </si>
  <si>
    <t>100=114</t>
  </si>
  <si>
    <t>105=1.520</t>
  </si>
  <si>
    <t>105=500</t>
  </si>
  <si>
    <t>95=500</t>
  </si>
  <si>
    <t>100=38</t>
  </si>
  <si>
    <t>110=144</t>
  </si>
  <si>
    <t>90=580</t>
  </si>
  <si>
    <t>110=78</t>
  </si>
  <si>
    <t>falta</t>
  </si>
  <si>
    <t>110=720</t>
  </si>
  <si>
    <t>BORRACHA</t>
  </si>
  <si>
    <t>110=440</t>
  </si>
  <si>
    <t>105=2.100</t>
  </si>
  <si>
    <t>CARLOS</t>
  </si>
  <si>
    <t>105=43</t>
  </si>
  <si>
    <t>16829</t>
  </si>
  <si>
    <t>122.5</t>
  </si>
  <si>
    <t>108=1.435</t>
  </si>
  <si>
    <t>90=420</t>
  </si>
  <si>
    <t>REAL</t>
  </si>
  <si>
    <t>95=600</t>
  </si>
  <si>
    <t>108=1.288</t>
  </si>
  <si>
    <t>TINTA NOVA</t>
  </si>
  <si>
    <t>medio</t>
  </si>
  <si>
    <t>26/3</t>
  </si>
  <si>
    <t xml:space="preserve">FRIZZO </t>
  </si>
  <si>
    <t>ESTOQUE OK</t>
  </si>
  <si>
    <t>E2</t>
  </si>
  <si>
    <t>VENZ</t>
  </si>
  <si>
    <t>RR</t>
  </si>
  <si>
    <t>WT</t>
  </si>
  <si>
    <t>16849</t>
  </si>
  <si>
    <t>5061</t>
  </si>
  <si>
    <t>ZANELLA</t>
  </si>
  <si>
    <t>19/4</t>
  </si>
  <si>
    <t>16888</t>
  </si>
  <si>
    <t>5063</t>
  </si>
  <si>
    <t>100X140</t>
  </si>
  <si>
    <t>1911</t>
  </si>
  <si>
    <t>105=560</t>
  </si>
  <si>
    <t>110=760</t>
  </si>
  <si>
    <t>110=928</t>
  </si>
  <si>
    <t>110=646</t>
  </si>
  <si>
    <t>110=168</t>
  </si>
  <si>
    <t>ROTATIVA</t>
  </si>
  <si>
    <t>TINAS</t>
  </si>
  <si>
    <t>COPP</t>
  </si>
  <si>
    <t>PROFILE</t>
  </si>
  <si>
    <t>PIZZA DO BARRA</t>
  </si>
  <si>
    <t>16832</t>
  </si>
  <si>
    <t>5070</t>
  </si>
  <si>
    <t>75X35</t>
  </si>
  <si>
    <t>1912</t>
  </si>
  <si>
    <t>12/4</t>
  </si>
  <si>
    <t>16948</t>
  </si>
  <si>
    <t>FEDRIGO</t>
  </si>
  <si>
    <t>S &amp; S</t>
  </si>
  <si>
    <t>.015</t>
  </si>
  <si>
    <t>MADELUSTRE</t>
  </si>
  <si>
    <t>102X154</t>
  </si>
  <si>
    <t>MASSAS VALENT</t>
  </si>
  <si>
    <t>19/04</t>
  </si>
  <si>
    <t>17020</t>
  </si>
  <si>
    <t>1914</t>
  </si>
  <si>
    <t>1 hora</t>
  </si>
  <si>
    <t>17003</t>
  </si>
  <si>
    <t>DIGITAL</t>
  </si>
  <si>
    <t>5055</t>
  </si>
  <si>
    <t>DIGITALLABEL</t>
  </si>
  <si>
    <t>1915</t>
  </si>
  <si>
    <t>BOPP BORRACHA 2075/60g</t>
  </si>
  <si>
    <t>3.190</t>
  </si>
  <si>
    <t>22/4</t>
  </si>
  <si>
    <t>17047</t>
  </si>
  <si>
    <t>1916</t>
  </si>
  <si>
    <t>EWERSON</t>
  </si>
  <si>
    <t>1917</t>
  </si>
  <si>
    <t>26/4</t>
  </si>
  <si>
    <t>16919</t>
  </si>
  <si>
    <t>5066</t>
  </si>
  <si>
    <t>90X110</t>
  </si>
  <si>
    <t>1918</t>
  </si>
  <si>
    <t>90x125</t>
  </si>
  <si>
    <t>MASSIGNANI</t>
  </si>
  <si>
    <t>8.65</t>
  </si>
  <si>
    <t>15.475</t>
  </si>
  <si>
    <t>AWB</t>
  </si>
  <si>
    <t>VEX</t>
  </si>
  <si>
    <t>Altura Etiqueta + 3mm</t>
  </si>
  <si>
    <t>Papel + 5%</t>
  </si>
  <si>
    <t>C/PICOTE</t>
  </si>
  <si>
    <t>14X14</t>
  </si>
  <si>
    <t>LE PATRIZ</t>
  </si>
  <si>
    <t>CECCATO</t>
  </si>
  <si>
    <t>06/5</t>
  </si>
  <si>
    <t>17206</t>
  </si>
  <si>
    <t>17208</t>
  </si>
  <si>
    <t>1919</t>
  </si>
  <si>
    <t>EXPPER</t>
  </si>
  <si>
    <t>30/4</t>
  </si>
  <si>
    <t>.51</t>
  </si>
  <si>
    <t>10.50</t>
  </si>
  <si>
    <t>urgente</t>
  </si>
  <si>
    <t>3.9</t>
  </si>
  <si>
    <t>cou</t>
  </si>
  <si>
    <t>SOMENSI</t>
  </si>
  <si>
    <t>110=3948</t>
  </si>
  <si>
    <t>95=1680</t>
  </si>
  <si>
    <t>108=820</t>
  </si>
  <si>
    <t>TAG=630</t>
  </si>
  <si>
    <t>110=960</t>
  </si>
  <si>
    <t>110=820</t>
  </si>
  <si>
    <t>105=6.400</t>
  </si>
  <si>
    <t>5R</t>
  </si>
  <si>
    <t>UP TO</t>
  </si>
  <si>
    <t>23.25</t>
  </si>
  <si>
    <t>MECASUL</t>
  </si>
  <si>
    <t>INTRAL</t>
  </si>
  <si>
    <t>TRANST</t>
  </si>
  <si>
    <t>104X62</t>
  </si>
  <si>
    <t>SCARIOTT</t>
  </si>
  <si>
    <t>CLEBER</t>
  </si>
  <si>
    <t>PER.</t>
  </si>
  <si>
    <t>R3</t>
  </si>
  <si>
    <t>1 VENDA</t>
  </si>
  <si>
    <t>ÚNICA</t>
  </si>
  <si>
    <t>ARTHUR</t>
  </si>
  <si>
    <t>VINHEDOS/ENCHENTES</t>
  </si>
  <si>
    <t>MARGUI</t>
  </si>
  <si>
    <t>DECOR</t>
  </si>
  <si>
    <t>2.25</t>
  </si>
  <si>
    <t>TECNOFRIO</t>
  </si>
  <si>
    <t>31/05</t>
  </si>
  <si>
    <t>17311</t>
  </si>
  <si>
    <t>1920</t>
  </si>
  <si>
    <t>07/6</t>
  </si>
  <si>
    <t>17508</t>
  </si>
  <si>
    <t>1921</t>
  </si>
  <si>
    <t>1922</t>
  </si>
  <si>
    <t>1HEMEIA</t>
  </si>
  <si>
    <t>MM</t>
  </si>
  <si>
    <t>LEMBI</t>
  </si>
  <si>
    <t>PIZZA DO BARA</t>
  </si>
  <si>
    <t>FAZER PEDIDO</t>
  </si>
  <si>
    <t>DAFM</t>
  </si>
  <si>
    <t>FAZER FACA</t>
  </si>
  <si>
    <t>REMOVÍVEL</t>
  </si>
  <si>
    <t>MOINHOS</t>
  </si>
  <si>
    <t>100x38</t>
  </si>
  <si>
    <t>termico</t>
  </si>
  <si>
    <t>13/6</t>
  </si>
  <si>
    <t>17538</t>
  </si>
  <si>
    <t>4585</t>
  </si>
  <si>
    <t>OC 1923</t>
  </si>
  <si>
    <t>17515</t>
  </si>
  <si>
    <t>75x35</t>
  </si>
  <si>
    <t>1924</t>
  </si>
  <si>
    <t>OC 1925</t>
  </si>
  <si>
    <t>24.8</t>
  </si>
  <si>
    <t>PRINT ONE</t>
  </si>
  <si>
    <t>25X80</t>
  </si>
  <si>
    <t>comprar tinta</t>
  </si>
  <si>
    <t>04/6</t>
  </si>
  <si>
    <t>105x55</t>
  </si>
  <si>
    <t>35X125</t>
  </si>
  <si>
    <t>PINTAR?</t>
  </si>
  <si>
    <t>NOVO PAPEL</t>
  </si>
  <si>
    <t>TMS</t>
  </si>
  <si>
    <t>MATER</t>
  </si>
  <si>
    <t>06/6</t>
  </si>
  <si>
    <t>06/06</t>
  </si>
  <si>
    <t>18.27</t>
  </si>
  <si>
    <t>18.85</t>
  </si>
  <si>
    <t>5.53</t>
  </si>
  <si>
    <t>JOIAS</t>
  </si>
  <si>
    <t>DORA MUNIZ</t>
  </si>
  <si>
    <t>3965</t>
  </si>
  <si>
    <t>MERCADO LIVRE</t>
  </si>
  <si>
    <t>72X82</t>
  </si>
  <si>
    <t>17689</t>
  </si>
  <si>
    <t>1 H E MEIA</t>
  </si>
  <si>
    <t xml:space="preserve">ETIQUETA </t>
  </si>
  <si>
    <t>PERS. RIBBON</t>
  </si>
  <si>
    <t>CHAPADO</t>
  </si>
  <si>
    <t>INOVA</t>
  </si>
  <si>
    <t>24.75</t>
  </si>
  <si>
    <t>23.5</t>
  </si>
  <si>
    <t>22.94</t>
  </si>
  <si>
    <t>17//6</t>
  </si>
  <si>
    <t>AMADOS</t>
  </si>
  <si>
    <t>100X700</t>
  </si>
  <si>
    <t>18/6</t>
  </si>
  <si>
    <t>2.87</t>
  </si>
  <si>
    <t>QUE</t>
  </si>
  <si>
    <t>SANZ</t>
  </si>
  <si>
    <t>ECOGLOSS</t>
  </si>
  <si>
    <t>ANESI</t>
  </si>
  <si>
    <t>17804</t>
  </si>
  <si>
    <t>OC 1926</t>
  </si>
  <si>
    <t xml:space="preserve">sem nota </t>
  </si>
  <si>
    <t>ANA COMPROU</t>
  </si>
  <si>
    <t>MACROPAR</t>
  </si>
  <si>
    <t>80X180</t>
  </si>
  <si>
    <t>MARTINOTTO</t>
  </si>
  <si>
    <t>35x26.5</t>
  </si>
  <si>
    <t>13x42</t>
  </si>
  <si>
    <t>REMO</t>
  </si>
  <si>
    <t>b.b</t>
  </si>
  <si>
    <t>02/7</t>
  </si>
  <si>
    <t>17/7</t>
  </si>
  <si>
    <t>17904</t>
  </si>
  <si>
    <t>1927</t>
  </si>
  <si>
    <t>BRASPEE</t>
  </si>
  <si>
    <t>45X40</t>
  </si>
  <si>
    <t>2horas</t>
  </si>
  <si>
    <t>30min</t>
  </si>
  <si>
    <t>47.5</t>
  </si>
  <si>
    <t>BICCHIERI</t>
  </si>
  <si>
    <t>6X110MM</t>
  </si>
  <si>
    <t>11X105</t>
  </si>
  <si>
    <t>CORRETA</t>
  </si>
  <si>
    <t>PB</t>
  </si>
  <si>
    <t>17967</t>
  </si>
  <si>
    <t>2107</t>
  </si>
  <si>
    <t>ILABEL</t>
  </si>
  <si>
    <t>CIPRITECH</t>
  </si>
  <si>
    <t>DEISIBRUM</t>
  </si>
  <si>
    <t>PANIFICIO</t>
  </si>
  <si>
    <t>FACA FRIZZO</t>
  </si>
  <si>
    <t>ECOPRINT BORRACHA 2075</t>
  </si>
  <si>
    <t>ANDREZZA</t>
  </si>
  <si>
    <t>ANDREAZZA</t>
  </si>
  <si>
    <t>BOPP A</t>
  </si>
  <si>
    <t>HOSPITAL CIRCULO</t>
  </si>
  <si>
    <t>QUE BRIGADEIRO</t>
  </si>
  <si>
    <t>BOPP B</t>
  </si>
  <si>
    <t>CACHORRO QUENTE</t>
  </si>
  <si>
    <t>ACESSÓRIOS REI</t>
  </si>
  <si>
    <t>TT IND. E COM.</t>
  </si>
  <si>
    <t xml:space="preserve">INBRASEL </t>
  </si>
  <si>
    <t xml:space="preserve">GAZZOPAR </t>
  </si>
  <si>
    <t>VINICOLA MOTTER</t>
  </si>
  <si>
    <t>80x100</t>
  </si>
  <si>
    <t xml:space="preserve">mandar fazer a faca </t>
  </si>
  <si>
    <t>23/7</t>
  </si>
  <si>
    <t>nota 20134</t>
  </si>
  <si>
    <t>MARROM</t>
  </si>
  <si>
    <t>446</t>
  </si>
  <si>
    <t>30/7</t>
  </si>
  <si>
    <t>18068</t>
  </si>
  <si>
    <t>100x60</t>
  </si>
  <si>
    <t>oc 1928</t>
  </si>
  <si>
    <t>COMPRAR ARCLAD</t>
  </si>
  <si>
    <t>URG.</t>
  </si>
  <si>
    <t>pers. Gabriel</t>
  </si>
  <si>
    <t>revenda</t>
  </si>
  <si>
    <t>PAKUA</t>
  </si>
  <si>
    <t>FASSON BOPP 2075</t>
  </si>
  <si>
    <t>COMPRAR 110X6.000</t>
  </si>
  <si>
    <t>600M</t>
  </si>
  <si>
    <t>PAPEL 2045</t>
  </si>
  <si>
    <t>fazer 2045</t>
  </si>
  <si>
    <t>BONDIOLI</t>
  </si>
  <si>
    <t>MAXIFLON</t>
  </si>
  <si>
    <t>CENTROPECAS</t>
  </si>
  <si>
    <t>CHEIA</t>
  </si>
  <si>
    <t>110X1.400</t>
  </si>
  <si>
    <t>105X216</t>
  </si>
  <si>
    <t>VULCABRAS</t>
  </si>
  <si>
    <t>52X59</t>
  </si>
  <si>
    <t>CORTE</t>
  </si>
  <si>
    <t xml:space="preserve">MANDAR PINTAR </t>
  </si>
  <si>
    <t>18156</t>
  </si>
  <si>
    <t>2400</t>
  </si>
  <si>
    <t>1930</t>
  </si>
  <si>
    <t>FASSON 2045</t>
  </si>
  <si>
    <t>70X120</t>
  </si>
  <si>
    <t>50X165</t>
  </si>
  <si>
    <t>BIGFER</t>
  </si>
  <si>
    <t>70X100</t>
  </si>
  <si>
    <t>REJANE</t>
  </si>
  <si>
    <t>BOPP BORRACHA TC</t>
  </si>
  <si>
    <t>197,18/1520</t>
  </si>
  <si>
    <t>AZALEIA</t>
  </si>
  <si>
    <t>106X74</t>
  </si>
  <si>
    <t>BLOOMPY</t>
  </si>
  <si>
    <t>106X33</t>
  </si>
  <si>
    <t>PACOTE</t>
  </si>
  <si>
    <t>FACA NOVA OK</t>
  </si>
  <si>
    <t>FASSON BOPP BORRACHA 2045</t>
  </si>
  <si>
    <t>110=4.620</t>
  </si>
  <si>
    <t>15x15</t>
  </si>
  <si>
    <t>1.5 horas</t>
  </si>
  <si>
    <t>3h</t>
  </si>
  <si>
    <t>33X40</t>
  </si>
  <si>
    <t>DR</t>
  </si>
  <si>
    <t>TOP</t>
  </si>
  <si>
    <t>CHOCOA</t>
  </si>
  <si>
    <t>30X08</t>
  </si>
  <si>
    <t>18463</t>
  </si>
  <si>
    <t>5260</t>
  </si>
  <si>
    <t>1932</t>
  </si>
  <si>
    <t>181X8</t>
  </si>
  <si>
    <t>39X33</t>
  </si>
  <si>
    <t>bopp</t>
  </si>
  <si>
    <t>42x10</t>
  </si>
  <si>
    <t xml:space="preserve">8 rolos </t>
  </si>
  <si>
    <t xml:space="preserve">urgente </t>
  </si>
  <si>
    <t>C.B VERDE</t>
  </si>
  <si>
    <t>FACA PAPAEL?</t>
  </si>
  <si>
    <t>NATUFARMA</t>
  </si>
  <si>
    <t>45X15</t>
  </si>
  <si>
    <t>75X24</t>
  </si>
  <si>
    <t>90X55</t>
  </si>
  <si>
    <t>FATURAR COM OUTRO</t>
  </si>
  <si>
    <t xml:space="preserve">PEDIDO </t>
  </si>
  <si>
    <t>ELIGIA</t>
  </si>
  <si>
    <t>SEMPRE</t>
  </si>
  <si>
    <t>ACESS</t>
  </si>
  <si>
    <t>06/9</t>
  </si>
  <si>
    <t>18532</t>
  </si>
  <si>
    <t>1934</t>
  </si>
  <si>
    <t>TT</t>
  </si>
  <si>
    <t>NIDA</t>
  </si>
  <si>
    <t>LN</t>
  </si>
  <si>
    <t>catafesta 80%</t>
  </si>
  <si>
    <t>CLINICA</t>
  </si>
  <si>
    <t>33.69</t>
  </si>
  <si>
    <t>SEMPRE LINDA</t>
  </si>
  <si>
    <t>COMPRAR 11</t>
  </si>
  <si>
    <t>CATOLICA</t>
  </si>
  <si>
    <t>18621</t>
  </si>
  <si>
    <t>5296</t>
  </si>
  <si>
    <t>1936</t>
  </si>
  <si>
    <t>58X21</t>
  </si>
  <si>
    <t>C.A 125 = 1.300M</t>
  </si>
  <si>
    <t>l18457</t>
  </si>
  <si>
    <t>21X21</t>
  </si>
  <si>
    <t>VULCABRAS BA</t>
  </si>
  <si>
    <t>CARAMELO</t>
  </si>
  <si>
    <t>50X131.5</t>
  </si>
  <si>
    <t>C.A 110/3.325</t>
  </si>
  <si>
    <t>INTENSE</t>
  </si>
  <si>
    <t>18656</t>
  </si>
  <si>
    <t>TAG ALARME</t>
  </si>
  <si>
    <t>5304</t>
  </si>
  <si>
    <t>1937</t>
  </si>
  <si>
    <t>23/9</t>
  </si>
  <si>
    <t>21/10</t>
  </si>
  <si>
    <t>18657</t>
  </si>
  <si>
    <t>18658</t>
  </si>
  <si>
    <t>5305</t>
  </si>
  <si>
    <t>26X21</t>
  </si>
  <si>
    <t>FALTA FACA</t>
  </si>
  <si>
    <t>18644</t>
  </si>
  <si>
    <t>5299</t>
  </si>
  <si>
    <t>nota 1460</t>
  </si>
  <si>
    <t>VULCABRAS CE</t>
  </si>
  <si>
    <t>CA 97 = 12.300</t>
  </si>
  <si>
    <t>C.A 97 = 6.150</t>
  </si>
  <si>
    <t>120X92</t>
  </si>
  <si>
    <t>C.A 97 = 6.151</t>
  </si>
  <si>
    <t>18681</t>
  </si>
  <si>
    <t>C.B 100 = 2520</t>
  </si>
  <si>
    <t>CB 80 = 126</t>
  </si>
  <si>
    <t>C.B 100 = 1680</t>
  </si>
  <si>
    <t>C.B 100 = 1681</t>
  </si>
  <si>
    <t>18682</t>
  </si>
  <si>
    <t>C. B 100 = 2520</t>
  </si>
  <si>
    <t>C.A 110 = 13.300</t>
  </si>
  <si>
    <t>18686</t>
  </si>
  <si>
    <t>5310</t>
  </si>
  <si>
    <t>C.B 80 = 1.680</t>
  </si>
  <si>
    <t>18688</t>
  </si>
  <si>
    <t>C.B 80 = 840</t>
  </si>
  <si>
    <t>08/10</t>
  </si>
  <si>
    <t>18696</t>
  </si>
  <si>
    <t>18697</t>
  </si>
  <si>
    <t>C.B 80 = 168</t>
  </si>
  <si>
    <t>C.A 110 = 6.650</t>
  </si>
  <si>
    <t>cotação</t>
  </si>
  <si>
    <t>VULCABRAS MG</t>
  </si>
  <si>
    <t>18664</t>
  </si>
  <si>
    <t>5307</t>
  </si>
  <si>
    <t>5308</t>
  </si>
  <si>
    <t>104X145</t>
  </si>
  <si>
    <t>C.A 105 = 2.950</t>
  </si>
  <si>
    <t>C.A 105 = 5.920</t>
  </si>
  <si>
    <t>N°3</t>
  </si>
  <si>
    <t>N°10</t>
  </si>
  <si>
    <t xml:space="preserve">VULCABRAS ROTATIVA </t>
  </si>
  <si>
    <t>GRAFICAS TERCEIROS</t>
  </si>
  <si>
    <t>FACA ROTATIVAS TRENDS</t>
  </si>
  <si>
    <t>BARRACAO</t>
  </si>
  <si>
    <t>s</t>
  </si>
  <si>
    <t xml:space="preserve">SAS </t>
  </si>
  <si>
    <t xml:space="preserve">PERSONALIZAR </t>
  </si>
  <si>
    <t>CONFEC</t>
  </si>
  <si>
    <t>MINI</t>
  </si>
  <si>
    <t>free</t>
  </si>
  <si>
    <t>C.B 2075</t>
  </si>
  <si>
    <t>PRODUZIR</t>
  </si>
  <si>
    <t>04/11</t>
  </si>
  <si>
    <t>18765</t>
  </si>
  <si>
    <t>C.B 100 = 1.680</t>
  </si>
  <si>
    <t>C.A = 1.845</t>
  </si>
  <si>
    <t>116.920</t>
  </si>
  <si>
    <t>18776</t>
  </si>
  <si>
    <t>1940</t>
  </si>
  <si>
    <t>18782</t>
  </si>
  <si>
    <t>PINTAR BOPP 105</t>
  </si>
  <si>
    <t>100x115</t>
  </si>
  <si>
    <t>104x145</t>
  </si>
  <si>
    <t>58x21</t>
  </si>
  <si>
    <t>40x20</t>
  </si>
  <si>
    <t>18791</t>
  </si>
  <si>
    <t>101</t>
  </si>
  <si>
    <t>18792</t>
  </si>
  <si>
    <t>C.B 80 = 420</t>
  </si>
  <si>
    <t>18793</t>
  </si>
  <si>
    <t>18794</t>
  </si>
  <si>
    <t>MULLER</t>
  </si>
  <si>
    <t>5337</t>
  </si>
  <si>
    <t>11X13</t>
  </si>
  <si>
    <t>1941</t>
  </si>
  <si>
    <t>19/90</t>
  </si>
  <si>
    <t>61X75</t>
  </si>
  <si>
    <t>1942</t>
  </si>
  <si>
    <t>USAR ESSA OC P/NOVO</t>
  </si>
  <si>
    <t>B;B</t>
  </si>
  <si>
    <t>CONNECT</t>
  </si>
  <si>
    <t>17/9</t>
  </si>
  <si>
    <t>18833</t>
  </si>
  <si>
    <t>C.B 80 = 84</t>
  </si>
  <si>
    <t>CARTÓRIO</t>
  </si>
  <si>
    <t>18848</t>
  </si>
  <si>
    <t>1945</t>
  </si>
  <si>
    <t>SANZ CLIMA</t>
  </si>
  <si>
    <t xml:space="preserve">SETA </t>
  </si>
  <si>
    <t>papel comprado</t>
  </si>
  <si>
    <t>JOSIMAR</t>
  </si>
  <si>
    <t>25X12</t>
  </si>
  <si>
    <t>ABILE</t>
  </si>
  <si>
    <t>24/9</t>
  </si>
  <si>
    <t>5359</t>
  </si>
  <si>
    <t>1947</t>
  </si>
  <si>
    <t>18874</t>
  </si>
  <si>
    <t>1948</t>
  </si>
  <si>
    <t>MADALOSSO</t>
  </si>
  <si>
    <t>18915</t>
  </si>
  <si>
    <t>5364</t>
  </si>
  <si>
    <t>ALARME</t>
  </si>
  <si>
    <t>18938</t>
  </si>
  <si>
    <t>5369</t>
  </si>
  <si>
    <t>100X250</t>
  </si>
  <si>
    <t>BOPP 204 = 11.000</t>
  </si>
  <si>
    <t xml:space="preserve">WIRETEC </t>
  </si>
  <si>
    <t>12X64</t>
  </si>
  <si>
    <t>AC</t>
  </si>
  <si>
    <t>43.05</t>
  </si>
  <si>
    <t>12.3</t>
  </si>
  <si>
    <t>41X80</t>
  </si>
  <si>
    <t>5382</t>
  </si>
  <si>
    <t>5261</t>
  </si>
  <si>
    <t>1950</t>
  </si>
  <si>
    <t>remov.</t>
  </si>
  <si>
    <t>100x45</t>
  </si>
  <si>
    <t>FACA PROBLEMA</t>
  </si>
  <si>
    <t>OUTUBRO</t>
  </si>
  <si>
    <t>ANAVANA</t>
  </si>
  <si>
    <t>BOPP TC ACRILICO</t>
  </si>
  <si>
    <t>RIACHUELO</t>
  </si>
  <si>
    <t>18979</t>
  </si>
  <si>
    <t>5390</t>
  </si>
  <si>
    <t>43X90</t>
  </si>
  <si>
    <t>1955</t>
  </si>
  <si>
    <t>29X140</t>
  </si>
  <si>
    <t>18982</t>
  </si>
  <si>
    <t>FOLHA</t>
  </si>
  <si>
    <t>5395</t>
  </si>
  <si>
    <t>20X50</t>
  </si>
  <si>
    <t>1.786</t>
  </si>
  <si>
    <t>GRAFICA 2000</t>
  </si>
  <si>
    <t>1.000.000</t>
  </si>
  <si>
    <t>1956</t>
  </si>
  <si>
    <t>18999</t>
  </si>
  <si>
    <t>1958</t>
  </si>
  <si>
    <t>LUPA</t>
  </si>
  <si>
    <t>5398</t>
  </si>
  <si>
    <t>15X20</t>
  </si>
  <si>
    <t>1959</t>
  </si>
  <si>
    <t>PRINT</t>
  </si>
  <si>
    <t>PROLATECH</t>
  </si>
  <si>
    <t>MD</t>
  </si>
  <si>
    <t>19023</t>
  </si>
  <si>
    <t>3.571</t>
  </si>
  <si>
    <t>19024</t>
  </si>
  <si>
    <t>5401</t>
  </si>
  <si>
    <t xml:space="preserve">SEM NOTA </t>
  </si>
  <si>
    <t>PANIF. RIO BRANCO</t>
  </si>
  <si>
    <t>18989</t>
  </si>
  <si>
    <t>1961</t>
  </si>
  <si>
    <t>09/10</t>
  </si>
  <si>
    <t>19044</t>
  </si>
  <si>
    <t>COLD</t>
  </si>
  <si>
    <t>5403</t>
  </si>
  <si>
    <t>PCR</t>
  </si>
  <si>
    <t>1962</t>
  </si>
  <si>
    <t>8/11</t>
  </si>
  <si>
    <t>19049</t>
  </si>
  <si>
    <t>5406</t>
  </si>
  <si>
    <t>5407</t>
  </si>
  <si>
    <t>5414</t>
  </si>
  <si>
    <t>5408</t>
  </si>
  <si>
    <t>5413</t>
  </si>
  <si>
    <t>5409</t>
  </si>
  <si>
    <t>5410</t>
  </si>
  <si>
    <t>5411</t>
  </si>
  <si>
    <t>5412</t>
  </si>
  <si>
    <t>5415</t>
  </si>
  <si>
    <t>5416</t>
  </si>
  <si>
    <t>11/11</t>
  </si>
  <si>
    <t>19056</t>
  </si>
  <si>
    <t>5417</t>
  </si>
  <si>
    <t>5418</t>
  </si>
  <si>
    <t>5420</t>
  </si>
  <si>
    <t>5419</t>
  </si>
  <si>
    <t>5421</t>
  </si>
  <si>
    <t>70X70</t>
  </si>
  <si>
    <t>19055</t>
  </si>
  <si>
    <t>1964</t>
  </si>
  <si>
    <t>5422</t>
  </si>
  <si>
    <t>15X35</t>
  </si>
  <si>
    <t xml:space="preserve">VULCABRAS CE </t>
  </si>
  <si>
    <t>C.A 105 = 1.596M</t>
  </si>
  <si>
    <t>PETECH 200 MICRAS/117MM</t>
  </si>
  <si>
    <t>19087</t>
  </si>
  <si>
    <t>19088</t>
  </si>
  <si>
    <t>5440</t>
  </si>
  <si>
    <t>5439</t>
  </si>
  <si>
    <t>57X35</t>
  </si>
  <si>
    <t>BOPP VERDE</t>
  </si>
  <si>
    <t>p/estoque - mae dobra</t>
  </si>
  <si>
    <t>cliche ok</t>
  </si>
  <si>
    <t>90% catafesta</t>
  </si>
  <si>
    <t>HOT</t>
  </si>
  <si>
    <t>1965</t>
  </si>
  <si>
    <t>DUE AMICCI</t>
  </si>
  <si>
    <t>5404</t>
  </si>
  <si>
    <t>100X99</t>
  </si>
  <si>
    <t>1966</t>
  </si>
  <si>
    <t>102</t>
  </si>
  <si>
    <t>4 ROLOS ENVIADOS</t>
  </si>
  <si>
    <t>11 ROLOS ENVIADOS</t>
  </si>
  <si>
    <t>CIBERPLAST</t>
  </si>
  <si>
    <t>CHOCOHAUS</t>
  </si>
  <si>
    <t>19142</t>
  </si>
  <si>
    <t>5445</t>
  </si>
  <si>
    <t>41X41</t>
  </si>
  <si>
    <t>1968</t>
  </si>
  <si>
    <t>MADESTRULE</t>
  </si>
  <si>
    <t>COUC</t>
  </si>
  <si>
    <t>14*10</t>
  </si>
  <si>
    <t>19071</t>
  </si>
  <si>
    <t>105X500M 360C</t>
  </si>
  <si>
    <t>14.88</t>
  </si>
  <si>
    <t>FORTE</t>
  </si>
  <si>
    <t>18899</t>
  </si>
  <si>
    <t>5360</t>
  </si>
  <si>
    <t>VETOR</t>
  </si>
  <si>
    <t>1972</t>
  </si>
  <si>
    <t>19085</t>
  </si>
  <si>
    <t>1973</t>
  </si>
  <si>
    <t>16/10</t>
  </si>
  <si>
    <t>250X28</t>
  </si>
  <si>
    <t>17/10</t>
  </si>
  <si>
    <t>6.82</t>
  </si>
  <si>
    <t>200.2</t>
  </si>
  <si>
    <t>PAMELA</t>
  </si>
  <si>
    <t>PLASTO</t>
  </si>
  <si>
    <t>19215</t>
  </si>
  <si>
    <t>5473</t>
  </si>
  <si>
    <t>1974</t>
  </si>
  <si>
    <t>REVENDA SUPERFLEXO</t>
  </si>
  <si>
    <t>FORT ACESSÓRIOS</t>
  </si>
  <si>
    <t>MY FAMILY</t>
  </si>
  <si>
    <t>C.TERMICO</t>
  </si>
  <si>
    <t>EDILSON KASPARY</t>
  </si>
  <si>
    <t>PRODUZIDO FER E RONAL.</t>
  </si>
  <si>
    <t>22/10</t>
  </si>
  <si>
    <t>19046</t>
  </si>
  <si>
    <t xml:space="preserve">TEM ESTOQUE </t>
  </si>
  <si>
    <t>AJURDINAR</t>
  </si>
  <si>
    <t>SANFONADA</t>
  </si>
  <si>
    <t>VULCABRAS PAROBE</t>
  </si>
  <si>
    <t>101X76</t>
  </si>
  <si>
    <t>PRONTO</t>
  </si>
  <si>
    <t>AZUL PINTAR</t>
  </si>
  <si>
    <t>160.5</t>
  </si>
  <si>
    <t>19374</t>
  </si>
  <si>
    <t>5490</t>
  </si>
  <si>
    <t>60X230</t>
  </si>
  <si>
    <t>1977</t>
  </si>
  <si>
    <t>149.1</t>
  </si>
  <si>
    <t>102X75</t>
  </si>
  <si>
    <t>C.2075</t>
  </si>
  <si>
    <t>ELEGANZA</t>
  </si>
  <si>
    <t>NS</t>
  </si>
  <si>
    <t>FERRAGENS</t>
  </si>
  <si>
    <t>SUPLAY</t>
  </si>
  <si>
    <t>faturar</t>
  </si>
  <si>
    <t>19442</t>
  </si>
  <si>
    <t>1985</t>
  </si>
  <si>
    <t>5515</t>
  </si>
  <si>
    <t>5518</t>
  </si>
  <si>
    <t>MANDAR LAMINAÇÃO</t>
  </si>
  <si>
    <t xml:space="preserve">MANDAR AMOSTRA </t>
  </si>
  <si>
    <t>19312</t>
  </si>
  <si>
    <t>55055</t>
  </si>
  <si>
    <t>DIGITAL LABEL</t>
  </si>
  <si>
    <t>1976</t>
  </si>
  <si>
    <t>TAG LAM.</t>
  </si>
  <si>
    <t>53X60</t>
  </si>
  <si>
    <t>LAMINAR</t>
  </si>
  <si>
    <t>SPA</t>
  </si>
  <si>
    <t>S E S</t>
  </si>
  <si>
    <t>SEM NOTA</t>
  </si>
  <si>
    <t>26x21</t>
  </si>
  <si>
    <t>50X131,5</t>
  </si>
  <si>
    <t>JÁ EM CAIXA</t>
  </si>
  <si>
    <t>EM ESTOQUE</t>
  </si>
  <si>
    <t>cliche</t>
  </si>
  <si>
    <t>TECHNO</t>
  </si>
  <si>
    <t>PERS. OU FLEXO?</t>
  </si>
  <si>
    <t>PACAR</t>
  </si>
  <si>
    <t>19X56</t>
  </si>
  <si>
    <t>UNIPACK / UV PACK</t>
  </si>
  <si>
    <t>LAMINAÇÃO BRILHO P/ RIBBON</t>
  </si>
  <si>
    <t xml:space="preserve">RR </t>
  </si>
  <si>
    <t>sem nota</t>
  </si>
  <si>
    <t>l19355</t>
  </si>
  <si>
    <t>97X6.150</t>
  </si>
  <si>
    <t>100X2.520</t>
  </si>
  <si>
    <t>fevereiro</t>
  </si>
  <si>
    <t>50x131.5</t>
  </si>
  <si>
    <t>110X6.650</t>
  </si>
  <si>
    <t>80X840</t>
  </si>
  <si>
    <t>80X84</t>
  </si>
  <si>
    <t>14/01</t>
  </si>
  <si>
    <t>19565</t>
  </si>
  <si>
    <t>97x2.460</t>
  </si>
  <si>
    <t>100x840</t>
  </si>
  <si>
    <t>125x720</t>
  </si>
  <si>
    <t>falta tinta</t>
  </si>
  <si>
    <t>CHOCHAUS</t>
  </si>
  <si>
    <t>19429</t>
  </si>
  <si>
    <t>5508</t>
  </si>
  <si>
    <t>5509</t>
  </si>
  <si>
    <t>5510</t>
  </si>
  <si>
    <t>21X17</t>
  </si>
  <si>
    <t>36X20</t>
  </si>
  <si>
    <t>1986</t>
  </si>
  <si>
    <t>METALFORM</t>
  </si>
  <si>
    <t>19524</t>
  </si>
  <si>
    <t>5532</t>
  </si>
  <si>
    <t>5533</t>
  </si>
  <si>
    <t>100X240</t>
  </si>
  <si>
    <t>1988</t>
  </si>
  <si>
    <t>pronto</t>
  </si>
  <si>
    <t>PL</t>
  </si>
  <si>
    <t>105X11.800</t>
  </si>
  <si>
    <t>26/11</t>
  </si>
  <si>
    <t>19624</t>
  </si>
  <si>
    <t>1989</t>
  </si>
  <si>
    <t>105X7.100</t>
  </si>
  <si>
    <t>19626</t>
  </si>
  <si>
    <t>204X5.500</t>
  </si>
  <si>
    <t>80X10.300</t>
  </si>
  <si>
    <t>C.2076</t>
  </si>
  <si>
    <t>89X51</t>
  </si>
  <si>
    <t>l19634</t>
  </si>
  <si>
    <t>C.A 105 = 4.200M</t>
  </si>
  <si>
    <t>IBC</t>
  </si>
  <si>
    <t>22.1</t>
  </si>
  <si>
    <t>NOVA ERA</t>
  </si>
  <si>
    <t>KNY</t>
  </si>
  <si>
    <t>BOPP VERMELHO</t>
  </si>
  <si>
    <t>40X45</t>
  </si>
  <si>
    <t>BOPP AMAR.</t>
  </si>
  <si>
    <t>AZAIDE</t>
  </si>
  <si>
    <t>VALCOM</t>
  </si>
  <si>
    <t>.19719</t>
  </si>
  <si>
    <t>59.8</t>
  </si>
  <si>
    <t>19655</t>
  </si>
  <si>
    <t>faca batida</t>
  </si>
  <si>
    <t>19737</t>
  </si>
  <si>
    <t>105X9R</t>
  </si>
  <si>
    <t>110X1.064</t>
  </si>
  <si>
    <t>125X1.296</t>
  </si>
  <si>
    <t>58X22</t>
  </si>
  <si>
    <t>125X1.297</t>
  </si>
  <si>
    <t>NOTA OU FREE?</t>
  </si>
  <si>
    <t>06/12</t>
  </si>
  <si>
    <t>19772</t>
  </si>
  <si>
    <t>5575</t>
  </si>
  <si>
    <t>5576</t>
  </si>
  <si>
    <t>19778</t>
  </si>
  <si>
    <t>5579</t>
  </si>
  <si>
    <t>5580</t>
  </si>
  <si>
    <t>55X102</t>
  </si>
  <si>
    <t>FACA DE BATIDA</t>
  </si>
  <si>
    <t>FAZER A COR</t>
  </si>
  <si>
    <t>17/12</t>
  </si>
  <si>
    <t>19776</t>
  </si>
  <si>
    <t>LAMINADO</t>
  </si>
  <si>
    <t>5577</t>
  </si>
  <si>
    <t>5578</t>
  </si>
  <si>
    <t>1991</t>
  </si>
  <si>
    <t>12.7</t>
  </si>
  <si>
    <t>lk</t>
  </si>
  <si>
    <t>108X3.650</t>
  </si>
  <si>
    <t>105X22.000</t>
  </si>
  <si>
    <t>FEVEREIRO</t>
  </si>
  <si>
    <t>JANEIRO</t>
  </si>
  <si>
    <t>MARÇO</t>
  </si>
  <si>
    <t>50X131,6</t>
  </si>
  <si>
    <t>110x6.650</t>
  </si>
  <si>
    <t>CA</t>
  </si>
  <si>
    <t>sumiu</t>
  </si>
  <si>
    <t>19872</t>
  </si>
  <si>
    <t>5596</t>
  </si>
  <si>
    <t>21x21</t>
  </si>
  <si>
    <t>5/12</t>
  </si>
  <si>
    <t>7.6</t>
  </si>
  <si>
    <t>27.9</t>
  </si>
  <si>
    <t>COMPREI</t>
  </si>
  <si>
    <t>OVOS DOURADOS</t>
  </si>
  <si>
    <t>REDE</t>
  </si>
  <si>
    <t>110X2.300</t>
  </si>
  <si>
    <t>90X3.900</t>
  </si>
  <si>
    <t>19911</t>
  </si>
  <si>
    <t>NEW</t>
  </si>
  <si>
    <t>KURZ</t>
  </si>
  <si>
    <t>COLD FOIL</t>
  </si>
  <si>
    <t>BRASPRESS</t>
  </si>
  <si>
    <t>500MX610MM = 305M2</t>
  </si>
  <si>
    <t>6 X 65 / 1 X 95 / 1 X 125</t>
  </si>
  <si>
    <t>12/12</t>
  </si>
  <si>
    <t>90</t>
  </si>
  <si>
    <t>70 EM ESTOQUE</t>
  </si>
  <si>
    <t>19947</t>
  </si>
  <si>
    <t>5623</t>
  </si>
  <si>
    <t>5622</t>
  </si>
  <si>
    <t>25X35</t>
  </si>
  <si>
    <t>FASSON BOPP TC DFAM 430</t>
  </si>
  <si>
    <t>5.43</t>
  </si>
  <si>
    <t>19951</t>
  </si>
  <si>
    <t>5595</t>
  </si>
  <si>
    <t>70X2.520</t>
  </si>
  <si>
    <t>16/12</t>
  </si>
  <si>
    <t>19950</t>
  </si>
  <si>
    <t>5621</t>
  </si>
  <si>
    <t>5624</t>
  </si>
  <si>
    <t>5625</t>
  </si>
  <si>
    <t>5592</t>
  </si>
  <si>
    <t>ROT E CONT</t>
  </si>
  <si>
    <t>6.6</t>
  </si>
  <si>
    <t>6,7</t>
  </si>
  <si>
    <t>700</t>
  </si>
  <si>
    <t>COPIHEL</t>
  </si>
  <si>
    <t>RAR</t>
  </si>
  <si>
    <t>105X70</t>
  </si>
  <si>
    <t>TRANSP.</t>
  </si>
  <si>
    <t>16.2</t>
  </si>
  <si>
    <t>01/</t>
  </si>
  <si>
    <t>WIRETEC</t>
  </si>
  <si>
    <t>24/12</t>
  </si>
  <si>
    <t>2.17</t>
  </si>
  <si>
    <t>2.19</t>
  </si>
  <si>
    <t>5450</t>
  </si>
  <si>
    <t>12 MODELOS</t>
  </si>
  <si>
    <t>PCR 1993</t>
  </si>
  <si>
    <t>20002</t>
  </si>
  <si>
    <t>INTERNET/CARTAO</t>
  </si>
  <si>
    <t>95=2.814</t>
  </si>
  <si>
    <t>BOUTIQUE</t>
  </si>
  <si>
    <t>1994</t>
  </si>
  <si>
    <t>120</t>
  </si>
  <si>
    <t>20/1</t>
  </si>
  <si>
    <t>06/1</t>
  </si>
  <si>
    <t>23</t>
  </si>
  <si>
    <t>5631</t>
  </si>
  <si>
    <t>AMAR.</t>
  </si>
  <si>
    <t>28.7</t>
  </si>
  <si>
    <t>2.05</t>
  </si>
  <si>
    <t>16.4</t>
  </si>
  <si>
    <t>42</t>
  </si>
  <si>
    <t>5637</t>
  </si>
  <si>
    <t>VULCA BA</t>
  </si>
  <si>
    <t>104X140</t>
  </si>
  <si>
    <t>110 = 44.400</t>
  </si>
  <si>
    <t>59</t>
  </si>
  <si>
    <t>março</t>
  </si>
  <si>
    <t>204=11R OU 102=22R</t>
  </si>
  <si>
    <t>40x45</t>
  </si>
  <si>
    <t>ALTERBATIVA</t>
  </si>
  <si>
    <t>MOCROLAB</t>
  </si>
  <si>
    <t>JOSE</t>
  </si>
  <si>
    <t>10/1</t>
  </si>
  <si>
    <t>20022</t>
  </si>
  <si>
    <t>105X2.295</t>
  </si>
  <si>
    <t>105X795</t>
  </si>
  <si>
    <t>85X10.300</t>
  </si>
  <si>
    <t>14/1</t>
  </si>
  <si>
    <t>105X11.801</t>
  </si>
  <si>
    <t>parcial</t>
  </si>
  <si>
    <t>BELVEDERE</t>
  </si>
  <si>
    <t>21/1</t>
  </si>
  <si>
    <t>20144</t>
  </si>
  <si>
    <t>5661</t>
  </si>
  <si>
    <t>5662</t>
  </si>
  <si>
    <t>40X06</t>
  </si>
  <si>
    <t>17X21</t>
  </si>
  <si>
    <t>COUCHE BORRACHA 15G</t>
  </si>
  <si>
    <t>tem pronto 69.600</t>
  </si>
  <si>
    <t>27/1</t>
  </si>
  <si>
    <t>20158</t>
  </si>
  <si>
    <t>1995</t>
  </si>
  <si>
    <t>20185</t>
  </si>
  <si>
    <t>5599</t>
  </si>
  <si>
    <t>5666</t>
  </si>
  <si>
    <t>LAMINAÇÃO</t>
  </si>
  <si>
    <t>5667</t>
  </si>
  <si>
    <t>2000</t>
  </si>
  <si>
    <t>1997</t>
  </si>
  <si>
    <t>GLB</t>
  </si>
  <si>
    <t>110X1.645</t>
  </si>
  <si>
    <t>CEI</t>
  </si>
  <si>
    <t>19993</t>
  </si>
  <si>
    <t>5634</t>
  </si>
  <si>
    <t>FERZA</t>
  </si>
  <si>
    <t>48X22</t>
  </si>
  <si>
    <t>100=1.240</t>
  </si>
  <si>
    <t>47X32</t>
  </si>
  <si>
    <t>100=1.740</t>
  </si>
  <si>
    <t>114=1.100</t>
  </si>
  <si>
    <t>88=2.448</t>
  </si>
  <si>
    <t>OCU</t>
  </si>
  <si>
    <t>110=28.712</t>
  </si>
  <si>
    <t>105=16.330</t>
  </si>
  <si>
    <t>105X660</t>
  </si>
  <si>
    <t>67X197</t>
  </si>
  <si>
    <t>ESTOQUE?</t>
  </si>
  <si>
    <t>6.98</t>
  </si>
  <si>
    <t>SITIO DO ZÉ</t>
  </si>
  <si>
    <t>20235</t>
  </si>
  <si>
    <t>5678</t>
  </si>
  <si>
    <t>60X23</t>
  </si>
  <si>
    <t>105X7.900</t>
  </si>
  <si>
    <t>105X12.320</t>
  </si>
  <si>
    <t>28/1</t>
  </si>
  <si>
    <t>100X2.521</t>
  </si>
  <si>
    <t>100X840</t>
  </si>
  <si>
    <t>20225</t>
  </si>
  <si>
    <t>1998</t>
  </si>
  <si>
    <t>100=2.520</t>
  </si>
  <si>
    <t>100X84</t>
  </si>
  <si>
    <t>85X1.683</t>
  </si>
  <si>
    <t>20307</t>
  </si>
  <si>
    <t>5692</t>
  </si>
  <si>
    <t>OVOS</t>
  </si>
  <si>
    <t>DAKOTA</t>
  </si>
  <si>
    <t>07/02</t>
  </si>
  <si>
    <t>20318</t>
  </si>
  <si>
    <t>A6</t>
  </si>
  <si>
    <t>5664</t>
  </si>
  <si>
    <t>GRAF.NORDESTE</t>
  </si>
  <si>
    <t>1999</t>
  </si>
  <si>
    <t>PANIEL</t>
  </si>
  <si>
    <t>05/2</t>
  </si>
  <si>
    <t>20321</t>
  </si>
  <si>
    <t>BOLO 70X70</t>
  </si>
  <si>
    <t>BOPP VERM.</t>
  </si>
  <si>
    <t>BOPP VERD.</t>
  </si>
  <si>
    <t>MARÇO PRONTO</t>
  </si>
  <si>
    <t>ELERNITE</t>
  </si>
  <si>
    <t>TOPTENIS</t>
  </si>
  <si>
    <t>DIOGO</t>
  </si>
  <si>
    <t>24/2</t>
  </si>
  <si>
    <t>20383</t>
  </si>
  <si>
    <t>ROT E CONTR</t>
  </si>
  <si>
    <t>5700</t>
  </si>
  <si>
    <t>LABELSUL</t>
  </si>
  <si>
    <t>DOHLER</t>
  </si>
  <si>
    <t>17 ROLOS</t>
  </si>
  <si>
    <t>200 ROLOS</t>
  </si>
  <si>
    <t>0.75</t>
  </si>
  <si>
    <t>FUSOPAR SP</t>
  </si>
  <si>
    <t>FUSOPAR POA</t>
  </si>
  <si>
    <t>FATURAR</t>
  </si>
  <si>
    <t>11/2</t>
  </si>
  <si>
    <t>110X665</t>
  </si>
  <si>
    <t>BENJA</t>
  </si>
  <si>
    <t>50X117</t>
  </si>
  <si>
    <t>muller 45%</t>
  </si>
  <si>
    <t>gilmar 45%</t>
  </si>
  <si>
    <t>rose/elis 35%</t>
  </si>
  <si>
    <t>deivis 45%</t>
  </si>
  <si>
    <t>53x60</t>
  </si>
  <si>
    <t>105X14200</t>
  </si>
  <si>
    <t>LEONARDO</t>
  </si>
  <si>
    <t>BOPP PEROLADO</t>
  </si>
  <si>
    <t>105X3.900</t>
  </si>
  <si>
    <t>118X75</t>
  </si>
  <si>
    <t>VING.MAÇÃ</t>
  </si>
  <si>
    <t>2002</t>
  </si>
  <si>
    <t>20459</t>
  </si>
  <si>
    <t>papel</t>
  </si>
  <si>
    <t>hora</t>
  </si>
  <si>
    <t>17/2</t>
  </si>
  <si>
    <t>RALPH</t>
  </si>
  <si>
    <t>ARMAZEM DO TURISTA</t>
  </si>
  <si>
    <t>07/3</t>
  </si>
  <si>
    <t>20503</t>
  </si>
  <si>
    <t>5723</t>
  </si>
  <si>
    <t>2003</t>
  </si>
  <si>
    <t>pantones</t>
  </si>
  <si>
    <t>faca</t>
  </si>
  <si>
    <t>100=1.680</t>
  </si>
  <si>
    <t>LOCCUS</t>
  </si>
  <si>
    <t>PARCIAL</t>
  </si>
  <si>
    <t>105X3.150</t>
  </si>
  <si>
    <t>PETERLONGO</t>
  </si>
  <si>
    <t>90X135</t>
  </si>
  <si>
    <t>80X135</t>
  </si>
  <si>
    <t>97X6150</t>
  </si>
  <si>
    <t>110X6650</t>
  </si>
  <si>
    <t>COM VERNIZ</t>
  </si>
  <si>
    <t>SEM VERNIZ</t>
  </si>
  <si>
    <t>TAG LAMINADA</t>
  </si>
  <si>
    <t>PLINIO</t>
  </si>
  <si>
    <t>28/3</t>
  </si>
  <si>
    <t>20567</t>
  </si>
  <si>
    <t xml:space="preserve">12 </t>
  </si>
  <si>
    <t>2005</t>
  </si>
  <si>
    <t>20582</t>
  </si>
  <si>
    <t>99.33</t>
  </si>
  <si>
    <t>5718</t>
  </si>
  <si>
    <t>2001</t>
  </si>
  <si>
    <t>116.1</t>
  </si>
  <si>
    <t>97X1.230</t>
  </si>
  <si>
    <t>100X1.680</t>
  </si>
  <si>
    <t>LAMINACAO TAG 3,20</t>
  </si>
  <si>
    <t>100X500</t>
  </si>
  <si>
    <t>105X8.453</t>
  </si>
  <si>
    <t>ROMANI</t>
  </si>
  <si>
    <t>SNAZ</t>
  </si>
  <si>
    <t>GRENDENE</t>
  </si>
  <si>
    <t>40X75</t>
  </si>
  <si>
    <t>GIGATEC</t>
  </si>
  <si>
    <t>FOLHAS</t>
  </si>
  <si>
    <t>DON AFFONSO</t>
  </si>
  <si>
    <t>teste</t>
  </si>
  <si>
    <t>10/3</t>
  </si>
  <si>
    <t>20652</t>
  </si>
  <si>
    <t>5521</t>
  </si>
  <si>
    <t>PRC</t>
  </si>
  <si>
    <t>2006</t>
  </si>
  <si>
    <t>20659</t>
  </si>
  <si>
    <t>2007</t>
  </si>
  <si>
    <t>110X1.680</t>
  </si>
  <si>
    <t>21/3</t>
  </si>
  <si>
    <t>20666</t>
  </si>
  <si>
    <t>TRUFÃO</t>
  </si>
  <si>
    <t>2013</t>
  </si>
  <si>
    <t>MOLINO</t>
  </si>
  <si>
    <t>VALDEZ</t>
  </si>
  <si>
    <t>CAMELIA</t>
  </si>
  <si>
    <t>80X126</t>
  </si>
  <si>
    <t>COMERÇAR</t>
  </si>
  <si>
    <t>18/3</t>
  </si>
  <si>
    <t>20694</t>
  </si>
  <si>
    <t>FOLHA 35X15</t>
  </si>
  <si>
    <t>878</t>
  </si>
  <si>
    <t>2009</t>
  </si>
  <si>
    <t>90X2.320</t>
  </si>
  <si>
    <t>38X78</t>
  </si>
  <si>
    <t>85X4.050</t>
  </si>
  <si>
    <t>BOPP AZUL</t>
  </si>
  <si>
    <t>105x7.200</t>
  </si>
  <si>
    <t>FOLHA 20X50</t>
  </si>
  <si>
    <t>80x840</t>
  </si>
  <si>
    <t>100x2520</t>
  </si>
  <si>
    <t>STEFFENON</t>
  </si>
  <si>
    <t>300.3</t>
  </si>
  <si>
    <t>52X22</t>
  </si>
  <si>
    <t>VULACBRAS MG</t>
  </si>
  <si>
    <t>21/30</t>
  </si>
  <si>
    <t>GIENCO</t>
  </si>
  <si>
    <t>17/3</t>
  </si>
  <si>
    <t>AMOSTRAS?</t>
  </si>
  <si>
    <t>ALGO COM URGENCIA</t>
  </si>
  <si>
    <t>110X646</t>
  </si>
  <si>
    <t>TTO</t>
  </si>
  <si>
    <t>BCO</t>
  </si>
  <si>
    <t>7 COL</t>
  </si>
  <si>
    <t>TRD = 222,72</t>
  </si>
  <si>
    <t>1 bombona</t>
  </si>
  <si>
    <t>cancelado</t>
  </si>
  <si>
    <t>NOVOPE</t>
  </si>
  <si>
    <t>NINA</t>
  </si>
  <si>
    <t xml:space="preserve">TIRINHAS </t>
  </si>
  <si>
    <t>ALLEGRA</t>
  </si>
  <si>
    <t>fedrigoni</t>
  </si>
  <si>
    <t>GRAF.MURIALDO</t>
  </si>
  <si>
    <t>24/3</t>
  </si>
  <si>
    <t>l20927</t>
  </si>
  <si>
    <t>MI</t>
  </si>
  <si>
    <t>TEM ESTOQUE?</t>
  </si>
  <si>
    <t>7.44</t>
  </si>
  <si>
    <t>MIX</t>
  </si>
  <si>
    <t>27/3</t>
  </si>
  <si>
    <t>UNIDADE</t>
  </si>
  <si>
    <t>30X20</t>
  </si>
  <si>
    <t>25 rolos prontos</t>
  </si>
  <si>
    <t>31/4</t>
  </si>
  <si>
    <t>20.1</t>
  </si>
  <si>
    <t>43X33</t>
  </si>
  <si>
    <t>ONDASUL</t>
  </si>
  <si>
    <t>VUCABRAS BA</t>
  </si>
  <si>
    <t>125X720</t>
  </si>
  <si>
    <t>pers.</t>
  </si>
  <si>
    <t>28X250</t>
  </si>
  <si>
    <t>HIDROVER</t>
  </si>
  <si>
    <t>110X44.400</t>
  </si>
  <si>
    <t>105X14.200</t>
  </si>
  <si>
    <t>80X1.680</t>
  </si>
  <si>
    <t>21105</t>
  </si>
  <si>
    <t>5821</t>
  </si>
  <si>
    <t>5820</t>
  </si>
  <si>
    <t>2014</t>
  </si>
  <si>
    <t>RAFER</t>
  </si>
  <si>
    <t>GBL</t>
  </si>
  <si>
    <t>110X3.600</t>
  </si>
  <si>
    <t>114X660</t>
  </si>
  <si>
    <t>90X696</t>
  </si>
  <si>
    <t>100X744</t>
  </si>
  <si>
    <t>NIIDA</t>
  </si>
  <si>
    <t>RURAL</t>
  </si>
  <si>
    <t>120X1.944</t>
  </si>
  <si>
    <t>BANCO</t>
  </si>
  <si>
    <t>110X1.330</t>
  </si>
  <si>
    <t>COMFY</t>
  </si>
  <si>
    <t>105X27.170</t>
  </si>
  <si>
    <t xml:space="preserve">JOE RETIRA </t>
  </si>
  <si>
    <t>junho</t>
  </si>
  <si>
    <t>BOPP  ACRILICO TRANSPARENTE</t>
  </si>
  <si>
    <t>250.6</t>
  </si>
  <si>
    <t>21193</t>
  </si>
  <si>
    <t>2015</t>
  </si>
  <si>
    <t>60X27</t>
  </si>
  <si>
    <t>VULCABRAS PA</t>
  </si>
  <si>
    <t>MYFAMILY</t>
  </si>
  <si>
    <t>ERNESTO</t>
  </si>
  <si>
    <t>AGILE</t>
  </si>
  <si>
    <t>20/5</t>
  </si>
  <si>
    <t>21323</t>
  </si>
  <si>
    <t>5868</t>
  </si>
  <si>
    <t>5869</t>
  </si>
  <si>
    <t>5870</t>
  </si>
  <si>
    <t>2016</t>
  </si>
  <si>
    <t>OVOS BENTO</t>
  </si>
  <si>
    <t>140X11.650</t>
  </si>
  <si>
    <t>agendados</t>
  </si>
  <si>
    <t>108X6.048</t>
  </si>
  <si>
    <t>OVOS MAZOLINI</t>
  </si>
  <si>
    <t>ANDRIELE</t>
  </si>
  <si>
    <t>CYAN</t>
  </si>
  <si>
    <t>RA</t>
  </si>
  <si>
    <t>pra 06/4</t>
  </si>
  <si>
    <t>21346</t>
  </si>
  <si>
    <t>5448</t>
  </si>
  <si>
    <t>21</t>
  </si>
  <si>
    <t>2017</t>
  </si>
  <si>
    <t>esperar</t>
  </si>
  <si>
    <t>108X4.730</t>
  </si>
  <si>
    <t>100X251</t>
  </si>
  <si>
    <t>100X81</t>
  </si>
  <si>
    <t>SANTO</t>
  </si>
  <si>
    <t>110X6.651</t>
  </si>
  <si>
    <t>PMR</t>
  </si>
  <si>
    <t>OVOS IPUAÇU</t>
  </si>
  <si>
    <t>JULHO</t>
  </si>
  <si>
    <t>07/5</t>
  </si>
  <si>
    <t>OVOS CAIPIRA</t>
  </si>
  <si>
    <t>50X131,7</t>
  </si>
  <si>
    <t>110X6.652</t>
  </si>
  <si>
    <t>50X131.6</t>
  </si>
  <si>
    <t>DOCES SONHOS</t>
  </si>
  <si>
    <t>ADATTO</t>
  </si>
  <si>
    <t>PANIF.RIO BRANCO</t>
  </si>
  <si>
    <t>100X11.000</t>
  </si>
  <si>
    <t>65X35.500</t>
  </si>
  <si>
    <t>130=7560</t>
  </si>
  <si>
    <t>105=5.900</t>
  </si>
  <si>
    <t>102X5.500</t>
  </si>
  <si>
    <t>125X650</t>
  </si>
  <si>
    <t>150X90</t>
  </si>
  <si>
    <t>35X49</t>
  </si>
  <si>
    <t>MURIALDO</t>
  </si>
  <si>
    <t>110.7</t>
  </si>
  <si>
    <t>ETQ. COLOMBIA</t>
  </si>
  <si>
    <t>OVOS DO ZE</t>
  </si>
  <si>
    <t>OVOS TEKOHA</t>
  </si>
  <si>
    <t>FERRU'S</t>
  </si>
  <si>
    <t>POWER</t>
  </si>
  <si>
    <t>32X15</t>
  </si>
  <si>
    <t>VIVER</t>
  </si>
  <si>
    <t>105=11.800</t>
  </si>
  <si>
    <t>102X5.501</t>
  </si>
  <si>
    <t>ESTOQUE 80X30</t>
  </si>
  <si>
    <t>RS C.B 15G</t>
  </si>
  <si>
    <t>usar RS BORRACHA</t>
  </si>
  <si>
    <t>FAST</t>
  </si>
  <si>
    <t>CT TECH</t>
  </si>
  <si>
    <t>TROCADO PARA CE</t>
  </si>
  <si>
    <t>POLISTER</t>
  </si>
  <si>
    <t>BIBLIOTECA</t>
  </si>
  <si>
    <t>TC DFAM</t>
  </si>
  <si>
    <t>COPIEHL</t>
  </si>
  <si>
    <t>PROMTO</t>
  </si>
  <si>
    <t>EDISON</t>
  </si>
  <si>
    <t>OVOS MAZO. AZUL</t>
  </si>
  <si>
    <t>UNYPER</t>
  </si>
  <si>
    <t>BOHRER</t>
  </si>
  <si>
    <t>HZ</t>
  </si>
  <si>
    <t>CLICHE</t>
  </si>
  <si>
    <t>PAO DE AIPIM</t>
  </si>
  <si>
    <t>DRAGEAS</t>
  </si>
  <si>
    <t>CORAÇÃO</t>
  </si>
  <si>
    <t>TITAN / LC</t>
  </si>
  <si>
    <t>83X83</t>
  </si>
  <si>
    <t>50X140</t>
  </si>
  <si>
    <t>LAMINAÇÃO BRILHO C/COLA</t>
  </si>
  <si>
    <t>50X131</t>
  </si>
  <si>
    <t>PRONTO ESTOQUE</t>
  </si>
  <si>
    <t>JAIME</t>
  </si>
  <si>
    <t>NOTA DEMOSTRAÇÃO</t>
  </si>
  <si>
    <t>COUCHÊ BORRAHA 20G HM4520</t>
  </si>
  <si>
    <t>B.B CINZA</t>
  </si>
  <si>
    <t>RAPH</t>
  </si>
  <si>
    <t>OVOS GUARATA</t>
  </si>
  <si>
    <t>SPIGILON</t>
  </si>
  <si>
    <t>FUSPOPAR</t>
  </si>
  <si>
    <t>PAINEL</t>
  </si>
  <si>
    <t>COCO</t>
  </si>
  <si>
    <t>FAROFA</t>
  </si>
  <si>
    <t>FASSON PP TRANSP. DFAM 430</t>
  </si>
  <si>
    <t>PRO</t>
  </si>
  <si>
    <t>65=35.500</t>
  </si>
  <si>
    <t>130=7.600</t>
  </si>
  <si>
    <t>VULCABRAS BA0</t>
  </si>
  <si>
    <t>PAO LEITE</t>
  </si>
  <si>
    <t>picote</t>
  </si>
  <si>
    <t>SMART TOOLS</t>
  </si>
  <si>
    <t>70x25</t>
  </si>
  <si>
    <t>50X132</t>
  </si>
  <si>
    <t>SETEMBRO</t>
  </si>
  <si>
    <t>VULCABRAS ce</t>
  </si>
  <si>
    <t>DEIVIS</t>
  </si>
  <si>
    <t>CARLOTA</t>
  </si>
  <si>
    <t>DI CORPO</t>
  </si>
  <si>
    <t>PREF. CAXIAS</t>
  </si>
  <si>
    <t>62X29</t>
  </si>
  <si>
    <t>FASSON S518</t>
  </si>
  <si>
    <t>S518</t>
  </si>
  <si>
    <t>60X6.630</t>
  </si>
  <si>
    <t>s0518</t>
  </si>
  <si>
    <t>110X29.600</t>
  </si>
  <si>
    <t>substituicao</t>
  </si>
  <si>
    <t>BOLO CHOCOLATE</t>
  </si>
  <si>
    <t>CUCA BOMBOM</t>
  </si>
  <si>
    <t>BOLO COCO</t>
  </si>
  <si>
    <t>AGE</t>
  </si>
  <si>
    <t>B.B TRANSP.</t>
  </si>
  <si>
    <t>PADARIA BRASIL</t>
  </si>
  <si>
    <t>85X93</t>
  </si>
  <si>
    <t>PERBONI</t>
  </si>
  <si>
    <t>VERME</t>
  </si>
  <si>
    <t>ICE</t>
  </si>
  <si>
    <t xml:space="preserve">ESTOQUE </t>
  </si>
  <si>
    <t>BA</t>
  </si>
  <si>
    <t>CE</t>
  </si>
  <si>
    <t>VULCA MG</t>
  </si>
  <si>
    <t>IQW</t>
  </si>
  <si>
    <t>VANILLA</t>
  </si>
  <si>
    <t>RENATO</t>
  </si>
  <si>
    <t>OVOS 3M</t>
  </si>
  <si>
    <t>FLORYBAL</t>
  </si>
  <si>
    <t>90x135</t>
  </si>
  <si>
    <t>CUCA CHOCOLATE</t>
  </si>
  <si>
    <t>55X15</t>
  </si>
  <si>
    <t>PINCEIS</t>
  </si>
  <si>
    <t>RTK</t>
  </si>
  <si>
    <t>ODONTO</t>
  </si>
  <si>
    <t>PAROBE</t>
  </si>
  <si>
    <t>TEM NO ESTOQUE FABR.</t>
  </si>
  <si>
    <t>POZZAN</t>
  </si>
  <si>
    <t>113.4</t>
  </si>
  <si>
    <t>340.2</t>
  </si>
  <si>
    <t>18X106</t>
  </si>
  <si>
    <t>130.5</t>
  </si>
  <si>
    <t>PREF.CACHOEIRINHA</t>
  </si>
  <si>
    <t>25X10</t>
  </si>
  <si>
    <t>MADS JOIAS</t>
  </si>
  <si>
    <t>rogerio</t>
  </si>
  <si>
    <t xml:space="preserve">faca ruim </t>
  </si>
  <si>
    <t>53X53</t>
  </si>
  <si>
    <t>22381</t>
  </si>
  <si>
    <t>TRUFAO</t>
  </si>
  <si>
    <t>70.5</t>
  </si>
  <si>
    <t>PICCADILLY</t>
  </si>
  <si>
    <t>01/9</t>
  </si>
  <si>
    <t>22403</t>
  </si>
  <si>
    <t>A4 LARANJA</t>
  </si>
  <si>
    <t>A4 VERMELHA</t>
  </si>
  <si>
    <t>6038</t>
  </si>
  <si>
    <t>6039</t>
  </si>
  <si>
    <t>A4</t>
  </si>
  <si>
    <t>15.000</t>
  </si>
  <si>
    <t>GRAF. MURIALDO</t>
  </si>
  <si>
    <t>27/8</t>
  </si>
  <si>
    <t>DOMAQ</t>
  </si>
  <si>
    <t>L222</t>
  </si>
  <si>
    <t>105.7</t>
  </si>
  <si>
    <t>SANTO LUXO</t>
  </si>
  <si>
    <t>BOLO</t>
  </si>
  <si>
    <t>DOCE LEITE</t>
  </si>
  <si>
    <t>MASSINHA</t>
  </si>
  <si>
    <t>PAO MILHO</t>
  </si>
  <si>
    <t>PRESTIGIO</t>
  </si>
  <si>
    <t>BOMBOM</t>
  </si>
  <si>
    <t>UVA</t>
  </si>
  <si>
    <t>AGATHA</t>
  </si>
  <si>
    <t>PINCEIS ROMA</t>
  </si>
  <si>
    <t>FRESC</t>
  </si>
  <si>
    <t>44X40</t>
  </si>
  <si>
    <t>MTN</t>
  </si>
  <si>
    <t>ML</t>
  </si>
  <si>
    <t>172.5</t>
  </si>
  <si>
    <t>GP</t>
  </si>
  <si>
    <t>P2</t>
  </si>
  <si>
    <t>AJUSTFITNES</t>
  </si>
  <si>
    <t>58X28</t>
  </si>
  <si>
    <t>4X30</t>
  </si>
  <si>
    <t>REPOSIÇÃO</t>
  </si>
  <si>
    <t>85X120</t>
  </si>
  <si>
    <t>170.1</t>
  </si>
  <si>
    <t>ABACAXI</t>
  </si>
  <si>
    <t>XBURGUER</t>
  </si>
  <si>
    <t>PAO SOVADO</t>
  </si>
  <si>
    <t>CUCA CHOCO</t>
  </si>
  <si>
    <t>BENjA</t>
  </si>
  <si>
    <t>B.B TC</t>
  </si>
  <si>
    <t>MEDICINALLES</t>
  </si>
  <si>
    <t>MET</t>
  </si>
  <si>
    <t>CAXIFRUTI</t>
  </si>
  <si>
    <t>ARIAGNE</t>
  </si>
  <si>
    <t>aprovar?</t>
  </si>
  <si>
    <t>R+C</t>
  </si>
  <si>
    <t>MAZOLINI</t>
  </si>
  <si>
    <t>89X89</t>
  </si>
  <si>
    <t>FLOR. JUCARA</t>
  </si>
  <si>
    <t>MAXICORTE</t>
  </si>
  <si>
    <t>B.B AMAREL</t>
  </si>
  <si>
    <t>papel novo</t>
  </si>
  <si>
    <t>FERNANDA</t>
  </si>
  <si>
    <t>SMART</t>
  </si>
  <si>
    <t>chegou</t>
  </si>
  <si>
    <t>TITAN</t>
  </si>
  <si>
    <t>PROVA DIGITAL</t>
  </si>
  <si>
    <t>COUCHE BORRACHA FH05</t>
  </si>
  <si>
    <t>TEM NO ESTOQUE</t>
  </si>
  <si>
    <t>MARCOS</t>
  </si>
  <si>
    <t>BELA</t>
  </si>
  <si>
    <t>35x60</t>
  </si>
  <si>
    <t xml:space="preserve">EDISON </t>
  </si>
  <si>
    <t>QUEIJO MAZOLINI</t>
  </si>
  <si>
    <t>BERNARDI</t>
  </si>
  <si>
    <t>FELLICCI</t>
  </si>
  <si>
    <t xml:space="preserve">RA </t>
  </si>
  <si>
    <t>CLAUDEMIR</t>
  </si>
  <si>
    <t>faturar dia 31/10</t>
  </si>
  <si>
    <t>MEBRAFE</t>
  </si>
  <si>
    <t>EL FUEGO</t>
  </si>
  <si>
    <t>CONJ</t>
  </si>
  <si>
    <t>MEGUIS</t>
  </si>
  <si>
    <t>BOLETO ATRASADO</t>
  </si>
  <si>
    <t>POLIBRA</t>
  </si>
  <si>
    <t>OVOS AMORIM</t>
  </si>
  <si>
    <t xml:space="preserve">VARIOS </t>
  </si>
  <si>
    <t>BRUNA</t>
  </si>
  <si>
    <t>CODEETCH</t>
  </si>
  <si>
    <t>CIC</t>
  </si>
  <si>
    <t>TNP</t>
  </si>
  <si>
    <t>hot</t>
  </si>
  <si>
    <t>60x60</t>
  </si>
  <si>
    <t>BOPP LARANJA</t>
  </si>
  <si>
    <t>100X80 POMP</t>
  </si>
  <si>
    <t>SEM</t>
  </si>
  <si>
    <t>J. E AMORIM</t>
  </si>
  <si>
    <t>100X145</t>
  </si>
  <si>
    <t>L22888</t>
  </si>
  <si>
    <t>CACAU</t>
  </si>
  <si>
    <t>102X54</t>
  </si>
  <si>
    <t>19.8</t>
  </si>
  <si>
    <t>120X150</t>
  </si>
  <si>
    <t>PREFEITURA</t>
  </si>
  <si>
    <t>EXPRESSO</t>
  </si>
  <si>
    <t>150.4</t>
  </si>
  <si>
    <t>FAIMEC</t>
  </si>
  <si>
    <t>ESPAÇO</t>
  </si>
  <si>
    <t>COUCHE ACRILICO P7 WG55</t>
  </si>
  <si>
    <t>BOPP  ACRILICO FOSCO WG55</t>
  </si>
  <si>
    <t>160.2</t>
  </si>
  <si>
    <t>TEM PAPEL</t>
  </si>
  <si>
    <t>ROXO</t>
  </si>
  <si>
    <t>NOVOS MODELOS</t>
  </si>
  <si>
    <t>JANEIRO TIRAR NOTA</t>
  </si>
  <si>
    <t>faca não corta</t>
  </si>
  <si>
    <t>l22448</t>
  </si>
  <si>
    <t>MATINAZZO</t>
  </si>
  <si>
    <t>ALVARO</t>
  </si>
  <si>
    <t>LAGOTTO</t>
  </si>
  <si>
    <t>KATIUCIA</t>
  </si>
  <si>
    <t>50X188</t>
  </si>
  <si>
    <t>chegou cliche</t>
  </si>
  <si>
    <t>UVAS</t>
  </si>
  <si>
    <t>DI SOLLE</t>
  </si>
  <si>
    <t>COUCHE REMOVIVEL AR805</t>
  </si>
  <si>
    <t>faca nova 21</t>
  </si>
  <si>
    <t>METALURGICA</t>
  </si>
  <si>
    <t>C.B AZUL</t>
  </si>
  <si>
    <t>etiqueta 58x21</t>
  </si>
  <si>
    <t>amarela 60x27</t>
  </si>
  <si>
    <t>COMERCIAL</t>
  </si>
  <si>
    <t>ZANATTA</t>
  </si>
  <si>
    <t>caramelo</t>
  </si>
  <si>
    <t>120x92</t>
  </si>
  <si>
    <t>48x22</t>
  </si>
  <si>
    <t>tag 40x65</t>
  </si>
  <si>
    <t>TC PRETO</t>
  </si>
  <si>
    <t>ARPO</t>
  </si>
  <si>
    <t>PETECH 100 MICRAS / 110mm</t>
  </si>
  <si>
    <t>TAG 170g / 120mm</t>
  </si>
  <si>
    <t>POLIEST CROMO MEDIDA FEC.</t>
  </si>
  <si>
    <t>FASSON ECOGLOSS BOR. C2075</t>
  </si>
  <si>
    <t>OSMAR</t>
  </si>
  <si>
    <t>65X200</t>
  </si>
  <si>
    <t xml:space="preserve">F E J </t>
  </si>
  <si>
    <t>NOCTIA</t>
  </si>
  <si>
    <t>RJ</t>
  </si>
  <si>
    <t>COUCHE BORR. PLUS ADC5240</t>
  </si>
  <si>
    <t>COUCHE REMOV ADC710</t>
  </si>
  <si>
    <t>BOPP ACR. TC ADC210</t>
  </si>
  <si>
    <t>PERSONALITA</t>
  </si>
  <si>
    <t>DIRAM</t>
  </si>
  <si>
    <t>PEDROTTI</t>
  </si>
  <si>
    <t>R SACARIOTT</t>
  </si>
  <si>
    <t>MACORUL</t>
  </si>
  <si>
    <t>50.22</t>
  </si>
  <si>
    <t>65x200</t>
  </si>
  <si>
    <t>novo</t>
  </si>
  <si>
    <t>CAAF</t>
  </si>
  <si>
    <t>SIRLEI</t>
  </si>
  <si>
    <t>BOPP TC 30g</t>
  </si>
  <si>
    <t>ADRIELE</t>
  </si>
  <si>
    <t>104x40</t>
  </si>
  <si>
    <t>MBC</t>
  </si>
  <si>
    <t>ZIN</t>
  </si>
  <si>
    <t xml:space="preserve">LC </t>
  </si>
  <si>
    <t>82X33</t>
  </si>
  <si>
    <t>NONA CLARA</t>
  </si>
  <si>
    <t>AMARULA</t>
  </si>
  <si>
    <t>56X243</t>
  </si>
  <si>
    <t>COLLEONY</t>
  </si>
  <si>
    <t>MI LASER</t>
  </si>
  <si>
    <t>LA TOME</t>
  </si>
</sst>
</file>

<file path=xl/styles.xml><?xml version="1.0" encoding="utf-8"?>
<styleSheet xmlns="http://schemas.openxmlformats.org/spreadsheetml/2006/main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dd/mm"/>
    <numFmt numFmtId="166" formatCode="0.000000"/>
    <numFmt numFmtId="167" formatCode="_-&quot;R$&quot;\ * #,##0.000_-;\-&quot;R$&quot;\ * #,##0.000_-;_-&quot;R$&quot;\ * &quot;-&quot;??_-;_-@_-"/>
    <numFmt numFmtId="168" formatCode="0.0"/>
    <numFmt numFmtId="169" formatCode="0.000"/>
    <numFmt numFmtId="170" formatCode="#,##0.0"/>
    <numFmt numFmtId="171" formatCode="_-* #,##0_-;\-* #,##0_-;_-* &quot;-&quot;??_-;_-@_-"/>
  </numFmts>
  <fonts count="89"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u/>
      <sz val="11"/>
      <color rgb="FFFF0000"/>
      <name val="Calibri"/>
      <family val="2"/>
    </font>
    <font>
      <b/>
      <sz val="14"/>
      <color theme="0"/>
      <name val="Calibri"/>
      <family val="2"/>
    </font>
    <font>
      <b/>
      <sz val="12"/>
      <color rgb="FFFF0000"/>
      <name val="Calibri"/>
      <family val="2"/>
    </font>
    <font>
      <sz val="22"/>
      <color rgb="FFFF0000"/>
      <name val="Calibri"/>
      <family val="2"/>
    </font>
    <font>
      <b/>
      <sz val="22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theme="3"/>
      <name val="Calibri"/>
      <family val="2"/>
    </font>
    <font>
      <sz val="11"/>
      <color theme="3"/>
      <name val="Calibri"/>
      <family val="2"/>
    </font>
    <font>
      <sz val="14"/>
      <color theme="1"/>
      <name val="Calibri"/>
      <family val="2"/>
    </font>
    <font>
      <sz val="14"/>
      <color theme="0"/>
      <name val="Calibri"/>
      <family val="2"/>
    </font>
    <font>
      <b/>
      <sz val="14"/>
      <color rgb="FFFF0000"/>
      <name val="Calibri"/>
      <family val="2"/>
    </font>
    <font>
      <b/>
      <i/>
      <sz val="12"/>
      <color theme="1"/>
      <name val="Calibri"/>
      <family val="2"/>
    </font>
    <font>
      <sz val="12"/>
      <color rgb="FFFF0000"/>
      <name val="Calibri"/>
      <family val="2"/>
    </font>
    <font>
      <b/>
      <i/>
      <sz val="14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2"/>
      <color rgb="FF0070C0"/>
      <name val="Calibri"/>
      <family val="2"/>
    </font>
    <font>
      <b/>
      <sz val="14"/>
      <color rgb="FF0070C0"/>
      <name val="Calibri"/>
      <family val="2"/>
    </font>
    <font>
      <sz val="11"/>
      <color theme="0"/>
      <name val="Calibri"/>
      <family val="2"/>
    </font>
    <font>
      <b/>
      <sz val="14"/>
      <color theme="3"/>
      <name val="Calibri"/>
      <family val="2"/>
    </font>
    <font>
      <b/>
      <sz val="11"/>
      <color theme="3"/>
      <name val="Calibri"/>
      <family val="2"/>
    </font>
    <font>
      <b/>
      <sz val="16"/>
      <color theme="3"/>
      <name val="Calibri"/>
      <family val="2"/>
    </font>
    <font>
      <sz val="14"/>
      <color rgb="FFFF0000"/>
      <name val="Calibri"/>
      <family val="2"/>
    </font>
    <font>
      <sz val="10"/>
      <color rgb="FFFF0000"/>
      <name val="Calibri"/>
      <family val="2"/>
    </font>
    <font>
      <sz val="14"/>
      <name val="Calibri"/>
      <family val="2"/>
    </font>
    <font>
      <b/>
      <sz val="11"/>
      <color theme="0"/>
      <name val="Calibri"/>
      <family val="2"/>
    </font>
    <font>
      <b/>
      <sz val="11"/>
      <color theme="9" tint="-0.249977111117893"/>
      <name val="Calibri"/>
      <family val="2"/>
    </font>
    <font>
      <b/>
      <sz val="11"/>
      <color theme="4"/>
      <name val="Calibri"/>
      <family val="2"/>
    </font>
    <font>
      <sz val="11"/>
      <color theme="4"/>
      <name val="Calibri"/>
      <family val="2"/>
    </font>
    <font>
      <sz val="10"/>
      <name val="Calibri"/>
      <family val="2"/>
    </font>
    <font>
      <b/>
      <sz val="10"/>
      <color rgb="FF0070C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i/>
      <sz val="14"/>
      <name val="Calibri"/>
      <family val="2"/>
    </font>
    <font>
      <b/>
      <sz val="11"/>
      <color theme="6" tint="-0.499984740745262"/>
      <name val="Calibri"/>
      <family val="2"/>
    </font>
    <font>
      <sz val="11"/>
      <color theme="6" tint="-0.499984740745262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8"/>
      <color theme="1"/>
      <name val="Calibri"/>
      <family val="2"/>
    </font>
    <font>
      <b/>
      <sz val="18"/>
      <color theme="0"/>
      <name val="Calibri"/>
      <family val="2"/>
    </font>
    <font>
      <b/>
      <sz val="18"/>
      <color theme="1"/>
      <name val="Calibri"/>
      <family val="2"/>
    </font>
    <font>
      <b/>
      <sz val="18"/>
      <color rgb="FFFF0000"/>
      <name val="Calibri"/>
      <family val="2"/>
    </font>
    <font>
      <b/>
      <i/>
      <sz val="12"/>
      <name val="Calibri"/>
      <family val="2"/>
    </font>
    <font>
      <b/>
      <i/>
      <sz val="11"/>
      <color theme="1"/>
      <name val="Calibri"/>
      <family val="2"/>
    </font>
    <font>
      <sz val="8"/>
      <color rgb="FF000000"/>
      <name val="Arial"/>
      <family val="2"/>
    </font>
    <font>
      <b/>
      <sz val="20"/>
      <color rgb="FFFFFFFF"/>
      <name val="Calibri"/>
      <family val="2"/>
    </font>
    <font>
      <b/>
      <sz val="14"/>
      <color theme="6"/>
      <name val="Calibri"/>
      <family val="2"/>
    </font>
    <font>
      <b/>
      <sz val="11"/>
      <color theme="4" tint="-0.499984740745262"/>
      <name val="Calibri"/>
      <family val="2"/>
    </font>
    <font>
      <sz val="11"/>
      <color theme="4" tint="-0.499984740745262"/>
      <name val="Calibri"/>
      <family val="2"/>
    </font>
    <font>
      <i/>
      <sz val="11"/>
      <color rgb="FFFF0000"/>
      <name val="Calibri"/>
      <family val="2"/>
    </font>
    <font>
      <b/>
      <sz val="11"/>
      <color rgb="FF0070C0"/>
      <name val="Calibri"/>
      <family val="2"/>
    </font>
    <font>
      <b/>
      <sz val="10"/>
      <color rgb="FFFF0000"/>
      <name val="Calibri"/>
      <family val="2"/>
    </font>
    <font>
      <b/>
      <i/>
      <sz val="11"/>
      <name val="Calibri"/>
      <family val="2"/>
    </font>
    <font>
      <sz val="16"/>
      <color theme="0"/>
      <name val="Calibri"/>
      <family val="2"/>
    </font>
    <font>
      <b/>
      <sz val="12"/>
      <color theme="0"/>
      <name val="Calibri"/>
      <family val="2"/>
    </font>
    <font>
      <sz val="11"/>
      <color rgb="FFFFFFFF"/>
      <name val="Cambria"/>
      <family val="1"/>
    </font>
    <font>
      <b/>
      <sz val="11"/>
      <color rgb="FFFFFFFF"/>
      <name val="Cambria"/>
      <family val="1"/>
    </font>
    <font>
      <sz val="11"/>
      <color rgb="FF222222"/>
      <name val="Cambria"/>
      <family val="1"/>
    </font>
    <font>
      <b/>
      <sz val="12"/>
      <color rgb="FF92D050"/>
      <name val="Calibri"/>
      <family val="2"/>
    </font>
    <font>
      <b/>
      <sz val="16"/>
      <color rgb="FFFF0000"/>
      <name val="Calibri"/>
      <family val="2"/>
    </font>
    <font>
      <b/>
      <sz val="16"/>
      <name val="Calibri"/>
      <family val="2"/>
    </font>
    <font>
      <sz val="22"/>
      <color theme="1"/>
      <name val="Calibri"/>
      <family val="2"/>
    </font>
    <font>
      <b/>
      <sz val="22"/>
      <color theme="0"/>
      <name val="Calibri"/>
      <family val="2"/>
    </font>
    <font>
      <b/>
      <sz val="22"/>
      <color rgb="FFFF0000"/>
      <name val="Calibri"/>
      <family val="2"/>
    </font>
    <font>
      <b/>
      <sz val="16"/>
      <color theme="0"/>
      <name val="Calibri"/>
      <family val="2"/>
    </font>
    <font>
      <sz val="14"/>
      <color rgb="FF0070C0"/>
      <name val="Calibri"/>
      <family val="2"/>
    </font>
    <font>
      <b/>
      <i/>
      <sz val="11"/>
      <name val="Arial Black"/>
      <family val="2"/>
    </font>
  </fonts>
  <fills count="4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66" fillId="0" borderId="0">
      <alignment horizontal="left" vertical="center"/>
    </xf>
    <xf numFmtId="43" fontId="12" fillId="0" borderId="0" applyFont="0" applyFill="0" applyBorder="0" applyAlignment="0" applyProtection="0"/>
  </cellStyleXfs>
  <cellXfs count="2599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10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3" fontId="0" fillId="2" borderId="4" xfId="0" applyNumberFormat="1" applyFont="1" applyFill="1" applyBorder="1" applyAlignment="1">
      <alignment horizontal="center"/>
    </xf>
    <xf numFmtId="16" fontId="0" fillId="2" borderId="4" xfId="0" applyNumberFormat="1" applyFill="1" applyBorder="1" applyAlignment="1">
      <alignment horizontal="center"/>
    </xf>
    <xf numFmtId="0" fontId="0" fillId="4" borderId="0" xfId="0" applyFill="1"/>
    <xf numFmtId="0" fontId="0" fillId="4" borderId="0" xfId="0" applyFill="1" applyBorder="1"/>
    <xf numFmtId="0" fontId="14" fillId="3" borderId="4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3" fontId="13" fillId="2" borderId="4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6" fontId="13" fillId="2" borderId="4" xfId="0" applyNumberFormat="1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3" borderId="4" xfId="0" applyNumberFormat="1" applyFont="1" applyFill="1" applyBorder="1" applyAlignment="1">
      <alignment horizontal="center"/>
    </xf>
    <xf numFmtId="49" fontId="14" fillId="3" borderId="4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center"/>
    </xf>
    <xf numFmtId="49" fontId="0" fillId="2" borderId="4" xfId="0" applyNumberFormat="1" applyFont="1" applyFill="1" applyBorder="1" applyAlignment="1">
      <alignment horizontal="center"/>
    </xf>
    <xf numFmtId="165" fontId="14" fillId="3" borderId="4" xfId="0" applyNumberFormat="1" applyFont="1" applyFill="1" applyBorder="1" applyAlignment="1">
      <alignment horizontal="center"/>
    </xf>
    <xf numFmtId="165" fontId="0" fillId="2" borderId="4" xfId="0" applyNumberFormat="1" applyFont="1" applyFill="1" applyBorder="1" applyAlignment="1">
      <alignment horizontal="center"/>
    </xf>
    <xf numFmtId="165" fontId="13" fillId="2" borderId="4" xfId="0" applyNumberFormat="1" applyFont="1" applyFill="1" applyBorder="1" applyAlignment="1">
      <alignment horizontal="center"/>
    </xf>
    <xf numFmtId="0" fontId="13" fillId="2" borderId="4" xfId="0" applyNumberFormat="1" applyFont="1" applyFill="1" applyBorder="1" applyAlignment="1">
      <alignment horizontal="center"/>
    </xf>
    <xf numFmtId="49" fontId="13" fillId="2" borderId="4" xfId="0" applyNumberFormat="1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4" fillId="0" borderId="0" xfId="0" applyFont="1"/>
    <xf numFmtId="0" fontId="0" fillId="4" borderId="0" xfId="0" applyFont="1" applyFill="1"/>
    <xf numFmtId="0" fontId="0" fillId="0" borderId="0" xfId="0" applyFont="1"/>
    <xf numFmtId="49" fontId="11" fillId="2" borderId="4" xfId="0" applyNumberFormat="1" applyFont="1" applyFill="1" applyBorder="1" applyAlignment="1">
      <alignment horizontal="center"/>
    </xf>
    <xf numFmtId="0" fontId="13" fillId="4" borderId="0" xfId="0" applyFont="1" applyFill="1"/>
    <xf numFmtId="0" fontId="11" fillId="4" borderId="0" xfId="0" applyFont="1" applyFill="1"/>
    <xf numFmtId="0" fontId="13" fillId="0" borderId="0" xfId="0" applyFont="1"/>
    <xf numFmtId="0" fontId="11" fillId="0" borderId="0" xfId="0" applyFont="1"/>
    <xf numFmtId="0" fontId="18" fillId="2" borderId="4" xfId="0" applyFont="1" applyFill="1" applyBorder="1" applyAlignment="1">
      <alignment horizontal="center"/>
    </xf>
    <xf numFmtId="16" fontId="11" fillId="2" borderId="4" xfId="0" applyNumberFormat="1" applyFont="1" applyFill="1" applyBorder="1" applyAlignment="1">
      <alignment horizontal="center"/>
    </xf>
    <xf numFmtId="3" fontId="11" fillId="2" borderId="4" xfId="0" applyNumberFormat="1" applyFont="1" applyFill="1" applyBorder="1" applyAlignment="1">
      <alignment horizontal="center"/>
    </xf>
    <xf numFmtId="165" fontId="11" fillId="2" borderId="4" xfId="0" applyNumberFormat="1" applyFont="1" applyFill="1" applyBorder="1" applyAlignment="1">
      <alignment horizontal="center"/>
    </xf>
    <xf numFmtId="0" fontId="11" fillId="2" borderId="4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3" fontId="11" fillId="4" borderId="4" xfId="0" applyNumberFormat="1" applyFont="1" applyFill="1" applyBorder="1" applyAlignment="1">
      <alignment horizontal="center"/>
    </xf>
    <xf numFmtId="17" fontId="11" fillId="2" borderId="4" xfId="0" applyNumberFormat="1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16" fontId="0" fillId="5" borderId="4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3" fontId="0" fillId="5" borderId="4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7" fillId="5" borderId="4" xfId="0" applyFont="1" applyFill="1" applyBorder="1" applyAlignment="1">
      <alignment horizontal="center"/>
    </xf>
    <xf numFmtId="16" fontId="13" fillId="5" borderId="4" xfId="0" applyNumberFormat="1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3" fontId="13" fillId="5" borderId="4" xfId="0" applyNumberFormat="1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9" fillId="0" borderId="0" xfId="0" applyFont="1"/>
    <xf numFmtId="0" fontId="11" fillId="5" borderId="0" xfId="0" applyFont="1" applyFill="1"/>
    <xf numFmtId="0" fontId="11" fillId="2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4" borderId="0" xfId="0" applyFill="1" applyProtection="1">
      <protection locked="0"/>
    </xf>
    <xf numFmtId="0" fontId="11" fillId="4" borderId="0" xfId="0" applyFont="1" applyFill="1" applyBorder="1"/>
    <xf numFmtId="0" fontId="20" fillId="9" borderId="1" xfId="0" applyFont="1" applyFill="1" applyBorder="1" applyAlignment="1" applyProtection="1">
      <alignment horizontal="center"/>
      <protection locked="0"/>
    </xf>
    <xf numFmtId="0" fontId="20" fillId="10" borderId="4" xfId="0" applyFont="1" applyFill="1" applyBorder="1" applyAlignment="1" applyProtection="1">
      <alignment horizontal="center"/>
      <protection locked="0"/>
    </xf>
    <xf numFmtId="0" fontId="20" fillId="11" borderId="4" xfId="0" applyFont="1" applyFill="1" applyBorder="1" applyAlignment="1" applyProtection="1">
      <alignment horizontal="center"/>
      <protection locked="0"/>
    </xf>
    <xf numFmtId="0" fontId="20" fillId="6" borderId="9" xfId="0" applyFont="1" applyFill="1" applyBorder="1" applyAlignment="1" applyProtection="1">
      <alignment horizontal="center"/>
      <protection locked="0"/>
    </xf>
    <xf numFmtId="0" fontId="0" fillId="4" borderId="0" xfId="0" applyFill="1" applyAlignment="1" applyProtection="1">
      <protection locked="0"/>
    </xf>
    <xf numFmtId="0" fontId="23" fillId="4" borderId="0" xfId="0" applyFont="1" applyFill="1" applyAlignment="1" applyProtection="1">
      <alignment horizontal="left"/>
      <protection locked="0"/>
    </xf>
    <xf numFmtId="0" fontId="10" fillId="0" borderId="0" xfId="0" applyFont="1" applyAlignment="1">
      <alignment horizontal="center"/>
    </xf>
    <xf numFmtId="0" fontId="24" fillId="4" borderId="0" xfId="0" applyFont="1" applyFill="1" applyBorder="1" applyAlignment="1">
      <alignment horizontal="center"/>
    </xf>
    <xf numFmtId="0" fontId="25" fillId="4" borderId="0" xfId="0" applyFont="1" applyFill="1" applyBorder="1" applyAlignment="1">
      <alignment horizontal="center"/>
    </xf>
    <xf numFmtId="0" fontId="24" fillId="15" borderId="30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21" xfId="0" applyBorder="1"/>
    <xf numFmtId="0" fontId="10" fillId="0" borderId="31" xfId="0" applyFont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35" xfId="0" applyBorder="1" applyAlignment="1"/>
    <xf numFmtId="49" fontId="0" fillId="4" borderId="4" xfId="0" applyNumberFormat="1" applyFont="1" applyFill="1" applyBorder="1" applyAlignment="1">
      <alignment horizontal="center"/>
    </xf>
    <xf numFmtId="165" fontId="0" fillId="4" borderId="4" xfId="0" applyNumberFormat="1" applyFont="1" applyFill="1" applyBorder="1" applyAlignment="1">
      <alignment horizontal="center"/>
    </xf>
    <xf numFmtId="0" fontId="0" fillId="4" borderId="4" xfId="0" applyNumberFormat="1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3" fontId="0" fillId="4" borderId="4" xfId="0" applyNumberFormat="1" applyFont="1" applyFill="1" applyBorder="1" applyAlignment="1">
      <alignment horizontal="center"/>
    </xf>
    <xf numFmtId="0" fontId="27" fillId="4" borderId="4" xfId="0" applyFont="1" applyFill="1" applyBorder="1" applyAlignment="1">
      <alignment horizontal="center"/>
    </xf>
    <xf numFmtId="0" fontId="27" fillId="0" borderId="0" xfId="0" applyFont="1"/>
    <xf numFmtId="0" fontId="11" fillId="0" borderId="4" xfId="0" applyFont="1" applyBorder="1" applyAlignment="1">
      <alignment horizontal="center"/>
    </xf>
    <xf numFmtId="0" fontId="27" fillId="4" borderId="0" xfId="0" applyFont="1" applyFill="1"/>
    <xf numFmtId="49" fontId="11" fillId="4" borderId="4" xfId="0" applyNumberFormat="1" applyFont="1" applyFill="1" applyBorder="1" applyAlignment="1">
      <alignment horizontal="center"/>
    </xf>
    <xf numFmtId="165" fontId="11" fillId="4" borderId="4" xfId="0" applyNumberFormat="1" applyFont="1" applyFill="1" applyBorder="1" applyAlignment="1">
      <alignment horizontal="center"/>
    </xf>
    <xf numFmtId="0" fontId="11" fillId="4" borderId="4" xfId="0" applyNumberFormat="1" applyFont="1" applyFill="1" applyBorder="1" applyAlignment="1">
      <alignment horizontal="center"/>
    </xf>
    <xf numFmtId="44" fontId="0" fillId="4" borderId="4" xfId="0" applyNumberFormat="1" applyFill="1" applyBorder="1" applyAlignment="1">
      <alignment horizontal="center"/>
    </xf>
    <xf numFmtId="44" fontId="11" fillId="0" borderId="4" xfId="0" applyNumberFormat="1" applyFon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44" fontId="0" fillId="0" borderId="0" xfId="0" applyNumberFormat="1" applyAlignment="1">
      <alignment horizontal="center"/>
    </xf>
    <xf numFmtId="49" fontId="13" fillId="4" borderId="4" xfId="0" applyNumberFormat="1" applyFont="1" applyFill="1" applyBorder="1" applyAlignment="1">
      <alignment horizontal="center"/>
    </xf>
    <xf numFmtId="165" fontId="13" fillId="4" borderId="4" xfId="0" applyNumberFormat="1" applyFont="1" applyFill="1" applyBorder="1" applyAlignment="1">
      <alignment horizontal="center"/>
    </xf>
    <xf numFmtId="0" fontId="13" fillId="4" borderId="4" xfId="0" applyNumberFormat="1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3" fontId="13" fillId="4" borderId="4" xfId="0" applyNumberFormat="1" applyFont="1" applyFill="1" applyBorder="1" applyAlignment="1">
      <alignment horizontal="center"/>
    </xf>
    <xf numFmtId="49" fontId="0" fillId="2" borderId="4" xfId="0" applyNumberFormat="1" applyFill="1" applyBorder="1" applyAlignment="1">
      <alignment horizontal="center"/>
    </xf>
    <xf numFmtId="0" fontId="0" fillId="2" borderId="22" xfId="0" applyFont="1" applyFill="1" applyBorder="1" applyAlignment="1">
      <alignment horizontal="center"/>
    </xf>
    <xf numFmtId="0" fontId="0" fillId="2" borderId="36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4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14" fillId="0" borderId="1" xfId="0" applyFont="1" applyBorder="1" applyAlignment="1">
      <alignment horizontal="center"/>
    </xf>
    <xf numFmtId="2" fontId="14" fillId="0" borderId="37" xfId="0" applyNumberFormat="1" applyFont="1" applyBorder="1" applyAlignment="1">
      <alignment horizontal="center"/>
    </xf>
    <xf numFmtId="1" fontId="0" fillId="0" borderId="37" xfId="0" applyNumberFormat="1" applyBorder="1" applyAlignment="1">
      <alignment horizontal="center"/>
    </xf>
    <xf numFmtId="44" fontId="14" fillId="0" borderId="1" xfId="0" applyNumberFormat="1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14" fillId="0" borderId="37" xfId="0" applyNumberFormat="1" applyFont="1" applyBorder="1" applyAlignment="1">
      <alignment horizontal="center"/>
    </xf>
    <xf numFmtId="44" fontId="14" fillId="0" borderId="38" xfId="0" applyNumberFormat="1" applyFont="1" applyBorder="1" applyAlignment="1">
      <alignment horizontal="center"/>
    </xf>
    <xf numFmtId="44" fontId="0" fillId="0" borderId="38" xfId="0" applyNumberFormat="1" applyBorder="1" applyAlignment="1">
      <alignment horizontal="center"/>
    </xf>
    <xf numFmtId="44" fontId="17" fillId="16" borderId="7" xfId="0" applyNumberFormat="1" applyFont="1" applyFill="1" applyBorder="1" applyAlignment="1">
      <alignment horizontal="center"/>
    </xf>
    <xf numFmtId="44" fontId="17" fillId="16" borderId="8" xfId="0" applyNumberFormat="1" applyFont="1" applyFill="1" applyBorder="1" applyAlignment="1">
      <alignment horizontal="center"/>
    </xf>
    <xf numFmtId="44" fontId="13" fillId="16" borderId="9" xfId="0" applyNumberFormat="1" applyFont="1" applyFill="1" applyBorder="1" applyAlignment="1">
      <alignment horizontal="center"/>
    </xf>
    <xf numFmtId="44" fontId="13" fillId="16" borderId="10" xfId="0" applyNumberFormat="1" applyFont="1" applyFill="1" applyBorder="1" applyAlignment="1">
      <alignment horizontal="center"/>
    </xf>
    <xf numFmtId="44" fontId="13" fillId="16" borderId="11" xfId="0" applyNumberFormat="1" applyFont="1" applyFill="1" applyBorder="1" applyAlignment="1">
      <alignment horizontal="center"/>
    </xf>
    <xf numFmtId="44" fontId="13" fillId="16" borderId="12" xfId="0" applyNumberFormat="1" applyFont="1" applyFill="1" applyBorder="1" applyAlignment="1">
      <alignment horizontal="center"/>
    </xf>
    <xf numFmtId="3" fontId="0" fillId="2" borderId="36" xfId="0" applyNumberFormat="1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4" borderId="0" xfId="0" applyFont="1" applyFill="1" applyAlignment="1">
      <alignment horizontal="center"/>
    </xf>
    <xf numFmtId="0" fontId="13" fillId="2" borderId="22" xfId="0" applyFont="1" applyFill="1" applyBorder="1" applyAlignment="1">
      <alignment horizontal="center"/>
    </xf>
    <xf numFmtId="0" fontId="13" fillId="2" borderId="36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21" fillId="2" borderId="4" xfId="0" applyFont="1" applyFill="1" applyBorder="1" applyAlignment="1">
      <alignment horizontal="center"/>
    </xf>
    <xf numFmtId="0" fontId="24" fillId="2" borderId="4" xfId="0" applyFont="1" applyFill="1" applyBorder="1" applyAlignment="1">
      <alignment horizontal="center"/>
    </xf>
    <xf numFmtId="0" fontId="10" fillId="0" borderId="0" xfId="0" applyFont="1"/>
    <xf numFmtId="3" fontId="0" fillId="0" borderId="0" xfId="0" applyNumberFormat="1" applyFont="1"/>
    <xf numFmtId="16" fontId="13" fillId="2" borderId="36" xfId="0" applyNumberFormat="1" applyFon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167" fontId="14" fillId="0" borderId="4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3" fontId="11" fillId="2" borderId="36" xfId="0" applyNumberFormat="1" applyFont="1" applyFill="1" applyBorder="1" applyAlignment="1">
      <alignment horizontal="center"/>
    </xf>
    <xf numFmtId="16" fontId="13" fillId="0" borderId="0" xfId="0" applyNumberFormat="1" applyFont="1"/>
    <xf numFmtId="3" fontId="13" fillId="2" borderId="36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25" fillId="4" borderId="18" xfId="0" applyFont="1" applyFill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4" fillId="4" borderId="9" xfId="0" applyFont="1" applyFill="1" applyBorder="1" applyAlignment="1">
      <alignment horizontal="center"/>
    </xf>
    <xf numFmtId="0" fontId="25" fillId="4" borderId="4" xfId="0" applyFont="1" applyFill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4" fillId="4" borderId="11" xfId="0" applyFont="1" applyFill="1" applyBorder="1" applyAlignment="1">
      <alignment horizontal="center"/>
    </xf>
    <xf numFmtId="0" fontId="25" fillId="4" borderId="14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3" fontId="25" fillId="0" borderId="4" xfId="0" applyNumberFormat="1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3" fontId="25" fillId="0" borderId="14" xfId="0" applyNumberFormat="1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3" fontId="25" fillId="0" borderId="0" xfId="0" applyNumberFormat="1" applyFont="1" applyBorder="1" applyAlignment="1">
      <alignment horizontal="center"/>
    </xf>
    <xf numFmtId="3" fontId="25" fillId="0" borderId="18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4" fillId="0" borderId="30" xfId="0" applyFont="1" applyBorder="1" applyAlignment="1">
      <alignment horizontal="center"/>
    </xf>
    <xf numFmtId="0" fontId="25" fillId="0" borderId="29" xfId="0" applyFont="1" applyBorder="1" applyAlignment="1">
      <alignment horizontal="center"/>
    </xf>
    <xf numFmtId="3" fontId="25" fillId="0" borderId="29" xfId="0" applyNumberFormat="1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4" fillId="4" borderId="30" xfId="0" applyFont="1" applyFill="1" applyBorder="1" applyAlignment="1">
      <alignment horizontal="center"/>
    </xf>
    <xf numFmtId="0" fontId="25" fillId="4" borderId="29" xfId="0" applyFont="1" applyFill="1" applyBorder="1" applyAlignment="1">
      <alignment horizontal="center"/>
    </xf>
    <xf numFmtId="3" fontId="25" fillId="4" borderId="14" xfId="0" applyNumberFormat="1" applyFont="1" applyFill="1" applyBorder="1" applyAlignment="1">
      <alignment horizontal="center"/>
    </xf>
    <xf numFmtId="0" fontId="25" fillId="4" borderId="12" xfId="0" applyFont="1" applyFill="1" applyBorder="1" applyAlignment="1">
      <alignment horizontal="center"/>
    </xf>
    <xf numFmtId="0" fontId="24" fillId="4" borderId="39" xfId="0" applyFont="1" applyFill="1" applyBorder="1" applyAlignment="1">
      <alignment horizontal="center"/>
    </xf>
    <xf numFmtId="0" fontId="25" fillId="4" borderId="40" xfId="0" applyFont="1" applyFill="1" applyBorder="1" applyAlignment="1">
      <alignment horizontal="center"/>
    </xf>
    <xf numFmtId="0" fontId="25" fillId="0" borderId="40" xfId="0" applyFont="1" applyBorder="1" applyAlignment="1">
      <alignment horizontal="center"/>
    </xf>
    <xf numFmtId="0" fontId="25" fillId="0" borderId="41" xfId="0" applyFont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10" fillId="4" borderId="34" xfId="0" applyFont="1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25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25" fillId="0" borderId="18" xfId="0" applyFont="1" applyFill="1" applyBorder="1" applyAlignment="1">
      <alignment horizontal="center"/>
    </xf>
    <xf numFmtId="0" fontId="25" fillId="0" borderId="14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5" fillId="0" borderId="29" xfId="0" applyFont="1" applyFill="1" applyBorder="1" applyAlignment="1">
      <alignment horizontal="center"/>
    </xf>
    <xf numFmtId="0" fontId="18" fillId="4" borderId="4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7" fillId="4" borderId="4" xfId="0" applyFont="1" applyFill="1" applyBorder="1" applyAlignment="1">
      <alignment horizontal="center"/>
    </xf>
    <xf numFmtId="0" fontId="0" fillId="2" borderId="4" xfId="0" applyNumberFormat="1" applyFill="1" applyBorder="1" applyAlignment="1">
      <alignment horizontal="center"/>
    </xf>
    <xf numFmtId="44" fontId="0" fillId="2" borderId="4" xfId="0" applyNumberFormat="1" applyFill="1" applyBorder="1" applyAlignment="1">
      <alignment horizontal="center"/>
    </xf>
    <xf numFmtId="9" fontId="0" fillId="2" borderId="4" xfId="0" applyNumberFormat="1" applyFill="1" applyBorder="1" applyAlignment="1">
      <alignment horizontal="center"/>
    </xf>
    <xf numFmtId="49" fontId="14" fillId="2" borderId="4" xfId="0" applyNumberFormat="1" applyFont="1" applyFill="1" applyBorder="1" applyAlignment="1">
      <alignment horizontal="center"/>
    </xf>
    <xf numFmtId="165" fontId="14" fillId="2" borderId="4" xfId="0" applyNumberFormat="1" applyFont="1" applyFill="1" applyBorder="1" applyAlignment="1">
      <alignment horizontal="center"/>
    </xf>
    <xf numFmtId="0" fontId="14" fillId="2" borderId="4" xfId="0" applyNumberFormat="1" applyFont="1" applyFill="1" applyBorder="1" applyAlignment="1">
      <alignment horizontal="center"/>
    </xf>
    <xf numFmtId="3" fontId="14" fillId="2" borderId="4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3" fontId="18" fillId="2" borderId="4" xfId="0" applyNumberFormat="1" applyFont="1" applyFill="1" applyBorder="1" applyAlignment="1">
      <alignment horizontal="center"/>
    </xf>
    <xf numFmtId="16" fontId="11" fillId="4" borderId="0" xfId="0" applyNumberFormat="1" applyFont="1" applyFill="1"/>
    <xf numFmtId="0" fontId="11" fillId="0" borderId="0" xfId="0" applyFont="1" applyBorder="1"/>
    <xf numFmtId="0" fontId="13" fillId="0" borderId="0" xfId="0" applyFont="1" applyBorder="1"/>
    <xf numFmtId="0" fontId="0" fillId="0" borderId="0" xfId="0" applyFont="1" applyBorder="1"/>
    <xf numFmtId="0" fontId="13" fillId="4" borderId="0" xfId="0" applyFont="1" applyFill="1" applyBorder="1"/>
    <xf numFmtId="16" fontId="11" fillId="0" borderId="0" xfId="0" applyNumberFormat="1" applyFont="1" applyBorder="1"/>
    <xf numFmtId="16" fontId="13" fillId="0" borderId="0" xfId="0" applyNumberFormat="1" applyFont="1" applyBorder="1"/>
    <xf numFmtId="0" fontId="15" fillId="4" borderId="23" xfId="0" applyFont="1" applyFill="1" applyBorder="1" applyProtection="1">
      <protection locked="0"/>
    </xf>
    <xf numFmtId="0" fontId="20" fillId="6" borderId="22" xfId="0" applyFont="1" applyFill="1" applyBorder="1" applyAlignment="1" applyProtection="1">
      <alignment horizontal="center"/>
      <protection locked="0"/>
    </xf>
    <xf numFmtId="0" fontId="20" fillId="11" borderId="6" xfId="0" applyFont="1" applyFill="1" applyBorder="1" applyAlignment="1" applyProtection="1">
      <alignment horizontal="center"/>
      <protection locked="0"/>
    </xf>
    <xf numFmtId="0" fontId="20" fillId="10" borderId="6" xfId="0" applyFont="1" applyFill="1" applyBorder="1" applyAlignment="1" applyProtection="1">
      <alignment horizontal="center"/>
      <protection locked="0"/>
    </xf>
    <xf numFmtId="0" fontId="20" fillId="9" borderId="3" xfId="0" applyFont="1" applyFill="1" applyBorder="1" applyAlignment="1" applyProtection="1">
      <alignment horizontal="center"/>
      <protection locked="0"/>
    </xf>
    <xf numFmtId="0" fontId="15" fillId="4" borderId="13" xfId="0" applyFont="1" applyFill="1" applyBorder="1" applyProtection="1">
      <protection locked="0"/>
    </xf>
    <xf numFmtId="0" fontId="28" fillId="4" borderId="13" xfId="0" applyFont="1" applyFill="1" applyBorder="1" applyProtection="1">
      <protection locked="0"/>
    </xf>
    <xf numFmtId="0" fontId="29" fillId="6" borderId="9" xfId="0" applyFont="1" applyFill="1" applyBorder="1" applyAlignment="1" applyProtection="1">
      <alignment horizontal="center"/>
      <protection locked="0"/>
    </xf>
    <xf numFmtId="0" fontId="29" fillId="11" borderId="4" xfId="0" applyFont="1" applyFill="1" applyBorder="1" applyAlignment="1" applyProtection="1">
      <alignment horizontal="center"/>
      <protection locked="0"/>
    </xf>
    <xf numFmtId="0" fontId="29" fillId="10" borderId="4" xfId="0" applyFont="1" applyFill="1" applyBorder="1" applyAlignment="1" applyProtection="1">
      <alignment horizontal="center"/>
      <protection locked="0"/>
    </xf>
    <xf numFmtId="0" fontId="29" fillId="9" borderId="1" xfId="0" applyFont="1" applyFill="1" applyBorder="1" applyAlignment="1" applyProtection="1">
      <alignment horizontal="center"/>
      <protection locked="0"/>
    </xf>
    <xf numFmtId="0" fontId="28" fillId="4" borderId="21" xfId="0" applyFont="1" applyFill="1" applyBorder="1" applyProtection="1">
      <protection locked="0"/>
    </xf>
    <xf numFmtId="0" fontId="30" fillId="4" borderId="4" xfId="0" applyFont="1" applyFill="1" applyBorder="1" applyAlignment="1" applyProtection="1">
      <alignment horizontal="center"/>
      <protection locked="0"/>
    </xf>
    <xf numFmtId="0" fontId="29" fillId="7" borderId="1" xfId="0" applyFont="1" applyFill="1" applyBorder="1" applyAlignment="1" applyProtection="1">
      <alignment horizontal="center"/>
      <protection locked="0"/>
    </xf>
    <xf numFmtId="0" fontId="28" fillId="4" borderId="0" xfId="0" applyFont="1" applyFill="1" applyBorder="1" applyProtection="1">
      <protection locked="0"/>
    </xf>
    <xf numFmtId="0" fontId="29" fillId="4" borderId="0" xfId="0" applyFont="1" applyFill="1" applyBorder="1" applyProtection="1">
      <protection locked="0"/>
    </xf>
    <xf numFmtId="0" fontId="28" fillId="4" borderId="9" xfId="0" applyFont="1" applyFill="1" applyBorder="1" applyProtection="1">
      <protection locked="0"/>
    </xf>
    <xf numFmtId="166" fontId="28" fillId="4" borderId="21" xfId="0" applyNumberFormat="1" applyFont="1" applyFill="1" applyBorder="1" applyAlignment="1" applyProtection="1">
      <alignment horizontal="left"/>
      <protection locked="0"/>
    </xf>
    <xf numFmtId="0" fontId="9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9" fontId="32" fillId="0" borderId="14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64" fontId="32" fillId="0" borderId="14" xfId="0" applyNumberFormat="1" applyFont="1" applyBorder="1" applyAlignment="1">
      <alignment horizontal="center"/>
    </xf>
    <xf numFmtId="164" fontId="9" fillId="0" borderId="0" xfId="0" applyNumberFormat="1" applyFont="1" applyBorder="1" applyAlignment="1">
      <alignment horizontal="center"/>
    </xf>
    <xf numFmtId="9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4" fontId="32" fillId="0" borderId="0" xfId="0" applyNumberFormat="1" applyFont="1" applyBorder="1" applyAlignment="1">
      <alignment horizontal="center"/>
    </xf>
    <xf numFmtId="0" fontId="32" fillId="0" borderId="12" xfId="0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164" fontId="24" fillId="0" borderId="0" xfId="0" applyNumberFormat="1" applyFont="1" applyBorder="1" applyAlignment="1">
      <alignment horizontal="center"/>
    </xf>
    <xf numFmtId="164" fontId="31" fillId="17" borderId="43" xfId="0" applyNumberFormat="1" applyFont="1" applyFill="1" applyBorder="1" applyAlignment="1">
      <alignment horizontal="center" wrapText="1"/>
    </xf>
    <xf numFmtId="9" fontId="31" fillId="17" borderId="43" xfId="0" applyNumberFormat="1" applyFont="1" applyFill="1" applyBorder="1" applyAlignment="1">
      <alignment horizontal="center" wrapText="1"/>
    </xf>
    <xf numFmtId="0" fontId="31" fillId="17" borderId="44" xfId="0" applyFont="1" applyFill="1" applyBorder="1" applyAlignment="1">
      <alignment horizontal="center" wrapText="1"/>
    </xf>
    <xf numFmtId="164" fontId="0" fillId="0" borderId="0" xfId="0" applyNumberFormat="1"/>
    <xf numFmtId="168" fontId="13" fillId="0" borderId="0" xfId="0" applyNumberFormat="1" applyFont="1" applyAlignment="1">
      <alignment horizontal="center"/>
    </xf>
    <xf numFmtId="168" fontId="13" fillId="0" borderId="7" xfId="0" applyNumberFormat="1" applyFont="1" applyBorder="1" applyAlignment="1">
      <alignment horizontal="center"/>
    </xf>
    <xf numFmtId="168" fontId="13" fillId="0" borderId="9" xfId="0" applyNumberFormat="1" applyFont="1" applyBorder="1" applyAlignment="1">
      <alignment horizontal="center"/>
    </xf>
    <xf numFmtId="168" fontId="13" fillId="0" borderId="11" xfId="0" applyNumberFormat="1" applyFont="1" applyBorder="1" applyAlignment="1">
      <alignment horizontal="center"/>
    </xf>
    <xf numFmtId="168" fontId="13" fillId="0" borderId="30" xfId="0" applyNumberFormat="1" applyFont="1" applyBorder="1" applyAlignment="1">
      <alignment horizontal="center"/>
    </xf>
    <xf numFmtId="168" fontId="13" fillId="0" borderId="40" xfId="0" applyNumberFormat="1" applyFont="1" applyBorder="1" applyAlignment="1">
      <alignment horizontal="center"/>
    </xf>
    <xf numFmtId="169" fontId="13" fillId="0" borderId="0" xfId="0" applyNumberFormat="1" applyFont="1" applyAlignment="1">
      <alignment horizontal="center"/>
    </xf>
    <xf numFmtId="169" fontId="13" fillId="0" borderId="8" xfId="0" applyNumberFormat="1" applyFont="1" applyBorder="1" applyAlignment="1">
      <alignment horizontal="center"/>
    </xf>
    <xf numFmtId="169" fontId="13" fillId="0" borderId="10" xfId="0" applyNumberFormat="1" applyFont="1" applyBorder="1" applyAlignment="1">
      <alignment horizontal="center"/>
    </xf>
    <xf numFmtId="169" fontId="13" fillId="0" borderId="12" xfId="0" applyNumberFormat="1" applyFont="1" applyBorder="1" applyAlignment="1">
      <alignment horizontal="center"/>
    </xf>
    <xf numFmtId="169" fontId="13" fillId="0" borderId="27" xfId="0" applyNumberFormat="1" applyFont="1" applyBorder="1" applyAlignment="1">
      <alignment horizontal="center"/>
    </xf>
    <xf numFmtId="169" fontId="13" fillId="0" borderId="28" xfId="0" applyNumberFormat="1" applyFont="1" applyBorder="1" applyAlignment="1">
      <alignment horizontal="center"/>
    </xf>
    <xf numFmtId="0" fontId="33" fillId="17" borderId="7" xfId="0" applyFont="1" applyFill="1" applyBorder="1" applyAlignment="1">
      <alignment horizontal="center"/>
    </xf>
    <xf numFmtId="0" fontId="34" fillId="13" borderId="13" xfId="0" applyFont="1" applyFill="1" applyBorder="1" applyAlignment="1" applyProtection="1">
      <alignment horizontal="center"/>
      <protection locked="0"/>
    </xf>
    <xf numFmtId="0" fontId="35" fillId="6" borderId="19" xfId="0" applyFont="1" applyFill="1" applyBorder="1" applyAlignment="1" applyProtection="1">
      <alignment horizontal="center"/>
      <protection locked="0"/>
    </xf>
    <xf numFmtId="0" fontId="35" fillId="11" borderId="5" xfId="0" applyFont="1" applyFill="1" applyBorder="1" applyAlignment="1" applyProtection="1">
      <alignment horizontal="center"/>
      <protection locked="0"/>
    </xf>
    <xf numFmtId="0" fontId="35" fillId="10" borderId="5" xfId="0" applyFont="1" applyFill="1" applyBorder="1" applyAlignment="1" applyProtection="1">
      <alignment horizontal="center"/>
      <protection locked="0"/>
    </xf>
    <xf numFmtId="0" fontId="35" fillId="9" borderId="2" xfId="0" applyFont="1" applyFill="1" applyBorder="1" applyAlignment="1" applyProtection="1">
      <alignment horizontal="center"/>
      <protection locked="0"/>
    </xf>
    <xf numFmtId="0" fontId="34" fillId="0" borderId="0" xfId="0" applyFont="1"/>
    <xf numFmtId="0" fontId="36" fillId="0" borderId="0" xfId="0" applyFont="1" applyAlignment="1">
      <alignment horizontal="center"/>
    </xf>
    <xf numFmtId="164" fontId="34" fillId="0" borderId="0" xfId="0" applyNumberFormat="1" applyFont="1" applyAlignment="1">
      <alignment horizontal="center"/>
    </xf>
    <xf numFmtId="9" fontId="34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0" fontId="37" fillId="4" borderId="0" xfId="0" applyFont="1" applyFill="1" applyBorder="1" applyAlignment="1">
      <alignment horizontal="center"/>
    </xf>
    <xf numFmtId="2" fontId="37" fillId="4" borderId="0" xfId="0" applyNumberFormat="1" applyFont="1" applyFill="1" applyBorder="1" applyAlignment="1">
      <alignment horizontal="center"/>
    </xf>
    <xf numFmtId="2" fontId="37" fillId="0" borderId="0" xfId="0" applyNumberFormat="1" applyFont="1" applyBorder="1" applyAlignment="1">
      <alignment horizontal="center"/>
    </xf>
    <xf numFmtId="2" fontId="37" fillId="0" borderId="0" xfId="0" applyNumberFormat="1" applyFont="1"/>
    <xf numFmtId="2" fontId="37" fillId="4" borderId="40" xfId="0" applyNumberFormat="1" applyFont="1" applyFill="1" applyBorder="1" applyAlignment="1">
      <alignment horizontal="center"/>
    </xf>
    <xf numFmtId="0" fontId="37" fillId="0" borderId="0" xfId="0" applyFont="1"/>
    <xf numFmtId="0" fontId="38" fillId="0" borderId="0" xfId="0" applyFont="1"/>
    <xf numFmtId="164" fontId="38" fillId="0" borderId="0" xfId="0" applyNumberFormat="1" applyFont="1" applyAlignment="1">
      <alignment horizontal="center"/>
    </xf>
    <xf numFmtId="164" fontId="38" fillId="0" borderId="0" xfId="0" applyNumberFormat="1" applyFont="1" applyBorder="1" applyAlignment="1">
      <alignment horizontal="center"/>
    </xf>
    <xf numFmtId="0" fontId="0" fillId="4" borderId="4" xfId="0" applyFill="1" applyBorder="1"/>
    <xf numFmtId="2" fontId="24" fillId="18" borderId="18" xfId="0" applyNumberFormat="1" applyFont="1" applyFill="1" applyBorder="1" applyAlignment="1" applyProtection="1">
      <alignment horizontal="center"/>
    </xf>
    <xf numFmtId="2" fontId="24" fillId="18" borderId="4" xfId="0" applyNumberFormat="1" applyFont="1" applyFill="1" applyBorder="1" applyAlignment="1" applyProtection="1">
      <alignment horizontal="center"/>
    </xf>
    <xf numFmtId="2" fontId="24" fillId="18" borderId="14" xfId="0" applyNumberFormat="1" applyFont="1" applyFill="1" applyBorder="1" applyAlignment="1" applyProtection="1">
      <alignment horizontal="center"/>
    </xf>
    <xf numFmtId="2" fontId="24" fillId="18" borderId="18" xfId="0" applyNumberFormat="1" applyFont="1" applyFill="1" applyBorder="1" applyAlignment="1">
      <alignment horizontal="center"/>
    </xf>
    <xf numFmtId="2" fontId="24" fillId="18" borderId="4" xfId="0" applyNumberFormat="1" applyFont="1" applyFill="1" applyBorder="1" applyAlignment="1">
      <alignment horizontal="center"/>
    </xf>
    <xf numFmtId="2" fontId="24" fillId="18" borderId="14" xfId="0" applyNumberFormat="1" applyFont="1" applyFill="1" applyBorder="1" applyAlignment="1">
      <alignment horizontal="center"/>
    </xf>
    <xf numFmtId="2" fontId="24" fillId="18" borderId="29" xfId="0" applyNumberFormat="1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169" fontId="13" fillId="0" borderId="4" xfId="0" applyNumberFormat="1" applyFont="1" applyBorder="1" applyAlignment="1">
      <alignment horizontal="center"/>
    </xf>
    <xf numFmtId="16" fontId="0" fillId="4" borderId="4" xfId="0" applyNumberFormat="1" applyFont="1" applyFill="1" applyBorder="1" applyAlignment="1">
      <alignment horizontal="center"/>
    </xf>
    <xf numFmtId="44" fontId="26" fillId="0" borderId="4" xfId="0" applyNumberFormat="1" applyFont="1" applyBorder="1" applyAlignment="1">
      <alignment horizontal="center"/>
    </xf>
    <xf numFmtId="167" fontId="26" fillId="0" borderId="4" xfId="0" applyNumberFormat="1" applyFont="1" applyBorder="1" applyAlignment="1">
      <alignment horizontal="center"/>
    </xf>
    <xf numFmtId="0" fontId="0" fillId="0" borderId="4" xfId="0" applyFill="1" applyBorder="1"/>
    <xf numFmtId="44" fontId="26" fillId="2" borderId="4" xfId="0" applyNumberFormat="1" applyFont="1" applyFill="1" applyBorder="1" applyAlignment="1">
      <alignment horizontal="center"/>
    </xf>
    <xf numFmtId="167" fontId="26" fillId="2" borderId="4" xfId="0" applyNumberFormat="1" applyFont="1" applyFill="1" applyBorder="1" applyAlignment="1">
      <alignment horizontal="center"/>
    </xf>
    <xf numFmtId="9" fontId="0" fillId="4" borderId="4" xfId="0" applyNumberFormat="1" applyFill="1" applyBorder="1" applyAlignment="1">
      <alignment horizontal="center"/>
    </xf>
    <xf numFmtId="167" fontId="14" fillId="4" borderId="4" xfId="0" applyNumberFormat="1" applyFont="1" applyFill="1" applyBorder="1" applyAlignment="1">
      <alignment horizontal="center"/>
    </xf>
    <xf numFmtId="9" fontId="26" fillId="2" borderId="4" xfId="0" applyNumberFormat="1" applyFont="1" applyFill="1" applyBorder="1" applyAlignment="1">
      <alignment horizontal="center"/>
    </xf>
    <xf numFmtId="0" fontId="14" fillId="0" borderId="4" xfId="0" applyFont="1" applyBorder="1"/>
    <xf numFmtId="49" fontId="18" fillId="4" borderId="4" xfId="0" applyNumberFormat="1" applyFont="1" applyFill="1" applyBorder="1" applyAlignment="1">
      <alignment horizontal="center"/>
    </xf>
    <xf numFmtId="49" fontId="17" fillId="4" borderId="4" xfId="0" applyNumberFormat="1" applyFont="1" applyFill="1" applyBorder="1" applyAlignment="1">
      <alignment horizontal="center"/>
    </xf>
    <xf numFmtId="49" fontId="18" fillId="2" borderId="4" xfId="0" applyNumberFormat="1" applyFont="1" applyFill="1" applyBorder="1" applyAlignment="1">
      <alignment horizontal="center"/>
    </xf>
    <xf numFmtId="49" fontId="17" fillId="2" borderId="4" xfId="0" applyNumberFormat="1" applyFont="1" applyFill="1" applyBorder="1" applyAlignment="1">
      <alignment horizontal="center"/>
    </xf>
    <xf numFmtId="49" fontId="14" fillId="2" borderId="5" xfId="0" applyNumberFormat="1" applyFont="1" applyFill="1" applyBorder="1" applyAlignment="1">
      <alignment horizontal="center"/>
    </xf>
    <xf numFmtId="165" fontId="0" fillId="2" borderId="5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3" fontId="0" fillId="2" borderId="5" xfId="0" applyNumberFormat="1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49" fontId="14" fillId="2" borderId="6" xfId="0" applyNumberFormat="1" applyFont="1" applyFill="1" applyBorder="1" applyAlignment="1">
      <alignment horizontal="center"/>
    </xf>
    <xf numFmtId="165" fontId="0" fillId="2" borderId="6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49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3" fontId="0" fillId="2" borderId="6" xfId="0" applyNumberFormat="1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13" fillId="4" borderId="45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11" fillId="0" borderId="45" xfId="0" applyFont="1" applyBorder="1" applyAlignment="1">
      <alignment horizontal="center"/>
    </xf>
    <xf numFmtId="0" fontId="0" fillId="0" borderId="45" xfId="0" applyFont="1" applyBorder="1" applyAlignment="1">
      <alignment horizontal="center"/>
    </xf>
    <xf numFmtId="0" fontId="0" fillId="0" borderId="46" xfId="0" applyFont="1" applyBorder="1" applyAlignment="1">
      <alignment horizontal="center"/>
    </xf>
    <xf numFmtId="0" fontId="0" fillId="4" borderId="35" xfId="0" applyFont="1" applyFill="1" applyBorder="1"/>
    <xf numFmtId="0" fontId="13" fillId="4" borderId="21" xfId="0" applyFont="1" applyFill="1" applyBorder="1"/>
    <xf numFmtId="0" fontId="0" fillId="4" borderId="21" xfId="0" applyFill="1" applyBorder="1"/>
    <xf numFmtId="0" fontId="11" fillId="0" borderId="21" xfId="0" applyFont="1" applyBorder="1"/>
    <xf numFmtId="0" fontId="0" fillId="0" borderId="21" xfId="0" applyFont="1" applyBorder="1"/>
    <xf numFmtId="0" fontId="0" fillId="0" borderId="33" xfId="0" applyFont="1" applyBorder="1"/>
    <xf numFmtId="0" fontId="0" fillId="0" borderId="0" xfId="0" applyFont="1" applyAlignment="1">
      <alignment horizontal="center"/>
    </xf>
    <xf numFmtId="0" fontId="0" fillId="4" borderId="0" xfId="0" applyFont="1" applyFill="1" applyAlignment="1">
      <alignment horizontal="center"/>
    </xf>
    <xf numFmtId="0" fontId="0" fillId="4" borderId="25" xfId="0" applyFont="1" applyFill="1" applyBorder="1" applyAlignment="1">
      <alignment horizontal="center"/>
    </xf>
    <xf numFmtId="0" fontId="0" fillId="4" borderId="24" xfId="0" applyFont="1" applyFill="1" applyBorder="1" applyAlignment="1">
      <alignment horizontal="center"/>
    </xf>
    <xf numFmtId="0" fontId="13" fillId="4" borderId="0" xfId="0" applyFont="1" applyFill="1" applyBorder="1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0" borderId="4" xfId="0" applyFont="1" applyBorder="1"/>
    <xf numFmtId="0" fontId="13" fillId="0" borderId="4" xfId="0" applyFont="1" applyBorder="1"/>
    <xf numFmtId="0" fontId="11" fillId="4" borderId="4" xfId="0" applyFont="1" applyFill="1" applyBorder="1"/>
    <xf numFmtId="0" fontId="14" fillId="0" borderId="0" xfId="0" applyFont="1" applyBorder="1"/>
    <xf numFmtId="0" fontId="13" fillId="4" borderId="4" xfId="0" applyFont="1" applyFill="1" applyBorder="1"/>
    <xf numFmtId="44" fontId="26" fillId="4" borderId="4" xfId="0" applyNumberFormat="1" applyFont="1" applyFill="1" applyBorder="1" applyAlignment="1">
      <alignment horizontal="center"/>
    </xf>
    <xf numFmtId="167" fontId="26" fillId="4" borderId="4" xfId="0" applyNumberFormat="1" applyFont="1" applyFill="1" applyBorder="1" applyAlignment="1">
      <alignment horizontal="center"/>
    </xf>
    <xf numFmtId="167" fontId="17" fillId="4" borderId="4" xfId="0" applyNumberFormat="1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167" fontId="26" fillId="4" borderId="6" xfId="0" applyNumberFormat="1" applyFont="1" applyFill="1" applyBorder="1" applyAlignment="1">
      <alignment horizontal="center"/>
    </xf>
    <xf numFmtId="44" fontId="26" fillId="0" borderId="6" xfId="0" applyNumberFormat="1" applyFon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44" fontId="0" fillId="0" borderId="6" xfId="0" applyNumberFormat="1" applyBorder="1" applyAlignment="1">
      <alignment horizontal="center"/>
    </xf>
    <xf numFmtId="167" fontId="26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44" fontId="26" fillId="2" borderId="6" xfId="0" applyNumberFormat="1" applyFont="1" applyFill="1" applyBorder="1" applyAlignment="1">
      <alignment horizontal="center"/>
    </xf>
    <xf numFmtId="9" fontId="26" fillId="2" borderId="6" xfId="0" applyNumberFormat="1" applyFont="1" applyFill="1" applyBorder="1" applyAlignment="1">
      <alignment horizontal="center"/>
    </xf>
    <xf numFmtId="0" fontId="0" fillId="0" borderId="3" xfId="0" applyBorder="1"/>
    <xf numFmtId="0" fontId="14" fillId="14" borderId="30" xfId="0" applyFont="1" applyFill="1" applyBorder="1" applyAlignment="1">
      <alignment horizontal="center"/>
    </xf>
    <xf numFmtId="0" fontId="10" fillId="14" borderId="29" xfId="0" applyFont="1" applyFill="1" applyBorder="1" applyAlignment="1">
      <alignment horizontal="center"/>
    </xf>
    <xf numFmtId="44" fontId="14" fillId="14" borderId="29" xfId="0" applyNumberFormat="1" applyFont="1" applyFill="1" applyBorder="1" applyAlignment="1">
      <alignment horizontal="center"/>
    </xf>
    <xf numFmtId="9" fontId="14" fillId="14" borderId="29" xfId="0" applyNumberFormat="1" applyFont="1" applyFill="1" applyBorder="1" applyAlignment="1">
      <alignment horizontal="center"/>
    </xf>
    <xf numFmtId="0" fontId="14" fillId="14" borderId="29" xfId="0" applyNumberFormat="1" applyFont="1" applyFill="1" applyBorder="1" applyAlignment="1">
      <alignment horizontal="center"/>
    </xf>
    <xf numFmtId="44" fontId="14" fillId="14" borderId="28" xfId="0" applyNumberFormat="1" applyFont="1" applyFill="1" applyBorder="1" applyAlignment="1">
      <alignment horizontal="center"/>
    </xf>
    <xf numFmtId="0" fontId="14" fillId="16" borderId="1" xfId="0" applyFont="1" applyFill="1" applyBorder="1" applyAlignment="1">
      <alignment horizontal="center"/>
    </xf>
    <xf numFmtId="0" fontId="0" fillId="0" borderId="47" xfId="0" applyBorder="1" applyAlignment="1">
      <alignment horizontal="center"/>
    </xf>
    <xf numFmtId="164" fontId="24" fillId="0" borderId="49" xfId="1" applyNumberFormat="1" applyFont="1" applyFill="1" applyBorder="1" applyAlignment="1">
      <alignment horizontal="center"/>
    </xf>
    <xf numFmtId="164" fontId="24" fillId="0" borderId="50" xfId="1" applyNumberFormat="1" applyFont="1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164" fontId="0" fillId="4" borderId="0" xfId="0" applyNumberFormat="1" applyFill="1"/>
    <xf numFmtId="164" fontId="0" fillId="4" borderId="0" xfId="0" applyNumberFormat="1" applyFill="1" applyBorder="1"/>
    <xf numFmtId="164" fontId="0" fillId="0" borderId="0" xfId="0" applyNumberFormat="1" applyFont="1"/>
    <xf numFmtId="164" fontId="0" fillId="4" borderId="0" xfId="0" applyNumberFormat="1" applyFont="1" applyFill="1"/>
    <xf numFmtId="164" fontId="13" fillId="4" borderId="0" xfId="0" applyNumberFormat="1" applyFont="1" applyFill="1" applyBorder="1"/>
    <xf numFmtId="164" fontId="11" fillId="0" borderId="0" xfId="0" applyNumberFormat="1" applyFont="1"/>
    <xf numFmtId="164" fontId="0" fillId="0" borderId="0" xfId="0" applyNumberFormat="1" applyBorder="1"/>
    <xf numFmtId="164" fontId="13" fillId="4" borderId="0" xfId="0" applyNumberFormat="1" applyFont="1" applyFill="1"/>
    <xf numFmtId="164" fontId="13" fillId="0" borderId="0" xfId="0" applyNumberFormat="1" applyFont="1"/>
    <xf numFmtId="164" fontId="11" fillId="4" borderId="0" xfId="0" applyNumberFormat="1" applyFont="1" applyFill="1" applyBorder="1"/>
    <xf numFmtId="167" fontId="14" fillId="4" borderId="5" xfId="0" applyNumberFormat="1" applyFont="1" applyFill="1" applyBorder="1" applyAlignment="1">
      <alignment horizontal="center"/>
    </xf>
    <xf numFmtId="44" fontId="0" fillId="0" borderId="5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26" xfId="0" applyBorder="1"/>
    <xf numFmtId="0" fontId="0" fillId="0" borderId="26" xfId="0" applyBorder="1" applyAlignment="1"/>
    <xf numFmtId="0" fontId="0" fillId="0" borderId="27" xfId="0" applyBorder="1" applyAlignment="1"/>
    <xf numFmtId="0" fontId="0" fillId="0" borderId="15" xfId="0" applyBorder="1" applyAlignment="1">
      <alignment horizontal="center"/>
    </xf>
    <xf numFmtId="0" fontId="0" fillId="0" borderId="51" xfId="0" applyFill="1" applyBorder="1"/>
    <xf numFmtId="0" fontId="10" fillId="0" borderId="5" xfId="0" applyFont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44" fontId="0" fillId="2" borderId="5" xfId="0" applyNumberFormat="1" applyFill="1" applyBorder="1" applyAlignment="1">
      <alignment horizontal="center"/>
    </xf>
    <xf numFmtId="167" fontId="26" fillId="2" borderId="5" xfId="0" applyNumberFormat="1" applyFont="1" applyFill="1" applyBorder="1" applyAlignment="1">
      <alignment horizontal="center"/>
    </xf>
    <xf numFmtId="0" fontId="10" fillId="0" borderId="15" xfId="0" applyFont="1" applyBorder="1" applyAlignment="1">
      <alignment horizontal="center"/>
    </xf>
    <xf numFmtId="44" fontId="0" fillId="0" borderId="26" xfId="0" applyNumberFormat="1" applyBorder="1" applyAlignment="1">
      <alignment horizontal="center"/>
    </xf>
    <xf numFmtId="9" fontId="0" fillId="0" borderId="26" xfId="0" applyNumberFormat="1" applyBorder="1" applyAlignment="1">
      <alignment horizontal="center"/>
    </xf>
    <xf numFmtId="44" fontId="0" fillId="0" borderId="27" xfId="0" applyNumberFormat="1" applyBorder="1" applyAlignment="1">
      <alignment horizontal="center"/>
    </xf>
    <xf numFmtId="44" fontId="0" fillId="0" borderId="15" xfId="0" applyNumberFormat="1" applyBorder="1" applyAlignment="1">
      <alignment horizontal="center"/>
    </xf>
    <xf numFmtId="0" fontId="0" fillId="0" borderId="26" xfId="0" applyNumberFormat="1" applyBorder="1" applyAlignment="1">
      <alignment horizontal="center"/>
    </xf>
    <xf numFmtId="167" fontId="26" fillId="0" borderId="40" xfId="0" applyNumberFormat="1" applyFont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44" fontId="0" fillId="2" borderId="6" xfId="0" applyNumberFormat="1" applyFill="1" applyBorder="1" applyAlignment="1">
      <alignment horizontal="center"/>
    </xf>
    <xf numFmtId="44" fontId="26" fillId="4" borderId="6" xfId="0" applyNumberFormat="1" applyFont="1" applyFill="1" applyBorder="1" applyAlignment="1">
      <alignment horizontal="center"/>
    </xf>
    <xf numFmtId="9" fontId="0" fillId="4" borderId="6" xfId="0" applyNumberFormat="1" applyFill="1" applyBorder="1" applyAlignment="1">
      <alignment horizontal="center"/>
    </xf>
    <xf numFmtId="44" fontId="0" fillId="4" borderId="6" xfId="0" applyNumberFormat="1" applyFill="1" applyBorder="1" applyAlignment="1">
      <alignment horizontal="center"/>
    </xf>
    <xf numFmtId="9" fontId="13" fillId="4" borderId="4" xfId="0" applyNumberFormat="1" applyFont="1" applyFill="1" applyBorder="1" applyAlignment="1">
      <alignment horizontal="center"/>
    </xf>
    <xf numFmtId="0" fontId="0" fillId="0" borderId="27" xfId="0" applyBorder="1"/>
    <xf numFmtId="164" fontId="0" fillId="2" borderId="4" xfId="0" applyNumberFormat="1" applyFill="1" applyBorder="1" applyAlignment="1">
      <alignment horizontal="center"/>
    </xf>
    <xf numFmtId="164" fontId="13" fillId="2" borderId="4" xfId="0" applyNumberFormat="1" applyFont="1" applyFill="1" applyBorder="1" applyAlignment="1">
      <alignment horizontal="center"/>
    </xf>
    <xf numFmtId="0" fontId="9" fillId="0" borderId="33" xfId="0" applyFont="1" applyBorder="1"/>
    <xf numFmtId="164" fontId="14" fillId="3" borderId="4" xfId="0" applyNumberFormat="1" applyFont="1" applyFill="1" applyBorder="1" applyAlignment="1">
      <alignment horizontal="center"/>
    </xf>
    <xf numFmtId="164" fontId="17" fillId="4" borderId="4" xfId="0" applyNumberFormat="1" applyFont="1" applyFill="1" applyBorder="1" applyAlignment="1">
      <alignment horizontal="center"/>
    </xf>
    <xf numFmtId="164" fontId="0" fillId="0" borderId="3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11" fillId="2" borderId="4" xfId="0" applyNumberFormat="1" applyFont="1" applyFill="1" applyBorder="1" applyAlignment="1">
      <alignment horizontal="center"/>
    </xf>
    <xf numFmtId="164" fontId="14" fillId="2" borderId="4" xfId="0" applyNumberFormat="1" applyFont="1" applyFill="1" applyBorder="1" applyAlignment="1">
      <alignment horizontal="center"/>
    </xf>
    <xf numFmtId="164" fontId="18" fillId="2" borderId="4" xfId="0" applyNumberFormat="1" applyFont="1" applyFill="1" applyBorder="1" applyAlignment="1">
      <alignment horizontal="center"/>
    </xf>
    <xf numFmtId="49" fontId="14" fillId="4" borderId="4" xfId="0" applyNumberFormat="1" applyFont="1" applyFill="1" applyBorder="1" applyAlignment="1">
      <alignment horizontal="center"/>
    </xf>
    <xf numFmtId="164" fontId="14" fillId="4" borderId="4" xfId="0" applyNumberFormat="1" applyFont="1" applyFill="1" applyBorder="1" applyAlignment="1">
      <alignment horizontal="center"/>
    </xf>
    <xf numFmtId="164" fontId="18" fillId="4" borderId="4" xfId="0" applyNumberFormat="1" applyFont="1" applyFill="1" applyBorder="1" applyAlignment="1">
      <alignment horizontal="center"/>
    </xf>
    <xf numFmtId="0" fontId="13" fillId="21" borderId="4" xfId="0" applyFont="1" applyFill="1" applyBorder="1" applyAlignment="1">
      <alignment horizontal="center"/>
    </xf>
    <xf numFmtId="164" fontId="17" fillId="2" borderId="4" xfId="0" applyNumberFormat="1" applyFont="1" applyFill="1" applyBorder="1" applyAlignment="1">
      <alignment horizontal="center"/>
    </xf>
    <xf numFmtId="164" fontId="13" fillId="2" borderId="4" xfId="0" quotePrefix="1" applyNumberFormat="1" applyFont="1" applyFill="1" applyBorder="1" applyAlignment="1">
      <alignment horizontal="center"/>
    </xf>
    <xf numFmtId="164" fontId="13" fillId="0" borderId="0" xfId="0" applyNumberFormat="1" applyFont="1" applyBorder="1"/>
    <xf numFmtId="164" fontId="11" fillId="0" borderId="0" xfId="0" applyNumberFormat="1" applyFont="1" applyBorder="1"/>
    <xf numFmtId="44" fontId="21" fillId="2" borderId="4" xfId="0" applyNumberFormat="1" applyFont="1" applyFill="1" applyBorder="1" applyAlignment="1">
      <alignment horizontal="center"/>
    </xf>
    <xf numFmtId="44" fontId="21" fillId="2" borderId="5" xfId="0" applyNumberFormat="1" applyFont="1" applyFill="1" applyBorder="1" applyAlignment="1">
      <alignment horizontal="center"/>
    </xf>
    <xf numFmtId="164" fontId="11" fillId="4" borderId="0" xfId="0" applyNumberFormat="1" applyFont="1" applyFill="1"/>
    <xf numFmtId="0" fontId="25" fillId="4" borderId="7" xfId="0" applyFont="1" applyFill="1" applyBorder="1" applyAlignment="1">
      <alignment horizontal="center"/>
    </xf>
    <xf numFmtId="0" fontId="25" fillId="4" borderId="8" xfId="0" applyFont="1" applyFill="1" applyBorder="1" applyAlignment="1">
      <alignment horizontal="center"/>
    </xf>
    <xf numFmtId="0" fontId="0" fillId="4" borderId="0" xfId="0" applyFont="1" applyFill="1" applyBorder="1"/>
    <xf numFmtId="0" fontId="25" fillId="4" borderId="11" xfId="0" applyFont="1" applyFill="1" applyBorder="1" applyAlignment="1">
      <alignment horizontal="center"/>
    </xf>
    <xf numFmtId="44" fontId="42" fillId="2" borderId="4" xfId="0" applyNumberFormat="1" applyFont="1" applyFill="1" applyBorder="1" applyAlignment="1">
      <alignment horizontal="center"/>
    </xf>
    <xf numFmtId="44" fontId="42" fillId="2" borderId="6" xfId="0" applyNumberFormat="1" applyFont="1" applyFill="1" applyBorder="1" applyAlignment="1">
      <alignment horizontal="center"/>
    </xf>
    <xf numFmtId="167" fontId="42" fillId="2" borderId="4" xfId="0" applyNumberFormat="1" applyFont="1" applyFill="1" applyBorder="1" applyAlignment="1">
      <alignment horizontal="center"/>
    </xf>
    <xf numFmtId="167" fontId="42" fillId="2" borderId="6" xfId="0" applyNumberFormat="1" applyFont="1" applyFill="1" applyBorder="1" applyAlignment="1">
      <alignment horizontal="center"/>
    </xf>
    <xf numFmtId="164" fontId="0" fillId="2" borderId="4" xfId="0" applyNumberFormat="1" applyFont="1" applyFill="1" applyBorder="1" applyAlignment="1">
      <alignment horizontal="center"/>
    </xf>
    <xf numFmtId="0" fontId="0" fillId="0" borderId="0" xfId="0" applyNumberFormat="1"/>
    <xf numFmtId="164" fontId="13" fillId="4" borderId="4" xfId="0" applyNumberFormat="1" applyFont="1" applyFill="1" applyBorder="1"/>
    <xf numFmtId="3" fontId="13" fillId="4" borderId="4" xfId="0" applyNumberFormat="1" applyFont="1" applyFill="1" applyBorder="1"/>
    <xf numFmtId="3" fontId="14" fillId="3" borderId="4" xfId="0" applyNumberFormat="1" applyFont="1" applyFill="1" applyBorder="1" applyAlignment="1">
      <alignment horizontal="center"/>
    </xf>
    <xf numFmtId="3" fontId="0" fillId="0" borderId="0" xfId="0" applyNumberFormat="1"/>
    <xf numFmtId="0" fontId="24" fillId="15" borderId="29" xfId="0" applyFont="1" applyFill="1" applyBorder="1" applyAlignment="1">
      <alignment horizontal="center"/>
    </xf>
    <xf numFmtId="0" fontId="37" fillId="15" borderId="29" xfId="0" applyFont="1" applyFill="1" applyBorder="1" applyAlignment="1">
      <alignment horizontal="center"/>
    </xf>
    <xf numFmtId="0" fontId="24" fillId="15" borderId="28" xfId="0" applyFont="1" applyFill="1" applyBorder="1" applyAlignment="1">
      <alignment horizontal="center"/>
    </xf>
    <xf numFmtId="0" fontId="24" fillId="15" borderId="16" xfId="0" applyFont="1" applyFill="1" applyBorder="1" applyAlignment="1">
      <alignment horizontal="center"/>
    </xf>
    <xf numFmtId="168" fontId="13" fillId="0" borderId="52" xfId="0" applyNumberFormat="1" applyFont="1" applyBorder="1" applyAlignment="1">
      <alignment horizontal="center"/>
    </xf>
    <xf numFmtId="0" fontId="27" fillId="0" borderId="0" xfId="0" applyFont="1" applyBorder="1"/>
    <xf numFmtId="0" fontId="13" fillId="0" borderId="0" xfId="0" applyFont="1" applyBorder="1" applyAlignment="1">
      <alignment horizontal="center"/>
    </xf>
    <xf numFmtId="164" fontId="0" fillId="0" borderId="6" xfId="0" applyNumberFormat="1" applyFont="1" applyBorder="1" applyAlignment="1">
      <alignment horizontal="center"/>
    </xf>
    <xf numFmtId="164" fontId="0" fillId="0" borderId="0" xfId="0" applyNumberFormat="1" applyFont="1" applyBorder="1"/>
    <xf numFmtId="9" fontId="15" fillId="2" borderId="4" xfId="0" applyNumberFormat="1" applyFont="1" applyFill="1" applyBorder="1" applyAlignment="1">
      <alignment horizontal="center"/>
    </xf>
    <xf numFmtId="44" fontId="15" fillId="2" borderId="4" xfId="0" applyNumberFormat="1" applyFont="1" applyFill="1" applyBorder="1" applyAlignment="1">
      <alignment horizontal="center"/>
    </xf>
    <xf numFmtId="167" fontId="40" fillId="2" borderId="4" xfId="0" applyNumberFormat="1" applyFont="1" applyFill="1" applyBorder="1" applyAlignment="1">
      <alignment horizontal="center"/>
    </xf>
    <xf numFmtId="167" fontId="40" fillId="4" borderId="4" xfId="0" applyNumberFormat="1" applyFont="1" applyFill="1" applyBorder="1" applyAlignment="1">
      <alignment horizontal="center"/>
    </xf>
    <xf numFmtId="44" fontId="40" fillId="0" borderId="4" xfId="0" applyNumberFormat="1" applyFont="1" applyBorder="1" applyAlignment="1">
      <alignment horizontal="center"/>
    </xf>
    <xf numFmtId="9" fontId="45" fillId="4" borderId="4" xfId="0" applyNumberFormat="1" applyFont="1" applyFill="1" applyBorder="1" applyAlignment="1">
      <alignment horizontal="center"/>
    </xf>
    <xf numFmtId="167" fontId="40" fillId="4" borderId="6" xfId="0" applyNumberFormat="1" applyFont="1" applyFill="1" applyBorder="1" applyAlignment="1">
      <alignment horizontal="center"/>
    </xf>
    <xf numFmtId="49" fontId="18" fillId="20" borderId="4" xfId="0" applyNumberFormat="1" applyFont="1" applyFill="1" applyBorder="1" applyAlignment="1">
      <alignment horizontal="center"/>
    </xf>
    <xf numFmtId="165" fontId="11" fillId="20" borderId="4" xfId="0" applyNumberFormat="1" applyFont="1" applyFill="1" applyBorder="1" applyAlignment="1">
      <alignment horizontal="center"/>
    </xf>
    <xf numFmtId="0" fontId="11" fillId="20" borderId="4" xfId="0" applyNumberFormat="1" applyFont="1" applyFill="1" applyBorder="1" applyAlignment="1">
      <alignment horizontal="center"/>
    </xf>
    <xf numFmtId="49" fontId="11" fillId="20" borderId="4" xfId="0" applyNumberFormat="1" applyFont="1" applyFill="1" applyBorder="1" applyAlignment="1">
      <alignment horizontal="center"/>
    </xf>
    <xf numFmtId="0" fontId="11" fillId="20" borderId="4" xfId="0" applyFont="1" applyFill="1" applyBorder="1" applyAlignment="1">
      <alignment horizontal="center"/>
    </xf>
    <xf numFmtId="0" fontId="18" fillId="20" borderId="4" xfId="0" applyFont="1" applyFill="1" applyBorder="1" applyAlignment="1">
      <alignment horizontal="center"/>
    </xf>
    <xf numFmtId="164" fontId="11" fillId="20" borderId="4" xfId="0" applyNumberFormat="1" applyFont="1" applyFill="1" applyBorder="1" applyAlignment="1">
      <alignment horizontal="center"/>
    </xf>
    <xf numFmtId="16" fontId="0" fillId="0" borderId="0" xfId="0" applyNumberFormat="1" applyBorder="1"/>
    <xf numFmtId="0" fontId="45" fillId="4" borderId="4" xfId="0" applyNumberFormat="1" applyFont="1" applyFill="1" applyBorder="1" applyAlignment="1">
      <alignment horizontal="center"/>
    </xf>
    <xf numFmtId="49" fontId="13" fillId="22" borderId="4" xfId="0" applyNumberFormat="1" applyFont="1" applyFill="1" applyBorder="1" applyAlignment="1">
      <alignment horizontal="center"/>
    </xf>
    <xf numFmtId="165" fontId="13" fillId="22" borderId="4" xfId="0" applyNumberFormat="1" applyFont="1" applyFill="1" applyBorder="1" applyAlignment="1">
      <alignment horizontal="center"/>
    </xf>
    <xf numFmtId="0" fontId="13" fillId="22" borderId="4" xfId="0" applyNumberFormat="1" applyFont="1" applyFill="1" applyBorder="1" applyAlignment="1">
      <alignment horizontal="center"/>
    </xf>
    <xf numFmtId="0" fontId="13" fillId="22" borderId="4" xfId="0" applyFont="1" applyFill="1" applyBorder="1" applyAlignment="1">
      <alignment horizontal="center"/>
    </xf>
    <xf numFmtId="49" fontId="17" fillId="22" borderId="4" xfId="0" applyNumberFormat="1" applyFont="1" applyFill="1" applyBorder="1" applyAlignment="1">
      <alignment horizontal="center"/>
    </xf>
    <xf numFmtId="44" fontId="24" fillId="4" borderId="4" xfId="0" applyNumberFormat="1" applyFont="1" applyFill="1" applyBorder="1" applyAlignment="1">
      <alignment horizontal="center"/>
    </xf>
    <xf numFmtId="44" fontId="13" fillId="4" borderId="4" xfId="0" applyNumberFormat="1" applyFont="1" applyFill="1" applyBorder="1" applyAlignment="1">
      <alignment horizontal="center"/>
    </xf>
    <xf numFmtId="16" fontId="0" fillId="0" borderId="0" xfId="0" applyNumberFormat="1"/>
    <xf numFmtId="164" fontId="17" fillId="22" borderId="4" xfId="0" applyNumberFormat="1" applyFont="1" applyFill="1" applyBorder="1" applyAlignment="1">
      <alignment horizontal="center"/>
    </xf>
    <xf numFmtId="164" fontId="14" fillId="0" borderId="0" xfId="0" applyNumberFormat="1" applyFont="1" applyAlignment="1">
      <alignment horizontal="center"/>
    </xf>
    <xf numFmtId="1" fontId="14" fillId="3" borderId="4" xfId="0" applyNumberFormat="1" applyFont="1" applyFill="1" applyBorder="1" applyAlignment="1">
      <alignment horizontal="center"/>
    </xf>
    <xf numFmtId="1" fontId="13" fillId="2" borderId="4" xfId="0" applyNumberFormat="1" applyFont="1" applyFill="1" applyBorder="1" applyAlignment="1">
      <alignment horizontal="center"/>
    </xf>
    <xf numFmtId="1" fontId="11" fillId="2" borderId="4" xfId="0" applyNumberFormat="1" applyFont="1" applyFill="1" applyBorder="1" applyAlignment="1">
      <alignment horizontal="center"/>
    </xf>
    <xf numFmtId="1" fontId="0" fillId="2" borderId="4" xfId="0" applyNumberFormat="1" applyFont="1" applyFill="1" applyBorder="1" applyAlignment="1">
      <alignment horizontal="center"/>
    </xf>
    <xf numFmtId="1" fontId="0" fillId="0" borderId="0" xfId="0" applyNumberFormat="1"/>
    <xf numFmtId="0" fontId="13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3" fillId="22" borderId="1" xfId="0" applyFont="1" applyFill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44" fontId="0" fillId="0" borderId="0" xfId="0" applyNumberFormat="1" applyAlignment="1">
      <alignment horizontal="left"/>
    </xf>
    <xf numFmtId="16" fontId="11" fillId="4" borderId="0" xfId="0" applyNumberFormat="1" applyFont="1" applyFill="1" applyBorder="1"/>
    <xf numFmtId="168" fontId="13" fillId="0" borderId="0" xfId="0" applyNumberFormat="1" applyFont="1" applyBorder="1" applyAlignment="1">
      <alignment horizontal="center"/>
    </xf>
    <xf numFmtId="169" fontId="13" fillId="0" borderId="0" xfId="0" applyNumberFormat="1" applyFont="1" applyBorder="1" applyAlignment="1">
      <alignment horizontal="center"/>
    </xf>
    <xf numFmtId="2" fontId="24" fillId="4" borderId="0" xfId="0" applyNumberFormat="1" applyFont="1" applyFill="1" applyBorder="1" applyAlignment="1">
      <alignment horizontal="center"/>
    </xf>
    <xf numFmtId="49" fontId="17" fillId="19" borderId="4" xfId="0" applyNumberFormat="1" applyFont="1" applyFill="1" applyBorder="1" applyAlignment="1">
      <alignment horizontal="center"/>
    </xf>
    <xf numFmtId="165" fontId="13" fillId="19" borderId="4" xfId="0" applyNumberFormat="1" applyFont="1" applyFill="1" applyBorder="1" applyAlignment="1">
      <alignment horizontal="center"/>
    </xf>
    <xf numFmtId="49" fontId="13" fillId="19" borderId="4" xfId="0" applyNumberFormat="1" applyFont="1" applyFill="1" applyBorder="1" applyAlignment="1">
      <alignment horizontal="center"/>
    </xf>
    <xf numFmtId="0" fontId="13" fillId="19" borderId="4" xfId="0" applyNumberFormat="1" applyFont="1" applyFill="1" applyBorder="1" applyAlignment="1">
      <alignment horizontal="center"/>
    </xf>
    <xf numFmtId="0" fontId="13" fillId="19" borderId="4" xfId="0" applyFont="1" applyFill="1" applyBorder="1" applyAlignment="1">
      <alignment horizontal="center"/>
    </xf>
    <xf numFmtId="0" fontId="17" fillId="19" borderId="4" xfId="0" applyFont="1" applyFill="1" applyBorder="1" applyAlignment="1">
      <alignment horizontal="center"/>
    </xf>
    <xf numFmtId="0" fontId="13" fillId="19" borderId="1" xfId="0" applyFont="1" applyFill="1" applyBorder="1" applyAlignment="1">
      <alignment horizontal="center"/>
    </xf>
    <xf numFmtId="164" fontId="17" fillId="19" borderId="4" xfId="0" applyNumberFormat="1" applyFont="1" applyFill="1" applyBorder="1" applyAlignment="1">
      <alignment horizontal="center"/>
    </xf>
    <xf numFmtId="3" fontId="25" fillId="0" borderId="40" xfId="0" applyNumberFormat="1" applyFont="1" applyBorder="1" applyAlignment="1">
      <alignment horizontal="center"/>
    </xf>
    <xf numFmtId="169" fontId="13" fillId="0" borderId="36" xfId="0" applyNumberFormat="1" applyFont="1" applyBorder="1" applyAlignment="1">
      <alignment horizontal="center"/>
    </xf>
    <xf numFmtId="164" fontId="14" fillId="0" borderId="6" xfId="0" applyNumberFormat="1" applyFont="1" applyBorder="1" applyAlignment="1">
      <alignment horizontal="center"/>
    </xf>
    <xf numFmtId="164" fontId="14" fillId="3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1" fontId="13" fillId="4" borderId="4" xfId="0" applyNumberFormat="1" applyFont="1" applyFill="1" applyBorder="1" applyAlignment="1">
      <alignment horizontal="center"/>
    </xf>
    <xf numFmtId="1" fontId="0" fillId="4" borderId="4" xfId="0" applyNumberFormat="1" applyFon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1" fontId="13" fillId="19" borderId="4" xfId="0" applyNumberFormat="1" applyFont="1" applyFill="1" applyBorder="1" applyAlignment="1">
      <alignment horizontal="center"/>
    </xf>
    <xf numFmtId="3" fontId="13" fillId="19" borderId="4" xfId="0" applyNumberFormat="1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49" fontId="17" fillId="23" borderId="4" xfId="0" applyNumberFormat="1" applyFont="1" applyFill="1" applyBorder="1" applyAlignment="1">
      <alignment horizontal="center"/>
    </xf>
    <xf numFmtId="165" fontId="13" fillId="23" borderId="4" xfId="0" applyNumberFormat="1" applyFont="1" applyFill="1" applyBorder="1" applyAlignment="1">
      <alignment horizontal="center"/>
    </xf>
    <xf numFmtId="1" fontId="13" fillId="23" borderId="4" xfId="0" applyNumberFormat="1" applyFont="1" applyFill="1" applyBorder="1" applyAlignment="1">
      <alignment horizontal="center"/>
    </xf>
    <xf numFmtId="49" fontId="13" fillId="23" borderId="4" xfId="0" applyNumberFormat="1" applyFont="1" applyFill="1" applyBorder="1" applyAlignment="1">
      <alignment horizontal="center"/>
    </xf>
    <xf numFmtId="0" fontId="13" fillId="23" borderId="4" xfId="0" applyNumberFormat="1" applyFont="1" applyFill="1" applyBorder="1" applyAlignment="1">
      <alignment horizontal="center"/>
    </xf>
    <xf numFmtId="0" fontId="13" fillId="23" borderId="4" xfId="0" applyFont="1" applyFill="1" applyBorder="1" applyAlignment="1">
      <alignment horizontal="center"/>
    </xf>
    <xf numFmtId="3" fontId="13" fillId="23" borderId="4" xfId="0" applyNumberFormat="1" applyFont="1" applyFill="1" applyBorder="1" applyAlignment="1">
      <alignment horizontal="center"/>
    </xf>
    <xf numFmtId="0" fontId="17" fillId="23" borderId="4" xfId="0" applyFont="1" applyFill="1" applyBorder="1" applyAlignment="1">
      <alignment horizontal="center"/>
    </xf>
    <xf numFmtId="0" fontId="13" fillId="23" borderId="1" xfId="0" applyFont="1" applyFill="1" applyBorder="1" applyAlignment="1">
      <alignment horizontal="center"/>
    </xf>
    <xf numFmtId="164" fontId="17" fillId="23" borderId="4" xfId="0" applyNumberFormat="1" applyFont="1" applyFill="1" applyBorder="1" applyAlignment="1">
      <alignment horizontal="center"/>
    </xf>
    <xf numFmtId="0" fontId="13" fillId="5" borderId="0" xfId="0" applyFont="1" applyFill="1" applyBorder="1"/>
    <xf numFmtId="0" fontId="0" fillId="5" borderId="0" xfId="0" applyFont="1" applyFill="1" applyBorder="1"/>
    <xf numFmtId="0" fontId="13" fillId="4" borderId="21" xfId="0" applyFont="1" applyFill="1" applyBorder="1" applyAlignment="1">
      <alignment horizontal="center"/>
    </xf>
    <xf numFmtId="0" fontId="13" fillId="2" borderId="4" xfId="0" applyFont="1" applyFill="1" applyBorder="1"/>
    <xf numFmtId="0" fontId="17" fillId="22" borderId="4" xfId="0" applyFont="1" applyFill="1" applyBorder="1" applyAlignment="1">
      <alignment horizontal="center"/>
    </xf>
    <xf numFmtId="0" fontId="10" fillId="0" borderId="35" xfId="0" applyFont="1" applyBorder="1" applyAlignment="1">
      <alignment horizontal="center"/>
    </xf>
    <xf numFmtId="44" fontId="0" fillId="0" borderId="25" xfId="0" applyNumberFormat="1" applyBorder="1" applyAlignment="1">
      <alignment horizontal="center"/>
    </xf>
    <xf numFmtId="9" fontId="0" fillId="0" borderId="25" xfId="0" applyNumberFormat="1" applyBorder="1" applyAlignment="1">
      <alignment horizontal="center"/>
    </xf>
    <xf numFmtId="44" fontId="0" fillId="0" borderId="24" xfId="0" applyNumberFormat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168" fontId="13" fillId="0" borderId="39" xfId="0" applyNumberFormat="1" applyFont="1" applyBorder="1" applyAlignment="1">
      <alignment horizontal="center"/>
    </xf>
    <xf numFmtId="169" fontId="13" fillId="0" borderId="41" xfId="0" applyNumberFormat="1" applyFont="1" applyBorder="1" applyAlignment="1">
      <alignment horizontal="center"/>
    </xf>
    <xf numFmtId="14" fontId="13" fillId="0" borderId="0" xfId="0" applyNumberFormat="1" applyFont="1" applyBorder="1"/>
    <xf numFmtId="3" fontId="0" fillId="4" borderId="0" xfId="0" applyNumberFormat="1" applyFill="1" applyBorder="1"/>
    <xf numFmtId="0" fontId="0" fillId="21" borderId="0" xfId="0" applyFill="1" applyBorder="1"/>
    <xf numFmtId="0" fontId="24" fillId="4" borderId="0" xfId="0" applyFont="1" applyFill="1" applyBorder="1"/>
    <xf numFmtId="164" fontId="14" fillId="0" borderId="0" xfId="0" applyNumberFormat="1" applyFont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164" fontId="18" fillId="4" borderId="5" xfId="0" applyNumberFormat="1" applyFont="1" applyFill="1" applyBorder="1" applyAlignment="1">
      <alignment horizontal="center"/>
    </xf>
    <xf numFmtId="0" fontId="9" fillId="0" borderId="15" xfId="0" applyFont="1" applyBorder="1"/>
    <xf numFmtId="164" fontId="14" fillId="0" borderId="28" xfId="0" applyNumberFormat="1" applyFont="1" applyBorder="1" applyAlignment="1">
      <alignment horizontal="center"/>
    </xf>
    <xf numFmtId="49" fontId="14" fillId="19" borderId="4" xfId="0" applyNumberFormat="1" applyFont="1" applyFill="1" applyBorder="1" applyAlignment="1">
      <alignment horizontal="center"/>
    </xf>
    <xf numFmtId="165" fontId="0" fillId="19" borderId="4" xfId="0" applyNumberFormat="1" applyFont="1" applyFill="1" applyBorder="1" applyAlignment="1">
      <alignment horizontal="center"/>
    </xf>
    <xf numFmtId="0" fontId="0" fillId="19" borderId="4" xfId="0" applyNumberFormat="1" applyFont="1" applyFill="1" applyBorder="1" applyAlignment="1">
      <alignment horizontal="center"/>
    </xf>
    <xf numFmtId="0" fontId="0" fillId="19" borderId="4" xfId="0" applyFont="1" applyFill="1" applyBorder="1" applyAlignment="1">
      <alignment horizontal="center"/>
    </xf>
    <xf numFmtId="0" fontId="14" fillId="19" borderId="4" xfId="0" applyFont="1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1" xfId="0" applyFont="1" applyFill="1" applyBorder="1" applyAlignment="1">
      <alignment horizontal="center"/>
    </xf>
    <xf numFmtId="164" fontId="14" fillId="19" borderId="4" xfId="0" applyNumberFormat="1" applyFont="1" applyFill="1" applyBorder="1" applyAlignment="1">
      <alignment horizontal="center"/>
    </xf>
    <xf numFmtId="49" fontId="0" fillId="19" borderId="4" xfId="0" applyNumberFormat="1" applyFill="1" applyBorder="1" applyAlignment="1">
      <alignment horizontal="center"/>
    </xf>
    <xf numFmtId="49" fontId="47" fillId="2" borderId="4" xfId="0" applyNumberFormat="1" applyFont="1" applyFill="1" applyBorder="1" applyAlignment="1">
      <alignment horizontal="center"/>
    </xf>
    <xf numFmtId="0" fontId="11" fillId="19" borderId="4" xfId="0" applyNumberFormat="1" applyFont="1" applyFill="1" applyBorder="1" applyAlignment="1">
      <alignment horizontal="center"/>
    </xf>
    <xf numFmtId="49" fontId="11" fillId="19" borderId="4" xfId="0" applyNumberFormat="1" applyFont="1" applyFill="1" applyBorder="1" applyAlignment="1">
      <alignment horizontal="center"/>
    </xf>
    <xf numFmtId="0" fontId="11" fillId="19" borderId="4" xfId="0" applyFont="1" applyFill="1" applyBorder="1" applyAlignment="1">
      <alignment horizontal="center"/>
    </xf>
    <xf numFmtId="0" fontId="18" fillId="19" borderId="4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164" fontId="18" fillId="19" borderId="4" xfId="0" applyNumberFormat="1" applyFont="1" applyFill="1" applyBorder="1" applyAlignment="1">
      <alignment horizontal="center"/>
    </xf>
    <xf numFmtId="0" fontId="21" fillId="4" borderId="0" xfId="0" applyFont="1" applyFill="1" applyBorder="1"/>
    <xf numFmtId="49" fontId="13" fillId="21" borderId="4" xfId="0" applyNumberFormat="1" applyFont="1" applyFill="1" applyBorder="1" applyAlignment="1">
      <alignment horizontal="center"/>
    </xf>
    <xf numFmtId="49" fontId="0" fillId="21" borderId="4" xfId="0" applyNumberFormat="1" applyFill="1" applyBorder="1" applyAlignment="1">
      <alignment horizontal="center"/>
    </xf>
    <xf numFmtId="0" fontId="13" fillId="21" borderId="4" xfId="0" applyNumberFormat="1" applyFont="1" applyFill="1" applyBorder="1" applyAlignment="1">
      <alignment horizontal="center"/>
    </xf>
    <xf numFmtId="165" fontId="13" fillId="21" borderId="4" xfId="0" applyNumberFormat="1" applyFont="1" applyFill="1" applyBorder="1" applyAlignment="1">
      <alignment horizontal="center"/>
    </xf>
    <xf numFmtId="49" fontId="14" fillId="21" borderId="4" xfId="0" applyNumberFormat="1" applyFont="1" applyFill="1" applyBorder="1" applyAlignment="1">
      <alignment horizontal="center"/>
    </xf>
    <xf numFmtId="165" fontId="0" fillId="21" borderId="4" xfId="0" applyNumberFormat="1" applyFont="1" applyFill="1" applyBorder="1" applyAlignment="1">
      <alignment horizontal="center"/>
    </xf>
    <xf numFmtId="0" fontId="0" fillId="21" borderId="4" xfId="0" applyNumberFormat="1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4" xfId="0" applyFont="1" applyFill="1" applyBorder="1" applyAlignment="1">
      <alignment horizontal="center"/>
    </xf>
    <xf numFmtId="0" fontId="14" fillId="21" borderId="4" xfId="0" applyFont="1" applyFill="1" applyBorder="1" applyAlignment="1">
      <alignment horizontal="center"/>
    </xf>
    <xf numFmtId="0" fontId="0" fillId="21" borderId="1" xfId="0" applyFont="1" applyFill="1" applyBorder="1" applyAlignment="1">
      <alignment horizontal="center"/>
    </xf>
    <xf numFmtId="164" fontId="14" fillId="21" borderId="4" xfId="0" applyNumberFormat="1" applyFont="1" applyFill="1" applyBorder="1" applyAlignment="1">
      <alignment horizontal="center"/>
    </xf>
    <xf numFmtId="0" fontId="0" fillId="21" borderId="4" xfId="0" applyNumberFormat="1" applyFill="1" applyBorder="1" applyAlignment="1">
      <alignment horizontal="center"/>
    </xf>
    <xf numFmtId="0" fontId="10" fillId="0" borderId="42" xfId="0" applyFont="1" applyBorder="1" applyAlignment="1">
      <alignment horizontal="center"/>
    </xf>
    <xf numFmtId="44" fontId="0" fillId="0" borderId="43" xfId="0" applyNumberFormat="1" applyBorder="1" applyAlignment="1">
      <alignment horizontal="center"/>
    </xf>
    <xf numFmtId="9" fontId="0" fillId="0" borderId="43" xfId="0" applyNumberFormat="1" applyBorder="1" applyAlignment="1">
      <alignment horizontal="center"/>
    </xf>
    <xf numFmtId="44" fontId="0" fillId="0" borderId="53" xfId="0" applyNumberFormat="1" applyBorder="1" applyAlignment="1">
      <alignment horizontal="center"/>
    </xf>
    <xf numFmtId="44" fontId="0" fillId="0" borderId="55" xfId="0" applyNumberFormat="1" applyBorder="1" applyAlignment="1">
      <alignment horizontal="left"/>
    </xf>
    <xf numFmtId="167" fontId="40" fillId="0" borderId="54" xfId="0" applyNumberFormat="1" applyFont="1" applyBorder="1" applyAlignment="1">
      <alignment horizontal="center"/>
    </xf>
    <xf numFmtId="167" fontId="40" fillId="0" borderId="16" xfId="0" applyNumberFormat="1" applyFont="1" applyBorder="1" applyAlignment="1">
      <alignment horizontal="center"/>
    </xf>
    <xf numFmtId="1" fontId="13" fillId="21" borderId="4" xfId="0" applyNumberFormat="1" applyFont="1" applyFill="1" applyBorder="1" applyAlignment="1">
      <alignment horizontal="center"/>
    </xf>
    <xf numFmtId="0" fontId="49" fillId="4" borderId="0" xfId="0" applyFont="1" applyFill="1" applyBorder="1"/>
    <xf numFmtId="0" fontId="49" fillId="4" borderId="0" xfId="0" applyFont="1" applyFill="1"/>
    <xf numFmtId="0" fontId="25" fillId="4" borderId="10" xfId="0" applyFont="1" applyFill="1" applyBorder="1" applyAlignment="1">
      <alignment horizontal="center"/>
    </xf>
    <xf numFmtId="49" fontId="17" fillId="2" borderId="6" xfId="0" applyNumberFormat="1" applyFont="1" applyFill="1" applyBorder="1" applyAlignment="1">
      <alignment horizontal="center"/>
    </xf>
    <xf numFmtId="165" fontId="13" fillId="2" borderId="6" xfId="0" applyNumberFormat="1" applyFont="1" applyFill="1" applyBorder="1" applyAlignment="1">
      <alignment horizontal="center"/>
    </xf>
    <xf numFmtId="0" fontId="13" fillId="2" borderId="6" xfId="0" applyNumberFormat="1" applyFont="1" applyFill="1" applyBorder="1" applyAlignment="1">
      <alignment horizontal="center"/>
    </xf>
    <xf numFmtId="49" fontId="13" fillId="2" borderId="6" xfId="0" applyNumberFormat="1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164" fontId="17" fillId="2" borderId="6" xfId="0" applyNumberFormat="1" applyFont="1" applyFill="1" applyBorder="1" applyAlignment="1">
      <alignment horizontal="center"/>
    </xf>
    <xf numFmtId="2" fontId="24" fillId="18" borderId="0" xfId="0" applyNumberFormat="1" applyFont="1" applyFill="1" applyBorder="1" applyAlignment="1">
      <alignment horizontal="center"/>
    </xf>
    <xf numFmtId="3" fontId="25" fillId="4" borderId="0" xfId="0" applyNumberFormat="1" applyFont="1" applyFill="1" applyBorder="1" applyAlignment="1">
      <alignment horizontal="center"/>
    </xf>
    <xf numFmtId="168" fontId="13" fillId="4" borderId="0" xfId="0" applyNumberFormat="1" applyFont="1" applyFill="1" applyBorder="1" applyAlignment="1">
      <alignment horizontal="center"/>
    </xf>
    <xf numFmtId="169" fontId="13" fillId="4" borderId="0" xfId="0" applyNumberFormat="1" applyFont="1" applyFill="1" applyBorder="1" applyAlignment="1">
      <alignment horizontal="center"/>
    </xf>
    <xf numFmtId="49" fontId="17" fillId="2" borderId="4" xfId="0" quotePrefix="1" applyNumberFormat="1" applyFont="1" applyFill="1" applyBorder="1" applyAlignment="1">
      <alignment horizontal="center"/>
    </xf>
    <xf numFmtId="1" fontId="13" fillId="22" borderId="4" xfId="0" applyNumberFormat="1" applyFont="1" applyFill="1" applyBorder="1" applyAlignment="1">
      <alignment horizontal="center"/>
    </xf>
    <xf numFmtId="3" fontId="13" fillId="22" borderId="4" xfId="0" applyNumberFormat="1" applyFont="1" applyFill="1" applyBorder="1" applyAlignment="1">
      <alignment horizontal="center"/>
    </xf>
    <xf numFmtId="0" fontId="0" fillId="4" borderId="6" xfId="0" applyNumberFormat="1" applyFill="1" applyBorder="1" applyAlignment="1">
      <alignment horizontal="center"/>
    </xf>
    <xf numFmtId="44" fontId="15" fillId="14" borderId="28" xfId="0" applyNumberFormat="1" applyFont="1" applyFill="1" applyBorder="1" applyAlignment="1">
      <alignment horizontal="center"/>
    </xf>
    <xf numFmtId="44" fontId="28" fillId="0" borderId="5" xfId="0" applyNumberFormat="1" applyFont="1" applyBorder="1" applyAlignment="1">
      <alignment horizontal="center"/>
    </xf>
    <xf numFmtId="0" fontId="28" fillId="0" borderId="27" xfId="0" applyFont="1" applyBorder="1" applyAlignment="1"/>
    <xf numFmtId="0" fontId="28" fillId="0" borderId="0" xfId="0" applyFont="1"/>
    <xf numFmtId="0" fontId="27" fillId="4" borderId="0" xfId="0" applyFont="1" applyFill="1" applyBorder="1"/>
    <xf numFmtId="49" fontId="41" fillId="2" borderId="4" xfId="0" applyNumberFormat="1" applyFont="1" applyFill="1" applyBorder="1" applyAlignment="1">
      <alignment horizontal="center"/>
    </xf>
    <xf numFmtId="165" fontId="27" fillId="2" borderId="4" xfId="0" applyNumberFormat="1" applyFont="1" applyFill="1" applyBorder="1" applyAlignment="1">
      <alignment horizontal="center"/>
    </xf>
    <xf numFmtId="0" fontId="27" fillId="2" borderId="4" xfId="0" applyNumberFormat="1" applyFont="1" applyFill="1" applyBorder="1" applyAlignment="1">
      <alignment horizontal="center"/>
    </xf>
    <xf numFmtId="49" fontId="27" fillId="2" borderId="4" xfId="0" applyNumberFormat="1" applyFont="1" applyFill="1" applyBorder="1" applyAlignment="1">
      <alignment horizontal="center"/>
    </xf>
    <xf numFmtId="0" fontId="27" fillId="2" borderId="4" xfId="0" applyFont="1" applyFill="1" applyBorder="1" applyAlignment="1">
      <alignment horizontal="center"/>
    </xf>
    <xf numFmtId="0" fontId="41" fillId="2" borderId="4" xfId="0" applyFont="1" applyFill="1" applyBorder="1" applyAlignment="1">
      <alignment horizontal="center"/>
    </xf>
    <xf numFmtId="164" fontId="41" fillId="2" borderId="4" xfId="0" applyNumberFormat="1" applyFont="1" applyFill="1" applyBorder="1" applyAlignment="1">
      <alignment horizontal="center"/>
    </xf>
    <xf numFmtId="49" fontId="48" fillId="2" borderId="4" xfId="0" applyNumberFormat="1" applyFont="1" applyFill="1" applyBorder="1" applyAlignment="1">
      <alignment horizontal="center"/>
    </xf>
    <xf numFmtId="165" fontId="49" fillId="2" borderId="4" xfId="0" applyNumberFormat="1" applyFont="1" applyFill="1" applyBorder="1" applyAlignment="1">
      <alignment horizontal="center"/>
    </xf>
    <xf numFmtId="0" fontId="49" fillId="2" borderId="4" xfId="0" applyNumberFormat="1" applyFont="1" applyFill="1" applyBorder="1" applyAlignment="1">
      <alignment horizontal="center"/>
    </xf>
    <xf numFmtId="49" fontId="49" fillId="2" borderId="4" xfId="0" applyNumberFormat="1" applyFont="1" applyFill="1" applyBorder="1" applyAlignment="1">
      <alignment horizontal="center"/>
    </xf>
    <xf numFmtId="0" fontId="49" fillId="2" borderId="4" xfId="0" applyFont="1" applyFill="1" applyBorder="1" applyAlignment="1">
      <alignment horizontal="center"/>
    </xf>
    <xf numFmtId="0" fontId="49" fillId="2" borderId="1" xfId="0" applyFont="1" applyFill="1" applyBorder="1" applyAlignment="1">
      <alignment horizontal="center"/>
    </xf>
    <xf numFmtId="164" fontId="48" fillId="2" borderId="4" xfId="0" applyNumberFormat="1" applyFont="1" applyFill="1" applyBorder="1" applyAlignment="1">
      <alignment horizontal="center"/>
    </xf>
    <xf numFmtId="167" fontId="26" fillId="24" borderId="4" xfId="0" applyNumberFormat="1" applyFont="1" applyFill="1" applyBorder="1" applyAlignment="1">
      <alignment horizontal="center"/>
    </xf>
    <xf numFmtId="44" fontId="26" fillId="24" borderId="4" xfId="0" applyNumberFormat="1" applyFont="1" applyFill="1" applyBorder="1" applyAlignment="1">
      <alignment horizontal="center"/>
    </xf>
    <xf numFmtId="9" fontId="13" fillId="24" borderId="4" xfId="0" applyNumberFormat="1" applyFont="1" applyFill="1" applyBorder="1" applyAlignment="1">
      <alignment horizontal="center"/>
    </xf>
    <xf numFmtId="0" fontId="0" fillId="24" borderId="6" xfId="0" applyNumberFormat="1" applyFill="1" applyBorder="1" applyAlignment="1">
      <alignment horizontal="center"/>
    </xf>
    <xf numFmtId="167" fontId="40" fillId="24" borderId="6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3" fontId="27" fillId="2" borderId="4" xfId="0" applyNumberFormat="1" applyFont="1" applyFill="1" applyBorder="1" applyAlignment="1">
      <alignment horizontal="center"/>
    </xf>
    <xf numFmtId="49" fontId="17" fillId="25" borderId="4" xfId="0" applyNumberFormat="1" applyFont="1" applyFill="1" applyBorder="1" applyAlignment="1">
      <alignment horizontal="center"/>
    </xf>
    <xf numFmtId="165" fontId="13" fillId="25" borderId="4" xfId="0" applyNumberFormat="1" applyFont="1" applyFill="1" applyBorder="1" applyAlignment="1">
      <alignment horizontal="center"/>
    </xf>
    <xf numFmtId="0" fontId="13" fillId="25" borderId="4" xfId="0" applyNumberFormat="1" applyFont="1" applyFill="1" applyBorder="1" applyAlignment="1">
      <alignment horizontal="center"/>
    </xf>
    <xf numFmtId="49" fontId="13" fillId="25" borderId="4" xfId="0" applyNumberFormat="1" applyFont="1" applyFill="1" applyBorder="1" applyAlignment="1">
      <alignment horizontal="center"/>
    </xf>
    <xf numFmtId="0" fontId="13" fillId="25" borderId="4" xfId="0" applyFont="1" applyFill="1" applyBorder="1" applyAlignment="1">
      <alignment horizontal="center"/>
    </xf>
    <xf numFmtId="0" fontId="17" fillId="25" borderId="4" xfId="0" applyFont="1" applyFill="1" applyBorder="1" applyAlignment="1">
      <alignment horizontal="center"/>
    </xf>
    <xf numFmtId="0" fontId="13" fillId="25" borderId="1" xfId="0" applyFont="1" applyFill="1" applyBorder="1" applyAlignment="1">
      <alignment horizontal="center"/>
    </xf>
    <xf numFmtId="164" fontId="17" fillId="25" borderId="4" xfId="0" applyNumberFormat="1" applyFont="1" applyFill="1" applyBorder="1" applyAlignment="1">
      <alignment horizontal="center"/>
    </xf>
    <xf numFmtId="0" fontId="39" fillId="0" borderId="0" xfId="0" applyFont="1" applyBorder="1"/>
    <xf numFmtId="0" fontId="39" fillId="0" borderId="0" xfId="0" applyFont="1"/>
    <xf numFmtId="3" fontId="13" fillId="25" borderId="4" xfId="0" applyNumberFormat="1" applyFont="1" applyFill="1" applyBorder="1" applyAlignment="1">
      <alignment horizontal="center"/>
    </xf>
    <xf numFmtId="164" fontId="0" fillId="0" borderId="0" xfId="2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0" fontId="0" fillId="2" borderId="4" xfId="0" applyFill="1" applyBorder="1"/>
    <xf numFmtId="0" fontId="10" fillId="2" borderId="6" xfId="0" applyFont="1" applyFill="1" applyBorder="1" applyAlignment="1">
      <alignment horizontal="center"/>
    </xf>
    <xf numFmtId="49" fontId="0" fillId="4" borderId="4" xfId="0" applyNumberFormat="1" applyFill="1" applyBorder="1" applyAlignment="1">
      <alignment horizontal="center"/>
    </xf>
    <xf numFmtId="0" fontId="25" fillId="4" borderId="30" xfId="0" applyFont="1" applyFill="1" applyBorder="1" applyAlignment="1">
      <alignment horizontal="center"/>
    </xf>
    <xf numFmtId="0" fontId="25" fillId="4" borderId="28" xfId="0" applyFont="1" applyFill="1" applyBorder="1" applyAlignment="1">
      <alignment horizontal="center"/>
    </xf>
    <xf numFmtId="0" fontId="25" fillId="4" borderId="39" xfId="0" applyFont="1" applyFill="1" applyBorder="1" applyAlignment="1">
      <alignment horizontal="center"/>
    </xf>
    <xf numFmtId="0" fontId="25" fillId="4" borderId="41" xfId="0" applyFont="1" applyFill="1" applyBorder="1" applyAlignment="1">
      <alignment horizontal="center"/>
    </xf>
    <xf numFmtId="3" fontId="25" fillId="4" borderId="29" xfId="0" applyNumberFormat="1" applyFont="1" applyFill="1" applyBorder="1" applyAlignment="1">
      <alignment horizontal="center"/>
    </xf>
    <xf numFmtId="0" fontId="25" fillId="4" borderId="9" xfId="0" applyFont="1" applyFill="1" applyBorder="1" applyAlignment="1">
      <alignment horizontal="center"/>
    </xf>
    <xf numFmtId="0" fontId="13" fillId="0" borderId="15" xfId="0" applyFont="1" applyBorder="1"/>
    <xf numFmtId="0" fontId="37" fillId="0" borderId="26" xfId="0" applyFont="1" applyBorder="1"/>
    <xf numFmtId="0" fontId="13" fillId="0" borderId="27" xfId="0" applyFont="1" applyBorder="1" applyAlignment="1">
      <alignment horizontal="center"/>
    </xf>
    <xf numFmtId="0" fontId="50" fillId="0" borderId="15" xfId="0" applyFont="1" applyBorder="1"/>
    <xf numFmtId="0" fontId="50" fillId="0" borderId="26" xfId="0" applyFont="1" applyBorder="1"/>
    <xf numFmtId="0" fontId="51" fillId="0" borderId="26" xfId="0" applyFont="1" applyBorder="1"/>
    <xf numFmtId="0" fontId="50" fillId="0" borderId="26" xfId="0" applyFont="1" applyBorder="1" applyAlignment="1">
      <alignment horizontal="center"/>
    </xf>
    <xf numFmtId="0" fontId="50" fillId="0" borderId="2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6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46" fillId="2" borderId="1" xfId="0" applyFont="1" applyFill="1" applyBorder="1" applyAlignment="1">
      <alignment horizontal="center"/>
    </xf>
    <xf numFmtId="164" fontId="25" fillId="26" borderId="4" xfId="0" applyNumberFormat="1" applyFont="1" applyFill="1" applyBorder="1" applyAlignment="1">
      <alignment horizontal="center"/>
    </xf>
    <xf numFmtId="9" fontId="25" fillId="26" borderId="4" xfId="0" applyNumberFormat="1" applyFont="1" applyFill="1" applyBorder="1" applyAlignment="1">
      <alignment horizontal="center"/>
    </xf>
    <xf numFmtId="164" fontId="24" fillId="26" borderId="4" xfId="0" applyNumberFormat="1" applyFont="1" applyFill="1" applyBorder="1" applyAlignment="1">
      <alignment horizontal="center"/>
    </xf>
    <xf numFmtId="0" fontId="25" fillId="26" borderId="10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9" fillId="0" borderId="0" xfId="0" applyFont="1"/>
    <xf numFmtId="0" fontId="53" fillId="5" borderId="29" xfId="0" applyFont="1" applyFill="1" applyBorder="1" applyAlignment="1">
      <alignment horizontal="center"/>
    </xf>
    <xf numFmtId="3" fontId="52" fillId="26" borderId="4" xfId="0" applyNumberFormat="1" applyFont="1" applyFill="1" applyBorder="1" applyAlignment="1">
      <alignment horizontal="center"/>
    </xf>
    <xf numFmtId="0" fontId="52" fillId="26" borderId="4" xfId="0" applyFont="1" applyFill="1" applyBorder="1" applyAlignment="1">
      <alignment horizontal="center"/>
    </xf>
    <xf numFmtId="164" fontId="16" fillId="26" borderId="4" xfId="1" applyNumberFormat="1" applyFont="1" applyFill="1" applyBorder="1" applyAlignment="1">
      <alignment horizontal="center"/>
    </xf>
    <xf numFmtId="164" fontId="21" fillId="0" borderId="14" xfId="0" applyNumberFormat="1" applyFont="1" applyBorder="1" applyAlignment="1">
      <alignment horizontal="center"/>
    </xf>
    <xf numFmtId="164" fontId="16" fillId="26" borderId="14" xfId="0" applyNumberFormat="1" applyFont="1" applyFill="1" applyBorder="1" applyAlignment="1">
      <alignment horizontal="center"/>
    </xf>
    <xf numFmtId="164" fontId="25" fillId="26" borderId="14" xfId="0" applyNumberFormat="1" applyFont="1" applyFill="1" applyBorder="1" applyAlignment="1">
      <alignment horizontal="center"/>
    </xf>
    <xf numFmtId="9" fontId="25" fillId="26" borderId="14" xfId="0" applyNumberFormat="1" applyFont="1" applyFill="1" applyBorder="1" applyAlignment="1">
      <alignment horizontal="center"/>
    </xf>
    <xf numFmtId="164" fontId="24" fillId="26" borderId="14" xfId="0" applyNumberFormat="1" applyFont="1" applyFill="1" applyBorder="1" applyAlignment="1">
      <alignment horizontal="center"/>
    </xf>
    <xf numFmtId="14" fontId="25" fillId="26" borderId="12" xfId="0" applyNumberFormat="1" applyFont="1" applyFill="1" applyBorder="1" applyAlignment="1">
      <alignment horizontal="center"/>
    </xf>
    <xf numFmtId="164" fontId="10" fillId="26" borderId="4" xfId="0" applyNumberFormat="1" applyFont="1" applyFill="1" applyBorder="1" applyAlignment="1">
      <alignment horizontal="center"/>
    </xf>
    <xf numFmtId="164" fontId="16" fillId="26" borderId="4" xfId="0" applyNumberFormat="1" applyFont="1" applyFill="1" applyBorder="1" applyAlignment="1">
      <alignment horizontal="center"/>
    </xf>
    <xf numFmtId="0" fontId="13" fillId="26" borderId="4" xfId="0" applyFont="1" applyFill="1" applyBorder="1" applyAlignment="1">
      <alignment horizontal="center"/>
    </xf>
    <xf numFmtId="9" fontId="13" fillId="26" borderId="4" xfId="0" applyNumberFormat="1" applyFont="1" applyFill="1" applyBorder="1" applyAlignment="1">
      <alignment horizontal="center"/>
    </xf>
    <xf numFmtId="164" fontId="55" fillId="17" borderId="43" xfId="0" applyNumberFormat="1" applyFont="1" applyFill="1" applyBorder="1" applyAlignment="1">
      <alignment horizontal="center" wrapText="1"/>
    </xf>
    <xf numFmtId="0" fontId="0" fillId="0" borderId="0" xfId="0" quotePrefix="1"/>
    <xf numFmtId="164" fontId="24" fillId="0" borderId="48" xfId="1" applyNumberFormat="1" applyFont="1" applyFill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26" borderId="4" xfId="0" applyFill="1" applyBorder="1" applyAlignment="1">
      <alignment horizontal="center"/>
    </xf>
    <xf numFmtId="49" fontId="17" fillId="9" borderId="4" xfId="0" applyNumberFormat="1" applyFont="1" applyFill="1" applyBorder="1" applyAlignment="1">
      <alignment horizontal="center"/>
    </xf>
    <xf numFmtId="165" fontId="13" fillId="9" borderId="4" xfId="0" applyNumberFormat="1" applyFont="1" applyFill="1" applyBorder="1" applyAlignment="1">
      <alignment horizontal="center"/>
    </xf>
    <xf numFmtId="0" fontId="13" fillId="9" borderId="4" xfId="0" applyNumberFormat="1" applyFont="1" applyFill="1" applyBorder="1" applyAlignment="1">
      <alignment horizontal="center"/>
    </xf>
    <xf numFmtId="49" fontId="13" fillId="9" borderId="4" xfId="0" applyNumberFormat="1" applyFont="1" applyFill="1" applyBorder="1" applyAlignment="1">
      <alignment horizontal="center"/>
    </xf>
    <xf numFmtId="0" fontId="13" fillId="9" borderId="4" xfId="0" applyFont="1" applyFill="1" applyBorder="1" applyAlignment="1">
      <alignment horizontal="center"/>
    </xf>
    <xf numFmtId="0" fontId="17" fillId="9" borderId="4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164" fontId="17" fillId="9" borderId="4" xfId="0" applyNumberFormat="1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44" fontId="40" fillId="2" borderId="6" xfId="0" applyNumberFormat="1" applyFont="1" applyFill="1" applyBorder="1" applyAlignment="1">
      <alignment horizontal="center"/>
    </xf>
    <xf numFmtId="9" fontId="28" fillId="2" borderId="6" xfId="0" applyNumberFormat="1" applyFont="1" applyFill="1" applyBorder="1" applyAlignment="1">
      <alignment horizontal="center"/>
    </xf>
    <xf numFmtId="44" fontId="28" fillId="2" borderId="6" xfId="0" applyNumberFormat="1" applyFont="1" applyFill="1" applyBorder="1" applyAlignment="1">
      <alignment horizontal="center"/>
    </xf>
    <xf numFmtId="167" fontId="40" fillId="2" borderId="6" xfId="0" applyNumberFormat="1" applyFont="1" applyFill="1" applyBorder="1" applyAlignment="1">
      <alignment horizontal="center"/>
    </xf>
    <xf numFmtId="14" fontId="0" fillId="2" borderId="0" xfId="0" applyNumberFormat="1" applyFill="1" applyAlignment="1">
      <alignment horizontal="left"/>
    </xf>
    <xf numFmtId="0" fontId="9" fillId="0" borderId="4" xfId="0" applyFont="1" applyBorder="1"/>
    <xf numFmtId="0" fontId="11" fillId="0" borderId="1" xfId="0" applyFont="1" applyBorder="1" applyAlignment="1"/>
    <xf numFmtId="0" fontId="11" fillId="0" borderId="38" xfId="0" applyFont="1" applyBorder="1" applyAlignment="1"/>
    <xf numFmtId="0" fontId="11" fillId="0" borderId="37" xfId="0" applyFont="1" applyBorder="1" applyAlignment="1"/>
    <xf numFmtId="0" fontId="0" fillId="4" borderId="1" xfId="0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53" fillId="5" borderId="59" xfId="0" applyFont="1" applyFill="1" applyBorder="1" applyAlignment="1">
      <alignment horizontal="center"/>
    </xf>
    <xf numFmtId="0" fontId="53" fillId="5" borderId="30" xfId="0" applyFont="1" applyFill="1" applyBorder="1" applyAlignment="1">
      <alignment horizontal="center"/>
    </xf>
    <xf numFmtId="16" fontId="52" fillId="26" borderId="4" xfId="0" applyNumberFormat="1" applyFont="1" applyFill="1" applyBorder="1" applyAlignment="1">
      <alignment horizontal="center"/>
    </xf>
    <xf numFmtId="14" fontId="52" fillId="26" borderId="4" xfId="0" applyNumberFormat="1" applyFont="1" applyFill="1" applyBorder="1" applyAlignment="1">
      <alignment horizontal="center"/>
    </xf>
    <xf numFmtId="0" fontId="13" fillId="27" borderId="4" xfId="0" applyFont="1" applyFill="1" applyBorder="1" applyAlignment="1">
      <alignment horizontal="center"/>
    </xf>
    <xf numFmtId="0" fontId="13" fillId="27" borderId="1" xfId="0" applyFont="1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52" fillId="0" borderId="4" xfId="0" applyFont="1" applyBorder="1" applyAlignment="1">
      <alignment horizontal="center"/>
    </xf>
    <xf numFmtId="44" fontId="40" fillId="2" borderId="4" xfId="0" applyNumberFormat="1" applyFont="1" applyFill="1" applyBorder="1" applyAlignment="1">
      <alignment horizontal="center"/>
    </xf>
    <xf numFmtId="9" fontId="45" fillId="2" borderId="4" xfId="0" applyNumberFormat="1" applyFont="1" applyFill="1" applyBorder="1" applyAlignment="1">
      <alignment horizontal="center"/>
    </xf>
    <xf numFmtId="14" fontId="45" fillId="2" borderId="4" xfId="0" applyNumberFormat="1" applyFont="1" applyFill="1" applyBorder="1" applyAlignment="1">
      <alignment horizontal="center"/>
    </xf>
    <xf numFmtId="44" fontId="10" fillId="26" borderId="1" xfId="0" applyNumberFormat="1" applyFont="1" applyFill="1" applyBorder="1" applyAlignment="1">
      <alignment horizontal="center"/>
    </xf>
    <xf numFmtId="0" fontId="0" fillId="27" borderId="4" xfId="0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52" fillId="22" borderId="4" xfId="0" applyFont="1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17" fontId="11" fillId="22" borderId="1" xfId="0" applyNumberFormat="1" applyFont="1" applyFill="1" applyBorder="1" applyAlignment="1">
      <alignment horizontal="center"/>
    </xf>
    <xf numFmtId="17" fontId="11" fillId="4" borderId="4" xfId="0" applyNumberFormat="1" applyFont="1" applyFill="1" applyBorder="1" applyAlignment="1">
      <alignment horizontal="center"/>
    </xf>
    <xf numFmtId="10" fontId="0" fillId="4" borderId="4" xfId="0" applyNumberFormat="1" applyFill="1" applyBorder="1" applyAlignment="1">
      <alignment horizontal="center"/>
    </xf>
    <xf numFmtId="14" fontId="13" fillId="26" borderId="4" xfId="0" applyNumberFormat="1" applyFont="1" applyFill="1" applyBorder="1" applyAlignment="1">
      <alignment horizontal="center"/>
    </xf>
    <xf numFmtId="14" fontId="0" fillId="26" borderId="4" xfId="0" applyNumberFormat="1" applyFill="1" applyBorder="1" applyAlignment="1">
      <alignment horizontal="center"/>
    </xf>
    <xf numFmtId="44" fontId="10" fillId="26" borderId="4" xfId="0" applyNumberFormat="1" applyFont="1" applyFill="1" applyBorder="1" applyAlignment="1">
      <alignment horizontal="center"/>
    </xf>
    <xf numFmtId="0" fontId="14" fillId="26" borderId="4" xfId="0" applyFont="1" applyFill="1" applyBorder="1" applyAlignment="1">
      <alignment horizontal="center"/>
    </xf>
    <xf numFmtId="44" fontId="53" fillId="26" borderId="4" xfId="0" applyNumberFormat="1" applyFont="1" applyFill="1" applyBorder="1" applyAlignment="1">
      <alignment horizontal="center"/>
    </xf>
    <xf numFmtId="0" fontId="0" fillId="28" borderId="4" xfId="0" applyFill="1" applyBorder="1" applyAlignment="1">
      <alignment horizontal="center"/>
    </xf>
    <xf numFmtId="17" fontId="11" fillId="28" borderId="4" xfId="0" applyNumberFormat="1" applyFont="1" applyFill="1" applyBorder="1" applyAlignment="1">
      <alignment horizontal="center"/>
    </xf>
    <xf numFmtId="49" fontId="17" fillId="5" borderId="4" xfId="0" applyNumberFormat="1" applyFont="1" applyFill="1" applyBorder="1" applyAlignment="1">
      <alignment horizontal="center"/>
    </xf>
    <xf numFmtId="165" fontId="13" fillId="5" borderId="4" xfId="0" applyNumberFormat="1" applyFont="1" applyFill="1" applyBorder="1" applyAlignment="1">
      <alignment horizontal="center"/>
    </xf>
    <xf numFmtId="0" fontId="13" fillId="5" borderId="4" xfId="0" applyNumberFormat="1" applyFont="1" applyFill="1" applyBorder="1" applyAlignment="1">
      <alignment horizontal="center"/>
    </xf>
    <xf numFmtId="49" fontId="13" fillId="5" borderId="4" xfId="0" applyNumberFormat="1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164" fontId="17" fillId="5" borderId="4" xfId="0" applyNumberFormat="1" applyFont="1" applyFill="1" applyBorder="1" applyAlignment="1">
      <alignment horizontal="center"/>
    </xf>
    <xf numFmtId="170" fontId="11" fillId="2" borderId="4" xfId="0" applyNumberFormat="1" applyFont="1" applyFill="1" applyBorder="1" applyAlignment="1">
      <alignment horizontal="center"/>
    </xf>
    <xf numFmtId="3" fontId="0" fillId="26" borderId="4" xfId="0" applyNumberFormat="1" applyFill="1" applyBorder="1" applyAlignment="1">
      <alignment horizontal="center"/>
    </xf>
    <xf numFmtId="16" fontId="0" fillId="26" borderId="4" xfId="0" applyNumberForma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165" fontId="27" fillId="4" borderId="4" xfId="0" applyNumberFormat="1" applyFont="1" applyFill="1" applyBorder="1" applyAlignment="1">
      <alignment horizontal="center"/>
    </xf>
    <xf numFmtId="0" fontId="27" fillId="4" borderId="4" xfId="0" applyNumberFormat="1" applyFont="1" applyFill="1" applyBorder="1" applyAlignment="1">
      <alignment horizontal="center"/>
    </xf>
    <xf numFmtId="49" fontId="27" fillId="4" borderId="4" xfId="0" applyNumberFormat="1" applyFont="1" applyFill="1" applyBorder="1" applyAlignment="1">
      <alignment horizontal="center"/>
    </xf>
    <xf numFmtId="3" fontId="27" fillId="4" borderId="4" xfId="0" applyNumberFormat="1" applyFont="1" applyFill="1" applyBorder="1" applyAlignment="1">
      <alignment horizontal="center"/>
    </xf>
    <xf numFmtId="0" fontId="41" fillId="4" borderId="4" xfId="0" applyFont="1" applyFill="1" applyBorder="1" applyAlignment="1">
      <alignment horizontal="center"/>
    </xf>
    <xf numFmtId="0" fontId="27" fillId="4" borderId="1" xfId="0" applyFont="1" applyFill="1" applyBorder="1" applyAlignment="1">
      <alignment horizontal="center"/>
    </xf>
    <xf numFmtId="164" fontId="41" fillId="4" borderId="4" xfId="0" applyNumberFormat="1" applyFont="1" applyFill="1" applyBorder="1" applyAlignment="1">
      <alignment horizontal="center"/>
    </xf>
    <xf numFmtId="49" fontId="41" fillId="4" borderId="4" xfId="0" applyNumberFormat="1" applyFont="1" applyFill="1" applyBorder="1" applyAlignment="1">
      <alignment horizontal="center"/>
    </xf>
    <xf numFmtId="49" fontId="56" fillId="4" borderId="4" xfId="0" applyNumberFormat="1" applyFont="1" applyFill="1" applyBorder="1" applyAlignment="1">
      <alignment horizontal="center"/>
    </xf>
    <xf numFmtId="0" fontId="57" fillId="0" borderId="0" xfId="0" applyFont="1" applyBorder="1"/>
    <xf numFmtId="0" fontId="57" fillId="0" borderId="0" xfId="0" applyFont="1"/>
    <xf numFmtId="49" fontId="56" fillId="4" borderId="1" xfId="0" applyNumberFormat="1" applyFont="1" applyFill="1" applyBorder="1" applyAlignment="1">
      <alignment horizontal="center"/>
    </xf>
    <xf numFmtId="165" fontId="57" fillId="4" borderId="4" xfId="0" applyNumberFormat="1" applyFont="1" applyFill="1" applyBorder="1" applyAlignment="1">
      <alignment horizontal="center"/>
    </xf>
    <xf numFmtId="0" fontId="57" fillId="4" borderId="4" xfId="0" applyNumberFormat="1" applyFont="1" applyFill="1" applyBorder="1" applyAlignment="1">
      <alignment horizontal="center"/>
    </xf>
    <xf numFmtId="49" fontId="57" fillId="4" borderId="4" xfId="0" applyNumberFormat="1" applyFont="1" applyFill="1" applyBorder="1" applyAlignment="1">
      <alignment horizontal="center"/>
    </xf>
    <xf numFmtId="0" fontId="57" fillId="4" borderId="4" xfId="0" applyFont="1" applyFill="1" applyBorder="1" applyAlignment="1">
      <alignment horizontal="center"/>
    </xf>
    <xf numFmtId="3" fontId="57" fillId="4" borderId="4" xfId="0" applyNumberFormat="1" applyFont="1" applyFill="1" applyBorder="1" applyAlignment="1">
      <alignment horizontal="center"/>
    </xf>
    <xf numFmtId="0" fontId="56" fillId="4" borderId="4" xfId="0" applyFont="1" applyFill="1" applyBorder="1" applyAlignment="1">
      <alignment horizontal="center"/>
    </xf>
    <xf numFmtId="0" fontId="57" fillId="4" borderId="1" xfId="0" applyFont="1" applyFill="1" applyBorder="1" applyAlignment="1">
      <alignment horizontal="center"/>
    </xf>
    <xf numFmtId="164" fontId="56" fillId="4" borderId="4" xfId="0" applyNumberFormat="1" applyFont="1" applyFill="1" applyBorder="1" applyAlignment="1">
      <alignment horizontal="center"/>
    </xf>
    <xf numFmtId="0" fontId="57" fillId="4" borderId="0" xfId="0" applyFont="1" applyFill="1" applyBorder="1"/>
    <xf numFmtId="0" fontId="57" fillId="4" borderId="0" xfId="0" applyFont="1" applyFill="1"/>
    <xf numFmtId="49" fontId="56" fillId="2" borderId="4" xfId="0" applyNumberFormat="1" applyFont="1" applyFill="1" applyBorder="1" applyAlignment="1">
      <alignment horizontal="center"/>
    </xf>
    <xf numFmtId="49" fontId="56" fillId="2" borderId="1" xfId="0" applyNumberFormat="1" applyFont="1" applyFill="1" applyBorder="1" applyAlignment="1">
      <alignment horizontal="center"/>
    </xf>
    <xf numFmtId="164" fontId="56" fillId="2" borderId="4" xfId="0" applyNumberFormat="1" applyFont="1" applyFill="1" applyBorder="1" applyAlignment="1">
      <alignment horizontal="center"/>
    </xf>
    <xf numFmtId="0" fontId="52" fillId="26" borderId="4" xfId="0" applyFont="1" applyFill="1" applyBorder="1" applyAlignment="1">
      <alignment horizontal="center"/>
    </xf>
    <xf numFmtId="3" fontId="0" fillId="0" borderId="0" xfId="0" applyNumberFormat="1" applyBorder="1"/>
    <xf numFmtId="0" fontId="52" fillId="26" borderId="4" xfId="0" applyFont="1" applyFill="1" applyBorder="1" applyAlignment="1">
      <alignment horizontal="center"/>
    </xf>
    <xf numFmtId="0" fontId="0" fillId="4" borderId="1" xfId="0" applyFill="1" applyBorder="1"/>
    <xf numFmtId="0" fontId="0" fillId="4" borderId="38" xfId="0" applyFill="1" applyBorder="1"/>
    <xf numFmtId="0" fontId="0" fillId="4" borderId="37" xfId="0" applyFill="1" applyBorder="1"/>
    <xf numFmtId="0" fontId="0" fillId="8" borderId="1" xfId="0" applyFill="1" applyBorder="1"/>
    <xf numFmtId="0" fontId="0" fillId="8" borderId="38" xfId="0" applyFill="1" applyBorder="1"/>
    <xf numFmtId="0" fontId="0" fillId="8" borderId="37" xfId="0" applyFill="1" applyBorder="1"/>
    <xf numFmtId="14" fontId="52" fillId="26" borderId="6" xfId="0" applyNumberFormat="1" applyFont="1" applyFill="1" applyBorder="1" applyAlignment="1">
      <alignment horizontal="center"/>
    </xf>
    <xf numFmtId="2" fontId="24" fillId="18" borderId="0" xfId="0" applyNumberFormat="1" applyFont="1" applyFill="1" applyBorder="1" applyAlignment="1" applyProtection="1">
      <alignment horizontal="center"/>
    </xf>
    <xf numFmtId="14" fontId="0" fillId="0" borderId="4" xfId="0" applyNumberFormat="1" applyBorder="1" applyAlignment="1">
      <alignment horizontal="left"/>
    </xf>
    <xf numFmtId="14" fontId="0" fillId="0" borderId="0" xfId="0" applyNumberFormat="1" applyAlignment="1">
      <alignment horizontal="center"/>
    </xf>
    <xf numFmtId="0" fontId="10" fillId="5" borderId="5" xfId="0" applyFont="1" applyFill="1" applyBorder="1" applyAlignment="1">
      <alignment horizontal="center"/>
    </xf>
    <xf numFmtId="44" fontId="0" fillId="5" borderId="5" xfId="0" applyNumberFormat="1" applyFill="1" applyBorder="1" applyAlignment="1">
      <alignment horizontal="center"/>
    </xf>
    <xf numFmtId="9" fontId="0" fillId="5" borderId="5" xfId="0" applyNumberFormat="1" applyFill="1" applyBorder="1" applyAlignment="1">
      <alignment horizontal="center"/>
    </xf>
    <xf numFmtId="167" fontId="26" fillId="5" borderId="40" xfId="0" applyNumberFormat="1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44" fontId="0" fillId="5" borderId="4" xfId="0" applyNumberFormat="1" applyFill="1" applyBorder="1" applyAlignment="1">
      <alignment horizontal="center"/>
    </xf>
    <xf numFmtId="9" fontId="0" fillId="5" borderId="4" xfId="0" applyNumberFormat="1" applyFill="1" applyBorder="1" applyAlignment="1">
      <alignment horizontal="center"/>
    </xf>
    <xf numFmtId="167" fontId="40" fillId="5" borderId="16" xfId="0" applyNumberFormat="1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44" fontId="26" fillId="5" borderId="6" xfId="0" applyNumberFormat="1" applyFont="1" applyFill="1" applyBorder="1" applyAlignment="1">
      <alignment horizontal="center"/>
    </xf>
    <xf numFmtId="9" fontId="0" fillId="5" borderId="6" xfId="0" applyNumberFormat="1" applyFill="1" applyBorder="1" applyAlignment="1">
      <alignment horizontal="center"/>
    </xf>
    <xf numFmtId="44" fontId="0" fillId="5" borderId="6" xfId="0" applyNumberFormat="1" applyFill="1" applyBorder="1" applyAlignment="1">
      <alignment horizontal="center"/>
    </xf>
    <xf numFmtId="167" fontId="26" fillId="5" borderId="6" xfId="0" applyNumberFormat="1" applyFont="1" applyFill="1" applyBorder="1" applyAlignment="1">
      <alignment horizontal="center"/>
    </xf>
    <xf numFmtId="0" fontId="27" fillId="2" borderId="0" xfId="0" applyFont="1" applyFill="1" applyBorder="1"/>
    <xf numFmtId="0" fontId="27" fillId="2" borderId="0" xfId="0" applyFont="1" applyFill="1"/>
    <xf numFmtId="44" fontId="10" fillId="2" borderId="4" xfId="0" applyNumberFormat="1" applyFont="1" applyFill="1" applyBorder="1" applyAlignment="1">
      <alignment horizontal="center"/>
    </xf>
    <xf numFmtId="9" fontId="0" fillId="2" borderId="4" xfId="0" applyNumberFormat="1" applyFont="1" applyFill="1" applyBorder="1" applyAlignment="1">
      <alignment horizontal="center"/>
    </xf>
    <xf numFmtId="167" fontId="26" fillId="2" borderId="6" xfId="0" applyNumberFormat="1" applyFont="1" applyFill="1" applyBorder="1" applyAlignment="1">
      <alignment horizontal="center"/>
    </xf>
    <xf numFmtId="0" fontId="52" fillId="26" borderId="4" xfId="0" applyFont="1" applyFill="1" applyBorder="1" applyAlignment="1">
      <alignment horizontal="center"/>
    </xf>
    <xf numFmtId="44" fontId="53" fillId="26" borderId="1" xfId="0" applyNumberFormat="1" applyFont="1" applyFill="1" applyBorder="1" applyAlignment="1">
      <alignment horizontal="center"/>
    </xf>
    <xf numFmtId="14" fontId="13" fillId="26" borderId="6" xfId="0" applyNumberFormat="1" applyFont="1" applyFill="1" applyBorder="1" applyAlignment="1">
      <alignment horizontal="center"/>
    </xf>
    <xf numFmtId="3" fontId="13" fillId="26" borderId="4" xfId="0" applyNumberFormat="1" applyFont="1" applyFill="1" applyBorder="1" applyAlignment="1">
      <alignment horizontal="center"/>
    </xf>
    <xf numFmtId="0" fontId="13" fillId="26" borderId="1" xfId="0" applyFont="1" applyFill="1" applyBorder="1" applyAlignment="1">
      <alignment horizontal="center"/>
    </xf>
    <xf numFmtId="44" fontId="24" fillId="26" borderId="4" xfId="0" applyNumberFormat="1" applyFont="1" applyFill="1" applyBorder="1" applyAlignment="1">
      <alignment horizontal="center"/>
    </xf>
    <xf numFmtId="0" fontId="52" fillId="26" borderId="4" xfId="0" applyFont="1" applyFill="1" applyBorder="1" applyAlignment="1">
      <alignment horizontal="center"/>
    </xf>
    <xf numFmtId="0" fontId="27" fillId="4" borderId="4" xfId="0" applyFont="1" applyFill="1" applyBorder="1"/>
    <xf numFmtId="1" fontId="27" fillId="2" borderId="4" xfId="0" applyNumberFormat="1" applyFont="1" applyFill="1" applyBorder="1" applyAlignment="1">
      <alignment horizontal="center"/>
    </xf>
    <xf numFmtId="14" fontId="0" fillId="2" borderId="6" xfId="0" applyNumberFormat="1" applyFill="1" applyBorder="1" applyAlignment="1">
      <alignment horizontal="center"/>
    </xf>
    <xf numFmtId="0" fontId="52" fillId="26" borderId="6" xfId="0" applyFont="1" applyFill="1" applyBorder="1" applyAlignment="1">
      <alignment horizontal="center"/>
    </xf>
    <xf numFmtId="3" fontId="52" fillId="26" borderId="6" xfId="0" applyNumberFormat="1" applyFont="1" applyFill="1" applyBorder="1" applyAlignment="1">
      <alignment horizontal="center"/>
    </xf>
    <xf numFmtId="0" fontId="54" fillId="26" borderId="4" xfId="0" applyFont="1" applyFill="1" applyBorder="1" applyAlignment="1">
      <alignment horizontal="center"/>
    </xf>
    <xf numFmtId="44" fontId="53" fillId="26" borderId="3" xfId="0" applyNumberFormat="1" applyFont="1" applyFill="1" applyBorder="1" applyAlignment="1">
      <alignment horizontal="center"/>
    </xf>
    <xf numFmtId="0" fontId="52" fillId="26" borderId="4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52" fillId="26" borderId="4" xfId="0" applyFont="1" applyFill="1" applyBorder="1" applyAlignment="1">
      <alignment horizontal="center"/>
    </xf>
    <xf numFmtId="14" fontId="52" fillId="4" borderId="6" xfId="0" applyNumberFormat="1" applyFont="1" applyFill="1" applyBorder="1" applyAlignment="1">
      <alignment horizontal="center"/>
    </xf>
    <xf numFmtId="0" fontId="52" fillId="4" borderId="4" xfId="0" applyFont="1" applyFill="1" applyBorder="1" applyAlignment="1">
      <alignment horizontal="center"/>
    </xf>
    <xf numFmtId="14" fontId="52" fillId="4" borderId="4" xfId="0" applyNumberFormat="1" applyFont="1" applyFill="1" applyBorder="1" applyAlignment="1">
      <alignment horizontal="center"/>
    </xf>
    <xf numFmtId="3" fontId="52" fillId="4" borderId="4" xfId="0" applyNumberFormat="1" applyFont="1" applyFill="1" applyBorder="1" applyAlignment="1">
      <alignment horizontal="center"/>
    </xf>
    <xf numFmtId="44" fontId="53" fillId="4" borderId="3" xfId="0" applyNumberFormat="1" applyFont="1" applyFill="1" applyBorder="1" applyAlignment="1">
      <alignment horizontal="center"/>
    </xf>
    <xf numFmtId="14" fontId="52" fillId="29" borderId="6" xfId="0" applyNumberFormat="1" applyFont="1" applyFill="1" applyBorder="1" applyAlignment="1">
      <alignment horizontal="center"/>
    </xf>
    <xf numFmtId="0" fontId="52" fillId="29" borderId="4" xfId="0" applyFont="1" applyFill="1" applyBorder="1" applyAlignment="1">
      <alignment horizontal="center"/>
    </xf>
    <xf numFmtId="14" fontId="52" fillId="29" borderId="4" xfId="0" applyNumberFormat="1" applyFont="1" applyFill="1" applyBorder="1" applyAlignment="1">
      <alignment horizontal="center"/>
    </xf>
    <xf numFmtId="3" fontId="52" fillId="29" borderId="4" xfId="0" applyNumberFormat="1" applyFont="1" applyFill="1" applyBorder="1" applyAlignment="1">
      <alignment horizontal="center"/>
    </xf>
    <xf numFmtId="0" fontId="0" fillId="29" borderId="4" xfId="0" applyFill="1" applyBorder="1" applyAlignment="1">
      <alignment horizontal="center"/>
    </xf>
    <xf numFmtId="44" fontId="53" fillId="29" borderId="3" xfId="0" applyNumberFormat="1" applyFont="1" applyFill="1" applyBorder="1" applyAlignment="1">
      <alignment horizontal="center"/>
    </xf>
    <xf numFmtId="0" fontId="11" fillId="4" borderId="4" xfId="0" applyFont="1" applyFill="1" applyBorder="1" applyAlignment="1"/>
    <xf numFmtId="0" fontId="27" fillId="21" borderId="4" xfId="0" applyFont="1" applyFill="1" applyBorder="1" applyAlignment="1">
      <alignment horizontal="center"/>
    </xf>
    <xf numFmtId="0" fontId="27" fillId="21" borderId="1" xfId="0" applyFont="1" applyFill="1" applyBorder="1" applyAlignment="1">
      <alignment horizontal="center"/>
    </xf>
    <xf numFmtId="165" fontId="27" fillId="21" borderId="4" xfId="0" applyNumberFormat="1" applyFont="1" applyFill="1" applyBorder="1" applyAlignment="1">
      <alignment horizontal="center"/>
    </xf>
    <xf numFmtId="0" fontId="27" fillId="21" borderId="4" xfId="0" applyNumberFormat="1" applyFont="1" applyFill="1" applyBorder="1" applyAlignment="1">
      <alignment horizontal="center"/>
    </xf>
    <xf numFmtId="49" fontId="27" fillId="21" borderId="4" xfId="0" applyNumberFormat="1" applyFont="1" applyFill="1" applyBorder="1" applyAlignment="1">
      <alignment horizontal="center"/>
    </xf>
    <xf numFmtId="3" fontId="27" fillId="21" borderId="4" xfId="0" applyNumberFormat="1" applyFont="1" applyFill="1" applyBorder="1" applyAlignment="1">
      <alignment horizontal="center"/>
    </xf>
    <xf numFmtId="0" fontId="41" fillId="21" borderId="4" xfId="0" applyFont="1" applyFill="1" applyBorder="1" applyAlignment="1">
      <alignment horizontal="center"/>
    </xf>
    <xf numFmtId="164" fontId="41" fillId="21" borderId="4" xfId="0" applyNumberFormat="1" applyFont="1" applyFill="1" applyBorder="1" applyAlignment="1">
      <alignment horizontal="center"/>
    </xf>
    <xf numFmtId="49" fontId="41" fillId="21" borderId="4" xfId="0" applyNumberFormat="1" applyFont="1" applyFill="1" applyBorder="1" applyAlignment="1">
      <alignment horizontal="center"/>
    </xf>
    <xf numFmtId="168" fontId="13" fillId="0" borderId="4" xfId="0" applyNumberFormat="1" applyFont="1" applyBorder="1" applyAlignment="1">
      <alignment horizontal="center"/>
    </xf>
    <xf numFmtId="0" fontId="54" fillId="26" borderId="6" xfId="0" applyFont="1" applyFill="1" applyBorder="1" applyAlignment="1">
      <alignment horizontal="center"/>
    </xf>
    <xf numFmtId="3" fontId="13" fillId="2" borderId="4" xfId="0" quotePrefix="1" applyNumberFormat="1" applyFont="1" applyFill="1" applyBorder="1" applyAlignment="1">
      <alignment horizontal="center"/>
    </xf>
    <xf numFmtId="164" fontId="20" fillId="6" borderId="9" xfId="0" applyNumberFormat="1" applyFont="1" applyFill="1" applyBorder="1" applyAlignment="1" applyProtection="1">
      <alignment horizontal="center"/>
      <protection locked="0"/>
    </xf>
    <xf numFmtId="164" fontId="20" fillId="11" borderId="4" xfId="0" applyNumberFormat="1" applyFont="1" applyFill="1" applyBorder="1" applyAlignment="1" applyProtection="1">
      <alignment horizontal="center"/>
      <protection locked="0"/>
    </xf>
    <xf numFmtId="164" fontId="20" fillId="10" borderId="4" xfId="0" applyNumberFormat="1" applyFont="1" applyFill="1" applyBorder="1" applyAlignment="1" applyProtection="1">
      <alignment horizontal="center"/>
      <protection locked="0"/>
    </xf>
    <xf numFmtId="164" fontId="20" fillId="9" borderId="1" xfId="0" applyNumberFormat="1" applyFont="1" applyFill="1" applyBorder="1" applyAlignment="1" applyProtection="1">
      <alignment horizontal="center"/>
      <protection locked="0"/>
    </xf>
    <xf numFmtId="1" fontId="60" fillId="12" borderId="17" xfId="0" applyNumberFormat="1" applyFont="1" applyFill="1" applyBorder="1" applyAlignment="1" applyProtection="1">
      <alignment horizontal="center"/>
      <protection hidden="1"/>
    </xf>
    <xf numFmtId="164" fontId="61" fillId="6" borderId="16" xfId="0" applyNumberFormat="1" applyFont="1" applyFill="1" applyBorder="1" applyAlignment="1" applyProtection="1">
      <alignment horizontal="center"/>
      <protection hidden="1"/>
    </xf>
    <xf numFmtId="164" fontId="61" fillId="11" borderId="16" xfId="0" applyNumberFormat="1" applyFont="1" applyFill="1" applyBorder="1" applyAlignment="1" applyProtection="1">
      <alignment horizontal="center"/>
      <protection hidden="1"/>
    </xf>
    <xf numFmtId="164" fontId="61" fillId="10" borderId="16" xfId="0" applyNumberFormat="1" applyFont="1" applyFill="1" applyBorder="1" applyAlignment="1" applyProtection="1">
      <alignment horizontal="center"/>
      <protection hidden="1"/>
    </xf>
    <xf numFmtId="164" fontId="61" fillId="9" borderId="15" xfId="0" applyNumberFormat="1" applyFont="1" applyFill="1" applyBorder="1" applyAlignment="1" applyProtection="1">
      <alignment horizontal="center"/>
      <protection hidden="1"/>
    </xf>
    <xf numFmtId="0" fontId="15" fillId="30" borderId="7" xfId="0" applyFont="1" applyFill="1" applyBorder="1" applyAlignment="1" applyProtection="1">
      <alignment horizontal="center"/>
      <protection locked="0"/>
    </xf>
    <xf numFmtId="0" fontId="15" fillId="30" borderId="9" xfId="0" applyFont="1" applyFill="1" applyBorder="1" applyAlignment="1" applyProtection="1">
      <alignment horizontal="center"/>
      <protection locked="0"/>
    </xf>
    <xf numFmtId="0" fontId="28" fillId="30" borderId="9" xfId="0" applyFont="1" applyFill="1" applyBorder="1" applyAlignment="1" applyProtection="1">
      <alignment horizontal="center"/>
      <protection locked="0"/>
    </xf>
    <xf numFmtId="164" fontId="15" fillId="30" borderId="9" xfId="0" applyNumberFormat="1" applyFont="1" applyFill="1" applyBorder="1" applyAlignment="1" applyProtection="1">
      <alignment horizontal="center"/>
      <protection locked="0"/>
    </xf>
    <xf numFmtId="0" fontId="16" fillId="30" borderId="19" xfId="0" applyFont="1" applyFill="1" applyBorder="1" applyAlignment="1" applyProtection="1">
      <alignment horizontal="center"/>
      <protection locked="0"/>
    </xf>
    <xf numFmtId="0" fontId="34" fillId="30" borderId="7" xfId="0" applyFont="1" applyFill="1" applyBorder="1" applyAlignment="1" applyProtection="1">
      <alignment horizontal="center"/>
      <protection locked="0"/>
    </xf>
    <xf numFmtId="164" fontId="62" fillId="30" borderId="11" xfId="0" applyNumberFormat="1" applyFont="1" applyFill="1" applyBorder="1" applyAlignment="1" applyProtection="1">
      <alignment horizontal="center"/>
      <protection locked="0"/>
    </xf>
    <xf numFmtId="0" fontId="30" fillId="2" borderId="60" xfId="0" applyFont="1" applyFill="1" applyBorder="1" applyAlignment="1" applyProtection="1">
      <alignment horizontal="center"/>
      <protection locked="0"/>
    </xf>
    <xf numFmtId="0" fontId="30" fillId="2" borderId="1" xfId="0" applyFont="1" applyFill="1" applyBorder="1" applyAlignment="1" applyProtection="1">
      <alignment horizontal="center"/>
      <protection locked="0"/>
    </xf>
    <xf numFmtId="0" fontId="43" fillId="2" borderId="1" xfId="0" applyFont="1" applyFill="1" applyBorder="1" applyAlignment="1" applyProtection="1">
      <alignment horizontal="center"/>
      <protection locked="0"/>
    </xf>
    <xf numFmtId="164" fontId="30" fillId="2" borderId="1" xfId="0" applyNumberFormat="1" applyFont="1" applyFill="1" applyBorder="1" applyAlignment="1" applyProtection="1">
      <alignment horizontal="center"/>
      <protection locked="0"/>
    </xf>
    <xf numFmtId="0" fontId="30" fillId="4" borderId="1" xfId="0" applyFont="1" applyFill="1" applyBorder="1" applyAlignment="1" applyProtection="1">
      <alignment horizontal="center"/>
      <protection locked="0"/>
    </xf>
    <xf numFmtId="0" fontId="43" fillId="14" borderId="1" xfId="0" applyFont="1" applyFill="1" applyBorder="1" applyAlignment="1" applyProtection="1">
      <alignment horizontal="center"/>
      <protection locked="0"/>
    </xf>
    <xf numFmtId="0" fontId="43" fillId="4" borderId="1" xfId="0" applyFont="1" applyFill="1" applyBorder="1" applyProtection="1">
      <protection locked="0"/>
    </xf>
    <xf numFmtId="0" fontId="30" fillId="2" borderId="2" xfId="0" applyFont="1" applyFill="1" applyBorder="1" applyAlignment="1" applyProtection="1">
      <alignment horizontal="center"/>
      <protection locked="0"/>
    </xf>
    <xf numFmtId="0" fontId="44" fillId="2" borderId="60" xfId="0" applyFont="1" applyFill="1" applyBorder="1" applyAlignment="1" applyProtection="1">
      <alignment horizontal="center"/>
      <protection locked="0"/>
    </xf>
    <xf numFmtId="164" fontId="63" fillId="2" borderId="47" xfId="0" applyNumberFormat="1" applyFont="1" applyFill="1" applyBorder="1" applyAlignment="1" applyProtection="1">
      <alignment horizontal="center"/>
      <protection locked="0"/>
    </xf>
    <xf numFmtId="0" fontId="30" fillId="4" borderId="49" xfId="0" applyFont="1" applyFill="1" applyBorder="1" applyAlignment="1" applyProtection="1">
      <alignment horizontal="center"/>
      <protection locked="0"/>
    </xf>
    <xf numFmtId="0" fontId="28" fillId="4" borderId="49" xfId="0" applyFont="1" applyFill="1" applyBorder="1" applyProtection="1">
      <protection locked="0"/>
    </xf>
    <xf numFmtId="0" fontId="28" fillId="5" borderId="49" xfId="0" applyFont="1" applyFill="1" applyBorder="1" applyAlignment="1" applyProtection="1">
      <alignment horizontal="center"/>
      <protection locked="0"/>
    </xf>
    <xf numFmtId="0" fontId="16" fillId="5" borderId="61" xfId="0" applyFont="1" applyFill="1" applyBorder="1" applyAlignment="1" applyProtection="1">
      <alignment horizontal="center"/>
      <protection locked="0"/>
    </xf>
    <xf numFmtId="0" fontId="34" fillId="5" borderId="48" xfId="0" applyFont="1" applyFill="1" applyBorder="1" applyAlignment="1" applyProtection="1">
      <alignment horizontal="center"/>
      <protection locked="0"/>
    </xf>
    <xf numFmtId="164" fontId="62" fillId="5" borderId="50" xfId="0" applyNumberFormat="1" applyFont="1" applyFill="1" applyBorder="1" applyAlignment="1" applyProtection="1">
      <alignment horizontal="center"/>
      <protection locked="0"/>
    </xf>
    <xf numFmtId="0" fontId="59" fillId="5" borderId="48" xfId="0" applyFont="1" applyFill="1" applyBorder="1" applyAlignment="1" applyProtection="1">
      <alignment horizontal="center"/>
      <protection locked="0"/>
    </xf>
    <xf numFmtId="0" fontId="59" fillId="5" borderId="49" xfId="0" applyFont="1" applyFill="1" applyBorder="1" applyAlignment="1" applyProtection="1">
      <alignment horizontal="center"/>
      <protection locked="0"/>
    </xf>
    <xf numFmtId="0" fontId="58" fillId="5" borderId="49" xfId="0" applyFont="1" applyFill="1" applyBorder="1" applyAlignment="1" applyProtection="1">
      <alignment horizontal="center"/>
      <protection locked="0"/>
    </xf>
    <xf numFmtId="164" fontId="59" fillId="5" borderId="49" xfId="0" applyNumberFormat="1" applyFont="1" applyFill="1" applyBorder="1" applyAlignment="1" applyProtection="1">
      <alignment horizontal="center"/>
      <protection locked="0"/>
    </xf>
    <xf numFmtId="0" fontId="31" fillId="17" borderId="7" xfId="0" applyFont="1" applyFill="1" applyBorder="1" applyAlignment="1">
      <alignment horizontal="center"/>
    </xf>
    <xf numFmtId="0" fontId="24" fillId="26" borderId="9" xfId="0" applyFont="1" applyFill="1" applyBorder="1" applyAlignment="1" applyProtection="1">
      <alignment horizontal="center"/>
      <protection locked="0"/>
    </xf>
    <xf numFmtId="0" fontId="24" fillId="26" borderId="9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24" fillId="26" borderId="11" xfId="0" applyFont="1" applyFill="1" applyBorder="1" applyAlignment="1">
      <alignment horizontal="center"/>
    </xf>
    <xf numFmtId="0" fontId="64" fillId="17" borderId="7" xfId="0" applyFont="1" applyFill="1" applyBorder="1" applyAlignment="1">
      <alignment horizontal="center"/>
    </xf>
    <xf numFmtId="9" fontId="0" fillId="0" borderId="0" xfId="0" applyNumberFormat="1" applyFont="1" applyAlignment="1">
      <alignment horizontal="center"/>
    </xf>
    <xf numFmtId="0" fontId="17" fillId="4" borderId="9" xfId="0" applyFont="1" applyFill="1" applyBorder="1" applyAlignment="1" applyProtection="1">
      <alignment horizontal="center"/>
      <protection locked="0"/>
    </xf>
    <xf numFmtId="0" fontId="17" fillId="4" borderId="11" xfId="0" applyFont="1" applyFill="1" applyBorder="1" applyAlignment="1" applyProtection="1">
      <alignment horizontal="center"/>
      <protection locked="0"/>
    </xf>
    <xf numFmtId="0" fontId="65" fillId="17" borderId="18" xfId="0" applyFont="1" applyFill="1" applyBorder="1" applyAlignment="1">
      <alignment horizontal="center"/>
    </xf>
    <xf numFmtId="0" fontId="65" fillId="17" borderId="8" xfId="0" applyFont="1" applyFill="1" applyBorder="1" applyAlignment="1">
      <alignment horizontal="center"/>
    </xf>
    <xf numFmtId="16" fontId="34" fillId="0" borderId="0" xfId="0" applyNumberFormat="1" applyFont="1"/>
    <xf numFmtId="0" fontId="44" fillId="0" borderId="0" xfId="0" applyFont="1"/>
    <xf numFmtId="16" fontId="34" fillId="0" borderId="0" xfId="0" applyNumberFormat="1" applyFont="1" applyAlignment="1">
      <alignment horizontal="left"/>
    </xf>
    <xf numFmtId="0" fontId="34" fillId="0" borderId="0" xfId="0" applyFont="1" applyAlignment="1">
      <alignment horizontal="left"/>
    </xf>
    <xf numFmtId="14" fontId="52" fillId="2" borderId="6" xfId="0" applyNumberFormat="1" applyFont="1" applyFill="1" applyBorder="1" applyAlignment="1">
      <alignment horizontal="center"/>
    </xf>
    <xf numFmtId="0" fontId="52" fillId="2" borderId="4" xfId="0" applyFont="1" applyFill="1" applyBorder="1" applyAlignment="1">
      <alignment horizontal="center"/>
    </xf>
    <xf numFmtId="14" fontId="52" fillId="2" borderId="4" xfId="0" applyNumberFormat="1" applyFont="1" applyFill="1" applyBorder="1" applyAlignment="1">
      <alignment horizontal="center"/>
    </xf>
    <xf numFmtId="3" fontId="52" fillId="2" borderId="4" xfId="0" applyNumberFormat="1" applyFont="1" applyFill="1" applyBorder="1" applyAlignment="1">
      <alignment horizontal="center"/>
    </xf>
    <xf numFmtId="44" fontId="53" fillId="2" borderId="3" xfId="0" applyNumberFormat="1" applyFont="1" applyFill="1" applyBorder="1" applyAlignment="1">
      <alignment horizontal="center"/>
    </xf>
    <xf numFmtId="0" fontId="11" fillId="31" borderId="1" xfId="0" applyFont="1" applyFill="1" applyBorder="1" applyAlignment="1">
      <alignment horizontal="center"/>
    </xf>
    <xf numFmtId="0" fontId="67" fillId="0" borderId="0" xfId="0" applyFont="1" applyAlignment="1">
      <alignment horizontal="center"/>
    </xf>
    <xf numFmtId="0" fontId="13" fillId="5" borderId="0" xfId="0" applyFont="1" applyFill="1"/>
    <xf numFmtId="0" fontId="17" fillId="4" borderId="0" xfId="0" applyFont="1" applyFill="1" applyBorder="1" applyAlignment="1" applyProtection="1">
      <alignment horizontal="center"/>
      <protection locked="0"/>
    </xf>
    <xf numFmtId="0" fontId="15" fillId="0" borderId="25" xfId="0" applyFont="1" applyBorder="1" applyAlignment="1"/>
    <xf numFmtId="0" fontId="14" fillId="4" borderId="21" xfId="0" applyFont="1" applyFill="1" applyBorder="1" applyAlignment="1">
      <alignment horizontal="center"/>
    </xf>
    <xf numFmtId="0" fontId="14" fillId="4" borderId="0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1" fillId="2" borderId="0" xfId="0" applyFont="1" applyFill="1" applyBorder="1"/>
    <xf numFmtId="0" fontId="0" fillId="5" borderId="0" xfId="0" applyFill="1" applyBorder="1" applyAlignment="1">
      <alignment horizontal="center"/>
    </xf>
    <xf numFmtId="0" fontId="59" fillId="12" borderId="48" xfId="0" applyFont="1" applyFill="1" applyBorder="1" applyAlignment="1" applyProtection="1">
      <alignment horizontal="center"/>
      <protection locked="0"/>
    </xf>
    <xf numFmtId="0" fontId="59" fillId="12" borderId="49" xfId="0" applyFont="1" applyFill="1" applyBorder="1" applyAlignment="1" applyProtection="1">
      <alignment horizontal="center"/>
      <protection locked="0"/>
    </xf>
    <xf numFmtId="0" fontId="58" fillId="12" borderId="49" xfId="0" applyFont="1" applyFill="1" applyBorder="1" applyAlignment="1" applyProtection="1">
      <alignment horizontal="center"/>
      <protection locked="0"/>
    </xf>
    <xf numFmtId="164" fontId="59" fillId="12" borderId="49" xfId="0" applyNumberFormat="1" applyFont="1" applyFill="1" applyBorder="1" applyAlignment="1" applyProtection="1">
      <alignment horizontal="center"/>
      <protection locked="0"/>
    </xf>
    <xf numFmtId="0" fontId="30" fillId="12" borderId="49" xfId="0" applyFont="1" applyFill="1" applyBorder="1" applyAlignment="1" applyProtection="1">
      <alignment horizontal="center"/>
      <protection locked="0"/>
    </xf>
    <xf numFmtId="0" fontId="28" fillId="12" borderId="49" xfId="0" applyFont="1" applyFill="1" applyBorder="1" applyAlignment="1" applyProtection="1">
      <alignment horizontal="center"/>
      <protection locked="0"/>
    </xf>
    <xf numFmtId="0" fontId="28" fillId="12" borderId="49" xfId="0" applyFont="1" applyFill="1" applyBorder="1" applyProtection="1">
      <protection locked="0"/>
    </xf>
    <xf numFmtId="0" fontId="16" fillId="12" borderId="61" xfId="0" applyFont="1" applyFill="1" applyBorder="1" applyAlignment="1" applyProtection="1">
      <alignment horizontal="center"/>
      <protection locked="0"/>
    </xf>
    <xf numFmtId="0" fontId="34" fillId="12" borderId="48" xfId="0" applyFont="1" applyFill="1" applyBorder="1" applyAlignment="1" applyProtection="1">
      <alignment horizontal="center"/>
      <protection locked="0"/>
    </xf>
    <xf numFmtId="164" fontId="62" fillId="12" borderId="50" xfId="0" applyNumberFormat="1" applyFont="1" applyFill="1" applyBorder="1" applyAlignment="1" applyProtection="1">
      <alignment horizontal="center"/>
      <protection locked="0"/>
    </xf>
    <xf numFmtId="49" fontId="17" fillId="21" borderId="4" xfId="0" applyNumberFormat="1" applyFont="1" applyFill="1" applyBorder="1" applyAlignment="1">
      <alignment horizontal="center"/>
    </xf>
    <xf numFmtId="3" fontId="13" fillId="21" borderId="4" xfId="0" applyNumberFormat="1" applyFont="1" applyFill="1" applyBorder="1" applyAlignment="1">
      <alignment horizontal="center"/>
    </xf>
    <xf numFmtId="0" fontId="17" fillId="21" borderId="4" xfId="0" applyFont="1" applyFill="1" applyBorder="1" applyAlignment="1">
      <alignment horizontal="center"/>
    </xf>
    <xf numFmtId="0" fontId="13" fillId="21" borderId="1" xfId="0" applyFont="1" applyFill="1" applyBorder="1" applyAlignment="1">
      <alignment horizontal="center"/>
    </xf>
    <xf numFmtId="164" fontId="17" fillId="21" borderId="4" xfId="0" applyNumberFormat="1" applyFont="1" applyFill="1" applyBorder="1" applyAlignment="1">
      <alignment horizontal="center"/>
    </xf>
    <xf numFmtId="49" fontId="13" fillId="2" borderId="1" xfId="0" applyNumberFormat="1" applyFont="1" applyFill="1" applyBorder="1" applyAlignment="1">
      <alignment horizontal="center"/>
    </xf>
    <xf numFmtId="0" fontId="52" fillId="2" borderId="6" xfId="0" applyFont="1" applyFill="1" applyBorder="1" applyAlignment="1">
      <alignment horizontal="center"/>
    </xf>
    <xf numFmtId="3" fontId="52" fillId="2" borderId="6" xfId="0" applyNumberFormat="1" applyFont="1" applyFill="1" applyBorder="1" applyAlignment="1">
      <alignment horizontal="center"/>
    </xf>
    <xf numFmtId="44" fontId="53" fillId="2" borderId="51" xfId="0" applyNumberFormat="1" applyFont="1" applyFill="1" applyBorder="1" applyAlignment="1">
      <alignment horizontal="center"/>
    </xf>
    <xf numFmtId="49" fontId="18" fillId="21" borderId="4" xfId="0" applyNumberFormat="1" applyFont="1" applyFill="1" applyBorder="1" applyAlignment="1">
      <alignment horizontal="center"/>
    </xf>
    <xf numFmtId="165" fontId="11" fillId="21" borderId="4" xfId="0" applyNumberFormat="1" applyFont="1" applyFill="1" applyBorder="1" applyAlignment="1">
      <alignment horizontal="center"/>
    </xf>
    <xf numFmtId="0" fontId="11" fillId="21" borderId="4" xfId="0" applyNumberFormat="1" applyFont="1" applyFill="1" applyBorder="1" applyAlignment="1">
      <alignment horizontal="center"/>
    </xf>
    <xf numFmtId="0" fontId="10" fillId="26" borderId="9" xfId="0" applyFont="1" applyFill="1" applyBorder="1" applyAlignment="1" applyProtection="1">
      <alignment horizontal="center"/>
      <protection locked="0"/>
    </xf>
    <xf numFmtId="164" fontId="15" fillId="26" borderId="4" xfId="1" applyNumberFormat="1" applyFont="1" applyFill="1" applyBorder="1" applyAlignment="1">
      <alignment horizontal="center"/>
    </xf>
    <xf numFmtId="165" fontId="0" fillId="3" borderId="4" xfId="0" applyNumberFormat="1" applyFont="1" applyFill="1" applyBorder="1" applyAlignment="1">
      <alignment horizontal="center"/>
    </xf>
    <xf numFmtId="0" fontId="0" fillId="3" borderId="4" xfId="0" applyNumberFormat="1" applyFont="1" applyFill="1" applyBorder="1" applyAlignment="1">
      <alignment horizontal="center"/>
    </xf>
    <xf numFmtId="49" fontId="0" fillId="3" borderId="4" xfId="0" applyNumberFormat="1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3" fontId="0" fillId="3" borderId="4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49" fontId="17" fillId="32" borderId="4" xfId="0" applyNumberFormat="1" applyFont="1" applyFill="1" applyBorder="1" applyAlignment="1">
      <alignment horizontal="center"/>
    </xf>
    <xf numFmtId="49" fontId="13" fillId="32" borderId="4" xfId="0" applyNumberFormat="1" applyFont="1" applyFill="1" applyBorder="1" applyAlignment="1">
      <alignment horizontal="center"/>
    </xf>
    <xf numFmtId="0" fontId="17" fillId="32" borderId="4" xfId="0" applyFont="1" applyFill="1" applyBorder="1" applyAlignment="1">
      <alignment horizontal="center"/>
    </xf>
    <xf numFmtId="164" fontId="17" fillId="32" borderId="4" xfId="0" applyNumberFormat="1" applyFont="1" applyFill="1" applyBorder="1" applyAlignment="1">
      <alignment horizontal="center"/>
    </xf>
    <xf numFmtId="44" fontId="17" fillId="2" borderId="4" xfId="1" applyNumberFormat="1" applyFont="1" applyFill="1" applyBorder="1" applyAlignment="1">
      <alignment horizontal="center"/>
    </xf>
    <xf numFmtId="0" fontId="34" fillId="4" borderId="0" xfId="0" applyFont="1" applyFill="1"/>
    <xf numFmtId="164" fontId="24" fillId="4" borderId="50" xfId="1" applyNumberFormat="1" applyFont="1" applyFill="1" applyBorder="1" applyAlignment="1">
      <alignment horizontal="center"/>
    </xf>
    <xf numFmtId="3" fontId="13" fillId="0" borderId="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3" fontId="13" fillId="0" borderId="14" xfId="0" applyNumberFormat="1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27" fillId="4" borderId="0" xfId="0" applyFont="1" applyFill="1" applyBorder="1" applyAlignment="1">
      <alignment horizontal="center"/>
    </xf>
    <xf numFmtId="49" fontId="0" fillId="5" borderId="4" xfId="0" applyNumberFormat="1" applyFont="1" applyFill="1" applyBorder="1" applyAlignment="1">
      <alignment horizontal="center"/>
    </xf>
    <xf numFmtId="165" fontId="0" fillId="5" borderId="4" xfId="0" applyNumberFormat="1" applyFont="1" applyFill="1" applyBorder="1" applyAlignment="1">
      <alignment horizontal="center"/>
    </xf>
    <xf numFmtId="0" fontId="0" fillId="5" borderId="4" xfId="0" applyNumberFormat="1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3" fontId="0" fillId="5" borderId="4" xfId="0" applyNumberFormat="1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164" fontId="0" fillId="5" borderId="4" xfId="0" applyNumberFormat="1" applyFont="1" applyFill="1" applyBorder="1" applyAlignment="1">
      <alignment horizontal="center"/>
    </xf>
    <xf numFmtId="0" fontId="27" fillId="4" borderId="0" xfId="0" applyFont="1" applyFill="1" applyBorder="1" applyAlignment="1">
      <alignment horizontal="left"/>
    </xf>
    <xf numFmtId="3" fontId="13" fillId="9" borderId="4" xfId="0" applyNumberFormat="1" applyFont="1" applyFill="1" applyBorder="1" applyAlignment="1">
      <alignment horizontal="center"/>
    </xf>
    <xf numFmtId="0" fontId="27" fillId="2" borderId="0" xfId="0" applyFont="1" applyFill="1" applyBorder="1" applyAlignment="1">
      <alignment horizontal="center"/>
    </xf>
    <xf numFmtId="49" fontId="41" fillId="5" borderId="4" xfId="0" applyNumberFormat="1" applyFont="1" applyFill="1" applyBorder="1" applyAlignment="1">
      <alignment horizontal="center"/>
    </xf>
    <xf numFmtId="165" fontId="27" fillId="5" borderId="4" xfId="0" applyNumberFormat="1" applyFont="1" applyFill="1" applyBorder="1" applyAlignment="1">
      <alignment horizontal="center"/>
    </xf>
    <xf numFmtId="0" fontId="27" fillId="5" borderId="4" xfId="0" applyNumberFormat="1" applyFont="1" applyFill="1" applyBorder="1" applyAlignment="1">
      <alignment horizontal="center"/>
    </xf>
    <xf numFmtId="49" fontId="27" fillId="5" borderId="4" xfId="0" applyNumberFormat="1" applyFont="1" applyFill="1" applyBorder="1" applyAlignment="1">
      <alignment horizontal="center"/>
    </xf>
    <xf numFmtId="0" fontId="27" fillId="5" borderId="4" xfId="0" applyFont="1" applyFill="1" applyBorder="1" applyAlignment="1">
      <alignment horizontal="center"/>
    </xf>
    <xf numFmtId="3" fontId="27" fillId="5" borderId="4" xfId="0" applyNumberFormat="1" applyFont="1" applyFill="1" applyBorder="1" applyAlignment="1">
      <alignment horizontal="center"/>
    </xf>
    <xf numFmtId="0" fontId="41" fillId="5" borderId="4" xfId="0" applyFont="1" applyFill="1" applyBorder="1" applyAlignment="1">
      <alignment horizontal="center"/>
    </xf>
    <xf numFmtId="0" fontId="27" fillId="5" borderId="1" xfId="0" applyFont="1" applyFill="1" applyBorder="1" applyAlignment="1">
      <alignment horizontal="center"/>
    </xf>
    <xf numFmtId="164" fontId="41" fillId="5" borderId="4" xfId="0" applyNumberFormat="1" applyFont="1" applyFill="1" applyBorder="1" applyAlignment="1">
      <alignment horizontal="center"/>
    </xf>
    <xf numFmtId="0" fontId="27" fillId="5" borderId="0" xfId="0" applyFont="1" applyFill="1" applyBorder="1"/>
    <xf numFmtId="0" fontId="27" fillId="5" borderId="0" xfId="0" applyFont="1" applyFill="1"/>
    <xf numFmtId="49" fontId="13" fillId="5" borderId="1" xfId="0" applyNumberFormat="1" applyFont="1" applyFill="1" applyBorder="1" applyAlignment="1">
      <alignment horizontal="center"/>
    </xf>
    <xf numFmtId="0" fontId="0" fillId="5" borderId="0" xfId="0" applyFill="1" applyBorder="1"/>
    <xf numFmtId="14" fontId="27" fillId="4" borderId="4" xfId="0" applyNumberFormat="1" applyFont="1" applyFill="1" applyBorder="1"/>
    <xf numFmtId="0" fontId="27" fillId="2" borderId="0" xfId="0" applyFont="1" applyFill="1" applyAlignment="1">
      <alignment horizontal="center"/>
    </xf>
    <xf numFmtId="164" fontId="0" fillId="4" borderId="4" xfId="0" applyNumberFormat="1" applyFont="1" applyFill="1" applyBorder="1" applyAlignment="1">
      <alignment horizontal="center"/>
    </xf>
    <xf numFmtId="14" fontId="27" fillId="4" borderId="0" xfId="0" applyNumberFormat="1" applyFont="1" applyFill="1" applyBorder="1"/>
    <xf numFmtId="0" fontId="67" fillId="0" borderId="0" xfId="0" applyFont="1" applyBorder="1" applyAlignment="1">
      <alignment horizontal="center"/>
    </xf>
    <xf numFmtId="49" fontId="0" fillId="27" borderId="4" xfId="0" applyNumberFormat="1" applyFill="1" applyBorder="1" applyAlignment="1">
      <alignment horizontal="center"/>
    </xf>
    <xf numFmtId="165" fontId="0" fillId="27" borderId="4" xfId="0" applyNumberFormat="1" applyFont="1" applyFill="1" applyBorder="1" applyAlignment="1">
      <alignment horizontal="center"/>
    </xf>
    <xf numFmtId="0" fontId="0" fillId="27" borderId="4" xfId="0" applyNumberFormat="1" applyFont="1" applyFill="1" applyBorder="1" applyAlignment="1">
      <alignment horizontal="center"/>
    </xf>
    <xf numFmtId="3" fontId="0" fillId="27" borderId="4" xfId="0" applyNumberFormat="1" applyFont="1" applyFill="1" applyBorder="1" applyAlignment="1">
      <alignment horizontal="center"/>
    </xf>
    <xf numFmtId="0" fontId="0" fillId="27" borderId="1" xfId="0" applyFont="1" applyFill="1" applyBorder="1" applyAlignment="1">
      <alignment horizontal="center"/>
    </xf>
    <xf numFmtId="164" fontId="0" fillId="27" borderId="4" xfId="0" applyNumberFormat="1" applyFont="1" applyFill="1" applyBorder="1" applyAlignment="1">
      <alignment horizontal="center"/>
    </xf>
    <xf numFmtId="0" fontId="13" fillId="27" borderId="0" xfId="0" applyFont="1" applyFill="1" applyBorder="1"/>
    <xf numFmtId="0" fontId="14" fillId="27" borderId="4" xfId="0" applyFont="1" applyFill="1" applyBorder="1" applyAlignment="1">
      <alignment horizontal="center"/>
    </xf>
    <xf numFmtId="49" fontId="14" fillId="27" borderId="4" xfId="0" applyNumberFormat="1" applyFont="1" applyFill="1" applyBorder="1" applyAlignment="1">
      <alignment horizontal="center"/>
    </xf>
    <xf numFmtId="0" fontId="13" fillId="4" borderId="10" xfId="0" applyFont="1" applyFill="1" applyBorder="1" applyAlignment="1">
      <alignment horizontal="center"/>
    </xf>
    <xf numFmtId="0" fontId="68" fillId="4" borderId="4" xfId="0" applyFont="1" applyFill="1" applyBorder="1" applyAlignment="1" applyProtection="1">
      <alignment horizontal="center"/>
      <protection locked="0"/>
    </xf>
    <xf numFmtId="49" fontId="39" fillId="23" borderId="1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49" fontId="14" fillId="5" borderId="4" xfId="0" applyNumberFormat="1" applyFont="1" applyFill="1" applyBorder="1" applyAlignment="1">
      <alignment horizontal="center"/>
    </xf>
    <xf numFmtId="49" fontId="0" fillId="5" borderId="4" xfId="0" applyNumberFormat="1" applyFill="1" applyBorder="1" applyAlignment="1">
      <alignment horizontal="center"/>
    </xf>
    <xf numFmtId="0" fontId="11" fillId="5" borderId="0" xfId="0" applyFont="1" applyFill="1" applyBorder="1"/>
    <xf numFmtId="49" fontId="39" fillId="23" borderId="1" xfId="0" applyNumberFormat="1" applyFont="1" applyFill="1" applyBorder="1" applyAlignment="1">
      <alignment horizontal="center"/>
    </xf>
    <xf numFmtId="49" fontId="18" fillId="5" borderId="4" xfId="0" applyNumberFormat="1" applyFont="1" applyFill="1" applyBorder="1" applyAlignment="1">
      <alignment horizontal="center"/>
    </xf>
    <xf numFmtId="0" fontId="11" fillId="2" borderId="0" xfId="0" applyFont="1" applyFill="1"/>
    <xf numFmtId="0" fontId="13" fillId="2" borderId="0" xfId="0" applyFont="1" applyFill="1" applyBorder="1"/>
    <xf numFmtId="49" fontId="39" fillId="23" borderId="1" xfId="0" applyNumberFormat="1" applyFont="1" applyFill="1" applyBorder="1" applyAlignment="1">
      <alignment horizontal="center"/>
    </xf>
    <xf numFmtId="0" fontId="11" fillId="34" borderId="0" xfId="0" applyFont="1" applyFill="1" applyBorder="1"/>
    <xf numFmtId="0" fontId="11" fillId="34" borderId="0" xfId="0" applyFont="1" applyFill="1"/>
    <xf numFmtId="0" fontId="13" fillId="34" borderId="0" xfId="0" applyFont="1" applyFill="1" applyBorder="1"/>
    <xf numFmtId="0" fontId="27" fillId="34" borderId="0" xfId="0" applyFont="1" applyFill="1" applyBorder="1"/>
    <xf numFmtId="0" fontId="27" fillId="34" borderId="0" xfId="0" applyFont="1" applyFill="1"/>
    <xf numFmtId="49" fontId="14" fillId="35" borderId="4" xfId="0" applyNumberFormat="1" applyFont="1" applyFill="1" applyBorder="1" applyAlignment="1">
      <alignment horizontal="center"/>
    </xf>
    <xf numFmtId="165" fontId="0" fillId="35" borderId="4" xfId="0" applyNumberFormat="1" applyFont="1" applyFill="1" applyBorder="1" applyAlignment="1">
      <alignment horizontal="center"/>
    </xf>
    <xf numFmtId="0" fontId="0" fillId="35" borderId="4" xfId="0" applyNumberFormat="1" applyFont="1" applyFill="1" applyBorder="1" applyAlignment="1">
      <alignment horizontal="center"/>
    </xf>
    <xf numFmtId="49" fontId="0" fillId="35" borderId="4" xfId="0" applyNumberFormat="1" applyFill="1" applyBorder="1" applyAlignment="1">
      <alignment horizontal="center"/>
    </xf>
    <xf numFmtId="0" fontId="0" fillId="35" borderId="4" xfId="0" applyFill="1" applyBorder="1" applyAlignment="1">
      <alignment horizontal="center"/>
    </xf>
    <xf numFmtId="3" fontId="0" fillId="35" borderId="4" xfId="0" applyNumberFormat="1" applyFill="1" applyBorder="1" applyAlignment="1">
      <alignment horizontal="center"/>
    </xf>
    <xf numFmtId="0" fontId="14" fillId="35" borderId="4" xfId="0" applyFont="1" applyFill="1" applyBorder="1" applyAlignment="1">
      <alignment horizontal="center"/>
    </xf>
    <xf numFmtId="0" fontId="0" fillId="35" borderId="1" xfId="0" applyFont="1" applyFill="1" applyBorder="1" applyAlignment="1">
      <alignment horizontal="center"/>
    </xf>
    <xf numFmtId="164" fontId="0" fillId="35" borderId="4" xfId="0" applyNumberFormat="1" applyFont="1" applyFill="1" applyBorder="1" applyAlignment="1">
      <alignment horizontal="center"/>
    </xf>
    <xf numFmtId="0" fontId="11" fillId="35" borderId="0" xfId="0" applyFont="1" applyFill="1" applyBorder="1"/>
    <xf numFmtId="0" fontId="11" fillId="35" borderId="0" xfId="0" applyFont="1" applyFill="1"/>
    <xf numFmtId="0" fontId="13" fillId="35" borderId="0" xfId="0" applyFont="1" applyFill="1" applyBorder="1"/>
    <xf numFmtId="3" fontId="0" fillId="35" borderId="4" xfId="0" applyNumberFormat="1" applyFont="1" applyFill="1" applyBorder="1" applyAlignment="1">
      <alignment horizontal="center"/>
    </xf>
    <xf numFmtId="164" fontId="13" fillId="4" borderId="4" xfId="0" applyNumberFormat="1" applyFont="1" applyFill="1" applyBorder="1" applyAlignment="1">
      <alignment horizontal="center"/>
    </xf>
    <xf numFmtId="16" fontId="27" fillId="2" borderId="4" xfId="0" applyNumberFormat="1" applyFont="1" applyFill="1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0" fontId="14" fillId="0" borderId="44" xfId="0" applyFont="1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49" fontId="14" fillId="32" borderId="4" xfId="0" applyNumberFormat="1" applyFont="1" applyFill="1" applyBorder="1" applyAlignment="1">
      <alignment horizontal="center"/>
    </xf>
    <xf numFmtId="165" fontId="0" fillId="32" borderId="4" xfId="0" applyNumberFormat="1" applyFont="1" applyFill="1" applyBorder="1" applyAlignment="1">
      <alignment horizontal="center"/>
    </xf>
    <xf numFmtId="0" fontId="0" fillId="32" borderId="4" xfId="0" applyNumberFormat="1" applyFont="1" applyFill="1" applyBorder="1" applyAlignment="1">
      <alignment horizontal="center"/>
    </xf>
    <xf numFmtId="49" fontId="0" fillId="32" borderId="4" xfId="0" applyNumberFormat="1" applyFill="1" applyBorder="1" applyAlignment="1">
      <alignment horizontal="center"/>
    </xf>
    <xf numFmtId="0" fontId="0" fillId="32" borderId="4" xfId="0" applyFill="1" applyBorder="1" applyAlignment="1">
      <alignment horizontal="center"/>
    </xf>
    <xf numFmtId="3" fontId="0" fillId="32" borderId="4" xfId="0" applyNumberFormat="1" applyFont="1" applyFill="1" applyBorder="1" applyAlignment="1">
      <alignment horizontal="center"/>
    </xf>
    <xf numFmtId="0" fontId="14" fillId="32" borderId="4" xfId="0" applyFont="1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164" fontId="0" fillId="32" borderId="4" xfId="0" applyNumberFormat="1" applyFont="1" applyFill="1" applyBorder="1" applyAlignment="1">
      <alignment horizontal="center"/>
    </xf>
    <xf numFmtId="2" fontId="24" fillId="4" borderId="29" xfId="0" applyNumberFormat="1" applyFont="1" applyFill="1" applyBorder="1" applyAlignment="1">
      <alignment horizontal="center"/>
    </xf>
    <xf numFmtId="0" fontId="14" fillId="0" borderId="18" xfId="0" applyFon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3" fontId="13" fillId="0" borderId="18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164" fontId="11" fillId="4" borderId="4" xfId="0" applyNumberFormat="1" applyFont="1" applyFill="1" applyBorder="1" applyAlignment="1">
      <alignment horizontal="center"/>
    </xf>
    <xf numFmtId="9" fontId="11" fillId="4" borderId="4" xfId="0" applyNumberFormat="1" applyFont="1" applyFill="1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49" fontId="39" fillId="23" borderId="0" xfId="0" applyNumberFormat="1" applyFont="1" applyFill="1" applyBorder="1" applyAlignment="1">
      <alignment horizontal="center"/>
    </xf>
    <xf numFmtId="4" fontId="0" fillId="2" borderId="4" xfId="0" applyNumberFormat="1" applyFill="1" applyBorder="1" applyAlignment="1">
      <alignment horizontal="center"/>
    </xf>
    <xf numFmtId="49" fontId="69" fillId="4" borderId="4" xfId="0" applyNumberFormat="1" applyFont="1" applyFill="1" applyBorder="1" applyAlignment="1">
      <alignment horizontal="center"/>
    </xf>
    <xf numFmtId="165" fontId="70" fillId="4" borderId="4" xfId="0" applyNumberFormat="1" applyFont="1" applyFill="1" applyBorder="1" applyAlignment="1">
      <alignment horizontal="center"/>
    </xf>
    <xf numFmtId="0" fontId="70" fillId="4" borderId="4" xfId="0" applyNumberFormat="1" applyFont="1" applyFill="1" applyBorder="1" applyAlignment="1">
      <alignment horizontal="center"/>
    </xf>
    <xf numFmtId="49" fontId="70" fillId="4" borderId="4" xfId="0" applyNumberFormat="1" applyFont="1" applyFill="1" applyBorder="1" applyAlignment="1">
      <alignment horizontal="center"/>
    </xf>
    <xf numFmtId="0" fontId="70" fillId="4" borderId="4" xfId="0" applyFont="1" applyFill="1" applyBorder="1" applyAlignment="1">
      <alignment horizontal="center"/>
    </xf>
    <xf numFmtId="3" fontId="70" fillId="4" borderId="4" xfId="0" applyNumberFormat="1" applyFont="1" applyFill="1" applyBorder="1" applyAlignment="1">
      <alignment horizontal="center"/>
    </xf>
    <xf numFmtId="0" fontId="69" fillId="4" borderId="4" xfId="0" applyFont="1" applyFill="1" applyBorder="1" applyAlignment="1">
      <alignment horizontal="center"/>
    </xf>
    <xf numFmtId="0" fontId="70" fillId="4" borderId="1" xfId="0" applyFont="1" applyFill="1" applyBorder="1" applyAlignment="1">
      <alignment horizontal="center"/>
    </xf>
    <xf numFmtId="164" fontId="70" fillId="4" borderId="4" xfId="0" applyNumberFormat="1" applyFont="1" applyFill="1" applyBorder="1" applyAlignment="1">
      <alignment horizontal="center"/>
    </xf>
    <xf numFmtId="165" fontId="70" fillId="19" borderId="4" xfId="0" applyNumberFormat="1" applyFont="1" applyFill="1" applyBorder="1" applyAlignment="1">
      <alignment horizontal="center"/>
    </xf>
    <xf numFmtId="0" fontId="70" fillId="19" borderId="4" xfId="0" applyNumberFormat="1" applyFont="1" applyFill="1" applyBorder="1" applyAlignment="1">
      <alignment horizontal="center"/>
    </xf>
    <xf numFmtId="49" fontId="70" fillId="19" borderId="4" xfId="0" applyNumberFormat="1" applyFont="1" applyFill="1" applyBorder="1" applyAlignment="1">
      <alignment horizontal="center"/>
    </xf>
    <xf numFmtId="0" fontId="70" fillId="19" borderId="4" xfId="0" applyFont="1" applyFill="1" applyBorder="1" applyAlignment="1">
      <alignment horizontal="center"/>
    </xf>
    <xf numFmtId="3" fontId="70" fillId="19" borderId="4" xfId="0" applyNumberFormat="1" applyFont="1" applyFill="1" applyBorder="1" applyAlignment="1">
      <alignment horizontal="center"/>
    </xf>
    <xf numFmtId="0" fontId="69" fillId="19" borderId="4" xfId="0" applyFont="1" applyFill="1" applyBorder="1" applyAlignment="1">
      <alignment horizontal="center"/>
    </xf>
    <xf numFmtId="164" fontId="69" fillId="19" borderId="4" xfId="0" applyNumberFormat="1" applyFont="1" applyFill="1" applyBorder="1" applyAlignment="1">
      <alignment horizontal="center"/>
    </xf>
    <xf numFmtId="49" fontId="69" fillId="2" borderId="4" xfId="0" applyNumberFormat="1" applyFont="1" applyFill="1" applyBorder="1" applyAlignment="1">
      <alignment horizontal="center"/>
    </xf>
    <xf numFmtId="165" fontId="70" fillId="2" borderId="4" xfId="0" applyNumberFormat="1" applyFont="1" applyFill="1" applyBorder="1" applyAlignment="1">
      <alignment horizontal="center"/>
    </xf>
    <xf numFmtId="0" fontId="70" fillId="2" borderId="4" xfId="0" applyNumberFormat="1" applyFont="1" applyFill="1" applyBorder="1" applyAlignment="1">
      <alignment horizontal="center"/>
    </xf>
    <xf numFmtId="49" fontId="70" fillId="2" borderId="4" xfId="0" applyNumberFormat="1" applyFont="1" applyFill="1" applyBorder="1" applyAlignment="1">
      <alignment horizontal="center"/>
    </xf>
    <xf numFmtId="0" fontId="70" fillId="2" borderId="4" xfId="0" applyFont="1" applyFill="1" applyBorder="1" applyAlignment="1">
      <alignment horizontal="center"/>
    </xf>
    <xf numFmtId="3" fontId="70" fillId="2" borderId="4" xfId="0" applyNumberFormat="1" applyFont="1" applyFill="1" applyBorder="1" applyAlignment="1">
      <alignment horizontal="center"/>
    </xf>
    <xf numFmtId="0" fontId="69" fillId="2" borderId="4" xfId="0" applyFont="1" applyFill="1" applyBorder="1" applyAlignment="1">
      <alignment horizontal="center"/>
    </xf>
    <xf numFmtId="164" fontId="69" fillId="2" borderId="4" xfId="0" applyNumberFormat="1" applyFont="1" applyFill="1" applyBorder="1" applyAlignment="1">
      <alignment horizontal="center"/>
    </xf>
    <xf numFmtId="164" fontId="69" fillId="4" borderId="4" xfId="0" applyNumberFormat="1" applyFont="1" applyFill="1" applyBorder="1" applyAlignment="1">
      <alignment horizontal="center"/>
    </xf>
    <xf numFmtId="0" fontId="70" fillId="2" borderId="1" xfId="0" applyFont="1" applyFill="1" applyBorder="1" applyAlignment="1">
      <alignment horizontal="center"/>
    </xf>
    <xf numFmtId="164" fontId="70" fillId="2" borderId="4" xfId="0" applyNumberFormat="1" applyFont="1" applyFill="1" applyBorder="1" applyAlignment="1">
      <alignment horizontal="center"/>
    </xf>
    <xf numFmtId="49" fontId="69" fillId="19" borderId="4" xfId="0" applyNumberFormat="1" applyFont="1" applyFill="1" applyBorder="1" applyAlignment="1">
      <alignment horizontal="center"/>
    </xf>
    <xf numFmtId="9" fontId="0" fillId="0" borderId="0" xfId="0" applyNumberFormat="1"/>
    <xf numFmtId="49" fontId="39" fillId="23" borderId="1" xfId="0" applyNumberFormat="1" applyFont="1" applyFill="1" applyBorder="1" applyAlignment="1">
      <alignment horizontal="center"/>
    </xf>
    <xf numFmtId="0" fontId="24" fillId="4" borderId="4" xfId="0" applyFont="1" applyFill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71" fillId="4" borderId="0" xfId="0" applyFont="1" applyFill="1" applyBorder="1"/>
    <xf numFmtId="9" fontId="24" fillId="26" borderId="4" xfId="0" applyNumberFormat="1" applyFont="1" applyFill="1" applyBorder="1" applyAlignment="1">
      <alignment horizontal="center"/>
    </xf>
    <xf numFmtId="10" fontId="24" fillId="26" borderId="4" xfId="0" applyNumberFormat="1" applyFont="1" applyFill="1" applyBorder="1" applyAlignment="1">
      <alignment horizontal="center"/>
    </xf>
    <xf numFmtId="14" fontId="24" fillId="26" borderId="10" xfId="0" applyNumberFormat="1" applyFont="1" applyFill="1" applyBorder="1" applyAlignment="1">
      <alignment horizontal="center"/>
    </xf>
    <xf numFmtId="9" fontId="10" fillId="26" borderId="4" xfId="0" applyNumberFormat="1" applyFont="1" applyFill="1" applyBorder="1" applyAlignment="1">
      <alignment horizontal="center"/>
    </xf>
    <xf numFmtId="10" fontId="10" fillId="26" borderId="4" xfId="0" applyNumberFormat="1" applyFont="1" applyFill="1" applyBorder="1" applyAlignment="1">
      <alignment horizontal="center"/>
    </xf>
    <xf numFmtId="14" fontId="10" fillId="26" borderId="10" xfId="0" applyNumberFormat="1" applyFont="1" applyFill="1" applyBorder="1" applyAlignment="1">
      <alignment horizontal="center"/>
    </xf>
    <xf numFmtId="14" fontId="24" fillId="26" borderId="4" xfId="0" applyNumberFormat="1" applyFont="1" applyFill="1" applyBorder="1" applyAlignment="1">
      <alignment horizontal="center"/>
    </xf>
    <xf numFmtId="0" fontId="18" fillId="4" borderId="9" xfId="0" applyFont="1" applyFill="1" applyBorder="1" applyAlignment="1" applyProtection="1">
      <alignment horizontal="center"/>
      <protection locked="0"/>
    </xf>
    <xf numFmtId="14" fontId="11" fillId="4" borderId="10" xfId="0" applyNumberFormat="1" applyFont="1" applyFill="1" applyBorder="1" applyAlignment="1">
      <alignment horizontal="center"/>
    </xf>
    <xf numFmtId="0" fontId="18" fillId="0" borderId="9" xfId="0" applyFont="1" applyBorder="1" applyAlignment="1">
      <alignment horizontal="center"/>
    </xf>
    <xf numFmtId="9" fontId="11" fillId="0" borderId="4" xfId="0" applyNumberFormat="1" applyFont="1" applyBorder="1" applyAlignment="1">
      <alignment horizontal="center"/>
    </xf>
    <xf numFmtId="164" fontId="11" fillId="0" borderId="4" xfId="0" applyNumberFormat="1" applyFont="1" applyBorder="1" applyAlignment="1">
      <alignment horizontal="center"/>
    </xf>
    <xf numFmtId="164" fontId="18" fillId="0" borderId="4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  <xf numFmtId="164" fontId="11" fillId="0" borderId="14" xfId="0" applyNumberFormat="1" applyFont="1" applyBorder="1" applyAlignment="1">
      <alignment horizontal="center"/>
    </xf>
    <xf numFmtId="9" fontId="11" fillId="0" borderId="14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164" fontId="18" fillId="0" borderId="14" xfId="0" applyNumberFormat="1" applyFont="1" applyBorder="1" applyAlignment="1">
      <alignment horizontal="center"/>
    </xf>
    <xf numFmtId="164" fontId="17" fillId="26" borderId="4" xfId="0" applyNumberFormat="1" applyFont="1" applyFill="1" applyBorder="1" applyAlignment="1">
      <alignment horizontal="center"/>
    </xf>
    <xf numFmtId="0" fontId="17" fillId="26" borderId="4" xfId="0" applyFont="1" applyFill="1" applyBorder="1" applyAlignment="1">
      <alignment horizontal="center"/>
    </xf>
    <xf numFmtId="14" fontId="11" fillId="4" borderId="4" xfId="0" applyNumberFormat="1" applyFont="1" applyFill="1" applyBorder="1" applyAlignment="1">
      <alignment horizontal="center"/>
    </xf>
    <xf numFmtId="0" fontId="0" fillId="0" borderId="4" xfId="0" applyFont="1" applyBorder="1"/>
    <xf numFmtId="164" fontId="0" fillId="0" borderId="4" xfId="0" applyNumberFormat="1" applyFont="1" applyBorder="1" applyAlignment="1">
      <alignment horizontal="center"/>
    </xf>
    <xf numFmtId="0" fontId="18" fillId="4" borderId="4" xfId="0" applyFont="1" applyFill="1" applyBorder="1" applyAlignment="1"/>
    <xf numFmtId="9" fontId="11" fillId="4" borderId="4" xfId="0" applyNumberFormat="1" applyFont="1" applyFill="1" applyBorder="1" applyAlignment="1"/>
    <xf numFmtId="164" fontId="18" fillId="4" borderId="4" xfId="0" applyNumberFormat="1" applyFont="1" applyFill="1" applyBorder="1" applyAlignment="1"/>
    <xf numFmtId="49" fontId="69" fillId="5" borderId="4" xfId="0" applyNumberFormat="1" applyFont="1" applyFill="1" applyBorder="1" applyAlignment="1">
      <alignment horizontal="center"/>
    </xf>
    <xf numFmtId="165" fontId="70" fillId="5" borderId="4" xfId="0" applyNumberFormat="1" applyFont="1" applyFill="1" applyBorder="1" applyAlignment="1">
      <alignment horizontal="center"/>
    </xf>
    <xf numFmtId="0" fontId="70" fillId="5" borderId="4" xfId="0" applyNumberFormat="1" applyFont="1" applyFill="1" applyBorder="1" applyAlignment="1">
      <alignment horizontal="center"/>
    </xf>
    <xf numFmtId="49" fontId="70" fillId="5" borderId="4" xfId="0" applyNumberFormat="1" applyFont="1" applyFill="1" applyBorder="1" applyAlignment="1">
      <alignment horizontal="center"/>
    </xf>
    <xf numFmtId="0" fontId="70" fillId="5" borderId="4" xfId="0" applyFont="1" applyFill="1" applyBorder="1" applyAlignment="1">
      <alignment horizontal="center"/>
    </xf>
    <xf numFmtId="3" fontId="70" fillId="5" borderId="4" xfId="0" applyNumberFormat="1" applyFont="1" applyFill="1" applyBorder="1" applyAlignment="1">
      <alignment horizontal="center"/>
    </xf>
    <xf numFmtId="0" fontId="69" fillId="5" borderId="4" xfId="0" applyFont="1" applyFill="1" applyBorder="1" applyAlignment="1">
      <alignment horizontal="center"/>
    </xf>
    <xf numFmtId="0" fontId="70" fillId="5" borderId="1" xfId="0" applyFont="1" applyFill="1" applyBorder="1" applyAlignment="1">
      <alignment horizontal="center"/>
    </xf>
    <xf numFmtId="164" fontId="69" fillId="5" borderId="4" xfId="0" applyNumberFormat="1" applyFont="1" applyFill="1" applyBorder="1" applyAlignment="1">
      <alignment horizontal="center"/>
    </xf>
    <xf numFmtId="3" fontId="11" fillId="0" borderId="4" xfId="0" applyNumberFormat="1" applyFont="1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0" fontId="24" fillId="4" borderId="29" xfId="0" applyFont="1" applyFill="1" applyBorder="1" applyAlignment="1">
      <alignment horizontal="center"/>
    </xf>
    <xf numFmtId="0" fontId="37" fillId="4" borderId="29" xfId="0" applyFont="1" applyFill="1" applyBorder="1" applyAlignment="1">
      <alignment horizontal="center"/>
    </xf>
    <xf numFmtId="0" fontId="24" fillId="4" borderId="28" xfId="0" applyFont="1" applyFill="1" applyBorder="1" applyAlignment="1">
      <alignment horizontal="center"/>
    </xf>
    <xf numFmtId="0" fontId="11" fillId="19" borderId="0" xfId="0" applyFont="1" applyFill="1" applyBorder="1"/>
    <xf numFmtId="0" fontId="11" fillId="19" borderId="0" xfId="0" applyFont="1" applyFill="1"/>
    <xf numFmtId="0" fontId="13" fillId="19" borderId="0" xfId="0" applyFont="1" applyFill="1" applyBorder="1"/>
    <xf numFmtId="164" fontId="27" fillId="4" borderId="4" xfId="0" applyNumberFormat="1" applyFont="1" applyFill="1" applyBorder="1" applyAlignment="1">
      <alignment horizontal="center"/>
    </xf>
    <xf numFmtId="164" fontId="27" fillId="2" borderId="4" xfId="0" applyNumberFormat="1" applyFont="1" applyFill="1" applyBorder="1" applyAlignment="1">
      <alignment horizontal="center"/>
    </xf>
    <xf numFmtId="0" fontId="0" fillId="26" borderId="0" xfId="0" applyFill="1"/>
    <xf numFmtId="0" fontId="17" fillId="4" borderId="19" xfId="0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/>
    </xf>
    <xf numFmtId="0" fontId="10" fillId="0" borderId="0" xfId="0" applyFont="1" applyBorder="1"/>
    <xf numFmtId="0" fontId="38" fillId="0" borderId="0" xfId="0" applyFont="1" applyBorder="1"/>
    <xf numFmtId="0" fontId="17" fillId="26" borderId="9" xfId="0" applyFont="1" applyFill="1" applyBorder="1" applyAlignment="1">
      <alignment horizontal="center"/>
    </xf>
    <xf numFmtId="14" fontId="13" fillId="26" borderId="10" xfId="0" applyNumberFormat="1" applyFont="1" applyFill="1" applyBorder="1" applyAlignment="1">
      <alignment horizontal="center"/>
    </xf>
    <xf numFmtId="0" fontId="10" fillId="0" borderId="11" xfId="0" applyFont="1" applyBorder="1"/>
    <xf numFmtId="0" fontId="38" fillId="0" borderId="14" xfId="0" applyFont="1" applyBorder="1"/>
    <xf numFmtId="0" fontId="0" fillId="0" borderId="14" xfId="0" applyBorder="1"/>
    <xf numFmtId="0" fontId="10" fillId="0" borderId="14" xfId="0" applyFont="1" applyBorder="1" applyAlignment="1">
      <alignment horizontal="center"/>
    </xf>
    <xf numFmtId="164" fontId="9" fillId="0" borderId="12" xfId="0" applyNumberFormat="1" applyFont="1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44" fontId="0" fillId="4" borderId="4" xfId="0" applyNumberFormat="1" applyFont="1" applyFill="1" applyBorder="1" applyAlignment="1">
      <alignment horizontal="center"/>
    </xf>
    <xf numFmtId="44" fontId="14" fillId="3" borderId="4" xfId="0" applyNumberFormat="1" applyFont="1" applyFill="1" applyBorder="1" applyAlignment="1">
      <alignment horizontal="center"/>
    </xf>
    <xf numFmtId="44" fontId="18" fillId="4" borderId="4" xfId="0" applyNumberFormat="1" applyFont="1" applyFill="1" applyBorder="1" applyAlignment="1">
      <alignment horizontal="center"/>
    </xf>
    <xf numFmtId="1" fontId="11" fillId="4" borderId="4" xfId="0" applyNumberFormat="1" applyFont="1" applyFill="1" applyBorder="1" applyAlignment="1">
      <alignment horizontal="center"/>
    </xf>
    <xf numFmtId="14" fontId="0" fillId="4" borderId="4" xfId="0" applyNumberFormat="1" applyFont="1" applyFill="1" applyBorder="1" applyAlignment="1">
      <alignment horizontal="center"/>
    </xf>
    <xf numFmtId="14" fontId="0" fillId="2" borderId="4" xfId="0" applyNumberFormat="1" applyFon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44" fontId="0" fillId="2" borderId="4" xfId="0" applyNumberFormat="1" applyFont="1" applyFill="1" applyBorder="1" applyAlignment="1">
      <alignment horizontal="center"/>
    </xf>
    <xf numFmtId="165" fontId="0" fillId="2" borderId="1" xfId="0" applyNumberFormat="1" applyFont="1" applyFill="1" applyBorder="1" applyAlignment="1">
      <alignment horizontal="center"/>
    </xf>
    <xf numFmtId="164" fontId="16" fillId="2" borderId="4" xfId="0" applyNumberFormat="1" applyFont="1" applyFill="1" applyBorder="1" applyAlignment="1">
      <alignment horizontal="center"/>
    </xf>
    <xf numFmtId="0" fontId="24" fillId="2" borderId="9" xfId="0" applyFont="1" applyFill="1" applyBorder="1" applyAlignment="1">
      <alignment horizontal="center"/>
    </xf>
    <xf numFmtId="164" fontId="25" fillId="2" borderId="4" xfId="0" applyNumberFormat="1" applyFont="1" applyFill="1" applyBorder="1" applyAlignment="1">
      <alignment horizontal="center"/>
    </xf>
    <xf numFmtId="9" fontId="25" fillId="2" borderId="4" xfId="0" applyNumberFormat="1" applyFont="1" applyFill="1" applyBorder="1" applyAlignment="1">
      <alignment horizontal="center"/>
    </xf>
    <xf numFmtId="164" fontId="24" fillId="2" borderId="4" xfId="0" applyNumberFormat="1" applyFont="1" applyFill="1" applyBorder="1" applyAlignment="1">
      <alignment horizontal="center"/>
    </xf>
    <xf numFmtId="14" fontId="25" fillId="2" borderId="10" xfId="0" applyNumberFormat="1" applyFont="1" applyFill="1" applyBorder="1" applyAlignment="1">
      <alignment horizontal="center"/>
    </xf>
    <xf numFmtId="9" fontId="24" fillId="2" borderId="4" xfId="0" applyNumberFormat="1" applyFont="1" applyFill="1" applyBorder="1" applyAlignment="1">
      <alignment horizontal="center"/>
    </xf>
    <xf numFmtId="14" fontId="24" fillId="2" borderId="10" xfId="0" applyNumberFormat="1" applyFont="1" applyFill="1" applyBorder="1" applyAlignment="1">
      <alignment horizontal="center"/>
    </xf>
    <xf numFmtId="14" fontId="27" fillId="2" borderId="4" xfId="0" applyNumberFormat="1" applyFont="1" applyFill="1" applyBorder="1" applyAlignment="1">
      <alignment horizontal="center"/>
    </xf>
    <xf numFmtId="44" fontId="27" fillId="2" borderId="4" xfId="0" applyNumberFormat="1" applyFont="1" applyFill="1" applyBorder="1" applyAlignment="1">
      <alignment horizontal="center"/>
    </xf>
    <xf numFmtId="14" fontId="13" fillId="2" borderId="4" xfId="0" applyNumberFormat="1" applyFont="1" applyFill="1" applyBorder="1" applyAlignment="1">
      <alignment horizontal="center"/>
    </xf>
    <xf numFmtId="44" fontId="13" fillId="2" borderId="4" xfId="0" applyNumberFormat="1" applyFont="1" applyFill="1" applyBorder="1" applyAlignment="1">
      <alignment horizontal="center"/>
    </xf>
    <xf numFmtId="14" fontId="11" fillId="2" borderId="4" xfId="0" applyNumberFormat="1" applyFont="1" applyFill="1" applyBorder="1" applyAlignment="1">
      <alignment horizontal="center"/>
    </xf>
    <xf numFmtId="44" fontId="11" fillId="2" borderId="4" xfId="0" applyNumberFormat="1" applyFont="1" applyFill="1" applyBorder="1" applyAlignment="1">
      <alignment horizontal="center"/>
    </xf>
    <xf numFmtId="0" fontId="17" fillId="26" borderId="19" xfId="0" applyFont="1" applyFill="1" applyBorder="1" applyAlignment="1">
      <alignment horizontal="center"/>
    </xf>
    <xf numFmtId="0" fontId="17" fillId="26" borderId="5" xfId="0" applyFont="1" applyFill="1" applyBorder="1" applyAlignment="1">
      <alignment horizontal="center"/>
    </xf>
    <xf numFmtId="0" fontId="13" fillId="26" borderId="5" xfId="0" applyFont="1" applyFill="1" applyBorder="1" applyAlignment="1">
      <alignment horizontal="center"/>
    </xf>
    <xf numFmtId="9" fontId="13" fillId="26" borderId="5" xfId="0" applyNumberFormat="1" applyFont="1" applyFill="1" applyBorder="1" applyAlignment="1">
      <alignment horizontal="center"/>
    </xf>
    <xf numFmtId="164" fontId="17" fillId="26" borderId="5" xfId="0" applyNumberFormat="1" applyFont="1" applyFill="1" applyBorder="1" applyAlignment="1">
      <alignment horizontal="center"/>
    </xf>
    <xf numFmtId="14" fontId="13" fillId="26" borderId="20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4" fontId="13" fillId="22" borderId="4" xfId="0" applyNumberFormat="1" applyFont="1" applyFill="1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0" fontId="11" fillId="22" borderId="0" xfId="0" applyFont="1" applyFill="1" applyBorder="1"/>
    <xf numFmtId="0" fontId="11" fillId="22" borderId="0" xfId="0" applyFont="1" applyFill="1"/>
    <xf numFmtId="0" fontId="13" fillId="22" borderId="0" xfId="0" applyFont="1" applyFill="1" applyBorder="1"/>
    <xf numFmtId="44" fontId="14" fillId="2" borderId="4" xfId="0" applyNumberFormat="1" applyFont="1" applyFill="1" applyBorder="1" applyAlignment="1">
      <alignment horizontal="center"/>
    </xf>
    <xf numFmtId="49" fontId="14" fillId="31" borderId="4" xfId="0" applyNumberFormat="1" applyFont="1" applyFill="1" applyBorder="1" applyAlignment="1">
      <alignment horizontal="center"/>
    </xf>
    <xf numFmtId="14" fontId="0" fillId="31" borderId="4" xfId="0" applyNumberFormat="1" applyFont="1" applyFill="1" applyBorder="1" applyAlignment="1">
      <alignment horizontal="center"/>
    </xf>
    <xf numFmtId="165" fontId="0" fillId="31" borderId="4" xfId="0" applyNumberFormat="1" applyFont="1" applyFill="1" applyBorder="1" applyAlignment="1">
      <alignment horizontal="center"/>
    </xf>
    <xf numFmtId="1" fontId="0" fillId="31" borderId="4" xfId="0" applyNumberFormat="1" applyFont="1" applyFill="1" applyBorder="1" applyAlignment="1">
      <alignment horizontal="center"/>
    </xf>
    <xf numFmtId="49" fontId="0" fillId="31" borderId="4" xfId="0" applyNumberFormat="1" applyFill="1" applyBorder="1" applyAlignment="1">
      <alignment horizontal="center"/>
    </xf>
    <xf numFmtId="0" fontId="0" fillId="31" borderId="4" xfId="0" applyFill="1" applyBorder="1" applyAlignment="1">
      <alignment horizontal="center"/>
    </xf>
    <xf numFmtId="1" fontId="0" fillId="31" borderId="4" xfId="0" applyNumberFormat="1" applyFill="1" applyBorder="1" applyAlignment="1">
      <alignment horizontal="center"/>
    </xf>
    <xf numFmtId="0" fontId="14" fillId="31" borderId="4" xfId="0" applyFont="1" applyFill="1" applyBorder="1" applyAlignment="1">
      <alignment horizontal="center"/>
    </xf>
    <xf numFmtId="0" fontId="0" fillId="31" borderId="1" xfId="0" applyFont="1" applyFill="1" applyBorder="1" applyAlignment="1">
      <alignment horizontal="center"/>
    </xf>
    <xf numFmtId="44" fontId="0" fillId="31" borderId="4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4" xfId="0" applyNumberFormat="1" applyFont="1" applyFill="1" applyBorder="1" applyAlignment="1">
      <alignment horizontal="center"/>
    </xf>
    <xf numFmtId="49" fontId="69" fillId="22" borderId="4" xfId="0" applyNumberFormat="1" applyFont="1" applyFill="1" applyBorder="1" applyAlignment="1">
      <alignment horizontal="center"/>
    </xf>
    <xf numFmtId="165" fontId="70" fillId="22" borderId="4" xfId="0" applyNumberFormat="1" applyFont="1" applyFill="1" applyBorder="1" applyAlignment="1">
      <alignment horizontal="center"/>
    </xf>
    <xf numFmtId="0" fontId="70" fillId="22" borderId="4" xfId="0" applyNumberFormat="1" applyFont="1" applyFill="1" applyBorder="1" applyAlignment="1">
      <alignment horizontal="center"/>
    </xf>
    <xf numFmtId="49" fontId="70" fillId="22" borderId="4" xfId="0" applyNumberFormat="1" applyFont="1" applyFill="1" applyBorder="1" applyAlignment="1">
      <alignment horizontal="center"/>
    </xf>
    <xf numFmtId="0" fontId="70" fillId="22" borderId="4" xfId="0" applyFont="1" applyFill="1" applyBorder="1" applyAlignment="1">
      <alignment horizontal="center"/>
    </xf>
    <xf numFmtId="3" fontId="70" fillId="22" borderId="4" xfId="0" applyNumberFormat="1" applyFont="1" applyFill="1" applyBorder="1" applyAlignment="1">
      <alignment horizontal="center"/>
    </xf>
    <xf numFmtId="0" fontId="69" fillId="22" borderId="4" xfId="0" applyFont="1" applyFill="1" applyBorder="1" applyAlignment="1">
      <alignment horizontal="center"/>
    </xf>
    <xf numFmtId="0" fontId="70" fillId="22" borderId="1" xfId="0" applyFont="1" applyFill="1" applyBorder="1" applyAlignment="1">
      <alignment horizontal="center"/>
    </xf>
    <xf numFmtId="164" fontId="69" fillId="22" borderId="4" xfId="0" applyNumberFormat="1" applyFont="1" applyFill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49" fontId="14" fillId="22" borderId="4" xfId="0" applyNumberFormat="1" applyFont="1" applyFill="1" applyBorder="1" applyAlignment="1">
      <alignment horizontal="center"/>
    </xf>
    <xf numFmtId="14" fontId="0" fillId="22" borderId="4" xfId="0" applyNumberFormat="1" applyFont="1" applyFill="1" applyBorder="1" applyAlignment="1">
      <alignment horizontal="center"/>
    </xf>
    <xf numFmtId="165" fontId="0" fillId="22" borderId="4" xfId="0" applyNumberFormat="1" applyFont="1" applyFill="1" applyBorder="1" applyAlignment="1">
      <alignment horizontal="center"/>
    </xf>
    <xf numFmtId="1" fontId="0" fillId="22" borderId="4" xfId="0" applyNumberFormat="1" applyFont="1" applyFill="1" applyBorder="1" applyAlignment="1">
      <alignment horizontal="center"/>
    </xf>
    <xf numFmtId="49" fontId="0" fillId="22" borderId="4" xfId="0" applyNumberFormat="1" applyFill="1" applyBorder="1" applyAlignment="1">
      <alignment horizontal="center"/>
    </xf>
    <xf numFmtId="0" fontId="14" fillId="22" borderId="4" xfId="0" applyFont="1" applyFill="1" applyBorder="1" applyAlignment="1">
      <alignment horizontal="center"/>
    </xf>
    <xf numFmtId="0" fontId="0" fillId="22" borderId="1" xfId="0" applyFont="1" applyFill="1" applyBorder="1" applyAlignment="1">
      <alignment horizontal="center"/>
    </xf>
    <xf numFmtId="44" fontId="0" fillId="22" borderId="4" xfId="0" applyNumberFormat="1" applyFont="1" applyFill="1" applyBorder="1" applyAlignment="1">
      <alignment horizontal="center"/>
    </xf>
    <xf numFmtId="14" fontId="0" fillId="22" borderId="4" xfId="0" applyNumberFormat="1" applyFill="1" applyBorder="1" applyAlignment="1">
      <alignment horizontal="center"/>
    </xf>
    <xf numFmtId="1" fontId="0" fillId="22" borderId="4" xfId="0" applyNumberFormat="1" applyFill="1" applyBorder="1" applyAlignment="1">
      <alignment horizontal="center"/>
    </xf>
    <xf numFmtId="49" fontId="18" fillId="22" borderId="4" xfId="0" applyNumberFormat="1" applyFont="1" applyFill="1" applyBorder="1" applyAlignment="1">
      <alignment horizontal="center"/>
    </xf>
    <xf numFmtId="165" fontId="11" fillId="22" borderId="4" xfId="0" applyNumberFormat="1" applyFont="1" applyFill="1" applyBorder="1" applyAlignment="1">
      <alignment horizontal="center"/>
    </xf>
    <xf numFmtId="0" fontId="11" fillId="22" borderId="4" xfId="0" applyNumberFormat="1" applyFont="1" applyFill="1" applyBorder="1" applyAlignment="1">
      <alignment horizontal="center"/>
    </xf>
    <xf numFmtId="49" fontId="11" fillId="22" borderId="4" xfId="0" applyNumberFormat="1" applyFont="1" applyFill="1" applyBorder="1" applyAlignment="1">
      <alignment horizontal="center"/>
    </xf>
    <xf numFmtId="0" fontId="11" fillId="22" borderId="4" xfId="0" applyFont="1" applyFill="1" applyBorder="1" applyAlignment="1">
      <alignment horizontal="center"/>
    </xf>
    <xf numFmtId="3" fontId="11" fillId="22" borderId="4" xfId="0" applyNumberFormat="1" applyFont="1" applyFill="1" applyBorder="1" applyAlignment="1">
      <alignment horizontal="center"/>
    </xf>
    <xf numFmtId="0" fontId="18" fillId="22" borderId="4" xfId="0" applyFont="1" applyFill="1" applyBorder="1" applyAlignment="1">
      <alignment horizontal="center"/>
    </xf>
    <xf numFmtId="0" fontId="11" fillId="22" borderId="1" xfId="0" applyFont="1" applyFill="1" applyBorder="1" applyAlignment="1">
      <alignment horizontal="center"/>
    </xf>
    <xf numFmtId="164" fontId="18" fillId="22" borderId="4" xfId="0" applyNumberFormat="1" applyFont="1" applyFill="1" applyBorder="1" applyAlignment="1">
      <alignment horizontal="center"/>
    </xf>
    <xf numFmtId="164" fontId="18" fillId="4" borderId="37" xfId="0" applyNumberFormat="1" applyFont="1" applyFill="1" applyBorder="1" applyAlignment="1">
      <alignment horizontal="center"/>
    </xf>
    <xf numFmtId="0" fontId="18" fillId="4" borderId="19" xfId="0" applyFont="1" applyFill="1" applyBorder="1" applyAlignment="1">
      <alignment horizontal="center"/>
    </xf>
    <xf numFmtId="0" fontId="11" fillId="4" borderId="5" xfId="0" applyFont="1" applyFill="1" applyBorder="1"/>
    <xf numFmtId="0" fontId="18" fillId="4" borderId="5" xfId="0" applyFont="1" applyFill="1" applyBorder="1" applyAlignment="1">
      <alignment horizontal="center"/>
    </xf>
    <xf numFmtId="14" fontId="11" fillId="4" borderId="20" xfId="0" applyNumberFormat="1" applyFont="1" applyFill="1" applyBorder="1" applyAlignment="1">
      <alignment horizontal="center"/>
    </xf>
    <xf numFmtId="1" fontId="0" fillId="5" borderId="4" xfId="0" applyNumberFormat="1" applyFont="1" applyFill="1" applyBorder="1" applyAlignment="1">
      <alignment horizontal="center"/>
    </xf>
    <xf numFmtId="44" fontId="0" fillId="5" borderId="4" xfId="0" applyNumberFormat="1" applyFont="1" applyFill="1" applyBorder="1" applyAlignment="1">
      <alignment horizontal="center"/>
    </xf>
    <xf numFmtId="14" fontId="0" fillId="5" borderId="4" xfId="0" applyNumberFormat="1" applyFill="1" applyBorder="1" applyAlignment="1">
      <alignment horizontal="center"/>
    </xf>
    <xf numFmtId="1" fontId="0" fillId="5" borderId="4" xfId="0" applyNumberFormat="1" applyFill="1" applyBorder="1" applyAlignment="1">
      <alignment horizontal="center"/>
    </xf>
    <xf numFmtId="0" fontId="70" fillId="19" borderId="1" xfId="0" applyFont="1" applyFill="1" applyBorder="1" applyAlignment="1">
      <alignment horizontal="center"/>
    </xf>
    <xf numFmtId="164" fontId="70" fillId="19" borderId="4" xfId="0" applyNumberFormat="1" applyFont="1" applyFill="1" applyBorder="1" applyAlignment="1">
      <alignment horizontal="center"/>
    </xf>
    <xf numFmtId="165" fontId="11" fillId="5" borderId="4" xfId="0" applyNumberFormat="1" applyFont="1" applyFill="1" applyBorder="1" applyAlignment="1">
      <alignment horizontal="center"/>
    </xf>
    <xf numFmtId="0" fontId="11" fillId="5" borderId="4" xfId="0" applyNumberFormat="1" applyFont="1" applyFill="1" applyBorder="1" applyAlignment="1">
      <alignment horizontal="center"/>
    </xf>
    <xf numFmtId="49" fontId="11" fillId="5" borderId="4" xfId="0" applyNumberFormat="1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3" fontId="11" fillId="5" borderId="4" xfId="0" applyNumberFormat="1" applyFont="1" applyFill="1" applyBorder="1" applyAlignment="1">
      <alignment horizontal="center"/>
    </xf>
    <xf numFmtId="0" fontId="18" fillId="5" borderId="4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164" fontId="18" fillId="5" borderId="4" xfId="0" applyNumberFormat="1" applyFont="1" applyFill="1" applyBorder="1" applyAlignment="1">
      <alignment horizontal="center"/>
    </xf>
    <xf numFmtId="0" fontId="73" fillId="4" borderId="9" xfId="0" applyFont="1" applyFill="1" applyBorder="1" applyAlignment="1">
      <alignment horizontal="center"/>
    </xf>
    <xf numFmtId="164" fontId="73" fillId="4" borderId="4" xfId="1" applyNumberFormat="1" applyFont="1" applyFill="1" applyBorder="1" applyAlignment="1">
      <alignment horizontal="center"/>
    </xf>
    <xf numFmtId="164" fontId="73" fillId="4" borderId="4" xfId="0" applyNumberFormat="1" applyFont="1" applyFill="1" applyBorder="1" applyAlignment="1">
      <alignment horizontal="center"/>
    </xf>
    <xf numFmtId="9" fontId="73" fillId="4" borderId="4" xfId="0" applyNumberFormat="1" applyFont="1" applyFill="1" applyBorder="1" applyAlignment="1">
      <alignment horizontal="center"/>
    </xf>
    <xf numFmtId="14" fontId="73" fillId="4" borderId="10" xfId="0" applyNumberFormat="1" applyFont="1" applyFill="1" applyBorder="1" applyAlignment="1">
      <alignment horizontal="center"/>
    </xf>
    <xf numFmtId="164" fontId="44" fillId="4" borderId="4" xfId="0" applyNumberFormat="1" applyFont="1" applyFill="1" applyBorder="1" applyAlignment="1">
      <alignment horizontal="center"/>
    </xf>
    <xf numFmtId="9" fontId="44" fillId="4" borderId="4" xfId="0" applyNumberFormat="1" applyFont="1" applyFill="1" applyBorder="1" applyAlignment="1">
      <alignment horizontal="center"/>
    </xf>
    <xf numFmtId="16" fontId="44" fillId="4" borderId="10" xfId="0" applyNumberFormat="1" applyFont="1" applyFill="1" applyBorder="1" applyAlignment="1">
      <alignment horizontal="center"/>
    </xf>
    <xf numFmtId="0" fontId="73" fillId="0" borderId="9" xfId="0" applyFont="1" applyBorder="1" applyAlignment="1">
      <alignment horizontal="center"/>
    </xf>
    <xf numFmtId="164" fontId="73" fillId="0" borderId="4" xfId="1" applyNumberFormat="1" applyFont="1" applyBorder="1" applyAlignment="1">
      <alignment horizontal="center"/>
    </xf>
    <xf numFmtId="9" fontId="44" fillId="0" borderId="4" xfId="0" applyNumberFormat="1" applyFont="1" applyBorder="1" applyAlignment="1">
      <alignment horizontal="center"/>
    </xf>
    <xf numFmtId="164" fontId="44" fillId="0" borderId="4" xfId="0" applyNumberFormat="1" applyFont="1" applyBorder="1" applyAlignment="1">
      <alignment horizontal="center"/>
    </xf>
    <xf numFmtId="164" fontId="73" fillId="0" borderId="4" xfId="0" applyNumberFormat="1" applyFont="1" applyBorder="1" applyAlignment="1">
      <alignment horizontal="center"/>
    </xf>
    <xf numFmtId="0" fontId="44" fillId="0" borderId="10" xfId="0" applyFont="1" applyBorder="1" applyAlignment="1">
      <alignment horizontal="center"/>
    </xf>
    <xf numFmtId="0" fontId="73" fillId="4" borderId="9" xfId="0" applyFont="1" applyFill="1" applyBorder="1" applyAlignment="1" applyProtection="1">
      <alignment horizontal="center"/>
      <protection locked="0"/>
    </xf>
    <xf numFmtId="0" fontId="44" fillId="4" borderId="10" xfId="0" applyFont="1" applyFill="1" applyBorder="1" applyAlignment="1">
      <alignment horizontal="center"/>
    </xf>
    <xf numFmtId="0" fontId="73" fillId="0" borderId="11" xfId="0" applyFont="1" applyBorder="1" applyAlignment="1">
      <alignment horizontal="center"/>
    </xf>
    <xf numFmtId="164" fontId="73" fillId="0" borderId="14" xfId="1" applyNumberFormat="1" applyFont="1" applyBorder="1" applyAlignment="1">
      <alignment horizontal="center"/>
    </xf>
    <xf numFmtId="164" fontId="44" fillId="0" borderId="14" xfId="0" applyNumberFormat="1" applyFont="1" applyBorder="1" applyAlignment="1">
      <alignment horizontal="center"/>
    </xf>
    <xf numFmtId="9" fontId="44" fillId="4" borderId="14" xfId="0" applyNumberFormat="1" applyFont="1" applyFill="1" applyBorder="1" applyAlignment="1">
      <alignment horizontal="center"/>
    </xf>
    <xf numFmtId="9" fontId="44" fillId="0" borderId="14" xfId="0" applyNumberFormat="1" applyFont="1" applyBorder="1" applyAlignment="1">
      <alignment horizontal="center"/>
    </xf>
    <xf numFmtId="0" fontId="44" fillId="0" borderId="12" xfId="0" applyFont="1" applyBorder="1" applyAlignment="1">
      <alignment horizontal="center"/>
    </xf>
    <xf numFmtId="14" fontId="44" fillId="4" borderId="10" xfId="0" applyNumberFormat="1" applyFont="1" applyFill="1" applyBorder="1" applyAlignment="1">
      <alignment horizontal="center"/>
    </xf>
    <xf numFmtId="0" fontId="65" fillId="17" borderId="7" xfId="0" applyFont="1" applyFill="1" applyBorder="1" applyAlignment="1">
      <alignment horizontal="center"/>
    </xf>
    <xf numFmtId="164" fontId="74" fillId="17" borderId="43" xfId="0" applyNumberFormat="1" applyFont="1" applyFill="1" applyBorder="1" applyAlignment="1">
      <alignment horizontal="center" wrapText="1"/>
    </xf>
    <xf numFmtId="164" fontId="65" fillId="17" borderId="43" xfId="0" applyNumberFormat="1" applyFont="1" applyFill="1" applyBorder="1" applyAlignment="1">
      <alignment horizontal="center" wrapText="1"/>
    </xf>
    <xf numFmtId="9" fontId="65" fillId="17" borderId="43" xfId="0" applyNumberFormat="1" applyFont="1" applyFill="1" applyBorder="1" applyAlignment="1">
      <alignment horizontal="center" wrapText="1"/>
    </xf>
    <xf numFmtId="0" fontId="65" fillId="17" borderId="44" xfId="0" applyFont="1" applyFill="1" applyBorder="1" applyAlignment="1">
      <alignment horizontal="center" wrapText="1"/>
    </xf>
    <xf numFmtId="0" fontId="72" fillId="0" borderId="0" xfId="0" applyFont="1" applyBorder="1"/>
    <xf numFmtId="0" fontId="14" fillId="0" borderId="0" xfId="0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0" fontId="74" fillId="17" borderId="7" xfId="0" applyFont="1" applyFill="1" applyBorder="1" applyAlignment="1">
      <alignment horizontal="center"/>
    </xf>
    <xf numFmtId="0" fontId="72" fillId="0" borderId="0" xfId="0" applyFont="1"/>
    <xf numFmtId="164" fontId="0" fillId="0" borderId="0" xfId="0" applyNumberFormat="1" applyFont="1" applyAlignment="1">
      <alignment horizontal="center"/>
    </xf>
    <xf numFmtId="0" fontId="46" fillId="4" borderId="4" xfId="0" applyFont="1" applyFill="1" applyBorder="1" applyAlignment="1">
      <alignment horizontal="center"/>
    </xf>
    <xf numFmtId="164" fontId="72" fillId="4" borderId="4" xfId="0" applyNumberFormat="1" applyFont="1" applyFill="1" applyBorder="1" applyAlignment="1">
      <alignment horizontal="center"/>
    </xf>
    <xf numFmtId="0" fontId="73" fillId="0" borderId="0" xfId="0" applyFont="1" applyBorder="1" applyAlignment="1">
      <alignment horizontal="center"/>
    </xf>
    <xf numFmtId="164" fontId="73" fillId="0" borderId="0" xfId="1" applyNumberFormat="1" applyFont="1" applyBorder="1" applyAlignment="1">
      <alignment horizontal="center"/>
    </xf>
    <xf numFmtId="164" fontId="44" fillId="0" borderId="0" xfId="0" applyNumberFormat="1" applyFont="1" applyBorder="1" applyAlignment="1">
      <alignment horizontal="center"/>
    </xf>
    <xf numFmtId="9" fontId="44" fillId="4" borderId="0" xfId="0" applyNumberFormat="1" applyFont="1" applyFill="1" applyBorder="1" applyAlignment="1">
      <alignment horizontal="center"/>
    </xf>
    <xf numFmtId="9" fontId="44" fillId="0" borderId="0" xfId="0" applyNumberFormat="1" applyFont="1" applyBorder="1" applyAlignment="1">
      <alignment horizontal="center"/>
    </xf>
    <xf numFmtId="164" fontId="73" fillId="0" borderId="0" xfId="0" applyNumberFormat="1" applyFont="1" applyBorder="1" applyAlignment="1">
      <alignment horizontal="center"/>
    </xf>
    <xf numFmtId="0" fontId="44" fillId="0" borderId="0" xfId="0" applyFont="1" applyBorder="1" applyAlignment="1">
      <alignment horizontal="center"/>
    </xf>
    <xf numFmtId="164" fontId="24" fillId="26" borderId="4" xfId="1" applyNumberFormat="1" applyFont="1" applyFill="1" applyBorder="1" applyAlignment="1">
      <alignment horizontal="center"/>
    </xf>
    <xf numFmtId="14" fontId="0" fillId="19" borderId="4" xfId="0" applyNumberFormat="1" applyFont="1" applyFill="1" applyBorder="1" applyAlignment="1">
      <alignment horizontal="center"/>
    </xf>
    <xf numFmtId="1" fontId="0" fillId="19" borderId="4" xfId="0" applyNumberFormat="1" applyFont="1" applyFill="1" applyBorder="1" applyAlignment="1">
      <alignment horizontal="center"/>
    </xf>
    <xf numFmtId="1" fontId="0" fillId="19" borderId="4" xfId="0" applyNumberFormat="1" applyFill="1" applyBorder="1" applyAlignment="1">
      <alignment horizontal="center"/>
    </xf>
    <xf numFmtId="44" fontId="0" fillId="19" borderId="4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center"/>
    </xf>
    <xf numFmtId="0" fontId="14" fillId="0" borderId="40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69" fillId="2" borderId="1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49" fontId="69" fillId="27" borderId="4" xfId="0" applyNumberFormat="1" applyFont="1" applyFill="1" applyBorder="1" applyAlignment="1">
      <alignment horizontal="center"/>
    </xf>
    <xf numFmtId="165" fontId="70" fillId="27" borderId="4" xfId="0" applyNumberFormat="1" applyFont="1" applyFill="1" applyBorder="1" applyAlignment="1">
      <alignment horizontal="center"/>
    </xf>
    <xf numFmtId="0" fontId="70" fillId="27" borderId="4" xfId="0" applyNumberFormat="1" applyFont="1" applyFill="1" applyBorder="1" applyAlignment="1">
      <alignment horizontal="center"/>
    </xf>
    <xf numFmtId="49" fontId="70" fillId="27" borderId="4" xfId="0" applyNumberFormat="1" applyFont="1" applyFill="1" applyBorder="1" applyAlignment="1">
      <alignment horizontal="center"/>
    </xf>
    <xf numFmtId="0" fontId="70" fillId="27" borderId="4" xfId="0" applyFont="1" applyFill="1" applyBorder="1" applyAlignment="1">
      <alignment horizontal="center"/>
    </xf>
    <xf numFmtId="3" fontId="70" fillId="27" borderId="4" xfId="0" applyNumberFormat="1" applyFont="1" applyFill="1" applyBorder="1" applyAlignment="1">
      <alignment horizontal="center"/>
    </xf>
    <xf numFmtId="0" fontId="69" fillId="27" borderId="4" xfId="0" applyFont="1" applyFill="1" applyBorder="1" applyAlignment="1">
      <alignment horizontal="center"/>
    </xf>
    <xf numFmtId="0" fontId="70" fillId="27" borderId="1" xfId="0" applyFont="1" applyFill="1" applyBorder="1" applyAlignment="1">
      <alignment horizontal="center"/>
    </xf>
    <xf numFmtId="164" fontId="69" fillId="27" borderId="4" xfId="0" applyNumberFormat="1" applyFont="1" applyFill="1" applyBorder="1" applyAlignment="1">
      <alignment horizontal="center"/>
    </xf>
    <xf numFmtId="49" fontId="69" fillId="36" borderId="4" xfId="0" applyNumberFormat="1" applyFont="1" applyFill="1" applyBorder="1" applyAlignment="1">
      <alignment horizontal="center"/>
    </xf>
    <xf numFmtId="165" fontId="70" fillId="36" borderId="4" xfId="0" applyNumberFormat="1" applyFont="1" applyFill="1" applyBorder="1" applyAlignment="1">
      <alignment horizontal="center"/>
    </xf>
    <xf numFmtId="0" fontId="70" fillId="36" borderId="4" xfId="0" applyNumberFormat="1" applyFont="1" applyFill="1" applyBorder="1" applyAlignment="1">
      <alignment horizontal="center"/>
    </xf>
    <xf numFmtId="49" fontId="70" fillId="36" borderId="4" xfId="0" applyNumberFormat="1" applyFont="1" applyFill="1" applyBorder="1" applyAlignment="1">
      <alignment horizontal="center"/>
    </xf>
    <xf numFmtId="0" fontId="70" fillId="36" borderId="4" xfId="0" applyFont="1" applyFill="1" applyBorder="1" applyAlignment="1">
      <alignment horizontal="center"/>
    </xf>
    <xf numFmtId="3" fontId="70" fillId="36" borderId="4" xfId="0" applyNumberFormat="1" applyFont="1" applyFill="1" applyBorder="1" applyAlignment="1">
      <alignment horizontal="center"/>
    </xf>
    <xf numFmtId="0" fontId="69" fillId="36" borderId="4" xfId="0" applyFont="1" applyFill="1" applyBorder="1" applyAlignment="1">
      <alignment horizontal="center"/>
    </xf>
    <xf numFmtId="0" fontId="70" fillId="36" borderId="1" xfId="0" applyFont="1" applyFill="1" applyBorder="1" applyAlignment="1">
      <alignment horizontal="center"/>
    </xf>
    <xf numFmtId="164" fontId="70" fillId="36" borderId="4" xfId="0" applyNumberFormat="1" applyFont="1" applyFill="1" applyBorder="1" applyAlignment="1">
      <alignment horizontal="center"/>
    </xf>
    <xf numFmtId="164" fontId="69" fillId="36" borderId="4" xfId="0" applyNumberFormat="1" applyFont="1" applyFill="1" applyBorder="1" applyAlignment="1">
      <alignment horizontal="center"/>
    </xf>
    <xf numFmtId="49" fontId="14" fillId="36" borderId="4" xfId="0" applyNumberFormat="1" applyFont="1" applyFill="1" applyBorder="1" applyAlignment="1">
      <alignment horizontal="center"/>
    </xf>
    <xf numFmtId="14" fontId="0" fillId="36" borderId="4" xfId="0" applyNumberFormat="1" applyFont="1" applyFill="1" applyBorder="1" applyAlignment="1">
      <alignment horizontal="center"/>
    </xf>
    <xf numFmtId="165" fontId="0" fillId="36" borderId="4" xfId="0" applyNumberFormat="1" applyFont="1" applyFill="1" applyBorder="1" applyAlignment="1">
      <alignment horizontal="center"/>
    </xf>
    <xf numFmtId="1" fontId="0" fillId="36" borderId="4" xfId="0" applyNumberFormat="1" applyFont="1" applyFill="1" applyBorder="1" applyAlignment="1">
      <alignment horizontal="center"/>
    </xf>
    <xf numFmtId="49" fontId="0" fillId="36" borderId="4" xfId="0" applyNumberFormat="1" applyFill="1" applyBorder="1" applyAlignment="1">
      <alignment horizontal="center"/>
    </xf>
    <xf numFmtId="0" fontId="0" fillId="36" borderId="4" xfId="0" applyFill="1" applyBorder="1" applyAlignment="1">
      <alignment horizontal="center"/>
    </xf>
    <xf numFmtId="1" fontId="0" fillId="36" borderId="4" xfId="0" applyNumberFormat="1" applyFill="1" applyBorder="1" applyAlignment="1">
      <alignment horizontal="center"/>
    </xf>
    <xf numFmtId="0" fontId="14" fillId="36" borderId="4" xfId="0" applyFont="1" applyFill="1" applyBorder="1" applyAlignment="1">
      <alignment horizontal="center"/>
    </xf>
    <xf numFmtId="0" fontId="0" fillId="36" borderId="1" xfId="0" applyFont="1" applyFill="1" applyBorder="1" applyAlignment="1">
      <alignment horizontal="center"/>
    </xf>
    <xf numFmtId="44" fontId="0" fillId="36" borderId="4" xfId="0" applyNumberFormat="1" applyFont="1" applyFill="1" applyBorder="1" applyAlignment="1">
      <alignment horizontal="center"/>
    </xf>
    <xf numFmtId="49" fontId="17" fillId="37" borderId="4" xfId="0" applyNumberFormat="1" applyFont="1" applyFill="1" applyBorder="1" applyAlignment="1">
      <alignment horizontal="center"/>
    </xf>
    <xf numFmtId="165" fontId="13" fillId="37" borderId="4" xfId="0" applyNumberFormat="1" applyFont="1" applyFill="1" applyBorder="1" applyAlignment="1">
      <alignment horizontal="center"/>
    </xf>
    <xf numFmtId="0" fontId="13" fillId="37" borderId="4" xfId="0" applyNumberFormat="1" applyFont="1" applyFill="1" applyBorder="1" applyAlignment="1">
      <alignment horizontal="center"/>
    </xf>
    <xf numFmtId="49" fontId="13" fillId="37" borderId="4" xfId="0" applyNumberFormat="1" applyFont="1" applyFill="1" applyBorder="1" applyAlignment="1">
      <alignment horizontal="center"/>
    </xf>
    <xf numFmtId="0" fontId="13" fillId="37" borderId="4" xfId="0" applyFont="1" applyFill="1" applyBorder="1" applyAlignment="1">
      <alignment horizontal="center"/>
    </xf>
    <xf numFmtId="3" fontId="13" fillId="37" borderId="4" xfId="0" applyNumberFormat="1" applyFont="1" applyFill="1" applyBorder="1" applyAlignment="1">
      <alignment horizontal="center"/>
    </xf>
    <xf numFmtId="0" fontId="17" fillId="37" borderId="4" xfId="0" applyFont="1" applyFill="1" applyBorder="1" applyAlignment="1">
      <alignment horizontal="center"/>
    </xf>
    <xf numFmtId="0" fontId="13" fillId="37" borderId="1" xfId="0" applyFont="1" applyFill="1" applyBorder="1" applyAlignment="1">
      <alignment horizontal="center"/>
    </xf>
    <xf numFmtId="164" fontId="13" fillId="37" borderId="4" xfId="0" applyNumberFormat="1" applyFont="1" applyFill="1" applyBorder="1" applyAlignment="1">
      <alignment horizontal="center"/>
    </xf>
    <xf numFmtId="49" fontId="14" fillId="37" borderId="4" xfId="0" applyNumberFormat="1" applyFont="1" applyFill="1" applyBorder="1" applyAlignment="1">
      <alignment horizontal="center"/>
    </xf>
    <xf numFmtId="14" fontId="0" fillId="37" borderId="4" xfId="0" applyNumberFormat="1" applyFont="1" applyFill="1" applyBorder="1" applyAlignment="1">
      <alignment horizontal="center"/>
    </xf>
    <xf numFmtId="165" fontId="0" fillId="37" borderId="4" xfId="0" applyNumberFormat="1" applyFont="1" applyFill="1" applyBorder="1" applyAlignment="1">
      <alignment horizontal="center"/>
    </xf>
    <xf numFmtId="1" fontId="0" fillId="37" borderId="4" xfId="0" applyNumberFormat="1" applyFont="1" applyFill="1" applyBorder="1" applyAlignment="1">
      <alignment horizontal="center"/>
    </xf>
    <xf numFmtId="49" fontId="0" fillId="37" borderId="4" xfId="0" applyNumberFormat="1" applyFill="1" applyBorder="1" applyAlignment="1">
      <alignment horizontal="center"/>
    </xf>
    <xf numFmtId="0" fontId="0" fillId="37" borderId="4" xfId="0" applyFill="1" applyBorder="1" applyAlignment="1">
      <alignment horizontal="center"/>
    </xf>
    <xf numFmtId="1" fontId="0" fillId="37" borderId="4" xfId="0" applyNumberFormat="1" applyFill="1" applyBorder="1" applyAlignment="1">
      <alignment horizontal="center"/>
    </xf>
    <xf numFmtId="0" fontId="14" fillId="37" borderId="4" xfId="0" applyFont="1" applyFill="1" applyBorder="1" applyAlignment="1">
      <alignment horizontal="center"/>
    </xf>
    <xf numFmtId="0" fontId="0" fillId="37" borderId="1" xfId="0" applyFont="1" applyFill="1" applyBorder="1" applyAlignment="1">
      <alignment horizontal="center"/>
    </xf>
    <xf numFmtId="44" fontId="0" fillId="37" borderId="4" xfId="0" applyNumberFormat="1" applyFont="1" applyFill="1" applyBorder="1" applyAlignment="1">
      <alignment horizontal="center"/>
    </xf>
    <xf numFmtId="49" fontId="14" fillId="29" borderId="4" xfId="0" applyNumberFormat="1" applyFont="1" applyFill="1" applyBorder="1" applyAlignment="1">
      <alignment horizontal="center"/>
    </xf>
    <xf numFmtId="14" fontId="0" fillId="29" borderId="4" xfId="0" applyNumberFormat="1" applyFont="1" applyFill="1" applyBorder="1" applyAlignment="1">
      <alignment horizontal="center"/>
    </xf>
    <xf numFmtId="165" fontId="0" fillId="29" borderId="4" xfId="0" applyNumberFormat="1" applyFont="1" applyFill="1" applyBorder="1" applyAlignment="1">
      <alignment horizontal="center"/>
    </xf>
    <xf numFmtId="1" fontId="0" fillId="29" borderId="4" xfId="0" applyNumberFormat="1" applyFont="1" applyFill="1" applyBorder="1" applyAlignment="1">
      <alignment horizontal="center"/>
    </xf>
    <xf numFmtId="49" fontId="0" fillId="29" borderId="4" xfId="0" applyNumberFormat="1" applyFill="1" applyBorder="1" applyAlignment="1">
      <alignment horizontal="center"/>
    </xf>
    <xf numFmtId="1" fontId="0" fillId="29" borderId="4" xfId="0" applyNumberFormat="1" applyFill="1" applyBorder="1" applyAlignment="1">
      <alignment horizontal="center"/>
    </xf>
    <xf numFmtId="0" fontId="14" fillId="29" borderId="4" xfId="0" applyFont="1" applyFill="1" applyBorder="1" applyAlignment="1">
      <alignment horizontal="center"/>
    </xf>
    <xf numFmtId="0" fontId="0" fillId="29" borderId="1" xfId="0" applyFont="1" applyFill="1" applyBorder="1" applyAlignment="1">
      <alignment horizontal="center"/>
    </xf>
    <xf numFmtId="44" fontId="0" fillId="29" borderId="4" xfId="0" applyNumberFormat="1" applyFont="1" applyFill="1" applyBorder="1" applyAlignment="1">
      <alignment horizontal="center"/>
    </xf>
    <xf numFmtId="0" fontId="17" fillId="2" borderId="4" xfId="0" applyFont="1" applyFill="1" applyBorder="1" applyAlignment="1"/>
    <xf numFmtId="0" fontId="13" fillId="2" borderId="4" xfId="0" applyFont="1" applyFill="1" applyBorder="1" applyAlignment="1"/>
    <xf numFmtId="9" fontId="13" fillId="2" borderId="4" xfId="0" applyNumberFormat="1" applyFont="1" applyFill="1" applyBorder="1" applyAlignment="1"/>
    <xf numFmtId="9" fontId="0" fillId="4" borderId="0" xfId="0" applyNumberFormat="1" applyFill="1"/>
    <xf numFmtId="0" fontId="0" fillId="0" borderId="5" xfId="0" applyBorder="1"/>
    <xf numFmtId="0" fontId="23" fillId="4" borderId="0" xfId="0" applyFont="1" applyFill="1" applyBorder="1" applyAlignment="1" applyProtection="1">
      <protection locked="0"/>
    </xf>
    <xf numFmtId="164" fontId="73" fillId="0" borderId="37" xfId="1" applyNumberFormat="1" applyFont="1" applyBorder="1" applyAlignment="1">
      <alignment horizontal="center"/>
    </xf>
    <xf numFmtId="0" fontId="73" fillId="4" borderId="19" xfId="0" applyFont="1" applyFill="1" applyBorder="1" applyAlignment="1">
      <alignment horizontal="center"/>
    </xf>
    <xf numFmtId="0" fontId="24" fillId="26" borderId="22" xfId="0" applyFont="1" applyFill="1" applyBorder="1" applyAlignment="1">
      <alignment horizontal="center"/>
    </xf>
    <xf numFmtId="0" fontId="73" fillId="0" borderId="4" xfId="0" applyFont="1" applyBorder="1" applyAlignment="1">
      <alignment horizontal="center"/>
    </xf>
    <xf numFmtId="0" fontId="0" fillId="0" borderId="1" xfId="0" applyBorder="1"/>
    <xf numFmtId="0" fontId="36" fillId="5" borderId="4" xfId="0" applyFont="1" applyFill="1" applyBorder="1" applyAlignment="1" applyProtection="1">
      <alignment horizontal="center"/>
      <protection locked="0"/>
    </xf>
    <xf numFmtId="49" fontId="39" fillId="23" borderId="1" xfId="0" applyNumberFormat="1" applyFont="1" applyFill="1" applyBorder="1" applyAlignment="1">
      <alignment horizontal="center"/>
    </xf>
    <xf numFmtId="49" fontId="17" fillId="35" borderId="4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164" fontId="70" fillId="5" borderId="4" xfId="0" applyNumberFormat="1" applyFont="1" applyFill="1" applyBorder="1" applyAlignment="1">
      <alignment horizontal="center"/>
    </xf>
    <xf numFmtId="0" fontId="11" fillId="9" borderId="0" xfId="0" applyFont="1" applyFill="1" applyBorder="1"/>
    <xf numFmtId="0" fontId="13" fillId="9" borderId="0" xfId="0" applyFont="1" applyFill="1" applyBorder="1"/>
    <xf numFmtId="49" fontId="14" fillId="38" borderId="4" xfId="0" applyNumberFormat="1" applyFont="1" applyFill="1" applyBorder="1" applyAlignment="1">
      <alignment horizontal="center"/>
    </xf>
    <xf numFmtId="14" fontId="0" fillId="38" borderId="4" xfId="0" applyNumberFormat="1" applyFont="1" applyFill="1" applyBorder="1" applyAlignment="1">
      <alignment horizontal="center"/>
    </xf>
    <xf numFmtId="165" fontId="0" fillId="38" borderId="4" xfId="0" applyNumberFormat="1" applyFont="1" applyFill="1" applyBorder="1" applyAlignment="1">
      <alignment horizontal="center"/>
    </xf>
    <xf numFmtId="1" fontId="0" fillId="38" borderId="4" xfId="0" applyNumberFormat="1" applyFont="1" applyFill="1" applyBorder="1" applyAlignment="1">
      <alignment horizontal="center"/>
    </xf>
    <xf numFmtId="49" fontId="0" fillId="38" borderId="4" xfId="0" applyNumberFormat="1" applyFill="1" applyBorder="1" applyAlignment="1">
      <alignment horizontal="center"/>
    </xf>
    <xf numFmtId="0" fontId="0" fillId="38" borderId="4" xfId="0" applyFill="1" applyBorder="1" applyAlignment="1">
      <alignment horizontal="center"/>
    </xf>
    <xf numFmtId="1" fontId="0" fillId="38" borderId="4" xfId="0" applyNumberFormat="1" applyFill="1" applyBorder="1" applyAlignment="1">
      <alignment horizontal="center"/>
    </xf>
    <xf numFmtId="0" fontId="14" fillId="38" borderId="4" xfId="0" applyFont="1" applyFill="1" applyBorder="1" applyAlignment="1">
      <alignment horizontal="center"/>
    </xf>
    <xf numFmtId="0" fontId="0" fillId="38" borderId="1" xfId="0" applyFill="1" applyBorder="1" applyAlignment="1">
      <alignment horizontal="center"/>
    </xf>
    <xf numFmtId="44" fontId="0" fillId="38" borderId="4" xfId="0" applyNumberFormat="1" applyFont="1" applyFill="1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164" fontId="36" fillId="5" borderId="4" xfId="0" applyNumberFormat="1" applyFont="1" applyFill="1" applyBorder="1" applyAlignment="1" applyProtection="1">
      <alignment horizontal="center"/>
      <protection locked="0"/>
    </xf>
    <xf numFmtId="0" fontId="13" fillId="0" borderId="3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4" borderId="0" xfId="0" quotePrefix="1" applyFont="1" applyFill="1" applyBorder="1" applyAlignment="1">
      <alignment horizontal="center"/>
    </xf>
    <xf numFmtId="165" fontId="14" fillId="8" borderId="4" xfId="0" applyNumberFormat="1" applyFont="1" applyFill="1" applyBorder="1" applyAlignment="1">
      <alignment horizontal="center"/>
    </xf>
    <xf numFmtId="49" fontId="69" fillId="8" borderId="4" xfId="0" applyNumberFormat="1" applyFont="1" applyFill="1" applyBorder="1" applyAlignment="1">
      <alignment horizontal="center"/>
    </xf>
    <xf numFmtId="0" fontId="24" fillId="0" borderId="34" xfId="0" applyFont="1" applyBorder="1" applyAlignment="1">
      <alignment horizontal="center"/>
    </xf>
    <xf numFmtId="171" fontId="0" fillId="0" borderId="4" xfId="4" applyNumberFormat="1" applyFont="1" applyBorder="1" applyAlignment="1">
      <alignment horizontal="center"/>
    </xf>
    <xf numFmtId="49" fontId="17" fillId="8" borderId="4" xfId="0" applyNumberFormat="1" applyFont="1" applyFill="1" applyBorder="1" applyAlignment="1">
      <alignment horizontal="center"/>
    </xf>
    <xf numFmtId="44" fontId="17" fillId="8" borderId="4" xfId="0" applyNumberFormat="1" applyFont="1" applyFill="1" applyBorder="1" applyAlignment="1">
      <alignment horizontal="center"/>
    </xf>
    <xf numFmtId="49" fontId="17" fillId="8" borderId="1" xfId="0" applyNumberFormat="1" applyFont="1" applyFill="1" applyBorder="1" applyAlignment="1">
      <alignment horizontal="center"/>
    </xf>
    <xf numFmtId="165" fontId="70" fillId="8" borderId="4" xfId="0" applyNumberFormat="1" applyFont="1" applyFill="1" applyBorder="1" applyAlignment="1">
      <alignment horizontal="center"/>
    </xf>
    <xf numFmtId="0" fontId="70" fillId="8" borderId="4" xfId="0" applyNumberFormat="1" applyFont="1" applyFill="1" applyBorder="1" applyAlignment="1">
      <alignment horizontal="center"/>
    </xf>
    <xf numFmtId="49" fontId="70" fillId="8" borderId="4" xfId="0" applyNumberFormat="1" applyFont="1" applyFill="1" applyBorder="1" applyAlignment="1">
      <alignment horizontal="center"/>
    </xf>
    <xf numFmtId="0" fontId="70" fillId="8" borderId="4" xfId="0" applyFont="1" applyFill="1" applyBorder="1" applyAlignment="1">
      <alignment horizontal="center"/>
    </xf>
    <xf numFmtId="3" fontId="70" fillId="8" borderId="4" xfId="0" applyNumberFormat="1" applyFont="1" applyFill="1" applyBorder="1" applyAlignment="1">
      <alignment horizontal="center"/>
    </xf>
    <xf numFmtId="0" fontId="69" fillId="8" borderId="4" xfId="0" applyFont="1" applyFill="1" applyBorder="1" applyAlignment="1">
      <alignment horizontal="center"/>
    </xf>
    <xf numFmtId="0" fontId="70" fillId="8" borderId="1" xfId="0" applyFont="1" applyFill="1" applyBorder="1" applyAlignment="1">
      <alignment horizontal="center"/>
    </xf>
    <xf numFmtId="164" fontId="70" fillId="8" borderId="4" xfId="0" applyNumberFormat="1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49" fontId="14" fillId="8" borderId="4" xfId="0" applyNumberFormat="1" applyFont="1" applyFill="1" applyBorder="1" applyAlignment="1">
      <alignment horizontal="center"/>
    </xf>
    <xf numFmtId="14" fontId="0" fillId="8" borderId="4" xfId="0" applyNumberFormat="1" applyFont="1" applyFill="1" applyBorder="1" applyAlignment="1">
      <alignment horizontal="center"/>
    </xf>
    <xf numFmtId="165" fontId="0" fillId="8" borderId="4" xfId="0" applyNumberFormat="1" applyFont="1" applyFill="1" applyBorder="1" applyAlignment="1">
      <alignment horizontal="center"/>
    </xf>
    <xf numFmtId="1" fontId="0" fillId="8" borderId="4" xfId="0" applyNumberFormat="1" applyFont="1" applyFill="1" applyBorder="1" applyAlignment="1">
      <alignment horizontal="center"/>
    </xf>
    <xf numFmtId="49" fontId="0" fillId="8" borderId="4" xfId="0" applyNumberForma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1" fontId="0" fillId="8" borderId="4" xfId="0" applyNumberFormat="1" applyFill="1" applyBorder="1" applyAlignment="1">
      <alignment horizontal="center"/>
    </xf>
    <xf numFmtId="0" fontId="14" fillId="8" borderId="4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44" fontId="0" fillId="8" borderId="4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0" fillId="8" borderId="4" xfId="0" applyNumberFormat="1" applyFill="1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44" fontId="17" fillId="2" borderId="4" xfId="0" applyNumberFormat="1" applyFont="1" applyFill="1" applyBorder="1" applyAlignment="1">
      <alignment horizontal="center"/>
    </xf>
    <xf numFmtId="10" fontId="24" fillId="2" borderId="4" xfId="0" applyNumberFormat="1" applyFont="1" applyFill="1" applyBorder="1" applyAlignment="1">
      <alignment horizontal="center"/>
    </xf>
    <xf numFmtId="14" fontId="24" fillId="2" borderId="37" xfId="0" applyNumberFormat="1" applyFont="1" applyFill="1" applyBorder="1" applyAlignment="1">
      <alignment horizontal="center"/>
    </xf>
    <xf numFmtId="0" fontId="24" fillId="4" borderId="9" xfId="0" applyFont="1" applyFill="1" applyBorder="1" applyAlignment="1" applyProtection="1">
      <alignment horizontal="center"/>
      <protection locked="0"/>
    </xf>
    <xf numFmtId="164" fontId="16" fillId="4" borderId="37" xfId="0" applyNumberFormat="1" applyFont="1" applyFill="1" applyBorder="1" applyAlignment="1">
      <alignment horizontal="center"/>
    </xf>
    <xf numFmtId="164" fontId="24" fillId="4" borderId="4" xfId="0" applyNumberFormat="1" applyFont="1" applyFill="1" applyBorder="1" applyAlignment="1">
      <alignment horizontal="center"/>
    </xf>
    <xf numFmtId="9" fontId="24" fillId="4" borderId="4" xfId="0" applyNumberFormat="1" applyFont="1" applyFill="1" applyBorder="1" applyAlignment="1">
      <alignment horizontal="center"/>
    </xf>
    <xf numFmtId="14" fontId="24" fillId="4" borderId="10" xfId="0" applyNumberFormat="1" applyFont="1" applyFill="1" applyBorder="1" applyAlignment="1">
      <alignment horizontal="center"/>
    </xf>
    <xf numFmtId="164" fontId="13" fillId="32" borderId="4" xfId="0" applyNumberFormat="1" applyFont="1" applyFill="1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171" fontId="0" fillId="4" borderId="4" xfId="4" applyNumberFormat="1" applyFon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16" fillId="4" borderId="4" xfId="1" applyNumberFormat="1" applyFont="1" applyFill="1" applyBorder="1" applyAlignment="1">
      <alignment horizontal="center"/>
    </xf>
    <xf numFmtId="14" fontId="24" fillId="4" borderId="1" xfId="0" applyNumberFormat="1" applyFont="1" applyFill="1" applyBorder="1" applyAlignment="1">
      <alignment horizontal="center"/>
    </xf>
    <xf numFmtId="0" fontId="17" fillId="4" borderId="39" xfId="0" applyFont="1" applyFill="1" applyBorder="1" applyAlignment="1" applyProtection="1">
      <alignment horizontal="center"/>
      <protection locked="0"/>
    </xf>
    <xf numFmtId="0" fontId="0" fillId="0" borderId="51" xfId="0" applyFill="1" applyBorder="1" applyAlignment="1">
      <alignment horizontal="center"/>
    </xf>
    <xf numFmtId="49" fontId="0" fillId="38" borderId="4" xfId="0" applyNumberFormat="1" applyFont="1" applyFill="1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14" fontId="13" fillId="38" borderId="4" xfId="0" applyNumberFormat="1" applyFont="1" applyFill="1" applyBorder="1" applyAlignment="1">
      <alignment horizontal="center"/>
    </xf>
    <xf numFmtId="165" fontId="13" fillId="38" borderId="4" xfId="0" applyNumberFormat="1" applyFont="1" applyFill="1" applyBorder="1" applyAlignment="1">
      <alignment horizontal="center"/>
    </xf>
    <xf numFmtId="1" fontId="13" fillId="38" borderId="4" xfId="0" applyNumberFormat="1" applyFont="1" applyFill="1" applyBorder="1" applyAlignment="1">
      <alignment horizontal="center"/>
    </xf>
    <xf numFmtId="49" fontId="13" fillId="38" borderId="4" xfId="0" applyNumberFormat="1" applyFont="1" applyFill="1" applyBorder="1" applyAlignment="1">
      <alignment horizontal="center"/>
    </xf>
    <xf numFmtId="0" fontId="13" fillId="38" borderId="4" xfId="0" applyNumberFormat="1" applyFont="1" applyFill="1" applyBorder="1" applyAlignment="1">
      <alignment horizontal="center"/>
    </xf>
    <xf numFmtId="0" fontId="13" fillId="38" borderId="4" xfId="0" applyFont="1" applyFill="1" applyBorder="1" applyAlignment="1">
      <alignment horizontal="center"/>
    </xf>
    <xf numFmtId="0" fontId="17" fillId="38" borderId="4" xfId="0" applyFont="1" applyFill="1" applyBorder="1" applyAlignment="1">
      <alignment horizontal="center"/>
    </xf>
    <xf numFmtId="44" fontId="13" fillId="38" borderId="4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45" fillId="4" borderId="4" xfId="0" applyNumberFormat="1" applyFont="1" applyFill="1" applyBorder="1" applyAlignment="1">
      <alignment horizontal="center"/>
    </xf>
    <xf numFmtId="164" fontId="25" fillId="4" borderId="4" xfId="0" applyNumberFormat="1" applyFont="1" applyFill="1" applyBorder="1" applyAlignment="1">
      <alignment horizontal="center"/>
    </xf>
    <xf numFmtId="9" fontId="25" fillId="4" borderId="4" xfId="0" applyNumberFormat="1" applyFont="1" applyFill="1" applyBorder="1" applyAlignment="1">
      <alignment horizontal="center"/>
    </xf>
    <xf numFmtId="14" fontId="45" fillId="4" borderId="10" xfId="0" applyNumberFormat="1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164" fontId="24" fillId="5" borderId="4" xfId="0" applyNumberFormat="1" applyFont="1" applyFill="1" applyBorder="1" applyAlignment="1">
      <alignment horizontal="center"/>
    </xf>
    <xf numFmtId="0" fontId="16" fillId="39" borderId="9" xfId="0" applyFont="1" applyFill="1" applyBorder="1" applyAlignment="1">
      <alignment horizontal="center"/>
    </xf>
    <xf numFmtId="164" fontId="16" fillId="39" borderId="4" xfId="0" applyNumberFormat="1" applyFont="1" applyFill="1" applyBorder="1" applyAlignment="1">
      <alignment horizontal="center"/>
    </xf>
    <xf numFmtId="164" fontId="24" fillId="39" borderId="4" xfId="0" applyNumberFormat="1" applyFont="1" applyFill="1" applyBorder="1" applyAlignment="1">
      <alignment horizontal="center"/>
    </xf>
    <xf numFmtId="9" fontId="24" fillId="39" borderId="4" xfId="0" applyNumberFormat="1" applyFont="1" applyFill="1" applyBorder="1" applyAlignment="1">
      <alignment horizontal="center"/>
    </xf>
    <xf numFmtId="14" fontId="24" fillId="39" borderId="10" xfId="0" applyNumberFormat="1" applyFont="1" applyFill="1" applyBorder="1" applyAlignment="1">
      <alignment horizontal="center"/>
    </xf>
    <xf numFmtId="0" fontId="16" fillId="39" borderId="11" xfId="0" applyFont="1" applyFill="1" applyBorder="1" applyAlignment="1">
      <alignment horizontal="center"/>
    </xf>
    <xf numFmtId="164" fontId="16" fillId="39" borderId="14" xfId="0" applyNumberFormat="1" applyFont="1" applyFill="1" applyBorder="1" applyAlignment="1">
      <alignment horizontal="center"/>
    </xf>
    <xf numFmtId="164" fontId="24" fillId="39" borderId="14" xfId="0" applyNumberFormat="1" applyFont="1" applyFill="1" applyBorder="1" applyAlignment="1">
      <alignment horizontal="center"/>
    </xf>
    <xf numFmtId="9" fontId="24" fillId="39" borderId="14" xfId="0" applyNumberFormat="1" applyFont="1" applyFill="1" applyBorder="1" applyAlignment="1">
      <alignment horizontal="center"/>
    </xf>
    <xf numFmtId="14" fontId="24" fillId="39" borderId="12" xfId="0" applyNumberFormat="1" applyFont="1" applyFill="1" applyBorder="1" applyAlignment="1">
      <alignment horizontal="center"/>
    </xf>
    <xf numFmtId="0" fontId="13" fillId="38" borderId="0" xfId="0" applyFont="1" applyFill="1" applyBorder="1"/>
    <xf numFmtId="0" fontId="13" fillId="38" borderId="0" xfId="0" applyFont="1" applyFill="1"/>
    <xf numFmtId="168" fontId="0" fillId="2" borderId="4" xfId="0" applyNumberFormat="1" applyFill="1" applyBorder="1" applyAlignment="1">
      <alignment horizontal="center"/>
    </xf>
    <xf numFmtId="49" fontId="69" fillId="38" borderId="4" xfId="0" applyNumberFormat="1" applyFont="1" applyFill="1" applyBorder="1" applyAlignment="1">
      <alignment horizontal="center"/>
    </xf>
    <xf numFmtId="165" fontId="70" fillId="38" borderId="4" xfId="0" applyNumberFormat="1" applyFont="1" applyFill="1" applyBorder="1" applyAlignment="1">
      <alignment horizontal="center"/>
    </xf>
    <xf numFmtId="0" fontId="70" fillId="38" borderId="4" xfId="0" applyNumberFormat="1" applyFont="1" applyFill="1" applyBorder="1" applyAlignment="1">
      <alignment horizontal="center"/>
    </xf>
    <xf numFmtId="49" fontId="70" fillId="38" borderId="4" xfId="0" applyNumberFormat="1" applyFont="1" applyFill="1" applyBorder="1" applyAlignment="1">
      <alignment horizontal="center"/>
    </xf>
    <xf numFmtId="0" fontId="70" fillId="38" borderId="4" xfId="0" applyFont="1" applyFill="1" applyBorder="1" applyAlignment="1">
      <alignment horizontal="center"/>
    </xf>
    <xf numFmtId="3" fontId="70" fillId="38" borderId="4" xfId="0" applyNumberFormat="1" applyFont="1" applyFill="1" applyBorder="1" applyAlignment="1">
      <alignment horizontal="center"/>
    </xf>
    <xf numFmtId="0" fontId="69" fillId="38" borderId="4" xfId="0" applyFont="1" applyFill="1" applyBorder="1" applyAlignment="1">
      <alignment horizontal="center"/>
    </xf>
    <xf numFmtId="0" fontId="70" fillId="38" borderId="1" xfId="0" applyFont="1" applyFill="1" applyBorder="1" applyAlignment="1">
      <alignment horizontal="center"/>
    </xf>
    <xf numFmtId="164" fontId="70" fillId="38" borderId="4" xfId="0" applyNumberFormat="1" applyFont="1" applyFill="1" applyBorder="1" applyAlignment="1">
      <alignment horizontal="center"/>
    </xf>
    <xf numFmtId="49" fontId="17" fillId="4" borderId="1" xfId="0" applyNumberFormat="1" applyFont="1" applyFill="1" applyBorder="1" applyAlignment="1">
      <alignment horizontal="center"/>
    </xf>
    <xf numFmtId="49" fontId="13" fillId="4" borderId="38" xfId="0" applyNumberFormat="1" applyFont="1" applyFill="1" applyBorder="1" applyAlignment="1">
      <alignment horizontal="center"/>
    </xf>
    <xf numFmtId="0" fontId="17" fillId="4" borderId="38" xfId="0" applyFont="1" applyFill="1" applyBorder="1" applyAlignment="1">
      <alignment horizontal="center"/>
    </xf>
    <xf numFmtId="164" fontId="13" fillId="4" borderId="37" xfId="0" applyNumberFormat="1" applyFont="1" applyFill="1" applyBorder="1" applyAlignment="1">
      <alignment horizontal="center"/>
    </xf>
    <xf numFmtId="49" fontId="17" fillId="38" borderId="4" xfId="0" applyNumberFormat="1" applyFont="1" applyFill="1" applyBorder="1" applyAlignment="1">
      <alignment horizontal="center"/>
    </xf>
    <xf numFmtId="164" fontId="13" fillId="38" borderId="4" xfId="0" applyNumberFormat="1" applyFont="1" applyFill="1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49" fontId="69" fillId="4" borderId="1" xfId="0" applyNumberFormat="1" applyFont="1" applyFill="1" applyBorder="1" applyAlignment="1">
      <alignment horizontal="center"/>
    </xf>
    <xf numFmtId="165" fontId="70" fillId="4" borderId="38" xfId="0" applyNumberFormat="1" applyFont="1" applyFill="1" applyBorder="1" applyAlignment="1">
      <alignment horizontal="center"/>
    </xf>
    <xf numFmtId="0" fontId="70" fillId="4" borderId="38" xfId="0" applyNumberFormat="1" applyFont="1" applyFill="1" applyBorder="1" applyAlignment="1">
      <alignment horizontal="center"/>
    </xf>
    <xf numFmtId="49" fontId="70" fillId="4" borderId="38" xfId="0" applyNumberFormat="1" applyFont="1" applyFill="1" applyBorder="1" applyAlignment="1">
      <alignment horizontal="center"/>
    </xf>
    <xf numFmtId="0" fontId="70" fillId="4" borderId="38" xfId="0" applyFont="1" applyFill="1" applyBorder="1" applyAlignment="1">
      <alignment horizontal="center"/>
    </xf>
    <xf numFmtId="3" fontId="70" fillId="4" borderId="38" xfId="0" applyNumberFormat="1" applyFont="1" applyFill="1" applyBorder="1" applyAlignment="1">
      <alignment horizontal="center"/>
    </xf>
    <xf numFmtId="0" fontId="69" fillId="4" borderId="38" xfId="0" applyFont="1" applyFill="1" applyBorder="1" applyAlignment="1">
      <alignment horizontal="center"/>
    </xf>
    <xf numFmtId="164" fontId="69" fillId="4" borderId="37" xfId="0" applyNumberFormat="1" applyFont="1" applyFill="1" applyBorder="1" applyAlignment="1">
      <alignment horizontal="center"/>
    </xf>
    <xf numFmtId="0" fontId="0" fillId="40" borderId="1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6" xfId="0" applyBorder="1" applyAlignment="1">
      <alignment horizontal="center"/>
    </xf>
    <xf numFmtId="14" fontId="0" fillId="27" borderId="4" xfId="0" applyNumberFormat="1" applyFont="1" applyFill="1" applyBorder="1" applyAlignment="1">
      <alignment horizontal="center"/>
    </xf>
    <xf numFmtId="1" fontId="0" fillId="27" borderId="4" xfId="0" applyNumberFormat="1" applyFont="1" applyFill="1" applyBorder="1" applyAlignment="1">
      <alignment horizontal="center"/>
    </xf>
    <xf numFmtId="1" fontId="0" fillId="27" borderId="4" xfId="0" applyNumberFormat="1" applyFill="1" applyBorder="1" applyAlignment="1">
      <alignment horizontal="center"/>
    </xf>
    <xf numFmtId="44" fontId="0" fillId="27" borderId="4" xfId="0" applyNumberFormat="1" applyFont="1" applyFill="1" applyBorder="1" applyAlignment="1">
      <alignment horizontal="center"/>
    </xf>
    <xf numFmtId="164" fontId="0" fillId="19" borderId="4" xfId="0" applyNumberFormat="1" applyFont="1" applyFill="1" applyBorder="1" applyAlignment="1">
      <alignment horizontal="center"/>
    </xf>
    <xf numFmtId="0" fontId="65" fillId="17" borderId="53" xfId="0" applyFont="1" applyFill="1" applyBorder="1" applyAlignment="1">
      <alignment horizontal="center" wrapText="1"/>
    </xf>
    <xf numFmtId="14" fontId="11" fillId="4" borderId="1" xfId="0" applyNumberFormat="1" applyFont="1" applyFill="1" applyBorder="1" applyAlignment="1"/>
    <xf numFmtId="14" fontId="13" fillId="2" borderId="1" xfId="0" applyNumberFormat="1" applyFont="1" applyFill="1" applyBorder="1" applyAlignment="1"/>
    <xf numFmtId="164" fontId="34" fillId="0" borderId="45" xfId="0" applyNumberFormat="1" applyFont="1" applyBorder="1" applyAlignment="1">
      <alignment horizontal="center"/>
    </xf>
    <xf numFmtId="0" fontId="65" fillId="17" borderId="54" xfId="0" applyFont="1" applyFill="1" applyBorder="1" applyAlignment="1">
      <alignment horizontal="center" wrapText="1"/>
    </xf>
    <xf numFmtId="0" fontId="31" fillId="17" borderId="54" xfId="0" applyFont="1" applyFill="1" applyBorder="1" applyAlignment="1">
      <alignment horizontal="center" wrapText="1"/>
    </xf>
    <xf numFmtId="164" fontId="34" fillId="0" borderId="46" xfId="0" applyNumberFormat="1" applyFont="1" applyBorder="1" applyAlignment="1">
      <alignment horizontal="center"/>
    </xf>
    <xf numFmtId="0" fontId="34" fillId="0" borderId="46" xfId="0" applyFont="1" applyBorder="1" applyAlignment="1">
      <alignment horizontal="center"/>
    </xf>
    <xf numFmtId="0" fontId="34" fillId="0" borderId="21" xfId="0" applyFont="1" applyBorder="1" applyAlignment="1">
      <alignment horizontal="center"/>
    </xf>
    <xf numFmtId="164" fontId="34" fillId="0" borderId="0" xfId="0" applyNumberFormat="1" applyFont="1" applyBorder="1" applyAlignment="1">
      <alignment horizontal="center"/>
    </xf>
    <xf numFmtId="0" fontId="31" fillId="4" borderId="0" xfId="0" applyFont="1" applyFill="1" applyBorder="1" applyAlignment="1">
      <alignment horizontal="center" wrapText="1"/>
    </xf>
    <xf numFmtId="0" fontId="31" fillId="4" borderId="21" xfId="0" applyFont="1" applyFill="1" applyBorder="1" applyAlignment="1">
      <alignment horizontal="center" wrapText="1"/>
    </xf>
    <xf numFmtId="2" fontId="16" fillId="39" borderId="4" xfId="0" applyNumberFormat="1" applyFont="1" applyFill="1" applyBorder="1" applyAlignment="1">
      <alignment horizontal="center"/>
    </xf>
    <xf numFmtId="0" fontId="16" fillId="39" borderId="4" xfId="0" applyFont="1" applyFill="1" applyBorder="1" applyAlignment="1">
      <alignment horizontal="center"/>
    </xf>
    <xf numFmtId="9" fontId="16" fillId="39" borderId="4" xfId="0" applyNumberFormat="1" applyFont="1" applyFill="1" applyBorder="1" applyAlignment="1">
      <alignment horizontal="center"/>
    </xf>
    <xf numFmtId="10" fontId="16" fillId="39" borderId="4" xfId="0" applyNumberFormat="1" applyFont="1" applyFill="1" applyBorder="1" applyAlignment="1">
      <alignment horizontal="center"/>
    </xf>
    <xf numFmtId="14" fontId="16" fillId="39" borderId="10" xfId="0" applyNumberFormat="1" applyFont="1" applyFill="1" applyBorder="1" applyAlignment="1">
      <alignment horizontal="center"/>
    </xf>
    <xf numFmtId="0" fontId="16" fillId="39" borderId="4" xfId="0" applyFont="1" applyFill="1" applyBorder="1" applyAlignment="1"/>
    <xf numFmtId="9" fontId="16" fillId="39" borderId="4" xfId="0" applyNumberFormat="1" applyFont="1" applyFill="1" applyBorder="1" applyAlignment="1"/>
    <xf numFmtId="10" fontId="16" fillId="39" borderId="4" xfId="0" applyNumberFormat="1" applyFont="1" applyFill="1" applyBorder="1" applyAlignment="1"/>
    <xf numFmtId="14" fontId="16" fillId="39" borderId="1" xfId="0" applyNumberFormat="1" applyFont="1" applyFill="1" applyBorder="1" applyAlignment="1"/>
    <xf numFmtId="164" fontId="15" fillId="39" borderId="46" xfId="0" applyNumberFormat="1" applyFont="1" applyFill="1" applyBorder="1" applyAlignment="1">
      <alignment horizontal="center"/>
    </xf>
    <xf numFmtId="0" fontId="16" fillId="39" borderId="9" xfId="0" applyFont="1" applyFill="1" applyBorder="1" applyAlignment="1" applyProtection="1">
      <alignment horizontal="center"/>
      <protection locked="0"/>
    </xf>
    <xf numFmtId="0" fontId="65" fillId="4" borderId="0" xfId="0" applyFont="1" applyFill="1" applyBorder="1" applyAlignment="1">
      <alignment horizontal="center" wrapText="1"/>
    </xf>
    <xf numFmtId="164" fontId="34" fillId="4" borderId="0" xfId="0" applyNumberFormat="1" applyFont="1" applyFill="1" applyBorder="1" applyAlignment="1">
      <alignment horizontal="center"/>
    </xf>
    <xf numFmtId="0" fontId="33" fillId="17" borderId="4" xfId="0" applyFont="1" applyFill="1" applyBorder="1" applyAlignment="1">
      <alignment horizontal="center"/>
    </xf>
    <xf numFmtId="0" fontId="65" fillId="17" borderId="4" xfId="0" applyFont="1" applyFill="1" applyBorder="1" applyAlignment="1">
      <alignment horizontal="center"/>
    </xf>
    <xf numFmtId="0" fontId="17" fillId="4" borderId="4" xfId="0" applyFont="1" applyFill="1" applyBorder="1" applyAlignment="1" applyProtection="1">
      <protection locked="0"/>
    </xf>
    <xf numFmtId="0" fontId="0" fillId="0" borderId="4" xfId="0" applyFont="1" applyBorder="1" applyAlignment="1"/>
    <xf numFmtId="1" fontId="0" fillId="0" borderId="4" xfId="0" applyNumberFormat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44" fontId="24" fillId="0" borderId="4" xfId="1" applyNumberFormat="1" applyFont="1" applyFill="1" applyBorder="1" applyAlignment="1"/>
    <xf numFmtId="44" fontId="0" fillId="0" borderId="4" xfId="0" applyNumberFormat="1" applyBorder="1" applyAlignment="1"/>
    <xf numFmtId="164" fontId="0" fillId="42" borderId="50" xfId="0" applyNumberFormat="1" applyFont="1" applyFill="1" applyBorder="1" applyAlignment="1">
      <alignment horizontal="center"/>
    </xf>
    <xf numFmtId="164" fontId="0" fillId="41" borderId="64" xfId="0" applyNumberFormat="1" applyFont="1" applyFill="1" applyBorder="1" applyAlignment="1">
      <alignment horizontal="center"/>
    </xf>
    <xf numFmtId="164" fontId="0" fillId="41" borderId="65" xfId="0" applyNumberFormat="1" applyFont="1" applyFill="1" applyBorder="1" applyAlignment="1">
      <alignment horizontal="center"/>
    </xf>
    <xf numFmtId="164" fontId="0" fillId="41" borderId="66" xfId="0" applyNumberFormat="1" applyFont="1" applyFill="1" applyBorder="1" applyAlignment="1">
      <alignment horizontal="center"/>
    </xf>
    <xf numFmtId="171" fontId="12" fillId="0" borderId="49" xfId="4" applyNumberFormat="1" applyFont="1" applyBorder="1" applyAlignment="1"/>
    <xf numFmtId="3" fontId="0" fillId="0" borderId="50" xfId="0" applyNumberFormat="1" applyFont="1" applyBorder="1" applyAlignment="1"/>
    <xf numFmtId="0" fontId="10" fillId="41" borderId="16" xfId="0" applyFont="1" applyFill="1" applyBorder="1" applyAlignment="1" applyProtection="1">
      <alignment horizontal="center"/>
      <protection locked="0"/>
    </xf>
    <xf numFmtId="0" fontId="10" fillId="42" borderId="16" xfId="0" applyFont="1" applyFill="1" applyBorder="1" applyAlignment="1" applyProtection="1">
      <alignment horizontal="center"/>
      <protection locked="0"/>
    </xf>
    <xf numFmtId="0" fontId="10" fillId="29" borderId="16" xfId="0" applyFont="1" applyFill="1" applyBorder="1" applyAlignment="1" applyProtection="1">
      <alignment horizontal="center"/>
      <protection locked="0"/>
    </xf>
    <xf numFmtId="164" fontId="0" fillId="29" borderId="49" xfId="0" applyNumberFormat="1" applyFont="1" applyFill="1" applyBorder="1" applyAlignment="1">
      <alignment horizontal="center"/>
    </xf>
    <xf numFmtId="164" fontId="0" fillId="29" borderId="50" xfId="0" applyNumberFormat="1" applyFont="1" applyFill="1" applyBorder="1" applyAlignment="1">
      <alignment horizontal="center"/>
    </xf>
    <xf numFmtId="0" fontId="59" fillId="8" borderId="16" xfId="0" applyFont="1" applyFill="1" applyBorder="1" applyAlignment="1">
      <alignment horizontal="center"/>
    </xf>
    <xf numFmtId="164" fontId="59" fillId="4" borderId="46" xfId="0" applyNumberFormat="1" applyFont="1" applyFill="1" applyBorder="1" applyAlignment="1" applyProtection="1">
      <alignment horizontal="center"/>
      <protection locked="0"/>
    </xf>
    <xf numFmtId="3" fontId="0" fillId="19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49" fontId="39" fillId="4" borderId="0" xfId="0" applyNumberFormat="1" applyFont="1" applyFill="1" applyBorder="1" applyAlignment="1">
      <alignment horizontal="center"/>
    </xf>
    <xf numFmtId="14" fontId="13" fillId="4" borderId="4" xfId="0" applyNumberFormat="1" applyFont="1" applyFill="1" applyBorder="1" applyAlignment="1">
      <alignment horizontal="center"/>
    </xf>
    <xf numFmtId="0" fontId="0" fillId="0" borderId="4" xfId="0" applyBorder="1" applyAlignment="1"/>
    <xf numFmtId="14" fontId="25" fillId="4" borderId="10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14" fontId="13" fillId="19" borderId="4" xfId="0" applyNumberFormat="1" applyFont="1" applyFill="1" applyBorder="1" applyAlignment="1">
      <alignment horizontal="center"/>
    </xf>
    <xf numFmtId="44" fontId="13" fillId="19" borderId="4" xfId="0" applyNumberFormat="1" applyFont="1" applyFill="1" applyBorder="1" applyAlignment="1">
      <alignment horizontal="center"/>
    </xf>
    <xf numFmtId="14" fontId="13" fillId="2" borderId="38" xfId="0" applyNumberFormat="1" applyFont="1" applyFill="1" applyBorder="1" applyAlignment="1">
      <alignment horizontal="center"/>
    </xf>
    <xf numFmtId="165" fontId="13" fillId="2" borderId="38" xfId="0" applyNumberFormat="1" applyFont="1" applyFill="1" applyBorder="1" applyAlignment="1">
      <alignment horizontal="center"/>
    </xf>
    <xf numFmtId="1" fontId="13" fillId="2" borderId="38" xfId="0" applyNumberFormat="1" applyFont="1" applyFill="1" applyBorder="1" applyAlignment="1">
      <alignment horizontal="center"/>
    </xf>
    <xf numFmtId="49" fontId="13" fillId="2" borderId="38" xfId="0" applyNumberFormat="1" applyFont="1" applyFill="1" applyBorder="1" applyAlignment="1">
      <alignment horizontal="center"/>
    </xf>
    <xf numFmtId="0" fontId="13" fillId="2" borderId="38" xfId="0" applyNumberFormat="1" applyFont="1" applyFill="1" applyBorder="1" applyAlignment="1">
      <alignment horizontal="center"/>
    </xf>
    <xf numFmtId="0" fontId="13" fillId="2" borderId="38" xfId="0" applyFont="1" applyFill="1" applyBorder="1" applyAlignment="1">
      <alignment horizontal="center"/>
    </xf>
    <xf numFmtId="0" fontId="17" fillId="2" borderId="38" xfId="0" applyFont="1" applyFill="1" applyBorder="1" applyAlignment="1">
      <alignment horizontal="center"/>
    </xf>
    <xf numFmtId="164" fontId="13" fillId="2" borderId="37" xfId="0" applyNumberFormat="1" applyFont="1" applyFill="1" applyBorder="1" applyAlignment="1">
      <alignment horizontal="center"/>
    </xf>
    <xf numFmtId="0" fontId="21" fillId="2" borderId="0" xfId="0" applyFont="1" applyFill="1" applyBorder="1"/>
    <xf numFmtId="0" fontId="24" fillId="2" borderId="0" xfId="0" applyFont="1" applyFill="1" applyBorder="1"/>
    <xf numFmtId="0" fontId="17" fillId="2" borderId="0" xfId="0" applyFont="1" applyFill="1" applyBorder="1"/>
    <xf numFmtId="0" fontId="0" fillId="0" borderId="4" xfId="0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49" fontId="17" fillId="19" borderId="5" xfId="0" applyNumberFormat="1" applyFont="1" applyFill="1" applyBorder="1" applyAlignment="1">
      <alignment horizontal="center"/>
    </xf>
    <xf numFmtId="14" fontId="13" fillId="19" borderId="5" xfId="0" applyNumberFormat="1" applyFont="1" applyFill="1" applyBorder="1" applyAlignment="1">
      <alignment horizontal="center"/>
    </xf>
    <xf numFmtId="165" fontId="13" fillId="19" borderId="5" xfId="0" applyNumberFormat="1" applyFont="1" applyFill="1" applyBorder="1" applyAlignment="1">
      <alignment horizontal="center"/>
    </xf>
    <xf numFmtId="1" fontId="13" fillId="19" borderId="5" xfId="0" applyNumberFormat="1" applyFont="1" applyFill="1" applyBorder="1" applyAlignment="1">
      <alignment horizontal="center"/>
    </xf>
    <xf numFmtId="49" fontId="13" fillId="19" borderId="5" xfId="0" applyNumberFormat="1" applyFont="1" applyFill="1" applyBorder="1" applyAlignment="1">
      <alignment horizontal="center"/>
    </xf>
    <xf numFmtId="0" fontId="13" fillId="19" borderId="5" xfId="0" applyNumberFormat="1" applyFont="1" applyFill="1" applyBorder="1" applyAlignment="1">
      <alignment horizontal="center"/>
    </xf>
    <xf numFmtId="0" fontId="13" fillId="19" borderId="5" xfId="0" applyFont="1" applyFill="1" applyBorder="1" applyAlignment="1">
      <alignment horizontal="center"/>
    </xf>
    <xf numFmtId="0" fontId="17" fillId="19" borderId="5" xfId="0" applyFont="1" applyFill="1" applyBorder="1" applyAlignment="1">
      <alignment horizontal="center"/>
    </xf>
    <xf numFmtId="44" fontId="13" fillId="19" borderId="5" xfId="0" applyNumberFormat="1" applyFont="1" applyFill="1" applyBorder="1" applyAlignment="1">
      <alignment horizontal="center"/>
    </xf>
    <xf numFmtId="49" fontId="17" fillId="19" borderId="3" xfId="0" applyNumberFormat="1" applyFont="1" applyFill="1" applyBorder="1" applyAlignment="1">
      <alignment horizontal="center"/>
    </xf>
    <xf numFmtId="14" fontId="13" fillId="19" borderId="62" xfId="0" applyNumberFormat="1" applyFont="1" applyFill="1" applyBorder="1" applyAlignment="1">
      <alignment horizontal="center"/>
    </xf>
    <xf numFmtId="165" fontId="13" fillId="19" borderId="62" xfId="0" applyNumberFormat="1" applyFont="1" applyFill="1" applyBorder="1" applyAlignment="1">
      <alignment horizontal="center"/>
    </xf>
    <xf numFmtId="1" fontId="13" fillId="19" borderId="62" xfId="0" applyNumberFormat="1" applyFont="1" applyFill="1" applyBorder="1" applyAlignment="1">
      <alignment horizontal="center"/>
    </xf>
    <xf numFmtId="49" fontId="13" fillId="19" borderId="62" xfId="0" applyNumberFormat="1" applyFont="1" applyFill="1" applyBorder="1" applyAlignment="1">
      <alignment horizontal="center"/>
    </xf>
    <xf numFmtId="0" fontId="13" fillId="19" borderId="62" xfId="0" applyNumberFormat="1" applyFont="1" applyFill="1" applyBorder="1" applyAlignment="1">
      <alignment horizontal="center"/>
    </xf>
    <xf numFmtId="0" fontId="13" fillId="19" borderId="62" xfId="0" applyFont="1" applyFill="1" applyBorder="1" applyAlignment="1">
      <alignment horizontal="center"/>
    </xf>
    <xf numFmtId="0" fontId="17" fillId="19" borderId="62" xfId="0" applyFont="1" applyFill="1" applyBorder="1" applyAlignment="1">
      <alignment horizontal="center"/>
    </xf>
    <xf numFmtId="44" fontId="13" fillId="19" borderId="63" xfId="0" applyNumberFormat="1" applyFont="1" applyFill="1" applyBorder="1" applyAlignment="1">
      <alignment horizontal="center"/>
    </xf>
    <xf numFmtId="0" fontId="21" fillId="4" borderId="4" xfId="0" applyFont="1" applyFill="1" applyBorder="1"/>
    <xf numFmtId="165" fontId="17" fillId="2" borderId="4" xfId="0" applyNumberFormat="1" applyFont="1" applyFill="1" applyBorder="1" applyAlignment="1">
      <alignment horizontal="center"/>
    </xf>
    <xf numFmtId="0" fontId="13" fillId="4" borderId="1" xfId="0" applyFont="1" applyFill="1" applyBorder="1"/>
    <xf numFmtId="0" fontId="17" fillId="15" borderId="4" xfId="0" applyFont="1" applyFill="1" applyBorder="1" applyAlignment="1">
      <alignment horizontal="center"/>
    </xf>
    <xf numFmtId="49" fontId="17" fillId="2" borderId="5" xfId="0" applyNumberFormat="1" applyFont="1" applyFill="1" applyBorder="1" applyAlignment="1">
      <alignment horizontal="center"/>
    </xf>
    <xf numFmtId="14" fontId="13" fillId="2" borderId="5" xfId="0" applyNumberFormat="1" applyFont="1" applyFill="1" applyBorder="1" applyAlignment="1">
      <alignment horizontal="center"/>
    </xf>
    <xf numFmtId="165" fontId="13" fillId="2" borderId="5" xfId="0" applyNumberFormat="1" applyFont="1" applyFill="1" applyBorder="1" applyAlignment="1">
      <alignment horizontal="center"/>
    </xf>
    <xf numFmtId="1" fontId="13" fillId="2" borderId="5" xfId="0" applyNumberFormat="1" applyFont="1" applyFill="1" applyBorder="1" applyAlignment="1">
      <alignment horizontal="center"/>
    </xf>
    <xf numFmtId="49" fontId="13" fillId="2" borderId="5" xfId="0" applyNumberFormat="1" applyFont="1" applyFill="1" applyBorder="1" applyAlignment="1">
      <alignment horizontal="center"/>
    </xf>
    <xf numFmtId="0" fontId="13" fillId="2" borderId="5" xfId="0" applyNumberFormat="1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44" fontId="13" fillId="2" borderId="5" xfId="0" applyNumberFormat="1" applyFont="1" applyFill="1" applyBorder="1" applyAlignment="1">
      <alignment horizontal="center"/>
    </xf>
    <xf numFmtId="49" fontId="17" fillId="40" borderId="4" xfId="0" applyNumberFormat="1" applyFont="1" applyFill="1" applyBorder="1" applyAlignment="1">
      <alignment horizontal="center"/>
    </xf>
    <xf numFmtId="14" fontId="13" fillId="40" borderId="4" xfId="0" applyNumberFormat="1" applyFont="1" applyFill="1" applyBorder="1" applyAlignment="1">
      <alignment horizontal="center"/>
    </xf>
    <xf numFmtId="165" fontId="13" fillId="40" borderId="4" xfId="0" applyNumberFormat="1" applyFont="1" applyFill="1" applyBorder="1" applyAlignment="1">
      <alignment horizontal="center"/>
    </xf>
    <xf numFmtId="1" fontId="13" fillId="40" borderId="4" xfId="0" applyNumberFormat="1" applyFont="1" applyFill="1" applyBorder="1" applyAlignment="1">
      <alignment horizontal="center"/>
    </xf>
    <xf numFmtId="49" fontId="13" fillId="40" borderId="4" xfId="0" applyNumberFormat="1" applyFont="1" applyFill="1" applyBorder="1" applyAlignment="1">
      <alignment horizontal="center"/>
    </xf>
    <xf numFmtId="0" fontId="13" fillId="40" borderId="4" xfId="0" applyNumberFormat="1" applyFont="1" applyFill="1" applyBorder="1" applyAlignment="1">
      <alignment horizontal="center"/>
    </xf>
    <xf numFmtId="0" fontId="13" fillId="40" borderId="4" xfId="0" applyFont="1" applyFill="1" applyBorder="1" applyAlignment="1">
      <alignment horizontal="center"/>
    </xf>
    <xf numFmtId="0" fontId="17" fillId="40" borderId="4" xfId="0" applyFont="1" applyFill="1" applyBorder="1" applyAlignment="1">
      <alignment horizontal="center"/>
    </xf>
    <xf numFmtId="0" fontId="13" fillId="40" borderId="1" xfId="0" applyFont="1" applyFill="1" applyBorder="1" applyAlignment="1">
      <alignment horizontal="center"/>
    </xf>
    <xf numFmtId="44" fontId="13" fillId="40" borderId="4" xfId="0" applyNumberFormat="1" applyFont="1" applyFill="1" applyBorder="1" applyAlignment="1">
      <alignment horizontal="center"/>
    </xf>
    <xf numFmtId="0" fontId="31" fillId="17" borderId="24" xfId="0" applyFont="1" applyFill="1" applyBorder="1" applyAlignment="1">
      <alignment horizontal="center" wrapText="1"/>
    </xf>
    <xf numFmtId="0" fontId="34" fillId="0" borderId="31" xfId="0" applyFont="1" applyBorder="1" applyAlignment="1">
      <alignment horizontal="center"/>
    </xf>
    <xf numFmtId="164" fontId="55" fillId="17" borderId="18" xfId="0" applyNumberFormat="1" applyFont="1" applyFill="1" applyBorder="1" applyAlignment="1">
      <alignment horizontal="center" wrapText="1"/>
    </xf>
    <xf numFmtId="164" fontId="31" fillId="17" borderId="18" xfId="0" applyNumberFormat="1" applyFont="1" applyFill="1" applyBorder="1" applyAlignment="1">
      <alignment horizontal="center" wrapText="1"/>
    </xf>
    <xf numFmtId="9" fontId="31" fillId="17" borderId="18" xfId="0" applyNumberFormat="1" applyFont="1" applyFill="1" applyBorder="1" applyAlignment="1">
      <alignment horizontal="center" wrapText="1"/>
    </xf>
    <xf numFmtId="0" fontId="31" fillId="17" borderId="8" xfId="0" applyFont="1" applyFill="1" applyBorder="1" applyAlignment="1">
      <alignment horizontal="center" wrapText="1"/>
    </xf>
    <xf numFmtId="171" fontId="0" fillId="0" borderId="48" xfId="4" quotePrefix="1" applyNumberFormat="1" applyFont="1" applyBorder="1" applyAlignment="1"/>
    <xf numFmtId="14" fontId="13" fillId="5" borderId="4" xfId="0" applyNumberFormat="1" applyFont="1" applyFill="1" applyBorder="1" applyAlignment="1">
      <alignment horizontal="center"/>
    </xf>
    <xf numFmtId="1" fontId="13" fillId="5" borderId="4" xfId="0" applyNumberFormat="1" applyFont="1" applyFill="1" applyBorder="1" applyAlignment="1">
      <alignment horizontal="center"/>
    </xf>
    <xf numFmtId="44" fontId="13" fillId="5" borderId="4" xfId="0" applyNumberFormat="1" applyFont="1" applyFill="1" applyBorder="1" applyAlignment="1">
      <alignment horizontal="center"/>
    </xf>
    <xf numFmtId="0" fontId="21" fillId="5" borderId="0" xfId="0" applyFont="1" applyFill="1" applyBorder="1"/>
    <xf numFmtId="0" fontId="0" fillId="5" borderId="0" xfId="0" applyFill="1"/>
    <xf numFmtId="49" fontId="76" fillId="23" borderId="1" xfId="0" applyNumberFormat="1" applyFont="1" applyFill="1" applyBorder="1" applyAlignment="1">
      <alignment horizontal="center"/>
    </xf>
    <xf numFmtId="49" fontId="76" fillId="23" borderId="38" xfId="0" applyNumberFormat="1" applyFont="1" applyFill="1" applyBorder="1" applyAlignment="1">
      <alignment horizontal="center"/>
    </xf>
    <xf numFmtId="49" fontId="76" fillId="23" borderId="37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49" fontId="76" fillId="23" borderId="1" xfId="0" applyNumberFormat="1" applyFont="1" applyFill="1" applyBorder="1" applyAlignment="1">
      <alignment horizontal="center"/>
    </xf>
    <xf numFmtId="49" fontId="76" fillId="23" borderId="38" xfId="0" applyNumberFormat="1" applyFont="1" applyFill="1" applyBorder="1" applyAlignment="1">
      <alignment horizontal="center"/>
    </xf>
    <xf numFmtId="49" fontId="76" fillId="23" borderId="37" xfId="0" applyNumberFormat="1" applyFont="1" applyFill="1" applyBorder="1" applyAlignment="1">
      <alignment horizontal="center"/>
    </xf>
    <xf numFmtId="164" fontId="13" fillId="19" borderId="4" xfId="0" applyNumberFormat="1" applyFont="1" applyFill="1" applyBorder="1" applyAlignment="1">
      <alignment horizontal="center"/>
    </xf>
    <xf numFmtId="0" fontId="0" fillId="19" borderId="0" xfId="0" applyFill="1" applyBorder="1"/>
    <xf numFmtId="0" fontId="0" fillId="19" borderId="0" xfId="0" applyFill="1"/>
    <xf numFmtId="164" fontId="13" fillId="4" borderId="0" xfId="0" applyNumberFormat="1" applyFont="1" applyFill="1" applyBorder="1" applyAlignment="1">
      <alignment horizontal="right"/>
    </xf>
    <xf numFmtId="44" fontId="13" fillId="4" borderId="0" xfId="0" applyNumberFormat="1" applyFont="1" applyFill="1" applyBorder="1" applyAlignment="1">
      <alignment horizontal="right"/>
    </xf>
    <xf numFmtId="16" fontId="0" fillId="2" borderId="4" xfId="0" applyNumberFormat="1" applyFont="1" applyFill="1" applyBorder="1" applyAlignment="1">
      <alignment horizontal="center"/>
    </xf>
    <xf numFmtId="0" fontId="77" fillId="43" borderId="16" xfId="0" applyFont="1" applyFill="1" applyBorder="1" applyAlignment="1">
      <alignment horizontal="center" wrapText="1"/>
    </xf>
    <xf numFmtId="0" fontId="78" fillId="43" borderId="27" xfId="0" applyFont="1" applyFill="1" applyBorder="1" applyAlignment="1">
      <alignment horizontal="center" wrapText="1"/>
    </xf>
    <xf numFmtId="0" fontId="79" fillId="0" borderId="46" xfId="0" applyFont="1" applyBorder="1" applyAlignment="1">
      <alignment horizontal="center" wrapText="1"/>
    </xf>
    <xf numFmtId="0" fontId="79" fillId="0" borderId="31" xfId="0" applyFont="1" applyBorder="1" applyAlignment="1">
      <alignment horizontal="center" wrapText="1"/>
    </xf>
    <xf numFmtId="1" fontId="79" fillId="0" borderId="31" xfId="0" applyNumberFormat="1" applyFont="1" applyBorder="1" applyAlignment="1">
      <alignment horizontal="center" wrapText="1"/>
    </xf>
    <xf numFmtId="44" fontId="0" fillId="2" borderId="4" xfId="0" applyNumberFormat="1" applyFont="1" applyFill="1" applyBorder="1" applyAlignment="1">
      <alignment horizontal="right"/>
    </xf>
    <xf numFmtId="44" fontId="0" fillId="0" borderId="4" xfId="0" applyNumberFormat="1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/>
    <xf numFmtId="0" fontId="0" fillId="0" borderId="4" xfId="0" applyBorder="1" applyAlignment="1">
      <alignment horizontal="center"/>
    </xf>
    <xf numFmtId="3" fontId="70" fillId="2" borderId="1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49" fontId="76" fillId="23" borderId="1" xfId="0" applyNumberFormat="1" applyFont="1" applyFill="1" applyBorder="1" applyAlignment="1">
      <alignment horizontal="center"/>
    </xf>
    <xf numFmtId="49" fontId="76" fillId="23" borderId="38" xfId="0" applyNumberFormat="1" applyFont="1" applyFill="1" applyBorder="1" applyAlignment="1">
      <alignment horizontal="center"/>
    </xf>
    <xf numFmtId="49" fontId="76" fillId="23" borderId="37" xfId="0" applyNumberFormat="1" applyFont="1" applyFill="1" applyBorder="1" applyAlignment="1">
      <alignment horizontal="center"/>
    </xf>
    <xf numFmtId="49" fontId="18" fillId="19" borderId="4" xfId="0" applyNumberFormat="1" applyFont="1" applyFill="1" applyBorder="1" applyAlignment="1">
      <alignment horizontal="center"/>
    </xf>
    <xf numFmtId="164" fontId="11" fillId="19" borderId="4" xfId="0" applyNumberFormat="1" applyFont="1" applyFill="1" applyBorder="1" applyAlignment="1">
      <alignment horizontal="center"/>
    </xf>
    <xf numFmtId="164" fontId="34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14" fontId="11" fillId="5" borderId="4" xfId="0" applyNumberFormat="1" applyFont="1" applyFill="1" applyBorder="1" applyAlignment="1">
      <alignment horizontal="center"/>
    </xf>
    <xf numFmtId="1" fontId="11" fillId="5" borderId="4" xfId="0" applyNumberFormat="1" applyFont="1" applyFill="1" applyBorder="1" applyAlignment="1">
      <alignment horizontal="center"/>
    </xf>
    <xf numFmtId="44" fontId="11" fillId="5" borderId="4" xfId="0" applyNumberFormat="1" applyFont="1" applyFill="1" applyBorder="1" applyAlignment="1">
      <alignment horizontal="center"/>
    </xf>
    <xf numFmtId="14" fontId="13" fillId="4" borderId="38" xfId="0" applyNumberFormat="1" applyFont="1" applyFill="1" applyBorder="1" applyAlignment="1">
      <alignment horizontal="center"/>
    </xf>
    <xf numFmtId="165" fontId="13" fillId="4" borderId="38" xfId="0" applyNumberFormat="1" applyFont="1" applyFill="1" applyBorder="1" applyAlignment="1">
      <alignment horizontal="center"/>
    </xf>
    <xf numFmtId="1" fontId="13" fillId="4" borderId="38" xfId="0" applyNumberFormat="1" applyFont="1" applyFill="1" applyBorder="1" applyAlignment="1">
      <alignment horizontal="center"/>
    </xf>
    <xf numFmtId="0" fontId="13" fillId="4" borderId="38" xfId="0" applyNumberFormat="1" applyFont="1" applyFill="1" applyBorder="1" applyAlignment="1">
      <alignment horizontal="center"/>
    </xf>
    <xf numFmtId="0" fontId="13" fillId="4" borderId="38" xfId="0" applyFont="1" applyFill="1" applyBorder="1" applyAlignment="1">
      <alignment horizontal="center"/>
    </xf>
    <xf numFmtId="44" fontId="13" fillId="4" borderId="37" xfId="0" applyNumberFormat="1" applyFont="1" applyFill="1" applyBorder="1" applyAlignment="1">
      <alignment horizontal="center"/>
    </xf>
    <xf numFmtId="49" fontId="17" fillId="27" borderId="4" xfId="0" applyNumberFormat="1" applyFont="1" applyFill="1" applyBorder="1" applyAlignment="1">
      <alignment horizontal="center"/>
    </xf>
    <xf numFmtId="14" fontId="13" fillId="27" borderId="4" xfId="0" applyNumberFormat="1" applyFont="1" applyFill="1" applyBorder="1" applyAlignment="1">
      <alignment horizontal="center"/>
    </xf>
    <xf numFmtId="165" fontId="13" fillId="27" borderId="4" xfId="0" applyNumberFormat="1" applyFont="1" applyFill="1" applyBorder="1" applyAlignment="1">
      <alignment horizontal="center"/>
    </xf>
    <xf numFmtId="1" fontId="13" fillId="27" borderId="4" xfId="0" applyNumberFormat="1" applyFont="1" applyFill="1" applyBorder="1" applyAlignment="1">
      <alignment horizontal="center"/>
    </xf>
    <xf numFmtId="49" fontId="13" fillId="27" borderId="4" xfId="0" applyNumberFormat="1" applyFont="1" applyFill="1" applyBorder="1" applyAlignment="1">
      <alignment horizontal="center"/>
    </xf>
    <xf numFmtId="0" fontId="13" fillId="27" borderId="4" xfId="0" applyNumberFormat="1" applyFont="1" applyFill="1" applyBorder="1" applyAlignment="1">
      <alignment horizontal="center"/>
    </xf>
    <xf numFmtId="0" fontId="17" fillId="27" borderId="4" xfId="0" applyFont="1" applyFill="1" applyBorder="1" applyAlignment="1">
      <alignment horizontal="center"/>
    </xf>
    <xf numFmtId="44" fontId="13" fillId="27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14" fontId="13" fillId="23" borderId="4" xfId="0" applyNumberFormat="1" applyFont="1" applyFill="1" applyBorder="1" applyAlignment="1">
      <alignment horizontal="center"/>
    </xf>
    <xf numFmtId="44" fontId="13" fillId="23" borderId="4" xfId="0" applyNumberFormat="1" applyFont="1" applyFill="1" applyBorder="1" applyAlignment="1">
      <alignment horizontal="center"/>
    </xf>
    <xf numFmtId="49" fontId="76" fillId="5" borderId="1" xfId="0" applyNumberFormat="1" applyFont="1" applyFill="1" applyBorder="1" applyAlignment="1">
      <alignment horizontal="center"/>
    </xf>
    <xf numFmtId="49" fontId="76" fillId="5" borderId="38" xfId="0" applyNumberFormat="1" applyFont="1" applyFill="1" applyBorder="1" applyAlignment="1">
      <alignment horizontal="center"/>
    </xf>
    <xf numFmtId="49" fontId="76" fillId="5" borderId="37" xfId="0" applyNumberFormat="1" applyFont="1" applyFill="1" applyBorder="1" applyAlignment="1">
      <alignment horizontal="center"/>
    </xf>
    <xf numFmtId="49" fontId="17" fillId="27" borderId="1" xfId="0" applyNumberFormat="1" applyFont="1" applyFill="1" applyBorder="1" applyAlignment="1">
      <alignment horizontal="center"/>
    </xf>
    <xf numFmtId="14" fontId="13" fillId="27" borderId="38" xfId="0" applyNumberFormat="1" applyFont="1" applyFill="1" applyBorder="1" applyAlignment="1">
      <alignment horizontal="center"/>
    </xf>
    <xf numFmtId="165" fontId="13" fillId="27" borderId="38" xfId="0" applyNumberFormat="1" applyFont="1" applyFill="1" applyBorder="1" applyAlignment="1">
      <alignment horizontal="center"/>
    </xf>
    <xf numFmtId="1" fontId="13" fillId="27" borderId="38" xfId="0" applyNumberFormat="1" applyFont="1" applyFill="1" applyBorder="1" applyAlignment="1">
      <alignment horizontal="center"/>
    </xf>
    <xf numFmtId="49" fontId="13" fillId="27" borderId="38" xfId="0" applyNumberFormat="1" applyFont="1" applyFill="1" applyBorder="1" applyAlignment="1">
      <alignment horizontal="center"/>
    </xf>
    <xf numFmtId="0" fontId="13" fillId="27" borderId="38" xfId="0" applyNumberFormat="1" applyFont="1" applyFill="1" applyBorder="1" applyAlignment="1">
      <alignment horizontal="center"/>
    </xf>
    <xf numFmtId="0" fontId="13" fillId="27" borderId="38" xfId="0" applyFont="1" applyFill="1" applyBorder="1" applyAlignment="1">
      <alignment horizontal="center"/>
    </xf>
    <xf numFmtId="0" fontId="17" fillId="27" borderId="38" xfId="0" applyFont="1" applyFill="1" applyBorder="1" applyAlignment="1">
      <alignment horizontal="center"/>
    </xf>
    <xf numFmtId="44" fontId="13" fillId="27" borderId="37" xfId="0" applyNumberFormat="1" applyFont="1" applyFill="1" applyBorder="1" applyAlignment="1">
      <alignment horizontal="center"/>
    </xf>
    <xf numFmtId="49" fontId="17" fillId="28" borderId="4" xfId="0" applyNumberFormat="1" applyFont="1" applyFill="1" applyBorder="1" applyAlignment="1">
      <alignment horizontal="center"/>
    </xf>
    <xf numFmtId="14" fontId="13" fillId="28" borderId="4" xfId="0" applyNumberFormat="1" applyFont="1" applyFill="1" applyBorder="1" applyAlignment="1">
      <alignment horizontal="center"/>
    </xf>
    <xf numFmtId="165" fontId="13" fillId="28" borderId="4" xfId="0" applyNumberFormat="1" applyFont="1" applyFill="1" applyBorder="1" applyAlignment="1">
      <alignment horizontal="center"/>
    </xf>
    <xf numFmtId="1" fontId="13" fillId="28" borderId="4" xfId="0" applyNumberFormat="1" applyFont="1" applyFill="1" applyBorder="1" applyAlignment="1">
      <alignment horizontal="center"/>
    </xf>
    <xf numFmtId="49" fontId="13" fillId="28" borderId="4" xfId="0" applyNumberFormat="1" applyFont="1" applyFill="1" applyBorder="1" applyAlignment="1">
      <alignment horizontal="center"/>
    </xf>
    <xf numFmtId="0" fontId="13" fillId="28" borderId="4" xfId="0" applyNumberFormat="1" applyFont="1" applyFill="1" applyBorder="1" applyAlignment="1">
      <alignment horizontal="center"/>
    </xf>
    <xf numFmtId="0" fontId="13" fillId="28" borderId="4" xfId="0" applyFont="1" applyFill="1" applyBorder="1" applyAlignment="1">
      <alignment horizontal="center"/>
    </xf>
    <xf numFmtId="0" fontId="17" fillId="28" borderId="4" xfId="0" applyFont="1" applyFill="1" applyBorder="1" applyAlignment="1">
      <alignment horizontal="center"/>
    </xf>
    <xf numFmtId="0" fontId="13" fillId="28" borderId="1" xfId="0" applyFont="1" applyFill="1" applyBorder="1" applyAlignment="1">
      <alignment horizontal="center"/>
    </xf>
    <xf numFmtId="44" fontId="13" fillId="28" borderId="4" xfId="0" applyNumberFormat="1" applyFont="1" applyFill="1" applyBorder="1" applyAlignment="1">
      <alignment horizontal="center"/>
    </xf>
    <xf numFmtId="49" fontId="69" fillId="28" borderId="4" xfId="0" applyNumberFormat="1" applyFont="1" applyFill="1" applyBorder="1" applyAlignment="1">
      <alignment horizontal="center"/>
    </xf>
    <xf numFmtId="165" fontId="70" fillId="28" borderId="4" xfId="0" applyNumberFormat="1" applyFont="1" applyFill="1" applyBorder="1" applyAlignment="1">
      <alignment horizontal="center"/>
    </xf>
    <xf numFmtId="0" fontId="70" fillId="28" borderId="4" xfId="0" applyNumberFormat="1" applyFont="1" applyFill="1" applyBorder="1" applyAlignment="1">
      <alignment horizontal="center"/>
    </xf>
    <xf numFmtId="49" fontId="70" fillId="28" borderId="4" xfId="0" applyNumberFormat="1" applyFont="1" applyFill="1" applyBorder="1" applyAlignment="1">
      <alignment horizontal="center"/>
    </xf>
    <xf numFmtId="0" fontId="70" fillId="28" borderId="4" xfId="0" applyFont="1" applyFill="1" applyBorder="1" applyAlignment="1">
      <alignment horizontal="center"/>
    </xf>
    <xf numFmtId="3" fontId="70" fillId="28" borderId="4" xfId="0" applyNumberFormat="1" applyFont="1" applyFill="1" applyBorder="1" applyAlignment="1">
      <alignment horizontal="center"/>
    </xf>
    <xf numFmtId="0" fontId="69" fillId="28" borderId="4" xfId="0" applyFont="1" applyFill="1" applyBorder="1" applyAlignment="1">
      <alignment horizontal="center"/>
    </xf>
    <xf numFmtId="0" fontId="70" fillId="28" borderId="1" xfId="0" applyFont="1" applyFill="1" applyBorder="1" applyAlignment="1">
      <alignment horizontal="center"/>
    </xf>
    <xf numFmtId="164" fontId="70" fillId="28" borderId="4" xfId="0" applyNumberFormat="1" applyFont="1" applyFill="1" applyBorder="1" applyAlignment="1">
      <alignment horizontal="center"/>
    </xf>
    <xf numFmtId="0" fontId="13" fillId="2" borderId="0" xfId="0" applyFont="1" applyFill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0" fontId="17" fillId="4" borderId="0" xfId="0" applyFont="1" applyFill="1" applyBorder="1"/>
    <xf numFmtId="0" fontId="17" fillId="4" borderId="0" xfId="0" applyFont="1" applyFill="1"/>
    <xf numFmtId="16" fontId="0" fillId="19" borderId="4" xfId="0" applyNumberFormat="1" applyFill="1" applyBorder="1" applyAlignment="1">
      <alignment horizontal="center"/>
    </xf>
    <xf numFmtId="3" fontId="0" fillId="19" borderId="4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2" fontId="0" fillId="0" borderId="4" xfId="0" applyNumberFormat="1" applyBorder="1" applyAlignment="1">
      <alignment horizontal="center"/>
    </xf>
    <xf numFmtId="0" fontId="14" fillId="0" borderId="4" xfId="0" applyFont="1" applyFill="1" applyBorder="1" applyAlignment="1">
      <alignment horizontal="center"/>
    </xf>
    <xf numFmtId="0" fontId="10" fillId="41" borderId="46" xfId="0" applyFont="1" applyFill="1" applyBorder="1" applyAlignment="1" applyProtection="1">
      <alignment horizontal="center"/>
      <protection locked="0"/>
    </xf>
    <xf numFmtId="0" fontId="10" fillId="42" borderId="46" xfId="0" applyFont="1" applyFill="1" applyBorder="1" applyAlignment="1" applyProtection="1">
      <alignment horizontal="center"/>
      <protection locked="0"/>
    </xf>
    <xf numFmtId="0" fontId="10" fillId="29" borderId="46" xfId="0" applyFont="1" applyFill="1" applyBorder="1" applyAlignment="1" applyProtection="1">
      <alignment horizontal="center"/>
      <protection locked="0"/>
    </xf>
    <xf numFmtId="49" fontId="8" fillId="4" borderId="4" xfId="0" applyNumberFormat="1" applyFont="1" applyFill="1" applyBorder="1" applyAlignment="1">
      <alignment horizontal="center"/>
    </xf>
    <xf numFmtId="49" fontId="8" fillId="2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" fontId="8" fillId="2" borderId="4" xfId="0" applyNumberFormat="1" applyFont="1" applyFill="1" applyBorder="1" applyAlignment="1">
      <alignment horizontal="center"/>
    </xf>
    <xf numFmtId="1" fontId="8" fillId="4" borderId="4" xfId="0" applyNumberFormat="1" applyFont="1" applyFill="1" applyBorder="1" applyAlignment="1">
      <alignment horizontal="center"/>
    </xf>
    <xf numFmtId="14" fontId="8" fillId="2" borderId="4" xfId="0" applyNumberFormat="1" applyFont="1" applyFill="1" applyBorder="1" applyAlignment="1">
      <alignment horizontal="center"/>
    </xf>
    <xf numFmtId="165" fontId="8" fillId="2" borderId="4" xfId="0" applyNumberFormat="1" applyFont="1" applyFill="1" applyBorder="1" applyAlignment="1">
      <alignment horizontal="center"/>
    </xf>
    <xf numFmtId="0" fontId="8" fillId="2" borderId="4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44" fontId="8" fillId="2" borderId="4" xfId="0" applyNumberFormat="1" applyFont="1" applyFill="1" applyBorder="1" applyAlignment="1">
      <alignment horizontal="center"/>
    </xf>
    <xf numFmtId="0" fontId="0" fillId="0" borderId="0" xfId="0" applyFill="1" applyBorder="1"/>
    <xf numFmtId="0" fontId="8" fillId="4" borderId="0" xfId="0" applyFont="1" applyFill="1" applyBorder="1"/>
    <xf numFmtId="16" fontId="0" fillId="27" borderId="4" xfId="0" applyNumberFormat="1" applyFill="1" applyBorder="1" applyAlignment="1">
      <alignment horizontal="center"/>
    </xf>
    <xf numFmtId="3" fontId="0" fillId="27" borderId="4" xfId="0" applyNumberFormat="1" applyFill="1" applyBorder="1" applyAlignment="1">
      <alignment horizontal="center"/>
    </xf>
    <xf numFmtId="164" fontId="14" fillId="27" borderId="4" xfId="0" applyNumberFormat="1" applyFont="1" applyFill="1" applyBorder="1" applyAlignment="1">
      <alignment horizontal="center"/>
    </xf>
    <xf numFmtId="49" fontId="8" fillId="27" borderId="4" xfId="0" applyNumberFormat="1" applyFont="1" applyFill="1" applyBorder="1" applyAlignment="1">
      <alignment horizontal="center"/>
    </xf>
    <xf numFmtId="0" fontId="8" fillId="27" borderId="4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164" fontId="17" fillId="4" borderId="37" xfId="0" applyNumberFormat="1" applyFont="1" applyFill="1" applyBorder="1" applyAlignment="1">
      <alignment horizontal="center"/>
    </xf>
    <xf numFmtId="44" fontId="17" fillId="4" borderId="4" xfId="0" applyNumberFormat="1" applyFont="1" applyFill="1" applyBorder="1" applyAlignment="1">
      <alignment horizontal="center"/>
    </xf>
    <xf numFmtId="164" fontId="17" fillId="2" borderId="37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8" fillId="4" borderId="4" xfId="0" applyNumberFormat="1" applyFont="1" applyFill="1" applyBorder="1" applyAlignment="1">
      <alignment horizontal="center"/>
    </xf>
    <xf numFmtId="16" fontId="11" fillId="4" borderId="4" xfId="0" applyNumberFormat="1" applyFont="1" applyFill="1" applyBorder="1" applyAlignment="1">
      <alignment horizontal="center"/>
    </xf>
    <xf numFmtId="0" fontId="18" fillId="3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0" fontId="24" fillId="26" borderId="0" xfId="0" applyFont="1" applyFill="1" applyBorder="1"/>
    <xf numFmtId="0" fontId="0" fillId="26" borderId="0" xfId="0" applyFill="1" applyBorder="1"/>
    <xf numFmtId="0" fontId="0" fillId="18" borderId="0" xfId="0" applyFill="1" applyBorder="1"/>
    <xf numFmtId="0" fontId="24" fillId="18" borderId="0" xfId="0" applyFont="1" applyFill="1" applyBorder="1"/>
    <xf numFmtId="0" fontId="29" fillId="23" borderId="0" xfId="0" applyFont="1" applyFill="1" applyBorder="1"/>
    <xf numFmtId="0" fontId="11" fillId="26" borderId="0" xfId="0" applyFont="1" applyFill="1" applyBorder="1"/>
    <xf numFmtId="0" fontId="13" fillId="29" borderId="0" xfId="0" applyFont="1" applyFill="1" applyBorder="1"/>
    <xf numFmtId="0" fontId="13" fillId="29" borderId="0" xfId="0" applyFont="1" applyFill="1"/>
    <xf numFmtId="0" fontId="8" fillId="26" borderId="0" xfId="0" applyFont="1" applyFill="1" applyBorder="1"/>
    <xf numFmtId="0" fontId="80" fillId="4" borderId="0" xfId="0" applyFont="1" applyFill="1" applyBorder="1"/>
    <xf numFmtId="0" fontId="8" fillId="2" borderId="0" xfId="0" applyFont="1" applyFill="1" applyBorder="1"/>
    <xf numFmtId="0" fontId="24" fillId="21" borderId="0" xfId="0" applyFont="1" applyFill="1" applyBorder="1"/>
    <xf numFmtId="16" fontId="8" fillId="2" borderId="4" xfId="0" applyNumberFormat="1" applyFont="1" applyFill="1" applyBorder="1" applyAlignment="1">
      <alignment horizontal="center"/>
    </xf>
    <xf numFmtId="3" fontId="8" fillId="2" borderId="4" xfId="0" applyNumberFormat="1" applyFont="1" applyFill="1" applyBorder="1" applyAlignment="1">
      <alignment horizontal="center"/>
    </xf>
    <xf numFmtId="0" fontId="0" fillId="2" borderId="0" xfId="0" applyFill="1" applyBorder="1"/>
    <xf numFmtId="0" fontId="7" fillId="4" borderId="4" xfId="0" applyFont="1" applyFill="1" applyBorder="1" applyAlignment="1">
      <alignment horizontal="center"/>
    </xf>
    <xf numFmtId="49" fontId="7" fillId="4" borderId="4" xfId="0" applyNumberFormat="1" applyFont="1" applyFill="1" applyBorder="1" applyAlignment="1">
      <alignment horizontal="center"/>
    </xf>
    <xf numFmtId="1" fontId="7" fillId="4" borderId="4" xfId="0" applyNumberFormat="1" applyFont="1" applyFill="1" applyBorder="1" applyAlignment="1">
      <alignment horizontal="center"/>
    </xf>
    <xf numFmtId="1" fontId="7" fillId="2" borderId="4" xfId="0" applyNumberFormat="1" applyFont="1" applyFill="1" applyBorder="1" applyAlignment="1">
      <alignment horizontal="center"/>
    </xf>
    <xf numFmtId="49" fontId="7" fillId="2" borderId="4" xfId="0" applyNumberFormat="1" applyFont="1" applyFill="1" applyBorder="1" applyAlignment="1">
      <alignment horizontal="center"/>
    </xf>
    <xf numFmtId="0" fontId="7" fillId="2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4" borderId="0" xfId="0" applyFont="1" applyFill="1" applyBorder="1"/>
    <xf numFmtId="0" fontId="7" fillId="4" borderId="0" xfId="0" applyFont="1" applyFill="1"/>
    <xf numFmtId="0" fontId="39" fillId="2" borderId="4" xfId="0" applyFont="1" applyFill="1" applyBorder="1" applyAlignment="1">
      <alignment horizontal="center"/>
    </xf>
    <xf numFmtId="14" fontId="7" fillId="2" borderId="4" xfId="0" applyNumberFormat="1" applyFont="1" applyFill="1" applyBorder="1" applyAlignment="1">
      <alignment horizontal="center"/>
    </xf>
    <xf numFmtId="165" fontId="7" fillId="2" borderId="4" xfId="0" applyNumberFormat="1" applyFont="1" applyFill="1" applyBorder="1" applyAlignment="1">
      <alignment horizontal="center"/>
    </xf>
    <xf numFmtId="16" fontId="7" fillId="4" borderId="4" xfId="0" applyNumberFormat="1" applyFont="1" applyFill="1" applyBorder="1" applyAlignment="1">
      <alignment horizontal="center"/>
    </xf>
    <xf numFmtId="3" fontId="7" fillId="4" borderId="4" xfId="0" applyNumberFormat="1" applyFont="1" applyFill="1" applyBorder="1" applyAlignment="1">
      <alignment horizontal="center"/>
    </xf>
    <xf numFmtId="16" fontId="7" fillId="2" borderId="4" xfId="0" applyNumberFormat="1" applyFont="1" applyFill="1" applyBorder="1" applyAlignment="1">
      <alignment horizontal="center"/>
    </xf>
    <xf numFmtId="3" fontId="7" fillId="2" borderId="4" xfId="0" applyNumberFormat="1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/>
    </xf>
    <xf numFmtId="0" fontId="7" fillId="2" borderId="0" xfId="0" applyFont="1" applyFill="1" applyBorder="1"/>
    <xf numFmtId="0" fontId="0" fillId="21" borderId="4" xfId="0" applyFill="1" applyBorder="1"/>
    <xf numFmtId="0" fontId="7" fillId="21" borderId="0" xfId="0" applyFont="1" applyFill="1" applyBorder="1"/>
    <xf numFmtId="16" fontId="0" fillId="4" borderId="0" xfId="0" applyNumberFormat="1" applyFill="1" applyBorder="1" applyAlignment="1">
      <alignment horizontal="center"/>
    </xf>
    <xf numFmtId="3" fontId="0" fillId="4" borderId="0" xfId="0" applyNumberFormat="1" applyFill="1" applyBorder="1" applyAlignment="1">
      <alignment horizontal="center"/>
    </xf>
    <xf numFmtId="164" fontId="14" fillId="4" borderId="0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171" fontId="10" fillId="0" borderId="49" xfId="4" applyNumberFormat="1" applyFont="1" applyBorder="1" applyAlignment="1"/>
    <xf numFmtId="164" fontId="10" fillId="41" borderId="65" xfId="0" applyNumberFormat="1" applyFont="1" applyFill="1" applyBorder="1" applyAlignment="1">
      <alignment horizontal="center"/>
    </xf>
    <xf numFmtId="0" fontId="0" fillId="40" borderId="0" xfId="0" applyFill="1" applyBorder="1"/>
    <xf numFmtId="0" fontId="7" fillId="40" borderId="0" xfId="0" applyFont="1" applyFill="1" applyBorder="1"/>
    <xf numFmtId="0" fontId="13" fillId="40" borderId="0" xfId="0" applyFont="1" applyFill="1" applyBorder="1"/>
    <xf numFmtId="0" fontId="13" fillId="40" borderId="0" xfId="0" applyFont="1" applyFill="1"/>
    <xf numFmtId="164" fontId="16" fillId="4" borderId="4" xfId="0" applyNumberFormat="1" applyFont="1" applyFill="1" applyBorder="1" applyAlignment="1">
      <alignment horizontal="center"/>
    </xf>
    <xf numFmtId="9" fontId="16" fillId="4" borderId="4" xfId="0" applyNumberFormat="1" applyFont="1" applyFill="1" applyBorder="1" applyAlignment="1">
      <alignment horizontal="center"/>
    </xf>
    <xf numFmtId="14" fontId="16" fillId="4" borderId="10" xfId="0" applyNumberFormat="1" applyFont="1" applyFill="1" applyBorder="1" applyAlignment="1">
      <alignment horizontal="center"/>
    </xf>
    <xf numFmtId="10" fontId="16" fillId="4" borderId="4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164" fontId="59" fillId="4" borderId="0" xfId="0" applyNumberFormat="1" applyFont="1" applyFill="1" applyBorder="1" applyAlignment="1" applyProtection="1">
      <alignment horizontal="center"/>
      <protection locked="0"/>
    </xf>
    <xf numFmtId="0" fontId="10" fillId="4" borderId="0" xfId="0" applyFont="1" applyFill="1" applyBorder="1" applyAlignment="1">
      <alignment horizontal="center"/>
    </xf>
    <xf numFmtId="0" fontId="59" fillId="4" borderId="0" xfId="0" applyFont="1" applyFill="1" applyBorder="1" applyAlignment="1">
      <alignment horizontal="center"/>
    </xf>
    <xf numFmtId="171" fontId="10" fillId="4" borderId="0" xfId="4" applyNumberFormat="1" applyFont="1" applyFill="1" applyBorder="1" applyAlignment="1">
      <alignment horizontal="center"/>
    </xf>
    <xf numFmtId="164" fontId="10" fillId="4" borderId="0" xfId="0" applyNumberFormat="1" applyFont="1" applyFill="1" applyBorder="1" applyAlignment="1">
      <alignment horizontal="center"/>
    </xf>
    <xf numFmtId="171" fontId="12" fillId="4" borderId="0" xfId="4" applyNumberFormat="1" applyFont="1" applyFill="1" applyBorder="1" applyAlignment="1"/>
    <xf numFmtId="164" fontId="0" fillId="4" borderId="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/>
    <xf numFmtId="0" fontId="0" fillId="4" borderId="0" xfId="0" quotePrefix="1" applyFill="1" applyBorder="1"/>
    <xf numFmtId="0" fontId="0" fillId="4" borderId="0" xfId="0" applyNumberFormat="1" applyFill="1" applyBorder="1"/>
    <xf numFmtId="0" fontId="6" fillId="2" borderId="4" xfId="0" applyFont="1" applyFill="1" applyBorder="1" applyAlignment="1">
      <alignment horizontal="center"/>
    </xf>
    <xf numFmtId="49" fontId="6" fillId="2" borderId="4" xfId="0" applyNumberFormat="1" applyFont="1" applyFill="1" applyBorder="1" applyAlignment="1">
      <alignment horizontal="center"/>
    </xf>
    <xf numFmtId="1" fontId="6" fillId="4" borderId="4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center"/>
    </xf>
    <xf numFmtId="16" fontId="6" fillId="2" borderId="4" xfId="0" applyNumberFormat="1" applyFont="1" applyFill="1" applyBorder="1" applyAlignment="1">
      <alignment horizontal="center"/>
    </xf>
    <xf numFmtId="1" fontId="7" fillId="5" borderId="4" xfId="0" applyNumberFormat="1" applyFont="1" applyFill="1" applyBorder="1" applyAlignment="1">
      <alignment horizontal="center"/>
    </xf>
    <xf numFmtId="49" fontId="6" fillId="4" borderId="4" xfId="0" applyNumberFormat="1" applyFont="1" applyFill="1" applyBorder="1" applyAlignment="1">
      <alignment horizontal="center"/>
    </xf>
    <xf numFmtId="1" fontId="6" fillId="2" borderId="4" xfId="0" applyNumberFormat="1" applyFont="1" applyFill="1" applyBorder="1" applyAlignment="1">
      <alignment horizontal="center"/>
    </xf>
    <xf numFmtId="16" fontId="0" fillId="4" borderId="4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0" fontId="11" fillId="0" borderId="0" xfId="0" applyFont="1" applyFill="1" applyBorder="1"/>
    <xf numFmtId="0" fontId="6" fillId="0" borderId="0" xfId="0" applyFont="1" applyFill="1" applyBorder="1"/>
    <xf numFmtId="0" fontId="0" fillId="0" borderId="32" xfId="0" applyBorder="1" applyAlignment="1">
      <alignment horizontal="center"/>
    </xf>
    <xf numFmtId="164" fontId="0" fillId="29" borderId="67" xfId="0" applyNumberFormat="1" applyFont="1" applyFill="1" applyBorder="1" applyAlignment="1">
      <alignment horizontal="center"/>
    </xf>
    <xf numFmtId="164" fontId="0" fillId="29" borderId="16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164" fontId="14" fillId="5" borderId="4" xfId="0" applyNumberFormat="1" applyFont="1" applyFill="1" applyBorder="1" applyAlignment="1">
      <alignment horizontal="center"/>
    </xf>
    <xf numFmtId="1" fontId="6" fillId="5" borderId="4" xfId="0" applyNumberFormat="1" applyFont="1" applyFill="1" applyBorder="1" applyAlignment="1">
      <alignment horizontal="center"/>
    </xf>
    <xf numFmtId="0" fontId="59" fillId="40" borderId="48" xfId="0" applyFont="1" applyFill="1" applyBorder="1" applyAlignment="1" applyProtection="1">
      <alignment horizontal="center"/>
      <protection locked="0"/>
    </xf>
    <xf numFmtId="0" fontId="28" fillId="40" borderId="49" xfId="0" applyFont="1" applyFill="1" applyBorder="1" applyAlignment="1" applyProtection="1">
      <alignment horizontal="center"/>
      <protection locked="0"/>
    </xf>
    <xf numFmtId="0" fontId="34" fillId="40" borderId="48" xfId="0" applyFont="1" applyFill="1" applyBorder="1" applyAlignment="1" applyProtection="1">
      <alignment horizontal="center"/>
      <protection locked="0"/>
    </xf>
    <xf numFmtId="0" fontId="58" fillId="32" borderId="49" xfId="0" applyFont="1" applyFill="1" applyBorder="1" applyAlignment="1" applyProtection="1">
      <alignment horizontal="center"/>
      <protection locked="0"/>
    </xf>
    <xf numFmtId="0" fontId="82" fillId="40" borderId="61" xfId="0" applyFont="1" applyFill="1" applyBorder="1" applyAlignment="1" applyProtection="1">
      <alignment horizontal="center"/>
      <protection locked="0"/>
    </xf>
    <xf numFmtId="0" fontId="29" fillId="6" borderId="19" xfId="0" applyFont="1" applyFill="1" applyBorder="1" applyAlignment="1" applyProtection="1">
      <alignment horizontal="center"/>
      <protection locked="0"/>
    </xf>
    <xf numFmtId="0" fontId="29" fillId="11" borderId="5" xfId="0" applyFont="1" applyFill="1" applyBorder="1" applyAlignment="1" applyProtection="1">
      <alignment horizontal="center"/>
      <protection locked="0"/>
    </xf>
    <xf numFmtId="0" fontId="29" fillId="10" borderId="5" xfId="0" applyFont="1" applyFill="1" applyBorder="1" applyAlignment="1" applyProtection="1">
      <alignment horizontal="center"/>
      <protection locked="0"/>
    </xf>
    <xf numFmtId="0" fontId="29" fillId="9" borderId="2" xfId="0" applyFont="1" applyFill="1" applyBorder="1" applyAlignment="1" applyProtection="1">
      <alignment horizontal="center"/>
      <protection locked="0"/>
    </xf>
    <xf numFmtId="0" fontId="43" fillId="2" borderId="2" xfId="0" applyFont="1" applyFill="1" applyBorder="1" applyAlignment="1" applyProtection="1">
      <alignment horizontal="center"/>
      <protection locked="0"/>
    </xf>
    <xf numFmtId="0" fontId="58" fillId="5" borderId="61" xfId="0" applyFont="1" applyFill="1" applyBorder="1" applyAlignment="1" applyProtection="1">
      <alignment horizontal="center"/>
      <protection locked="0"/>
    </xf>
    <xf numFmtId="0" fontId="58" fillId="32" borderId="61" xfId="0" applyFont="1" applyFill="1" applyBorder="1" applyAlignment="1" applyProtection="1">
      <alignment horizontal="center"/>
      <protection locked="0"/>
    </xf>
    <xf numFmtId="164" fontId="20" fillId="6" borderId="30" xfId="0" applyNumberFormat="1" applyFont="1" applyFill="1" applyBorder="1" applyAlignment="1" applyProtection="1">
      <alignment horizontal="center"/>
      <protection locked="0"/>
    </xf>
    <xf numFmtId="164" fontId="20" fillId="11" borderId="29" xfId="0" applyNumberFormat="1" applyFont="1" applyFill="1" applyBorder="1" applyAlignment="1" applyProtection="1">
      <alignment horizontal="center"/>
      <protection locked="0"/>
    </xf>
    <xf numFmtId="164" fontId="20" fillId="10" borderId="29" xfId="0" applyNumberFormat="1" applyFont="1" applyFill="1" applyBorder="1" applyAlignment="1" applyProtection="1">
      <alignment horizontal="center"/>
      <protection locked="0"/>
    </xf>
    <xf numFmtId="164" fontId="28" fillId="40" borderId="16" xfId="0" applyNumberFormat="1" applyFont="1" applyFill="1" applyBorder="1" applyAlignment="1" applyProtection="1">
      <alignment horizontal="center"/>
      <protection locked="0"/>
    </xf>
    <xf numFmtId="164" fontId="16" fillId="2" borderId="59" xfId="0" applyNumberFormat="1" applyFont="1" applyFill="1" applyBorder="1" applyAlignment="1" applyProtection="1">
      <alignment horizontal="center"/>
      <protection locked="0"/>
    </xf>
    <xf numFmtId="0" fontId="81" fillId="4" borderId="6" xfId="0" applyFont="1" applyFill="1" applyBorder="1" applyAlignment="1" applyProtection="1">
      <alignment horizontal="center"/>
      <protection locked="0"/>
    </xf>
    <xf numFmtId="0" fontId="81" fillId="4" borderId="3" xfId="0" applyFont="1" applyFill="1" applyBorder="1" applyAlignment="1" applyProtection="1">
      <alignment horizontal="center"/>
      <protection locked="0"/>
    </xf>
    <xf numFmtId="0" fontId="81" fillId="4" borderId="67" xfId="0" applyFont="1" applyFill="1" applyBorder="1" applyAlignment="1" applyProtection="1">
      <alignment horizontal="center"/>
      <protection locked="0"/>
    </xf>
    <xf numFmtId="0" fontId="81" fillId="32" borderId="67" xfId="0" applyFont="1" applyFill="1" applyBorder="1" applyAlignment="1" applyProtection="1">
      <alignment horizontal="center"/>
      <protection locked="0"/>
    </xf>
    <xf numFmtId="0" fontId="29" fillId="6" borderId="22" xfId="0" applyFont="1" applyFill="1" applyBorder="1" applyAlignment="1" applyProtection="1">
      <alignment horizontal="center"/>
      <protection locked="0"/>
    </xf>
    <xf numFmtId="0" fontId="29" fillId="10" borderId="6" xfId="0" applyFont="1" applyFill="1" applyBorder="1" applyAlignment="1" applyProtection="1">
      <alignment horizontal="center"/>
      <protection locked="0"/>
    </xf>
    <xf numFmtId="0" fontId="29" fillId="11" borderId="6" xfId="0" applyFont="1" applyFill="1" applyBorder="1" applyAlignment="1" applyProtection="1">
      <alignment horizontal="center"/>
      <protection locked="0"/>
    </xf>
    <xf numFmtId="0" fontId="29" fillId="9" borderId="3" xfId="0" applyFont="1" applyFill="1" applyBorder="1" applyAlignment="1" applyProtection="1">
      <alignment horizontal="center"/>
      <protection locked="0"/>
    </xf>
    <xf numFmtId="0" fontId="43" fillId="2" borderId="3" xfId="0" applyFont="1" applyFill="1" applyBorder="1" applyAlignment="1" applyProtection="1">
      <alignment horizontal="center"/>
      <protection locked="0"/>
    </xf>
    <xf numFmtId="0" fontId="58" fillId="5" borderId="67" xfId="0" applyFont="1" applyFill="1" applyBorder="1" applyAlignment="1" applyProtection="1">
      <alignment horizontal="center"/>
      <protection locked="0"/>
    </xf>
    <xf numFmtId="0" fontId="58" fillId="32" borderId="67" xfId="0" applyFont="1" applyFill="1" applyBorder="1" applyAlignment="1" applyProtection="1">
      <alignment horizontal="center"/>
      <protection locked="0"/>
    </xf>
    <xf numFmtId="0" fontId="20" fillId="6" borderId="7" xfId="0" applyFont="1" applyFill="1" applyBorder="1" applyAlignment="1" applyProtection="1">
      <alignment horizontal="center"/>
      <protection locked="0"/>
    </xf>
    <xf numFmtId="0" fontId="20" fillId="11" borderId="18" xfId="0" applyFont="1" applyFill="1" applyBorder="1" applyAlignment="1" applyProtection="1">
      <alignment horizontal="center"/>
      <protection locked="0"/>
    </xf>
    <xf numFmtId="0" fontId="20" fillId="10" borderId="18" xfId="0" applyFont="1" applyFill="1" applyBorder="1" applyAlignment="1" applyProtection="1">
      <alignment horizontal="center"/>
      <protection locked="0"/>
    </xf>
    <xf numFmtId="0" fontId="20" fillId="9" borderId="60" xfId="0" applyFont="1" applyFill="1" applyBorder="1" applyAlignment="1" applyProtection="1">
      <alignment horizontal="center"/>
      <protection locked="0"/>
    </xf>
    <xf numFmtId="0" fontId="20" fillId="6" borderId="11" xfId="0" applyFont="1" applyFill="1" applyBorder="1" applyAlignment="1" applyProtection="1">
      <alignment horizontal="center"/>
      <protection locked="0"/>
    </xf>
    <xf numFmtId="0" fontId="20" fillId="11" borderId="14" xfId="0" applyFont="1" applyFill="1" applyBorder="1" applyAlignment="1" applyProtection="1">
      <alignment horizontal="center"/>
      <protection locked="0"/>
    </xf>
    <xf numFmtId="0" fontId="20" fillId="10" borderId="14" xfId="0" applyFont="1" applyFill="1" applyBorder="1" applyAlignment="1" applyProtection="1">
      <alignment horizontal="center"/>
      <protection locked="0"/>
    </xf>
    <xf numFmtId="0" fontId="20" fillId="9" borderId="47" xfId="0" applyFont="1" applyFill="1" applyBorder="1" applyAlignment="1" applyProtection="1">
      <alignment horizontal="center"/>
      <protection locked="0"/>
    </xf>
    <xf numFmtId="0" fontId="30" fillId="2" borderId="47" xfId="0" applyFont="1" applyFill="1" applyBorder="1" applyAlignment="1" applyProtection="1">
      <alignment horizontal="center"/>
      <protection locked="0"/>
    </xf>
    <xf numFmtId="0" fontId="59" fillId="5" borderId="50" xfId="0" applyFont="1" applyFill="1" applyBorder="1" applyAlignment="1" applyProtection="1">
      <alignment horizontal="center"/>
      <protection locked="0"/>
    </xf>
    <xf numFmtId="0" fontId="59" fillId="40" borderId="50" xfId="0" applyFont="1" applyFill="1" applyBorder="1" applyAlignment="1" applyProtection="1">
      <alignment horizontal="center"/>
      <protection locked="0"/>
    </xf>
    <xf numFmtId="2" fontId="29" fillId="6" borderId="9" xfId="0" applyNumberFormat="1" applyFont="1" applyFill="1" applyBorder="1" applyAlignment="1" applyProtection="1">
      <alignment horizontal="center"/>
      <protection locked="0"/>
    </xf>
    <xf numFmtId="1" fontId="83" fillId="12" borderId="17" xfId="0" applyNumberFormat="1" applyFont="1" applyFill="1" applyBorder="1" applyAlignment="1" applyProtection="1">
      <alignment horizontal="center"/>
      <protection hidden="1"/>
    </xf>
    <xf numFmtId="164" fontId="84" fillId="6" borderId="16" xfId="0" applyNumberFormat="1" applyFont="1" applyFill="1" applyBorder="1" applyAlignment="1" applyProtection="1">
      <alignment horizontal="center"/>
      <protection hidden="1"/>
    </xf>
    <xf numFmtId="164" fontId="84" fillId="11" borderId="16" xfId="0" applyNumberFormat="1" applyFont="1" applyFill="1" applyBorder="1" applyAlignment="1" applyProtection="1">
      <alignment horizontal="center"/>
      <protection hidden="1"/>
    </xf>
    <xf numFmtId="164" fontId="84" fillId="10" borderId="16" xfId="0" applyNumberFormat="1" applyFont="1" applyFill="1" applyBorder="1" applyAlignment="1" applyProtection="1">
      <alignment horizontal="center"/>
      <protection hidden="1"/>
    </xf>
    <xf numFmtId="164" fontId="84" fillId="9" borderId="15" xfId="0" applyNumberFormat="1" applyFont="1" applyFill="1" applyBorder="1" applyAlignment="1" applyProtection="1">
      <alignment horizontal="center"/>
      <protection hidden="1"/>
    </xf>
    <xf numFmtId="164" fontId="85" fillId="2" borderId="47" xfId="0" applyNumberFormat="1" applyFont="1" applyFill="1" applyBorder="1" applyAlignment="1" applyProtection="1">
      <alignment horizontal="center"/>
      <protection locked="0"/>
    </xf>
    <xf numFmtId="164" fontId="23" fillId="5" borderId="50" xfId="0" applyNumberFormat="1" applyFont="1" applyFill="1" applyBorder="1" applyAlignment="1" applyProtection="1">
      <alignment horizontal="center"/>
      <protection locked="0"/>
    </xf>
    <xf numFmtId="164" fontId="23" fillId="40" borderId="50" xfId="0" applyNumberFormat="1" applyFont="1" applyFill="1" applyBorder="1" applyAlignment="1" applyProtection="1">
      <alignment horizontal="center"/>
      <protection locked="0"/>
    </xf>
    <xf numFmtId="0" fontId="0" fillId="0" borderId="4" xfId="0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6" fontId="5" fillId="2" borderId="4" xfId="0" applyNumberFormat="1" applyFont="1" applyFill="1" applyBorder="1" applyAlignment="1">
      <alignment horizontal="center"/>
    </xf>
    <xf numFmtId="3" fontId="5" fillId="2" borderId="4" xfId="0" applyNumberFormat="1" applyFont="1" applyFill="1" applyBorder="1" applyAlignment="1">
      <alignment horizontal="center"/>
    </xf>
    <xf numFmtId="49" fontId="5" fillId="4" borderId="4" xfId="0" applyNumberFormat="1" applyFont="1" applyFill="1" applyBorder="1" applyAlignment="1">
      <alignment horizontal="center"/>
    </xf>
    <xf numFmtId="49" fontId="5" fillId="2" borderId="4" xfId="0" applyNumberFormat="1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0" fontId="0" fillId="2" borderId="0" xfId="0" applyFill="1"/>
    <xf numFmtId="0" fontId="5" fillId="4" borderId="4" xfId="0" applyFont="1" applyFill="1" applyBorder="1" applyAlignment="1">
      <alignment horizontal="center"/>
    </xf>
    <xf numFmtId="3" fontId="5" fillId="4" borderId="4" xfId="0" applyNumberFormat="1" applyFont="1" applyFill="1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25" xfId="0" applyFont="1" applyBorder="1" applyAlignment="1">
      <alignment horizontal="center"/>
    </xf>
    <xf numFmtId="16" fontId="0" fillId="31" borderId="4" xfId="0" applyNumberFormat="1" applyFill="1" applyBorder="1" applyAlignment="1">
      <alignment horizontal="center"/>
    </xf>
    <xf numFmtId="49" fontId="17" fillId="31" borderId="4" xfId="0" applyNumberFormat="1" applyFont="1" applyFill="1" applyBorder="1" applyAlignment="1">
      <alignment horizontal="center"/>
    </xf>
    <xf numFmtId="49" fontId="5" fillId="31" borderId="4" xfId="0" applyNumberFormat="1" applyFont="1" applyFill="1" applyBorder="1" applyAlignment="1">
      <alignment horizontal="center"/>
    </xf>
    <xf numFmtId="164" fontId="20" fillId="9" borderId="29" xfId="0" applyNumberFormat="1" applyFont="1" applyFill="1" applyBorder="1" applyAlignment="1" applyProtection="1">
      <alignment horizontal="center"/>
      <protection locked="0"/>
    </xf>
    <xf numFmtId="44" fontId="5" fillId="4" borderId="4" xfId="0" applyNumberFormat="1" applyFont="1" applyFill="1" applyBorder="1" applyAlignment="1">
      <alignment horizontal="center"/>
    </xf>
    <xf numFmtId="0" fontId="29" fillId="23" borderId="22" xfId="0" applyFont="1" applyFill="1" applyBorder="1" applyAlignment="1" applyProtection="1">
      <alignment horizontal="center"/>
      <protection locked="0"/>
    </xf>
    <xf numFmtId="0" fontId="29" fillId="23" borderId="9" xfId="0" applyFont="1" applyFill="1" applyBorder="1" applyAlignment="1" applyProtection="1">
      <alignment horizontal="center"/>
      <protection locked="0"/>
    </xf>
    <xf numFmtId="0" fontId="29" fillId="23" borderId="19" xfId="0" applyFont="1" applyFill="1" applyBorder="1" applyAlignment="1" applyProtection="1">
      <alignment horizontal="center"/>
      <protection locked="0"/>
    </xf>
    <xf numFmtId="164" fontId="20" fillId="23" borderId="30" xfId="0" applyNumberFormat="1" applyFont="1" applyFill="1" applyBorder="1" applyAlignment="1" applyProtection="1">
      <alignment horizontal="center"/>
      <protection locked="0"/>
    </xf>
    <xf numFmtId="2" fontId="29" fillId="23" borderId="9" xfId="0" applyNumberFormat="1" applyFont="1" applyFill="1" applyBorder="1" applyAlignment="1" applyProtection="1">
      <alignment horizontal="center"/>
      <protection locked="0"/>
    </xf>
    <xf numFmtId="0" fontId="29" fillId="23" borderId="9" xfId="0" applyFont="1" applyFill="1" applyBorder="1" applyProtection="1">
      <protection locked="0"/>
    </xf>
    <xf numFmtId="0" fontId="20" fillId="23" borderId="19" xfId="0" applyFont="1" applyFill="1" applyBorder="1" applyAlignment="1" applyProtection="1">
      <alignment horizontal="center"/>
      <protection locked="0"/>
    </xf>
    <xf numFmtId="0" fontId="35" fillId="23" borderId="7" xfId="0" applyFont="1" applyFill="1" applyBorder="1" applyAlignment="1" applyProtection="1">
      <alignment horizontal="center"/>
      <protection locked="0"/>
    </xf>
    <xf numFmtId="164" fontId="84" fillId="23" borderId="11" xfId="0" applyNumberFormat="1" applyFont="1" applyFill="1" applyBorder="1" applyAlignment="1" applyProtection="1">
      <alignment horizontal="center"/>
      <protection locked="0"/>
    </xf>
    <xf numFmtId="0" fontId="20" fillId="23" borderId="7" xfId="0" applyFont="1" applyFill="1" applyBorder="1" applyAlignment="1" applyProtection="1">
      <alignment horizontal="center"/>
      <protection locked="0"/>
    </xf>
    <xf numFmtId="0" fontId="20" fillId="23" borderId="11" xfId="0" applyFont="1" applyFill="1" applyBorder="1" applyAlignment="1" applyProtection="1">
      <alignment horizontal="center"/>
      <protection locked="0"/>
    </xf>
    <xf numFmtId="49" fontId="17" fillId="33" borderId="4" xfId="0" applyNumberFormat="1" applyFont="1" applyFill="1" applyBorder="1" applyAlignment="1">
      <alignment horizontal="center"/>
    </xf>
    <xf numFmtId="49" fontId="5" fillId="33" borderId="4" xfId="0" applyNumberFormat="1" applyFont="1" applyFill="1" applyBorder="1" applyAlignment="1">
      <alignment horizontal="center"/>
    </xf>
    <xf numFmtId="44" fontId="5" fillId="33" borderId="4" xfId="0" applyNumberFormat="1" applyFont="1" applyFill="1" applyBorder="1" applyAlignment="1">
      <alignment horizontal="center"/>
    </xf>
    <xf numFmtId="2" fontId="5" fillId="4" borderId="4" xfId="0" applyNumberFormat="1" applyFont="1" applyFill="1" applyBorder="1" applyAlignment="1">
      <alignment horizontal="center"/>
    </xf>
    <xf numFmtId="2" fontId="5" fillId="33" borderId="4" xfId="0" applyNumberFormat="1" applyFont="1" applyFill="1" applyBorder="1" applyAlignment="1">
      <alignment horizontal="center"/>
    </xf>
    <xf numFmtId="49" fontId="5" fillId="40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" fontId="7" fillId="19" borderId="4" xfId="0" applyNumberFormat="1" applyFont="1" applyFill="1" applyBorder="1" applyAlignment="1">
      <alignment horizontal="center"/>
    </xf>
    <xf numFmtId="0" fontId="7" fillId="19" borderId="4" xfId="0" applyFont="1" applyFill="1" applyBorder="1" applyAlignment="1">
      <alignment horizontal="center"/>
    </xf>
    <xf numFmtId="0" fontId="5" fillId="19" borderId="4" xfId="0" applyFont="1" applyFill="1" applyBorder="1" applyAlignment="1">
      <alignment horizontal="center"/>
    </xf>
    <xf numFmtId="3" fontId="5" fillId="19" borderId="4" xfId="0" applyNumberFormat="1" applyFont="1" applyFill="1" applyBorder="1" applyAlignment="1">
      <alignment horizontal="center"/>
    </xf>
    <xf numFmtId="49" fontId="17" fillId="44" borderId="4" xfId="0" applyNumberFormat="1" applyFont="1" applyFill="1" applyBorder="1" applyAlignment="1">
      <alignment horizontal="center"/>
    </xf>
    <xf numFmtId="49" fontId="5" fillId="44" borderId="4" xfId="0" applyNumberFormat="1" applyFont="1" applyFill="1" applyBorder="1" applyAlignment="1">
      <alignment horizontal="center"/>
    </xf>
    <xf numFmtId="2" fontId="5" fillId="44" borderId="4" xfId="0" applyNumberFormat="1" applyFont="1" applyFill="1" applyBorder="1" applyAlignment="1">
      <alignment horizontal="center"/>
    </xf>
    <xf numFmtId="44" fontId="5" fillId="44" borderId="4" xfId="0" applyNumberFormat="1" applyFont="1" applyFill="1" applyBorder="1" applyAlignment="1">
      <alignment horizontal="center"/>
    </xf>
    <xf numFmtId="0" fontId="14" fillId="40" borderId="4" xfId="0" applyFont="1" applyFill="1" applyBorder="1" applyAlignment="1">
      <alignment horizontal="center"/>
    </xf>
    <xf numFmtId="16" fontId="0" fillId="40" borderId="4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44" fontId="5" fillId="2" borderId="4" xfId="0" applyNumberFormat="1" applyFont="1" applyFill="1" applyBorder="1" applyAlignment="1">
      <alignment horizontal="center"/>
    </xf>
    <xf numFmtId="0" fontId="5" fillId="4" borderId="4" xfId="0" applyNumberFormat="1" applyFont="1" applyFill="1" applyBorder="1" applyAlignment="1">
      <alignment horizontal="center"/>
    </xf>
    <xf numFmtId="0" fontId="5" fillId="2" borderId="4" xfId="0" applyNumberFormat="1" applyFont="1" applyFill="1" applyBorder="1" applyAlignment="1">
      <alignment horizontal="center"/>
    </xf>
    <xf numFmtId="49" fontId="17" fillId="14" borderId="4" xfId="0" applyNumberFormat="1" applyFont="1" applyFill="1" applyBorder="1" applyAlignment="1">
      <alignment horizontal="center"/>
    </xf>
    <xf numFmtId="49" fontId="5" fillId="14" borderId="4" xfId="0" applyNumberFormat="1" applyFont="1" applyFill="1" applyBorder="1" applyAlignment="1">
      <alignment horizontal="center"/>
    </xf>
    <xf numFmtId="2" fontId="5" fillId="14" borderId="4" xfId="0" applyNumberFormat="1" applyFont="1" applyFill="1" applyBorder="1" applyAlignment="1">
      <alignment horizontal="center"/>
    </xf>
    <xf numFmtId="44" fontId="5" fillId="14" borderId="4" xfId="0" applyNumberFormat="1" applyFont="1" applyFill="1" applyBorder="1" applyAlignment="1">
      <alignment horizontal="center"/>
    </xf>
    <xf numFmtId="2" fontId="5" fillId="2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7" fillId="44" borderId="4" xfId="0" applyFont="1" applyFill="1" applyBorder="1" applyAlignment="1">
      <alignment horizontal="center"/>
    </xf>
    <xf numFmtId="0" fontId="16" fillId="4" borderId="22" xfId="0" applyFont="1" applyFill="1" applyBorder="1" applyAlignment="1" applyProtection="1">
      <alignment horizontal="center"/>
      <protection locked="0"/>
    </xf>
    <xf numFmtId="164" fontId="16" fillId="4" borderId="6" xfId="0" applyNumberFormat="1" applyFont="1" applyFill="1" applyBorder="1" applyAlignment="1">
      <alignment horizontal="center"/>
    </xf>
    <xf numFmtId="164" fontId="45" fillId="4" borderId="6" xfId="0" applyNumberFormat="1" applyFont="1" applyFill="1" applyBorder="1" applyAlignment="1">
      <alignment horizontal="center"/>
    </xf>
    <xf numFmtId="9" fontId="45" fillId="4" borderId="6" xfId="0" applyNumberFormat="1" applyFont="1" applyFill="1" applyBorder="1" applyAlignment="1">
      <alignment horizontal="center"/>
    </xf>
    <xf numFmtId="10" fontId="45" fillId="4" borderId="6" xfId="0" applyNumberFormat="1" applyFont="1" applyFill="1" applyBorder="1" applyAlignment="1">
      <alignment horizontal="center"/>
    </xf>
    <xf numFmtId="14" fontId="16" fillId="4" borderId="36" xfId="0" applyNumberFormat="1" applyFont="1" applyFill="1" applyBorder="1" applyAlignment="1">
      <alignment horizontal="center"/>
    </xf>
    <xf numFmtId="49" fontId="5" fillId="5" borderId="4" xfId="0" applyNumberFormat="1" applyFont="1" applyFill="1" applyBorder="1" applyAlignment="1">
      <alignment horizontal="center"/>
    </xf>
    <xf numFmtId="0" fontId="5" fillId="5" borderId="4" xfId="0" applyNumberFormat="1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44" fontId="5" fillId="5" borderId="4" xfId="0" applyNumberFormat="1" applyFont="1" applyFill="1" applyBorder="1" applyAlignment="1">
      <alignment horizontal="center"/>
    </xf>
    <xf numFmtId="49" fontId="5" fillId="4" borderId="38" xfId="0" applyNumberFormat="1" applyFont="1" applyFill="1" applyBorder="1" applyAlignment="1">
      <alignment horizontal="center"/>
    </xf>
    <xf numFmtId="0" fontId="5" fillId="4" borderId="38" xfId="0" applyFont="1" applyFill="1" applyBorder="1" applyAlignment="1">
      <alignment horizontal="center"/>
    </xf>
    <xf numFmtId="171" fontId="0" fillId="0" borderId="67" xfId="4" quotePrefix="1" applyNumberFormat="1" applyFont="1" applyBorder="1" applyAlignment="1"/>
    <xf numFmtId="164" fontId="0" fillId="41" borderId="68" xfId="0" applyNumberFormat="1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39" fillId="23" borderId="1" xfId="0" applyNumberFormat="1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24" fillId="32" borderId="16" xfId="0" applyFont="1" applyFill="1" applyBorder="1" applyAlignment="1" applyProtection="1">
      <alignment horizontal="center"/>
      <protection locked="0"/>
    </xf>
    <xf numFmtId="2" fontId="5" fillId="5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4" xfId="0" applyFont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17" fillId="20" borderId="4" xfId="0" applyFont="1" applyFill="1" applyBorder="1" applyAlignment="1">
      <alignment horizontal="center"/>
    </xf>
    <xf numFmtId="164" fontId="17" fillId="20" borderId="4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49" fontId="17" fillId="20" borderId="4" xfId="0" applyNumberFormat="1" applyFont="1" applyFill="1" applyBorder="1" applyAlignment="1">
      <alignment horizontal="center"/>
    </xf>
    <xf numFmtId="49" fontId="5" fillId="20" borderId="4" xfId="0" applyNumberFormat="1" applyFont="1" applyFill="1" applyBorder="1" applyAlignment="1">
      <alignment horizontal="center"/>
    </xf>
    <xf numFmtId="49" fontId="4" fillId="20" borderId="4" xfId="0" applyNumberFormat="1" applyFont="1" applyFill="1" applyBorder="1" applyAlignment="1">
      <alignment horizontal="center"/>
    </xf>
    <xf numFmtId="49" fontId="4" fillId="2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16" fontId="4" fillId="2" borderId="4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16" fontId="4" fillId="19" borderId="4" xfId="0" applyNumberFormat="1" applyFont="1" applyFill="1" applyBorder="1" applyAlignment="1">
      <alignment horizontal="center"/>
    </xf>
    <xf numFmtId="0" fontId="4" fillId="19" borderId="4" xfId="0" applyFont="1" applyFill="1" applyBorder="1" applyAlignment="1">
      <alignment horizontal="center"/>
    </xf>
    <xf numFmtId="3" fontId="4" fillId="19" borderId="4" xfId="0" applyNumberFormat="1" applyFont="1" applyFill="1" applyBorder="1" applyAlignment="1">
      <alignment horizontal="center"/>
    </xf>
    <xf numFmtId="165" fontId="10" fillId="3" borderId="4" xfId="0" applyNumberFormat="1" applyFont="1" applyFill="1" applyBorder="1" applyAlignment="1">
      <alignment horizontal="center"/>
    </xf>
    <xf numFmtId="49" fontId="24" fillId="4" borderId="4" xfId="0" applyNumberFormat="1" applyFont="1" applyFill="1" applyBorder="1" applyAlignment="1">
      <alignment horizontal="center"/>
    </xf>
    <xf numFmtId="49" fontId="24" fillId="4" borderId="38" xfId="0" applyNumberFormat="1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16" fontId="24" fillId="4" borderId="4" xfId="0" applyNumberFormat="1" applyFont="1" applyFill="1" applyBorder="1" applyAlignment="1">
      <alignment horizontal="center"/>
    </xf>
    <xf numFmtId="16" fontId="10" fillId="2" borderId="4" xfId="0" applyNumberFormat="1" applyFont="1" applyFill="1" applyBorder="1" applyAlignment="1">
      <alignment horizontal="center"/>
    </xf>
    <xf numFmtId="16" fontId="24" fillId="2" borderId="4" xfId="0" applyNumberFormat="1" applyFont="1" applyFill="1" applyBorder="1" applyAlignment="1">
      <alignment horizontal="center"/>
    </xf>
    <xf numFmtId="165" fontId="24" fillId="4" borderId="38" xfId="0" applyNumberFormat="1" applyFont="1" applyFill="1" applyBorder="1" applyAlignment="1">
      <alignment horizontal="center"/>
    </xf>
    <xf numFmtId="0" fontId="24" fillId="19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49" fontId="24" fillId="2" borderId="4" xfId="0" applyNumberFormat="1" applyFont="1" applyFill="1" applyBorder="1" applyAlignment="1">
      <alignment horizontal="center"/>
    </xf>
    <xf numFmtId="0" fontId="0" fillId="9" borderId="0" xfId="0" applyFill="1" applyBorder="1"/>
    <xf numFmtId="164" fontId="25" fillId="4" borderId="14" xfId="0" applyNumberFormat="1" applyFont="1" applyFill="1" applyBorder="1" applyAlignment="1">
      <alignment horizontal="center"/>
    </xf>
    <xf numFmtId="9" fontId="25" fillId="4" borderId="14" xfId="0" applyNumberFormat="1" applyFont="1" applyFill="1" applyBorder="1" applyAlignment="1">
      <alignment horizontal="center"/>
    </xf>
    <xf numFmtId="14" fontId="25" fillId="4" borderId="12" xfId="0" applyNumberFormat="1" applyFont="1" applyFill="1" applyBorder="1" applyAlignment="1">
      <alignment horizontal="center"/>
    </xf>
    <xf numFmtId="0" fontId="10" fillId="40" borderId="4" xfId="0" applyFont="1" applyFill="1" applyBorder="1" applyAlignment="1">
      <alignment horizontal="center"/>
    </xf>
    <xf numFmtId="0" fontId="0" fillId="40" borderId="4" xfId="0" applyFill="1" applyBorder="1" applyAlignment="1">
      <alignment horizontal="center"/>
    </xf>
    <xf numFmtId="3" fontId="0" fillId="40" borderId="4" xfId="0" applyNumberFormat="1" applyFill="1" applyBorder="1" applyAlignment="1">
      <alignment horizontal="center"/>
    </xf>
    <xf numFmtId="164" fontId="14" fillId="40" borderId="4" xfId="0" applyNumberFormat="1" applyFont="1" applyFill="1" applyBorder="1" applyAlignment="1">
      <alignment horizontal="center"/>
    </xf>
    <xf numFmtId="49" fontId="4" fillId="40" borderId="4" xfId="0" applyNumberFormat="1" applyFont="1" applyFill="1" applyBorder="1" applyAlignment="1">
      <alignment horizontal="center"/>
    </xf>
    <xf numFmtId="0" fontId="4" fillId="40" borderId="4" xfId="0" applyFont="1" applyFill="1" applyBorder="1" applyAlignment="1">
      <alignment horizontal="center"/>
    </xf>
    <xf numFmtId="0" fontId="32" fillId="4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4" fillId="45" borderId="4" xfId="0" applyFont="1" applyFill="1" applyBorder="1" applyAlignment="1">
      <alignment horizontal="center"/>
    </xf>
    <xf numFmtId="16" fontId="0" fillId="45" borderId="4" xfId="0" applyNumberFormat="1" applyFill="1" applyBorder="1" applyAlignment="1">
      <alignment horizontal="center"/>
    </xf>
    <xf numFmtId="0" fontId="0" fillId="45" borderId="4" xfId="0" applyFill="1" applyBorder="1" applyAlignment="1">
      <alignment horizontal="center"/>
    </xf>
    <xf numFmtId="0" fontId="32" fillId="5" borderId="4" xfId="0" applyFont="1" applyFill="1" applyBorder="1" applyAlignment="1">
      <alignment horizontal="center"/>
    </xf>
    <xf numFmtId="0" fontId="32" fillId="2" borderId="4" xfId="0" applyFont="1" applyFill="1" applyBorder="1" applyAlignment="1">
      <alignment horizontal="center"/>
    </xf>
    <xf numFmtId="16" fontId="24" fillId="19" borderId="4" xfId="0" applyNumberFormat="1" applyFont="1" applyFill="1" applyBorder="1" applyAlignment="1">
      <alignment horizontal="center"/>
    </xf>
    <xf numFmtId="0" fontId="10" fillId="19" borderId="4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49" fontId="4" fillId="5" borderId="4" xfId="0" applyNumberFormat="1" applyFont="1" applyFill="1" applyBorder="1" applyAlignment="1">
      <alignment horizontal="center"/>
    </xf>
    <xf numFmtId="44" fontId="17" fillId="5" borderId="4" xfId="0" applyNumberFormat="1" applyFont="1" applyFill="1" applyBorder="1" applyAlignment="1">
      <alignment horizontal="center"/>
    </xf>
    <xf numFmtId="16" fontId="4" fillId="4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4" xfId="0" applyFont="1" applyBorder="1" applyAlignment="1">
      <alignment horizontal="center"/>
    </xf>
    <xf numFmtId="3" fontId="5" fillId="5" borderId="4" xfId="0" applyNumberFormat="1" applyFont="1" applyFill="1" applyBorder="1" applyAlignment="1">
      <alignment horizontal="center"/>
    </xf>
    <xf numFmtId="0" fontId="14" fillId="33" borderId="4" xfId="0" applyFont="1" applyFill="1" applyBorder="1" applyAlignment="1">
      <alignment horizontal="center"/>
    </xf>
    <xf numFmtId="16" fontId="0" fillId="33" borderId="4" xfId="0" applyNumberFormat="1" applyFill="1" applyBorder="1" applyAlignment="1">
      <alignment horizontal="center"/>
    </xf>
    <xf numFmtId="0" fontId="0" fillId="33" borderId="4" xfId="0" applyFill="1" applyBorder="1" applyAlignment="1">
      <alignment horizontal="center"/>
    </xf>
    <xf numFmtId="0" fontId="10" fillId="33" borderId="4" xfId="0" applyFont="1" applyFill="1" applyBorder="1" applyAlignment="1">
      <alignment horizontal="center"/>
    </xf>
    <xf numFmtId="3" fontId="0" fillId="33" borderId="4" xfId="0" applyNumberFormat="1" applyFill="1" applyBorder="1" applyAlignment="1">
      <alignment horizontal="center"/>
    </xf>
    <xf numFmtId="164" fontId="14" fillId="33" borderId="4" xfId="0" applyNumberFormat="1" applyFont="1" applyFill="1" applyBorder="1" applyAlignment="1">
      <alignment horizontal="center"/>
    </xf>
    <xf numFmtId="49" fontId="4" fillId="33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74" fillId="17" borderId="42" xfId="0" applyFont="1" applyFill="1" applyBorder="1" applyAlignment="1">
      <alignment horizontal="center"/>
    </xf>
    <xf numFmtId="0" fontId="17" fillId="4" borderId="6" xfId="0" applyFont="1" applyFill="1" applyBorder="1" applyAlignment="1">
      <alignment horizontal="center"/>
    </xf>
    <xf numFmtId="0" fontId="17" fillId="4" borderId="6" xfId="0" applyFont="1" applyFill="1" applyBorder="1" applyAlignment="1"/>
    <xf numFmtId="0" fontId="13" fillId="4" borderId="6" xfId="0" applyFont="1" applyFill="1" applyBorder="1" applyAlignment="1"/>
    <xf numFmtId="9" fontId="13" fillId="4" borderId="6" xfId="0" applyNumberFormat="1" applyFont="1" applyFill="1" applyBorder="1" applyAlignment="1"/>
    <xf numFmtId="0" fontId="13" fillId="4" borderId="6" xfId="0" applyFont="1" applyFill="1" applyBorder="1" applyAlignment="1">
      <alignment horizontal="center"/>
    </xf>
    <xf numFmtId="14" fontId="13" fillId="4" borderId="3" xfId="0" applyNumberFormat="1" applyFont="1" applyFill="1" applyBorder="1" applyAlignment="1"/>
    <xf numFmtId="17" fontId="0" fillId="2" borderId="4" xfId="0" applyNumberFormat="1" applyFill="1" applyBorder="1" applyAlignment="1">
      <alignment horizontal="center"/>
    </xf>
    <xf numFmtId="3" fontId="0" fillId="0" borderId="4" xfId="0" applyNumberFormat="1" applyFill="1" applyBorder="1" applyAlignment="1">
      <alignment horizontal="center"/>
    </xf>
    <xf numFmtId="164" fontId="14" fillId="0" borderId="4" xfId="0" applyNumberFormat="1" applyFont="1" applyFill="1" applyBorder="1" applyAlignment="1">
      <alignment horizontal="center"/>
    </xf>
    <xf numFmtId="0" fontId="0" fillId="0" borderId="0" xfId="0" applyFill="1"/>
    <xf numFmtId="16" fontId="0" fillId="0" borderId="4" xfId="0" applyNumberForma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16" fontId="0" fillId="4" borderId="38" xfId="0" applyNumberFormat="1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10" fillId="4" borderId="38" xfId="0" applyFont="1" applyFill="1" applyBorder="1" applyAlignment="1">
      <alignment horizontal="center"/>
    </xf>
    <xf numFmtId="3" fontId="0" fillId="4" borderId="38" xfId="0" applyNumberFormat="1" applyFill="1" applyBorder="1" applyAlignment="1">
      <alignment horizontal="center"/>
    </xf>
    <xf numFmtId="0" fontId="32" fillId="4" borderId="38" xfId="0" applyFont="1" applyFill="1" applyBorder="1" applyAlignment="1">
      <alignment horizontal="center"/>
    </xf>
    <xf numFmtId="164" fontId="14" fillId="4" borderId="37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10" fontId="45" fillId="4" borderId="4" xfId="0" applyNumberFormat="1" applyFont="1" applyFill="1" applyBorder="1" applyAlignment="1">
      <alignment horizontal="center"/>
    </xf>
    <xf numFmtId="0" fontId="15" fillId="4" borderId="46" xfId="0" applyFont="1" applyFill="1" applyBorder="1" applyAlignment="1">
      <alignment horizontal="center"/>
    </xf>
    <xf numFmtId="164" fontId="34" fillId="4" borderId="0" xfId="0" applyNumberFormat="1" applyFont="1" applyFill="1" applyAlignment="1">
      <alignment horizontal="center"/>
    </xf>
    <xf numFmtId="0" fontId="45" fillId="4" borderId="4" xfId="0" applyFont="1" applyFill="1" applyBorder="1" applyAlignment="1"/>
    <xf numFmtId="9" fontId="45" fillId="4" borderId="4" xfId="0" applyNumberFormat="1" applyFont="1" applyFill="1" applyBorder="1" applyAlignment="1"/>
    <xf numFmtId="0" fontId="45" fillId="4" borderId="4" xfId="0" applyFont="1" applyFill="1" applyBorder="1" applyAlignment="1">
      <alignment horizontal="center"/>
    </xf>
    <xf numFmtId="14" fontId="45" fillId="4" borderId="1" xfId="0" applyNumberFormat="1" applyFont="1" applyFill="1" applyBorder="1" applyAlignment="1"/>
    <xf numFmtId="0" fontId="45" fillId="4" borderId="4" xfId="0" applyNumberFormat="1" applyFont="1" applyFill="1" applyBorder="1" applyAlignment="1"/>
    <xf numFmtId="0" fontId="9" fillId="4" borderId="9" xfId="0" applyFont="1" applyFill="1" applyBorder="1" applyAlignment="1" applyProtection="1">
      <alignment horizontal="center"/>
      <protection locked="0"/>
    </xf>
    <xf numFmtId="164" fontId="28" fillId="4" borderId="4" xfId="1" applyNumberFormat="1" applyFont="1" applyFill="1" applyBorder="1" applyAlignment="1">
      <alignment horizontal="center"/>
    </xf>
    <xf numFmtId="164" fontId="9" fillId="4" borderId="4" xfId="0" applyNumberFormat="1" applyFont="1" applyFill="1" applyBorder="1" applyAlignment="1">
      <alignment horizontal="center"/>
    </xf>
    <xf numFmtId="9" fontId="9" fillId="4" borderId="4" xfId="0" applyNumberFormat="1" applyFont="1" applyFill="1" applyBorder="1" applyAlignment="1">
      <alignment horizontal="center"/>
    </xf>
    <xf numFmtId="10" fontId="9" fillId="4" borderId="4" xfId="0" applyNumberFormat="1" applyFont="1" applyFill="1" applyBorder="1" applyAlignment="1">
      <alignment horizontal="center"/>
    </xf>
    <xf numFmtId="14" fontId="9" fillId="4" borderId="10" xfId="0" applyNumberFormat="1" applyFont="1" applyFill="1" applyBorder="1" applyAlignment="1">
      <alignment horizontal="center"/>
    </xf>
    <xf numFmtId="164" fontId="45" fillId="4" borderId="4" xfId="1" applyNumberFormat="1" applyFont="1" applyFill="1" applyBorder="1" applyAlignment="1">
      <alignment horizontal="center"/>
    </xf>
    <xf numFmtId="0" fontId="25" fillId="4" borderId="19" xfId="0" applyFont="1" applyFill="1" applyBorder="1" applyAlignment="1">
      <alignment horizontal="center"/>
    </xf>
    <xf numFmtId="164" fontId="25" fillId="4" borderId="5" xfId="0" applyNumberFormat="1" applyFont="1" applyFill="1" applyBorder="1" applyAlignment="1">
      <alignment horizontal="center"/>
    </xf>
    <xf numFmtId="9" fontId="9" fillId="4" borderId="5" xfId="0" applyNumberFormat="1" applyFont="1" applyFill="1" applyBorder="1" applyAlignment="1">
      <alignment horizontal="center"/>
    </xf>
    <xf numFmtId="10" fontId="9" fillId="4" borderId="5" xfId="0" applyNumberFormat="1" applyFont="1" applyFill="1" applyBorder="1" applyAlignment="1">
      <alignment horizontal="center"/>
    </xf>
    <xf numFmtId="14" fontId="25" fillId="4" borderId="2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45" fillId="4" borderId="14" xfId="0" applyFont="1" applyFill="1" applyBorder="1" applyAlignment="1">
      <alignment horizontal="center"/>
    </xf>
    <xf numFmtId="9" fontId="9" fillId="4" borderId="14" xfId="0" applyNumberFormat="1" applyFont="1" applyFill="1" applyBorder="1" applyAlignment="1">
      <alignment horizontal="center"/>
    </xf>
    <xf numFmtId="10" fontId="9" fillId="4" borderId="14" xfId="0" applyNumberFormat="1" applyFont="1" applyFill="1" applyBorder="1" applyAlignment="1">
      <alignment horizontal="center"/>
    </xf>
    <xf numFmtId="0" fontId="0" fillId="4" borderId="14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45" fillId="4" borderId="9" xfId="0" applyFont="1" applyFill="1" applyBorder="1" applyAlignment="1" applyProtection="1">
      <alignment horizontal="center"/>
      <protection locked="0"/>
    </xf>
    <xf numFmtId="0" fontId="45" fillId="4" borderId="9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44" fontId="45" fillId="4" borderId="4" xfId="0" applyNumberFormat="1" applyFont="1" applyFill="1" applyBorder="1" applyAlignment="1">
      <alignment horizontal="center"/>
    </xf>
    <xf numFmtId="14" fontId="25" fillId="4" borderId="4" xfId="0" applyNumberFormat="1" applyFont="1" applyFill="1" applyBorder="1" applyAlignment="1">
      <alignment horizontal="center"/>
    </xf>
    <xf numFmtId="164" fontId="45" fillId="4" borderId="14" xfId="0" applyNumberFormat="1" applyFont="1" applyFill="1" applyBorder="1" applyAlignment="1">
      <alignment horizontal="center"/>
    </xf>
    <xf numFmtId="0" fontId="9" fillId="0" borderId="11" xfId="0" applyFont="1" applyBorder="1"/>
    <xf numFmtId="0" fontId="87" fillId="0" borderId="14" xfId="0" applyFont="1" applyBorder="1"/>
    <xf numFmtId="0" fontId="0" fillId="0" borderId="14" xfId="0" applyFont="1" applyBorder="1"/>
    <xf numFmtId="0" fontId="9" fillId="0" borderId="14" xfId="0" applyFont="1" applyBorder="1" applyAlignment="1">
      <alignment horizontal="center"/>
    </xf>
    <xf numFmtId="164" fontId="28" fillId="4" borderId="46" xfId="0" applyNumberFormat="1" applyFont="1" applyFill="1" applyBorder="1" applyAlignment="1">
      <alignment horizontal="center"/>
    </xf>
    <xf numFmtId="164" fontId="28" fillId="4" borderId="34" xfId="0" applyNumberFormat="1" applyFont="1" applyFill="1" applyBorder="1" applyAlignment="1">
      <alignment horizontal="center"/>
    </xf>
    <xf numFmtId="0" fontId="3" fillId="4" borderId="4" xfId="0" applyFont="1" applyFill="1" applyBorder="1" applyAlignment="1"/>
    <xf numFmtId="9" fontId="3" fillId="4" borderId="4" xfId="0" applyNumberFormat="1" applyFont="1" applyFill="1" applyBorder="1" applyAlignment="1"/>
    <xf numFmtId="14" fontId="3" fillId="4" borderId="1" xfId="0" applyNumberFormat="1" applyFont="1" applyFill="1" applyBorder="1" applyAlignment="1"/>
    <xf numFmtId="14" fontId="3" fillId="4" borderId="4" xfId="0" applyNumberFormat="1" applyFont="1" applyFill="1" applyBorder="1" applyAlignment="1"/>
    <xf numFmtId="0" fontId="45" fillId="4" borderId="30" xfId="0" applyFont="1" applyFill="1" applyBorder="1" applyAlignment="1">
      <alignment horizontal="center"/>
    </xf>
    <xf numFmtId="14" fontId="45" fillId="4" borderId="16" xfId="0" applyNumberFormat="1" applyFont="1" applyFill="1" applyBorder="1" applyAlignment="1">
      <alignment horizontal="center"/>
    </xf>
    <xf numFmtId="164" fontId="36" fillId="0" borderId="45" xfId="0" applyNumberFormat="1" applyFont="1" applyBorder="1" applyAlignment="1">
      <alignment horizontal="center"/>
    </xf>
    <xf numFmtId="164" fontId="36" fillId="0" borderId="0" xfId="0" applyNumberFormat="1" applyFont="1" applyAlignment="1">
      <alignment horizontal="center"/>
    </xf>
    <xf numFmtId="9" fontId="14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49" fontId="3" fillId="4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  <xf numFmtId="3" fontId="3" fillId="2" borderId="4" xfId="0" applyNumberFormat="1" applyFont="1" applyFill="1" applyBorder="1" applyAlignment="1">
      <alignment horizontal="center"/>
    </xf>
    <xf numFmtId="0" fontId="32" fillId="40" borderId="4" xfId="0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164" fontId="0" fillId="4" borderId="0" xfId="0" applyNumberFormat="1" applyFill="1" applyBorder="1" applyAlignment="1">
      <alignment horizontal="center"/>
    </xf>
    <xf numFmtId="164" fontId="28" fillId="4" borderId="66" xfId="0" applyNumberFormat="1" applyFont="1" applyFill="1" applyBorder="1" applyAlignment="1">
      <alignment horizontal="center"/>
    </xf>
    <xf numFmtId="49" fontId="2" fillId="4" borderId="4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0" fillId="0" borderId="4" xfId="0" applyFont="1" applyBorder="1"/>
    <xf numFmtId="0" fontId="17" fillId="4" borderId="35" xfId="0" applyFont="1" applyFill="1" applyBorder="1" applyAlignment="1">
      <alignment horizontal="center"/>
    </xf>
    <xf numFmtId="0" fontId="17" fillId="4" borderId="25" xfId="0" applyFont="1" applyFill="1" applyBorder="1" applyAlignment="1">
      <alignment horizontal="center"/>
    </xf>
    <xf numFmtId="0" fontId="17" fillId="4" borderId="24" xfId="0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10" fillId="26" borderId="4" xfId="0" applyFont="1" applyFill="1" applyBorder="1" applyAlignment="1">
      <alignment horizontal="center"/>
    </xf>
    <xf numFmtId="164" fontId="14" fillId="8" borderId="4" xfId="0" applyNumberFormat="1" applyFont="1" applyFill="1" applyBorder="1" applyAlignment="1">
      <alignment horizontal="center"/>
    </xf>
    <xf numFmtId="16" fontId="2" fillId="21" borderId="4" xfId="0" applyNumberFormat="1" applyFont="1" applyFill="1" applyBorder="1" applyAlignment="1">
      <alignment horizontal="center"/>
    </xf>
    <xf numFmtId="0" fontId="2" fillId="21" borderId="4" xfId="0" applyFont="1" applyFill="1" applyBorder="1" applyAlignment="1">
      <alignment horizontal="center"/>
    </xf>
    <xf numFmtId="0" fontId="24" fillId="21" borderId="4" xfId="0" applyFont="1" applyFill="1" applyBorder="1" applyAlignment="1">
      <alignment horizontal="center"/>
    </xf>
    <xf numFmtId="3" fontId="2" fillId="21" borderId="4" xfId="0" applyNumberFormat="1" applyFont="1" applyFill="1" applyBorder="1" applyAlignment="1">
      <alignment horizontal="center"/>
    </xf>
    <xf numFmtId="0" fontId="25" fillId="21" borderId="4" xfId="0" applyFont="1" applyFill="1" applyBorder="1" applyAlignment="1">
      <alignment horizontal="center"/>
    </xf>
    <xf numFmtId="0" fontId="14" fillId="46" borderId="4" xfId="0" applyFont="1" applyFill="1" applyBorder="1" applyAlignment="1">
      <alignment horizontal="center"/>
    </xf>
    <xf numFmtId="16" fontId="0" fillId="46" borderId="4" xfId="0" applyNumberFormat="1" applyFill="1" applyBorder="1" applyAlignment="1">
      <alignment horizontal="center"/>
    </xf>
    <xf numFmtId="0" fontId="0" fillId="46" borderId="4" xfId="0" applyFill="1" applyBorder="1" applyAlignment="1">
      <alignment horizontal="center"/>
    </xf>
    <xf numFmtId="0" fontId="10" fillId="46" borderId="4" xfId="0" applyFont="1" applyFill="1" applyBorder="1" applyAlignment="1">
      <alignment horizontal="center"/>
    </xf>
    <xf numFmtId="3" fontId="0" fillId="46" borderId="4" xfId="0" applyNumberFormat="1" applyFill="1" applyBorder="1" applyAlignment="1">
      <alignment horizontal="center"/>
    </xf>
    <xf numFmtId="0" fontId="16" fillId="4" borderId="9" xfId="0" applyFont="1" applyFill="1" applyBorder="1" applyAlignment="1" applyProtection="1">
      <alignment horizontal="center"/>
      <protection locked="0"/>
    </xf>
    <xf numFmtId="164" fontId="16" fillId="4" borderId="9" xfId="0" applyNumberFormat="1" applyFont="1" applyFill="1" applyBorder="1" applyAlignment="1" applyProtection="1">
      <alignment horizontal="center"/>
      <protection locked="0"/>
    </xf>
    <xf numFmtId="1" fontId="16" fillId="4" borderId="9" xfId="0" applyNumberFormat="1" applyFont="1" applyFill="1" applyBorder="1" applyAlignment="1" applyProtection="1">
      <alignment horizontal="center"/>
      <protection locked="0"/>
    </xf>
    <xf numFmtId="2" fontId="16" fillId="4" borderId="9" xfId="0" applyNumberFormat="1" applyFont="1" applyFill="1" applyBorder="1" applyAlignment="1" applyProtection="1">
      <alignment horizontal="center"/>
      <protection locked="0"/>
    </xf>
    <xf numFmtId="14" fontId="16" fillId="4" borderId="9" xfId="0" applyNumberFormat="1" applyFont="1" applyFill="1" applyBorder="1" applyAlignment="1" applyProtection="1">
      <alignment horizontal="center"/>
      <protection locked="0"/>
    </xf>
    <xf numFmtId="3" fontId="2" fillId="2" borderId="4" xfId="0" applyNumberFormat="1" applyFont="1" applyFill="1" applyBorder="1" applyAlignment="1">
      <alignment horizontal="center"/>
    </xf>
    <xf numFmtId="164" fontId="59" fillId="4" borderId="45" xfId="0" applyNumberFormat="1" applyFont="1" applyFill="1" applyBorder="1" applyAlignment="1" applyProtection="1">
      <alignment horizontal="center"/>
      <protection locked="0"/>
    </xf>
    <xf numFmtId="164" fontId="59" fillId="4" borderId="34" xfId="0" applyNumberFormat="1" applyFont="1" applyFill="1" applyBorder="1" applyAlignment="1" applyProtection="1">
      <alignment horizontal="center"/>
      <protection locked="0"/>
    </xf>
    <xf numFmtId="3" fontId="0" fillId="0" borderId="49" xfId="0" applyNumberFormat="1" applyFont="1" applyBorder="1" applyAlignment="1"/>
    <xf numFmtId="164" fontId="0" fillId="41" borderId="49" xfId="0" applyNumberFormat="1" applyFont="1" applyFill="1" applyBorder="1" applyAlignment="1">
      <alignment horizontal="center"/>
    </xf>
    <xf numFmtId="164" fontId="0" fillId="41" borderId="50" xfId="0" applyNumberFormat="1" applyFont="1" applyFill="1" applyBorder="1" applyAlignment="1">
      <alignment horizontal="center"/>
    </xf>
    <xf numFmtId="0" fontId="10" fillId="29" borderId="27" xfId="0" applyFont="1" applyFill="1" applyBorder="1" applyAlignment="1" applyProtection="1">
      <alignment horizontal="center"/>
      <protection locked="0"/>
    </xf>
    <xf numFmtId="164" fontId="0" fillId="42" borderId="13" xfId="0" applyNumberFormat="1" applyFont="1" applyFill="1" applyBorder="1" applyAlignment="1">
      <alignment horizontal="center"/>
    </xf>
    <xf numFmtId="164" fontId="0" fillId="42" borderId="23" xfId="0" applyNumberFormat="1" applyFont="1" applyFill="1" applyBorder="1" applyAlignment="1">
      <alignment horizontal="center"/>
    </xf>
    <xf numFmtId="164" fontId="0" fillId="32" borderId="65" xfId="0" applyNumberFormat="1" applyFont="1" applyFill="1" applyBorder="1" applyAlignment="1">
      <alignment horizontal="center"/>
    </xf>
    <xf numFmtId="164" fontId="0" fillId="32" borderId="66" xfId="0" applyNumberFormat="1" applyFont="1" applyFill="1" applyBorder="1" applyAlignment="1">
      <alignment horizontal="center"/>
    </xf>
    <xf numFmtId="0" fontId="2" fillId="27" borderId="4" xfId="0" applyFont="1" applyFill="1" applyBorder="1" applyAlignment="1">
      <alignment horizontal="center"/>
    </xf>
    <xf numFmtId="164" fontId="17" fillId="32" borderId="64" xfId="0" applyNumberFormat="1" applyFont="1" applyFill="1" applyBorder="1" applyAlignment="1">
      <alignment horizontal="center"/>
    </xf>
    <xf numFmtId="16" fontId="2" fillId="2" borderId="4" xfId="0" applyNumberFormat="1" applyFont="1" applyFill="1" applyBorder="1" applyAlignment="1">
      <alignment horizontal="center"/>
    </xf>
    <xf numFmtId="0" fontId="25" fillId="5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4" borderId="0" xfId="0" applyFont="1" applyFill="1" applyBorder="1"/>
    <xf numFmtId="0" fontId="14" fillId="23" borderId="4" xfId="0" applyFont="1" applyFill="1" applyBorder="1" applyAlignment="1">
      <alignment horizontal="center"/>
    </xf>
    <xf numFmtId="16" fontId="0" fillId="23" borderId="4" xfId="0" applyNumberFormat="1" applyFill="1" applyBorder="1" applyAlignment="1">
      <alignment horizontal="center"/>
    </xf>
    <xf numFmtId="0" fontId="10" fillId="23" borderId="4" xfId="0" applyFont="1" applyFill="1" applyBorder="1" applyAlignment="1">
      <alignment horizontal="center"/>
    </xf>
    <xf numFmtId="0" fontId="0" fillId="23" borderId="4" xfId="0" applyFill="1" applyBorder="1" applyAlignment="1">
      <alignment horizontal="center"/>
    </xf>
    <xf numFmtId="3" fontId="0" fillId="23" borderId="4" xfId="0" applyNumberFormat="1" applyFill="1" applyBorder="1" applyAlignment="1">
      <alignment horizontal="center"/>
    </xf>
    <xf numFmtId="164" fontId="14" fillId="23" borderId="4" xfId="0" applyNumberFormat="1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0" fontId="86" fillId="23" borderId="48" xfId="0" applyFont="1" applyFill="1" applyBorder="1" applyAlignment="1" applyProtection="1">
      <alignment horizontal="center"/>
      <protection locked="0"/>
    </xf>
    <xf numFmtId="0" fontId="86" fillId="23" borderId="50" xfId="0" applyFont="1" applyFill="1" applyBorder="1" applyAlignment="1" applyProtection="1">
      <alignment horizontal="center"/>
      <protection locked="0"/>
    </xf>
    <xf numFmtId="0" fontId="75" fillId="23" borderId="67" xfId="0" applyFont="1" applyFill="1" applyBorder="1" applyAlignment="1" applyProtection="1">
      <alignment horizontal="center"/>
      <protection locked="0"/>
    </xf>
    <xf numFmtId="0" fontId="75" fillId="23" borderId="49" xfId="0" applyFont="1" applyFill="1" applyBorder="1" applyAlignment="1" applyProtection="1">
      <alignment horizontal="center"/>
      <protection locked="0"/>
    </xf>
    <xf numFmtId="0" fontId="75" fillId="23" borderId="61" xfId="0" applyFont="1" applyFill="1" applyBorder="1" applyAlignment="1" applyProtection="1">
      <alignment horizontal="center"/>
      <protection locked="0"/>
    </xf>
    <xf numFmtId="164" fontId="20" fillId="23" borderId="59" xfId="0" applyNumberFormat="1" applyFont="1" applyFill="1" applyBorder="1" applyAlignment="1" applyProtection="1">
      <alignment horizontal="center"/>
      <protection locked="0"/>
    </xf>
    <xf numFmtId="0" fontId="86" fillId="23" borderId="67" xfId="0" applyFont="1" applyFill="1" applyBorder="1" applyAlignment="1" applyProtection="1">
      <alignment horizontal="center"/>
      <protection locked="0"/>
    </xf>
    <xf numFmtId="0" fontId="29" fillId="23" borderId="49" xfId="0" applyFont="1" applyFill="1" applyBorder="1" applyAlignment="1" applyProtection="1">
      <alignment horizontal="center"/>
      <protection locked="0"/>
    </xf>
    <xf numFmtId="0" fontId="29" fillId="23" borderId="49" xfId="0" applyFont="1" applyFill="1" applyBorder="1" applyProtection="1">
      <protection locked="0"/>
    </xf>
    <xf numFmtId="0" fontId="20" fillId="23" borderId="61" xfId="0" applyFont="1" applyFill="1" applyBorder="1" applyAlignment="1" applyProtection="1">
      <alignment horizontal="center"/>
      <protection locked="0"/>
    </xf>
    <xf numFmtId="0" fontId="35" fillId="23" borderId="48" xfId="0" applyFont="1" applyFill="1" applyBorder="1" applyAlignment="1" applyProtection="1">
      <alignment horizontal="center"/>
      <protection locked="0"/>
    </xf>
    <xf numFmtId="164" fontId="84" fillId="23" borderId="50" xfId="0" applyNumberFormat="1" applyFont="1" applyFill="1" applyBorder="1" applyAlignment="1" applyProtection="1">
      <alignment horizontal="center"/>
      <protection locked="0"/>
    </xf>
    <xf numFmtId="16" fontId="2" fillId="4" borderId="4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3" fontId="2" fillId="4" borderId="4" xfId="0" applyNumberFormat="1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32" fillId="27" borderId="4" xfId="0" applyFont="1" applyFill="1" applyBorder="1" applyAlignment="1">
      <alignment horizontal="center"/>
    </xf>
    <xf numFmtId="16" fontId="14" fillId="2" borderId="4" xfId="0" applyNumberFormat="1" applyFont="1" applyFill="1" applyBorder="1" applyAlignment="1">
      <alignment horizontal="center"/>
    </xf>
    <xf numFmtId="49" fontId="1" fillId="4" borderId="4" xfId="0" applyNumberFormat="1" applyFont="1" applyFill="1" applyBorder="1" applyAlignment="1">
      <alignment horizontal="center"/>
    </xf>
    <xf numFmtId="0" fontId="21" fillId="4" borderId="4" xfId="0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32" fillId="23" borderId="4" xfId="0" applyFont="1" applyFill="1" applyBorder="1" applyAlignment="1">
      <alignment horizontal="center"/>
    </xf>
    <xf numFmtId="0" fontId="42" fillId="4" borderId="6" xfId="0" applyFont="1" applyFill="1" applyBorder="1" applyAlignment="1" applyProtection="1">
      <alignment horizontal="center"/>
      <protection locked="0"/>
    </xf>
    <xf numFmtId="0" fontId="42" fillId="23" borderId="6" xfId="0" applyFont="1" applyFill="1" applyBorder="1" applyAlignment="1" applyProtection="1">
      <alignment horizontal="center"/>
      <protection locked="0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16" fontId="1" fillId="2" borderId="4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2" borderId="4" xfId="0" quotePrefix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88" fillId="17" borderId="7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16" fontId="0" fillId="28" borderId="4" xfId="0" applyNumberFormat="1" applyFill="1" applyBorder="1" applyAlignment="1">
      <alignment horizontal="center"/>
    </xf>
    <xf numFmtId="0" fontId="43" fillId="4" borderId="4" xfId="0" applyFont="1" applyFill="1" applyBorder="1" applyAlignment="1">
      <alignment horizontal="center"/>
    </xf>
    <xf numFmtId="16" fontId="1" fillId="4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43" fillId="2" borderId="4" xfId="0" applyFont="1" applyFill="1" applyBorder="1" applyAlignment="1">
      <alignment horizontal="center"/>
    </xf>
    <xf numFmtId="0" fontId="14" fillId="28" borderId="4" xfId="0" applyFont="1" applyFill="1" applyBorder="1" applyAlignment="1">
      <alignment horizontal="center"/>
    </xf>
    <xf numFmtId="0" fontId="10" fillId="28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3" fontId="4" fillId="4" borderId="0" xfId="0" applyNumberFormat="1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164" fontId="45" fillId="4" borderId="9" xfId="0" applyNumberFormat="1" applyFont="1" applyFill="1" applyBorder="1" applyAlignment="1" applyProtection="1">
      <alignment horizontal="center"/>
      <protection locked="0"/>
    </xf>
    <xf numFmtId="1" fontId="45" fillId="4" borderId="9" xfId="0" applyNumberFormat="1" applyFont="1" applyFill="1" applyBorder="1" applyAlignment="1" applyProtection="1">
      <alignment horizontal="center"/>
      <protection locked="0"/>
    </xf>
    <xf numFmtId="2" fontId="45" fillId="4" borderId="9" xfId="0" applyNumberFormat="1" applyFont="1" applyFill="1" applyBorder="1" applyAlignment="1" applyProtection="1">
      <alignment horizontal="center"/>
      <protection locked="0"/>
    </xf>
    <xf numFmtId="14" fontId="45" fillId="4" borderId="9" xfId="0" applyNumberFormat="1" applyFont="1" applyFill="1" applyBorder="1" applyAlignment="1" applyProtection="1">
      <alignment horizontal="center"/>
      <protection locked="0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3" fontId="4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3" fontId="0" fillId="26" borderId="0" xfId="0" applyNumberFormat="1" applyFill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1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4" fillId="4" borderId="38" xfId="0" applyFont="1" applyFill="1" applyBorder="1" applyAlignment="1">
      <alignment horizontal="center"/>
    </xf>
    <xf numFmtId="0" fontId="4" fillId="4" borderId="37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164" fontId="59" fillId="4" borderId="4" xfId="1" applyNumberFormat="1" applyFont="1" applyFill="1" applyBorder="1" applyAlignment="1">
      <alignment horizontal="center"/>
    </xf>
    <xf numFmtId="10" fontId="24" fillId="4" borderId="4" xfId="0" applyNumberFormat="1" applyFont="1" applyFill="1" applyBorder="1" applyAlignment="1">
      <alignment horizontal="center"/>
    </xf>
    <xf numFmtId="14" fontId="82" fillId="4" borderId="9" xfId="0" applyNumberFormat="1" applyFont="1" applyFill="1" applyBorder="1" applyAlignment="1" applyProtection="1">
      <alignment horizontal="center"/>
      <protection locked="0"/>
    </xf>
    <xf numFmtId="14" fontId="82" fillId="4" borderId="10" xfId="0" applyNumberFormat="1" applyFont="1" applyFill="1" applyBorder="1" applyAlignment="1">
      <alignment horizontal="center"/>
    </xf>
    <xf numFmtId="0" fontId="15" fillId="4" borderId="9" xfId="0" applyFont="1" applyFill="1" applyBorder="1" applyAlignment="1" applyProtection="1">
      <alignment horizontal="center"/>
      <protection locked="0"/>
    </xf>
    <xf numFmtId="164" fontId="10" fillId="4" borderId="4" xfId="0" applyNumberFormat="1" applyFont="1" applyFill="1" applyBorder="1" applyAlignment="1">
      <alignment horizontal="center"/>
    </xf>
    <xf numFmtId="9" fontId="10" fillId="4" borderId="4" xfId="0" applyNumberFormat="1" applyFont="1" applyFill="1" applyBorder="1" applyAlignment="1">
      <alignment horizontal="center"/>
    </xf>
    <xf numFmtId="10" fontId="10" fillId="4" borderId="4" xfId="0" applyNumberFormat="1" applyFont="1" applyFill="1" applyBorder="1" applyAlignment="1">
      <alignment horizontal="center"/>
    </xf>
    <xf numFmtId="164" fontId="59" fillId="4" borderId="4" xfId="0" applyNumberFormat="1" applyFont="1" applyFill="1" applyBorder="1" applyAlignment="1">
      <alignment horizontal="center"/>
    </xf>
    <xf numFmtId="9" fontId="59" fillId="4" borderId="4" xfId="0" applyNumberFormat="1" applyFont="1" applyFill="1" applyBorder="1" applyAlignment="1">
      <alignment horizontal="center"/>
    </xf>
    <xf numFmtId="10" fontId="59" fillId="4" borderId="4" xfId="0" applyNumberFormat="1" applyFont="1" applyFill="1" applyBorder="1" applyAlignment="1">
      <alignment horizontal="center"/>
    </xf>
    <xf numFmtId="14" fontId="59" fillId="4" borderId="10" xfId="0" applyNumberFormat="1" applyFont="1" applyFill="1" applyBorder="1" applyAlignment="1">
      <alignment horizontal="center"/>
    </xf>
    <xf numFmtId="0" fontId="82" fillId="4" borderId="9" xfId="0" applyFont="1" applyFill="1" applyBorder="1" applyAlignment="1">
      <alignment horizontal="center"/>
    </xf>
    <xf numFmtId="164" fontId="82" fillId="4" borderId="4" xfId="0" applyNumberFormat="1" applyFont="1" applyFill="1" applyBorder="1" applyAlignment="1">
      <alignment horizontal="center"/>
    </xf>
    <xf numFmtId="9" fontId="82" fillId="4" borderId="4" xfId="0" applyNumberFormat="1" applyFont="1" applyFill="1" applyBorder="1" applyAlignment="1">
      <alignment horizontal="center"/>
    </xf>
    <xf numFmtId="0" fontId="82" fillId="4" borderId="19" xfId="0" applyFont="1" applyFill="1" applyBorder="1" applyAlignment="1">
      <alignment horizontal="center"/>
    </xf>
    <xf numFmtId="0" fontId="82" fillId="4" borderId="5" xfId="0" applyFont="1" applyFill="1" applyBorder="1" applyAlignment="1">
      <alignment horizontal="center"/>
    </xf>
    <xf numFmtId="9" fontId="82" fillId="4" borderId="5" xfId="0" applyNumberFormat="1" applyFont="1" applyFill="1" applyBorder="1" applyAlignment="1">
      <alignment horizontal="center"/>
    </xf>
    <xf numFmtId="10" fontId="82" fillId="4" borderId="5" xfId="0" applyNumberFormat="1" applyFont="1" applyFill="1" applyBorder="1" applyAlignment="1">
      <alignment horizontal="center"/>
    </xf>
    <xf numFmtId="164" fontId="82" fillId="4" borderId="5" xfId="0" applyNumberFormat="1" applyFont="1" applyFill="1" applyBorder="1" applyAlignment="1">
      <alignment horizontal="center"/>
    </xf>
    <xf numFmtId="14" fontId="82" fillId="4" borderId="20" xfId="0" applyNumberFormat="1" applyFont="1" applyFill="1" applyBorder="1" applyAlignment="1">
      <alignment horizontal="center"/>
    </xf>
    <xf numFmtId="2" fontId="82" fillId="4" borderId="4" xfId="0" applyNumberFormat="1" applyFont="1" applyFill="1" applyBorder="1" applyAlignment="1">
      <alignment horizontal="center"/>
    </xf>
    <xf numFmtId="0" fontId="82" fillId="4" borderId="4" xfId="0" applyFont="1" applyFill="1" applyBorder="1" applyAlignment="1">
      <alignment horizontal="center"/>
    </xf>
    <xf numFmtId="10" fontId="82" fillId="4" borderId="4" xfId="0" applyNumberFormat="1" applyFont="1" applyFill="1" applyBorder="1" applyAlignment="1">
      <alignment horizontal="center"/>
    </xf>
    <xf numFmtId="0" fontId="45" fillId="4" borderId="19" xfId="0" applyFont="1" applyFill="1" applyBorder="1" applyAlignment="1" applyProtection="1">
      <alignment horizontal="center"/>
      <protection locked="0"/>
    </xf>
    <xf numFmtId="164" fontId="45" fillId="4" borderId="19" xfId="0" applyNumberFormat="1" applyFont="1" applyFill="1" applyBorder="1" applyAlignment="1" applyProtection="1">
      <alignment horizontal="center"/>
      <protection locked="0"/>
    </xf>
    <xf numFmtId="1" fontId="45" fillId="4" borderId="19" xfId="0" applyNumberFormat="1" applyFont="1" applyFill="1" applyBorder="1" applyAlignment="1" applyProtection="1">
      <alignment horizontal="center"/>
      <protection locked="0"/>
    </xf>
    <xf numFmtId="2" fontId="45" fillId="4" borderId="19" xfId="0" applyNumberFormat="1" applyFont="1" applyFill="1" applyBorder="1" applyAlignment="1" applyProtection="1">
      <alignment horizontal="center"/>
      <protection locked="0"/>
    </xf>
    <xf numFmtId="14" fontId="45" fillId="4" borderId="19" xfId="0" applyNumberFormat="1" applyFont="1" applyFill="1" applyBorder="1" applyAlignment="1" applyProtection="1">
      <alignment horizontal="center"/>
      <protection locked="0"/>
    </xf>
    <xf numFmtId="0" fontId="10" fillId="0" borderId="35" xfId="0" applyFont="1" applyBorder="1"/>
    <xf numFmtId="0" fontId="38" fillId="0" borderId="25" xfId="0" applyFont="1" applyBorder="1"/>
    <xf numFmtId="0" fontId="10" fillId="0" borderId="25" xfId="0" applyFont="1" applyBorder="1" applyAlignment="1">
      <alignment horizontal="center"/>
    </xf>
    <xf numFmtId="164" fontId="9" fillId="0" borderId="24" xfId="0" applyNumberFormat="1" applyFont="1" applyBorder="1" applyAlignment="1">
      <alignment horizontal="center"/>
    </xf>
    <xf numFmtId="0" fontId="16" fillId="26" borderId="9" xfId="0" applyFont="1" applyFill="1" applyBorder="1" applyAlignment="1" applyProtection="1">
      <alignment horizontal="center"/>
      <protection locked="0"/>
    </xf>
    <xf numFmtId="9" fontId="16" fillId="26" borderId="4" xfId="0" applyNumberFormat="1" applyFont="1" applyFill="1" applyBorder="1" applyAlignment="1">
      <alignment horizontal="center"/>
    </xf>
    <xf numFmtId="10" fontId="16" fillId="26" borderId="4" xfId="0" applyNumberFormat="1" applyFont="1" applyFill="1" applyBorder="1" applyAlignment="1">
      <alignment horizontal="center"/>
    </xf>
    <xf numFmtId="14" fontId="16" fillId="26" borderId="10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3" fontId="0" fillId="0" borderId="50" xfId="0" applyNumberFormat="1" applyBorder="1" applyAlignment="1">
      <alignment horizontal="right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26" borderId="11" xfId="0" applyFont="1" applyFill="1" applyBorder="1" applyAlignment="1" applyProtection="1">
      <alignment horizontal="center"/>
      <protection locked="0"/>
    </xf>
    <xf numFmtId="9" fontId="16" fillId="26" borderId="14" xfId="0" applyNumberFormat="1" applyFont="1" applyFill="1" applyBorder="1" applyAlignment="1">
      <alignment horizontal="center"/>
    </xf>
    <xf numFmtId="10" fontId="16" fillId="26" borderId="14" xfId="0" applyNumberFormat="1" applyFont="1" applyFill="1" applyBorder="1" applyAlignment="1">
      <alignment horizontal="center"/>
    </xf>
    <xf numFmtId="14" fontId="16" fillId="26" borderId="12" xfId="0" applyNumberFormat="1" applyFont="1" applyFill="1" applyBorder="1" applyAlignment="1">
      <alignment horizontal="center"/>
    </xf>
    <xf numFmtId="0" fontId="16" fillId="4" borderId="4" xfId="0" applyNumberFormat="1" applyFont="1" applyFill="1" applyBorder="1" applyAlignment="1"/>
    <xf numFmtId="9" fontId="16" fillId="4" borderId="4" xfId="0" applyNumberFormat="1" applyFont="1" applyFill="1" applyBorder="1" applyAlignment="1"/>
    <xf numFmtId="0" fontId="16" fillId="4" borderId="4" xfId="0" applyFont="1" applyFill="1" applyBorder="1" applyAlignment="1"/>
    <xf numFmtId="14" fontId="16" fillId="4" borderId="1" xfId="0" applyNumberFormat="1" applyFont="1" applyFill="1" applyBorder="1" applyAlignment="1"/>
    <xf numFmtId="0" fontId="65" fillId="17" borderId="24" xfId="0" applyFont="1" applyFill="1" applyBorder="1" applyAlignment="1">
      <alignment horizontal="center" wrapText="1"/>
    </xf>
    <xf numFmtId="164" fontId="28" fillId="4" borderId="31" xfId="0" applyNumberFormat="1" applyFont="1" applyFill="1" applyBorder="1" applyAlignment="1">
      <alignment horizontal="center"/>
    </xf>
    <xf numFmtId="14" fontId="45" fillId="4" borderId="49" xfId="0" applyNumberFormat="1" applyFont="1" applyFill="1" applyBorder="1" applyAlignment="1" applyProtection="1">
      <alignment horizontal="center"/>
      <protection locked="0"/>
    </xf>
    <xf numFmtId="14" fontId="16" fillId="4" borderId="49" xfId="0" applyNumberFormat="1" applyFont="1" applyFill="1" applyBorder="1" applyAlignment="1" applyProtection="1">
      <alignment horizontal="center"/>
      <protection locked="0"/>
    </xf>
    <xf numFmtId="0" fontId="45" fillId="4" borderId="11" xfId="0" applyFont="1" applyFill="1" applyBorder="1" applyAlignment="1" applyProtection="1">
      <alignment horizontal="center"/>
      <protection locked="0"/>
    </xf>
    <xf numFmtId="164" fontId="45" fillId="4" borderId="11" xfId="0" applyNumberFormat="1" applyFont="1" applyFill="1" applyBorder="1" applyAlignment="1" applyProtection="1">
      <alignment horizontal="center"/>
      <protection locked="0"/>
    </xf>
    <xf numFmtId="1" fontId="45" fillId="4" borderId="11" xfId="0" applyNumberFormat="1" applyFont="1" applyFill="1" applyBorder="1" applyAlignment="1" applyProtection="1">
      <alignment horizontal="center"/>
      <protection locked="0"/>
    </xf>
    <xf numFmtId="2" fontId="45" fillId="4" borderId="11" xfId="0" applyNumberFormat="1" applyFont="1" applyFill="1" applyBorder="1" applyAlignment="1" applyProtection="1">
      <alignment horizontal="center"/>
      <protection locked="0"/>
    </xf>
    <xf numFmtId="14" fontId="45" fillId="4" borderId="50" xfId="0" applyNumberFormat="1" applyFont="1" applyFill="1" applyBorder="1" applyAlignment="1" applyProtection="1">
      <alignment horizontal="center"/>
      <protection locked="0"/>
    </xf>
    <xf numFmtId="164" fontId="82" fillId="26" borderId="4" xfId="1" applyNumberFormat="1" applyFont="1" applyFill="1" applyBorder="1" applyAlignment="1">
      <alignment horizontal="center"/>
    </xf>
    <xf numFmtId="14" fontId="82" fillId="26" borderId="10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3" fontId="1" fillId="4" borderId="0" xfId="0" applyNumberFormat="1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0" xfId="0" applyFont="1"/>
    <xf numFmtId="0" fontId="1" fillId="4" borderId="0" xfId="0" applyFont="1" applyFill="1" applyBorder="1"/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5" fillId="33" borderId="15" xfId="0" applyFont="1" applyFill="1" applyBorder="1" applyAlignment="1">
      <alignment horizontal="center"/>
    </xf>
    <xf numFmtId="0" fontId="15" fillId="33" borderId="26" xfId="0" applyFont="1" applyFill="1" applyBorder="1" applyAlignment="1">
      <alignment horizontal="center"/>
    </xf>
    <xf numFmtId="0" fontId="15" fillId="33" borderId="27" xfId="0" applyFont="1" applyFill="1" applyBorder="1" applyAlignment="1">
      <alignment horizontal="center"/>
    </xf>
    <xf numFmtId="0" fontId="14" fillId="33" borderId="35" xfId="0" applyFont="1" applyFill="1" applyBorder="1" applyAlignment="1">
      <alignment horizontal="center"/>
    </xf>
    <xf numFmtId="0" fontId="14" fillId="33" borderId="25" xfId="0" applyFont="1" applyFill="1" applyBorder="1" applyAlignment="1">
      <alignment horizontal="center"/>
    </xf>
    <xf numFmtId="0" fontId="14" fillId="33" borderId="24" xfId="0" applyFont="1" applyFill="1" applyBorder="1" applyAlignment="1">
      <alignment horizontal="center"/>
    </xf>
    <xf numFmtId="0" fontId="17" fillId="33" borderId="35" xfId="0" applyFont="1" applyFill="1" applyBorder="1" applyAlignment="1">
      <alignment horizontal="center"/>
    </xf>
    <xf numFmtId="0" fontId="17" fillId="33" borderId="25" xfId="0" applyFont="1" applyFill="1" applyBorder="1" applyAlignment="1">
      <alignment horizontal="center"/>
    </xf>
    <xf numFmtId="0" fontId="17" fillId="33" borderId="24" xfId="0" applyFont="1" applyFill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49" fontId="15" fillId="4" borderId="15" xfId="0" applyNumberFormat="1" applyFont="1" applyFill="1" applyBorder="1" applyAlignment="1">
      <alignment horizontal="center"/>
    </xf>
    <xf numFmtId="49" fontId="15" fillId="4" borderId="26" xfId="0" applyNumberFormat="1" applyFont="1" applyFill="1" applyBorder="1" applyAlignment="1">
      <alignment horizontal="center"/>
    </xf>
    <xf numFmtId="49" fontId="15" fillId="4" borderId="27" xfId="0" applyNumberFormat="1" applyFont="1" applyFill="1" applyBorder="1" applyAlignment="1">
      <alignment horizontal="center"/>
    </xf>
    <xf numFmtId="49" fontId="46" fillId="23" borderId="1" xfId="0" applyNumberFormat="1" applyFont="1" applyFill="1" applyBorder="1" applyAlignment="1">
      <alignment horizontal="center"/>
    </xf>
    <xf numFmtId="49" fontId="17" fillId="23" borderId="38" xfId="0" applyNumberFormat="1" applyFont="1" applyFill="1" applyBorder="1" applyAlignment="1">
      <alignment horizontal="center"/>
    </xf>
    <xf numFmtId="49" fontId="17" fillId="23" borderId="37" xfId="0" applyNumberFormat="1" applyFont="1" applyFill="1" applyBorder="1" applyAlignment="1">
      <alignment horizontal="center"/>
    </xf>
    <xf numFmtId="49" fontId="14" fillId="23" borderId="38" xfId="0" applyNumberFormat="1" applyFont="1" applyFill="1" applyBorder="1" applyAlignment="1">
      <alignment horizontal="center"/>
    </xf>
    <xf numFmtId="49" fontId="46" fillId="23" borderId="38" xfId="0" applyNumberFormat="1" applyFont="1" applyFill="1" applyBorder="1" applyAlignment="1">
      <alignment horizontal="center"/>
    </xf>
    <xf numFmtId="49" fontId="46" fillId="23" borderId="37" xfId="0" applyNumberFormat="1" applyFont="1" applyFill="1" applyBorder="1" applyAlignment="1">
      <alignment horizontal="center"/>
    </xf>
    <xf numFmtId="49" fontId="18" fillId="23" borderId="38" xfId="0" applyNumberFormat="1" applyFont="1" applyFill="1" applyBorder="1" applyAlignment="1">
      <alignment horizontal="center"/>
    </xf>
    <xf numFmtId="49" fontId="18" fillId="23" borderId="37" xfId="0" applyNumberFormat="1" applyFont="1" applyFill="1" applyBorder="1" applyAlignment="1">
      <alignment horizontal="center"/>
    </xf>
    <xf numFmtId="49" fontId="46" fillId="23" borderId="2" xfId="0" applyNumberFormat="1" applyFont="1" applyFill="1" applyBorder="1" applyAlignment="1">
      <alignment horizontal="center"/>
    </xf>
    <xf numFmtId="49" fontId="18" fillId="23" borderId="56" xfId="0" applyNumberFormat="1" applyFont="1" applyFill="1" applyBorder="1" applyAlignment="1">
      <alignment horizontal="center"/>
    </xf>
    <xf numFmtId="49" fontId="18" fillId="23" borderId="55" xfId="0" applyNumberFormat="1" applyFont="1" applyFill="1" applyBorder="1" applyAlignment="1">
      <alignment horizontal="center"/>
    </xf>
    <xf numFmtId="49" fontId="20" fillId="23" borderId="1" xfId="0" applyNumberFormat="1" applyFont="1" applyFill="1" applyBorder="1" applyAlignment="1">
      <alignment horizontal="center"/>
    </xf>
    <xf numFmtId="49" fontId="20" fillId="23" borderId="2" xfId="0" applyNumberFormat="1" applyFont="1" applyFill="1" applyBorder="1" applyAlignment="1">
      <alignment horizontal="center"/>
    </xf>
    <xf numFmtId="49" fontId="30" fillId="23" borderId="56" xfId="0" applyNumberFormat="1" applyFont="1" applyFill="1" applyBorder="1" applyAlignment="1">
      <alignment horizontal="center"/>
    </xf>
    <xf numFmtId="49" fontId="30" fillId="23" borderId="55" xfId="0" applyNumberFormat="1" applyFont="1" applyFill="1" applyBorder="1" applyAlignment="1">
      <alignment horizontal="center"/>
    </xf>
    <xf numFmtId="164" fontId="17" fillId="4" borderId="1" xfId="0" applyNumberFormat="1" applyFont="1" applyFill="1" applyBorder="1" applyAlignment="1">
      <alignment horizontal="right"/>
    </xf>
    <xf numFmtId="164" fontId="17" fillId="4" borderId="38" xfId="0" applyNumberFormat="1" applyFont="1" applyFill="1" applyBorder="1" applyAlignment="1">
      <alignment horizontal="right"/>
    </xf>
    <xf numFmtId="164" fontId="17" fillId="4" borderId="37" xfId="0" applyNumberFormat="1" applyFont="1" applyFill="1" applyBorder="1" applyAlignment="1">
      <alignment horizontal="right"/>
    </xf>
    <xf numFmtId="0" fontId="14" fillId="5" borderId="15" xfId="0" applyFont="1" applyFill="1" applyBorder="1" applyAlignment="1">
      <alignment horizontal="center"/>
    </xf>
    <xf numFmtId="0" fontId="14" fillId="5" borderId="26" xfId="0" applyFont="1" applyFill="1" applyBorder="1" applyAlignment="1">
      <alignment horizontal="center"/>
    </xf>
    <xf numFmtId="0" fontId="14" fillId="5" borderId="27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26" borderId="15" xfId="0" applyFont="1" applyFill="1" applyBorder="1" applyAlignment="1">
      <alignment horizontal="center"/>
    </xf>
    <xf numFmtId="0" fontId="14" fillId="26" borderId="26" xfId="0" applyFont="1" applyFill="1" applyBorder="1" applyAlignment="1">
      <alignment horizontal="center"/>
    </xf>
    <xf numFmtId="0" fontId="14" fillId="26" borderId="27" xfId="0" applyFont="1" applyFill="1" applyBorder="1" applyAlignment="1">
      <alignment horizontal="center"/>
    </xf>
    <xf numFmtId="0" fontId="15" fillId="4" borderId="1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5" fillId="4" borderId="27" xfId="0" applyFont="1" applyFill="1" applyBorder="1" applyAlignment="1">
      <alignment horizontal="center"/>
    </xf>
    <xf numFmtId="0" fontId="15" fillId="5" borderId="15" xfId="0" applyFont="1" applyFill="1" applyBorder="1" applyAlignment="1">
      <alignment horizontal="center"/>
    </xf>
    <xf numFmtId="0" fontId="15" fillId="5" borderId="26" xfId="0" applyFont="1" applyFill="1" applyBorder="1" applyAlignment="1">
      <alignment horizontal="center"/>
    </xf>
    <xf numFmtId="0" fontId="15" fillId="5" borderId="27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14" fillId="22" borderId="15" xfId="0" applyFont="1" applyFill="1" applyBorder="1" applyAlignment="1">
      <alignment horizontal="center"/>
    </xf>
    <xf numFmtId="0" fontId="14" fillId="22" borderId="26" xfId="0" applyFont="1" applyFill="1" applyBorder="1" applyAlignment="1">
      <alignment horizontal="center"/>
    </xf>
    <xf numFmtId="0" fontId="14" fillId="22" borderId="27" xfId="0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14" fillId="19" borderId="15" xfId="0" applyFont="1" applyFill="1" applyBorder="1" applyAlignment="1">
      <alignment horizontal="center"/>
    </xf>
    <xf numFmtId="0" fontId="14" fillId="19" borderId="26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7" fillId="4" borderId="60" xfId="0" applyFont="1" applyFill="1" applyBorder="1" applyAlignment="1">
      <alignment horizontal="center"/>
    </xf>
    <xf numFmtId="0" fontId="17" fillId="4" borderId="69" xfId="0" applyFont="1" applyFill="1" applyBorder="1" applyAlignment="1">
      <alignment horizontal="center"/>
    </xf>
    <xf numFmtId="0" fontId="17" fillId="4" borderId="64" xfId="0" applyFont="1" applyFill="1" applyBorder="1" applyAlignment="1">
      <alignment horizontal="center"/>
    </xf>
    <xf numFmtId="0" fontId="23" fillId="5" borderId="15" xfId="0" applyFont="1" applyFill="1" applyBorder="1" applyAlignment="1" applyProtection="1">
      <alignment horizontal="center"/>
      <protection locked="0"/>
    </xf>
    <xf numFmtId="0" fontId="23" fillId="5" borderId="26" xfId="0" applyFont="1" applyFill="1" applyBorder="1" applyAlignment="1" applyProtection="1">
      <alignment horizontal="center"/>
      <protection locked="0"/>
    </xf>
    <xf numFmtId="0" fontId="23" fillId="5" borderId="27" xfId="0" applyFont="1" applyFill="1" applyBorder="1" applyAlignment="1" applyProtection="1">
      <alignment horizontal="center"/>
      <protection locked="0"/>
    </xf>
    <xf numFmtId="0" fontId="0" fillId="0" borderId="4" xfId="0" applyBorder="1" applyAlignment="1">
      <alignment horizontal="center"/>
    </xf>
    <xf numFmtId="0" fontId="22" fillId="4" borderId="15" xfId="0" applyFont="1" applyFill="1" applyBorder="1" applyAlignment="1" applyProtection="1">
      <alignment horizontal="center"/>
      <protection locked="0"/>
    </xf>
    <xf numFmtId="0" fontId="22" fillId="4" borderId="26" xfId="0" applyFont="1" applyFill="1" applyBorder="1" applyAlignment="1" applyProtection="1">
      <alignment horizontal="center"/>
      <protection locked="0"/>
    </xf>
    <xf numFmtId="0" fontId="22" fillId="4" borderId="25" xfId="0" applyFont="1" applyFill="1" applyBorder="1" applyAlignment="1" applyProtection="1">
      <alignment horizontal="center"/>
      <protection locked="0"/>
    </xf>
    <xf numFmtId="0" fontId="22" fillId="4" borderId="24" xfId="0" applyFont="1" applyFill="1" applyBorder="1" applyAlignment="1" applyProtection="1">
      <alignment horizontal="center"/>
      <protection locked="0"/>
    </xf>
    <xf numFmtId="0" fontId="33" fillId="17" borderId="35" xfId="0" applyFont="1" applyFill="1" applyBorder="1" applyAlignment="1">
      <alignment horizontal="center"/>
    </xf>
    <xf numFmtId="0" fontId="33" fillId="17" borderId="25" xfId="0" applyFont="1" applyFill="1" applyBorder="1" applyAlignment="1">
      <alignment horizontal="center"/>
    </xf>
    <xf numFmtId="0" fontId="33" fillId="17" borderId="24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0" borderId="38" xfId="0" applyFont="1" applyBorder="1" applyAlignment="1">
      <alignment horizontal="center"/>
    </xf>
    <xf numFmtId="0" fontId="30" fillId="0" borderId="37" xfId="0" applyFont="1" applyBorder="1" applyAlignment="1">
      <alignment horizontal="center"/>
    </xf>
    <xf numFmtId="0" fontId="10" fillId="26" borderId="3" xfId="0" applyFont="1" applyFill="1" applyBorder="1" applyAlignment="1">
      <alignment horizontal="center"/>
    </xf>
    <xf numFmtId="0" fontId="10" fillId="26" borderId="62" xfId="0" applyFont="1" applyFill="1" applyBorder="1" applyAlignment="1">
      <alignment horizontal="center"/>
    </xf>
    <xf numFmtId="0" fontId="10" fillId="26" borderId="63" xfId="0" applyFont="1" applyFill="1" applyBorder="1" applyAlignment="1">
      <alignment horizontal="center"/>
    </xf>
    <xf numFmtId="0" fontId="15" fillId="4" borderId="0" xfId="0" applyFont="1" applyFill="1" applyBorder="1" applyAlignment="1">
      <alignment horizontal="center"/>
    </xf>
    <xf numFmtId="0" fontId="10" fillId="4" borderId="0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33" fillId="17" borderId="15" xfId="0" applyFont="1" applyFill="1" applyBorder="1" applyAlignment="1">
      <alignment horizontal="center"/>
    </xf>
    <xf numFmtId="0" fontId="33" fillId="17" borderId="26" xfId="0" applyFont="1" applyFill="1" applyBorder="1" applyAlignment="1">
      <alignment horizontal="center"/>
    </xf>
    <xf numFmtId="0" fontId="33" fillId="17" borderId="27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7" xfId="0" applyBorder="1" applyAlignment="1">
      <alignment horizontal="left"/>
    </xf>
    <xf numFmtId="0" fontId="10" fillId="26" borderId="1" xfId="0" applyFont="1" applyFill="1" applyBorder="1" applyAlignment="1">
      <alignment horizontal="center"/>
    </xf>
    <xf numFmtId="0" fontId="10" fillId="26" borderId="38" xfId="0" applyFont="1" applyFill="1" applyBorder="1" applyAlignment="1">
      <alignment horizontal="center"/>
    </xf>
    <xf numFmtId="0" fontId="10" fillId="26" borderId="37" xfId="0" applyFont="1" applyFill="1" applyBorder="1" applyAlignment="1">
      <alignment horizontal="center"/>
    </xf>
    <xf numFmtId="164" fontId="17" fillId="15" borderId="1" xfId="0" applyNumberFormat="1" applyFont="1" applyFill="1" applyBorder="1" applyAlignment="1">
      <alignment horizontal="right"/>
    </xf>
    <xf numFmtId="164" fontId="17" fillId="15" borderId="38" xfId="0" applyNumberFormat="1" applyFont="1" applyFill="1" applyBorder="1" applyAlignment="1">
      <alignment horizontal="right"/>
    </xf>
    <xf numFmtId="164" fontId="17" fillId="15" borderId="37" xfId="0" applyNumberFormat="1" applyFont="1" applyFill="1" applyBorder="1" applyAlignment="1">
      <alignment horizontal="right"/>
    </xf>
    <xf numFmtId="49" fontId="39" fillId="23" borderId="1" xfId="0" applyNumberFormat="1" applyFont="1" applyFill="1" applyBorder="1" applyAlignment="1">
      <alignment horizontal="center"/>
    </xf>
    <xf numFmtId="49" fontId="13" fillId="23" borderId="38" xfId="0" applyNumberFormat="1" applyFont="1" applyFill="1" applyBorder="1" applyAlignment="1">
      <alignment horizontal="center"/>
    </xf>
    <xf numFmtId="49" fontId="13" fillId="23" borderId="37" xfId="0" applyNumberFormat="1" applyFont="1" applyFill="1" applyBorder="1" applyAlignment="1">
      <alignment horizontal="center"/>
    </xf>
    <xf numFmtId="164" fontId="17" fillId="15" borderId="3" xfId="0" applyNumberFormat="1" applyFont="1" applyFill="1" applyBorder="1" applyAlignment="1">
      <alignment horizontal="right"/>
    </xf>
    <xf numFmtId="164" fontId="17" fillId="15" borderId="62" xfId="0" applyNumberFormat="1" applyFont="1" applyFill="1" applyBorder="1" applyAlignment="1">
      <alignment horizontal="right"/>
    </xf>
    <xf numFmtId="164" fontId="17" fillId="15" borderId="63" xfId="0" applyNumberFormat="1" applyFont="1" applyFill="1" applyBorder="1" applyAlignment="1">
      <alignment horizontal="right"/>
    </xf>
    <xf numFmtId="164" fontId="17" fillId="15" borderId="4" xfId="0" applyNumberFormat="1" applyFont="1" applyFill="1" applyBorder="1" applyAlignment="1">
      <alignment horizontal="right"/>
    </xf>
    <xf numFmtId="0" fontId="75" fillId="23" borderId="1" xfId="0" applyFont="1" applyFill="1" applyBorder="1" applyAlignment="1">
      <alignment horizontal="center"/>
    </xf>
    <xf numFmtId="0" fontId="75" fillId="23" borderId="38" xfId="0" applyFont="1" applyFill="1" applyBorder="1" applyAlignment="1">
      <alignment horizontal="center"/>
    </xf>
    <xf numFmtId="0" fontId="75" fillId="23" borderId="37" xfId="0" applyFont="1" applyFill="1" applyBorder="1" applyAlignment="1">
      <alignment horizontal="center"/>
    </xf>
    <xf numFmtId="49" fontId="76" fillId="23" borderId="1" xfId="0" applyNumberFormat="1" applyFont="1" applyFill="1" applyBorder="1" applyAlignment="1">
      <alignment horizontal="center"/>
    </xf>
    <xf numFmtId="49" fontId="76" fillId="23" borderId="38" xfId="0" applyNumberFormat="1" applyFont="1" applyFill="1" applyBorder="1" applyAlignment="1">
      <alignment horizontal="center"/>
    </xf>
    <xf numFmtId="49" fontId="76" fillId="23" borderId="37" xfId="0" applyNumberFormat="1" applyFont="1" applyFill="1" applyBorder="1" applyAlignment="1">
      <alignment horizontal="center"/>
    </xf>
    <xf numFmtId="49" fontId="20" fillId="23" borderId="38" xfId="0" applyNumberFormat="1" applyFont="1" applyFill="1" applyBorder="1" applyAlignment="1">
      <alignment horizontal="center"/>
    </xf>
    <xf numFmtId="49" fontId="20" fillId="23" borderId="37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0" fillId="23" borderId="1" xfId="0" applyFont="1" applyFill="1" applyBorder="1" applyAlignment="1">
      <alignment horizontal="center"/>
    </xf>
    <xf numFmtId="0" fontId="20" fillId="23" borderId="38" xfId="0" applyFont="1" applyFill="1" applyBorder="1" applyAlignment="1">
      <alignment horizontal="center"/>
    </xf>
    <xf numFmtId="0" fontId="20" fillId="23" borderId="37" xfId="0" applyFont="1" applyFill="1" applyBorder="1" applyAlignment="1">
      <alignment horizontal="center"/>
    </xf>
    <xf numFmtId="0" fontId="17" fillId="33" borderId="1" xfId="0" applyFont="1" applyFill="1" applyBorder="1" applyAlignment="1">
      <alignment horizontal="center"/>
    </xf>
    <xf numFmtId="0" fontId="17" fillId="33" borderId="38" xfId="0" applyFont="1" applyFill="1" applyBorder="1" applyAlignment="1">
      <alignment horizontal="center"/>
    </xf>
    <xf numFmtId="0" fontId="17" fillId="33" borderId="37" xfId="0" applyFont="1" applyFill="1" applyBorder="1" applyAlignment="1">
      <alignment horizontal="center"/>
    </xf>
    <xf numFmtId="0" fontId="14" fillId="33" borderId="1" xfId="0" applyFont="1" applyFill="1" applyBorder="1" applyAlignment="1">
      <alignment horizontal="center"/>
    </xf>
    <xf numFmtId="0" fontId="14" fillId="33" borderId="38" xfId="0" applyFont="1" applyFill="1" applyBorder="1" applyAlignment="1">
      <alignment horizontal="center"/>
    </xf>
    <xf numFmtId="0" fontId="14" fillId="33" borderId="37" xfId="0" applyFont="1" applyFill="1" applyBorder="1" applyAlignment="1">
      <alignment horizontal="center"/>
    </xf>
    <xf numFmtId="49" fontId="20" fillId="10" borderId="2" xfId="0" applyNumberFormat="1" applyFont="1" applyFill="1" applyBorder="1" applyAlignment="1">
      <alignment horizontal="center"/>
    </xf>
    <xf numFmtId="49" fontId="30" fillId="10" borderId="56" xfId="0" applyNumberFormat="1" applyFont="1" applyFill="1" applyBorder="1" applyAlignment="1">
      <alignment horizontal="center"/>
    </xf>
    <xf numFmtId="49" fontId="30" fillId="10" borderId="55" xfId="0" applyNumberFormat="1" applyFont="1" applyFill="1" applyBorder="1" applyAlignment="1">
      <alignment horizontal="center"/>
    </xf>
    <xf numFmtId="0" fontId="59" fillId="33" borderId="1" xfId="0" applyFont="1" applyFill="1" applyBorder="1" applyAlignment="1">
      <alignment horizontal="center"/>
    </xf>
    <xf numFmtId="0" fontId="59" fillId="33" borderId="38" xfId="0" applyFont="1" applyFill="1" applyBorder="1" applyAlignment="1">
      <alignment horizontal="center"/>
    </xf>
    <xf numFmtId="0" fontId="59" fillId="33" borderId="37" xfId="0" applyFont="1" applyFill="1" applyBorder="1" applyAlignment="1">
      <alignment horizontal="center"/>
    </xf>
    <xf numFmtId="49" fontId="20" fillId="10" borderId="1" xfId="0" applyNumberFormat="1" applyFont="1" applyFill="1" applyBorder="1" applyAlignment="1">
      <alignment horizontal="center"/>
    </xf>
    <xf numFmtId="49" fontId="17" fillId="10" borderId="38" xfId="0" applyNumberFormat="1" applyFont="1" applyFill="1" applyBorder="1" applyAlignment="1">
      <alignment horizontal="center"/>
    </xf>
    <xf numFmtId="49" fontId="17" fillId="10" borderId="37" xfId="0" applyNumberFormat="1" applyFont="1" applyFill="1" applyBorder="1" applyAlignment="1">
      <alignment horizontal="center"/>
    </xf>
    <xf numFmtId="49" fontId="20" fillId="10" borderId="38" xfId="0" applyNumberFormat="1" applyFont="1" applyFill="1" applyBorder="1" applyAlignment="1">
      <alignment horizontal="center"/>
    </xf>
    <xf numFmtId="49" fontId="20" fillId="10" borderId="37" xfId="0" applyNumberFormat="1" applyFont="1" applyFill="1" applyBorder="1" applyAlignment="1">
      <alignment horizontal="center"/>
    </xf>
    <xf numFmtId="44" fontId="15" fillId="15" borderId="4" xfId="0" applyNumberFormat="1" applyFont="1" applyFill="1" applyBorder="1" applyAlignment="1">
      <alignment horizontal="center"/>
    </xf>
    <xf numFmtId="44" fontId="16" fillId="19" borderId="33" xfId="0" applyNumberFormat="1" applyFont="1" applyFill="1" applyBorder="1" applyAlignment="1">
      <alignment horizontal="center"/>
    </xf>
    <xf numFmtId="44" fontId="16" fillId="19" borderId="32" xfId="0" applyNumberFormat="1" applyFont="1" applyFill="1" applyBorder="1" applyAlignment="1">
      <alignment horizontal="center"/>
    </xf>
    <xf numFmtId="44" fontId="16" fillId="19" borderId="31" xfId="0" applyNumberFormat="1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6" xfId="0" applyBorder="1" applyAlignment="1">
      <alignment horizontal="center"/>
    </xf>
    <xf numFmtId="44" fontId="15" fillId="20" borderId="33" xfId="0" applyNumberFormat="1" applyFont="1" applyFill="1" applyBorder="1" applyAlignment="1">
      <alignment horizontal="center"/>
    </xf>
    <xf numFmtId="44" fontId="15" fillId="20" borderId="32" xfId="0" applyNumberFormat="1" applyFont="1" applyFill="1" applyBorder="1" applyAlignment="1">
      <alignment horizontal="center"/>
    </xf>
    <xf numFmtId="44" fontId="15" fillId="20" borderId="31" xfId="0" applyNumberFormat="1" applyFont="1" applyFill="1" applyBorder="1" applyAlignment="1">
      <alignment horizontal="center"/>
    </xf>
    <xf numFmtId="44" fontId="15" fillId="6" borderId="33" xfId="0" applyNumberFormat="1" applyFont="1" applyFill="1" applyBorder="1" applyAlignment="1">
      <alignment horizontal="center"/>
    </xf>
    <xf numFmtId="44" fontId="15" fillId="6" borderId="32" xfId="0" applyNumberFormat="1" applyFont="1" applyFill="1" applyBorder="1" applyAlignment="1">
      <alignment horizontal="center"/>
    </xf>
    <xf numFmtId="44" fontId="15" fillId="6" borderId="31" xfId="0" applyNumberFormat="1" applyFont="1" applyFill="1" applyBorder="1" applyAlignment="1">
      <alignment horizontal="center"/>
    </xf>
    <xf numFmtId="0" fontId="52" fillId="26" borderId="4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38" xfId="0" applyNumberFormat="1" applyBorder="1" applyAlignment="1">
      <alignment horizontal="center"/>
    </xf>
    <xf numFmtId="10" fontId="0" fillId="0" borderId="37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11" fillId="0" borderId="4" xfId="0" applyFont="1" applyBorder="1" applyAlignment="1">
      <alignment horizontal="left"/>
    </xf>
    <xf numFmtId="10" fontId="11" fillId="4" borderId="1" xfId="0" applyNumberFormat="1" applyFont="1" applyFill="1" applyBorder="1" applyAlignment="1">
      <alignment horizontal="left"/>
    </xf>
    <xf numFmtId="10" fontId="11" fillId="4" borderId="38" xfId="0" applyNumberFormat="1" applyFont="1" applyFill="1" applyBorder="1" applyAlignment="1">
      <alignment horizontal="left"/>
    </xf>
    <xf numFmtId="10" fontId="11" fillId="4" borderId="37" xfId="0" applyNumberFormat="1" applyFont="1" applyFill="1" applyBorder="1" applyAlignment="1">
      <alignment horizontal="left"/>
    </xf>
    <xf numFmtId="44" fontId="53" fillId="26" borderId="5" xfId="0" applyNumberFormat="1" applyFont="1" applyFill="1" applyBorder="1" applyAlignment="1">
      <alignment horizontal="center"/>
    </xf>
    <xf numFmtId="44" fontId="53" fillId="26" borderId="40" xfId="0" applyNumberFormat="1" applyFont="1" applyFill="1" applyBorder="1" applyAlignment="1">
      <alignment horizontal="center"/>
    </xf>
    <xf numFmtId="44" fontId="53" fillId="26" borderId="6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61" fillId="23" borderId="1" xfId="0" applyFont="1" applyFill="1" applyBorder="1" applyAlignment="1">
      <alignment horizontal="center"/>
    </xf>
    <xf numFmtId="0" fontId="61" fillId="23" borderId="38" xfId="0" applyFont="1" applyFill="1" applyBorder="1" applyAlignment="1">
      <alignment horizontal="center"/>
    </xf>
    <xf numFmtId="0" fontId="61" fillId="23" borderId="37" xfId="0" applyFont="1" applyFill="1" applyBorder="1" applyAlignment="1">
      <alignment horizontal="center"/>
    </xf>
  </cellXfs>
  <cellStyles count="5">
    <cellStyle name="Moeda" xfId="1" builtinId="4"/>
    <cellStyle name="Normal" xfId="0" builtinId="0"/>
    <cellStyle name="Porcentagem" xfId="2" builtinId="5"/>
    <cellStyle name="S9" xfId="3"/>
    <cellStyle name="Separador de milhares" xfId="4" builtinId="3"/>
  </cellStyles>
  <dxfs count="111"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</dxfs>
  <tableStyles count="0" defaultTableStyle="TableStyleMedium9" defaultPivotStyle="PivotStyleLight16"/>
  <colors>
    <mruColors>
      <color rgb="FFFFFF00"/>
    </mru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0.xml"/><Relationship Id="rId68" Type="http://schemas.openxmlformats.org/officeDocument/2006/relationships/worksheet" Target="worksheets/sheet65.xml"/><Relationship Id="rId76" Type="http://schemas.openxmlformats.org/officeDocument/2006/relationships/worksheet" Target="worksheets/sheet73.xml"/><Relationship Id="rId84" Type="http://schemas.openxmlformats.org/officeDocument/2006/relationships/worksheet" Target="worksheets/sheet81.xml"/><Relationship Id="rId89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68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hartsheet" Target="chartsheets/sheet3.xml"/><Relationship Id="rId66" Type="http://schemas.openxmlformats.org/officeDocument/2006/relationships/worksheet" Target="worksheets/sheet63.xml"/><Relationship Id="rId74" Type="http://schemas.openxmlformats.org/officeDocument/2006/relationships/worksheet" Target="worksheets/sheet71.xml"/><Relationship Id="rId79" Type="http://schemas.openxmlformats.org/officeDocument/2006/relationships/worksheet" Target="worksheets/sheet76.xml"/><Relationship Id="rId87" Type="http://schemas.openxmlformats.org/officeDocument/2006/relationships/worksheet" Target="worksheets/sheet8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58.xml"/><Relationship Id="rId82" Type="http://schemas.openxmlformats.org/officeDocument/2006/relationships/worksheet" Target="worksheets/sheet79.xml"/><Relationship Id="rId90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hartsheet" Target="chartsheets/sheet1.xml"/><Relationship Id="rId64" Type="http://schemas.openxmlformats.org/officeDocument/2006/relationships/worksheet" Target="worksheets/sheet61.xml"/><Relationship Id="rId69" Type="http://schemas.openxmlformats.org/officeDocument/2006/relationships/worksheet" Target="worksheets/sheet66.xml"/><Relationship Id="rId77" Type="http://schemas.openxmlformats.org/officeDocument/2006/relationships/worksheet" Target="worksheets/sheet7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69.xml"/><Relationship Id="rId80" Type="http://schemas.openxmlformats.org/officeDocument/2006/relationships/worksheet" Target="worksheets/sheet77.xml"/><Relationship Id="rId85" Type="http://schemas.openxmlformats.org/officeDocument/2006/relationships/worksheet" Target="worksheets/sheet8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6.xml"/><Relationship Id="rId67" Type="http://schemas.openxmlformats.org/officeDocument/2006/relationships/worksheet" Target="worksheets/sheet6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59.xml"/><Relationship Id="rId70" Type="http://schemas.openxmlformats.org/officeDocument/2006/relationships/worksheet" Target="worksheets/sheet67.xml"/><Relationship Id="rId75" Type="http://schemas.openxmlformats.org/officeDocument/2006/relationships/worksheet" Target="worksheets/sheet72.xml"/><Relationship Id="rId83" Type="http://schemas.openxmlformats.org/officeDocument/2006/relationships/worksheet" Target="worksheets/sheet80.xml"/><Relationship Id="rId88" Type="http://schemas.openxmlformats.org/officeDocument/2006/relationships/worksheet" Target="worksheets/sheet85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hartsheet" Target="chartsheets/sheet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57.xml"/><Relationship Id="rId65" Type="http://schemas.openxmlformats.org/officeDocument/2006/relationships/worksheet" Target="worksheets/sheet62.xml"/><Relationship Id="rId73" Type="http://schemas.openxmlformats.org/officeDocument/2006/relationships/worksheet" Target="worksheets/sheet70.xml"/><Relationship Id="rId78" Type="http://schemas.openxmlformats.org/officeDocument/2006/relationships/worksheet" Target="worksheets/sheet75.xml"/><Relationship Id="rId81" Type="http://schemas.openxmlformats.org/officeDocument/2006/relationships/worksheet" Target="worksheets/sheet78.xml"/><Relationship Id="rId86" Type="http://schemas.openxmlformats.org/officeDocument/2006/relationships/worksheet" Target="worksheets/sheet8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barChart>
        <c:barDir val="col"/>
        <c:grouping val="clustered"/>
        <c:ser>
          <c:idx val="0"/>
          <c:order val="0"/>
          <c:tx>
            <c:strRef>
              <c:f>JANEIRO24!$I$1</c:f>
              <c:strCache>
                <c:ptCount val="1"/>
                <c:pt idx="0">
                  <c:v>OK</c:v>
                </c:pt>
              </c:strCache>
            </c:strRef>
          </c:tx>
          <c:cat>
            <c:multiLvlStrRef>
              <c:f>JANEIRO24!$A$2:$H$13</c:f>
              <c:multiLvlStrCache>
                <c:ptCount val="12"/>
                <c:lvl>
                  <c:pt idx="1">
                    <c:v>20</c:v>
                  </c:pt>
                  <c:pt idx="2">
                    <c:v>5</c:v>
                  </c:pt>
                  <c:pt idx="3">
                    <c:v>12</c:v>
                  </c:pt>
                  <c:pt idx="4">
                    <c:v>1059</c:v>
                  </c:pt>
                  <c:pt idx="5">
                    <c:v>20</c:v>
                  </c:pt>
                  <c:pt idx="6">
                    <c:v>5.390</c:v>
                  </c:pt>
                  <c:pt idx="7">
                    <c:v>1400</c:v>
                  </c:pt>
                  <c:pt idx="10">
                    <c:v>4.200</c:v>
                  </c:pt>
                  <c:pt idx="11">
                    <c:v>3.8</c:v>
                  </c:pt>
                </c:lvl>
                <c:lvl>
                  <c:pt idx="1">
                    <c:v>45X45</c:v>
                  </c:pt>
                  <c:pt idx="2">
                    <c:v>100X200</c:v>
                  </c:pt>
                  <c:pt idx="3">
                    <c:v>103X50</c:v>
                  </c:pt>
                  <c:pt idx="4">
                    <c:v>20X20</c:v>
                  </c:pt>
                  <c:pt idx="5">
                    <c:v>45X85</c:v>
                  </c:pt>
                  <c:pt idx="6">
                    <c:v>130X240</c:v>
                  </c:pt>
                  <c:pt idx="7">
                    <c:v>18X18</c:v>
                  </c:pt>
                  <c:pt idx="10">
                    <c:v>18X18</c:v>
                  </c:pt>
                  <c:pt idx="11">
                    <c:v>140X72</c:v>
                  </c:pt>
                </c:lvl>
                <c:lvl>
                  <c:pt idx="1">
                    <c:v>2800</c:v>
                  </c:pt>
                  <c:pt idx="2">
                    <c:v>4672</c:v>
                  </c:pt>
                  <c:pt idx="3">
                    <c:v>2345</c:v>
                  </c:pt>
                  <c:pt idx="4">
                    <c:v>4389</c:v>
                  </c:pt>
                  <c:pt idx="5">
                    <c:v>4402</c:v>
                  </c:pt>
                  <c:pt idx="6">
                    <c:v>4352</c:v>
                  </c:pt>
                  <c:pt idx="7">
                    <c:v>4491</c:v>
                  </c:pt>
                  <c:pt idx="10">
                    <c:v>4491</c:v>
                  </c:pt>
                  <c:pt idx="11">
                    <c:v>4948</c:v>
                  </c:pt>
                </c:lvl>
                <c:lvl>
                  <c:pt idx="1">
                    <c:v>COUCHE</c:v>
                  </c:pt>
                  <c:pt idx="2">
                    <c:v>TC</c:v>
                  </c:pt>
                  <c:pt idx="3">
                    <c:v>TRANSTHERM</c:v>
                  </c:pt>
                  <c:pt idx="4">
                    <c:v>BOPP</c:v>
                  </c:pt>
                  <c:pt idx="5">
                    <c:v>TC</c:v>
                  </c:pt>
                  <c:pt idx="6">
                    <c:v>PROTACK</c:v>
                  </c:pt>
                  <c:pt idx="7">
                    <c:v>C.B</c:v>
                  </c:pt>
                  <c:pt idx="10">
                    <c:v>C.B</c:v>
                  </c:pt>
                  <c:pt idx="11">
                    <c:v>METALIZADO</c:v>
                  </c:pt>
                </c:lvl>
                <c:lvl>
                  <c:pt idx="1">
                    <c:v>15605</c:v>
                  </c:pt>
                  <c:pt idx="2">
                    <c:v>15861</c:v>
                  </c:pt>
                  <c:pt idx="3">
                    <c:v>15910</c:v>
                  </c:pt>
                  <c:pt idx="4">
                    <c:v>0</c:v>
                  </c:pt>
                  <c:pt idx="5">
                    <c:v>16116</c:v>
                  </c:pt>
                  <c:pt idx="6">
                    <c:v>16127</c:v>
                  </c:pt>
                  <c:pt idx="7">
                    <c:v>16256</c:v>
                  </c:pt>
                  <c:pt idx="10">
                    <c:v>15989</c:v>
                  </c:pt>
                  <c:pt idx="11">
                    <c:v>16133</c:v>
                  </c:pt>
                </c:lvl>
                <c:lvl>
                  <c:pt idx="2">
                    <c:v>17/1</c:v>
                  </c:pt>
                  <c:pt idx="4">
                    <c:v>09/1</c:v>
                  </c:pt>
                  <c:pt idx="6">
                    <c:v>29/1</c:v>
                  </c:pt>
                  <c:pt idx="10">
                    <c:v>11/1</c:v>
                  </c:pt>
                </c:lvl>
                <c:lvl>
                  <c:pt idx="1">
                    <c:v>19/12</c:v>
                  </c:pt>
                  <c:pt idx="2">
                    <c:v>17/01</c:v>
                  </c:pt>
                  <c:pt idx="3">
                    <c:v>31/1</c:v>
                  </c:pt>
                  <c:pt idx="4">
                    <c:v>20/10</c:v>
                  </c:pt>
                  <c:pt idx="5">
                    <c:v>23/2</c:v>
                  </c:pt>
                  <c:pt idx="6">
                    <c:v>31/1</c:v>
                  </c:pt>
                  <c:pt idx="7">
                    <c:v>09/2</c:v>
                  </c:pt>
                  <c:pt idx="10">
                    <c:v>15/1</c:v>
                  </c:pt>
                  <c:pt idx="11">
                    <c:v>29/1</c:v>
                  </c:pt>
                </c:lvl>
                <c:lvl>
                  <c:pt idx="0">
                    <c:v>GRAFICAS</c:v>
                  </c:pt>
                  <c:pt idx="1">
                    <c:v>DUKE</c:v>
                  </c:pt>
                  <c:pt idx="2">
                    <c:v>HIDROQUIMICA</c:v>
                  </c:pt>
                  <c:pt idx="3">
                    <c:v>CARTORIO</c:v>
                  </c:pt>
                  <c:pt idx="4">
                    <c:v>MACROSUL</c:v>
                  </c:pt>
                  <c:pt idx="5">
                    <c:v>ALTAIR</c:v>
                  </c:pt>
                  <c:pt idx="6">
                    <c:v>SULCOLOR</c:v>
                  </c:pt>
                  <c:pt idx="7">
                    <c:v>MACROSUL</c:v>
                  </c:pt>
                  <c:pt idx="9">
                    <c:v>FLEXO</c:v>
                  </c:pt>
                  <c:pt idx="10">
                    <c:v>MACROSUL</c:v>
                  </c:pt>
                  <c:pt idx="11">
                    <c:v>BUFALO</c:v>
                  </c:pt>
                </c:lvl>
              </c:multiLvlStrCache>
            </c:multiLvlStrRef>
          </c:cat>
          <c:val>
            <c:numRef>
              <c:f>JANEIRO24!$I$2:$I$13</c:f>
              <c:numCache>
                <c:formatCode>General</c:formatCode>
                <c:ptCount val="12"/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JANEIRO24!$J$1</c:f>
              <c:strCache>
                <c:ptCount val="1"/>
                <c:pt idx="0">
                  <c:v>PRODUZIDO POR</c:v>
                </c:pt>
              </c:strCache>
            </c:strRef>
          </c:tx>
          <c:cat>
            <c:multiLvlStrRef>
              <c:f>JANEIRO24!$A$2:$H$13</c:f>
              <c:multiLvlStrCache>
                <c:ptCount val="12"/>
                <c:lvl>
                  <c:pt idx="1">
                    <c:v>20</c:v>
                  </c:pt>
                  <c:pt idx="2">
                    <c:v>5</c:v>
                  </c:pt>
                  <c:pt idx="3">
                    <c:v>12</c:v>
                  </c:pt>
                  <c:pt idx="4">
                    <c:v>1059</c:v>
                  </c:pt>
                  <c:pt idx="5">
                    <c:v>20</c:v>
                  </c:pt>
                  <c:pt idx="6">
                    <c:v>5.390</c:v>
                  </c:pt>
                  <c:pt idx="7">
                    <c:v>1400</c:v>
                  </c:pt>
                  <c:pt idx="10">
                    <c:v>4.200</c:v>
                  </c:pt>
                  <c:pt idx="11">
                    <c:v>3.8</c:v>
                  </c:pt>
                </c:lvl>
                <c:lvl>
                  <c:pt idx="1">
                    <c:v>45X45</c:v>
                  </c:pt>
                  <c:pt idx="2">
                    <c:v>100X200</c:v>
                  </c:pt>
                  <c:pt idx="3">
                    <c:v>103X50</c:v>
                  </c:pt>
                  <c:pt idx="4">
                    <c:v>20X20</c:v>
                  </c:pt>
                  <c:pt idx="5">
                    <c:v>45X85</c:v>
                  </c:pt>
                  <c:pt idx="6">
                    <c:v>130X240</c:v>
                  </c:pt>
                  <c:pt idx="7">
                    <c:v>18X18</c:v>
                  </c:pt>
                  <c:pt idx="10">
                    <c:v>18X18</c:v>
                  </c:pt>
                  <c:pt idx="11">
                    <c:v>140X72</c:v>
                  </c:pt>
                </c:lvl>
                <c:lvl>
                  <c:pt idx="1">
                    <c:v>2800</c:v>
                  </c:pt>
                  <c:pt idx="2">
                    <c:v>4672</c:v>
                  </c:pt>
                  <c:pt idx="3">
                    <c:v>2345</c:v>
                  </c:pt>
                  <c:pt idx="4">
                    <c:v>4389</c:v>
                  </c:pt>
                  <c:pt idx="5">
                    <c:v>4402</c:v>
                  </c:pt>
                  <c:pt idx="6">
                    <c:v>4352</c:v>
                  </c:pt>
                  <c:pt idx="7">
                    <c:v>4491</c:v>
                  </c:pt>
                  <c:pt idx="10">
                    <c:v>4491</c:v>
                  </c:pt>
                  <c:pt idx="11">
                    <c:v>4948</c:v>
                  </c:pt>
                </c:lvl>
                <c:lvl>
                  <c:pt idx="1">
                    <c:v>COUCHE</c:v>
                  </c:pt>
                  <c:pt idx="2">
                    <c:v>TC</c:v>
                  </c:pt>
                  <c:pt idx="3">
                    <c:v>TRANSTHERM</c:v>
                  </c:pt>
                  <c:pt idx="4">
                    <c:v>BOPP</c:v>
                  </c:pt>
                  <c:pt idx="5">
                    <c:v>TC</c:v>
                  </c:pt>
                  <c:pt idx="6">
                    <c:v>PROTACK</c:v>
                  </c:pt>
                  <c:pt idx="7">
                    <c:v>C.B</c:v>
                  </c:pt>
                  <c:pt idx="10">
                    <c:v>C.B</c:v>
                  </c:pt>
                  <c:pt idx="11">
                    <c:v>METALIZADO</c:v>
                  </c:pt>
                </c:lvl>
                <c:lvl>
                  <c:pt idx="1">
                    <c:v>15605</c:v>
                  </c:pt>
                  <c:pt idx="2">
                    <c:v>15861</c:v>
                  </c:pt>
                  <c:pt idx="3">
                    <c:v>15910</c:v>
                  </c:pt>
                  <c:pt idx="4">
                    <c:v>0</c:v>
                  </c:pt>
                  <c:pt idx="5">
                    <c:v>16116</c:v>
                  </c:pt>
                  <c:pt idx="6">
                    <c:v>16127</c:v>
                  </c:pt>
                  <c:pt idx="7">
                    <c:v>16256</c:v>
                  </c:pt>
                  <c:pt idx="10">
                    <c:v>15989</c:v>
                  </c:pt>
                  <c:pt idx="11">
                    <c:v>16133</c:v>
                  </c:pt>
                </c:lvl>
                <c:lvl>
                  <c:pt idx="2">
                    <c:v>17/1</c:v>
                  </c:pt>
                  <c:pt idx="4">
                    <c:v>09/1</c:v>
                  </c:pt>
                  <c:pt idx="6">
                    <c:v>29/1</c:v>
                  </c:pt>
                  <c:pt idx="10">
                    <c:v>11/1</c:v>
                  </c:pt>
                </c:lvl>
                <c:lvl>
                  <c:pt idx="1">
                    <c:v>19/12</c:v>
                  </c:pt>
                  <c:pt idx="2">
                    <c:v>17/01</c:v>
                  </c:pt>
                  <c:pt idx="3">
                    <c:v>31/1</c:v>
                  </c:pt>
                  <c:pt idx="4">
                    <c:v>20/10</c:v>
                  </c:pt>
                  <c:pt idx="5">
                    <c:v>23/2</c:v>
                  </c:pt>
                  <c:pt idx="6">
                    <c:v>31/1</c:v>
                  </c:pt>
                  <c:pt idx="7">
                    <c:v>09/2</c:v>
                  </c:pt>
                  <c:pt idx="10">
                    <c:v>15/1</c:v>
                  </c:pt>
                  <c:pt idx="11">
                    <c:v>29/1</c:v>
                  </c:pt>
                </c:lvl>
                <c:lvl>
                  <c:pt idx="0">
                    <c:v>GRAFICAS</c:v>
                  </c:pt>
                  <c:pt idx="1">
                    <c:v>DUKE</c:v>
                  </c:pt>
                  <c:pt idx="2">
                    <c:v>HIDROQUIMICA</c:v>
                  </c:pt>
                  <c:pt idx="3">
                    <c:v>CARTORIO</c:v>
                  </c:pt>
                  <c:pt idx="4">
                    <c:v>MACROSUL</c:v>
                  </c:pt>
                  <c:pt idx="5">
                    <c:v>ALTAIR</c:v>
                  </c:pt>
                  <c:pt idx="6">
                    <c:v>SULCOLOR</c:v>
                  </c:pt>
                  <c:pt idx="7">
                    <c:v>MACROSUL</c:v>
                  </c:pt>
                  <c:pt idx="9">
                    <c:v>FLEXO</c:v>
                  </c:pt>
                  <c:pt idx="10">
                    <c:v>MACROSUL</c:v>
                  </c:pt>
                  <c:pt idx="11">
                    <c:v>BUFALO</c:v>
                  </c:pt>
                </c:lvl>
              </c:multiLvlStrCache>
            </c:multiLvlStrRef>
          </c:cat>
          <c:val>
            <c:numRef>
              <c:f>JANEIRO24!$J$2:$J$13</c:f>
              <c:numCache>
                <c:formatCode>@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JANEIRO24!$K$1</c:f>
              <c:strCache>
                <c:ptCount val="1"/>
                <c:pt idx="0">
                  <c:v>O/C</c:v>
                </c:pt>
              </c:strCache>
            </c:strRef>
          </c:tx>
          <c:cat>
            <c:multiLvlStrRef>
              <c:f>JANEIRO24!$A$2:$H$13</c:f>
              <c:multiLvlStrCache>
                <c:ptCount val="12"/>
                <c:lvl>
                  <c:pt idx="1">
                    <c:v>20</c:v>
                  </c:pt>
                  <c:pt idx="2">
                    <c:v>5</c:v>
                  </c:pt>
                  <c:pt idx="3">
                    <c:v>12</c:v>
                  </c:pt>
                  <c:pt idx="4">
                    <c:v>1059</c:v>
                  </c:pt>
                  <c:pt idx="5">
                    <c:v>20</c:v>
                  </c:pt>
                  <c:pt idx="6">
                    <c:v>5.390</c:v>
                  </c:pt>
                  <c:pt idx="7">
                    <c:v>1400</c:v>
                  </c:pt>
                  <c:pt idx="10">
                    <c:v>4.200</c:v>
                  </c:pt>
                  <c:pt idx="11">
                    <c:v>3.8</c:v>
                  </c:pt>
                </c:lvl>
                <c:lvl>
                  <c:pt idx="1">
                    <c:v>45X45</c:v>
                  </c:pt>
                  <c:pt idx="2">
                    <c:v>100X200</c:v>
                  </c:pt>
                  <c:pt idx="3">
                    <c:v>103X50</c:v>
                  </c:pt>
                  <c:pt idx="4">
                    <c:v>20X20</c:v>
                  </c:pt>
                  <c:pt idx="5">
                    <c:v>45X85</c:v>
                  </c:pt>
                  <c:pt idx="6">
                    <c:v>130X240</c:v>
                  </c:pt>
                  <c:pt idx="7">
                    <c:v>18X18</c:v>
                  </c:pt>
                  <c:pt idx="10">
                    <c:v>18X18</c:v>
                  </c:pt>
                  <c:pt idx="11">
                    <c:v>140X72</c:v>
                  </c:pt>
                </c:lvl>
                <c:lvl>
                  <c:pt idx="1">
                    <c:v>2800</c:v>
                  </c:pt>
                  <c:pt idx="2">
                    <c:v>4672</c:v>
                  </c:pt>
                  <c:pt idx="3">
                    <c:v>2345</c:v>
                  </c:pt>
                  <c:pt idx="4">
                    <c:v>4389</c:v>
                  </c:pt>
                  <c:pt idx="5">
                    <c:v>4402</c:v>
                  </c:pt>
                  <c:pt idx="6">
                    <c:v>4352</c:v>
                  </c:pt>
                  <c:pt idx="7">
                    <c:v>4491</c:v>
                  </c:pt>
                  <c:pt idx="10">
                    <c:v>4491</c:v>
                  </c:pt>
                  <c:pt idx="11">
                    <c:v>4948</c:v>
                  </c:pt>
                </c:lvl>
                <c:lvl>
                  <c:pt idx="1">
                    <c:v>COUCHE</c:v>
                  </c:pt>
                  <c:pt idx="2">
                    <c:v>TC</c:v>
                  </c:pt>
                  <c:pt idx="3">
                    <c:v>TRANSTHERM</c:v>
                  </c:pt>
                  <c:pt idx="4">
                    <c:v>BOPP</c:v>
                  </c:pt>
                  <c:pt idx="5">
                    <c:v>TC</c:v>
                  </c:pt>
                  <c:pt idx="6">
                    <c:v>PROTACK</c:v>
                  </c:pt>
                  <c:pt idx="7">
                    <c:v>C.B</c:v>
                  </c:pt>
                  <c:pt idx="10">
                    <c:v>C.B</c:v>
                  </c:pt>
                  <c:pt idx="11">
                    <c:v>METALIZADO</c:v>
                  </c:pt>
                </c:lvl>
                <c:lvl>
                  <c:pt idx="1">
                    <c:v>15605</c:v>
                  </c:pt>
                  <c:pt idx="2">
                    <c:v>15861</c:v>
                  </c:pt>
                  <c:pt idx="3">
                    <c:v>15910</c:v>
                  </c:pt>
                  <c:pt idx="4">
                    <c:v>0</c:v>
                  </c:pt>
                  <c:pt idx="5">
                    <c:v>16116</c:v>
                  </c:pt>
                  <c:pt idx="6">
                    <c:v>16127</c:v>
                  </c:pt>
                  <c:pt idx="7">
                    <c:v>16256</c:v>
                  </c:pt>
                  <c:pt idx="10">
                    <c:v>15989</c:v>
                  </c:pt>
                  <c:pt idx="11">
                    <c:v>16133</c:v>
                  </c:pt>
                </c:lvl>
                <c:lvl>
                  <c:pt idx="2">
                    <c:v>17/1</c:v>
                  </c:pt>
                  <c:pt idx="4">
                    <c:v>09/1</c:v>
                  </c:pt>
                  <c:pt idx="6">
                    <c:v>29/1</c:v>
                  </c:pt>
                  <c:pt idx="10">
                    <c:v>11/1</c:v>
                  </c:pt>
                </c:lvl>
                <c:lvl>
                  <c:pt idx="1">
                    <c:v>19/12</c:v>
                  </c:pt>
                  <c:pt idx="2">
                    <c:v>17/01</c:v>
                  </c:pt>
                  <c:pt idx="3">
                    <c:v>31/1</c:v>
                  </c:pt>
                  <c:pt idx="4">
                    <c:v>20/10</c:v>
                  </c:pt>
                  <c:pt idx="5">
                    <c:v>23/2</c:v>
                  </c:pt>
                  <c:pt idx="6">
                    <c:v>31/1</c:v>
                  </c:pt>
                  <c:pt idx="7">
                    <c:v>09/2</c:v>
                  </c:pt>
                  <c:pt idx="10">
                    <c:v>15/1</c:v>
                  </c:pt>
                  <c:pt idx="11">
                    <c:v>29/1</c:v>
                  </c:pt>
                </c:lvl>
                <c:lvl>
                  <c:pt idx="0">
                    <c:v>GRAFICAS</c:v>
                  </c:pt>
                  <c:pt idx="1">
                    <c:v>DUKE</c:v>
                  </c:pt>
                  <c:pt idx="2">
                    <c:v>HIDROQUIMICA</c:v>
                  </c:pt>
                  <c:pt idx="3">
                    <c:v>CARTORIO</c:v>
                  </c:pt>
                  <c:pt idx="4">
                    <c:v>MACROSUL</c:v>
                  </c:pt>
                  <c:pt idx="5">
                    <c:v>ALTAIR</c:v>
                  </c:pt>
                  <c:pt idx="6">
                    <c:v>SULCOLOR</c:v>
                  </c:pt>
                  <c:pt idx="7">
                    <c:v>MACROSUL</c:v>
                  </c:pt>
                  <c:pt idx="9">
                    <c:v>FLEXO</c:v>
                  </c:pt>
                  <c:pt idx="10">
                    <c:v>MACROSUL</c:v>
                  </c:pt>
                  <c:pt idx="11">
                    <c:v>BUFALO</c:v>
                  </c:pt>
                </c:lvl>
              </c:multiLvlStrCache>
            </c:multiLvlStrRef>
          </c:cat>
          <c:val>
            <c:numRef>
              <c:f>JANEIRO24!$K$2:$K$13</c:f>
              <c:numCache>
                <c:formatCode>@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0" formatCode="General">
                  <c:v>0</c:v>
                </c:pt>
              </c:numCache>
            </c:numRef>
          </c:val>
        </c:ser>
        <c:ser>
          <c:idx val="3"/>
          <c:order val="3"/>
          <c:tx>
            <c:strRef>
              <c:f>JANEIRO24!$L$1</c:f>
              <c:strCache>
                <c:ptCount val="1"/>
                <c:pt idx="0">
                  <c:v>VALOR</c:v>
                </c:pt>
              </c:strCache>
            </c:strRef>
          </c:tx>
          <c:cat>
            <c:multiLvlStrRef>
              <c:f>JANEIRO24!$A$2:$H$13</c:f>
              <c:multiLvlStrCache>
                <c:ptCount val="12"/>
                <c:lvl>
                  <c:pt idx="1">
                    <c:v>20</c:v>
                  </c:pt>
                  <c:pt idx="2">
                    <c:v>5</c:v>
                  </c:pt>
                  <c:pt idx="3">
                    <c:v>12</c:v>
                  </c:pt>
                  <c:pt idx="4">
                    <c:v>1059</c:v>
                  </c:pt>
                  <c:pt idx="5">
                    <c:v>20</c:v>
                  </c:pt>
                  <c:pt idx="6">
                    <c:v>5.390</c:v>
                  </c:pt>
                  <c:pt idx="7">
                    <c:v>1400</c:v>
                  </c:pt>
                  <c:pt idx="10">
                    <c:v>4.200</c:v>
                  </c:pt>
                  <c:pt idx="11">
                    <c:v>3.8</c:v>
                  </c:pt>
                </c:lvl>
                <c:lvl>
                  <c:pt idx="1">
                    <c:v>45X45</c:v>
                  </c:pt>
                  <c:pt idx="2">
                    <c:v>100X200</c:v>
                  </c:pt>
                  <c:pt idx="3">
                    <c:v>103X50</c:v>
                  </c:pt>
                  <c:pt idx="4">
                    <c:v>20X20</c:v>
                  </c:pt>
                  <c:pt idx="5">
                    <c:v>45X85</c:v>
                  </c:pt>
                  <c:pt idx="6">
                    <c:v>130X240</c:v>
                  </c:pt>
                  <c:pt idx="7">
                    <c:v>18X18</c:v>
                  </c:pt>
                  <c:pt idx="10">
                    <c:v>18X18</c:v>
                  </c:pt>
                  <c:pt idx="11">
                    <c:v>140X72</c:v>
                  </c:pt>
                </c:lvl>
                <c:lvl>
                  <c:pt idx="1">
                    <c:v>2800</c:v>
                  </c:pt>
                  <c:pt idx="2">
                    <c:v>4672</c:v>
                  </c:pt>
                  <c:pt idx="3">
                    <c:v>2345</c:v>
                  </c:pt>
                  <c:pt idx="4">
                    <c:v>4389</c:v>
                  </c:pt>
                  <c:pt idx="5">
                    <c:v>4402</c:v>
                  </c:pt>
                  <c:pt idx="6">
                    <c:v>4352</c:v>
                  </c:pt>
                  <c:pt idx="7">
                    <c:v>4491</c:v>
                  </c:pt>
                  <c:pt idx="10">
                    <c:v>4491</c:v>
                  </c:pt>
                  <c:pt idx="11">
                    <c:v>4948</c:v>
                  </c:pt>
                </c:lvl>
                <c:lvl>
                  <c:pt idx="1">
                    <c:v>COUCHE</c:v>
                  </c:pt>
                  <c:pt idx="2">
                    <c:v>TC</c:v>
                  </c:pt>
                  <c:pt idx="3">
                    <c:v>TRANSTHERM</c:v>
                  </c:pt>
                  <c:pt idx="4">
                    <c:v>BOPP</c:v>
                  </c:pt>
                  <c:pt idx="5">
                    <c:v>TC</c:v>
                  </c:pt>
                  <c:pt idx="6">
                    <c:v>PROTACK</c:v>
                  </c:pt>
                  <c:pt idx="7">
                    <c:v>C.B</c:v>
                  </c:pt>
                  <c:pt idx="10">
                    <c:v>C.B</c:v>
                  </c:pt>
                  <c:pt idx="11">
                    <c:v>METALIZADO</c:v>
                  </c:pt>
                </c:lvl>
                <c:lvl>
                  <c:pt idx="1">
                    <c:v>15605</c:v>
                  </c:pt>
                  <c:pt idx="2">
                    <c:v>15861</c:v>
                  </c:pt>
                  <c:pt idx="3">
                    <c:v>15910</c:v>
                  </c:pt>
                  <c:pt idx="4">
                    <c:v>0</c:v>
                  </c:pt>
                  <c:pt idx="5">
                    <c:v>16116</c:v>
                  </c:pt>
                  <c:pt idx="6">
                    <c:v>16127</c:v>
                  </c:pt>
                  <c:pt idx="7">
                    <c:v>16256</c:v>
                  </c:pt>
                  <c:pt idx="10">
                    <c:v>15989</c:v>
                  </c:pt>
                  <c:pt idx="11">
                    <c:v>16133</c:v>
                  </c:pt>
                </c:lvl>
                <c:lvl>
                  <c:pt idx="2">
                    <c:v>17/1</c:v>
                  </c:pt>
                  <c:pt idx="4">
                    <c:v>09/1</c:v>
                  </c:pt>
                  <c:pt idx="6">
                    <c:v>29/1</c:v>
                  </c:pt>
                  <c:pt idx="10">
                    <c:v>11/1</c:v>
                  </c:pt>
                </c:lvl>
                <c:lvl>
                  <c:pt idx="1">
                    <c:v>19/12</c:v>
                  </c:pt>
                  <c:pt idx="2">
                    <c:v>17/01</c:v>
                  </c:pt>
                  <c:pt idx="3">
                    <c:v>31/1</c:v>
                  </c:pt>
                  <c:pt idx="4">
                    <c:v>20/10</c:v>
                  </c:pt>
                  <c:pt idx="5">
                    <c:v>23/2</c:v>
                  </c:pt>
                  <c:pt idx="6">
                    <c:v>31/1</c:v>
                  </c:pt>
                  <c:pt idx="7">
                    <c:v>09/2</c:v>
                  </c:pt>
                  <c:pt idx="10">
                    <c:v>15/1</c:v>
                  </c:pt>
                  <c:pt idx="11">
                    <c:v>29/1</c:v>
                  </c:pt>
                </c:lvl>
                <c:lvl>
                  <c:pt idx="0">
                    <c:v>GRAFICAS</c:v>
                  </c:pt>
                  <c:pt idx="1">
                    <c:v>DUKE</c:v>
                  </c:pt>
                  <c:pt idx="2">
                    <c:v>HIDROQUIMICA</c:v>
                  </c:pt>
                  <c:pt idx="3">
                    <c:v>CARTORIO</c:v>
                  </c:pt>
                  <c:pt idx="4">
                    <c:v>MACROSUL</c:v>
                  </c:pt>
                  <c:pt idx="5">
                    <c:v>ALTAIR</c:v>
                  </c:pt>
                  <c:pt idx="6">
                    <c:v>SULCOLOR</c:v>
                  </c:pt>
                  <c:pt idx="7">
                    <c:v>MACROSUL</c:v>
                  </c:pt>
                  <c:pt idx="9">
                    <c:v>FLEXO</c:v>
                  </c:pt>
                  <c:pt idx="10">
                    <c:v>MACROSUL</c:v>
                  </c:pt>
                  <c:pt idx="11">
                    <c:v>BUFALO</c:v>
                  </c:pt>
                </c:lvl>
              </c:multiLvlStrCache>
            </c:multiLvlStrRef>
          </c:cat>
          <c:val>
            <c:numRef>
              <c:f>JANEIRO24!$L$2:$L$13</c:f>
              <c:numCache>
                <c:formatCode>"R$"\ #,##0.00</c:formatCode>
                <c:ptCount val="12"/>
                <c:pt idx="1">
                  <c:v>819</c:v>
                </c:pt>
                <c:pt idx="2">
                  <c:v>4525</c:v>
                </c:pt>
                <c:pt idx="3">
                  <c:v>1790</c:v>
                </c:pt>
                <c:pt idx="4">
                  <c:v>2223.9</c:v>
                </c:pt>
                <c:pt idx="5">
                  <c:v>1600</c:v>
                </c:pt>
                <c:pt idx="6">
                  <c:v>3780</c:v>
                </c:pt>
                <c:pt idx="7">
                  <c:v>322</c:v>
                </c:pt>
                <c:pt idx="8">
                  <c:v>5344</c:v>
                </c:pt>
                <c:pt idx="10">
                  <c:v>966</c:v>
                </c:pt>
                <c:pt idx="11">
                  <c:v>1620</c:v>
                </c:pt>
              </c:numCache>
            </c:numRef>
          </c:val>
        </c:ser>
        <c:axId val="155540096"/>
        <c:axId val="155558272"/>
      </c:barChart>
      <c:catAx>
        <c:axId val="155540096"/>
        <c:scaling>
          <c:orientation val="minMax"/>
        </c:scaling>
        <c:axPos val="b"/>
        <c:tickLblPos val="nextTo"/>
        <c:crossAx val="155558272"/>
        <c:crosses val="autoZero"/>
        <c:auto val="1"/>
        <c:lblAlgn val="ctr"/>
        <c:lblOffset val="100"/>
      </c:catAx>
      <c:valAx>
        <c:axId val="155558272"/>
        <c:scaling>
          <c:orientation val="minMax"/>
        </c:scaling>
        <c:axPos val="l"/>
        <c:majorGridlines/>
        <c:numFmt formatCode="@" sourceLinked="1"/>
        <c:tickLblPos val="nextTo"/>
        <c:crossAx val="155540096"/>
        <c:crosses val="autoZero"/>
        <c:crossBetween val="between"/>
      </c:valAx>
    </c:plotArea>
    <c:legend>
      <c:legendPos val="r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pt-BR"/>
  <c:chart>
    <c:plotArea>
      <c:layout/>
      <c:barChart>
        <c:barDir val="col"/>
        <c:grouping val="clustered"/>
        <c:axId val="155565056"/>
        <c:axId val="151036672"/>
      </c:barChart>
      <c:catAx>
        <c:axId val="155565056"/>
        <c:scaling>
          <c:orientation val="minMax"/>
        </c:scaling>
        <c:axPos val="b"/>
        <c:tickLblPos val="nextTo"/>
        <c:crossAx val="151036672"/>
        <c:crosses val="autoZero"/>
        <c:auto val="1"/>
        <c:lblAlgn val="ctr"/>
        <c:lblOffset val="100"/>
      </c:catAx>
      <c:valAx>
        <c:axId val="151036672"/>
        <c:scaling>
          <c:orientation val="minMax"/>
        </c:scaling>
        <c:axPos val="l"/>
        <c:majorGridlines/>
        <c:tickLblPos val="nextTo"/>
        <c:crossAx val="155565056"/>
        <c:crosses val="autoZero"/>
        <c:crossBetween val="between"/>
      </c:valAx>
    </c:plotArea>
    <c:legend>
      <c:legendPos val="r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pt-BR"/>
  <c:chart>
    <c:plotArea>
      <c:layout/>
      <c:barChart>
        <c:barDir val="col"/>
        <c:grouping val="clustered"/>
        <c:axId val="151047552"/>
        <c:axId val="156632192"/>
      </c:barChart>
      <c:catAx>
        <c:axId val="151047552"/>
        <c:scaling>
          <c:orientation val="minMax"/>
        </c:scaling>
        <c:axPos val="b"/>
        <c:tickLblPos val="nextTo"/>
        <c:crossAx val="156632192"/>
        <c:crosses val="autoZero"/>
        <c:auto val="1"/>
        <c:lblAlgn val="ctr"/>
        <c:lblOffset val="100"/>
      </c:catAx>
      <c:valAx>
        <c:axId val="156632192"/>
        <c:scaling>
          <c:orientation val="minMax"/>
        </c:scaling>
        <c:axPos val="l"/>
        <c:majorGridlines/>
        <c:tickLblPos val="nextTo"/>
        <c:crossAx val="151047552"/>
        <c:crosses val="autoZero"/>
        <c:crossBetween val="between"/>
      </c:valAx>
    </c:plotArea>
    <c:legend>
      <c:legendPos val="r"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6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6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6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FEVEREIRO 25'!A1"/><Relationship Id="rId18" Type="http://schemas.openxmlformats.org/officeDocument/2006/relationships/hyperlink" Target="#'JULHO 25'!A1"/><Relationship Id="rId26" Type="http://schemas.openxmlformats.org/officeDocument/2006/relationships/hyperlink" Target="TRENDS/DOCS%20TRENDS" TargetMode="External"/><Relationship Id="rId39" Type="http://schemas.openxmlformats.org/officeDocument/2006/relationships/hyperlink" Target="#JANEIRO23!A1"/><Relationship Id="rId21" Type="http://schemas.openxmlformats.org/officeDocument/2006/relationships/hyperlink" Target="#'OUTUBRO 25'!A1"/><Relationship Id="rId34" Type="http://schemas.openxmlformats.org/officeDocument/2006/relationships/hyperlink" Target="#'AGOSTO22 '!A1"/><Relationship Id="rId42" Type="http://schemas.openxmlformats.org/officeDocument/2006/relationships/hyperlink" Target="#ABRIL23!A1"/><Relationship Id="rId47" Type="http://schemas.openxmlformats.org/officeDocument/2006/relationships/hyperlink" Target="#SETEMBRO23!A1"/><Relationship Id="rId50" Type="http://schemas.openxmlformats.org/officeDocument/2006/relationships/hyperlink" Target="#DEZEMBRO23!A1"/><Relationship Id="rId55" Type="http://schemas.openxmlformats.org/officeDocument/2006/relationships/hyperlink" Target="#MAIO24!A1"/><Relationship Id="rId7" Type="http://schemas.openxmlformats.org/officeDocument/2006/relationships/hyperlink" Target="#COMPRAS!A1"/><Relationship Id="rId2" Type="http://schemas.openxmlformats.org/officeDocument/2006/relationships/hyperlink" Target="#FACAS!A1"/><Relationship Id="rId16" Type="http://schemas.openxmlformats.org/officeDocument/2006/relationships/hyperlink" Target="#'MAIO 25'!A1"/><Relationship Id="rId20" Type="http://schemas.openxmlformats.org/officeDocument/2006/relationships/hyperlink" Target="#'SETEMBRO 25'!A1"/><Relationship Id="rId29" Type="http://schemas.openxmlformats.org/officeDocument/2006/relationships/hyperlink" Target="#MAR&#199;O22!A1"/><Relationship Id="rId41" Type="http://schemas.openxmlformats.org/officeDocument/2006/relationships/hyperlink" Target="#MAR&#199;O23!A1"/><Relationship Id="rId54" Type="http://schemas.openxmlformats.org/officeDocument/2006/relationships/hyperlink" Target="#ABRIL24!A1"/><Relationship Id="rId62" Type="http://schemas.openxmlformats.org/officeDocument/2006/relationships/hyperlink" Target="#DEZEMBRO24!A1"/><Relationship Id="rId1" Type="http://schemas.openxmlformats.org/officeDocument/2006/relationships/image" Target="../media/image1.png"/><Relationship Id="rId6" Type="http://schemas.openxmlformats.org/officeDocument/2006/relationships/hyperlink" Target="#FORNECEDOR!A1"/><Relationship Id="rId11" Type="http://schemas.openxmlformats.org/officeDocument/2006/relationships/hyperlink" Target="#'MAR&#199;O 26'!A1"/><Relationship Id="rId24" Type="http://schemas.openxmlformats.org/officeDocument/2006/relationships/hyperlink" Target="#'CAIXA DE PAPELA'!A1"/><Relationship Id="rId32" Type="http://schemas.openxmlformats.org/officeDocument/2006/relationships/hyperlink" Target="#JUNHO22!A1"/><Relationship Id="rId37" Type="http://schemas.openxmlformats.org/officeDocument/2006/relationships/hyperlink" Target="#NOVEMBRO22!A1"/><Relationship Id="rId40" Type="http://schemas.openxmlformats.org/officeDocument/2006/relationships/hyperlink" Target="#FEVEREIRO23!A1"/><Relationship Id="rId45" Type="http://schemas.openxmlformats.org/officeDocument/2006/relationships/hyperlink" Target="#JULHO23!A1"/><Relationship Id="rId53" Type="http://schemas.openxmlformats.org/officeDocument/2006/relationships/hyperlink" Target="#MAR&#199;O24!A1"/><Relationship Id="rId58" Type="http://schemas.openxmlformats.org/officeDocument/2006/relationships/hyperlink" Target="#AGOSTO24!A1"/><Relationship Id="rId5" Type="http://schemas.openxmlformats.org/officeDocument/2006/relationships/hyperlink" Target="#PAPEL!A1"/><Relationship Id="rId15" Type="http://schemas.openxmlformats.org/officeDocument/2006/relationships/hyperlink" Target="#'ABRIL 25'!A1"/><Relationship Id="rId23" Type="http://schemas.openxmlformats.org/officeDocument/2006/relationships/hyperlink" Target="#'DEZEMBRO 25'!A1"/><Relationship Id="rId28" Type="http://schemas.openxmlformats.org/officeDocument/2006/relationships/hyperlink" Target="#FEVEREIRO22!A1"/><Relationship Id="rId36" Type="http://schemas.openxmlformats.org/officeDocument/2006/relationships/hyperlink" Target="#OUTUBRO22!A1"/><Relationship Id="rId49" Type="http://schemas.openxmlformats.org/officeDocument/2006/relationships/hyperlink" Target="#NOVEMBRO23!A1"/><Relationship Id="rId57" Type="http://schemas.openxmlformats.org/officeDocument/2006/relationships/hyperlink" Target="#JULHO24!A1"/><Relationship Id="rId61" Type="http://schemas.openxmlformats.org/officeDocument/2006/relationships/hyperlink" Target="#NOVEMBRO24!A1"/><Relationship Id="rId10" Type="http://schemas.openxmlformats.org/officeDocument/2006/relationships/hyperlink" Target="#'FEVEREIRO 26'!A1"/><Relationship Id="rId19" Type="http://schemas.openxmlformats.org/officeDocument/2006/relationships/hyperlink" Target="#'AGOSTO 25'!A1"/><Relationship Id="rId31" Type="http://schemas.openxmlformats.org/officeDocument/2006/relationships/hyperlink" Target="#MAIO22!A1"/><Relationship Id="rId44" Type="http://schemas.openxmlformats.org/officeDocument/2006/relationships/hyperlink" Target="#JUNHO23!A1"/><Relationship Id="rId52" Type="http://schemas.openxmlformats.org/officeDocument/2006/relationships/hyperlink" Target="#FEVEREIRO24!A1"/><Relationship Id="rId60" Type="http://schemas.openxmlformats.org/officeDocument/2006/relationships/hyperlink" Target="#OUTUBRO24!A1"/><Relationship Id="rId4" Type="http://schemas.openxmlformats.org/officeDocument/2006/relationships/hyperlink" Target="#PRECOS!A1"/><Relationship Id="rId9" Type="http://schemas.openxmlformats.org/officeDocument/2006/relationships/hyperlink" Target="#'JANEIRO 26'!A1"/><Relationship Id="rId14" Type="http://schemas.openxmlformats.org/officeDocument/2006/relationships/hyperlink" Target="#'MAR&#199;O 25'!A1"/><Relationship Id="rId22" Type="http://schemas.openxmlformats.org/officeDocument/2006/relationships/hyperlink" Target="#'NOVEMBRO 25'!A1"/><Relationship Id="rId27" Type="http://schemas.openxmlformats.org/officeDocument/2006/relationships/hyperlink" Target="#JANEIRO22!A1"/><Relationship Id="rId30" Type="http://schemas.openxmlformats.org/officeDocument/2006/relationships/hyperlink" Target="#ABRIL22!A1"/><Relationship Id="rId35" Type="http://schemas.openxmlformats.org/officeDocument/2006/relationships/hyperlink" Target="#SETEMBRO22!A1"/><Relationship Id="rId43" Type="http://schemas.openxmlformats.org/officeDocument/2006/relationships/hyperlink" Target="#MAIO23!A1"/><Relationship Id="rId48" Type="http://schemas.openxmlformats.org/officeDocument/2006/relationships/hyperlink" Target="#OUTUBRO23!A1"/><Relationship Id="rId56" Type="http://schemas.openxmlformats.org/officeDocument/2006/relationships/hyperlink" Target="#JUNHO24!A1"/><Relationship Id="rId8" Type="http://schemas.openxmlformats.org/officeDocument/2006/relationships/hyperlink" Target="#TINTAS!A1"/><Relationship Id="rId51" Type="http://schemas.openxmlformats.org/officeDocument/2006/relationships/hyperlink" Target="#JANEIRO24!A1"/><Relationship Id="rId3" Type="http://schemas.openxmlformats.org/officeDocument/2006/relationships/hyperlink" Target="#'FACA BATIDA'!A1"/><Relationship Id="rId12" Type="http://schemas.openxmlformats.org/officeDocument/2006/relationships/hyperlink" Target="#'JANEIRO 25'!A1"/><Relationship Id="rId17" Type="http://schemas.openxmlformats.org/officeDocument/2006/relationships/hyperlink" Target="#'JUNHO 25'!A1"/><Relationship Id="rId25" Type="http://schemas.openxmlformats.org/officeDocument/2006/relationships/hyperlink" Target="TRENDS/FACAS%20DE%20BATIDA/COTACAO%20TRENDS/MANDADO%20FAZER%20MATRIZART" TargetMode="External"/><Relationship Id="rId33" Type="http://schemas.openxmlformats.org/officeDocument/2006/relationships/hyperlink" Target="#JULHO22!A1"/><Relationship Id="rId38" Type="http://schemas.openxmlformats.org/officeDocument/2006/relationships/hyperlink" Target="#DEZEMBRO22!A1"/><Relationship Id="rId46" Type="http://schemas.openxmlformats.org/officeDocument/2006/relationships/hyperlink" Target="#AGOSTO23!A1"/><Relationship Id="rId59" Type="http://schemas.openxmlformats.org/officeDocument/2006/relationships/hyperlink" Target="#SETEMBRO24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hyperlink" Target="#INI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24</xdr:col>
      <xdr:colOff>438150</xdr:colOff>
      <xdr:row>34</xdr:row>
      <xdr:rowOff>76200</xdr:rowOff>
    </xdr:to>
    <xdr:sp macro="" textlink="" fLocksText="0">
      <xdr:nvSpPr>
        <xdr:cNvPr id="2" name="Retângulo 1"/>
        <xdr:cNvSpPr/>
      </xdr:nvSpPr>
      <xdr:spPr>
        <a:xfrm>
          <a:off x="0" y="0"/>
          <a:ext cx="15068550" cy="655320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 fPrintsWithSheet="0"/>
  </xdr:twoCellAnchor>
  <xdr:twoCellAnchor>
    <xdr:from>
      <xdr:col>3</xdr:col>
      <xdr:colOff>19050</xdr:colOff>
      <xdr:row>1</xdr:row>
      <xdr:rowOff>190499</xdr:rowOff>
    </xdr:from>
    <xdr:to>
      <xdr:col>5</xdr:col>
      <xdr:colOff>590550</xdr:colOff>
      <xdr:row>28</xdr:row>
      <xdr:rowOff>38100</xdr:rowOff>
    </xdr:to>
    <xdr:sp macro="" textlink="">
      <xdr:nvSpPr>
        <xdr:cNvPr id="58" name="Retângulo 57"/>
        <xdr:cNvSpPr/>
      </xdr:nvSpPr>
      <xdr:spPr>
        <a:xfrm>
          <a:off x="1847850" y="380999"/>
          <a:ext cx="1790700" cy="4991101"/>
        </a:xfrm>
        <a:prstGeom prst="rect">
          <a:avLst/>
        </a:prstGeom>
        <a:solidFill>
          <a:schemeClr val="lt1">
            <a:alpha val="44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pt-BR" sz="20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219075</xdr:colOff>
      <xdr:row>1</xdr:row>
      <xdr:rowOff>171449</xdr:rowOff>
    </xdr:from>
    <xdr:to>
      <xdr:col>2</xdr:col>
      <xdr:colOff>438150</xdr:colOff>
      <xdr:row>18</xdr:row>
      <xdr:rowOff>142874</xdr:rowOff>
    </xdr:to>
    <xdr:sp macro="" textlink="">
      <xdr:nvSpPr>
        <xdr:cNvPr id="57" name="Retângulo 56"/>
        <xdr:cNvSpPr/>
      </xdr:nvSpPr>
      <xdr:spPr>
        <a:xfrm>
          <a:off x="219075" y="361949"/>
          <a:ext cx="1438275" cy="3209925"/>
        </a:xfrm>
        <a:prstGeom prst="rect">
          <a:avLst/>
        </a:prstGeom>
        <a:solidFill>
          <a:schemeClr val="lt1">
            <a:alpha val="44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pt-BR" sz="20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285750</xdr:colOff>
      <xdr:row>1</xdr:row>
      <xdr:rowOff>114299</xdr:rowOff>
    </xdr:from>
    <xdr:to>
      <xdr:col>22</xdr:col>
      <xdr:colOff>57150</xdr:colOff>
      <xdr:row>33</xdr:row>
      <xdr:rowOff>28575</xdr:rowOff>
    </xdr:to>
    <xdr:sp macro="" textlink="">
      <xdr:nvSpPr>
        <xdr:cNvPr id="17" name="Retângulo 16"/>
        <xdr:cNvSpPr/>
      </xdr:nvSpPr>
      <xdr:spPr>
        <a:xfrm>
          <a:off x="7600950" y="304799"/>
          <a:ext cx="5867400" cy="6010276"/>
        </a:xfrm>
        <a:prstGeom prst="rect">
          <a:avLst/>
        </a:prstGeom>
        <a:solidFill>
          <a:schemeClr val="lt1">
            <a:alpha val="44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pt-BR" sz="20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327080</xdr:colOff>
      <xdr:row>1</xdr:row>
      <xdr:rowOff>142875</xdr:rowOff>
    </xdr:from>
    <xdr:to>
      <xdr:col>11</xdr:col>
      <xdr:colOff>197559</xdr:colOff>
      <xdr:row>6</xdr:row>
      <xdr:rowOff>76200</xdr:rowOff>
    </xdr:to>
    <xdr:pic>
      <xdr:nvPicPr>
        <xdr:cNvPr id="3" name="Imagem 2" descr="trends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84680" y="333375"/>
          <a:ext cx="2918479" cy="885825"/>
        </a:xfrm>
        <a:prstGeom prst="rect">
          <a:avLst/>
        </a:prstGeom>
      </xdr:spPr>
    </xdr:pic>
    <xdr:clientData/>
  </xdr:twoCellAnchor>
  <xdr:twoCellAnchor>
    <xdr:from>
      <xdr:col>0</xdr:col>
      <xdr:colOff>361950</xdr:colOff>
      <xdr:row>6</xdr:row>
      <xdr:rowOff>171450</xdr:rowOff>
    </xdr:from>
    <xdr:to>
      <xdr:col>2</xdr:col>
      <xdr:colOff>238125</xdr:colOff>
      <xdr:row>9</xdr:row>
      <xdr:rowOff>180975</xdr:rowOff>
    </xdr:to>
    <xdr:sp macro="" textlink="">
      <xdr:nvSpPr>
        <xdr:cNvPr id="4" name="Retângulo 3">
          <a:hlinkClick xmlns:r="http://schemas.openxmlformats.org/officeDocument/2006/relationships" r:id="rId2"/>
        </xdr:cNvPr>
        <xdr:cNvSpPr/>
      </xdr:nvSpPr>
      <xdr:spPr>
        <a:xfrm>
          <a:off x="361950" y="1314450"/>
          <a:ext cx="1095375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100" b="1"/>
            <a:t>FACAS</a:t>
          </a:r>
        </a:p>
        <a:p>
          <a:pPr algn="ctr"/>
          <a:r>
            <a:rPr lang="pt-BR" sz="1200" b="1"/>
            <a:t>ROTATIVAS</a:t>
          </a:r>
          <a:endParaRPr lang="pt-BR" sz="1100" b="1"/>
        </a:p>
      </xdr:txBody>
    </xdr:sp>
    <xdr:clientData/>
  </xdr:twoCellAnchor>
  <xdr:twoCellAnchor>
    <xdr:from>
      <xdr:col>0</xdr:col>
      <xdr:colOff>361950</xdr:colOff>
      <xdr:row>11</xdr:row>
      <xdr:rowOff>19050</xdr:rowOff>
    </xdr:from>
    <xdr:to>
      <xdr:col>2</xdr:col>
      <xdr:colOff>238125</xdr:colOff>
      <xdr:row>14</xdr:row>
      <xdr:rowOff>28575</xdr:rowOff>
    </xdr:to>
    <xdr:sp macro="" textlink="">
      <xdr:nvSpPr>
        <xdr:cNvPr id="5" name="Retângulo 4">
          <a:hlinkClick xmlns:r="http://schemas.openxmlformats.org/officeDocument/2006/relationships" r:id="rId3"/>
        </xdr:cNvPr>
        <xdr:cNvSpPr/>
      </xdr:nvSpPr>
      <xdr:spPr>
        <a:xfrm>
          <a:off x="361950" y="2114550"/>
          <a:ext cx="1095375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/>
            <a:t>FACAS</a:t>
          </a:r>
        </a:p>
        <a:p>
          <a:pPr algn="ctr"/>
          <a:r>
            <a:rPr lang="pt-BR" sz="1200" b="1"/>
            <a:t>BATIDA</a:t>
          </a:r>
        </a:p>
      </xdr:txBody>
    </xdr:sp>
    <xdr:clientData/>
  </xdr:twoCellAnchor>
  <xdr:twoCellAnchor editAs="absolute">
    <xdr:from>
      <xdr:col>7</xdr:col>
      <xdr:colOff>66675</xdr:colOff>
      <xdr:row>12</xdr:row>
      <xdr:rowOff>161925</xdr:rowOff>
    </xdr:from>
    <xdr:to>
      <xdr:col>11</xdr:col>
      <xdr:colOff>142875</xdr:colOff>
      <xdr:row>20</xdr:row>
      <xdr:rowOff>180975</xdr:rowOff>
    </xdr:to>
    <xdr:sp macro="" textlink="">
      <xdr:nvSpPr>
        <xdr:cNvPr id="6" name="Retângulo 5">
          <a:hlinkClick xmlns:r="http://schemas.openxmlformats.org/officeDocument/2006/relationships" r:id="rId4"/>
        </xdr:cNvPr>
        <xdr:cNvSpPr/>
      </xdr:nvSpPr>
      <xdr:spPr>
        <a:xfrm>
          <a:off x="4333875" y="2447925"/>
          <a:ext cx="2514600" cy="1543050"/>
        </a:xfrm>
        <a:prstGeom prst="rect">
          <a:avLst/>
        </a:prstGeom>
        <a:solidFill>
          <a:schemeClr val="tx2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TABELA DE PREÇOS</a:t>
          </a:r>
        </a:p>
      </xdr:txBody>
    </xdr:sp>
    <xdr:clientData fPrintsWithSheet="0"/>
  </xdr:twoCellAnchor>
  <xdr:twoCellAnchor>
    <xdr:from>
      <xdr:col>3</xdr:col>
      <xdr:colOff>219075</xdr:colOff>
      <xdr:row>6</xdr:row>
      <xdr:rowOff>171450</xdr:rowOff>
    </xdr:from>
    <xdr:to>
      <xdr:col>5</xdr:col>
      <xdr:colOff>361950</xdr:colOff>
      <xdr:row>9</xdr:row>
      <xdr:rowOff>180975</xdr:rowOff>
    </xdr:to>
    <xdr:sp macro="" textlink="">
      <xdr:nvSpPr>
        <xdr:cNvPr id="7" name="Retângulo 6">
          <a:hlinkClick xmlns:r="http://schemas.openxmlformats.org/officeDocument/2006/relationships" r:id="rId5"/>
        </xdr:cNvPr>
        <xdr:cNvSpPr/>
      </xdr:nvSpPr>
      <xdr:spPr>
        <a:xfrm>
          <a:off x="2047875" y="1314450"/>
          <a:ext cx="1362075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/>
            <a:t>CÁLCULO</a:t>
          </a:r>
          <a:endParaRPr lang="pt-BR" sz="1100" b="1"/>
        </a:p>
        <a:p>
          <a:pPr algn="ctr"/>
          <a:r>
            <a:rPr lang="pt-BR" sz="1200" b="1"/>
            <a:t>PAPEL</a:t>
          </a:r>
          <a:endParaRPr lang="pt-BR" sz="1100" b="1"/>
        </a:p>
      </xdr:txBody>
    </xdr:sp>
    <xdr:clientData/>
  </xdr:twoCellAnchor>
  <xdr:twoCellAnchor>
    <xdr:from>
      <xdr:col>3</xdr:col>
      <xdr:colOff>200025</xdr:colOff>
      <xdr:row>15</xdr:row>
      <xdr:rowOff>38100</xdr:rowOff>
    </xdr:from>
    <xdr:to>
      <xdr:col>5</xdr:col>
      <xdr:colOff>361950</xdr:colOff>
      <xdr:row>18</xdr:row>
      <xdr:rowOff>47625</xdr:rowOff>
    </xdr:to>
    <xdr:sp macro="" textlink="">
      <xdr:nvSpPr>
        <xdr:cNvPr id="9" name="Retângulo 8">
          <a:hlinkClick xmlns:r="http://schemas.openxmlformats.org/officeDocument/2006/relationships" r:id="rId6"/>
        </xdr:cNvPr>
        <xdr:cNvSpPr/>
      </xdr:nvSpPr>
      <xdr:spPr>
        <a:xfrm>
          <a:off x="2028825" y="2895600"/>
          <a:ext cx="1381125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/>
            <a:t>FORNECEDORES</a:t>
          </a:r>
          <a:endParaRPr lang="pt-BR" sz="1100" b="1"/>
        </a:p>
      </xdr:txBody>
    </xdr:sp>
    <xdr:clientData/>
  </xdr:twoCellAnchor>
  <xdr:twoCellAnchor>
    <xdr:from>
      <xdr:col>3</xdr:col>
      <xdr:colOff>209550</xdr:colOff>
      <xdr:row>11</xdr:row>
      <xdr:rowOff>19050</xdr:rowOff>
    </xdr:from>
    <xdr:to>
      <xdr:col>5</xdr:col>
      <xdr:colOff>361950</xdr:colOff>
      <xdr:row>14</xdr:row>
      <xdr:rowOff>28575</xdr:rowOff>
    </xdr:to>
    <xdr:sp macro="" textlink="">
      <xdr:nvSpPr>
        <xdr:cNvPr id="10" name="Retângulo 9">
          <a:hlinkClick xmlns:r="http://schemas.openxmlformats.org/officeDocument/2006/relationships" r:id="rId7"/>
        </xdr:cNvPr>
        <xdr:cNvSpPr/>
      </xdr:nvSpPr>
      <xdr:spPr>
        <a:xfrm>
          <a:off x="2038350" y="2114550"/>
          <a:ext cx="1371600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/>
            <a:t>COMPRAS PROGRAMADAS</a:t>
          </a:r>
        </a:p>
      </xdr:txBody>
    </xdr:sp>
    <xdr:clientData/>
  </xdr:twoCellAnchor>
  <xdr:twoCellAnchor>
    <xdr:from>
      <xdr:col>3</xdr:col>
      <xdr:colOff>200025</xdr:colOff>
      <xdr:row>19</xdr:row>
      <xdr:rowOff>76200</xdr:rowOff>
    </xdr:from>
    <xdr:to>
      <xdr:col>5</xdr:col>
      <xdr:colOff>342900</xdr:colOff>
      <xdr:row>22</xdr:row>
      <xdr:rowOff>85725</xdr:rowOff>
    </xdr:to>
    <xdr:sp macro="" textlink="">
      <xdr:nvSpPr>
        <xdr:cNvPr id="11" name="Retângulo 10">
          <a:hlinkClick xmlns:r="http://schemas.openxmlformats.org/officeDocument/2006/relationships" r:id="rId8"/>
        </xdr:cNvPr>
        <xdr:cNvSpPr/>
      </xdr:nvSpPr>
      <xdr:spPr>
        <a:xfrm>
          <a:off x="2028825" y="3695700"/>
          <a:ext cx="1362075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/>
            <a:t>PANTONE</a:t>
          </a:r>
          <a:endParaRPr lang="pt-BR" sz="1100" b="1"/>
        </a:p>
      </xdr:txBody>
    </xdr:sp>
    <xdr:clientData/>
  </xdr:twoCellAnchor>
  <xdr:twoCellAnchor>
    <xdr:from>
      <xdr:col>0</xdr:col>
      <xdr:colOff>361950</xdr:colOff>
      <xdr:row>2</xdr:row>
      <xdr:rowOff>123826</xdr:rowOff>
    </xdr:from>
    <xdr:to>
      <xdr:col>2</xdr:col>
      <xdr:colOff>222750</xdr:colOff>
      <xdr:row>4</xdr:row>
      <xdr:rowOff>174826</xdr:rowOff>
    </xdr:to>
    <xdr:sp macro="" textlink="">
      <xdr:nvSpPr>
        <xdr:cNvPr id="14" name="Retângulo 13"/>
        <xdr:cNvSpPr/>
      </xdr:nvSpPr>
      <xdr:spPr>
        <a:xfrm>
          <a:off x="361950" y="504826"/>
          <a:ext cx="1080000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2000" b="1"/>
            <a:t>FACAS</a:t>
          </a:r>
        </a:p>
      </xdr:txBody>
    </xdr:sp>
    <xdr:clientData/>
  </xdr:twoCellAnchor>
  <xdr:twoCellAnchor>
    <xdr:from>
      <xdr:col>3</xdr:col>
      <xdr:colOff>161924</xdr:colOff>
      <xdr:row>2</xdr:row>
      <xdr:rowOff>123824</xdr:rowOff>
    </xdr:from>
    <xdr:to>
      <xdr:col>5</xdr:col>
      <xdr:colOff>361949</xdr:colOff>
      <xdr:row>4</xdr:row>
      <xdr:rowOff>174824</xdr:rowOff>
    </xdr:to>
    <xdr:sp macro="" textlink="">
      <xdr:nvSpPr>
        <xdr:cNvPr id="15" name="Retângulo 14"/>
        <xdr:cNvSpPr/>
      </xdr:nvSpPr>
      <xdr:spPr>
        <a:xfrm>
          <a:off x="1990724" y="504824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COMPRAS</a:t>
          </a:r>
        </a:p>
      </xdr:txBody>
    </xdr:sp>
    <xdr:clientData/>
  </xdr:twoCellAnchor>
  <xdr:twoCellAnchor>
    <xdr:from>
      <xdr:col>14</xdr:col>
      <xdr:colOff>330969</xdr:colOff>
      <xdr:row>2</xdr:row>
      <xdr:rowOff>123825</xdr:rowOff>
    </xdr:from>
    <xdr:to>
      <xdr:col>16</xdr:col>
      <xdr:colOff>92845</xdr:colOff>
      <xdr:row>4</xdr:row>
      <xdr:rowOff>174825</xdr:rowOff>
    </xdr:to>
    <xdr:sp macro="" textlink="">
      <xdr:nvSpPr>
        <xdr:cNvPr id="16" name="Retângulo 15"/>
        <xdr:cNvSpPr/>
      </xdr:nvSpPr>
      <xdr:spPr>
        <a:xfrm>
          <a:off x="8865369" y="504825"/>
          <a:ext cx="981076" cy="432000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2025</a:t>
          </a:r>
        </a:p>
      </xdr:txBody>
    </xdr:sp>
    <xdr:clientData/>
  </xdr:twoCellAnchor>
  <xdr:twoCellAnchor>
    <xdr:from>
      <xdr:col>12</xdr:col>
      <xdr:colOff>407170</xdr:colOff>
      <xdr:row>2</xdr:row>
      <xdr:rowOff>123825</xdr:rowOff>
    </xdr:from>
    <xdr:to>
      <xdr:col>14</xdr:col>
      <xdr:colOff>178571</xdr:colOff>
      <xdr:row>4</xdr:row>
      <xdr:rowOff>174825</xdr:rowOff>
    </xdr:to>
    <xdr:sp macro="" textlink="">
      <xdr:nvSpPr>
        <xdr:cNvPr id="13" name="Retângulo 12"/>
        <xdr:cNvSpPr/>
      </xdr:nvSpPr>
      <xdr:spPr>
        <a:xfrm>
          <a:off x="7722370" y="504825"/>
          <a:ext cx="990601" cy="432000"/>
        </a:xfrm>
        <a:prstGeom prst="rect">
          <a:avLst/>
        </a:prstGeom>
        <a:solidFill>
          <a:schemeClr val="accent5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2026</a:t>
          </a:r>
        </a:p>
      </xdr:txBody>
    </xdr:sp>
    <xdr:clientData/>
  </xdr:twoCellAnchor>
  <xdr:twoCellAnchor>
    <xdr:from>
      <xdr:col>12</xdr:col>
      <xdr:colOff>435745</xdr:colOff>
      <xdr:row>6</xdr:row>
      <xdr:rowOff>47625</xdr:rowOff>
    </xdr:from>
    <xdr:to>
      <xdr:col>14</xdr:col>
      <xdr:colOff>207146</xdr:colOff>
      <xdr:row>8</xdr:row>
      <xdr:rowOff>26625</xdr:rowOff>
    </xdr:to>
    <xdr:sp macro="" textlink="">
      <xdr:nvSpPr>
        <xdr:cNvPr id="18" name="Retângulo 17">
          <a:hlinkClick xmlns:r="http://schemas.openxmlformats.org/officeDocument/2006/relationships" r:id="rId9"/>
        </xdr:cNvPr>
        <xdr:cNvSpPr/>
      </xdr:nvSpPr>
      <xdr:spPr>
        <a:xfrm>
          <a:off x="7750945" y="1190625"/>
          <a:ext cx="990601" cy="360000"/>
        </a:xfrm>
        <a:prstGeom prst="rect">
          <a:avLst/>
        </a:prstGeom>
        <a:solidFill>
          <a:schemeClr val="accent5"/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JANEIRO</a:t>
          </a:r>
        </a:p>
      </xdr:txBody>
    </xdr:sp>
    <xdr:clientData/>
  </xdr:twoCellAnchor>
  <xdr:twoCellAnchor>
    <xdr:from>
      <xdr:col>12</xdr:col>
      <xdr:colOff>435745</xdr:colOff>
      <xdr:row>8</xdr:row>
      <xdr:rowOff>85725</xdr:rowOff>
    </xdr:from>
    <xdr:to>
      <xdr:col>14</xdr:col>
      <xdr:colOff>207146</xdr:colOff>
      <xdr:row>10</xdr:row>
      <xdr:rowOff>64725</xdr:rowOff>
    </xdr:to>
    <xdr:sp macro="" textlink="">
      <xdr:nvSpPr>
        <xdr:cNvPr id="19" name="Retângulo 18">
          <a:hlinkClick xmlns:r="http://schemas.openxmlformats.org/officeDocument/2006/relationships" r:id="rId10"/>
        </xdr:cNvPr>
        <xdr:cNvSpPr/>
      </xdr:nvSpPr>
      <xdr:spPr>
        <a:xfrm>
          <a:off x="7750945" y="1609725"/>
          <a:ext cx="990601" cy="360000"/>
        </a:xfrm>
        <a:prstGeom prst="rect">
          <a:avLst/>
        </a:prstGeom>
        <a:solidFill>
          <a:schemeClr val="accent5"/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FEVEREIRO</a:t>
          </a:r>
        </a:p>
      </xdr:txBody>
    </xdr:sp>
    <xdr:clientData/>
  </xdr:twoCellAnchor>
  <xdr:twoCellAnchor>
    <xdr:from>
      <xdr:col>12</xdr:col>
      <xdr:colOff>435745</xdr:colOff>
      <xdr:row>10</xdr:row>
      <xdr:rowOff>123825</xdr:rowOff>
    </xdr:from>
    <xdr:to>
      <xdr:col>14</xdr:col>
      <xdr:colOff>207146</xdr:colOff>
      <xdr:row>12</xdr:row>
      <xdr:rowOff>102825</xdr:rowOff>
    </xdr:to>
    <xdr:sp macro="" textlink="">
      <xdr:nvSpPr>
        <xdr:cNvPr id="20" name="Retângulo 19">
          <a:hlinkClick xmlns:r="http://schemas.openxmlformats.org/officeDocument/2006/relationships" r:id="rId11"/>
        </xdr:cNvPr>
        <xdr:cNvSpPr/>
      </xdr:nvSpPr>
      <xdr:spPr>
        <a:xfrm>
          <a:off x="7750945" y="2028825"/>
          <a:ext cx="990601" cy="360000"/>
        </a:xfrm>
        <a:prstGeom prst="rect">
          <a:avLst/>
        </a:prstGeom>
        <a:solidFill>
          <a:schemeClr val="accent5">
            <a:lumMod val="50000"/>
          </a:schemeClr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MARÇO</a:t>
          </a:r>
        </a:p>
      </xdr:txBody>
    </xdr:sp>
    <xdr:clientData/>
  </xdr:twoCellAnchor>
  <xdr:twoCellAnchor>
    <xdr:from>
      <xdr:col>12</xdr:col>
      <xdr:colOff>435745</xdr:colOff>
      <xdr:row>12</xdr:row>
      <xdr:rowOff>161925</xdr:rowOff>
    </xdr:from>
    <xdr:to>
      <xdr:col>14</xdr:col>
      <xdr:colOff>207146</xdr:colOff>
      <xdr:row>14</xdr:row>
      <xdr:rowOff>140925</xdr:rowOff>
    </xdr:to>
    <xdr:sp macro="" textlink="">
      <xdr:nvSpPr>
        <xdr:cNvPr id="21" name="Retângulo 20"/>
        <xdr:cNvSpPr/>
      </xdr:nvSpPr>
      <xdr:spPr>
        <a:xfrm>
          <a:off x="7750945" y="2447925"/>
          <a:ext cx="990601" cy="360000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ABRIL</a:t>
          </a:r>
        </a:p>
      </xdr:txBody>
    </xdr:sp>
    <xdr:clientData/>
  </xdr:twoCellAnchor>
  <xdr:twoCellAnchor>
    <xdr:from>
      <xdr:col>12</xdr:col>
      <xdr:colOff>435745</xdr:colOff>
      <xdr:row>15</xdr:row>
      <xdr:rowOff>9525</xdr:rowOff>
    </xdr:from>
    <xdr:to>
      <xdr:col>14</xdr:col>
      <xdr:colOff>207146</xdr:colOff>
      <xdr:row>16</xdr:row>
      <xdr:rowOff>179025</xdr:rowOff>
    </xdr:to>
    <xdr:sp macro="" textlink="">
      <xdr:nvSpPr>
        <xdr:cNvPr id="22" name="Retângulo 21"/>
        <xdr:cNvSpPr/>
      </xdr:nvSpPr>
      <xdr:spPr>
        <a:xfrm>
          <a:off x="7750945" y="2867025"/>
          <a:ext cx="990601" cy="360000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MAIO</a:t>
          </a:r>
        </a:p>
      </xdr:txBody>
    </xdr:sp>
    <xdr:clientData/>
  </xdr:twoCellAnchor>
  <xdr:twoCellAnchor>
    <xdr:from>
      <xdr:col>12</xdr:col>
      <xdr:colOff>435745</xdr:colOff>
      <xdr:row>17</xdr:row>
      <xdr:rowOff>47625</xdr:rowOff>
    </xdr:from>
    <xdr:to>
      <xdr:col>14</xdr:col>
      <xdr:colOff>207146</xdr:colOff>
      <xdr:row>19</xdr:row>
      <xdr:rowOff>26625</xdr:rowOff>
    </xdr:to>
    <xdr:sp macro="" textlink="">
      <xdr:nvSpPr>
        <xdr:cNvPr id="23" name="Retângulo 22"/>
        <xdr:cNvSpPr/>
      </xdr:nvSpPr>
      <xdr:spPr>
        <a:xfrm>
          <a:off x="7750945" y="3286125"/>
          <a:ext cx="990601" cy="360000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JUNHO</a:t>
          </a:r>
        </a:p>
      </xdr:txBody>
    </xdr:sp>
    <xdr:clientData/>
  </xdr:twoCellAnchor>
  <xdr:twoCellAnchor>
    <xdr:from>
      <xdr:col>12</xdr:col>
      <xdr:colOff>435745</xdr:colOff>
      <xdr:row>19</xdr:row>
      <xdr:rowOff>85725</xdr:rowOff>
    </xdr:from>
    <xdr:to>
      <xdr:col>14</xdr:col>
      <xdr:colOff>207146</xdr:colOff>
      <xdr:row>21</xdr:row>
      <xdr:rowOff>64725</xdr:rowOff>
    </xdr:to>
    <xdr:sp macro="" textlink="">
      <xdr:nvSpPr>
        <xdr:cNvPr id="24" name="Retângulo 23"/>
        <xdr:cNvSpPr/>
      </xdr:nvSpPr>
      <xdr:spPr>
        <a:xfrm>
          <a:off x="7750945" y="3705225"/>
          <a:ext cx="990601" cy="360000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JULHO</a:t>
          </a:r>
        </a:p>
      </xdr:txBody>
    </xdr:sp>
    <xdr:clientData/>
  </xdr:twoCellAnchor>
  <xdr:twoCellAnchor>
    <xdr:from>
      <xdr:col>12</xdr:col>
      <xdr:colOff>435745</xdr:colOff>
      <xdr:row>21</xdr:row>
      <xdr:rowOff>123825</xdr:rowOff>
    </xdr:from>
    <xdr:to>
      <xdr:col>14</xdr:col>
      <xdr:colOff>207146</xdr:colOff>
      <xdr:row>23</xdr:row>
      <xdr:rowOff>102825</xdr:rowOff>
    </xdr:to>
    <xdr:sp macro="" textlink="">
      <xdr:nvSpPr>
        <xdr:cNvPr id="25" name="Retângulo 24"/>
        <xdr:cNvSpPr/>
      </xdr:nvSpPr>
      <xdr:spPr>
        <a:xfrm>
          <a:off x="7750945" y="4124325"/>
          <a:ext cx="990601" cy="360000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AGOSTO</a:t>
          </a:r>
        </a:p>
      </xdr:txBody>
    </xdr:sp>
    <xdr:clientData/>
  </xdr:twoCellAnchor>
  <xdr:twoCellAnchor>
    <xdr:from>
      <xdr:col>12</xdr:col>
      <xdr:colOff>435745</xdr:colOff>
      <xdr:row>23</xdr:row>
      <xdr:rowOff>161925</xdr:rowOff>
    </xdr:from>
    <xdr:to>
      <xdr:col>14</xdr:col>
      <xdr:colOff>207146</xdr:colOff>
      <xdr:row>25</xdr:row>
      <xdr:rowOff>140925</xdr:rowOff>
    </xdr:to>
    <xdr:sp macro="" textlink="">
      <xdr:nvSpPr>
        <xdr:cNvPr id="26" name="Retângulo 25"/>
        <xdr:cNvSpPr/>
      </xdr:nvSpPr>
      <xdr:spPr>
        <a:xfrm>
          <a:off x="7750945" y="4543425"/>
          <a:ext cx="990601" cy="360000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SETEMBRO</a:t>
          </a:r>
        </a:p>
      </xdr:txBody>
    </xdr:sp>
    <xdr:clientData/>
  </xdr:twoCellAnchor>
  <xdr:twoCellAnchor>
    <xdr:from>
      <xdr:col>12</xdr:col>
      <xdr:colOff>435745</xdr:colOff>
      <xdr:row>26</xdr:row>
      <xdr:rowOff>9525</xdr:rowOff>
    </xdr:from>
    <xdr:to>
      <xdr:col>14</xdr:col>
      <xdr:colOff>207146</xdr:colOff>
      <xdr:row>27</xdr:row>
      <xdr:rowOff>179025</xdr:rowOff>
    </xdr:to>
    <xdr:sp macro="" textlink="">
      <xdr:nvSpPr>
        <xdr:cNvPr id="27" name="Retângulo 26"/>
        <xdr:cNvSpPr/>
      </xdr:nvSpPr>
      <xdr:spPr>
        <a:xfrm>
          <a:off x="7750945" y="4962525"/>
          <a:ext cx="990601" cy="360000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OUTUBRO</a:t>
          </a:r>
        </a:p>
      </xdr:txBody>
    </xdr:sp>
    <xdr:clientData/>
  </xdr:twoCellAnchor>
  <xdr:twoCellAnchor>
    <xdr:from>
      <xdr:col>12</xdr:col>
      <xdr:colOff>435745</xdr:colOff>
      <xdr:row>28</xdr:row>
      <xdr:rowOff>47625</xdr:rowOff>
    </xdr:from>
    <xdr:to>
      <xdr:col>14</xdr:col>
      <xdr:colOff>207146</xdr:colOff>
      <xdr:row>30</xdr:row>
      <xdr:rowOff>26625</xdr:rowOff>
    </xdr:to>
    <xdr:sp macro="" textlink="">
      <xdr:nvSpPr>
        <xdr:cNvPr id="28" name="Retângulo 27"/>
        <xdr:cNvSpPr/>
      </xdr:nvSpPr>
      <xdr:spPr>
        <a:xfrm>
          <a:off x="7750945" y="5381625"/>
          <a:ext cx="990601" cy="360000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NOVEMBRO</a:t>
          </a:r>
        </a:p>
      </xdr:txBody>
    </xdr:sp>
    <xdr:clientData/>
  </xdr:twoCellAnchor>
  <xdr:twoCellAnchor>
    <xdr:from>
      <xdr:col>12</xdr:col>
      <xdr:colOff>435745</xdr:colOff>
      <xdr:row>30</xdr:row>
      <xdr:rowOff>85725</xdr:rowOff>
    </xdr:from>
    <xdr:to>
      <xdr:col>14</xdr:col>
      <xdr:colOff>207146</xdr:colOff>
      <xdr:row>32</xdr:row>
      <xdr:rowOff>64725</xdr:rowOff>
    </xdr:to>
    <xdr:sp macro="" textlink="">
      <xdr:nvSpPr>
        <xdr:cNvPr id="29" name="Retângulo 28"/>
        <xdr:cNvSpPr/>
      </xdr:nvSpPr>
      <xdr:spPr>
        <a:xfrm>
          <a:off x="7750945" y="5800725"/>
          <a:ext cx="990601" cy="360000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DEZEMBRO</a:t>
          </a:r>
        </a:p>
      </xdr:txBody>
    </xdr:sp>
    <xdr:clientData/>
  </xdr:twoCellAnchor>
  <xdr:twoCellAnchor>
    <xdr:from>
      <xdr:col>14</xdr:col>
      <xdr:colOff>302394</xdr:colOff>
      <xdr:row>6</xdr:row>
      <xdr:rowOff>38100</xdr:rowOff>
    </xdr:from>
    <xdr:to>
      <xdr:col>16</xdr:col>
      <xdr:colOff>64270</xdr:colOff>
      <xdr:row>8</xdr:row>
      <xdr:rowOff>17100</xdr:rowOff>
    </xdr:to>
    <xdr:sp macro="" textlink="">
      <xdr:nvSpPr>
        <xdr:cNvPr id="45" name="Retângulo 44">
          <a:hlinkClick xmlns:r="http://schemas.openxmlformats.org/officeDocument/2006/relationships" r:id="rId12"/>
        </xdr:cNvPr>
        <xdr:cNvSpPr/>
      </xdr:nvSpPr>
      <xdr:spPr>
        <a:xfrm>
          <a:off x="8836794" y="1181100"/>
          <a:ext cx="981076" cy="360000"/>
        </a:xfrm>
        <a:prstGeom prst="rect">
          <a:avLst/>
        </a:prstGeom>
        <a:solidFill>
          <a:schemeClr val="accent3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JANEIRO</a:t>
          </a:r>
        </a:p>
      </xdr:txBody>
    </xdr:sp>
    <xdr:clientData/>
  </xdr:twoCellAnchor>
  <xdr:twoCellAnchor>
    <xdr:from>
      <xdr:col>14</xdr:col>
      <xdr:colOff>302394</xdr:colOff>
      <xdr:row>8</xdr:row>
      <xdr:rowOff>76200</xdr:rowOff>
    </xdr:from>
    <xdr:to>
      <xdr:col>16</xdr:col>
      <xdr:colOff>64270</xdr:colOff>
      <xdr:row>10</xdr:row>
      <xdr:rowOff>55200</xdr:rowOff>
    </xdr:to>
    <xdr:sp macro="" textlink="">
      <xdr:nvSpPr>
        <xdr:cNvPr id="46" name="Retângulo 45">
          <a:hlinkClick xmlns:r="http://schemas.openxmlformats.org/officeDocument/2006/relationships" r:id="rId13"/>
        </xdr:cNvPr>
        <xdr:cNvSpPr/>
      </xdr:nvSpPr>
      <xdr:spPr>
        <a:xfrm>
          <a:off x="8836794" y="1600200"/>
          <a:ext cx="981076" cy="360000"/>
        </a:xfrm>
        <a:prstGeom prst="rect">
          <a:avLst/>
        </a:prstGeom>
        <a:solidFill>
          <a:schemeClr val="accent3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FEVEREIRO</a:t>
          </a:r>
        </a:p>
      </xdr:txBody>
    </xdr:sp>
    <xdr:clientData/>
  </xdr:twoCellAnchor>
  <xdr:twoCellAnchor>
    <xdr:from>
      <xdr:col>14</xdr:col>
      <xdr:colOff>311919</xdr:colOff>
      <xdr:row>10</xdr:row>
      <xdr:rowOff>114300</xdr:rowOff>
    </xdr:from>
    <xdr:to>
      <xdr:col>16</xdr:col>
      <xdr:colOff>73795</xdr:colOff>
      <xdr:row>12</xdr:row>
      <xdr:rowOff>93300</xdr:rowOff>
    </xdr:to>
    <xdr:sp macro="" textlink="">
      <xdr:nvSpPr>
        <xdr:cNvPr id="47" name="Retângulo 46">
          <a:hlinkClick xmlns:r="http://schemas.openxmlformats.org/officeDocument/2006/relationships" r:id="rId14"/>
        </xdr:cNvPr>
        <xdr:cNvSpPr/>
      </xdr:nvSpPr>
      <xdr:spPr>
        <a:xfrm>
          <a:off x="8846319" y="2019300"/>
          <a:ext cx="981076" cy="360000"/>
        </a:xfrm>
        <a:prstGeom prst="rect">
          <a:avLst/>
        </a:prstGeom>
        <a:solidFill>
          <a:schemeClr val="accent3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MARÇO</a:t>
          </a:r>
        </a:p>
      </xdr:txBody>
    </xdr:sp>
    <xdr:clientData/>
  </xdr:twoCellAnchor>
  <xdr:twoCellAnchor>
    <xdr:from>
      <xdr:col>14</xdr:col>
      <xdr:colOff>311919</xdr:colOff>
      <xdr:row>12</xdr:row>
      <xdr:rowOff>152400</xdr:rowOff>
    </xdr:from>
    <xdr:to>
      <xdr:col>16</xdr:col>
      <xdr:colOff>73795</xdr:colOff>
      <xdr:row>14</xdr:row>
      <xdr:rowOff>131400</xdr:rowOff>
    </xdr:to>
    <xdr:sp macro="" textlink="">
      <xdr:nvSpPr>
        <xdr:cNvPr id="48" name="Retângulo 47">
          <a:hlinkClick xmlns:r="http://schemas.openxmlformats.org/officeDocument/2006/relationships" r:id="rId15"/>
        </xdr:cNvPr>
        <xdr:cNvSpPr/>
      </xdr:nvSpPr>
      <xdr:spPr>
        <a:xfrm>
          <a:off x="8846319" y="2438400"/>
          <a:ext cx="981076" cy="360000"/>
        </a:xfrm>
        <a:prstGeom prst="rect">
          <a:avLst/>
        </a:prstGeom>
        <a:solidFill>
          <a:schemeClr val="accent3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ABRIL</a:t>
          </a:r>
        </a:p>
      </xdr:txBody>
    </xdr:sp>
    <xdr:clientData/>
  </xdr:twoCellAnchor>
  <xdr:twoCellAnchor>
    <xdr:from>
      <xdr:col>14</xdr:col>
      <xdr:colOff>311919</xdr:colOff>
      <xdr:row>15</xdr:row>
      <xdr:rowOff>0</xdr:rowOff>
    </xdr:from>
    <xdr:to>
      <xdr:col>16</xdr:col>
      <xdr:colOff>73795</xdr:colOff>
      <xdr:row>16</xdr:row>
      <xdr:rowOff>169500</xdr:rowOff>
    </xdr:to>
    <xdr:sp macro="" textlink="">
      <xdr:nvSpPr>
        <xdr:cNvPr id="49" name="Retângulo 48">
          <a:hlinkClick xmlns:r="http://schemas.openxmlformats.org/officeDocument/2006/relationships" r:id="rId16"/>
        </xdr:cNvPr>
        <xdr:cNvSpPr/>
      </xdr:nvSpPr>
      <xdr:spPr>
        <a:xfrm>
          <a:off x="8846319" y="2857500"/>
          <a:ext cx="981076" cy="360000"/>
        </a:xfrm>
        <a:prstGeom prst="rect">
          <a:avLst/>
        </a:prstGeom>
        <a:solidFill>
          <a:schemeClr val="accent3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MAIO</a:t>
          </a:r>
        </a:p>
      </xdr:txBody>
    </xdr:sp>
    <xdr:clientData/>
  </xdr:twoCellAnchor>
  <xdr:twoCellAnchor>
    <xdr:from>
      <xdr:col>14</xdr:col>
      <xdr:colOff>311919</xdr:colOff>
      <xdr:row>17</xdr:row>
      <xdr:rowOff>38100</xdr:rowOff>
    </xdr:from>
    <xdr:to>
      <xdr:col>16</xdr:col>
      <xdr:colOff>73795</xdr:colOff>
      <xdr:row>19</xdr:row>
      <xdr:rowOff>17100</xdr:rowOff>
    </xdr:to>
    <xdr:sp macro="" textlink="">
      <xdr:nvSpPr>
        <xdr:cNvPr id="50" name="Retângulo 49">
          <a:hlinkClick xmlns:r="http://schemas.openxmlformats.org/officeDocument/2006/relationships" r:id="rId17"/>
        </xdr:cNvPr>
        <xdr:cNvSpPr/>
      </xdr:nvSpPr>
      <xdr:spPr>
        <a:xfrm>
          <a:off x="8846319" y="3276600"/>
          <a:ext cx="981076" cy="360000"/>
        </a:xfrm>
        <a:prstGeom prst="rect">
          <a:avLst/>
        </a:prstGeom>
        <a:solidFill>
          <a:schemeClr val="accent3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JUNHO</a:t>
          </a:r>
        </a:p>
      </xdr:txBody>
    </xdr:sp>
    <xdr:clientData/>
  </xdr:twoCellAnchor>
  <xdr:twoCellAnchor>
    <xdr:from>
      <xdr:col>14</xdr:col>
      <xdr:colOff>311919</xdr:colOff>
      <xdr:row>19</xdr:row>
      <xdr:rowOff>76200</xdr:rowOff>
    </xdr:from>
    <xdr:to>
      <xdr:col>16</xdr:col>
      <xdr:colOff>73795</xdr:colOff>
      <xdr:row>21</xdr:row>
      <xdr:rowOff>55200</xdr:rowOff>
    </xdr:to>
    <xdr:sp macro="" textlink="">
      <xdr:nvSpPr>
        <xdr:cNvPr id="51" name="Retângulo 50">
          <a:hlinkClick xmlns:r="http://schemas.openxmlformats.org/officeDocument/2006/relationships" r:id="rId18"/>
        </xdr:cNvPr>
        <xdr:cNvSpPr/>
      </xdr:nvSpPr>
      <xdr:spPr>
        <a:xfrm>
          <a:off x="8846319" y="3695700"/>
          <a:ext cx="981076" cy="360000"/>
        </a:xfrm>
        <a:prstGeom prst="rect">
          <a:avLst/>
        </a:prstGeom>
        <a:solidFill>
          <a:schemeClr val="accent3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JULHO</a:t>
          </a:r>
        </a:p>
      </xdr:txBody>
    </xdr:sp>
    <xdr:clientData/>
  </xdr:twoCellAnchor>
  <xdr:twoCellAnchor>
    <xdr:from>
      <xdr:col>14</xdr:col>
      <xdr:colOff>311919</xdr:colOff>
      <xdr:row>21</xdr:row>
      <xdr:rowOff>114300</xdr:rowOff>
    </xdr:from>
    <xdr:to>
      <xdr:col>16</xdr:col>
      <xdr:colOff>73795</xdr:colOff>
      <xdr:row>23</xdr:row>
      <xdr:rowOff>93300</xdr:rowOff>
    </xdr:to>
    <xdr:sp macro="" textlink="">
      <xdr:nvSpPr>
        <xdr:cNvPr id="52" name="Retângulo 51">
          <a:hlinkClick xmlns:r="http://schemas.openxmlformats.org/officeDocument/2006/relationships" r:id="rId19"/>
        </xdr:cNvPr>
        <xdr:cNvSpPr/>
      </xdr:nvSpPr>
      <xdr:spPr>
        <a:xfrm>
          <a:off x="8846319" y="4114800"/>
          <a:ext cx="981076" cy="360000"/>
        </a:xfrm>
        <a:prstGeom prst="rect">
          <a:avLst/>
        </a:prstGeom>
        <a:solidFill>
          <a:schemeClr val="accent3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AGOSTO</a:t>
          </a:r>
        </a:p>
      </xdr:txBody>
    </xdr:sp>
    <xdr:clientData/>
  </xdr:twoCellAnchor>
  <xdr:twoCellAnchor>
    <xdr:from>
      <xdr:col>14</xdr:col>
      <xdr:colOff>311919</xdr:colOff>
      <xdr:row>23</xdr:row>
      <xdr:rowOff>152400</xdr:rowOff>
    </xdr:from>
    <xdr:to>
      <xdr:col>16</xdr:col>
      <xdr:colOff>73795</xdr:colOff>
      <xdr:row>25</xdr:row>
      <xdr:rowOff>131400</xdr:rowOff>
    </xdr:to>
    <xdr:sp macro="" textlink="">
      <xdr:nvSpPr>
        <xdr:cNvPr id="53" name="Retângulo 52">
          <a:hlinkClick xmlns:r="http://schemas.openxmlformats.org/officeDocument/2006/relationships" r:id="rId20"/>
        </xdr:cNvPr>
        <xdr:cNvSpPr/>
      </xdr:nvSpPr>
      <xdr:spPr>
        <a:xfrm>
          <a:off x="8846319" y="4533900"/>
          <a:ext cx="981076" cy="360000"/>
        </a:xfrm>
        <a:prstGeom prst="rect">
          <a:avLst/>
        </a:prstGeom>
        <a:solidFill>
          <a:schemeClr val="accent3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SETEMBRO</a:t>
          </a:r>
        </a:p>
      </xdr:txBody>
    </xdr:sp>
    <xdr:clientData/>
  </xdr:twoCellAnchor>
  <xdr:twoCellAnchor>
    <xdr:from>
      <xdr:col>14</xdr:col>
      <xdr:colOff>311919</xdr:colOff>
      <xdr:row>26</xdr:row>
      <xdr:rowOff>0</xdr:rowOff>
    </xdr:from>
    <xdr:to>
      <xdr:col>16</xdr:col>
      <xdr:colOff>73795</xdr:colOff>
      <xdr:row>27</xdr:row>
      <xdr:rowOff>169500</xdr:rowOff>
    </xdr:to>
    <xdr:sp macro="" textlink="">
      <xdr:nvSpPr>
        <xdr:cNvPr id="54" name="Retângulo 53">
          <a:hlinkClick xmlns:r="http://schemas.openxmlformats.org/officeDocument/2006/relationships" r:id="rId21"/>
        </xdr:cNvPr>
        <xdr:cNvSpPr/>
      </xdr:nvSpPr>
      <xdr:spPr>
        <a:xfrm>
          <a:off x="8846319" y="4953000"/>
          <a:ext cx="981076" cy="360000"/>
        </a:xfrm>
        <a:prstGeom prst="rect">
          <a:avLst/>
        </a:prstGeom>
        <a:solidFill>
          <a:schemeClr val="accent3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OUTUBRO</a:t>
          </a:r>
        </a:p>
      </xdr:txBody>
    </xdr:sp>
    <xdr:clientData/>
  </xdr:twoCellAnchor>
  <xdr:twoCellAnchor>
    <xdr:from>
      <xdr:col>14</xdr:col>
      <xdr:colOff>311919</xdr:colOff>
      <xdr:row>28</xdr:row>
      <xdr:rowOff>38100</xdr:rowOff>
    </xdr:from>
    <xdr:to>
      <xdr:col>16</xdr:col>
      <xdr:colOff>73795</xdr:colOff>
      <xdr:row>30</xdr:row>
      <xdr:rowOff>17100</xdr:rowOff>
    </xdr:to>
    <xdr:sp macro="" textlink="">
      <xdr:nvSpPr>
        <xdr:cNvPr id="55" name="Retângulo 54">
          <a:hlinkClick xmlns:r="http://schemas.openxmlformats.org/officeDocument/2006/relationships" r:id="rId22"/>
        </xdr:cNvPr>
        <xdr:cNvSpPr/>
      </xdr:nvSpPr>
      <xdr:spPr>
        <a:xfrm>
          <a:off x="8846319" y="5372100"/>
          <a:ext cx="981076" cy="360000"/>
        </a:xfrm>
        <a:prstGeom prst="rect">
          <a:avLst/>
        </a:prstGeom>
        <a:solidFill>
          <a:schemeClr val="accent3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NOVEMBRO</a:t>
          </a:r>
        </a:p>
      </xdr:txBody>
    </xdr:sp>
    <xdr:clientData/>
  </xdr:twoCellAnchor>
  <xdr:twoCellAnchor>
    <xdr:from>
      <xdr:col>14</xdr:col>
      <xdr:colOff>311919</xdr:colOff>
      <xdr:row>30</xdr:row>
      <xdr:rowOff>76200</xdr:rowOff>
    </xdr:from>
    <xdr:to>
      <xdr:col>16</xdr:col>
      <xdr:colOff>73795</xdr:colOff>
      <xdr:row>32</xdr:row>
      <xdr:rowOff>55200</xdr:rowOff>
    </xdr:to>
    <xdr:sp macro="" textlink="">
      <xdr:nvSpPr>
        <xdr:cNvPr id="56" name="Retângulo 55">
          <a:hlinkClick xmlns:r="http://schemas.openxmlformats.org/officeDocument/2006/relationships" r:id="rId23"/>
        </xdr:cNvPr>
        <xdr:cNvSpPr/>
      </xdr:nvSpPr>
      <xdr:spPr>
        <a:xfrm>
          <a:off x="8846319" y="5791200"/>
          <a:ext cx="981076" cy="360000"/>
        </a:xfrm>
        <a:prstGeom prst="rect">
          <a:avLst/>
        </a:prstGeom>
        <a:solidFill>
          <a:schemeClr val="accent3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DEZEMBRO</a:t>
          </a:r>
        </a:p>
      </xdr:txBody>
    </xdr:sp>
    <xdr:clientData/>
  </xdr:twoCellAnchor>
  <xdr:twoCellAnchor>
    <xdr:from>
      <xdr:col>3</xdr:col>
      <xdr:colOff>209550</xdr:colOff>
      <xdr:row>23</xdr:row>
      <xdr:rowOff>123825</xdr:rowOff>
    </xdr:from>
    <xdr:to>
      <xdr:col>5</xdr:col>
      <xdr:colOff>352425</xdr:colOff>
      <xdr:row>26</xdr:row>
      <xdr:rowOff>133350</xdr:rowOff>
    </xdr:to>
    <xdr:sp macro="" textlink="">
      <xdr:nvSpPr>
        <xdr:cNvPr id="59" name="Retângulo 58">
          <a:hlinkClick xmlns:r="http://schemas.openxmlformats.org/officeDocument/2006/relationships" r:id="rId24"/>
        </xdr:cNvPr>
        <xdr:cNvSpPr/>
      </xdr:nvSpPr>
      <xdr:spPr>
        <a:xfrm>
          <a:off x="2038350" y="4505325"/>
          <a:ext cx="1362075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/>
            <a:t>CAIXAS</a:t>
          </a:r>
          <a:r>
            <a:rPr lang="pt-BR" sz="1200" b="1" baseline="0"/>
            <a:t> DE PAPELÃO</a:t>
          </a:r>
          <a:endParaRPr lang="pt-BR" sz="1100" b="1"/>
        </a:p>
      </xdr:txBody>
    </xdr:sp>
    <xdr:clientData/>
  </xdr:twoCellAnchor>
  <xdr:twoCellAnchor>
    <xdr:from>
      <xdr:col>0</xdr:col>
      <xdr:colOff>342900</xdr:colOff>
      <xdr:row>15</xdr:row>
      <xdr:rowOff>19050</xdr:rowOff>
    </xdr:from>
    <xdr:to>
      <xdr:col>2</xdr:col>
      <xdr:colOff>219075</xdr:colOff>
      <xdr:row>18</xdr:row>
      <xdr:rowOff>28575</xdr:rowOff>
    </xdr:to>
    <xdr:sp macro="" textlink="">
      <xdr:nvSpPr>
        <xdr:cNvPr id="64" name="Retângulo 63">
          <a:hlinkClick xmlns:r="http://schemas.openxmlformats.org/officeDocument/2006/relationships" r:id="rId25"/>
        </xdr:cNvPr>
        <xdr:cNvSpPr/>
      </xdr:nvSpPr>
      <xdr:spPr>
        <a:xfrm>
          <a:off x="342900" y="2876550"/>
          <a:ext cx="1095375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/>
            <a:t>DESENHO</a:t>
          </a:r>
        </a:p>
        <a:p>
          <a:pPr algn="ctr"/>
          <a:r>
            <a:rPr lang="pt-BR" sz="1200" b="1"/>
            <a:t>FACAS</a:t>
          </a:r>
        </a:p>
      </xdr:txBody>
    </xdr:sp>
    <xdr:clientData/>
  </xdr:twoCellAnchor>
  <xdr:twoCellAnchor>
    <xdr:from>
      <xdr:col>0</xdr:col>
      <xdr:colOff>152400</xdr:colOff>
      <xdr:row>19</xdr:row>
      <xdr:rowOff>114299</xdr:rowOff>
    </xdr:from>
    <xdr:to>
      <xdr:col>2</xdr:col>
      <xdr:colOff>371475</xdr:colOff>
      <xdr:row>28</xdr:row>
      <xdr:rowOff>38100</xdr:rowOff>
    </xdr:to>
    <xdr:sp macro="" textlink="">
      <xdr:nvSpPr>
        <xdr:cNvPr id="65" name="Retângulo 64"/>
        <xdr:cNvSpPr/>
      </xdr:nvSpPr>
      <xdr:spPr>
        <a:xfrm>
          <a:off x="152400" y="3733799"/>
          <a:ext cx="1438275" cy="1638301"/>
        </a:xfrm>
        <a:prstGeom prst="rect">
          <a:avLst/>
        </a:prstGeom>
        <a:solidFill>
          <a:schemeClr val="lt1">
            <a:alpha val="44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pt-BR" sz="20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352425</xdr:colOff>
      <xdr:row>23</xdr:row>
      <xdr:rowOff>133350</xdr:rowOff>
    </xdr:from>
    <xdr:to>
      <xdr:col>2</xdr:col>
      <xdr:colOff>228600</xdr:colOff>
      <xdr:row>26</xdr:row>
      <xdr:rowOff>142875</xdr:rowOff>
    </xdr:to>
    <xdr:sp macro="" textlink="">
      <xdr:nvSpPr>
        <xdr:cNvPr id="67" name="Retângulo 66">
          <a:hlinkClick xmlns:r="http://schemas.openxmlformats.org/officeDocument/2006/relationships" r:id="rId26"/>
        </xdr:cNvPr>
        <xdr:cNvSpPr/>
      </xdr:nvSpPr>
      <xdr:spPr>
        <a:xfrm>
          <a:off x="352425" y="4514850"/>
          <a:ext cx="1095375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100" b="1"/>
            <a:t>DOCUMENTOS</a:t>
          </a:r>
        </a:p>
      </xdr:txBody>
    </xdr:sp>
    <xdr:clientData/>
  </xdr:twoCellAnchor>
  <xdr:twoCellAnchor>
    <xdr:from>
      <xdr:col>0</xdr:col>
      <xdr:colOff>381000</xdr:colOff>
      <xdr:row>20</xdr:row>
      <xdr:rowOff>38101</xdr:rowOff>
    </xdr:from>
    <xdr:to>
      <xdr:col>2</xdr:col>
      <xdr:colOff>241800</xdr:colOff>
      <xdr:row>22</xdr:row>
      <xdr:rowOff>89101</xdr:rowOff>
    </xdr:to>
    <xdr:sp macro="" textlink="">
      <xdr:nvSpPr>
        <xdr:cNvPr id="68" name="Retângulo 67"/>
        <xdr:cNvSpPr/>
      </xdr:nvSpPr>
      <xdr:spPr>
        <a:xfrm>
          <a:off x="381000" y="3848101"/>
          <a:ext cx="1080000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2000" b="1"/>
            <a:t>TRENDS</a:t>
          </a:r>
        </a:p>
      </xdr:txBody>
    </xdr:sp>
    <xdr:clientData/>
  </xdr:twoCellAnchor>
  <xdr:twoCellAnchor>
    <xdr:from>
      <xdr:col>20</xdr:col>
      <xdr:colOff>111896</xdr:colOff>
      <xdr:row>2</xdr:row>
      <xdr:rowOff>123825</xdr:rowOff>
    </xdr:from>
    <xdr:to>
      <xdr:col>21</xdr:col>
      <xdr:colOff>492895</xdr:colOff>
      <xdr:row>4</xdr:row>
      <xdr:rowOff>174825</xdr:rowOff>
    </xdr:to>
    <xdr:sp macro="" textlink="">
      <xdr:nvSpPr>
        <xdr:cNvPr id="77" name="Retângulo 76"/>
        <xdr:cNvSpPr/>
      </xdr:nvSpPr>
      <xdr:spPr>
        <a:xfrm>
          <a:off x="12303896" y="504825"/>
          <a:ext cx="990599" cy="43200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2022</a:t>
          </a:r>
        </a:p>
      </xdr:txBody>
    </xdr:sp>
    <xdr:clientData/>
  </xdr:twoCellAnchor>
  <xdr:twoCellAnchor>
    <xdr:from>
      <xdr:col>20</xdr:col>
      <xdr:colOff>140471</xdr:colOff>
      <xdr:row>6</xdr:row>
      <xdr:rowOff>47625</xdr:rowOff>
    </xdr:from>
    <xdr:to>
      <xdr:col>21</xdr:col>
      <xdr:colOff>521470</xdr:colOff>
      <xdr:row>8</xdr:row>
      <xdr:rowOff>26625</xdr:rowOff>
    </xdr:to>
    <xdr:sp macro="" textlink="">
      <xdr:nvSpPr>
        <xdr:cNvPr id="78" name="Retângulo 77">
          <a:hlinkClick xmlns:r="http://schemas.openxmlformats.org/officeDocument/2006/relationships" r:id="rId27"/>
        </xdr:cNvPr>
        <xdr:cNvSpPr/>
      </xdr:nvSpPr>
      <xdr:spPr>
        <a:xfrm>
          <a:off x="12332471" y="1190625"/>
          <a:ext cx="990599" cy="360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JANEIRO</a:t>
          </a:r>
        </a:p>
      </xdr:txBody>
    </xdr:sp>
    <xdr:clientData/>
  </xdr:twoCellAnchor>
  <xdr:twoCellAnchor>
    <xdr:from>
      <xdr:col>20</xdr:col>
      <xdr:colOff>140471</xdr:colOff>
      <xdr:row>8</xdr:row>
      <xdr:rowOff>85725</xdr:rowOff>
    </xdr:from>
    <xdr:to>
      <xdr:col>21</xdr:col>
      <xdr:colOff>521470</xdr:colOff>
      <xdr:row>10</xdr:row>
      <xdr:rowOff>64725</xdr:rowOff>
    </xdr:to>
    <xdr:sp macro="" textlink="">
      <xdr:nvSpPr>
        <xdr:cNvPr id="79" name="Retângulo 78">
          <a:hlinkClick xmlns:r="http://schemas.openxmlformats.org/officeDocument/2006/relationships" r:id="rId28"/>
        </xdr:cNvPr>
        <xdr:cNvSpPr/>
      </xdr:nvSpPr>
      <xdr:spPr>
        <a:xfrm>
          <a:off x="12332471" y="1609725"/>
          <a:ext cx="990599" cy="360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FEVEREIRO</a:t>
          </a:r>
        </a:p>
      </xdr:txBody>
    </xdr:sp>
    <xdr:clientData/>
  </xdr:twoCellAnchor>
  <xdr:twoCellAnchor>
    <xdr:from>
      <xdr:col>20</xdr:col>
      <xdr:colOff>140471</xdr:colOff>
      <xdr:row>10</xdr:row>
      <xdr:rowOff>123825</xdr:rowOff>
    </xdr:from>
    <xdr:to>
      <xdr:col>21</xdr:col>
      <xdr:colOff>521470</xdr:colOff>
      <xdr:row>12</xdr:row>
      <xdr:rowOff>102825</xdr:rowOff>
    </xdr:to>
    <xdr:sp macro="" textlink="">
      <xdr:nvSpPr>
        <xdr:cNvPr id="80" name="Retângulo 79">
          <a:hlinkClick xmlns:r="http://schemas.openxmlformats.org/officeDocument/2006/relationships" r:id="rId29"/>
        </xdr:cNvPr>
        <xdr:cNvSpPr/>
      </xdr:nvSpPr>
      <xdr:spPr>
        <a:xfrm>
          <a:off x="12332471" y="2028825"/>
          <a:ext cx="990599" cy="360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MARÇO</a:t>
          </a:r>
        </a:p>
      </xdr:txBody>
    </xdr:sp>
    <xdr:clientData/>
  </xdr:twoCellAnchor>
  <xdr:twoCellAnchor>
    <xdr:from>
      <xdr:col>20</xdr:col>
      <xdr:colOff>140471</xdr:colOff>
      <xdr:row>12</xdr:row>
      <xdr:rowOff>161925</xdr:rowOff>
    </xdr:from>
    <xdr:to>
      <xdr:col>21</xdr:col>
      <xdr:colOff>521470</xdr:colOff>
      <xdr:row>14</xdr:row>
      <xdr:rowOff>140925</xdr:rowOff>
    </xdr:to>
    <xdr:sp macro="" textlink="">
      <xdr:nvSpPr>
        <xdr:cNvPr id="81" name="Retângulo 80">
          <a:hlinkClick xmlns:r="http://schemas.openxmlformats.org/officeDocument/2006/relationships" r:id="rId30"/>
        </xdr:cNvPr>
        <xdr:cNvSpPr/>
      </xdr:nvSpPr>
      <xdr:spPr>
        <a:xfrm>
          <a:off x="12332471" y="2447925"/>
          <a:ext cx="990599" cy="360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ABRIL</a:t>
          </a:r>
        </a:p>
      </xdr:txBody>
    </xdr:sp>
    <xdr:clientData/>
  </xdr:twoCellAnchor>
  <xdr:twoCellAnchor>
    <xdr:from>
      <xdr:col>20</xdr:col>
      <xdr:colOff>140471</xdr:colOff>
      <xdr:row>15</xdr:row>
      <xdr:rowOff>9525</xdr:rowOff>
    </xdr:from>
    <xdr:to>
      <xdr:col>21</xdr:col>
      <xdr:colOff>521470</xdr:colOff>
      <xdr:row>16</xdr:row>
      <xdr:rowOff>179025</xdr:rowOff>
    </xdr:to>
    <xdr:sp macro="" textlink="">
      <xdr:nvSpPr>
        <xdr:cNvPr id="82" name="Retângulo 81">
          <a:hlinkClick xmlns:r="http://schemas.openxmlformats.org/officeDocument/2006/relationships" r:id="rId31"/>
        </xdr:cNvPr>
        <xdr:cNvSpPr/>
      </xdr:nvSpPr>
      <xdr:spPr>
        <a:xfrm>
          <a:off x="12332471" y="2867025"/>
          <a:ext cx="990599" cy="360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MAIO</a:t>
          </a:r>
        </a:p>
      </xdr:txBody>
    </xdr:sp>
    <xdr:clientData/>
  </xdr:twoCellAnchor>
  <xdr:twoCellAnchor>
    <xdr:from>
      <xdr:col>20</xdr:col>
      <xdr:colOff>140471</xdr:colOff>
      <xdr:row>17</xdr:row>
      <xdr:rowOff>47625</xdr:rowOff>
    </xdr:from>
    <xdr:to>
      <xdr:col>21</xdr:col>
      <xdr:colOff>521470</xdr:colOff>
      <xdr:row>19</xdr:row>
      <xdr:rowOff>26625</xdr:rowOff>
    </xdr:to>
    <xdr:sp macro="" textlink="">
      <xdr:nvSpPr>
        <xdr:cNvPr id="83" name="Retângulo 82">
          <a:hlinkClick xmlns:r="http://schemas.openxmlformats.org/officeDocument/2006/relationships" r:id="rId32"/>
        </xdr:cNvPr>
        <xdr:cNvSpPr/>
      </xdr:nvSpPr>
      <xdr:spPr>
        <a:xfrm>
          <a:off x="12332471" y="3286125"/>
          <a:ext cx="990599" cy="360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JUNHO</a:t>
          </a:r>
        </a:p>
      </xdr:txBody>
    </xdr:sp>
    <xdr:clientData/>
  </xdr:twoCellAnchor>
  <xdr:twoCellAnchor>
    <xdr:from>
      <xdr:col>20</xdr:col>
      <xdr:colOff>140471</xdr:colOff>
      <xdr:row>19</xdr:row>
      <xdr:rowOff>85725</xdr:rowOff>
    </xdr:from>
    <xdr:to>
      <xdr:col>21</xdr:col>
      <xdr:colOff>521470</xdr:colOff>
      <xdr:row>21</xdr:row>
      <xdr:rowOff>64725</xdr:rowOff>
    </xdr:to>
    <xdr:sp macro="" textlink="">
      <xdr:nvSpPr>
        <xdr:cNvPr id="84" name="Retângulo 83">
          <a:hlinkClick xmlns:r="http://schemas.openxmlformats.org/officeDocument/2006/relationships" r:id="rId33"/>
        </xdr:cNvPr>
        <xdr:cNvSpPr/>
      </xdr:nvSpPr>
      <xdr:spPr>
        <a:xfrm>
          <a:off x="12332471" y="3705225"/>
          <a:ext cx="990599" cy="360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JULHO</a:t>
          </a:r>
        </a:p>
      </xdr:txBody>
    </xdr:sp>
    <xdr:clientData/>
  </xdr:twoCellAnchor>
  <xdr:twoCellAnchor>
    <xdr:from>
      <xdr:col>20</xdr:col>
      <xdr:colOff>140471</xdr:colOff>
      <xdr:row>21</xdr:row>
      <xdr:rowOff>123825</xdr:rowOff>
    </xdr:from>
    <xdr:to>
      <xdr:col>21</xdr:col>
      <xdr:colOff>521470</xdr:colOff>
      <xdr:row>23</xdr:row>
      <xdr:rowOff>102825</xdr:rowOff>
    </xdr:to>
    <xdr:sp macro="" textlink="">
      <xdr:nvSpPr>
        <xdr:cNvPr id="85" name="Retângulo 84">
          <a:hlinkClick xmlns:r="http://schemas.openxmlformats.org/officeDocument/2006/relationships" r:id="rId34"/>
        </xdr:cNvPr>
        <xdr:cNvSpPr/>
      </xdr:nvSpPr>
      <xdr:spPr>
        <a:xfrm>
          <a:off x="12332471" y="4124325"/>
          <a:ext cx="990599" cy="360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AGOSTO</a:t>
          </a:r>
        </a:p>
      </xdr:txBody>
    </xdr:sp>
    <xdr:clientData/>
  </xdr:twoCellAnchor>
  <xdr:twoCellAnchor>
    <xdr:from>
      <xdr:col>20</xdr:col>
      <xdr:colOff>140471</xdr:colOff>
      <xdr:row>23</xdr:row>
      <xdr:rowOff>161925</xdr:rowOff>
    </xdr:from>
    <xdr:to>
      <xdr:col>21</xdr:col>
      <xdr:colOff>521470</xdr:colOff>
      <xdr:row>25</xdr:row>
      <xdr:rowOff>140925</xdr:rowOff>
    </xdr:to>
    <xdr:sp macro="" textlink="">
      <xdr:nvSpPr>
        <xdr:cNvPr id="86" name="Retângulo 85">
          <a:hlinkClick xmlns:r="http://schemas.openxmlformats.org/officeDocument/2006/relationships" r:id="rId35"/>
        </xdr:cNvPr>
        <xdr:cNvSpPr/>
      </xdr:nvSpPr>
      <xdr:spPr>
        <a:xfrm>
          <a:off x="12332471" y="4543425"/>
          <a:ext cx="990599" cy="360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SETEMBRO</a:t>
          </a:r>
        </a:p>
      </xdr:txBody>
    </xdr:sp>
    <xdr:clientData/>
  </xdr:twoCellAnchor>
  <xdr:twoCellAnchor>
    <xdr:from>
      <xdr:col>20</xdr:col>
      <xdr:colOff>140471</xdr:colOff>
      <xdr:row>26</xdr:row>
      <xdr:rowOff>9525</xdr:rowOff>
    </xdr:from>
    <xdr:to>
      <xdr:col>21</xdr:col>
      <xdr:colOff>521470</xdr:colOff>
      <xdr:row>27</xdr:row>
      <xdr:rowOff>179025</xdr:rowOff>
    </xdr:to>
    <xdr:sp macro="" textlink="">
      <xdr:nvSpPr>
        <xdr:cNvPr id="87" name="Retângulo 86">
          <a:hlinkClick xmlns:r="http://schemas.openxmlformats.org/officeDocument/2006/relationships" r:id="rId36"/>
        </xdr:cNvPr>
        <xdr:cNvSpPr/>
      </xdr:nvSpPr>
      <xdr:spPr>
        <a:xfrm>
          <a:off x="12332471" y="4962525"/>
          <a:ext cx="990599" cy="360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OUTUBRO</a:t>
          </a:r>
        </a:p>
      </xdr:txBody>
    </xdr:sp>
    <xdr:clientData/>
  </xdr:twoCellAnchor>
  <xdr:twoCellAnchor>
    <xdr:from>
      <xdr:col>20</xdr:col>
      <xdr:colOff>140471</xdr:colOff>
      <xdr:row>28</xdr:row>
      <xdr:rowOff>47625</xdr:rowOff>
    </xdr:from>
    <xdr:to>
      <xdr:col>21</xdr:col>
      <xdr:colOff>521470</xdr:colOff>
      <xdr:row>30</xdr:row>
      <xdr:rowOff>26625</xdr:rowOff>
    </xdr:to>
    <xdr:sp macro="" textlink="">
      <xdr:nvSpPr>
        <xdr:cNvPr id="88" name="Retângulo 87">
          <a:hlinkClick xmlns:r="http://schemas.openxmlformats.org/officeDocument/2006/relationships" r:id="rId37"/>
        </xdr:cNvPr>
        <xdr:cNvSpPr/>
      </xdr:nvSpPr>
      <xdr:spPr>
        <a:xfrm>
          <a:off x="12332471" y="5381625"/>
          <a:ext cx="990599" cy="360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NOVEMBRO</a:t>
          </a:r>
        </a:p>
      </xdr:txBody>
    </xdr:sp>
    <xdr:clientData/>
  </xdr:twoCellAnchor>
  <xdr:twoCellAnchor>
    <xdr:from>
      <xdr:col>20</xdr:col>
      <xdr:colOff>140471</xdr:colOff>
      <xdr:row>30</xdr:row>
      <xdr:rowOff>85725</xdr:rowOff>
    </xdr:from>
    <xdr:to>
      <xdr:col>21</xdr:col>
      <xdr:colOff>521470</xdr:colOff>
      <xdr:row>32</xdr:row>
      <xdr:rowOff>64725</xdr:rowOff>
    </xdr:to>
    <xdr:sp macro="" textlink="">
      <xdr:nvSpPr>
        <xdr:cNvPr id="89" name="Retângulo 88">
          <a:hlinkClick xmlns:r="http://schemas.openxmlformats.org/officeDocument/2006/relationships" r:id="rId38"/>
        </xdr:cNvPr>
        <xdr:cNvSpPr/>
      </xdr:nvSpPr>
      <xdr:spPr>
        <a:xfrm>
          <a:off x="12332471" y="5800725"/>
          <a:ext cx="990599" cy="360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DEZEMBRO</a:t>
          </a:r>
        </a:p>
      </xdr:txBody>
    </xdr:sp>
    <xdr:clientData/>
  </xdr:twoCellAnchor>
  <xdr:twoCellAnchor>
    <xdr:from>
      <xdr:col>18</xdr:col>
      <xdr:colOff>178570</xdr:colOff>
      <xdr:row>2</xdr:row>
      <xdr:rowOff>123825</xdr:rowOff>
    </xdr:from>
    <xdr:to>
      <xdr:col>19</xdr:col>
      <xdr:colOff>557190</xdr:colOff>
      <xdr:row>4</xdr:row>
      <xdr:rowOff>174825</xdr:rowOff>
    </xdr:to>
    <xdr:sp macro="" textlink="">
      <xdr:nvSpPr>
        <xdr:cNvPr id="73" name="Retângulo 72"/>
        <xdr:cNvSpPr/>
      </xdr:nvSpPr>
      <xdr:spPr>
        <a:xfrm>
          <a:off x="11151370" y="504825"/>
          <a:ext cx="988220" cy="43200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2023</a:t>
          </a:r>
        </a:p>
      </xdr:txBody>
    </xdr:sp>
    <xdr:clientData/>
  </xdr:twoCellAnchor>
  <xdr:twoCellAnchor>
    <xdr:from>
      <xdr:col>18</xdr:col>
      <xdr:colOff>178569</xdr:colOff>
      <xdr:row>6</xdr:row>
      <xdr:rowOff>47625</xdr:rowOff>
    </xdr:from>
    <xdr:to>
      <xdr:col>19</xdr:col>
      <xdr:colOff>547664</xdr:colOff>
      <xdr:row>8</xdr:row>
      <xdr:rowOff>26625</xdr:rowOff>
    </xdr:to>
    <xdr:sp macro="" textlink="">
      <xdr:nvSpPr>
        <xdr:cNvPr id="75" name="Retângulo 74">
          <a:hlinkClick xmlns:r="http://schemas.openxmlformats.org/officeDocument/2006/relationships" r:id="rId39"/>
        </xdr:cNvPr>
        <xdr:cNvSpPr/>
      </xdr:nvSpPr>
      <xdr:spPr>
        <a:xfrm>
          <a:off x="11151369" y="1190625"/>
          <a:ext cx="978695" cy="36000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JANEIRO</a:t>
          </a:r>
        </a:p>
      </xdr:txBody>
    </xdr:sp>
    <xdr:clientData/>
  </xdr:twoCellAnchor>
  <xdr:twoCellAnchor>
    <xdr:from>
      <xdr:col>18</xdr:col>
      <xdr:colOff>178569</xdr:colOff>
      <xdr:row>8</xdr:row>
      <xdr:rowOff>85725</xdr:rowOff>
    </xdr:from>
    <xdr:to>
      <xdr:col>19</xdr:col>
      <xdr:colOff>547664</xdr:colOff>
      <xdr:row>10</xdr:row>
      <xdr:rowOff>64725</xdr:rowOff>
    </xdr:to>
    <xdr:sp macro="" textlink="">
      <xdr:nvSpPr>
        <xdr:cNvPr id="76" name="Retângulo 75">
          <a:hlinkClick xmlns:r="http://schemas.openxmlformats.org/officeDocument/2006/relationships" r:id="rId40"/>
        </xdr:cNvPr>
        <xdr:cNvSpPr/>
      </xdr:nvSpPr>
      <xdr:spPr>
        <a:xfrm>
          <a:off x="11151369" y="1609725"/>
          <a:ext cx="978695" cy="36000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FEVEREIRO</a:t>
          </a:r>
        </a:p>
      </xdr:txBody>
    </xdr:sp>
    <xdr:clientData/>
  </xdr:twoCellAnchor>
  <xdr:twoCellAnchor>
    <xdr:from>
      <xdr:col>18</xdr:col>
      <xdr:colOff>178569</xdr:colOff>
      <xdr:row>10</xdr:row>
      <xdr:rowOff>123825</xdr:rowOff>
    </xdr:from>
    <xdr:to>
      <xdr:col>19</xdr:col>
      <xdr:colOff>547664</xdr:colOff>
      <xdr:row>12</xdr:row>
      <xdr:rowOff>102825</xdr:rowOff>
    </xdr:to>
    <xdr:sp macro="" textlink="">
      <xdr:nvSpPr>
        <xdr:cNvPr id="90" name="Retângulo 89">
          <a:hlinkClick xmlns:r="http://schemas.openxmlformats.org/officeDocument/2006/relationships" r:id="rId41"/>
        </xdr:cNvPr>
        <xdr:cNvSpPr/>
      </xdr:nvSpPr>
      <xdr:spPr>
        <a:xfrm>
          <a:off x="11151369" y="2028825"/>
          <a:ext cx="978695" cy="36000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MARÇO</a:t>
          </a:r>
        </a:p>
      </xdr:txBody>
    </xdr:sp>
    <xdr:clientData/>
  </xdr:twoCellAnchor>
  <xdr:twoCellAnchor>
    <xdr:from>
      <xdr:col>18</xdr:col>
      <xdr:colOff>178569</xdr:colOff>
      <xdr:row>12</xdr:row>
      <xdr:rowOff>161925</xdr:rowOff>
    </xdr:from>
    <xdr:to>
      <xdr:col>19</xdr:col>
      <xdr:colOff>547664</xdr:colOff>
      <xdr:row>14</xdr:row>
      <xdr:rowOff>140925</xdr:rowOff>
    </xdr:to>
    <xdr:sp macro="" textlink="">
      <xdr:nvSpPr>
        <xdr:cNvPr id="91" name="Retângulo 90">
          <a:hlinkClick xmlns:r="http://schemas.openxmlformats.org/officeDocument/2006/relationships" r:id="rId42"/>
        </xdr:cNvPr>
        <xdr:cNvSpPr/>
      </xdr:nvSpPr>
      <xdr:spPr>
        <a:xfrm>
          <a:off x="11151369" y="2447925"/>
          <a:ext cx="978695" cy="36000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ABRIL</a:t>
          </a:r>
        </a:p>
      </xdr:txBody>
    </xdr:sp>
    <xdr:clientData/>
  </xdr:twoCellAnchor>
  <xdr:twoCellAnchor>
    <xdr:from>
      <xdr:col>18</xdr:col>
      <xdr:colOff>178569</xdr:colOff>
      <xdr:row>15</xdr:row>
      <xdr:rowOff>9525</xdr:rowOff>
    </xdr:from>
    <xdr:to>
      <xdr:col>19</xdr:col>
      <xdr:colOff>547664</xdr:colOff>
      <xdr:row>16</xdr:row>
      <xdr:rowOff>179025</xdr:rowOff>
    </xdr:to>
    <xdr:sp macro="" textlink="">
      <xdr:nvSpPr>
        <xdr:cNvPr id="92" name="Retângulo 91">
          <a:hlinkClick xmlns:r="http://schemas.openxmlformats.org/officeDocument/2006/relationships" r:id="rId43"/>
        </xdr:cNvPr>
        <xdr:cNvSpPr/>
      </xdr:nvSpPr>
      <xdr:spPr>
        <a:xfrm>
          <a:off x="11151369" y="2867025"/>
          <a:ext cx="978695" cy="36000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MAIO</a:t>
          </a:r>
        </a:p>
      </xdr:txBody>
    </xdr:sp>
    <xdr:clientData/>
  </xdr:twoCellAnchor>
  <xdr:twoCellAnchor>
    <xdr:from>
      <xdr:col>18</xdr:col>
      <xdr:colOff>178569</xdr:colOff>
      <xdr:row>17</xdr:row>
      <xdr:rowOff>47625</xdr:rowOff>
    </xdr:from>
    <xdr:to>
      <xdr:col>19</xdr:col>
      <xdr:colOff>547664</xdr:colOff>
      <xdr:row>19</xdr:row>
      <xdr:rowOff>26625</xdr:rowOff>
    </xdr:to>
    <xdr:sp macro="" textlink="">
      <xdr:nvSpPr>
        <xdr:cNvPr id="93" name="Retângulo 92">
          <a:hlinkClick xmlns:r="http://schemas.openxmlformats.org/officeDocument/2006/relationships" r:id="rId44"/>
        </xdr:cNvPr>
        <xdr:cNvSpPr/>
      </xdr:nvSpPr>
      <xdr:spPr>
        <a:xfrm>
          <a:off x="11151369" y="3286125"/>
          <a:ext cx="978695" cy="36000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JUNHO</a:t>
          </a:r>
        </a:p>
      </xdr:txBody>
    </xdr:sp>
    <xdr:clientData/>
  </xdr:twoCellAnchor>
  <xdr:twoCellAnchor>
    <xdr:from>
      <xdr:col>18</xdr:col>
      <xdr:colOff>178569</xdr:colOff>
      <xdr:row>19</xdr:row>
      <xdr:rowOff>85725</xdr:rowOff>
    </xdr:from>
    <xdr:to>
      <xdr:col>19</xdr:col>
      <xdr:colOff>547664</xdr:colOff>
      <xdr:row>21</xdr:row>
      <xdr:rowOff>64725</xdr:rowOff>
    </xdr:to>
    <xdr:sp macro="" textlink="">
      <xdr:nvSpPr>
        <xdr:cNvPr id="94" name="Retângulo 93">
          <a:hlinkClick xmlns:r="http://schemas.openxmlformats.org/officeDocument/2006/relationships" r:id="rId45"/>
        </xdr:cNvPr>
        <xdr:cNvSpPr/>
      </xdr:nvSpPr>
      <xdr:spPr>
        <a:xfrm>
          <a:off x="11151369" y="3705225"/>
          <a:ext cx="978695" cy="36000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JULHO</a:t>
          </a:r>
        </a:p>
      </xdr:txBody>
    </xdr:sp>
    <xdr:clientData/>
  </xdr:twoCellAnchor>
  <xdr:twoCellAnchor>
    <xdr:from>
      <xdr:col>18</xdr:col>
      <xdr:colOff>178569</xdr:colOff>
      <xdr:row>21</xdr:row>
      <xdr:rowOff>123825</xdr:rowOff>
    </xdr:from>
    <xdr:to>
      <xdr:col>19</xdr:col>
      <xdr:colOff>547664</xdr:colOff>
      <xdr:row>23</xdr:row>
      <xdr:rowOff>102825</xdr:rowOff>
    </xdr:to>
    <xdr:sp macro="" textlink="">
      <xdr:nvSpPr>
        <xdr:cNvPr id="95" name="Retângulo 94">
          <a:hlinkClick xmlns:r="http://schemas.openxmlformats.org/officeDocument/2006/relationships" r:id="rId46"/>
        </xdr:cNvPr>
        <xdr:cNvSpPr/>
      </xdr:nvSpPr>
      <xdr:spPr>
        <a:xfrm>
          <a:off x="11151369" y="4124325"/>
          <a:ext cx="978695" cy="36000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AGOSTO</a:t>
          </a:r>
        </a:p>
      </xdr:txBody>
    </xdr:sp>
    <xdr:clientData/>
  </xdr:twoCellAnchor>
  <xdr:twoCellAnchor>
    <xdr:from>
      <xdr:col>18</xdr:col>
      <xdr:colOff>178569</xdr:colOff>
      <xdr:row>23</xdr:row>
      <xdr:rowOff>161925</xdr:rowOff>
    </xdr:from>
    <xdr:to>
      <xdr:col>19</xdr:col>
      <xdr:colOff>547664</xdr:colOff>
      <xdr:row>25</xdr:row>
      <xdr:rowOff>140925</xdr:rowOff>
    </xdr:to>
    <xdr:sp macro="" textlink="">
      <xdr:nvSpPr>
        <xdr:cNvPr id="96" name="Retângulo 95">
          <a:hlinkClick xmlns:r="http://schemas.openxmlformats.org/officeDocument/2006/relationships" r:id="rId47"/>
        </xdr:cNvPr>
        <xdr:cNvSpPr/>
      </xdr:nvSpPr>
      <xdr:spPr>
        <a:xfrm>
          <a:off x="11151369" y="4543425"/>
          <a:ext cx="978695" cy="36000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SETEMBRO</a:t>
          </a:r>
        </a:p>
      </xdr:txBody>
    </xdr:sp>
    <xdr:clientData/>
  </xdr:twoCellAnchor>
  <xdr:twoCellAnchor>
    <xdr:from>
      <xdr:col>18</xdr:col>
      <xdr:colOff>178569</xdr:colOff>
      <xdr:row>26</xdr:row>
      <xdr:rowOff>9525</xdr:rowOff>
    </xdr:from>
    <xdr:to>
      <xdr:col>19</xdr:col>
      <xdr:colOff>547664</xdr:colOff>
      <xdr:row>27</xdr:row>
      <xdr:rowOff>179025</xdr:rowOff>
    </xdr:to>
    <xdr:sp macro="" textlink="">
      <xdr:nvSpPr>
        <xdr:cNvPr id="97" name="Retângulo 96">
          <a:hlinkClick xmlns:r="http://schemas.openxmlformats.org/officeDocument/2006/relationships" r:id="rId48"/>
        </xdr:cNvPr>
        <xdr:cNvSpPr/>
      </xdr:nvSpPr>
      <xdr:spPr>
        <a:xfrm>
          <a:off x="11151369" y="4962525"/>
          <a:ext cx="978695" cy="36000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OUTUBRO</a:t>
          </a:r>
        </a:p>
      </xdr:txBody>
    </xdr:sp>
    <xdr:clientData/>
  </xdr:twoCellAnchor>
  <xdr:twoCellAnchor>
    <xdr:from>
      <xdr:col>18</xdr:col>
      <xdr:colOff>178569</xdr:colOff>
      <xdr:row>28</xdr:row>
      <xdr:rowOff>47625</xdr:rowOff>
    </xdr:from>
    <xdr:to>
      <xdr:col>19</xdr:col>
      <xdr:colOff>547664</xdr:colOff>
      <xdr:row>30</xdr:row>
      <xdr:rowOff>26625</xdr:rowOff>
    </xdr:to>
    <xdr:sp macro="" textlink="">
      <xdr:nvSpPr>
        <xdr:cNvPr id="98" name="Retângulo 97">
          <a:hlinkClick xmlns:r="http://schemas.openxmlformats.org/officeDocument/2006/relationships" r:id="rId49"/>
        </xdr:cNvPr>
        <xdr:cNvSpPr/>
      </xdr:nvSpPr>
      <xdr:spPr>
        <a:xfrm>
          <a:off x="11151369" y="5381625"/>
          <a:ext cx="978695" cy="36000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NOVEMBRO</a:t>
          </a:r>
        </a:p>
      </xdr:txBody>
    </xdr:sp>
    <xdr:clientData/>
  </xdr:twoCellAnchor>
  <xdr:twoCellAnchor>
    <xdr:from>
      <xdr:col>18</xdr:col>
      <xdr:colOff>178569</xdr:colOff>
      <xdr:row>30</xdr:row>
      <xdr:rowOff>85725</xdr:rowOff>
    </xdr:from>
    <xdr:to>
      <xdr:col>19</xdr:col>
      <xdr:colOff>547664</xdr:colOff>
      <xdr:row>32</xdr:row>
      <xdr:rowOff>64725</xdr:rowOff>
    </xdr:to>
    <xdr:sp macro="" textlink="">
      <xdr:nvSpPr>
        <xdr:cNvPr id="99" name="Retângulo 98">
          <a:hlinkClick xmlns:r="http://schemas.openxmlformats.org/officeDocument/2006/relationships" r:id="rId50"/>
        </xdr:cNvPr>
        <xdr:cNvSpPr/>
      </xdr:nvSpPr>
      <xdr:spPr>
        <a:xfrm>
          <a:off x="11151369" y="5800725"/>
          <a:ext cx="978695" cy="36000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DEZEMBRO</a:t>
          </a:r>
        </a:p>
      </xdr:txBody>
    </xdr:sp>
    <xdr:clientData/>
  </xdr:twoCellAnchor>
  <xdr:twoCellAnchor>
    <xdr:from>
      <xdr:col>16</xdr:col>
      <xdr:colOff>242884</xdr:colOff>
      <xdr:row>2</xdr:row>
      <xdr:rowOff>128583</xdr:rowOff>
    </xdr:from>
    <xdr:to>
      <xdr:col>18</xdr:col>
      <xdr:colOff>14284</xdr:colOff>
      <xdr:row>4</xdr:row>
      <xdr:rowOff>179583</xdr:rowOff>
    </xdr:to>
    <xdr:sp macro="" textlink="">
      <xdr:nvSpPr>
        <xdr:cNvPr id="101" name="Retângulo 100"/>
        <xdr:cNvSpPr/>
      </xdr:nvSpPr>
      <xdr:spPr>
        <a:xfrm>
          <a:off x="9996484" y="509583"/>
          <a:ext cx="990600" cy="4320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2024</a:t>
          </a:r>
        </a:p>
      </xdr:txBody>
    </xdr:sp>
    <xdr:clientData/>
  </xdr:twoCellAnchor>
  <xdr:twoCellAnchor>
    <xdr:from>
      <xdr:col>6</xdr:col>
      <xdr:colOff>361950</xdr:colOff>
      <xdr:row>5</xdr:row>
      <xdr:rowOff>19050</xdr:rowOff>
    </xdr:from>
    <xdr:to>
      <xdr:col>11</xdr:col>
      <xdr:colOff>247650</xdr:colOff>
      <xdr:row>8</xdr:row>
      <xdr:rowOff>152400</xdr:rowOff>
    </xdr:to>
    <xdr:sp macro="" textlink="">
      <xdr:nvSpPr>
        <xdr:cNvPr id="102" name="CaixaDeTexto 101"/>
        <xdr:cNvSpPr txBox="1"/>
      </xdr:nvSpPr>
      <xdr:spPr>
        <a:xfrm>
          <a:off x="4019550" y="971550"/>
          <a:ext cx="2933700" cy="7048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pt-BR" sz="2000" b="1"/>
            <a:t>ETIQUETAS E RÓTULOS</a:t>
          </a:r>
        </a:p>
      </xdr:txBody>
    </xdr:sp>
    <xdr:clientData/>
  </xdr:twoCellAnchor>
  <xdr:twoCellAnchor>
    <xdr:from>
      <xdr:col>16</xdr:col>
      <xdr:colOff>269057</xdr:colOff>
      <xdr:row>6</xdr:row>
      <xdr:rowOff>47625</xdr:rowOff>
    </xdr:from>
    <xdr:to>
      <xdr:col>18</xdr:col>
      <xdr:colOff>28552</xdr:colOff>
      <xdr:row>8</xdr:row>
      <xdr:rowOff>26625</xdr:rowOff>
    </xdr:to>
    <xdr:sp macro="" textlink="">
      <xdr:nvSpPr>
        <xdr:cNvPr id="105" name="Retângulo 104">
          <a:hlinkClick xmlns:r="http://schemas.openxmlformats.org/officeDocument/2006/relationships" r:id="rId51"/>
        </xdr:cNvPr>
        <xdr:cNvSpPr/>
      </xdr:nvSpPr>
      <xdr:spPr>
        <a:xfrm>
          <a:off x="10022657" y="1190625"/>
          <a:ext cx="978695" cy="3600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JANEIRO</a:t>
          </a:r>
        </a:p>
      </xdr:txBody>
    </xdr:sp>
    <xdr:clientData/>
  </xdr:twoCellAnchor>
  <xdr:twoCellAnchor>
    <xdr:from>
      <xdr:col>16</xdr:col>
      <xdr:colOff>269057</xdr:colOff>
      <xdr:row>8</xdr:row>
      <xdr:rowOff>85725</xdr:rowOff>
    </xdr:from>
    <xdr:to>
      <xdr:col>18</xdr:col>
      <xdr:colOff>28552</xdr:colOff>
      <xdr:row>10</xdr:row>
      <xdr:rowOff>64725</xdr:rowOff>
    </xdr:to>
    <xdr:sp macro="" textlink="">
      <xdr:nvSpPr>
        <xdr:cNvPr id="106" name="Retângulo 105">
          <a:hlinkClick xmlns:r="http://schemas.openxmlformats.org/officeDocument/2006/relationships" r:id="rId52"/>
        </xdr:cNvPr>
        <xdr:cNvSpPr/>
      </xdr:nvSpPr>
      <xdr:spPr>
        <a:xfrm>
          <a:off x="10022657" y="1609725"/>
          <a:ext cx="978695" cy="360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FEVEREIRO</a:t>
          </a:r>
        </a:p>
      </xdr:txBody>
    </xdr:sp>
    <xdr:clientData/>
  </xdr:twoCellAnchor>
  <xdr:twoCellAnchor>
    <xdr:from>
      <xdr:col>16</xdr:col>
      <xdr:colOff>269057</xdr:colOff>
      <xdr:row>10</xdr:row>
      <xdr:rowOff>123825</xdr:rowOff>
    </xdr:from>
    <xdr:to>
      <xdr:col>18</xdr:col>
      <xdr:colOff>28552</xdr:colOff>
      <xdr:row>12</xdr:row>
      <xdr:rowOff>102825</xdr:rowOff>
    </xdr:to>
    <xdr:sp macro="" textlink="">
      <xdr:nvSpPr>
        <xdr:cNvPr id="107" name="Retângulo 106">
          <a:hlinkClick xmlns:r="http://schemas.openxmlformats.org/officeDocument/2006/relationships" r:id="rId53"/>
        </xdr:cNvPr>
        <xdr:cNvSpPr/>
      </xdr:nvSpPr>
      <xdr:spPr>
        <a:xfrm>
          <a:off x="10022657" y="2028825"/>
          <a:ext cx="978695" cy="360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MARÇO</a:t>
          </a:r>
        </a:p>
      </xdr:txBody>
    </xdr:sp>
    <xdr:clientData/>
  </xdr:twoCellAnchor>
  <xdr:twoCellAnchor>
    <xdr:from>
      <xdr:col>16</xdr:col>
      <xdr:colOff>269057</xdr:colOff>
      <xdr:row>12</xdr:row>
      <xdr:rowOff>161925</xdr:rowOff>
    </xdr:from>
    <xdr:to>
      <xdr:col>18</xdr:col>
      <xdr:colOff>28552</xdr:colOff>
      <xdr:row>14</xdr:row>
      <xdr:rowOff>140925</xdr:rowOff>
    </xdr:to>
    <xdr:sp macro="" textlink="">
      <xdr:nvSpPr>
        <xdr:cNvPr id="108" name="Retângulo 107">
          <a:hlinkClick xmlns:r="http://schemas.openxmlformats.org/officeDocument/2006/relationships" r:id="rId54"/>
        </xdr:cNvPr>
        <xdr:cNvSpPr/>
      </xdr:nvSpPr>
      <xdr:spPr>
        <a:xfrm>
          <a:off x="10022657" y="2447925"/>
          <a:ext cx="978695" cy="360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ABRIL</a:t>
          </a:r>
        </a:p>
      </xdr:txBody>
    </xdr:sp>
    <xdr:clientData/>
  </xdr:twoCellAnchor>
  <xdr:twoCellAnchor>
    <xdr:from>
      <xdr:col>16</xdr:col>
      <xdr:colOff>269057</xdr:colOff>
      <xdr:row>15</xdr:row>
      <xdr:rowOff>9525</xdr:rowOff>
    </xdr:from>
    <xdr:to>
      <xdr:col>18</xdr:col>
      <xdr:colOff>28552</xdr:colOff>
      <xdr:row>16</xdr:row>
      <xdr:rowOff>179025</xdr:rowOff>
    </xdr:to>
    <xdr:sp macro="" textlink="">
      <xdr:nvSpPr>
        <xdr:cNvPr id="109" name="Retângulo 108">
          <a:hlinkClick xmlns:r="http://schemas.openxmlformats.org/officeDocument/2006/relationships" r:id="rId55"/>
        </xdr:cNvPr>
        <xdr:cNvSpPr/>
      </xdr:nvSpPr>
      <xdr:spPr>
        <a:xfrm>
          <a:off x="10022657" y="2867025"/>
          <a:ext cx="978695" cy="360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MAIO</a:t>
          </a:r>
        </a:p>
      </xdr:txBody>
    </xdr:sp>
    <xdr:clientData/>
  </xdr:twoCellAnchor>
  <xdr:twoCellAnchor>
    <xdr:from>
      <xdr:col>16</xdr:col>
      <xdr:colOff>269057</xdr:colOff>
      <xdr:row>17</xdr:row>
      <xdr:rowOff>47625</xdr:rowOff>
    </xdr:from>
    <xdr:to>
      <xdr:col>18</xdr:col>
      <xdr:colOff>28552</xdr:colOff>
      <xdr:row>19</xdr:row>
      <xdr:rowOff>26625</xdr:rowOff>
    </xdr:to>
    <xdr:sp macro="" textlink="">
      <xdr:nvSpPr>
        <xdr:cNvPr id="110" name="Retângulo 109">
          <a:hlinkClick xmlns:r="http://schemas.openxmlformats.org/officeDocument/2006/relationships" r:id="rId56"/>
        </xdr:cNvPr>
        <xdr:cNvSpPr/>
      </xdr:nvSpPr>
      <xdr:spPr>
        <a:xfrm>
          <a:off x="10022657" y="3286125"/>
          <a:ext cx="978695" cy="360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JUNHO</a:t>
          </a:r>
        </a:p>
      </xdr:txBody>
    </xdr:sp>
    <xdr:clientData/>
  </xdr:twoCellAnchor>
  <xdr:twoCellAnchor>
    <xdr:from>
      <xdr:col>16</xdr:col>
      <xdr:colOff>269057</xdr:colOff>
      <xdr:row>19</xdr:row>
      <xdr:rowOff>85725</xdr:rowOff>
    </xdr:from>
    <xdr:to>
      <xdr:col>18</xdr:col>
      <xdr:colOff>28552</xdr:colOff>
      <xdr:row>21</xdr:row>
      <xdr:rowOff>64725</xdr:rowOff>
    </xdr:to>
    <xdr:sp macro="" textlink="">
      <xdr:nvSpPr>
        <xdr:cNvPr id="111" name="Retângulo 110">
          <a:hlinkClick xmlns:r="http://schemas.openxmlformats.org/officeDocument/2006/relationships" r:id="rId57"/>
        </xdr:cNvPr>
        <xdr:cNvSpPr/>
      </xdr:nvSpPr>
      <xdr:spPr>
        <a:xfrm>
          <a:off x="10022657" y="3705225"/>
          <a:ext cx="978695" cy="360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JULHO</a:t>
          </a:r>
        </a:p>
      </xdr:txBody>
    </xdr:sp>
    <xdr:clientData/>
  </xdr:twoCellAnchor>
  <xdr:twoCellAnchor>
    <xdr:from>
      <xdr:col>16</xdr:col>
      <xdr:colOff>269057</xdr:colOff>
      <xdr:row>21</xdr:row>
      <xdr:rowOff>123825</xdr:rowOff>
    </xdr:from>
    <xdr:to>
      <xdr:col>18</xdr:col>
      <xdr:colOff>28552</xdr:colOff>
      <xdr:row>23</xdr:row>
      <xdr:rowOff>102825</xdr:rowOff>
    </xdr:to>
    <xdr:sp macro="" textlink="">
      <xdr:nvSpPr>
        <xdr:cNvPr id="112" name="Retângulo 111">
          <a:hlinkClick xmlns:r="http://schemas.openxmlformats.org/officeDocument/2006/relationships" r:id="rId58"/>
        </xdr:cNvPr>
        <xdr:cNvSpPr/>
      </xdr:nvSpPr>
      <xdr:spPr>
        <a:xfrm>
          <a:off x="10022657" y="4124325"/>
          <a:ext cx="978695" cy="360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AGOSTO</a:t>
          </a:r>
        </a:p>
      </xdr:txBody>
    </xdr:sp>
    <xdr:clientData/>
  </xdr:twoCellAnchor>
  <xdr:twoCellAnchor>
    <xdr:from>
      <xdr:col>16</xdr:col>
      <xdr:colOff>269057</xdr:colOff>
      <xdr:row>23</xdr:row>
      <xdr:rowOff>161925</xdr:rowOff>
    </xdr:from>
    <xdr:to>
      <xdr:col>18</xdr:col>
      <xdr:colOff>28552</xdr:colOff>
      <xdr:row>25</xdr:row>
      <xdr:rowOff>140925</xdr:rowOff>
    </xdr:to>
    <xdr:sp macro="" textlink="">
      <xdr:nvSpPr>
        <xdr:cNvPr id="113" name="Retângulo 112">
          <a:hlinkClick xmlns:r="http://schemas.openxmlformats.org/officeDocument/2006/relationships" r:id="rId59"/>
        </xdr:cNvPr>
        <xdr:cNvSpPr/>
      </xdr:nvSpPr>
      <xdr:spPr>
        <a:xfrm>
          <a:off x="10022657" y="4543425"/>
          <a:ext cx="978695" cy="360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SETEMBRO</a:t>
          </a:r>
        </a:p>
      </xdr:txBody>
    </xdr:sp>
    <xdr:clientData/>
  </xdr:twoCellAnchor>
  <xdr:twoCellAnchor>
    <xdr:from>
      <xdr:col>16</xdr:col>
      <xdr:colOff>269057</xdr:colOff>
      <xdr:row>26</xdr:row>
      <xdr:rowOff>9525</xdr:rowOff>
    </xdr:from>
    <xdr:to>
      <xdr:col>18</xdr:col>
      <xdr:colOff>28552</xdr:colOff>
      <xdr:row>27</xdr:row>
      <xdr:rowOff>179025</xdr:rowOff>
    </xdr:to>
    <xdr:sp macro="" textlink="">
      <xdr:nvSpPr>
        <xdr:cNvPr id="114" name="Retângulo 113">
          <a:hlinkClick xmlns:r="http://schemas.openxmlformats.org/officeDocument/2006/relationships" r:id="rId60"/>
        </xdr:cNvPr>
        <xdr:cNvSpPr/>
      </xdr:nvSpPr>
      <xdr:spPr>
        <a:xfrm>
          <a:off x="10022657" y="4962525"/>
          <a:ext cx="978695" cy="3600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OUTUBRO</a:t>
          </a:r>
        </a:p>
      </xdr:txBody>
    </xdr:sp>
    <xdr:clientData/>
  </xdr:twoCellAnchor>
  <xdr:twoCellAnchor>
    <xdr:from>
      <xdr:col>16</xdr:col>
      <xdr:colOff>269057</xdr:colOff>
      <xdr:row>28</xdr:row>
      <xdr:rowOff>47625</xdr:rowOff>
    </xdr:from>
    <xdr:to>
      <xdr:col>18</xdr:col>
      <xdr:colOff>28552</xdr:colOff>
      <xdr:row>30</xdr:row>
      <xdr:rowOff>26625</xdr:rowOff>
    </xdr:to>
    <xdr:sp macro="" textlink="">
      <xdr:nvSpPr>
        <xdr:cNvPr id="115" name="Retângulo 114">
          <a:hlinkClick xmlns:r="http://schemas.openxmlformats.org/officeDocument/2006/relationships" r:id="rId61"/>
        </xdr:cNvPr>
        <xdr:cNvSpPr/>
      </xdr:nvSpPr>
      <xdr:spPr>
        <a:xfrm>
          <a:off x="10022657" y="5381625"/>
          <a:ext cx="978695" cy="3600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NOVEMBRO</a:t>
          </a:r>
        </a:p>
      </xdr:txBody>
    </xdr:sp>
    <xdr:clientData/>
  </xdr:twoCellAnchor>
  <xdr:twoCellAnchor>
    <xdr:from>
      <xdr:col>16</xdr:col>
      <xdr:colOff>269057</xdr:colOff>
      <xdr:row>30</xdr:row>
      <xdr:rowOff>85725</xdr:rowOff>
    </xdr:from>
    <xdr:to>
      <xdr:col>18</xdr:col>
      <xdr:colOff>28552</xdr:colOff>
      <xdr:row>32</xdr:row>
      <xdr:rowOff>64725</xdr:rowOff>
    </xdr:to>
    <xdr:sp macro="" textlink="">
      <xdr:nvSpPr>
        <xdr:cNvPr id="116" name="Retângulo 115">
          <a:hlinkClick xmlns:r="http://schemas.openxmlformats.org/officeDocument/2006/relationships" r:id="rId62"/>
        </xdr:cNvPr>
        <xdr:cNvSpPr/>
      </xdr:nvSpPr>
      <xdr:spPr>
        <a:xfrm>
          <a:off x="10022657" y="5800725"/>
          <a:ext cx="978695" cy="3600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DEZEMBRO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85725</xdr:colOff>
      <xdr:row>30</xdr:row>
      <xdr:rowOff>123825</xdr:rowOff>
    </xdr:from>
    <xdr:to>
      <xdr:col>14</xdr:col>
      <xdr:colOff>342900</xdr:colOff>
      <xdr:row>32</xdr:row>
      <xdr:rowOff>174825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211050" y="5838825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</xdr:colOff>
      <xdr:row>30</xdr:row>
      <xdr:rowOff>76200</xdr:rowOff>
    </xdr:from>
    <xdr:to>
      <xdr:col>13</xdr:col>
      <xdr:colOff>714375</xdr:colOff>
      <xdr:row>32</xdr:row>
      <xdr:rowOff>127200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1544300" y="5791200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</xdr:colOff>
      <xdr:row>29</xdr:row>
      <xdr:rowOff>28575</xdr:rowOff>
    </xdr:from>
    <xdr:to>
      <xdr:col>14</xdr:col>
      <xdr:colOff>266700</xdr:colOff>
      <xdr:row>31</xdr:row>
      <xdr:rowOff>60525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0429875" y="5829300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41130</xdr:colOff>
      <xdr:row>27</xdr:row>
      <xdr:rowOff>42573</xdr:rowOff>
    </xdr:from>
    <xdr:to>
      <xdr:col>13</xdr:col>
      <xdr:colOff>698355</xdr:colOff>
      <xdr:row>29</xdr:row>
      <xdr:rowOff>93573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115857" y="5264005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100745</xdr:colOff>
      <xdr:row>28</xdr:row>
      <xdr:rowOff>183174</xdr:rowOff>
    </xdr:from>
    <xdr:to>
      <xdr:col>13</xdr:col>
      <xdr:colOff>539994</xdr:colOff>
      <xdr:row>31</xdr:row>
      <xdr:rowOff>38178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0587404" y="5568462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30</xdr:row>
      <xdr:rowOff>95250</xdr:rowOff>
    </xdr:from>
    <xdr:to>
      <xdr:col>14</xdr:col>
      <xdr:colOff>142875</xdr:colOff>
      <xdr:row>32</xdr:row>
      <xdr:rowOff>146250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0115550" y="5819775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</xdr:colOff>
      <xdr:row>30</xdr:row>
      <xdr:rowOff>95250</xdr:rowOff>
    </xdr:from>
    <xdr:to>
      <xdr:col>14</xdr:col>
      <xdr:colOff>161925</xdr:colOff>
      <xdr:row>32</xdr:row>
      <xdr:rowOff>146250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0515600" y="5810250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</xdr:colOff>
      <xdr:row>30</xdr:row>
      <xdr:rowOff>114300</xdr:rowOff>
    </xdr:from>
    <xdr:to>
      <xdr:col>14</xdr:col>
      <xdr:colOff>247650</xdr:colOff>
      <xdr:row>32</xdr:row>
      <xdr:rowOff>165300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0563225" y="5829300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69</xdr:row>
      <xdr:rowOff>180975</xdr:rowOff>
    </xdr:from>
    <xdr:to>
      <xdr:col>8</xdr:col>
      <xdr:colOff>257175</xdr:colOff>
      <xdr:row>72</xdr:row>
      <xdr:rowOff>22425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4352925" y="10125075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6</xdr:col>
      <xdr:colOff>66675</xdr:colOff>
      <xdr:row>14</xdr:row>
      <xdr:rowOff>19050</xdr:rowOff>
    </xdr:from>
    <xdr:to>
      <xdr:col>8</xdr:col>
      <xdr:colOff>266700</xdr:colOff>
      <xdr:row>17</xdr:row>
      <xdr:rowOff>70050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4362450" y="2333625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84667</xdr:colOff>
      <xdr:row>39</xdr:row>
      <xdr:rowOff>105833</xdr:rowOff>
    </xdr:from>
    <xdr:to>
      <xdr:col>12</xdr:col>
      <xdr:colOff>466725</xdr:colOff>
      <xdr:row>42</xdr:row>
      <xdr:rowOff>72167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302750" y="6508750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</xdr:colOff>
      <xdr:row>30</xdr:row>
      <xdr:rowOff>28575</xdr:rowOff>
    </xdr:from>
    <xdr:to>
      <xdr:col>14</xdr:col>
      <xdr:colOff>152400</xdr:colOff>
      <xdr:row>32</xdr:row>
      <xdr:rowOff>80441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601200" y="5829300"/>
          <a:ext cx="1419225" cy="432866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30</xdr:row>
      <xdr:rowOff>95250</xdr:rowOff>
    </xdr:from>
    <xdr:to>
      <xdr:col>14</xdr:col>
      <xdr:colOff>171450</xdr:colOff>
      <xdr:row>32</xdr:row>
      <xdr:rowOff>146250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0525125" y="5810250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</xdr:colOff>
      <xdr:row>31</xdr:row>
      <xdr:rowOff>28575</xdr:rowOff>
    </xdr:from>
    <xdr:to>
      <xdr:col>14</xdr:col>
      <xdr:colOff>535998</xdr:colOff>
      <xdr:row>33</xdr:row>
      <xdr:rowOff>79575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0906125" y="5838825"/>
          <a:ext cx="1421823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</xdr:colOff>
      <xdr:row>30</xdr:row>
      <xdr:rowOff>142875</xdr:rowOff>
    </xdr:from>
    <xdr:to>
      <xdr:col>14</xdr:col>
      <xdr:colOff>123825</xdr:colOff>
      <xdr:row>33</xdr:row>
      <xdr:rowOff>3375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0658475" y="5857875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</xdr:colOff>
      <xdr:row>30</xdr:row>
      <xdr:rowOff>114300</xdr:rowOff>
    </xdr:from>
    <xdr:to>
      <xdr:col>14</xdr:col>
      <xdr:colOff>114300</xdr:colOff>
      <xdr:row>32</xdr:row>
      <xdr:rowOff>165300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0734675" y="5829300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73603</xdr:colOff>
      <xdr:row>30</xdr:row>
      <xdr:rowOff>103909</xdr:rowOff>
    </xdr:from>
    <xdr:to>
      <xdr:col>14</xdr:col>
      <xdr:colOff>375805</xdr:colOff>
      <xdr:row>32</xdr:row>
      <xdr:rowOff>154909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0674928" y="5828434"/>
          <a:ext cx="1416627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53687</xdr:colOff>
      <xdr:row>30</xdr:row>
      <xdr:rowOff>114300</xdr:rowOff>
    </xdr:from>
    <xdr:to>
      <xdr:col>15</xdr:col>
      <xdr:colOff>79664</xdr:colOff>
      <xdr:row>32</xdr:row>
      <xdr:rowOff>165300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0988387" y="5829300"/>
          <a:ext cx="1416627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53688</xdr:colOff>
      <xdr:row>30</xdr:row>
      <xdr:rowOff>60613</xdr:rowOff>
    </xdr:from>
    <xdr:to>
      <xdr:col>14</xdr:col>
      <xdr:colOff>355890</xdr:colOff>
      <xdr:row>32</xdr:row>
      <xdr:rowOff>111613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0655013" y="5823238"/>
          <a:ext cx="1416627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75335</xdr:colOff>
      <xdr:row>30</xdr:row>
      <xdr:rowOff>103043</xdr:rowOff>
    </xdr:from>
    <xdr:to>
      <xdr:col>14</xdr:col>
      <xdr:colOff>12123</xdr:colOff>
      <xdr:row>32</xdr:row>
      <xdr:rowOff>154043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0676660" y="5827568"/>
          <a:ext cx="1422688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13</xdr:row>
      <xdr:rowOff>103188</xdr:rowOff>
    </xdr:from>
    <xdr:to>
      <xdr:col>1</xdr:col>
      <xdr:colOff>85725</xdr:colOff>
      <xdr:row>15</xdr:row>
      <xdr:rowOff>138313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31750" y="2690813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17</xdr:row>
      <xdr:rowOff>76200</xdr:rowOff>
    </xdr:from>
    <xdr:to>
      <xdr:col>1</xdr:col>
      <xdr:colOff>1076325</xdr:colOff>
      <xdr:row>19</xdr:row>
      <xdr:rowOff>155775</xdr:rowOff>
    </xdr:to>
    <xdr:sp macro="" textlink="">
      <xdr:nvSpPr>
        <xdr:cNvPr id="3" name="Retângulo 2">
          <a:hlinkClick xmlns:r="http://schemas.openxmlformats.org/officeDocument/2006/relationships" r:id="rId1"/>
        </xdr:cNvPr>
        <xdr:cNvSpPr/>
      </xdr:nvSpPr>
      <xdr:spPr>
        <a:xfrm>
          <a:off x="76200" y="4057650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17</xdr:row>
      <xdr:rowOff>76200</xdr:rowOff>
    </xdr:from>
    <xdr:to>
      <xdr:col>1</xdr:col>
      <xdr:colOff>1076325</xdr:colOff>
      <xdr:row>19</xdr:row>
      <xdr:rowOff>155775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76200" y="4057650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52821</xdr:colOff>
      <xdr:row>30</xdr:row>
      <xdr:rowOff>23378</xdr:rowOff>
    </xdr:from>
    <xdr:to>
      <xdr:col>14</xdr:col>
      <xdr:colOff>355023</xdr:colOff>
      <xdr:row>32</xdr:row>
      <xdr:rowOff>70049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0835121" y="5833628"/>
          <a:ext cx="1416627" cy="427671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</xdr:colOff>
      <xdr:row>30</xdr:row>
      <xdr:rowOff>70138</xdr:rowOff>
    </xdr:from>
    <xdr:to>
      <xdr:col>15</xdr:col>
      <xdr:colOff>219940</xdr:colOff>
      <xdr:row>32</xdr:row>
      <xdr:rowOff>121138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0744200" y="5832763"/>
          <a:ext cx="1420090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63211</xdr:colOff>
      <xdr:row>30</xdr:row>
      <xdr:rowOff>78798</xdr:rowOff>
    </xdr:from>
    <xdr:to>
      <xdr:col>13</xdr:col>
      <xdr:colOff>356754</xdr:colOff>
      <xdr:row>32</xdr:row>
      <xdr:rowOff>129798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8302336" y="5841423"/>
          <a:ext cx="1417493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41564</xdr:colOff>
      <xdr:row>30</xdr:row>
      <xdr:rowOff>71005</xdr:rowOff>
    </xdr:from>
    <xdr:to>
      <xdr:col>19</xdr:col>
      <xdr:colOff>1460789</xdr:colOff>
      <xdr:row>32</xdr:row>
      <xdr:rowOff>122005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8471189" y="5833630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51954</xdr:colOff>
      <xdr:row>48</xdr:row>
      <xdr:rowOff>8659</xdr:rowOff>
    </xdr:from>
    <xdr:to>
      <xdr:col>19</xdr:col>
      <xdr:colOff>1471179</xdr:colOff>
      <xdr:row>50</xdr:row>
      <xdr:rowOff>94295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8416636" y="10364932"/>
          <a:ext cx="1419225" cy="466636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166</xdr:row>
      <xdr:rowOff>129885</xdr:rowOff>
    </xdr:from>
    <xdr:to>
      <xdr:col>19</xdr:col>
      <xdr:colOff>1583747</xdr:colOff>
      <xdr:row>168</xdr:row>
      <xdr:rowOff>189544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8529204" y="23353567"/>
          <a:ext cx="1419225" cy="440659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51954</xdr:colOff>
      <xdr:row>63</xdr:row>
      <xdr:rowOff>8659</xdr:rowOff>
    </xdr:from>
    <xdr:to>
      <xdr:col>19</xdr:col>
      <xdr:colOff>1471179</xdr:colOff>
      <xdr:row>65</xdr:row>
      <xdr:rowOff>94295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8395854" y="11886334"/>
          <a:ext cx="1419225" cy="466636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160</xdr:row>
      <xdr:rowOff>129885</xdr:rowOff>
    </xdr:from>
    <xdr:to>
      <xdr:col>19</xdr:col>
      <xdr:colOff>1583747</xdr:colOff>
      <xdr:row>164</xdr:row>
      <xdr:rowOff>189544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8508422" y="34581810"/>
          <a:ext cx="1419225" cy="440659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51954</xdr:colOff>
      <xdr:row>30</xdr:row>
      <xdr:rowOff>8659</xdr:rowOff>
    </xdr:from>
    <xdr:to>
      <xdr:col>19</xdr:col>
      <xdr:colOff>1471179</xdr:colOff>
      <xdr:row>32</xdr:row>
      <xdr:rowOff>94295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8653029" y="12076834"/>
          <a:ext cx="1419225" cy="466636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164</xdr:row>
      <xdr:rowOff>0</xdr:rowOff>
    </xdr:from>
    <xdr:to>
      <xdr:col>19</xdr:col>
      <xdr:colOff>1583747</xdr:colOff>
      <xdr:row>165</xdr:row>
      <xdr:rowOff>189543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8615795" y="29839227"/>
          <a:ext cx="1419225" cy="431998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51954</xdr:colOff>
      <xdr:row>41</xdr:row>
      <xdr:rowOff>95250</xdr:rowOff>
    </xdr:from>
    <xdr:to>
      <xdr:col>19</xdr:col>
      <xdr:colOff>1471179</xdr:colOff>
      <xdr:row>43</xdr:row>
      <xdr:rowOff>94295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8667749" y="4355523"/>
          <a:ext cx="1419225" cy="38004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121</xdr:row>
      <xdr:rowOff>138545</xdr:rowOff>
    </xdr:from>
    <xdr:to>
      <xdr:col>19</xdr:col>
      <xdr:colOff>1583747</xdr:colOff>
      <xdr:row>123</xdr:row>
      <xdr:rowOff>189543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8765597" y="34399970"/>
          <a:ext cx="1419225" cy="431998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51954</xdr:colOff>
      <xdr:row>36</xdr:row>
      <xdr:rowOff>123825</xdr:rowOff>
    </xdr:from>
    <xdr:to>
      <xdr:col>19</xdr:col>
      <xdr:colOff>1471179</xdr:colOff>
      <xdr:row>38</xdr:row>
      <xdr:rowOff>94295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8653029" y="7048500"/>
          <a:ext cx="1419225" cy="35147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132</xdr:row>
      <xdr:rowOff>0</xdr:rowOff>
    </xdr:from>
    <xdr:to>
      <xdr:col>19</xdr:col>
      <xdr:colOff>1583747</xdr:colOff>
      <xdr:row>133</xdr:row>
      <xdr:rowOff>189543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8765597" y="23350970"/>
          <a:ext cx="1419225" cy="431998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109104</xdr:colOff>
      <xdr:row>31</xdr:row>
      <xdr:rowOff>0</xdr:rowOff>
    </xdr:from>
    <xdr:to>
      <xdr:col>19</xdr:col>
      <xdr:colOff>1528329</xdr:colOff>
      <xdr:row>32</xdr:row>
      <xdr:rowOff>95249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8710179" y="6743700"/>
          <a:ext cx="1419225" cy="466724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145</xdr:row>
      <xdr:rowOff>0</xdr:rowOff>
    </xdr:from>
    <xdr:to>
      <xdr:col>19</xdr:col>
      <xdr:colOff>1583747</xdr:colOff>
      <xdr:row>146</xdr:row>
      <xdr:rowOff>189543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8765597" y="24164925"/>
          <a:ext cx="1419225" cy="38004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109104</xdr:colOff>
      <xdr:row>42</xdr:row>
      <xdr:rowOff>66675</xdr:rowOff>
    </xdr:from>
    <xdr:to>
      <xdr:col>20</xdr:col>
      <xdr:colOff>4329</xdr:colOff>
      <xdr:row>44</xdr:row>
      <xdr:rowOff>95247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034029" y="10039350"/>
          <a:ext cx="1343025" cy="409572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189</xdr:row>
      <xdr:rowOff>0</xdr:rowOff>
    </xdr:from>
    <xdr:to>
      <xdr:col>19</xdr:col>
      <xdr:colOff>1583747</xdr:colOff>
      <xdr:row>190</xdr:row>
      <xdr:rowOff>189543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8765597" y="31784925"/>
          <a:ext cx="1419225" cy="38004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109104</xdr:colOff>
      <xdr:row>37</xdr:row>
      <xdr:rowOff>38100</xdr:rowOff>
    </xdr:from>
    <xdr:to>
      <xdr:col>20</xdr:col>
      <xdr:colOff>4329</xdr:colOff>
      <xdr:row>39</xdr:row>
      <xdr:rowOff>95247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272154" y="7153275"/>
          <a:ext cx="1343025" cy="438147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138</xdr:row>
      <xdr:rowOff>0</xdr:rowOff>
    </xdr:from>
    <xdr:to>
      <xdr:col>20</xdr:col>
      <xdr:colOff>2597</xdr:colOff>
      <xdr:row>139</xdr:row>
      <xdr:rowOff>142875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327572" y="26450925"/>
          <a:ext cx="1285875" cy="33337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109104</xdr:colOff>
      <xdr:row>28</xdr:row>
      <xdr:rowOff>47624</xdr:rowOff>
    </xdr:from>
    <xdr:to>
      <xdr:col>20</xdr:col>
      <xdr:colOff>4329</xdr:colOff>
      <xdr:row>30</xdr:row>
      <xdr:rowOff>95245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272154" y="9829799"/>
          <a:ext cx="1343025" cy="428621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175</xdr:row>
      <xdr:rowOff>0</xdr:rowOff>
    </xdr:from>
    <xdr:to>
      <xdr:col>19</xdr:col>
      <xdr:colOff>1583747</xdr:colOff>
      <xdr:row>176</xdr:row>
      <xdr:rowOff>189543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327572" y="35594925"/>
          <a:ext cx="1285875" cy="38004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109104</xdr:colOff>
      <xdr:row>52</xdr:row>
      <xdr:rowOff>0</xdr:rowOff>
    </xdr:from>
    <xdr:to>
      <xdr:col>20</xdr:col>
      <xdr:colOff>4329</xdr:colOff>
      <xdr:row>54</xdr:row>
      <xdr:rowOff>95244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272154" y="10258425"/>
          <a:ext cx="1343025" cy="380994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212</xdr:row>
      <xdr:rowOff>0</xdr:rowOff>
    </xdr:from>
    <xdr:to>
      <xdr:col>19</xdr:col>
      <xdr:colOff>1583747</xdr:colOff>
      <xdr:row>213</xdr:row>
      <xdr:rowOff>189543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327572" y="38642925"/>
          <a:ext cx="1285875" cy="38004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109104</xdr:colOff>
      <xdr:row>35</xdr:row>
      <xdr:rowOff>85724</xdr:rowOff>
    </xdr:from>
    <xdr:to>
      <xdr:col>20</xdr:col>
      <xdr:colOff>4329</xdr:colOff>
      <xdr:row>38</xdr:row>
      <xdr:rowOff>95243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272154" y="3200399"/>
          <a:ext cx="1343025" cy="390519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182</xdr:row>
      <xdr:rowOff>0</xdr:rowOff>
    </xdr:from>
    <xdr:to>
      <xdr:col>19</xdr:col>
      <xdr:colOff>1583747</xdr:colOff>
      <xdr:row>183</xdr:row>
      <xdr:rowOff>189543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327572" y="43024425"/>
          <a:ext cx="1285875" cy="38004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109104</xdr:colOff>
      <xdr:row>45</xdr:row>
      <xdr:rowOff>19049</xdr:rowOff>
    </xdr:from>
    <xdr:to>
      <xdr:col>20</xdr:col>
      <xdr:colOff>4329</xdr:colOff>
      <xdr:row>47</xdr:row>
      <xdr:rowOff>95242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272154" y="6877049"/>
          <a:ext cx="2371725" cy="45719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204</xdr:row>
      <xdr:rowOff>0</xdr:rowOff>
    </xdr:from>
    <xdr:to>
      <xdr:col>19</xdr:col>
      <xdr:colOff>1583747</xdr:colOff>
      <xdr:row>205</xdr:row>
      <xdr:rowOff>189543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327572" y="36452175"/>
          <a:ext cx="1285875" cy="38004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109104</xdr:colOff>
      <xdr:row>36</xdr:row>
      <xdr:rowOff>19050</xdr:rowOff>
    </xdr:from>
    <xdr:to>
      <xdr:col>19</xdr:col>
      <xdr:colOff>1571625</xdr:colOff>
      <xdr:row>37</xdr:row>
      <xdr:rowOff>95242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672204" y="6724650"/>
          <a:ext cx="1462521" cy="266692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206</xdr:row>
      <xdr:rowOff>0</xdr:rowOff>
    </xdr:from>
    <xdr:to>
      <xdr:col>19</xdr:col>
      <xdr:colOff>1583747</xdr:colOff>
      <xdr:row>207</xdr:row>
      <xdr:rowOff>189543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327572" y="43310175"/>
          <a:ext cx="1419225" cy="38004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19</xdr:col>
      <xdr:colOff>1462521</xdr:colOff>
      <xdr:row>2</xdr:row>
      <xdr:rowOff>76192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9563100" y="209550"/>
          <a:ext cx="1462521" cy="266692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109104</xdr:colOff>
      <xdr:row>58</xdr:row>
      <xdr:rowOff>19050</xdr:rowOff>
    </xdr:from>
    <xdr:to>
      <xdr:col>19</xdr:col>
      <xdr:colOff>1571625</xdr:colOff>
      <xdr:row>59</xdr:row>
      <xdr:rowOff>95242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672204" y="8058150"/>
          <a:ext cx="1462521" cy="266692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215</xdr:row>
      <xdr:rowOff>0</xdr:rowOff>
    </xdr:from>
    <xdr:to>
      <xdr:col>19</xdr:col>
      <xdr:colOff>1583747</xdr:colOff>
      <xdr:row>216</xdr:row>
      <xdr:rowOff>189543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727622" y="41138475"/>
          <a:ext cx="1419225" cy="38004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12</xdr:col>
      <xdr:colOff>0</xdr:colOff>
      <xdr:row>3</xdr:row>
      <xdr:rowOff>0</xdr:rowOff>
    </xdr:from>
    <xdr:to>
      <xdr:col>19</xdr:col>
      <xdr:colOff>1462521</xdr:colOff>
      <xdr:row>4</xdr:row>
      <xdr:rowOff>76192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9563100" y="590550"/>
          <a:ext cx="1462521" cy="266692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109104</xdr:colOff>
      <xdr:row>78</xdr:row>
      <xdr:rowOff>19050</xdr:rowOff>
    </xdr:from>
    <xdr:to>
      <xdr:col>19</xdr:col>
      <xdr:colOff>1571625</xdr:colOff>
      <xdr:row>79</xdr:row>
      <xdr:rowOff>95242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672204" y="12658725"/>
          <a:ext cx="1462521" cy="266692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308</xdr:row>
      <xdr:rowOff>0</xdr:rowOff>
    </xdr:from>
    <xdr:to>
      <xdr:col>19</xdr:col>
      <xdr:colOff>1583747</xdr:colOff>
      <xdr:row>309</xdr:row>
      <xdr:rowOff>189543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727622" y="44472225"/>
          <a:ext cx="1419225" cy="38004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28575</xdr:colOff>
      <xdr:row>0</xdr:row>
      <xdr:rowOff>142875</xdr:rowOff>
    </xdr:from>
    <xdr:to>
      <xdr:col>19</xdr:col>
      <xdr:colOff>1491096</xdr:colOff>
      <xdr:row>2</xdr:row>
      <xdr:rowOff>9517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9591675" y="142875"/>
          <a:ext cx="1462521" cy="266692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109104</xdr:colOff>
      <xdr:row>64</xdr:row>
      <xdr:rowOff>19050</xdr:rowOff>
    </xdr:from>
    <xdr:to>
      <xdr:col>19</xdr:col>
      <xdr:colOff>1571625</xdr:colOff>
      <xdr:row>65</xdr:row>
      <xdr:rowOff>95242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672204" y="14944725"/>
          <a:ext cx="1462521" cy="266692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208</xdr:row>
      <xdr:rowOff>0</xdr:rowOff>
    </xdr:from>
    <xdr:to>
      <xdr:col>19</xdr:col>
      <xdr:colOff>1583747</xdr:colOff>
      <xdr:row>208</xdr:row>
      <xdr:rowOff>189543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727622" y="56397525"/>
          <a:ext cx="1419225" cy="38004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28575</xdr:colOff>
      <xdr:row>0</xdr:row>
      <xdr:rowOff>142875</xdr:rowOff>
    </xdr:from>
    <xdr:to>
      <xdr:col>19</xdr:col>
      <xdr:colOff>1491096</xdr:colOff>
      <xdr:row>2</xdr:row>
      <xdr:rowOff>9517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9591675" y="142875"/>
          <a:ext cx="1462521" cy="266692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109104</xdr:colOff>
      <xdr:row>36</xdr:row>
      <xdr:rowOff>66675</xdr:rowOff>
    </xdr:from>
    <xdr:to>
      <xdr:col>19</xdr:col>
      <xdr:colOff>1571625</xdr:colOff>
      <xdr:row>38</xdr:row>
      <xdr:rowOff>38100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672204" y="2990850"/>
          <a:ext cx="1462521" cy="3524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225</xdr:row>
      <xdr:rowOff>0</xdr:rowOff>
    </xdr:from>
    <xdr:to>
      <xdr:col>19</xdr:col>
      <xdr:colOff>1583747</xdr:colOff>
      <xdr:row>226</xdr:row>
      <xdr:rowOff>189543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727622" y="38947725"/>
          <a:ext cx="1419225" cy="38004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28575</xdr:colOff>
      <xdr:row>0</xdr:row>
      <xdr:rowOff>142875</xdr:rowOff>
    </xdr:from>
    <xdr:to>
      <xdr:col>19</xdr:col>
      <xdr:colOff>1491096</xdr:colOff>
      <xdr:row>2</xdr:row>
      <xdr:rowOff>0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9591675" y="142875"/>
          <a:ext cx="1462521" cy="266692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109104</xdr:colOff>
      <xdr:row>50</xdr:row>
      <xdr:rowOff>66675</xdr:rowOff>
    </xdr:from>
    <xdr:to>
      <xdr:col>19</xdr:col>
      <xdr:colOff>1571625</xdr:colOff>
      <xdr:row>52</xdr:row>
      <xdr:rowOff>38100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672204" y="6991350"/>
          <a:ext cx="1243446" cy="3524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225</xdr:row>
      <xdr:rowOff>0</xdr:rowOff>
    </xdr:from>
    <xdr:to>
      <xdr:col>19</xdr:col>
      <xdr:colOff>1583747</xdr:colOff>
      <xdr:row>226</xdr:row>
      <xdr:rowOff>189543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727622" y="41605200"/>
          <a:ext cx="1190625" cy="38004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28575</xdr:colOff>
      <xdr:row>0</xdr:row>
      <xdr:rowOff>142875</xdr:rowOff>
    </xdr:from>
    <xdr:to>
      <xdr:col>19</xdr:col>
      <xdr:colOff>1491096</xdr:colOff>
      <xdr:row>2</xdr:row>
      <xdr:rowOff>0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9591675" y="142875"/>
          <a:ext cx="1319646" cy="25717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109104</xdr:colOff>
      <xdr:row>50</xdr:row>
      <xdr:rowOff>66675</xdr:rowOff>
    </xdr:from>
    <xdr:to>
      <xdr:col>19</xdr:col>
      <xdr:colOff>1571625</xdr:colOff>
      <xdr:row>52</xdr:row>
      <xdr:rowOff>38100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672204" y="9639300"/>
          <a:ext cx="1243446" cy="3524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260</xdr:row>
      <xdr:rowOff>0</xdr:rowOff>
    </xdr:from>
    <xdr:to>
      <xdr:col>20</xdr:col>
      <xdr:colOff>4329</xdr:colOff>
      <xdr:row>262</xdr:row>
      <xdr:rowOff>60613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741477" y="46733114"/>
          <a:ext cx="1190625" cy="44161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28575</xdr:colOff>
      <xdr:row>0</xdr:row>
      <xdr:rowOff>142875</xdr:rowOff>
    </xdr:from>
    <xdr:to>
      <xdr:col>19</xdr:col>
      <xdr:colOff>1491096</xdr:colOff>
      <xdr:row>2</xdr:row>
      <xdr:rowOff>0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9591675" y="142875"/>
          <a:ext cx="1319646" cy="25717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109104</xdr:colOff>
      <xdr:row>47</xdr:row>
      <xdr:rowOff>66675</xdr:rowOff>
    </xdr:from>
    <xdr:to>
      <xdr:col>19</xdr:col>
      <xdr:colOff>1571625</xdr:colOff>
      <xdr:row>50</xdr:row>
      <xdr:rowOff>38100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681729" y="9601200"/>
          <a:ext cx="1243446" cy="3524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164522</xdr:colOff>
      <xdr:row>154</xdr:row>
      <xdr:rowOff>224263</xdr:rowOff>
    </xdr:from>
    <xdr:to>
      <xdr:col>20</xdr:col>
      <xdr:colOff>4329</xdr:colOff>
      <xdr:row>156</xdr:row>
      <xdr:rowOff>170576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737147" y="17559763"/>
          <a:ext cx="1192357" cy="44161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28575</xdr:colOff>
      <xdr:row>0</xdr:row>
      <xdr:rowOff>142875</xdr:rowOff>
    </xdr:from>
    <xdr:to>
      <xdr:col>19</xdr:col>
      <xdr:colOff>1491096</xdr:colOff>
      <xdr:row>2</xdr:row>
      <xdr:rowOff>0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9601200" y="142875"/>
          <a:ext cx="1319646" cy="25717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109104</xdr:colOff>
      <xdr:row>76</xdr:row>
      <xdr:rowOff>0</xdr:rowOff>
    </xdr:from>
    <xdr:to>
      <xdr:col>19</xdr:col>
      <xdr:colOff>1571625</xdr:colOff>
      <xdr:row>78</xdr:row>
      <xdr:rowOff>38100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681729" y="8877300"/>
          <a:ext cx="1243446" cy="5429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135947</xdr:colOff>
      <xdr:row>191</xdr:row>
      <xdr:rowOff>0</xdr:rowOff>
    </xdr:from>
    <xdr:to>
      <xdr:col>19</xdr:col>
      <xdr:colOff>1328304</xdr:colOff>
      <xdr:row>192</xdr:row>
      <xdr:rowOff>84851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708572" y="25460325"/>
          <a:ext cx="1192357" cy="265826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28575</xdr:colOff>
      <xdr:row>0</xdr:row>
      <xdr:rowOff>142875</xdr:rowOff>
    </xdr:from>
    <xdr:to>
      <xdr:col>19</xdr:col>
      <xdr:colOff>1491096</xdr:colOff>
      <xdr:row>2</xdr:row>
      <xdr:rowOff>0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9601200" y="142875"/>
          <a:ext cx="1319646" cy="25717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109104</xdr:colOff>
      <xdr:row>65</xdr:row>
      <xdr:rowOff>0</xdr:rowOff>
    </xdr:from>
    <xdr:to>
      <xdr:col>19</xdr:col>
      <xdr:colOff>1571625</xdr:colOff>
      <xdr:row>67</xdr:row>
      <xdr:rowOff>38100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681729" y="14135100"/>
          <a:ext cx="1243446" cy="4191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135947</xdr:colOff>
      <xdr:row>198</xdr:row>
      <xdr:rowOff>0</xdr:rowOff>
    </xdr:from>
    <xdr:to>
      <xdr:col>19</xdr:col>
      <xdr:colOff>1328304</xdr:colOff>
      <xdr:row>199</xdr:row>
      <xdr:rowOff>84851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708572" y="35271075"/>
          <a:ext cx="1192357" cy="265826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28575</xdr:colOff>
      <xdr:row>0</xdr:row>
      <xdr:rowOff>142875</xdr:rowOff>
    </xdr:from>
    <xdr:to>
      <xdr:col>19</xdr:col>
      <xdr:colOff>1491096</xdr:colOff>
      <xdr:row>2</xdr:row>
      <xdr:rowOff>0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9601200" y="142875"/>
          <a:ext cx="1319646" cy="25717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109103</xdr:colOff>
      <xdr:row>55</xdr:row>
      <xdr:rowOff>0</xdr:rowOff>
    </xdr:from>
    <xdr:to>
      <xdr:col>21</xdr:col>
      <xdr:colOff>152399</xdr:colOff>
      <xdr:row>57</xdr:row>
      <xdr:rowOff>38100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681728" y="8791575"/>
          <a:ext cx="1538721" cy="4191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135946</xdr:colOff>
      <xdr:row>177</xdr:row>
      <xdr:rowOff>45794</xdr:rowOff>
    </xdr:from>
    <xdr:to>
      <xdr:col>21</xdr:col>
      <xdr:colOff>485774</xdr:colOff>
      <xdr:row>179</xdr:row>
      <xdr:rowOff>84851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708571" y="31649744"/>
          <a:ext cx="1388053" cy="401007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28574</xdr:colOff>
      <xdr:row>0</xdr:row>
      <xdr:rowOff>142875</xdr:rowOff>
    </xdr:from>
    <xdr:to>
      <xdr:col>21</xdr:col>
      <xdr:colOff>123824</xdr:colOff>
      <xdr:row>2</xdr:row>
      <xdr:rowOff>0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9601199" y="142875"/>
          <a:ext cx="1590675" cy="25717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109103</xdr:colOff>
      <xdr:row>56</xdr:row>
      <xdr:rowOff>0</xdr:rowOff>
    </xdr:from>
    <xdr:to>
      <xdr:col>20</xdr:col>
      <xdr:colOff>485775</xdr:colOff>
      <xdr:row>58</xdr:row>
      <xdr:rowOff>38100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681728" y="3019425"/>
          <a:ext cx="1214872" cy="4191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135947</xdr:colOff>
      <xdr:row>215</xdr:row>
      <xdr:rowOff>9525</xdr:rowOff>
    </xdr:from>
    <xdr:to>
      <xdr:col>20</xdr:col>
      <xdr:colOff>533401</xdr:colOff>
      <xdr:row>217</xdr:row>
      <xdr:rowOff>84851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803822" y="40328850"/>
          <a:ext cx="1235654" cy="437276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28575</xdr:colOff>
      <xdr:row>0</xdr:row>
      <xdr:rowOff>142875</xdr:rowOff>
    </xdr:from>
    <xdr:to>
      <xdr:col>20</xdr:col>
      <xdr:colOff>495301</xdr:colOff>
      <xdr:row>2</xdr:row>
      <xdr:rowOff>123825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9601200" y="142875"/>
          <a:ext cx="1304926" cy="381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109103</xdr:colOff>
      <xdr:row>53</xdr:row>
      <xdr:rowOff>0</xdr:rowOff>
    </xdr:from>
    <xdr:to>
      <xdr:col>20</xdr:col>
      <xdr:colOff>485775</xdr:colOff>
      <xdr:row>55</xdr:row>
      <xdr:rowOff>38100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776978" y="11115675"/>
          <a:ext cx="1214872" cy="4191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135947</xdr:colOff>
      <xdr:row>173</xdr:row>
      <xdr:rowOff>85725</xdr:rowOff>
    </xdr:from>
    <xdr:to>
      <xdr:col>20</xdr:col>
      <xdr:colOff>533401</xdr:colOff>
      <xdr:row>175</xdr:row>
      <xdr:rowOff>84851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9984797" y="32880300"/>
          <a:ext cx="1235654" cy="370601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28575</xdr:colOff>
      <xdr:row>0</xdr:row>
      <xdr:rowOff>142875</xdr:rowOff>
    </xdr:from>
    <xdr:to>
      <xdr:col>20</xdr:col>
      <xdr:colOff>495301</xdr:colOff>
      <xdr:row>2</xdr:row>
      <xdr:rowOff>0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9696450" y="142875"/>
          <a:ext cx="1304926" cy="381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109103</xdr:colOff>
      <xdr:row>60</xdr:row>
      <xdr:rowOff>0</xdr:rowOff>
    </xdr:from>
    <xdr:to>
      <xdr:col>20</xdr:col>
      <xdr:colOff>485775</xdr:colOff>
      <xdr:row>62</xdr:row>
      <xdr:rowOff>38100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957953" y="10496550"/>
          <a:ext cx="1214872" cy="4191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135947</xdr:colOff>
      <xdr:row>229</xdr:row>
      <xdr:rowOff>87474</xdr:rowOff>
    </xdr:from>
    <xdr:to>
      <xdr:col>20</xdr:col>
      <xdr:colOff>533401</xdr:colOff>
      <xdr:row>231</xdr:row>
      <xdr:rowOff>113424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0001126" y="44116301"/>
          <a:ext cx="1233321" cy="395286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28575</xdr:colOff>
      <xdr:row>0</xdr:row>
      <xdr:rowOff>142875</xdr:rowOff>
    </xdr:from>
    <xdr:to>
      <xdr:col>20</xdr:col>
      <xdr:colOff>495301</xdr:colOff>
      <xdr:row>2</xdr:row>
      <xdr:rowOff>0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9877425" y="142875"/>
          <a:ext cx="1304926" cy="25717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109103</xdr:colOff>
      <xdr:row>50</xdr:row>
      <xdr:rowOff>0</xdr:rowOff>
    </xdr:from>
    <xdr:to>
      <xdr:col>20</xdr:col>
      <xdr:colOff>485775</xdr:colOff>
      <xdr:row>58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974282" y="9622194"/>
          <a:ext cx="1212539" cy="1020536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135947</xdr:colOff>
      <xdr:row>151</xdr:row>
      <xdr:rowOff>145791</xdr:rowOff>
    </xdr:from>
    <xdr:to>
      <xdr:col>20</xdr:col>
      <xdr:colOff>533401</xdr:colOff>
      <xdr:row>161</xdr:row>
      <xdr:rowOff>174949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0001126" y="28779107"/>
          <a:ext cx="1233321" cy="1875842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28575</xdr:colOff>
      <xdr:row>0</xdr:row>
      <xdr:rowOff>142875</xdr:rowOff>
    </xdr:from>
    <xdr:to>
      <xdr:col>20</xdr:col>
      <xdr:colOff>495301</xdr:colOff>
      <xdr:row>3</xdr:row>
      <xdr:rowOff>58316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9893754" y="142875"/>
          <a:ext cx="1302593" cy="51804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109103</xdr:colOff>
      <xdr:row>26</xdr:row>
      <xdr:rowOff>114300</xdr:rowOff>
    </xdr:from>
    <xdr:to>
      <xdr:col>20</xdr:col>
      <xdr:colOff>485775</xdr:colOff>
      <xdr:row>46</xdr:row>
      <xdr:rowOff>50735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9957953" y="5248275"/>
          <a:ext cx="1214872" cy="115563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162578</xdr:colOff>
      <xdr:row>81</xdr:row>
      <xdr:rowOff>1944</xdr:rowOff>
    </xdr:from>
    <xdr:to>
      <xdr:col>20</xdr:col>
      <xdr:colOff>560032</xdr:colOff>
      <xdr:row>126</xdr:row>
      <xdr:rowOff>114300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0201928" y="15499119"/>
          <a:ext cx="1235654" cy="9113481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57733</xdr:colOff>
      <xdr:row>4</xdr:row>
      <xdr:rowOff>45681</xdr:rowOff>
    </xdr:from>
    <xdr:to>
      <xdr:col>20</xdr:col>
      <xdr:colOff>524459</xdr:colOff>
      <xdr:row>7</xdr:row>
      <xdr:rowOff>136072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9922912" y="842671"/>
          <a:ext cx="1302593" cy="673554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absoluteAnchor>
    <xdr:pos x="0" y="0"/>
    <xdr:ext cx="9650802" cy="6020519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7.xml><?xml version="1.0" encoding="utf-8"?>
<xdr:wsDr xmlns:xdr="http://schemas.openxmlformats.org/drawingml/2006/spreadsheetDrawing" xmlns:a="http://schemas.openxmlformats.org/drawingml/2006/main">
  <xdr:absoluteAnchor>
    <xdr:pos x="0" y="0"/>
    <xdr:ext cx="9650802" cy="6020519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8.xml><?xml version="1.0" encoding="utf-8"?>
<xdr:wsDr xmlns:xdr="http://schemas.openxmlformats.org/drawingml/2006/spreadsheetDrawing" xmlns:a="http://schemas.openxmlformats.org/drawingml/2006/main">
  <xdr:absoluteAnchor>
    <xdr:pos x="0" y="0"/>
    <xdr:ext cx="9650802" cy="6020519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261503</xdr:colOff>
      <xdr:row>91</xdr:row>
      <xdr:rowOff>9525</xdr:rowOff>
    </xdr:from>
    <xdr:to>
      <xdr:col>20</xdr:col>
      <xdr:colOff>638175</xdr:colOff>
      <xdr:row>92</xdr:row>
      <xdr:rowOff>104775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0300853" y="17516475"/>
          <a:ext cx="1214872" cy="2857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162578</xdr:colOff>
      <xdr:row>109</xdr:row>
      <xdr:rowOff>171448</xdr:rowOff>
    </xdr:from>
    <xdr:to>
      <xdr:col>20</xdr:col>
      <xdr:colOff>560032</xdr:colOff>
      <xdr:row>194</xdr:row>
      <xdr:rowOff>66675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0201928" y="21193123"/>
          <a:ext cx="1235654" cy="16906877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57733</xdr:colOff>
      <xdr:row>3</xdr:row>
      <xdr:rowOff>45681</xdr:rowOff>
    </xdr:from>
    <xdr:to>
      <xdr:col>20</xdr:col>
      <xdr:colOff>524459</xdr:colOff>
      <xdr:row>10</xdr:row>
      <xdr:rowOff>136072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10097083" y="826731"/>
          <a:ext cx="1304926" cy="661891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128153</xdr:colOff>
      <xdr:row>30</xdr:row>
      <xdr:rowOff>19049</xdr:rowOff>
    </xdr:from>
    <xdr:to>
      <xdr:col>21</xdr:col>
      <xdr:colOff>1343025</xdr:colOff>
      <xdr:row>210</xdr:row>
      <xdr:rowOff>9524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1662928" y="6086474"/>
          <a:ext cx="1214872" cy="72009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57733</xdr:colOff>
      <xdr:row>2</xdr:row>
      <xdr:rowOff>0</xdr:rowOff>
    </xdr:from>
    <xdr:to>
      <xdr:col>20</xdr:col>
      <xdr:colOff>524459</xdr:colOff>
      <xdr:row>22</xdr:row>
      <xdr:rowOff>123825</xdr:rowOff>
    </xdr:to>
    <xdr:sp macro="" textlink="">
      <xdr:nvSpPr>
        <xdr:cNvPr id="4" name="Retângulo 3">
          <a:hlinkClick xmlns:r="http://schemas.openxmlformats.org/officeDocument/2006/relationships" r:id="rId2"/>
        </xdr:cNvPr>
        <xdr:cNvSpPr/>
      </xdr:nvSpPr>
      <xdr:spPr>
        <a:xfrm>
          <a:off x="10097083" y="400050"/>
          <a:ext cx="1304926" cy="32575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128153</xdr:colOff>
      <xdr:row>12</xdr:row>
      <xdr:rowOff>0</xdr:rowOff>
    </xdr:from>
    <xdr:to>
      <xdr:col>21</xdr:col>
      <xdr:colOff>1343025</xdr:colOff>
      <xdr:row>205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1662928" y="5886449"/>
          <a:ext cx="1214872" cy="353282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57733</xdr:colOff>
      <xdr:row>2</xdr:row>
      <xdr:rowOff>0</xdr:rowOff>
    </xdr:from>
    <xdr:to>
      <xdr:col>20</xdr:col>
      <xdr:colOff>524459</xdr:colOff>
      <xdr:row>11</xdr:row>
      <xdr:rowOff>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0097083" y="400050"/>
          <a:ext cx="1304926" cy="40195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128153</xdr:colOff>
      <xdr:row>26</xdr:row>
      <xdr:rowOff>0</xdr:rowOff>
    </xdr:from>
    <xdr:to>
      <xdr:col>21</xdr:col>
      <xdr:colOff>1343025</xdr:colOff>
      <xdr:row>219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1843903" y="2400300"/>
          <a:ext cx="1214872" cy="373189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57733</xdr:colOff>
      <xdr:row>2</xdr:row>
      <xdr:rowOff>0</xdr:rowOff>
    </xdr:from>
    <xdr:to>
      <xdr:col>20</xdr:col>
      <xdr:colOff>524459</xdr:colOff>
      <xdr:row>25</xdr:row>
      <xdr:rowOff>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0163758" y="400050"/>
          <a:ext cx="1304926" cy="17621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128153</xdr:colOff>
      <xdr:row>20</xdr:row>
      <xdr:rowOff>0</xdr:rowOff>
    </xdr:from>
    <xdr:to>
      <xdr:col>21</xdr:col>
      <xdr:colOff>1343025</xdr:colOff>
      <xdr:row>174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253478" y="5067300"/>
          <a:ext cx="1214872" cy="368998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57733</xdr:colOff>
      <xdr:row>2</xdr:row>
      <xdr:rowOff>0</xdr:rowOff>
    </xdr:from>
    <xdr:to>
      <xdr:col>20</xdr:col>
      <xdr:colOff>524459</xdr:colOff>
      <xdr:row>19</xdr:row>
      <xdr:rowOff>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0573333" y="400050"/>
          <a:ext cx="1304926" cy="44291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128153</xdr:colOff>
      <xdr:row>22</xdr:row>
      <xdr:rowOff>0</xdr:rowOff>
    </xdr:from>
    <xdr:to>
      <xdr:col>21</xdr:col>
      <xdr:colOff>1343025</xdr:colOff>
      <xdr:row>199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253478" y="3924300"/>
          <a:ext cx="1214872" cy="288988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57733</xdr:colOff>
      <xdr:row>11</xdr:row>
      <xdr:rowOff>38100</xdr:rowOff>
    </xdr:from>
    <xdr:to>
      <xdr:col>20</xdr:col>
      <xdr:colOff>524459</xdr:colOff>
      <xdr:row>21</xdr:row>
      <xdr:rowOff>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0573333" y="2152650"/>
          <a:ext cx="1304926" cy="19145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128153</xdr:colOff>
      <xdr:row>16</xdr:row>
      <xdr:rowOff>0</xdr:rowOff>
    </xdr:from>
    <xdr:to>
      <xdr:col>21</xdr:col>
      <xdr:colOff>1343025</xdr:colOff>
      <xdr:row>146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253478" y="4305300"/>
          <a:ext cx="1214872" cy="338518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57733</xdr:colOff>
      <xdr:row>2</xdr:row>
      <xdr:rowOff>38100</xdr:rowOff>
    </xdr:from>
    <xdr:to>
      <xdr:col>20</xdr:col>
      <xdr:colOff>524459</xdr:colOff>
      <xdr:row>15</xdr:row>
      <xdr:rowOff>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0573333" y="2152650"/>
          <a:ext cx="1304926" cy="19145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394853</xdr:colOff>
      <xdr:row>86</xdr:row>
      <xdr:rowOff>95250</xdr:rowOff>
    </xdr:from>
    <xdr:to>
      <xdr:col>21</xdr:col>
      <xdr:colOff>838200</xdr:colOff>
      <xdr:row>223</xdr:row>
      <xdr:rowOff>9525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1891528" y="5848350"/>
          <a:ext cx="1214872" cy="24003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19</xdr:col>
      <xdr:colOff>210133</xdr:colOff>
      <xdr:row>2</xdr:row>
      <xdr:rowOff>9525</xdr:rowOff>
    </xdr:from>
    <xdr:to>
      <xdr:col>20</xdr:col>
      <xdr:colOff>676859</xdr:colOff>
      <xdr:row>81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0868608" y="409575"/>
          <a:ext cx="1304926" cy="475297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394853</xdr:colOff>
      <xdr:row>156</xdr:row>
      <xdr:rowOff>0</xdr:rowOff>
    </xdr:from>
    <xdr:to>
      <xdr:col>21</xdr:col>
      <xdr:colOff>838200</xdr:colOff>
      <xdr:row>331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1891528" y="16706850"/>
          <a:ext cx="1214872" cy="260223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154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1630608" y="400050"/>
          <a:ext cx="1304926" cy="70485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394853</xdr:colOff>
      <xdr:row>178</xdr:row>
      <xdr:rowOff>0</xdr:rowOff>
    </xdr:from>
    <xdr:to>
      <xdr:col>21</xdr:col>
      <xdr:colOff>838200</xdr:colOff>
      <xdr:row>356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1891528" y="29527500"/>
          <a:ext cx="1214872" cy="327755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176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1630608" y="400050"/>
          <a:ext cx="1304926" cy="287274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147203</xdr:colOff>
      <xdr:row>170</xdr:row>
      <xdr:rowOff>47624</xdr:rowOff>
    </xdr:from>
    <xdr:to>
      <xdr:col>21</xdr:col>
      <xdr:colOff>590550</xdr:colOff>
      <xdr:row>363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072503" y="26784299"/>
          <a:ext cx="1214872" cy="289655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168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1859208" y="400050"/>
          <a:ext cx="1304926" cy="3287077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147203</xdr:colOff>
      <xdr:row>180</xdr:row>
      <xdr:rowOff>0</xdr:rowOff>
    </xdr:from>
    <xdr:to>
      <xdr:col>21</xdr:col>
      <xdr:colOff>590550</xdr:colOff>
      <xdr:row>282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072503" y="34185224"/>
          <a:ext cx="1214872" cy="38557201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178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2059233" y="400050"/>
          <a:ext cx="1304926" cy="3340417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147203</xdr:colOff>
      <xdr:row>213</xdr:row>
      <xdr:rowOff>0</xdr:rowOff>
    </xdr:from>
    <xdr:to>
      <xdr:col>21</xdr:col>
      <xdr:colOff>590550</xdr:colOff>
      <xdr:row>327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415403" y="35337750"/>
          <a:ext cx="1214872" cy="204025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211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2402133" y="400050"/>
          <a:ext cx="1304926" cy="346043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147203</xdr:colOff>
      <xdr:row>160</xdr:row>
      <xdr:rowOff>0</xdr:rowOff>
    </xdr:from>
    <xdr:to>
      <xdr:col>21</xdr:col>
      <xdr:colOff>590550</xdr:colOff>
      <xdr:row>298</xdr:row>
      <xdr:rowOff>9525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415403" y="26793825"/>
          <a:ext cx="1214872" cy="224123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158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2402133" y="400050"/>
          <a:ext cx="1304926" cy="409289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6</xdr:row>
      <xdr:rowOff>47625</xdr:rowOff>
    </xdr:from>
    <xdr:to>
      <xdr:col>1</xdr:col>
      <xdr:colOff>581025</xdr:colOff>
      <xdr:row>8</xdr:row>
      <xdr:rowOff>98625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66675" y="1200150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52917</xdr:colOff>
      <xdr:row>23</xdr:row>
      <xdr:rowOff>105834</xdr:rowOff>
    </xdr:from>
    <xdr:to>
      <xdr:col>0</xdr:col>
      <xdr:colOff>1472142</xdr:colOff>
      <xdr:row>25</xdr:row>
      <xdr:rowOff>51001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52917" y="5789084"/>
          <a:ext cx="1419225" cy="4320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47625</xdr:rowOff>
    </xdr:from>
    <xdr:to>
      <xdr:col>1</xdr:col>
      <xdr:colOff>857250</xdr:colOff>
      <xdr:row>1</xdr:row>
      <xdr:rowOff>333375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47625" y="47625"/>
          <a:ext cx="1419225" cy="4762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147203</xdr:colOff>
      <xdr:row>168</xdr:row>
      <xdr:rowOff>0</xdr:rowOff>
    </xdr:from>
    <xdr:to>
      <xdr:col>21</xdr:col>
      <xdr:colOff>590550</xdr:colOff>
      <xdr:row>320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415403" y="32394525"/>
          <a:ext cx="1214872" cy="2761297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166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2402133" y="400050"/>
          <a:ext cx="1304926" cy="316611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147203</xdr:colOff>
      <xdr:row>184</xdr:row>
      <xdr:rowOff>0</xdr:rowOff>
    </xdr:from>
    <xdr:to>
      <xdr:col>21</xdr:col>
      <xdr:colOff>590550</xdr:colOff>
      <xdr:row>333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415403" y="33889950"/>
          <a:ext cx="1214872" cy="3039427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182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2402133" y="400050"/>
          <a:ext cx="1304926" cy="331565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147203</xdr:colOff>
      <xdr:row>189</xdr:row>
      <xdr:rowOff>0</xdr:rowOff>
    </xdr:from>
    <xdr:to>
      <xdr:col>21</xdr:col>
      <xdr:colOff>590550</xdr:colOff>
      <xdr:row>319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415403" y="37090350"/>
          <a:ext cx="1214872" cy="298037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187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2402133" y="400050"/>
          <a:ext cx="1304926" cy="363569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147203</xdr:colOff>
      <xdr:row>199</xdr:row>
      <xdr:rowOff>0</xdr:rowOff>
    </xdr:from>
    <xdr:to>
      <xdr:col>21</xdr:col>
      <xdr:colOff>590550</xdr:colOff>
      <xdr:row>309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415403" y="38223825"/>
          <a:ext cx="1214872" cy="260032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197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2402133" y="400050"/>
          <a:ext cx="1304926" cy="374904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147203</xdr:colOff>
      <xdr:row>159</xdr:row>
      <xdr:rowOff>0</xdr:rowOff>
    </xdr:from>
    <xdr:to>
      <xdr:col>21</xdr:col>
      <xdr:colOff>590550</xdr:colOff>
      <xdr:row>280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415403" y="40262175"/>
          <a:ext cx="1214872" cy="220027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157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2402133" y="400050"/>
          <a:ext cx="1304926" cy="395287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147203</xdr:colOff>
      <xdr:row>64</xdr:row>
      <xdr:rowOff>0</xdr:rowOff>
    </xdr:from>
    <xdr:to>
      <xdr:col>21</xdr:col>
      <xdr:colOff>590550</xdr:colOff>
      <xdr:row>177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415403" y="32108775"/>
          <a:ext cx="1214872" cy="242030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62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2402133" y="400050"/>
          <a:ext cx="1304926" cy="313753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147203</xdr:colOff>
      <xdr:row>89</xdr:row>
      <xdr:rowOff>0</xdr:rowOff>
    </xdr:from>
    <xdr:to>
      <xdr:col>21</xdr:col>
      <xdr:colOff>590550</xdr:colOff>
      <xdr:row>213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415403" y="12896850"/>
          <a:ext cx="1214872" cy="226028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87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2402133" y="400050"/>
          <a:ext cx="1304926" cy="121634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147203</xdr:colOff>
      <xdr:row>71</xdr:row>
      <xdr:rowOff>0</xdr:rowOff>
    </xdr:from>
    <xdr:to>
      <xdr:col>21</xdr:col>
      <xdr:colOff>590550</xdr:colOff>
      <xdr:row>198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415403" y="17897475"/>
          <a:ext cx="1214872" cy="248031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69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2402133" y="400050"/>
          <a:ext cx="1304926" cy="171640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147203</xdr:colOff>
      <xdr:row>69</xdr:row>
      <xdr:rowOff>0</xdr:rowOff>
    </xdr:from>
    <xdr:to>
      <xdr:col>21</xdr:col>
      <xdr:colOff>590550</xdr:colOff>
      <xdr:row>199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415403" y="12534900"/>
          <a:ext cx="1214872" cy="226028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67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2402133" y="400050"/>
          <a:ext cx="1304926" cy="1180147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147203</xdr:colOff>
      <xdr:row>36</xdr:row>
      <xdr:rowOff>0</xdr:rowOff>
    </xdr:from>
    <xdr:to>
      <xdr:col>21</xdr:col>
      <xdr:colOff>590550</xdr:colOff>
      <xdr:row>122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415403" y="13935075"/>
          <a:ext cx="1214872" cy="260032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34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2402133" y="400050"/>
          <a:ext cx="1304926" cy="132016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147203</xdr:colOff>
      <xdr:row>43</xdr:row>
      <xdr:rowOff>0</xdr:rowOff>
    </xdr:from>
    <xdr:to>
      <xdr:col>21</xdr:col>
      <xdr:colOff>590550</xdr:colOff>
      <xdr:row>144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415403" y="7296150"/>
          <a:ext cx="1214872" cy="172021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41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2402133" y="400050"/>
          <a:ext cx="1304926" cy="65627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147203</xdr:colOff>
      <xdr:row>40</xdr:row>
      <xdr:rowOff>0</xdr:rowOff>
    </xdr:from>
    <xdr:to>
      <xdr:col>21</xdr:col>
      <xdr:colOff>590550</xdr:colOff>
      <xdr:row>140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415403" y="8696325"/>
          <a:ext cx="1214872" cy="202025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38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2402133" y="400050"/>
          <a:ext cx="1304926" cy="79629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147203</xdr:colOff>
      <xdr:row>51</xdr:row>
      <xdr:rowOff>0</xdr:rowOff>
    </xdr:from>
    <xdr:to>
      <xdr:col>21</xdr:col>
      <xdr:colOff>590550</xdr:colOff>
      <xdr:row>123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2415403" y="8096250"/>
          <a:ext cx="1214872" cy="200025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20</xdr:col>
      <xdr:colOff>133933</xdr:colOff>
      <xdr:row>2</xdr:row>
      <xdr:rowOff>0</xdr:rowOff>
    </xdr:from>
    <xdr:to>
      <xdr:col>21</xdr:col>
      <xdr:colOff>667334</xdr:colOff>
      <xdr:row>49</xdr:row>
      <xdr:rowOff>95250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12402133" y="400050"/>
          <a:ext cx="1304926" cy="73628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rtlCol="0" anchor="ctr"/>
      <a:lstStyle>
        <a:defPPr algn="ctr">
          <a:defRPr sz="1100"/>
        </a:defPPr>
      </a:lstStyle>
      <a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2"/>
  </sheetPr>
  <dimension ref="A1:A2"/>
  <sheetViews>
    <sheetView showRowColHeaders="0" workbookViewId="0"/>
  </sheetViews>
  <sheetFormatPr defaultRowHeight="15"/>
  <sheetData>
    <row r="1" spans="1:1">
      <c r="A1">
        <v>0</v>
      </c>
    </row>
    <row r="2" spans="1:1">
      <c r="A2" t="s">
        <v>56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31"/>
  <sheetViews>
    <sheetView workbookViewId="0"/>
  </sheetViews>
  <sheetFormatPr defaultRowHeight="15"/>
  <cols>
    <col min="1" max="1" width="20.28515625" style="37" customWidth="1"/>
    <col min="2" max="4" width="7.140625" customWidth="1"/>
    <col min="5" max="8" width="20.28515625" customWidth="1"/>
    <col min="9" max="9" width="20.28515625" style="37" customWidth="1"/>
    <col min="10" max="10" width="9.140625" customWidth="1"/>
    <col min="11" max="11" width="9.28515625" customWidth="1"/>
    <col min="12" max="12" width="20.28515625" customWidth="1"/>
    <col min="13" max="19" width="8.7109375" style="15"/>
  </cols>
  <sheetData>
    <row r="1" spans="1:19">
      <c r="A1" s="27" t="s">
        <v>104</v>
      </c>
      <c r="B1" s="30" t="s">
        <v>106</v>
      </c>
      <c r="C1" s="30" t="s">
        <v>105</v>
      </c>
      <c r="D1" s="26" t="s">
        <v>11</v>
      </c>
      <c r="E1" s="27" t="s">
        <v>0</v>
      </c>
      <c r="F1" s="26" t="s">
        <v>34</v>
      </c>
      <c r="G1" s="17" t="s">
        <v>1</v>
      </c>
      <c r="H1" s="17" t="s">
        <v>28</v>
      </c>
      <c r="I1" s="17" t="s">
        <v>6</v>
      </c>
      <c r="J1" s="17" t="s">
        <v>23</v>
      </c>
      <c r="K1" s="17" t="s">
        <v>24</v>
      </c>
      <c r="L1" s="17" t="s">
        <v>37</v>
      </c>
    </row>
    <row r="2" spans="1:19">
      <c r="A2" s="45" t="s">
        <v>137</v>
      </c>
      <c r="B2" s="46">
        <v>43798</v>
      </c>
      <c r="C2" s="46">
        <v>43801</v>
      </c>
      <c r="D2" s="36">
        <v>1068</v>
      </c>
      <c r="E2" s="36" t="s">
        <v>217</v>
      </c>
      <c r="F2" s="36">
        <v>2017</v>
      </c>
      <c r="G2" s="36" t="s">
        <v>15</v>
      </c>
      <c r="H2" s="47">
        <v>200000</v>
      </c>
      <c r="I2" s="45" t="s">
        <v>6</v>
      </c>
      <c r="J2" s="36"/>
      <c r="K2" s="36"/>
      <c r="L2" s="36" t="s">
        <v>97</v>
      </c>
    </row>
    <row r="3" spans="1:19">
      <c r="A3" s="45" t="s">
        <v>137</v>
      </c>
      <c r="B3" s="46">
        <v>43798</v>
      </c>
      <c r="C3" s="46">
        <v>43801</v>
      </c>
      <c r="D3" s="36">
        <v>1068</v>
      </c>
      <c r="E3" s="36" t="s">
        <v>218</v>
      </c>
      <c r="F3" s="36">
        <v>1785</v>
      </c>
      <c r="G3" s="36" t="s">
        <v>15</v>
      </c>
      <c r="H3" s="47">
        <v>30000</v>
      </c>
      <c r="I3" s="45" t="s">
        <v>6</v>
      </c>
      <c r="J3" s="36"/>
      <c r="K3" s="36"/>
      <c r="L3" s="36" t="s">
        <v>97</v>
      </c>
    </row>
    <row r="4" spans="1:19">
      <c r="A4" s="35" t="s">
        <v>95</v>
      </c>
      <c r="B4" s="23">
        <v>43801</v>
      </c>
      <c r="C4" s="23">
        <v>43790</v>
      </c>
      <c r="D4" s="19">
        <v>937</v>
      </c>
      <c r="E4" s="19" t="s">
        <v>176</v>
      </c>
      <c r="F4" s="19">
        <v>2631</v>
      </c>
      <c r="G4" s="19" t="s">
        <v>128</v>
      </c>
      <c r="H4" s="20">
        <v>5350</v>
      </c>
      <c r="I4" s="35" t="s">
        <v>6</v>
      </c>
      <c r="J4" s="19"/>
      <c r="K4" s="19"/>
      <c r="L4" s="19" t="s">
        <v>125</v>
      </c>
    </row>
    <row r="5" spans="1:19">
      <c r="A5" s="35" t="s">
        <v>95</v>
      </c>
      <c r="B5" s="23">
        <v>43801</v>
      </c>
      <c r="C5" s="23">
        <v>43797</v>
      </c>
      <c r="D5" s="19">
        <v>937</v>
      </c>
      <c r="E5" s="19" t="s">
        <v>187</v>
      </c>
      <c r="F5" s="19">
        <v>2632</v>
      </c>
      <c r="G5" s="19" t="s">
        <v>94</v>
      </c>
      <c r="H5" s="20">
        <v>5000</v>
      </c>
      <c r="I5" s="35" t="s">
        <v>6</v>
      </c>
      <c r="J5" s="19"/>
      <c r="K5" s="19"/>
      <c r="L5" s="19" t="s">
        <v>117</v>
      </c>
    </row>
    <row r="6" spans="1:19">
      <c r="A6" s="25" t="s">
        <v>86</v>
      </c>
      <c r="B6" s="14">
        <v>43801</v>
      </c>
      <c r="C6" s="14">
        <v>43726</v>
      </c>
      <c r="D6" s="9">
        <v>855</v>
      </c>
      <c r="E6" s="9" t="s">
        <v>44</v>
      </c>
      <c r="F6" s="9">
        <v>2550</v>
      </c>
      <c r="G6" s="9" t="s">
        <v>48</v>
      </c>
      <c r="H6" s="10">
        <v>20000</v>
      </c>
      <c r="I6" s="35" t="s">
        <v>6</v>
      </c>
      <c r="J6" s="9"/>
      <c r="K6" s="9"/>
      <c r="L6" s="9" t="s">
        <v>117</v>
      </c>
    </row>
    <row r="7" spans="1:19">
      <c r="A7" s="45" t="s">
        <v>86</v>
      </c>
      <c r="B7" s="46">
        <v>43801</v>
      </c>
      <c r="C7" s="46">
        <v>43801</v>
      </c>
      <c r="D7" s="36">
        <v>855</v>
      </c>
      <c r="E7" s="36" t="s">
        <v>191</v>
      </c>
      <c r="F7" s="36">
        <v>2244</v>
      </c>
      <c r="G7" s="36" t="s">
        <v>17</v>
      </c>
      <c r="H7" s="47">
        <v>5000</v>
      </c>
      <c r="I7" s="45" t="s">
        <v>6</v>
      </c>
      <c r="J7" s="36"/>
      <c r="K7" s="36"/>
      <c r="L7" s="36" t="s">
        <v>97</v>
      </c>
    </row>
    <row r="8" spans="1:19">
      <c r="A8" s="45" t="s">
        <v>227</v>
      </c>
      <c r="B8" s="46">
        <v>43801</v>
      </c>
      <c r="C8" s="46">
        <v>43801</v>
      </c>
      <c r="D8" s="36">
        <v>1095</v>
      </c>
      <c r="E8" s="36" t="s">
        <v>2</v>
      </c>
      <c r="F8" s="36">
        <v>855</v>
      </c>
      <c r="G8" s="36" t="s">
        <v>38</v>
      </c>
      <c r="H8" s="47">
        <v>40000</v>
      </c>
      <c r="I8" s="45" t="s">
        <v>6</v>
      </c>
      <c r="J8" s="36"/>
      <c r="K8" s="36"/>
      <c r="L8" s="36" t="s">
        <v>97</v>
      </c>
    </row>
    <row r="9" spans="1:19">
      <c r="A9" s="45" t="s">
        <v>228</v>
      </c>
      <c r="B9" s="46">
        <v>43801</v>
      </c>
      <c r="C9" s="46">
        <v>43801</v>
      </c>
      <c r="D9" s="36">
        <v>1101</v>
      </c>
      <c r="E9" s="36" t="s">
        <v>114</v>
      </c>
      <c r="F9" s="36">
        <v>2600</v>
      </c>
      <c r="G9" s="36" t="s">
        <v>200</v>
      </c>
      <c r="H9" s="47">
        <v>5500</v>
      </c>
      <c r="I9" s="45" t="s">
        <v>6</v>
      </c>
      <c r="J9" s="36"/>
      <c r="K9" s="36"/>
      <c r="L9" s="36" t="s">
        <v>97</v>
      </c>
    </row>
    <row r="10" spans="1:19" s="43" customFormat="1">
      <c r="A10" s="35" t="s">
        <v>188</v>
      </c>
      <c r="B10" s="23">
        <v>43801</v>
      </c>
      <c r="C10" s="23">
        <v>43801</v>
      </c>
      <c r="D10" s="19">
        <v>1076</v>
      </c>
      <c r="E10" s="19" t="s">
        <v>2</v>
      </c>
      <c r="F10" s="19">
        <v>2891</v>
      </c>
      <c r="G10" s="19" t="s">
        <v>100</v>
      </c>
      <c r="H10" s="20">
        <v>1000</v>
      </c>
      <c r="I10" s="35" t="s">
        <v>6</v>
      </c>
      <c r="J10" s="19"/>
      <c r="K10" s="19"/>
      <c r="L10" s="19" t="s">
        <v>117</v>
      </c>
      <c r="M10" s="41"/>
      <c r="N10" s="41"/>
      <c r="O10" s="41"/>
      <c r="P10" s="41"/>
      <c r="Q10" s="41"/>
      <c r="R10" s="41"/>
      <c r="S10" s="41"/>
    </row>
    <row r="11" spans="1:19" s="43" customFormat="1">
      <c r="A11" s="35" t="s">
        <v>206</v>
      </c>
      <c r="B11" s="23">
        <v>43802</v>
      </c>
      <c r="C11" s="23">
        <v>43801</v>
      </c>
      <c r="D11" s="19">
        <v>942</v>
      </c>
      <c r="E11" s="19" t="s">
        <v>2</v>
      </c>
      <c r="F11" s="19">
        <v>2086</v>
      </c>
      <c r="G11" s="19" t="s">
        <v>42</v>
      </c>
      <c r="H11" s="20">
        <v>11000</v>
      </c>
      <c r="I11" s="35" t="s">
        <v>6</v>
      </c>
      <c r="J11" s="19"/>
      <c r="K11" s="19"/>
      <c r="L11" s="19" t="s">
        <v>117</v>
      </c>
      <c r="M11" s="41"/>
      <c r="N11" s="41"/>
      <c r="O11" s="41"/>
      <c r="P11" s="41"/>
      <c r="Q11" s="41"/>
      <c r="R11" s="41"/>
      <c r="S11" s="41"/>
    </row>
    <row r="12" spans="1:19">
      <c r="A12" s="45" t="s">
        <v>68</v>
      </c>
      <c r="B12" s="46">
        <v>43803</v>
      </c>
      <c r="C12" s="46">
        <v>43802</v>
      </c>
      <c r="D12" s="36">
        <v>847</v>
      </c>
      <c r="E12" s="36" t="s">
        <v>2</v>
      </c>
      <c r="F12" s="36">
        <v>1960</v>
      </c>
      <c r="G12" s="36" t="s">
        <v>13</v>
      </c>
      <c r="H12" s="47">
        <v>40000</v>
      </c>
      <c r="I12" s="45" t="s">
        <v>6</v>
      </c>
      <c r="J12" s="36"/>
      <c r="K12" s="36"/>
      <c r="L12" s="36" t="s">
        <v>97</v>
      </c>
    </row>
    <row r="13" spans="1:19" s="44" customFormat="1">
      <c r="A13" s="45" t="s">
        <v>201</v>
      </c>
      <c r="B13" s="46">
        <v>43804</v>
      </c>
      <c r="C13" s="46">
        <v>43802</v>
      </c>
      <c r="D13" s="36">
        <v>1087</v>
      </c>
      <c r="E13" s="36" t="s">
        <v>2</v>
      </c>
      <c r="F13" s="36">
        <v>869</v>
      </c>
      <c r="G13" s="36" t="s">
        <v>16</v>
      </c>
      <c r="H13" s="47">
        <v>50000</v>
      </c>
      <c r="I13" s="45" t="s">
        <v>6</v>
      </c>
      <c r="J13" s="36"/>
      <c r="K13" s="36"/>
      <c r="L13" s="36" t="s">
        <v>97</v>
      </c>
      <c r="M13" s="42"/>
      <c r="N13" s="42"/>
      <c r="O13" s="42"/>
      <c r="P13" s="42"/>
      <c r="Q13" s="42"/>
      <c r="R13" s="42"/>
      <c r="S13" s="42"/>
    </row>
    <row r="14" spans="1:19" s="44" customFormat="1">
      <c r="A14" s="45" t="s">
        <v>223</v>
      </c>
      <c r="B14" s="46">
        <v>43804</v>
      </c>
      <c r="C14" s="46">
        <v>43802</v>
      </c>
      <c r="D14" s="36">
        <v>1089</v>
      </c>
      <c r="E14" s="36" t="s">
        <v>2</v>
      </c>
      <c r="F14" s="36">
        <v>838</v>
      </c>
      <c r="G14" s="36" t="s">
        <v>5</v>
      </c>
      <c r="H14" s="47">
        <v>10000</v>
      </c>
      <c r="I14" s="45" t="s">
        <v>6</v>
      </c>
      <c r="J14" s="36"/>
      <c r="K14" s="36"/>
      <c r="L14" s="36" t="s">
        <v>97</v>
      </c>
      <c r="M14" s="42"/>
      <c r="N14" s="42"/>
      <c r="O14" s="42"/>
      <c r="P14" s="42"/>
      <c r="Q14" s="42"/>
      <c r="R14" s="42"/>
      <c r="S14" s="42"/>
    </row>
    <row r="15" spans="1:19">
      <c r="A15" s="45" t="s">
        <v>140</v>
      </c>
      <c r="B15" s="46">
        <v>43812</v>
      </c>
      <c r="C15" s="46">
        <v>43811</v>
      </c>
      <c r="D15" s="36">
        <v>705</v>
      </c>
      <c r="E15" s="36" t="s">
        <v>2</v>
      </c>
      <c r="F15" s="36">
        <v>2655</v>
      </c>
      <c r="G15" s="36" t="s">
        <v>17</v>
      </c>
      <c r="H15" s="47">
        <v>30000</v>
      </c>
      <c r="I15" s="45" t="s">
        <v>6</v>
      </c>
      <c r="J15" s="36"/>
      <c r="K15" s="36"/>
      <c r="L15" s="36" t="s">
        <v>245</v>
      </c>
    </row>
    <row r="16" spans="1:19">
      <c r="A16" s="25" t="s">
        <v>130</v>
      </c>
      <c r="B16" s="14">
        <v>43805</v>
      </c>
      <c r="C16" s="14">
        <v>43801</v>
      </c>
      <c r="D16" s="9">
        <v>1090</v>
      </c>
      <c r="E16" s="9" t="s">
        <v>2</v>
      </c>
      <c r="F16" s="9">
        <v>616</v>
      </c>
      <c r="G16" s="9" t="s">
        <v>75</v>
      </c>
      <c r="H16" s="10">
        <v>5000</v>
      </c>
      <c r="I16" s="25" t="s">
        <v>6</v>
      </c>
      <c r="J16" s="9"/>
      <c r="K16" s="9"/>
      <c r="L16" s="9" t="s">
        <v>117</v>
      </c>
      <c r="O16" s="15" t="s">
        <v>56</v>
      </c>
    </row>
    <row r="17" spans="1:19" s="44" customFormat="1">
      <c r="A17" s="45" t="s">
        <v>224</v>
      </c>
      <c r="B17" s="46">
        <v>43805</v>
      </c>
      <c r="C17" s="46">
        <v>43802</v>
      </c>
      <c r="D17" s="36">
        <v>1091</v>
      </c>
      <c r="E17" s="36" t="s">
        <v>2</v>
      </c>
      <c r="F17" s="36">
        <v>838</v>
      </c>
      <c r="G17" s="36" t="s">
        <v>5</v>
      </c>
      <c r="H17" s="47">
        <v>5000</v>
      </c>
      <c r="I17" s="45" t="s">
        <v>6</v>
      </c>
      <c r="J17" s="36"/>
      <c r="K17" s="36"/>
      <c r="L17" s="36" t="s">
        <v>97</v>
      </c>
      <c r="M17" s="42"/>
      <c r="N17" s="42"/>
      <c r="O17" s="42"/>
      <c r="P17" s="42"/>
      <c r="Q17" s="42"/>
      <c r="R17" s="42"/>
      <c r="S17" s="42"/>
    </row>
    <row r="18" spans="1:19" s="44" customFormat="1">
      <c r="A18" s="45" t="s">
        <v>225</v>
      </c>
      <c r="B18" s="46">
        <v>43805</v>
      </c>
      <c r="C18" s="46">
        <v>43803</v>
      </c>
      <c r="D18" s="36">
        <v>1092</v>
      </c>
      <c r="E18" s="36" t="s">
        <v>2</v>
      </c>
      <c r="F18" s="36">
        <v>838</v>
      </c>
      <c r="G18" s="36" t="s">
        <v>5</v>
      </c>
      <c r="H18" s="47">
        <v>25000</v>
      </c>
      <c r="I18" s="45" t="s">
        <v>6</v>
      </c>
      <c r="J18" s="36"/>
      <c r="K18" s="36"/>
      <c r="L18" s="36" t="s">
        <v>97</v>
      </c>
      <c r="M18" s="42"/>
      <c r="N18" s="42"/>
      <c r="O18" s="42"/>
      <c r="P18" s="42"/>
      <c r="Q18" s="42"/>
      <c r="R18" s="42"/>
      <c r="S18" s="42"/>
    </row>
    <row r="19" spans="1:19">
      <c r="A19" s="25" t="s">
        <v>67</v>
      </c>
      <c r="B19" s="14">
        <v>43809</v>
      </c>
      <c r="C19" s="14">
        <v>43754</v>
      </c>
      <c r="D19" s="9">
        <v>864</v>
      </c>
      <c r="E19" s="9" t="s">
        <v>2</v>
      </c>
      <c r="F19" s="9">
        <v>1862</v>
      </c>
      <c r="G19" s="9" t="s">
        <v>20</v>
      </c>
      <c r="H19" s="10">
        <v>20000</v>
      </c>
      <c r="I19" s="17" t="s">
        <v>6</v>
      </c>
      <c r="J19" s="9"/>
      <c r="K19" s="9"/>
      <c r="L19" s="9" t="s">
        <v>166</v>
      </c>
    </row>
    <row r="20" spans="1:19">
      <c r="A20" s="25" t="s">
        <v>157</v>
      </c>
      <c r="B20" s="14">
        <v>43747</v>
      </c>
      <c r="C20" s="14">
        <v>43747</v>
      </c>
      <c r="D20" s="9">
        <v>878</v>
      </c>
      <c r="E20" s="9" t="s">
        <v>2</v>
      </c>
      <c r="F20" s="9">
        <v>1862</v>
      </c>
      <c r="G20" s="9" t="s">
        <v>20</v>
      </c>
      <c r="H20" s="10">
        <v>20000</v>
      </c>
      <c r="I20" s="17" t="s">
        <v>6</v>
      </c>
      <c r="J20" s="9"/>
      <c r="K20" s="9"/>
      <c r="L20" s="9" t="s">
        <v>197</v>
      </c>
    </row>
    <row r="21" spans="1:19" s="44" customFormat="1">
      <c r="A21" s="45" t="s">
        <v>112</v>
      </c>
      <c r="B21" s="46">
        <v>43808</v>
      </c>
      <c r="C21" s="46">
        <v>43812</v>
      </c>
      <c r="D21" s="36">
        <v>1098</v>
      </c>
      <c r="E21" s="36" t="s">
        <v>216</v>
      </c>
      <c r="F21" s="36">
        <v>2586</v>
      </c>
      <c r="G21" s="36" t="s">
        <v>31</v>
      </c>
      <c r="H21" s="47">
        <v>30000</v>
      </c>
      <c r="I21" s="45" t="s">
        <v>12</v>
      </c>
      <c r="J21" s="36"/>
      <c r="K21" s="36"/>
      <c r="L21" s="36" t="s">
        <v>97</v>
      </c>
      <c r="M21" s="42"/>
      <c r="N21" s="42"/>
      <c r="O21" s="42"/>
      <c r="P21" s="42"/>
      <c r="Q21" s="42"/>
      <c r="R21" s="42"/>
      <c r="S21" s="42"/>
    </row>
    <row r="22" spans="1:19">
      <c r="A22" s="25" t="s">
        <v>229</v>
      </c>
      <c r="B22" s="14">
        <v>43808</v>
      </c>
      <c r="C22" s="14">
        <v>43802</v>
      </c>
      <c r="D22" s="9">
        <v>1102</v>
      </c>
      <c r="E22" s="9" t="s">
        <v>187</v>
      </c>
      <c r="F22" s="9">
        <v>2897</v>
      </c>
      <c r="G22" s="9" t="s">
        <v>230</v>
      </c>
      <c r="H22" s="10">
        <v>5000</v>
      </c>
      <c r="I22" s="25" t="s">
        <v>6</v>
      </c>
      <c r="J22" s="9"/>
      <c r="K22" s="9"/>
      <c r="L22" s="9" t="s">
        <v>117</v>
      </c>
    </row>
    <row r="23" spans="1:19" s="44" customFormat="1">
      <c r="A23" s="45" t="s">
        <v>201</v>
      </c>
      <c r="B23" s="46">
        <v>43808</v>
      </c>
      <c r="C23" s="46">
        <v>43803</v>
      </c>
      <c r="D23" s="36">
        <v>1103</v>
      </c>
      <c r="E23" s="36" t="s">
        <v>2</v>
      </c>
      <c r="F23" s="36">
        <v>855</v>
      </c>
      <c r="G23" s="36" t="s">
        <v>38</v>
      </c>
      <c r="H23" s="47">
        <v>40000</v>
      </c>
      <c r="I23" s="45" t="s">
        <v>6</v>
      </c>
      <c r="J23" s="36"/>
      <c r="K23" s="36"/>
      <c r="L23" s="36" t="s">
        <v>97</v>
      </c>
      <c r="M23" s="42"/>
      <c r="N23" s="42"/>
      <c r="O23" s="42"/>
      <c r="P23" s="42"/>
      <c r="Q23" s="42"/>
      <c r="R23" s="42"/>
      <c r="S23" s="42"/>
    </row>
    <row r="24" spans="1:19">
      <c r="A24" s="25" t="s">
        <v>173</v>
      </c>
      <c r="B24" s="14">
        <v>43808</v>
      </c>
      <c r="C24" s="14">
        <v>43802</v>
      </c>
      <c r="D24" s="9">
        <v>1104</v>
      </c>
      <c r="E24" s="9" t="s">
        <v>216</v>
      </c>
      <c r="F24" s="9">
        <v>2491</v>
      </c>
      <c r="G24" s="9" t="s">
        <v>122</v>
      </c>
      <c r="H24" s="10">
        <v>5000</v>
      </c>
      <c r="I24" s="25" t="s">
        <v>6</v>
      </c>
      <c r="J24" s="9"/>
      <c r="K24" s="9"/>
      <c r="L24" s="9" t="s">
        <v>125</v>
      </c>
    </row>
    <row r="25" spans="1:19">
      <c r="A25" s="25" t="s">
        <v>231</v>
      </c>
      <c r="B25" s="14">
        <v>43808</v>
      </c>
      <c r="C25" s="14">
        <v>43811</v>
      </c>
      <c r="D25" s="9">
        <v>1105</v>
      </c>
      <c r="E25" s="9" t="s">
        <v>40</v>
      </c>
      <c r="F25" s="9">
        <v>1442</v>
      </c>
      <c r="G25" s="9" t="s">
        <v>91</v>
      </c>
      <c r="H25" s="10">
        <v>70000</v>
      </c>
      <c r="I25" s="25" t="s">
        <v>6</v>
      </c>
      <c r="J25" s="9"/>
      <c r="K25" s="9"/>
      <c r="L25" s="9" t="s">
        <v>125</v>
      </c>
    </row>
    <row r="26" spans="1:19" s="44" customFormat="1">
      <c r="A26" s="45" t="s">
        <v>232</v>
      </c>
      <c r="B26" s="46">
        <v>43808</v>
      </c>
      <c r="C26" s="46">
        <v>43803</v>
      </c>
      <c r="D26" s="36">
        <v>1107</v>
      </c>
      <c r="E26" s="36" t="s">
        <v>2</v>
      </c>
      <c r="F26" s="36">
        <v>855</v>
      </c>
      <c r="G26" s="36" t="s">
        <v>38</v>
      </c>
      <c r="H26" s="47">
        <v>40000</v>
      </c>
      <c r="I26" s="45" t="s">
        <v>6</v>
      </c>
      <c r="J26" s="36"/>
      <c r="K26" s="36"/>
      <c r="L26" s="36" t="s">
        <v>97</v>
      </c>
      <c r="M26" s="42"/>
      <c r="N26" s="42"/>
      <c r="O26" s="42"/>
      <c r="P26" s="42"/>
      <c r="Q26" s="42"/>
      <c r="R26" s="42"/>
      <c r="S26" s="42"/>
    </row>
    <row r="27" spans="1:19" s="44" customFormat="1">
      <c r="A27" s="45" t="s">
        <v>112</v>
      </c>
      <c r="B27" s="46">
        <v>43809</v>
      </c>
      <c r="C27" s="46">
        <v>43803</v>
      </c>
      <c r="D27" s="36">
        <v>1108</v>
      </c>
      <c r="E27" s="36" t="s">
        <v>233</v>
      </c>
      <c r="F27" s="36">
        <v>2903</v>
      </c>
      <c r="G27" s="36" t="s">
        <v>31</v>
      </c>
      <c r="H27" s="47">
        <v>10000</v>
      </c>
      <c r="I27" s="45" t="s">
        <v>6</v>
      </c>
      <c r="J27" s="36"/>
      <c r="K27" s="36"/>
      <c r="L27" s="36" t="s">
        <v>97</v>
      </c>
      <c r="M27" s="42"/>
      <c r="N27" s="42"/>
      <c r="O27" s="42"/>
      <c r="P27" s="42"/>
      <c r="Q27" s="42"/>
      <c r="R27" s="42"/>
      <c r="S27" s="42"/>
    </row>
    <row r="28" spans="1:19" s="43" customFormat="1">
      <c r="A28" s="35" t="s">
        <v>109</v>
      </c>
      <c r="B28" s="23">
        <v>43809</v>
      </c>
      <c r="C28" s="23">
        <v>43803</v>
      </c>
      <c r="D28" s="19">
        <v>1124</v>
      </c>
      <c r="E28" s="19" t="s">
        <v>2</v>
      </c>
      <c r="F28" s="19">
        <v>2792</v>
      </c>
      <c r="G28" s="19" t="s">
        <v>183</v>
      </c>
      <c r="H28" s="20">
        <v>40000</v>
      </c>
      <c r="I28" s="35" t="s">
        <v>6</v>
      </c>
      <c r="J28" s="19"/>
      <c r="K28" s="19"/>
      <c r="L28" s="19" t="s">
        <v>117</v>
      </c>
      <c r="M28" s="41"/>
      <c r="N28" s="41"/>
      <c r="O28" s="41"/>
      <c r="P28" s="41"/>
      <c r="Q28" s="41"/>
      <c r="R28" s="41"/>
      <c r="S28" s="41"/>
    </row>
    <row r="29" spans="1:19" s="43" customFormat="1">
      <c r="A29" s="35" t="s">
        <v>109</v>
      </c>
      <c r="B29" s="23">
        <v>43809</v>
      </c>
      <c r="C29" s="23">
        <v>43805</v>
      </c>
      <c r="D29" s="19">
        <v>1124</v>
      </c>
      <c r="E29" s="19" t="s">
        <v>2</v>
      </c>
      <c r="F29" s="19">
        <v>2791</v>
      </c>
      <c r="G29" s="19" t="s">
        <v>66</v>
      </c>
      <c r="H29" s="20">
        <v>15600</v>
      </c>
      <c r="I29" s="35" t="s">
        <v>6</v>
      </c>
      <c r="J29" s="19"/>
      <c r="K29" s="19"/>
      <c r="L29" s="19" t="s">
        <v>117</v>
      </c>
      <c r="M29" s="41"/>
      <c r="N29" s="41"/>
      <c r="O29" s="41"/>
      <c r="P29" s="41"/>
      <c r="Q29" s="41"/>
      <c r="R29" s="41"/>
      <c r="S29" s="41"/>
    </row>
    <row r="30" spans="1:19" s="44" customFormat="1">
      <c r="A30" s="45" t="s">
        <v>109</v>
      </c>
      <c r="B30" s="46">
        <v>43809</v>
      </c>
      <c r="C30" s="46">
        <v>43804</v>
      </c>
      <c r="D30" s="36">
        <v>1125</v>
      </c>
      <c r="E30" s="36" t="s">
        <v>2</v>
      </c>
      <c r="F30" s="36">
        <v>2725</v>
      </c>
      <c r="G30" s="36" t="s">
        <v>5</v>
      </c>
      <c r="H30" s="47">
        <v>20000</v>
      </c>
      <c r="I30" s="45" t="s">
        <v>6</v>
      </c>
      <c r="J30" s="36"/>
      <c r="K30" s="36"/>
      <c r="L30" s="36" t="s">
        <v>97</v>
      </c>
      <c r="M30" s="42"/>
      <c r="N30" s="42"/>
      <c r="O30" s="42"/>
      <c r="P30" s="42"/>
      <c r="Q30" s="42"/>
      <c r="R30" s="42"/>
      <c r="S30" s="42"/>
    </row>
    <row r="31" spans="1:19" s="43" customFormat="1">
      <c r="A31" s="35" t="s">
        <v>171</v>
      </c>
      <c r="B31" s="23">
        <v>43810</v>
      </c>
      <c r="C31" s="23">
        <v>43802</v>
      </c>
      <c r="D31" s="19">
        <v>1109</v>
      </c>
      <c r="E31" s="19" t="s">
        <v>187</v>
      </c>
      <c r="F31" s="19">
        <v>2749</v>
      </c>
      <c r="G31" s="19" t="s">
        <v>193</v>
      </c>
      <c r="H31" s="20">
        <v>4000</v>
      </c>
      <c r="I31" s="35" t="s">
        <v>6</v>
      </c>
      <c r="J31" s="19"/>
      <c r="K31" s="19"/>
      <c r="L31" s="19" t="s">
        <v>117</v>
      </c>
      <c r="M31" s="41"/>
      <c r="N31" s="41"/>
      <c r="O31" s="41"/>
      <c r="P31" s="41"/>
      <c r="Q31" s="41"/>
      <c r="R31" s="41"/>
      <c r="S31" s="41"/>
    </row>
    <row r="32" spans="1:19" s="43" customFormat="1">
      <c r="A32" s="35" t="s">
        <v>171</v>
      </c>
      <c r="B32" s="23">
        <v>43810</v>
      </c>
      <c r="C32" s="23">
        <v>43802</v>
      </c>
      <c r="D32" s="19">
        <v>1109</v>
      </c>
      <c r="E32" s="19" t="s">
        <v>187</v>
      </c>
      <c r="F32" s="19">
        <v>2904</v>
      </c>
      <c r="G32" s="19" t="s">
        <v>193</v>
      </c>
      <c r="H32" s="20">
        <v>100</v>
      </c>
      <c r="I32" s="35" t="s">
        <v>6</v>
      </c>
      <c r="J32" s="19"/>
      <c r="K32" s="19"/>
      <c r="L32" s="19" t="s">
        <v>117</v>
      </c>
      <c r="M32" s="41"/>
      <c r="N32" s="41"/>
      <c r="O32" s="41"/>
      <c r="P32" s="41"/>
      <c r="Q32" s="41"/>
      <c r="R32" s="41"/>
      <c r="S32" s="41"/>
    </row>
    <row r="33" spans="1:19" s="43" customFormat="1">
      <c r="A33" s="35" t="s">
        <v>171</v>
      </c>
      <c r="B33" s="23">
        <v>43810</v>
      </c>
      <c r="C33" s="23">
        <v>43802</v>
      </c>
      <c r="D33" s="19">
        <v>1109</v>
      </c>
      <c r="E33" s="19" t="s">
        <v>187</v>
      </c>
      <c r="F33" s="19">
        <v>2748</v>
      </c>
      <c r="G33" s="19" t="s">
        <v>193</v>
      </c>
      <c r="H33" s="20">
        <v>5000</v>
      </c>
      <c r="I33" s="35" t="s">
        <v>6</v>
      </c>
      <c r="J33" s="19"/>
      <c r="K33" s="19"/>
      <c r="L33" s="19" t="s">
        <v>117</v>
      </c>
      <c r="M33" s="41"/>
      <c r="N33" s="41"/>
      <c r="O33" s="41"/>
      <c r="P33" s="41"/>
      <c r="Q33" s="41"/>
      <c r="R33" s="41"/>
      <c r="S33" s="41"/>
    </row>
    <row r="34" spans="1:19" s="44" customFormat="1">
      <c r="A34" s="45" t="s">
        <v>86</v>
      </c>
      <c r="B34" s="46">
        <v>43810</v>
      </c>
      <c r="C34" s="46">
        <v>43802</v>
      </c>
      <c r="D34" s="36">
        <v>1110</v>
      </c>
      <c r="E34" s="36" t="s">
        <v>216</v>
      </c>
      <c r="F34" s="36">
        <v>2244</v>
      </c>
      <c r="G34" s="36" t="s">
        <v>17</v>
      </c>
      <c r="H34" s="47">
        <v>15000</v>
      </c>
      <c r="I34" s="45" t="s">
        <v>6</v>
      </c>
      <c r="J34" s="36"/>
      <c r="K34" s="36"/>
      <c r="L34" s="36" t="s">
        <v>86</v>
      </c>
      <c r="M34" s="42"/>
      <c r="N34" s="42"/>
      <c r="O34" s="42"/>
      <c r="P34" s="42"/>
      <c r="Q34" s="42"/>
      <c r="R34" s="42"/>
      <c r="S34" s="42"/>
    </row>
    <row r="35" spans="1:19" s="43" customFormat="1">
      <c r="A35" s="35" t="s">
        <v>234</v>
      </c>
      <c r="B35" s="23">
        <v>43811</v>
      </c>
      <c r="C35" s="23">
        <v>43805</v>
      </c>
      <c r="D35" s="19">
        <v>1112</v>
      </c>
      <c r="E35" s="19" t="s">
        <v>2</v>
      </c>
      <c r="F35" s="19">
        <v>1862</v>
      </c>
      <c r="G35" s="19" t="s">
        <v>20</v>
      </c>
      <c r="H35" s="20">
        <v>5000</v>
      </c>
      <c r="I35" s="35" t="s">
        <v>6</v>
      </c>
      <c r="J35" s="19"/>
      <c r="K35" s="19"/>
      <c r="L35" s="19" t="s">
        <v>117</v>
      </c>
      <c r="M35" s="41"/>
      <c r="N35" s="41"/>
      <c r="O35" s="41"/>
      <c r="P35" s="41"/>
      <c r="Q35" s="41"/>
      <c r="R35" s="41"/>
      <c r="S35" s="41"/>
    </row>
    <row r="36" spans="1:19" s="43" customFormat="1">
      <c r="A36" s="35" t="s">
        <v>109</v>
      </c>
      <c r="B36" s="23">
        <v>43811</v>
      </c>
      <c r="C36" s="23">
        <v>43804</v>
      </c>
      <c r="D36" s="19">
        <v>1116</v>
      </c>
      <c r="E36" s="19" t="s">
        <v>2</v>
      </c>
      <c r="F36" s="19">
        <v>2762</v>
      </c>
      <c r="G36" s="19" t="s">
        <v>164</v>
      </c>
      <c r="H36" s="20">
        <v>100000</v>
      </c>
      <c r="I36" s="35" t="s">
        <v>12</v>
      </c>
      <c r="J36" s="19"/>
      <c r="K36" s="19"/>
      <c r="L36" s="19" t="s">
        <v>117</v>
      </c>
      <c r="M36" s="41"/>
      <c r="N36" s="41"/>
      <c r="O36" s="41"/>
      <c r="P36" s="41"/>
      <c r="Q36" s="41"/>
      <c r="R36" s="41"/>
      <c r="S36" s="41"/>
    </row>
    <row r="37" spans="1:19" s="44" customFormat="1">
      <c r="A37" s="45" t="s">
        <v>159</v>
      </c>
      <c r="B37" s="46">
        <v>43811</v>
      </c>
      <c r="C37" s="36"/>
      <c r="D37" s="36">
        <v>1118</v>
      </c>
      <c r="E37" s="36" t="s">
        <v>2</v>
      </c>
      <c r="F37" s="36">
        <v>2664</v>
      </c>
      <c r="G37" s="36" t="s">
        <v>142</v>
      </c>
      <c r="H37" s="47">
        <v>30000</v>
      </c>
      <c r="I37" s="45" t="s">
        <v>6</v>
      </c>
      <c r="J37" s="36"/>
      <c r="K37" s="36"/>
      <c r="L37" s="36" t="s">
        <v>97</v>
      </c>
      <c r="M37" s="42"/>
      <c r="N37" s="42"/>
      <c r="O37" s="42"/>
      <c r="P37" s="42"/>
      <c r="Q37" s="42"/>
      <c r="R37" s="42"/>
      <c r="S37" s="42"/>
    </row>
    <row r="38" spans="1:19" s="44" customFormat="1">
      <c r="A38" s="45" t="s">
        <v>235</v>
      </c>
      <c r="B38" s="46">
        <v>43811</v>
      </c>
      <c r="C38" s="46">
        <v>43803</v>
      </c>
      <c r="D38" s="36">
        <v>1119</v>
      </c>
      <c r="E38" s="36" t="s">
        <v>2</v>
      </c>
      <c r="F38" s="36">
        <v>838</v>
      </c>
      <c r="G38" s="36" t="s">
        <v>5</v>
      </c>
      <c r="H38" s="47">
        <v>20000</v>
      </c>
      <c r="I38" s="45" t="s">
        <v>6</v>
      </c>
      <c r="J38" s="36"/>
      <c r="K38" s="36"/>
      <c r="L38" s="36" t="s">
        <v>97</v>
      </c>
      <c r="M38" s="42"/>
      <c r="N38" s="42"/>
      <c r="O38" s="42"/>
      <c r="P38" s="42"/>
      <c r="Q38" s="42"/>
      <c r="R38" s="42"/>
      <c r="S38" s="42"/>
    </row>
    <row r="39" spans="1:19" s="43" customFormat="1">
      <c r="A39" s="35" t="s">
        <v>236</v>
      </c>
      <c r="B39" s="23">
        <v>43811</v>
      </c>
      <c r="C39" s="23">
        <v>43810</v>
      </c>
      <c r="D39" s="19">
        <v>1120</v>
      </c>
      <c r="E39" s="19" t="s">
        <v>2</v>
      </c>
      <c r="F39" s="19">
        <v>2315</v>
      </c>
      <c r="G39" s="19" t="s">
        <v>237</v>
      </c>
      <c r="H39" s="20">
        <v>10000</v>
      </c>
      <c r="I39" s="35" t="s">
        <v>6</v>
      </c>
      <c r="J39" s="19"/>
      <c r="K39" s="19"/>
      <c r="L39" s="19" t="s">
        <v>117</v>
      </c>
      <c r="M39" s="41"/>
      <c r="N39" s="41"/>
      <c r="O39" s="41"/>
      <c r="P39" s="41"/>
      <c r="Q39" s="41"/>
      <c r="R39" s="41"/>
      <c r="S39" s="41"/>
    </row>
    <row r="40" spans="1:19" s="44" customFormat="1">
      <c r="A40" s="45" t="s">
        <v>238</v>
      </c>
      <c r="B40" s="46">
        <v>43811</v>
      </c>
      <c r="C40" s="46">
        <v>43804</v>
      </c>
      <c r="D40" s="36">
        <v>1121</v>
      </c>
      <c r="E40" s="36" t="s">
        <v>239</v>
      </c>
      <c r="F40" s="36">
        <v>1599</v>
      </c>
      <c r="G40" s="36" t="s">
        <v>9</v>
      </c>
      <c r="H40" s="47">
        <v>5000</v>
      </c>
      <c r="I40" s="45" t="s">
        <v>6</v>
      </c>
      <c r="J40" s="36"/>
      <c r="K40" s="36"/>
      <c r="L40" s="36" t="s">
        <v>97</v>
      </c>
      <c r="M40" s="42"/>
      <c r="N40" s="42"/>
      <c r="O40" s="42"/>
      <c r="P40" s="42"/>
      <c r="Q40" s="42"/>
      <c r="R40" s="42"/>
      <c r="S40" s="42"/>
    </row>
    <row r="41" spans="1:19" s="44" customFormat="1">
      <c r="A41" s="45" t="s">
        <v>240</v>
      </c>
      <c r="B41" s="46">
        <v>43811</v>
      </c>
      <c r="C41" s="46">
        <v>43804</v>
      </c>
      <c r="D41" s="36">
        <v>1122</v>
      </c>
      <c r="E41" s="36" t="s">
        <v>2</v>
      </c>
      <c r="F41" s="36">
        <v>2664</v>
      </c>
      <c r="G41" s="36" t="s">
        <v>142</v>
      </c>
      <c r="H41" s="47">
        <v>200</v>
      </c>
      <c r="I41" s="45" t="s">
        <v>6</v>
      </c>
      <c r="J41" s="36"/>
      <c r="K41" s="36"/>
      <c r="L41" s="36" t="s">
        <v>97</v>
      </c>
      <c r="M41" s="42"/>
      <c r="N41" s="42"/>
      <c r="O41" s="42"/>
      <c r="P41" s="42"/>
      <c r="Q41" s="42"/>
      <c r="R41" s="42"/>
      <c r="S41" s="42"/>
    </row>
    <row r="42" spans="1:19" s="44" customFormat="1">
      <c r="A42" s="45" t="s">
        <v>241</v>
      </c>
      <c r="B42" s="46">
        <v>43804</v>
      </c>
      <c r="C42" s="46">
        <v>43803</v>
      </c>
      <c r="D42" s="36">
        <v>1126</v>
      </c>
      <c r="E42" s="36" t="s">
        <v>216</v>
      </c>
      <c r="F42" s="36">
        <v>2438</v>
      </c>
      <c r="G42" s="36" t="s">
        <v>47</v>
      </c>
      <c r="H42" s="47">
        <v>15200</v>
      </c>
      <c r="I42" s="45" t="s">
        <v>6</v>
      </c>
      <c r="J42" s="36"/>
      <c r="K42" s="36"/>
      <c r="L42" s="36" t="s">
        <v>97</v>
      </c>
      <c r="M42" s="42"/>
      <c r="N42" s="42"/>
      <c r="O42" s="42"/>
      <c r="P42" s="42"/>
      <c r="Q42" s="42"/>
      <c r="R42" s="42"/>
      <c r="S42" s="42"/>
    </row>
    <row r="43" spans="1:19" s="44" customFormat="1">
      <c r="A43" s="45" t="s">
        <v>241</v>
      </c>
      <c r="B43" s="46">
        <v>43804</v>
      </c>
      <c r="C43" s="46">
        <v>43803</v>
      </c>
      <c r="D43" s="36">
        <v>1126</v>
      </c>
      <c r="E43" s="36" t="s">
        <v>216</v>
      </c>
      <c r="F43" s="36">
        <v>2908</v>
      </c>
      <c r="G43" s="36" t="s">
        <v>22</v>
      </c>
      <c r="H43" s="47">
        <v>10000</v>
      </c>
      <c r="I43" s="45" t="s">
        <v>6</v>
      </c>
      <c r="J43" s="36"/>
      <c r="K43" s="36"/>
      <c r="L43" s="36" t="s">
        <v>97</v>
      </c>
      <c r="M43" s="42"/>
      <c r="N43" s="42"/>
      <c r="O43" s="42"/>
      <c r="P43" s="42"/>
      <c r="Q43" s="42"/>
      <c r="R43" s="42"/>
      <c r="S43" s="42"/>
    </row>
    <row r="44" spans="1:19">
      <c r="A44" s="25" t="s">
        <v>115</v>
      </c>
      <c r="B44" s="14">
        <v>43812</v>
      </c>
      <c r="C44" s="14">
        <v>43803</v>
      </c>
      <c r="D44" s="9">
        <v>852</v>
      </c>
      <c r="E44" s="9" t="s">
        <v>2</v>
      </c>
      <c r="F44" s="9">
        <v>2604</v>
      </c>
      <c r="G44" s="9" t="s">
        <v>116</v>
      </c>
      <c r="H44" s="10">
        <v>20800</v>
      </c>
      <c r="I44" s="35" t="s">
        <v>6</v>
      </c>
      <c r="J44" s="9"/>
      <c r="K44" s="9"/>
      <c r="L44" s="9" t="s">
        <v>166</v>
      </c>
    </row>
    <row r="45" spans="1:19" s="44" customFormat="1">
      <c r="A45" s="54" t="s">
        <v>157</v>
      </c>
      <c r="B45" s="55">
        <v>43812</v>
      </c>
      <c r="C45" s="55">
        <v>43812</v>
      </c>
      <c r="D45" s="56">
        <v>1111</v>
      </c>
      <c r="E45" s="56" t="s">
        <v>2</v>
      </c>
      <c r="F45" s="56">
        <v>2604</v>
      </c>
      <c r="G45" s="56" t="s">
        <v>116</v>
      </c>
      <c r="H45" s="57">
        <v>35000</v>
      </c>
      <c r="I45" s="54"/>
      <c r="J45" s="56"/>
      <c r="K45" s="56"/>
      <c r="L45" s="56" t="s">
        <v>166</v>
      </c>
      <c r="M45" s="42"/>
      <c r="N45" s="42"/>
      <c r="O45" s="42"/>
      <c r="P45" s="42"/>
      <c r="Q45" s="42"/>
      <c r="R45" s="42"/>
      <c r="S45" s="42"/>
    </row>
    <row r="46" spans="1:19" s="44" customFormat="1">
      <c r="A46" s="45" t="s">
        <v>109</v>
      </c>
      <c r="B46" s="46">
        <v>43812</v>
      </c>
      <c r="C46" s="46">
        <v>43805</v>
      </c>
      <c r="D46" s="36">
        <v>1106</v>
      </c>
      <c r="E46" s="36" t="s">
        <v>2</v>
      </c>
      <c r="F46" s="36">
        <v>869</v>
      </c>
      <c r="G46" s="36" t="s">
        <v>16</v>
      </c>
      <c r="H46" s="47">
        <v>204500</v>
      </c>
      <c r="I46" s="45" t="s">
        <v>6</v>
      </c>
      <c r="J46" s="36"/>
      <c r="K46" s="36"/>
      <c r="L46" s="36" t="s">
        <v>97</v>
      </c>
      <c r="M46" s="42"/>
      <c r="N46" s="42"/>
      <c r="O46" s="42"/>
      <c r="P46" s="42"/>
      <c r="Q46" s="42"/>
      <c r="R46" s="42"/>
      <c r="S46" s="42"/>
    </row>
    <row r="47" spans="1:19" s="44" customFormat="1">
      <c r="A47" s="45" t="s">
        <v>82</v>
      </c>
      <c r="B47" s="46">
        <v>43804</v>
      </c>
      <c r="C47" s="46">
        <v>43804</v>
      </c>
      <c r="D47" s="36">
        <v>1106</v>
      </c>
      <c r="E47" s="36" t="s">
        <v>2</v>
      </c>
      <c r="F47" s="36">
        <v>869</v>
      </c>
      <c r="G47" s="36" t="s">
        <v>16</v>
      </c>
      <c r="H47" s="47">
        <v>103500</v>
      </c>
      <c r="I47" s="45" t="s">
        <v>6</v>
      </c>
      <c r="J47" s="36"/>
      <c r="K47" s="36"/>
      <c r="L47" s="36" t="s">
        <v>97</v>
      </c>
      <c r="M47" s="42"/>
      <c r="N47" s="42"/>
      <c r="O47" s="42"/>
      <c r="P47" s="42"/>
      <c r="Q47" s="42"/>
      <c r="R47" s="42"/>
      <c r="S47" s="42"/>
    </row>
    <row r="48" spans="1:19" s="44" customFormat="1">
      <c r="A48" s="45" t="s">
        <v>242</v>
      </c>
      <c r="B48" s="46">
        <v>43812</v>
      </c>
      <c r="C48" s="46">
        <v>43804</v>
      </c>
      <c r="D48" s="36">
        <v>1127</v>
      </c>
      <c r="E48" s="36" t="s">
        <v>2</v>
      </c>
      <c r="F48" s="36">
        <v>869</v>
      </c>
      <c r="G48" s="36" t="s">
        <v>16</v>
      </c>
      <c r="H48" s="47">
        <v>12000</v>
      </c>
      <c r="I48" s="45" t="s">
        <v>6</v>
      </c>
      <c r="J48" s="36"/>
      <c r="K48" s="36"/>
      <c r="L48" s="36" t="s">
        <v>97</v>
      </c>
      <c r="M48" s="42"/>
      <c r="N48" s="42"/>
      <c r="O48" s="42"/>
      <c r="P48" s="42"/>
      <c r="Q48" s="42"/>
      <c r="R48" s="42"/>
      <c r="S48" s="42"/>
    </row>
    <row r="49" spans="1:19" s="44" customFormat="1">
      <c r="A49" s="35" t="s">
        <v>243</v>
      </c>
      <c r="B49" s="23">
        <v>43812</v>
      </c>
      <c r="C49" s="23">
        <v>43812</v>
      </c>
      <c r="D49" s="19">
        <v>1128</v>
      </c>
      <c r="E49" s="19" t="s">
        <v>2</v>
      </c>
      <c r="F49" s="19">
        <v>2907</v>
      </c>
      <c r="G49" s="19" t="s">
        <v>244</v>
      </c>
      <c r="H49" s="20">
        <v>5000</v>
      </c>
      <c r="I49" s="35" t="s">
        <v>6</v>
      </c>
      <c r="J49" s="19"/>
      <c r="K49" s="19"/>
      <c r="L49" s="19" t="s">
        <v>117</v>
      </c>
      <c r="M49" s="42"/>
      <c r="N49" s="42"/>
      <c r="O49" s="42"/>
      <c r="P49" s="42"/>
      <c r="Q49" s="42"/>
      <c r="R49" s="42"/>
      <c r="S49" s="42"/>
    </row>
    <row r="50" spans="1:19" s="44" customFormat="1">
      <c r="A50" s="35" t="s">
        <v>243</v>
      </c>
      <c r="B50" s="23">
        <v>43812</v>
      </c>
      <c r="C50" s="23">
        <v>43812</v>
      </c>
      <c r="D50" s="19">
        <v>1128</v>
      </c>
      <c r="E50" s="19" t="s">
        <v>2</v>
      </c>
      <c r="F50" s="19">
        <v>2328</v>
      </c>
      <c r="G50" s="19" t="s">
        <v>244</v>
      </c>
      <c r="H50" s="20">
        <v>5000</v>
      </c>
      <c r="I50" s="35" t="s">
        <v>6</v>
      </c>
      <c r="J50" s="19"/>
      <c r="K50" s="19"/>
      <c r="L50" s="19" t="s">
        <v>117</v>
      </c>
      <c r="M50" s="42"/>
      <c r="N50" s="42"/>
      <c r="O50" s="42"/>
      <c r="P50" s="42"/>
      <c r="Q50" s="42"/>
      <c r="R50" s="42"/>
      <c r="S50" s="42"/>
    </row>
    <row r="51" spans="1:19" s="44" customFormat="1">
      <c r="A51" s="35" t="s">
        <v>246</v>
      </c>
      <c r="B51" s="23">
        <v>43810</v>
      </c>
      <c r="C51" s="23">
        <v>43815</v>
      </c>
      <c r="D51" s="19">
        <v>1129</v>
      </c>
      <c r="E51" s="19" t="s">
        <v>2</v>
      </c>
      <c r="F51" s="19">
        <v>2102</v>
      </c>
      <c r="G51" s="19" t="s">
        <v>273</v>
      </c>
      <c r="H51" s="20">
        <v>19500</v>
      </c>
      <c r="I51" s="35" t="s">
        <v>12</v>
      </c>
      <c r="J51" s="19"/>
      <c r="K51" s="19"/>
      <c r="L51" s="19" t="s">
        <v>247</v>
      </c>
      <c r="M51" s="42"/>
      <c r="N51" s="42"/>
      <c r="O51" s="42"/>
      <c r="P51" s="42"/>
      <c r="Q51" s="42"/>
      <c r="R51" s="42"/>
      <c r="S51" s="42"/>
    </row>
    <row r="52" spans="1:19" s="44" customFormat="1">
      <c r="A52" s="45" t="s">
        <v>172</v>
      </c>
      <c r="B52" s="46">
        <v>43804</v>
      </c>
      <c r="C52" s="46">
        <v>43804</v>
      </c>
      <c r="D52" s="36">
        <v>1130</v>
      </c>
      <c r="E52" s="36" t="s">
        <v>2</v>
      </c>
      <c r="F52" s="36">
        <v>838</v>
      </c>
      <c r="G52" s="36" t="s">
        <v>5</v>
      </c>
      <c r="H52" s="47">
        <v>10000</v>
      </c>
      <c r="I52" s="45" t="s">
        <v>6</v>
      </c>
      <c r="J52" s="36"/>
      <c r="K52" s="36"/>
      <c r="L52" s="36" t="s">
        <v>97</v>
      </c>
      <c r="M52" s="42"/>
      <c r="N52" s="42"/>
      <c r="O52" s="42"/>
      <c r="P52" s="42"/>
      <c r="Q52" s="42"/>
      <c r="R52" s="42"/>
      <c r="S52" s="42"/>
    </row>
    <row r="53" spans="1:19" s="44" customFormat="1">
      <c r="A53" s="35" t="s">
        <v>248</v>
      </c>
      <c r="B53" s="23">
        <v>43805</v>
      </c>
      <c r="C53" s="23">
        <v>43805</v>
      </c>
      <c r="D53" s="19">
        <v>1131</v>
      </c>
      <c r="E53" s="19" t="s">
        <v>2</v>
      </c>
      <c r="F53" s="19">
        <v>1350</v>
      </c>
      <c r="G53" s="19" t="s">
        <v>182</v>
      </c>
      <c r="H53" s="20">
        <v>4000</v>
      </c>
      <c r="I53" s="35" t="s">
        <v>6</v>
      </c>
      <c r="J53" s="19"/>
      <c r="K53" s="19"/>
      <c r="L53" s="19" t="s">
        <v>117</v>
      </c>
      <c r="M53" s="42"/>
      <c r="N53" s="42"/>
      <c r="O53" s="42"/>
      <c r="P53" s="42"/>
      <c r="Q53" s="42"/>
      <c r="R53" s="42"/>
      <c r="S53" s="42"/>
    </row>
    <row r="54" spans="1:19">
      <c r="A54" s="45" t="s">
        <v>124</v>
      </c>
      <c r="B54" s="46">
        <v>43814</v>
      </c>
      <c r="C54" s="46">
        <v>43810</v>
      </c>
      <c r="D54" s="36">
        <v>836</v>
      </c>
      <c r="E54" s="36" t="s">
        <v>2</v>
      </c>
      <c r="F54" s="36">
        <v>885</v>
      </c>
      <c r="G54" s="36" t="s">
        <v>32</v>
      </c>
      <c r="H54" s="47">
        <v>65000</v>
      </c>
      <c r="I54" s="45" t="s">
        <v>6</v>
      </c>
      <c r="J54" s="36"/>
      <c r="K54" s="36"/>
      <c r="L54" s="36" t="s">
        <v>97</v>
      </c>
    </row>
    <row r="55" spans="1:19">
      <c r="A55" s="35" t="s">
        <v>240</v>
      </c>
      <c r="B55" s="23">
        <v>43822</v>
      </c>
      <c r="C55" s="23">
        <v>43819</v>
      </c>
      <c r="D55" s="19">
        <v>1123</v>
      </c>
      <c r="E55" s="19" t="s">
        <v>2</v>
      </c>
      <c r="F55" s="19">
        <v>2905</v>
      </c>
      <c r="G55" s="19" t="s">
        <v>72</v>
      </c>
      <c r="H55" s="20">
        <v>10000</v>
      </c>
      <c r="I55" s="35" t="s">
        <v>6</v>
      </c>
      <c r="J55" s="19"/>
      <c r="K55" s="19"/>
      <c r="L55" s="19" t="s">
        <v>197</v>
      </c>
    </row>
    <row r="56" spans="1:19">
      <c r="A56" s="35" t="s">
        <v>240</v>
      </c>
      <c r="B56" s="23">
        <v>43822</v>
      </c>
      <c r="C56" s="23">
        <v>43819</v>
      </c>
      <c r="D56" s="19">
        <v>1136</v>
      </c>
      <c r="E56" s="19" t="s">
        <v>2</v>
      </c>
      <c r="F56" s="19">
        <v>2906</v>
      </c>
      <c r="G56" s="19" t="s">
        <v>123</v>
      </c>
      <c r="H56" s="20">
        <v>11000</v>
      </c>
      <c r="I56" s="35" t="s">
        <v>6</v>
      </c>
      <c r="J56" s="19"/>
      <c r="K56" s="19"/>
      <c r="L56" s="19" t="s">
        <v>197</v>
      </c>
    </row>
    <row r="57" spans="1:19">
      <c r="A57" s="25" t="s">
        <v>226</v>
      </c>
      <c r="B57" s="14">
        <v>43815</v>
      </c>
      <c r="C57" s="14">
        <v>43803</v>
      </c>
      <c r="D57" s="9">
        <v>1094</v>
      </c>
      <c r="E57" s="9" t="s">
        <v>218</v>
      </c>
      <c r="F57" s="9">
        <v>2040</v>
      </c>
      <c r="G57" s="9" t="s">
        <v>75</v>
      </c>
      <c r="H57" s="10">
        <v>30000</v>
      </c>
      <c r="I57" s="25" t="s">
        <v>6</v>
      </c>
      <c r="J57" s="9"/>
      <c r="K57" s="9"/>
      <c r="L57" s="9" t="s">
        <v>117</v>
      </c>
    </row>
    <row r="58" spans="1:19">
      <c r="A58" s="25" t="s">
        <v>249</v>
      </c>
      <c r="B58" s="14">
        <v>43815</v>
      </c>
      <c r="C58" s="14">
        <v>43805</v>
      </c>
      <c r="D58" s="9">
        <v>1132</v>
      </c>
      <c r="E58" s="9" t="s">
        <v>44</v>
      </c>
      <c r="F58" s="9">
        <v>2433</v>
      </c>
      <c r="G58" s="9" t="s">
        <v>99</v>
      </c>
      <c r="H58" s="10">
        <v>3000</v>
      </c>
      <c r="I58" s="25" t="s">
        <v>6</v>
      </c>
      <c r="J58" s="9"/>
      <c r="K58" s="9"/>
      <c r="L58" s="9" t="s">
        <v>117</v>
      </c>
    </row>
    <row r="59" spans="1:19">
      <c r="A59" s="25" t="s">
        <v>226</v>
      </c>
      <c r="B59" s="14">
        <v>43815</v>
      </c>
      <c r="C59" s="14">
        <v>43815</v>
      </c>
      <c r="D59" s="9">
        <v>1133</v>
      </c>
      <c r="E59" s="9" t="s">
        <v>2</v>
      </c>
      <c r="F59" s="9">
        <v>616</v>
      </c>
      <c r="G59" s="9" t="s">
        <v>75</v>
      </c>
      <c r="H59" s="10">
        <v>10000</v>
      </c>
      <c r="I59" s="25" t="s">
        <v>6</v>
      </c>
      <c r="J59" s="9"/>
      <c r="K59" s="9"/>
      <c r="L59" s="9" t="s">
        <v>117</v>
      </c>
    </row>
    <row r="60" spans="1:19" s="44" customFormat="1">
      <c r="A60" s="45" t="s">
        <v>250</v>
      </c>
      <c r="B60" s="46">
        <v>43815</v>
      </c>
      <c r="C60" s="46">
        <v>43809</v>
      </c>
      <c r="D60" s="36">
        <v>1134</v>
      </c>
      <c r="E60" s="36" t="s">
        <v>2</v>
      </c>
      <c r="F60" s="36">
        <v>2357</v>
      </c>
      <c r="G60" s="36" t="s">
        <v>35</v>
      </c>
      <c r="H60" s="47">
        <v>10000</v>
      </c>
      <c r="I60" s="45" t="s">
        <v>6</v>
      </c>
      <c r="J60" s="36"/>
      <c r="K60" s="36"/>
      <c r="L60" s="36" t="s">
        <v>97</v>
      </c>
      <c r="M60" s="42"/>
      <c r="N60" s="42"/>
      <c r="O60" s="42"/>
      <c r="P60" s="42"/>
      <c r="Q60" s="42"/>
      <c r="R60" s="42"/>
      <c r="S60" s="42"/>
    </row>
    <row r="61" spans="1:19">
      <c r="A61" s="25" t="s">
        <v>251</v>
      </c>
      <c r="B61" s="14">
        <v>43815</v>
      </c>
      <c r="C61" s="14">
        <v>43812</v>
      </c>
      <c r="D61" s="9">
        <v>1135</v>
      </c>
      <c r="E61" s="9" t="s">
        <v>2</v>
      </c>
      <c r="F61" s="9">
        <v>1153</v>
      </c>
      <c r="G61" s="9" t="s">
        <v>129</v>
      </c>
      <c r="H61" s="10">
        <v>50000</v>
      </c>
      <c r="I61" s="25" t="s">
        <v>6</v>
      </c>
      <c r="J61" s="9"/>
      <c r="K61" s="9"/>
      <c r="L61" s="9" t="s">
        <v>117</v>
      </c>
    </row>
    <row r="62" spans="1:19">
      <c r="A62" s="25" t="s">
        <v>252</v>
      </c>
      <c r="B62" s="14">
        <v>43819</v>
      </c>
      <c r="C62" s="14">
        <v>43819</v>
      </c>
      <c r="D62" s="9">
        <v>1136</v>
      </c>
      <c r="E62" s="9" t="s">
        <v>2</v>
      </c>
      <c r="F62" s="9">
        <v>2912</v>
      </c>
      <c r="G62" s="9" t="s">
        <v>89</v>
      </c>
      <c r="H62" s="10">
        <v>51820</v>
      </c>
      <c r="I62" s="25" t="s">
        <v>6</v>
      </c>
      <c r="J62" s="9"/>
      <c r="K62" s="9"/>
      <c r="L62" s="9" t="s">
        <v>197</v>
      </c>
    </row>
    <row r="63" spans="1:19">
      <c r="A63" s="25" t="s">
        <v>157</v>
      </c>
      <c r="B63" s="14">
        <v>43819</v>
      </c>
      <c r="C63" s="14">
        <v>43819</v>
      </c>
      <c r="D63" s="9">
        <v>1136</v>
      </c>
      <c r="E63" s="9" t="s">
        <v>2</v>
      </c>
      <c r="F63" s="9">
        <v>2912</v>
      </c>
      <c r="G63" s="9" t="s">
        <v>89</v>
      </c>
      <c r="H63" s="10">
        <v>51820</v>
      </c>
      <c r="I63" s="25" t="s">
        <v>6</v>
      </c>
      <c r="J63" s="9"/>
      <c r="K63" s="9"/>
      <c r="L63" s="9" t="s">
        <v>197</v>
      </c>
    </row>
    <row r="64" spans="1:19">
      <c r="A64" s="45" t="s">
        <v>252</v>
      </c>
      <c r="B64" s="46">
        <v>43816</v>
      </c>
      <c r="C64" s="46">
        <v>43808</v>
      </c>
      <c r="D64" s="36">
        <v>1137</v>
      </c>
      <c r="E64" s="36" t="s">
        <v>153</v>
      </c>
      <c r="F64" s="36">
        <v>2909</v>
      </c>
      <c r="G64" s="36" t="s">
        <v>38</v>
      </c>
      <c r="H64" s="47">
        <v>5000</v>
      </c>
      <c r="I64" s="45" t="s">
        <v>6</v>
      </c>
      <c r="J64" s="36"/>
      <c r="K64" s="36"/>
      <c r="L64" s="36" t="s">
        <v>97</v>
      </c>
    </row>
    <row r="65" spans="1:19">
      <c r="A65" s="45" t="s">
        <v>252</v>
      </c>
      <c r="B65" s="46">
        <v>43816</v>
      </c>
      <c r="C65" s="46">
        <v>43808</v>
      </c>
      <c r="D65" s="36">
        <v>1137</v>
      </c>
      <c r="E65" s="36" t="s">
        <v>69</v>
      </c>
      <c r="F65" s="36">
        <v>2819</v>
      </c>
      <c r="G65" s="36" t="s">
        <v>38</v>
      </c>
      <c r="H65" s="47">
        <v>5000</v>
      </c>
      <c r="I65" s="45" t="s">
        <v>6</v>
      </c>
      <c r="J65" s="36"/>
      <c r="K65" s="36"/>
      <c r="L65" s="36" t="s">
        <v>97</v>
      </c>
    </row>
    <row r="66" spans="1:19">
      <c r="A66" s="45" t="s">
        <v>252</v>
      </c>
      <c r="B66" s="46">
        <v>43816</v>
      </c>
      <c r="C66" s="46">
        <v>43808</v>
      </c>
      <c r="D66" s="36">
        <v>1137</v>
      </c>
      <c r="E66" s="36" t="s">
        <v>74</v>
      </c>
      <c r="F66" s="36">
        <v>2911</v>
      </c>
      <c r="G66" s="36" t="s">
        <v>38</v>
      </c>
      <c r="H66" s="47">
        <v>5000</v>
      </c>
      <c r="I66" s="45" t="s">
        <v>6</v>
      </c>
      <c r="J66" s="36"/>
      <c r="K66" s="36"/>
      <c r="L66" s="36" t="s">
        <v>97</v>
      </c>
    </row>
    <row r="67" spans="1:19">
      <c r="A67" s="45" t="s">
        <v>252</v>
      </c>
      <c r="B67" s="46">
        <v>43816</v>
      </c>
      <c r="C67" s="46">
        <v>43808</v>
      </c>
      <c r="D67" s="36">
        <v>1137</v>
      </c>
      <c r="E67" s="36" t="s">
        <v>81</v>
      </c>
      <c r="F67" s="36">
        <v>2852</v>
      </c>
      <c r="G67" s="36" t="s">
        <v>38</v>
      </c>
      <c r="H67" s="47">
        <v>5000</v>
      </c>
      <c r="I67" s="45" t="s">
        <v>6</v>
      </c>
      <c r="J67" s="36"/>
      <c r="K67" s="36"/>
      <c r="L67" s="36" t="s">
        <v>97</v>
      </c>
    </row>
    <row r="68" spans="1:19">
      <c r="A68" s="45" t="s">
        <v>252</v>
      </c>
      <c r="B68" s="46">
        <v>43816</v>
      </c>
      <c r="C68" s="53">
        <v>41518</v>
      </c>
      <c r="D68" s="36">
        <v>1137</v>
      </c>
      <c r="E68" s="36" t="s">
        <v>131</v>
      </c>
      <c r="F68" s="36">
        <v>2910</v>
      </c>
      <c r="G68" s="36" t="s">
        <v>38</v>
      </c>
      <c r="H68" s="47">
        <v>5000</v>
      </c>
      <c r="I68" s="45" t="s">
        <v>6</v>
      </c>
      <c r="J68" s="36"/>
      <c r="K68" s="36"/>
      <c r="L68" s="36" t="s">
        <v>97</v>
      </c>
    </row>
    <row r="69" spans="1:19" s="43" customFormat="1">
      <c r="A69" s="35" t="s">
        <v>201</v>
      </c>
      <c r="B69" s="23">
        <v>43815</v>
      </c>
      <c r="C69" s="23">
        <v>43815</v>
      </c>
      <c r="D69" s="19">
        <v>1138</v>
      </c>
      <c r="E69" s="19" t="s">
        <v>7</v>
      </c>
      <c r="F69" s="19">
        <v>2868</v>
      </c>
      <c r="G69" s="19" t="s">
        <v>214</v>
      </c>
      <c r="H69" s="20">
        <v>16500</v>
      </c>
      <c r="I69" s="35" t="s">
        <v>6</v>
      </c>
      <c r="J69" s="19"/>
      <c r="K69" s="19"/>
      <c r="L69" s="19" t="s">
        <v>117</v>
      </c>
      <c r="M69" s="41"/>
      <c r="N69" s="41"/>
      <c r="O69" s="41"/>
      <c r="P69" s="41"/>
      <c r="Q69" s="41"/>
      <c r="R69" s="41"/>
      <c r="S69" s="41"/>
    </row>
    <row r="70" spans="1:19" s="43" customFormat="1">
      <c r="A70" s="35" t="s">
        <v>109</v>
      </c>
      <c r="B70" s="23">
        <v>43816</v>
      </c>
      <c r="C70" s="23">
        <v>43816</v>
      </c>
      <c r="D70" s="19">
        <v>1139</v>
      </c>
      <c r="E70" s="19" t="s">
        <v>2</v>
      </c>
      <c r="F70" s="19">
        <v>1126</v>
      </c>
      <c r="G70" s="19" t="s">
        <v>57</v>
      </c>
      <c r="H70" s="20">
        <v>5000</v>
      </c>
      <c r="I70" s="35" t="s">
        <v>6</v>
      </c>
      <c r="J70" s="19"/>
      <c r="K70" s="19"/>
      <c r="L70" s="19" t="s">
        <v>166</v>
      </c>
      <c r="M70" s="41"/>
      <c r="N70" s="41"/>
      <c r="O70" s="41"/>
      <c r="P70" s="41"/>
      <c r="Q70" s="41"/>
      <c r="R70" s="41"/>
      <c r="S70" s="41"/>
    </row>
    <row r="71" spans="1:19" s="43" customFormat="1">
      <c r="A71" s="35" t="s">
        <v>109</v>
      </c>
      <c r="B71" s="23">
        <v>43816</v>
      </c>
      <c r="C71" s="23">
        <v>43816</v>
      </c>
      <c r="D71" s="19">
        <v>1139</v>
      </c>
      <c r="E71" s="19" t="s">
        <v>2</v>
      </c>
      <c r="F71" s="19">
        <v>2913</v>
      </c>
      <c r="G71" s="19" t="s">
        <v>57</v>
      </c>
      <c r="H71" s="20">
        <v>5000</v>
      </c>
      <c r="I71" s="35" t="s">
        <v>6</v>
      </c>
      <c r="J71" s="19"/>
      <c r="K71" s="19"/>
      <c r="L71" s="19" t="s">
        <v>117</v>
      </c>
      <c r="M71" s="41"/>
      <c r="N71" s="41"/>
      <c r="O71" s="41"/>
      <c r="P71" s="41"/>
      <c r="Q71" s="41"/>
      <c r="R71" s="41"/>
      <c r="S71" s="41"/>
    </row>
    <row r="72" spans="1:19" s="43" customFormat="1">
      <c r="A72" s="59" t="s">
        <v>247</v>
      </c>
      <c r="B72" s="60">
        <v>43815</v>
      </c>
      <c r="C72" s="60">
        <v>43816</v>
      </c>
      <c r="D72" s="61">
        <v>1185</v>
      </c>
      <c r="E72" s="61" t="s">
        <v>2</v>
      </c>
      <c r="F72" s="61">
        <v>1126</v>
      </c>
      <c r="G72" s="61" t="s">
        <v>57</v>
      </c>
      <c r="H72" s="62">
        <v>19000</v>
      </c>
      <c r="I72" s="59"/>
      <c r="J72" s="61"/>
      <c r="K72" s="61"/>
      <c r="L72" s="61" t="s">
        <v>166</v>
      </c>
      <c r="M72" s="41"/>
      <c r="N72" s="41"/>
      <c r="O72" s="41"/>
      <c r="P72" s="41"/>
      <c r="Q72" s="41"/>
      <c r="R72" s="41"/>
      <c r="S72" s="41"/>
    </row>
    <row r="73" spans="1:19">
      <c r="A73" s="45" t="s">
        <v>253</v>
      </c>
      <c r="B73" s="46">
        <v>43816</v>
      </c>
      <c r="C73" s="46">
        <v>43810</v>
      </c>
      <c r="D73" s="36">
        <v>1140</v>
      </c>
      <c r="E73" s="36" t="s">
        <v>2</v>
      </c>
      <c r="F73" s="36">
        <v>1468</v>
      </c>
      <c r="G73" s="36" t="s">
        <v>21</v>
      </c>
      <c r="H73" s="47">
        <v>25000</v>
      </c>
      <c r="I73" s="45" t="s">
        <v>12</v>
      </c>
      <c r="J73" s="36"/>
      <c r="K73" s="36"/>
      <c r="L73" s="36" t="s">
        <v>97</v>
      </c>
    </row>
    <row r="74" spans="1:19">
      <c r="A74" s="35" t="s">
        <v>109</v>
      </c>
      <c r="B74" s="23">
        <v>43796</v>
      </c>
      <c r="C74" s="23">
        <v>43805</v>
      </c>
      <c r="D74" s="19">
        <v>1054</v>
      </c>
      <c r="E74" s="19" t="s">
        <v>2</v>
      </c>
      <c r="F74" s="19">
        <v>2186</v>
      </c>
      <c r="G74" s="19" t="s">
        <v>120</v>
      </c>
      <c r="H74" s="20">
        <v>69000</v>
      </c>
      <c r="I74" s="35" t="s">
        <v>6</v>
      </c>
      <c r="J74" s="19"/>
      <c r="K74" s="19"/>
      <c r="L74" s="19" t="s">
        <v>166</v>
      </c>
    </row>
    <row r="75" spans="1:19">
      <c r="A75" s="35" t="s">
        <v>157</v>
      </c>
      <c r="B75" s="23">
        <v>43789</v>
      </c>
      <c r="C75" s="23">
        <v>43805</v>
      </c>
      <c r="D75" s="19">
        <v>1056</v>
      </c>
      <c r="E75" s="19" t="s">
        <v>2</v>
      </c>
      <c r="F75" s="19">
        <v>2186</v>
      </c>
      <c r="G75" s="19" t="s">
        <v>120</v>
      </c>
      <c r="H75" s="20">
        <v>71400</v>
      </c>
      <c r="I75" s="35" t="s">
        <v>6</v>
      </c>
      <c r="J75" s="19"/>
      <c r="K75" s="19"/>
      <c r="L75" s="19" t="s">
        <v>186</v>
      </c>
    </row>
    <row r="76" spans="1:19">
      <c r="A76" s="35" t="s">
        <v>109</v>
      </c>
      <c r="B76" s="23">
        <v>43809</v>
      </c>
      <c r="C76" s="23">
        <v>43808</v>
      </c>
      <c r="D76" s="19">
        <v>1141</v>
      </c>
      <c r="E76" s="19" t="s">
        <v>2</v>
      </c>
      <c r="F76" s="19">
        <v>822</v>
      </c>
      <c r="G76" s="19" t="s">
        <v>19</v>
      </c>
      <c r="H76" s="20">
        <v>50000</v>
      </c>
      <c r="I76" s="35" t="s">
        <v>6</v>
      </c>
      <c r="J76" s="19"/>
      <c r="K76" s="19"/>
      <c r="L76" s="19" t="s">
        <v>97</v>
      </c>
    </row>
    <row r="77" spans="1:19" s="43" customFormat="1">
      <c r="A77" s="35" t="s">
        <v>173</v>
      </c>
      <c r="B77" s="23">
        <v>43816</v>
      </c>
      <c r="C77" s="23">
        <v>43815</v>
      </c>
      <c r="D77" s="19">
        <v>1142</v>
      </c>
      <c r="E77" s="19" t="s">
        <v>44</v>
      </c>
      <c r="F77" s="19">
        <v>1316</v>
      </c>
      <c r="G77" s="19" t="s">
        <v>50</v>
      </c>
      <c r="H77" s="20">
        <v>10000</v>
      </c>
      <c r="I77" s="35" t="s">
        <v>6</v>
      </c>
      <c r="J77" s="19"/>
      <c r="K77" s="19"/>
      <c r="L77" s="19" t="s">
        <v>117</v>
      </c>
      <c r="M77" s="41"/>
      <c r="N77" s="41"/>
      <c r="O77" s="41"/>
      <c r="P77" s="41"/>
      <c r="Q77" s="41"/>
      <c r="R77" s="41"/>
      <c r="S77" s="41"/>
    </row>
    <row r="78" spans="1:19">
      <c r="A78" s="45" t="s">
        <v>163</v>
      </c>
      <c r="B78" s="46">
        <v>43816</v>
      </c>
      <c r="C78" s="46">
        <v>43809</v>
      </c>
      <c r="D78" s="36">
        <v>1143</v>
      </c>
      <c r="E78" s="36" t="s">
        <v>2</v>
      </c>
      <c r="F78" s="36">
        <v>838</v>
      </c>
      <c r="G78" s="36" t="s">
        <v>5</v>
      </c>
      <c r="H78" s="47">
        <v>18000</v>
      </c>
      <c r="I78" s="45" t="s">
        <v>6</v>
      </c>
      <c r="J78" s="36"/>
      <c r="K78" s="36"/>
      <c r="L78" s="36" t="s">
        <v>97</v>
      </c>
    </row>
    <row r="79" spans="1:19" s="43" customFormat="1">
      <c r="A79" s="35" t="s">
        <v>141</v>
      </c>
      <c r="B79" s="23">
        <v>43809</v>
      </c>
      <c r="C79" s="23">
        <v>43809</v>
      </c>
      <c r="D79" s="19">
        <v>1145</v>
      </c>
      <c r="E79" s="19" t="s">
        <v>254</v>
      </c>
      <c r="F79" s="19">
        <v>2608</v>
      </c>
      <c r="G79" s="19" t="s">
        <v>120</v>
      </c>
      <c r="H79" s="20">
        <v>3000</v>
      </c>
      <c r="I79" s="35" t="s">
        <v>6</v>
      </c>
      <c r="J79" s="19"/>
      <c r="K79" s="19"/>
      <c r="L79" s="19" t="s">
        <v>121</v>
      </c>
      <c r="M79" s="41"/>
      <c r="N79" s="41"/>
      <c r="O79" s="41"/>
      <c r="P79" s="41"/>
      <c r="Q79" s="41"/>
      <c r="R79" s="41"/>
      <c r="S79" s="41"/>
    </row>
    <row r="80" spans="1:19">
      <c r="A80" s="25" t="s">
        <v>229</v>
      </c>
      <c r="B80" s="14">
        <v>43809</v>
      </c>
      <c r="C80" s="14">
        <v>43809</v>
      </c>
      <c r="D80" s="9">
        <v>1146</v>
      </c>
      <c r="E80" s="9" t="s">
        <v>187</v>
      </c>
      <c r="F80" s="9">
        <v>2916</v>
      </c>
      <c r="G80" s="9" t="s">
        <v>230</v>
      </c>
      <c r="H80" s="10">
        <v>5000</v>
      </c>
      <c r="I80" s="25" t="s">
        <v>6</v>
      </c>
      <c r="J80" s="9"/>
      <c r="K80" s="9"/>
      <c r="L80" s="9" t="s">
        <v>117</v>
      </c>
    </row>
    <row r="81" spans="1:12" s="42" customFormat="1">
      <c r="A81" s="45" t="s">
        <v>255</v>
      </c>
      <c r="B81" s="46">
        <v>43817</v>
      </c>
      <c r="C81" s="46">
        <v>43815</v>
      </c>
      <c r="D81" s="36">
        <v>1148</v>
      </c>
      <c r="E81" s="36" t="s">
        <v>256</v>
      </c>
      <c r="F81" s="36">
        <v>2715</v>
      </c>
      <c r="G81" s="36" t="s">
        <v>85</v>
      </c>
      <c r="H81" s="47">
        <v>5000</v>
      </c>
      <c r="I81" s="45" t="s">
        <v>12</v>
      </c>
      <c r="J81" s="36"/>
      <c r="K81" s="36"/>
      <c r="L81" s="36" t="s">
        <v>97</v>
      </c>
    </row>
    <row r="82" spans="1:12" s="42" customFormat="1">
      <c r="A82" s="45" t="s">
        <v>257</v>
      </c>
      <c r="B82" s="46">
        <v>43817</v>
      </c>
      <c r="C82" s="46">
        <v>43811</v>
      </c>
      <c r="D82" s="36">
        <v>1149</v>
      </c>
      <c r="E82" s="36" t="s">
        <v>2</v>
      </c>
      <c r="F82" s="36">
        <v>2714</v>
      </c>
      <c r="G82" s="36" t="s">
        <v>16</v>
      </c>
      <c r="H82" s="47">
        <v>12000</v>
      </c>
      <c r="I82" s="45" t="s">
        <v>6</v>
      </c>
      <c r="J82" s="36"/>
      <c r="K82" s="36"/>
      <c r="L82" s="36" t="s">
        <v>97</v>
      </c>
    </row>
    <row r="83" spans="1:12" s="42" customFormat="1">
      <c r="A83" s="45" t="s">
        <v>258</v>
      </c>
      <c r="B83" s="46">
        <v>43817</v>
      </c>
      <c r="C83" s="46">
        <v>43812</v>
      </c>
      <c r="D83" s="36">
        <v>1150</v>
      </c>
      <c r="E83" s="36" t="s">
        <v>7</v>
      </c>
      <c r="F83" s="36">
        <v>1095</v>
      </c>
      <c r="G83" s="36" t="s">
        <v>47</v>
      </c>
      <c r="H83" s="47">
        <v>200</v>
      </c>
      <c r="I83" s="45" t="s">
        <v>6</v>
      </c>
      <c r="J83" s="36"/>
      <c r="K83" s="36"/>
      <c r="L83" s="36" t="s">
        <v>97</v>
      </c>
    </row>
    <row r="84" spans="1:12" s="42" customFormat="1">
      <c r="A84" s="45" t="s">
        <v>258</v>
      </c>
      <c r="B84" s="46">
        <v>43817</v>
      </c>
      <c r="C84" s="46">
        <v>43812</v>
      </c>
      <c r="D84" s="36">
        <v>1150</v>
      </c>
      <c r="E84" s="36" t="s">
        <v>7</v>
      </c>
      <c r="F84" s="36">
        <v>1395</v>
      </c>
      <c r="G84" s="36" t="s">
        <v>30</v>
      </c>
      <c r="H84" s="47">
        <v>200</v>
      </c>
      <c r="I84" s="45" t="s">
        <v>6</v>
      </c>
      <c r="J84" s="36"/>
      <c r="K84" s="36"/>
      <c r="L84" s="36" t="s">
        <v>97</v>
      </c>
    </row>
    <row r="85" spans="1:12" s="15" customFormat="1">
      <c r="A85" s="25" t="s">
        <v>202</v>
      </c>
      <c r="B85" s="14">
        <v>43818</v>
      </c>
      <c r="C85" s="14">
        <v>43815</v>
      </c>
      <c r="D85" s="9">
        <v>1151</v>
      </c>
      <c r="E85" s="9" t="s">
        <v>2</v>
      </c>
      <c r="F85" s="9">
        <v>1195</v>
      </c>
      <c r="G85" s="9" t="s">
        <v>27</v>
      </c>
      <c r="H85" s="10">
        <v>10000</v>
      </c>
      <c r="I85" s="25" t="s">
        <v>6</v>
      </c>
      <c r="J85" s="9"/>
      <c r="K85" s="9"/>
      <c r="L85" s="9" t="s">
        <v>117</v>
      </c>
    </row>
    <row r="86" spans="1:12" s="15" customFormat="1">
      <c r="A86" s="25" t="s">
        <v>192</v>
      </c>
      <c r="B86" s="14">
        <v>43818</v>
      </c>
      <c r="C86" s="14">
        <v>43816</v>
      </c>
      <c r="D86" s="9">
        <v>1152</v>
      </c>
      <c r="E86" s="9" t="s">
        <v>2</v>
      </c>
      <c r="F86" s="9">
        <v>2277</v>
      </c>
      <c r="G86" s="9" t="s">
        <v>39</v>
      </c>
      <c r="H86" s="10">
        <v>700</v>
      </c>
      <c r="I86" s="25" t="s">
        <v>6</v>
      </c>
      <c r="J86" s="9"/>
      <c r="K86" s="9"/>
      <c r="L86" s="9" t="s">
        <v>117</v>
      </c>
    </row>
    <row r="87" spans="1:12" s="42" customFormat="1">
      <c r="A87" s="45" t="s">
        <v>192</v>
      </c>
      <c r="B87" s="46">
        <v>43818</v>
      </c>
      <c r="C87" s="46">
        <v>43816</v>
      </c>
      <c r="D87" s="36">
        <v>1152</v>
      </c>
      <c r="E87" s="36" t="s">
        <v>2</v>
      </c>
      <c r="F87" s="36">
        <v>908</v>
      </c>
      <c r="G87" s="36" t="s">
        <v>30</v>
      </c>
      <c r="H87" s="47">
        <v>2500</v>
      </c>
      <c r="I87" s="45" t="s">
        <v>6</v>
      </c>
      <c r="J87" s="36"/>
      <c r="K87" s="36"/>
      <c r="L87" s="36" t="s">
        <v>97</v>
      </c>
    </row>
    <row r="88" spans="1:12" s="42" customFormat="1">
      <c r="A88" s="45" t="s">
        <v>259</v>
      </c>
      <c r="B88" s="46">
        <v>43818</v>
      </c>
      <c r="C88" s="46">
        <v>43812</v>
      </c>
      <c r="D88" s="36">
        <v>1153</v>
      </c>
      <c r="E88" s="36" t="s">
        <v>2</v>
      </c>
      <c r="F88" s="36">
        <v>822</v>
      </c>
      <c r="G88" s="36" t="s">
        <v>19</v>
      </c>
      <c r="H88" s="47">
        <v>10000</v>
      </c>
      <c r="I88" s="45" t="s">
        <v>6</v>
      </c>
      <c r="J88" s="36"/>
      <c r="K88" s="36"/>
      <c r="L88" s="36" t="s">
        <v>97</v>
      </c>
    </row>
    <row r="89" spans="1:12" s="15" customFormat="1">
      <c r="A89" s="25" t="s">
        <v>184</v>
      </c>
      <c r="B89" s="14">
        <v>43811</v>
      </c>
      <c r="C89" s="14">
        <v>43811</v>
      </c>
      <c r="D89" s="9">
        <v>1154</v>
      </c>
      <c r="E89" s="9" t="s">
        <v>7</v>
      </c>
      <c r="F89" s="9">
        <v>2798</v>
      </c>
      <c r="G89" s="9" t="s">
        <v>185</v>
      </c>
      <c r="H89" s="10">
        <v>7500</v>
      </c>
      <c r="I89" s="25" t="s">
        <v>6</v>
      </c>
      <c r="J89" s="9"/>
      <c r="K89" s="9"/>
      <c r="L89" s="9" t="s">
        <v>117</v>
      </c>
    </row>
    <row r="90" spans="1:12" s="42" customFormat="1">
      <c r="A90" s="45" t="s">
        <v>109</v>
      </c>
      <c r="B90" s="46">
        <v>43818</v>
      </c>
      <c r="C90" s="46">
        <v>43812</v>
      </c>
      <c r="D90" s="36">
        <v>1155</v>
      </c>
      <c r="E90" s="36" t="s">
        <v>2</v>
      </c>
      <c r="F90" s="36">
        <v>1869</v>
      </c>
      <c r="G90" s="36" t="s">
        <v>15</v>
      </c>
      <c r="H90" s="47">
        <v>85000</v>
      </c>
      <c r="I90" s="45" t="s">
        <v>6</v>
      </c>
      <c r="J90" s="36"/>
      <c r="K90" s="36"/>
      <c r="L90" s="36" t="s">
        <v>97</v>
      </c>
    </row>
    <row r="91" spans="1:12" s="15" customFormat="1">
      <c r="A91" s="25" t="s">
        <v>260</v>
      </c>
      <c r="B91" s="14">
        <v>43818</v>
      </c>
      <c r="C91" s="14">
        <v>43817</v>
      </c>
      <c r="D91" s="9">
        <v>1156</v>
      </c>
      <c r="E91" s="9" t="s">
        <v>2</v>
      </c>
      <c r="F91" s="9">
        <v>2917</v>
      </c>
      <c r="G91" s="9" t="s">
        <v>261</v>
      </c>
      <c r="H91" s="10">
        <v>5000</v>
      </c>
      <c r="I91" s="25" t="s">
        <v>6</v>
      </c>
      <c r="J91" s="9"/>
      <c r="K91" s="9"/>
      <c r="L91" s="9" t="s">
        <v>117</v>
      </c>
    </row>
    <row r="92" spans="1:12" s="42" customFormat="1">
      <c r="A92" s="45" t="s">
        <v>228</v>
      </c>
      <c r="B92" s="46">
        <v>43818</v>
      </c>
      <c r="C92" s="46">
        <v>43816</v>
      </c>
      <c r="D92" s="36">
        <v>1157</v>
      </c>
      <c r="E92" s="36" t="s">
        <v>114</v>
      </c>
      <c r="F92" s="36">
        <v>2600</v>
      </c>
      <c r="G92" s="36" t="s">
        <v>200</v>
      </c>
      <c r="H92" s="47">
        <v>14000</v>
      </c>
      <c r="I92" s="45" t="s">
        <v>6</v>
      </c>
      <c r="J92" s="36"/>
      <c r="K92" s="36"/>
      <c r="L92" s="36" t="s">
        <v>145</v>
      </c>
    </row>
    <row r="93" spans="1:12" s="15" customFormat="1">
      <c r="A93" s="25" t="s">
        <v>171</v>
      </c>
      <c r="B93" s="14">
        <v>43818</v>
      </c>
      <c r="C93" s="14">
        <v>43810</v>
      </c>
      <c r="D93" s="9">
        <v>1158</v>
      </c>
      <c r="E93" s="9" t="s">
        <v>262</v>
      </c>
      <c r="F93" s="9">
        <v>2918</v>
      </c>
      <c r="G93" s="9" t="s">
        <v>193</v>
      </c>
      <c r="H93" s="10">
        <v>100</v>
      </c>
      <c r="I93" s="25" t="s">
        <v>6</v>
      </c>
      <c r="J93" s="9"/>
      <c r="K93" s="9"/>
      <c r="L93" s="9" t="s">
        <v>121</v>
      </c>
    </row>
    <row r="94" spans="1:12" s="15" customFormat="1">
      <c r="A94" s="25" t="s">
        <v>171</v>
      </c>
      <c r="B94" s="14">
        <v>43818</v>
      </c>
      <c r="C94" s="14">
        <v>43810</v>
      </c>
      <c r="D94" s="9">
        <v>1158</v>
      </c>
      <c r="E94" s="9" t="s">
        <v>262</v>
      </c>
      <c r="F94" s="9">
        <v>2904</v>
      </c>
      <c r="G94" s="9" t="s">
        <v>193</v>
      </c>
      <c r="H94" s="10">
        <v>500</v>
      </c>
      <c r="I94" s="25" t="s">
        <v>6</v>
      </c>
      <c r="J94" s="9"/>
      <c r="K94" s="9"/>
      <c r="L94" s="9" t="s">
        <v>121</v>
      </c>
    </row>
    <row r="95" spans="1:12" s="42" customFormat="1">
      <c r="A95" s="45" t="s">
        <v>190</v>
      </c>
      <c r="B95" s="46">
        <v>43818</v>
      </c>
      <c r="C95" s="46">
        <v>43812</v>
      </c>
      <c r="D95" s="36">
        <v>1159</v>
      </c>
      <c r="E95" s="36" t="s">
        <v>2</v>
      </c>
      <c r="F95" s="36">
        <v>838</v>
      </c>
      <c r="G95" s="36" t="s">
        <v>5</v>
      </c>
      <c r="H95" s="47">
        <v>10000</v>
      </c>
      <c r="I95" s="45" t="s">
        <v>6</v>
      </c>
      <c r="J95" s="36"/>
      <c r="K95" s="36"/>
      <c r="L95" s="36" t="s">
        <v>97</v>
      </c>
    </row>
    <row r="96" spans="1:12" s="42" customFormat="1">
      <c r="A96" s="45" t="s">
        <v>241</v>
      </c>
      <c r="B96" s="46">
        <v>43818</v>
      </c>
      <c r="C96" s="46">
        <v>43816</v>
      </c>
      <c r="D96" s="36">
        <v>1160</v>
      </c>
      <c r="E96" s="36" t="s">
        <v>216</v>
      </c>
      <c r="F96" s="36">
        <v>2438</v>
      </c>
      <c r="G96" s="36" t="s">
        <v>47</v>
      </c>
      <c r="H96" s="47">
        <v>26400</v>
      </c>
      <c r="I96" s="45" t="s">
        <v>6</v>
      </c>
      <c r="J96" s="36"/>
      <c r="K96" s="36"/>
      <c r="L96" s="36" t="s">
        <v>97</v>
      </c>
    </row>
    <row r="97" spans="1:19" s="42" customFormat="1">
      <c r="A97" s="45" t="s">
        <v>241</v>
      </c>
      <c r="B97" s="46">
        <v>43818</v>
      </c>
      <c r="C97" s="46">
        <v>43816</v>
      </c>
      <c r="D97" s="36">
        <v>1160</v>
      </c>
      <c r="E97" s="36" t="s">
        <v>216</v>
      </c>
      <c r="F97" s="36">
        <v>2908</v>
      </c>
      <c r="G97" s="36" t="s">
        <v>22</v>
      </c>
      <c r="H97" s="47">
        <v>20000</v>
      </c>
      <c r="I97" s="45" t="s">
        <v>6</v>
      </c>
      <c r="J97" s="36"/>
      <c r="K97" s="36"/>
      <c r="L97" s="36" t="s">
        <v>97</v>
      </c>
    </row>
    <row r="98" spans="1:19" s="42" customFormat="1">
      <c r="A98" s="45" t="s">
        <v>241</v>
      </c>
      <c r="B98" s="46">
        <v>43818</v>
      </c>
      <c r="C98" s="46">
        <v>43816</v>
      </c>
      <c r="D98" s="36">
        <v>1160</v>
      </c>
      <c r="E98" s="36" t="s">
        <v>216</v>
      </c>
      <c r="F98" s="36">
        <v>2590</v>
      </c>
      <c r="G98" s="36" t="s">
        <v>5</v>
      </c>
      <c r="H98" s="47">
        <v>53600</v>
      </c>
      <c r="I98" s="45" t="s">
        <v>6</v>
      </c>
      <c r="J98" s="36"/>
      <c r="K98" s="36"/>
      <c r="L98" s="36" t="s">
        <v>97</v>
      </c>
    </row>
    <row r="99" spans="1:19" s="42" customFormat="1">
      <c r="A99" s="45" t="s">
        <v>263</v>
      </c>
      <c r="B99" s="46">
        <v>43818</v>
      </c>
      <c r="C99" s="46">
        <v>43816</v>
      </c>
      <c r="D99" s="36">
        <v>1161</v>
      </c>
      <c r="E99" s="36" t="s">
        <v>40</v>
      </c>
      <c r="F99" s="36">
        <v>2115</v>
      </c>
      <c r="G99" s="36" t="s">
        <v>52</v>
      </c>
      <c r="H99" s="47">
        <v>23</v>
      </c>
      <c r="I99" s="45" t="s">
        <v>6</v>
      </c>
      <c r="J99" s="36"/>
      <c r="K99" s="36"/>
      <c r="L99" s="36" t="s">
        <v>97</v>
      </c>
    </row>
    <row r="100" spans="1:19" s="42" customFormat="1">
      <c r="A100" s="45" t="s">
        <v>264</v>
      </c>
      <c r="B100" s="46">
        <v>43818</v>
      </c>
      <c r="C100" s="46">
        <v>43812</v>
      </c>
      <c r="D100" s="36">
        <v>1162</v>
      </c>
      <c r="E100" s="36" t="s">
        <v>2</v>
      </c>
      <c r="F100" s="36">
        <v>2739</v>
      </c>
      <c r="G100" s="36" t="s">
        <v>119</v>
      </c>
      <c r="H100" s="47">
        <v>10000</v>
      </c>
      <c r="I100" s="45" t="s">
        <v>6</v>
      </c>
      <c r="J100" s="36"/>
      <c r="K100" s="36"/>
      <c r="L100" s="36" t="s">
        <v>97</v>
      </c>
    </row>
    <row r="101" spans="1:19" s="42" customFormat="1">
      <c r="A101" s="45" t="s">
        <v>264</v>
      </c>
      <c r="B101" s="46">
        <v>43818</v>
      </c>
      <c r="C101" s="46">
        <v>43811</v>
      </c>
      <c r="D101" s="36">
        <v>1162</v>
      </c>
      <c r="E101" s="36" t="s">
        <v>2</v>
      </c>
      <c r="F101" s="36">
        <v>2920</v>
      </c>
      <c r="G101" s="36" t="s">
        <v>3</v>
      </c>
      <c r="H101" s="47">
        <v>4000</v>
      </c>
      <c r="I101" s="45" t="s">
        <v>6</v>
      </c>
      <c r="J101" s="36"/>
      <c r="K101" s="36"/>
      <c r="L101" s="36" t="s">
        <v>97</v>
      </c>
    </row>
    <row r="102" spans="1:19" s="42" customFormat="1">
      <c r="A102" s="45" t="s">
        <v>264</v>
      </c>
      <c r="B102" s="46">
        <v>43818</v>
      </c>
      <c r="C102" s="46">
        <v>43811</v>
      </c>
      <c r="D102" s="36">
        <v>1162</v>
      </c>
      <c r="E102" s="36" t="s">
        <v>2</v>
      </c>
      <c r="F102" s="36">
        <v>2919</v>
      </c>
      <c r="G102" s="36" t="s">
        <v>3</v>
      </c>
      <c r="H102" s="47">
        <v>4000</v>
      </c>
      <c r="I102" s="45" t="s">
        <v>6</v>
      </c>
      <c r="J102" s="36"/>
      <c r="K102" s="36"/>
      <c r="L102" s="36" t="s">
        <v>97</v>
      </c>
    </row>
    <row r="103" spans="1:19" s="41" customFormat="1">
      <c r="A103" s="35" t="s">
        <v>201</v>
      </c>
      <c r="B103" s="23">
        <v>43816</v>
      </c>
      <c r="C103" s="23">
        <v>43816</v>
      </c>
      <c r="D103" s="19">
        <v>1163</v>
      </c>
      <c r="E103" s="19" t="s">
        <v>266</v>
      </c>
      <c r="F103" s="19">
        <v>2922</v>
      </c>
      <c r="G103" s="19" t="s">
        <v>58</v>
      </c>
      <c r="H103" s="20">
        <v>4200</v>
      </c>
      <c r="I103" s="35" t="s">
        <v>6</v>
      </c>
      <c r="J103" s="19"/>
      <c r="K103" s="19"/>
      <c r="L103" s="19" t="s">
        <v>117</v>
      </c>
    </row>
    <row r="104" spans="1:19" s="15" customFormat="1">
      <c r="A104" s="25" t="s">
        <v>177</v>
      </c>
      <c r="B104" s="14">
        <v>43819</v>
      </c>
      <c r="C104" s="14">
        <v>43817</v>
      </c>
      <c r="D104" s="9">
        <v>1164</v>
      </c>
      <c r="E104" s="9" t="s">
        <v>40</v>
      </c>
      <c r="F104" s="9">
        <v>2921</v>
      </c>
      <c r="G104" s="9" t="s">
        <v>59</v>
      </c>
      <c r="H104" s="10">
        <v>6000</v>
      </c>
      <c r="I104" s="35" t="s">
        <v>6</v>
      </c>
      <c r="J104" s="9"/>
      <c r="K104" s="9"/>
      <c r="L104" s="9" t="s">
        <v>117</v>
      </c>
    </row>
    <row r="105" spans="1:19" s="15" customFormat="1">
      <c r="A105" s="25" t="s">
        <v>177</v>
      </c>
      <c r="B105" s="14">
        <v>43819</v>
      </c>
      <c r="C105" s="14">
        <v>43817</v>
      </c>
      <c r="D105" s="9">
        <v>1164</v>
      </c>
      <c r="E105" s="9" t="s">
        <v>40</v>
      </c>
      <c r="F105" s="9">
        <v>2876</v>
      </c>
      <c r="G105" s="9" t="s">
        <v>277</v>
      </c>
      <c r="H105" s="10">
        <v>10000</v>
      </c>
      <c r="I105" s="35" t="s">
        <v>6</v>
      </c>
      <c r="J105" s="9"/>
      <c r="K105" s="9"/>
      <c r="L105" s="9" t="s">
        <v>117</v>
      </c>
    </row>
    <row r="106" spans="1:19" s="15" customFormat="1">
      <c r="A106" s="25" t="s">
        <v>184</v>
      </c>
      <c r="B106" s="14">
        <v>43819</v>
      </c>
      <c r="C106" s="14">
        <v>43816</v>
      </c>
      <c r="D106" s="9">
        <v>1165</v>
      </c>
      <c r="E106" s="9" t="s">
        <v>7</v>
      </c>
      <c r="F106" s="9">
        <v>2923</v>
      </c>
      <c r="G106" s="9" t="s">
        <v>59</v>
      </c>
      <c r="H106" s="10">
        <v>4000</v>
      </c>
      <c r="I106" s="25" t="s">
        <v>6</v>
      </c>
      <c r="J106" s="9"/>
      <c r="K106" s="9"/>
      <c r="L106" s="9" t="s">
        <v>117</v>
      </c>
    </row>
    <row r="107" spans="1:19" s="42" customFormat="1">
      <c r="A107" s="45" t="s">
        <v>137</v>
      </c>
      <c r="B107" s="46">
        <v>43810</v>
      </c>
      <c r="C107" s="46">
        <v>43810</v>
      </c>
      <c r="D107" s="36">
        <v>1166</v>
      </c>
      <c r="E107" s="36" t="s">
        <v>218</v>
      </c>
      <c r="F107" s="36">
        <v>1785</v>
      </c>
      <c r="G107" s="36" t="s">
        <v>15</v>
      </c>
      <c r="H107" s="47">
        <v>120000</v>
      </c>
      <c r="I107" s="45" t="s">
        <v>6</v>
      </c>
      <c r="J107" s="36"/>
      <c r="K107" s="36"/>
      <c r="L107" s="36" t="s">
        <v>97</v>
      </c>
    </row>
    <row r="108" spans="1:19" s="41" customFormat="1">
      <c r="A108" s="35" t="s">
        <v>109</v>
      </c>
      <c r="B108" s="23">
        <v>43819</v>
      </c>
      <c r="C108" s="23">
        <v>43818</v>
      </c>
      <c r="D108" s="19">
        <v>1168</v>
      </c>
      <c r="E108" s="19" t="s">
        <v>218</v>
      </c>
      <c r="F108" s="19">
        <v>2823</v>
      </c>
      <c r="G108" s="19" t="s">
        <v>18</v>
      </c>
      <c r="H108" s="20">
        <v>12000</v>
      </c>
      <c r="I108" s="35" t="s">
        <v>6</v>
      </c>
      <c r="J108" s="19"/>
      <c r="K108" s="19"/>
      <c r="L108" s="19" t="s">
        <v>117</v>
      </c>
    </row>
    <row r="109" spans="1:19" s="41" customFormat="1">
      <c r="A109" s="35" t="s">
        <v>109</v>
      </c>
      <c r="B109" s="23">
        <v>43819</v>
      </c>
      <c r="C109" s="23">
        <v>43817</v>
      </c>
      <c r="D109" s="19">
        <v>1168</v>
      </c>
      <c r="E109" s="19" t="s">
        <v>2</v>
      </c>
      <c r="F109" s="19">
        <v>1467</v>
      </c>
      <c r="G109" s="19" t="s">
        <v>62</v>
      </c>
      <c r="H109" s="20">
        <v>6700</v>
      </c>
      <c r="I109" s="35" t="s">
        <v>6</v>
      </c>
      <c r="J109" s="19"/>
      <c r="K109" s="19"/>
      <c r="L109" s="19" t="s">
        <v>117</v>
      </c>
    </row>
    <row r="110" spans="1:19" s="41" customFormat="1">
      <c r="A110" s="35" t="s">
        <v>247</v>
      </c>
      <c r="B110" s="23">
        <v>43815</v>
      </c>
      <c r="C110" s="23">
        <v>43816</v>
      </c>
      <c r="D110" s="19">
        <v>1186</v>
      </c>
      <c r="E110" s="19" t="s">
        <v>2</v>
      </c>
      <c r="F110" s="19">
        <v>1467</v>
      </c>
      <c r="G110" s="19" t="s">
        <v>62</v>
      </c>
      <c r="H110" s="20">
        <v>6700</v>
      </c>
      <c r="I110" s="35" t="s">
        <v>6</v>
      </c>
      <c r="J110" s="19"/>
      <c r="K110" s="19"/>
      <c r="L110" s="19" t="s">
        <v>166</v>
      </c>
    </row>
    <row r="111" spans="1:19" s="41" customFormat="1">
      <c r="A111" s="35" t="s">
        <v>265</v>
      </c>
      <c r="B111" s="23">
        <v>43819</v>
      </c>
      <c r="C111" s="23">
        <v>43818</v>
      </c>
      <c r="D111" s="19">
        <v>1169</v>
      </c>
      <c r="E111" s="19" t="s">
        <v>2</v>
      </c>
      <c r="F111" s="19">
        <v>2924</v>
      </c>
      <c r="G111" s="19" t="s">
        <v>27</v>
      </c>
      <c r="H111" s="20">
        <v>30000</v>
      </c>
      <c r="I111" s="35" t="s">
        <v>6</v>
      </c>
      <c r="J111" s="19"/>
      <c r="K111" s="19"/>
      <c r="L111" s="19" t="s">
        <v>117</v>
      </c>
    </row>
    <row r="112" spans="1:19" s="43" customFormat="1">
      <c r="A112" s="35" t="s">
        <v>137</v>
      </c>
      <c r="B112" s="23">
        <v>43798</v>
      </c>
      <c r="C112" s="23">
        <v>43810</v>
      </c>
      <c r="D112" s="19">
        <v>1069</v>
      </c>
      <c r="E112" s="19" t="s">
        <v>44</v>
      </c>
      <c r="F112" s="19">
        <v>2272</v>
      </c>
      <c r="G112" s="19" t="s">
        <v>219</v>
      </c>
      <c r="H112" s="20">
        <v>84000</v>
      </c>
      <c r="I112" s="35" t="s">
        <v>6</v>
      </c>
      <c r="J112" s="19"/>
      <c r="K112" s="19"/>
      <c r="L112" s="19" t="s">
        <v>220</v>
      </c>
      <c r="M112" s="41"/>
      <c r="N112" s="41"/>
      <c r="O112" s="41"/>
      <c r="P112" s="41"/>
      <c r="Q112" s="41"/>
      <c r="R112" s="41"/>
      <c r="S112" s="41"/>
    </row>
    <row r="113" spans="1:19" s="43" customFormat="1">
      <c r="A113" s="35" t="s">
        <v>157</v>
      </c>
      <c r="B113" s="23">
        <v>43798</v>
      </c>
      <c r="C113" s="23">
        <v>43810</v>
      </c>
      <c r="D113" s="19">
        <v>1069</v>
      </c>
      <c r="E113" s="19" t="s">
        <v>44</v>
      </c>
      <c r="F113" s="19">
        <v>2272</v>
      </c>
      <c r="G113" s="19" t="s">
        <v>219</v>
      </c>
      <c r="H113" s="20">
        <v>84000</v>
      </c>
      <c r="I113" s="35" t="s">
        <v>6</v>
      </c>
      <c r="J113" s="19"/>
      <c r="K113" s="19"/>
      <c r="L113" s="19" t="s">
        <v>186</v>
      </c>
      <c r="M113" s="41"/>
      <c r="N113" s="41"/>
      <c r="O113" s="41"/>
      <c r="P113" s="41"/>
      <c r="Q113" s="41"/>
      <c r="R113" s="41"/>
      <c r="S113" s="41"/>
    </row>
    <row r="114" spans="1:19" s="41" customFormat="1">
      <c r="A114" s="35" t="s">
        <v>181</v>
      </c>
      <c r="B114" s="23">
        <v>43819</v>
      </c>
      <c r="C114" s="23">
        <v>43817</v>
      </c>
      <c r="D114" s="19">
        <v>1171</v>
      </c>
      <c r="E114" s="19" t="s">
        <v>2</v>
      </c>
      <c r="F114" s="19">
        <v>1350</v>
      </c>
      <c r="G114" s="19" t="s">
        <v>182</v>
      </c>
      <c r="H114" s="20">
        <v>5000</v>
      </c>
      <c r="I114" s="35" t="s">
        <v>6</v>
      </c>
      <c r="J114" s="19"/>
      <c r="K114" s="19"/>
      <c r="L114" s="19" t="s">
        <v>117</v>
      </c>
    </row>
    <row r="115" spans="1:19" s="41" customFormat="1">
      <c r="A115" s="35" t="s">
        <v>181</v>
      </c>
      <c r="B115" s="23">
        <v>43819</v>
      </c>
      <c r="C115" s="23">
        <v>43817</v>
      </c>
      <c r="D115" s="19">
        <v>1171</v>
      </c>
      <c r="E115" s="19" t="s">
        <v>2</v>
      </c>
      <c r="F115" s="19">
        <v>1350</v>
      </c>
      <c r="G115" s="19" t="s">
        <v>182</v>
      </c>
      <c r="H115" s="20">
        <v>2000</v>
      </c>
      <c r="I115" s="35" t="s">
        <v>6</v>
      </c>
      <c r="J115" s="19"/>
      <c r="K115" s="19"/>
      <c r="L115" s="19" t="s">
        <v>117</v>
      </c>
    </row>
    <row r="116" spans="1:19" s="41" customFormat="1">
      <c r="A116" s="35" t="s">
        <v>181</v>
      </c>
      <c r="B116" s="23">
        <v>43819</v>
      </c>
      <c r="C116" s="23">
        <v>43817</v>
      </c>
      <c r="D116" s="19">
        <v>1171</v>
      </c>
      <c r="E116" s="19" t="s">
        <v>2</v>
      </c>
      <c r="F116" s="19">
        <v>1350</v>
      </c>
      <c r="G116" s="19" t="s">
        <v>182</v>
      </c>
      <c r="H116" s="20">
        <v>3000</v>
      </c>
      <c r="I116" s="35" t="s">
        <v>6</v>
      </c>
      <c r="J116" s="19"/>
      <c r="K116" s="19"/>
      <c r="L116" s="19" t="s">
        <v>117</v>
      </c>
    </row>
    <row r="117" spans="1:19" s="41" customFormat="1">
      <c r="A117" s="35" t="s">
        <v>267</v>
      </c>
      <c r="B117" s="23">
        <v>43819</v>
      </c>
      <c r="C117" s="23">
        <v>43817</v>
      </c>
      <c r="D117" s="19">
        <v>1172</v>
      </c>
      <c r="E117" s="19" t="s">
        <v>7</v>
      </c>
      <c r="F117" s="19">
        <v>2475</v>
      </c>
      <c r="G117" s="19" t="s">
        <v>93</v>
      </c>
      <c r="H117" s="20">
        <v>10000</v>
      </c>
      <c r="I117" s="35" t="s">
        <v>6</v>
      </c>
      <c r="J117" s="19"/>
      <c r="K117" s="19"/>
      <c r="L117" s="19" t="s">
        <v>268</v>
      </c>
    </row>
    <row r="118" spans="1:19" s="42" customFormat="1">
      <c r="A118" s="45" t="s">
        <v>269</v>
      </c>
      <c r="B118" s="46">
        <v>43819</v>
      </c>
      <c r="C118" s="46">
        <v>43812</v>
      </c>
      <c r="D118" s="36">
        <v>1173</v>
      </c>
      <c r="E118" s="36" t="s">
        <v>7</v>
      </c>
      <c r="F118" s="36">
        <v>1095</v>
      </c>
      <c r="G118" s="36" t="s">
        <v>47</v>
      </c>
      <c r="H118" s="47">
        <v>15000</v>
      </c>
      <c r="I118" s="45" t="s">
        <v>6</v>
      </c>
      <c r="J118" s="36"/>
      <c r="K118" s="36"/>
      <c r="L118" s="36" t="s">
        <v>97</v>
      </c>
    </row>
    <row r="119" spans="1:19" s="41" customFormat="1">
      <c r="A119" s="35" t="s">
        <v>247</v>
      </c>
      <c r="B119" s="23">
        <v>43812</v>
      </c>
      <c r="C119" s="23"/>
      <c r="D119" s="19">
        <v>1179</v>
      </c>
      <c r="E119" s="19" t="s">
        <v>80</v>
      </c>
      <c r="F119" s="19">
        <v>2525</v>
      </c>
      <c r="G119" s="19">
        <v>105</v>
      </c>
      <c r="H119" s="20">
        <v>1000</v>
      </c>
      <c r="I119" s="45" t="s">
        <v>6</v>
      </c>
      <c r="J119" s="19"/>
      <c r="K119" s="19"/>
      <c r="L119" s="19" t="s">
        <v>270</v>
      </c>
    </row>
    <row r="120" spans="1:19" s="41" customFormat="1">
      <c r="A120" s="35" t="s">
        <v>247</v>
      </c>
      <c r="B120" s="23">
        <v>43812</v>
      </c>
      <c r="C120" s="23"/>
      <c r="D120" s="19">
        <v>1180</v>
      </c>
      <c r="E120" s="19" t="s">
        <v>153</v>
      </c>
      <c r="F120" s="19">
        <v>2499</v>
      </c>
      <c r="G120" s="19">
        <v>100</v>
      </c>
      <c r="H120" s="20">
        <v>1000</v>
      </c>
      <c r="I120" s="45" t="s">
        <v>6</v>
      </c>
      <c r="J120" s="19"/>
      <c r="K120" s="19"/>
      <c r="L120" s="19" t="s">
        <v>270</v>
      </c>
    </row>
    <row r="121" spans="1:19" s="42" customFormat="1">
      <c r="A121" s="45" t="s">
        <v>209</v>
      </c>
      <c r="B121" s="46">
        <v>43822</v>
      </c>
      <c r="C121" s="46">
        <v>43812</v>
      </c>
      <c r="D121" s="36">
        <v>1182</v>
      </c>
      <c r="E121" s="36" t="s">
        <v>2</v>
      </c>
      <c r="F121" s="36">
        <v>838</v>
      </c>
      <c r="G121" s="36" t="s">
        <v>5</v>
      </c>
      <c r="H121" s="47">
        <v>11000</v>
      </c>
      <c r="I121" s="45" t="s">
        <v>6</v>
      </c>
      <c r="J121" s="36"/>
      <c r="K121" s="36"/>
      <c r="L121" s="36" t="s">
        <v>97</v>
      </c>
    </row>
    <row r="122" spans="1:19" s="41" customFormat="1">
      <c r="A122" s="35" t="s">
        <v>271</v>
      </c>
      <c r="B122" s="23">
        <v>43822</v>
      </c>
      <c r="C122" s="23">
        <v>43819</v>
      </c>
      <c r="D122" s="19">
        <v>1183</v>
      </c>
      <c r="E122" s="19" t="s">
        <v>2</v>
      </c>
      <c r="F122" s="19">
        <v>1104</v>
      </c>
      <c r="G122" s="19" t="s">
        <v>49</v>
      </c>
      <c r="H122" s="20">
        <v>4000</v>
      </c>
      <c r="I122" s="35" t="s">
        <v>6</v>
      </c>
      <c r="J122" s="19"/>
      <c r="K122" s="19"/>
      <c r="L122" s="19" t="s">
        <v>117</v>
      </c>
    </row>
    <row r="123" spans="1:19" s="15" customFormat="1">
      <c r="A123" s="54" t="s">
        <v>247</v>
      </c>
      <c r="B123" s="55">
        <v>43815</v>
      </c>
      <c r="C123" s="55"/>
      <c r="D123" s="56">
        <v>1185</v>
      </c>
      <c r="E123" s="56" t="s">
        <v>2</v>
      </c>
      <c r="F123" s="56">
        <v>1126</v>
      </c>
      <c r="G123" s="56" t="s">
        <v>57</v>
      </c>
      <c r="H123" s="57">
        <v>18000</v>
      </c>
      <c r="I123" s="54"/>
      <c r="J123" s="56"/>
      <c r="K123" s="56"/>
      <c r="L123" s="56" t="s">
        <v>197</v>
      </c>
    </row>
    <row r="124" spans="1:19">
      <c r="A124" s="54" t="s">
        <v>247</v>
      </c>
      <c r="B124" s="55">
        <v>43815</v>
      </c>
      <c r="C124" s="56"/>
      <c r="D124" s="56">
        <v>1186</v>
      </c>
      <c r="E124" s="56" t="s">
        <v>2</v>
      </c>
      <c r="F124" s="56">
        <v>1467</v>
      </c>
      <c r="G124" s="56" t="s">
        <v>62</v>
      </c>
      <c r="H124" s="57">
        <v>20000</v>
      </c>
      <c r="I124" s="54"/>
      <c r="J124" s="56"/>
      <c r="K124" s="56"/>
      <c r="L124" s="56" t="s">
        <v>197</v>
      </c>
    </row>
    <row r="125" spans="1:19" s="44" customFormat="1">
      <c r="A125" s="45" t="s">
        <v>272</v>
      </c>
      <c r="B125" s="46">
        <v>43822</v>
      </c>
      <c r="C125" s="46">
        <v>43817</v>
      </c>
      <c r="D125" s="36">
        <v>2468</v>
      </c>
      <c r="E125" s="36" t="s">
        <v>187</v>
      </c>
      <c r="F125" s="36">
        <v>2468</v>
      </c>
      <c r="G125" s="36" t="s">
        <v>63</v>
      </c>
      <c r="H125" s="47">
        <v>20000</v>
      </c>
      <c r="I125" s="45" t="s">
        <v>6</v>
      </c>
      <c r="J125" s="36"/>
      <c r="K125" s="36"/>
      <c r="L125" s="36" t="s">
        <v>97</v>
      </c>
      <c r="M125" s="42"/>
      <c r="N125" s="42"/>
      <c r="O125" s="42"/>
      <c r="P125" s="42"/>
      <c r="Q125" s="42"/>
      <c r="R125" s="42"/>
      <c r="S125" s="42"/>
    </row>
    <row r="126" spans="1:19" s="8" customFormat="1">
      <c r="A126" s="25" t="s">
        <v>196</v>
      </c>
      <c r="B126" s="14">
        <v>43822</v>
      </c>
      <c r="C126" s="14">
        <v>43819</v>
      </c>
      <c r="D126" s="9">
        <v>1195</v>
      </c>
      <c r="E126" s="9" t="s">
        <v>7</v>
      </c>
      <c r="F126" s="9">
        <v>1095</v>
      </c>
      <c r="G126" s="9" t="s">
        <v>47</v>
      </c>
      <c r="H126" s="10">
        <v>5000</v>
      </c>
      <c r="I126" s="35" t="s">
        <v>6</v>
      </c>
      <c r="J126" s="9"/>
      <c r="K126" s="9"/>
      <c r="L126" s="9" t="s">
        <v>117</v>
      </c>
      <c r="M126" s="58"/>
      <c r="N126" s="58"/>
      <c r="O126" s="58"/>
      <c r="P126" s="58"/>
      <c r="Q126" s="58"/>
      <c r="R126" s="58"/>
      <c r="S126" s="58"/>
    </row>
    <row r="127" spans="1:19">
      <c r="A127" s="40" t="s">
        <v>101</v>
      </c>
      <c r="B127" s="48">
        <v>43473</v>
      </c>
      <c r="C127" s="48">
        <v>43816</v>
      </c>
      <c r="D127" s="49">
        <v>1192</v>
      </c>
      <c r="E127" s="40" t="s">
        <v>2</v>
      </c>
      <c r="F127" s="49">
        <v>2740</v>
      </c>
      <c r="G127" s="36" t="s">
        <v>103</v>
      </c>
      <c r="H127" s="47">
        <v>15000</v>
      </c>
      <c r="I127" s="45" t="s">
        <v>6</v>
      </c>
      <c r="J127" s="36"/>
      <c r="K127" s="36"/>
      <c r="L127" s="36" t="s">
        <v>97</v>
      </c>
    </row>
    <row r="128" spans="1:19">
      <c r="A128" s="40" t="s">
        <v>101</v>
      </c>
      <c r="B128" s="48">
        <v>43473</v>
      </c>
      <c r="C128" s="48">
        <v>43816</v>
      </c>
      <c r="D128" s="49">
        <v>1193</v>
      </c>
      <c r="E128" s="40" t="s">
        <v>2</v>
      </c>
      <c r="F128" s="49">
        <v>2740</v>
      </c>
      <c r="G128" s="36" t="s">
        <v>103</v>
      </c>
      <c r="H128" s="47">
        <v>14000</v>
      </c>
      <c r="I128" s="45" t="s">
        <v>6</v>
      </c>
      <c r="J128" s="36"/>
      <c r="K128" s="36"/>
      <c r="L128" s="36" t="s">
        <v>97</v>
      </c>
    </row>
    <row r="129" spans="1:19" s="44" customFormat="1">
      <c r="A129" s="36" t="s">
        <v>109</v>
      </c>
      <c r="B129" s="46">
        <v>43474</v>
      </c>
      <c r="C129" s="46">
        <v>43818</v>
      </c>
      <c r="D129" s="36">
        <v>1205</v>
      </c>
      <c r="E129" s="36" t="s">
        <v>2</v>
      </c>
      <c r="F129" s="36">
        <v>822</v>
      </c>
      <c r="G129" s="36" t="s">
        <v>19</v>
      </c>
      <c r="H129" s="47">
        <v>50000</v>
      </c>
      <c r="I129" s="45" t="s">
        <v>6</v>
      </c>
      <c r="J129" s="36"/>
      <c r="K129" s="36"/>
      <c r="L129" s="36" t="s">
        <v>97</v>
      </c>
    </row>
    <row r="130" spans="1:19" s="42" customFormat="1">
      <c r="A130" s="40" t="s">
        <v>269</v>
      </c>
      <c r="B130" s="48">
        <v>43473</v>
      </c>
      <c r="C130" s="48">
        <v>43818</v>
      </c>
      <c r="D130" s="49">
        <v>1190</v>
      </c>
      <c r="E130" s="40" t="s">
        <v>2</v>
      </c>
      <c r="F130" s="49">
        <v>822</v>
      </c>
      <c r="G130" s="36" t="s">
        <v>19</v>
      </c>
      <c r="H130" s="47">
        <v>81000</v>
      </c>
      <c r="I130" s="45" t="s">
        <v>6</v>
      </c>
      <c r="J130" s="50"/>
      <c r="K130" s="71"/>
      <c r="L130" s="72" t="s">
        <v>97</v>
      </c>
    </row>
    <row r="131" spans="1:19" s="43" customFormat="1">
      <c r="A131" s="35" t="s">
        <v>283</v>
      </c>
      <c r="B131" s="23">
        <v>43819</v>
      </c>
      <c r="C131" s="23">
        <v>43819</v>
      </c>
      <c r="D131" s="33">
        <v>1217</v>
      </c>
      <c r="E131" s="34" t="s">
        <v>2</v>
      </c>
      <c r="F131" s="33">
        <v>1287</v>
      </c>
      <c r="G131" s="19" t="s">
        <v>10</v>
      </c>
      <c r="H131" s="20">
        <v>5000</v>
      </c>
      <c r="I131" s="35" t="s">
        <v>6</v>
      </c>
      <c r="J131" s="19"/>
      <c r="K131" s="19"/>
      <c r="L131" s="19" t="s">
        <v>117</v>
      </c>
      <c r="M131" s="41"/>
      <c r="N131" s="41"/>
      <c r="O131" s="41"/>
      <c r="P131" s="41"/>
      <c r="Q131" s="41"/>
      <c r="R131" s="41"/>
      <c r="S131" s="41"/>
    </row>
  </sheetData>
  <conditionalFormatting sqref="I1:I129">
    <cfRule type="containsText" dxfId="110" priority="7" operator="containsText" text="OK">
      <formula>NOT(ISERROR(SEARCH("OK",I1)))</formula>
    </cfRule>
  </conditionalFormatting>
  <conditionalFormatting sqref="I129">
    <cfRule type="containsText" dxfId="109" priority="3" operator="containsText" text="OK">
      <formula>NOT(ISERROR(SEARCH("OK",I129)))</formula>
    </cfRule>
  </conditionalFormatting>
  <conditionalFormatting sqref="I130:I131">
    <cfRule type="containsText" dxfId="108" priority="2" operator="containsText" text="OK">
      <formula>NOT(ISERROR(SEARCH("OK",I130)))</formula>
    </cfRule>
  </conditionalFormatting>
  <conditionalFormatting sqref="I130:I131">
    <cfRule type="containsText" dxfId="107" priority="1" operator="containsText" text="OK">
      <formula>NOT(ISERROR(SEARCH("OK",I130)))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0"/>
  </sheetPr>
  <dimension ref="A1:AG140"/>
  <sheetViews>
    <sheetView workbookViewId="0"/>
  </sheetViews>
  <sheetFormatPr defaultRowHeight="15"/>
  <cols>
    <col min="1" max="1" width="21.7109375" customWidth="1"/>
    <col min="2" max="2" width="25.140625" customWidth="1"/>
    <col min="3" max="8" width="11.42578125" customWidth="1"/>
    <col min="9" max="9" width="11.42578125" style="37" customWidth="1"/>
    <col min="10" max="10" width="22.5703125" customWidth="1"/>
    <col min="11" max="12" width="11.42578125" style="8" customWidth="1"/>
    <col min="13" max="14" width="11.42578125" customWidth="1"/>
  </cols>
  <sheetData>
    <row r="1" spans="1:17">
      <c r="A1" s="27" t="s">
        <v>104</v>
      </c>
      <c r="B1" s="30" t="s">
        <v>106</v>
      </c>
      <c r="C1" s="30" t="s">
        <v>105</v>
      </c>
      <c r="D1" s="26" t="s">
        <v>11</v>
      </c>
      <c r="E1" s="27" t="s">
        <v>0</v>
      </c>
      <c r="F1" s="26" t="s">
        <v>34</v>
      </c>
      <c r="G1" s="17" t="s">
        <v>1</v>
      </c>
      <c r="H1" s="17" t="s">
        <v>28</v>
      </c>
      <c r="I1" s="17" t="s">
        <v>6</v>
      </c>
      <c r="J1" s="18" t="s">
        <v>37</v>
      </c>
      <c r="K1" s="63" t="s">
        <v>280</v>
      </c>
      <c r="L1" s="64" t="s">
        <v>281</v>
      </c>
    </row>
    <row r="2" spans="1:17">
      <c r="A2" s="25" t="s">
        <v>148</v>
      </c>
      <c r="B2" s="14">
        <v>43472</v>
      </c>
      <c r="C2" s="14">
        <v>43836</v>
      </c>
      <c r="D2" s="9">
        <v>1093</v>
      </c>
      <c r="E2" s="9" t="s">
        <v>218</v>
      </c>
      <c r="F2" s="9">
        <v>2061</v>
      </c>
      <c r="G2" s="9" t="s">
        <v>76</v>
      </c>
      <c r="H2" s="10">
        <v>30000</v>
      </c>
      <c r="I2" s="25" t="s">
        <v>6</v>
      </c>
      <c r="J2" s="11" t="s">
        <v>117</v>
      </c>
      <c r="K2" s="73">
        <v>70</v>
      </c>
      <c r="L2" s="74">
        <v>645</v>
      </c>
      <c r="M2" s="15"/>
      <c r="N2" s="15"/>
      <c r="O2" s="15"/>
      <c r="P2" s="15"/>
      <c r="Q2" s="15"/>
    </row>
    <row r="3" spans="1:17" s="38" customFormat="1">
      <c r="A3" s="35" t="s">
        <v>108</v>
      </c>
      <c r="B3" s="23">
        <v>43472</v>
      </c>
      <c r="C3" s="23">
        <v>43836</v>
      </c>
      <c r="D3" s="19">
        <v>1184</v>
      </c>
      <c r="E3" s="19" t="s">
        <v>7</v>
      </c>
      <c r="F3" s="19">
        <v>1401</v>
      </c>
      <c r="G3" s="19" t="s">
        <v>65</v>
      </c>
      <c r="H3" s="20">
        <v>9000</v>
      </c>
      <c r="I3" s="35" t="s">
        <v>6</v>
      </c>
      <c r="J3" s="21" t="s">
        <v>117</v>
      </c>
      <c r="K3" s="75">
        <v>110</v>
      </c>
      <c r="L3" s="76">
        <v>108</v>
      </c>
    </row>
    <row r="4" spans="1:17" s="38" customFormat="1">
      <c r="A4" s="29" t="s">
        <v>113</v>
      </c>
      <c r="B4" s="31">
        <v>43473</v>
      </c>
      <c r="C4" s="31">
        <v>43837</v>
      </c>
      <c r="D4" s="28">
        <v>1174</v>
      </c>
      <c r="E4" s="29" t="s">
        <v>2</v>
      </c>
      <c r="F4" s="28">
        <v>744</v>
      </c>
      <c r="G4" s="12" t="s">
        <v>48</v>
      </c>
      <c r="H4" s="13">
        <v>8000</v>
      </c>
      <c r="I4" s="25" t="s">
        <v>6</v>
      </c>
      <c r="J4" s="22" t="s">
        <v>117</v>
      </c>
      <c r="K4" s="77">
        <v>105</v>
      </c>
      <c r="L4" s="78">
        <v>576</v>
      </c>
    </row>
    <row r="5" spans="1:17" s="42" customFormat="1">
      <c r="A5" s="40" t="s">
        <v>113</v>
      </c>
      <c r="B5" s="48">
        <v>43473</v>
      </c>
      <c r="C5" s="48">
        <v>43837</v>
      </c>
      <c r="D5" s="49">
        <v>1174</v>
      </c>
      <c r="E5" s="40" t="s">
        <v>2</v>
      </c>
      <c r="F5" s="49">
        <v>2266</v>
      </c>
      <c r="G5" s="36" t="s">
        <v>9</v>
      </c>
      <c r="H5" s="47">
        <v>80000</v>
      </c>
      <c r="I5" s="45" t="s">
        <v>6</v>
      </c>
      <c r="J5" s="50" t="s">
        <v>97</v>
      </c>
      <c r="K5" s="71">
        <v>95</v>
      </c>
      <c r="L5" s="72">
        <v>2240</v>
      </c>
    </row>
    <row r="6" spans="1:17" s="42" customFormat="1">
      <c r="A6" s="40" t="s">
        <v>274</v>
      </c>
      <c r="B6" s="48">
        <v>43473</v>
      </c>
      <c r="C6" s="48">
        <v>43837</v>
      </c>
      <c r="D6" s="49">
        <v>1194</v>
      </c>
      <c r="E6" s="40" t="s">
        <v>7</v>
      </c>
      <c r="F6" s="49">
        <v>1483</v>
      </c>
      <c r="G6" s="36" t="s">
        <v>5</v>
      </c>
      <c r="H6" s="47">
        <v>5000</v>
      </c>
      <c r="I6" s="45" t="s">
        <v>6</v>
      </c>
      <c r="J6" s="50" t="s">
        <v>97</v>
      </c>
      <c r="K6" s="71">
        <v>105</v>
      </c>
      <c r="L6" s="72">
        <v>215</v>
      </c>
    </row>
    <row r="7" spans="1:17" s="41" customFormat="1">
      <c r="A7" s="34" t="s">
        <v>180</v>
      </c>
      <c r="B7" s="32">
        <v>43473</v>
      </c>
      <c r="C7" s="32">
        <v>43836</v>
      </c>
      <c r="D7" s="33">
        <v>1196</v>
      </c>
      <c r="E7" s="34" t="s">
        <v>2</v>
      </c>
      <c r="F7" s="33">
        <v>2927</v>
      </c>
      <c r="G7" s="19" t="s">
        <v>275</v>
      </c>
      <c r="H7" s="20">
        <v>5000</v>
      </c>
      <c r="I7" s="35" t="s">
        <v>6</v>
      </c>
      <c r="J7" s="21" t="s">
        <v>117</v>
      </c>
      <c r="K7" s="75">
        <v>95</v>
      </c>
      <c r="L7" s="76">
        <v>440</v>
      </c>
    </row>
    <row r="8" spans="1:17" s="43" customFormat="1">
      <c r="A8" s="19" t="s">
        <v>180</v>
      </c>
      <c r="B8" s="23">
        <v>43473</v>
      </c>
      <c r="C8" s="23">
        <v>43836</v>
      </c>
      <c r="D8" s="19">
        <v>1196</v>
      </c>
      <c r="E8" s="19" t="s">
        <v>2</v>
      </c>
      <c r="F8" s="19">
        <v>2788</v>
      </c>
      <c r="G8" s="19" t="s">
        <v>27</v>
      </c>
      <c r="H8" s="20">
        <v>5000</v>
      </c>
      <c r="I8" s="35" t="s">
        <v>6</v>
      </c>
      <c r="J8" s="21" t="s">
        <v>117</v>
      </c>
      <c r="K8" s="75">
        <v>60</v>
      </c>
      <c r="L8" s="76">
        <v>390</v>
      </c>
    </row>
    <row r="9" spans="1:17" s="39" customFormat="1">
      <c r="A9" s="36" t="s">
        <v>255</v>
      </c>
      <c r="B9" s="46">
        <v>43473</v>
      </c>
      <c r="C9" s="46">
        <v>43837</v>
      </c>
      <c r="D9" s="36">
        <v>1197</v>
      </c>
      <c r="E9" s="36" t="s">
        <v>7</v>
      </c>
      <c r="F9" s="36">
        <v>2490</v>
      </c>
      <c r="G9" s="36" t="s">
        <v>85</v>
      </c>
      <c r="H9" s="47">
        <v>30000</v>
      </c>
      <c r="I9" s="45" t="s">
        <v>6</v>
      </c>
      <c r="J9" s="50" t="s">
        <v>97</v>
      </c>
      <c r="K9" s="77">
        <v>70</v>
      </c>
      <c r="L9" s="78">
        <v>396</v>
      </c>
    </row>
    <row r="10" spans="1:17" s="39" customFormat="1">
      <c r="A10" s="36" t="s">
        <v>174</v>
      </c>
      <c r="B10" s="46">
        <v>43473</v>
      </c>
      <c r="C10" s="46">
        <v>43838</v>
      </c>
      <c r="D10" s="36">
        <v>1198</v>
      </c>
      <c r="E10" s="36" t="s">
        <v>2</v>
      </c>
      <c r="F10" s="36">
        <v>869</v>
      </c>
      <c r="G10" s="36" t="s">
        <v>16</v>
      </c>
      <c r="H10" s="47">
        <v>50000</v>
      </c>
      <c r="I10" s="45" t="s">
        <v>6</v>
      </c>
      <c r="J10" s="50" t="s">
        <v>97</v>
      </c>
      <c r="K10" s="77">
        <v>110</v>
      </c>
      <c r="L10" s="78">
        <v>470</v>
      </c>
    </row>
    <row r="11" spans="1:17" s="39" customFormat="1">
      <c r="A11" s="36" t="s">
        <v>174</v>
      </c>
      <c r="B11" s="46">
        <v>43473</v>
      </c>
      <c r="C11" s="46">
        <v>43838</v>
      </c>
      <c r="D11" s="36">
        <v>1198</v>
      </c>
      <c r="E11" s="36" t="s">
        <v>2</v>
      </c>
      <c r="F11" s="36">
        <v>855</v>
      </c>
      <c r="G11" s="36" t="s">
        <v>38</v>
      </c>
      <c r="H11" s="47">
        <v>46000</v>
      </c>
      <c r="I11" s="45" t="s">
        <v>6</v>
      </c>
      <c r="J11" s="50" t="s">
        <v>97</v>
      </c>
      <c r="K11" s="77">
        <v>108</v>
      </c>
      <c r="L11" s="78">
        <v>840</v>
      </c>
    </row>
    <row r="12" spans="1:17" s="44" customFormat="1">
      <c r="A12" s="36" t="s">
        <v>276</v>
      </c>
      <c r="B12" s="46">
        <v>43474</v>
      </c>
      <c r="C12" s="46">
        <v>43839</v>
      </c>
      <c r="D12" s="36">
        <v>1199</v>
      </c>
      <c r="E12" s="36" t="s">
        <v>2</v>
      </c>
      <c r="F12" s="36">
        <v>838</v>
      </c>
      <c r="G12" s="36" t="s">
        <v>5</v>
      </c>
      <c r="H12" s="47">
        <v>31000</v>
      </c>
      <c r="I12" s="45" t="s">
        <v>6</v>
      </c>
      <c r="J12" s="50" t="s">
        <v>97</v>
      </c>
      <c r="K12" s="71">
        <v>105</v>
      </c>
      <c r="L12" s="72">
        <v>1260</v>
      </c>
    </row>
    <row r="13" spans="1:17">
      <c r="A13" s="9" t="s">
        <v>141</v>
      </c>
      <c r="B13" s="14">
        <v>43474</v>
      </c>
      <c r="C13" s="14">
        <v>43837</v>
      </c>
      <c r="D13" s="9">
        <v>1201</v>
      </c>
      <c r="E13" s="9" t="s">
        <v>2</v>
      </c>
      <c r="F13" s="9">
        <v>744</v>
      </c>
      <c r="G13" s="9" t="s">
        <v>48</v>
      </c>
      <c r="H13" s="10">
        <v>5000</v>
      </c>
      <c r="I13" s="25" t="s">
        <v>6</v>
      </c>
      <c r="J13" s="11" t="s">
        <v>117</v>
      </c>
      <c r="K13" s="73">
        <v>105</v>
      </c>
      <c r="L13" s="74">
        <v>360</v>
      </c>
      <c r="O13" s="2"/>
    </row>
    <row r="14" spans="1:17" s="44" customFormat="1">
      <c r="A14" s="36" t="s">
        <v>222</v>
      </c>
      <c r="B14" s="46">
        <v>43475</v>
      </c>
      <c r="C14" s="46">
        <v>43840</v>
      </c>
      <c r="D14" s="36">
        <v>1202</v>
      </c>
      <c r="E14" s="36" t="s">
        <v>2</v>
      </c>
      <c r="F14" s="36">
        <v>753</v>
      </c>
      <c r="G14" s="36" t="s">
        <v>47</v>
      </c>
      <c r="H14" s="47">
        <v>10000</v>
      </c>
      <c r="I14" s="45" t="s">
        <v>6</v>
      </c>
      <c r="J14" s="50" t="s">
        <v>97</v>
      </c>
      <c r="K14" s="71">
        <v>105</v>
      </c>
      <c r="L14" s="72">
        <v>530</v>
      </c>
      <c r="N14" s="69"/>
    </row>
    <row r="15" spans="1:17">
      <c r="A15" s="9" t="s">
        <v>222</v>
      </c>
      <c r="B15" s="14">
        <v>43475</v>
      </c>
      <c r="C15" s="14">
        <v>43837</v>
      </c>
      <c r="D15" s="9">
        <v>1202</v>
      </c>
      <c r="E15" s="9" t="s">
        <v>2</v>
      </c>
      <c r="F15" s="9">
        <v>2703</v>
      </c>
      <c r="G15" s="9" t="s">
        <v>152</v>
      </c>
      <c r="H15" s="10">
        <v>10000</v>
      </c>
      <c r="I15" s="25" t="s">
        <v>6</v>
      </c>
      <c r="J15" s="11" t="s">
        <v>117</v>
      </c>
      <c r="K15" s="73">
        <v>60</v>
      </c>
      <c r="L15" s="74">
        <v>370</v>
      </c>
    </row>
    <row r="16" spans="1:17">
      <c r="A16" s="9" t="s">
        <v>134</v>
      </c>
      <c r="B16" s="14">
        <v>43475</v>
      </c>
      <c r="C16" s="14">
        <v>43837</v>
      </c>
      <c r="D16" s="9">
        <v>1204</v>
      </c>
      <c r="E16" s="9" t="s">
        <v>2</v>
      </c>
      <c r="F16" s="9">
        <v>97</v>
      </c>
      <c r="G16" s="9" t="s">
        <v>98</v>
      </c>
      <c r="H16" s="10">
        <v>2000</v>
      </c>
      <c r="I16" s="25" t="s">
        <v>6</v>
      </c>
      <c r="J16" s="11" t="s">
        <v>117</v>
      </c>
      <c r="K16" s="73">
        <v>85</v>
      </c>
      <c r="L16" s="74">
        <v>186</v>
      </c>
    </row>
    <row r="17" spans="1:14">
      <c r="A17" s="9" t="s">
        <v>168</v>
      </c>
      <c r="B17" s="14">
        <v>43475</v>
      </c>
      <c r="C17" s="14">
        <v>43838</v>
      </c>
      <c r="D17" s="9">
        <v>1207</v>
      </c>
      <c r="E17" s="9" t="s">
        <v>2</v>
      </c>
      <c r="F17" s="9">
        <v>1215</v>
      </c>
      <c r="G17" s="9" t="s">
        <v>87</v>
      </c>
      <c r="H17" s="10">
        <v>30000</v>
      </c>
      <c r="I17" s="25" t="s">
        <v>6</v>
      </c>
      <c r="J17" s="11" t="s">
        <v>117</v>
      </c>
      <c r="K17" s="73">
        <v>85</v>
      </c>
      <c r="L17" s="74">
        <v>1080</v>
      </c>
    </row>
    <row r="18" spans="1:14">
      <c r="A18" s="9" t="s">
        <v>126</v>
      </c>
      <c r="B18" s="14">
        <v>43478</v>
      </c>
      <c r="C18" s="14">
        <v>43839</v>
      </c>
      <c r="D18" s="9">
        <v>1208</v>
      </c>
      <c r="E18" s="9" t="s">
        <v>74</v>
      </c>
      <c r="F18" s="9">
        <v>2802</v>
      </c>
      <c r="G18" s="9" t="s">
        <v>195</v>
      </c>
      <c r="H18" s="10">
        <v>1330</v>
      </c>
      <c r="I18" s="25" t="s">
        <v>6</v>
      </c>
      <c r="J18" s="11" t="s">
        <v>117</v>
      </c>
      <c r="K18" s="73">
        <v>85</v>
      </c>
      <c r="L18" s="74">
        <v>178</v>
      </c>
    </row>
    <row r="19" spans="1:14">
      <c r="A19" s="9" t="s">
        <v>126</v>
      </c>
      <c r="B19" s="14">
        <v>43478</v>
      </c>
      <c r="C19" s="14">
        <v>43839</v>
      </c>
      <c r="D19" s="9">
        <v>1208</v>
      </c>
      <c r="E19" s="9" t="s">
        <v>216</v>
      </c>
      <c r="F19" s="9">
        <v>2620</v>
      </c>
      <c r="G19" s="9" t="s">
        <v>127</v>
      </c>
      <c r="H19" s="10">
        <v>1750</v>
      </c>
      <c r="I19" s="25" t="s">
        <v>6</v>
      </c>
      <c r="J19" s="11" t="s">
        <v>117</v>
      </c>
      <c r="K19" s="73">
        <v>105</v>
      </c>
      <c r="L19" s="74">
        <v>217</v>
      </c>
    </row>
    <row r="20" spans="1:14">
      <c r="A20" s="9" t="s">
        <v>201</v>
      </c>
      <c r="B20" s="14">
        <v>43478</v>
      </c>
      <c r="C20" s="14">
        <v>43847</v>
      </c>
      <c r="D20" s="9">
        <v>1210</v>
      </c>
      <c r="E20" s="9" t="s">
        <v>80</v>
      </c>
      <c r="F20" s="9">
        <v>2922</v>
      </c>
      <c r="G20" s="9" t="s">
        <v>58</v>
      </c>
      <c r="H20" s="10">
        <v>3000</v>
      </c>
      <c r="I20" s="25" t="s">
        <v>6</v>
      </c>
      <c r="J20" s="11" t="s">
        <v>117</v>
      </c>
      <c r="K20" s="73" t="s">
        <v>80</v>
      </c>
      <c r="L20" s="74">
        <v>459</v>
      </c>
    </row>
    <row r="21" spans="1:14">
      <c r="A21" s="9" t="s">
        <v>157</v>
      </c>
      <c r="B21" s="14">
        <v>43474</v>
      </c>
      <c r="C21" s="14">
        <v>43845</v>
      </c>
      <c r="D21" s="9">
        <v>1211</v>
      </c>
      <c r="E21" s="9" t="s">
        <v>80</v>
      </c>
      <c r="F21" s="9">
        <v>2525</v>
      </c>
      <c r="G21" s="9" t="s">
        <v>279</v>
      </c>
      <c r="H21" s="10">
        <v>1000</v>
      </c>
      <c r="I21" s="25" t="s">
        <v>6</v>
      </c>
      <c r="J21" s="11" t="s">
        <v>270</v>
      </c>
      <c r="K21" s="73"/>
      <c r="L21" s="74"/>
    </row>
    <row r="22" spans="1:14">
      <c r="A22" s="9" t="s">
        <v>157</v>
      </c>
      <c r="B22" s="14">
        <v>43474</v>
      </c>
      <c r="C22" s="14">
        <v>43845</v>
      </c>
      <c r="D22" s="9">
        <v>1211</v>
      </c>
      <c r="E22" s="9" t="s">
        <v>153</v>
      </c>
      <c r="F22" s="9">
        <v>2525</v>
      </c>
      <c r="G22" s="9" t="s">
        <v>279</v>
      </c>
      <c r="H22" s="10">
        <v>1000</v>
      </c>
      <c r="I22" s="25" t="s">
        <v>6</v>
      </c>
      <c r="J22" s="11" t="s">
        <v>270</v>
      </c>
      <c r="K22" s="73"/>
      <c r="L22" s="74"/>
    </row>
    <row r="23" spans="1:14" s="44" customFormat="1">
      <c r="A23" s="36" t="s">
        <v>109</v>
      </c>
      <c r="B23" s="46">
        <v>43475</v>
      </c>
      <c r="C23" s="46">
        <v>43840</v>
      </c>
      <c r="D23" s="36">
        <v>1212</v>
      </c>
      <c r="E23" s="36" t="s">
        <v>2</v>
      </c>
      <c r="F23" s="36">
        <v>879</v>
      </c>
      <c r="G23" s="36" t="s">
        <v>17</v>
      </c>
      <c r="H23" s="47">
        <v>20000</v>
      </c>
      <c r="I23" s="45" t="s">
        <v>6</v>
      </c>
      <c r="J23" s="50" t="s">
        <v>97</v>
      </c>
      <c r="K23" s="71">
        <v>105</v>
      </c>
      <c r="L23" s="72">
        <v>1250</v>
      </c>
    </row>
    <row r="24" spans="1:14" s="44" customFormat="1">
      <c r="A24" s="36" t="s">
        <v>109</v>
      </c>
      <c r="B24" s="46">
        <v>43475</v>
      </c>
      <c r="C24" s="46">
        <v>43843</v>
      </c>
      <c r="D24" s="36">
        <v>1213</v>
      </c>
      <c r="E24" s="36" t="s">
        <v>2</v>
      </c>
      <c r="F24" s="36">
        <v>2762</v>
      </c>
      <c r="G24" s="36" t="s">
        <v>164</v>
      </c>
      <c r="H24" s="47">
        <v>100000</v>
      </c>
      <c r="I24" s="45" t="s">
        <v>6</v>
      </c>
      <c r="J24" s="50" t="s">
        <v>97</v>
      </c>
      <c r="K24" s="71">
        <v>105</v>
      </c>
      <c r="L24" s="72">
        <v>450</v>
      </c>
    </row>
    <row r="25" spans="1:14" s="44" customFormat="1">
      <c r="A25" s="36" t="s">
        <v>109</v>
      </c>
      <c r="B25" s="46">
        <v>43478</v>
      </c>
      <c r="C25" s="46">
        <v>43843</v>
      </c>
      <c r="D25" s="36">
        <v>1214</v>
      </c>
      <c r="E25" s="36" t="s">
        <v>2</v>
      </c>
      <c r="F25" s="36">
        <v>869</v>
      </c>
      <c r="G25" s="36" t="s">
        <v>16</v>
      </c>
      <c r="H25" s="47">
        <v>210000</v>
      </c>
      <c r="I25" s="45" t="s">
        <v>6</v>
      </c>
      <c r="J25" s="50" t="s">
        <v>97</v>
      </c>
      <c r="K25" s="71">
        <v>110</v>
      </c>
      <c r="L25" s="72">
        <v>1880</v>
      </c>
    </row>
    <row r="26" spans="1:14" s="43" customFormat="1">
      <c r="A26" s="19" t="s">
        <v>282</v>
      </c>
      <c r="B26" s="23">
        <v>43478</v>
      </c>
      <c r="C26" s="23">
        <v>43839</v>
      </c>
      <c r="D26" s="19">
        <v>1215</v>
      </c>
      <c r="E26" s="19" t="s">
        <v>7</v>
      </c>
      <c r="F26" s="19">
        <v>2175</v>
      </c>
      <c r="G26" s="19" t="s">
        <v>77</v>
      </c>
      <c r="H26" s="20">
        <v>5000</v>
      </c>
      <c r="I26" s="35" t="s">
        <v>6</v>
      </c>
      <c r="J26" s="21" t="s">
        <v>117</v>
      </c>
      <c r="K26" s="75">
        <v>100</v>
      </c>
      <c r="L26" s="76">
        <v>85</v>
      </c>
    </row>
    <row r="27" spans="1:14" s="43" customFormat="1">
      <c r="A27" s="19" t="s">
        <v>151</v>
      </c>
      <c r="B27" s="23">
        <v>43844</v>
      </c>
      <c r="C27" s="23">
        <v>43840</v>
      </c>
      <c r="D27" s="19">
        <v>1219</v>
      </c>
      <c r="E27" s="19" t="s">
        <v>2</v>
      </c>
      <c r="F27" s="19">
        <v>2149</v>
      </c>
      <c r="G27" s="19" t="s">
        <v>26</v>
      </c>
      <c r="H27" s="20">
        <v>10000</v>
      </c>
      <c r="I27" s="35" t="s">
        <v>6</v>
      </c>
      <c r="J27" s="21" t="s">
        <v>117</v>
      </c>
      <c r="K27" s="75">
        <v>75</v>
      </c>
      <c r="L27" s="76">
        <v>430</v>
      </c>
    </row>
    <row r="28" spans="1:14" s="44" customFormat="1">
      <c r="A28" s="36" t="s">
        <v>269</v>
      </c>
      <c r="B28" s="46">
        <v>43845</v>
      </c>
      <c r="C28" s="46">
        <v>43843</v>
      </c>
      <c r="D28" s="36">
        <v>1220</v>
      </c>
      <c r="E28" s="36" t="s">
        <v>2</v>
      </c>
      <c r="F28" s="36">
        <v>822</v>
      </c>
      <c r="G28" s="36" t="s">
        <v>19</v>
      </c>
      <c r="H28" s="47">
        <v>15000</v>
      </c>
      <c r="I28" s="45" t="s">
        <v>6</v>
      </c>
      <c r="J28" s="50" t="s">
        <v>97</v>
      </c>
      <c r="K28" s="71">
        <v>108</v>
      </c>
      <c r="L28" s="72">
        <v>400</v>
      </c>
    </row>
    <row r="29" spans="1:14" s="44" customFormat="1">
      <c r="A29" s="36" t="s">
        <v>109</v>
      </c>
      <c r="B29" s="46">
        <v>43480</v>
      </c>
      <c r="C29" s="46">
        <v>43840</v>
      </c>
      <c r="D29" s="36">
        <v>1216</v>
      </c>
      <c r="E29" s="36" t="s">
        <v>2</v>
      </c>
      <c r="F29" s="36">
        <v>822</v>
      </c>
      <c r="G29" s="36" t="s">
        <v>19</v>
      </c>
      <c r="H29" s="47">
        <v>50000</v>
      </c>
      <c r="I29" s="45" t="s">
        <v>6</v>
      </c>
      <c r="J29" s="50" t="s">
        <v>97</v>
      </c>
      <c r="K29" s="71">
        <v>108</v>
      </c>
      <c r="L29" s="72">
        <v>1325</v>
      </c>
      <c r="M29" s="70" t="s">
        <v>278</v>
      </c>
      <c r="N29" s="70"/>
    </row>
    <row r="30" spans="1:14">
      <c r="A30" s="19" t="s">
        <v>111</v>
      </c>
      <c r="B30" s="23">
        <v>43480</v>
      </c>
      <c r="C30" s="23">
        <v>43846</v>
      </c>
      <c r="D30" s="19">
        <v>1200</v>
      </c>
      <c r="E30" s="19" t="s">
        <v>2</v>
      </c>
      <c r="F30" s="19">
        <v>2913</v>
      </c>
      <c r="G30" s="19" t="s">
        <v>57</v>
      </c>
      <c r="H30" s="20">
        <v>50000</v>
      </c>
      <c r="I30" s="35" t="s">
        <v>6</v>
      </c>
      <c r="J30" s="21" t="s">
        <v>186</v>
      </c>
      <c r="K30" s="73">
        <v>108</v>
      </c>
      <c r="L30" s="74">
        <v>6000</v>
      </c>
    </row>
    <row r="31" spans="1:14" s="44" customFormat="1">
      <c r="A31" s="19" t="s">
        <v>111</v>
      </c>
      <c r="B31" s="23">
        <v>43480</v>
      </c>
      <c r="C31" s="23">
        <v>43846</v>
      </c>
      <c r="D31" s="19">
        <v>1200</v>
      </c>
      <c r="E31" s="19" t="s">
        <v>2</v>
      </c>
      <c r="F31" s="19">
        <v>2691</v>
      </c>
      <c r="G31" s="19" t="s">
        <v>47</v>
      </c>
      <c r="H31" s="20">
        <v>100000</v>
      </c>
      <c r="I31" s="35" t="s">
        <v>6</v>
      </c>
      <c r="J31" s="21" t="s">
        <v>186</v>
      </c>
      <c r="K31" s="71">
        <v>105</v>
      </c>
      <c r="L31" s="72">
        <v>6000</v>
      </c>
    </row>
    <row r="32" spans="1:14" s="44" customFormat="1">
      <c r="A32" s="19" t="s">
        <v>157</v>
      </c>
      <c r="B32" s="23">
        <v>43480</v>
      </c>
      <c r="C32" s="23">
        <v>43846</v>
      </c>
      <c r="D32" s="19">
        <v>1209</v>
      </c>
      <c r="E32" s="19" t="s">
        <v>2</v>
      </c>
      <c r="F32" s="19">
        <v>2913</v>
      </c>
      <c r="G32" s="19" t="s">
        <v>57</v>
      </c>
      <c r="H32" s="20">
        <v>52400</v>
      </c>
      <c r="I32" s="35" t="s">
        <v>6</v>
      </c>
      <c r="J32" s="21" t="s">
        <v>186</v>
      </c>
      <c r="K32" s="71"/>
      <c r="L32" s="72"/>
    </row>
    <row r="33" spans="1:12" s="44" customFormat="1">
      <c r="A33" s="19" t="s">
        <v>157</v>
      </c>
      <c r="B33" s="23">
        <v>43480</v>
      </c>
      <c r="C33" s="23">
        <v>43846</v>
      </c>
      <c r="D33" s="19">
        <v>1209</v>
      </c>
      <c r="E33" s="19" t="s">
        <v>2</v>
      </c>
      <c r="F33" s="19">
        <v>2691</v>
      </c>
      <c r="G33" s="19" t="s">
        <v>47</v>
      </c>
      <c r="H33" s="20">
        <v>100980</v>
      </c>
      <c r="I33" s="35" t="s">
        <v>6</v>
      </c>
      <c r="J33" s="21" t="s">
        <v>186</v>
      </c>
      <c r="K33" s="71"/>
      <c r="L33" s="72"/>
    </row>
    <row r="34" spans="1:12" s="44" customFormat="1">
      <c r="A34" s="36" t="s">
        <v>112</v>
      </c>
      <c r="B34" s="46">
        <v>43845</v>
      </c>
      <c r="C34" s="46">
        <v>43844</v>
      </c>
      <c r="D34" s="36">
        <v>1221</v>
      </c>
      <c r="E34" s="36" t="s">
        <v>216</v>
      </c>
      <c r="F34" s="36">
        <v>2586</v>
      </c>
      <c r="G34" s="36" t="s">
        <v>31</v>
      </c>
      <c r="H34" s="47">
        <v>50000</v>
      </c>
      <c r="I34" s="45" t="s">
        <v>6</v>
      </c>
      <c r="J34" s="50" t="s">
        <v>97</v>
      </c>
      <c r="K34" s="71">
        <v>110</v>
      </c>
      <c r="L34" s="72">
        <v>1850</v>
      </c>
    </row>
    <row r="35" spans="1:12" s="44" customFormat="1">
      <c r="A35" s="19" t="s">
        <v>109</v>
      </c>
      <c r="B35" s="23">
        <v>43840</v>
      </c>
      <c r="C35" s="23">
        <v>43838</v>
      </c>
      <c r="D35" s="19">
        <v>1222</v>
      </c>
      <c r="E35" s="19" t="s">
        <v>131</v>
      </c>
      <c r="F35" s="19">
        <v>1548</v>
      </c>
      <c r="G35" s="19" t="s">
        <v>362</v>
      </c>
      <c r="H35" s="20">
        <v>50000</v>
      </c>
      <c r="I35" s="35" t="s">
        <v>6</v>
      </c>
      <c r="J35" s="21" t="s">
        <v>117</v>
      </c>
      <c r="K35" s="71"/>
      <c r="L35" s="72"/>
    </row>
    <row r="36" spans="1:12" s="44" customFormat="1">
      <c r="A36" s="36" t="s">
        <v>350</v>
      </c>
      <c r="B36" s="46">
        <v>43840</v>
      </c>
      <c r="C36" s="46">
        <v>43839</v>
      </c>
      <c r="D36" s="36">
        <v>1227</v>
      </c>
      <c r="E36" s="36" t="s">
        <v>60</v>
      </c>
      <c r="F36" s="36">
        <v>2935</v>
      </c>
      <c r="G36" s="36" t="s">
        <v>63</v>
      </c>
      <c r="H36" s="47">
        <v>10000</v>
      </c>
      <c r="I36" s="45" t="s">
        <v>6</v>
      </c>
      <c r="J36" s="50" t="s">
        <v>97</v>
      </c>
      <c r="K36" s="71"/>
      <c r="L36" s="72"/>
    </row>
    <row r="37" spans="1:12">
      <c r="A37" s="9" t="s">
        <v>351</v>
      </c>
      <c r="B37" s="14">
        <v>43854</v>
      </c>
      <c r="C37" s="14">
        <v>43860</v>
      </c>
      <c r="D37" s="9">
        <v>1228</v>
      </c>
      <c r="E37" s="9" t="s">
        <v>2</v>
      </c>
      <c r="F37" s="9">
        <v>2805</v>
      </c>
      <c r="G37" s="9" t="s">
        <v>47</v>
      </c>
      <c r="H37" s="10">
        <v>10340</v>
      </c>
      <c r="I37" s="25" t="s">
        <v>6</v>
      </c>
      <c r="J37" s="11" t="s">
        <v>352</v>
      </c>
      <c r="K37" s="73"/>
      <c r="L37" s="74"/>
    </row>
    <row r="38" spans="1:12" s="44" customFormat="1">
      <c r="A38" s="36" t="s">
        <v>101</v>
      </c>
      <c r="B38" s="46">
        <v>43846</v>
      </c>
      <c r="C38" s="46">
        <v>43844</v>
      </c>
      <c r="D38" s="36">
        <v>1229</v>
      </c>
      <c r="E38" s="36" t="s">
        <v>2</v>
      </c>
      <c r="F38" s="36">
        <v>2740</v>
      </c>
      <c r="G38" s="36" t="s">
        <v>103</v>
      </c>
      <c r="H38" s="47">
        <v>10000</v>
      </c>
      <c r="I38" s="45" t="s">
        <v>6</v>
      </c>
      <c r="J38" s="50" t="s">
        <v>97</v>
      </c>
      <c r="K38" s="71">
        <v>100</v>
      </c>
      <c r="L38" s="72">
        <v>400</v>
      </c>
    </row>
    <row r="39" spans="1:12">
      <c r="A39" s="9" t="s">
        <v>137</v>
      </c>
      <c r="B39" s="14">
        <v>43482</v>
      </c>
      <c r="C39" s="14">
        <v>43846</v>
      </c>
      <c r="D39" s="9">
        <v>1206</v>
      </c>
      <c r="E39" s="9" t="s">
        <v>44</v>
      </c>
      <c r="F39" s="9">
        <v>2272</v>
      </c>
      <c r="G39" s="9" t="s">
        <v>219</v>
      </c>
      <c r="H39" s="10">
        <v>80000</v>
      </c>
      <c r="I39" s="25" t="s">
        <v>6</v>
      </c>
      <c r="J39" s="11" t="s">
        <v>186</v>
      </c>
      <c r="K39" s="73"/>
      <c r="L39" s="74"/>
    </row>
    <row r="40" spans="1:12">
      <c r="A40" s="9" t="s">
        <v>157</v>
      </c>
      <c r="B40" s="14">
        <v>43482</v>
      </c>
      <c r="C40" s="14">
        <v>43846</v>
      </c>
      <c r="D40" s="9">
        <v>1206</v>
      </c>
      <c r="E40" s="9" t="s">
        <v>44</v>
      </c>
      <c r="F40" s="9">
        <v>2272</v>
      </c>
      <c r="G40" s="9" t="s">
        <v>219</v>
      </c>
      <c r="H40" s="10">
        <v>88000</v>
      </c>
      <c r="I40" s="25" t="s">
        <v>6</v>
      </c>
      <c r="J40" s="11" t="s">
        <v>186</v>
      </c>
      <c r="K40" s="73"/>
      <c r="L40" s="74"/>
    </row>
    <row r="41" spans="1:12">
      <c r="A41" s="9" t="s">
        <v>284</v>
      </c>
      <c r="B41" s="14">
        <v>43847</v>
      </c>
      <c r="C41" s="14">
        <v>43840</v>
      </c>
      <c r="D41" s="9">
        <v>1223</v>
      </c>
      <c r="E41" s="9" t="s">
        <v>2</v>
      </c>
      <c r="F41" s="9">
        <v>1018</v>
      </c>
      <c r="G41" s="9" t="s">
        <v>204</v>
      </c>
      <c r="H41" s="10">
        <v>6000</v>
      </c>
      <c r="I41" s="25" t="s">
        <v>6</v>
      </c>
      <c r="J41" s="11" t="s">
        <v>117</v>
      </c>
      <c r="K41" s="73">
        <v>85</v>
      </c>
      <c r="L41" s="74">
        <v>410</v>
      </c>
    </row>
    <row r="42" spans="1:12">
      <c r="A42" s="9" t="s">
        <v>201</v>
      </c>
      <c r="B42" s="14">
        <v>43847</v>
      </c>
      <c r="C42" s="14">
        <v>43840</v>
      </c>
      <c r="D42" s="9">
        <v>1226</v>
      </c>
      <c r="E42" s="9" t="s">
        <v>2</v>
      </c>
      <c r="F42" s="9">
        <v>2934</v>
      </c>
      <c r="G42" s="9" t="s">
        <v>285</v>
      </c>
      <c r="H42" s="10">
        <v>12000</v>
      </c>
      <c r="I42" s="25" t="s">
        <v>6</v>
      </c>
      <c r="J42" s="11" t="s">
        <v>117</v>
      </c>
      <c r="K42" s="73">
        <v>90</v>
      </c>
      <c r="L42" s="74">
        <v>130</v>
      </c>
    </row>
    <row r="43" spans="1:12">
      <c r="A43" s="9" t="s">
        <v>137</v>
      </c>
      <c r="B43" s="14">
        <v>43853</v>
      </c>
      <c r="C43" s="14">
        <v>43846</v>
      </c>
      <c r="D43" s="9">
        <v>1230</v>
      </c>
      <c r="E43" s="9" t="s">
        <v>44</v>
      </c>
      <c r="F43" s="9">
        <v>2272</v>
      </c>
      <c r="G43" s="9" t="s">
        <v>219</v>
      </c>
      <c r="H43" s="10">
        <v>80000</v>
      </c>
      <c r="I43" s="25" t="s">
        <v>6</v>
      </c>
      <c r="J43" s="11" t="s">
        <v>186</v>
      </c>
      <c r="K43" s="73"/>
      <c r="L43" s="74"/>
    </row>
    <row r="44" spans="1:12">
      <c r="A44" s="9" t="s">
        <v>157</v>
      </c>
      <c r="B44" s="14">
        <v>43853</v>
      </c>
      <c r="C44" s="14">
        <v>43846</v>
      </c>
      <c r="D44" s="9">
        <v>1230</v>
      </c>
      <c r="E44" s="9" t="s">
        <v>44</v>
      </c>
      <c r="F44" s="9">
        <v>2272</v>
      </c>
      <c r="G44" s="9" t="s">
        <v>219</v>
      </c>
      <c r="H44" s="10">
        <v>86000</v>
      </c>
      <c r="I44" s="25" t="s">
        <v>6</v>
      </c>
      <c r="J44" s="11" t="s">
        <v>186</v>
      </c>
      <c r="K44" s="73"/>
      <c r="L44" s="74"/>
    </row>
    <row r="45" spans="1:12">
      <c r="A45" s="9" t="s">
        <v>240</v>
      </c>
      <c r="B45" s="14">
        <v>43844</v>
      </c>
      <c r="C45" s="14">
        <v>43838</v>
      </c>
      <c r="D45" s="9">
        <v>1231</v>
      </c>
      <c r="E45" s="9" t="s">
        <v>2</v>
      </c>
      <c r="F45" s="9">
        <v>2937</v>
      </c>
      <c r="G45" s="9" t="s">
        <v>353</v>
      </c>
      <c r="H45" s="10">
        <v>300</v>
      </c>
      <c r="I45" s="25" t="s">
        <v>6</v>
      </c>
      <c r="J45" s="11" t="s">
        <v>117</v>
      </c>
      <c r="K45" s="73"/>
      <c r="L45" s="74"/>
    </row>
    <row r="46" spans="1:12" s="44" customFormat="1">
      <c r="A46" s="36" t="s">
        <v>160</v>
      </c>
      <c r="B46" s="46">
        <v>43847</v>
      </c>
      <c r="C46" s="46">
        <v>43843</v>
      </c>
      <c r="D46" s="36">
        <v>1232</v>
      </c>
      <c r="E46" s="36" t="s">
        <v>2</v>
      </c>
      <c r="F46" s="36">
        <v>1397</v>
      </c>
      <c r="G46" s="36" t="s">
        <v>22</v>
      </c>
      <c r="H46" s="47">
        <v>2000</v>
      </c>
      <c r="I46" s="45" t="s">
        <v>6</v>
      </c>
      <c r="J46" s="50" t="s">
        <v>97</v>
      </c>
      <c r="K46" s="71">
        <v>108</v>
      </c>
      <c r="L46" s="72">
        <v>40</v>
      </c>
    </row>
    <row r="47" spans="1:12" s="44" customFormat="1">
      <c r="A47" s="36" t="s">
        <v>269</v>
      </c>
      <c r="B47" s="46">
        <v>43846</v>
      </c>
      <c r="C47" s="46">
        <v>43839</v>
      </c>
      <c r="D47" s="36">
        <v>1233</v>
      </c>
      <c r="E47" s="36" t="s">
        <v>2</v>
      </c>
      <c r="F47" s="36">
        <v>2761</v>
      </c>
      <c r="G47" s="36" t="s">
        <v>63</v>
      </c>
      <c r="H47" s="47">
        <v>10000</v>
      </c>
      <c r="I47" s="45" t="s">
        <v>6</v>
      </c>
      <c r="J47" s="50" t="s">
        <v>97</v>
      </c>
      <c r="K47" s="71"/>
      <c r="L47" s="72"/>
    </row>
    <row r="48" spans="1:12">
      <c r="A48" s="9" t="s">
        <v>356</v>
      </c>
      <c r="B48" s="14">
        <v>43847</v>
      </c>
      <c r="C48" s="14">
        <v>43843</v>
      </c>
      <c r="D48" s="9">
        <v>1234</v>
      </c>
      <c r="E48" s="9" t="s">
        <v>2</v>
      </c>
      <c r="F48" s="9">
        <v>2207</v>
      </c>
      <c r="G48" s="9" t="s">
        <v>354</v>
      </c>
      <c r="H48" s="10">
        <v>10000</v>
      </c>
      <c r="I48" s="25" t="s">
        <v>6</v>
      </c>
      <c r="J48" s="11" t="s">
        <v>117</v>
      </c>
      <c r="K48" s="73">
        <v>80</v>
      </c>
      <c r="L48" s="74">
        <v>200</v>
      </c>
    </row>
    <row r="49" spans="1:12">
      <c r="A49" s="9" t="s">
        <v>358</v>
      </c>
      <c r="B49" s="14">
        <v>43850</v>
      </c>
      <c r="C49" s="14">
        <v>43843</v>
      </c>
      <c r="D49" s="9">
        <v>1235</v>
      </c>
      <c r="E49" s="9" t="s">
        <v>7</v>
      </c>
      <c r="F49" s="9">
        <v>2771</v>
      </c>
      <c r="G49" s="9" t="s">
        <v>357</v>
      </c>
      <c r="H49" s="10">
        <v>25000</v>
      </c>
      <c r="I49" s="25" t="s">
        <v>6</v>
      </c>
      <c r="J49" s="11" t="s">
        <v>117</v>
      </c>
      <c r="K49" s="73">
        <v>110</v>
      </c>
      <c r="L49" s="74">
        <v>200</v>
      </c>
    </row>
    <row r="50" spans="1:12">
      <c r="A50" s="9" t="s">
        <v>358</v>
      </c>
      <c r="B50" s="14">
        <v>43850</v>
      </c>
      <c r="C50" s="14">
        <v>43843</v>
      </c>
      <c r="D50" s="9">
        <v>1235</v>
      </c>
      <c r="E50" s="9" t="s">
        <v>7</v>
      </c>
      <c r="F50" s="9">
        <v>1853</v>
      </c>
      <c r="G50" s="9" t="s">
        <v>20</v>
      </c>
      <c r="H50" s="10">
        <v>1000</v>
      </c>
      <c r="I50" s="25" t="s">
        <v>6</v>
      </c>
      <c r="J50" s="11" t="s">
        <v>117</v>
      </c>
      <c r="K50" s="73">
        <v>105</v>
      </c>
      <c r="L50" s="74">
        <v>40</v>
      </c>
    </row>
    <row r="51" spans="1:12">
      <c r="A51" s="9" t="s">
        <v>358</v>
      </c>
      <c r="B51" s="14">
        <v>43850</v>
      </c>
      <c r="C51" s="14">
        <v>43843</v>
      </c>
      <c r="D51" s="9">
        <v>1235</v>
      </c>
      <c r="E51" s="9" t="s">
        <v>7</v>
      </c>
      <c r="F51" s="9">
        <v>2775</v>
      </c>
      <c r="G51" s="9" t="s">
        <v>26</v>
      </c>
      <c r="H51" s="10">
        <v>1000</v>
      </c>
      <c r="I51" s="25" t="s">
        <v>6</v>
      </c>
      <c r="J51" s="11" t="s">
        <v>117</v>
      </c>
      <c r="K51" s="73">
        <v>75</v>
      </c>
      <c r="L51" s="74">
        <v>43</v>
      </c>
    </row>
    <row r="52" spans="1:12">
      <c r="A52" s="9" t="s">
        <v>361</v>
      </c>
      <c r="B52" s="14">
        <v>43850</v>
      </c>
      <c r="C52" s="14">
        <v>43838</v>
      </c>
      <c r="D52" s="9">
        <v>1236</v>
      </c>
      <c r="E52" s="9" t="s">
        <v>187</v>
      </c>
      <c r="F52" s="9">
        <v>2938</v>
      </c>
      <c r="G52" s="9" t="s">
        <v>360</v>
      </c>
      <c r="H52" s="10">
        <v>300</v>
      </c>
      <c r="I52" s="25" t="s">
        <v>6</v>
      </c>
      <c r="J52" s="11" t="s">
        <v>117</v>
      </c>
      <c r="K52" s="73"/>
      <c r="L52" s="74"/>
    </row>
    <row r="53" spans="1:12" s="44" customFormat="1">
      <c r="A53" s="36" t="s">
        <v>269</v>
      </c>
      <c r="B53" s="46">
        <v>43850</v>
      </c>
      <c r="C53" s="46">
        <v>43843</v>
      </c>
      <c r="D53" s="36">
        <v>1238</v>
      </c>
      <c r="E53" s="36" t="s">
        <v>2</v>
      </c>
      <c r="F53" s="36">
        <v>822</v>
      </c>
      <c r="G53" s="36" t="s">
        <v>19</v>
      </c>
      <c r="H53" s="47">
        <v>20000</v>
      </c>
      <c r="I53" s="45" t="s">
        <v>6</v>
      </c>
      <c r="J53" s="50" t="s">
        <v>97</v>
      </c>
      <c r="K53" s="71">
        <v>108</v>
      </c>
      <c r="L53" s="72">
        <v>560</v>
      </c>
    </row>
    <row r="54" spans="1:12">
      <c r="A54" s="9" t="s">
        <v>364</v>
      </c>
      <c r="B54" s="14">
        <v>43850</v>
      </c>
      <c r="C54" s="14">
        <v>43839</v>
      </c>
      <c r="D54" s="9">
        <v>1239</v>
      </c>
      <c r="E54" s="9" t="s">
        <v>153</v>
      </c>
      <c r="F54" s="9">
        <v>2040</v>
      </c>
      <c r="G54" s="9" t="s">
        <v>75</v>
      </c>
      <c r="H54" s="10">
        <v>12000</v>
      </c>
      <c r="I54" s="25" t="s">
        <v>6</v>
      </c>
      <c r="J54" s="11" t="s">
        <v>117</v>
      </c>
      <c r="K54" s="73" t="s">
        <v>153</v>
      </c>
      <c r="L54" s="74">
        <v>200</v>
      </c>
    </row>
    <row r="55" spans="1:12" s="44" customFormat="1">
      <c r="A55" s="36" t="s">
        <v>364</v>
      </c>
      <c r="B55" s="46">
        <v>43850</v>
      </c>
      <c r="C55" s="46">
        <v>43844</v>
      </c>
      <c r="D55" s="36">
        <v>1239</v>
      </c>
      <c r="E55" s="36" t="s">
        <v>2</v>
      </c>
      <c r="F55" s="36">
        <v>2039</v>
      </c>
      <c r="G55" s="36" t="s">
        <v>29</v>
      </c>
      <c r="H55" s="47">
        <v>10000</v>
      </c>
      <c r="I55" s="45" t="s">
        <v>6</v>
      </c>
      <c r="J55" s="50" t="s">
        <v>97</v>
      </c>
      <c r="K55" s="71">
        <v>85</v>
      </c>
      <c r="L55" s="72">
        <v>300</v>
      </c>
    </row>
    <row r="56" spans="1:12" s="44" customFormat="1">
      <c r="A56" s="36" t="s">
        <v>365</v>
      </c>
      <c r="B56" s="46">
        <v>43850</v>
      </c>
      <c r="C56" s="46">
        <v>43844</v>
      </c>
      <c r="D56" s="36">
        <v>1240</v>
      </c>
      <c r="E56" s="36" t="s">
        <v>2</v>
      </c>
      <c r="F56" s="36">
        <v>838</v>
      </c>
      <c r="G56" s="36" t="s">
        <v>5</v>
      </c>
      <c r="H56" s="47">
        <v>20000</v>
      </c>
      <c r="I56" s="45" t="s">
        <v>6</v>
      </c>
      <c r="J56" s="50" t="s">
        <v>97</v>
      </c>
      <c r="K56" s="71">
        <v>105</v>
      </c>
      <c r="L56" s="72">
        <v>860</v>
      </c>
    </row>
    <row r="57" spans="1:12">
      <c r="A57" s="9" t="s">
        <v>367</v>
      </c>
      <c r="B57" s="14">
        <v>43851</v>
      </c>
      <c r="C57" s="14">
        <v>43843</v>
      </c>
      <c r="D57" s="9">
        <v>1241</v>
      </c>
      <c r="E57" s="9" t="s">
        <v>7</v>
      </c>
      <c r="F57" s="9">
        <v>2568</v>
      </c>
      <c r="G57" s="9" t="s">
        <v>366</v>
      </c>
      <c r="H57" s="10">
        <v>1000</v>
      </c>
      <c r="I57" s="25" t="s">
        <v>6</v>
      </c>
      <c r="J57" s="11" t="s">
        <v>117</v>
      </c>
      <c r="K57" s="73">
        <v>75</v>
      </c>
      <c r="L57" s="74">
        <v>135</v>
      </c>
    </row>
    <row r="58" spans="1:12" s="44" customFormat="1">
      <c r="A58" s="36" t="s">
        <v>368</v>
      </c>
      <c r="B58" s="46">
        <v>43847</v>
      </c>
      <c r="C58" s="46">
        <v>43844</v>
      </c>
      <c r="D58" s="36">
        <v>1242</v>
      </c>
      <c r="E58" s="36" t="s">
        <v>2</v>
      </c>
      <c r="F58" s="36">
        <v>2515</v>
      </c>
      <c r="G58" s="36" t="s">
        <v>35</v>
      </c>
      <c r="H58" s="47">
        <v>12500</v>
      </c>
      <c r="I58" s="45" t="s">
        <v>6</v>
      </c>
      <c r="J58" s="50" t="s">
        <v>97</v>
      </c>
      <c r="K58" s="71">
        <v>125</v>
      </c>
      <c r="L58" s="72">
        <v>195</v>
      </c>
    </row>
    <row r="59" spans="1:12" s="44" customFormat="1">
      <c r="A59" s="36" t="s">
        <v>369</v>
      </c>
      <c r="B59" s="46">
        <v>43850</v>
      </c>
      <c r="C59" s="46">
        <v>43844</v>
      </c>
      <c r="D59" s="36">
        <v>1243</v>
      </c>
      <c r="E59" s="36" t="s">
        <v>2</v>
      </c>
      <c r="F59" s="36">
        <v>838</v>
      </c>
      <c r="G59" s="36" t="s">
        <v>5</v>
      </c>
      <c r="H59" s="47">
        <v>5000</v>
      </c>
      <c r="I59" s="45" t="s">
        <v>6</v>
      </c>
      <c r="J59" s="50" t="s">
        <v>97</v>
      </c>
      <c r="K59" s="71"/>
      <c r="L59" s="72"/>
    </row>
    <row r="60" spans="1:12" s="44" customFormat="1">
      <c r="A60" s="36" t="s">
        <v>369</v>
      </c>
      <c r="B60" s="46">
        <v>43850</v>
      </c>
      <c r="C60" s="46">
        <v>43844</v>
      </c>
      <c r="D60" s="36">
        <v>1243</v>
      </c>
      <c r="E60" s="36" t="s">
        <v>2</v>
      </c>
      <c r="F60" s="36">
        <v>2515</v>
      </c>
      <c r="G60" s="36" t="s">
        <v>35</v>
      </c>
      <c r="H60" s="47">
        <v>7000</v>
      </c>
      <c r="I60" s="45" t="s">
        <v>6</v>
      </c>
      <c r="J60" s="50" t="s">
        <v>97</v>
      </c>
      <c r="K60" s="71"/>
      <c r="L60" s="72"/>
    </row>
    <row r="61" spans="1:12" s="44" customFormat="1">
      <c r="A61" s="36" t="s">
        <v>370</v>
      </c>
      <c r="B61" s="46">
        <v>43850</v>
      </c>
      <c r="C61" s="46">
        <v>43851</v>
      </c>
      <c r="D61" s="36">
        <v>1244</v>
      </c>
      <c r="E61" s="36" t="s">
        <v>2</v>
      </c>
      <c r="F61" s="36">
        <v>1098</v>
      </c>
      <c r="G61" s="36" t="s">
        <v>3</v>
      </c>
      <c r="H61" s="47">
        <v>40000</v>
      </c>
      <c r="I61" s="45" t="s">
        <v>6</v>
      </c>
      <c r="J61" s="50" t="s">
        <v>145</v>
      </c>
      <c r="K61" s="71"/>
      <c r="L61" s="72"/>
    </row>
    <row r="62" spans="1:12" s="44" customFormat="1">
      <c r="A62" s="36" t="s">
        <v>269</v>
      </c>
      <c r="B62" s="46">
        <v>43850</v>
      </c>
      <c r="C62" s="46">
        <v>43847</v>
      </c>
      <c r="D62" s="36">
        <v>1245</v>
      </c>
      <c r="E62" s="36" t="s">
        <v>7</v>
      </c>
      <c r="F62" s="36">
        <v>1363</v>
      </c>
      <c r="G62" s="36" t="s">
        <v>17</v>
      </c>
      <c r="H62" s="47">
        <v>5000</v>
      </c>
      <c r="I62" s="45" t="s">
        <v>6</v>
      </c>
      <c r="J62" s="50" t="s">
        <v>97</v>
      </c>
      <c r="K62" s="71"/>
      <c r="L62" s="72"/>
    </row>
    <row r="63" spans="1:12">
      <c r="A63" s="9" t="s">
        <v>371</v>
      </c>
      <c r="B63" s="14">
        <v>43851</v>
      </c>
      <c r="C63" s="14">
        <v>43850</v>
      </c>
      <c r="D63" s="9">
        <v>1246</v>
      </c>
      <c r="E63" s="9" t="s">
        <v>187</v>
      </c>
      <c r="F63" s="9">
        <v>2329</v>
      </c>
      <c r="G63" s="9" t="s">
        <v>53</v>
      </c>
      <c r="H63" s="10">
        <v>3500</v>
      </c>
      <c r="I63" s="25" t="s">
        <v>6</v>
      </c>
      <c r="J63" s="11" t="s">
        <v>117</v>
      </c>
      <c r="K63" s="73"/>
      <c r="L63" s="74"/>
    </row>
    <row r="64" spans="1:12" s="44" customFormat="1">
      <c r="A64" s="36" t="s">
        <v>372</v>
      </c>
      <c r="B64" s="46">
        <v>43850</v>
      </c>
      <c r="C64" s="46">
        <v>43847</v>
      </c>
      <c r="D64" s="36">
        <v>1247</v>
      </c>
      <c r="E64" s="36" t="s">
        <v>81</v>
      </c>
      <c r="F64" s="36">
        <v>1403</v>
      </c>
      <c r="G64" s="36" t="s">
        <v>17</v>
      </c>
      <c r="H64" s="47">
        <v>5000</v>
      </c>
      <c r="I64" s="45" t="s">
        <v>6</v>
      </c>
      <c r="J64" s="50" t="s">
        <v>97</v>
      </c>
      <c r="K64" s="71"/>
      <c r="L64" s="72"/>
    </row>
    <row r="65" spans="1:12" s="44" customFormat="1">
      <c r="A65" s="36" t="s">
        <v>258</v>
      </c>
      <c r="B65" s="46">
        <v>43850</v>
      </c>
      <c r="C65" s="46">
        <v>43847</v>
      </c>
      <c r="D65" s="36">
        <v>1248</v>
      </c>
      <c r="E65" s="36" t="s">
        <v>254</v>
      </c>
      <c r="F65" s="36">
        <v>2940</v>
      </c>
      <c r="G65" s="36" t="s">
        <v>47</v>
      </c>
      <c r="H65" s="47">
        <v>200</v>
      </c>
      <c r="I65" s="45" t="s">
        <v>6</v>
      </c>
      <c r="J65" s="50" t="s">
        <v>404</v>
      </c>
      <c r="K65" s="71"/>
      <c r="L65" s="72"/>
    </row>
    <row r="66" spans="1:12" s="44" customFormat="1">
      <c r="A66" s="36" t="s">
        <v>258</v>
      </c>
      <c r="B66" s="46">
        <v>43850</v>
      </c>
      <c r="C66" s="46">
        <v>43847</v>
      </c>
      <c r="D66" s="36">
        <v>1248</v>
      </c>
      <c r="E66" s="36" t="s">
        <v>254</v>
      </c>
      <c r="F66" s="36">
        <v>2941</v>
      </c>
      <c r="G66" s="36" t="s">
        <v>30</v>
      </c>
      <c r="H66" s="47">
        <v>200</v>
      </c>
      <c r="I66" s="45" t="s">
        <v>6</v>
      </c>
      <c r="J66" s="50" t="s">
        <v>404</v>
      </c>
      <c r="K66" s="71"/>
      <c r="L66" s="72"/>
    </row>
    <row r="67" spans="1:12">
      <c r="A67" s="9" t="s">
        <v>157</v>
      </c>
      <c r="B67" s="14">
        <v>43857</v>
      </c>
      <c r="C67" s="14">
        <v>43854</v>
      </c>
      <c r="D67" s="9">
        <v>1249</v>
      </c>
      <c r="E67" s="9" t="s">
        <v>216</v>
      </c>
      <c r="F67" s="9">
        <v>2162</v>
      </c>
      <c r="G67" s="9" t="s">
        <v>373</v>
      </c>
      <c r="H67" s="10">
        <v>14000</v>
      </c>
      <c r="I67" s="25" t="s">
        <v>6</v>
      </c>
      <c r="J67" s="11" t="s">
        <v>151</v>
      </c>
      <c r="K67" s="73"/>
      <c r="L67" s="74"/>
    </row>
    <row r="68" spans="1:12" s="44" customFormat="1">
      <c r="A68" s="36" t="s">
        <v>374</v>
      </c>
      <c r="B68" s="46">
        <v>43847</v>
      </c>
      <c r="C68" s="46">
        <v>43846</v>
      </c>
      <c r="D68" s="36">
        <v>1250</v>
      </c>
      <c r="E68" s="36" t="s">
        <v>40</v>
      </c>
      <c r="F68" s="36">
        <v>2942</v>
      </c>
      <c r="G68" s="36" t="s">
        <v>51</v>
      </c>
      <c r="H68" s="47">
        <v>50</v>
      </c>
      <c r="I68" s="45" t="s">
        <v>6</v>
      </c>
      <c r="J68" s="50" t="s">
        <v>97</v>
      </c>
      <c r="K68" s="71"/>
      <c r="L68" s="72"/>
    </row>
    <row r="69" spans="1:12" s="44" customFormat="1">
      <c r="A69" s="36" t="s">
        <v>375</v>
      </c>
      <c r="B69" s="46">
        <v>43854</v>
      </c>
      <c r="C69" s="46">
        <v>43860</v>
      </c>
      <c r="D69" s="36">
        <v>1251</v>
      </c>
      <c r="E69" s="36" t="s">
        <v>40</v>
      </c>
      <c r="F69" s="36">
        <v>2115</v>
      </c>
      <c r="G69" s="36" t="s">
        <v>51</v>
      </c>
      <c r="H69" s="47">
        <v>300</v>
      </c>
      <c r="I69" s="45" t="s">
        <v>6</v>
      </c>
      <c r="J69" s="50" t="s">
        <v>97</v>
      </c>
      <c r="K69" s="71"/>
      <c r="L69" s="72"/>
    </row>
    <row r="70" spans="1:12" s="44" customFormat="1">
      <c r="A70" s="36" t="s">
        <v>82</v>
      </c>
      <c r="B70" s="46">
        <v>43860</v>
      </c>
      <c r="C70" s="46">
        <v>43860</v>
      </c>
      <c r="D70" s="36">
        <v>1251</v>
      </c>
      <c r="E70" s="36" t="s">
        <v>40</v>
      </c>
      <c r="F70" s="36">
        <v>2115</v>
      </c>
      <c r="G70" s="36" t="s">
        <v>52</v>
      </c>
      <c r="H70" s="47">
        <v>15</v>
      </c>
      <c r="I70" s="45" t="s">
        <v>6</v>
      </c>
      <c r="J70" s="50"/>
      <c r="K70" s="71"/>
      <c r="L70" s="72"/>
    </row>
    <row r="71" spans="1:12" s="44" customFormat="1">
      <c r="A71" s="36" t="s">
        <v>376</v>
      </c>
      <c r="B71" s="46">
        <v>43852</v>
      </c>
      <c r="C71" s="46">
        <v>43847</v>
      </c>
      <c r="D71" s="36">
        <v>1253</v>
      </c>
      <c r="E71" s="36" t="s">
        <v>165</v>
      </c>
      <c r="F71" s="36">
        <v>2358</v>
      </c>
      <c r="G71" s="36" t="s">
        <v>17</v>
      </c>
      <c r="H71" s="47">
        <v>7000</v>
      </c>
      <c r="I71" s="45" t="s">
        <v>6</v>
      </c>
      <c r="J71" s="50" t="s">
        <v>97</v>
      </c>
      <c r="K71" s="71"/>
      <c r="L71" s="72"/>
    </row>
    <row r="72" spans="1:12" s="44" customFormat="1">
      <c r="A72" s="36" t="s">
        <v>377</v>
      </c>
      <c r="B72" s="46">
        <v>43852</v>
      </c>
      <c r="C72" s="46">
        <v>43851</v>
      </c>
      <c r="D72" s="36">
        <v>1254</v>
      </c>
      <c r="E72" s="36" t="s">
        <v>2</v>
      </c>
      <c r="F72" s="36">
        <v>1545</v>
      </c>
      <c r="G72" s="36" t="s">
        <v>36</v>
      </c>
      <c r="H72" s="47">
        <v>15500</v>
      </c>
      <c r="I72" s="45" t="s">
        <v>6</v>
      </c>
      <c r="J72" s="50" t="s">
        <v>97</v>
      </c>
      <c r="K72" s="71"/>
      <c r="L72" s="72"/>
    </row>
    <row r="73" spans="1:12">
      <c r="A73" s="9" t="s">
        <v>226</v>
      </c>
      <c r="B73" s="14">
        <v>43850</v>
      </c>
      <c r="C73" s="14">
        <v>43847</v>
      </c>
      <c r="D73" s="9">
        <v>1255</v>
      </c>
      <c r="E73" s="9" t="s">
        <v>2</v>
      </c>
      <c r="F73" s="9">
        <v>616</v>
      </c>
      <c r="G73" s="9" t="s">
        <v>75</v>
      </c>
      <c r="H73" s="10">
        <v>10000</v>
      </c>
      <c r="I73" s="25" t="s">
        <v>6</v>
      </c>
      <c r="J73" s="11" t="s">
        <v>117</v>
      </c>
      <c r="K73" s="73"/>
      <c r="L73" s="74"/>
    </row>
    <row r="74" spans="1:12" s="44" customFormat="1">
      <c r="A74" s="36" t="s">
        <v>101</v>
      </c>
      <c r="B74" s="46">
        <v>43852</v>
      </c>
      <c r="C74" s="46">
        <v>43844</v>
      </c>
      <c r="D74" s="36">
        <v>1256</v>
      </c>
      <c r="E74" s="36" t="s">
        <v>2</v>
      </c>
      <c r="F74" s="36">
        <v>2740</v>
      </c>
      <c r="G74" s="36" t="s">
        <v>103</v>
      </c>
      <c r="H74" s="47">
        <v>3000</v>
      </c>
      <c r="I74" s="45" t="s">
        <v>6</v>
      </c>
      <c r="J74" s="50" t="s">
        <v>97</v>
      </c>
      <c r="K74" s="71"/>
      <c r="L74" s="72"/>
    </row>
    <row r="75" spans="1:12" s="44" customFormat="1">
      <c r="A75" s="36" t="s">
        <v>379</v>
      </c>
      <c r="B75" s="46">
        <v>43883</v>
      </c>
      <c r="C75" s="46">
        <v>43846</v>
      </c>
      <c r="D75" s="36">
        <v>1257</v>
      </c>
      <c r="E75" s="36" t="s">
        <v>40</v>
      </c>
      <c r="F75" s="36">
        <v>2115</v>
      </c>
      <c r="G75" s="36" t="s">
        <v>51</v>
      </c>
      <c r="H75" s="47">
        <v>22</v>
      </c>
      <c r="I75" s="45" t="s">
        <v>6</v>
      </c>
      <c r="J75" s="50" t="s">
        <v>97</v>
      </c>
      <c r="K75" s="71"/>
      <c r="L75" s="72"/>
    </row>
    <row r="76" spans="1:12" s="44" customFormat="1">
      <c r="A76" s="36" t="s">
        <v>159</v>
      </c>
      <c r="B76" s="46">
        <v>43853</v>
      </c>
      <c r="C76" s="46">
        <v>43847</v>
      </c>
      <c r="D76" s="36">
        <v>1258</v>
      </c>
      <c r="E76" s="36" t="s">
        <v>2</v>
      </c>
      <c r="F76" s="36">
        <v>838</v>
      </c>
      <c r="G76" s="36" t="s">
        <v>5</v>
      </c>
      <c r="H76" s="47">
        <v>10000</v>
      </c>
      <c r="I76" s="45" t="s">
        <v>6</v>
      </c>
      <c r="J76" s="50" t="s">
        <v>97</v>
      </c>
      <c r="K76" s="71"/>
      <c r="L76" s="72"/>
    </row>
    <row r="77" spans="1:12" s="44" customFormat="1">
      <c r="A77" s="36" t="s">
        <v>380</v>
      </c>
      <c r="B77" s="46">
        <v>43853</v>
      </c>
      <c r="C77" s="46">
        <v>43844</v>
      </c>
      <c r="D77" s="36">
        <v>1259</v>
      </c>
      <c r="E77" s="36" t="s">
        <v>2</v>
      </c>
      <c r="F77" s="36">
        <v>2515</v>
      </c>
      <c r="G77" s="36" t="s">
        <v>35</v>
      </c>
      <c r="H77" s="47">
        <v>15000</v>
      </c>
      <c r="I77" s="45" t="s">
        <v>6</v>
      </c>
      <c r="J77" s="50" t="s">
        <v>97</v>
      </c>
      <c r="K77" s="71"/>
      <c r="L77" s="72"/>
    </row>
    <row r="78" spans="1:12">
      <c r="A78" s="9" t="s">
        <v>381</v>
      </c>
      <c r="B78" s="14">
        <v>43853</v>
      </c>
      <c r="C78" s="14">
        <v>43851</v>
      </c>
      <c r="D78" s="9">
        <v>1260</v>
      </c>
      <c r="E78" s="9" t="s">
        <v>7</v>
      </c>
      <c r="F78" s="9">
        <v>2555</v>
      </c>
      <c r="G78" s="9" t="s">
        <v>382</v>
      </c>
      <c r="H78" s="10">
        <v>10000</v>
      </c>
      <c r="I78" s="25" t="s">
        <v>6</v>
      </c>
      <c r="J78" s="11" t="s">
        <v>117</v>
      </c>
      <c r="K78" s="73"/>
      <c r="L78" s="74"/>
    </row>
    <row r="79" spans="1:12">
      <c r="A79" s="9" t="s">
        <v>381</v>
      </c>
      <c r="B79" s="14">
        <v>43853</v>
      </c>
      <c r="C79" s="14">
        <v>43851</v>
      </c>
      <c r="D79" s="9">
        <v>1260</v>
      </c>
      <c r="E79" s="9" t="s">
        <v>2</v>
      </c>
      <c r="F79" s="9">
        <v>2774</v>
      </c>
      <c r="G79" s="9" t="s">
        <v>127</v>
      </c>
      <c r="H79" s="10">
        <v>2000</v>
      </c>
      <c r="I79" s="25" t="s">
        <v>6</v>
      </c>
      <c r="J79" s="11" t="s">
        <v>117</v>
      </c>
      <c r="K79" s="73"/>
      <c r="L79" s="74"/>
    </row>
    <row r="80" spans="1:12" s="44" customFormat="1">
      <c r="A80" s="36" t="s">
        <v>383</v>
      </c>
      <c r="B80" s="46">
        <v>43854</v>
      </c>
      <c r="C80" s="46">
        <v>43852</v>
      </c>
      <c r="D80" s="36">
        <v>1261</v>
      </c>
      <c r="E80" s="36" t="s">
        <v>216</v>
      </c>
      <c r="F80" s="36">
        <v>2581</v>
      </c>
      <c r="G80" s="36" t="s">
        <v>21</v>
      </c>
      <c r="H80" s="47">
        <v>24000</v>
      </c>
      <c r="I80" s="45" t="s">
        <v>6</v>
      </c>
      <c r="J80" s="50" t="s">
        <v>97</v>
      </c>
      <c r="K80" s="71"/>
      <c r="L80" s="72"/>
    </row>
    <row r="81" spans="1:12" s="44" customFormat="1">
      <c r="A81" s="36" t="s">
        <v>384</v>
      </c>
      <c r="B81" s="46">
        <v>43854</v>
      </c>
      <c r="C81" s="46">
        <v>43851</v>
      </c>
      <c r="D81" s="36">
        <v>1262</v>
      </c>
      <c r="E81" s="36" t="s">
        <v>2</v>
      </c>
      <c r="F81" s="36">
        <v>1786</v>
      </c>
      <c r="G81" s="36" t="s">
        <v>9</v>
      </c>
      <c r="H81" s="47">
        <v>10500</v>
      </c>
      <c r="I81" s="45" t="s">
        <v>6</v>
      </c>
      <c r="J81" s="50" t="s">
        <v>97</v>
      </c>
      <c r="K81" s="71"/>
      <c r="L81" s="72"/>
    </row>
    <row r="82" spans="1:12" s="42" customFormat="1">
      <c r="A82" s="36" t="s">
        <v>386</v>
      </c>
      <c r="B82" s="46">
        <v>43845</v>
      </c>
      <c r="C82" s="46">
        <v>43845</v>
      </c>
      <c r="D82" s="49">
        <v>1265</v>
      </c>
      <c r="E82" s="36" t="s">
        <v>385</v>
      </c>
      <c r="F82" s="36">
        <v>2115</v>
      </c>
      <c r="G82" s="36" t="s">
        <v>52</v>
      </c>
      <c r="H82" s="47">
        <v>20</v>
      </c>
      <c r="I82" s="45" t="s">
        <v>6</v>
      </c>
      <c r="J82" s="50" t="s">
        <v>97</v>
      </c>
      <c r="K82" s="71"/>
      <c r="L82" s="72"/>
    </row>
    <row r="83" spans="1:12" s="44" customFormat="1">
      <c r="A83" s="36" t="s">
        <v>387</v>
      </c>
      <c r="B83" s="46">
        <v>43854</v>
      </c>
      <c r="C83" s="46">
        <v>43851</v>
      </c>
      <c r="D83" s="36">
        <v>1268</v>
      </c>
      <c r="E83" s="36" t="s">
        <v>2</v>
      </c>
      <c r="F83" s="36">
        <v>2664</v>
      </c>
      <c r="G83" s="36" t="s">
        <v>142</v>
      </c>
      <c r="H83" s="47">
        <v>50000</v>
      </c>
      <c r="I83" s="45" t="s">
        <v>6</v>
      </c>
      <c r="J83" s="50" t="s">
        <v>97</v>
      </c>
      <c r="K83" s="71"/>
      <c r="L83" s="72"/>
    </row>
    <row r="84" spans="1:12" s="44" customFormat="1">
      <c r="A84" s="36" t="s">
        <v>387</v>
      </c>
      <c r="B84" s="46">
        <v>43854</v>
      </c>
      <c r="C84" s="46">
        <v>43851</v>
      </c>
      <c r="D84" s="36">
        <v>1268</v>
      </c>
      <c r="E84" s="36" t="s">
        <v>2</v>
      </c>
      <c r="F84" s="36">
        <v>869</v>
      </c>
      <c r="G84" s="36" t="s">
        <v>142</v>
      </c>
      <c r="H84" s="47">
        <v>50000</v>
      </c>
      <c r="I84" s="45" t="s">
        <v>6</v>
      </c>
      <c r="J84" s="50" t="s">
        <v>97</v>
      </c>
      <c r="K84" s="71"/>
      <c r="L84" s="72"/>
    </row>
    <row r="85" spans="1:12">
      <c r="A85" s="9" t="s">
        <v>388</v>
      </c>
      <c r="B85" s="14">
        <v>43854</v>
      </c>
      <c r="C85" s="14">
        <v>43854</v>
      </c>
      <c r="D85" s="9">
        <v>1269</v>
      </c>
      <c r="E85" s="9" t="s">
        <v>2</v>
      </c>
      <c r="F85" s="9">
        <v>951</v>
      </c>
      <c r="G85" s="9" t="s">
        <v>58</v>
      </c>
      <c r="H85" s="10">
        <v>10000</v>
      </c>
      <c r="I85" s="25" t="s">
        <v>6</v>
      </c>
      <c r="J85" s="11" t="s">
        <v>117</v>
      </c>
      <c r="K85" s="73"/>
      <c r="L85" s="74"/>
    </row>
    <row r="86" spans="1:12">
      <c r="A86" s="9" t="s">
        <v>390</v>
      </c>
      <c r="B86" s="14">
        <v>43854</v>
      </c>
      <c r="C86" s="14">
        <v>43851</v>
      </c>
      <c r="D86" s="9">
        <v>1270</v>
      </c>
      <c r="E86" s="9" t="s">
        <v>7</v>
      </c>
      <c r="F86" s="9">
        <v>2546</v>
      </c>
      <c r="G86" s="9" t="s">
        <v>389</v>
      </c>
      <c r="H86" s="10">
        <v>20000</v>
      </c>
      <c r="I86" s="25" t="s">
        <v>6</v>
      </c>
      <c r="J86" s="11" t="s">
        <v>117</v>
      </c>
      <c r="K86" s="73"/>
      <c r="L86" s="74"/>
    </row>
    <row r="87" spans="1:12" s="44" customFormat="1">
      <c r="A87" s="36" t="s">
        <v>232</v>
      </c>
      <c r="B87" s="46">
        <v>43854</v>
      </c>
      <c r="C87" s="46">
        <v>43852</v>
      </c>
      <c r="D87" s="36">
        <v>1271</v>
      </c>
      <c r="E87" s="36" t="s">
        <v>2</v>
      </c>
      <c r="F87" s="36">
        <v>855</v>
      </c>
      <c r="G87" s="36" t="s">
        <v>38</v>
      </c>
      <c r="H87" s="47">
        <v>60000</v>
      </c>
      <c r="I87" s="45" t="s">
        <v>6</v>
      </c>
      <c r="J87" s="50" t="s">
        <v>97</v>
      </c>
      <c r="K87" s="71"/>
      <c r="L87" s="72"/>
    </row>
    <row r="88" spans="1:12">
      <c r="A88" s="9" t="s">
        <v>391</v>
      </c>
      <c r="B88" s="14">
        <v>43854</v>
      </c>
      <c r="C88" s="14">
        <v>43851</v>
      </c>
      <c r="D88" s="9">
        <v>1272</v>
      </c>
      <c r="E88" s="9" t="s">
        <v>2</v>
      </c>
      <c r="F88" s="9">
        <v>1106</v>
      </c>
      <c r="G88" s="9" t="s">
        <v>18</v>
      </c>
      <c r="H88" s="10">
        <v>10000</v>
      </c>
      <c r="I88" s="25" t="s">
        <v>6</v>
      </c>
      <c r="J88" s="11" t="s">
        <v>117</v>
      </c>
      <c r="K88" s="73"/>
      <c r="L88" s="74"/>
    </row>
    <row r="89" spans="1:12">
      <c r="A89" s="9" t="s">
        <v>392</v>
      </c>
      <c r="B89" s="14">
        <v>43854</v>
      </c>
      <c r="C89" s="14">
        <v>43854</v>
      </c>
      <c r="D89" s="9">
        <v>1273</v>
      </c>
      <c r="E89" s="9" t="s">
        <v>2</v>
      </c>
      <c r="F89" s="9">
        <v>1215</v>
      </c>
      <c r="G89" s="9" t="s">
        <v>87</v>
      </c>
      <c r="H89" s="10">
        <v>5000</v>
      </c>
      <c r="I89" s="25" t="s">
        <v>6</v>
      </c>
      <c r="J89" s="11" t="s">
        <v>117</v>
      </c>
      <c r="K89" s="73"/>
      <c r="L89" s="74"/>
    </row>
    <row r="90" spans="1:12" s="44" customFormat="1">
      <c r="A90" s="36" t="s">
        <v>393</v>
      </c>
      <c r="B90" s="46">
        <v>43854</v>
      </c>
      <c r="C90" s="46">
        <v>43847</v>
      </c>
      <c r="D90" s="36">
        <v>1274</v>
      </c>
      <c r="E90" s="36" t="s">
        <v>2</v>
      </c>
      <c r="F90" s="36">
        <v>838</v>
      </c>
      <c r="G90" s="36" t="s">
        <v>5</v>
      </c>
      <c r="H90" s="47">
        <v>5000</v>
      </c>
      <c r="I90" s="45" t="s">
        <v>6</v>
      </c>
      <c r="J90" s="50" t="s">
        <v>97</v>
      </c>
      <c r="K90" s="71"/>
      <c r="L90" s="72"/>
    </row>
    <row r="91" spans="1:12">
      <c r="A91" s="9" t="s">
        <v>171</v>
      </c>
      <c r="B91" s="14">
        <v>43857</v>
      </c>
      <c r="C91" s="14">
        <v>43857</v>
      </c>
      <c r="D91" s="9">
        <v>1275</v>
      </c>
      <c r="E91" s="9" t="s">
        <v>254</v>
      </c>
      <c r="F91" s="9">
        <v>2749</v>
      </c>
      <c r="G91" s="9" t="s">
        <v>193</v>
      </c>
      <c r="H91" s="10">
        <v>5000</v>
      </c>
      <c r="I91" s="25" t="s">
        <v>6</v>
      </c>
      <c r="J91" s="11" t="s">
        <v>117</v>
      </c>
      <c r="K91" s="73"/>
      <c r="L91" s="74"/>
    </row>
    <row r="92" spans="1:12" s="44" customFormat="1">
      <c r="A92" s="36" t="s">
        <v>394</v>
      </c>
      <c r="B92" s="46">
        <v>43857</v>
      </c>
      <c r="C92" s="46">
        <v>43853</v>
      </c>
      <c r="D92" s="36">
        <v>1276</v>
      </c>
      <c r="E92" s="36" t="s">
        <v>2</v>
      </c>
      <c r="F92" s="36">
        <v>1468</v>
      </c>
      <c r="G92" s="36" t="s">
        <v>21</v>
      </c>
      <c r="H92" s="47">
        <v>10000</v>
      </c>
      <c r="I92" s="45" t="s">
        <v>6</v>
      </c>
      <c r="J92" s="50" t="s">
        <v>97</v>
      </c>
      <c r="K92" s="71"/>
      <c r="L92" s="72"/>
    </row>
    <row r="93" spans="1:12" s="44" customFormat="1">
      <c r="A93" s="36" t="s">
        <v>396</v>
      </c>
      <c r="B93" s="46">
        <v>43857</v>
      </c>
      <c r="C93" s="46">
        <v>43852</v>
      </c>
      <c r="D93" s="36">
        <v>1277</v>
      </c>
      <c r="E93" s="36" t="s">
        <v>165</v>
      </c>
      <c r="F93" s="36">
        <v>2548</v>
      </c>
      <c r="G93" s="36" t="s">
        <v>16</v>
      </c>
      <c r="H93" s="47">
        <v>8000</v>
      </c>
      <c r="I93" s="45" t="s">
        <v>6</v>
      </c>
      <c r="J93" s="50" t="s">
        <v>97</v>
      </c>
      <c r="K93" s="71"/>
      <c r="L93" s="72"/>
    </row>
    <row r="94" spans="1:12" s="44" customFormat="1">
      <c r="A94" s="36" t="s">
        <v>398</v>
      </c>
      <c r="B94" s="46">
        <v>43857</v>
      </c>
      <c r="C94" s="46">
        <v>43854</v>
      </c>
      <c r="D94" s="36">
        <v>1278</v>
      </c>
      <c r="E94" s="36" t="s">
        <v>40</v>
      </c>
      <c r="F94" s="36">
        <v>2948</v>
      </c>
      <c r="G94" s="36" t="s">
        <v>17</v>
      </c>
      <c r="H94" s="47">
        <v>7000</v>
      </c>
      <c r="I94" s="45" t="s">
        <v>6</v>
      </c>
      <c r="J94" s="50" t="s">
        <v>97</v>
      </c>
      <c r="K94" s="71"/>
      <c r="L94" s="72"/>
    </row>
    <row r="95" spans="1:12">
      <c r="A95" s="9" t="s">
        <v>109</v>
      </c>
      <c r="B95" s="14">
        <v>43857</v>
      </c>
      <c r="C95" s="14">
        <v>43857</v>
      </c>
      <c r="D95" s="9">
        <v>1279</v>
      </c>
      <c r="E95" s="9" t="s">
        <v>2</v>
      </c>
      <c r="F95" s="9">
        <v>2186</v>
      </c>
      <c r="G95" s="9" t="s">
        <v>120</v>
      </c>
      <c r="H95" s="10">
        <v>10000</v>
      </c>
      <c r="I95" s="25" t="s">
        <v>6</v>
      </c>
      <c r="J95" s="11" t="s">
        <v>117</v>
      </c>
      <c r="K95" s="73">
        <v>95</v>
      </c>
      <c r="L95" s="74">
        <v>420</v>
      </c>
    </row>
    <row r="96" spans="1:12" s="44" customFormat="1">
      <c r="A96" s="36" t="s">
        <v>109</v>
      </c>
      <c r="B96" s="46">
        <v>43857</v>
      </c>
      <c r="C96" s="46">
        <v>43857</v>
      </c>
      <c r="D96" s="36">
        <v>1281</v>
      </c>
      <c r="E96" s="36" t="s">
        <v>69</v>
      </c>
      <c r="F96" s="36">
        <v>2945</v>
      </c>
      <c r="G96" s="36" t="s">
        <v>21</v>
      </c>
      <c r="H96" s="47">
        <v>1000</v>
      </c>
      <c r="I96" s="45" t="s">
        <v>6</v>
      </c>
      <c r="J96" s="50" t="s">
        <v>97</v>
      </c>
      <c r="K96" s="71"/>
      <c r="L96" s="72"/>
    </row>
    <row r="97" spans="1:12">
      <c r="A97" s="9" t="s">
        <v>109</v>
      </c>
      <c r="B97" s="14">
        <v>43857</v>
      </c>
      <c r="C97" s="14">
        <v>43857</v>
      </c>
      <c r="D97" s="9">
        <v>1281</v>
      </c>
      <c r="E97" s="9" t="s">
        <v>69</v>
      </c>
      <c r="F97" s="9">
        <v>2946</v>
      </c>
      <c r="G97" s="9" t="s">
        <v>62</v>
      </c>
      <c r="H97" s="10">
        <v>1000</v>
      </c>
      <c r="I97" s="25" t="s">
        <v>6</v>
      </c>
      <c r="J97" s="11" t="s">
        <v>117</v>
      </c>
      <c r="K97" s="73"/>
      <c r="L97" s="74"/>
    </row>
    <row r="98" spans="1:12">
      <c r="A98" s="9" t="s">
        <v>157</v>
      </c>
      <c r="B98" s="14">
        <v>43853</v>
      </c>
      <c r="C98" s="14">
        <v>43853</v>
      </c>
      <c r="D98" s="9">
        <v>1282</v>
      </c>
      <c r="E98" s="9" t="s">
        <v>69</v>
      </c>
      <c r="F98" s="9">
        <v>2525</v>
      </c>
      <c r="G98" s="9" t="s">
        <v>279</v>
      </c>
      <c r="H98" s="10">
        <v>1</v>
      </c>
      <c r="I98" s="25" t="s">
        <v>6</v>
      </c>
      <c r="J98" s="11" t="s">
        <v>403</v>
      </c>
      <c r="K98" s="73"/>
      <c r="L98" s="74"/>
    </row>
    <row r="99" spans="1:12">
      <c r="A99" s="9" t="s">
        <v>156</v>
      </c>
      <c r="B99" s="14">
        <v>43858</v>
      </c>
      <c r="C99" s="14">
        <v>43857</v>
      </c>
      <c r="D99" s="9">
        <v>1285</v>
      </c>
      <c r="E99" s="9" t="s">
        <v>2</v>
      </c>
      <c r="F99" s="9">
        <v>343</v>
      </c>
      <c r="G99" s="9" t="s">
        <v>65</v>
      </c>
      <c r="H99" s="10">
        <v>5000</v>
      </c>
      <c r="I99" s="25" t="s">
        <v>6</v>
      </c>
      <c r="J99" s="11" t="s">
        <v>117</v>
      </c>
      <c r="K99" s="73">
        <v>108</v>
      </c>
      <c r="L99" s="74">
        <v>60</v>
      </c>
    </row>
    <row r="100" spans="1:12" s="44" customFormat="1">
      <c r="A100" s="36" t="s">
        <v>109</v>
      </c>
      <c r="B100" s="46">
        <v>43858</v>
      </c>
      <c r="C100" s="46">
        <v>43857</v>
      </c>
      <c r="D100" s="36">
        <v>1286</v>
      </c>
      <c r="E100" s="36" t="s">
        <v>2</v>
      </c>
      <c r="F100" s="36">
        <v>855</v>
      </c>
      <c r="G100" s="36" t="s">
        <v>38</v>
      </c>
      <c r="H100" s="47">
        <v>150000</v>
      </c>
      <c r="I100" s="45" t="s">
        <v>6</v>
      </c>
      <c r="J100" s="50" t="s">
        <v>97</v>
      </c>
      <c r="K100" s="71">
        <v>108</v>
      </c>
      <c r="L100" s="72">
        <v>3150</v>
      </c>
    </row>
    <row r="101" spans="1:12">
      <c r="A101" s="9" t="s">
        <v>109</v>
      </c>
      <c r="B101" s="14">
        <v>43858</v>
      </c>
      <c r="C101" s="14">
        <v>43860</v>
      </c>
      <c r="D101" s="9">
        <v>1287</v>
      </c>
      <c r="E101" s="9" t="s">
        <v>44</v>
      </c>
      <c r="F101" s="9">
        <v>2781</v>
      </c>
      <c r="G101" s="9" t="s">
        <v>405</v>
      </c>
      <c r="H101" s="10">
        <v>20000</v>
      </c>
      <c r="I101" s="25" t="s">
        <v>6</v>
      </c>
      <c r="J101" s="11" t="s">
        <v>117</v>
      </c>
      <c r="K101" s="73"/>
      <c r="L101" s="74"/>
    </row>
    <row r="102" spans="1:12">
      <c r="A102" s="9" t="s">
        <v>407</v>
      </c>
      <c r="B102" s="14">
        <v>43858</v>
      </c>
      <c r="C102" s="14">
        <v>43857</v>
      </c>
      <c r="D102" s="9">
        <v>1288</v>
      </c>
      <c r="E102" s="9" t="s">
        <v>2</v>
      </c>
      <c r="F102" s="9">
        <v>2971</v>
      </c>
      <c r="G102" s="9" t="s">
        <v>408</v>
      </c>
      <c r="H102" s="10">
        <v>5000</v>
      </c>
      <c r="I102" s="25" t="s">
        <v>6</v>
      </c>
      <c r="J102" s="11" t="s">
        <v>117</v>
      </c>
      <c r="K102" s="73">
        <v>105</v>
      </c>
      <c r="L102" s="74">
        <v>255</v>
      </c>
    </row>
    <row r="103" spans="1:12" s="44" customFormat="1">
      <c r="A103" s="36" t="s">
        <v>407</v>
      </c>
      <c r="B103" s="46">
        <v>43858</v>
      </c>
      <c r="C103" s="46">
        <v>43852</v>
      </c>
      <c r="D103" s="36">
        <v>1288</v>
      </c>
      <c r="E103" s="36" t="s">
        <v>2</v>
      </c>
      <c r="F103" s="36">
        <v>1468</v>
      </c>
      <c r="G103" s="36" t="s">
        <v>21</v>
      </c>
      <c r="H103" s="47">
        <v>5000</v>
      </c>
      <c r="I103" s="45" t="s">
        <v>6</v>
      </c>
      <c r="J103" s="50" t="s">
        <v>97</v>
      </c>
      <c r="K103" s="71">
        <v>105</v>
      </c>
      <c r="L103" s="72">
        <v>390</v>
      </c>
    </row>
    <row r="104" spans="1:12">
      <c r="A104" s="9" t="s">
        <v>407</v>
      </c>
      <c r="B104" s="14">
        <v>43858</v>
      </c>
      <c r="C104" s="14">
        <v>43857</v>
      </c>
      <c r="D104" s="9">
        <v>1288</v>
      </c>
      <c r="E104" s="9" t="s">
        <v>2</v>
      </c>
      <c r="F104" s="9">
        <v>2970</v>
      </c>
      <c r="G104" s="9" t="s">
        <v>406</v>
      </c>
      <c r="H104" s="10">
        <v>6000</v>
      </c>
      <c r="I104" s="25" t="s">
        <v>6</v>
      </c>
      <c r="J104" s="11" t="s">
        <v>117</v>
      </c>
      <c r="K104" s="73">
        <v>95</v>
      </c>
      <c r="L104" s="74">
        <v>130</v>
      </c>
    </row>
    <row r="105" spans="1:12" s="44" customFormat="1">
      <c r="A105" s="36" t="s">
        <v>409</v>
      </c>
      <c r="B105" s="46">
        <v>43858</v>
      </c>
      <c r="C105" s="36"/>
      <c r="D105" s="36">
        <v>1289</v>
      </c>
      <c r="E105" s="36" t="s">
        <v>2</v>
      </c>
      <c r="F105" s="36">
        <v>1087</v>
      </c>
      <c r="G105" s="36" t="s">
        <v>46</v>
      </c>
      <c r="H105" s="47">
        <v>60000</v>
      </c>
      <c r="I105" s="45" t="s">
        <v>6</v>
      </c>
      <c r="J105" s="50" t="s">
        <v>97</v>
      </c>
      <c r="K105" s="71">
        <v>95</v>
      </c>
      <c r="L105" s="72">
        <v>1176</v>
      </c>
    </row>
    <row r="106" spans="1:12">
      <c r="A106" s="9" t="s">
        <v>109</v>
      </c>
      <c r="B106" s="14">
        <v>43859</v>
      </c>
      <c r="C106" s="14">
        <v>43859</v>
      </c>
      <c r="D106" s="9">
        <v>1291</v>
      </c>
      <c r="E106" s="9" t="s">
        <v>2</v>
      </c>
      <c r="F106" s="9">
        <v>1106</v>
      </c>
      <c r="G106" s="9" t="s">
        <v>18</v>
      </c>
      <c r="H106" s="10">
        <v>40000</v>
      </c>
      <c r="I106" s="25" t="s">
        <v>6</v>
      </c>
      <c r="J106" s="11" t="s">
        <v>117</v>
      </c>
      <c r="K106" s="73"/>
      <c r="L106" s="74"/>
    </row>
    <row r="107" spans="1:12">
      <c r="A107" s="9" t="s">
        <v>410</v>
      </c>
      <c r="B107" s="14">
        <v>43859</v>
      </c>
      <c r="C107" s="14">
        <v>43858</v>
      </c>
      <c r="D107" s="9">
        <v>1292</v>
      </c>
      <c r="E107" s="9" t="s">
        <v>44</v>
      </c>
      <c r="F107" s="9">
        <v>2972</v>
      </c>
      <c r="G107" s="9" t="s">
        <v>5</v>
      </c>
      <c r="H107" s="10">
        <v>2500</v>
      </c>
      <c r="I107" s="25" t="s">
        <v>6</v>
      </c>
      <c r="J107" s="11" t="s">
        <v>117</v>
      </c>
      <c r="K107" s="73"/>
      <c r="L107" s="74"/>
    </row>
    <row r="108" spans="1:12">
      <c r="A108" s="9" t="s">
        <v>410</v>
      </c>
      <c r="B108" s="14">
        <v>43859</v>
      </c>
      <c r="C108" s="14">
        <v>43858</v>
      </c>
      <c r="D108" s="9">
        <v>1292</v>
      </c>
      <c r="E108" s="9" t="s">
        <v>44</v>
      </c>
      <c r="F108" s="9">
        <v>2973</v>
      </c>
      <c r="G108" s="9" t="s">
        <v>38</v>
      </c>
      <c r="H108" s="10">
        <v>2000</v>
      </c>
      <c r="I108" s="25" t="s">
        <v>6</v>
      </c>
      <c r="J108" s="11" t="s">
        <v>117</v>
      </c>
      <c r="K108" s="73"/>
      <c r="L108" s="74"/>
    </row>
    <row r="109" spans="1:12">
      <c r="A109" s="9" t="s">
        <v>411</v>
      </c>
      <c r="B109" s="14">
        <v>43859</v>
      </c>
      <c r="C109" s="14">
        <v>43832</v>
      </c>
      <c r="D109" s="9">
        <v>1293</v>
      </c>
      <c r="E109" s="9" t="s">
        <v>7</v>
      </c>
      <c r="F109" s="9">
        <v>2844</v>
      </c>
      <c r="G109" s="9" t="s">
        <v>208</v>
      </c>
      <c r="H109" s="10">
        <v>10000</v>
      </c>
      <c r="I109" s="25" t="s">
        <v>6</v>
      </c>
      <c r="J109" s="11" t="s">
        <v>117</v>
      </c>
      <c r="K109" s="73"/>
      <c r="L109" s="74"/>
    </row>
    <row r="110" spans="1:12" s="44" customFormat="1">
      <c r="A110" s="36" t="s">
        <v>209</v>
      </c>
      <c r="B110" s="46">
        <v>43860</v>
      </c>
      <c r="C110" s="46">
        <v>43854</v>
      </c>
      <c r="D110" s="36">
        <v>1295</v>
      </c>
      <c r="E110" s="36" t="s">
        <v>2</v>
      </c>
      <c r="F110" s="36">
        <v>838</v>
      </c>
      <c r="G110" s="36" t="s">
        <v>5</v>
      </c>
      <c r="H110" s="47">
        <v>10000</v>
      </c>
      <c r="I110" s="45" t="s">
        <v>6</v>
      </c>
      <c r="J110" s="50" t="s">
        <v>97</v>
      </c>
      <c r="K110" s="71"/>
      <c r="L110" s="72"/>
    </row>
    <row r="111" spans="1:12">
      <c r="A111" s="9" t="s">
        <v>415</v>
      </c>
      <c r="B111" s="14">
        <v>43860</v>
      </c>
      <c r="C111" s="14">
        <v>43859</v>
      </c>
      <c r="D111" s="9">
        <v>1296</v>
      </c>
      <c r="E111" s="9" t="s">
        <v>7</v>
      </c>
      <c r="F111" s="9">
        <v>2977</v>
      </c>
      <c r="G111" s="9" t="s">
        <v>416</v>
      </c>
      <c r="H111" s="10">
        <v>100</v>
      </c>
      <c r="I111" s="25" t="s">
        <v>6</v>
      </c>
      <c r="J111" s="11" t="s">
        <v>117</v>
      </c>
      <c r="K111" s="73"/>
      <c r="L111" s="74"/>
    </row>
    <row r="112" spans="1:12" s="44" customFormat="1">
      <c r="A112" s="36" t="s">
        <v>109</v>
      </c>
      <c r="B112" s="46">
        <v>43851</v>
      </c>
      <c r="C112" s="46">
        <v>43851</v>
      </c>
      <c r="D112" s="36">
        <v>1283</v>
      </c>
      <c r="E112" s="36" t="s">
        <v>2</v>
      </c>
      <c r="F112" s="36">
        <v>869</v>
      </c>
      <c r="G112" s="36" t="s">
        <v>16</v>
      </c>
      <c r="H112" s="47">
        <v>55000</v>
      </c>
      <c r="I112" s="45" t="s">
        <v>6</v>
      </c>
      <c r="J112" s="50" t="s">
        <v>97</v>
      </c>
      <c r="K112" s="71" t="s">
        <v>417</v>
      </c>
      <c r="L112" s="72"/>
    </row>
    <row r="113" spans="1:33" s="44" customFormat="1">
      <c r="A113" s="36" t="s">
        <v>109</v>
      </c>
      <c r="B113" s="46">
        <v>43852</v>
      </c>
      <c r="C113" s="46">
        <v>43852</v>
      </c>
      <c r="D113" s="36">
        <v>1298</v>
      </c>
      <c r="E113" s="36" t="s">
        <v>7</v>
      </c>
      <c r="F113" s="36">
        <v>2172</v>
      </c>
      <c r="G113" s="36" t="s">
        <v>16</v>
      </c>
      <c r="H113" s="47">
        <v>60000</v>
      </c>
      <c r="I113" s="45" t="s">
        <v>6</v>
      </c>
      <c r="J113" s="50" t="s">
        <v>97</v>
      </c>
      <c r="K113" s="71" t="s">
        <v>417</v>
      </c>
      <c r="L113" s="72"/>
    </row>
    <row r="114" spans="1:33">
      <c r="A114" s="9" t="s">
        <v>201</v>
      </c>
      <c r="B114" s="14">
        <v>43861</v>
      </c>
      <c r="C114" s="14">
        <v>43858</v>
      </c>
      <c r="D114" s="9">
        <v>1302</v>
      </c>
      <c r="E114" s="9" t="s">
        <v>2</v>
      </c>
      <c r="F114" s="9">
        <v>1412</v>
      </c>
      <c r="G114" s="9" t="s">
        <v>421</v>
      </c>
      <c r="H114" s="10">
        <v>30000</v>
      </c>
      <c r="I114" s="25" t="s">
        <v>6</v>
      </c>
      <c r="J114" s="11" t="s">
        <v>117</v>
      </c>
      <c r="K114" s="73"/>
      <c r="L114" s="74"/>
    </row>
    <row r="115" spans="1:33" s="44" customFormat="1">
      <c r="A115" s="36" t="s">
        <v>109</v>
      </c>
      <c r="B115" s="46">
        <v>43861</v>
      </c>
      <c r="C115" s="46">
        <v>43854</v>
      </c>
      <c r="D115" s="36">
        <v>1303</v>
      </c>
      <c r="E115" s="36" t="s">
        <v>2</v>
      </c>
      <c r="F115" s="36">
        <v>908</v>
      </c>
      <c r="G115" s="36" t="s">
        <v>30</v>
      </c>
      <c r="H115" s="47">
        <v>10000</v>
      </c>
      <c r="I115" s="45" t="s">
        <v>6</v>
      </c>
      <c r="J115" s="50" t="s">
        <v>97</v>
      </c>
      <c r="K115" s="71"/>
      <c r="L115" s="72"/>
    </row>
    <row r="116" spans="1:33" s="44" customFormat="1">
      <c r="A116" s="36" t="s">
        <v>115</v>
      </c>
      <c r="B116" s="46">
        <v>43861</v>
      </c>
      <c r="C116" s="46">
        <v>43857</v>
      </c>
      <c r="D116" s="36">
        <v>1307</v>
      </c>
      <c r="E116" s="36" t="s">
        <v>2</v>
      </c>
      <c r="F116" s="36">
        <v>1468</v>
      </c>
      <c r="G116" s="36" t="s">
        <v>21</v>
      </c>
      <c r="H116" s="47">
        <v>4000</v>
      </c>
      <c r="I116" s="45" t="s">
        <v>6</v>
      </c>
      <c r="J116" s="50" t="s">
        <v>97</v>
      </c>
      <c r="K116" s="71"/>
      <c r="L116" s="72"/>
    </row>
    <row r="117" spans="1:33">
      <c r="A117" s="36" t="s">
        <v>264</v>
      </c>
      <c r="B117" s="46">
        <v>43860</v>
      </c>
      <c r="C117" s="46">
        <v>43860</v>
      </c>
      <c r="D117" s="36">
        <v>1312</v>
      </c>
      <c r="E117" s="36" t="s">
        <v>2</v>
      </c>
      <c r="F117" s="36">
        <v>2737</v>
      </c>
      <c r="G117" s="36" t="s">
        <v>212</v>
      </c>
      <c r="H117" s="47">
        <v>4000</v>
      </c>
      <c r="I117" s="45" t="s">
        <v>6</v>
      </c>
      <c r="J117" s="50" t="s">
        <v>121</v>
      </c>
      <c r="K117" s="71"/>
      <c r="L117" s="72"/>
    </row>
    <row r="118" spans="1:33">
      <c r="A118" s="36" t="s">
        <v>264</v>
      </c>
      <c r="B118" s="46">
        <v>43860</v>
      </c>
      <c r="C118" s="46">
        <v>43860</v>
      </c>
      <c r="D118" s="36">
        <v>1312</v>
      </c>
      <c r="E118" s="36" t="s">
        <v>2</v>
      </c>
      <c r="F118" s="36">
        <v>2738</v>
      </c>
      <c r="G118" s="36" t="s">
        <v>307</v>
      </c>
      <c r="H118" s="47">
        <v>10000</v>
      </c>
      <c r="I118" s="45" t="s">
        <v>6</v>
      </c>
      <c r="J118" s="50" t="s">
        <v>121</v>
      </c>
      <c r="K118" s="71"/>
      <c r="L118" s="72"/>
    </row>
    <row r="119" spans="1:33">
      <c r="A119" s="36" t="s">
        <v>264</v>
      </c>
      <c r="B119" s="46">
        <v>43860</v>
      </c>
      <c r="C119" s="46">
        <v>43860</v>
      </c>
      <c r="D119" s="36">
        <v>1312</v>
      </c>
      <c r="E119" s="36" t="s">
        <v>2</v>
      </c>
      <c r="F119" s="36">
        <v>2989</v>
      </c>
      <c r="G119" s="36" t="s">
        <v>426</v>
      </c>
      <c r="H119" s="47">
        <v>2000</v>
      </c>
      <c r="I119" s="45" t="s">
        <v>6</v>
      </c>
      <c r="J119" s="50" t="s">
        <v>121</v>
      </c>
      <c r="K119" s="71"/>
      <c r="L119" s="72"/>
    </row>
    <row r="120" spans="1:33">
      <c r="A120" s="9" t="s">
        <v>109</v>
      </c>
      <c r="B120" s="14">
        <v>43858</v>
      </c>
      <c r="C120" s="14">
        <v>43858</v>
      </c>
      <c r="D120" s="9">
        <v>1322</v>
      </c>
      <c r="E120" s="9" t="s">
        <v>7</v>
      </c>
      <c r="F120" s="9">
        <v>2992</v>
      </c>
      <c r="G120" s="9" t="s">
        <v>170</v>
      </c>
      <c r="H120" s="10">
        <v>21000</v>
      </c>
      <c r="I120" s="45" t="s">
        <v>6</v>
      </c>
      <c r="J120" s="11" t="s">
        <v>117</v>
      </c>
      <c r="K120" s="73"/>
      <c r="L120" s="74"/>
    </row>
    <row r="121" spans="1:33" s="44" customFormat="1">
      <c r="A121" s="36" t="s">
        <v>223</v>
      </c>
      <c r="B121" s="46">
        <v>43859</v>
      </c>
      <c r="C121" s="46">
        <v>43858</v>
      </c>
      <c r="D121" s="36">
        <v>1323</v>
      </c>
      <c r="E121" s="36" t="s">
        <v>2</v>
      </c>
      <c r="F121" s="36">
        <v>838</v>
      </c>
      <c r="G121" s="36" t="s">
        <v>5</v>
      </c>
      <c r="H121" s="47">
        <v>10000</v>
      </c>
      <c r="I121" s="45" t="s">
        <v>6</v>
      </c>
      <c r="J121" s="50" t="s">
        <v>97</v>
      </c>
      <c r="K121" s="71"/>
      <c r="L121" s="72"/>
      <c r="M121" s="44" t="s">
        <v>417</v>
      </c>
    </row>
    <row r="122" spans="1:33" s="44" customFormat="1">
      <c r="A122" s="36" t="s">
        <v>429</v>
      </c>
      <c r="B122" s="46">
        <v>43859</v>
      </c>
      <c r="C122" s="46">
        <v>43858</v>
      </c>
      <c r="D122" s="36">
        <v>1324</v>
      </c>
      <c r="E122" s="36" t="s">
        <v>7</v>
      </c>
      <c r="F122" s="36">
        <v>1483</v>
      </c>
      <c r="G122" s="36" t="s">
        <v>5</v>
      </c>
      <c r="H122" s="47">
        <v>6000</v>
      </c>
      <c r="I122" s="45" t="s">
        <v>6</v>
      </c>
      <c r="J122" s="50" t="s">
        <v>97</v>
      </c>
      <c r="K122" s="71"/>
      <c r="L122" s="72"/>
    </row>
    <row r="123" spans="1:33" s="44" customFormat="1">
      <c r="A123" s="36" t="s">
        <v>109</v>
      </c>
      <c r="B123" s="46">
        <v>43861</v>
      </c>
      <c r="C123" s="46">
        <v>43859</v>
      </c>
      <c r="D123" s="36">
        <v>1325</v>
      </c>
      <c r="E123" s="36" t="s">
        <v>2</v>
      </c>
      <c r="F123" s="36">
        <v>1869</v>
      </c>
      <c r="G123" s="36" t="s">
        <v>15</v>
      </c>
      <c r="H123" s="47">
        <v>80000</v>
      </c>
      <c r="I123" s="45" t="s">
        <v>6</v>
      </c>
      <c r="J123" s="50" t="s">
        <v>97</v>
      </c>
      <c r="K123" s="71"/>
      <c r="L123" s="72"/>
    </row>
    <row r="124" spans="1:33" s="44" customFormat="1">
      <c r="A124" s="36" t="s">
        <v>163</v>
      </c>
      <c r="B124" s="46">
        <v>43859</v>
      </c>
      <c r="C124" s="46">
        <v>43858</v>
      </c>
      <c r="D124" s="36">
        <v>1331</v>
      </c>
      <c r="E124" s="36" t="s">
        <v>2</v>
      </c>
      <c r="F124" s="36">
        <v>838</v>
      </c>
      <c r="G124" s="36" t="s">
        <v>5</v>
      </c>
      <c r="H124" s="47">
        <v>20000</v>
      </c>
      <c r="I124" s="45" t="s">
        <v>6</v>
      </c>
      <c r="J124" s="50" t="s">
        <v>97</v>
      </c>
      <c r="K124" s="71"/>
      <c r="L124" s="72"/>
    </row>
    <row r="125" spans="1:33" s="44" customFormat="1">
      <c r="A125" s="40" t="s">
        <v>423</v>
      </c>
      <c r="B125" s="48">
        <v>43864</v>
      </c>
      <c r="C125" s="48">
        <v>43858</v>
      </c>
      <c r="D125" s="49">
        <v>1309</v>
      </c>
      <c r="E125" s="40" t="s">
        <v>2</v>
      </c>
      <c r="F125" s="49">
        <v>879</v>
      </c>
      <c r="G125" s="36" t="s">
        <v>17</v>
      </c>
      <c r="H125" s="47">
        <v>20000</v>
      </c>
      <c r="I125" s="36" t="s">
        <v>6</v>
      </c>
      <c r="J125" s="50" t="s">
        <v>97</v>
      </c>
      <c r="K125" s="139"/>
      <c r="L125" s="140"/>
    </row>
    <row r="126" spans="1:33" s="44" customFormat="1">
      <c r="A126" s="40" t="s">
        <v>423</v>
      </c>
      <c r="B126" s="48">
        <v>43864</v>
      </c>
      <c r="C126" s="48">
        <v>43858</v>
      </c>
      <c r="D126" s="49">
        <v>1309</v>
      </c>
      <c r="E126" s="40" t="s">
        <v>165</v>
      </c>
      <c r="F126" s="49">
        <v>2983</v>
      </c>
      <c r="G126" s="36" t="s">
        <v>17</v>
      </c>
      <c r="H126" s="47">
        <v>20000</v>
      </c>
      <c r="I126" s="36" t="s">
        <v>6</v>
      </c>
      <c r="J126" s="50" t="s">
        <v>97</v>
      </c>
      <c r="K126" s="139"/>
      <c r="L126" s="140"/>
    </row>
    <row r="127" spans="1:33" s="42" customFormat="1">
      <c r="A127" s="40" t="s">
        <v>224</v>
      </c>
      <c r="B127" s="48">
        <v>43865</v>
      </c>
      <c r="C127" s="48">
        <v>43858</v>
      </c>
      <c r="D127" s="49">
        <v>1319</v>
      </c>
      <c r="E127" s="40" t="s">
        <v>2</v>
      </c>
      <c r="F127" s="49">
        <v>838</v>
      </c>
      <c r="G127" s="36" t="s">
        <v>5</v>
      </c>
      <c r="H127" s="47">
        <v>5000</v>
      </c>
      <c r="I127" s="36" t="s">
        <v>6</v>
      </c>
      <c r="J127" s="50" t="s">
        <v>97</v>
      </c>
      <c r="K127" s="139"/>
      <c r="L127" s="140"/>
      <c r="M127" s="44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</row>
    <row r="128" spans="1:33" s="39" customFormat="1">
      <c r="A128" s="136" t="s">
        <v>400</v>
      </c>
      <c r="B128" s="31">
        <v>43867</v>
      </c>
      <c r="C128" s="31">
        <v>43860</v>
      </c>
      <c r="D128" s="28">
        <v>1280</v>
      </c>
      <c r="E128" s="136" t="s">
        <v>187</v>
      </c>
      <c r="F128" s="28">
        <v>2950</v>
      </c>
      <c r="G128" s="9" t="s">
        <v>399</v>
      </c>
      <c r="H128" s="13">
        <v>2000</v>
      </c>
      <c r="I128" s="19" t="s">
        <v>6</v>
      </c>
      <c r="J128" s="11" t="s">
        <v>81</v>
      </c>
      <c r="K128" s="137"/>
      <c r="L128" s="138"/>
      <c r="M128" s="44"/>
    </row>
    <row r="129" spans="1:19" s="39" customFormat="1">
      <c r="A129" s="136" t="s">
        <v>400</v>
      </c>
      <c r="B129" s="31">
        <v>43867</v>
      </c>
      <c r="C129" s="31">
        <v>43860</v>
      </c>
      <c r="D129" s="28">
        <v>1280</v>
      </c>
      <c r="E129" s="136" t="s">
        <v>187</v>
      </c>
      <c r="F129" s="28">
        <v>2951</v>
      </c>
      <c r="G129" s="9" t="s">
        <v>399</v>
      </c>
      <c r="H129" s="13">
        <v>2000</v>
      </c>
      <c r="I129" s="19" t="s">
        <v>6</v>
      </c>
      <c r="J129" s="11" t="s">
        <v>153</v>
      </c>
      <c r="K129" s="137"/>
      <c r="L129" s="138"/>
    </row>
    <row r="130" spans="1:19" s="39" customFormat="1">
      <c r="A130" s="136" t="s">
        <v>400</v>
      </c>
      <c r="B130" s="31">
        <v>43867</v>
      </c>
      <c r="C130" s="31">
        <v>43860</v>
      </c>
      <c r="D130" s="28">
        <v>1280</v>
      </c>
      <c r="E130" s="136" t="s">
        <v>187</v>
      </c>
      <c r="F130" s="28">
        <v>2952</v>
      </c>
      <c r="G130" s="9" t="s">
        <v>399</v>
      </c>
      <c r="H130" s="13">
        <v>2000</v>
      </c>
      <c r="I130" s="19" t="s">
        <v>6</v>
      </c>
      <c r="J130" s="11" t="s">
        <v>69</v>
      </c>
      <c r="K130" s="137"/>
      <c r="L130" s="138"/>
    </row>
    <row r="131" spans="1:19" s="39" customFormat="1">
      <c r="A131" s="136" t="s">
        <v>400</v>
      </c>
      <c r="B131" s="31">
        <v>43867</v>
      </c>
      <c r="C131" s="31">
        <v>43860</v>
      </c>
      <c r="D131" s="28">
        <v>1280</v>
      </c>
      <c r="E131" s="136" t="s">
        <v>187</v>
      </c>
      <c r="F131" s="28">
        <v>2953</v>
      </c>
      <c r="G131" s="9" t="s">
        <v>399</v>
      </c>
      <c r="H131" s="13">
        <v>2000</v>
      </c>
      <c r="I131" s="19" t="s">
        <v>6</v>
      </c>
      <c r="J131" s="11" t="s">
        <v>131</v>
      </c>
      <c r="K131" s="137"/>
      <c r="L131" s="138"/>
    </row>
    <row r="132" spans="1:19" s="39" customFormat="1">
      <c r="A132" s="136" t="s">
        <v>400</v>
      </c>
      <c r="B132" s="31">
        <v>43867</v>
      </c>
      <c r="C132" s="31">
        <v>43860</v>
      </c>
      <c r="D132" s="28">
        <v>1280</v>
      </c>
      <c r="E132" s="136" t="s">
        <v>187</v>
      </c>
      <c r="F132" s="28">
        <v>2954</v>
      </c>
      <c r="G132" s="9" t="s">
        <v>399</v>
      </c>
      <c r="H132" s="13">
        <v>2000</v>
      </c>
      <c r="I132" s="19" t="s">
        <v>6</v>
      </c>
      <c r="J132" s="11" t="s">
        <v>74</v>
      </c>
      <c r="K132" s="137"/>
      <c r="L132" s="138"/>
    </row>
    <row r="133" spans="1:19" s="39" customFormat="1">
      <c r="A133" s="136" t="s">
        <v>400</v>
      </c>
      <c r="B133" s="31">
        <v>43867</v>
      </c>
      <c r="C133" s="31">
        <v>43860</v>
      </c>
      <c r="D133" s="28">
        <v>1280</v>
      </c>
      <c r="E133" s="136" t="s">
        <v>187</v>
      </c>
      <c r="F133" s="28">
        <v>2955</v>
      </c>
      <c r="G133" s="9" t="s">
        <v>399</v>
      </c>
      <c r="H133" s="13">
        <v>2000</v>
      </c>
      <c r="I133" s="19" t="s">
        <v>6</v>
      </c>
      <c r="J133" s="11" t="s">
        <v>401</v>
      </c>
      <c r="K133" s="137"/>
      <c r="L133" s="138"/>
    </row>
    <row r="134" spans="1:19" s="39" customFormat="1">
      <c r="A134" s="136" t="s">
        <v>400</v>
      </c>
      <c r="B134" s="31">
        <v>43867</v>
      </c>
      <c r="C134" s="31">
        <v>43860</v>
      </c>
      <c r="D134" s="28">
        <v>1280</v>
      </c>
      <c r="E134" s="136" t="s">
        <v>187</v>
      </c>
      <c r="F134" s="28">
        <v>2956</v>
      </c>
      <c r="G134" s="9" t="s">
        <v>399</v>
      </c>
      <c r="H134" s="13">
        <v>2000</v>
      </c>
      <c r="I134" s="19" t="s">
        <v>6</v>
      </c>
      <c r="J134" s="11" t="s">
        <v>80</v>
      </c>
      <c r="K134" s="137"/>
      <c r="L134" s="138"/>
    </row>
    <row r="135" spans="1:19" s="39" customFormat="1">
      <c r="A135" s="136" t="s">
        <v>400</v>
      </c>
      <c r="B135" s="31">
        <v>43867</v>
      </c>
      <c r="C135" s="31">
        <v>43860</v>
      </c>
      <c r="D135" s="28">
        <v>1280</v>
      </c>
      <c r="E135" s="136" t="s">
        <v>187</v>
      </c>
      <c r="F135" s="28">
        <v>2957</v>
      </c>
      <c r="G135" s="9" t="s">
        <v>399</v>
      </c>
      <c r="H135" s="13">
        <v>4000</v>
      </c>
      <c r="I135" s="19" t="s">
        <v>6</v>
      </c>
      <c r="J135" s="11" t="s">
        <v>402</v>
      </c>
      <c r="K135" s="137"/>
      <c r="L135" s="138"/>
    </row>
    <row r="136" spans="1:19" s="39" customFormat="1">
      <c r="A136" s="29" t="s">
        <v>269</v>
      </c>
      <c r="B136" s="31">
        <v>43868</v>
      </c>
      <c r="C136" s="31">
        <v>43860</v>
      </c>
      <c r="D136" s="28">
        <v>1237</v>
      </c>
      <c r="E136" s="29" t="s">
        <v>2</v>
      </c>
      <c r="F136" s="28">
        <v>2939</v>
      </c>
      <c r="G136" s="12" t="s">
        <v>363</v>
      </c>
      <c r="H136" s="13">
        <v>97000</v>
      </c>
      <c r="I136" s="9" t="s">
        <v>6</v>
      </c>
      <c r="J136" s="11"/>
      <c r="K136" s="137">
        <v>90</v>
      </c>
      <c r="L136" s="160">
        <v>3000</v>
      </c>
    </row>
    <row r="137" spans="1:19" s="39" customFormat="1">
      <c r="A137" s="136" t="s">
        <v>157</v>
      </c>
      <c r="B137" s="31">
        <v>43868</v>
      </c>
      <c r="C137" s="31">
        <v>43853</v>
      </c>
      <c r="D137" s="28">
        <v>1237</v>
      </c>
      <c r="E137" s="136" t="s">
        <v>2</v>
      </c>
      <c r="F137" s="28">
        <v>2939</v>
      </c>
      <c r="G137" s="9" t="s">
        <v>363</v>
      </c>
      <c r="H137" s="13">
        <v>97000</v>
      </c>
      <c r="I137" s="9" t="s">
        <v>6</v>
      </c>
      <c r="J137" s="22"/>
      <c r="K137" s="137"/>
      <c r="L137" s="138"/>
    </row>
    <row r="138" spans="1:19">
      <c r="A138" s="136" t="s">
        <v>422</v>
      </c>
      <c r="B138" s="31">
        <v>43861</v>
      </c>
      <c r="C138" s="31">
        <v>43860</v>
      </c>
      <c r="D138" s="9">
        <v>1305</v>
      </c>
      <c r="E138" s="9" t="s">
        <v>44</v>
      </c>
      <c r="F138" s="9">
        <v>1728</v>
      </c>
      <c r="G138" s="9" t="s">
        <v>50</v>
      </c>
      <c r="H138" s="10">
        <v>10000</v>
      </c>
      <c r="I138" s="9" t="s">
        <v>6</v>
      </c>
      <c r="J138" s="9"/>
      <c r="K138" s="9"/>
      <c r="L138" s="9"/>
    </row>
    <row r="139" spans="1:19" s="44" customFormat="1">
      <c r="A139" s="40" t="s">
        <v>425</v>
      </c>
      <c r="B139" s="48">
        <v>43864</v>
      </c>
      <c r="C139" s="48">
        <v>43861</v>
      </c>
      <c r="D139" s="49">
        <v>1311</v>
      </c>
      <c r="E139" s="40" t="s">
        <v>7</v>
      </c>
      <c r="F139" s="49">
        <v>1483</v>
      </c>
      <c r="G139" s="36" t="s">
        <v>5</v>
      </c>
      <c r="H139" s="47">
        <v>5000</v>
      </c>
      <c r="I139" s="36" t="s">
        <v>6</v>
      </c>
      <c r="J139" s="50" t="s">
        <v>97</v>
      </c>
      <c r="K139" s="139"/>
      <c r="L139" s="140"/>
      <c r="N139"/>
      <c r="O139"/>
      <c r="P139"/>
      <c r="Q139"/>
      <c r="R139"/>
      <c r="S139"/>
    </row>
    <row r="140" spans="1:19" s="44" customFormat="1">
      <c r="A140" s="40" t="s">
        <v>174</v>
      </c>
      <c r="B140" s="48">
        <v>43864</v>
      </c>
      <c r="C140" s="48">
        <v>43861</v>
      </c>
      <c r="D140" s="49">
        <v>1308</v>
      </c>
      <c r="E140" s="40" t="s">
        <v>165</v>
      </c>
      <c r="F140" s="49">
        <v>1308</v>
      </c>
      <c r="G140" s="36" t="s">
        <v>47</v>
      </c>
      <c r="H140" s="47">
        <v>5000</v>
      </c>
      <c r="I140" s="36" t="s">
        <v>6</v>
      </c>
      <c r="J140" s="50" t="s">
        <v>97</v>
      </c>
      <c r="K140" s="139"/>
      <c r="L140" s="140"/>
    </row>
  </sheetData>
  <autoFilter ref="A1:L140"/>
  <conditionalFormatting sqref="I1:I11">
    <cfRule type="containsText" dxfId="106" priority="11" operator="containsText" text="OK">
      <formula>NOT(ISERROR(SEARCH("OK",I1)))</formula>
    </cfRule>
  </conditionalFormatting>
  <conditionalFormatting sqref="I3:I135">
    <cfRule type="containsText" dxfId="105" priority="10" operator="containsText" text="OK">
      <formula>NOT(ISERROR(SEARCH("OK",I3)))</formula>
    </cfRule>
  </conditionalFormatting>
  <conditionalFormatting sqref="I125:I126">
    <cfRule type="containsText" dxfId="104" priority="6" operator="containsText" text="OK">
      <formula>NOT(ISERROR(SEARCH("OK",I125)))</formula>
    </cfRule>
  </conditionalFormatting>
  <conditionalFormatting sqref="I127:I135">
    <cfRule type="containsText" dxfId="103" priority="5" operator="containsText" text="OK">
      <formula>NOT(ISERROR(SEARCH("OK",I127)))</formula>
    </cfRule>
  </conditionalFormatting>
  <conditionalFormatting sqref="I128:I135">
    <cfRule type="containsText" dxfId="102" priority="4" operator="containsText" text="OK">
      <formula>NOT(ISERROR(SEARCH("OK",I128)))</formula>
    </cfRule>
  </conditionalFormatting>
  <conditionalFormatting sqref="I136:I138">
    <cfRule type="containsText" dxfId="101" priority="3" operator="containsText" text="OK">
      <formula>NOT(ISERROR(SEARCH("OK",I136)))</formula>
    </cfRule>
  </conditionalFormatting>
  <conditionalFormatting sqref="I139">
    <cfRule type="containsText" dxfId="100" priority="2" operator="containsText" text="OK">
      <formula>NOT(ISERROR(SEARCH("OK",I139)))</formula>
    </cfRule>
  </conditionalFormatting>
  <conditionalFormatting sqref="I140">
    <cfRule type="containsText" dxfId="99" priority="1" operator="containsText" text="OK">
      <formula>NOT(ISERROR(SEARCH("OK",I140)))</formula>
    </cfRule>
  </conditionalFormatting>
  <pageMargins left="0.511811024" right="0.511811024" top="0.78740157499999996" bottom="0.78740157499999996" header="0.31496062000000002" footer="0.31496062000000002"/>
  <pageSetup paperSize="256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65"/>
  <sheetViews>
    <sheetView workbookViewId="0"/>
  </sheetViews>
  <sheetFormatPr defaultRowHeight="15.75"/>
  <cols>
    <col min="1" max="1" width="25" customWidth="1"/>
    <col min="2" max="8" width="11.42578125" customWidth="1"/>
    <col min="9" max="9" width="11.42578125" style="169" customWidth="1"/>
    <col min="10" max="10" width="18.42578125" customWidth="1"/>
    <col min="11" max="11" width="11.42578125" customWidth="1"/>
  </cols>
  <sheetData>
    <row r="1" spans="1:33">
      <c r="A1" s="27" t="s">
        <v>104</v>
      </c>
      <c r="B1" s="30" t="s">
        <v>106</v>
      </c>
      <c r="C1" s="30" t="s">
        <v>105</v>
      </c>
      <c r="D1" s="26" t="s">
        <v>11</v>
      </c>
      <c r="E1" s="27" t="s">
        <v>0</v>
      </c>
      <c r="F1" s="26" t="s">
        <v>34</v>
      </c>
      <c r="G1" s="17" t="s">
        <v>1</v>
      </c>
      <c r="H1" s="17" t="s">
        <v>28</v>
      </c>
      <c r="I1" s="165" t="s">
        <v>6</v>
      </c>
      <c r="J1" s="18" t="s">
        <v>37</v>
      </c>
      <c r="K1" s="63" t="s">
        <v>280</v>
      </c>
      <c r="L1" s="64" t="s">
        <v>281</v>
      </c>
    </row>
    <row r="2" spans="1:33" s="44" customFormat="1">
      <c r="A2" s="40" t="s">
        <v>423</v>
      </c>
      <c r="B2" s="48">
        <v>43874</v>
      </c>
      <c r="C2" s="48">
        <v>43866</v>
      </c>
      <c r="D2" s="49">
        <v>1309</v>
      </c>
      <c r="E2" s="40" t="s">
        <v>165</v>
      </c>
      <c r="F2" s="49">
        <v>2987</v>
      </c>
      <c r="G2" s="36" t="s">
        <v>17</v>
      </c>
      <c r="H2" s="47">
        <v>5000</v>
      </c>
      <c r="I2" s="167" t="s">
        <v>6</v>
      </c>
      <c r="J2" s="50" t="s">
        <v>424</v>
      </c>
      <c r="K2" s="139"/>
      <c r="L2" s="140"/>
    </row>
    <row r="3" spans="1:33" s="44" customFormat="1">
      <c r="A3" s="34" t="s">
        <v>157</v>
      </c>
      <c r="B3" s="32">
        <v>43874</v>
      </c>
      <c r="C3" s="32">
        <v>43866</v>
      </c>
      <c r="D3" s="33">
        <v>1314</v>
      </c>
      <c r="E3" s="34" t="s">
        <v>165</v>
      </c>
      <c r="F3" s="33">
        <v>2381</v>
      </c>
      <c r="G3" s="19" t="s">
        <v>427</v>
      </c>
      <c r="H3" s="20">
        <v>500</v>
      </c>
      <c r="I3" s="168" t="s">
        <v>6</v>
      </c>
      <c r="J3" s="21" t="s">
        <v>424</v>
      </c>
      <c r="K3" s="163"/>
      <c r="L3" s="171">
        <v>43866</v>
      </c>
    </row>
    <row r="4" spans="1:33">
      <c r="A4" s="136" t="s">
        <v>188</v>
      </c>
      <c r="B4" s="31">
        <v>43864</v>
      </c>
      <c r="C4" s="31">
        <v>43864</v>
      </c>
      <c r="D4" s="28">
        <v>1310</v>
      </c>
      <c r="E4" s="136" t="s">
        <v>2</v>
      </c>
      <c r="F4" s="28">
        <v>2800</v>
      </c>
      <c r="G4" s="9" t="s">
        <v>189</v>
      </c>
      <c r="H4" s="13">
        <v>3000</v>
      </c>
      <c r="I4" s="166" t="s">
        <v>6</v>
      </c>
      <c r="J4" s="11" t="s">
        <v>117</v>
      </c>
      <c r="K4" s="137"/>
      <c r="L4" s="138"/>
    </row>
    <row r="5" spans="1:33" s="42" customFormat="1">
      <c r="A5" s="40" t="s">
        <v>109</v>
      </c>
      <c r="B5" s="48">
        <v>43865</v>
      </c>
      <c r="C5" s="48">
        <v>43864</v>
      </c>
      <c r="D5" s="49">
        <v>1283</v>
      </c>
      <c r="E5" s="40" t="s">
        <v>2</v>
      </c>
      <c r="F5" s="49">
        <v>869</v>
      </c>
      <c r="G5" s="36" t="s">
        <v>16</v>
      </c>
      <c r="H5" s="47">
        <v>200000</v>
      </c>
      <c r="I5" s="167" t="s">
        <v>6</v>
      </c>
      <c r="J5" s="50" t="s">
        <v>97</v>
      </c>
      <c r="K5" s="139">
        <v>110</v>
      </c>
      <c r="L5" s="140">
        <v>1880</v>
      </c>
      <c r="M5" s="44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 spans="1:33" s="42" customFormat="1">
      <c r="A6" s="40" t="s">
        <v>109</v>
      </c>
      <c r="B6" s="48">
        <v>43865</v>
      </c>
      <c r="C6" s="48">
        <v>43865</v>
      </c>
      <c r="D6" s="49">
        <v>1284</v>
      </c>
      <c r="E6" s="40" t="s">
        <v>2</v>
      </c>
      <c r="F6" s="49">
        <v>2664</v>
      </c>
      <c r="G6" s="36" t="s">
        <v>142</v>
      </c>
      <c r="H6" s="47">
        <v>200000</v>
      </c>
      <c r="I6" s="167" t="s">
        <v>6</v>
      </c>
      <c r="J6" s="50" t="s">
        <v>97</v>
      </c>
      <c r="K6" s="139">
        <v>108</v>
      </c>
      <c r="L6" s="140">
        <v>1100</v>
      </c>
      <c r="M6" s="44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spans="1:33" s="41" customFormat="1">
      <c r="A7" s="34" t="s">
        <v>92</v>
      </c>
      <c r="B7" s="32">
        <v>43865</v>
      </c>
      <c r="C7" s="32">
        <v>43864</v>
      </c>
      <c r="D7" s="33">
        <v>1313</v>
      </c>
      <c r="E7" s="34" t="s">
        <v>2</v>
      </c>
      <c r="F7" s="33">
        <v>2854</v>
      </c>
      <c r="G7" s="19" t="s">
        <v>211</v>
      </c>
      <c r="H7" s="20">
        <v>5000</v>
      </c>
      <c r="I7" s="168" t="s">
        <v>6</v>
      </c>
      <c r="J7" s="21" t="s">
        <v>117</v>
      </c>
      <c r="K7" s="163"/>
      <c r="L7" s="164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</row>
    <row r="8" spans="1:33" s="42" customFormat="1">
      <c r="A8" s="34" t="s">
        <v>157</v>
      </c>
      <c r="B8" s="32">
        <v>43868</v>
      </c>
      <c r="C8" s="32">
        <v>43888</v>
      </c>
      <c r="D8" s="33">
        <v>1315</v>
      </c>
      <c r="E8" s="34" t="s">
        <v>254</v>
      </c>
      <c r="F8" s="33">
        <v>2749</v>
      </c>
      <c r="G8" s="19" t="s">
        <v>193</v>
      </c>
      <c r="H8" s="20">
        <v>11000</v>
      </c>
      <c r="I8" s="168" t="s">
        <v>6</v>
      </c>
      <c r="J8" s="21" t="s">
        <v>171</v>
      </c>
      <c r="K8" s="163"/>
      <c r="L8" s="164"/>
      <c r="M8" s="44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3" s="42" customFormat="1">
      <c r="A9" s="40" t="s">
        <v>141</v>
      </c>
      <c r="B9" s="48">
        <v>43865</v>
      </c>
      <c r="C9" s="48">
        <v>43865</v>
      </c>
      <c r="D9" s="49">
        <v>1317</v>
      </c>
      <c r="E9" s="40" t="s">
        <v>2</v>
      </c>
      <c r="F9" s="49">
        <v>1397</v>
      </c>
      <c r="G9" s="36" t="s">
        <v>22</v>
      </c>
      <c r="H9" s="47">
        <v>35000</v>
      </c>
      <c r="I9" s="167" t="s">
        <v>6</v>
      </c>
      <c r="J9" s="50" t="s">
        <v>97</v>
      </c>
      <c r="K9" s="139"/>
      <c r="L9" s="140"/>
      <c r="M9" s="44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 s="42" customFormat="1">
      <c r="A10" s="40" t="s">
        <v>86</v>
      </c>
      <c r="B10" s="48">
        <v>43866</v>
      </c>
      <c r="C10" s="48">
        <v>43864</v>
      </c>
      <c r="D10" s="49">
        <v>1320</v>
      </c>
      <c r="E10" s="40" t="s">
        <v>216</v>
      </c>
      <c r="F10" s="49">
        <v>2244</v>
      </c>
      <c r="G10" s="36" t="s">
        <v>17</v>
      </c>
      <c r="H10" s="47">
        <v>10000</v>
      </c>
      <c r="I10" s="167" t="s">
        <v>6</v>
      </c>
      <c r="J10" s="50" t="s">
        <v>97</v>
      </c>
      <c r="K10" s="139"/>
      <c r="L10" s="140"/>
      <c r="M10" s="44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1:33" s="41" customFormat="1">
      <c r="A11" s="34" t="s">
        <v>134</v>
      </c>
      <c r="B11" s="32">
        <v>43866</v>
      </c>
      <c r="C11" s="32">
        <v>43866</v>
      </c>
      <c r="D11" s="33">
        <v>1321</v>
      </c>
      <c r="E11" s="34" t="s">
        <v>428</v>
      </c>
      <c r="F11" s="33">
        <v>2494</v>
      </c>
      <c r="G11" s="19" t="s">
        <v>72</v>
      </c>
      <c r="H11" s="20">
        <v>12400</v>
      </c>
      <c r="I11" s="168" t="s">
        <v>6</v>
      </c>
      <c r="J11" s="21" t="s">
        <v>117</v>
      </c>
      <c r="K11" s="163"/>
      <c r="L11" s="164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</row>
    <row r="12" spans="1:33" s="42" customFormat="1">
      <c r="A12" s="40" t="s">
        <v>407</v>
      </c>
      <c r="B12" s="48">
        <v>43866</v>
      </c>
      <c r="C12" s="48">
        <v>43865</v>
      </c>
      <c r="D12" s="49">
        <v>1333</v>
      </c>
      <c r="E12" s="40" t="s">
        <v>2</v>
      </c>
      <c r="F12" s="49">
        <v>1397</v>
      </c>
      <c r="G12" s="36" t="s">
        <v>22</v>
      </c>
      <c r="H12" s="47">
        <v>100000</v>
      </c>
      <c r="I12" s="167" t="s">
        <v>6</v>
      </c>
      <c r="J12" s="50" t="s">
        <v>97</v>
      </c>
      <c r="K12" s="139"/>
      <c r="L12" s="140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</row>
    <row r="13" spans="1:33" s="39" customFormat="1">
      <c r="A13" s="136" t="s">
        <v>157</v>
      </c>
      <c r="B13" s="31">
        <v>43853</v>
      </c>
      <c r="C13" s="31">
        <v>43854</v>
      </c>
      <c r="D13" s="28">
        <v>1299</v>
      </c>
      <c r="E13" s="136" t="s">
        <v>187</v>
      </c>
      <c r="F13" s="28">
        <v>2669</v>
      </c>
      <c r="G13" s="9" t="s">
        <v>419</v>
      </c>
      <c r="H13" s="13">
        <v>4000</v>
      </c>
      <c r="I13" s="166" t="s">
        <v>6</v>
      </c>
      <c r="J13" s="11" t="s">
        <v>420</v>
      </c>
      <c r="K13" s="137"/>
      <c r="L13" s="138"/>
      <c r="M13" s="44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</row>
    <row r="14" spans="1:33" s="44" customFormat="1">
      <c r="A14" s="40" t="s">
        <v>109</v>
      </c>
      <c r="B14" s="48">
        <v>43867</v>
      </c>
      <c r="C14" s="48">
        <v>43864</v>
      </c>
      <c r="D14" s="49">
        <v>1326</v>
      </c>
      <c r="E14" s="40" t="s">
        <v>2</v>
      </c>
      <c r="F14" s="49">
        <v>1869</v>
      </c>
      <c r="G14" s="36" t="s">
        <v>15</v>
      </c>
      <c r="H14" s="47">
        <v>80000</v>
      </c>
      <c r="I14" s="167" t="s">
        <v>6</v>
      </c>
      <c r="J14" s="50" t="s">
        <v>97</v>
      </c>
      <c r="K14" s="139"/>
      <c r="L14" s="140"/>
    </row>
    <row r="15" spans="1:33" s="43" customFormat="1">
      <c r="A15" s="34" t="s">
        <v>431</v>
      </c>
      <c r="B15" s="32">
        <v>43867</v>
      </c>
      <c r="C15" s="32">
        <v>43865</v>
      </c>
      <c r="D15" s="33">
        <v>1329</v>
      </c>
      <c r="E15" s="34" t="s">
        <v>44</v>
      </c>
      <c r="F15" s="33">
        <v>2993</v>
      </c>
      <c r="G15" s="19" t="s">
        <v>430</v>
      </c>
      <c r="H15" s="20">
        <v>30000</v>
      </c>
      <c r="I15" s="168" t="s">
        <v>6</v>
      </c>
      <c r="J15" s="21" t="s">
        <v>117</v>
      </c>
      <c r="K15" s="163"/>
      <c r="L15" s="164"/>
    </row>
    <row r="16" spans="1:33" s="39" customFormat="1">
      <c r="A16" s="40" t="s">
        <v>109</v>
      </c>
      <c r="B16" s="48">
        <v>43867</v>
      </c>
      <c r="C16" s="48">
        <v>43875</v>
      </c>
      <c r="D16" s="49">
        <v>1330</v>
      </c>
      <c r="E16" s="40" t="s">
        <v>2</v>
      </c>
      <c r="F16" s="49">
        <v>2186</v>
      </c>
      <c r="G16" s="36" t="s">
        <v>120</v>
      </c>
      <c r="H16" s="47">
        <v>40000</v>
      </c>
      <c r="I16" s="167" t="s">
        <v>6</v>
      </c>
      <c r="J16" s="177" t="s">
        <v>97</v>
      </c>
      <c r="K16" s="139"/>
      <c r="L16" s="140"/>
      <c r="M16" s="170">
        <v>15000</v>
      </c>
      <c r="N16" t="s">
        <v>82</v>
      </c>
    </row>
    <row r="17" spans="1:13" s="39" customFormat="1">
      <c r="A17" s="40" t="s">
        <v>377</v>
      </c>
      <c r="B17" s="48">
        <v>43864</v>
      </c>
      <c r="C17" s="48">
        <v>43864</v>
      </c>
      <c r="D17" s="49">
        <v>1334</v>
      </c>
      <c r="E17" s="40" t="s">
        <v>2</v>
      </c>
      <c r="F17" s="49">
        <v>1545</v>
      </c>
      <c r="G17" s="36" t="s">
        <v>36</v>
      </c>
      <c r="H17" s="47">
        <v>30000</v>
      </c>
      <c r="I17" s="167" t="s">
        <v>6</v>
      </c>
      <c r="J17" s="50" t="s">
        <v>97</v>
      </c>
      <c r="K17" s="139" t="s">
        <v>473</v>
      </c>
      <c r="L17" s="140"/>
    </row>
    <row r="18" spans="1:13" s="39" customFormat="1">
      <c r="A18" s="40" t="s">
        <v>377</v>
      </c>
      <c r="B18" s="48">
        <v>43864</v>
      </c>
      <c r="C18" s="48">
        <v>43864</v>
      </c>
      <c r="D18" s="49">
        <v>1334</v>
      </c>
      <c r="E18" s="40" t="s">
        <v>2</v>
      </c>
      <c r="F18" s="49">
        <v>2447</v>
      </c>
      <c r="G18" s="36" t="s">
        <v>36</v>
      </c>
      <c r="H18" s="47">
        <v>15000</v>
      </c>
      <c r="I18" s="167" t="s">
        <v>6</v>
      </c>
      <c r="J18" s="50" t="s">
        <v>97</v>
      </c>
      <c r="K18" s="139" t="s">
        <v>474</v>
      </c>
      <c r="L18" s="140"/>
    </row>
    <row r="19" spans="1:13" s="39" customFormat="1">
      <c r="A19" s="40" t="s">
        <v>377</v>
      </c>
      <c r="B19" s="48">
        <v>43864</v>
      </c>
      <c r="C19" s="48">
        <v>43881</v>
      </c>
      <c r="D19" s="49">
        <v>1334</v>
      </c>
      <c r="E19" s="40" t="s">
        <v>2</v>
      </c>
      <c r="F19" s="49">
        <v>2576</v>
      </c>
      <c r="G19" s="36" t="s">
        <v>36</v>
      </c>
      <c r="H19" s="47">
        <v>15000</v>
      </c>
      <c r="I19" s="167" t="s">
        <v>6</v>
      </c>
      <c r="J19" s="50" t="s">
        <v>97</v>
      </c>
      <c r="K19" s="139" t="s">
        <v>69</v>
      </c>
      <c r="L19" s="178"/>
      <c r="M19"/>
    </row>
    <row r="20" spans="1:13" s="39" customFormat="1">
      <c r="A20" s="40" t="s">
        <v>377</v>
      </c>
      <c r="B20" s="48">
        <v>43867</v>
      </c>
      <c r="C20" s="48">
        <v>43881</v>
      </c>
      <c r="D20" s="49">
        <v>1334</v>
      </c>
      <c r="E20" s="40" t="s">
        <v>2</v>
      </c>
      <c r="F20" s="49">
        <v>2818</v>
      </c>
      <c r="G20" s="36" t="s">
        <v>36</v>
      </c>
      <c r="H20" s="47">
        <v>15000</v>
      </c>
      <c r="I20" s="167" t="s">
        <v>6</v>
      </c>
      <c r="J20" s="50" t="s">
        <v>97</v>
      </c>
      <c r="K20" s="139" t="s">
        <v>453</v>
      </c>
      <c r="L20" s="140"/>
    </row>
    <row r="21" spans="1:13" s="39" customFormat="1">
      <c r="A21" s="40" t="s">
        <v>377</v>
      </c>
      <c r="B21" s="48">
        <v>43864</v>
      </c>
      <c r="C21" s="48">
        <v>43881</v>
      </c>
      <c r="D21" s="49">
        <v>1334</v>
      </c>
      <c r="E21" s="40" t="s">
        <v>2</v>
      </c>
      <c r="F21" s="49">
        <v>2448</v>
      </c>
      <c r="G21" s="36" t="s">
        <v>36</v>
      </c>
      <c r="H21" s="47">
        <v>15000</v>
      </c>
      <c r="I21" s="167" t="s">
        <v>6</v>
      </c>
      <c r="J21" s="50" t="s">
        <v>97</v>
      </c>
      <c r="K21" s="139" t="s">
        <v>81</v>
      </c>
      <c r="L21" s="178"/>
    </row>
    <row r="22" spans="1:13" s="39" customFormat="1">
      <c r="A22" s="34" t="s">
        <v>157</v>
      </c>
      <c r="B22" s="32">
        <v>43867</v>
      </c>
      <c r="C22" s="32">
        <v>43881</v>
      </c>
      <c r="D22" s="33">
        <v>1336</v>
      </c>
      <c r="E22" s="34" t="s">
        <v>2</v>
      </c>
      <c r="F22" s="33">
        <v>2525</v>
      </c>
      <c r="G22" s="19" t="s">
        <v>279</v>
      </c>
      <c r="H22" s="20">
        <v>1</v>
      </c>
      <c r="I22" s="168" t="s">
        <v>6</v>
      </c>
      <c r="J22" s="21" t="s">
        <v>453</v>
      </c>
      <c r="K22" s="163"/>
      <c r="L22" s="164"/>
    </row>
    <row r="23" spans="1:13" s="44" customFormat="1">
      <c r="A23" s="40" t="s">
        <v>452</v>
      </c>
      <c r="B23" s="48">
        <v>43867</v>
      </c>
      <c r="C23" s="48">
        <v>43867</v>
      </c>
      <c r="D23" s="49">
        <v>1335</v>
      </c>
      <c r="E23" s="40" t="s">
        <v>2</v>
      </c>
      <c r="F23" s="49">
        <v>1273</v>
      </c>
      <c r="G23" s="36" t="s">
        <v>35</v>
      </c>
      <c r="H23" s="47">
        <v>24000</v>
      </c>
      <c r="I23" s="167" t="s">
        <v>6</v>
      </c>
      <c r="J23" s="50" t="s">
        <v>121</v>
      </c>
      <c r="K23" s="139"/>
      <c r="L23" s="140"/>
    </row>
    <row r="24" spans="1:13" s="39" customFormat="1">
      <c r="A24" s="136" t="s">
        <v>454</v>
      </c>
      <c r="B24" s="31">
        <v>43868</v>
      </c>
      <c r="C24" s="31">
        <v>43866</v>
      </c>
      <c r="D24" s="28">
        <v>1337</v>
      </c>
      <c r="E24" s="136" t="s">
        <v>2</v>
      </c>
      <c r="F24" s="28">
        <v>2347</v>
      </c>
      <c r="G24" s="9" t="s">
        <v>455</v>
      </c>
      <c r="H24" s="13">
        <v>5000</v>
      </c>
      <c r="I24" s="166" t="s">
        <v>6</v>
      </c>
      <c r="J24" s="11" t="s">
        <v>117</v>
      </c>
      <c r="K24" s="137"/>
      <c r="L24" s="138"/>
    </row>
    <row r="25" spans="1:13" s="39" customFormat="1">
      <c r="A25" s="136" t="s">
        <v>456</v>
      </c>
      <c r="B25" s="31">
        <v>43868</v>
      </c>
      <c r="C25" s="31">
        <v>43867</v>
      </c>
      <c r="D25" s="28">
        <v>1338</v>
      </c>
      <c r="E25" s="136" t="s">
        <v>2</v>
      </c>
      <c r="F25" s="28">
        <v>2064</v>
      </c>
      <c r="G25" s="9" t="s">
        <v>430</v>
      </c>
      <c r="H25" s="13">
        <v>20000</v>
      </c>
      <c r="I25" s="166" t="s">
        <v>6</v>
      </c>
      <c r="J25" s="11" t="s">
        <v>117</v>
      </c>
      <c r="K25" s="137"/>
      <c r="L25" s="138"/>
    </row>
    <row r="26" spans="1:13" s="39" customFormat="1">
      <c r="A26" s="136" t="s">
        <v>457</v>
      </c>
      <c r="B26" s="31">
        <v>43868</v>
      </c>
      <c r="C26" s="31">
        <v>43867</v>
      </c>
      <c r="D26" s="28">
        <v>1339</v>
      </c>
      <c r="E26" s="136" t="s">
        <v>428</v>
      </c>
      <c r="F26" s="28">
        <v>2632</v>
      </c>
      <c r="G26" s="9" t="s">
        <v>94</v>
      </c>
      <c r="H26" s="13">
        <v>5000</v>
      </c>
      <c r="I26" s="166" t="s">
        <v>6</v>
      </c>
      <c r="J26" s="11" t="s">
        <v>117</v>
      </c>
      <c r="K26" s="137"/>
      <c r="L26" s="138"/>
    </row>
    <row r="27" spans="1:13" s="44" customFormat="1">
      <c r="A27" s="40" t="s">
        <v>457</v>
      </c>
      <c r="B27" s="48">
        <v>43868</v>
      </c>
      <c r="C27" s="48">
        <v>43867</v>
      </c>
      <c r="D27" s="49">
        <v>1339</v>
      </c>
      <c r="E27" s="40" t="s">
        <v>2</v>
      </c>
      <c r="F27" s="49">
        <v>2039</v>
      </c>
      <c r="G27" s="36" t="s">
        <v>29</v>
      </c>
      <c r="H27" s="47">
        <v>5000</v>
      </c>
      <c r="I27" s="167" t="s">
        <v>6</v>
      </c>
      <c r="J27" s="50" t="s">
        <v>97</v>
      </c>
      <c r="K27" s="139"/>
      <c r="L27" s="140"/>
    </row>
    <row r="28" spans="1:13" s="39" customFormat="1">
      <c r="A28" s="136" t="s">
        <v>157</v>
      </c>
      <c r="B28" s="31">
        <v>43868</v>
      </c>
      <c r="C28" s="31">
        <v>43881</v>
      </c>
      <c r="D28" s="28">
        <v>1341</v>
      </c>
      <c r="E28" s="136" t="s">
        <v>2</v>
      </c>
      <c r="F28" s="28">
        <v>2525</v>
      </c>
      <c r="G28" s="9" t="s">
        <v>279</v>
      </c>
      <c r="H28" s="12">
        <v>1</v>
      </c>
      <c r="I28" s="166" t="s">
        <v>6</v>
      </c>
      <c r="J28" s="11" t="s">
        <v>81</v>
      </c>
      <c r="K28" s="137"/>
      <c r="L28" s="138"/>
    </row>
    <row r="29" spans="1:13" s="39" customFormat="1">
      <c r="A29" s="136" t="s">
        <v>157</v>
      </c>
      <c r="B29" s="31">
        <v>43868</v>
      </c>
      <c r="C29" s="31">
        <v>43881</v>
      </c>
      <c r="D29" s="28">
        <v>1342</v>
      </c>
      <c r="E29" s="136" t="s">
        <v>2</v>
      </c>
      <c r="F29" s="28">
        <v>2525</v>
      </c>
      <c r="G29" s="9" t="s">
        <v>279</v>
      </c>
      <c r="H29" s="12">
        <v>1</v>
      </c>
      <c r="I29" s="166" t="s">
        <v>6</v>
      </c>
      <c r="J29" s="11" t="s">
        <v>131</v>
      </c>
      <c r="K29" s="137"/>
      <c r="L29" s="138"/>
    </row>
    <row r="30" spans="1:13" s="39" customFormat="1">
      <c r="A30" s="136" t="s">
        <v>460</v>
      </c>
      <c r="B30" s="31">
        <v>43874</v>
      </c>
      <c r="C30" s="31">
        <v>43873</v>
      </c>
      <c r="D30" s="28">
        <v>1343</v>
      </c>
      <c r="E30" s="136" t="s">
        <v>44</v>
      </c>
      <c r="F30" s="28">
        <v>2476</v>
      </c>
      <c r="G30" s="9" t="s">
        <v>459</v>
      </c>
      <c r="H30" s="13">
        <v>75000</v>
      </c>
      <c r="I30" s="166" t="s">
        <v>6</v>
      </c>
      <c r="J30" s="11" t="s">
        <v>117</v>
      </c>
      <c r="K30" s="137"/>
      <c r="L30" s="138"/>
    </row>
    <row r="31" spans="1:13" s="44" customFormat="1">
      <c r="A31" s="40" t="s">
        <v>109</v>
      </c>
      <c r="B31" s="48">
        <v>43868</v>
      </c>
      <c r="C31" s="48">
        <v>43865</v>
      </c>
      <c r="D31" s="49">
        <v>1344</v>
      </c>
      <c r="E31" s="40" t="s">
        <v>2</v>
      </c>
      <c r="F31" s="49">
        <v>1468</v>
      </c>
      <c r="G31" s="36" t="s">
        <v>21</v>
      </c>
      <c r="H31" s="47">
        <v>5000</v>
      </c>
      <c r="I31" s="167" t="s">
        <v>6</v>
      </c>
      <c r="J31" s="50" t="s">
        <v>97</v>
      </c>
      <c r="K31" s="139"/>
      <c r="L31" s="140"/>
    </row>
    <row r="32" spans="1:13" s="44" customFormat="1">
      <c r="A32" s="40" t="s">
        <v>138</v>
      </c>
      <c r="B32" s="48">
        <v>43868</v>
      </c>
      <c r="C32" s="48">
        <v>43864</v>
      </c>
      <c r="D32" s="49">
        <v>1346</v>
      </c>
      <c r="E32" s="40" t="s">
        <v>2</v>
      </c>
      <c r="F32" s="49">
        <v>1403</v>
      </c>
      <c r="G32" s="36" t="s">
        <v>17</v>
      </c>
      <c r="H32" s="47">
        <v>5000</v>
      </c>
      <c r="I32" s="167" t="s">
        <v>6</v>
      </c>
      <c r="J32" s="50" t="s">
        <v>97</v>
      </c>
      <c r="K32" s="139"/>
      <c r="L32" s="140"/>
    </row>
    <row r="33" spans="1:12" s="39" customFormat="1">
      <c r="A33" s="136" t="s">
        <v>109</v>
      </c>
      <c r="B33" s="31">
        <v>43868</v>
      </c>
      <c r="C33" s="31">
        <v>43868</v>
      </c>
      <c r="D33" s="28">
        <v>1347</v>
      </c>
      <c r="E33" s="136" t="s">
        <v>7</v>
      </c>
      <c r="F33" s="28">
        <v>785</v>
      </c>
      <c r="G33" s="9" t="s">
        <v>461</v>
      </c>
      <c r="H33" s="13">
        <v>5000</v>
      </c>
      <c r="I33" s="166" t="s">
        <v>6</v>
      </c>
      <c r="J33" s="11" t="s">
        <v>117</v>
      </c>
      <c r="K33" s="137"/>
      <c r="L33" s="138"/>
    </row>
    <row r="34" spans="1:12" s="44" customFormat="1">
      <c r="A34" s="40" t="s">
        <v>109</v>
      </c>
      <c r="B34" s="48">
        <v>43868</v>
      </c>
      <c r="C34" s="48">
        <v>43866</v>
      </c>
      <c r="D34" s="49">
        <v>1347</v>
      </c>
      <c r="E34" s="40" t="s">
        <v>2</v>
      </c>
      <c r="F34" s="49">
        <v>1786</v>
      </c>
      <c r="G34" s="36" t="s">
        <v>9</v>
      </c>
      <c r="H34" s="47">
        <v>5000</v>
      </c>
      <c r="I34" s="167" t="s">
        <v>6</v>
      </c>
      <c r="J34" s="50" t="s">
        <v>97</v>
      </c>
      <c r="K34" s="139"/>
      <c r="L34" s="140"/>
    </row>
    <row r="35" spans="1:12" s="39" customFormat="1">
      <c r="A35" s="136" t="s">
        <v>109</v>
      </c>
      <c r="B35" s="31">
        <v>43868</v>
      </c>
      <c r="C35" s="31">
        <v>43868</v>
      </c>
      <c r="D35" s="28">
        <v>1347</v>
      </c>
      <c r="E35" s="136" t="s">
        <v>2</v>
      </c>
      <c r="F35" s="28">
        <v>3005</v>
      </c>
      <c r="G35" s="9" t="s">
        <v>399</v>
      </c>
      <c r="H35" s="13">
        <v>5000</v>
      </c>
      <c r="I35" s="166" t="s">
        <v>6</v>
      </c>
      <c r="J35" s="11" t="s">
        <v>117</v>
      </c>
      <c r="K35" s="137"/>
      <c r="L35" s="138"/>
    </row>
    <row r="36" spans="1:12" s="44" customFormat="1">
      <c r="A36" s="40" t="s">
        <v>110</v>
      </c>
      <c r="B36" s="48">
        <v>43866</v>
      </c>
      <c r="C36" s="48">
        <v>43865</v>
      </c>
      <c r="D36" s="49">
        <v>1350</v>
      </c>
      <c r="E36" s="40" t="s">
        <v>2</v>
      </c>
      <c r="F36" s="49">
        <v>1468</v>
      </c>
      <c r="G36" s="36" t="s">
        <v>21</v>
      </c>
      <c r="H36" s="47">
        <v>5000</v>
      </c>
      <c r="I36" s="167" t="s">
        <v>6</v>
      </c>
      <c r="J36" s="50" t="s">
        <v>97</v>
      </c>
      <c r="K36" s="139"/>
      <c r="L36" s="140"/>
    </row>
    <row r="37" spans="1:12" s="44" customFormat="1">
      <c r="A37" s="40" t="s">
        <v>110</v>
      </c>
      <c r="B37" s="48">
        <v>43866</v>
      </c>
      <c r="C37" s="48">
        <v>43865</v>
      </c>
      <c r="D37" s="49">
        <v>1350</v>
      </c>
      <c r="E37" s="40" t="s">
        <v>165</v>
      </c>
      <c r="F37" s="49">
        <v>3017</v>
      </c>
      <c r="G37" s="36" t="s">
        <v>21</v>
      </c>
      <c r="H37" s="47">
        <v>1000</v>
      </c>
      <c r="I37" s="167" t="s">
        <v>6</v>
      </c>
      <c r="J37" s="50" t="s">
        <v>97</v>
      </c>
      <c r="K37" s="139"/>
      <c r="L37" s="140"/>
    </row>
    <row r="38" spans="1:12" s="44" customFormat="1">
      <c r="A38" s="40" t="s">
        <v>235</v>
      </c>
      <c r="B38" s="48">
        <v>43871</v>
      </c>
      <c r="C38" s="48">
        <v>43868</v>
      </c>
      <c r="D38" s="49">
        <v>1351</v>
      </c>
      <c r="E38" s="40" t="s">
        <v>2</v>
      </c>
      <c r="F38" s="49">
        <v>2714</v>
      </c>
      <c r="G38" s="36" t="s">
        <v>16</v>
      </c>
      <c r="H38" s="47">
        <v>10000</v>
      </c>
      <c r="I38" s="167" t="s">
        <v>6</v>
      </c>
      <c r="J38" s="50" t="s">
        <v>97</v>
      </c>
      <c r="K38" s="139"/>
      <c r="L38" s="140"/>
    </row>
    <row r="39" spans="1:12" s="39" customFormat="1">
      <c r="A39" s="136" t="s">
        <v>226</v>
      </c>
      <c r="B39" s="31">
        <v>43871</v>
      </c>
      <c r="C39" s="31">
        <v>43871</v>
      </c>
      <c r="D39" s="28">
        <v>1352</v>
      </c>
      <c r="E39" s="136" t="s">
        <v>2</v>
      </c>
      <c r="F39" s="28">
        <v>3011</v>
      </c>
      <c r="G39" s="9" t="s">
        <v>75</v>
      </c>
      <c r="H39" s="13">
        <v>30000</v>
      </c>
      <c r="I39" s="166" t="s">
        <v>6</v>
      </c>
      <c r="J39" s="11" t="s">
        <v>117</v>
      </c>
      <c r="K39" s="172" t="s">
        <v>131</v>
      </c>
      <c r="L39" s="138"/>
    </row>
    <row r="40" spans="1:12" s="39" customFormat="1">
      <c r="A40" s="136" t="s">
        <v>157</v>
      </c>
      <c r="B40" s="31">
        <v>43871</v>
      </c>
      <c r="C40" s="31">
        <v>43881</v>
      </c>
      <c r="D40" s="28">
        <v>1353</v>
      </c>
      <c r="E40" s="136" t="s">
        <v>2</v>
      </c>
      <c r="F40" s="28">
        <v>2525</v>
      </c>
      <c r="G40" s="9" t="s">
        <v>462</v>
      </c>
      <c r="H40" s="13">
        <v>4</v>
      </c>
      <c r="I40" s="166" t="s">
        <v>6</v>
      </c>
      <c r="J40" s="11" t="s">
        <v>463</v>
      </c>
      <c r="K40" s="172"/>
      <c r="L40" s="138"/>
    </row>
    <row r="41" spans="1:12" s="39" customFormat="1">
      <c r="A41" s="136" t="s">
        <v>157</v>
      </c>
      <c r="B41" s="31">
        <v>43871</v>
      </c>
      <c r="C41" s="31">
        <v>43873</v>
      </c>
      <c r="D41" s="28">
        <v>1354</v>
      </c>
      <c r="E41" s="136" t="s">
        <v>7</v>
      </c>
      <c r="F41" s="28">
        <v>2798</v>
      </c>
      <c r="G41" s="9" t="s">
        <v>185</v>
      </c>
      <c r="H41" s="13">
        <v>28400</v>
      </c>
      <c r="I41" s="166" t="s">
        <v>6</v>
      </c>
      <c r="J41" s="11" t="s">
        <v>184</v>
      </c>
      <c r="K41" s="172"/>
      <c r="L41" s="138"/>
    </row>
    <row r="42" spans="1:12" s="39" customFormat="1">
      <c r="A42" s="136" t="s">
        <v>157</v>
      </c>
      <c r="B42" s="31">
        <v>43871</v>
      </c>
      <c r="C42" s="31">
        <v>43878</v>
      </c>
      <c r="D42" s="28">
        <v>1355</v>
      </c>
      <c r="E42" s="136" t="s">
        <v>7</v>
      </c>
      <c r="F42" s="28">
        <v>2669</v>
      </c>
      <c r="G42" s="9" t="s">
        <v>464</v>
      </c>
      <c r="H42" s="13">
        <v>1</v>
      </c>
      <c r="I42" s="166" t="s">
        <v>6</v>
      </c>
      <c r="J42" s="11" t="s">
        <v>465</v>
      </c>
      <c r="K42" s="172" t="s">
        <v>400</v>
      </c>
      <c r="L42" s="138"/>
    </row>
    <row r="43" spans="1:12" s="39" customFormat="1">
      <c r="A43" s="136" t="s">
        <v>466</v>
      </c>
      <c r="B43" s="31">
        <v>43871</v>
      </c>
      <c r="C43" s="31">
        <v>43868</v>
      </c>
      <c r="D43" s="28">
        <v>1356</v>
      </c>
      <c r="E43" s="136" t="s">
        <v>2</v>
      </c>
      <c r="F43" s="28">
        <v>3010</v>
      </c>
      <c r="G43" s="9" t="s">
        <v>467</v>
      </c>
      <c r="H43" s="13">
        <v>200</v>
      </c>
      <c r="I43" s="166" t="s">
        <v>6</v>
      </c>
      <c r="J43" s="11" t="s">
        <v>117</v>
      </c>
      <c r="K43" s="172"/>
      <c r="L43" s="138"/>
    </row>
    <row r="44" spans="1:12" s="44" customFormat="1">
      <c r="A44" s="40" t="s">
        <v>468</v>
      </c>
      <c r="B44" s="48">
        <v>43871</v>
      </c>
      <c r="C44" s="48">
        <v>43864</v>
      </c>
      <c r="D44" s="49">
        <v>1357</v>
      </c>
      <c r="E44" s="40" t="s">
        <v>2</v>
      </c>
      <c r="F44" s="49">
        <v>1869</v>
      </c>
      <c r="G44" s="36" t="s">
        <v>15</v>
      </c>
      <c r="H44" s="47">
        <v>10000</v>
      </c>
      <c r="I44" s="167" t="s">
        <v>6</v>
      </c>
      <c r="J44" s="50" t="s">
        <v>97</v>
      </c>
      <c r="K44" s="139"/>
      <c r="L44" s="140"/>
    </row>
    <row r="45" spans="1:12" s="39" customFormat="1">
      <c r="A45" s="136" t="s">
        <v>111</v>
      </c>
      <c r="B45" s="31">
        <v>43878</v>
      </c>
      <c r="C45" s="31">
        <v>43878</v>
      </c>
      <c r="D45" s="28">
        <v>3148</v>
      </c>
      <c r="E45" s="136" t="s">
        <v>2</v>
      </c>
      <c r="F45" s="28">
        <v>2691</v>
      </c>
      <c r="G45" s="9" t="s">
        <v>47</v>
      </c>
      <c r="H45" s="13">
        <v>100000</v>
      </c>
      <c r="I45" s="166" t="s">
        <v>6</v>
      </c>
      <c r="J45" s="11"/>
      <c r="K45" s="137"/>
      <c r="L45" s="138"/>
    </row>
    <row r="46" spans="1:12" s="39" customFormat="1">
      <c r="A46" s="136" t="s">
        <v>157</v>
      </c>
      <c r="B46" s="31">
        <v>43878</v>
      </c>
      <c r="C46" s="31">
        <v>43878</v>
      </c>
      <c r="D46" s="28">
        <v>1358</v>
      </c>
      <c r="E46" s="136" t="s">
        <v>2</v>
      </c>
      <c r="F46" s="28">
        <v>2691</v>
      </c>
      <c r="G46" s="9" t="s">
        <v>47</v>
      </c>
      <c r="H46" s="13">
        <v>106400</v>
      </c>
      <c r="I46" s="166" t="s">
        <v>6</v>
      </c>
      <c r="J46" s="22"/>
      <c r="K46" s="137"/>
      <c r="L46" s="138"/>
    </row>
    <row r="47" spans="1:12" s="44" customFormat="1">
      <c r="A47" s="40" t="s">
        <v>109</v>
      </c>
      <c r="B47" s="48">
        <v>43878</v>
      </c>
      <c r="C47" s="48">
        <v>43868</v>
      </c>
      <c r="D47" s="49">
        <v>1345</v>
      </c>
      <c r="E47" s="40" t="s">
        <v>2</v>
      </c>
      <c r="F47" s="49">
        <v>869</v>
      </c>
      <c r="G47" s="36" t="s">
        <v>16</v>
      </c>
      <c r="H47" s="47">
        <v>210000</v>
      </c>
      <c r="I47" s="167" t="s">
        <v>6</v>
      </c>
      <c r="J47" s="50" t="s">
        <v>97</v>
      </c>
      <c r="K47" s="139"/>
      <c r="L47" s="140"/>
    </row>
    <row r="48" spans="1:12" s="44" customFormat="1">
      <c r="A48" s="40" t="s">
        <v>375</v>
      </c>
      <c r="B48" s="48">
        <v>43878</v>
      </c>
      <c r="C48" s="48">
        <v>43875</v>
      </c>
      <c r="D48" s="49">
        <v>1251</v>
      </c>
      <c r="E48" s="40" t="s">
        <v>40</v>
      </c>
      <c r="F48" s="49">
        <v>2115</v>
      </c>
      <c r="G48" s="36" t="s">
        <v>51</v>
      </c>
      <c r="H48" s="36">
        <v>300</v>
      </c>
      <c r="I48" s="167" t="s">
        <v>6</v>
      </c>
      <c r="J48" s="50" t="s">
        <v>97</v>
      </c>
      <c r="K48" s="139"/>
      <c r="L48" s="140"/>
    </row>
    <row r="49" spans="1:13" s="44" customFormat="1">
      <c r="A49" s="40" t="s">
        <v>608</v>
      </c>
      <c r="B49" s="48">
        <v>43878</v>
      </c>
      <c r="C49" s="48">
        <v>43875</v>
      </c>
      <c r="D49" s="49">
        <v>1251</v>
      </c>
      <c r="E49" s="40" t="s">
        <v>40</v>
      </c>
      <c r="F49" s="49">
        <v>2115</v>
      </c>
      <c r="G49" s="36" t="s">
        <v>51</v>
      </c>
      <c r="H49" s="36">
        <v>100</v>
      </c>
      <c r="I49" s="167" t="s">
        <v>6</v>
      </c>
      <c r="J49" s="50" t="s">
        <v>97</v>
      </c>
      <c r="K49" s="139"/>
      <c r="L49" s="140"/>
    </row>
    <row r="50" spans="1:13" s="39" customFormat="1">
      <c r="A50" s="136" t="s">
        <v>469</v>
      </c>
      <c r="B50" s="31">
        <v>43868</v>
      </c>
      <c r="C50" s="31">
        <v>43868</v>
      </c>
      <c r="D50" s="28">
        <v>3149</v>
      </c>
      <c r="E50" s="136" t="s">
        <v>40</v>
      </c>
      <c r="F50" s="28">
        <v>3012</v>
      </c>
      <c r="G50" s="9" t="s">
        <v>58</v>
      </c>
      <c r="H50" s="13">
        <v>1000</v>
      </c>
      <c r="I50" s="166" t="s">
        <v>6</v>
      </c>
      <c r="J50" s="11" t="s">
        <v>117</v>
      </c>
      <c r="K50" s="137"/>
      <c r="L50" s="138"/>
    </row>
    <row r="51" spans="1:13" s="39" customFormat="1">
      <c r="A51" s="136" t="s">
        <v>470</v>
      </c>
      <c r="B51" s="31">
        <v>43873</v>
      </c>
      <c r="C51" s="31">
        <v>43880</v>
      </c>
      <c r="D51" s="28">
        <v>1360</v>
      </c>
      <c r="E51" s="136" t="s">
        <v>199</v>
      </c>
      <c r="F51" s="28">
        <v>1183</v>
      </c>
      <c r="G51" s="9" t="s">
        <v>41</v>
      </c>
      <c r="H51" s="13">
        <v>10000</v>
      </c>
      <c r="I51" s="166" t="s">
        <v>6</v>
      </c>
      <c r="J51" s="11" t="s">
        <v>471</v>
      </c>
      <c r="K51" s="137"/>
      <c r="L51" s="138"/>
    </row>
    <row r="52" spans="1:13" s="44" customFormat="1">
      <c r="A52" s="40" t="s">
        <v>109</v>
      </c>
      <c r="B52" s="48">
        <v>43871</v>
      </c>
      <c r="C52" s="48">
        <v>43868</v>
      </c>
      <c r="D52" s="49">
        <v>3152</v>
      </c>
      <c r="E52" s="40" t="s">
        <v>2</v>
      </c>
      <c r="F52" s="49">
        <v>1869</v>
      </c>
      <c r="G52" s="36" t="s">
        <v>15</v>
      </c>
      <c r="H52" s="47">
        <v>80000</v>
      </c>
      <c r="I52" s="167" t="s">
        <v>6</v>
      </c>
      <c r="J52" s="50" t="s">
        <v>97</v>
      </c>
      <c r="K52" s="139"/>
      <c r="L52" s="140"/>
    </row>
    <row r="53" spans="1:13" s="39" customFormat="1">
      <c r="A53" s="136" t="s">
        <v>400</v>
      </c>
      <c r="B53" s="31">
        <v>43874</v>
      </c>
      <c r="C53" s="31">
        <v>43878</v>
      </c>
      <c r="D53" s="28">
        <v>3156</v>
      </c>
      <c r="E53" s="136" t="s">
        <v>7</v>
      </c>
      <c r="F53" s="28">
        <v>3013</v>
      </c>
      <c r="G53" s="9" t="s">
        <v>399</v>
      </c>
      <c r="H53" s="13">
        <v>2000</v>
      </c>
      <c r="I53" s="166" t="s">
        <v>6</v>
      </c>
      <c r="J53" s="11" t="s">
        <v>117</v>
      </c>
      <c r="K53" s="137"/>
      <c r="L53" s="138"/>
      <c r="M53" t="s">
        <v>504</v>
      </c>
    </row>
    <row r="54" spans="1:13" s="39" customFormat="1">
      <c r="A54" s="136" t="s">
        <v>400</v>
      </c>
      <c r="B54" s="31">
        <v>43874</v>
      </c>
      <c r="C54" s="31">
        <v>43878</v>
      </c>
      <c r="D54" s="28">
        <v>3156</v>
      </c>
      <c r="E54" s="136" t="s">
        <v>7</v>
      </c>
      <c r="F54" s="28">
        <v>3014</v>
      </c>
      <c r="G54" s="9" t="s">
        <v>399</v>
      </c>
      <c r="H54" s="13">
        <v>2000</v>
      </c>
      <c r="I54" s="166" t="s">
        <v>6</v>
      </c>
      <c r="J54" s="11" t="s">
        <v>117</v>
      </c>
      <c r="K54" s="137"/>
      <c r="L54" s="138"/>
      <c r="M54" t="s">
        <v>504</v>
      </c>
    </row>
    <row r="55" spans="1:13" s="44" customFormat="1">
      <c r="A55" s="40" t="s">
        <v>472</v>
      </c>
      <c r="B55" s="48">
        <v>43873</v>
      </c>
      <c r="C55" s="48">
        <v>43866</v>
      </c>
      <c r="D55" s="49">
        <v>3159</v>
      </c>
      <c r="E55" s="40" t="s">
        <v>7</v>
      </c>
      <c r="F55" s="49">
        <v>2807</v>
      </c>
      <c r="G55" s="36" t="s">
        <v>477</v>
      </c>
      <c r="H55" s="47">
        <v>10000</v>
      </c>
      <c r="I55" s="167" t="s">
        <v>6</v>
      </c>
      <c r="J55" s="50" t="s">
        <v>97</v>
      </c>
      <c r="K55" s="139"/>
      <c r="L55" s="140"/>
    </row>
    <row r="56" spans="1:13" s="44" customFormat="1">
      <c r="A56" s="40" t="s">
        <v>472</v>
      </c>
      <c r="B56" s="48">
        <v>43873</v>
      </c>
      <c r="C56" s="48">
        <v>43866</v>
      </c>
      <c r="D56" s="49">
        <v>3159</v>
      </c>
      <c r="E56" s="40" t="s">
        <v>2</v>
      </c>
      <c r="F56" s="49">
        <v>2039</v>
      </c>
      <c r="G56" s="36" t="s">
        <v>29</v>
      </c>
      <c r="H56" s="47">
        <v>10000</v>
      </c>
      <c r="I56" s="167" t="s">
        <v>6</v>
      </c>
      <c r="J56" s="50" t="s">
        <v>97</v>
      </c>
      <c r="K56" s="139"/>
      <c r="L56" s="140"/>
    </row>
    <row r="57" spans="1:13" s="44" customFormat="1">
      <c r="A57" s="40" t="s">
        <v>101</v>
      </c>
      <c r="B57" s="48">
        <v>43874</v>
      </c>
      <c r="C57" s="48">
        <v>43866</v>
      </c>
      <c r="D57" s="49">
        <v>3164</v>
      </c>
      <c r="E57" s="40" t="s">
        <v>2</v>
      </c>
      <c r="F57" s="49">
        <v>2740</v>
      </c>
      <c r="G57" s="36" t="s">
        <v>103</v>
      </c>
      <c r="H57" s="47">
        <v>9000</v>
      </c>
      <c r="I57" s="167" t="s">
        <v>6</v>
      </c>
      <c r="J57" s="50" t="s">
        <v>97</v>
      </c>
      <c r="K57" s="139"/>
      <c r="L57" s="140"/>
    </row>
    <row r="58" spans="1:13" s="44" customFormat="1">
      <c r="A58" s="40" t="s">
        <v>160</v>
      </c>
      <c r="B58" s="48">
        <v>43874</v>
      </c>
      <c r="C58" s="48">
        <v>43866</v>
      </c>
      <c r="D58" s="49">
        <v>3165</v>
      </c>
      <c r="E58" s="40" t="s">
        <v>165</v>
      </c>
      <c r="F58" s="49">
        <v>3016</v>
      </c>
      <c r="G58" s="36" t="s">
        <v>22</v>
      </c>
      <c r="H58" s="47">
        <v>10000</v>
      </c>
      <c r="I58" s="167" t="s">
        <v>6</v>
      </c>
      <c r="J58" s="50" t="s">
        <v>97</v>
      </c>
      <c r="K58" s="139"/>
      <c r="L58" s="140"/>
    </row>
    <row r="59" spans="1:13" s="44" customFormat="1">
      <c r="A59" s="40" t="s">
        <v>223</v>
      </c>
      <c r="B59" s="48">
        <v>43874</v>
      </c>
      <c r="C59" s="48">
        <v>43866</v>
      </c>
      <c r="D59" s="49">
        <v>3168</v>
      </c>
      <c r="E59" s="40" t="s">
        <v>2</v>
      </c>
      <c r="F59" s="49">
        <v>838</v>
      </c>
      <c r="G59" s="36" t="s">
        <v>5</v>
      </c>
      <c r="H59" s="47">
        <v>10000</v>
      </c>
      <c r="I59" s="167" t="s">
        <v>6</v>
      </c>
      <c r="J59" s="50" t="s">
        <v>97</v>
      </c>
      <c r="K59" s="139"/>
      <c r="L59" s="140"/>
    </row>
    <row r="60" spans="1:13" s="44" customFormat="1">
      <c r="A60" s="34" t="s">
        <v>480</v>
      </c>
      <c r="B60" s="32">
        <v>43873</v>
      </c>
      <c r="C60" s="32">
        <v>43871</v>
      </c>
      <c r="D60" s="33">
        <v>3170</v>
      </c>
      <c r="E60" s="34" t="s">
        <v>2</v>
      </c>
      <c r="F60" s="33">
        <v>1350</v>
      </c>
      <c r="G60" s="19" t="s">
        <v>182</v>
      </c>
      <c r="H60" s="20">
        <v>10000</v>
      </c>
      <c r="I60" s="168" t="s">
        <v>6</v>
      </c>
      <c r="J60" s="21" t="s">
        <v>117</v>
      </c>
      <c r="K60" s="163"/>
      <c r="L60" s="140"/>
    </row>
    <row r="61" spans="1:13" s="44" customFormat="1">
      <c r="A61" s="34" t="s">
        <v>481</v>
      </c>
      <c r="B61" s="32">
        <v>43874</v>
      </c>
      <c r="C61" s="32">
        <v>44175</v>
      </c>
      <c r="D61" s="33">
        <v>3171</v>
      </c>
      <c r="E61" s="34" t="s">
        <v>7</v>
      </c>
      <c r="F61" s="33">
        <v>2743</v>
      </c>
      <c r="G61" s="19" t="s">
        <v>482</v>
      </c>
      <c r="H61" s="20">
        <v>2500</v>
      </c>
      <c r="I61" s="168" t="s">
        <v>6</v>
      </c>
      <c r="J61" s="21" t="s">
        <v>117</v>
      </c>
      <c r="K61" s="163"/>
      <c r="L61" s="140"/>
    </row>
    <row r="62" spans="1:13" s="44" customFormat="1">
      <c r="A62" s="40" t="s">
        <v>483</v>
      </c>
      <c r="B62" s="48">
        <v>43874</v>
      </c>
      <c r="C62" s="48">
        <v>43871</v>
      </c>
      <c r="D62" s="49">
        <v>3172</v>
      </c>
      <c r="E62" s="40" t="s">
        <v>40</v>
      </c>
      <c r="F62" s="49">
        <v>2115</v>
      </c>
      <c r="G62" s="36" t="s">
        <v>52</v>
      </c>
      <c r="H62" s="47">
        <v>8</v>
      </c>
      <c r="I62" s="167" t="s">
        <v>6</v>
      </c>
      <c r="J62" s="50" t="s">
        <v>97</v>
      </c>
      <c r="K62" s="139"/>
      <c r="L62" s="140"/>
    </row>
    <row r="63" spans="1:13" s="44" customFormat="1">
      <c r="A63" s="40" t="s">
        <v>68</v>
      </c>
      <c r="B63" s="48">
        <v>43874</v>
      </c>
      <c r="C63" s="48">
        <v>43871</v>
      </c>
      <c r="D63" s="49">
        <v>3173</v>
      </c>
      <c r="E63" s="40" t="s">
        <v>2</v>
      </c>
      <c r="F63" s="49">
        <v>1960</v>
      </c>
      <c r="G63" s="36" t="s">
        <v>13</v>
      </c>
      <c r="H63" s="47">
        <v>20000</v>
      </c>
      <c r="I63" s="167" t="s">
        <v>6</v>
      </c>
      <c r="J63" s="50" t="s">
        <v>97</v>
      </c>
      <c r="K63" s="139"/>
      <c r="L63" s="140"/>
    </row>
    <row r="64" spans="1:13" s="44" customFormat="1">
      <c r="A64" s="34" t="s">
        <v>484</v>
      </c>
      <c r="B64" s="32">
        <v>43874</v>
      </c>
      <c r="C64" s="32">
        <v>43886</v>
      </c>
      <c r="D64" s="33">
        <v>3175</v>
      </c>
      <c r="E64" s="34" t="s">
        <v>40</v>
      </c>
      <c r="F64" s="33">
        <v>2875</v>
      </c>
      <c r="G64" s="19" t="s">
        <v>20</v>
      </c>
      <c r="H64" s="20">
        <v>10000</v>
      </c>
      <c r="I64" s="168" t="s">
        <v>6</v>
      </c>
      <c r="J64" s="21" t="s">
        <v>486</v>
      </c>
      <c r="K64" s="163"/>
      <c r="L64" s="164"/>
    </row>
    <row r="65" spans="1:12" s="44" customFormat="1">
      <c r="A65" s="34" t="s">
        <v>484</v>
      </c>
      <c r="B65" s="32">
        <v>43874</v>
      </c>
      <c r="C65" s="32">
        <v>43886</v>
      </c>
      <c r="D65" s="33">
        <v>3175</v>
      </c>
      <c r="E65" s="34" t="s">
        <v>40</v>
      </c>
      <c r="F65" s="33">
        <v>2876</v>
      </c>
      <c r="G65" s="19" t="s">
        <v>178</v>
      </c>
      <c r="H65" s="20">
        <v>21000</v>
      </c>
      <c r="I65" s="168" t="s">
        <v>6</v>
      </c>
      <c r="J65" s="21" t="s">
        <v>486</v>
      </c>
      <c r="K65" s="163"/>
      <c r="L65" s="164"/>
    </row>
    <row r="66" spans="1:12" s="44" customFormat="1">
      <c r="A66" s="34" t="s">
        <v>157</v>
      </c>
      <c r="B66" s="32">
        <v>43875</v>
      </c>
      <c r="C66" s="32">
        <v>43886</v>
      </c>
      <c r="D66" s="33">
        <v>1364</v>
      </c>
      <c r="E66" s="34" t="s">
        <v>40</v>
      </c>
      <c r="F66" s="33">
        <v>2875</v>
      </c>
      <c r="G66" s="19" t="s">
        <v>20</v>
      </c>
      <c r="H66" s="20">
        <v>10000</v>
      </c>
      <c r="I66" s="168" t="s">
        <v>6</v>
      </c>
      <c r="J66" s="21" t="s">
        <v>486</v>
      </c>
      <c r="K66" s="163"/>
      <c r="L66" s="164"/>
    </row>
    <row r="67" spans="1:12" s="44" customFormat="1">
      <c r="A67" s="34" t="s">
        <v>157</v>
      </c>
      <c r="B67" s="32">
        <v>43875</v>
      </c>
      <c r="C67" s="32">
        <v>43886</v>
      </c>
      <c r="D67" s="33">
        <v>1364</v>
      </c>
      <c r="E67" s="34" t="s">
        <v>40</v>
      </c>
      <c r="F67" s="33">
        <v>2876</v>
      </c>
      <c r="G67" s="19" t="s">
        <v>178</v>
      </c>
      <c r="H67" s="20">
        <v>21000</v>
      </c>
      <c r="I67" s="168" t="s">
        <v>6</v>
      </c>
      <c r="J67" s="21" t="s">
        <v>486</v>
      </c>
      <c r="K67" s="163"/>
      <c r="L67" s="164"/>
    </row>
    <row r="68" spans="1:12" s="44" customFormat="1">
      <c r="A68" s="40" t="s">
        <v>485</v>
      </c>
      <c r="B68" s="48">
        <v>43875</v>
      </c>
      <c r="C68" s="48">
        <v>43871</v>
      </c>
      <c r="D68" s="49">
        <v>3188</v>
      </c>
      <c r="E68" s="40" t="s">
        <v>2</v>
      </c>
      <c r="F68" s="49">
        <v>2039</v>
      </c>
      <c r="G68" s="36" t="s">
        <v>29</v>
      </c>
      <c r="H68" s="47">
        <v>20000</v>
      </c>
      <c r="I68" s="167" t="s">
        <v>6</v>
      </c>
      <c r="J68" s="50" t="s">
        <v>97</v>
      </c>
      <c r="K68" s="139"/>
      <c r="L68" s="140"/>
    </row>
    <row r="69" spans="1:12" s="44" customFormat="1">
      <c r="A69" s="40" t="s">
        <v>485</v>
      </c>
      <c r="B69" s="48">
        <v>43879</v>
      </c>
      <c r="C69" s="48">
        <v>43882</v>
      </c>
      <c r="D69" s="49">
        <v>3177</v>
      </c>
      <c r="E69" s="40" t="s">
        <v>40</v>
      </c>
      <c r="F69" s="49">
        <v>2063</v>
      </c>
      <c r="G69" s="36" t="s">
        <v>487</v>
      </c>
      <c r="H69" s="47">
        <v>5</v>
      </c>
      <c r="I69" s="167" t="s">
        <v>6</v>
      </c>
      <c r="J69" s="21" t="s">
        <v>97</v>
      </c>
      <c r="K69" s="139"/>
      <c r="L69" s="140"/>
    </row>
    <row r="70" spans="1:12" s="43" customFormat="1">
      <c r="A70" s="34" t="s">
        <v>488</v>
      </c>
      <c r="B70" s="32">
        <v>43875</v>
      </c>
      <c r="C70" s="32">
        <v>43875</v>
      </c>
      <c r="D70" s="33">
        <v>3196</v>
      </c>
      <c r="E70" s="34" t="s">
        <v>2</v>
      </c>
      <c r="F70" s="33">
        <v>3025</v>
      </c>
      <c r="G70" s="19" t="s">
        <v>14</v>
      </c>
      <c r="H70" s="20">
        <v>55000</v>
      </c>
      <c r="I70" s="168" t="s">
        <v>6</v>
      </c>
      <c r="J70" s="21" t="s">
        <v>117</v>
      </c>
      <c r="K70" s="163"/>
      <c r="L70" s="164"/>
    </row>
    <row r="71" spans="1:12" s="39" customFormat="1">
      <c r="A71" s="29" t="s">
        <v>109</v>
      </c>
      <c r="B71" s="31">
        <v>43878</v>
      </c>
      <c r="C71" s="31">
        <v>43873</v>
      </c>
      <c r="D71" s="28">
        <v>3199</v>
      </c>
      <c r="E71" s="29" t="s">
        <v>2</v>
      </c>
      <c r="F71" s="28">
        <v>3027</v>
      </c>
      <c r="G71" s="12" t="s">
        <v>461</v>
      </c>
      <c r="H71" s="13">
        <v>40000</v>
      </c>
      <c r="I71" s="166" t="s">
        <v>6</v>
      </c>
      <c r="J71" s="22" t="s">
        <v>117</v>
      </c>
      <c r="K71" s="137"/>
      <c r="L71" s="138"/>
    </row>
    <row r="72" spans="1:12" s="44" customFormat="1">
      <c r="A72" s="40" t="s">
        <v>109</v>
      </c>
      <c r="B72" s="48">
        <v>43872</v>
      </c>
      <c r="C72" s="48">
        <v>43871</v>
      </c>
      <c r="D72" s="49">
        <v>3200</v>
      </c>
      <c r="E72" s="40" t="s">
        <v>2</v>
      </c>
      <c r="F72" s="49">
        <v>1545</v>
      </c>
      <c r="G72" s="36" t="s">
        <v>36</v>
      </c>
      <c r="H72" s="47">
        <v>20000</v>
      </c>
      <c r="I72" s="167" t="s">
        <v>6</v>
      </c>
      <c r="J72" s="50" t="s">
        <v>97</v>
      </c>
      <c r="K72" s="139"/>
      <c r="L72" s="140"/>
    </row>
    <row r="73" spans="1:12" s="39" customFormat="1">
      <c r="A73" s="136" t="s">
        <v>483</v>
      </c>
      <c r="B73" s="31">
        <v>43875</v>
      </c>
      <c r="C73" s="31">
        <v>43875</v>
      </c>
      <c r="D73" s="28">
        <v>3181</v>
      </c>
      <c r="E73" s="136" t="s">
        <v>216</v>
      </c>
      <c r="F73" s="28">
        <v>2491</v>
      </c>
      <c r="G73" s="9" t="s">
        <v>122</v>
      </c>
      <c r="H73" s="13">
        <v>5000</v>
      </c>
      <c r="I73" s="166" t="s">
        <v>6</v>
      </c>
      <c r="J73" s="11" t="s">
        <v>117</v>
      </c>
      <c r="K73" s="137"/>
      <c r="L73" s="138"/>
    </row>
    <row r="74" spans="1:12" s="39" customFormat="1">
      <c r="A74" s="136" t="s">
        <v>491</v>
      </c>
      <c r="B74" s="31">
        <v>43875</v>
      </c>
      <c r="C74" s="31">
        <v>43875</v>
      </c>
      <c r="D74" s="28">
        <v>3185</v>
      </c>
      <c r="E74" s="136" t="s">
        <v>2</v>
      </c>
      <c r="F74" s="28">
        <v>951</v>
      </c>
      <c r="G74" s="9" t="s">
        <v>58</v>
      </c>
      <c r="H74" s="13">
        <v>2500</v>
      </c>
      <c r="I74" s="166" t="s">
        <v>6</v>
      </c>
      <c r="J74" s="11" t="s">
        <v>117</v>
      </c>
      <c r="K74" s="137"/>
      <c r="L74" s="138"/>
    </row>
    <row r="75" spans="1:12" s="42" customFormat="1">
      <c r="A75" s="40" t="s">
        <v>115</v>
      </c>
      <c r="B75" s="48">
        <v>43881</v>
      </c>
      <c r="C75" s="48">
        <v>43872</v>
      </c>
      <c r="D75" s="49">
        <v>3194</v>
      </c>
      <c r="E75" s="40" t="s">
        <v>2</v>
      </c>
      <c r="F75" s="49">
        <v>2604</v>
      </c>
      <c r="G75" s="36" t="s">
        <v>116</v>
      </c>
      <c r="H75" s="47">
        <v>21600</v>
      </c>
      <c r="I75" s="167" t="s">
        <v>6</v>
      </c>
      <c r="J75" s="50" t="s">
        <v>166</v>
      </c>
      <c r="K75" s="139"/>
      <c r="L75" s="140"/>
    </row>
    <row r="76" spans="1:12" s="44" customFormat="1">
      <c r="A76" s="40" t="s">
        <v>109</v>
      </c>
      <c r="B76" s="48">
        <v>43881</v>
      </c>
      <c r="C76" s="48">
        <v>43878</v>
      </c>
      <c r="D76" s="49">
        <v>3153</v>
      </c>
      <c r="E76" s="40" t="s">
        <v>2</v>
      </c>
      <c r="F76" s="49">
        <v>869</v>
      </c>
      <c r="G76" s="36" t="s">
        <v>16</v>
      </c>
      <c r="H76" s="47">
        <v>215000</v>
      </c>
      <c r="I76" s="167" t="s">
        <v>6</v>
      </c>
      <c r="J76" s="50" t="s">
        <v>97</v>
      </c>
      <c r="K76" s="139"/>
      <c r="L76" s="140"/>
    </row>
    <row r="77" spans="1:12" s="44" customFormat="1">
      <c r="A77" s="40" t="s">
        <v>478</v>
      </c>
      <c r="B77" s="48">
        <v>43881</v>
      </c>
      <c r="C77" s="48">
        <v>43881</v>
      </c>
      <c r="D77" s="49">
        <v>3167</v>
      </c>
      <c r="E77" s="40" t="s">
        <v>2</v>
      </c>
      <c r="F77" s="49">
        <v>2515</v>
      </c>
      <c r="G77" s="36" t="s">
        <v>35</v>
      </c>
      <c r="H77" s="47">
        <v>7500</v>
      </c>
      <c r="I77" s="167" t="s">
        <v>6</v>
      </c>
      <c r="J77" s="50" t="s">
        <v>97</v>
      </c>
      <c r="K77" s="139"/>
      <c r="L77" s="140"/>
    </row>
    <row r="78" spans="1:12" s="44" customFormat="1">
      <c r="A78" s="40" t="s">
        <v>478</v>
      </c>
      <c r="B78" s="48">
        <v>43881</v>
      </c>
      <c r="C78" s="48">
        <v>43881</v>
      </c>
      <c r="D78" s="49">
        <v>3167</v>
      </c>
      <c r="E78" s="40" t="s">
        <v>153</v>
      </c>
      <c r="F78" s="49">
        <v>2765</v>
      </c>
      <c r="G78" s="36" t="s">
        <v>35</v>
      </c>
      <c r="H78" s="47">
        <v>2500</v>
      </c>
      <c r="I78" s="167" t="s">
        <v>6</v>
      </c>
      <c r="J78" s="50" t="s">
        <v>97</v>
      </c>
      <c r="K78" s="139"/>
      <c r="L78" s="140"/>
    </row>
    <row r="79" spans="1:12" s="41" customFormat="1">
      <c r="A79" s="34" t="s">
        <v>157</v>
      </c>
      <c r="B79" s="32">
        <v>43875</v>
      </c>
      <c r="C79" s="32">
        <v>43881</v>
      </c>
      <c r="D79" s="33">
        <v>1362</v>
      </c>
      <c r="E79" s="34" t="s">
        <v>2</v>
      </c>
      <c r="F79" s="33">
        <v>2756</v>
      </c>
      <c r="G79" s="19" t="s">
        <v>479</v>
      </c>
      <c r="H79" s="20">
        <v>500</v>
      </c>
      <c r="I79" s="168" t="s">
        <v>6</v>
      </c>
      <c r="J79" s="21" t="s">
        <v>153</v>
      </c>
      <c r="K79" s="163"/>
      <c r="L79" s="164"/>
    </row>
    <row r="80" spans="1:12" s="41" customFormat="1">
      <c r="A80" s="34" t="s">
        <v>157</v>
      </c>
      <c r="B80" s="32">
        <v>43875</v>
      </c>
      <c r="C80" s="32">
        <v>43881</v>
      </c>
      <c r="D80" s="33">
        <v>1367</v>
      </c>
      <c r="E80" s="34" t="s">
        <v>2</v>
      </c>
      <c r="F80" s="33">
        <v>2525</v>
      </c>
      <c r="G80" s="19" t="s">
        <v>427</v>
      </c>
      <c r="H80" s="20">
        <v>500</v>
      </c>
      <c r="I80" s="168" t="s">
        <v>6</v>
      </c>
      <c r="J80" s="21" t="s">
        <v>74</v>
      </c>
      <c r="K80" s="163"/>
      <c r="L80" s="164"/>
    </row>
    <row r="81" spans="1:25" s="41" customFormat="1">
      <c r="A81" s="34" t="s">
        <v>157</v>
      </c>
      <c r="B81" s="32">
        <v>43881</v>
      </c>
      <c r="C81" s="32">
        <v>43886</v>
      </c>
      <c r="D81" s="33">
        <v>1369</v>
      </c>
      <c r="E81" s="34" t="s">
        <v>2</v>
      </c>
      <c r="F81" s="33">
        <v>2604</v>
      </c>
      <c r="G81" s="19" t="s">
        <v>116</v>
      </c>
      <c r="H81" s="20">
        <v>34600</v>
      </c>
      <c r="I81" s="168" t="s">
        <v>6</v>
      </c>
      <c r="J81" s="21" t="s">
        <v>492</v>
      </c>
      <c r="K81" s="163"/>
      <c r="L81" s="164"/>
    </row>
    <row r="82" spans="1:25" s="42" customFormat="1">
      <c r="A82" s="40" t="s">
        <v>201</v>
      </c>
      <c r="B82" s="48">
        <v>43880</v>
      </c>
      <c r="C82" s="48">
        <v>43881</v>
      </c>
      <c r="D82" s="49">
        <v>3184</v>
      </c>
      <c r="E82" s="40" t="s">
        <v>490</v>
      </c>
      <c r="F82" s="49">
        <v>3018</v>
      </c>
      <c r="G82" s="36" t="s">
        <v>52</v>
      </c>
      <c r="H82" s="47">
        <v>40000</v>
      </c>
      <c r="I82" s="167" t="s">
        <v>6</v>
      </c>
      <c r="J82" s="50" t="s">
        <v>97</v>
      </c>
      <c r="K82" s="139"/>
      <c r="L82" s="140"/>
    </row>
    <row r="83" spans="1:25" s="41" customFormat="1">
      <c r="A83" s="34" t="s">
        <v>134</v>
      </c>
      <c r="B83" s="32">
        <v>43878</v>
      </c>
      <c r="C83" s="32">
        <v>43882</v>
      </c>
      <c r="D83" s="33">
        <v>3204</v>
      </c>
      <c r="E83" s="34" t="s">
        <v>428</v>
      </c>
      <c r="F83" s="33">
        <v>2494</v>
      </c>
      <c r="G83" s="19" t="s">
        <v>72</v>
      </c>
      <c r="H83" s="20">
        <v>2600</v>
      </c>
      <c r="I83" s="168" t="s">
        <v>6</v>
      </c>
      <c r="J83" s="21" t="s">
        <v>117</v>
      </c>
      <c r="K83" s="163"/>
      <c r="L83" s="164"/>
    </row>
    <row r="84" spans="1:25" s="42" customFormat="1">
      <c r="A84" s="40" t="s">
        <v>494</v>
      </c>
      <c r="B84" s="48">
        <v>43878</v>
      </c>
      <c r="C84" s="48">
        <v>43880</v>
      </c>
      <c r="D84" s="49">
        <v>3206</v>
      </c>
      <c r="E84" s="40" t="s">
        <v>2</v>
      </c>
      <c r="F84" s="49">
        <v>2498</v>
      </c>
      <c r="G84" s="36" t="s">
        <v>31</v>
      </c>
      <c r="H84" s="47">
        <v>5000</v>
      </c>
      <c r="I84" s="167" t="s">
        <v>6</v>
      </c>
      <c r="J84" s="50" t="s">
        <v>97</v>
      </c>
      <c r="K84" s="139" t="s">
        <v>495</v>
      </c>
      <c r="L84" s="140"/>
    </row>
    <row r="85" spans="1:25" s="44" customFormat="1">
      <c r="A85" s="40" t="s">
        <v>496</v>
      </c>
      <c r="B85" s="48">
        <v>43878</v>
      </c>
      <c r="C85" s="48">
        <v>43873</v>
      </c>
      <c r="D85" s="49">
        <v>3207</v>
      </c>
      <c r="E85" s="40" t="s">
        <v>7</v>
      </c>
      <c r="F85" s="49">
        <v>3029</v>
      </c>
      <c r="G85" s="36" t="s">
        <v>16</v>
      </c>
      <c r="H85" s="47">
        <v>15000</v>
      </c>
      <c r="I85" s="167" t="s">
        <v>6</v>
      </c>
      <c r="J85" s="50" t="s">
        <v>97</v>
      </c>
      <c r="K85" s="139" t="s">
        <v>495</v>
      </c>
      <c r="L85" s="140"/>
    </row>
    <row r="86" spans="1:25" s="44" customFormat="1">
      <c r="A86" s="40" t="s">
        <v>109</v>
      </c>
      <c r="B86" s="48">
        <v>43889</v>
      </c>
      <c r="C86" s="48">
        <v>43878</v>
      </c>
      <c r="D86" s="49">
        <v>3198</v>
      </c>
      <c r="E86" s="40" t="s">
        <v>2</v>
      </c>
      <c r="F86" s="49">
        <v>1869</v>
      </c>
      <c r="G86" s="36" t="s">
        <v>15</v>
      </c>
      <c r="H86" s="47">
        <v>80000</v>
      </c>
      <c r="I86" s="167" t="s">
        <v>6</v>
      </c>
      <c r="J86" s="50" t="s">
        <v>97</v>
      </c>
      <c r="K86" s="139"/>
      <c r="L86" s="140"/>
    </row>
    <row r="87" spans="1:25" s="39" customFormat="1">
      <c r="A87" s="136" t="s">
        <v>109</v>
      </c>
      <c r="B87" s="31">
        <v>43879</v>
      </c>
      <c r="C87" s="31">
        <v>43879</v>
      </c>
      <c r="D87" s="28">
        <v>3218</v>
      </c>
      <c r="E87" s="136" t="s">
        <v>2</v>
      </c>
      <c r="F87" s="28">
        <v>3038</v>
      </c>
      <c r="G87" s="9" t="s">
        <v>497</v>
      </c>
      <c r="H87" s="13">
        <v>15000</v>
      </c>
      <c r="I87" s="166" t="s">
        <v>6</v>
      </c>
      <c r="J87" s="11" t="s">
        <v>117</v>
      </c>
      <c r="K87" s="137"/>
      <c r="L87" s="138"/>
    </row>
    <row r="88" spans="1:25" s="44" customFormat="1">
      <c r="A88" s="40" t="s">
        <v>407</v>
      </c>
      <c r="B88" s="48">
        <v>43868</v>
      </c>
      <c r="C88" s="48">
        <v>43871</v>
      </c>
      <c r="D88" s="49">
        <v>3221</v>
      </c>
      <c r="E88" s="40" t="s">
        <v>2</v>
      </c>
      <c r="F88" s="49">
        <v>1555</v>
      </c>
      <c r="G88" s="36" t="s">
        <v>22</v>
      </c>
      <c r="H88" s="47">
        <v>100000</v>
      </c>
      <c r="I88" s="167" t="s">
        <v>6</v>
      </c>
      <c r="J88" s="50" t="s">
        <v>97</v>
      </c>
      <c r="K88" s="139"/>
      <c r="L88" s="140"/>
    </row>
    <row r="89" spans="1:25" s="43" customFormat="1">
      <c r="A89" s="34" t="s">
        <v>499</v>
      </c>
      <c r="B89" s="32">
        <v>43879</v>
      </c>
      <c r="C89" s="32">
        <v>43878</v>
      </c>
      <c r="D89" s="33">
        <v>3208</v>
      </c>
      <c r="E89" s="34" t="s">
        <v>2</v>
      </c>
      <c r="F89" s="33">
        <v>3035</v>
      </c>
      <c r="G89" s="19" t="s">
        <v>493</v>
      </c>
      <c r="H89" s="20">
        <v>5000</v>
      </c>
      <c r="I89" s="168" t="s">
        <v>6</v>
      </c>
      <c r="J89" s="21" t="s">
        <v>117</v>
      </c>
      <c r="K89" s="163"/>
      <c r="L89" s="164"/>
    </row>
    <row r="90" spans="1:25" s="44" customFormat="1">
      <c r="A90" s="40" t="s">
        <v>499</v>
      </c>
      <c r="B90" s="48">
        <v>43879</v>
      </c>
      <c r="C90" s="48">
        <v>43878</v>
      </c>
      <c r="D90" s="49">
        <v>3208</v>
      </c>
      <c r="E90" s="40" t="s">
        <v>2</v>
      </c>
      <c r="F90" s="49">
        <v>869</v>
      </c>
      <c r="G90" s="36" t="s">
        <v>16</v>
      </c>
      <c r="H90" s="47">
        <v>5000</v>
      </c>
      <c r="I90" s="167" t="s">
        <v>6</v>
      </c>
      <c r="J90" s="50" t="s">
        <v>97</v>
      </c>
      <c r="K90" s="139"/>
      <c r="L90" s="140"/>
    </row>
    <row r="91" spans="1:25" s="43" customFormat="1">
      <c r="A91" s="34" t="s">
        <v>500</v>
      </c>
      <c r="B91" s="32">
        <v>43879</v>
      </c>
      <c r="C91" s="32">
        <v>43878</v>
      </c>
      <c r="D91" s="33">
        <v>3209</v>
      </c>
      <c r="E91" s="34" t="s">
        <v>254</v>
      </c>
      <c r="F91" s="33">
        <v>3028</v>
      </c>
      <c r="G91" s="19" t="s">
        <v>489</v>
      </c>
      <c r="H91" s="20">
        <v>5000</v>
      </c>
      <c r="I91" s="168" t="s">
        <v>6</v>
      </c>
      <c r="J91" s="21" t="s">
        <v>117</v>
      </c>
      <c r="K91" s="163"/>
      <c r="L91" s="164"/>
    </row>
    <row r="92" spans="1:25" s="44" customFormat="1">
      <c r="A92" s="40" t="s">
        <v>501</v>
      </c>
      <c r="B92" s="48">
        <v>43879</v>
      </c>
      <c r="C92" s="48">
        <v>43875</v>
      </c>
      <c r="D92" s="49">
        <v>3212</v>
      </c>
      <c r="E92" s="40" t="s">
        <v>2</v>
      </c>
      <c r="F92" s="49">
        <v>1614</v>
      </c>
      <c r="G92" s="36" t="s">
        <v>52</v>
      </c>
      <c r="H92" s="47">
        <v>40000</v>
      </c>
      <c r="I92" s="167" t="s">
        <v>6</v>
      </c>
      <c r="J92" s="50" t="s">
        <v>97</v>
      </c>
      <c r="K92" s="139"/>
      <c r="L92" s="140"/>
    </row>
    <row r="93" spans="1:25" s="43" customFormat="1">
      <c r="A93" s="34" t="s">
        <v>502</v>
      </c>
      <c r="B93" s="32">
        <v>43871</v>
      </c>
      <c r="C93" s="32">
        <v>43873</v>
      </c>
      <c r="D93" s="33">
        <v>3214</v>
      </c>
      <c r="E93" s="34" t="s">
        <v>2</v>
      </c>
      <c r="F93" s="33">
        <v>3036</v>
      </c>
      <c r="G93" s="19" t="s">
        <v>503</v>
      </c>
      <c r="H93" s="20">
        <v>10870</v>
      </c>
      <c r="I93" s="168" t="s">
        <v>6</v>
      </c>
      <c r="J93" s="22" t="s">
        <v>247</v>
      </c>
      <c r="K93" s="163"/>
      <c r="L93" s="164"/>
    </row>
    <row r="94" spans="1:25" s="43" customFormat="1">
      <c r="A94" s="34" t="s">
        <v>177</v>
      </c>
      <c r="B94" s="32">
        <v>43889</v>
      </c>
      <c r="C94" s="32">
        <v>43886</v>
      </c>
      <c r="D94" s="33">
        <v>3223</v>
      </c>
      <c r="E94" s="34" t="s">
        <v>40</v>
      </c>
      <c r="F94" s="33">
        <v>2873</v>
      </c>
      <c r="G94" s="19" t="s">
        <v>70</v>
      </c>
      <c r="H94" s="20">
        <v>25000</v>
      </c>
      <c r="I94" s="168" t="s">
        <v>6</v>
      </c>
      <c r="J94" s="21" t="s">
        <v>486</v>
      </c>
      <c r="K94" s="163"/>
      <c r="L94" s="164"/>
    </row>
    <row r="95" spans="1:25" s="43" customFormat="1">
      <c r="A95" s="34" t="s">
        <v>157</v>
      </c>
      <c r="B95" s="32">
        <v>43889</v>
      </c>
      <c r="C95" s="32">
        <v>43886</v>
      </c>
      <c r="D95" s="33">
        <v>1371</v>
      </c>
      <c r="E95" s="34" t="s">
        <v>40</v>
      </c>
      <c r="F95" s="33">
        <v>2873</v>
      </c>
      <c r="G95" s="19" t="s">
        <v>70</v>
      </c>
      <c r="H95" s="20">
        <v>48200</v>
      </c>
      <c r="I95" s="168" t="s">
        <v>6</v>
      </c>
      <c r="J95" s="21" t="s">
        <v>486</v>
      </c>
      <c r="K95" s="163"/>
      <c r="L95" s="164"/>
    </row>
    <row r="96" spans="1:25" s="44" customFormat="1">
      <c r="A96" s="40" t="s">
        <v>240</v>
      </c>
      <c r="B96" s="48">
        <v>43889</v>
      </c>
      <c r="C96" s="48">
        <v>43880</v>
      </c>
      <c r="D96" s="49">
        <v>3224</v>
      </c>
      <c r="E96" s="40" t="s">
        <v>2</v>
      </c>
      <c r="F96" s="49">
        <v>3039</v>
      </c>
      <c r="G96" s="36" t="s">
        <v>32</v>
      </c>
      <c r="H96" s="47">
        <v>105000</v>
      </c>
      <c r="I96" s="167" t="s">
        <v>6</v>
      </c>
      <c r="J96" s="50" t="s">
        <v>97</v>
      </c>
      <c r="K96" s="139" t="s">
        <v>495</v>
      </c>
      <c r="L96" s="140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 s="44" customFormat="1">
      <c r="A97" s="40" t="s">
        <v>240</v>
      </c>
      <c r="B97" s="48">
        <v>43889</v>
      </c>
      <c r="C97" s="48">
        <v>43880</v>
      </c>
      <c r="D97" s="49">
        <v>3224</v>
      </c>
      <c r="E97" s="40" t="s">
        <v>2</v>
      </c>
      <c r="F97" s="49">
        <v>3040</v>
      </c>
      <c r="G97" s="36" t="s">
        <v>38</v>
      </c>
      <c r="H97" s="47">
        <v>50000</v>
      </c>
      <c r="I97" s="167" t="s">
        <v>6</v>
      </c>
      <c r="J97" s="50" t="s">
        <v>97</v>
      </c>
      <c r="K97" s="139" t="s">
        <v>495</v>
      </c>
      <c r="L97" s="140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 s="42" customFormat="1">
      <c r="A98" s="40" t="s">
        <v>240</v>
      </c>
      <c r="B98" s="48">
        <v>43889</v>
      </c>
      <c r="C98" s="48">
        <v>43888</v>
      </c>
      <c r="D98" s="49">
        <v>3224</v>
      </c>
      <c r="E98" s="40" t="s">
        <v>2</v>
      </c>
      <c r="F98" s="49">
        <v>794</v>
      </c>
      <c r="G98" s="36" t="s">
        <v>505</v>
      </c>
      <c r="H98" s="47">
        <v>105000</v>
      </c>
      <c r="I98" s="167" t="s">
        <v>6</v>
      </c>
      <c r="J98" s="21" t="s">
        <v>97</v>
      </c>
      <c r="K98" s="139"/>
      <c r="L98" s="140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 s="42" customFormat="1">
      <c r="A99" s="40" t="s">
        <v>240</v>
      </c>
      <c r="B99" s="48">
        <v>43889</v>
      </c>
      <c r="C99" s="48">
        <v>43880</v>
      </c>
      <c r="D99" s="49">
        <v>3224</v>
      </c>
      <c r="E99" s="40" t="s">
        <v>2</v>
      </c>
      <c r="F99" s="49">
        <v>1869</v>
      </c>
      <c r="G99" s="36" t="s">
        <v>15</v>
      </c>
      <c r="H99" s="47">
        <v>100000</v>
      </c>
      <c r="I99" s="167" t="s">
        <v>6</v>
      </c>
      <c r="J99" s="50" t="s">
        <v>97</v>
      </c>
      <c r="K99" s="139"/>
      <c r="L99" s="140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 s="39" customFormat="1">
      <c r="A100" s="136" t="s">
        <v>109</v>
      </c>
      <c r="B100" s="31">
        <v>43872</v>
      </c>
      <c r="C100" s="31">
        <v>43871</v>
      </c>
      <c r="D100" s="28">
        <v>3233</v>
      </c>
      <c r="E100" s="136" t="s">
        <v>2</v>
      </c>
      <c r="F100" s="28">
        <v>3074</v>
      </c>
      <c r="G100" s="9" t="s">
        <v>506</v>
      </c>
      <c r="H100" s="13">
        <v>2000</v>
      </c>
      <c r="I100" s="166" t="s">
        <v>6</v>
      </c>
      <c r="J100" s="11" t="s">
        <v>117</v>
      </c>
      <c r="K100" s="137"/>
      <c r="L100" s="138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 s="44" customFormat="1">
      <c r="A101" s="40" t="s">
        <v>507</v>
      </c>
      <c r="B101" s="48">
        <v>43880</v>
      </c>
      <c r="C101" s="48">
        <v>43878</v>
      </c>
      <c r="D101" s="49">
        <v>3229</v>
      </c>
      <c r="E101" s="40" t="s">
        <v>40</v>
      </c>
      <c r="F101" s="49">
        <v>3073</v>
      </c>
      <c r="G101" s="36" t="s">
        <v>9</v>
      </c>
      <c r="H101" s="47">
        <v>10000</v>
      </c>
      <c r="I101" s="167" t="s">
        <v>6</v>
      </c>
      <c r="J101" s="50" t="s">
        <v>97</v>
      </c>
      <c r="K101" s="139"/>
      <c r="L101" s="140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 s="44" customFormat="1">
      <c r="A102" s="40" t="s">
        <v>508</v>
      </c>
      <c r="B102" s="48">
        <v>43880</v>
      </c>
      <c r="C102" s="48">
        <v>43879</v>
      </c>
      <c r="D102" s="49">
        <v>3232</v>
      </c>
      <c r="E102" s="40" t="s">
        <v>2</v>
      </c>
      <c r="F102" s="49">
        <v>2691</v>
      </c>
      <c r="G102" s="36" t="s">
        <v>47</v>
      </c>
      <c r="H102" s="47">
        <v>4000</v>
      </c>
      <c r="I102" s="167" t="s">
        <v>6</v>
      </c>
      <c r="J102" s="50" t="s">
        <v>97</v>
      </c>
      <c r="K102" s="139"/>
      <c r="L102" s="140"/>
    </row>
    <row r="103" spans="1:25" s="44" customFormat="1">
      <c r="A103" s="40" t="s">
        <v>509</v>
      </c>
      <c r="B103" s="48">
        <v>43880</v>
      </c>
      <c r="C103" s="48">
        <v>43878</v>
      </c>
      <c r="D103" s="49">
        <v>3235</v>
      </c>
      <c r="E103" s="40" t="s">
        <v>2</v>
      </c>
      <c r="F103" s="49">
        <v>908</v>
      </c>
      <c r="G103" s="36" t="s">
        <v>30</v>
      </c>
      <c r="H103" s="47">
        <v>10000</v>
      </c>
      <c r="I103" s="167" t="s">
        <v>6</v>
      </c>
      <c r="J103" s="50" t="s">
        <v>97</v>
      </c>
      <c r="K103" s="139"/>
      <c r="L103" s="140"/>
    </row>
    <row r="104" spans="1:25" s="44" customFormat="1">
      <c r="A104" s="40" t="s">
        <v>238</v>
      </c>
      <c r="B104" s="48">
        <v>43880</v>
      </c>
      <c r="C104" s="48">
        <v>43875</v>
      </c>
      <c r="D104" s="49">
        <v>3239</v>
      </c>
      <c r="E104" s="40" t="s">
        <v>2</v>
      </c>
      <c r="F104" s="49">
        <v>1599</v>
      </c>
      <c r="G104" s="36" t="s">
        <v>9</v>
      </c>
      <c r="H104" s="47">
        <v>3000</v>
      </c>
      <c r="I104" s="167" t="s">
        <v>6</v>
      </c>
      <c r="J104" s="50" t="s">
        <v>97</v>
      </c>
      <c r="K104" s="139"/>
      <c r="L104" s="140"/>
    </row>
    <row r="105" spans="1:25" s="44" customFormat="1">
      <c r="A105" s="40" t="s">
        <v>150</v>
      </c>
      <c r="B105" s="48">
        <v>43880</v>
      </c>
      <c r="C105" s="48">
        <v>43882</v>
      </c>
      <c r="D105" s="49">
        <v>3240</v>
      </c>
      <c r="E105" s="40" t="s">
        <v>114</v>
      </c>
      <c r="F105" s="49">
        <v>2600</v>
      </c>
      <c r="G105" s="36" t="s">
        <v>200</v>
      </c>
      <c r="H105" s="47">
        <v>19000</v>
      </c>
      <c r="I105" s="167" t="s">
        <v>6</v>
      </c>
      <c r="J105" s="50" t="s">
        <v>97</v>
      </c>
      <c r="K105" s="139"/>
      <c r="L105" s="140"/>
    </row>
    <row r="106" spans="1:25" s="39" customFormat="1">
      <c r="A106" s="136" t="s">
        <v>510</v>
      </c>
      <c r="B106" s="31">
        <v>43873</v>
      </c>
      <c r="C106" s="31">
        <v>43873</v>
      </c>
      <c r="D106" s="28">
        <v>3258</v>
      </c>
      <c r="E106" s="136" t="s">
        <v>40</v>
      </c>
      <c r="F106" s="28">
        <v>2115</v>
      </c>
      <c r="G106" s="9" t="s">
        <v>52</v>
      </c>
      <c r="H106" s="12">
        <v>20</v>
      </c>
      <c r="I106" s="166" t="s">
        <v>6</v>
      </c>
      <c r="J106" s="11" t="s">
        <v>97</v>
      </c>
      <c r="K106" s="137"/>
      <c r="L106" s="138"/>
    </row>
    <row r="107" spans="1:25" s="44" customFormat="1">
      <c r="A107" s="40" t="s">
        <v>511</v>
      </c>
      <c r="B107" s="48">
        <v>43878</v>
      </c>
      <c r="C107" s="48">
        <v>43878</v>
      </c>
      <c r="D107" s="49">
        <v>3264</v>
      </c>
      <c r="E107" s="40" t="s">
        <v>2</v>
      </c>
      <c r="F107" s="49">
        <v>818</v>
      </c>
      <c r="G107" s="36" t="s">
        <v>31</v>
      </c>
      <c r="H107" s="47">
        <v>77000</v>
      </c>
      <c r="I107" s="167" t="s">
        <v>6</v>
      </c>
      <c r="J107" s="50" t="s">
        <v>97</v>
      </c>
      <c r="K107" s="139"/>
      <c r="L107" s="140"/>
    </row>
    <row r="108" spans="1:25" s="43" customFormat="1">
      <c r="A108" s="34" t="s">
        <v>502</v>
      </c>
      <c r="B108" s="32">
        <v>43881</v>
      </c>
      <c r="C108" s="32">
        <v>43879</v>
      </c>
      <c r="D108" s="33">
        <v>3245</v>
      </c>
      <c r="E108" s="34" t="s">
        <v>2</v>
      </c>
      <c r="F108" s="33">
        <v>992</v>
      </c>
      <c r="G108" s="19" t="s">
        <v>213</v>
      </c>
      <c r="H108" s="20">
        <v>25000</v>
      </c>
      <c r="I108" s="168" t="s">
        <v>6</v>
      </c>
      <c r="J108" s="21" t="s">
        <v>117</v>
      </c>
      <c r="K108" s="163"/>
      <c r="L108" s="164"/>
    </row>
    <row r="109" spans="1:25" s="44" customFormat="1">
      <c r="A109" s="40" t="s">
        <v>502</v>
      </c>
      <c r="B109" s="48">
        <v>43881</v>
      </c>
      <c r="C109" s="48">
        <v>43879</v>
      </c>
      <c r="D109" s="49">
        <v>3245</v>
      </c>
      <c r="E109" s="40" t="s">
        <v>2</v>
      </c>
      <c r="F109" s="49">
        <v>1960</v>
      </c>
      <c r="G109" s="36" t="s">
        <v>13</v>
      </c>
      <c r="H109" s="47">
        <v>9000</v>
      </c>
      <c r="I109" s="167" t="s">
        <v>6</v>
      </c>
      <c r="J109" s="50" t="s">
        <v>97</v>
      </c>
      <c r="K109" s="139"/>
      <c r="L109" s="140"/>
    </row>
    <row r="110" spans="1:25" s="44" customFormat="1">
      <c r="A110" s="40" t="s">
        <v>502</v>
      </c>
      <c r="B110" s="48">
        <v>43881</v>
      </c>
      <c r="C110" s="48">
        <v>43879</v>
      </c>
      <c r="D110" s="49">
        <v>3245</v>
      </c>
      <c r="E110" s="40" t="s">
        <v>2</v>
      </c>
      <c r="F110" s="49">
        <v>2039</v>
      </c>
      <c r="G110" s="36" t="s">
        <v>29</v>
      </c>
      <c r="H110" s="47">
        <v>2500</v>
      </c>
      <c r="I110" s="167" t="s">
        <v>6</v>
      </c>
      <c r="J110" s="50" t="s">
        <v>97</v>
      </c>
      <c r="K110" s="139"/>
      <c r="L110" s="140"/>
    </row>
    <row r="111" spans="1:25" s="43" customFormat="1">
      <c r="A111" s="34" t="s">
        <v>502</v>
      </c>
      <c r="B111" s="32">
        <v>43881</v>
      </c>
      <c r="C111" s="32">
        <v>43879</v>
      </c>
      <c r="D111" s="33">
        <v>3245</v>
      </c>
      <c r="E111" s="34" t="s">
        <v>2</v>
      </c>
      <c r="F111" s="33">
        <v>3077</v>
      </c>
      <c r="G111" s="19" t="s">
        <v>512</v>
      </c>
      <c r="H111" s="20">
        <v>10000</v>
      </c>
      <c r="I111" s="168" t="s">
        <v>6</v>
      </c>
      <c r="J111" s="21" t="s">
        <v>117</v>
      </c>
      <c r="K111" s="163"/>
      <c r="L111" s="164"/>
    </row>
    <row r="112" spans="1:25" s="44" customFormat="1">
      <c r="A112" s="34" t="s">
        <v>502</v>
      </c>
      <c r="B112" s="32">
        <v>43881</v>
      </c>
      <c r="C112" s="32">
        <v>43888</v>
      </c>
      <c r="D112" s="33">
        <v>3245</v>
      </c>
      <c r="E112" s="34" t="s">
        <v>2</v>
      </c>
      <c r="F112" s="33">
        <v>3075</v>
      </c>
      <c r="G112" s="19" t="s">
        <v>513</v>
      </c>
      <c r="H112" s="20">
        <v>8180</v>
      </c>
      <c r="I112" s="168" t="s">
        <v>6</v>
      </c>
      <c r="J112" s="21" t="s">
        <v>247</v>
      </c>
      <c r="K112" s="163"/>
      <c r="L112" s="164"/>
    </row>
    <row r="113" spans="1:13" s="44" customFormat="1">
      <c r="A113" s="34" t="s">
        <v>502</v>
      </c>
      <c r="B113" s="32">
        <v>43881</v>
      </c>
      <c r="C113" s="32">
        <v>43888</v>
      </c>
      <c r="D113" s="33">
        <v>3245</v>
      </c>
      <c r="E113" s="34" t="s">
        <v>2</v>
      </c>
      <c r="F113" s="33">
        <v>3076</v>
      </c>
      <c r="G113" s="19" t="s">
        <v>513</v>
      </c>
      <c r="H113" s="20">
        <v>3500</v>
      </c>
      <c r="I113" s="168" t="s">
        <v>6</v>
      </c>
      <c r="J113" s="21" t="s">
        <v>247</v>
      </c>
      <c r="K113" s="163"/>
      <c r="L113" s="164"/>
    </row>
    <row r="114" spans="1:13" s="43" customFormat="1">
      <c r="A114" s="34" t="s">
        <v>514</v>
      </c>
      <c r="B114" s="32">
        <v>43881</v>
      </c>
      <c r="C114" s="32">
        <v>43880</v>
      </c>
      <c r="D114" s="33">
        <v>3255</v>
      </c>
      <c r="E114" s="34" t="s">
        <v>2</v>
      </c>
      <c r="F114" s="33">
        <v>3078</v>
      </c>
      <c r="G114" s="19" t="s">
        <v>515</v>
      </c>
      <c r="H114" s="20">
        <v>4000</v>
      </c>
      <c r="I114" s="168" t="s">
        <v>6</v>
      </c>
      <c r="J114" s="21" t="s">
        <v>117</v>
      </c>
      <c r="K114" s="163"/>
      <c r="L114" s="164"/>
    </row>
    <row r="115" spans="1:13" s="43" customFormat="1">
      <c r="A115" s="34" t="s">
        <v>514</v>
      </c>
      <c r="B115" s="32">
        <v>43881</v>
      </c>
      <c r="C115" s="32">
        <v>43880</v>
      </c>
      <c r="D115" s="33">
        <v>3255</v>
      </c>
      <c r="E115" s="34" t="s">
        <v>7</v>
      </c>
      <c r="F115" s="33">
        <v>3079</v>
      </c>
      <c r="G115" s="19" t="s">
        <v>52</v>
      </c>
      <c r="H115" s="20">
        <v>6000</v>
      </c>
      <c r="I115" s="168" t="s">
        <v>6</v>
      </c>
      <c r="J115" s="21" t="s">
        <v>117</v>
      </c>
      <c r="K115" s="163"/>
      <c r="L115" s="164"/>
    </row>
    <row r="116" spans="1:13" s="43" customFormat="1">
      <c r="A116" s="34" t="s">
        <v>514</v>
      </c>
      <c r="B116" s="32">
        <v>43881</v>
      </c>
      <c r="C116" s="32">
        <v>43880</v>
      </c>
      <c r="D116" s="33">
        <v>3255</v>
      </c>
      <c r="E116" s="34" t="s">
        <v>2</v>
      </c>
      <c r="F116" s="33">
        <v>3005</v>
      </c>
      <c r="G116" s="19" t="s">
        <v>399</v>
      </c>
      <c r="H116" s="20">
        <v>5000</v>
      </c>
      <c r="I116" s="168" t="s">
        <v>6</v>
      </c>
      <c r="J116" s="21" t="s">
        <v>117</v>
      </c>
      <c r="K116" s="163"/>
      <c r="L116" s="164"/>
    </row>
    <row r="117" spans="1:13" s="43" customFormat="1">
      <c r="A117" s="34" t="s">
        <v>514</v>
      </c>
      <c r="B117" s="32">
        <v>43881</v>
      </c>
      <c r="C117" s="32">
        <v>43880</v>
      </c>
      <c r="D117" s="33">
        <v>3255</v>
      </c>
      <c r="E117" s="34" t="s">
        <v>2</v>
      </c>
      <c r="F117" s="33">
        <v>3080</v>
      </c>
      <c r="G117" s="19" t="s">
        <v>455</v>
      </c>
      <c r="H117" s="20">
        <v>4000</v>
      </c>
      <c r="I117" s="168" t="s">
        <v>6</v>
      </c>
      <c r="J117" s="21" t="s">
        <v>117</v>
      </c>
      <c r="K117" s="163"/>
      <c r="L117" s="164"/>
    </row>
    <row r="118" spans="1:13" s="43" customFormat="1">
      <c r="A118" s="34" t="s">
        <v>517</v>
      </c>
      <c r="B118" s="32">
        <v>43882</v>
      </c>
      <c r="C118" s="32">
        <v>43880</v>
      </c>
      <c r="D118" s="33">
        <v>3268</v>
      </c>
      <c r="E118" s="34" t="s">
        <v>2</v>
      </c>
      <c r="F118" s="33">
        <v>2022</v>
      </c>
      <c r="G118" s="19" t="s">
        <v>83</v>
      </c>
      <c r="H118" s="20">
        <v>11000</v>
      </c>
      <c r="I118" s="168" t="s">
        <v>6</v>
      </c>
      <c r="J118" s="21" t="s">
        <v>117</v>
      </c>
      <c r="K118" s="163"/>
      <c r="L118" s="164"/>
    </row>
    <row r="119" spans="1:13" s="43" customFormat="1">
      <c r="A119" s="34" t="s">
        <v>518</v>
      </c>
      <c r="B119" s="32">
        <v>43882</v>
      </c>
      <c r="C119" s="32">
        <v>43881</v>
      </c>
      <c r="D119" s="33">
        <v>3269</v>
      </c>
      <c r="E119" s="34" t="s">
        <v>2</v>
      </c>
      <c r="F119" s="33">
        <v>1140</v>
      </c>
      <c r="G119" s="19" t="s">
        <v>144</v>
      </c>
      <c r="H119" s="20">
        <v>8000</v>
      </c>
      <c r="I119" s="168" t="s">
        <v>6</v>
      </c>
      <c r="J119" s="21" t="s">
        <v>117</v>
      </c>
      <c r="K119" s="163"/>
      <c r="L119" s="164"/>
    </row>
    <row r="120" spans="1:13" s="43" customFormat="1">
      <c r="A120" s="34" t="s">
        <v>518</v>
      </c>
      <c r="B120" s="32">
        <v>43882</v>
      </c>
      <c r="C120" s="32">
        <v>43881</v>
      </c>
      <c r="D120" s="33">
        <v>3269</v>
      </c>
      <c r="E120" s="34" t="s">
        <v>199</v>
      </c>
      <c r="F120" s="33">
        <v>1019</v>
      </c>
      <c r="G120" s="19" t="s">
        <v>96</v>
      </c>
      <c r="H120" s="20">
        <v>6000</v>
      </c>
      <c r="I120" s="168" t="s">
        <v>6</v>
      </c>
      <c r="J120" s="21" t="s">
        <v>117</v>
      </c>
      <c r="K120" s="163"/>
      <c r="L120" s="164"/>
    </row>
    <row r="121" spans="1:13" s="43" customFormat="1">
      <c r="A121" s="34" t="s">
        <v>519</v>
      </c>
      <c r="B121" s="32">
        <v>43882</v>
      </c>
      <c r="C121" s="32">
        <v>43882</v>
      </c>
      <c r="D121" s="33">
        <v>3272</v>
      </c>
      <c r="E121" s="34" t="s">
        <v>216</v>
      </c>
      <c r="F121" s="33">
        <v>1481</v>
      </c>
      <c r="G121" s="19" t="s">
        <v>53</v>
      </c>
      <c r="H121" s="20">
        <v>7950</v>
      </c>
      <c r="I121" s="168" t="s">
        <v>6</v>
      </c>
      <c r="J121" s="21" t="s">
        <v>117</v>
      </c>
      <c r="K121" s="163"/>
      <c r="L121" s="164"/>
    </row>
    <row r="122" spans="1:13" s="43" customFormat="1">
      <c r="A122" s="34" t="s">
        <v>109</v>
      </c>
      <c r="B122" s="32">
        <v>43885</v>
      </c>
      <c r="C122" s="32">
        <v>43882</v>
      </c>
      <c r="D122" s="33">
        <v>3275</v>
      </c>
      <c r="E122" s="34" t="s">
        <v>2</v>
      </c>
      <c r="F122" s="33">
        <v>2759</v>
      </c>
      <c r="G122" s="19" t="s">
        <v>170</v>
      </c>
      <c r="H122" s="20">
        <v>30000</v>
      </c>
      <c r="I122" s="168" t="s">
        <v>6</v>
      </c>
      <c r="J122" s="21" t="s">
        <v>117</v>
      </c>
      <c r="K122" s="163"/>
      <c r="L122" s="180">
        <v>15000</v>
      </c>
      <c r="M122" s="179">
        <v>43881</v>
      </c>
    </row>
    <row r="123" spans="1:13" s="44" customFormat="1">
      <c r="A123" s="40" t="s">
        <v>112</v>
      </c>
      <c r="B123" s="48">
        <v>43885</v>
      </c>
      <c r="C123" s="48">
        <v>43878</v>
      </c>
      <c r="D123" s="49">
        <v>3285</v>
      </c>
      <c r="E123" s="40" t="s">
        <v>216</v>
      </c>
      <c r="F123" s="49">
        <v>2586</v>
      </c>
      <c r="G123" s="36" t="s">
        <v>31</v>
      </c>
      <c r="H123" s="47">
        <v>50000</v>
      </c>
      <c r="I123" s="167" t="s">
        <v>6</v>
      </c>
      <c r="J123" s="50" t="s">
        <v>97</v>
      </c>
      <c r="K123" s="139"/>
      <c r="L123" s="140"/>
    </row>
    <row r="124" spans="1:13" s="39" customFormat="1">
      <c r="A124" s="136" t="s">
        <v>523</v>
      </c>
      <c r="B124" s="31">
        <v>43886</v>
      </c>
      <c r="C124" s="31">
        <v>43885</v>
      </c>
      <c r="D124" s="28">
        <v>3288</v>
      </c>
      <c r="E124" s="136" t="s">
        <v>2</v>
      </c>
      <c r="F124" s="28">
        <v>784</v>
      </c>
      <c r="G124" s="9" t="s">
        <v>41</v>
      </c>
      <c r="H124" s="13">
        <v>25000</v>
      </c>
      <c r="I124" s="166" t="s">
        <v>6</v>
      </c>
      <c r="J124" s="11" t="s">
        <v>117</v>
      </c>
      <c r="K124" s="137"/>
      <c r="L124" s="138"/>
    </row>
    <row r="125" spans="1:13" s="44" customFormat="1">
      <c r="A125" s="40" t="s">
        <v>383</v>
      </c>
      <c r="B125" s="48">
        <v>43886</v>
      </c>
      <c r="C125" s="48">
        <v>43875</v>
      </c>
      <c r="D125" s="49">
        <v>3291</v>
      </c>
      <c r="E125" s="40" t="s">
        <v>2</v>
      </c>
      <c r="F125" s="49">
        <v>838</v>
      </c>
      <c r="G125" s="36" t="s">
        <v>5</v>
      </c>
      <c r="H125" s="47">
        <v>25000</v>
      </c>
      <c r="I125" s="167" t="s">
        <v>6</v>
      </c>
      <c r="J125" s="50" t="s">
        <v>97</v>
      </c>
      <c r="K125" s="139"/>
      <c r="L125" s="140"/>
    </row>
    <row r="126" spans="1:13" s="39" customFormat="1">
      <c r="A126" s="136" t="s">
        <v>130</v>
      </c>
      <c r="B126" s="31">
        <v>43887</v>
      </c>
      <c r="C126" s="31">
        <v>43885</v>
      </c>
      <c r="D126" s="28">
        <v>3300</v>
      </c>
      <c r="E126" s="136" t="s">
        <v>2</v>
      </c>
      <c r="F126" s="28">
        <v>616</v>
      </c>
      <c r="G126" s="9" t="s">
        <v>75</v>
      </c>
      <c r="H126" s="13">
        <v>5000</v>
      </c>
      <c r="I126" s="166" t="s">
        <v>6</v>
      </c>
      <c r="J126" s="11" t="s">
        <v>117</v>
      </c>
      <c r="K126" s="137"/>
      <c r="L126" s="138"/>
    </row>
    <row r="127" spans="1:13" s="44" customFormat="1">
      <c r="A127" s="40" t="s">
        <v>525</v>
      </c>
      <c r="B127" s="48">
        <v>43887</v>
      </c>
      <c r="C127" s="48">
        <v>43880</v>
      </c>
      <c r="D127" s="49">
        <v>3303</v>
      </c>
      <c r="E127" s="40" t="s">
        <v>216</v>
      </c>
      <c r="F127" s="49">
        <v>2590</v>
      </c>
      <c r="G127" s="36" t="s">
        <v>5</v>
      </c>
      <c r="H127" s="47">
        <v>5000</v>
      </c>
      <c r="I127" s="167" t="s">
        <v>6</v>
      </c>
      <c r="J127" s="50" t="s">
        <v>97</v>
      </c>
      <c r="K127" s="139"/>
      <c r="L127" s="140"/>
    </row>
    <row r="128" spans="1:13" s="39" customFormat="1">
      <c r="A128" s="136" t="s">
        <v>526</v>
      </c>
      <c r="B128" s="31">
        <v>43887</v>
      </c>
      <c r="C128" s="31">
        <v>43885</v>
      </c>
      <c r="D128" s="28">
        <v>3311</v>
      </c>
      <c r="E128" s="136" t="s">
        <v>2</v>
      </c>
      <c r="F128" s="28">
        <v>1104</v>
      </c>
      <c r="G128" s="9" t="s">
        <v>49</v>
      </c>
      <c r="H128" s="13">
        <v>10000</v>
      </c>
      <c r="I128" s="166" t="s">
        <v>6</v>
      </c>
      <c r="J128" s="11" t="s">
        <v>117</v>
      </c>
      <c r="K128" s="137"/>
      <c r="L128" s="138"/>
    </row>
    <row r="129" spans="1:12" s="44" customFormat="1">
      <c r="A129" s="40" t="s">
        <v>527</v>
      </c>
      <c r="B129" s="48">
        <v>43887</v>
      </c>
      <c r="C129" s="48">
        <v>43880</v>
      </c>
      <c r="D129" s="49">
        <v>3318</v>
      </c>
      <c r="E129" s="40" t="s">
        <v>2</v>
      </c>
      <c r="F129" s="49">
        <v>1098</v>
      </c>
      <c r="G129" s="36" t="s">
        <v>3</v>
      </c>
      <c r="H129" s="47">
        <v>5000</v>
      </c>
      <c r="I129" s="167" t="s">
        <v>6</v>
      </c>
      <c r="J129" s="50" t="s">
        <v>97</v>
      </c>
      <c r="K129" s="139"/>
      <c r="L129" s="140"/>
    </row>
    <row r="130" spans="1:12" s="39" customFormat="1">
      <c r="A130" s="136" t="s">
        <v>184</v>
      </c>
      <c r="B130" s="31">
        <v>43887</v>
      </c>
      <c r="C130" s="31">
        <v>43885</v>
      </c>
      <c r="D130" s="28">
        <v>3316</v>
      </c>
      <c r="E130" s="136" t="s">
        <v>7</v>
      </c>
      <c r="F130" s="28">
        <v>2923</v>
      </c>
      <c r="G130" s="9" t="s">
        <v>59</v>
      </c>
      <c r="H130" s="13">
        <v>3000</v>
      </c>
      <c r="I130" s="166" t="s">
        <v>6</v>
      </c>
      <c r="J130" s="11" t="s">
        <v>117</v>
      </c>
      <c r="K130" s="137"/>
      <c r="L130" s="138"/>
    </row>
    <row r="131" spans="1:12" s="44" customFormat="1">
      <c r="A131" s="40" t="s">
        <v>483</v>
      </c>
      <c r="B131" s="48">
        <v>43887</v>
      </c>
      <c r="C131" s="48">
        <v>43879</v>
      </c>
      <c r="D131" s="49">
        <v>3313</v>
      </c>
      <c r="E131" s="40" t="s">
        <v>2</v>
      </c>
      <c r="F131" s="49">
        <v>1614</v>
      </c>
      <c r="G131" s="36" t="s">
        <v>52</v>
      </c>
      <c r="H131" s="47">
        <v>8000</v>
      </c>
      <c r="I131" s="167" t="s">
        <v>6</v>
      </c>
      <c r="J131" s="50" t="s">
        <v>97</v>
      </c>
      <c r="K131" s="139"/>
      <c r="L131" s="140"/>
    </row>
    <row r="132" spans="1:12" s="43" customFormat="1">
      <c r="A132" s="34" t="s">
        <v>188</v>
      </c>
      <c r="B132" s="32">
        <v>43887</v>
      </c>
      <c r="C132" s="32">
        <v>43885</v>
      </c>
      <c r="D132" s="33">
        <v>3310</v>
      </c>
      <c r="E132" s="34" t="s">
        <v>2</v>
      </c>
      <c r="F132" s="33">
        <v>2891</v>
      </c>
      <c r="G132" s="19" t="s">
        <v>100</v>
      </c>
      <c r="H132" s="20">
        <v>2000</v>
      </c>
      <c r="I132" s="168" t="s">
        <v>6</v>
      </c>
      <c r="J132" s="21" t="s">
        <v>117</v>
      </c>
      <c r="K132" s="163" t="s">
        <v>495</v>
      </c>
      <c r="L132" s="164"/>
    </row>
    <row r="133" spans="1:12" s="44" customFormat="1">
      <c r="A133" s="40" t="s">
        <v>113</v>
      </c>
      <c r="B133" s="48">
        <v>43888</v>
      </c>
      <c r="C133" s="48">
        <v>43880</v>
      </c>
      <c r="D133" s="49">
        <v>3324</v>
      </c>
      <c r="E133" s="40" t="s">
        <v>2</v>
      </c>
      <c r="F133" s="49">
        <v>2266</v>
      </c>
      <c r="G133" s="36" t="s">
        <v>9</v>
      </c>
      <c r="H133" s="47">
        <v>50000</v>
      </c>
      <c r="I133" s="167" t="s">
        <v>6</v>
      </c>
      <c r="J133" s="50" t="s">
        <v>97</v>
      </c>
      <c r="K133" s="139"/>
      <c r="L133" s="140"/>
    </row>
    <row r="134" spans="1:12" s="44" customFormat="1">
      <c r="A134" s="40" t="s">
        <v>488</v>
      </c>
      <c r="B134" s="48">
        <v>43888</v>
      </c>
      <c r="C134" s="48">
        <v>43880</v>
      </c>
      <c r="D134" s="49">
        <v>3325</v>
      </c>
      <c r="E134" s="40" t="s">
        <v>2</v>
      </c>
      <c r="F134" s="49">
        <v>3325</v>
      </c>
      <c r="G134" s="36" t="s">
        <v>164</v>
      </c>
      <c r="H134" s="47">
        <v>55000</v>
      </c>
      <c r="I134" s="167" t="s">
        <v>6</v>
      </c>
      <c r="J134" s="50" t="s">
        <v>97</v>
      </c>
      <c r="K134" s="139"/>
      <c r="L134" s="140"/>
    </row>
    <row r="135" spans="1:12" s="39" customFormat="1">
      <c r="A135" s="136" t="s">
        <v>108</v>
      </c>
      <c r="B135" s="31">
        <v>43888</v>
      </c>
      <c r="C135" s="31">
        <v>43886</v>
      </c>
      <c r="D135" s="28">
        <v>3326</v>
      </c>
      <c r="E135" s="136" t="s">
        <v>7</v>
      </c>
      <c r="F135" s="28">
        <v>1401</v>
      </c>
      <c r="G135" s="9" t="s">
        <v>65</v>
      </c>
      <c r="H135" s="13">
        <v>3000</v>
      </c>
      <c r="I135" s="166" t="s">
        <v>6</v>
      </c>
      <c r="J135" s="11" t="s">
        <v>117</v>
      </c>
      <c r="K135" s="137"/>
      <c r="L135" s="138"/>
    </row>
    <row r="136" spans="1:12" s="39" customFormat="1">
      <c r="A136" s="136" t="s">
        <v>108</v>
      </c>
      <c r="B136" s="31">
        <v>43888</v>
      </c>
      <c r="C136" s="31">
        <v>43886</v>
      </c>
      <c r="D136" s="28">
        <v>3326</v>
      </c>
      <c r="E136" s="136" t="s">
        <v>7</v>
      </c>
      <c r="F136" s="28">
        <v>1155</v>
      </c>
      <c r="G136" s="9" t="s">
        <v>73</v>
      </c>
      <c r="H136" s="13">
        <v>2000</v>
      </c>
      <c r="I136" s="166" t="s">
        <v>6</v>
      </c>
      <c r="J136" s="11" t="s">
        <v>117</v>
      </c>
      <c r="K136" s="137"/>
      <c r="L136" s="138"/>
    </row>
    <row r="137" spans="1:12" s="44" customFormat="1">
      <c r="A137" s="40" t="s">
        <v>108</v>
      </c>
      <c r="B137" s="48">
        <v>43888</v>
      </c>
      <c r="C137" s="48">
        <v>43886</v>
      </c>
      <c r="D137" s="49">
        <v>3326</v>
      </c>
      <c r="E137" s="40" t="s">
        <v>2</v>
      </c>
      <c r="F137" s="49">
        <v>838</v>
      </c>
      <c r="G137" s="36" t="s">
        <v>5</v>
      </c>
      <c r="H137" s="47">
        <v>2000</v>
      </c>
      <c r="I137" s="167" t="s">
        <v>6</v>
      </c>
      <c r="J137" s="50" t="s">
        <v>97</v>
      </c>
      <c r="K137" s="139" t="s">
        <v>537</v>
      </c>
      <c r="L137" s="140"/>
    </row>
    <row r="138" spans="1:12" s="39" customFormat="1">
      <c r="A138" s="136" t="s">
        <v>108</v>
      </c>
      <c r="B138" s="31">
        <v>43888</v>
      </c>
      <c r="C138" s="31">
        <v>43886</v>
      </c>
      <c r="D138" s="28">
        <v>3326</v>
      </c>
      <c r="E138" s="136" t="s">
        <v>474</v>
      </c>
      <c r="F138" s="28">
        <v>1170</v>
      </c>
      <c r="G138" s="9" t="s">
        <v>530</v>
      </c>
      <c r="H138" s="13">
        <v>5000</v>
      </c>
      <c r="I138" s="166" t="s">
        <v>6</v>
      </c>
      <c r="J138" s="11" t="s">
        <v>117</v>
      </c>
      <c r="K138" s="137"/>
      <c r="L138" s="138"/>
    </row>
    <row r="139" spans="1:12" s="39" customFormat="1">
      <c r="A139" s="136" t="s">
        <v>108</v>
      </c>
      <c r="B139" s="31">
        <v>43888</v>
      </c>
      <c r="C139" s="31">
        <v>43886</v>
      </c>
      <c r="D139" s="28">
        <v>3326</v>
      </c>
      <c r="E139" s="136" t="s">
        <v>7</v>
      </c>
      <c r="F139" s="28">
        <v>1157</v>
      </c>
      <c r="G139" s="9" t="s">
        <v>45</v>
      </c>
      <c r="H139" s="13">
        <v>2000</v>
      </c>
      <c r="I139" s="166" t="s">
        <v>6</v>
      </c>
      <c r="J139" s="11" t="s">
        <v>117</v>
      </c>
      <c r="K139" s="137"/>
      <c r="L139" s="138"/>
    </row>
    <row r="140" spans="1:12" s="44" customFormat="1">
      <c r="A140" s="40" t="s">
        <v>533</v>
      </c>
      <c r="B140" s="48">
        <v>43889</v>
      </c>
      <c r="C140" s="48"/>
      <c r="D140" s="49">
        <v>3335</v>
      </c>
      <c r="E140" s="40" t="s">
        <v>2</v>
      </c>
      <c r="F140" s="49">
        <v>2515</v>
      </c>
      <c r="G140" s="36" t="s">
        <v>35</v>
      </c>
      <c r="H140" s="47">
        <v>2500</v>
      </c>
      <c r="I140" s="167" t="s">
        <v>6</v>
      </c>
      <c r="J140" s="50" t="s">
        <v>97</v>
      </c>
      <c r="K140" s="139"/>
      <c r="L140" s="140"/>
    </row>
    <row r="141" spans="1:12" s="44" customFormat="1">
      <c r="A141" s="40" t="s">
        <v>533</v>
      </c>
      <c r="B141" s="48">
        <v>43889</v>
      </c>
      <c r="C141" s="48"/>
      <c r="D141" s="49">
        <v>3335</v>
      </c>
      <c r="E141" s="40" t="s">
        <v>2</v>
      </c>
      <c r="F141" s="49">
        <v>2357</v>
      </c>
      <c r="G141" s="36" t="s">
        <v>35</v>
      </c>
      <c r="H141" s="47">
        <v>3500</v>
      </c>
      <c r="I141" s="167" t="s">
        <v>6</v>
      </c>
      <c r="J141" s="50" t="s">
        <v>97</v>
      </c>
      <c r="K141" s="139"/>
      <c r="L141" s="140"/>
    </row>
    <row r="142" spans="1:12" s="43" customFormat="1">
      <c r="A142" s="34" t="s">
        <v>534</v>
      </c>
      <c r="B142" s="32">
        <v>43888</v>
      </c>
      <c r="C142" s="32">
        <v>43886</v>
      </c>
      <c r="D142" s="33">
        <v>3332</v>
      </c>
      <c r="E142" s="34" t="s">
        <v>2</v>
      </c>
      <c r="F142" s="33">
        <v>784</v>
      </c>
      <c r="G142" s="19" t="s">
        <v>41</v>
      </c>
      <c r="H142" s="20">
        <v>15000</v>
      </c>
      <c r="I142" s="168" t="s">
        <v>6</v>
      </c>
      <c r="J142" s="21" t="s">
        <v>117</v>
      </c>
      <c r="K142" s="163"/>
      <c r="L142" s="164"/>
    </row>
    <row r="143" spans="1:12" s="43" customFormat="1">
      <c r="A143" s="34" t="s">
        <v>535</v>
      </c>
      <c r="B143" s="32">
        <v>43889</v>
      </c>
      <c r="C143" s="32">
        <v>43887</v>
      </c>
      <c r="D143" s="33">
        <v>3339</v>
      </c>
      <c r="E143" s="34" t="s">
        <v>2</v>
      </c>
      <c r="F143" s="33">
        <v>2760</v>
      </c>
      <c r="G143" s="19" t="s">
        <v>20</v>
      </c>
      <c r="H143" s="20">
        <v>20000</v>
      </c>
      <c r="I143" s="168" t="s">
        <v>6</v>
      </c>
      <c r="J143" s="21" t="s">
        <v>117</v>
      </c>
      <c r="K143" s="163" t="s">
        <v>495</v>
      </c>
      <c r="L143" s="164"/>
    </row>
    <row r="144" spans="1:12" s="43" customFormat="1">
      <c r="A144" s="34" t="s">
        <v>535</v>
      </c>
      <c r="B144" s="32">
        <v>43889</v>
      </c>
      <c r="C144" s="32">
        <v>43888</v>
      </c>
      <c r="D144" s="33">
        <v>3339</v>
      </c>
      <c r="E144" s="34" t="s">
        <v>2</v>
      </c>
      <c r="F144" s="33">
        <v>2572</v>
      </c>
      <c r="G144" s="19" t="s">
        <v>536</v>
      </c>
      <c r="H144" s="20">
        <v>10000</v>
      </c>
      <c r="I144" s="168" t="s">
        <v>6</v>
      </c>
      <c r="J144" s="21" t="s">
        <v>117</v>
      </c>
      <c r="K144" s="163"/>
      <c r="L144" s="164"/>
    </row>
    <row r="145" spans="1:12" s="43" customFormat="1">
      <c r="A145" s="34" t="s">
        <v>535</v>
      </c>
      <c r="B145" s="32">
        <v>43889</v>
      </c>
      <c r="C145" s="32">
        <v>43888</v>
      </c>
      <c r="D145" s="33">
        <v>3339</v>
      </c>
      <c r="E145" s="34" t="s">
        <v>2</v>
      </c>
      <c r="F145" s="33">
        <v>3093</v>
      </c>
      <c r="G145" s="19" t="s">
        <v>521</v>
      </c>
      <c r="H145" s="20">
        <v>5000</v>
      </c>
      <c r="I145" s="168" t="s">
        <v>6</v>
      </c>
      <c r="J145" s="21" t="s">
        <v>117</v>
      </c>
      <c r="K145" s="163"/>
      <c r="L145" s="164"/>
    </row>
    <row r="146" spans="1:12" s="42" customFormat="1">
      <c r="A146" s="40" t="s">
        <v>511</v>
      </c>
      <c r="B146" s="48">
        <v>43882</v>
      </c>
      <c r="C146" s="48">
        <v>43881</v>
      </c>
      <c r="D146" s="49">
        <v>3340</v>
      </c>
      <c r="E146" s="40" t="s">
        <v>7</v>
      </c>
      <c r="F146" s="49">
        <v>1363</v>
      </c>
      <c r="G146" s="36" t="s">
        <v>17</v>
      </c>
      <c r="H146" s="47">
        <v>3500</v>
      </c>
      <c r="I146" s="167" t="s">
        <v>6</v>
      </c>
      <c r="J146" s="50" t="s">
        <v>97</v>
      </c>
      <c r="K146" s="139"/>
      <c r="L146" s="140"/>
    </row>
    <row r="147" spans="1:12" s="42" customFormat="1">
      <c r="A147" s="40" t="s">
        <v>511</v>
      </c>
      <c r="B147" s="48">
        <v>43889</v>
      </c>
      <c r="C147" s="48">
        <v>43882</v>
      </c>
      <c r="D147" s="49">
        <v>3346</v>
      </c>
      <c r="E147" s="40" t="s">
        <v>7</v>
      </c>
      <c r="F147" s="49">
        <v>3096</v>
      </c>
      <c r="G147" s="36" t="s">
        <v>47</v>
      </c>
      <c r="H147" s="47">
        <v>5000</v>
      </c>
      <c r="I147" s="167" t="s">
        <v>6</v>
      </c>
      <c r="J147" s="50" t="s">
        <v>97</v>
      </c>
      <c r="K147" s="139"/>
      <c r="L147" s="140"/>
    </row>
    <row r="148" spans="1:12" s="42" customFormat="1">
      <c r="A148" s="40" t="s">
        <v>201</v>
      </c>
      <c r="B148" s="48">
        <v>43882</v>
      </c>
      <c r="C148" s="48">
        <v>43881</v>
      </c>
      <c r="D148" s="49">
        <v>3351</v>
      </c>
      <c r="E148" s="40" t="s">
        <v>69</v>
      </c>
      <c r="F148" s="49">
        <v>2819</v>
      </c>
      <c r="G148" s="36" t="s">
        <v>38</v>
      </c>
      <c r="H148" s="47">
        <v>10000</v>
      </c>
      <c r="I148" s="167" t="s">
        <v>6</v>
      </c>
      <c r="J148" s="50" t="s">
        <v>97</v>
      </c>
      <c r="K148" s="139"/>
      <c r="L148" s="140"/>
    </row>
    <row r="149" spans="1:12" s="42" customFormat="1">
      <c r="A149" s="40" t="s">
        <v>249</v>
      </c>
      <c r="B149" s="48">
        <v>43889</v>
      </c>
      <c r="C149" s="48">
        <v>43882</v>
      </c>
      <c r="D149" s="49">
        <v>3355</v>
      </c>
      <c r="E149" s="40" t="s">
        <v>474</v>
      </c>
      <c r="F149" s="49">
        <v>3101</v>
      </c>
      <c r="G149" s="36" t="s">
        <v>21</v>
      </c>
      <c r="H149" s="47">
        <v>1000</v>
      </c>
      <c r="I149" s="167" t="s">
        <v>6</v>
      </c>
      <c r="J149" s="50" t="s">
        <v>97</v>
      </c>
      <c r="K149" s="139"/>
      <c r="L149" s="140"/>
    </row>
    <row r="150" spans="1:12" s="42" customFormat="1">
      <c r="A150" s="40" t="s">
        <v>249</v>
      </c>
      <c r="B150" s="48">
        <v>43889</v>
      </c>
      <c r="C150" s="48">
        <v>43882</v>
      </c>
      <c r="D150" s="49">
        <v>3355</v>
      </c>
      <c r="E150" s="40" t="s">
        <v>474</v>
      </c>
      <c r="F150" s="49">
        <v>3102</v>
      </c>
      <c r="G150" s="36" t="s">
        <v>16</v>
      </c>
      <c r="H150" s="47">
        <v>4000</v>
      </c>
      <c r="I150" s="167" t="s">
        <v>6</v>
      </c>
      <c r="J150" s="50" t="s">
        <v>97</v>
      </c>
      <c r="K150" s="139"/>
      <c r="L150" s="140"/>
    </row>
    <row r="151" spans="1:12" s="42" customFormat="1">
      <c r="A151" s="40" t="s">
        <v>370</v>
      </c>
      <c r="B151" s="48">
        <v>43887</v>
      </c>
      <c r="C151" s="48">
        <v>43886</v>
      </c>
      <c r="D151" s="49">
        <v>3367</v>
      </c>
      <c r="E151" s="40" t="s">
        <v>2</v>
      </c>
      <c r="F151" s="49">
        <v>1098</v>
      </c>
      <c r="G151" s="36" t="s">
        <v>3</v>
      </c>
      <c r="H151" s="47">
        <v>40000</v>
      </c>
      <c r="I151" s="167" t="s">
        <v>6</v>
      </c>
      <c r="J151" s="50" t="s">
        <v>97</v>
      </c>
      <c r="K151" s="139"/>
      <c r="L151" s="140"/>
    </row>
    <row r="152" spans="1:12" s="42" customFormat="1">
      <c r="A152" s="40" t="s">
        <v>137</v>
      </c>
      <c r="B152" s="48">
        <v>43889</v>
      </c>
      <c r="C152" s="48">
        <v>43886</v>
      </c>
      <c r="D152" s="49">
        <v>3371</v>
      </c>
      <c r="E152" s="40" t="s">
        <v>2</v>
      </c>
      <c r="F152" s="49">
        <v>1869</v>
      </c>
      <c r="G152" s="36" t="s">
        <v>15</v>
      </c>
      <c r="H152" s="47">
        <v>200000</v>
      </c>
      <c r="I152" s="167" t="s">
        <v>6</v>
      </c>
      <c r="J152" s="50" t="s">
        <v>97</v>
      </c>
      <c r="K152" s="139"/>
      <c r="L152" s="140"/>
    </row>
    <row r="153" spans="1:12" s="42" customFormat="1">
      <c r="A153" s="40" t="s">
        <v>137</v>
      </c>
      <c r="B153" s="48">
        <v>43889</v>
      </c>
      <c r="C153" s="48">
        <v>43887</v>
      </c>
      <c r="D153" s="49">
        <v>3371</v>
      </c>
      <c r="E153" s="40" t="s">
        <v>2</v>
      </c>
      <c r="F153" s="49">
        <v>1786</v>
      </c>
      <c r="G153" s="36" t="s">
        <v>9</v>
      </c>
      <c r="H153" s="47">
        <v>90000</v>
      </c>
      <c r="I153" s="167" t="s">
        <v>6</v>
      </c>
      <c r="J153" s="50" t="s">
        <v>97</v>
      </c>
      <c r="K153" s="139"/>
      <c r="L153" s="140"/>
    </row>
    <row r="154" spans="1:12" s="42" customFormat="1">
      <c r="A154" s="40" t="s">
        <v>110</v>
      </c>
      <c r="B154" s="48">
        <v>43889</v>
      </c>
      <c r="C154" s="48">
        <v>43886</v>
      </c>
      <c r="D154" s="49">
        <v>3375</v>
      </c>
      <c r="E154" s="40" t="s">
        <v>2</v>
      </c>
      <c r="F154" s="49">
        <v>1468</v>
      </c>
      <c r="G154" s="36" t="s">
        <v>21</v>
      </c>
      <c r="H154" s="47">
        <v>5000</v>
      </c>
      <c r="I154" s="167" t="s">
        <v>6</v>
      </c>
      <c r="J154" s="50" t="s">
        <v>97</v>
      </c>
      <c r="K154" s="139"/>
      <c r="L154" s="140"/>
    </row>
    <row r="155" spans="1:12">
      <c r="A155" s="136" t="s">
        <v>522</v>
      </c>
      <c r="B155" s="31">
        <v>43892</v>
      </c>
      <c r="C155" s="31">
        <v>43886</v>
      </c>
      <c r="D155" s="28">
        <v>3280</v>
      </c>
      <c r="E155" s="136" t="s">
        <v>2</v>
      </c>
      <c r="F155" s="28">
        <v>2639</v>
      </c>
      <c r="G155" s="9" t="s">
        <v>142</v>
      </c>
      <c r="H155" s="13">
        <v>200000</v>
      </c>
      <c r="I155" s="168" t="s">
        <v>6</v>
      </c>
      <c r="J155" s="22"/>
      <c r="K155" s="137"/>
      <c r="L155" s="138"/>
    </row>
    <row r="156" spans="1:12">
      <c r="A156" s="136" t="s">
        <v>157</v>
      </c>
      <c r="B156" s="31">
        <v>43892</v>
      </c>
      <c r="C156" s="31">
        <v>43886</v>
      </c>
      <c r="D156" s="28">
        <v>1377</v>
      </c>
      <c r="E156" s="136" t="s">
        <v>2</v>
      </c>
      <c r="F156" s="28">
        <v>2639</v>
      </c>
      <c r="G156" s="9" t="s">
        <v>142</v>
      </c>
      <c r="H156" s="13">
        <v>210000</v>
      </c>
      <c r="I156" s="168" t="s">
        <v>6</v>
      </c>
      <c r="J156" s="22"/>
      <c r="K156" s="137"/>
      <c r="L156" s="138"/>
    </row>
    <row r="157" spans="1:12" s="44" customFormat="1">
      <c r="A157" s="40" t="s">
        <v>109</v>
      </c>
      <c r="B157" s="48">
        <v>43896</v>
      </c>
      <c r="C157" s="48">
        <v>43886</v>
      </c>
      <c r="D157" s="49">
        <v>1327</v>
      </c>
      <c r="E157" s="40" t="s">
        <v>2</v>
      </c>
      <c r="F157" s="49">
        <v>1869</v>
      </c>
      <c r="G157" s="36" t="s">
        <v>15</v>
      </c>
      <c r="H157" s="47">
        <v>85000</v>
      </c>
      <c r="I157" s="167" t="s">
        <v>6</v>
      </c>
      <c r="J157" s="50" t="s">
        <v>97</v>
      </c>
      <c r="K157" s="139"/>
      <c r="L157" s="140"/>
    </row>
    <row r="158" spans="1:12" s="44" customFormat="1">
      <c r="A158" s="40" t="s">
        <v>109</v>
      </c>
      <c r="B158" s="48">
        <v>43864</v>
      </c>
      <c r="C158" s="48">
        <v>43888</v>
      </c>
      <c r="D158" s="49">
        <v>3377</v>
      </c>
      <c r="E158" s="40" t="s">
        <v>7</v>
      </c>
      <c r="F158" s="49">
        <v>2172</v>
      </c>
      <c r="G158" s="36" t="s">
        <v>16</v>
      </c>
      <c r="H158" s="47">
        <v>40000</v>
      </c>
      <c r="I158" s="167" t="s">
        <v>6</v>
      </c>
      <c r="J158" s="50" t="s">
        <v>97</v>
      </c>
      <c r="K158" s="139"/>
      <c r="L158" s="140"/>
    </row>
    <row r="159" spans="1:12">
      <c r="A159" s="136" t="s">
        <v>134</v>
      </c>
      <c r="B159" s="31">
        <v>43896</v>
      </c>
      <c r="C159" s="31">
        <v>43888</v>
      </c>
      <c r="D159" s="28">
        <v>3407</v>
      </c>
      <c r="E159" s="136" t="s">
        <v>7</v>
      </c>
      <c r="F159" s="28">
        <v>2494</v>
      </c>
      <c r="G159" s="9" t="s">
        <v>72</v>
      </c>
      <c r="H159" s="13">
        <v>5000</v>
      </c>
      <c r="I159" s="167" t="s">
        <v>6</v>
      </c>
      <c r="J159" s="11" t="s">
        <v>117</v>
      </c>
      <c r="K159" s="137"/>
      <c r="L159" s="138"/>
    </row>
    <row r="160" spans="1:12" s="44" customFormat="1">
      <c r="A160" s="40" t="s">
        <v>101</v>
      </c>
      <c r="B160" s="48">
        <v>43896</v>
      </c>
      <c r="C160" s="48">
        <v>43888</v>
      </c>
      <c r="D160" s="49">
        <v>3403</v>
      </c>
      <c r="E160" s="40" t="s">
        <v>2</v>
      </c>
      <c r="F160" s="49">
        <v>2470</v>
      </c>
      <c r="G160" s="36" t="s">
        <v>103</v>
      </c>
      <c r="H160" s="47">
        <v>10000</v>
      </c>
      <c r="I160" s="167" t="s">
        <v>6</v>
      </c>
      <c r="J160" s="50" t="s">
        <v>97</v>
      </c>
      <c r="K160" s="139"/>
      <c r="L160" s="140"/>
    </row>
    <row r="161" spans="1:12" s="44" customFormat="1">
      <c r="A161" s="40" t="s">
        <v>580</v>
      </c>
      <c r="B161" s="48">
        <v>43895</v>
      </c>
      <c r="C161" s="48">
        <v>43889</v>
      </c>
      <c r="D161" s="49">
        <v>3392</v>
      </c>
      <c r="E161" s="40" t="s">
        <v>2</v>
      </c>
      <c r="F161" s="49">
        <v>1397</v>
      </c>
      <c r="G161" s="36" t="s">
        <v>22</v>
      </c>
      <c r="H161" s="47">
        <v>20000</v>
      </c>
      <c r="I161" s="167" t="s">
        <v>6</v>
      </c>
      <c r="J161" s="50" t="s">
        <v>97</v>
      </c>
      <c r="K161" s="139"/>
      <c r="L161" s="140"/>
    </row>
    <row r="162" spans="1:12" s="44" customFormat="1">
      <c r="A162" s="40" t="s">
        <v>580</v>
      </c>
      <c r="B162" s="48">
        <v>43895</v>
      </c>
      <c r="C162" s="48">
        <v>43889</v>
      </c>
      <c r="D162" s="49">
        <v>3392</v>
      </c>
      <c r="E162" s="40" t="s">
        <v>2</v>
      </c>
      <c r="F162" s="49">
        <v>1468</v>
      </c>
      <c r="G162" s="36" t="s">
        <v>21</v>
      </c>
      <c r="H162" s="47">
        <v>5000</v>
      </c>
      <c r="I162" s="167" t="s">
        <v>6</v>
      </c>
      <c r="J162" s="50" t="s">
        <v>97</v>
      </c>
      <c r="K162" s="139"/>
      <c r="L162" s="140"/>
    </row>
    <row r="163" spans="1:12" s="44" customFormat="1">
      <c r="A163" s="40" t="s">
        <v>86</v>
      </c>
      <c r="B163" s="48">
        <v>43866</v>
      </c>
      <c r="C163" s="48">
        <v>43889</v>
      </c>
      <c r="D163" s="49">
        <v>3383</v>
      </c>
      <c r="E163" s="40" t="s">
        <v>216</v>
      </c>
      <c r="F163" s="49">
        <v>2244</v>
      </c>
      <c r="G163" s="36" t="s">
        <v>17</v>
      </c>
      <c r="H163" s="47">
        <v>10500</v>
      </c>
      <c r="I163" s="167" t="s">
        <v>6</v>
      </c>
      <c r="J163" s="50" t="s">
        <v>97</v>
      </c>
      <c r="K163" s="139"/>
      <c r="L163" s="140"/>
    </row>
    <row r="164" spans="1:12" s="8" customFormat="1">
      <c r="A164" s="9" t="s">
        <v>109</v>
      </c>
      <c r="B164" s="14">
        <v>43889</v>
      </c>
      <c r="C164" s="14">
        <v>43889</v>
      </c>
      <c r="D164" s="9">
        <v>3420</v>
      </c>
      <c r="E164" s="9" t="s">
        <v>2</v>
      </c>
      <c r="F164" s="9">
        <v>3027</v>
      </c>
      <c r="G164" s="9" t="s">
        <v>461</v>
      </c>
      <c r="H164" s="10">
        <v>1500</v>
      </c>
      <c r="I164" s="168" t="s">
        <v>6</v>
      </c>
      <c r="J164" s="9" t="s">
        <v>117</v>
      </c>
      <c r="K164" s="9"/>
      <c r="L164" s="9"/>
    </row>
    <row r="165" spans="1:12">
      <c r="A165" s="136" t="s">
        <v>565</v>
      </c>
      <c r="B165" s="31">
        <v>43893</v>
      </c>
      <c r="C165" s="31">
        <v>43889</v>
      </c>
      <c r="D165" s="28">
        <v>3361</v>
      </c>
      <c r="E165" s="136" t="s">
        <v>44</v>
      </c>
      <c r="F165" s="28">
        <v>2747</v>
      </c>
      <c r="G165" s="9" t="s">
        <v>93</v>
      </c>
      <c r="H165" s="13">
        <v>2000</v>
      </c>
      <c r="I165" s="168" t="s">
        <v>6</v>
      </c>
      <c r="J165" s="11" t="s">
        <v>117</v>
      </c>
      <c r="K165" s="137"/>
      <c r="L165" s="138"/>
    </row>
  </sheetData>
  <autoFilter ref="A1:L164"/>
  <conditionalFormatting sqref="I1:I165">
    <cfRule type="containsText" dxfId="98" priority="9" operator="containsText" text="OK">
      <formula>NOT(ISERROR(SEARCH("OK",I1)))</formula>
    </cfRule>
  </conditionalFormatting>
  <conditionalFormatting sqref="I165">
    <cfRule type="containsText" dxfId="97" priority="1" operator="containsText" text="OK">
      <formula>NOT(ISERROR(SEARCH("OK",I165)))</formula>
    </cfRule>
  </conditionalFormatting>
  <pageMargins left="0.31496062992125984" right="0.31496062992125984" top="0.39370078740157483" bottom="0.39370078740157483" header="0.31496062992125984" footer="0.31496062992125984"/>
  <pageSetup paperSize="9"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03"/>
  <sheetViews>
    <sheetView topLeftCell="A7" zoomScale="110" zoomScaleNormal="110" workbookViewId="0">
      <selection activeCell="O64" sqref="O64"/>
    </sheetView>
  </sheetViews>
  <sheetFormatPr defaultRowHeight="15"/>
  <cols>
    <col min="1" max="1" width="18.7109375" customWidth="1"/>
    <col min="2" max="2" width="9.5703125" customWidth="1"/>
    <col min="3" max="3" width="9" customWidth="1"/>
    <col min="4" max="4" width="6.85546875" customWidth="1"/>
    <col min="5" max="5" width="14.5703125" customWidth="1"/>
    <col min="6" max="6" width="9.42578125" customWidth="1"/>
    <col min="7" max="7" width="10.42578125" customWidth="1"/>
    <col min="8" max="8" width="9.140625" customWidth="1"/>
    <col min="9" max="9" width="5" style="37" customWidth="1"/>
    <col min="10" max="10" width="15.42578125" customWidth="1"/>
    <col min="11" max="11" width="19.140625" style="318" customWidth="1"/>
    <col min="12" max="12" width="8.85546875" style="318" customWidth="1"/>
    <col min="13" max="14" width="11.42578125" style="6" customWidth="1"/>
    <col min="15" max="15" width="11.42578125" customWidth="1"/>
  </cols>
  <sheetData>
    <row r="1" spans="1:14">
      <c r="A1" s="27" t="s">
        <v>104</v>
      </c>
      <c r="B1" s="30" t="s">
        <v>106</v>
      </c>
      <c r="C1" s="30" t="s">
        <v>105</v>
      </c>
      <c r="D1" s="26" t="s">
        <v>11</v>
      </c>
      <c r="E1" s="27" t="s">
        <v>0</v>
      </c>
      <c r="F1" s="26" t="s">
        <v>34</v>
      </c>
      <c r="G1" s="17" t="s">
        <v>1</v>
      </c>
      <c r="H1" s="17" t="s">
        <v>28</v>
      </c>
      <c r="I1" s="17" t="s">
        <v>6</v>
      </c>
      <c r="J1" s="18" t="s">
        <v>37</v>
      </c>
      <c r="K1" s="234"/>
      <c r="L1" s="234"/>
    </row>
    <row r="2" spans="1:14">
      <c r="A2" s="239" t="s">
        <v>157</v>
      </c>
      <c r="B2" s="240">
        <v>43851</v>
      </c>
      <c r="C2" s="240">
        <v>43896</v>
      </c>
      <c r="D2" s="241">
        <v>1297</v>
      </c>
      <c r="E2" s="239" t="s">
        <v>412</v>
      </c>
      <c r="F2" s="241">
        <v>2976</v>
      </c>
      <c r="G2" s="25" t="s">
        <v>413</v>
      </c>
      <c r="H2" s="242">
        <v>15000</v>
      </c>
      <c r="I2" s="25" t="s">
        <v>6</v>
      </c>
      <c r="J2" s="243" t="s">
        <v>414</v>
      </c>
      <c r="K2" s="234"/>
      <c r="L2" s="234"/>
    </row>
    <row r="3" spans="1:14" s="44" customFormat="1" ht="15.75">
      <c r="A3" s="40" t="s">
        <v>520</v>
      </c>
      <c r="B3" s="48">
        <v>43882</v>
      </c>
      <c r="C3" s="48">
        <v>43902</v>
      </c>
      <c r="D3" s="49">
        <v>3273</v>
      </c>
      <c r="E3" s="40" t="s">
        <v>40</v>
      </c>
      <c r="F3" s="49">
        <v>3082</v>
      </c>
      <c r="G3" s="36" t="s">
        <v>521</v>
      </c>
      <c r="H3" s="47">
        <v>64900</v>
      </c>
      <c r="I3" s="167" t="s">
        <v>6</v>
      </c>
      <c r="J3" s="50" t="s">
        <v>166</v>
      </c>
      <c r="K3" s="51"/>
      <c r="L3" s="52"/>
      <c r="M3" s="250"/>
      <c r="N3" s="246"/>
    </row>
    <row r="4" spans="1:14" s="43" customFormat="1" ht="15.75">
      <c r="A4" s="34" t="s">
        <v>582</v>
      </c>
      <c r="B4" s="32">
        <v>43900</v>
      </c>
      <c r="C4" s="32">
        <v>43902</v>
      </c>
      <c r="D4" s="33">
        <v>1404</v>
      </c>
      <c r="E4" s="34" t="s">
        <v>40</v>
      </c>
      <c r="F4" s="33">
        <v>3082</v>
      </c>
      <c r="G4" s="19" t="s">
        <v>521</v>
      </c>
      <c r="H4" s="20">
        <v>69600</v>
      </c>
      <c r="I4" s="168" t="s">
        <v>6</v>
      </c>
      <c r="J4" s="21" t="s">
        <v>583</v>
      </c>
      <c r="K4" s="134"/>
      <c r="L4" s="135"/>
      <c r="M4" s="251"/>
      <c r="N4" s="247"/>
    </row>
    <row r="5" spans="1:14" s="44" customFormat="1" ht="15.75">
      <c r="A5" s="40" t="s">
        <v>520</v>
      </c>
      <c r="B5" s="48">
        <v>43882</v>
      </c>
      <c r="C5" s="48">
        <v>43900</v>
      </c>
      <c r="D5" s="49">
        <v>3273</v>
      </c>
      <c r="E5" s="40" t="s">
        <v>40</v>
      </c>
      <c r="F5" s="49">
        <v>3081</v>
      </c>
      <c r="G5" s="36" t="s">
        <v>127</v>
      </c>
      <c r="H5" s="47">
        <v>5000</v>
      </c>
      <c r="I5" s="167" t="s">
        <v>6</v>
      </c>
      <c r="J5" s="50"/>
      <c r="K5" s="51"/>
      <c r="L5" s="51"/>
      <c r="M5" s="246"/>
      <c r="N5" s="246"/>
    </row>
    <row r="6" spans="1:14" s="43" customFormat="1" ht="15.75">
      <c r="A6" s="34" t="s">
        <v>582</v>
      </c>
      <c r="B6" s="32">
        <v>43871</v>
      </c>
      <c r="C6" s="32">
        <v>43900</v>
      </c>
      <c r="D6" s="33">
        <v>1405</v>
      </c>
      <c r="E6" s="34" t="s">
        <v>40</v>
      </c>
      <c r="F6" s="33">
        <v>3081</v>
      </c>
      <c r="G6" s="19" t="s">
        <v>127</v>
      </c>
      <c r="H6" s="20">
        <v>7000</v>
      </c>
      <c r="I6" s="168" t="s">
        <v>6</v>
      </c>
      <c r="J6" s="21" t="s">
        <v>619</v>
      </c>
      <c r="K6" s="134"/>
      <c r="L6" s="134"/>
      <c r="M6" s="247"/>
      <c r="N6" s="247"/>
    </row>
    <row r="7" spans="1:14" s="42" customFormat="1" ht="15.75">
      <c r="A7" s="40" t="s">
        <v>137</v>
      </c>
      <c r="B7" s="48">
        <v>43889</v>
      </c>
      <c r="C7" s="48">
        <v>43873</v>
      </c>
      <c r="D7" s="49">
        <v>3371</v>
      </c>
      <c r="E7" s="40" t="s">
        <v>570</v>
      </c>
      <c r="F7" s="49">
        <v>2017</v>
      </c>
      <c r="G7" s="36" t="s">
        <v>15</v>
      </c>
      <c r="H7" s="47">
        <v>200000</v>
      </c>
      <c r="I7" s="167" t="s">
        <v>6</v>
      </c>
      <c r="J7" s="50" t="s">
        <v>97</v>
      </c>
      <c r="K7" s="51"/>
      <c r="L7" s="51"/>
      <c r="M7" s="80"/>
      <c r="N7" s="80"/>
    </row>
    <row r="8" spans="1:14" s="42" customFormat="1" ht="15.75">
      <c r="A8" s="40" t="s">
        <v>137</v>
      </c>
      <c r="B8" s="48">
        <v>43889</v>
      </c>
      <c r="C8" s="48">
        <v>43873</v>
      </c>
      <c r="D8" s="49">
        <v>3371</v>
      </c>
      <c r="E8" s="40" t="s">
        <v>474</v>
      </c>
      <c r="F8" s="49">
        <v>1785</v>
      </c>
      <c r="G8" s="36" t="s">
        <v>15</v>
      </c>
      <c r="H8" s="47">
        <v>155000</v>
      </c>
      <c r="I8" s="167" t="s">
        <v>6</v>
      </c>
      <c r="J8" s="50" t="s">
        <v>97</v>
      </c>
      <c r="K8" s="51"/>
      <c r="L8" s="51"/>
      <c r="M8" s="80"/>
      <c r="N8" s="80"/>
    </row>
    <row r="9" spans="1:14">
      <c r="A9" s="136" t="s">
        <v>568</v>
      </c>
      <c r="B9" s="31">
        <v>43893</v>
      </c>
      <c r="C9" s="31">
        <v>43892</v>
      </c>
      <c r="D9" s="28">
        <v>3363</v>
      </c>
      <c r="E9" s="136" t="s">
        <v>2</v>
      </c>
      <c r="F9" s="28">
        <v>3103</v>
      </c>
      <c r="G9" s="9" t="s">
        <v>569</v>
      </c>
      <c r="H9" s="13">
        <v>5000</v>
      </c>
      <c r="I9" s="25" t="s">
        <v>6</v>
      </c>
      <c r="J9" s="11" t="s">
        <v>117</v>
      </c>
      <c r="K9" s="118"/>
      <c r="L9" s="118"/>
    </row>
    <row r="10" spans="1:14" s="44" customFormat="1">
      <c r="A10" s="40" t="s">
        <v>215</v>
      </c>
      <c r="B10" s="48">
        <v>43893</v>
      </c>
      <c r="C10" s="48">
        <v>43894</v>
      </c>
      <c r="D10" s="49">
        <v>3366</v>
      </c>
      <c r="E10" s="40" t="s">
        <v>2</v>
      </c>
      <c r="F10" s="49">
        <v>1007</v>
      </c>
      <c r="G10" s="36" t="s">
        <v>135</v>
      </c>
      <c r="H10" s="47">
        <v>30000</v>
      </c>
      <c r="I10" s="45" t="s">
        <v>6</v>
      </c>
      <c r="J10" s="50" t="s">
        <v>166</v>
      </c>
      <c r="K10" s="51"/>
      <c r="L10" s="51"/>
      <c r="M10" s="246"/>
      <c r="N10" s="246"/>
    </row>
    <row r="11" spans="1:14">
      <c r="A11" s="136" t="s">
        <v>582</v>
      </c>
      <c r="B11" s="31">
        <v>43894</v>
      </c>
      <c r="C11" s="31">
        <v>43892</v>
      </c>
      <c r="D11" s="28">
        <v>1397</v>
      </c>
      <c r="E11" s="136" t="s">
        <v>2</v>
      </c>
      <c r="F11" s="236">
        <v>1007</v>
      </c>
      <c r="G11" s="9" t="s">
        <v>135</v>
      </c>
      <c r="H11" s="13">
        <v>37000</v>
      </c>
      <c r="I11" s="25" t="s">
        <v>6</v>
      </c>
      <c r="J11" s="11" t="s">
        <v>583</v>
      </c>
      <c r="K11" s="118"/>
      <c r="L11" s="118"/>
    </row>
    <row r="12" spans="1:14">
      <c r="A12" s="136" t="s">
        <v>157</v>
      </c>
      <c r="B12" s="31">
        <v>43906</v>
      </c>
      <c r="C12" s="31">
        <v>43908</v>
      </c>
      <c r="D12" s="28">
        <v>1389</v>
      </c>
      <c r="E12" s="136" t="s">
        <v>2</v>
      </c>
      <c r="F12" s="236">
        <v>1904</v>
      </c>
      <c r="G12" s="9" t="s">
        <v>143</v>
      </c>
      <c r="H12" s="13">
        <v>11600</v>
      </c>
      <c r="I12" s="25" t="s">
        <v>6</v>
      </c>
      <c r="J12" s="11" t="s">
        <v>137</v>
      </c>
      <c r="K12" s="118"/>
      <c r="L12" s="118"/>
    </row>
    <row r="13" spans="1:14">
      <c r="A13" s="136" t="s">
        <v>157</v>
      </c>
      <c r="B13" s="31">
        <v>43906</v>
      </c>
      <c r="C13" s="31">
        <v>43908</v>
      </c>
      <c r="D13" s="28">
        <v>1386</v>
      </c>
      <c r="E13" s="136" t="s">
        <v>44</v>
      </c>
      <c r="F13" s="236">
        <v>2272</v>
      </c>
      <c r="G13" s="9" t="s">
        <v>219</v>
      </c>
      <c r="H13" s="13">
        <v>167800</v>
      </c>
      <c r="I13" s="25" t="s">
        <v>6</v>
      </c>
      <c r="J13" s="11" t="s">
        <v>137</v>
      </c>
      <c r="K13" s="119">
        <v>47800</v>
      </c>
      <c r="L13" s="24" t="s">
        <v>629</v>
      </c>
    </row>
    <row r="14" spans="1:14" s="44" customFormat="1" ht="15.75">
      <c r="A14" s="40" t="s">
        <v>472</v>
      </c>
      <c r="B14" s="48">
        <v>43893</v>
      </c>
      <c r="C14" s="48">
        <v>43892</v>
      </c>
      <c r="D14" s="49">
        <v>3412</v>
      </c>
      <c r="E14" s="40" t="s">
        <v>7</v>
      </c>
      <c r="F14" s="49">
        <v>2807</v>
      </c>
      <c r="G14" s="36" t="s">
        <v>477</v>
      </c>
      <c r="H14" s="47">
        <v>10000</v>
      </c>
      <c r="I14" s="167" t="s">
        <v>6</v>
      </c>
      <c r="J14" s="50" t="s">
        <v>97</v>
      </c>
      <c r="K14" s="51"/>
      <c r="L14" s="51"/>
      <c r="M14" s="246" t="s">
        <v>590</v>
      </c>
      <c r="N14" s="246"/>
    </row>
    <row r="15" spans="1:14" s="42" customFormat="1" ht="15.75">
      <c r="A15" s="40" t="s">
        <v>109</v>
      </c>
      <c r="B15" s="48">
        <v>43893</v>
      </c>
      <c r="C15" s="48">
        <v>43896</v>
      </c>
      <c r="D15" s="49">
        <v>3201</v>
      </c>
      <c r="E15" s="40" t="s">
        <v>2</v>
      </c>
      <c r="F15" s="49">
        <v>1106</v>
      </c>
      <c r="G15" s="36" t="s">
        <v>18</v>
      </c>
      <c r="H15" s="47">
        <v>47000</v>
      </c>
      <c r="I15" s="167" t="s">
        <v>6</v>
      </c>
      <c r="J15" s="21" t="s">
        <v>571</v>
      </c>
      <c r="K15" s="51"/>
      <c r="L15" s="51"/>
      <c r="M15" s="80"/>
      <c r="N15" s="80"/>
    </row>
    <row r="16" spans="1:14" s="44" customFormat="1" ht="15.75">
      <c r="A16" s="40" t="s">
        <v>531</v>
      </c>
      <c r="B16" s="48">
        <v>43887</v>
      </c>
      <c r="C16" s="48">
        <v>43896</v>
      </c>
      <c r="D16" s="49">
        <v>3315</v>
      </c>
      <c r="E16" s="40" t="s">
        <v>2</v>
      </c>
      <c r="F16" s="49">
        <v>1106</v>
      </c>
      <c r="G16" s="36" t="s">
        <v>18</v>
      </c>
      <c r="H16" s="47">
        <v>6000</v>
      </c>
      <c r="I16" s="167" t="s">
        <v>6</v>
      </c>
      <c r="J16" s="21" t="s">
        <v>571</v>
      </c>
      <c r="K16" s="51"/>
      <c r="L16" s="51"/>
      <c r="M16" s="246"/>
      <c r="N16" s="246"/>
    </row>
    <row r="17" spans="1:14">
      <c r="A17" s="136" t="s">
        <v>86</v>
      </c>
      <c r="B17" s="31">
        <v>43866</v>
      </c>
      <c r="C17" s="31">
        <v>43893</v>
      </c>
      <c r="D17" s="28">
        <v>3382</v>
      </c>
      <c r="E17" s="136" t="s">
        <v>44</v>
      </c>
      <c r="F17" s="236">
        <v>2550</v>
      </c>
      <c r="G17" s="9" t="s">
        <v>48</v>
      </c>
      <c r="H17" s="13">
        <v>20000</v>
      </c>
      <c r="I17" s="25" t="s">
        <v>6</v>
      </c>
      <c r="J17" s="11" t="s">
        <v>117</v>
      </c>
      <c r="K17" s="118"/>
      <c r="L17" s="118"/>
    </row>
    <row r="18" spans="1:14">
      <c r="A18" s="136" t="s">
        <v>156</v>
      </c>
      <c r="B18" s="31">
        <v>43895</v>
      </c>
      <c r="C18" s="31">
        <v>43893</v>
      </c>
      <c r="D18" s="28">
        <v>3386</v>
      </c>
      <c r="E18" s="136" t="s">
        <v>2</v>
      </c>
      <c r="F18" s="236">
        <v>343</v>
      </c>
      <c r="G18" s="9" t="s">
        <v>65</v>
      </c>
      <c r="H18" s="13">
        <v>5000</v>
      </c>
      <c r="I18" s="25" t="s">
        <v>6</v>
      </c>
      <c r="J18" s="11" t="s">
        <v>117</v>
      </c>
      <c r="K18" s="118"/>
      <c r="L18" s="118"/>
    </row>
    <row r="19" spans="1:14">
      <c r="A19" s="136" t="s">
        <v>282</v>
      </c>
      <c r="B19" s="31">
        <v>43895</v>
      </c>
      <c r="C19" s="31">
        <v>43893</v>
      </c>
      <c r="D19" s="28">
        <v>3389</v>
      </c>
      <c r="E19" s="136" t="s">
        <v>7</v>
      </c>
      <c r="F19" s="236">
        <v>2175</v>
      </c>
      <c r="G19" s="9" t="s">
        <v>77</v>
      </c>
      <c r="H19" s="13">
        <v>3000</v>
      </c>
      <c r="I19" s="25" t="s">
        <v>6</v>
      </c>
      <c r="J19" s="11" t="s">
        <v>117</v>
      </c>
      <c r="K19" s="118"/>
      <c r="L19" s="118"/>
    </row>
    <row r="20" spans="1:14" s="44" customFormat="1">
      <c r="A20" s="40" t="s">
        <v>388</v>
      </c>
      <c r="B20" s="48">
        <v>43896</v>
      </c>
      <c r="C20" s="48">
        <v>43896</v>
      </c>
      <c r="D20" s="49">
        <v>3399</v>
      </c>
      <c r="E20" s="40" t="s">
        <v>2</v>
      </c>
      <c r="F20" s="49">
        <v>951</v>
      </c>
      <c r="G20" s="36" t="s">
        <v>58</v>
      </c>
      <c r="H20" s="47">
        <v>12190</v>
      </c>
      <c r="I20" s="45" t="s">
        <v>6</v>
      </c>
      <c r="J20" s="50" t="s">
        <v>166</v>
      </c>
      <c r="K20" s="51"/>
      <c r="L20" s="51"/>
      <c r="M20" s="246"/>
      <c r="N20" s="246"/>
    </row>
    <row r="21" spans="1:14">
      <c r="A21" s="136" t="s">
        <v>582</v>
      </c>
      <c r="B21" s="31">
        <v>43894</v>
      </c>
      <c r="C21" s="31">
        <v>43895</v>
      </c>
      <c r="D21" s="28">
        <v>1396</v>
      </c>
      <c r="E21" s="136" t="s">
        <v>2</v>
      </c>
      <c r="F21" s="236">
        <v>951</v>
      </c>
      <c r="G21" s="9" t="s">
        <v>58</v>
      </c>
      <c r="H21" s="13">
        <v>10000</v>
      </c>
      <c r="I21" s="25" t="s">
        <v>6</v>
      </c>
      <c r="J21" s="11" t="s">
        <v>583</v>
      </c>
      <c r="K21" s="134"/>
      <c r="L21" s="118"/>
    </row>
    <row r="22" spans="1:14" s="44" customFormat="1">
      <c r="A22" s="40" t="s">
        <v>154</v>
      </c>
      <c r="B22" s="48">
        <v>43896</v>
      </c>
      <c r="C22" s="48">
        <v>43896</v>
      </c>
      <c r="D22" s="49">
        <v>3405</v>
      </c>
      <c r="E22" s="40" t="s">
        <v>2</v>
      </c>
      <c r="F22" s="49">
        <v>2415</v>
      </c>
      <c r="G22" s="36" t="s">
        <v>43</v>
      </c>
      <c r="H22" s="47">
        <v>39000</v>
      </c>
      <c r="I22" s="45" t="s">
        <v>6</v>
      </c>
      <c r="J22" s="50" t="s">
        <v>166</v>
      </c>
      <c r="K22" s="51"/>
      <c r="L22" s="51"/>
      <c r="M22" s="246"/>
      <c r="N22" s="246"/>
    </row>
    <row r="23" spans="1:14">
      <c r="A23" s="136" t="s">
        <v>582</v>
      </c>
      <c r="B23" s="31">
        <v>43894</v>
      </c>
      <c r="C23" s="31">
        <v>43892</v>
      </c>
      <c r="D23" s="28">
        <v>1395</v>
      </c>
      <c r="E23" s="136" t="s">
        <v>2</v>
      </c>
      <c r="F23" s="28">
        <v>2415</v>
      </c>
      <c r="G23" s="9" t="s">
        <v>43</v>
      </c>
      <c r="H23" s="13">
        <v>25000</v>
      </c>
      <c r="I23" s="25" t="s">
        <v>6</v>
      </c>
      <c r="J23" s="11" t="s">
        <v>583</v>
      </c>
      <c r="K23" s="134"/>
      <c r="L23" s="118"/>
    </row>
    <row r="24" spans="1:14" s="44" customFormat="1">
      <c r="A24" s="40" t="s">
        <v>511</v>
      </c>
      <c r="B24" s="48">
        <v>43896</v>
      </c>
      <c r="C24" s="48">
        <v>43896</v>
      </c>
      <c r="D24" s="49">
        <v>3422</v>
      </c>
      <c r="E24" s="40" t="s">
        <v>2</v>
      </c>
      <c r="F24" s="49">
        <v>818</v>
      </c>
      <c r="G24" s="36" t="s">
        <v>31</v>
      </c>
      <c r="H24" s="47">
        <v>40800</v>
      </c>
      <c r="I24" s="45" t="s">
        <v>6</v>
      </c>
      <c r="J24" s="50" t="s">
        <v>97</v>
      </c>
      <c r="K24" s="51"/>
      <c r="L24" s="51"/>
      <c r="M24" s="246"/>
      <c r="N24" s="246"/>
    </row>
    <row r="25" spans="1:14" s="44" customFormat="1">
      <c r="A25" s="40" t="s">
        <v>201</v>
      </c>
      <c r="B25" s="48">
        <v>43896</v>
      </c>
      <c r="C25" s="48">
        <v>43896</v>
      </c>
      <c r="D25" s="49">
        <v>3430</v>
      </c>
      <c r="E25" s="40" t="s">
        <v>2</v>
      </c>
      <c r="F25" s="49">
        <v>1555</v>
      </c>
      <c r="G25" s="36" t="s">
        <v>22</v>
      </c>
      <c r="H25" s="47">
        <v>30000</v>
      </c>
      <c r="I25" s="45" t="s">
        <v>6</v>
      </c>
      <c r="J25" s="50" t="s">
        <v>97</v>
      </c>
      <c r="K25" s="51"/>
      <c r="L25" s="51"/>
      <c r="M25" s="246"/>
      <c r="N25" s="246"/>
    </row>
    <row r="26" spans="1:14" s="44" customFormat="1">
      <c r="A26" s="40" t="s">
        <v>126</v>
      </c>
      <c r="B26" s="48">
        <v>43899</v>
      </c>
      <c r="C26" s="48">
        <v>43901</v>
      </c>
      <c r="D26" s="49">
        <v>3413</v>
      </c>
      <c r="E26" s="40" t="s">
        <v>216</v>
      </c>
      <c r="F26" s="49">
        <v>2620</v>
      </c>
      <c r="G26" s="36" t="s">
        <v>127</v>
      </c>
      <c r="H26" s="47">
        <v>5250</v>
      </c>
      <c r="I26" s="45" t="s">
        <v>6</v>
      </c>
      <c r="J26" s="50" t="s">
        <v>582</v>
      </c>
      <c r="K26" s="51"/>
      <c r="L26" s="51"/>
      <c r="M26" s="246"/>
      <c r="N26" s="246"/>
    </row>
    <row r="27" spans="1:14">
      <c r="A27" s="136" t="s">
        <v>582</v>
      </c>
      <c r="B27" s="31">
        <v>43901</v>
      </c>
      <c r="C27" s="31">
        <v>43901</v>
      </c>
      <c r="D27" s="28">
        <v>1409</v>
      </c>
      <c r="E27" s="136" t="s">
        <v>216</v>
      </c>
      <c r="F27" s="28">
        <v>2620</v>
      </c>
      <c r="G27" s="9" t="s">
        <v>127</v>
      </c>
      <c r="H27" s="13">
        <v>6300</v>
      </c>
      <c r="I27" s="25" t="s">
        <v>6</v>
      </c>
      <c r="J27" s="11" t="s">
        <v>582</v>
      </c>
      <c r="K27" s="134"/>
      <c r="L27" s="118"/>
    </row>
    <row r="28" spans="1:14" s="44" customFormat="1">
      <c r="A28" s="40" t="s">
        <v>126</v>
      </c>
      <c r="B28" s="48">
        <v>43899</v>
      </c>
      <c r="C28" s="48">
        <v>43899</v>
      </c>
      <c r="D28" s="49">
        <v>3413</v>
      </c>
      <c r="E28" s="40" t="s">
        <v>216</v>
      </c>
      <c r="F28" s="49">
        <v>2802</v>
      </c>
      <c r="G28" s="36" t="s">
        <v>195</v>
      </c>
      <c r="H28" s="47">
        <v>6300</v>
      </c>
      <c r="I28" s="45" t="s">
        <v>6</v>
      </c>
      <c r="J28" s="50" t="s">
        <v>166</v>
      </c>
      <c r="K28" s="51"/>
      <c r="L28" s="51"/>
      <c r="M28" s="246"/>
      <c r="N28" s="246"/>
    </row>
    <row r="29" spans="1:14">
      <c r="A29" s="136" t="s">
        <v>582</v>
      </c>
      <c r="B29" s="31">
        <v>43889</v>
      </c>
      <c r="C29" s="31">
        <v>43896</v>
      </c>
      <c r="D29" s="28">
        <v>1394</v>
      </c>
      <c r="E29" s="136" t="s">
        <v>74</v>
      </c>
      <c r="F29" s="28">
        <v>2682</v>
      </c>
      <c r="G29" s="9" t="s">
        <v>195</v>
      </c>
      <c r="H29" s="13">
        <v>6300</v>
      </c>
      <c r="I29" s="25" t="s">
        <v>6</v>
      </c>
      <c r="J29" s="11" t="s">
        <v>583</v>
      </c>
      <c r="K29" s="134"/>
      <c r="L29" s="24"/>
    </row>
    <row r="30" spans="1:14" s="44" customFormat="1">
      <c r="A30" s="40" t="s">
        <v>109</v>
      </c>
      <c r="B30" s="48">
        <v>43899</v>
      </c>
      <c r="C30" s="48">
        <v>43899</v>
      </c>
      <c r="D30" s="49">
        <v>3419</v>
      </c>
      <c r="E30" s="40" t="s">
        <v>2</v>
      </c>
      <c r="F30" s="49">
        <v>1126</v>
      </c>
      <c r="G30" s="36" t="s">
        <v>57</v>
      </c>
      <c r="H30" s="47">
        <v>20000</v>
      </c>
      <c r="I30" s="45" t="s">
        <v>6</v>
      </c>
      <c r="J30" s="50" t="s">
        <v>166</v>
      </c>
      <c r="K30" s="51"/>
      <c r="L30" s="51"/>
      <c r="M30" s="246"/>
      <c r="N30" s="246"/>
    </row>
    <row r="31" spans="1:14" s="44" customFormat="1">
      <c r="A31" s="40" t="s">
        <v>582</v>
      </c>
      <c r="B31" s="48">
        <v>43896</v>
      </c>
      <c r="C31" s="48">
        <v>43907</v>
      </c>
      <c r="D31" s="49">
        <v>1399</v>
      </c>
      <c r="E31" s="40" t="s">
        <v>2</v>
      </c>
      <c r="F31" s="49">
        <v>1126</v>
      </c>
      <c r="G31" s="36" t="s">
        <v>57</v>
      </c>
      <c r="H31" s="47">
        <v>23820</v>
      </c>
      <c r="I31" s="45" t="s">
        <v>6</v>
      </c>
      <c r="J31" s="50" t="s">
        <v>166</v>
      </c>
      <c r="K31" s="51"/>
      <c r="L31" s="51"/>
      <c r="M31" s="246"/>
      <c r="N31" s="246"/>
    </row>
    <row r="32" spans="1:14" s="39" customFormat="1" ht="15.75">
      <c r="A32" s="136" t="s">
        <v>157</v>
      </c>
      <c r="B32" s="31">
        <v>43887</v>
      </c>
      <c r="C32" s="31">
        <v>43901</v>
      </c>
      <c r="D32" s="28">
        <v>3163</v>
      </c>
      <c r="E32" s="136" t="s">
        <v>2</v>
      </c>
      <c r="F32" s="28">
        <v>2345</v>
      </c>
      <c r="G32" s="9" t="s">
        <v>476</v>
      </c>
      <c r="H32" s="13">
        <v>26000</v>
      </c>
      <c r="I32" s="166" t="s">
        <v>6</v>
      </c>
      <c r="J32" s="11" t="s">
        <v>475</v>
      </c>
      <c r="K32" s="118"/>
      <c r="L32" s="118"/>
      <c r="M32" s="248"/>
      <c r="N32" s="248"/>
    </row>
    <row r="33" spans="1:25">
      <c r="A33" s="136" t="s">
        <v>157</v>
      </c>
      <c r="B33" s="31">
        <v>43903</v>
      </c>
      <c r="C33" s="31">
        <v>43896</v>
      </c>
      <c r="D33" s="28">
        <v>1384</v>
      </c>
      <c r="E33" s="136" t="s">
        <v>2</v>
      </c>
      <c r="F33" s="28">
        <v>2805</v>
      </c>
      <c r="G33" s="9" t="s">
        <v>47</v>
      </c>
      <c r="H33" s="13">
        <v>10800</v>
      </c>
      <c r="I33" s="25" t="s">
        <v>6</v>
      </c>
      <c r="J33" s="11" t="s">
        <v>352</v>
      </c>
      <c r="K33" s="118"/>
      <c r="L33" s="118"/>
    </row>
    <row r="34" spans="1:25" s="39" customFormat="1" ht="15.75">
      <c r="A34" s="136" t="s">
        <v>109</v>
      </c>
      <c r="B34" s="31">
        <v>43888</v>
      </c>
      <c r="C34" s="31">
        <v>43901</v>
      </c>
      <c r="D34" s="28">
        <v>3279</v>
      </c>
      <c r="E34" s="136" t="s">
        <v>2</v>
      </c>
      <c r="F34" s="28">
        <v>2646</v>
      </c>
      <c r="G34" s="9" t="s">
        <v>182</v>
      </c>
      <c r="H34" s="13">
        <v>250000</v>
      </c>
      <c r="I34" s="166" t="s">
        <v>6</v>
      </c>
      <c r="J34" s="11" t="s">
        <v>157</v>
      </c>
      <c r="K34" s="118"/>
      <c r="L34" s="118"/>
      <c r="M34" s="248"/>
      <c r="N34" s="248"/>
    </row>
    <row r="35" spans="1:25" s="39" customFormat="1" ht="15.75">
      <c r="A35" s="136" t="s">
        <v>157</v>
      </c>
      <c r="B35" s="31">
        <v>43887</v>
      </c>
      <c r="C35" s="31">
        <v>43901</v>
      </c>
      <c r="D35" s="28">
        <v>1376</v>
      </c>
      <c r="E35" s="136" t="s">
        <v>2</v>
      </c>
      <c r="F35" s="28">
        <v>2646</v>
      </c>
      <c r="G35" s="9" t="s">
        <v>182</v>
      </c>
      <c r="H35" s="13">
        <v>264400</v>
      </c>
      <c r="I35" s="166" t="s">
        <v>6</v>
      </c>
      <c r="J35" s="22"/>
      <c r="K35" s="118"/>
      <c r="L35" s="118"/>
      <c r="M35" s="248"/>
      <c r="N35" s="248"/>
    </row>
    <row r="36" spans="1:25" s="41" customFormat="1" ht="15.75">
      <c r="A36" s="34" t="s">
        <v>157</v>
      </c>
      <c r="B36" s="32">
        <v>43889</v>
      </c>
      <c r="C36" s="32">
        <v>43894</v>
      </c>
      <c r="D36" s="33">
        <v>1372</v>
      </c>
      <c r="E36" s="34" t="s">
        <v>2</v>
      </c>
      <c r="F36" s="33">
        <v>2905</v>
      </c>
      <c r="G36" s="19" t="s">
        <v>72</v>
      </c>
      <c r="H36" s="20">
        <v>11300</v>
      </c>
      <c r="I36" s="168" t="s">
        <v>6</v>
      </c>
      <c r="J36" s="21" t="s">
        <v>240</v>
      </c>
      <c r="K36" s="134"/>
      <c r="L36" s="134"/>
      <c r="M36" s="247"/>
      <c r="N36" s="247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 s="41" customFormat="1" ht="15.75">
      <c r="A37" s="34" t="s">
        <v>157</v>
      </c>
      <c r="B37" s="32">
        <v>43889</v>
      </c>
      <c r="C37" s="32">
        <v>43894</v>
      </c>
      <c r="D37" s="33">
        <v>1372</v>
      </c>
      <c r="E37" s="34" t="s">
        <v>2</v>
      </c>
      <c r="F37" s="33">
        <v>2906</v>
      </c>
      <c r="G37" s="19" t="s">
        <v>123</v>
      </c>
      <c r="H37" s="20">
        <v>30000</v>
      </c>
      <c r="I37" s="168" t="s">
        <v>6</v>
      </c>
      <c r="J37" s="21" t="s">
        <v>240</v>
      </c>
      <c r="K37" s="134"/>
      <c r="L37" s="134"/>
      <c r="M37" s="247"/>
      <c r="N37" s="247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 s="41" customFormat="1" ht="15.75">
      <c r="A38" s="34" t="s">
        <v>157</v>
      </c>
      <c r="B38" s="32">
        <v>43889</v>
      </c>
      <c r="C38" s="32">
        <v>43894</v>
      </c>
      <c r="D38" s="33">
        <v>1372</v>
      </c>
      <c r="E38" s="34" t="s">
        <v>2</v>
      </c>
      <c r="F38" s="33">
        <v>3072</v>
      </c>
      <c r="G38" s="19" t="s">
        <v>189</v>
      </c>
      <c r="H38" s="20">
        <v>24000</v>
      </c>
      <c r="I38" s="168" t="s">
        <v>6</v>
      </c>
      <c r="J38" s="21" t="s">
        <v>240</v>
      </c>
      <c r="K38" s="134"/>
      <c r="L38" s="134"/>
      <c r="M38" s="247"/>
      <c r="N38" s="247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 s="41" customFormat="1" ht="15.75">
      <c r="A39" s="34" t="s">
        <v>511</v>
      </c>
      <c r="B39" s="32">
        <v>43899</v>
      </c>
      <c r="C39" s="32">
        <v>43894</v>
      </c>
      <c r="D39" s="33">
        <v>3429</v>
      </c>
      <c r="E39" s="34" t="s">
        <v>44</v>
      </c>
      <c r="F39" s="33">
        <v>625</v>
      </c>
      <c r="G39" s="19" t="s">
        <v>584</v>
      </c>
      <c r="H39" s="20">
        <v>5000</v>
      </c>
      <c r="I39" s="168" t="s">
        <v>6</v>
      </c>
      <c r="J39" s="21" t="s">
        <v>117</v>
      </c>
      <c r="K39" s="134"/>
      <c r="L39" s="134"/>
      <c r="M39" s="249"/>
      <c r="N39" s="249"/>
    </row>
    <row r="40" spans="1:25" s="41" customFormat="1" ht="15.75">
      <c r="A40" s="34" t="s">
        <v>585</v>
      </c>
      <c r="B40" s="32">
        <v>43900</v>
      </c>
      <c r="C40" s="32">
        <v>43899</v>
      </c>
      <c r="D40" s="33">
        <v>3436</v>
      </c>
      <c r="E40" s="34" t="s">
        <v>2</v>
      </c>
      <c r="F40" s="33">
        <v>2209</v>
      </c>
      <c r="G40" s="19" t="s">
        <v>586</v>
      </c>
      <c r="H40" s="20">
        <v>20000</v>
      </c>
      <c r="I40" s="168" t="s">
        <v>6</v>
      </c>
      <c r="J40" s="21" t="s">
        <v>117</v>
      </c>
      <c r="K40" s="134"/>
      <c r="L40" s="134"/>
      <c r="M40" s="249"/>
      <c r="N40" s="249"/>
    </row>
    <row r="41" spans="1:25" s="41" customFormat="1" ht="15.75">
      <c r="A41" s="34" t="s">
        <v>585</v>
      </c>
      <c r="B41" s="32">
        <v>43900</v>
      </c>
      <c r="C41" s="32">
        <v>43899</v>
      </c>
      <c r="D41" s="33">
        <v>3436</v>
      </c>
      <c r="E41" s="34" t="s">
        <v>2</v>
      </c>
      <c r="F41" s="33">
        <v>2528</v>
      </c>
      <c r="G41" s="19" t="s">
        <v>587</v>
      </c>
      <c r="H41" s="20">
        <v>10000</v>
      </c>
      <c r="I41" s="168" t="s">
        <v>6</v>
      </c>
      <c r="J41" s="21" t="s">
        <v>117</v>
      </c>
      <c r="K41" s="134"/>
      <c r="L41" s="134"/>
      <c r="M41" s="249"/>
      <c r="N41" s="249"/>
    </row>
    <row r="42" spans="1:25" s="42" customFormat="1" ht="15.75">
      <c r="A42" s="40" t="s">
        <v>109</v>
      </c>
      <c r="B42" s="48">
        <v>43900</v>
      </c>
      <c r="C42" s="48">
        <v>43899</v>
      </c>
      <c r="D42" s="49">
        <v>3438</v>
      </c>
      <c r="E42" s="40" t="s">
        <v>2</v>
      </c>
      <c r="F42" s="49">
        <v>879</v>
      </c>
      <c r="G42" s="36" t="s">
        <v>17</v>
      </c>
      <c r="H42" s="47">
        <v>40000</v>
      </c>
      <c r="I42" s="167" t="s">
        <v>6</v>
      </c>
      <c r="J42" s="50" t="s">
        <v>97</v>
      </c>
      <c r="K42" s="51"/>
      <c r="L42" s="51"/>
      <c r="M42" s="80"/>
      <c r="N42" s="80"/>
    </row>
    <row r="43" spans="1:25" s="42" customFormat="1" ht="15.75">
      <c r="A43" s="40" t="s">
        <v>588</v>
      </c>
      <c r="B43" s="48">
        <v>43900</v>
      </c>
      <c r="C43" s="48">
        <v>43899</v>
      </c>
      <c r="D43" s="49">
        <v>3443</v>
      </c>
      <c r="E43" s="40" t="s">
        <v>2</v>
      </c>
      <c r="F43" s="49">
        <v>838</v>
      </c>
      <c r="G43" s="36" t="s">
        <v>5</v>
      </c>
      <c r="H43" s="47">
        <v>10000</v>
      </c>
      <c r="I43" s="167" t="s">
        <v>6</v>
      </c>
      <c r="J43" s="50" t="s">
        <v>97</v>
      </c>
      <c r="K43" s="51"/>
      <c r="L43" s="51"/>
      <c r="M43" s="80"/>
      <c r="N43" s="80"/>
    </row>
    <row r="44" spans="1:25" s="42" customFormat="1">
      <c r="A44" s="40" t="s">
        <v>589</v>
      </c>
      <c r="B44" s="48">
        <v>43900</v>
      </c>
      <c r="C44" s="48">
        <v>43900</v>
      </c>
      <c r="D44" s="49">
        <v>3449</v>
      </c>
      <c r="E44" s="40" t="s">
        <v>7</v>
      </c>
      <c r="F44" s="49">
        <v>2490</v>
      </c>
      <c r="G44" s="36" t="s">
        <v>85</v>
      </c>
      <c r="H44" s="47">
        <v>6000</v>
      </c>
      <c r="I44" s="45" t="s">
        <v>6</v>
      </c>
      <c r="J44" s="50" t="s">
        <v>97</v>
      </c>
      <c r="K44" s="51"/>
      <c r="L44" s="51"/>
      <c r="M44" s="80"/>
      <c r="N44" s="80"/>
    </row>
    <row r="45" spans="1:25" s="42" customFormat="1">
      <c r="A45" s="40" t="s">
        <v>589</v>
      </c>
      <c r="B45" s="48">
        <v>43900</v>
      </c>
      <c r="C45" s="48">
        <v>43900</v>
      </c>
      <c r="D45" s="49">
        <v>3449</v>
      </c>
      <c r="E45" s="40" t="s">
        <v>7</v>
      </c>
      <c r="F45" s="49">
        <v>2715</v>
      </c>
      <c r="G45" s="36" t="s">
        <v>85</v>
      </c>
      <c r="H45" s="47">
        <v>6000</v>
      </c>
      <c r="I45" s="45" t="s">
        <v>6</v>
      </c>
      <c r="J45" s="50" t="s">
        <v>97</v>
      </c>
      <c r="K45" s="51"/>
      <c r="L45" s="51"/>
      <c r="M45" s="80"/>
      <c r="N45" s="80"/>
    </row>
    <row r="46" spans="1:25" s="41" customFormat="1">
      <c r="A46" s="34" t="s">
        <v>514</v>
      </c>
      <c r="B46" s="32">
        <v>43900</v>
      </c>
      <c r="C46" s="32">
        <v>43899</v>
      </c>
      <c r="D46" s="33">
        <v>3255</v>
      </c>
      <c r="E46" s="34" t="s">
        <v>7</v>
      </c>
      <c r="F46" s="33">
        <v>3079</v>
      </c>
      <c r="G46" s="19" t="s">
        <v>52</v>
      </c>
      <c r="H46" s="20">
        <v>6000</v>
      </c>
      <c r="I46" s="35" t="s">
        <v>6</v>
      </c>
      <c r="J46" s="21" t="s">
        <v>117</v>
      </c>
      <c r="K46" s="134"/>
      <c r="L46" s="134"/>
      <c r="M46" s="249"/>
      <c r="N46" s="249"/>
    </row>
    <row r="47" spans="1:25" s="42" customFormat="1">
      <c r="A47" s="40" t="s">
        <v>591</v>
      </c>
      <c r="B47" s="48">
        <v>43901</v>
      </c>
      <c r="C47" s="48">
        <v>43900</v>
      </c>
      <c r="D47" s="49">
        <v>3455</v>
      </c>
      <c r="E47" s="40" t="s">
        <v>2</v>
      </c>
      <c r="F47" s="49">
        <v>1387</v>
      </c>
      <c r="G47" s="36" t="s">
        <v>36</v>
      </c>
      <c r="H47" s="47">
        <v>15000</v>
      </c>
      <c r="I47" s="45" t="s">
        <v>6</v>
      </c>
      <c r="J47" s="50" t="s">
        <v>97</v>
      </c>
      <c r="K47" s="51"/>
      <c r="L47" s="51"/>
      <c r="M47" s="80"/>
      <c r="N47" s="80"/>
    </row>
    <row r="48" spans="1:25" s="41" customFormat="1">
      <c r="A48" s="34" t="s">
        <v>171</v>
      </c>
      <c r="B48" s="32">
        <v>43901</v>
      </c>
      <c r="C48" s="32">
        <v>43894</v>
      </c>
      <c r="D48" s="33">
        <v>3456</v>
      </c>
      <c r="E48" s="34" t="s">
        <v>254</v>
      </c>
      <c r="F48" s="33">
        <v>2749</v>
      </c>
      <c r="G48" s="19" t="s">
        <v>193</v>
      </c>
      <c r="H48" s="20">
        <v>1700</v>
      </c>
      <c r="I48" s="35" t="s">
        <v>6</v>
      </c>
      <c r="J48" s="21" t="s">
        <v>117</v>
      </c>
      <c r="K48" s="134"/>
      <c r="L48" s="134"/>
      <c r="M48" s="249"/>
      <c r="N48" s="249"/>
    </row>
    <row r="49" spans="1:15" s="42" customFormat="1">
      <c r="A49" s="40" t="s">
        <v>592</v>
      </c>
      <c r="B49" s="48">
        <v>43902</v>
      </c>
      <c r="C49" s="48">
        <v>43901</v>
      </c>
      <c r="D49" s="49">
        <v>3457</v>
      </c>
      <c r="E49" s="40" t="s">
        <v>2</v>
      </c>
      <c r="F49" s="49">
        <v>1087</v>
      </c>
      <c r="G49" s="36" t="s">
        <v>46</v>
      </c>
      <c r="H49" s="47">
        <v>67200</v>
      </c>
      <c r="I49" s="244" t="s">
        <v>6</v>
      </c>
      <c r="J49" s="50" t="s">
        <v>97</v>
      </c>
      <c r="K49" s="51"/>
      <c r="L49" s="51"/>
      <c r="M49" s="80"/>
      <c r="N49" s="80"/>
    </row>
    <row r="50" spans="1:15" s="42" customFormat="1">
      <c r="A50" s="40" t="s">
        <v>593</v>
      </c>
      <c r="B50" s="48">
        <v>43902</v>
      </c>
      <c r="C50" s="48">
        <v>43902</v>
      </c>
      <c r="D50" s="49">
        <v>3458</v>
      </c>
      <c r="E50" s="40" t="s">
        <v>2</v>
      </c>
      <c r="F50" s="49">
        <v>838</v>
      </c>
      <c r="G50" s="36" t="s">
        <v>5</v>
      </c>
      <c r="H50" s="47">
        <v>20000</v>
      </c>
      <c r="I50" s="45" t="s">
        <v>6</v>
      </c>
      <c r="J50" s="50" t="s">
        <v>97</v>
      </c>
      <c r="K50" s="51"/>
      <c r="L50" s="51"/>
      <c r="M50" s="80"/>
      <c r="N50" s="80" t="s">
        <v>278</v>
      </c>
      <c r="O50" s="245">
        <v>43873</v>
      </c>
    </row>
    <row r="51" spans="1:15" s="41" customFormat="1">
      <c r="A51" s="34" t="s">
        <v>593</v>
      </c>
      <c r="B51" s="32">
        <v>43902</v>
      </c>
      <c r="C51" s="32">
        <v>43903</v>
      </c>
      <c r="D51" s="33">
        <v>2069</v>
      </c>
      <c r="E51" s="34" t="s">
        <v>2</v>
      </c>
      <c r="F51" s="33">
        <v>2069</v>
      </c>
      <c r="G51" s="19" t="s">
        <v>310</v>
      </c>
      <c r="H51" s="20">
        <v>6000</v>
      </c>
      <c r="I51" s="35" t="s">
        <v>6</v>
      </c>
      <c r="J51" s="21" t="s">
        <v>117</v>
      </c>
      <c r="K51" s="134"/>
      <c r="L51" s="134"/>
      <c r="M51" s="249"/>
      <c r="N51" s="249"/>
    </row>
    <row r="52" spans="1:15" s="42" customFormat="1">
      <c r="A52" s="40" t="s">
        <v>109</v>
      </c>
      <c r="B52" s="48">
        <v>43908</v>
      </c>
      <c r="C52" s="48">
        <v>43893</v>
      </c>
      <c r="D52" s="49">
        <v>3421</v>
      </c>
      <c r="E52" s="40" t="s">
        <v>7</v>
      </c>
      <c r="F52" s="49">
        <v>2172</v>
      </c>
      <c r="G52" s="36" t="s">
        <v>16</v>
      </c>
      <c r="H52" s="47">
        <v>40000</v>
      </c>
      <c r="I52" s="45" t="s">
        <v>6</v>
      </c>
      <c r="J52" s="50" t="s">
        <v>97</v>
      </c>
      <c r="K52" s="51"/>
      <c r="L52" s="51"/>
      <c r="M52" s="80"/>
      <c r="N52" s="80"/>
    </row>
    <row r="53" spans="1:15" s="42" customFormat="1">
      <c r="A53" s="40" t="s">
        <v>594</v>
      </c>
      <c r="B53" s="48">
        <v>43902</v>
      </c>
      <c r="C53" s="48">
        <v>43900</v>
      </c>
      <c r="D53" s="49">
        <v>3462</v>
      </c>
      <c r="E53" s="40" t="s">
        <v>2</v>
      </c>
      <c r="F53" s="49">
        <v>2498</v>
      </c>
      <c r="G53" s="36" t="s">
        <v>31</v>
      </c>
      <c r="H53" s="47">
        <v>5000</v>
      </c>
      <c r="I53" s="45" t="s">
        <v>6</v>
      </c>
      <c r="J53" s="50" t="s">
        <v>97</v>
      </c>
      <c r="K53" s="51"/>
      <c r="L53" s="51"/>
      <c r="M53" s="80"/>
      <c r="N53" s="80"/>
    </row>
    <row r="54" spans="1:15" s="42" customFormat="1">
      <c r="A54" s="40" t="s">
        <v>511</v>
      </c>
      <c r="B54" s="48">
        <v>43902</v>
      </c>
      <c r="C54" s="48">
        <v>43901</v>
      </c>
      <c r="D54" s="49">
        <v>3096</v>
      </c>
      <c r="E54" s="40" t="s">
        <v>7</v>
      </c>
      <c r="F54" s="49">
        <v>3096</v>
      </c>
      <c r="G54" s="36" t="s">
        <v>47</v>
      </c>
      <c r="H54" s="47">
        <v>10000</v>
      </c>
      <c r="I54" s="45" t="s">
        <v>6</v>
      </c>
      <c r="J54" s="50" t="s">
        <v>97</v>
      </c>
      <c r="K54" s="51"/>
      <c r="L54" s="51"/>
      <c r="M54" s="80"/>
      <c r="N54" s="80"/>
    </row>
    <row r="55" spans="1:15" s="42" customFormat="1">
      <c r="A55" s="40" t="s">
        <v>68</v>
      </c>
      <c r="B55" s="48">
        <v>43902</v>
      </c>
      <c r="C55" s="48">
        <v>43901</v>
      </c>
      <c r="D55" s="49">
        <v>3468</v>
      </c>
      <c r="E55" s="40" t="s">
        <v>2</v>
      </c>
      <c r="F55" s="49">
        <v>1960</v>
      </c>
      <c r="G55" s="36" t="s">
        <v>13</v>
      </c>
      <c r="H55" s="47">
        <v>20000</v>
      </c>
      <c r="I55" s="45" t="s">
        <v>6</v>
      </c>
      <c r="J55" s="50" t="s">
        <v>97</v>
      </c>
      <c r="K55" s="51"/>
      <c r="L55" s="51"/>
      <c r="M55" s="80"/>
      <c r="N55" s="80"/>
    </row>
    <row r="56" spans="1:15" s="42" customFormat="1">
      <c r="A56" s="40" t="s">
        <v>595</v>
      </c>
      <c r="B56" s="48">
        <v>43903</v>
      </c>
      <c r="C56" s="48">
        <v>43903</v>
      </c>
      <c r="D56" s="49">
        <v>3470</v>
      </c>
      <c r="E56" s="40" t="s">
        <v>2</v>
      </c>
      <c r="F56" s="49">
        <v>2515</v>
      </c>
      <c r="G56" s="36" t="s">
        <v>35</v>
      </c>
      <c r="H56" s="47">
        <v>50000</v>
      </c>
      <c r="I56" s="45" t="s">
        <v>6</v>
      </c>
      <c r="J56" s="50" t="s">
        <v>97</v>
      </c>
      <c r="K56" s="51"/>
      <c r="L56" s="51"/>
      <c r="M56" s="80"/>
      <c r="N56" s="80"/>
    </row>
    <row r="57" spans="1:15" s="42" customFormat="1">
      <c r="A57" s="40" t="s">
        <v>367</v>
      </c>
      <c r="B57" s="48">
        <v>43903</v>
      </c>
      <c r="C57" s="48">
        <v>43900</v>
      </c>
      <c r="D57" s="49">
        <v>3471</v>
      </c>
      <c r="E57" s="40" t="s">
        <v>2</v>
      </c>
      <c r="F57" s="49">
        <v>2396</v>
      </c>
      <c r="G57" s="36" t="s">
        <v>14</v>
      </c>
      <c r="H57" s="47">
        <v>15000</v>
      </c>
      <c r="I57" s="45" t="s">
        <v>6</v>
      </c>
      <c r="J57" s="50" t="s">
        <v>97</v>
      </c>
      <c r="K57" s="51"/>
      <c r="L57" s="51"/>
      <c r="M57" s="80"/>
      <c r="N57" s="80"/>
    </row>
    <row r="58" spans="1:15" s="15" customFormat="1">
      <c r="A58" s="136" t="s">
        <v>596</v>
      </c>
      <c r="B58" s="31">
        <v>43903</v>
      </c>
      <c r="C58" s="31">
        <v>43900</v>
      </c>
      <c r="D58" s="28">
        <v>2040</v>
      </c>
      <c r="E58" s="136" t="s">
        <v>474</v>
      </c>
      <c r="F58" s="28">
        <v>2040</v>
      </c>
      <c r="G58" s="9" t="s">
        <v>75</v>
      </c>
      <c r="H58" s="13">
        <v>19300</v>
      </c>
      <c r="I58" s="25" t="s">
        <v>6</v>
      </c>
      <c r="J58" s="11" t="s">
        <v>582</v>
      </c>
      <c r="K58" s="118"/>
      <c r="L58" s="118"/>
      <c r="M58" s="16"/>
      <c r="N58" s="16"/>
    </row>
    <row r="59" spans="1:15" s="15" customFormat="1">
      <c r="A59" s="136" t="s">
        <v>582</v>
      </c>
      <c r="B59" s="31">
        <v>43901</v>
      </c>
      <c r="C59" s="31">
        <v>43900</v>
      </c>
      <c r="D59" s="28">
        <v>1408</v>
      </c>
      <c r="E59" s="136" t="s">
        <v>474</v>
      </c>
      <c r="F59" s="28">
        <v>2040</v>
      </c>
      <c r="G59" s="9" t="s">
        <v>75</v>
      </c>
      <c r="H59" s="13">
        <v>64300</v>
      </c>
      <c r="I59" s="25" t="s">
        <v>6</v>
      </c>
      <c r="J59" s="11" t="s">
        <v>582</v>
      </c>
      <c r="K59" s="118"/>
      <c r="L59" s="118"/>
      <c r="M59" s="16"/>
      <c r="N59" s="16"/>
    </row>
    <row r="60" spans="1:15" s="42" customFormat="1">
      <c r="A60" s="40" t="s">
        <v>112</v>
      </c>
      <c r="B60" s="48">
        <v>43903</v>
      </c>
      <c r="C60" s="48">
        <v>43900</v>
      </c>
      <c r="D60" s="49">
        <v>3478</v>
      </c>
      <c r="E60" s="40" t="s">
        <v>570</v>
      </c>
      <c r="F60" s="49">
        <v>3125</v>
      </c>
      <c r="G60" s="36" t="s">
        <v>32</v>
      </c>
      <c r="H60" s="47">
        <v>5600</v>
      </c>
      <c r="I60" s="45" t="s">
        <v>6</v>
      </c>
      <c r="J60" s="50" t="s">
        <v>97</v>
      </c>
      <c r="K60" s="51"/>
      <c r="L60" s="51"/>
      <c r="M60" s="80"/>
      <c r="N60" s="80"/>
    </row>
    <row r="61" spans="1:15" s="15" customFormat="1">
      <c r="A61" s="136" t="s">
        <v>601</v>
      </c>
      <c r="B61" s="31">
        <v>43903</v>
      </c>
      <c r="C61" s="31">
        <v>43906</v>
      </c>
      <c r="D61" s="28">
        <v>3479</v>
      </c>
      <c r="E61" s="136" t="s">
        <v>2</v>
      </c>
      <c r="F61" s="28">
        <v>1126</v>
      </c>
      <c r="G61" s="9" t="s">
        <v>57</v>
      </c>
      <c r="H61" s="13">
        <v>20000</v>
      </c>
      <c r="I61" s="25" t="s">
        <v>6</v>
      </c>
      <c r="J61" s="11" t="s">
        <v>602</v>
      </c>
      <c r="K61" s="118"/>
      <c r="L61" s="118"/>
      <c r="M61" s="16"/>
      <c r="N61" s="16"/>
    </row>
    <row r="62" spans="1:15" s="15" customFormat="1">
      <c r="A62" s="136" t="s">
        <v>582</v>
      </c>
      <c r="B62" s="31">
        <v>43902</v>
      </c>
      <c r="C62" s="31">
        <v>43903</v>
      </c>
      <c r="D62" s="28">
        <v>1412</v>
      </c>
      <c r="E62" s="136" t="s">
        <v>2</v>
      </c>
      <c r="F62" s="28">
        <v>1126</v>
      </c>
      <c r="G62" s="9" t="s">
        <v>57</v>
      </c>
      <c r="H62" s="13">
        <v>19400</v>
      </c>
      <c r="I62" s="25" t="s">
        <v>6</v>
      </c>
      <c r="J62" s="11" t="s">
        <v>610</v>
      </c>
      <c r="K62" s="118"/>
      <c r="L62" s="118"/>
      <c r="M62" s="16"/>
      <c r="N62" s="16"/>
    </row>
    <row r="63" spans="1:15" s="15" customFormat="1">
      <c r="A63" s="136" t="s">
        <v>109</v>
      </c>
      <c r="B63" s="31">
        <v>44026</v>
      </c>
      <c r="C63" s="31">
        <v>43899</v>
      </c>
      <c r="D63" s="28">
        <v>3483</v>
      </c>
      <c r="E63" s="136" t="s">
        <v>7</v>
      </c>
      <c r="F63" s="28">
        <v>1405</v>
      </c>
      <c r="G63" s="9" t="s">
        <v>603</v>
      </c>
      <c r="H63" s="13">
        <v>50000</v>
      </c>
      <c r="I63" s="25" t="s">
        <v>6</v>
      </c>
      <c r="J63" s="11" t="s">
        <v>117</v>
      </c>
      <c r="K63" s="118"/>
      <c r="L63" s="118"/>
      <c r="M63" s="16"/>
      <c r="N63" s="16"/>
    </row>
    <row r="64" spans="1:15" s="15" customFormat="1">
      <c r="A64" s="40" t="s">
        <v>380</v>
      </c>
      <c r="B64" s="48">
        <v>43906</v>
      </c>
      <c r="C64" s="48">
        <v>43903</v>
      </c>
      <c r="D64" s="49">
        <v>3488</v>
      </c>
      <c r="E64" s="40" t="s">
        <v>2</v>
      </c>
      <c r="F64" s="49">
        <v>2765</v>
      </c>
      <c r="G64" s="36" t="s">
        <v>35</v>
      </c>
      <c r="H64" s="47">
        <v>10000</v>
      </c>
      <c r="I64" s="45" t="s">
        <v>6</v>
      </c>
      <c r="J64" s="50" t="s">
        <v>97</v>
      </c>
      <c r="K64" s="51"/>
      <c r="L64" s="51"/>
      <c r="M64" s="16"/>
      <c r="N64" s="16"/>
    </row>
    <row r="65" spans="1:14" s="41" customFormat="1">
      <c r="A65" s="34" t="s">
        <v>582</v>
      </c>
      <c r="B65" s="32">
        <v>43903</v>
      </c>
      <c r="C65" s="32">
        <v>43903</v>
      </c>
      <c r="D65" s="33">
        <v>1414</v>
      </c>
      <c r="E65" s="34" t="s">
        <v>153</v>
      </c>
      <c r="F65" s="33">
        <v>2756</v>
      </c>
      <c r="G65" s="19" t="s">
        <v>609</v>
      </c>
      <c r="H65" s="20">
        <v>1</v>
      </c>
      <c r="I65" s="35" t="s">
        <v>6</v>
      </c>
      <c r="J65" s="21" t="s">
        <v>270</v>
      </c>
      <c r="K65" s="134"/>
      <c r="L65" s="134"/>
      <c r="M65" s="249"/>
      <c r="N65" s="249"/>
    </row>
    <row r="66" spans="1:14" s="15" customFormat="1">
      <c r="A66" s="136" t="s">
        <v>109</v>
      </c>
      <c r="B66" s="31">
        <v>43906</v>
      </c>
      <c r="C66" s="31"/>
      <c r="D66" s="28">
        <v>3492</v>
      </c>
      <c r="E66" s="136" t="s">
        <v>2</v>
      </c>
      <c r="F66" s="28">
        <v>3128</v>
      </c>
      <c r="G66" s="9" t="s">
        <v>45</v>
      </c>
      <c r="H66" s="13">
        <v>300000</v>
      </c>
      <c r="I66" s="25" t="s">
        <v>6</v>
      </c>
      <c r="J66" s="11"/>
      <c r="K66" s="118"/>
      <c r="L66" s="118"/>
      <c r="M66" s="16"/>
      <c r="N66" s="16"/>
    </row>
    <row r="67" spans="1:14" s="15" customFormat="1">
      <c r="A67" s="136" t="s">
        <v>582</v>
      </c>
      <c r="B67" s="31">
        <v>43903</v>
      </c>
      <c r="C67" s="31"/>
      <c r="D67" s="28">
        <v>1419</v>
      </c>
      <c r="E67" s="136" t="s">
        <v>2</v>
      </c>
      <c r="F67" s="28">
        <v>3128</v>
      </c>
      <c r="G67" s="9" t="s">
        <v>45</v>
      </c>
      <c r="H67" s="10">
        <v>322500</v>
      </c>
      <c r="I67" s="25" t="s">
        <v>6</v>
      </c>
      <c r="J67" s="11" t="s">
        <v>610</v>
      </c>
      <c r="K67" s="118"/>
      <c r="L67" s="118"/>
      <c r="M67" s="16"/>
      <c r="N67" s="16"/>
    </row>
    <row r="68" spans="1:14" s="15" customFormat="1">
      <c r="A68" s="136" t="s">
        <v>606</v>
      </c>
      <c r="B68" s="31">
        <v>43906</v>
      </c>
      <c r="C68" s="31">
        <v>43900</v>
      </c>
      <c r="D68" s="28">
        <v>3496</v>
      </c>
      <c r="E68" s="136" t="s">
        <v>44</v>
      </c>
      <c r="F68" s="28">
        <v>1195</v>
      </c>
      <c r="G68" s="9" t="s">
        <v>27</v>
      </c>
      <c r="H68" s="13">
        <v>10000</v>
      </c>
      <c r="I68" s="25" t="s">
        <v>6</v>
      </c>
      <c r="J68" s="11" t="s">
        <v>117</v>
      </c>
      <c r="K68" s="118"/>
      <c r="L68" s="118"/>
      <c r="M68" s="16"/>
      <c r="N68" s="16"/>
    </row>
    <row r="69" spans="1:14" s="41" customFormat="1">
      <c r="A69" s="34" t="s">
        <v>499</v>
      </c>
      <c r="B69" s="32">
        <v>43906</v>
      </c>
      <c r="C69" s="32">
        <v>43906</v>
      </c>
      <c r="D69" s="33">
        <v>3502</v>
      </c>
      <c r="E69" s="34" t="s">
        <v>2</v>
      </c>
      <c r="F69" s="33">
        <v>2811</v>
      </c>
      <c r="G69" s="19" t="s">
        <v>198</v>
      </c>
      <c r="H69" s="20">
        <v>5000</v>
      </c>
      <c r="I69" s="35" t="s">
        <v>6</v>
      </c>
      <c r="J69" s="21" t="s">
        <v>117</v>
      </c>
      <c r="K69" s="134"/>
      <c r="L69" s="134"/>
      <c r="M69" s="249"/>
      <c r="N69" s="249"/>
    </row>
    <row r="70" spans="1:14" s="42" customFormat="1">
      <c r="A70" s="40" t="s">
        <v>111</v>
      </c>
      <c r="B70" s="48">
        <v>43915</v>
      </c>
      <c r="C70" s="48">
        <v>43907</v>
      </c>
      <c r="D70" s="49">
        <v>3499</v>
      </c>
      <c r="E70" s="40" t="s">
        <v>2</v>
      </c>
      <c r="F70" s="49">
        <v>869</v>
      </c>
      <c r="G70" s="36" t="s">
        <v>16</v>
      </c>
      <c r="H70" s="47">
        <v>227500</v>
      </c>
      <c r="I70" s="45" t="s">
        <v>12</v>
      </c>
      <c r="J70" s="50" t="s">
        <v>97</v>
      </c>
      <c r="K70" s="51"/>
      <c r="L70" s="51"/>
      <c r="M70" s="80"/>
      <c r="N70" s="80"/>
    </row>
    <row r="71" spans="1:14" s="42" customFormat="1">
      <c r="A71" s="40" t="s">
        <v>159</v>
      </c>
      <c r="B71" s="48">
        <v>43907</v>
      </c>
      <c r="C71" s="48">
        <v>43901</v>
      </c>
      <c r="D71" s="49">
        <v>3503</v>
      </c>
      <c r="E71" s="40" t="s">
        <v>7</v>
      </c>
      <c r="F71" s="49">
        <v>3131</v>
      </c>
      <c r="G71" s="36" t="s">
        <v>13</v>
      </c>
      <c r="H71" s="47">
        <v>12000</v>
      </c>
      <c r="I71" s="45" t="s">
        <v>6</v>
      </c>
      <c r="J71" s="50" t="s">
        <v>97</v>
      </c>
      <c r="K71" s="51"/>
      <c r="L71" s="51"/>
      <c r="M71" s="80"/>
      <c r="N71" s="80"/>
    </row>
    <row r="72" spans="1:14" s="42" customFormat="1">
      <c r="A72" s="40" t="s">
        <v>611</v>
      </c>
      <c r="B72" s="48">
        <v>43902</v>
      </c>
      <c r="C72" s="48">
        <v>43901</v>
      </c>
      <c r="D72" s="49">
        <v>3500</v>
      </c>
      <c r="E72" s="40" t="s">
        <v>2</v>
      </c>
      <c r="F72" s="49">
        <v>1960</v>
      </c>
      <c r="G72" s="36" t="s">
        <v>13</v>
      </c>
      <c r="H72" s="47">
        <v>12000</v>
      </c>
      <c r="I72" s="45" t="s">
        <v>6</v>
      </c>
      <c r="J72" s="50" t="s">
        <v>97</v>
      </c>
      <c r="K72" s="51"/>
      <c r="L72" s="51"/>
      <c r="M72" s="80"/>
      <c r="N72" s="80"/>
    </row>
    <row r="73" spans="1:14" s="42" customFormat="1">
      <c r="A73" s="40" t="s">
        <v>612</v>
      </c>
      <c r="B73" s="48">
        <v>43908</v>
      </c>
      <c r="C73" s="48">
        <v>43903</v>
      </c>
      <c r="D73" s="49">
        <v>3510</v>
      </c>
      <c r="E73" s="40" t="s">
        <v>2</v>
      </c>
      <c r="F73" s="49">
        <v>838</v>
      </c>
      <c r="G73" s="36" t="s">
        <v>5</v>
      </c>
      <c r="H73" s="47">
        <v>20000</v>
      </c>
      <c r="I73" s="45" t="s">
        <v>6</v>
      </c>
      <c r="J73" s="50" t="s">
        <v>97</v>
      </c>
      <c r="K73" s="51"/>
      <c r="L73" s="51"/>
      <c r="M73" s="80"/>
      <c r="N73" s="80"/>
    </row>
    <row r="74" spans="1:14" s="41" customFormat="1">
      <c r="A74" s="34" t="s">
        <v>138</v>
      </c>
      <c r="B74" s="32">
        <v>43908</v>
      </c>
      <c r="C74" s="32">
        <v>43900</v>
      </c>
      <c r="D74" s="33">
        <v>3518</v>
      </c>
      <c r="E74" s="34" t="s">
        <v>2</v>
      </c>
      <c r="F74" s="33">
        <v>1438</v>
      </c>
      <c r="G74" s="19" t="s">
        <v>614</v>
      </c>
      <c r="H74" s="20">
        <v>5000</v>
      </c>
      <c r="I74" s="35" t="s">
        <v>6</v>
      </c>
      <c r="J74" s="21" t="s">
        <v>117</v>
      </c>
      <c r="K74" s="134"/>
      <c r="L74" s="134"/>
      <c r="M74" s="249"/>
      <c r="N74" s="249"/>
    </row>
    <row r="75" spans="1:14" s="41" customFormat="1">
      <c r="A75" s="34" t="s">
        <v>174</v>
      </c>
      <c r="B75" s="32">
        <v>43908</v>
      </c>
      <c r="C75" s="32">
        <v>43907</v>
      </c>
      <c r="D75" s="33">
        <v>3244</v>
      </c>
      <c r="E75" s="34" t="s">
        <v>2</v>
      </c>
      <c r="F75" s="33">
        <v>870</v>
      </c>
      <c r="G75" s="19" t="s">
        <v>615</v>
      </c>
      <c r="H75" s="20">
        <v>20000</v>
      </c>
      <c r="I75" s="35" t="s">
        <v>6</v>
      </c>
      <c r="J75" s="21" t="s">
        <v>117</v>
      </c>
      <c r="K75" s="134"/>
      <c r="L75" s="134"/>
      <c r="M75" s="249"/>
      <c r="N75" s="249"/>
    </row>
    <row r="76" spans="1:14" s="41" customFormat="1">
      <c r="A76" s="34" t="s">
        <v>616</v>
      </c>
      <c r="B76" s="32">
        <v>43908</v>
      </c>
      <c r="C76" s="32">
        <v>43907</v>
      </c>
      <c r="D76" s="33">
        <v>3524</v>
      </c>
      <c r="E76" s="34" t="s">
        <v>7</v>
      </c>
      <c r="F76" s="33">
        <v>2771</v>
      </c>
      <c r="G76" s="19" t="s">
        <v>357</v>
      </c>
      <c r="H76" s="20">
        <v>15000</v>
      </c>
      <c r="I76" s="35" t="s">
        <v>6</v>
      </c>
      <c r="J76" s="21" t="s">
        <v>117</v>
      </c>
      <c r="K76" s="134"/>
      <c r="L76" s="134"/>
      <c r="M76" s="249"/>
      <c r="N76" s="249"/>
    </row>
    <row r="77" spans="1:14" s="41" customFormat="1">
      <c r="A77" s="34" t="s">
        <v>130</v>
      </c>
      <c r="B77" s="32">
        <v>43908</v>
      </c>
      <c r="C77" s="32">
        <v>43908</v>
      </c>
      <c r="D77" s="33">
        <v>3300</v>
      </c>
      <c r="E77" s="34" t="s">
        <v>2</v>
      </c>
      <c r="F77" s="33">
        <v>616</v>
      </c>
      <c r="G77" s="19" t="s">
        <v>75</v>
      </c>
      <c r="H77" s="20">
        <v>10000</v>
      </c>
      <c r="I77" s="35" t="s">
        <v>6</v>
      </c>
      <c r="J77" s="21" t="s">
        <v>117</v>
      </c>
      <c r="K77" s="134"/>
      <c r="L77" s="134"/>
      <c r="M77" s="249"/>
      <c r="N77" s="249"/>
    </row>
    <row r="78" spans="1:14" s="41" customFormat="1">
      <c r="A78" s="34" t="s">
        <v>95</v>
      </c>
      <c r="B78" s="32">
        <v>43908</v>
      </c>
      <c r="C78" s="32">
        <v>43908</v>
      </c>
      <c r="D78" s="33">
        <v>3213</v>
      </c>
      <c r="E78" s="34" t="s">
        <v>44</v>
      </c>
      <c r="F78" s="33">
        <v>2631</v>
      </c>
      <c r="G78" s="19" t="s">
        <v>128</v>
      </c>
      <c r="H78" s="20">
        <v>5000</v>
      </c>
      <c r="I78" s="35" t="s">
        <v>6</v>
      </c>
      <c r="J78" s="21" t="s">
        <v>117</v>
      </c>
      <c r="K78" s="134"/>
      <c r="L78" s="134"/>
      <c r="M78" s="249"/>
      <c r="N78" s="249"/>
    </row>
    <row r="79" spans="1:14" s="41" customFormat="1">
      <c r="A79" s="34" t="s">
        <v>95</v>
      </c>
      <c r="B79" s="32">
        <v>43908</v>
      </c>
      <c r="C79" s="32">
        <v>43908</v>
      </c>
      <c r="D79" s="33">
        <v>3213</v>
      </c>
      <c r="E79" s="34" t="s">
        <v>7</v>
      </c>
      <c r="F79" s="33">
        <v>2632</v>
      </c>
      <c r="G79" s="19" t="s">
        <v>94</v>
      </c>
      <c r="H79" s="20">
        <v>2000</v>
      </c>
      <c r="I79" s="35" t="s">
        <v>6</v>
      </c>
      <c r="J79" s="21" t="s">
        <v>117</v>
      </c>
      <c r="K79" s="134" t="s">
        <v>630</v>
      </c>
      <c r="L79" s="134" t="s">
        <v>631</v>
      </c>
      <c r="M79" s="249"/>
      <c r="N79" s="249"/>
    </row>
    <row r="80" spans="1:14" s="41" customFormat="1">
      <c r="A80" s="34" t="s">
        <v>407</v>
      </c>
      <c r="B80" s="32">
        <v>43909</v>
      </c>
      <c r="C80" s="32">
        <v>43909</v>
      </c>
      <c r="D80" s="33">
        <v>3527</v>
      </c>
      <c r="E80" s="34" t="s">
        <v>2</v>
      </c>
      <c r="F80" s="33">
        <v>2971</v>
      </c>
      <c r="G80" s="19" t="s">
        <v>408</v>
      </c>
      <c r="H80" s="20">
        <v>20000</v>
      </c>
      <c r="I80" s="35" t="s">
        <v>6</v>
      </c>
      <c r="J80" s="21"/>
      <c r="K80" s="134"/>
      <c r="L80" s="134"/>
      <c r="M80" s="249"/>
      <c r="N80" s="249"/>
    </row>
    <row r="81" spans="1:14" s="41" customFormat="1">
      <c r="A81" s="34" t="s">
        <v>582</v>
      </c>
      <c r="B81" s="32">
        <v>43909</v>
      </c>
      <c r="C81" s="32">
        <v>43909</v>
      </c>
      <c r="D81" s="33">
        <v>1424</v>
      </c>
      <c r="E81" s="34" t="s">
        <v>2</v>
      </c>
      <c r="F81" s="33">
        <v>2971</v>
      </c>
      <c r="G81" s="19" t="s">
        <v>408</v>
      </c>
      <c r="H81" s="20">
        <v>24800</v>
      </c>
      <c r="I81" s="35" t="s">
        <v>6</v>
      </c>
      <c r="J81" s="21" t="s">
        <v>582</v>
      </c>
      <c r="K81" s="134"/>
      <c r="L81" s="134"/>
      <c r="M81" s="249"/>
      <c r="N81" s="249"/>
    </row>
    <row r="82" spans="1:14" s="41" customFormat="1">
      <c r="A82" s="34" t="s">
        <v>628</v>
      </c>
      <c r="B82" s="32">
        <v>43913</v>
      </c>
      <c r="C82" s="32">
        <v>43909</v>
      </c>
      <c r="D82" s="33">
        <v>3529</v>
      </c>
      <c r="E82" s="34" t="s">
        <v>2</v>
      </c>
      <c r="F82" s="33">
        <v>1292</v>
      </c>
      <c r="G82" s="19" t="s">
        <v>54</v>
      </c>
      <c r="H82" s="20">
        <v>50000</v>
      </c>
      <c r="I82" s="35" t="s">
        <v>6</v>
      </c>
      <c r="J82" s="21"/>
      <c r="K82" s="134"/>
      <c r="L82" s="134"/>
      <c r="M82" s="249"/>
      <c r="N82" s="249"/>
    </row>
    <row r="83" spans="1:14" s="41" customFormat="1">
      <c r="A83" s="34" t="s">
        <v>628</v>
      </c>
      <c r="B83" s="32">
        <v>43913</v>
      </c>
      <c r="C83" s="32">
        <v>43909</v>
      </c>
      <c r="D83" s="33">
        <v>1426</v>
      </c>
      <c r="E83" s="34" t="s">
        <v>2</v>
      </c>
      <c r="F83" s="33">
        <v>1292</v>
      </c>
      <c r="G83" s="19" t="s">
        <v>54</v>
      </c>
      <c r="H83" s="20">
        <v>50000</v>
      </c>
      <c r="I83" s="35" t="s">
        <v>6</v>
      </c>
      <c r="J83" s="21" t="s">
        <v>582</v>
      </c>
      <c r="K83" s="134"/>
      <c r="L83" s="134"/>
      <c r="M83" s="249"/>
      <c r="N83" s="249"/>
    </row>
    <row r="84" spans="1:14" s="42" customFormat="1">
      <c r="A84" s="40" t="s">
        <v>620</v>
      </c>
      <c r="B84" s="48">
        <v>43909</v>
      </c>
      <c r="C84" s="48">
        <v>43902</v>
      </c>
      <c r="D84" s="49">
        <v>3533</v>
      </c>
      <c r="E84" s="40" t="s">
        <v>7</v>
      </c>
      <c r="F84" s="49">
        <v>2727</v>
      </c>
      <c r="G84" s="36" t="s">
        <v>15</v>
      </c>
      <c r="H84" s="47">
        <v>10000</v>
      </c>
      <c r="I84" s="45" t="s">
        <v>6</v>
      </c>
      <c r="J84" s="50" t="s">
        <v>97</v>
      </c>
      <c r="K84" s="51"/>
      <c r="L84" s="51"/>
      <c r="M84" s="80"/>
      <c r="N84" s="80"/>
    </row>
    <row r="85" spans="1:14" s="41" customFormat="1">
      <c r="A85" s="40" t="s">
        <v>109</v>
      </c>
      <c r="B85" s="48">
        <v>43910</v>
      </c>
      <c r="C85" s="48">
        <v>43879</v>
      </c>
      <c r="D85" s="49">
        <v>3548</v>
      </c>
      <c r="E85" s="40" t="s">
        <v>2</v>
      </c>
      <c r="F85" s="49">
        <v>2186</v>
      </c>
      <c r="G85" s="36" t="s">
        <v>120</v>
      </c>
      <c r="H85" s="47">
        <v>53000</v>
      </c>
      <c r="I85" s="45" t="s">
        <v>6</v>
      </c>
      <c r="J85" s="50" t="s">
        <v>97</v>
      </c>
      <c r="K85" s="51"/>
      <c r="L85" s="134"/>
      <c r="M85" s="249"/>
      <c r="N85" s="249"/>
    </row>
    <row r="86" spans="1:14" s="42" customFormat="1">
      <c r="A86" s="40" t="s">
        <v>201</v>
      </c>
      <c r="B86" s="48">
        <v>43910</v>
      </c>
      <c r="C86" s="48">
        <v>43906</v>
      </c>
      <c r="D86" s="49">
        <v>3551</v>
      </c>
      <c r="E86" s="40" t="s">
        <v>2</v>
      </c>
      <c r="F86" s="49">
        <v>869</v>
      </c>
      <c r="G86" s="36" t="s">
        <v>16</v>
      </c>
      <c r="H86" s="47">
        <v>50000</v>
      </c>
      <c r="I86" s="45" t="s">
        <v>6</v>
      </c>
      <c r="J86" s="50" t="s">
        <v>97</v>
      </c>
      <c r="K86" s="51"/>
      <c r="L86" s="51"/>
      <c r="M86" s="80"/>
      <c r="N86" s="80"/>
    </row>
    <row r="87" spans="1:14" s="42" customFormat="1">
      <c r="A87" s="40" t="s">
        <v>201</v>
      </c>
      <c r="B87" s="48">
        <v>43910</v>
      </c>
      <c r="C87" s="48">
        <v>43906</v>
      </c>
      <c r="D87" s="49">
        <v>3551</v>
      </c>
      <c r="E87" s="40" t="s">
        <v>2</v>
      </c>
      <c r="F87" s="49">
        <v>855</v>
      </c>
      <c r="G87" s="36" t="s">
        <v>38</v>
      </c>
      <c r="H87" s="47">
        <v>82000</v>
      </c>
      <c r="I87" s="45" t="s">
        <v>6</v>
      </c>
      <c r="J87" s="50" t="s">
        <v>97</v>
      </c>
      <c r="K87" s="51"/>
      <c r="L87" s="51"/>
      <c r="M87" s="80"/>
      <c r="N87" s="80"/>
    </row>
    <row r="88" spans="1:14" s="42" customFormat="1">
      <c r="A88" s="40" t="s">
        <v>224</v>
      </c>
      <c r="B88" s="48">
        <v>43910</v>
      </c>
      <c r="C88" s="48">
        <v>43903</v>
      </c>
      <c r="D88" s="49">
        <v>3554</v>
      </c>
      <c r="E88" s="40" t="s">
        <v>2</v>
      </c>
      <c r="F88" s="49">
        <v>838</v>
      </c>
      <c r="G88" s="36" t="s">
        <v>5</v>
      </c>
      <c r="H88" s="47">
        <v>5000</v>
      </c>
      <c r="I88" s="45" t="s">
        <v>6</v>
      </c>
      <c r="J88" s="50" t="s">
        <v>97</v>
      </c>
      <c r="K88" s="51"/>
      <c r="L88" s="51"/>
      <c r="M88" s="80"/>
      <c r="N88" s="80"/>
    </row>
    <row r="89" spans="1:14" s="15" customFormat="1">
      <c r="A89" s="136" t="s">
        <v>181</v>
      </c>
      <c r="B89" s="31">
        <v>43913</v>
      </c>
      <c r="C89" s="31">
        <v>43909</v>
      </c>
      <c r="D89" s="28">
        <v>3564</v>
      </c>
      <c r="E89" s="136" t="s">
        <v>2</v>
      </c>
      <c r="F89" s="28">
        <v>1350</v>
      </c>
      <c r="G89" s="9" t="s">
        <v>182</v>
      </c>
      <c r="H89" s="13">
        <v>10000</v>
      </c>
      <c r="I89" s="25" t="s">
        <v>6</v>
      </c>
      <c r="J89" s="11" t="s">
        <v>117</v>
      </c>
      <c r="K89" s="118"/>
      <c r="L89" s="118"/>
      <c r="M89" s="16"/>
      <c r="N89" s="16"/>
    </row>
    <row r="90" spans="1:14" s="44" customFormat="1">
      <c r="A90" s="40" t="s">
        <v>511</v>
      </c>
      <c r="B90" s="48">
        <v>43910</v>
      </c>
      <c r="C90" s="48">
        <v>43909</v>
      </c>
      <c r="D90" s="49">
        <v>3579</v>
      </c>
      <c r="E90" s="40" t="s">
        <v>7</v>
      </c>
      <c r="F90" s="49">
        <v>1363</v>
      </c>
      <c r="G90" s="36" t="s">
        <v>17</v>
      </c>
      <c r="H90" s="47">
        <v>10500</v>
      </c>
      <c r="I90" s="45" t="s">
        <v>6</v>
      </c>
      <c r="J90" s="50" t="s">
        <v>97</v>
      </c>
      <c r="K90" s="51"/>
      <c r="L90" s="51"/>
      <c r="M90" s="246"/>
      <c r="N90" s="246"/>
    </row>
    <row r="91" spans="1:14" s="44" customFormat="1">
      <c r="A91" s="40" t="s">
        <v>511</v>
      </c>
      <c r="B91" s="48">
        <v>43910</v>
      </c>
      <c r="C91" s="48">
        <v>43909</v>
      </c>
      <c r="D91" s="49">
        <v>3579</v>
      </c>
      <c r="E91" s="40" t="s">
        <v>7</v>
      </c>
      <c r="F91" s="49">
        <v>1095</v>
      </c>
      <c r="G91" s="36" t="s">
        <v>47</v>
      </c>
      <c r="H91" s="47">
        <v>5000</v>
      </c>
      <c r="I91" s="45" t="s">
        <v>6</v>
      </c>
      <c r="J91" s="50" t="s">
        <v>97</v>
      </c>
      <c r="K91" s="51"/>
      <c r="L91" s="51"/>
      <c r="M91" s="246"/>
      <c r="N91" s="246"/>
    </row>
    <row r="92" spans="1:14" s="44" customFormat="1">
      <c r="A92" s="40" t="s">
        <v>190</v>
      </c>
      <c r="B92" s="48">
        <v>43915</v>
      </c>
      <c r="C92" s="48">
        <v>43908</v>
      </c>
      <c r="D92" s="49">
        <v>3580</v>
      </c>
      <c r="E92" s="40" t="s">
        <v>2</v>
      </c>
      <c r="F92" s="49">
        <v>838</v>
      </c>
      <c r="G92" s="36" t="s">
        <v>5</v>
      </c>
      <c r="H92" s="47">
        <v>10000</v>
      </c>
      <c r="I92" s="45" t="s">
        <v>12</v>
      </c>
      <c r="J92" s="50" t="s">
        <v>97</v>
      </c>
      <c r="K92" s="51"/>
      <c r="L92" s="51"/>
      <c r="M92" s="246"/>
      <c r="N92" s="246"/>
    </row>
    <row r="93" spans="1:14">
      <c r="A93" s="136" t="s">
        <v>134</v>
      </c>
      <c r="B93" s="31">
        <v>43907</v>
      </c>
      <c r="C93" s="31">
        <v>43908</v>
      </c>
      <c r="D93" s="28">
        <v>3583</v>
      </c>
      <c r="E93" s="136" t="s">
        <v>7</v>
      </c>
      <c r="F93" s="28">
        <v>2494</v>
      </c>
      <c r="G93" s="9" t="s">
        <v>72</v>
      </c>
      <c r="H93" s="13">
        <v>10000</v>
      </c>
      <c r="I93" s="25" t="s">
        <v>6</v>
      </c>
      <c r="J93" s="11" t="s">
        <v>117</v>
      </c>
      <c r="K93" s="118"/>
      <c r="L93" s="118"/>
    </row>
    <row r="94" spans="1:14" s="44" customFormat="1">
      <c r="A94" s="40" t="s">
        <v>160</v>
      </c>
      <c r="B94" s="48">
        <v>43915</v>
      </c>
      <c r="C94" s="48">
        <v>43909</v>
      </c>
      <c r="D94" s="49">
        <v>3584</v>
      </c>
      <c r="E94" s="40" t="s">
        <v>165</v>
      </c>
      <c r="F94" s="49">
        <v>3016</v>
      </c>
      <c r="G94" s="36" t="s">
        <v>22</v>
      </c>
      <c r="H94" s="47">
        <v>20000</v>
      </c>
      <c r="I94" s="45" t="s">
        <v>6</v>
      </c>
      <c r="J94" s="50" t="s">
        <v>97</v>
      </c>
      <c r="K94" s="51"/>
      <c r="L94" s="51"/>
      <c r="M94" s="246"/>
      <c r="N94" s="246"/>
    </row>
    <row r="95" spans="1:14" s="42" customFormat="1">
      <c r="A95" s="40" t="s">
        <v>393</v>
      </c>
      <c r="B95" s="48">
        <v>43910</v>
      </c>
      <c r="C95" s="48">
        <v>43908</v>
      </c>
      <c r="D95" s="49">
        <v>3603</v>
      </c>
      <c r="E95" s="40" t="s">
        <v>2</v>
      </c>
      <c r="F95" s="49">
        <v>838</v>
      </c>
      <c r="G95" s="36" t="s">
        <v>5</v>
      </c>
      <c r="H95" s="47">
        <v>5000</v>
      </c>
      <c r="I95" s="45" t="s">
        <v>6</v>
      </c>
      <c r="J95" s="50" t="s">
        <v>97</v>
      </c>
      <c r="K95" s="51"/>
      <c r="L95" s="51"/>
      <c r="M95" s="80"/>
      <c r="N95" s="80"/>
    </row>
    <row r="96" spans="1:14" s="42" customFormat="1">
      <c r="A96" s="40" t="s">
        <v>124</v>
      </c>
      <c r="B96" s="48">
        <v>43916</v>
      </c>
      <c r="C96" s="48">
        <v>43909</v>
      </c>
      <c r="D96" s="49">
        <v>3605</v>
      </c>
      <c r="E96" s="40" t="s">
        <v>2</v>
      </c>
      <c r="F96" s="49">
        <v>885</v>
      </c>
      <c r="G96" s="36" t="s">
        <v>32</v>
      </c>
      <c r="H96" s="47">
        <v>21700</v>
      </c>
      <c r="I96" s="45" t="s">
        <v>6</v>
      </c>
      <c r="J96" s="50" t="s">
        <v>97</v>
      </c>
      <c r="K96" s="51"/>
      <c r="L96" s="51"/>
      <c r="M96" s="80"/>
      <c r="N96" s="80"/>
    </row>
    <row r="97" spans="1:14" s="15" customFormat="1">
      <c r="A97" s="136" t="s">
        <v>124</v>
      </c>
      <c r="B97" s="31">
        <v>43916</v>
      </c>
      <c r="C97" s="31">
        <v>43921</v>
      </c>
      <c r="D97" s="28">
        <v>3605</v>
      </c>
      <c r="E97" s="136" t="s">
        <v>2</v>
      </c>
      <c r="F97" s="28">
        <v>2450</v>
      </c>
      <c r="G97" s="9" t="s">
        <v>61</v>
      </c>
      <c r="H97" s="13">
        <v>10000</v>
      </c>
      <c r="I97" s="25" t="s">
        <v>6</v>
      </c>
      <c r="J97" s="11" t="s">
        <v>666</v>
      </c>
      <c r="K97" s="328">
        <v>43916</v>
      </c>
      <c r="L97" s="118"/>
      <c r="M97" s="16"/>
      <c r="N97" s="16"/>
    </row>
    <row r="98" spans="1:14" s="15" customFormat="1">
      <c r="A98" s="136" t="s">
        <v>582</v>
      </c>
      <c r="B98" s="31">
        <v>43915</v>
      </c>
      <c r="C98" s="31">
        <v>43921</v>
      </c>
      <c r="D98" s="28">
        <v>1435</v>
      </c>
      <c r="E98" s="136" t="s">
        <v>2</v>
      </c>
      <c r="F98" s="28">
        <v>2450</v>
      </c>
      <c r="G98" s="9" t="s">
        <v>61</v>
      </c>
      <c r="H98" s="13">
        <v>10000</v>
      </c>
      <c r="I98" s="25" t="s">
        <v>6</v>
      </c>
      <c r="J98" s="11" t="s">
        <v>666</v>
      </c>
      <c r="K98" s="118"/>
      <c r="L98" s="118"/>
      <c r="M98" s="16"/>
      <c r="N98" s="16"/>
    </row>
    <row r="99" spans="1:14" s="42" customFormat="1">
      <c r="A99" s="40" t="s">
        <v>250</v>
      </c>
      <c r="B99" s="48">
        <v>43913</v>
      </c>
      <c r="C99" s="48">
        <v>43909</v>
      </c>
      <c r="D99" s="49">
        <v>3609</v>
      </c>
      <c r="E99" s="40" t="s">
        <v>7</v>
      </c>
      <c r="F99" s="49">
        <v>2467</v>
      </c>
      <c r="G99" s="36" t="s">
        <v>63</v>
      </c>
      <c r="H99" s="47">
        <v>4000</v>
      </c>
      <c r="I99" s="45" t="s">
        <v>6</v>
      </c>
      <c r="J99" s="50" t="s">
        <v>97</v>
      </c>
      <c r="K99" s="51"/>
      <c r="L99" s="51"/>
      <c r="M99" s="80"/>
      <c r="N99" s="80"/>
    </row>
    <row r="100" spans="1:14" s="42" customFormat="1">
      <c r="A100" s="29" t="s">
        <v>400</v>
      </c>
      <c r="B100" s="31">
        <v>43920</v>
      </c>
      <c r="C100" s="31">
        <v>43910</v>
      </c>
      <c r="D100" s="28">
        <v>3623</v>
      </c>
      <c r="E100" s="29" t="s">
        <v>2</v>
      </c>
      <c r="F100" s="28">
        <v>753</v>
      </c>
      <c r="G100" s="12" t="s">
        <v>47</v>
      </c>
      <c r="H100" s="13" t="s">
        <v>632</v>
      </c>
      <c r="I100" s="25" t="s">
        <v>6</v>
      </c>
      <c r="J100" s="22" t="s">
        <v>97</v>
      </c>
      <c r="K100" s="51"/>
      <c r="L100" s="51"/>
      <c r="M100" s="80"/>
      <c r="N100" s="80"/>
    </row>
    <row r="101" spans="1:14">
      <c r="A101" s="34" t="s">
        <v>111</v>
      </c>
      <c r="B101" s="32">
        <v>43915</v>
      </c>
      <c r="C101" s="32">
        <v>43921</v>
      </c>
      <c r="D101" s="33">
        <v>3499</v>
      </c>
      <c r="E101" s="34" t="s">
        <v>2</v>
      </c>
      <c r="F101" s="33">
        <v>2691</v>
      </c>
      <c r="G101" s="19" t="s">
        <v>47</v>
      </c>
      <c r="H101" s="20">
        <v>100000</v>
      </c>
      <c r="I101" s="35" t="s">
        <v>6</v>
      </c>
      <c r="J101" s="21" t="s">
        <v>97</v>
      </c>
      <c r="K101" s="118"/>
      <c r="L101" s="118"/>
    </row>
    <row r="102" spans="1:14" s="15" customFormat="1">
      <c r="A102" s="340" t="s">
        <v>109</v>
      </c>
      <c r="B102" s="48">
        <v>3483</v>
      </c>
      <c r="C102" s="48"/>
      <c r="D102" s="49">
        <v>3483</v>
      </c>
      <c r="E102" s="40" t="s">
        <v>7</v>
      </c>
      <c r="F102" s="49">
        <v>2724</v>
      </c>
      <c r="G102" s="36" t="s">
        <v>164</v>
      </c>
      <c r="H102" s="47">
        <v>12000</v>
      </c>
      <c r="I102" s="45" t="s">
        <v>6</v>
      </c>
      <c r="J102" s="36" t="s">
        <v>97</v>
      </c>
      <c r="K102" s="47" t="s">
        <v>674</v>
      </c>
      <c r="L102" s="45" t="s">
        <v>6</v>
      </c>
    </row>
    <row r="103" spans="1:14" s="15" customFormat="1">
      <c r="A103" s="239" t="s">
        <v>134</v>
      </c>
      <c r="B103" s="31">
        <v>43917</v>
      </c>
      <c r="C103" s="31">
        <v>43921</v>
      </c>
      <c r="D103" s="28">
        <v>3620</v>
      </c>
      <c r="E103" s="136" t="s">
        <v>7</v>
      </c>
      <c r="F103" s="28">
        <v>2494</v>
      </c>
      <c r="G103" s="9" t="s">
        <v>72</v>
      </c>
      <c r="H103" s="13">
        <v>5000</v>
      </c>
      <c r="I103" s="25" t="s">
        <v>6</v>
      </c>
      <c r="J103" s="9" t="s">
        <v>117</v>
      </c>
      <c r="K103" s="12"/>
      <c r="L103" s="25"/>
      <c r="M103" s="16"/>
      <c r="N103" s="16"/>
    </row>
  </sheetData>
  <conditionalFormatting sqref="I1:I100">
    <cfRule type="containsText" dxfId="96" priority="20" operator="containsText" text="OK">
      <formula>NOT(ISERROR(SEARCH("OK",I1)))</formula>
    </cfRule>
  </conditionalFormatting>
  <conditionalFormatting sqref="I104:I1048576 I1:I100">
    <cfRule type="containsText" dxfId="95" priority="8" operator="containsText" text="OK">
      <formula>NOT(ISERROR(SEARCH("OK",I1)))</formula>
    </cfRule>
  </conditionalFormatting>
  <conditionalFormatting sqref="I101">
    <cfRule type="containsText" dxfId="94" priority="6" operator="containsText" text="OK">
      <formula>NOT(ISERROR(SEARCH("OK",I101)))</formula>
    </cfRule>
  </conditionalFormatting>
  <conditionalFormatting sqref="I101">
    <cfRule type="containsText" dxfId="93" priority="5" operator="containsText" text="OK">
      <formula>NOT(ISERROR(SEARCH("OK",I101)))</formula>
    </cfRule>
  </conditionalFormatting>
  <conditionalFormatting sqref="I102">
    <cfRule type="containsText" dxfId="92" priority="4" operator="containsText" text="OK">
      <formula>NOT(ISERROR(SEARCH("OK",I102)))</formula>
    </cfRule>
  </conditionalFormatting>
  <conditionalFormatting sqref="I102">
    <cfRule type="containsText" dxfId="91" priority="3" operator="containsText" text="OK">
      <formula>NOT(ISERROR(SEARCH("OK",I102)))</formula>
    </cfRule>
  </conditionalFormatting>
  <conditionalFormatting sqref="I103">
    <cfRule type="containsText" dxfId="90" priority="2" operator="containsText" text="OK">
      <formula>NOT(ISERROR(SEARCH("OK",I103)))</formula>
    </cfRule>
  </conditionalFormatting>
  <conditionalFormatting sqref="I103">
    <cfRule type="containsText" dxfId="89" priority="1" operator="containsText" text="OK">
      <formula>NOT(ISERROR(SEARCH("OK",I103)))</formula>
    </cfRule>
  </conditionalFormatting>
  <pageMargins left="0.51181102362204722" right="0.51181102362204722" top="0.78740157480314965" bottom="0.78740157480314965" header="0.31496062992125984" footer="0.31496062992125984"/>
  <pageSetup paperSize="9" scale="95" orientation="landscape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8"/>
  <sheetViews>
    <sheetView showGridLines="0" topLeftCell="A7" zoomScale="104" zoomScaleNormal="104" workbookViewId="0">
      <selection activeCell="F64" sqref="F64"/>
    </sheetView>
  </sheetViews>
  <sheetFormatPr defaultRowHeight="15"/>
  <cols>
    <col min="1" max="1" width="15.28515625" bestFit="1" customWidth="1"/>
    <col min="2" max="8" width="12.5703125" customWidth="1"/>
    <col min="9" max="9" width="12.5703125" style="37" customWidth="1"/>
    <col min="10" max="10" width="16.140625" customWidth="1"/>
    <col min="11" max="11" width="12.5703125" customWidth="1"/>
    <col min="12" max="12" width="12.140625" style="456" bestFit="1" customWidth="1"/>
    <col min="13" max="13" width="14.7109375" style="285" bestFit="1" customWidth="1"/>
  </cols>
  <sheetData>
    <row r="1" spans="1:14">
      <c r="A1" s="27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17" t="s">
        <v>28</v>
      </c>
      <c r="I1" s="17" t="s">
        <v>6</v>
      </c>
      <c r="J1" s="17" t="s">
        <v>732</v>
      </c>
      <c r="K1" s="17" t="s">
        <v>747</v>
      </c>
      <c r="L1" s="453" t="s">
        <v>314</v>
      </c>
      <c r="M1" s="419"/>
    </row>
    <row r="2" spans="1:14" s="43" customFormat="1">
      <c r="A2" s="34" t="s">
        <v>790</v>
      </c>
      <c r="B2" s="32">
        <v>43980</v>
      </c>
      <c r="C2" s="32">
        <v>43997</v>
      </c>
      <c r="D2" s="33">
        <v>3914</v>
      </c>
      <c r="E2" s="34" t="s">
        <v>254</v>
      </c>
      <c r="F2" s="33">
        <v>3176</v>
      </c>
      <c r="G2" s="19" t="s">
        <v>261</v>
      </c>
      <c r="H2" s="20">
        <v>11700</v>
      </c>
      <c r="I2" s="35" t="s">
        <v>6</v>
      </c>
      <c r="J2" s="19" t="s">
        <v>486</v>
      </c>
      <c r="K2" s="19">
        <v>1464</v>
      </c>
      <c r="L2" s="451">
        <v>1550</v>
      </c>
      <c r="M2" s="421"/>
    </row>
    <row r="3" spans="1:14" s="43" customFormat="1">
      <c r="A3" s="34" t="s">
        <v>375</v>
      </c>
      <c r="B3" s="32">
        <v>43983</v>
      </c>
      <c r="C3" s="32">
        <v>43983</v>
      </c>
      <c r="D3" s="33">
        <v>3954</v>
      </c>
      <c r="E3" s="34" t="s">
        <v>40</v>
      </c>
      <c r="F3" s="33">
        <v>1442</v>
      </c>
      <c r="G3" s="19" t="s">
        <v>91</v>
      </c>
      <c r="H3" s="20">
        <v>25</v>
      </c>
      <c r="I3" s="35" t="s">
        <v>6</v>
      </c>
      <c r="J3" s="19" t="s">
        <v>749</v>
      </c>
      <c r="K3" s="19"/>
      <c r="L3" s="451">
        <v>300</v>
      </c>
      <c r="M3" s="421"/>
    </row>
    <row r="4" spans="1:14" s="43" customFormat="1">
      <c r="A4" s="34" t="s">
        <v>109</v>
      </c>
      <c r="B4" s="32">
        <v>43973</v>
      </c>
      <c r="C4" s="32"/>
      <c r="D4" s="33">
        <v>3900</v>
      </c>
      <c r="E4" s="34" t="s">
        <v>2</v>
      </c>
      <c r="F4" s="33">
        <v>3174</v>
      </c>
      <c r="G4" s="19" t="s">
        <v>789</v>
      </c>
      <c r="H4" s="20">
        <v>50000</v>
      </c>
      <c r="I4" s="35" t="s">
        <v>6</v>
      </c>
      <c r="J4" s="19" t="s">
        <v>749</v>
      </c>
      <c r="K4" s="19"/>
      <c r="L4" s="451"/>
      <c r="M4" s="421"/>
    </row>
    <row r="5" spans="1:14" s="43" customFormat="1">
      <c r="A5" s="34"/>
      <c r="B5" s="32"/>
      <c r="C5" s="32"/>
      <c r="D5" s="33"/>
      <c r="E5" s="34" t="s">
        <v>671</v>
      </c>
      <c r="F5" s="33">
        <v>3175</v>
      </c>
      <c r="G5" s="19" t="s">
        <v>789</v>
      </c>
      <c r="H5" s="20">
        <v>44000</v>
      </c>
      <c r="I5" s="35" t="s">
        <v>6</v>
      </c>
      <c r="J5" s="19" t="s">
        <v>768</v>
      </c>
      <c r="K5" s="19">
        <v>1468</v>
      </c>
      <c r="L5" s="451">
        <v>580</v>
      </c>
      <c r="M5" s="421"/>
    </row>
    <row r="6" spans="1:14" s="43" customFormat="1">
      <c r="A6" s="34" t="s">
        <v>130</v>
      </c>
      <c r="B6" s="32">
        <v>43984</v>
      </c>
      <c r="C6" s="32">
        <v>43983</v>
      </c>
      <c r="D6" s="33">
        <v>3959</v>
      </c>
      <c r="E6" s="34" t="s">
        <v>2</v>
      </c>
      <c r="F6" s="33">
        <v>951</v>
      </c>
      <c r="G6" s="19" t="s">
        <v>58</v>
      </c>
      <c r="H6" s="20">
        <v>2000</v>
      </c>
      <c r="I6" s="35" t="s">
        <v>6</v>
      </c>
      <c r="J6" s="19" t="s">
        <v>749</v>
      </c>
      <c r="K6" s="19"/>
      <c r="L6" s="451">
        <v>210</v>
      </c>
      <c r="M6" s="421"/>
    </row>
    <row r="7" spans="1:14" s="39" customFormat="1">
      <c r="A7" s="239" t="s">
        <v>201</v>
      </c>
      <c r="B7" s="31">
        <v>43984</v>
      </c>
      <c r="C7" s="31">
        <v>43984</v>
      </c>
      <c r="D7" s="28">
        <v>3971</v>
      </c>
      <c r="E7" s="136" t="s">
        <v>7</v>
      </c>
      <c r="F7" s="28">
        <v>2719</v>
      </c>
      <c r="G7" s="9" t="s">
        <v>161</v>
      </c>
      <c r="H7" s="13">
        <v>5000</v>
      </c>
      <c r="I7" s="25" t="s">
        <v>6</v>
      </c>
      <c r="J7" s="9" t="s">
        <v>749</v>
      </c>
      <c r="K7" s="12"/>
      <c r="L7" s="458">
        <v>79</v>
      </c>
      <c r="M7" s="419"/>
      <c r="N7"/>
    </row>
    <row r="8" spans="1:14" s="43" customFormat="1">
      <c r="A8" s="34" t="s">
        <v>802</v>
      </c>
      <c r="B8" s="32">
        <v>43985</v>
      </c>
      <c r="C8" s="32">
        <v>43984</v>
      </c>
      <c r="D8" s="33">
        <v>3978</v>
      </c>
      <c r="E8" s="34" t="s">
        <v>7</v>
      </c>
      <c r="F8" s="33">
        <v>2868</v>
      </c>
      <c r="G8" s="19" t="s">
        <v>214</v>
      </c>
      <c r="H8" s="20">
        <v>10000</v>
      </c>
      <c r="I8" s="35" t="s">
        <v>6</v>
      </c>
      <c r="J8" s="19" t="s">
        <v>749</v>
      </c>
      <c r="K8" s="19"/>
      <c r="L8" s="451"/>
    </row>
    <row r="9" spans="1:14" s="44" customFormat="1">
      <c r="A9" s="40"/>
      <c r="B9" s="48"/>
      <c r="C9" s="48"/>
      <c r="D9" s="49"/>
      <c r="E9" s="40" t="s">
        <v>2</v>
      </c>
      <c r="F9" s="49">
        <v>1397</v>
      </c>
      <c r="G9" s="36" t="s">
        <v>22</v>
      </c>
      <c r="H9" s="47">
        <v>10000</v>
      </c>
      <c r="I9" s="45" t="s">
        <v>6</v>
      </c>
      <c r="J9" s="36" t="s">
        <v>97</v>
      </c>
      <c r="K9" s="36"/>
      <c r="L9" s="457">
        <v>414</v>
      </c>
      <c r="M9" s="419"/>
      <c r="N9"/>
    </row>
    <row r="10" spans="1:14" s="43" customFormat="1">
      <c r="A10" s="34" t="s">
        <v>774</v>
      </c>
      <c r="B10" s="32">
        <v>43986</v>
      </c>
      <c r="C10" s="32">
        <v>43987</v>
      </c>
      <c r="D10" s="33">
        <v>3979</v>
      </c>
      <c r="E10" s="34" t="s">
        <v>7</v>
      </c>
      <c r="F10" s="33">
        <v>1491</v>
      </c>
      <c r="G10" s="19" t="s">
        <v>678</v>
      </c>
      <c r="H10" s="20">
        <v>20000</v>
      </c>
      <c r="I10" s="35" t="s">
        <v>6</v>
      </c>
      <c r="J10" s="19" t="s">
        <v>666</v>
      </c>
      <c r="K10" s="19">
        <v>1466</v>
      </c>
      <c r="L10" s="451"/>
      <c r="M10" s="39"/>
      <c r="N10" s="39"/>
    </row>
    <row r="11" spans="1:14" s="43" customFormat="1">
      <c r="A11" s="34"/>
      <c r="B11" s="32"/>
      <c r="C11" s="32"/>
      <c r="D11" s="33"/>
      <c r="E11" s="34" t="s">
        <v>153</v>
      </c>
      <c r="F11" s="33">
        <v>3162</v>
      </c>
      <c r="G11" s="19" t="s">
        <v>203</v>
      </c>
      <c r="H11" s="20">
        <v>16000</v>
      </c>
      <c r="I11" s="35" t="s">
        <v>6</v>
      </c>
      <c r="J11" s="19" t="s">
        <v>666</v>
      </c>
      <c r="K11" s="19">
        <v>1467</v>
      </c>
      <c r="L11" s="451"/>
      <c r="M11" s="419"/>
    </row>
    <row r="12" spans="1:14" s="43" customFormat="1">
      <c r="A12" s="34"/>
      <c r="B12" s="32"/>
      <c r="C12" s="32"/>
      <c r="D12" s="33"/>
      <c r="E12" s="34" t="s">
        <v>131</v>
      </c>
      <c r="F12" s="33">
        <v>3163</v>
      </c>
      <c r="G12" s="19" t="s">
        <v>203</v>
      </c>
      <c r="H12" s="20">
        <v>16000</v>
      </c>
      <c r="I12" s="35" t="s">
        <v>6</v>
      </c>
      <c r="J12" s="19" t="s">
        <v>666</v>
      </c>
      <c r="K12" s="19">
        <v>1467</v>
      </c>
      <c r="L12" s="451">
        <v>668.7</v>
      </c>
      <c r="M12" s="39"/>
    </row>
    <row r="13" spans="1:14" s="43" customFormat="1">
      <c r="A13" s="34" t="s">
        <v>107</v>
      </c>
      <c r="B13" s="32">
        <v>43985</v>
      </c>
      <c r="C13" s="32">
        <v>43986</v>
      </c>
      <c r="D13" s="33">
        <v>3982</v>
      </c>
      <c r="E13" s="34" t="s">
        <v>2</v>
      </c>
      <c r="F13" s="33">
        <v>2720</v>
      </c>
      <c r="G13" s="19" t="s">
        <v>162</v>
      </c>
      <c r="H13" s="20">
        <v>25000</v>
      </c>
      <c r="I13" s="35" t="s">
        <v>6</v>
      </c>
      <c r="J13" s="19" t="s">
        <v>749</v>
      </c>
      <c r="K13" s="19"/>
      <c r="L13" s="451">
        <v>138</v>
      </c>
      <c r="M13" s="466"/>
    </row>
    <row r="14" spans="1:14" s="43" customFormat="1">
      <c r="A14" s="34" t="s">
        <v>67</v>
      </c>
      <c r="B14" s="32">
        <v>43986</v>
      </c>
      <c r="C14" s="32">
        <v>43985</v>
      </c>
      <c r="D14" s="33">
        <v>3984</v>
      </c>
      <c r="E14" s="34" t="s">
        <v>2</v>
      </c>
      <c r="F14" s="33">
        <v>1862</v>
      </c>
      <c r="G14" s="19" t="s">
        <v>20</v>
      </c>
      <c r="H14" s="20">
        <v>15000</v>
      </c>
      <c r="I14" s="35" t="s">
        <v>6</v>
      </c>
      <c r="J14" s="19" t="s">
        <v>749</v>
      </c>
      <c r="K14" s="19"/>
      <c r="L14" s="451">
        <v>358.5</v>
      </c>
      <c r="M14" s="421"/>
    </row>
    <row r="15" spans="1:14" s="43" customFormat="1">
      <c r="A15" s="34" t="s">
        <v>160</v>
      </c>
      <c r="B15" s="32">
        <v>43994</v>
      </c>
      <c r="C15" s="32">
        <v>43998</v>
      </c>
      <c r="D15" s="33">
        <v>3983</v>
      </c>
      <c r="E15" s="34" t="s">
        <v>2</v>
      </c>
      <c r="F15" s="33">
        <v>2559</v>
      </c>
      <c r="G15" s="19" t="s">
        <v>805</v>
      </c>
      <c r="H15" s="20">
        <v>4500</v>
      </c>
      <c r="I15" s="35" t="s">
        <v>6</v>
      </c>
      <c r="J15" s="19" t="s">
        <v>666</v>
      </c>
      <c r="K15" s="19">
        <v>1469</v>
      </c>
      <c r="L15" s="451">
        <v>415</v>
      </c>
      <c r="M15" s="421"/>
    </row>
    <row r="16" spans="1:14" s="43" customFormat="1">
      <c r="A16" s="40" t="s">
        <v>806</v>
      </c>
      <c r="B16" s="48">
        <v>43987</v>
      </c>
      <c r="C16" s="48">
        <v>43984</v>
      </c>
      <c r="D16" s="49">
        <v>3985</v>
      </c>
      <c r="E16" s="40" t="s">
        <v>2</v>
      </c>
      <c r="F16" s="49">
        <v>1468</v>
      </c>
      <c r="G16" s="36" t="s">
        <v>21</v>
      </c>
      <c r="H16" s="47">
        <v>20000</v>
      </c>
      <c r="I16" s="45" t="s">
        <v>6</v>
      </c>
      <c r="J16" s="36" t="s">
        <v>749</v>
      </c>
      <c r="K16" s="36"/>
      <c r="L16" s="457">
        <v>1230</v>
      </c>
      <c r="M16" s="421"/>
    </row>
    <row r="17" spans="1:13" s="44" customFormat="1">
      <c r="A17" s="34" t="s">
        <v>267</v>
      </c>
      <c r="B17" s="32">
        <v>43990</v>
      </c>
      <c r="C17" s="32">
        <v>43987</v>
      </c>
      <c r="D17" s="33">
        <v>4000</v>
      </c>
      <c r="E17" s="34" t="s">
        <v>2</v>
      </c>
      <c r="F17" s="33">
        <v>3185</v>
      </c>
      <c r="G17" s="19" t="s">
        <v>807</v>
      </c>
      <c r="H17" s="20">
        <v>10400</v>
      </c>
      <c r="I17" s="35" t="s">
        <v>6</v>
      </c>
      <c r="J17" s="19" t="s">
        <v>749</v>
      </c>
      <c r="K17" s="19"/>
      <c r="L17" s="451">
        <v>240</v>
      </c>
      <c r="M17" s="418"/>
    </row>
    <row r="18" spans="1:13" s="43" customFormat="1">
      <c r="A18" s="34" t="s">
        <v>628</v>
      </c>
      <c r="B18" s="32">
        <v>43987</v>
      </c>
      <c r="C18" s="32">
        <v>43984</v>
      </c>
      <c r="D18" s="33">
        <v>4002</v>
      </c>
      <c r="E18" s="34" t="s">
        <v>2</v>
      </c>
      <c r="F18" s="33">
        <v>951</v>
      </c>
      <c r="G18" s="19" t="s">
        <v>58</v>
      </c>
      <c r="H18" s="20">
        <v>5000</v>
      </c>
      <c r="I18" s="35" t="s">
        <v>6</v>
      </c>
      <c r="J18" s="19" t="s">
        <v>749</v>
      </c>
      <c r="K18" s="19"/>
      <c r="L18" s="451">
        <v>370</v>
      </c>
      <c r="M18" s="421"/>
    </row>
    <row r="19" spans="1:13" s="44" customFormat="1">
      <c r="A19" s="40" t="s">
        <v>68</v>
      </c>
      <c r="B19" s="48">
        <v>43987</v>
      </c>
      <c r="C19" s="48">
        <v>43984</v>
      </c>
      <c r="D19" s="49">
        <v>4009</v>
      </c>
      <c r="E19" s="40" t="s">
        <v>2</v>
      </c>
      <c r="F19" s="49">
        <v>1960</v>
      </c>
      <c r="G19" s="36" t="s">
        <v>13</v>
      </c>
      <c r="H19" s="47">
        <v>20000</v>
      </c>
      <c r="I19" s="45" t="s">
        <v>6</v>
      </c>
      <c r="J19" s="36" t="s">
        <v>97</v>
      </c>
      <c r="K19" s="36"/>
      <c r="L19" s="457">
        <v>442</v>
      </c>
      <c r="M19" s="418"/>
    </row>
    <row r="20" spans="1:13" s="44" customFormat="1">
      <c r="A20" s="40" t="s">
        <v>779</v>
      </c>
      <c r="B20" s="48">
        <v>43997</v>
      </c>
      <c r="C20" s="48">
        <v>43984</v>
      </c>
      <c r="D20" s="49">
        <v>4010</v>
      </c>
      <c r="E20" s="40" t="s">
        <v>2</v>
      </c>
      <c r="F20" s="49">
        <v>753</v>
      </c>
      <c r="G20" s="36" t="s">
        <v>47</v>
      </c>
      <c r="H20" s="47">
        <v>20000</v>
      </c>
      <c r="I20" s="45" t="s">
        <v>6</v>
      </c>
      <c r="J20" s="36" t="s">
        <v>97</v>
      </c>
      <c r="K20" s="36"/>
      <c r="L20" s="457">
        <v>500</v>
      </c>
      <c r="M20" s="418"/>
    </row>
    <row r="21" spans="1:13" s="44" customFormat="1">
      <c r="A21" s="40" t="s">
        <v>472</v>
      </c>
      <c r="B21" s="48">
        <v>43985</v>
      </c>
      <c r="C21" s="48">
        <v>43985</v>
      </c>
      <c r="D21" s="49">
        <v>4019</v>
      </c>
      <c r="E21" s="40" t="s">
        <v>2</v>
      </c>
      <c r="F21" s="49">
        <v>2039</v>
      </c>
      <c r="G21" s="36" t="s">
        <v>29</v>
      </c>
      <c r="H21" s="47">
        <v>10500</v>
      </c>
      <c r="I21" s="45" t="s">
        <v>6</v>
      </c>
      <c r="J21" s="36" t="s">
        <v>97</v>
      </c>
      <c r="K21" s="36"/>
      <c r="L21" s="457">
        <v>171</v>
      </c>
      <c r="M21" s="418"/>
    </row>
    <row r="22" spans="1:13" s="43" customFormat="1">
      <c r="A22" s="34" t="s">
        <v>95</v>
      </c>
      <c r="B22" s="32">
        <v>43992</v>
      </c>
      <c r="C22" s="32">
        <v>43987</v>
      </c>
      <c r="D22" s="33">
        <v>4023</v>
      </c>
      <c r="E22" s="34" t="s">
        <v>44</v>
      </c>
      <c r="F22" s="33">
        <v>2631</v>
      </c>
      <c r="G22" s="19" t="s">
        <v>128</v>
      </c>
      <c r="H22" s="20">
        <v>5000</v>
      </c>
      <c r="I22" s="35" t="s">
        <v>6</v>
      </c>
      <c r="J22" s="19" t="s">
        <v>749</v>
      </c>
      <c r="K22" s="19"/>
      <c r="L22" s="451"/>
      <c r="M22" s="421"/>
    </row>
    <row r="23" spans="1:13" s="44" customFormat="1">
      <c r="A23" s="40"/>
      <c r="B23" s="48"/>
      <c r="C23" s="48">
        <v>43985</v>
      </c>
      <c r="D23" s="49"/>
      <c r="E23" s="40" t="s">
        <v>2</v>
      </c>
      <c r="F23" s="49">
        <v>2039</v>
      </c>
      <c r="G23" s="36" t="s">
        <v>29</v>
      </c>
      <c r="H23" s="47">
        <v>6000</v>
      </c>
      <c r="I23" s="45" t="s">
        <v>6</v>
      </c>
      <c r="J23" s="36" t="s">
        <v>97</v>
      </c>
      <c r="K23" s="36"/>
      <c r="L23" s="457">
        <v>938</v>
      </c>
      <c r="M23" s="418"/>
    </row>
    <row r="24" spans="1:13" s="43" customFormat="1">
      <c r="A24" s="34" t="s">
        <v>499</v>
      </c>
      <c r="B24" s="32">
        <v>43993</v>
      </c>
      <c r="C24" s="32">
        <v>43990</v>
      </c>
      <c r="D24" s="33">
        <v>4026</v>
      </c>
      <c r="E24" s="34" t="s">
        <v>2</v>
      </c>
      <c r="F24" s="33">
        <v>2811</v>
      </c>
      <c r="G24" s="19" t="s">
        <v>808</v>
      </c>
      <c r="H24" s="20">
        <v>5000</v>
      </c>
      <c r="I24" s="35" t="s">
        <v>6</v>
      </c>
      <c r="J24" s="19" t="s">
        <v>749</v>
      </c>
      <c r="K24" s="19"/>
      <c r="L24" s="451"/>
      <c r="M24" s="421"/>
    </row>
    <row r="25" spans="1:13" s="43" customFormat="1">
      <c r="A25" s="34"/>
      <c r="B25" s="32"/>
      <c r="C25" s="32"/>
      <c r="D25" s="33"/>
      <c r="E25" s="34"/>
      <c r="F25" s="33">
        <v>3035</v>
      </c>
      <c r="G25" s="19" t="s">
        <v>493</v>
      </c>
      <c r="H25" s="20">
        <v>5000</v>
      </c>
      <c r="I25" s="35" t="s">
        <v>6</v>
      </c>
      <c r="J25" s="19" t="s">
        <v>749</v>
      </c>
      <c r="K25" s="19"/>
      <c r="L25" s="451"/>
      <c r="M25" s="421"/>
    </row>
    <row r="26" spans="1:13" s="44" customFormat="1">
      <c r="A26" s="40"/>
      <c r="B26" s="48"/>
      <c r="C26" s="48">
        <v>43985</v>
      </c>
      <c r="D26" s="49"/>
      <c r="E26" s="40"/>
      <c r="F26" s="49">
        <v>869</v>
      </c>
      <c r="G26" s="36" t="s">
        <v>16</v>
      </c>
      <c r="H26" s="47">
        <v>20000</v>
      </c>
      <c r="I26" s="45" t="s">
        <v>6</v>
      </c>
      <c r="J26" s="36" t="s">
        <v>97</v>
      </c>
      <c r="K26" s="36"/>
      <c r="L26" s="457">
        <v>148.203</v>
      </c>
      <c r="M26" s="418"/>
    </row>
    <row r="27" spans="1:13" s="44" customFormat="1">
      <c r="A27" s="40" t="s">
        <v>767</v>
      </c>
      <c r="B27" s="48">
        <v>43986</v>
      </c>
      <c r="C27" s="48">
        <v>43985</v>
      </c>
      <c r="D27" s="49">
        <v>4027</v>
      </c>
      <c r="E27" s="40" t="s">
        <v>7</v>
      </c>
      <c r="F27" s="49">
        <v>2467</v>
      </c>
      <c r="G27" s="36" t="s">
        <v>63</v>
      </c>
      <c r="H27" s="47">
        <v>4000</v>
      </c>
      <c r="I27" s="45" t="s">
        <v>6</v>
      </c>
      <c r="J27" s="36" t="s">
        <v>97</v>
      </c>
      <c r="K27" s="36"/>
      <c r="L27" s="457">
        <v>701.96</v>
      </c>
      <c r="M27" s="418"/>
    </row>
    <row r="28" spans="1:13" s="44" customFormat="1">
      <c r="A28" s="40" t="s">
        <v>224</v>
      </c>
      <c r="B28" s="48">
        <v>43987</v>
      </c>
      <c r="C28" s="48">
        <v>43986</v>
      </c>
      <c r="D28" s="49">
        <v>4028</v>
      </c>
      <c r="E28" s="40" t="s">
        <v>2</v>
      </c>
      <c r="F28" s="49">
        <v>838</v>
      </c>
      <c r="G28" s="36" t="s">
        <v>5</v>
      </c>
      <c r="H28" s="47">
        <v>10000</v>
      </c>
      <c r="I28" s="45" t="s">
        <v>6</v>
      </c>
      <c r="J28" s="36" t="s">
        <v>97</v>
      </c>
      <c r="K28" s="36"/>
      <c r="L28" s="457">
        <v>134</v>
      </c>
      <c r="M28" s="418"/>
    </row>
    <row r="29" spans="1:13" s="44" customFormat="1">
      <c r="A29" s="40" t="s">
        <v>368</v>
      </c>
      <c r="B29" s="48">
        <v>43987</v>
      </c>
      <c r="C29" s="48">
        <v>43986</v>
      </c>
      <c r="D29" s="49">
        <v>4032</v>
      </c>
      <c r="E29" s="40" t="s">
        <v>2</v>
      </c>
      <c r="F29" s="49">
        <v>2515</v>
      </c>
      <c r="G29" s="36" t="s">
        <v>35</v>
      </c>
      <c r="H29" s="47">
        <v>10000</v>
      </c>
      <c r="I29" s="45" t="s">
        <v>6</v>
      </c>
      <c r="J29" s="36" t="s">
        <v>97</v>
      </c>
      <c r="K29" s="36"/>
      <c r="L29" s="457">
        <v>145</v>
      </c>
      <c r="M29" s="418"/>
    </row>
    <row r="30" spans="1:13" s="44" customFormat="1">
      <c r="A30" s="40" t="s">
        <v>174</v>
      </c>
      <c r="B30" s="48">
        <v>43987</v>
      </c>
      <c r="C30" s="48">
        <v>43986</v>
      </c>
      <c r="D30" s="49">
        <v>4033</v>
      </c>
      <c r="E30" s="40" t="s">
        <v>2</v>
      </c>
      <c r="F30" s="49">
        <v>753</v>
      </c>
      <c r="G30" s="36" t="s">
        <v>47</v>
      </c>
      <c r="H30" s="47">
        <v>10400</v>
      </c>
      <c r="I30" s="45" t="s">
        <v>6</v>
      </c>
      <c r="J30" s="36" t="s">
        <v>97</v>
      </c>
      <c r="K30" s="36"/>
      <c r="L30" s="457">
        <v>230</v>
      </c>
      <c r="M30" s="418"/>
    </row>
    <row r="31" spans="1:13" s="43" customFormat="1">
      <c r="A31" s="34" t="s">
        <v>787</v>
      </c>
      <c r="B31" s="32">
        <v>43994</v>
      </c>
      <c r="C31" s="32">
        <v>43990</v>
      </c>
      <c r="D31" s="33">
        <v>4035</v>
      </c>
      <c r="E31" s="34" t="s">
        <v>2</v>
      </c>
      <c r="F31" s="33">
        <v>2971</v>
      </c>
      <c r="G31" s="19" t="s">
        <v>408</v>
      </c>
      <c r="H31" s="20">
        <v>200</v>
      </c>
      <c r="I31" s="35" t="s">
        <v>6</v>
      </c>
      <c r="J31" s="19" t="s">
        <v>749</v>
      </c>
      <c r="K31" s="19"/>
      <c r="L31" s="451">
        <v>5.42</v>
      </c>
      <c r="M31" s="421"/>
    </row>
    <row r="32" spans="1:13" s="43" customFormat="1">
      <c r="A32" s="34" t="s">
        <v>109</v>
      </c>
      <c r="B32" s="32">
        <v>43994</v>
      </c>
      <c r="C32" s="32"/>
      <c r="D32" s="33">
        <v>4034</v>
      </c>
      <c r="E32" s="34" t="s">
        <v>2</v>
      </c>
      <c r="F32" s="33">
        <v>1126</v>
      </c>
      <c r="G32" s="19" t="s">
        <v>57</v>
      </c>
      <c r="H32" s="20">
        <v>5000</v>
      </c>
      <c r="I32" s="35" t="s">
        <v>6</v>
      </c>
      <c r="J32" s="19" t="s">
        <v>749</v>
      </c>
      <c r="K32" s="19"/>
      <c r="L32" s="451">
        <v>176.5</v>
      </c>
      <c r="M32" s="421"/>
    </row>
    <row r="33" spans="1:13" s="44" customFormat="1">
      <c r="A33" s="40" t="s">
        <v>249</v>
      </c>
      <c r="B33" s="48">
        <v>43987</v>
      </c>
      <c r="C33" s="48">
        <v>43986</v>
      </c>
      <c r="D33" s="49">
        <v>4037</v>
      </c>
      <c r="E33" s="40" t="s">
        <v>153</v>
      </c>
      <c r="F33" s="49">
        <v>3189</v>
      </c>
      <c r="G33" s="36" t="s">
        <v>19</v>
      </c>
      <c r="H33" s="47">
        <v>6000</v>
      </c>
      <c r="I33" s="45" t="s">
        <v>6</v>
      </c>
      <c r="J33" s="36" t="s">
        <v>97</v>
      </c>
      <c r="K33" s="36"/>
      <c r="L33" s="457">
        <v>102.5</v>
      </c>
      <c r="M33" s="418"/>
    </row>
    <row r="34" spans="1:13" s="44" customFormat="1">
      <c r="A34" s="40" t="s">
        <v>388</v>
      </c>
      <c r="B34" s="48">
        <v>43997</v>
      </c>
      <c r="C34" s="48">
        <v>43998</v>
      </c>
      <c r="D34" s="49">
        <v>4038</v>
      </c>
      <c r="E34" s="40" t="s">
        <v>2</v>
      </c>
      <c r="F34" s="49">
        <v>951</v>
      </c>
      <c r="G34" s="36" t="s">
        <v>58</v>
      </c>
      <c r="H34" s="47">
        <v>10000</v>
      </c>
      <c r="I34" s="45" t="s">
        <v>6</v>
      </c>
      <c r="J34" s="36" t="s">
        <v>666</v>
      </c>
      <c r="K34" s="36">
        <v>1470</v>
      </c>
      <c r="L34" s="457">
        <v>670</v>
      </c>
      <c r="M34" s="418"/>
    </row>
    <row r="35" spans="1:13" s="43" customFormat="1">
      <c r="A35" s="34"/>
      <c r="B35" s="32"/>
      <c r="C35" s="32">
        <v>43992</v>
      </c>
      <c r="D35" s="33">
        <v>4038</v>
      </c>
      <c r="E35" s="34" t="s">
        <v>2</v>
      </c>
      <c r="F35" s="33">
        <v>2266</v>
      </c>
      <c r="G35" s="19" t="s">
        <v>9</v>
      </c>
      <c r="H35" s="20">
        <v>7500</v>
      </c>
      <c r="I35" s="35" t="s">
        <v>6</v>
      </c>
      <c r="J35" s="19" t="s">
        <v>749</v>
      </c>
      <c r="K35" s="19"/>
      <c r="L35" s="451">
        <v>771.25</v>
      </c>
      <c r="M35" s="421"/>
    </row>
    <row r="36" spans="1:13" s="44" customFormat="1">
      <c r="A36" s="40" t="s">
        <v>82</v>
      </c>
      <c r="B36" s="48">
        <v>43986</v>
      </c>
      <c r="C36" s="48">
        <v>43986</v>
      </c>
      <c r="D36" s="49">
        <v>0</v>
      </c>
      <c r="E36" s="40" t="s">
        <v>2</v>
      </c>
      <c r="F36" s="49">
        <v>838</v>
      </c>
      <c r="G36" s="36" t="s">
        <v>5</v>
      </c>
      <c r="H36" s="47">
        <v>17000</v>
      </c>
      <c r="I36" s="45" t="s">
        <v>6</v>
      </c>
      <c r="J36" s="36" t="s">
        <v>97</v>
      </c>
      <c r="K36" s="36"/>
      <c r="L36" s="457"/>
      <c r="M36" s="418"/>
    </row>
    <row r="37" spans="1:13" s="43" customFormat="1">
      <c r="A37" s="34" t="s">
        <v>810</v>
      </c>
      <c r="B37" s="32">
        <v>43997</v>
      </c>
      <c r="C37" s="32">
        <v>43992</v>
      </c>
      <c r="D37" s="33">
        <v>4041</v>
      </c>
      <c r="E37" s="34" t="s">
        <v>7</v>
      </c>
      <c r="F37" s="33">
        <v>1255</v>
      </c>
      <c r="G37" s="19" t="s">
        <v>729</v>
      </c>
      <c r="H37" s="20">
        <v>5000</v>
      </c>
      <c r="I37" s="35" t="s">
        <v>6</v>
      </c>
      <c r="J37" s="19" t="s">
        <v>749</v>
      </c>
      <c r="K37" s="19"/>
      <c r="L37" s="451">
        <v>717.5</v>
      </c>
      <c r="M37" s="421"/>
    </row>
    <row r="38" spans="1:13" s="44" customFormat="1">
      <c r="A38" s="40" t="s">
        <v>383</v>
      </c>
      <c r="B38" s="48">
        <v>43991</v>
      </c>
      <c r="C38" s="48">
        <v>43990</v>
      </c>
      <c r="D38" s="49">
        <v>4047</v>
      </c>
      <c r="E38" s="40" t="s">
        <v>2</v>
      </c>
      <c r="F38" s="49">
        <v>838</v>
      </c>
      <c r="G38" s="36" t="s">
        <v>5</v>
      </c>
      <c r="H38" s="47">
        <v>40000</v>
      </c>
      <c r="I38" s="45" t="s">
        <v>6</v>
      </c>
      <c r="J38" s="36" t="s">
        <v>97</v>
      </c>
      <c r="K38" s="36"/>
      <c r="L38" s="457">
        <v>1505</v>
      </c>
      <c r="M38" s="418"/>
    </row>
    <row r="39" spans="1:13" s="44" customFormat="1">
      <c r="A39" s="40" t="s">
        <v>201</v>
      </c>
      <c r="B39" s="48">
        <v>43992</v>
      </c>
      <c r="C39" s="48">
        <v>43991</v>
      </c>
      <c r="D39" s="49">
        <v>4048</v>
      </c>
      <c r="E39" s="40" t="s">
        <v>2</v>
      </c>
      <c r="F39" s="49">
        <v>855</v>
      </c>
      <c r="G39" s="36" t="s">
        <v>38</v>
      </c>
      <c r="H39" s="47">
        <v>50000</v>
      </c>
      <c r="I39" s="45" t="s">
        <v>6</v>
      </c>
      <c r="J39" s="36" t="s">
        <v>97</v>
      </c>
      <c r="K39" s="36"/>
      <c r="L39" s="457"/>
      <c r="M39" s="418"/>
    </row>
    <row r="40" spans="1:13" s="44" customFormat="1">
      <c r="A40" s="40"/>
      <c r="B40" s="48"/>
      <c r="C40" s="48"/>
      <c r="D40" s="49"/>
      <c r="E40" s="40" t="s">
        <v>2</v>
      </c>
      <c r="F40" s="49">
        <v>869</v>
      </c>
      <c r="G40" s="36" t="s">
        <v>16</v>
      </c>
      <c r="H40" s="47">
        <v>50000</v>
      </c>
      <c r="I40" s="45" t="s">
        <v>6</v>
      </c>
      <c r="J40" s="36" t="s">
        <v>97</v>
      </c>
      <c r="K40" s="36"/>
      <c r="L40" s="457">
        <v>675</v>
      </c>
      <c r="M40" s="418"/>
    </row>
    <row r="41" spans="1:13" s="44" customFormat="1">
      <c r="A41" s="40" t="s">
        <v>109</v>
      </c>
      <c r="B41" s="48">
        <v>43994</v>
      </c>
      <c r="C41" s="48">
        <v>43992</v>
      </c>
      <c r="D41" s="49">
        <v>4051</v>
      </c>
      <c r="E41" s="40" t="s">
        <v>2</v>
      </c>
      <c r="F41" s="49">
        <v>855</v>
      </c>
      <c r="G41" s="36" t="s">
        <v>38</v>
      </c>
      <c r="H41" s="47">
        <v>30000</v>
      </c>
      <c r="I41" s="45" t="s">
        <v>6</v>
      </c>
      <c r="J41" s="36" t="s">
        <v>97</v>
      </c>
      <c r="K41" s="36"/>
      <c r="L41" s="457"/>
      <c r="M41" s="418"/>
    </row>
    <row r="42" spans="1:13" s="44" customFormat="1">
      <c r="A42" s="40"/>
      <c r="B42" s="48"/>
      <c r="C42" s="48">
        <v>43997</v>
      </c>
      <c r="D42" s="49"/>
      <c r="E42" s="40" t="s">
        <v>2</v>
      </c>
      <c r="F42" s="49">
        <v>879</v>
      </c>
      <c r="G42" s="36" t="s">
        <v>17</v>
      </c>
      <c r="H42" s="47">
        <v>20000</v>
      </c>
      <c r="I42" s="45" t="s">
        <v>6</v>
      </c>
      <c r="J42" s="36" t="s">
        <v>97</v>
      </c>
      <c r="K42" s="36"/>
      <c r="L42" s="457">
        <v>681</v>
      </c>
      <c r="M42" s="418"/>
    </row>
    <row r="43" spans="1:13" s="43" customFormat="1">
      <c r="A43" s="34" t="s">
        <v>109</v>
      </c>
      <c r="B43" s="32">
        <v>43998</v>
      </c>
      <c r="C43" s="32">
        <v>43992</v>
      </c>
      <c r="D43" s="33">
        <v>4052</v>
      </c>
      <c r="E43" s="34" t="s">
        <v>44</v>
      </c>
      <c r="F43" s="33">
        <v>2781</v>
      </c>
      <c r="G43" s="19" t="s">
        <v>405</v>
      </c>
      <c r="H43" s="20">
        <v>20000</v>
      </c>
      <c r="I43" s="35" t="s">
        <v>6</v>
      </c>
      <c r="J43" s="19" t="s">
        <v>749</v>
      </c>
      <c r="K43" s="19"/>
      <c r="L43" s="451">
        <v>310</v>
      </c>
      <c r="M43" s="421"/>
    </row>
    <row r="44" spans="1:13" s="44" customFormat="1">
      <c r="A44" s="40" t="s">
        <v>811</v>
      </c>
      <c r="B44" s="48">
        <v>43994</v>
      </c>
      <c r="C44" s="48">
        <v>43990</v>
      </c>
      <c r="D44" s="49">
        <v>4054</v>
      </c>
      <c r="E44" s="40" t="s">
        <v>216</v>
      </c>
      <c r="F44" s="49">
        <v>2438</v>
      </c>
      <c r="G44" s="36" t="s">
        <v>47</v>
      </c>
      <c r="H44" s="47">
        <v>10400</v>
      </c>
      <c r="I44" s="45" t="s">
        <v>6</v>
      </c>
      <c r="J44" s="36" t="s">
        <v>97</v>
      </c>
      <c r="K44" s="36"/>
      <c r="L44" s="457">
        <v>250.5</v>
      </c>
      <c r="M44" s="418"/>
    </row>
    <row r="45" spans="1:13" s="44" customFormat="1">
      <c r="A45" s="40" t="s">
        <v>814</v>
      </c>
      <c r="B45" s="48">
        <v>43994</v>
      </c>
      <c r="C45" s="48">
        <v>43991</v>
      </c>
      <c r="D45" s="49">
        <v>4059</v>
      </c>
      <c r="E45" s="40" t="s">
        <v>2</v>
      </c>
      <c r="F45" s="49">
        <v>869</v>
      </c>
      <c r="G45" s="36" t="s">
        <v>16</v>
      </c>
      <c r="H45" s="47">
        <v>40000</v>
      </c>
      <c r="I45" s="45" t="s">
        <v>6</v>
      </c>
      <c r="J45" s="36" t="s">
        <v>97</v>
      </c>
      <c r="K45" s="36"/>
      <c r="L45" s="457">
        <v>204</v>
      </c>
      <c r="M45" s="418"/>
    </row>
    <row r="46" spans="1:13" s="44" customFormat="1">
      <c r="A46" s="40" t="s">
        <v>82</v>
      </c>
      <c r="B46" s="48">
        <v>43990</v>
      </c>
      <c r="C46" s="48">
        <v>43990</v>
      </c>
      <c r="D46" s="49">
        <v>0</v>
      </c>
      <c r="E46" s="40" t="s">
        <v>2</v>
      </c>
      <c r="F46" s="49">
        <v>1869</v>
      </c>
      <c r="G46" s="36" t="s">
        <v>15</v>
      </c>
      <c r="H46" s="47">
        <v>25000</v>
      </c>
      <c r="I46" s="45" t="s">
        <v>6</v>
      </c>
      <c r="J46" s="36" t="s">
        <v>812</v>
      </c>
      <c r="K46" s="36" t="s">
        <v>813</v>
      </c>
      <c r="L46" s="457"/>
      <c r="M46" s="418"/>
    </row>
    <row r="47" spans="1:13" s="43" customFormat="1">
      <c r="A47" s="34" t="s">
        <v>188</v>
      </c>
      <c r="B47" s="32">
        <v>43990</v>
      </c>
      <c r="C47" s="32">
        <v>43990</v>
      </c>
      <c r="D47" s="33">
        <v>4060</v>
      </c>
      <c r="E47" s="34" t="s">
        <v>2</v>
      </c>
      <c r="F47" s="33">
        <v>2800</v>
      </c>
      <c r="G47" s="19" t="s">
        <v>189</v>
      </c>
      <c r="H47" s="20">
        <v>3000</v>
      </c>
      <c r="I47" s="35" t="s">
        <v>6</v>
      </c>
      <c r="J47" s="19" t="s">
        <v>749</v>
      </c>
      <c r="K47" s="19"/>
      <c r="L47" s="451">
        <v>104</v>
      </c>
      <c r="M47" s="421"/>
    </row>
    <row r="48" spans="1:13" s="44" customFormat="1">
      <c r="A48" s="40" t="s">
        <v>109</v>
      </c>
      <c r="B48" s="48">
        <v>43997</v>
      </c>
      <c r="C48" s="48">
        <v>43992</v>
      </c>
      <c r="D48" s="49">
        <v>4068</v>
      </c>
      <c r="E48" s="40" t="s">
        <v>2</v>
      </c>
      <c r="F48" s="49">
        <v>1468</v>
      </c>
      <c r="G48" s="36" t="s">
        <v>21</v>
      </c>
      <c r="H48" s="47">
        <v>20000</v>
      </c>
      <c r="I48" s="45" t="s">
        <v>6</v>
      </c>
      <c r="J48" s="36" t="s">
        <v>97</v>
      </c>
      <c r="K48" s="36"/>
      <c r="L48" s="457"/>
      <c r="M48" s="418"/>
    </row>
    <row r="49" spans="1:13" s="44" customFormat="1">
      <c r="A49" s="40"/>
      <c r="B49" s="48"/>
      <c r="C49" s="48"/>
      <c r="D49" s="49"/>
      <c r="E49" s="40"/>
      <c r="F49" s="49">
        <v>855</v>
      </c>
      <c r="G49" s="36" t="s">
        <v>38</v>
      </c>
      <c r="H49" s="47">
        <v>20000</v>
      </c>
      <c r="I49" s="45" t="s">
        <v>6</v>
      </c>
      <c r="J49" s="36" t="s">
        <v>97</v>
      </c>
      <c r="K49" s="36"/>
      <c r="L49" s="457"/>
      <c r="M49" s="418"/>
    </row>
    <row r="50" spans="1:13" s="44" customFormat="1">
      <c r="A50" s="40"/>
      <c r="B50" s="48"/>
      <c r="C50" s="48"/>
      <c r="D50" s="49"/>
      <c r="E50" s="40"/>
      <c r="F50" s="49">
        <v>908</v>
      </c>
      <c r="G50" s="36" t="s">
        <v>30</v>
      </c>
      <c r="H50" s="47">
        <v>10000</v>
      </c>
      <c r="I50" s="45" t="s">
        <v>6</v>
      </c>
      <c r="J50" s="36" t="s">
        <v>97</v>
      </c>
      <c r="K50" s="36"/>
      <c r="L50" s="457">
        <v>897.5</v>
      </c>
      <c r="M50" s="418"/>
    </row>
    <row r="51" spans="1:13">
      <c r="A51" s="136" t="s">
        <v>156</v>
      </c>
      <c r="B51" s="31">
        <v>43998</v>
      </c>
      <c r="C51" s="31">
        <v>43997</v>
      </c>
      <c r="D51" s="28">
        <v>4070</v>
      </c>
      <c r="E51" s="136" t="s">
        <v>2</v>
      </c>
      <c r="F51" s="28">
        <v>343</v>
      </c>
      <c r="G51" s="9" t="s">
        <v>65</v>
      </c>
      <c r="H51" s="13">
        <v>5000</v>
      </c>
      <c r="I51" s="25" t="s">
        <v>6</v>
      </c>
      <c r="J51" s="9" t="s">
        <v>749</v>
      </c>
      <c r="K51" s="12"/>
      <c r="L51" s="450">
        <v>175</v>
      </c>
    </row>
    <row r="52" spans="1:13" s="44" customFormat="1">
      <c r="A52" s="40" t="s">
        <v>815</v>
      </c>
      <c r="B52" s="48">
        <v>43992</v>
      </c>
      <c r="C52" s="48">
        <v>43992</v>
      </c>
      <c r="D52" s="49">
        <v>4013</v>
      </c>
      <c r="E52" s="40" t="s">
        <v>2</v>
      </c>
      <c r="F52" s="49">
        <v>3192</v>
      </c>
      <c r="G52" s="36" t="s">
        <v>15</v>
      </c>
      <c r="H52" s="47">
        <v>5000</v>
      </c>
      <c r="I52" s="45" t="s">
        <v>6</v>
      </c>
      <c r="J52" s="36" t="s">
        <v>97</v>
      </c>
      <c r="K52" s="36"/>
      <c r="L52" s="457">
        <v>35</v>
      </c>
      <c r="M52" s="418"/>
    </row>
    <row r="53" spans="1:13" s="42" customFormat="1">
      <c r="A53" s="40" t="s">
        <v>816</v>
      </c>
      <c r="B53" s="48">
        <v>43992</v>
      </c>
      <c r="C53" s="48">
        <v>43992</v>
      </c>
      <c r="D53" s="49">
        <v>4079</v>
      </c>
      <c r="E53" s="40" t="s">
        <v>7</v>
      </c>
      <c r="F53" s="49">
        <v>1483</v>
      </c>
      <c r="G53" s="36" t="s">
        <v>5</v>
      </c>
      <c r="H53" s="47">
        <v>200</v>
      </c>
      <c r="I53" s="45" t="s">
        <v>6</v>
      </c>
      <c r="J53" s="36" t="s">
        <v>97</v>
      </c>
      <c r="K53" s="36"/>
      <c r="L53" s="457">
        <v>9.0399999999999991</v>
      </c>
      <c r="M53" s="470"/>
    </row>
    <row r="54" spans="1:13" s="41" customFormat="1">
      <c r="A54" s="34" t="s">
        <v>533</v>
      </c>
      <c r="B54" s="32">
        <v>43998</v>
      </c>
      <c r="C54" s="32">
        <v>43997</v>
      </c>
      <c r="D54" s="33">
        <v>4074</v>
      </c>
      <c r="E54" s="34" t="s">
        <v>2</v>
      </c>
      <c r="F54" s="33">
        <v>2572</v>
      </c>
      <c r="G54" s="19" t="s">
        <v>536</v>
      </c>
      <c r="H54" s="20">
        <v>1000</v>
      </c>
      <c r="I54" s="35" t="s">
        <v>6</v>
      </c>
      <c r="J54" s="19" t="s">
        <v>749</v>
      </c>
      <c r="K54" s="19"/>
      <c r="L54" s="451">
        <v>68.38</v>
      </c>
      <c r="M54" s="420"/>
    </row>
    <row r="55" spans="1:13" s="42" customFormat="1">
      <c r="A55" s="40" t="s">
        <v>791</v>
      </c>
      <c r="B55" s="48">
        <v>43998</v>
      </c>
      <c r="C55" s="48">
        <v>43997</v>
      </c>
      <c r="D55" s="49">
        <v>4085</v>
      </c>
      <c r="E55" s="40" t="s">
        <v>2</v>
      </c>
      <c r="F55" s="49">
        <v>753</v>
      </c>
      <c r="G55" s="36" t="s">
        <v>47</v>
      </c>
      <c r="H55" s="47">
        <v>5600</v>
      </c>
      <c r="I55" s="45" t="s">
        <v>6</v>
      </c>
      <c r="J55" s="36" t="s">
        <v>97</v>
      </c>
      <c r="K55" s="36"/>
      <c r="L55" s="457">
        <v>147.5</v>
      </c>
      <c r="M55" s="470"/>
    </row>
    <row r="56" spans="1:13" s="42" customFormat="1">
      <c r="A56" s="40"/>
      <c r="B56" s="48"/>
      <c r="C56" s="48">
        <v>43998</v>
      </c>
      <c r="D56" s="49">
        <v>4085</v>
      </c>
      <c r="E56" s="40" t="s">
        <v>7</v>
      </c>
      <c r="F56" s="49">
        <v>1095</v>
      </c>
      <c r="G56" s="36" t="s">
        <v>47</v>
      </c>
      <c r="H56" s="47">
        <v>5000</v>
      </c>
      <c r="I56" s="45" t="s">
        <v>6</v>
      </c>
      <c r="J56" s="36" t="s">
        <v>97</v>
      </c>
      <c r="K56" s="36"/>
      <c r="L56" s="457">
        <v>147.5</v>
      </c>
      <c r="M56" s="470"/>
    </row>
    <row r="57" spans="1:13" s="41" customFormat="1">
      <c r="A57" s="34" t="s">
        <v>535</v>
      </c>
      <c r="B57" s="32">
        <v>43999</v>
      </c>
      <c r="C57" s="32">
        <v>43999</v>
      </c>
      <c r="D57" s="33">
        <v>4082</v>
      </c>
      <c r="E57" s="34" t="s">
        <v>2</v>
      </c>
      <c r="F57" s="33">
        <v>2760</v>
      </c>
      <c r="G57" s="19" t="s">
        <v>20</v>
      </c>
      <c r="H57" s="20">
        <v>18000</v>
      </c>
      <c r="I57" s="35" t="s">
        <v>6</v>
      </c>
      <c r="J57" s="19" t="s">
        <v>749</v>
      </c>
      <c r="K57" s="19"/>
      <c r="L57" s="451">
        <v>428.4</v>
      </c>
      <c r="M57" s="420"/>
    </row>
    <row r="58" spans="1:13" s="42" customFormat="1">
      <c r="A58" s="40" t="s">
        <v>400</v>
      </c>
      <c r="B58" s="48" t="s">
        <v>56</v>
      </c>
      <c r="C58" s="48">
        <v>44011</v>
      </c>
      <c r="D58" s="49">
        <v>4087</v>
      </c>
      <c r="E58" s="40" t="s">
        <v>187</v>
      </c>
      <c r="F58" s="49">
        <v>3096</v>
      </c>
      <c r="G58" s="36" t="s">
        <v>47</v>
      </c>
      <c r="H58" s="47">
        <v>9000</v>
      </c>
      <c r="I58" s="45" t="s">
        <v>12</v>
      </c>
      <c r="J58" s="36" t="s">
        <v>97</v>
      </c>
      <c r="K58" s="36" t="s">
        <v>817</v>
      </c>
      <c r="L58" s="457">
        <v>392.1</v>
      </c>
      <c r="M58" s="470"/>
    </row>
    <row r="59" spans="1:13" s="42" customFormat="1">
      <c r="A59" s="40"/>
      <c r="B59" s="48"/>
      <c r="C59" s="48">
        <v>44008</v>
      </c>
      <c r="D59" s="49">
        <v>0</v>
      </c>
      <c r="E59" s="40" t="s">
        <v>187</v>
      </c>
      <c r="F59" s="49">
        <v>0</v>
      </c>
      <c r="G59" s="36" t="s">
        <v>820</v>
      </c>
      <c r="H59" s="47">
        <v>3670</v>
      </c>
      <c r="I59" s="45" t="s">
        <v>6</v>
      </c>
      <c r="J59" s="36" t="s">
        <v>486</v>
      </c>
      <c r="K59" s="36">
        <v>1471</v>
      </c>
      <c r="L59" s="457">
        <v>245</v>
      </c>
      <c r="M59" s="470"/>
    </row>
    <row r="60" spans="1:13" s="41" customFormat="1">
      <c r="A60" s="34" t="s">
        <v>407</v>
      </c>
      <c r="B60" s="32">
        <v>44000</v>
      </c>
      <c r="C60" s="32">
        <v>43999</v>
      </c>
      <c r="D60" s="33">
        <v>4086</v>
      </c>
      <c r="E60" s="34" t="s">
        <v>2</v>
      </c>
      <c r="F60" s="33">
        <v>2970</v>
      </c>
      <c r="G60" s="19" t="s">
        <v>406</v>
      </c>
      <c r="H60" s="20">
        <v>21000</v>
      </c>
      <c r="I60" s="35" t="s">
        <v>6</v>
      </c>
      <c r="J60" s="19" t="s">
        <v>749</v>
      </c>
      <c r="K60" s="19"/>
      <c r="L60" s="451">
        <v>828</v>
      </c>
      <c r="M60" s="420"/>
    </row>
    <row r="61" spans="1:13" s="42" customFormat="1">
      <c r="A61" s="40" t="s">
        <v>818</v>
      </c>
      <c r="B61" s="48">
        <v>43999</v>
      </c>
      <c r="C61" s="48">
        <v>43997</v>
      </c>
      <c r="D61" s="49">
        <v>4090</v>
      </c>
      <c r="E61" s="40" t="s">
        <v>2</v>
      </c>
      <c r="F61" s="49">
        <v>2515</v>
      </c>
      <c r="G61" s="36" t="s">
        <v>35</v>
      </c>
      <c r="H61" s="47">
        <v>7500</v>
      </c>
      <c r="I61" s="45" t="s">
        <v>6</v>
      </c>
      <c r="J61" s="36" t="s">
        <v>97</v>
      </c>
      <c r="K61" s="36"/>
      <c r="L61" s="457">
        <v>102.5</v>
      </c>
      <c r="M61" s="470"/>
    </row>
    <row r="62" spans="1:13" s="41" customFormat="1">
      <c r="A62" s="34" t="s">
        <v>606</v>
      </c>
      <c r="B62" s="32">
        <v>44001</v>
      </c>
      <c r="C62" s="32">
        <v>43999</v>
      </c>
      <c r="D62" s="33">
        <v>4098</v>
      </c>
      <c r="E62" s="34" t="s">
        <v>2</v>
      </c>
      <c r="F62" s="33">
        <v>1195</v>
      </c>
      <c r="G62" s="19" t="s">
        <v>27</v>
      </c>
      <c r="H62" s="20">
        <v>10000</v>
      </c>
      <c r="I62" s="35" t="s">
        <v>6</v>
      </c>
      <c r="J62" s="19" t="s">
        <v>749</v>
      </c>
      <c r="K62" s="19"/>
      <c r="L62" s="451">
        <v>420</v>
      </c>
      <c r="M62" s="420"/>
    </row>
    <row r="63" spans="1:13" s="41" customFormat="1">
      <c r="A63" s="34" t="s">
        <v>226</v>
      </c>
      <c r="B63" s="32">
        <v>44001</v>
      </c>
      <c r="C63" s="32">
        <v>44000</v>
      </c>
      <c r="D63" s="33">
        <v>4099</v>
      </c>
      <c r="E63" s="34" t="s">
        <v>2</v>
      </c>
      <c r="F63" s="33">
        <v>616</v>
      </c>
      <c r="G63" s="19" t="s">
        <v>75</v>
      </c>
      <c r="H63" s="20">
        <v>10000</v>
      </c>
      <c r="I63" s="35" t="s">
        <v>6</v>
      </c>
      <c r="J63" s="19" t="s">
        <v>749</v>
      </c>
      <c r="K63" s="19"/>
      <c r="L63" s="451">
        <v>129.6</v>
      </c>
      <c r="M63" s="420"/>
    </row>
    <row r="64" spans="1:13" s="41" customFormat="1">
      <c r="A64" s="34" t="s">
        <v>793</v>
      </c>
      <c r="B64" s="32">
        <v>44004</v>
      </c>
      <c r="C64" s="32">
        <v>44004</v>
      </c>
      <c r="D64" s="33">
        <v>4100</v>
      </c>
      <c r="E64" s="34" t="s">
        <v>2</v>
      </c>
      <c r="F64" s="33">
        <v>2069</v>
      </c>
      <c r="G64" s="19" t="s">
        <v>310</v>
      </c>
      <c r="H64" s="20">
        <v>20000</v>
      </c>
      <c r="I64" s="35" t="s">
        <v>6</v>
      </c>
      <c r="J64" s="19" t="s">
        <v>749</v>
      </c>
      <c r="K64" s="19"/>
      <c r="L64" s="451">
        <v>260</v>
      </c>
      <c r="M64" s="420"/>
    </row>
    <row r="65" spans="1:13" s="41" customFormat="1">
      <c r="A65" s="34" t="s">
        <v>775</v>
      </c>
      <c r="B65" s="32">
        <v>44004</v>
      </c>
      <c r="C65" s="32">
        <v>44004</v>
      </c>
      <c r="D65" s="33">
        <v>4102</v>
      </c>
      <c r="E65" s="34" t="s">
        <v>7</v>
      </c>
      <c r="F65" s="33">
        <v>3201</v>
      </c>
      <c r="G65" s="19" t="s">
        <v>822</v>
      </c>
      <c r="H65" s="20">
        <v>5000</v>
      </c>
      <c r="I65" s="35" t="s">
        <v>6</v>
      </c>
      <c r="J65" s="19" t="s">
        <v>749</v>
      </c>
      <c r="K65" s="19"/>
      <c r="L65" s="451"/>
      <c r="M65" s="420"/>
    </row>
    <row r="66" spans="1:13" s="41" customFormat="1">
      <c r="A66" s="34"/>
      <c r="B66" s="32"/>
      <c r="C66" s="32"/>
      <c r="D66" s="33"/>
      <c r="E66" s="34"/>
      <c r="F66" s="33">
        <v>1169</v>
      </c>
      <c r="G66" s="19" t="s">
        <v>530</v>
      </c>
      <c r="H66" s="20">
        <v>1000</v>
      </c>
      <c r="I66" s="35" t="s">
        <v>6</v>
      </c>
      <c r="J66" s="19" t="s">
        <v>749</v>
      </c>
      <c r="K66" s="19"/>
      <c r="L66" s="451">
        <v>36</v>
      </c>
      <c r="M66" s="420"/>
    </row>
    <row r="67" spans="1:13" s="41" customFormat="1">
      <c r="A67" s="34" t="s">
        <v>381</v>
      </c>
      <c r="B67" s="32">
        <v>44004</v>
      </c>
      <c r="C67" s="32">
        <v>44000</v>
      </c>
      <c r="D67" s="33">
        <v>4104</v>
      </c>
      <c r="E67" s="34" t="s">
        <v>7</v>
      </c>
      <c r="F67" s="33">
        <v>2555</v>
      </c>
      <c r="G67" s="19" t="s">
        <v>382</v>
      </c>
      <c r="H67" s="20">
        <v>10000</v>
      </c>
      <c r="I67" s="35" t="s">
        <v>6</v>
      </c>
      <c r="J67" s="19" t="s">
        <v>749</v>
      </c>
      <c r="K67" s="19"/>
      <c r="L67" s="451">
        <v>680</v>
      </c>
      <c r="M67" s="420"/>
    </row>
    <row r="68" spans="1:13" s="42" customFormat="1">
      <c r="A68" s="40" t="s">
        <v>141</v>
      </c>
      <c r="B68" s="48">
        <v>44000</v>
      </c>
      <c r="C68" s="48">
        <v>43999</v>
      </c>
      <c r="D68" s="49">
        <v>4106</v>
      </c>
      <c r="E68" s="40" t="s">
        <v>2</v>
      </c>
      <c r="F68" s="49">
        <v>1397</v>
      </c>
      <c r="G68" s="36" t="s">
        <v>22</v>
      </c>
      <c r="H68" s="47">
        <v>35000</v>
      </c>
      <c r="I68" s="45" t="s">
        <v>6</v>
      </c>
      <c r="J68" s="36" t="s">
        <v>97</v>
      </c>
      <c r="K68" s="36"/>
      <c r="L68" s="457">
        <v>280</v>
      </c>
      <c r="M68" s="470"/>
    </row>
    <row r="69" spans="1:13" s="41" customFormat="1">
      <c r="A69" s="34" t="s">
        <v>282</v>
      </c>
      <c r="B69" s="32">
        <v>44005</v>
      </c>
      <c r="C69" s="32">
        <v>44005</v>
      </c>
      <c r="D69" s="33">
        <v>4107</v>
      </c>
      <c r="E69" s="34" t="s">
        <v>7</v>
      </c>
      <c r="F69" s="33">
        <v>2175</v>
      </c>
      <c r="G69" s="19" t="s">
        <v>77</v>
      </c>
      <c r="H69" s="20">
        <v>2000</v>
      </c>
      <c r="I69" s="35" t="s">
        <v>6</v>
      </c>
      <c r="J69" s="19" t="s">
        <v>749</v>
      </c>
      <c r="K69" s="19"/>
      <c r="L69" s="451">
        <v>70</v>
      </c>
      <c r="M69" s="420"/>
    </row>
    <row r="70" spans="1:13" s="41" customFormat="1">
      <c r="A70" s="34" t="s">
        <v>110</v>
      </c>
      <c r="B70" s="32">
        <v>44005</v>
      </c>
      <c r="C70" s="32">
        <v>44004</v>
      </c>
      <c r="D70" s="33">
        <v>4111</v>
      </c>
      <c r="E70" s="34" t="s">
        <v>671</v>
      </c>
      <c r="F70" s="33">
        <v>2578</v>
      </c>
      <c r="G70" s="19" t="s">
        <v>221</v>
      </c>
      <c r="H70" s="20">
        <v>20000</v>
      </c>
      <c r="I70" s="35" t="s">
        <v>6</v>
      </c>
      <c r="J70" s="19" t="s">
        <v>749</v>
      </c>
      <c r="K70" s="19"/>
      <c r="L70" s="451">
        <v>510</v>
      </c>
      <c r="M70" s="420"/>
    </row>
    <row r="71" spans="1:13" s="41" customFormat="1">
      <c r="A71" s="34" t="s">
        <v>215</v>
      </c>
      <c r="B71" s="32">
        <v>44005</v>
      </c>
      <c r="C71" s="32">
        <v>44001</v>
      </c>
      <c r="D71" s="33">
        <v>4113</v>
      </c>
      <c r="E71" s="34" t="s">
        <v>2</v>
      </c>
      <c r="F71" s="33">
        <v>1007</v>
      </c>
      <c r="G71" s="19" t="s">
        <v>135</v>
      </c>
      <c r="H71" s="20">
        <v>30000</v>
      </c>
      <c r="I71" s="35" t="s">
        <v>6</v>
      </c>
      <c r="J71" s="19" t="s">
        <v>749</v>
      </c>
      <c r="K71" s="19"/>
      <c r="L71" s="451">
        <v>684</v>
      </c>
      <c r="M71" s="420"/>
    </row>
    <row r="72" spans="1:13" s="42" customFormat="1">
      <c r="A72" s="40" t="s">
        <v>383</v>
      </c>
      <c r="B72" s="48">
        <v>44004</v>
      </c>
      <c r="C72" s="48">
        <v>44001</v>
      </c>
      <c r="D72" s="49">
        <v>4123</v>
      </c>
      <c r="E72" s="40" t="s">
        <v>216</v>
      </c>
      <c r="F72" s="49">
        <v>2581</v>
      </c>
      <c r="G72" s="36" t="s">
        <v>21</v>
      </c>
      <c r="H72" s="47">
        <v>29000</v>
      </c>
      <c r="I72" s="45" t="s">
        <v>6</v>
      </c>
      <c r="J72" s="36" t="s">
        <v>97</v>
      </c>
      <c r="K72" s="36"/>
      <c r="L72" s="457">
        <v>792</v>
      </c>
      <c r="M72" s="470"/>
    </row>
    <row r="73" spans="1:13" s="41" customFormat="1">
      <c r="A73" s="34" t="s">
        <v>138</v>
      </c>
      <c r="B73" s="32">
        <v>44006</v>
      </c>
      <c r="C73" s="32">
        <v>44005</v>
      </c>
      <c r="D73" s="33">
        <v>4124</v>
      </c>
      <c r="E73" s="34" t="s">
        <v>2</v>
      </c>
      <c r="F73" s="33">
        <v>1438</v>
      </c>
      <c r="G73" s="19" t="s">
        <v>614</v>
      </c>
      <c r="H73" s="20">
        <v>7500</v>
      </c>
      <c r="I73" s="35" t="s">
        <v>6</v>
      </c>
      <c r="J73" s="19" t="s">
        <v>749</v>
      </c>
      <c r="K73" s="19"/>
      <c r="L73" s="451">
        <v>345.75</v>
      </c>
      <c r="M73" s="420"/>
    </row>
    <row r="74" spans="1:13" s="42" customFormat="1">
      <c r="A74" s="34" t="s">
        <v>109</v>
      </c>
      <c r="B74" s="32">
        <v>44001</v>
      </c>
      <c r="C74" s="32">
        <v>44001</v>
      </c>
      <c r="D74" s="33">
        <v>4135</v>
      </c>
      <c r="E74" s="34" t="s">
        <v>2</v>
      </c>
      <c r="F74" s="33">
        <v>1468</v>
      </c>
      <c r="G74" s="19" t="s">
        <v>21</v>
      </c>
      <c r="H74" s="20">
        <v>5000</v>
      </c>
      <c r="I74" s="35" t="s">
        <v>6</v>
      </c>
      <c r="J74" s="19" t="s">
        <v>97</v>
      </c>
      <c r="K74" s="19"/>
      <c r="L74" s="451">
        <v>137.5</v>
      </c>
      <c r="M74" s="470"/>
    </row>
    <row r="75" spans="1:13" s="42" customFormat="1">
      <c r="A75" s="40" t="s">
        <v>112</v>
      </c>
      <c r="B75" s="48">
        <v>44004</v>
      </c>
      <c r="C75" s="48">
        <v>44004</v>
      </c>
      <c r="D75" s="49">
        <v>4141</v>
      </c>
      <c r="E75" s="40" t="s">
        <v>2</v>
      </c>
      <c r="F75" s="49">
        <v>3125</v>
      </c>
      <c r="G75" s="36" t="s">
        <v>32</v>
      </c>
      <c r="H75" s="47">
        <v>10000</v>
      </c>
      <c r="I75" s="45" t="s">
        <v>6</v>
      </c>
      <c r="J75" s="36" t="s">
        <v>97</v>
      </c>
      <c r="K75" s="36"/>
      <c r="L75" s="457">
        <v>220</v>
      </c>
      <c r="M75" s="470"/>
    </row>
    <row r="76" spans="1:13" s="41" customFormat="1">
      <c r="A76" s="34" t="s">
        <v>174</v>
      </c>
      <c r="B76" s="32">
        <v>44007</v>
      </c>
      <c r="C76" s="32">
        <v>44005</v>
      </c>
      <c r="D76" s="33">
        <v>4149</v>
      </c>
      <c r="E76" s="34" t="s">
        <v>216</v>
      </c>
      <c r="F76" s="33">
        <v>3207</v>
      </c>
      <c r="G76" s="19" t="s">
        <v>821</v>
      </c>
      <c r="H76" s="20">
        <v>3200</v>
      </c>
      <c r="I76" s="35" t="s">
        <v>6</v>
      </c>
      <c r="J76" s="19" t="s">
        <v>749</v>
      </c>
      <c r="K76" s="19"/>
      <c r="L76" s="451"/>
      <c r="M76" s="420"/>
    </row>
    <row r="77" spans="1:13" s="41" customFormat="1">
      <c r="A77" s="34"/>
      <c r="B77" s="32"/>
      <c r="C77" s="32">
        <v>44005</v>
      </c>
      <c r="D77" s="33"/>
      <c r="E77" s="34" t="s">
        <v>216</v>
      </c>
      <c r="F77" s="33">
        <v>3208</v>
      </c>
      <c r="G77" s="19" t="s">
        <v>41</v>
      </c>
      <c r="H77" s="20">
        <v>5000</v>
      </c>
      <c r="I77" s="35" t="s">
        <v>6</v>
      </c>
      <c r="J77" s="19" t="s">
        <v>749</v>
      </c>
      <c r="K77" s="19"/>
      <c r="L77" s="451">
        <v>113.9</v>
      </c>
      <c r="M77" s="420"/>
    </row>
    <row r="78" spans="1:13" s="42" customFormat="1">
      <c r="A78" s="40" t="s">
        <v>109</v>
      </c>
      <c r="B78" s="48">
        <v>44008</v>
      </c>
      <c r="C78" s="48">
        <v>44006</v>
      </c>
      <c r="D78" s="49">
        <v>4150</v>
      </c>
      <c r="E78" s="40" t="s">
        <v>2</v>
      </c>
      <c r="F78" s="49">
        <v>1467</v>
      </c>
      <c r="G78" s="36" t="s">
        <v>62</v>
      </c>
      <c r="H78" s="47">
        <v>5100</v>
      </c>
      <c r="I78" s="45" t="s">
        <v>6</v>
      </c>
      <c r="J78" s="36" t="s">
        <v>97</v>
      </c>
      <c r="K78" s="36"/>
      <c r="L78" s="457">
        <v>87.75</v>
      </c>
      <c r="M78" s="470"/>
    </row>
    <row r="79" spans="1:13" s="41" customFormat="1">
      <c r="A79" s="34" t="s">
        <v>134</v>
      </c>
      <c r="B79" s="32">
        <v>44011</v>
      </c>
      <c r="C79" s="32">
        <v>44006</v>
      </c>
      <c r="D79" s="33">
        <v>4152</v>
      </c>
      <c r="E79" s="34" t="s">
        <v>7</v>
      </c>
      <c r="F79" s="33">
        <v>2494</v>
      </c>
      <c r="G79" s="19" t="s">
        <v>72</v>
      </c>
      <c r="H79" s="20">
        <v>15000</v>
      </c>
      <c r="I79" s="35" t="s">
        <v>6</v>
      </c>
      <c r="J79" s="19" t="s">
        <v>749</v>
      </c>
      <c r="K79" s="19"/>
      <c r="L79" s="451">
        <v>550</v>
      </c>
      <c r="M79" s="420"/>
    </row>
    <row r="80" spans="1:13" s="41" customFormat="1">
      <c r="A80" s="34" t="s">
        <v>592</v>
      </c>
      <c r="B80" s="32">
        <v>44012</v>
      </c>
      <c r="C80" s="32">
        <v>44006</v>
      </c>
      <c r="D80" s="33">
        <v>4153</v>
      </c>
      <c r="E80" s="34" t="s">
        <v>2</v>
      </c>
      <c r="F80" s="33">
        <v>2825</v>
      </c>
      <c r="G80" s="19" t="s">
        <v>207</v>
      </c>
      <c r="H80" s="20">
        <v>4000</v>
      </c>
      <c r="I80" s="35" t="s">
        <v>6</v>
      </c>
      <c r="J80" s="19" t="s">
        <v>749</v>
      </c>
      <c r="K80" s="19"/>
      <c r="L80" s="451"/>
      <c r="M80" s="420"/>
    </row>
    <row r="81" spans="1:13" s="42" customFormat="1">
      <c r="A81" s="40"/>
      <c r="B81" s="48"/>
      <c r="C81" s="48"/>
      <c r="D81" s="49"/>
      <c r="E81" s="40" t="s">
        <v>2</v>
      </c>
      <c r="F81" s="49">
        <v>1087</v>
      </c>
      <c r="G81" s="36" t="s">
        <v>46</v>
      </c>
      <c r="H81" s="47">
        <v>40000</v>
      </c>
      <c r="I81" s="45" t="s">
        <v>6</v>
      </c>
      <c r="J81" s="36" t="s">
        <v>97</v>
      </c>
      <c r="K81" s="36"/>
      <c r="L81" s="457"/>
      <c r="M81" s="470"/>
    </row>
    <row r="82" spans="1:13" s="42" customFormat="1">
      <c r="A82" s="40"/>
      <c r="B82" s="48"/>
      <c r="C82" s="48"/>
      <c r="D82" s="49"/>
      <c r="E82" s="40" t="s">
        <v>2</v>
      </c>
      <c r="F82" s="49">
        <v>2639</v>
      </c>
      <c r="G82" s="36" t="s">
        <v>142</v>
      </c>
      <c r="H82" s="47">
        <v>40000</v>
      </c>
      <c r="I82" s="45" t="s">
        <v>6</v>
      </c>
      <c r="J82" s="36" t="s">
        <v>97</v>
      </c>
      <c r="K82" s="36"/>
      <c r="L82" s="457">
        <v>821.86</v>
      </c>
      <c r="M82" s="470"/>
    </row>
    <row r="83" spans="1:13" s="41" customFormat="1">
      <c r="A83" s="34" t="s">
        <v>101</v>
      </c>
      <c r="B83" s="32">
        <v>44012</v>
      </c>
      <c r="C83" s="32">
        <v>44007</v>
      </c>
      <c r="D83" s="33">
        <v>4154</v>
      </c>
      <c r="E83" s="34" t="s">
        <v>44</v>
      </c>
      <c r="F83" s="33">
        <v>2107</v>
      </c>
      <c r="G83" s="19" t="s">
        <v>528</v>
      </c>
      <c r="H83" s="20">
        <v>20000</v>
      </c>
      <c r="I83" s="35" t="s">
        <v>6</v>
      </c>
      <c r="J83" s="19" t="s">
        <v>749</v>
      </c>
      <c r="K83" s="19"/>
      <c r="L83" s="451">
        <v>756</v>
      </c>
      <c r="M83" s="420"/>
    </row>
    <row r="84" spans="1:13" s="44" customFormat="1">
      <c r="A84" s="40" t="s">
        <v>124</v>
      </c>
      <c r="B84" s="48">
        <v>44027</v>
      </c>
      <c r="C84" s="48">
        <v>44004</v>
      </c>
      <c r="D84" s="49">
        <v>3848</v>
      </c>
      <c r="E84" s="40" t="s">
        <v>2</v>
      </c>
      <c r="F84" s="49">
        <v>885</v>
      </c>
      <c r="G84" s="36" t="s">
        <v>32</v>
      </c>
      <c r="H84" s="47">
        <v>30100</v>
      </c>
      <c r="I84" s="45" t="s">
        <v>6</v>
      </c>
      <c r="J84" s="36" t="s">
        <v>97</v>
      </c>
      <c r="K84" s="36"/>
      <c r="L84" s="457">
        <v>450</v>
      </c>
      <c r="M84" s="418"/>
    </row>
    <row r="85" spans="1:13" s="41" customFormat="1">
      <c r="A85" s="34" t="s">
        <v>109</v>
      </c>
      <c r="B85" s="32">
        <v>44005</v>
      </c>
      <c r="C85" s="32">
        <v>44005</v>
      </c>
      <c r="D85" s="33">
        <v>4155</v>
      </c>
      <c r="E85" s="34" t="s">
        <v>2</v>
      </c>
      <c r="F85" s="33">
        <v>1126</v>
      </c>
      <c r="G85" s="19" t="s">
        <v>57</v>
      </c>
      <c r="H85" s="20">
        <v>5200</v>
      </c>
      <c r="I85" s="35" t="s">
        <v>6</v>
      </c>
      <c r="J85" s="19" t="s">
        <v>97</v>
      </c>
      <c r="K85" s="19"/>
      <c r="L85" s="451">
        <v>176.5</v>
      </c>
      <c r="M85" s="420"/>
    </row>
    <row r="86" spans="1:13" s="44" customFormat="1">
      <c r="A86" s="40" t="s">
        <v>823</v>
      </c>
      <c r="B86" s="48">
        <v>44011</v>
      </c>
      <c r="C86" s="48">
        <v>44007</v>
      </c>
      <c r="D86" s="49">
        <v>4163</v>
      </c>
      <c r="E86" s="40" t="s">
        <v>216</v>
      </c>
      <c r="F86" s="49">
        <v>2438</v>
      </c>
      <c r="G86" s="36" t="s">
        <v>47</v>
      </c>
      <c r="H86" s="47">
        <v>7200</v>
      </c>
      <c r="I86" s="45" t="s">
        <v>6</v>
      </c>
      <c r="J86" s="36" t="s">
        <v>97</v>
      </c>
      <c r="K86" s="36"/>
      <c r="L86" s="457">
        <v>320</v>
      </c>
      <c r="M86" s="418"/>
    </row>
    <row r="87" spans="1:13" s="44" customFormat="1">
      <c r="A87" s="40" t="s">
        <v>112</v>
      </c>
      <c r="B87" s="48">
        <v>44011</v>
      </c>
      <c r="C87" s="48">
        <v>44007</v>
      </c>
      <c r="D87" s="49">
        <v>4165</v>
      </c>
      <c r="E87" s="40" t="s">
        <v>2</v>
      </c>
      <c r="F87" s="49">
        <v>885</v>
      </c>
      <c r="G87" s="36" t="s">
        <v>32</v>
      </c>
      <c r="H87" s="47">
        <v>10500</v>
      </c>
      <c r="I87" s="45" t="s">
        <v>6</v>
      </c>
      <c r="J87" s="36" t="s">
        <v>97</v>
      </c>
      <c r="K87" s="36" t="s">
        <v>124</v>
      </c>
      <c r="L87" s="457">
        <v>220</v>
      </c>
      <c r="M87" s="418"/>
    </row>
    <row r="88" spans="1:13" s="44" customFormat="1">
      <c r="A88" s="40" t="s">
        <v>109</v>
      </c>
      <c r="B88" s="48">
        <v>44008</v>
      </c>
      <c r="C88" s="48">
        <v>44006</v>
      </c>
      <c r="D88" s="49">
        <v>4157</v>
      </c>
      <c r="E88" s="40" t="s">
        <v>2</v>
      </c>
      <c r="F88" s="49">
        <v>753</v>
      </c>
      <c r="G88" s="36" t="s">
        <v>47</v>
      </c>
      <c r="H88" s="47">
        <v>5600</v>
      </c>
      <c r="I88" s="45" t="s">
        <v>6</v>
      </c>
      <c r="J88" s="36" t="s">
        <v>97</v>
      </c>
      <c r="K88" s="36"/>
      <c r="L88" s="457">
        <v>115</v>
      </c>
      <c r="M88" s="418"/>
    </row>
    <row r="89" spans="1:13">
      <c r="A89" s="136" t="s">
        <v>109</v>
      </c>
      <c r="B89" s="31">
        <v>44005</v>
      </c>
      <c r="C89" s="31">
        <v>44006</v>
      </c>
      <c r="D89" s="28">
        <v>4171</v>
      </c>
      <c r="E89" s="136" t="s">
        <v>2</v>
      </c>
      <c r="F89" s="28">
        <v>1126</v>
      </c>
      <c r="G89" s="9" t="s">
        <v>824</v>
      </c>
      <c r="H89" s="13">
        <v>5200</v>
      </c>
      <c r="I89" s="25" t="s">
        <v>6</v>
      </c>
      <c r="J89" s="9" t="s">
        <v>97</v>
      </c>
      <c r="K89" s="12"/>
      <c r="L89" s="450">
        <v>176.5</v>
      </c>
    </row>
    <row r="90" spans="1:13" s="44" customFormat="1">
      <c r="A90" s="40" t="s">
        <v>174</v>
      </c>
      <c r="B90" s="48">
        <v>44007</v>
      </c>
      <c r="C90" s="48">
        <v>44006</v>
      </c>
      <c r="D90" s="49">
        <v>4178</v>
      </c>
      <c r="E90" s="40" t="s">
        <v>2</v>
      </c>
      <c r="F90" s="49">
        <v>822</v>
      </c>
      <c r="G90" s="36" t="s">
        <v>19</v>
      </c>
      <c r="H90" s="47">
        <v>20000</v>
      </c>
      <c r="I90" s="45" t="s">
        <v>6</v>
      </c>
      <c r="J90" s="36" t="s">
        <v>97</v>
      </c>
      <c r="K90" s="36"/>
      <c r="L90" s="457">
        <v>260</v>
      </c>
      <c r="M90" s="418"/>
    </row>
    <row r="91" spans="1:13">
      <c r="A91" s="136" t="s">
        <v>778</v>
      </c>
      <c r="B91" s="31">
        <v>44011</v>
      </c>
      <c r="C91" s="31">
        <v>44007</v>
      </c>
      <c r="D91" s="28">
        <v>4172</v>
      </c>
      <c r="E91" s="136" t="s">
        <v>187</v>
      </c>
      <c r="F91" s="28">
        <v>2329</v>
      </c>
      <c r="G91" s="9" t="s">
        <v>53</v>
      </c>
      <c r="H91" s="13">
        <v>4000</v>
      </c>
      <c r="I91" s="25" t="s">
        <v>6</v>
      </c>
      <c r="J91" s="9" t="s">
        <v>749</v>
      </c>
      <c r="K91" s="12"/>
      <c r="L91" s="450">
        <v>474.8</v>
      </c>
    </row>
    <row r="92" spans="1:13">
      <c r="A92" s="136" t="s">
        <v>502</v>
      </c>
      <c r="B92" s="31">
        <v>44012</v>
      </c>
      <c r="C92" s="31">
        <v>44011</v>
      </c>
      <c r="D92" s="28">
        <v>4177</v>
      </c>
      <c r="E92" s="136" t="s">
        <v>2</v>
      </c>
      <c r="F92" s="28">
        <v>992</v>
      </c>
      <c r="G92" s="9" t="s">
        <v>213</v>
      </c>
      <c r="H92" s="10">
        <v>10000</v>
      </c>
      <c r="I92" s="25" t="s">
        <v>6</v>
      </c>
      <c r="J92" s="9"/>
      <c r="K92" s="12"/>
      <c r="L92" s="450"/>
    </row>
    <row r="93" spans="1:13">
      <c r="A93" s="136"/>
      <c r="B93" s="31"/>
      <c r="C93" s="31"/>
      <c r="D93" s="28"/>
      <c r="E93" s="136" t="s">
        <v>2</v>
      </c>
      <c r="F93" s="28">
        <v>3210</v>
      </c>
      <c r="G93" s="9" t="s">
        <v>830</v>
      </c>
      <c r="H93" s="13">
        <v>21000</v>
      </c>
      <c r="I93" s="25" t="s">
        <v>6</v>
      </c>
      <c r="J93" s="9"/>
      <c r="K93" s="12"/>
      <c r="L93" s="450"/>
    </row>
    <row r="94" spans="1:13">
      <c r="A94" s="136"/>
      <c r="B94" s="31"/>
      <c r="C94" s="31"/>
      <c r="D94" s="28"/>
      <c r="E94" s="136" t="s">
        <v>7</v>
      </c>
      <c r="F94" s="28">
        <v>3211</v>
      </c>
      <c r="G94" s="9" t="s">
        <v>825</v>
      </c>
      <c r="H94" s="13">
        <v>2000</v>
      </c>
      <c r="I94" s="25" t="s">
        <v>6</v>
      </c>
      <c r="J94" s="9"/>
      <c r="K94" s="12"/>
      <c r="L94" s="450"/>
    </row>
    <row r="95" spans="1:13">
      <c r="A95" s="136"/>
      <c r="B95" s="31"/>
      <c r="C95" s="31"/>
      <c r="D95" s="28"/>
      <c r="E95" s="136" t="s">
        <v>2</v>
      </c>
      <c r="F95" s="28">
        <v>3212</v>
      </c>
      <c r="G95" s="9" t="s">
        <v>52</v>
      </c>
      <c r="H95" s="13">
        <v>10000</v>
      </c>
      <c r="I95" s="25" t="s">
        <v>6</v>
      </c>
      <c r="J95" s="9"/>
      <c r="K95" s="12"/>
      <c r="L95" s="450"/>
    </row>
    <row r="96" spans="1:13">
      <c r="A96" s="136"/>
      <c r="B96" s="31"/>
      <c r="C96" s="31"/>
      <c r="D96" s="28"/>
      <c r="E96" s="136" t="s">
        <v>2</v>
      </c>
      <c r="F96" s="28">
        <v>3213</v>
      </c>
      <c r="G96" s="9" t="s">
        <v>213</v>
      </c>
      <c r="H96" s="13">
        <v>10000</v>
      </c>
      <c r="I96" s="25" t="s">
        <v>6</v>
      </c>
      <c r="J96" s="9"/>
      <c r="K96" s="12"/>
      <c r="L96" s="450"/>
    </row>
    <row r="97" spans="1:13">
      <c r="A97" s="136"/>
      <c r="B97" s="31"/>
      <c r="C97" s="31"/>
      <c r="D97" s="28"/>
      <c r="E97" s="136" t="s">
        <v>2</v>
      </c>
      <c r="F97" s="28">
        <v>3214</v>
      </c>
      <c r="G97" s="9" t="s">
        <v>826</v>
      </c>
      <c r="H97" s="13">
        <v>10000</v>
      </c>
      <c r="I97" s="25" t="s">
        <v>6</v>
      </c>
      <c r="J97" s="9"/>
      <c r="K97" s="12"/>
      <c r="L97" s="450">
        <v>577.6</v>
      </c>
    </row>
    <row r="98" spans="1:13">
      <c r="A98" s="136" t="s">
        <v>86</v>
      </c>
      <c r="B98" s="31">
        <v>44012</v>
      </c>
      <c r="C98" s="31">
        <v>44008</v>
      </c>
      <c r="D98" s="28">
        <v>4179</v>
      </c>
      <c r="E98" s="136" t="s">
        <v>44</v>
      </c>
      <c r="F98" s="28">
        <v>2550</v>
      </c>
      <c r="G98" s="9" t="s">
        <v>48</v>
      </c>
      <c r="H98" s="13">
        <v>10000</v>
      </c>
      <c r="I98" s="25" t="s">
        <v>6</v>
      </c>
      <c r="J98" s="9" t="s">
        <v>749</v>
      </c>
      <c r="K98" s="12"/>
      <c r="L98" s="450">
        <v>720</v>
      </c>
    </row>
    <row r="99" spans="1:13">
      <c r="A99" s="136" t="s">
        <v>108</v>
      </c>
      <c r="B99" s="31">
        <v>44012</v>
      </c>
      <c r="C99" s="31">
        <v>44007</v>
      </c>
      <c r="D99" s="28">
        <v>4180</v>
      </c>
      <c r="E99" s="136" t="s">
        <v>7</v>
      </c>
      <c r="F99" s="28">
        <v>1170</v>
      </c>
      <c r="G99" s="9" t="s">
        <v>530</v>
      </c>
      <c r="H99" s="13">
        <v>2000</v>
      </c>
      <c r="I99" s="25" t="s">
        <v>6</v>
      </c>
      <c r="J99" s="9" t="s">
        <v>749</v>
      </c>
      <c r="K99" s="12"/>
      <c r="L99" s="450"/>
    </row>
    <row r="100" spans="1:13">
      <c r="A100" s="136"/>
      <c r="B100" s="31"/>
      <c r="C100" s="31"/>
      <c r="D100" s="28"/>
      <c r="E100" s="136" t="s">
        <v>7</v>
      </c>
      <c r="F100" s="28">
        <v>1156</v>
      </c>
      <c r="G100" s="9" t="s">
        <v>210</v>
      </c>
      <c r="H100" s="13">
        <v>3000</v>
      </c>
      <c r="I100" s="25" t="s">
        <v>6</v>
      </c>
      <c r="J100" s="9" t="s">
        <v>749</v>
      </c>
      <c r="K100" s="12"/>
      <c r="L100" s="450"/>
    </row>
    <row r="101" spans="1:13" s="44" customFormat="1">
      <c r="A101" s="40"/>
      <c r="B101" s="48"/>
      <c r="C101" s="48"/>
      <c r="D101" s="49"/>
      <c r="E101" s="40" t="s">
        <v>2</v>
      </c>
      <c r="F101" s="49">
        <v>838</v>
      </c>
      <c r="G101" s="36" t="s">
        <v>5</v>
      </c>
      <c r="H101" s="47">
        <v>2000</v>
      </c>
      <c r="I101" s="45" t="s">
        <v>6</v>
      </c>
      <c r="J101" s="36" t="s">
        <v>97</v>
      </c>
      <c r="K101" s="36"/>
      <c r="L101" s="457"/>
      <c r="M101" s="418"/>
    </row>
    <row r="102" spans="1:13">
      <c r="A102" s="136"/>
      <c r="B102" s="31"/>
      <c r="C102" s="31"/>
      <c r="D102" s="28"/>
      <c r="E102" s="136" t="s">
        <v>7</v>
      </c>
      <c r="F102" s="28">
        <v>3215</v>
      </c>
      <c r="G102" s="9" t="s">
        <v>73</v>
      </c>
      <c r="H102" s="13">
        <v>2000</v>
      </c>
      <c r="I102" s="25" t="s">
        <v>6</v>
      </c>
      <c r="J102" s="9" t="s">
        <v>749</v>
      </c>
      <c r="K102" s="12"/>
      <c r="L102" s="450">
        <v>551.5</v>
      </c>
    </row>
    <row r="103" spans="1:13" s="44" customFormat="1">
      <c r="A103" s="40" t="s">
        <v>425</v>
      </c>
      <c r="B103" s="48">
        <v>44007</v>
      </c>
      <c r="C103" s="48">
        <v>44007</v>
      </c>
      <c r="D103" s="49">
        <v>4184</v>
      </c>
      <c r="E103" s="40" t="s">
        <v>7</v>
      </c>
      <c r="F103" s="49">
        <v>1483</v>
      </c>
      <c r="G103" s="36" t="s">
        <v>5</v>
      </c>
      <c r="H103" s="47">
        <v>5000</v>
      </c>
      <c r="I103" s="45" t="s">
        <v>6</v>
      </c>
      <c r="J103" s="36" t="s">
        <v>97</v>
      </c>
      <c r="K103" s="36"/>
      <c r="L103" s="457">
        <v>245</v>
      </c>
      <c r="M103" s="418"/>
    </row>
    <row r="104" spans="1:13">
      <c r="A104" s="136" t="s">
        <v>652</v>
      </c>
      <c r="B104" s="31">
        <v>44007</v>
      </c>
      <c r="C104" s="31">
        <v>44007</v>
      </c>
      <c r="D104" s="28">
        <v>0</v>
      </c>
      <c r="E104" s="136" t="s">
        <v>40</v>
      </c>
      <c r="F104" s="28">
        <v>2115</v>
      </c>
      <c r="G104" s="9" t="s">
        <v>51</v>
      </c>
      <c r="H104" s="13">
        <v>91</v>
      </c>
      <c r="I104" s="25" t="s">
        <v>6</v>
      </c>
      <c r="J104" s="9" t="s">
        <v>97</v>
      </c>
      <c r="K104" s="12"/>
      <c r="L104" s="450"/>
    </row>
    <row r="105" spans="1:13">
      <c r="A105" s="136" t="s">
        <v>163</v>
      </c>
      <c r="B105" s="31">
        <v>44007</v>
      </c>
      <c r="C105" s="31">
        <v>44007</v>
      </c>
      <c r="D105" s="28">
        <v>4186</v>
      </c>
      <c r="E105" s="136" t="s">
        <v>2</v>
      </c>
      <c r="F105" s="28">
        <v>838</v>
      </c>
      <c r="G105" s="9" t="s">
        <v>5</v>
      </c>
      <c r="H105" s="13">
        <v>12000</v>
      </c>
      <c r="I105" s="25" t="s">
        <v>6</v>
      </c>
      <c r="J105" s="9" t="s">
        <v>97</v>
      </c>
      <c r="K105" s="12"/>
      <c r="L105" s="450"/>
    </row>
    <row r="106" spans="1:13">
      <c r="A106" s="136"/>
      <c r="B106" s="31"/>
      <c r="C106" s="31"/>
      <c r="D106" s="28"/>
      <c r="E106" s="136" t="s">
        <v>2</v>
      </c>
      <c r="F106" s="28">
        <v>1126</v>
      </c>
      <c r="G106" s="9" t="s">
        <v>57</v>
      </c>
      <c r="H106" s="13">
        <v>4000</v>
      </c>
      <c r="I106" s="25" t="s">
        <v>6</v>
      </c>
      <c r="J106" s="9" t="s">
        <v>97</v>
      </c>
      <c r="K106" s="12"/>
      <c r="L106" s="450">
        <v>653.5</v>
      </c>
    </row>
    <row r="107" spans="1:13" s="44" customFormat="1">
      <c r="A107" s="40" t="s">
        <v>201</v>
      </c>
      <c r="B107" s="48">
        <v>44008</v>
      </c>
      <c r="C107" s="48">
        <v>44008</v>
      </c>
      <c r="D107" s="49">
        <v>4188</v>
      </c>
      <c r="E107" s="40" t="s">
        <v>2</v>
      </c>
      <c r="F107" s="49">
        <v>869</v>
      </c>
      <c r="G107" s="36" t="s">
        <v>827</v>
      </c>
      <c r="H107" s="47">
        <v>95000</v>
      </c>
      <c r="I107" s="45" t="s">
        <v>6</v>
      </c>
      <c r="J107" s="36" t="s">
        <v>97</v>
      </c>
      <c r="K107" s="36"/>
      <c r="L107" s="457">
        <v>225</v>
      </c>
      <c r="M107" s="418"/>
    </row>
    <row r="108" spans="1:13" s="43" customFormat="1">
      <c r="A108" s="34" t="s">
        <v>249</v>
      </c>
      <c r="B108" s="32">
        <v>44012</v>
      </c>
      <c r="C108" s="32">
        <v>44012</v>
      </c>
      <c r="D108" s="33">
        <v>4189</v>
      </c>
      <c r="E108" s="34" t="s">
        <v>153</v>
      </c>
      <c r="F108" s="33">
        <v>415</v>
      </c>
      <c r="G108" s="19" t="s">
        <v>88</v>
      </c>
      <c r="H108" s="20">
        <v>2000</v>
      </c>
      <c r="I108" s="35" t="s">
        <v>6</v>
      </c>
      <c r="J108" s="19" t="s">
        <v>749</v>
      </c>
      <c r="K108" s="19"/>
      <c r="L108" s="451">
        <v>71</v>
      </c>
      <c r="M108" s="421"/>
    </row>
    <row r="109" spans="1:13" s="43" customFormat="1">
      <c r="A109" s="34" t="s">
        <v>109</v>
      </c>
      <c r="B109" s="32">
        <v>44008</v>
      </c>
      <c r="C109" s="32">
        <v>44008</v>
      </c>
      <c r="D109" s="33">
        <v>0</v>
      </c>
      <c r="E109" s="34" t="s">
        <v>828</v>
      </c>
      <c r="F109" s="33">
        <v>0</v>
      </c>
      <c r="G109" s="19" t="s">
        <v>829</v>
      </c>
      <c r="H109" s="20">
        <v>133</v>
      </c>
      <c r="I109" s="35" t="s">
        <v>6</v>
      </c>
      <c r="J109" s="19" t="s">
        <v>749</v>
      </c>
      <c r="K109" s="19"/>
      <c r="L109" s="451"/>
      <c r="M109" s="421"/>
    </row>
    <row r="110" spans="1:13" s="44" customFormat="1">
      <c r="A110" s="40" t="s">
        <v>368</v>
      </c>
      <c r="B110" s="48">
        <v>44008</v>
      </c>
      <c r="C110" s="48">
        <v>44008</v>
      </c>
      <c r="D110" s="49">
        <v>4191</v>
      </c>
      <c r="E110" s="40" t="s">
        <v>2</v>
      </c>
      <c r="F110" s="49">
        <v>2515</v>
      </c>
      <c r="G110" s="36" t="s">
        <v>35</v>
      </c>
      <c r="H110" s="47">
        <v>5000</v>
      </c>
      <c r="I110" s="45" t="s">
        <v>6</v>
      </c>
      <c r="J110" s="36" t="s">
        <v>97</v>
      </c>
      <c r="K110" s="36"/>
      <c r="L110" s="457">
        <v>62.5</v>
      </c>
      <c r="M110" s="418"/>
    </row>
    <row r="111" spans="1:13" s="42" customFormat="1">
      <c r="A111" s="40" t="s">
        <v>86</v>
      </c>
      <c r="B111" s="48">
        <v>44012</v>
      </c>
      <c r="C111" s="48">
        <v>44012</v>
      </c>
      <c r="D111" s="49">
        <v>4199</v>
      </c>
      <c r="E111" s="40" t="s">
        <v>216</v>
      </c>
      <c r="F111" s="49">
        <v>1712</v>
      </c>
      <c r="G111" s="36" t="s">
        <v>19</v>
      </c>
      <c r="H111" s="47">
        <v>15000</v>
      </c>
      <c r="I111" s="45" t="s">
        <v>6</v>
      </c>
      <c r="J111" s="36" t="s">
        <v>97</v>
      </c>
      <c r="K111" s="36"/>
      <c r="L111" s="457"/>
      <c r="M111" s="470"/>
    </row>
    <row r="112" spans="1:13" s="42" customFormat="1">
      <c r="A112" s="40"/>
      <c r="B112" s="48"/>
      <c r="C112" s="48"/>
      <c r="D112" s="49"/>
      <c r="E112" s="40" t="s">
        <v>216</v>
      </c>
      <c r="F112" s="49">
        <v>2244</v>
      </c>
      <c r="G112" s="36" t="s">
        <v>17</v>
      </c>
      <c r="H112" s="47">
        <v>15400</v>
      </c>
      <c r="I112" s="45" t="s">
        <v>6</v>
      </c>
      <c r="J112" s="36" t="s">
        <v>97</v>
      </c>
      <c r="K112" s="36"/>
      <c r="L112" s="457">
        <v>1290</v>
      </c>
      <c r="M112" s="470"/>
    </row>
    <row r="113" spans="1:18" s="39" customFormat="1">
      <c r="A113" s="29" t="s">
        <v>86</v>
      </c>
      <c r="B113" s="31">
        <v>43984</v>
      </c>
      <c r="C113" s="31">
        <v>44012</v>
      </c>
      <c r="D113" s="28">
        <v>4197</v>
      </c>
      <c r="E113" s="29" t="s">
        <v>44</v>
      </c>
      <c r="F113" s="28">
        <v>2550</v>
      </c>
      <c r="G113" s="12" t="s">
        <v>48</v>
      </c>
      <c r="H113" s="13">
        <v>20000</v>
      </c>
      <c r="I113" s="9" t="s">
        <v>6</v>
      </c>
      <c r="J113" s="12" t="s">
        <v>749</v>
      </c>
      <c r="K113" s="12"/>
      <c r="L113" s="479">
        <v>810</v>
      </c>
      <c r="N113" s="248"/>
      <c r="O113" s="248"/>
      <c r="Q113" s="370"/>
      <c r="R113" s="370"/>
    </row>
    <row r="114" spans="1:18" s="43" customFormat="1">
      <c r="A114" s="34" t="s">
        <v>82</v>
      </c>
      <c r="B114" s="32"/>
      <c r="C114" s="32"/>
      <c r="D114" s="33"/>
      <c r="E114" s="34"/>
      <c r="F114" s="33"/>
      <c r="G114" s="19" t="s">
        <v>17</v>
      </c>
      <c r="H114" s="20">
        <v>8400</v>
      </c>
      <c r="I114" s="35" t="s">
        <v>6</v>
      </c>
      <c r="J114" s="19" t="s">
        <v>97</v>
      </c>
      <c r="K114" s="19"/>
      <c r="L114" s="451">
        <v>0</v>
      </c>
      <c r="M114" s="421"/>
    </row>
    <row r="115" spans="1:18" s="43" customFormat="1">
      <c r="A115" s="34" t="s">
        <v>380</v>
      </c>
      <c r="B115" s="32">
        <v>44012</v>
      </c>
      <c r="C115" s="32">
        <v>44012</v>
      </c>
      <c r="D115" s="33">
        <v>4202</v>
      </c>
      <c r="E115" s="34" t="s">
        <v>2</v>
      </c>
      <c r="F115" s="33">
        <v>2515</v>
      </c>
      <c r="G115" s="19" t="s">
        <v>35</v>
      </c>
      <c r="H115" s="20">
        <v>10000</v>
      </c>
      <c r="I115" s="35" t="s">
        <v>6</v>
      </c>
      <c r="J115" s="19" t="s">
        <v>97</v>
      </c>
      <c r="K115" s="19"/>
      <c r="L115" s="451">
        <v>158.75</v>
      </c>
      <c r="M115" s="421"/>
    </row>
    <row r="116" spans="1:18" s="41" customFormat="1">
      <c r="A116" s="34" t="s">
        <v>92</v>
      </c>
      <c r="B116" s="32">
        <v>44012</v>
      </c>
      <c r="C116" s="32">
        <v>44012</v>
      </c>
      <c r="D116" s="33">
        <v>4200</v>
      </c>
      <c r="E116" s="34" t="s">
        <v>2</v>
      </c>
      <c r="F116" s="33">
        <v>2854</v>
      </c>
      <c r="G116" s="19" t="s">
        <v>211</v>
      </c>
      <c r="H116" s="20">
        <v>1000</v>
      </c>
      <c r="I116" s="35" t="s">
        <v>6</v>
      </c>
      <c r="J116" s="19" t="s">
        <v>749</v>
      </c>
      <c r="K116" s="19"/>
      <c r="L116" s="451"/>
      <c r="M116" s="481" t="s">
        <v>832</v>
      </c>
      <c r="N116" s="482">
        <v>1000</v>
      </c>
    </row>
    <row r="117" spans="1:18" s="41" customFormat="1">
      <c r="A117" s="131"/>
      <c r="B117" s="32"/>
      <c r="C117" s="32">
        <v>44013</v>
      </c>
      <c r="D117" s="33"/>
      <c r="E117" s="34" t="s">
        <v>2</v>
      </c>
      <c r="F117" s="33">
        <v>2697</v>
      </c>
      <c r="G117" s="19" t="s">
        <v>147</v>
      </c>
      <c r="H117" s="20">
        <v>60000</v>
      </c>
      <c r="I117" s="35" t="s">
        <v>6</v>
      </c>
      <c r="J117" s="19" t="s">
        <v>749</v>
      </c>
      <c r="K117" s="19"/>
      <c r="L117" s="451">
        <v>374.8</v>
      </c>
      <c r="M117" s="481" t="s">
        <v>832</v>
      </c>
      <c r="N117" s="482">
        <v>8000</v>
      </c>
    </row>
    <row r="118" spans="1:18" ht="16.5" thickBot="1">
      <c r="K118" s="452" t="s">
        <v>438</v>
      </c>
      <c r="L118" s="455">
        <f>SUM(L8:L117)</f>
        <v>31719.762999999999</v>
      </c>
    </row>
  </sheetData>
  <conditionalFormatting sqref="I1:I117">
    <cfRule type="containsText" dxfId="88" priority="11" operator="containsText" text="OK">
      <formula>NOT(ISERROR(SEARCH("OK",I1)))</formula>
    </cfRule>
  </conditionalFormatting>
  <conditionalFormatting sqref="I116:I117">
    <cfRule type="containsText" dxfId="87" priority="3" operator="containsText" text="OK">
      <formula>NOT(ISERROR(SEARCH("OK",I116)))</formula>
    </cfRule>
  </conditionalFormatting>
  <conditionalFormatting sqref="I116">
    <cfRule type="containsText" dxfId="86" priority="2" operator="containsText" text="OK">
      <formula>NOT(ISERROR(SEARCH("OK",I116)))</formula>
    </cfRule>
  </conditionalFormatting>
  <conditionalFormatting sqref="I116:I117">
    <cfRule type="containsText" dxfId="85" priority="1" operator="containsText" text="OK">
      <formula>NOT(ISERROR(SEARCH("OK",I116)))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47"/>
  <sheetViews>
    <sheetView workbookViewId="0"/>
  </sheetViews>
  <sheetFormatPr defaultRowHeight="15"/>
  <cols>
    <col min="1" max="1" width="16.140625" bestFit="1" customWidth="1"/>
    <col min="2" max="3" width="12.5703125" customWidth="1"/>
    <col min="4" max="4" width="12.5703125" style="480" customWidth="1"/>
    <col min="5" max="7" width="12.5703125" customWidth="1"/>
    <col min="8" max="8" width="9.7109375" style="484" bestFit="1" customWidth="1"/>
    <col min="9" max="9" width="9" style="37" customWidth="1"/>
    <col min="10" max="10" width="16.140625" customWidth="1"/>
    <col min="11" max="11" width="12.5703125" customWidth="1"/>
    <col min="12" max="12" width="12.140625" style="456" bestFit="1" customWidth="1"/>
    <col min="13" max="13" width="8.5703125" style="419" bestFit="1" customWidth="1"/>
    <col min="14" max="14" width="11.140625" style="6" customWidth="1"/>
    <col min="15" max="17" width="9.140625" style="6"/>
  </cols>
  <sheetData>
    <row r="1" spans="1:19">
      <c r="A1" s="27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838</v>
      </c>
      <c r="I1" s="17" t="s">
        <v>6</v>
      </c>
      <c r="J1" s="17" t="s">
        <v>732</v>
      </c>
      <c r="K1" s="18" t="s">
        <v>747</v>
      </c>
      <c r="L1" s="453" t="s">
        <v>314</v>
      </c>
    </row>
    <row r="2" spans="1:19" s="42" customFormat="1">
      <c r="A2" s="40" t="s">
        <v>267</v>
      </c>
      <c r="B2" s="48">
        <v>44012</v>
      </c>
      <c r="C2" s="48">
        <v>44005</v>
      </c>
      <c r="D2" s="49">
        <v>4143</v>
      </c>
      <c r="E2" s="40" t="s">
        <v>2</v>
      </c>
      <c r="F2" s="49">
        <v>822</v>
      </c>
      <c r="G2" s="36" t="s">
        <v>19</v>
      </c>
      <c r="H2" s="47">
        <v>51</v>
      </c>
      <c r="I2" s="45" t="s">
        <v>6</v>
      </c>
      <c r="J2" s="36" t="s">
        <v>97</v>
      </c>
      <c r="K2" s="50"/>
      <c r="L2" s="457"/>
      <c r="M2" s="422"/>
      <c r="N2" s="80"/>
      <c r="O2" s="80"/>
      <c r="P2" s="80"/>
      <c r="Q2" s="80"/>
    </row>
    <row r="3" spans="1:19" s="42" customFormat="1">
      <c r="A3" s="40"/>
      <c r="B3" s="48"/>
      <c r="C3" s="48">
        <v>44021</v>
      </c>
      <c r="D3" s="49">
        <v>3185</v>
      </c>
      <c r="E3" s="40" t="s">
        <v>2</v>
      </c>
      <c r="F3" s="49">
        <v>3185</v>
      </c>
      <c r="G3" s="36" t="s">
        <v>807</v>
      </c>
      <c r="H3" s="47" t="s">
        <v>850</v>
      </c>
      <c r="I3" s="45" t="s">
        <v>6</v>
      </c>
      <c r="J3" s="36" t="s">
        <v>486</v>
      </c>
      <c r="K3" s="50">
        <v>1472</v>
      </c>
      <c r="L3" s="457"/>
      <c r="M3" s="422"/>
      <c r="N3" s="80"/>
      <c r="O3" s="80"/>
      <c r="P3" s="80"/>
      <c r="Q3" s="80"/>
    </row>
    <row r="4" spans="1:19" s="43" customFormat="1">
      <c r="A4" s="34" t="s">
        <v>472</v>
      </c>
      <c r="B4" s="32">
        <v>44012</v>
      </c>
      <c r="C4" s="32">
        <v>44013</v>
      </c>
      <c r="D4" s="33">
        <v>4194</v>
      </c>
      <c r="E4" s="34" t="s">
        <v>2</v>
      </c>
      <c r="F4" s="33">
        <v>3152</v>
      </c>
      <c r="G4" s="19" t="s">
        <v>729</v>
      </c>
      <c r="H4" s="20">
        <v>10</v>
      </c>
      <c r="I4" s="35" t="s">
        <v>6</v>
      </c>
      <c r="J4" s="19" t="s">
        <v>666</v>
      </c>
      <c r="K4" s="21">
        <v>1473</v>
      </c>
      <c r="L4" s="451"/>
      <c r="M4" s="466"/>
      <c r="N4" s="247"/>
      <c r="O4" s="247"/>
      <c r="P4" s="247"/>
      <c r="Q4" s="247"/>
    </row>
    <row r="5" spans="1:19" s="44" customFormat="1">
      <c r="A5" s="40"/>
      <c r="B5" s="48"/>
      <c r="C5" s="48">
        <v>44011</v>
      </c>
      <c r="D5" s="49"/>
      <c r="E5" s="40" t="s">
        <v>2</v>
      </c>
      <c r="F5" s="49">
        <v>2039</v>
      </c>
      <c r="G5" s="36" t="s">
        <v>29</v>
      </c>
      <c r="H5" s="47">
        <v>51</v>
      </c>
      <c r="I5" s="45" t="s">
        <v>6</v>
      </c>
      <c r="J5" s="36" t="s">
        <v>97</v>
      </c>
      <c r="K5" s="50"/>
      <c r="L5" s="457"/>
      <c r="M5" s="467"/>
      <c r="N5" s="246"/>
      <c r="O5" s="246"/>
      <c r="P5" s="246"/>
      <c r="Q5" s="246"/>
    </row>
    <row r="6" spans="1:19" s="44" customFormat="1">
      <c r="A6" s="40"/>
      <c r="B6" s="48"/>
      <c r="C6" s="48">
        <v>44011</v>
      </c>
      <c r="D6" s="49"/>
      <c r="E6" s="40" t="s">
        <v>7</v>
      </c>
      <c r="F6" s="49">
        <v>2807</v>
      </c>
      <c r="G6" s="36" t="s">
        <v>79</v>
      </c>
      <c r="H6" s="47">
        <v>10.199999999999999</v>
      </c>
      <c r="I6" s="45" t="s">
        <v>6</v>
      </c>
      <c r="J6" s="36" t="s">
        <v>97</v>
      </c>
      <c r="K6" s="50" t="s">
        <v>36</v>
      </c>
      <c r="L6" s="457">
        <v>2524</v>
      </c>
      <c r="M6" s="467"/>
      <c r="N6" s="246"/>
      <c r="O6" s="246"/>
      <c r="P6" s="246"/>
      <c r="Q6" s="246"/>
    </row>
    <row r="7" spans="1:19" s="44" customFormat="1">
      <c r="A7" s="340" t="s">
        <v>628</v>
      </c>
      <c r="B7" s="48">
        <v>44015</v>
      </c>
      <c r="C7" s="48">
        <v>44014</v>
      </c>
      <c r="D7" s="49">
        <v>4209</v>
      </c>
      <c r="E7" s="40" t="s">
        <v>114</v>
      </c>
      <c r="F7" s="49">
        <v>2600</v>
      </c>
      <c r="G7" s="36" t="s">
        <v>200</v>
      </c>
      <c r="H7" s="47">
        <v>22</v>
      </c>
      <c r="I7" s="45" t="s">
        <v>6</v>
      </c>
      <c r="J7" s="36" t="s">
        <v>97</v>
      </c>
      <c r="K7" s="50"/>
      <c r="L7" s="459">
        <v>875</v>
      </c>
      <c r="M7" s="467"/>
      <c r="N7" s="246"/>
      <c r="O7" s="246"/>
      <c r="P7" s="246"/>
      <c r="Q7" s="246"/>
    </row>
    <row r="8" spans="1:19" s="38" customFormat="1">
      <c r="A8" s="341" t="s">
        <v>282</v>
      </c>
      <c r="B8" s="412">
        <v>44014</v>
      </c>
      <c r="C8" s="31">
        <v>44014</v>
      </c>
      <c r="D8" s="28">
        <v>4212</v>
      </c>
      <c r="E8" s="136" t="s">
        <v>7</v>
      </c>
      <c r="F8" s="28">
        <v>2175</v>
      </c>
      <c r="G8" s="9" t="s">
        <v>77</v>
      </c>
      <c r="H8" s="13">
        <v>2</v>
      </c>
      <c r="I8" s="25" t="s">
        <v>6</v>
      </c>
      <c r="J8" s="9" t="s">
        <v>873</v>
      </c>
      <c r="K8" s="22"/>
      <c r="L8" s="458">
        <v>70</v>
      </c>
      <c r="M8" s="248"/>
      <c r="N8" s="248"/>
      <c r="O8" s="6"/>
      <c r="P8" s="248"/>
      <c r="Q8" s="378"/>
      <c r="R8" s="370"/>
      <c r="S8" s="39"/>
    </row>
    <row r="9" spans="1:19" s="44" customFormat="1">
      <c r="A9" s="340" t="s">
        <v>109</v>
      </c>
      <c r="B9" s="48">
        <v>44018</v>
      </c>
      <c r="C9" s="48">
        <v>44022</v>
      </c>
      <c r="D9" s="49">
        <v>4216</v>
      </c>
      <c r="E9" s="40" t="s">
        <v>2</v>
      </c>
      <c r="F9" s="49">
        <v>869</v>
      </c>
      <c r="G9" s="36" t="s">
        <v>16</v>
      </c>
      <c r="H9" s="47">
        <v>200</v>
      </c>
      <c r="I9" s="45" t="s">
        <v>6</v>
      </c>
      <c r="J9" s="36" t="s">
        <v>97</v>
      </c>
      <c r="K9" s="50"/>
      <c r="L9" s="459">
        <v>720</v>
      </c>
      <c r="M9" s="248"/>
      <c r="N9" s="248"/>
      <c r="O9" s="6"/>
      <c r="P9" s="248"/>
      <c r="Q9" s="378"/>
      <c r="R9" s="370"/>
      <c r="S9" s="39"/>
    </row>
    <row r="10" spans="1:19" s="44" customFormat="1">
      <c r="A10" s="340" t="s">
        <v>82</v>
      </c>
      <c r="B10" s="48">
        <v>44021</v>
      </c>
      <c r="C10" s="48">
        <v>44021</v>
      </c>
      <c r="D10" s="49">
        <v>4216</v>
      </c>
      <c r="E10" s="40" t="s">
        <v>2</v>
      </c>
      <c r="F10" s="49">
        <v>869</v>
      </c>
      <c r="G10" s="36" t="s">
        <v>16</v>
      </c>
      <c r="H10" s="47">
        <v>95</v>
      </c>
      <c r="I10" s="45" t="s">
        <v>6</v>
      </c>
      <c r="J10" s="36" t="s">
        <v>97</v>
      </c>
      <c r="K10" s="50"/>
      <c r="L10" s="459">
        <v>0</v>
      </c>
      <c r="M10" s="248"/>
      <c r="N10" s="248"/>
      <c r="O10" s="6"/>
      <c r="P10" s="248"/>
      <c r="Q10" s="378"/>
      <c r="R10" s="370"/>
      <c r="S10" s="39"/>
    </row>
    <row r="11" spans="1:19" s="42" customFormat="1">
      <c r="A11" s="340" t="s">
        <v>370</v>
      </c>
      <c r="B11" s="48">
        <v>44014</v>
      </c>
      <c r="C11" s="48">
        <v>44013</v>
      </c>
      <c r="D11" s="49">
        <v>4220</v>
      </c>
      <c r="E11" s="40" t="s">
        <v>2</v>
      </c>
      <c r="F11" s="49">
        <v>1098</v>
      </c>
      <c r="G11" s="36" t="s">
        <v>3</v>
      </c>
      <c r="H11" s="47">
        <v>40</v>
      </c>
      <c r="I11" s="45" t="s">
        <v>6</v>
      </c>
      <c r="J11" s="36" t="s">
        <v>97</v>
      </c>
      <c r="K11" s="50"/>
      <c r="L11" s="459">
        <v>1200</v>
      </c>
      <c r="M11" s="467"/>
      <c r="N11" s="246"/>
      <c r="O11" s="246"/>
      <c r="P11" s="246"/>
      <c r="Q11" s="246"/>
      <c r="R11" s="44"/>
      <c r="S11" s="44"/>
    </row>
    <row r="12" spans="1:19" s="42" customFormat="1">
      <c r="A12" s="340" t="s">
        <v>779</v>
      </c>
      <c r="B12" s="48">
        <v>44018</v>
      </c>
      <c r="C12" s="48">
        <v>44018</v>
      </c>
      <c r="D12" s="49">
        <v>4222</v>
      </c>
      <c r="E12" s="40" t="s">
        <v>2</v>
      </c>
      <c r="F12" s="49">
        <v>753</v>
      </c>
      <c r="G12" s="36" t="s">
        <v>47</v>
      </c>
      <c r="H12" s="47">
        <v>20</v>
      </c>
      <c r="I12" s="45" t="s">
        <v>6</v>
      </c>
      <c r="J12" s="36" t="s">
        <v>97</v>
      </c>
      <c r="K12" s="50"/>
      <c r="L12" s="459">
        <v>500</v>
      </c>
      <c r="M12" s="246"/>
      <c r="N12" s="246"/>
      <c r="O12" s="246"/>
      <c r="P12" s="246"/>
      <c r="Q12" s="376"/>
      <c r="R12" s="383"/>
      <c r="S12" s="44"/>
    </row>
    <row r="13" spans="1:19" s="43" customFormat="1" ht="15.75" customHeight="1">
      <c r="A13" s="40" t="s">
        <v>762</v>
      </c>
      <c r="B13" s="48">
        <v>44014</v>
      </c>
      <c r="C13" s="48">
        <v>44013</v>
      </c>
      <c r="D13" s="49">
        <v>4224</v>
      </c>
      <c r="E13" s="40" t="s">
        <v>7</v>
      </c>
      <c r="F13" s="49">
        <v>1911</v>
      </c>
      <c r="G13" s="36" t="s">
        <v>310</v>
      </c>
      <c r="H13" s="47">
        <v>5</v>
      </c>
      <c r="I13" s="45" t="s">
        <v>6</v>
      </c>
      <c r="J13" s="36" t="s">
        <v>97</v>
      </c>
      <c r="K13" s="50" t="s">
        <v>16</v>
      </c>
      <c r="L13" s="457">
        <v>207</v>
      </c>
      <c r="M13" s="466"/>
      <c r="N13" s="247"/>
      <c r="O13" s="247"/>
      <c r="P13" s="247"/>
      <c r="Q13" s="247"/>
    </row>
    <row r="14" spans="1:19" s="43" customFormat="1">
      <c r="A14" s="34" t="s">
        <v>833</v>
      </c>
      <c r="B14" s="32">
        <v>44015</v>
      </c>
      <c r="C14" s="32">
        <v>44015</v>
      </c>
      <c r="D14" s="33">
        <v>4218</v>
      </c>
      <c r="E14" s="34" t="s">
        <v>2</v>
      </c>
      <c r="F14" s="33">
        <v>616</v>
      </c>
      <c r="G14" s="19" t="s">
        <v>75</v>
      </c>
      <c r="H14" s="20">
        <v>50</v>
      </c>
      <c r="I14" s="35" t="s">
        <v>6</v>
      </c>
      <c r="J14" s="19" t="s">
        <v>749</v>
      </c>
      <c r="K14" s="21"/>
      <c r="L14" s="451"/>
      <c r="M14" s="247"/>
      <c r="N14" s="247"/>
      <c r="O14" s="247"/>
      <c r="P14" s="247"/>
      <c r="Q14" s="491"/>
      <c r="R14" s="203"/>
    </row>
    <row r="15" spans="1:19" s="43" customFormat="1">
      <c r="A15" s="34"/>
      <c r="B15" s="32"/>
      <c r="C15" s="32"/>
      <c r="D15" s="33"/>
      <c r="E15" s="34" t="s">
        <v>153</v>
      </c>
      <c r="F15" s="33">
        <v>2040</v>
      </c>
      <c r="G15" s="19" t="s">
        <v>75</v>
      </c>
      <c r="H15" s="20">
        <v>45</v>
      </c>
      <c r="I15" s="35" t="s">
        <v>6</v>
      </c>
      <c r="J15" s="19" t="s">
        <v>749</v>
      </c>
      <c r="K15" s="21"/>
      <c r="L15" s="451">
        <v>615</v>
      </c>
      <c r="M15" s="466"/>
      <c r="N15" s="247"/>
      <c r="O15" s="247"/>
      <c r="P15" s="247"/>
      <c r="Q15" s="247"/>
    </row>
    <row r="16" spans="1:19" s="43" customFormat="1">
      <c r="A16" s="34" t="s">
        <v>188</v>
      </c>
      <c r="B16" s="32">
        <v>44019</v>
      </c>
      <c r="C16" s="32">
        <v>44014</v>
      </c>
      <c r="D16" s="33">
        <v>4232</v>
      </c>
      <c r="E16" s="34" t="s">
        <v>2</v>
      </c>
      <c r="F16" s="33">
        <v>2800</v>
      </c>
      <c r="G16" s="19" t="s">
        <v>189</v>
      </c>
      <c r="H16" s="20">
        <v>4.4000000000000004</v>
      </c>
      <c r="I16" s="35" t="s">
        <v>6</v>
      </c>
      <c r="J16" s="19" t="s">
        <v>749</v>
      </c>
      <c r="K16" s="21" t="s">
        <v>834</v>
      </c>
      <c r="L16" s="451">
        <v>104</v>
      </c>
      <c r="M16" s="248"/>
      <c r="N16" s="248"/>
      <c r="O16" s="6"/>
      <c r="P16" s="248"/>
      <c r="Q16" s="378"/>
      <c r="R16" s="370"/>
      <c r="S16" s="39"/>
    </row>
    <row r="17" spans="1:17" s="43" customFormat="1">
      <c r="A17" s="34" t="s">
        <v>835</v>
      </c>
      <c r="B17" s="32">
        <v>44019</v>
      </c>
      <c r="C17" s="32">
        <v>44018</v>
      </c>
      <c r="D17" s="33">
        <v>4233</v>
      </c>
      <c r="E17" s="34" t="s">
        <v>7</v>
      </c>
      <c r="F17" s="33">
        <v>3219</v>
      </c>
      <c r="G17" s="19" t="s">
        <v>836</v>
      </c>
      <c r="H17" s="20" t="s">
        <v>840</v>
      </c>
      <c r="I17" s="35" t="s">
        <v>6</v>
      </c>
      <c r="J17" s="19" t="s">
        <v>749</v>
      </c>
      <c r="K17" s="21"/>
      <c r="L17" s="451">
        <v>460</v>
      </c>
      <c r="M17" s="419"/>
      <c r="N17" s="6"/>
      <c r="O17" s="6"/>
      <c r="P17" s="247"/>
      <c r="Q17" s="247"/>
    </row>
    <row r="18" spans="1:17" s="44" customFormat="1">
      <c r="A18" s="40" t="s">
        <v>837</v>
      </c>
      <c r="B18" s="48">
        <v>44020</v>
      </c>
      <c r="C18" s="48">
        <v>44015</v>
      </c>
      <c r="D18" s="49">
        <v>4234</v>
      </c>
      <c r="E18" s="40" t="s">
        <v>2</v>
      </c>
      <c r="F18" s="49">
        <v>879</v>
      </c>
      <c r="G18" s="36" t="s">
        <v>17</v>
      </c>
      <c r="H18" s="47">
        <v>10</v>
      </c>
      <c r="I18" s="45" t="s">
        <v>6</v>
      </c>
      <c r="J18" s="36" t="s">
        <v>97</v>
      </c>
      <c r="K18" s="50"/>
      <c r="L18" s="457"/>
      <c r="M18" s="246"/>
      <c r="N18" s="246"/>
      <c r="O18" s="246"/>
      <c r="P18" s="246"/>
      <c r="Q18" s="246"/>
    </row>
    <row r="19" spans="1:17" s="44" customFormat="1">
      <c r="A19" s="40"/>
      <c r="B19" s="48"/>
      <c r="C19" s="48"/>
      <c r="D19" s="49"/>
      <c r="E19" s="40" t="s">
        <v>671</v>
      </c>
      <c r="F19" s="49">
        <v>2983</v>
      </c>
      <c r="G19" s="36" t="s">
        <v>17</v>
      </c>
      <c r="H19" s="47">
        <v>25</v>
      </c>
      <c r="I19" s="45" t="s">
        <v>6</v>
      </c>
      <c r="J19" s="36" t="s">
        <v>97</v>
      </c>
      <c r="K19" s="50"/>
      <c r="L19" s="457"/>
      <c r="M19" s="467"/>
      <c r="N19" s="246"/>
      <c r="O19" s="246"/>
      <c r="P19" s="246"/>
      <c r="Q19" s="246"/>
    </row>
    <row r="20" spans="1:17" s="43" customFormat="1">
      <c r="A20" s="34"/>
      <c r="B20" s="32"/>
      <c r="C20" s="32"/>
      <c r="D20" s="33"/>
      <c r="E20" s="34" t="s">
        <v>671</v>
      </c>
      <c r="F20" s="33">
        <v>3179</v>
      </c>
      <c r="G20" s="19" t="s">
        <v>55</v>
      </c>
      <c r="H20" s="20">
        <v>5</v>
      </c>
      <c r="I20" s="35" t="s">
        <v>6</v>
      </c>
      <c r="J20" s="19" t="s">
        <v>749</v>
      </c>
      <c r="K20" s="21"/>
      <c r="L20" s="451">
        <v>1557.5</v>
      </c>
      <c r="M20" s="466"/>
      <c r="N20" s="247"/>
      <c r="O20" s="247"/>
      <c r="P20" s="247"/>
      <c r="Q20" s="247"/>
    </row>
    <row r="21" spans="1:17" s="44" customFormat="1">
      <c r="A21" s="40" t="s">
        <v>377</v>
      </c>
      <c r="B21" s="48">
        <v>44021</v>
      </c>
      <c r="C21" s="48">
        <v>44015</v>
      </c>
      <c r="D21" s="49">
        <v>4239</v>
      </c>
      <c r="E21" s="40" t="s">
        <v>2</v>
      </c>
      <c r="F21" s="49">
        <v>1545</v>
      </c>
      <c r="G21" s="36" t="s">
        <v>36</v>
      </c>
      <c r="H21" s="47">
        <v>2</v>
      </c>
      <c r="I21" s="35" t="s">
        <v>6</v>
      </c>
      <c r="J21" s="36" t="s">
        <v>97</v>
      </c>
      <c r="K21" s="50"/>
      <c r="L21" s="457"/>
      <c r="M21" s="467"/>
      <c r="N21" s="246"/>
      <c r="O21" s="246"/>
      <c r="P21" s="246"/>
      <c r="Q21" s="246"/>
    </row>
    <row r="22" spans="1:17" s="44" customFormat="1">
      <c r="A22" s="40"/>
      <c r="B22" s="48"/>
      <c r="C22" s="48"/>
      <c r="D22" s="49"/>
      <c r="E22" s="40" t="s">
        <v>153</v>
      </c>
      <c r="F22" s="49">
        <v>2447</v>
      </c>
      <c r="G22" s="36" t="s">
        <v>36</v>
      </c>
      <c r="H22" s="47">
        <v>3</v>
      </c>
      <c r="I22" s="35" t="s">
        <v>6</v>
      </c>
      <c r="J22" s="36" t="s">
        <v>97</v>
      </c>
      <c r="K22" s="50"/>
      <c r="L22" s="457"/>
      <c r="M22" s="467"/>
      <c r="N22" s="246"/>
      <c r="O22" s="246"/>
      <c r="P22" s="246"/>
      <c r="Q22" s="246"/>
    </row>
    <row r="23" spans="1:17" s="44" customFormat="1">
      <c r="A23" s="40"/>
      <c r="B23" s="48"/>
      <c r="C23" s="48"/>
      <c r="D23" s="49"/>
      <c r="E23" s="40" t="s">
        <v>74</v>
      </c>
      <c r="F23" s="49">
        <v>2589</v>
      </c>
      <c r="G23" s="36" t="s">
        <v>36</v>
      </c>
      <c r="H23" s="47">
        <v>3</v>
      </c>
      <c r="I23" s="35" t="s">
        <v>6</v>
      </c>
      <c r="J23" s="36" t="s">
        <v>97</v>
      </c>
      <c r="K23" s="50"/>
      <c r="L23" s="457"/>
      <c r="M23" s="467"/>
      <c r="N23" s="246"/>
      <c r="O23" s="246"/>
      <c r="P23" s="246"/>
      <c r="Q23" s="246"/>
    </row>
    <row r="24" spans="1:17" s="44" customFormat="1">
      <c r="A24" s="40"/>
      <c r="B24" s="48"/>
      <c r="C24" s="48"/>
      <c r="D24" s="49"/>
      <c r="E24" s="40" t="s">
        <v>69</v>
      </c>
      <c r="F24" s="49">
        <v>2576</v>
      </c>
      <c r="G24" s="36" t="s">
        <v>36</v>
      </c>
      <c r="H24" s="47">
        <v>1</v>
      </c>
      <c r="I24" s="35" t="s">
        <v>6</v>
      </c>
      <c r="J24" s="36" t="s">
        <v>97</v>
      </c>
      <c r="K24" s="50"/>
      <c r="L24" s="457"/>
      <c r="M24" s="467"/>
      <c r="N24" s="246"/>
      <c r="O24" s="246"/>
      <c r="P24" s="246"/>
      <c r="Q24" s="246"/>
    </row>
    <row r="25" spans="1:17" s="44" customFormat="1">
      <c r="A25" s="40"/>
      <c r="B25" s="48"/>
      <c r="C25" s="48"/>
      <c r="D25" s="49"/>
      <c r="E25" s="40" t="s">
        <v>81</v>
      </c>
      <c r="F25" s="49">
        <v>2448</v>
      </c>
      <c r="G25" s="36" t="s">
        <v>36</v>
      </c>
      <c r="H25" s="47">
        <v>3</v>
      </c>
      <c r="I25" s="35" t="s">
        <v>6</v>
      </c>
      <c r="J25" s="36" t="s">
        <v>97</v>
      </c>
      <c r="K25" s="50"/>
      <c r="L25" s="457">
        <v>616.6</v>
      </c>
      <c r="M25" s="467"/>
      <c r="N25" s="246"/>
      <c r="O25" s="246"/>
      <c r="P25" s="246"/>
      <c r="Q25" s="246"/>
    </row>
    <row r="26" spans="1:17" s="43" customFormat="1">
      <c r="A26" s="34" t="s">
        <v>454</v>
      </c>
      <c r="B26" s="32">
        <v>44019</v>
      </c>
      <c r="C26" s="32">
        <v>44019</v>
      </c>
      <c r="D26" s="33">
        <v>4245</v>
      </c>
      <c r="E26" s="34" t="s">
        <v>2</v>
      </c>
      <c r="F26" s="33">
        <v>2347</v>
      </c>
      <c r="G26" s="19" t="s">
        <v>455</v>
      </c>
      <c r="H26" s="20">
        <v>5</v>
      </c>
      <c r="I26" s="35" t="s">
        <v>6</v>
      </c>
      <c r="J26" s="19" t="s">
        <v>749</v>
      </c>
      <c r="K26" s="21"/>
      <c r="L26" s="451">
        <v>207.3</v>
      </c>
      <c r="M26" s="466"/>
      <c r="N26" s="247"/>
      <c r="O26" s="247"/>
      <c r="P26" s="247"/>
      <c r="Q26" s="247"/>
    </row>
    <row r="27" spans="1:17" s="43" customFormat="1">
      <c r="A27" s="34" t="s">
        <v>108</v>
      </c>
      <c r="B27" s="32">
        <v>44019</v>
      </c>
      <c r="C27" s="32">
        <v>44018</v>
      </c>
      <c r="D27" s="33">
        <v>4246</v>
      </c>
      <c r="E27" s="34" t="s">
        <v>7</v>
      </c>
      <c r="F27" s="33">
        <v>1401</v>
      </c>
      <c r="G27" s="19" t="s">
        <v>65</v>
      </c>
      <c r="H27" s="20">
        <v>9</v>
      </c>
      <c r="I27" s="35" t="s">
        <v>6</v>
      </c>
      <c r="J27" s="19" t="s">
        <v>749</v>
      </c>
      <c r="K27" s="21"/>
      <c r="L27" s="451">
        <v>335</v>
      </c>
      <c r="M27" s="466"/>
      <c r="N27" s="247"/>
      <c r="O27" s="247"/>
      <c r="P27" s="247"/>
      <c r="Q27" s="247"/>
    </row>
    <row r="28" spans="1:17" s="44" customFormat="1">
      <c r="A28" s="40" t="s">
        <v>159</v>
      </c>
      <c r="B28" s="48">
        <v>44020</v>
      </c>
      <c r="C28" s="48"/>
      <c r="D28" s="49">
        <v>4247</v>
      </c>
      <c r="E28" s="40" t="s">
        <v>7</v>
      </c>
      <c r="F28" s="49">
        <v>3131</v>
      </c>
      <c r="G28" s="36" t="s">
        <v>13</v>
      </c>
      <c r="H28" s="47">
        <v>30</v>
      </c>
      <c r="I28" s="45" t="s">
        <v>6</v>
      </c>
      <c r="J28" s="36" t="s">
        <v>97</v>
      </c>
      <c r="K28" s="50"/>
      <c r="L28" s="457">
        <v>453.6</v>
      </c>
      <c r="M28" s="467"/>
      <c r="N28" s="246"/>
      <c r="O28" s="246"/>
      <c r="P28" s="246"/>
      <c r="Q28" s="246"/>
    </row>
    <row r="29" spans="1:17" s="44" customFormat="1">
      <c r="A29" s="40" t="s">
        <v>82</v>
      </c>
      <c r="B29" s="48">
        <v>44018</v>
      </c>
      <c r="C29" s="48"/>
      <c r="D29" s="49"/>
      <c r="E29" s="40" t="s">
        <v>7</v>
      </c>
      <c r="F29" s="49">
        <v>1095</v>
      </c>
      <c r="G29" s="36" t="s">
        <v>47</v>
      </c>
      <c r="H29" s="47" t="s">
        <v>843</v>
      </c>
      <c r="I29" s="45" t="s">
        <v>6</v>
      </c>
      <c r="J29" s="36" t="s">
        <v>97</v>
      </c>
      <c r="K29" s="50"/>
      <c r="L29" s="457">
        <v>0</v>
      </c>
      <c r="M29" s="467"/>
      <c r="N29" s="246"/>
      <c r="O29" s="246"/>
      <c r="P29" s="246"/>
      <c r="Q29" s="246"/>
    </row>
    <row r="30" spans="1:17" s="43" customFormat="1">
      <c r="A30" s="34" t="s">
        <v>313</v>
      </c>
      <c r="B30" s="32">
        <v>44020</v>
      </c>
      <c r="C30" s="32">
        <v>44019</v>
      </c>
      <c r="D30" s="33">
        <v>4250</v>
      </c>
      <c r="E30" s="34" t="s">
        <v>2</v>
      </c>
      <c r="F30" s="33">
        <v>1140</v>
      </c>
      <c r="G30" s="19" t="s">
        <v>144</v>
      </c>
      <c r="H30" s="20">
        <v>20</v>
      </c>
      <c r="I30" s="35" t="s">
        <v>6</v>
      </c>
      <c r="J30" s="19" t="s">
        <v>749</v>
      </c>
      <c r="K30" s="21"/>
      <c r="L30" s="451"/>
      <c r="M30" s="466"/>
      <c r="N30" s="247"/>
      <c r="O30" s="247"/>
      <c r="P30" s="247"/>
      <c r="Q30" s="247"/>
    </row>
    <row r="31" spans="1:17" s="43" customFormat="1">
      <c r="A31" s="34"/>
      <c r="B31" s="32"/>
      <c r="C31" s="32"/>
      <c r="D31" s="33"/>
      <c r="E31" s="34" t="s">
        <v>199</v>
      </c>
      <c r="F31" s="33">
        <v>1019</v>
      </c>
      <c r="G31" s="19" t="s">
        <v>96</v>
      </c>
      <c r="H31" s="20">
        <v>6</v>
      </c>
      <c r="I31" s="35" t="s">
        <v>6</v>
      </c>
      <c r="J31" s="19" t="s">
        <v>749</v>
      </c>
      <c r="K31" s="21"/>
      <c r="L31" s="451">
        <v>586</v>
      </c>
      <c r="M31" s="466"/>
      <c r="N31" s="247"/>
      <c r="O31" s="247"/>
      <c r="P31" s="247"/>
      <c r="Q31" s="247"/>
    </row>
    <row r="32" spans="1:17" s="43" customFormat="1">
      <c r="A32" s="34" t="s">
        <v>109</v>
      </c>
      <c r="B32" s="32">
        <v>44020</v>
      </c>
      <c r="C32" s="32">
        <v>44019</v>
      </c>
      <c r="D32" s="33">
        <v>4260</v>
      </c>
      <c r="E32" s="34" t="s">
        <v>44</v>
      </c>
      <c r="F32" s="33">
        <v>2708</v>
      </c>
      <c r="G32" s="19" t="s">
        <v>839</v>
      </c>
      <c r="H32" s="20">
        <v>3</v>
      </c>
      <c r="I32" s="35" t="s">
        <v>6</v>
      </c>
      <c r="J32" s="19" t="s">
        <v>749</v>
      </c>
      <c r="K32" s="21"/>
      <c r="L32" s="451">
        <v>55.5</v>
      </c>
      <c r="M32" s="466"/>
      <c r="N32" s="247"/>
      <c r="O32" s="247"/>
      <c r="P32" s="247"/>
      <c r="Q32" s="247"/>
    </row>
    <row r="33" spans="1:17" s="43" customFormat="1">
      <c r="A33" s="34" t="s">
        <v>109</v>
      </c>
      <c r="B33" s="32">
        <v>44021</v>
      </c>
      <c r="C33" s="32">
        <v>44019</v>
      </c>
      <c r="D33" s="33">
        <v>4261</v>
      </c>
      <c r="E33" s="34" t="s">
        <v>7</v>
      </c>
      <c r="F33" s="33">
        <v>3129</v>
      </c>
      <c r="G33" s="19" t="s">
        <v>613</v>
      </c>
      <c r="H33" s="20">
        <v>8</v>
      </c>
      <c r="I33" s="35" t="s">
        <v>6</v>
      </c>
      <c r="J33" s="19" t="s">
        <v>749</v>
      </c>
      <c r="K33" s="21"/>
      <c r="L33" s="451">
        <v>71.599999999999994</v>
      </c>
      <c r="M33" s="466"/>
      <c r="N33" s="247"/>
      <c r="O33" s="247"/>
      <c r="P33" s="247"/>
      <c r="Q33" s="247"/>
    </row>
    <row r="34" spans="1:17" s="44" customFormat="1">
      <c r="A34" s="40" t="s">
        <v>841</v>
      </c>
      <c r="B34" s="48">
        <v>44021</v>
      </c>
      <c r="C34" s="48">
        <v>44020</v>
      </c>
      <c r="D34" s="49">
        <v>4262</v>
      </c>
      <c r="E34" s="40" t="s">
        <v>2</v>
      </c>
      <c r="F34" s="49">
        <v>1397</v>
      </c>
      <c r="G34" s="36" t="s">
        <v>22</v>
      </c>
      <c r="H34" s="47">
        <v>50</v>
      </c>
      <c r="I34" s="45" t="s">
        <v>6</v>
      </c>
      <c r="J34" s="36" t="s">
        <v>97</v>
      </c>
      <c r="K34" s="50"/>
      <c r="L34" s="457">
        <v>470</v>
      </c>
      <c r="M34" s="467"/>
      <c r="N34" s="246"/>
      <c r="O34" s="246"/>
      <c r="P34" s="246"/>
      <c r="Q34" s="246"/>
    </row>
    <row r="35" spans="1:17" s="44" customFormat="1">
      <c r="A35" s="40" t="s">
        <v>267</v>
      </c>
      <c r="B35" s="48">
        <v>44022</v>
      </c>
      <c r="C35" s="48">
        <v>44020</v>
      </c>
      <c r="D35" s="49">
        <v>4263</v>
      </c>
      <c r="E35" s="40" t="s">
        <v>2</v>
      </c>
      <c r="F35" s="49">
        <v>2577</v>
      </c>
      <c r="G35" s="36" t="s">
        <v>5</v>
      </c>
      <c r="H35" s="47">
        <v>3</v>
      </c>
      <c r="I35" s="45" t="s">
        <v>6</v>
      </c>
      <c r="J35" s="36" t="s">
        <v>97</v>
      </c>
      <c r="K35" s="50" t="s">
        <v>834</v>
      </c>
      <c r="L35" s="457">
        <v>69</v>
      </c>
      <c r="M35" s="467"/>
      <c r="N35" s="246"/>
      <c r="O35" s="246"/>
      <c r="P35" s="246"/>
      <c r="Q35" s="246"/>
    </row>
    <row r="36" spans="1:17" s="44" customFormat="1">
      <c r="A36" s="40" t="s">
        <v>150</v>
      </c>
      <c r="B36" s="48">
        <v>44025</v>
      </c>
      <c r="C36" s="48">
        <v>44019</v>
      </c>
      <c r="D36" s="49">
        <v>4264</v>
      </c>
      <c r="E36" s="40" t="s">
        <v>114</v>
      </c>
      <c r="F36" s="49">
        <v>2600</v>
      </c>
      <c r="G36" s="36" t="s">
        <v>200</v>
      </c>
      <c r="H36" s="47" t="s">
        <v>847</v>
      </c>
      <c r="I36" s="45" t="s">
        <v>6</v>
      </c>
      <c r="J36" s="36" t="s">
        <v>97</v>
      </c>
      <c r="K36" s="50"/>
      <c r="L36" s="457"/>
      <c r="M36" s="467" t="s">
        <v>846</v>
      </c>
      <c r="N36" s="246"/>
      <c r="O36" s="246"/>
      <c r="P36" s="246"/>
      <c r="Q36" s="246"/>
    </row>
    <row r="37" spans="1:17" s="44" customFormat="1">
      <c r="A37" s="40" t="s">
        <v>109</v>
      </c>
      <c r="B37" s="48">
        <v>44025</v>
      </c>
      <c r="C37" s="48">
        <v>44019</v>
      </c>
      <c r="D37" s="49">
        <v>0</v>
      </c>
      <c r="E37" s="40" t="s">
        <v>2</v>
      </c>
      <c r="F37" s="49">
        <v>1468</v>
      </c>
      <c r="G37" s="36" t="s">
        <v>21</v>
      </c>
      <c r="H37" s="47">
        <v>20</v>
      </c>
      <c r="I37" s="45" t="s">
        <v>6</v>
      </c>
      <c r="J37" s="36" t="s">
        <v>97</v>
      </c>
      <c r="K37" s="50"/>
      <c r="L37" s="457" t="s">
        <v>842</v>
      </c>
      <c r="M37" s="467"/>
      <c r="N37" s="246"/>
      <c r="O37" s="246"/>
      <c r="P37" s="246"/>
      <c r="Q37" s="246"/>
    </row>
    <row r="38" spans="1:17" s="44" customFormat="1">
      <c r="A38" s="40" t="s">
        <v>109</v>
      </c>
      <c r="B38" s="48">
        <v>44025</v>
      </c>
      <c r="C38" s="48">
        <v>44019</v>
      </c>
      <c r="D38" s="49">
        <v>4269</v>
      </c>
      <c r="E38" s="40" t="s">
        <v>7</v>
      </c>
      <c r="F38" s="49">
        <v>2724</v>
      </c>
      <c r="G38" s="36" t="s">
        <v>164</v>
      </c>
      <c r="H38" s="47">
        <v>10</v>
      </c>
      <c r="I38" s="45" t="s">
        <v>6</v>
      </c>
      <c r="J38" s="36" t="s">
        <v>97</v>
      </c>
      <c r="K38" s="50"/>
      <c r="L38" s="457">
        <v>45.5</v>
      </c>
      <c r="M38" s="467"/>
      <c r="N38" s="246"/>
      <c r="O38" s="246"/>
      <c r="P38" s="246"/>
      <c r="Q38" s="246"/>
    </row>
    <row r="39" spans="1:17" s="44" customFormat="1">
      <c r="A39" s="40" t="s">
        <v>109</v>
      </c>
      <c r="B39" s="48">
        <v>44027</v>
      </c>
      <c r="C39" s="48">
        <v>44018</v>
      </c>
      <c r="D39" s="49">
        <v>4063</v>
      </c>
      <c r="E39" s="40" t="s">
        <v>2</v>
      </c>
      <c r="F39" s="49">
        <v>1869</v>
      </c>
      <c r="G39" s="36" t="s">
        <v>15</v>
      </c>
      <c r="H39" s="47">
        <v>80</v>
      </c>
      <c r="I39" s="45" t="s">
        <v>6</v>
      </c>
      <c r="J39" s="36" t="s">
        <v>97</v>
      </c>
      <c r="K39" s="50"/>
      <c r="L39" s="457">
        <v>264</v>
      </c>
      <c r="M39" s="467"/>
      <c r="N39" s="246"/>
      <c r="O39" s="246"/>
      <c r="P39" s="246"/>
      <c r="Q39" s="246"/>
    </row>
    <row r="40" spans="1:17" s="44" customFormat="1">
      <c r="A40" s="40" t="s">
        <v>845</v>
      </c>
      <c r="B40" s="48">
        <v>44029</v>
      </c>
      <c r="C40" s="48"/>
      <c r="D40" s="49">
        <v>4271</v>
      </c>
      <c r="E40" s="40" t="s">
        <v>2</v>
      </c>
      <c r="F40" s="49">
        <v>843</v>
      </c>
      <c r="G40" s="36" t="s">
        <v>203</v>
      </c>
      <c r="H40" s="47">
        <v>200</v>
      </c>
      <c r="I40" s="45" t="s">
        <v>6</v>
      </c>
      <c r="J40" s="36" t="s">
        <v>97</v>
      </c>
      <c r="K40" s="21" t="s">
        <v>852</v>
      </c>
      <c r="L40" s="457"/>
      <c r="M40" s="467"/>
      <c r="N40" s="246"/>
      <c r="O40" s="246"/>
      <c r="P40" s="246"/>
      <c r="Q40" s="246"/>
    </row>
    <row r="41" spans="1:17" s="44" customFormat="1">
      <c r="A41" s="40"/>
      <c r="B41" s="48">
        <v>44029</v>
      </c>
      <c r="C41" s="48"/>
      <c r="D41" s="49"/>
      <c r="E41" s="40" t="s">
        <v>131</v>
      </c>
      <c r="F41" s="49">
        <v>3163</v>
      </c>
      <c r="G41" s="36" t="s">
        <v>203</v>
      </c>
      <c r="H41" s="47">
        <v>108</v>
      </c>
      <c r="I41" s="45" t="s">
        <v>6</v>
      </c>
      <c r="J41" s="36" t="s">
        <v>97</v>
      </c>
      <c r="K41" s="21" t="s">
        <v>852</v>
      </c>
      <c r="L41" s="457">
        <v>1412.4</v>
      </c>
      <c r="M41" s="467"/>
      <c r="N41" s="246"/>
      <c r="O41" s="246"/>
      <c r="P41" s="246"/>
      <c r="Q41" s="246"/>
    </row>
    <row r="42" spans="1:17" s="43" customFormat="1">
      <c r="A42" s="34" t="s">
        <v>180</v>
      </c>
      <c r="B42" s="32">
        <v>44022</v>
      </c>
      <c r="C42" s="32">
        <v>44020</v>
      </c>
      <c r="D42" s="33">
        <v>4273</v>
      </c>
      <c r="E42" s="34" t="s">
        <v>2</v>
      </c>
      <c r="F42" s="33">
        <v>2927</v>
      </c>
      <c r="G42" s="19" t="s">
        <v>275</v>
      </c>
      <c r="H42" s="20">
        <v>1</v>
      </c>
      <c r="I42" s="35" t="s">
        <v>6</v>
      </c>
      <c r="J42" s="19" t="s">
        <v>749</v>
      </c>
      <c r="K42" s="21"/>
      <c r="L42" s="451">
        <v>90.5</v>
      </c>
      <c r="M42" s="466"/>
      <c r="N42" s="247"/>
      <c r="O42" s="247"/>
      <c r="P42" s="247"/>
      <c r="Q42" s="247"/>
    </row>
    <row r="43" spans="1:17" s="44" customFormat="1">
      <c r="A43" s="40" t="s">
        <v>86</v>
      </c>
      <c r="B43" s="48">
        <v>44026</v>
      </c>
      <c r="C43" s="48">
        <v>44020</v>
      </c>
      <c r="D43" s="49">
        <v>4276</v>
      </c>
      <c r="E43" s="40" t="s">
        <v>216</v>
      </c>
      <c r="F43" s="49">
        <v>1712</v>
      </c>
      <c r="G43" s="36" t="s">
        <v>19</v>
      </c>
      <c r="H43" s="47">
        <v>9</v>
      </c>
      <c r="I43" s="45" t="s">
        <v>6</v>
      </c>
      <c r="J43" s="36" t="s">
        <v>97</v>
      </c>
      <c r="K43" s="50"/>
      <c r="L43" s="457">
        <v>277.5</v>
      </c>
      <c r="M43" s="467"/>
      <c r="N43" s="246"/>
      <c r="O43" s="246"/>
      <c r="P43" s="246"/>
      <c r="Q43" s="246"/>
    </row>
    <row r="44" spans="1:17" s="44" customFormat="1">
      <c r="A44" s="40" t="s">
        <v>82</v>
      </c>
      <c r="B44" s="48">
        <v>44020</v>
      </c>
      <c r="C44" s="48">
        <v>44020</v>
      </c>
      <c r="D44" s="49">
        <v>4276</v>
      </c>
      <c r="E44" s="40" t="s">
        <v>2</v>
      </c>
      <c r="F44" s="49">
        <v>2422</v>
      </c>
      <c r="G44" s="36" t="s">
        <v>19</v>
      </c>
      <c r="H44" s="47" t="s">
        <v>849</v>
      </c>
      <c r="I44" s="45" t="s">
        <v>6</v>
      </c>
      <c r="J44" s="36" t="s">
        <v>97</v>
      </c>
      <c r="K44" s="50"/>
      <c r="L44" s="457"/>
      <c r="M44" s="467"/>
      <c r="N44" s="246"/>
      <c r="O44" s="246"/>
      <c r="P44" s="246"/>
      <c r="Q44" s="246"/>
    </row>
    <row r="45" spans="1:17" s="43" customFormat="1">
      <c r="A45" s="34" t="s">
        <v>201</v>
      </c>
      <c r="B45" s="32">
        <v>44029</v>
      </c>
      <c r="C45" s="32">
        <v>44021</v>
      </c>
      <c r="D45" s="33">
        <v>4281</v>
      </c>
      <c r="E45" s="34" t="s">
        <v>7</v>
      </c>
      <c r="F45" s="33">
        <v>2868</v>
      </c>
      <c r="G45" s="19" t="s">
        <v>214</v>
      </c>
      <c r="H45" s="20">
        <v>25</v>
      </c>
      <c r="I45" s="35" t="s">
        <v>6</v>
      </c>
      <c r="J45" s="19" t="s">
        <v>749</v>
      </c>
      <c r="K45" s="21"/>
      <c r="L45" s="451">
        <v>300</v>
      </c>
      <c r="M45" s="466"/>
      <c r="N45" s="247"/>
      <c r="O45" s="247"/>
      <c r="P45" s="247"/>
      <c r="Q45" s="247"/>
    </row>
    <row r="46" spans="1:17" s="44" customFormat="1">
      <c r="A46" s="40" t="s">
        <v>249</v>
      </c>
      <c r="B46" s="48">
        <v>44022</v>
      </c>
      <c r="C46" s="48">
        <v>44021</v>
      </c>
      <c r="D46" s="49">
        <v>4280</v>
      </c>
      <c r="E46" s="40" t="s">
        <v>153</v>
      </c>
      <c r="F46" s="49">
        <v>3102</v>
      </c>
      <c r="G46" s="36" t="s">
        <v>16</v>
      </c>
      <c r="H46" s="47">
        <v>10</v>
      </c>
      <c r="I46" s="45" t="s">
        <v>6</v>
      </c>
      <c r="J46" s="36" t="s">
        <v>97</v>
      </c>
      <c r="K46" s="50"/>
      <c r="L46" s="457"/>
      <c r="M46" s="467"/>
      <c r="N46" s="246"/>
      <c r="O46" s="246"/>
      <c r="P46" s="246"/>
      <c r="Q46" s="246"/>
    </row>
    <row r="47" spans="1:17" s="43" customFormat="1">
      <c r="A47" s="34"/>
      <c r="B47" s="32"/>
      <c r="C47" s="32"/>
      <c r="D47" s="33"/>
      <c r="E47" s="34" t="s">
        <v>44</v>
      </c>
      <c r="F47" s="33">
        <v>3184</v>
      </c>
      <c r="G47" s="19" t="s">
        <v>804</v>
      </c>
      <c r="H47" s="20">
        <v>4</v>
      </c>
      <c r="I47" s="35" t="s">
        <v>6</v>
      </c>
      <c r="J47" s="19" t="s">
        <v>749</v>
      </c>
      <c r="K47" s="21"/>
      <c r="L47" s="451">
        <v>185.6</v>
      </c>
      <c r="M47" s="466"/>
      <c r="N47" s="247"/>
      <c r="O47" s="247"/>
      <c r="P47" s="247"/>
      <c r="Q47" s="247"/>
    </row>
    <row r="48" spans="1:17" s="43" customFormat="1">
      <c r="A48" s="34" t="s">
        <v>109</v>
      </c>
      <c r="B48" s="32">
        <v>44022</v>
      </c>
      <c r="C48" s="32">
        <v>44021</v>
      </c>
      <c r="D48" s="33">
        <v>4282</v>
      </c>
      <c r="E48" s="34" t="s">
        <v>44</v>
      </c>
      <c r="F48" s="33">
        <v>3074</v>
      </c>
      <c r="G48" s="19" t="s">
        <v>506</v>
      </c>
      <c r="H48" s="20">
        <v>2</v>
      </c>
      <c r="I48" s="35" t="s">
        <v>6</v>
      </c>
      <c r="J48" s="19" t="s">
        <v>749</v>
      </c>
      <c r="K48" s="21"/>
      <c r="L48" s="451">
        <v>18.899999999999999</v>
      </c>
      <c r="M48" s="466"/>
      <c r="N48" s="247"/>
      <c r="O48" s="247"/>
      <c r="P48" s="247"/>
      <c r="Q48" s="247"/>
    </row>
    <row r="49" spans="1:17" s="44" customFormat="1">
      <c r="A49" s="40" t="s">
        <v>848</v>
      </c>
      <c r="B49" s="48">
        <v>44022</v>
      </c>
      <c r="C49" s="48">
        <v>44021</v>
      </c>
      <c r="D49" s="49">
        <v>4279</v>
      </c>
      <c r="E49" s="40" t="s">
        <v>7</v>
      </c>
      <c r="F49" s="49">
        <v>2172</v>
      </c>
      <c r="G49" s="36" t="s">
        <v>16</v>
      </c>
      <c r="H49" s="47">
        <v>10</v>
      </c>
      <c r="I49" s="45" t="s">
        <v>6</v>
      </c>
      <c r="J49" s="36" t="s">
        <v>97</v>
      </c>
      <c r="K49" s="50"/>
      <c r="L49" s="457">
        <v>105</v>
      </c>
      <c r="M49" s="467"/>
      <c r="N49" s="246"/>
      <c r="O49" s="246"/>
      <c r="P49" s="246"/>
      <c r="Q49" s="246"/>
    </row>
    <row r="50" spans="1:17" s="43" customFormat="1">
      <c r="A50" s="34" t="s">
        <v>107</v>
      </c>
      <c r="B50" s="32">
        <v>44026</v>
      </c>
      <c r="C50" s="32">
        <v>44022</v>
      </c>
      <c r="D50" s="33">
        <v>4290</v>
      </c>
      <c r="E50" s="34" t="s">
        <v>2</v>
      </c>
      <c r="F50" s="33">
        <v>2720</v>
      </c>
      <c r="G50" s="19" t="s">
        <v>162</v>
      </c>
      <c r="H50" s="20">
        <v>27</v>
      </c>
      <c r="I50" s="35" t="s">
        <v>6</v>
      </c>
      <c r="J50" s="19" t="s">
        <v>749</v>
      </c>
      <c r="K50" s="21"/>
      <c r="L50" s="451">
        <v>110.4</v>
      </c>
      <c r="M50" s="466"/>
      <c r="N50" s="247"/>
      <c r="O50" s="247"/>
      <c r="P50" s="247"/>
      <c r="Q50" s="247"/>
    </row>
    <row r="51" spans="1:17" s="43" customFormat="1">
      <c r="A51" s="34" t="s">
        <v>851</v>
      </c>
      <c r="B51" s="32">
        <v>44025</v>
      </c>
      <c r="C51" s="32">
        <v>44021</v>
      </c>
      <c r="D51" s="33">
        <v>4293</v>
      </c>
      <c r="E51" s="34" t="s">
        <v>2</v>
      </c>
      <c r="F51" s="33">
        <v>2396</v>
      </c>
      <c r="G51" s="19" t="s">
        <v>14</v>
      </c>
      <c r="H51" s="20">
        <v>15</v>
      </c>
      <c r="I51" s="35" t="s">
        <v>6</v>
      </c>
      <c r="J51" s="19" t="s">
        <v>749</v>
      </c>
      <c r="K51" s="21"/>
      <c r="L51" s="451">
        <v>36.75</v>
      </c>
      <c r="M51" s="466"/>
      <c r="N51" s="247"/>
      <c r="O51" s="247"/>
      <c r="P51" s="247"/>
      <c r="Q51" s="247"/>
    </row>
    <row r="52" spans="1:17" s="44" customFormat="1">
      <c r="A52" s="40" t="s">
        <v>109</v>
      </c>
      <c r="B52" s="48">
        <v>44026</v>
      </c>
      <c r="C52" s="48">
        <v>44025</v>
      </c>
      <c r="D52" s="49">
        <v>4295</v>
      </c>
      <c r="E52" s="40" t="s">
        <v>2</v>
      </c>
      <c r="F52" s="49">
        <v>1545</v>
      </c>
      <c r="G52" s="36" t="s">
        <v>36</v>
      </c>
      <c r="H52" s="47">
        <v>20</v>
      </c>
      <c r="I52" s="45" t="s">
        <v>6</v>
      </c>
      <c r="J52" s="36" t="s">
        <v>97</v>
      </c>
      <c r="K52" s="50"/>
      <c r="L52" s="457">
        <v>483</v>
      </c>
      <c r="M52" s="467"/>
      <c r="N52" s="246"/>
      <c r="O52" s="246"/>
      <c r="P52" s="246"/>
      <c r="Q52" s="246"/>
    </row>
    <row r="53" spans="1:17" s="44" customFormat="1">
      <c r="A53" s="40" t="s">
        <v>383</v>
      </c>
      <c r="B53" s="48">
        <v>44026</v>
      </c>
      <c r="C53" s="48">
        <v>44022</v>
      </c>
      <c r="D53" s="49"/>
      <c r="E53" s="40" t="s">
        <v>2</v>
      </c>
      <c r="F53" s="49">
        <v>838</v>
      </c>
      <c r="G53" s="36" t="s">
        <v>5</v>
      </c>
      <c r="H53" s="47">
        <v>43</v>
      </c>
      <c r="I53" s="45" t="s">
        <v>6</v>
      </c>
      <c r="J53" s="36" t="s">
        <v>97</v>
      </c>
      <c r="K53" s="50"/>
      <c r="L53" s="457">
        <v>1400</v>
      </c>
      <c r="M53" s="467"/>
      <c r="N53" s="246"/>
      <c r="O53" s="246"/>
      <c r="P53" s="246"/>
      <c r="Q53" s="246"/>
    </row>
    <row r="54" spans="1:17" s="44" customFormat="1">
      <c r="A54" s="40" t="s">
        <v>853</v>
      </c>
      <c r="B54" s="48">
        <v>44027</v>
      </c>
      <c r="C54" s="48">
        <v>44025</v>
      </c>
      <c r="D54" s="49">
        <v>4288</v>
      </c>
      <c r="E54" s="40" t="s">
        <v>2</v>
      </c>
      <c r="F54" s="49">
        <v>2761</v>
      </c>
      <c r="G54" s="36" t="s">
        <v>63</v>
      </c>
      <c r="H54" s="47">
        <v>5</v>
      </c>
      <c r="I54" s="45" t="s">
        <v>6</v>
      </c>
      <c r="J54" s="36" t="s">
        <v>97</v>
      </c>
      <c r="K54" s="50"/>
      <c r="L54" s="457">
        <v>232</v>
      </c>
      <c r="M54" s="467"/>
      <c r="N54" s="246"/>
      <c r="O54" s="246"/>
      <c r="P54" s="246"/>
      <c r="Q54" s="246"/>
    </row>
    <row r="55" spans="1:17" s="44" customFormat="1">
      <c r="A55" s="40" t="s">
        <v>854</v>
      </c>
      <c r="B55" s="48">
        <v>44022</v>
      </c>
      <c r="C55" s="48">
        <v>44022</v>
      </c>
      <c r="D55" s="49">
        <v>4313</v>
      </c>
      <c r="E55" s="40" t="s">
        <v>2</v>
      </c>
      <c r="F55" s="49">
        <v>838</v>
      </c>
      <c r="G55" s="36" t="s">
        <v>5</v>
      </c>
      <c r="H55" s="47">
        <v>3</v>
      </c>
      <c r="I55" s="45" t="s">
        <v>6</v>
      </c>
      <c r="J55" s="36" t="s">
        <v>97</v>
      </c>
      <c r="K55" s="50"/>
      <c r="L55" s="457">
        <v>72</v>
      </c>
      <c r="M55" s="467"/>
      <c r="N55" s="246"/>
      <c r="O55" s="246"/>
      <c r="P55" s="246"/>
      <c r="Q55" s="246"/>
    </row>
    <row r="56" spans="1:17" s="44" customFormat="1">
      <c r="A56" s="40" t="s">
        <v>767</v>
      </c>
      <c r="B56" s="48">
        <v>44027</v>
      </c>
      <c r="C56" s="48"/>
      <c r="D56" s="49">
        <v>4319</v>
      </c>
      <c r="E56" s="40" t="s">
        <v>7</v>
      </c>
      <c r="F56" s="49">
        <v>2467</v>
      </c>
      <c r="G56" s="36" t="s">
        <v>63</v>
      </c>
      <c r="H56" s="47">
        <v>2</v>
      </c>
      <c r="I56" s="45" t="s">
        <v>6</v>
      </c>
      <c r="J56" s="36" t="s">
        <v>97</v>
      </c>
      <c r="K56" s="50"/>
      <c r="L56" s="457"/>
      <c r="M56" s="467"/>
      <c r="N56" s="246"/>
      <c r="O56" s="246"/>
      <c r="P56" s="246"/>
      <c r="Q56" s="246"/>
    </row>
    <row r="57" spans="1:17" s="44" customFormat="1">
      <c r="A57" s="40"/>
      <c r="B57" s="48"/>
      <c r="C57" s="48"/>
      <c r="D57" s="49"/>
      <c r="E57" s="40" t="s">
        <v>2</v>
      </c>
      <c r="F57" s="49">
        <v>2515</v>
      </c>
      <c r="G57" s="36" t="s">
        <v>35</v>
      </c>
      <c r="H57" s="47">
        <v>5</v>
      </c>
      <c r="I57" s="45" t="s">
        <v>6</v>
      </c>
      <c r="J57" s="36" t="s">
        <v>97</v>
      </c>
      <c r="K57" s="50"/>
      <c r="L57" s="457">
        <v>219.48</v>
      </c>
      <c r="M57" s="467"/>
      <c r="N57" s="246"/>
      <c r="O57" s="246"/>
      <c r="P57" s="246"/>
      <c r="Q57" s="246"/>
    </row>
    <row r="58" spans="1:17" s="43" customFormat="1">
      <c r="A58" s="34" t="s">
        <v>175</v>
      </c>
      <c r="B58" s="32">
        <v>44033</v>
      </c>
      <c r="C58" s="32">
        <v>44029</v>
      </c>
      <c r="D58" s="33">
        <v>4277</v>
      </c>
      <c r="E58" s="34" t="s">
        <v>2</v>
      </c>
      <c r="F58" s="33">
        <v>2264</v>
      </c>
      <c r="G58" s="19" t="s">
        <v>4</v>
      </c>
      <c r="H58" s="20" t="s">
        <v>867</v>
      </c>
      <c r="I58" s="35" t="s">
        <v>6</v>
      </c>
      <c r="J58" s="19" t="s">
        <v>749</v>
      </c>
      <c r="K58" s="21"/>
      <c r="L58" s="451">
        <v>1760</v>
      </c>
      <c r="M58" s="466"/>
      <c r="N58" s="247"/>
      <c r="O58" s="247"/>
      <c r="P58" s="247"/>
      <c r="Q58" s="247"/>
    </row>
    <row r="59" spans="1:17" s="44" customFormat="1">
      <c r="A59" s="40" t="s">
        <v>101</v>
      </c>
      <c r="B59" s="48">
        <v>44026</v>
      </c>
      <c r="C59" s="48">
        <v>44025</v>
      </c>
      <c r="D59" s="49">
        <v>4323</v>
      </c>
      <c r="E59" s="40" t="s">
        <v>2</v>
      </c>
      <c r="F59" s="49">
        <v>2740</v>
      </c>
      <c r="G59" s="36" t="s">
        <v>103</v>
      </c>
      <c r="H59" s="47">
        <v>10</v>
      </c>
      <c r="I59" s="45" t="s">
        <v>6</v>
      </c>
      <c r="J59" s="36" t="s">
        <v>97</v>
      </c>
      <c r="K59" s="50"/>
      <c r="L59" s="457">
        <v>148</v>
      </c>
      <c r="M59" s="467"/>
      <c r="N59" s="246"/>
      <c r="O59" s="246"/>
      <c r="P59" s="246"/>
      <c r="Q59" s="246"/>
    </row>
    <row r="60" spans="1:17" s="43" customFormat="1">
      <c r="A60" s="34" t="s">
        <v>388</v>
      </c>
      <c r="B60" s="32">
        <v>44032</v>
      </c>
      <c r="C60" s="32">
        <v>44033</v>
      </c>
      <c r="D60" s="33">
        <v>4314</v>
      </c>
      <c r="E60" s="34" t="s">
        <v>2</v>
      </c>
      <c r="F60" s="33">
        <v>951</v>
      </c>
      <c r="G60" s="19" t="s">
        <v>58</v>
      </c>
      <c r="H60" s="20">
        <v>10</v>
      </c>
      <c r="I60" s="35" t="s">
        <v>6</v>
      </c>
      <c r="J60" s="19" t="s">
        <v>486</v>
      </c>
      <c r="K60" s="21">
        <v>1476</v>
      </c>
      <c r="L60" s="451"/>
      <c r="M60" s="466"/>
      <c r="N60" s="247"/>
      <c r="O60" s="247"/>
      <c r="P60" s="247"/>
      <c r="Q60" s="247"/>
    </row>
    <row r="61" spans="1:17" s="43" customFormat="1">
      <c r="A61" s="34" t="s">
        <v>109</v>
      </c>
      <c r="B61" s="32">
        <v>44027</v>
      </c>
      <c r="C61" s="32">
        <v>44027</v>
      </c>
      <c r="D61" s="33">
        <v>4296</v>
      </c>
      <c r="E61" s="34" t="s">
        <v>2</v>
      </c>
      <c r="F61" s="33">
        <v>2792</v>
      </c>
      <c r="G61" s="19" t="s">
        <v>183</v>
      </c>
      <c r="H61" s="20">
        <v>40</v>
      </c>
      <c r="I61" s="35" t="s">
        <v>6</v>
      </c>
      <c r="J61" s="19" t="s">
        <v>749</v>
      </c>
      <c r="K61" s="21"/>
      <c r="L61" s="451">
        <v>212</v>
      </c>
      <c r="M61" s="466"/>
      <c r="N61" s="247"/>
      <c r="O61" s="247"/>
      <c r="P61" s="247"/>
      <c r="Q61" s="247"/>
    </row>
    <row r="62" spans="1:17" s="43" customFormat="1">
      <c r="A62" s="34" t="s">
        <v>109</v>
      </c>
      <c r="B62" s="32">
        <v>44027</v>
      </c>
      <c r="C62" s="32">
        <v>44027</v>
      </c>
      <c r="D62" s="33">
        <v>4320</v>
      </c>
      <c r="E62" s="34" t="s">
        <v>2</v>
      </c>
      <c r="F62" s="33">
        <v>1139</v>
      </c>
      <c r="G62" s="19" t="s">
        <v>139</v>
      </c>
      <c r="H62" s="20">
        <v>10</v>
      </c>
      <c r="I62" s="35" t="s">
        <v>6</v>
      </c>
      <c r="J62" s="19" t="s">
        <v>749</v>
      </c>
      <c r="K62" s="21"/>
      <c r="L62" s="451"/>
      <c r="M62" s="466"/>
      <c r="N62" s="247"/>
      <c r="O62" s="247"/>
      <c r="P62" s="247"/>
      <c r="Q62" s="247"/>
    </row>
    <row r="63" spans="1:17" s="44" customFormat="1">
      <c r="A63" s="40"/>
      <c r="B63" s="48"/>
      <c r="C63" s="48">
        <v>44025</v>
      </c>
      <c r="D63" s="49"/>
      <c r="E63" s="40" t="s">
        <v>2</v>
      </c>
      <c r="F63" s="49">
        <v>2759</v>
      </c>
      <c r="G63" s="36" t="s">
        <v>170</v>
      </c>
      <c r="H63" s="47">
        <v>21</v>
      </c>
      <c r="I63" s="45" t="s">
        <v>6</v>
      </c>
      <c r="J63" s="36" t="s">
        <v>97</v>
      </c>
      <c r="K63" s="50"/>
      <c r="L63" s="457">
        <v>465.5</v>
      </c>
      <c r="M63" s="467"/>
      <c r="N63" s="246"/>
      <c r="O63" s="246"/>
      <c r="P63" s="246"/>
      <c r="Q63" s="246"/>
    </row>
    <row r="64" spans="1:17" s="43" customFormat="1">
      <c r="A64" s="34" t="s">
        <v>168</v>
      </c>
      <c r="B64" s="32">
        <v>44033</v>
      </c>
      <c r="C64" s="32">
        <v>44032</v>
      </c>
      <c r="D64" s="33">
        <v>4321</v>
      </c>
      <c r="E64" s="34" t="s">
        <v>2</v>
      </c>
      <c r="F64" s="33">
        <v>1215</v>
      </c>
      <c r="G64" s="19" t="s">
        <v>87</v>
      </c>
      <c r="H64" s="20">
        <v>26</v>
      </c>
      <c r="I64" s="35" t="s">
        <v>6</v>
      </c>
      <c r="J64" s="19" t="s">
        <v>749</v>
      </c>
      <c r="K64" s="21"/>
      <c r="L64" s="451"/>
      <c r="M64" s="466"/>
      <c r="N64" s="247"/>
      <c r="O64" s="247"/>
      <c r="P64" s="247"/>
      <c r="Q64" s="247"/>
    </row>
    <row r="65" spans="1:17" s="43" customFormat="1">
      <c r="A65" s="34"/>
      <c r="B65" s="32"/>
      <c r="C65" s="32">
        <v>44034</v>
      </c>
      <c r="D65" s="33"/>
      <c r="E65" s="34" t="s">
        <v>2</v>
      </c>
      <c r="F65" s="33">
        <v>951</v>
      </c>
      <c r="G65" s="19" t="s">
        <v>58</v>
      </c>
      <c r="H65" s="20" t="s">
        <v>878</v>
      </c>
      <c r="I65" s="35" t="s">
        <v>6</v>
      </c>
      <c r="J65" s="19" t="s">
        <v>486</v>
      </c>
      <c r="K65" s="21">
        <v>1476</v>
      </c>
      <c r="L65" s="451">
        <v>569.1</v>
      </c>
      <c r="M65" s="466"/>
      <c r="N65" s="247"/>
      <c r="O65" s="247"/>
      <c r="P65" s="247"/>
      <c r="Q65" s="247"/>
    </row>
    <row r="66" spans="1:17" s="43" customFormat="1">
      <c r="A66" s="34" t="s">
        <v>372</v>
      </c>
      <c r="B66" s="32">
        <v>44034</v>
      </c>
      <c r="C66" s="32">
        <v>44034</v>
      </c>
      <c r="D66" s="33">
        <v>4330</v>
      </c>
      <c r="E66" s="34" t="s">
        <v>2</v>
      </c>
      <c r="F66" s="33">
        <v>3224</v>
      </c>
      <c r="G66" s="19" t="s">
        <v>855</v>
      </c>
      <c r="H66" s="20">
        <v>52</v>
      </c>
      <c r="I66" s="35" t="s">
        <v>6</v>
      </c>
      <c r="J66" s="19" t="s">
        <v>749</v>
      </c>
      <c r="K66" s="21"/>
      <c r="L66" s="451">
        <v>280</v>
      </c>
      <c r="M66" s="466"/>
      <c r="N66" s="247"/>
      <c r="O66" s="247"/>
      <c r="P66" s="247"/>
      <c r="Q66" s="247"/>
    </row>
    <row r="67" spans="1:17" s="43" customFormat="1">
      <c r="A67" s="34" t="s">
        <v>173</v>
      </c>
      <c r="B67" s="32">
        <v>44034</v>
      </c>
      <c r="C67" s="32">
        <v>44032</v>
      </c>
      <c r="D67" s="33">
        <v>4329</v>
      </c>
      <c r="E67" s="34" t="s">
        <v>2</v>
      </c>
      <c r="F67" s="33">
        <v>2491</v>
      </c>
      <c r="G67" s="19" t="s">
        <v>122</v>
      </c>
      <c r="H67" s="20" t="s">
        <v>876</v>
      </c>
      <c r="I67" s="35" t="s">
        <v>6</v>
      </c>
      <c r="J67" s="19" t="s">
        <v>749</v>
      </c>
      <c r="K67" s="21"/>
      <c r="L67" s="451">
        <v>215</v>
      </c>
      <c r="M67" s="466"/>
      <c r="N67" s="247"/>
      <c r="O67" s="247"/>
      <c r="P67" s="247"/>
      <c r="Q67" s="247"/>
    </row>
    <row r="68" spans="1:17" s="44" customFormat="1">
      <c r="A68" s="40" t="s">
        <v>141</v>
      </c>
      <c r="B68" s="48">
        <v>44027</v>
      </c>
      <c r="C68" s="48">
        <v>44026</v>
      </c>
      <c r="D68" s="49">
        <v>4332</v>
      </c>
      <c r="E68" s="40" t="s">
        <v>2</v>
      </c>
      <c r="F68" s="49">
        <v>1397</v>
      </c>
      <c r="G68" s="36" t="s">
        <v>22</v>
      </c>
      <c r="H68" s="47">
        <v>35</v>
      </c>
      <c r="I68" s="45" t="s">
        <v>6</v>
      </c>
      <c r="J68" s="36" t="s">
        <v>97</v>
      </c>
      <c r="K68" s="50"/>
      <c r="L68" s="457">
        <v>280</v>
      </c>
      <c r="M68" s="467"/>
      <c r="N68" s="246"/>
      <c r="O68" s="246"/>
      <c r="P68" s="246"/>
      <c r="Q68" s="246"/>
    </row>
    <row r="69" spans="1:17" s="44" customFormat="1">
      <c r="A69" s="40" t="s">
        <v>201</v>
      </c>
      <c r="B69" s="48">
        <v>44027</v>
      </c>
      <c r="C69" s="48">
        <v>44026</v>
      </c>
      <c r="D69" s="49">
        <v>4333</v>
      </c>
      <c r="E69" s="40" t="s">
        <v>2</v>
      </c>
      <c r="F69" s="49">
        <v>855</v>
      </c>
      <c r="G69" s="36" t="s">
        <v>38</v>
      </c>
      <c r="H69" s="47">
        <v>46</v>
      </c>
      <c r="I69" s="45" t="s">
        <v>6</v>
      </c>
      <c r="J69" s="36" t="s">
        <v>97</v>
      </c>
      <c r="K69" s="50"/>
      <c r="L69" s="457">
        <v>450</v>
      </c>
      <c r="M69" s="467"/>
      <c r="N69" s="246"/>
      <c r="O69" s="246"/>
      <c r="P69" s="246"/>
      <c r="Q69" s="246"/>
    </row>
    <row r="70" spans="1:17" s="44" customFormat="1">
      <c r="A70" s="40" t="s">
        <v>112</v>
      </c>
      <c r="B70" s="48">
        <v>44029</v>
      </c>
      <c r="C70" s="48">
        <v>44027</v>
      </c>
      <c r="D70" s="49">
        <v>4334</v>
      </c>
      <c r="E70" s="40" t="s">
        <v>216</v>
      </c>
      <c r="F70" s="49">
        <v>2586</v>
      </c>
      <c r="G70" s="36" t="s">
        <v>31</v>
      </c>
      <c r="H70" s="47">
        <v>50</v>
      </c>
      <c r="I70" s="45" t="s">
        <v>6</v>
      </c>
      <c r="J70" s="36" t="s">
        <v>97</v>
      </c>
      <c r="K70" s="50"/>
      <c r="L70" s="457"/>
      <c r="M70" s="467"/>
      <c r="N70" s="246"/>
      <c r="O70" s="246"/>
      <c r="P70" s="246"/>
      <c r="Q70" s="246"/>
    </row>
    <row r="71" spans="1:17" s="44" customFormat="1">
      <c r="A71" s="40"/>
      <c r="B71" s="48"/>
      <c r="C71" s="48"/>
      <c r="D71" s="49"/>
      <c r="E71" s="40" t="s">
        <v>131</v>
      </c>
      <c r="F71" s="49">
        <v>2903</v>
      </c>
      <c r="G71" s="36" t="s">
        <v>31</v>
      </c>
      <c r="H71" s="47" t="s">
        <v>866</v>
      </c>
      <c r="I71" s="45" t="s">
        <v>6</v>
      </c>
      <c r="J71" s="36" t="s">
        <v>97</v>
      </c>
      <c r="K71" s="50"/>
      <c r="L71" s="457">
        <v>959</v>
      </c>
      <c r="M71" s="467"/>
      <c r="N71" s="246"/>
      <c r="O71" s="246"/>
      <c r="P71" s="246"/>
      <c r="Q71" s="246"/>
    </row>
    <row r="72" spans="1:17" s="44" customFormat="1">
      <c r="A72" s="40" t="s">
        <v>772</v>
      </c>
      <c r="B72" s="48">
        <v>44033</v>
      </c>
      <c r="C72" s="48">
        <v>44032</v>
      </c>
      <c r="D72" s="49">
        <v>4339</v>
      </c>
      <c r="E72" s="40" t="s">
        <v>2</v>
      </c>
      <c r="F72" s="49">
        <v>822</v>
      </c>
      <c r="G72" s="36" t="s">
        <v>19</v>
      </c>
      <c r="H72" s="47" t="s">
        <v>870</v>
      </c>
      <c r="I72" s="45" t="s">
        <v>6</v>
      </c>
      <c r="J72" s="36" t="s">
        <v>97</v>
      </c>
      <c r="K72" s="50"/>
      <c r="L72" s="457">
        <v>556</v>
      </c>
      <c r="M72" s="467"/>
      <c r="N72" s="246"/>
      <c r="O72" s="246"/>
      <c r="P72" s="246"/>
      <c r="Q72" s="246"/>
    </row>
    <row r="73" spans="1:17" s="44" customFormat="1">
      <c r="A73" s="40" t="s">
        <v>862</v>
      </c>
      <c r="B73" s="48">
        <v>44033</v>
      </c>
      <c r="C73" s="48">
        <v>44027</v>
      </c>
      <c r="D73" s="49">
        <v>4345</v>
      </c>
      <c r="E73" s="40" t="s">
        <v>2</v>
      </c>
      <c r="F73" s="49">
        <v>3186</v>
      </c>
      <c r="G73" s="36" t="s">
        <v>18</v>
      </c>
      <c r="H73" s="47">
        <v>5</v>
      </c>
      <c r="I73" s="45" t="s">
        <v>6</v>
      </c>
      <c r="J73" s="36" t="s">
        <v>97</v>
      </c>
      <c r="K73" s="50"/>
      <c r="L73" s="457">
        <v>125</v>
      </c>
      <c r="M73" s="467"/>
      <c r="N73" s="246"/>
      <c r="O73" s="246"/>
      <c r="P73" s="246"/>
      <c r="Q73" s="246"/>
    </row>
    <row r="74" spans="1:17" s="44" customFormat="1">
      <c r="A74" s="40" t="s">
        <v>124</v>
      </c>
      <c r="B74" s="48">
        <v>44033</v>
      </c>
      <c r="C74" s="48">
        <v>44029</v>
      </c>
      <c r="D74" s="49">
        <v>4347</v>
      </c>
      <c r="E74" s="40" t="s">
        <v>2</v>
      </c>
      <c r="F74" s="49">
        <v>2761</v>
      </c>
      <c r="G74" s="36" t="s">
        <v>63</v>
      </c>
      <c r="H74" s="47" t="s">
        <v>868</v>
      </c>
      <c r="I74" s="45" t="s">
        <v>6</v>
      </c>
      <c r="J74" s="36" t="s">
        <v>97</v>
      </c>
      <c r="K74" s="50"/>
      <c r="L74" s="457"/>
      <c r="M74" s="467"/>
      <c r="N74" s="246"/>
      <c r="O74" s="246"/>
      <c r="P74" s="246"/>
      <c r="Q74" s="246"/>
    </row>
    <row r="75" spans="1:17">
      <c r="A75" s="136" t="s">
        <v>863</v>
      </c>
      <c r="B75" s="31">
        <v>44035</v>
      </c>
      <c r="C75" s="31">
        <v>44032</v>
      </c>
      <c r="D75" s="28">
        <v>4343</v>
      </c>
      <c r="E75" s="136" t="s">
        <v>2</v>
      </c>
      <c r="F75" s="28">
        <v>1454</v>
      </c>
      <c r="G75" s="9" t="s">
        <v>864</v>
      </c>
      <c r="H75" s="13">
        <v>5</v>
      </c>
      <c r="I75" s="25" t="s">
        <v>6</v>
      </c>
      <c r="J75" s="9" t="s">
        <v>749</v>
      </c>
      <c r="K75" s="22"/>
      <c r="L75" s="450">
        <v>32.5</v>
      </c>
    </row>
    <row r="76" spans="1:17">
      <c r="A76" s="136" t="s">
        <v>865</v>
      </c>
      <c r="B76" s="31">
        <v>44036</v>
      </c>
      <c r="C76" s="31">
        <v>44033</v>
      </c>
      <c r="D76" s="28">
        <v>4350</v>
      </c>
      <c r="E76" s="136" t="s">
        <v>670</v>
      </c>
      <c r="F76" s="28">
        <v>1550</v>
      </c>
      <c r="G76" s="9" t="s">
        <v>88</v>
      </c>
      <c r="H76" s="13">
        <v>10</v>
      </c>
      <c r="I76" s="25" t="s">
        <v>6</v>
      </c>
      <c r="J76" s="9" t="s">
        <v>749</v>
      </c>
      <c r="K76" s="22"/>
      <c r="L76" s="450">
        <v>344.7</v>
      </c>
    </row>
    <row r="77" spans="1:17" s="44" customFormat="1">
      <c r="A77" s="40" t="s">
        <v>767</v>
      </c>
      <c r="B77" s="48">
        <v>44034</v>
      </c>
      <c r="C77" s="48">
        <v>44028</v>
      </c>
      <c r="D77" s="49">
        <v>4354</v>
      </c>
      <c r="E77" s="40" t="s">
        <v>2</v>
      </c>
      <c r="F77" s="49">
        <v>2357</v>
      </c>
      <c r="G77" s="36" t="s">
        <v>35</v>
      </c>
      <c r="H77" s="47">
        <v>5</v>
      </c>
      <c r="I77" s="45" t="s">
        <v>6</v>
      </c>
      <c r="J77" s="36" t="s">
        <v>97</v>
      </c>
      <c r="K77" s="50"/>
      <c r="L77" s="457">
        <v>100</v>
      </c>
      <c r="M77" s="467"/>
      <c r="N77" s="246"/>
      <c r="O77" s="246"/>
      <c r="P77" s="246"/>
      <c r="Q77" s="246"/>
    </row>
    <row r="78" spans="1:17" s="44" customFormat="1">
      <c r="A78" s="40" t="s">
        <v>82</v>
      </c>
      <c r="B78" s="48">
        <v>44027</v>
      </c>
      <c r="C78" s="48">
        <v>44027</v>
      </c>
      <c r="D78" s="49">
        <v>4354</v>
      </c>
      <c r="E78" s="40" t="s">
        <v>2</v>
      </c>
      <c r="F78" s="49">
        <v>2515</v>
      </c>
      <c r="G78" s="36" t="s">
        <v>35</v>
      </c>
      <c r="H78" s="47">
        <v>10</v>
      </c>
      <c r="I78" s="45" t="s">
        <v>6</v>
      </c>
      <c r="J78" s="36" t="s">
        <v>97</v>
      </c>
      <c r="K78" s="50"/>
      <c r="L78" s="457">
        <v>0</v>
      </c>
      <c r="M78" s="467"/>
      <c r="N78" s="246"/>
      <c r="O78" s="246"/>
      <c r="P78" s="246"/>
      <c r="Q78" s="246"/>
    </row>
    <row r="79" spans="1:17" s="44" customFormat="1">
      <c r="A79" s="40" t="s">
        <v>68</v>
      </c>
      <c r="B79" s="48">
        <v>44034</v>
      </c>
      <c r="C79" s="48">
        <v>44028</v>
      </c>
      <c r="D79" s="49">
        <v>1960</v>
      </c>
      <c r="E79" s="40" t="s">
        <v>2</v>
      </c>
      <c r="F79" s="49">
        <v>1960</v>
      </c>
      <c r="G79" s="36" t="s">
        <v>13</v>
      </c>
      <c r="H79" s="47">
        <v>20</v>
      </c>
      <c r="I79" s="45" t="s">
        <v>6</v>
      </c>
      <c r="J79" s="36" t="s">
        <v>97</v>
      </c>
      <c r="K79" s="50"/>
      <c r="L79" s="457">
        <v>406</v>
      </c>
      <c r="M79" s="467"/>
      <c r="N79" s="246"/>
      <c r="O79" s="246"/>
      <c r="P79" s="246"/>
      <c r="Q79" s="246"/>
    </row>
    <row r="80" spans="1:17" s="44" customFormat="1">
      <c r="A80" s="40" t="s">
        <v>511</v>
      </c>
      <c r="B80" s="48">
        <v>44034</v>
      </c>
      <c r="C80" s="48">
        <v>44032</v>
      </c>
      <c r="D80" s="49">
        <v>4365</v>
      </c>
      <c r="E80" s="40" t="s">
        <v>2</v>
      </c>
      <c r="F80" s="49">
        <v>822</v>
      </c>
      <c r="G80" s="36" t="s">
        <v>19</v>
      </c>
      <c r="H80" s="47">
        <v>51</v>
      </c>
      <c r="I80" s="45" t="s">
        <v>6</v>
      </c>
      <c r="J80" s="36" t="s">
        <v>97</v>
      </c>
      <c r="K80" s="50"/>
      <c r="L80" s="457">
        <v>612</v>
      </c>
      <c r="M80" s="467"/>
      <c r="N80" s="246"/>
      <c r="O80" s="246"/>
      <c r="P80" s="246"/>
      <c r="Q80" s="246"/>
    </row>
    <row r="81" spans="1:17" s="44" customFormat="1">
      <c r="A81" s="40" t="s">
        <v>368</v>
      </c>
      <c r="B81" s="48">
        <v>44035</v>
      </c>
      <c r="C81" s="48">
        <v>44028</v>
      </c>
      <c r="D81" s="49">
        <v>4367</v>
      </c>
      <c r="E81" s="40" t="s">
        <v>2</v>
      </c>
      <c r="F81" s="49">
        <v>838</v>
      </c>
      <c r="G81" s="36" t="s">
        <v>5</v>
      </c>
      <c r="H81" s="47">
        <v>5</v>
      </c>
      <c r="I81" s="45" t="s">
        <v>6</v>
      </c>
      <c r="J81" s="36" t="s">
        <v>97</v>
      </c>
      <c r="K81" s="50"/>
      <c r="L81" s="457">
        <v>245</v>
      </c>
      <c r="M81" s="467"/>
      <c r="N81" s="246"/>
      <c r="O81" s="246"/>
      <c r="P81" s="246"/>
      <c r="Q81" s="246"/>
    </row>
    <row r="82" spans="1:17" s="43" customFormat="1">
      <c r="A82" s="34" t="s">
        <v>410</v>
      </c>
      <c r="B82" s="32">
        <v>44036</v>
      </c>
      <c r="C82" s="32">
        <v>44034</v>
      </c>
      <c r="D82" s="33">
        <v>4368</v>
      </c>
      <c r="E82" s="34" t="s">
        <v>44</v>
      </c>
      <c r="F82" s="33">
        <v>2973</v>
      </c>
      <c r="G82" s="19" t="s">
        <v>38</v>
      </c>
      <c r="H82" s="20">
        <v>6</v>
      </c>
      <c r="I82" s="35" t="s">
        <v>6</v>
      </c>
      <c r="J82" s="19" t="s">
        <v>749</v>
      </c>
      <c r="K82" s="21"/>
      <c r="L82" s="451">
        <v>99</v>
      </c>
      <c r="M82" s="466"/>
      <c r="N82" s="247"/>
      <c r="O82" s="247"/>
      <c r="P82" s="247"/>
      <c r="Q82" s="247"/>
    </row>
    <row r="83" spans="1:17" s="43" customFormat="1">
      <c r="A83" s="34" t="s">
        <v>499</v>
      </c>
      <c r="B83" s="32">
        <v>44039</v>
      </c>
      <c r="C83" s="32">
        <v>44034</v>
      </c>
      <c r="D83" s="33">
        <v>4372</v>
      </c>
      <c r="E83" s="34" t="s">
        <v>2</v>
      </c>
      <c r="F83" s="33">
        <v>3035</v>
      </c>
      <c r="G83" s="19" t="s">
        <v>493</v>
      </c>
      <c r="H83" s="20">
        <v>5</v>
      </c>
      <c r="I83" s="35" t="s">
        <v>6</v>
      </c>
      <c r="J83" s="19" t="s">
        <v>749</v>
      </c>
      <c r="K83" s="21"/>
      <c r="L83" s="451"/>
      <c r="M83" s="466"/>
      <c r="N83" s="247"/>
      <c r="O83" s="247"/>
      <c r="P83" s="247"/>
      <c r="Q83" s="247"/>
    </row>
    <row r="84" spans="1:17" s="43" customFormat="1">
      <c r="A84" s="34"/>
      <c r="B84" s="32"/>
      <c r="C84" s="32"/>
      <c r="D84" s="33"/>
      <c r="E84" s="34" t="s">
        <v>2</v>
      </c>
      <c r="F84" s="33">
        <v>2811</v>
      </c>
      <c r="G84" s="19" t="s">
        <v>198</v>
      </c>
      <c r="H84" s="20">
        <v>5</v>
      </c>
      <c r="I84" s="35" t="s">
        <v>6</v>
      </c>
      <c r="J84" s="19" t="s">
        <v>749</v>
      </c>
      <c r="K84" s="21"/>
      <c r="L84" s="451">
        <v>159.85</v>
      </c>
      <c r="M84" s="466"/>
      <c r="N84" s="247"/>
      <c r="O84" s="247"/>
      <c r="P84" s="247"/>
      <c r="Q84" s="247"/>
    </row>
    <row r="85" spans="1:17" s="43" customFormat="1">
      <c r="A85" s="34" t="s">
        <v>151</v>
      </c>
      <c r="B85" s="32">
        <v>44035</v>
      </c>
      <c r="C85" s="32">
        <v>44035</v>
      </c>
      <c r="D85" s="33">
        <v>4360</v>
      </c>
      <c r="E85" s="34" t="s">
        <v>2</v>
      </c>
      <c r="F85" s="33">
        <v>2149</v>
      </c>
      <c r="G85" s="19" t="s">
        <v>26</v>
      </c>
      <c r="H85" s="20">
        <v>20</v>
      </c>
      <c r="I85" s="35" t="s">
        <v>6</v>
      </c>
      <c r="J85" s="19" t="s">
        <v>749</v>
      </c>
      <c r="K85" s="21"/>
      <c r="L85" s="451">
        <v>500</v>
      </c>
      <c r="M85" s="466"/>
      <c r="N85" s="247"/>
      <c r="O85" s="247"/>
      <c r="P85" s="247"/>
      <c r="Q85" s="247"/>
    </row>
    <row r="86" spans="1:17" s="43" customFormat="1">
      <c r="A86" s="34" t="s">
        <v>383</v>
      </c>
      <c r="B86" s="32">
        <v>44039</v>
      </c>
      <c r="C86" s="32">
        <v>44036</v>
      </c>
      <c r="D86" s="33">
        <v>4373</v>
      </c>
      <c r="E86" s="34" t="s">
        <v>2</v>
      </c>
      <c r="F86" s="33">
        <v>1292</v>
      </c>
      <c r="G86" s="19" t="s">
        <v>54</v>
      </c>
      <c r="H86" s="20">
        <v>20</v>
      </c>
      <c r="I86" s="35" t="s">
        <v>6</v>
      </c>
      <c r="J86" s="19" t="s">
        <v>749</v>
      </c>
      <c r="K86" s="21"/>
      <c r="L86" s="451">
        <v>252</v>
      </c>
      <c r="M86" s="466"/>
      <c r="N86" s="247"/>
      <c r="O86" s="247"/>
      <c r="P86" s="247"/>
      <c r="Q86" s="247"/>
    </row>
    <row r="87" spans="1:17" s="44" customFormat="1">
      <c r="A87" s="40" t="s">
        <v>592</v>
      </c>
      <c r="B87" s="48">
        <v>44040</v>
      </c>
      <c r="C87" s="48">
        <v>44034</v>
      </c>
      <c r="D87" s="49">
        <v>4374</v>
      </c>
      <c r="E87" s="40" t="s">
        <v>2</v>
      </c>
      <c r="F87" s="49">
        <v>1087</v>
      </c>
      <c r="G87" s="36" t="s">
        <v>46</v>
      </c>
      <c r="H87" s="47">
        <v>60</v>
      </c>
      <c r="I87" s="45" t="s">
        <v>6</v>
      </c>
      <c r="J87" s="36" t="s">
        <v>97</v>
      </c>
      <c r="K87" s="50"/>
      <c r="L87" s="457"/>
      <c r="M87" s="467"/>
      <c r="N87" s="246"/>
      <c r="O87" s="246"/>
      <c r="P87" s="246"/>
      <c r="Q87" s="246"/>
    </row>
    <row r="88" spans="1:17" s="44" customFormat="1">
      <c r="A88" s="40"/>
      <c r="B88" s="48"/>
      <c r="C88" s="48">
        <v>44034</v>
      </c>
      <c r="D88" s="49"/>
      <c r="E88" s="40" t="s">
        <v>2</v>
      </c>
      <c r="F88" s="49">
        <v>2639</v>
      </c>
      <c r="G88" s="36" t="s">
        <v>142</v>
      </c>
      <c r="H88" s="47">
        <v>24</v>
      </c>
      <c r="I88" s="45" t="s">
        <v>6</v>
      </c>
      <c r="J88" s="36" t="s">
        <v>97</v>
      </c>
      <c r="K88" s="50"/>
      <c r="L88" s="457"/>
      <c r="M88" s="467"/>
      <c r="N88" s="246"/>
      <c r="O88" s="246"/>
      <c r="P88" s="246"/>
      <c r="Q88" s="246"/>
    </row>
    <row r="89" spans="1:17">
      <c r="A89" s="29"/>
      <c r="B89" s="31"/>
      <c r="C89" s="31">
        <v>44035</v>
      </c>
      <c r="D89" s="28"/>
      <c r="E89" s="136" t="s">
        <v>2</v>
      </c>
      <c r="F89" s="28">
        <v>2825</v>
      </c>
      <c r="G89" s="9" t="s">
        <v>207</v>
      </c>
      <c r="H89" s="13">
        <v>2</v>
      </c>
      <c r="I89" s="25" t="s">
        <v>12</v>
      </c>
      <c r="J89" s="9" t="s">
        <v>749</v>
      </c>
      <c r="K89" s="22"/>
      <c r="L89" s="450">
        <v>800.18</v>
      </c>
    </row>
    <row r="90" spans="1:17" s="44" customFormat="1">
      <c r="A90" s="40" t="s">
        <v>775</v>
      </c>
      <c r="B90" s="48">
        <v>44034</v>
      </c>
      <c r="C90" s="48"/>
      <c r="D90" s="49">
        <v>4377</v>
      </c>
      <c r="E90" s="40" t="s">
        <v>153</v>
      </c>
      <c r="F90" s="49">
        <v>3226</v>
      </c>
      <c r="G90" s="36" t="s">
        <v>89</v>
      </c>
      <c r="H90" s="47">
        <v>1</v>
      </c>
      <c r="I90" s="45" t="s">
        <v>6</v>
      </c>
      <c r="J90" s="36" t="s">
        <v>97</v>
      </c>
      <c r="K90" s="50" t="s">
        <v>834</v>
      </c>
      <c r="L90" s="457"/>
      <c r="M90" s="467"/>
      <c r="N90" s="246"/>
      <c r="O90" s="246"/>
      <c r="P90" s="246"/>
      <c r="Q90" s="246"/>
    </row>
    <row r="91" spans="1:17" s="44" customFormat="1">
      <c r="A91" s="40"/>
      <c r="B91" s="48"/>
      <c r="C91" s="48"/>
      <c r="D91" s="49"/>
      <c r="E91" s="40" t="s">
        <v>81</v>
      </c>
      <c r="F91" s="49">
        <v>3227</v>
      </c>
      <c r="G91" s="36" t="s">
        <v>89</v>
      </c>
      <c r="H91" s="47">
        <v>1</v>
      </c>
      <c r="I91" s="45" t="s">
        <v>6</v>
      </c>
      <c r="J91" s="36" t="s">
        <v>97</v>
      </c>
      <c r="K91" s="50" t="s">
        <v>834</v>
      </c>
      <c r="L91" s="457"/>
      <c r="M91" s="467"/>
      <c r="N91" s="246"/>
      <c r="O91" s="246"/>
      <c r="P91" s="246"/>
      <c r="Q91" s="246"/>
    </row>
    <row r="92" spans="1:17" s="44" customFormat="1">
      <c r="A92" s="40"/>
      <c r="B92" s="48"/>
      <c r="C92" s="48"/>
      <c r="D92" s="49"/>
      <c r="E92" s="40" t="s">
        <v>69</v>
      </c>
      <c r="F92" s="49">
        <v>3228</v>
      </c>
      <c r="G92" s="36" t="s">
        <v>89</v>
      </c>
      <c r="H92" s="47">
        <v>1</v>
      </c>
      <c r="I92" s="45" t="s">
        <v>6</v>
      </c>
      <c r="J92" s="36" t="s">
        <v>97</v>
      </c>
      <c r="K92" s="50" t="s">
        <v>834</v>
      </c>
      <c r="L92" s="457">
        <v>46</v>
      </c>
      <c r="M92" s="467"/>
      <c r="N92" s="246"/>
      <c r="O92" s="246"/>
      <c r="P92" s="246"/>
      <c r="Q92" s="246"/>
    </row>
    <row r="93" spans="1:17" s="44" customFormat="1">
      <c r="A93" s="40" t="s">
        <v>869</v>
      </c>
      <c r="B93" s="48">
        <v>44034</v>
      </c>
      <c r="C93" s="48">
        <v>44034</v>
      </c>
      <c r="D93" s="49">
        <v>4380</v>
      </c>
      <c r="E93" s="40" t="s">
        <v>2</v>
      </c>
      <c r="F93" s="49">
        <v>2740</v>
      </c>
      <c r="G93" s="36" t="s">
        <v>103</v>
      </c>
      <c r="H93" s="47">
        <v>5</v>
      </c>
      <c r="I93" s="45" t="s">
        <v>6</v>
      </c>
      <c r="J93" s="36" t="s">
        <v>97</v>
      </c>
      <c r="K93" s="50"/>
      <c r="L93" s="457"/>
      <c r="M93" s="467"/>
      <c r="N93" s="246"/>
      <c r="O93" s="246"/>
      <c r="P93" s="246"/>
      <c r="Q93" s="246"/>
    </row>
    <row r="94" spans="1:17" s="44" customFormat="1">
      <c r="A94" s="40"/>
      <c r="B94" s="48"/>
      <c r="C94" s="48"/>
      <c r="D94" s="49"/>
      <c r="E94" s="40" t="s">
        <v>131</v>
      </c>
      <c r="F94" s="49">
        <v>3230</v>
      </c>
      <c r="G94" s="36" t="s">
        <v>103</v>
      </c>
      <c r="H94" s="47">
        <v>5</v>
      </c>
      <c r="I94" s="45" t="s">
        <v>6</v>
      </c>
      <c r="J94" s="36" t="s">
        <v>97</v>
      </c>
      <c r="K94" s="50"/>
      <c r="L94" s="457">
        <v>205</v>
      </c>
      <c r="M94" s="467"/>
      <c r="N94" s="246"/>
      <c r="O94" s="246"/>
      <c r="P94" s="246"/>
      <c r="Q94" s="246"/>
    </row>
    <row r="95" spans="1:17">
      <c r="A95" s="136" t="s">
        <v>469</v>
      </c>
      <c r="B95" s="31">
        <v>44040</v>
      </c>
      <c r="C95" s="31">
        <v>44036</v>
      </c>
      <c r="D95" s="28">
        <v>4387</v>
      </c>
      <c r="E95" s="136" t="s">
        <v>40</v>
      </c>
      <c r="F95" s="28">
        <v>3012</v>
      </c>
      <c r="G95" s="9" t="s">
        <v>58</v>
      </c>
      <c r="H95" s="13">
        <v>3</v>
      </c>
      <c r="I95" s="25" t="s">
        <v>6</v>
      </c>
      <c r="J95" s="9" t="s">
        <v>749</v>
      </c>
      <c r="K95" s="22"/>
      <c r="L95" s="450">
        <v>209.7</v>
      </c>
      <c r="M95" s="419" t="s">
        <v>884</v>
      </c>
      <c r="N95" s="6" t="s">
        <v>885</v>
      </c>
    </row>
    <row r="96" spans="1:17">
      <c r="A96" s="136" t="s">
        <v>871</v>
      </c>
      <c r="B96" s="31">
        <v>44040</v>
      </c>
      <c r="C96" s="31">
        <v>44037</v>
      </c>
      <c r="D96" s="28">
        <v>4389</v>
      </c>
      <c r="E96" s="136" t="s">
        <v>2</v>
      </c>
      <c r="F96" s="28">
        <v>950</v>
      </c>
      <c r="G96" s="9" t="s">
        <v>770</v>
      </c>
      <c r="H96" s="10" t="s">
        <v>891</v>
      </c>
      <c r="I96" s="25" t="s">
        <v>6</v>
      </c>
      <c r="J96" s="9" t="s">
        <v>749</v>
      </c>
      <c r="K96" s="22"/>
      <c r="L96" s="450">
        <v>680</v>
      </c>
    </row>
    <row r="97" spans="1:17">
      <c r="A97" s="136" t="s">
        <v>872</v>
      </c>
      <c r="B97" s="31">
        <v>44041</v>
      </c>
      <c r="C97" s="31">
        <v>44037</v>
      </c>
      <c r="D97" s="28">
        <v>4390</v>
      </c>
      <c r="E97" s="136" t="s">
        <v>153</v>
      </c>
      <c r="F97" s="28">
        <v>3231</v>
      </c>
      <c r="G97" s="9" t="s">
        <v>83</v>
      </c>
      <c r="H97" s="13">
        <v>5</v>
      </c>
      <c r="I97" s="25" t="s">
        <v>6</v>
      </c>
      <c r="J97" s="9" t="s">
        <v>749</v>
      </c>
      <c r="K97" s="22"/>
      <c r="L97" s="450"/>
    </row>
    <row r="98" spans="1:17">
      <c r="A98" s="136"/>
      <c r="B98" s="31"/>
      <c r="C98" s="31"/>
      <c r="D98" s="28"/>
      <c r="E98" s="136" t="s">
        <v>187</v>
      </c>
      <c r="F98" s="28">
        <v>3232</v>
      </c>
      <c r="G98" s="9" t="s">
        <v>88</v>
      </c>
      <c r="H98" s="13">
        <v>5</v>
      </c>
      <c r="I98" s="25" t="s">
        <v>6</v>
      </c>
      <c r="J98" s="9" t="s">
        <v>749</v>
      </c>
      <c r="K98" s="22"/>
      <c r="L98" s="450">
        <v>355</v>
      </c>
    </row>
    <row r="99" spans="1:17">
      <c r="A99" s="136" t="s">
        <v>457</v>
      </c>
      <c r="B99" s="31">
        <v>44041</v>
      </c>
      <c r="C99" s="31">
        <v>44039</v>
      </c>
      <c r="D99" s="28">
        <v>4393</v>
      </c>
      <c r="E99" s="136" t="s">
        <v>648</v>
      </c>
      <c r="F99" s="28">
        <v>2631</v>
      </c>
      <c r="G99" s="9" t="s">
        <v>128</v>
      </c>
      <c r="H99" s="13">
        <v>5</v>
      </c>
      <c r="I99" s="25" t="s">
        <v>6</v>
      </c>
      <c r="J99" s="9" t="s">
        <v>749</v>
      </c>
      <c r="K99" s="22"/>
      <c r="L99" s="450"/>
    </row>
    <row r="100" spans="1:17">
      <c r="A100" s="136"/>
      <c r="B100" s="31"/>
      <c r="C100" s="31"/>
      <c r="D100" s="28"/>
      <c r="E100" s="136"/>
      <c r="F100" s="28">
        <v>2632</v>
      </c>
      <c r="G100" s="9" t="s">
        <v>94</v>
      </c>
      <c r="H100" s="13">
        <v>5</v>
      </c>
      <c r="I100" s="25" t="s">
        <v>6</v>
      </c>
      <c r="J100" s="9" t="s">
        <v>749</v>
      </c>
      <c r="K100" s="22"/>
      <c r="L100" s="450">
        <v>1358.5</v>
      </c>
    </row>
    <row r="101" spans="1:17">
      <c r="A101" s="136" t="s">
        <v>845</v>
      </c>
      <c r="B101" s="31">
        <v>44042</v>
      </c>
      <c r="C101" s="31">
        <v>44040</v>
      </c>
      <c r="D101" s="28">
        <v>4394</v>
      </c>
      <c r="E101" s="136" t="s">
        <v>7</v>
      </c>
      <c r="F101" s="28">
        <v>1491</v>
      </c>
      <c r="G101" s="9" t="s">
        <v>678</v>
      </c>
      <c r="H101" s="13">
        <v>20</v>
      </c>
      <c r="I101" s="25" t="s">
        <v>6</v>
      </c>
      <c r="J101" s="9" t="s">
        <v>749</v>
      </c>
      <c r="K101" s="22"/>
      <c r="L101" s="450">
        <v>426.6</v>
      </c>
    </row>
    <row r="102" spans="1:17">
      <c r="A102" s="136" t="s">
        <v>874</v>
      </c>
      <c r="B102" s="31">
        <v>44042</v>
      </c>
      <c r="C102" s="31">
        <v>44040</v>
      </c>
      <c r="D102" s="28">
        <v>4395</v>
      </c>
      <c r="E102" s="136" t="s">
        <v>199</v>
      </c>
      <c r="F102" s="28">
        <v>1019</v>
      </c>
      <c r="G102" s="9" t="s">
        <v>96</v>
      </c>
      <c r="H102" s="13">
        <v>9</v>
      </c>
      <c r="I102" s="25" t="s">
        <v>6</v>
      </c>
      <c r="J102" s="9" t="s">
        <v>749</v>
      </c>
      <c r="K102" s="22"/>
      <c r="L102" s="450">
        <v>260</v>
      </c>
    </row>
    <row r="103" spans="1:17">
      <c r="A103" s="136" t="s">
        <v>355</v>
      </c>
      <c r="B103" s="412">
        <v>44042</v>
      </c>
      <c r="C103" s="31">
        <v>44040</v>
      </c>
      <c r="D103" s="28">
        <v>4396</v>
      </c>
      <c r="E103" s="136" t="s">
        <v>2</v>
      </c>
      <c r="F103" s="28">
        <v>2207</v>
      </c>
      <c r="G103" s="9" t="s">
        <v>354</v>
      </c>
      <c r="H103" s="13">
        <v>10</v>
      </c>
      <c r="I103" s="25" t="s">
        <v>6</v>
      </c>
      <c r="J103" s="9" t="s">
        <v>749</v>
      </c>
      <c r="K103" s="22"/>
      <c r="L103" s="450">
        <v>246</v>
      </c>
    </row>
    <row r="104" spans="1:17">
      <c r="A104" s="136" t="s">
        <v>875</v>
      </c>
      <c r="B104" s="31">
        <v>44042</v>
      </c>
      <c r="C104" s="31">
        <v>44040</v>
      </c>
      <c r="D104" s="28">
        <v>4397</v>
      </c>
      <c r="E104" s="136" t="s">
        <v>44</v>
      </c>
      <c r="F104" s="28">
        <v>1316</v>
      </c>
      <c r="G104" s="9" t="s">
        <v>50</v>
      </c>
      <c r="H104" s="13">
        <v>5</v>
      </c>
      <c r="I104" s="25" t="s">
        <v>6</v>
      </c>
      <c r="J104" s="9" t="s">
        <v>749</v>
      </c>
      <c r="K104" s="22"/>
      <c r="L104" s="450">
        <v>145</v>
      </c>
    </row>
    <row r="105" spans="1:17" s="44" customFormat="1">
      <c r="A105" s="40" t="s">
        <v>383</v>
      </c>
      <c r="B105" s="48">
        <v>44036</v>
      </c>
      <c r="C105" s="48">
        <v>44035</v>
      </c>
      <c r="D105" s="49">
        <v>4398</v>
      </c>
      <c r="E105" s="40" t="s">
        <v>2</v>
      </c>
      <c r="F105" s="49">
        <v>838</v>
      </c>
      <c r="G105" s="36" t="s">
        <v>5</v>
      </c>
      <c r="H105" s="47">
        <v>40</v>
      </c>
      <c r="I105" s="45" t="s">
        <v>6</v>
      </c>
      <c r="J105" s="36" t="s">
        <v>97</v>
      </c>
      <c r="K105" s="50"/>
      <c r="L105" s="457"/>
      <c r="M105" s="467"/>
      <c r="N105" s="246"/>
      <c r="O105" s="246"/>
      <c r="P105" s="246"/>
      <c r="Q105" s="246"/>
    </row>
    <row r="106" spans="1:17" s="44" customFormat="1">
      <c r="A106" s="40"/>
      <c r="B106" s="48"/>
      <c r="C106" s="48"/>
      <c r="D106" s="49"/>
      <c r="E106" s="40" t="s">
        <v>216</v>
      </c>
      <c r="F106" s="49">
        <v>2581</v>
      </c>
      <c r="G106" s="36" t="s">
        <v>21</v>
      </c>
      <c r="H106" s="47">
        <v>48</v>
      </c>
      <c r="I106" s="45" t="s">
        <v>6</v>
      </c>
      <c r="J106" s="36" t="s">
        <v>97</v>
      </c>
      <c r="K106" s="50"/>
      <c r="L106" s="457">
        <v>2984</v>
      </c>
      <c r="M106" s="467"/>
      <c r="N106" s="246"/>
      <c r="O106" s="246"/>
      <c r="P106" s="246"/>
      <c r="Q106" s="246"/>
    </row>
    <row r="107" spans="1:17" s="42" customFormat="1">
      <c r="A107" s="40" t="s">
        <v>209</v>
      </c>
      <c r="B107" s="48">
        <v>44034</v>
      </c>
      <c r="C107" s="48">
        <v>44033</v>
      </c>
      <c r="D107" s="49">
        <v>4400</v>
      </c>
      <c r="E107" s="40" t="s">
        <v>2</v>
      </c>
      <c r="F107" s="49">
        <v>838</v>
      </c>
      <c r="G107" s="36" t="s">
        <v>5</v>
      </c>
      <c r="H107" s="47">
        <v>15</v>
      </c>
      <c r="I107" s="45" t="s">
        <v>6</v>
      </c>
      <c r="J107" s="36" t="s">
        <v>97</v>
      </c>
      <c r="K107" s="50"/>
      <c r="L107" s="457">
        <v>240</v>
      </c>
      <c r="M107" s="422"/>
      <c r="N107" s="80"/>
      <c r="O107" s="80"/>
      <c r="P107" s="80"/>
      <c r="Q107" s="80"/>
    </row>
    <row r="108" spans="1:17" s="44" customFormat="1">
      <c r="A108" s="40" t="s">
        <v>109</v>
      </c>
      <c r="B108" s="48">
        <v>44043</v>
      </c>
      <c r="C108" s="48">
        <v>44033</v>
      </c>
      <c r="D108" s="49">
        <v>4407</v>
      </c>
      <c r="E108" s="40" t="s">
        <v>7</v>
      </c>
      <c r="F108" s="49">
        <v>2724</v>
      </c>
      <c r="G108" s="36" t="s">
        <v>164</v>
      </c>
      <c r="H108" s="47">
        <v>50</v>
      </c>
      <c r="I108" s="45" t="s">
        <v>6</v>
      </c>
      <c r="J108" s="36" t="s">
        <v>97</v>
      </c>
      <c r="K108" s="50"/>
      <c r="L108" s="457"/>
      <c r="M108" s="467"/>
      <c r="N108" s="246"/>
      <c r="O108" s="246"/>
      <c r="P108" s="246"/>
      <c r="Q108" s="246"/>
    </row>
    <row r="109" spans="1:17">
      <c r="A109" s="29"/>
      <c r="B109" s="31"/>
      <c r="C109" s="31">
        <v>44040</v>
      </c>
      <c r="D109" s="28"/>
      <c r="E109" s="136" t="s">
        <v>7</v>
      </c>
      <c r="F109" s="28">
        <v>1405</v>
      </c>
      <c r="G109" s="9" t="s">
        <v>603</v>
      </c>
      <c r="H109" s="13">
        <v>50</v>
      </c>
      <c r="I109" s="25" t="s">
        <v>6</v>
      </c>
      <c r="J109" s="9" t="s">
        <v>749</v>
      </c>
      <c r="K109" s="22"/>
      <c r="L109" s="450">
        <v>387.5</v>
      </c>
    </row>
    <row r="110" spans="1:17">
      <c r="A110" s="40" t="s">
        <v>124</v>
      </c>
      <c r="B110" s="48">
        <v>44057</v>
      </c>
      <c r="C110" s="48">
        <v>44034</v>
      </c>
      <c r="D110" s="49">
        <v>3849</v>
      </c>
      <c r="E110" s="40" t="s">
        <v>2</v>
      </c>
      <c r="F110" s="49">
        <v>885</v>
      </c>
      <c r="G110" s="36" t="s">
        <v>32</v>
      </c>
      <c r="H110" s="47">
        <v>30100</v>
      </c>
      <c r="I110" s="45" t="s">
        <v>6</v>
      </c>
      <c r="J110" s="36" t="s">
        <v>97</v>
      </c>
      <c r="K110" s="50"/>
      <c r="L110" s="457">
        <v>450</v>
      </c>
    </row>
    <row r="111" spans="1:17" s="42" customFormat="1">
      <c r="A111" s="40" t="s">
        <v>109</v>
      </c>
      <c r="B111" s="48">
        <v>44036</v>
      </c>
      <c r="C111" s="48">
        <v>44035</v>
      </c>
      <c r="D111" s="49">
        <v>4419</v>
      </c>
      <c r="E111" s="40" t="s">
        <v>2</v>
      </c>
      <c r="F111" s="49">
        <v>2186</v>
      </c>
      <c r="G111" s="36" t="s">
        <v>120</v>
      </c>
      <c r="H111" s="47">
        <v>40</v>
      </c>
      <c r="I111" s="45" t="s">
        <v>6</v>
      </c>
      <c r="J111" s="36" t="s">
        <v>97</v>
      </c>
      <c r="K111" s="50"/>
      <c r="L111" s="457">
        <v>510</v>
      </c>
      <c r="M111" s="422"/>
      <c r="N111" s="80"/>
      <c r="O111" s="80"/>
      <c r="P111" s="80"/>
      <c r="Q111" s="80"/>
    </row>
    <row r="112" spans="1:17" s="15" customFormat="1">
      <c r="A112" s="34" t="s">
        <v>364</v>
      </c>
      <c r="B112" s="32">
        <v>44043</v>
      </c>
      <c r="C112" s="32">
        <v>44041</v>
      </c>
      <c r="D112" s="33">
        <v>4417</v>
      </c>
      <c r="E112" s="34" t="s">
        <v>2</v>
      </c>
      <c r="F112" s="33">
        <v>2039</v>
      </c>
      <c r="G112" s="19" t="s">
        <v>29</v>
      </c>
      <c r="H112" s="20">
        <v>16</v>
      </c>
      <c r="I112" s="35" t="s">
        <v>6</v>
      </c>
      <c r="J112" s="19" t="s">
        <v>97</v>
      </c>
      <c r="K112" s="21"/>
      <c r="L112" s="451"/>
      <c r="M112" s="414"/>
      <c r="N112" s="16"/>
      <c r="O112" s="16"/>
      <c r="P112" s="16"/>
      <c r="Q112" s="16"/>
    </row>
    <row r="113" spans="1:17" s="15" customFormat="1">
      <c r="A113" s="34"/>
      <c r="B113" s="32"/>
      <c r="C113" s="32"/>
      <c r="D113" s="33"/>
      <c r="E113" s="34"/>
      <c r="F113" s="33">
        <v>2040</v>
      </c>
      <c r="G113" s="19" t="s">
        <v>75</v>
      </c>
      <c r="H113" s="20">
        <v>2</v>
      </c>
      <c r="I113" s="35" t="s">
        <v>6</v>
      </c>
      <c r="J113" s="19" t="s">
        <v>749</v>
      </c>
      <c r="K113" s="21"/>
      <c r="L113" s="451">
        <v>432</v>
      </c>
      <c r="M113" s="414"/>
      <c r="N113" s="16"/>
      <c r="O113" s="16"/>
      <c r="P113" s="16"/>
      <c r="Q113" s="16"/>
    </row>
    <row r="114" spans="1:17" s="15" customFormat="1">
      <c r="A114" s="34" t="s">
        <v>879</v>
      </c>
      <c r="B114" s="32">
        <v>44043</v>
      </c>
      <c r="C114" s="32">
        <v>44041</v>
      </c>
      <c r="D114" s="33">
        <v>4424</v>
      </c>
      <c r="E114" s="34" t="s">
        <v>44</v>
      </c>
      <c r="F114" s="33">
        <v>3233</v>
      </c>
      <c r="G114" s="19" t="s">
        <v>219</v>
      </c>
      <c r="H114" s="20" t="s">
        <v>895</v>
      </c>
      <c r="I114" s="35" t="s">
        <v>6</v>
      </c>
      <c r="J114" s="19" t="s">
        <v>749</v>
      </c>
      <c r="K114" s="21"/>
      <c r="L114" s="451">
        <v>351</v>
      </c>
      <c r="M114" s="414"/>
      <c r="N114" s="16"/>
      <c r="O114" s="16"/>
      <c r="P114" s="16"/>
      <c r="Q114" s="16"/>
    </row>
    <row r="115" spans="1:17" s="42" customFormat="1">
      <c r="A115" s="40" t="s">
        <v>160</v>
      </c>
      <c r="B115" s="48"/>
      <c r="C115" s="48">
        <v>44036</v>
      </c>
      <c r="D115" s="49">
        <v>4425</v>
      </c>
      <c r="E115" s="40" t="s">
        <v>671</v>
      </c>
      <c r="F115" s="49">
        <v>3016</v>
      </c>
      <c r="G115" s="36" t="s">
        <v>22</v>
      </c>
      <c r="H115" s="47">
        <v>20</v>
      </c>
      <c r="I115" s="45" t="s">
        <v>6</v>
      </c>
      <c r="J115" s="36" t="s">
        <v>97</v>
      </c>
      <c r="K115" s="50"/>
      <c r="L115" s="457"/>
      <c r="M115" s="422"/>
      <c r="N115" s="80"/>
      <c r="O115" s="80"/>
      <c r="P115" s="80"/>
      <c r="Q115" s="80"/>
    </row>
    <row r="116" spans="1:17" s="15" customFormat="1">
      <c r="A116" s="34"/>
      <c r="B116" s="32"/>
      <c r="C116" s="32">
        <v>44042</v>
      </c>
      <c r="D116" s="33">
        <v>4425</v>
      </c>
      <c r="E116" s="34" t="s">
        <v>2</v>
      </c>
      <c r="F116" s="33">
        <v>1186</v>
      </c>
      <c r="G116" s="19" t="s">
        <v>79</v>
      </c>
      <c r="H116" s="20">
        <v>10</v>
      </c>
      <c r="I116" s="35" t="s">
        <v>6</v>
      </c>
      <c r="J116" s="19" t="s">
        <v>749</v>
      </c>
      <c r="K116" s="21"/>
      <c r="L116" s="451">
        <v>538.79999999999995</v>
      </c>
      <c r="M116" s="414"/>
      <c r="N116" s="16"/>
      <c r="O116" s="16"/>
      <c r="P116" s="16"/>
      <c r="Q116" s="16"/>
    </row>
    <row r="117" spans="1:17" s="15" customFormat="1">
      <c r="A117" s="34" t="s">
        <v>880</v>
      </c>
      <c r="B117" s="32">
        <v>44043</v>
      </c>
      <c r="C117" s="32">
        <v>44042</v>
      </c>
      <c r="D117" s="33">
        <v>4427</v>
      </c>
      <c r="E117" s="34" t="s">
        <v>2</v>
      </c>
      <c r="F117" s="33">
        <v>754</v>
      </c>
      <c r="G117" s="19" t="s">
        <v>530</v>
      </c>
      <c r="H117" s="20">
        <v>2</v>
      </c>
      <c r="I117" s="35" t="s">
        <v>6</v>
      </c>
      <c r="J117" s="19" t="s">
        <v>749</v>
      </c>
      <c r="K117" s="21"/>
      <c r="L117" s="451">
        <v>36.96</v>
      </c>
      <c r="M117" s="414"/>
      <c r="N117" s="16"/>
      <c r="O117" s="16"/>
      <c r="P117" s="16"/>
      <c r="Q117" s="16"/>
    </row>
    <row r="118" spans="1:17" s="42" customFormat="1">
      <c r="A118" s="40" t="s">
        <v>109</v>
      </c>
      <c r="B118" s="48">
        <v>44039</v>
      </c>
      <c r="C118" s="48">
        <v>44036</v>
      </c>
      <c r="D118" s="49">
        <v>4420</v>
      </c>
      <c r="E118" s="40" t="s">
        <v>2</v>
      </c>
      <c r="F118" s="49">
        <v>2186</v>
      </c>
      <c r="G118" s="36" t="s">
        <v>120</v>
      </c>
      <c r="H118" s="47">
        <v>78</v>
      </c>
      <c r="I118" s="45" t="s">
        <v>6</v>
      </c>
      <c r="J118" s="36" t="s">
        <v>97</v>
      </c>
      <c r="K118" s="50"/>
      <c r="L118" s="457">
        <v>1020</v>
      </c>
      <c r="M118" s="422"/>
      <c r="N118" s="80"/>
      <c r="O118" s="80"/>
      <c r="P118" s="80"/>
      <c r="Q118" s="80"/>
    </row>
    <row r="119" spans="1:17" s="42" customFormat="1">
      <c r="A119" s="40" t="s">
        <v>400</v>
      </c>
      <c r="B119" s="48">
        <v>44041</v>
      </c>
      <c r="C119" s="48">
        <v>44036</v>
      </c>
      <c r="D119" s="49">
        <v>4432</v>
      </c>
      <c r="E119" s="40" t="s">
        <v>2</v>
      </c>
      <c r="F119" s="49">
        <v>3234</v>
      </c>
      <c r="G119" s="36" t="s">
        <v>30</v>
      </c>
      <c r="H119" s="47">
        <v>14</v>
      </c>
      <c r="I119" s="45" t="s">
        <v>6</v>
      </c>
      <c r="J119" s="36" t="s">
        <v>97</v>
      </c>
      <c r="K119" s="50"/>
      <c r="L119" s="457">
        <v>226.8</v>
      </c>
      <c r="M119" s="422"/>
      <c r="N119" s="80"/>
      <c r="O119" s="80"/>
      <c r="P119" s="80"/>
      <c r="Q119" s="80"/>
    </row>
    <row r="120" spans="1:17" s="42" customFormat="1">
      <c r="A120" s="40" t="s">
        <v>881</v>
      </c>
      <c r="B120" s="48">
        <v>44035</v>
      </c>
      <c r="C120" s="48">
        <v>44035</v>
      </c>
      <c r="D120" s="49">
        <v>4392</v>
      </c>
      <c r="E120" s="40" t="s">
        <v>2</v>
      </c>
      <c r="F120" s="49">
        <v>753</v>
      </c>
      <c r="G120" s="36" t="s">
        <v>47</v>
      </c>
      <c r="H120" s="47" t="s">
        <v>882</v>
      </c>
      <c r="I120" s="45" t="s">
        <v>6</v>
      </c>
      <c r="J120" s="36" t="s">
        <v>97</v>
      </c>
      <c r="K120" s="50"/>
      <c r="L120" s="457"/>
      <c r="M120" s="422"/>
      <c r="N120" s="80"/>
      <c r="O120" s="80"/>
      <c r="P120" s="80"/>
      <c r="Q120" s="80"/>
    </row>
    <row r="121" spans="1:17" s="42" customFormat="1">
      <c r="A121" s="40" t="s">
        <v>883</v>
      </c>
      <c r="B121" s="48">
        <v>44041</v>
      </c>
      <c r="C121" s="48">
        <v>44036</v>
      </c>
      <c r="D121" s="49">
        <v>4434</v>
      </c>
      <c r="E121" s="40" t="s">
        <v>2</v>
      </c>
      <c r="F121" s="49">
        <v>2601</v>
      </c>
      <c r="G121" s="36" t="s">
        <v>3</v>
      </c>
      <c r="H121" s="47">
        <v>20</v>
      </c>
      <c r="I121" s="45" t="s">
        <v>6</v>
      </c>
      <c r="J121" s="36" t="s">
        <v>97</v>
      </c>
      <c r="K121" s="50"/>
      <c r="L121" s="457">
        <v>844</v>
      </c>
      <c r="M121" s="422"/>
      <c r="N121" s="80"/>
      <c r="O121" s="80"/>
      <c r="P121" s="80"/>
      <c r="Q121" s="80"/>
    </row>
    <row r="122" spans="1:17" s="42" customFormat="1">
      <c r="A122" s="40" t="s">
        <v>109</v>
      </c>
      <c r="B122" s="48">
        <v>44040</v>
      </c>
      <c r="C122" s="48">
        <v>44037</v>
      </c>
      <c r="D122" s="49">
        <v>4445</v>
      </c>
      <c r="E122" s="40" t="s">
        <v>2</v>
      </c>
      <c r="F122" s="49">
        <v>1106</v>
      </c>
      <c r="G122" s="36" t="s">
        <v>18</v>
      </c>
      <c r="H122" s="47">
        <v>40</v>
      </c>
      <c r="I122" s="45" t="s">
        <v>6</v>
      </c>
      <c r="J122" s="36" t="s">
        <v>97</v>
      </c>
      <c r="K122" s="50"/>
      <c r="L122" s="457">
        <v>288</v>
      </c>
      <c r="M122" s="422"/>
      <c r="N122" s="80"/>
      <c r="O122" s="80"/>
      <c r="P122" s="80"/>
      <c r="Q122" s="80"/>
    </row>
    <row r="123" spans="1:17" s="41" customFormat="1">
      <c r="A123" s="34" t="s">
        <v>174</v>
      </c>
      <c r="B123" s="32">
        <v>44046</v>
      </c>
      <c r="C123" s="32">
        <v>44043</v>
      </c>
      <c r="D123" s="33">
        <v>4440</v>
      </c>
      <c r="E123" s="34" t="s">
        <v>2</v>
      </c>
      <c r="F123" s="33">
        <v>1292</v>
      </c>
      <c r="G123" s="19" t="s">
        <v>54</v>
      </c>
      <c r="H123" s="20">
        <v>8</v>
      </c>
      <c r="I123" s="35" t="s">
        <v>6</v>
      </c>
      <c r="J123" s="19" t="s">
        <v>749</v>
      </c>
      <c r="K123" s="21"/>
      <c r="L123" s="451">
        <v>34</v>
      </c>
      <c r="M123" s="417"/>
      <c r="N123" s="249"/>
      <c r="O123" s="249"/>
      <c r="P123" s="249"/>
      <c r="Q123" s="249"/>
    </row>
    <row r="124" spans="1:17" s="42" customFormat="1">
      <c r="A124" s="40" t="s">
        <v>86</v>
      </c>
      <c r="B124" s="48">
        <v>44041</v>
      </c>
      <c r="C124" s="48"/>
      <c r="D124" s="49">
        <v>4441</v>
      </c>
      <c r="E124" s="40" t="s">
        <v>2</v>
      </c>
      <c r="F124" s="49">
        <v>2244</v>
      </c>
      <c r="G124" s="36" t="s">
        <v>17</v>
      </c>
      <c r="H124" s="47" t="s">
        <v>840</v>
      </c>
      <c r="I124" s="45" t="s">
        <v>6</v>
      </c>
      <c r="J124" s="36" t="s">
        <v>97</v>
      </c>
      <c r="K124" s="50"/>
      <c r="L124" s="457">
        <v>465</v>
      </c>
      <c r="M124" s="422"/>
      <c r="N124" s="80"/>
      <c r="O124" s="80"/>
      <c r="P124" s="80"/>
      <c r="Q124" s="80"/>
    </row>
    <row r="125" spans="1:17" s="41" customFormat="1">
      <c r="A125" s="34" t="s">
        <v>86</v>
      </c>
      <c r="B125" s="32">
        <v>44047</v>
      </c>
      <c r="C125" s="32">
        <v>44042</v>
      </c>
      <c r="D125" s="33">
        <v>4442</v>
      </c>
      <c r="E125" s="34" t="s">
        <v>44</v>
      </c>
      <c r="F125" s="33">
        <v>2550</v>
      </c>
      <c r="G125" s="19" t="s">
        <v>48</v>
      </c>
      <c r="H125" s="20">
        <v>10</v>
      </c>
      <c r="I125" s="35" t="s">
        <v>6</v>
      </c>
      <c r="J125" s="19" t="s">
        <v>749</v>
      </c>
      <c r="K125" s="21"/>
      <c r="L125" s="451">
        <v>405</v>
      </c>
      <c r="M125" s="417"/>
      <c r="N125" s="249"/>
      <c r="O125" s="249"/>
      <c r="P125" s="249"/>
      <c r="Q125" s="249"/>
    </row>
    <row r="126" spans="1:17" s="41" customFormat="1">
      <c r="A126" s="40" t="s">
        <v>109</v>
      </c>
      <c r="B126" s="48">
        <v>44040</v>
      </c>
      <c r="C126" s="48">
        <v>44039</v>
      </c>
      <c r="D126" s="49">
        <v>4450</v>
      </c>
      <c r="E126" s="40" t="s">
        <v>2</v>
      </c>
      <c r="F126" s="49">
        <v>1126</v>
      </c>
      <c r="G126" s="36" t="s">
        <v>57</v>
      </c>
      <c r="H126" s="47">
        <v>25</v>
      </c>
      <c r="I126" s="45" t="s">
        <v>6</v>
      </c>
      <c r="J126" s="36" t="s">
        <v>97</v>
      </c>
      <c r="K126" s="50"/>
      <c r="L126" s="457">
        <v>353</v>
      </c>
      <c r="M126" s="417"/>
      <c r="N126" s="249"/>
      <c r="O126" s="249"/>
      <c r="P126" s="249"/>
      <c r="Q126" s="249"/>
    </row>
    <row r="127" spans="1:17" s="41" customFormat="1">
      <c r="A127" s="34" t="s">
        <v>109</v>
      </c>
      <c r="B127" s="32">
        <v>44046</v>
      </c>
      <c r="C127" s="32">
        <v>44039</v>
      </c>
      <c r="D127" s="33">
        <v>4451</v>
      </c>
      <c r="E127" s="34" t="s">
        <v>886</v>
      </c>
      <c r="F127" s="33">
        <v>3217</v>
      </c>
      <c r="G127" s="19" t="s">
        <v>829</v>
      </c>
      <c r="H127" s="20">
        <v>185</v>
      </c>
      <c r="I127" s="35" t="s">
        <v>6</v>
      </c>
      <c r="J127" s="19" t="s">
        <v>749</v>
      </c>
      <c r="K127" s="21"/>
      <c r="L127" s="451">
        <v>351.5</v>
      </c>
      <c r="M127" s="417"/>
      <c r="N127" s="249"/>
      <c r="O127" s="249"/>
      <c r="P127" s="249"/>
      <c r="Q127" s="249"/>
    </row>
    <row r="128" spans="1:17" s="42" customFormat="1">
      <c r="A128" s="40" t="s">
        <v>887</v>
      </c>
      <c r="B128" s="48">
        <v>44042</v>
      </c>
      <c r="C128" s="48">
        <v>44036</v>
      </c>
      <c r="D128" s="49">
        <v>4447</v>
      </c>
      <c r="E128" s="40" t="s">
        <v>2</v>
      </c>
      <c r="F128" s="49">
        <v>879</v>
      </c>
      <c r="G128" s="36" t="s">
        <v>17</v>
      </c>
      <c r="H128" s="47" t="s">
        <v>889</v>
      </c>
      <c r="I128" s="45" t="s">
        <v>6</v>
      </c>
      <c r="J128" s="36" t="s">
        <v>97</v>
      </c>
      <c r="K128" s="50"/>
      <c r="L128" s="457">
        <v>504.15</v>
      </c>
      <c r="M128" s="422"/>
      <c r="N128" s="80"/>
      <c r="O128" s="80"/>
      <c r="P128" s="80"/>
      <c r="Q128" s="80"/>
    </row>
    <row r="129" spans="1:17" s="42" customFormat="1">
      <c r="A129" s="40" t="s">
        <v>592</v>
      </c>
      <c r="B129" s="48">
        <v>44042</v>
      </c>
      <c r="C129" s="48">
        <v>44039</v>
      </c>
      <c r="D129" s="49">
        <v>4457</v>
      </c>
      <c r="E129" s="40" t="s">
        <v>2</v>
      </c>
      <c r="F129" s="49">
        <v>2825</v>
      </c>
      <c r="G129" s="36" t="s">
        <v>207</v>
      </c>
      <c r="H129" s="47">
        <v>3</v>
      </c>
      <c r="I129" s="45" t="s">
        <v>6</v>
      </c>
      <c r="J129" s="36" t="s">
        <v>749</v>
      </c>
      <c r="K129" s="50"/>
      <c r="L129" s="457"/>
      <c r="M129" s="422"/>
      <c r="N129" s="80"/>
      <c r="O129" s="80"/>
      <c r="P129" s="80"/>
      <c r="Q129" s="80"/>
    </row>
    <row r="130" spans="1:17" s="42" customFormat="1">
      <c r="A130" s="40"/>
      <c r="B130" s="48"/>
      <c r="C130" s="48"/>
      <c r="D130" s="49"/>
      <c r="E130" s="40" t="s">
        <v>2</v>
      </c>
      <c r="F130" s="49">
        <v>1087</v>
      </c>
      <c r="G130" s="36" t="s">
        <v>46</v>
      </c>
      <c r="H130" s="47" t="s">
        <v>892</v>
      </c>
      <c r="I130" s="45" t="s">
        <v>6</v>
      </c>
      <c r="J130" s="36" t="s">
        <v>97</v>
      </c>
      <c r="K130" s="50"/>
      <c r="L130" s="457">
        <v>708.87</v>
      </c>
      <c r="M130" s="422"/>
      <c r="N130" s="80"/>
      <c r="O130" s="80"/>
      <c r="P130" s="80"/>
      <c r="Q130" s="80"/>
    </row>
    <row r="131" spans="1:17" s="42" customFormat="1">
      <c r="A131" s="40" t="s">
        <v>592</v>
      </c>
      <c r="B131" s="48">
        <v>44042</v>
      </c>
      <c r="C131" s="48">
        <v>44039</v>
      </c>
      <c r="D131" s="49">
        <v>4458</v>
      </c>
      <c r="E131" s="40" t="s">
        <v>2</v>
      </c>
      <c r="F131" s="49">
        <v>1087</v>
      </c>
      <c r="G131" s="36" t="s">
        <v>46</v>
      </c>
      <c r="H131" s="47">
        <v>50</v>
      </c>
      <c r="I131" s="45" t="s">
        <v>6</v>
      </c>
      <c r="J131" s="36" t="s">
        <v>97</v>
      </c>
      <c r="K131" s="50"/>
      <c r="L131" s="457">
        <v>625</v>
      </c>
      <c r="M131" s="422"/>
      <c r="N131" s="80"/>
      <c r="O131" s="80"/>
      <c r="P131" s="80"/>
      <c r="Q131" s="80"/>
    </row>
    <row r="132" spans="1:17" s="42" customFormat="1">
      <c r="A132" s="40" t="s">
        <v>890</v>
      </c>
      <c r="B132" s="48">
        <v>44070</v>
      </c>
      <c r="C132" s="48">
        <v>44037</v>
      </c>
      <c r="D132" s="49">
        <v>4464</v>
      </c>
      <c r="E132" s="40" t="s">
        <v>2</v>
      </c>
      <c r="F132" s="49">
        <v>1468</v>
      </c>
      <c r="G132" s="36" t="s">
        <v>21</v>
      </c>
      <c r="H132" s="47">
        <v>10</v>
      </c>
      <c r="I132" s="45" t="s">
        <v>6</v>
      </c>
      <c r="J132" s="36" t="s">
        <v>97</v>
      </c>
      <c r="K132" s="50"/>
      <c r="L132" s="457">
        <v>417.3</v>
      </c>
      <c r="M132" s="422"/>
      <c r="N132" s="80"/>
      <c r="O132" s="80"/>
      <c r="P132" s="80"/>
      <c r="Q132" s="80"/>
    </row>
    <row r="133" spans="1:17" s="42" customFormat="1">
      <c r="A133" s="40" t="s">
        <v>372</v>
      </c>
      <c r="B133" s="48">
        <v>44042</v>
      </c>
      <c r="C133" s="48">
        <v>44037</v>
      </c>
      <c r="D133" s="49">
        <v>4465</v>
      </c>
      <c r="E133" s="40" t="s">
        <v>81</v>
      </c>
      <c r="F133" s="49">
        <v>1403</v>
      </c>
      <c r="G133" s="36" t="s">
        <v>17</v>
      </c>
      <c r="H133" s="47" t="s">
        <v>882</v>
      </c>
      <c r="I133" s="45" t="s">
        <v>6</v>
      </c>
      <c r="J133" s="36" t="s">
        <v>97</v>
      </c>
      <c r="K133" s="50"/>
      <c r="L133" s="457">
        <v>247.5</v>
      </c>
      <c r="M133" s="422"/>
      <c r="N133" s="80"/>
      <c r="O133" s="80"/>
      <c r="P133" s="80"/>
      <c r="Q133" s="80"/>
    </row>
    <row r="134" spans="1:17" s="42" customFormat="1">
      <c r="A134" s="40" t="s">
        <v>110</v>
      </c>
      <c r="B134" s="48">
        <v>44048</v>
      </c>
      <c r="C134" s="48">
        <v>44039</v>
      </c>
      <c r="D134" s="49">
        <v>4466</v>
      </c>
      <c r="E134" s="40" t="s">
        <v>2</v>
      </c>
      <c r="F134" s="49">
        <v>2913</v>
      </c>
      <c r="G134" s="36" t="s">
        <v>57</v>
      </c>
      <c r="H134" s="47" t="s">
        <v>876</v>
      </c>
      <c r="I134" s="45" t="s">
        <v>6</v>
      </c>
      <c r="J134" s="36" t="s">
        <v>781</v>
      </c>
      <c r="K134" s="50" t="s">
        <v>780</v>
      </c>
      <c r="L134" s="457"/>
      <c r="M134" s="422"/>
      <c r="N134" s="80"/>
      <c r="O134" s="80"/>
      <c r="P134" s="80"/>
      <c r="Q134" s="80"/>
    </row>
    <row r="135" spans="1:17" s="42" customFormat="1">
      <c r="A135" s="40"/>
      <c r="B135" s="48"/>
      <c r="C135" s="48"/>
      <c r="D135" s="49"/>
      <c r="E135" s="40" t="s">
        <v>2</v>
      </c>
      <c r="F135" s="49">
        <v>1468</v>
      </c>
      <c r="G135" s="36" t="s">
        <v>21</v>
      </c>
      <c r="H135" s="47">
        <v>12</v>
      </c>
      <c r="I135" s="45" t="s">
        <v>6</v>
      </c>
      <c r="J135" s="36" t="s">
        <v>97</v>
      </c>
      <c r="K135" s="50"/>
      <c r="L135" s="457">
        <v>470.5</v>
      </c>
      <c r="M135" s="422"/>
      <c r="N135" s="80"/>
      <c r="O135" s="80"/>
      <c r="P135" s="80"/>
      <c r="Q135" s="80"/>
    </row>
    <row r="136" spans="1:17" s="42" customFormat="1">
      <c r="A136" s="40" t="s">
        <v>137</v>
      </c>
      <c r="B136" s="48">
        <v>44041</v>
      </c>
      <c r="C136" s="48">
        <v>44039</v>
      </c>
      <c r="D136" s="49">
        <v>4481</v>
      </c>
      <c r="E136" s="40" t="s">
        <v>2</v>
      </c>
      <c r="F136" s="49">
        <v>1869</v>
      </c>
      <c r="G136" s="36" t="s">
        <v>15</v>
      </c>
      <c r="H136" s="47">
        <v>100</v>
      </c>
      <c r="I136" s="45" t="s">
        <v>6</v>
      </c>
      <c r="J136" s="36" t="s">
        <v>97</v>
      </c>
      <c r="K136" s="50"/>
      <c r="L136" s="457">
        <v>407</v>
      </c>
      <c r="M136" s="422"/>
      <c r="N136" s="80"/>
      <c r="O136" s="80"/>
      <c r="P136" s="80"/>
      <c r="Q136" s="80"/>
    </row>
    <row r="137" spans="1:17" s="42" customFormat="1">
      <c r="A137" s="40" t="s">
        <v>377</v>
      </c>
      <c r="B137" s="48">
        <v>44042</v>
      </c>
      <c r="C137" s="48">
        <v>44041</v>
      </c>
      <c r="D137" s="49">
        <v>4478</v>
      </c>
      <c r="E137" s="40" t="s">
        <v>453</v>
      </c>
      <c r="F137" s="49">
        <v>2818</v>
      </c>
      <c r="G137" s="36" t="s">
        <v>36</v>
      </c>
      <c r="H137" s="47">
        <v>10</v>
      </c>
      <c r="I137" s="45" t="s">
        <v>6</v>
      </c>
      <c r="J137" s="36" t="s">
        <v>97</v>
      </c>
      <c r="K137" s="50"/>
      <c r="L137" s="457"/>
      <c r="M137" s="422"/>
      <c r="N137" s="80"/>
      <c r="O137" s="80"/>
      <c r="P137" s="80"/>
      <c r="Q137" s="80"/>
    </row>
    <row r="138" spans="1:17" s="42" customFormat="1">
      <c r="A138" s="40"/>
      <c r="B138" s="48"/>
      <c r="C138" s="48"/>
      <c r="D138" s="49"/>
      <c r="E138" s="40" t="s">
        <v>81</v>
      </c>
      <c r="F138" s="49">
        <v>2448</v>
      </c>
      <c r="G138" s="36" t="s">
        <v>36</v>
      </c>
      <c r="H138" s="47">
        <v>10</v>
      </c>
      <c r="I138" s="45" t="s">
        <v>6</v>
      </c>
      <c r="J138" s="36" t="s">
        <v>97</v>
      </c>
      <c r="K138" s="50"/>
      <c r="L138" s="457"/>
      <c r="M138" s="422"/>
      <c r="N138" s="80"/>
      <c r="O138" s="80"/>
      <c r="P138" s="80"/>
      <c r="Q138" s="80"/>
    </row>
    <row r="139" spans="1:17" s="15" customFormat="1">
      <c r="A139" s="34"/>
      <c r="B139" s="32"/>
      <c r="C139" s="32"/>
      <c r="D139" s="33"/>
      <c r="E139" s="40" t="s">
        <v>69</v>
      </c>
      <c r="F139" s="49">
        <v>2576</v>
      </c>
      <c r="G139" s="36" t="s">
        <v>36</v>
      </c>
      <c r="H139" s="47">
        <v>8</v>
      </c>
      <c r="I139" s="45" t="s">
        <v>6</v>
      </c>
      <c r="J139" s="36" t="s">
        <v>97</v>
      </c>
      <c r="K139" s="21"/>
      <c r="L139" s="451"/>
      <c r="M139" s="414"/>
      <c r="N139" s="16"/>
      <c r="O139" s="16"/>
      <c r="P139" s="16"/>
      <c r="Q139" s="16"/>
    </row>
    <row r="140" spans="1:17" s="15" customFormat="1">
      <c r="A140" s="34"/>
      <c r="B140" s="32"/>
      <c r="C140" s="32"/>
      <c r="D140" s="33"/>
      <c r="E140" s="40" t="s">
        <v>74</v>
      </c>
      <c r="F140" s="49">
        <v>2589</v>
      </c>
      <c r="G140" s="36" t="s">
        <v>36</v>
      </c>
      <c r="H140" s="47">
        <v>10</v>
      </c>
      <c r="I140" s="45" t="s">
        <v>6</v>
      </c>
      <c r="J140" s="36" t="s">
        <v>97</v>
      </c>
      <c r="K140" s="21"/>
      <c r="L140" s="451"/>
      <c r="M140" s="414"/>
      <c r="N140" s="16"/>
      <c r="O140" s="16"/>
      <c r="P140" s="16"/>
      <c r="Q140" s="16"/>
    </row>
    <row r="141" spans="1:17">
      <c r="A141" s="40"/>
      <c r="B141" s="48"/>
      <c r="C141" s="48"/>
      <c r="D141" s="49"/>
      <c r="E141" s="40" t="s">
        <v>153</v>
      </c>
      <c r="F141" s="49">
        <v>2447</v>
      </c>
      <c r="G141" s="36" t="s">
        <v>36</v>
      </c>
      <c r="H141" s="47">
        <v>10</v>
      </c>
      <c r="I141" s="45" t="s">
        <v>6</v>
      </c>
      <c r="J141" s="36" t="s">
        <v>97</v>
      </c>
      <c r="K141" s="50"/>
      <c r="L141" s="450">
        <v>1910</v>
      </c>
    </row>
    <row r="142" spans="1:17" s="43" customFormat="1">
      <c r="A142" s="34" t="s">
        <v>486</v>
      </c>
      <c r="B142" s="32">
        <v>44039</v>
      </c>
      <c r="C142" s="32">
        <v>44040</v>
      </c>
      <c r="D142" s="33">
        <v>0</v>
      </c>
      <c r="E142" s="34" t="s">
        <v>894</v>
      </c>
      <c r="F142" s="33">
        <v>0</v>
      </c>
      <c r="G142" s="19" t="s">
        <v>48</v>
      </c>
      <c r="H142" s="20">
        <v>2485</v>
      </c>
      <c r="I142" s="35" t="s">
        <v>6</v>
      </c>
      <c r="J142" s="19" t="s">
        <v>893</v>
      </c>
      <c r="K142" s="21"/>
      <c r="L142" s="451"/>
      <c r="M142" s="466"/>
      <c r="N142" s="247"/>
      <c r="O142" s="247"/>
      <c r="P142" s="247"/>
      <c r="Q142" s="247"/>
    </row>
    <row r="143" spans="1:17">
      <c r="A143" s="40" t="s">
        <v>124</v>
      </c>
      <c r="B143" s="48">
        <v>44041</v>
      </c>
      <c r="C143" s="48">
        <v>44042</v>
      </c>
      <c r="D143" s="49">
        <v>4496</v>
      </c>
      <c r="E143" s="40" t="s">
        <v>2</v>
      </c>
      <c r="F143" s="49">
        <v>885</v>
      </c>
      <c r="G143" s="36" t="s">
        <v>32</v>
      </c>
      <c r="H143" s="47" t="s">
        <v>877</v>
      </c>
      <c r="I143" s="45" t="s">
        <v>6</v>
      </c>
      <c r="J143" s="36" t="s">
        <v>97</v>
      </c>
      <c r="K143" s="36"/>
      <c r="L143" s="450">
        <v>750</v>
      </c>
    </row>
    <row r="144" spans="1:17" s="44" customFormat="1">
      <c r="A144" s="36" t="s">
        <v>109</v>
      </c>
      <c r="B144" s="46">
        <v>44043</v>
      </c>
      <c r="C144" s="46">
        <v>44043</v>
      </c>
      <c r="D144" s="49">
        <v>4507</v>
      </c>
      <c r="E144" s="36" t="s">
        <v>2</v>
      </c>
      <c r="F144" s="36">
        <v>1468</v>
      </c>
      <c r="G144" s="36" t="s">
        <v>21</v>
      </c>
      <c r="H144" s="47">
        <v>40</v>
      </c>
      <c r="I144" s="45" t="s">
        <v>6</v>
      </c>
      <c r="J144" s="36" t="s">
        <v>97</v>
      </c>
      <c r="K144" s="36"/>
      <c r="L144" s="457">
        <v>1156</v>
      </c>
      <c r="M144" s="467"/>
      <c r="N144" s="246"/>
      <c r="O144" s="246"/>
      <c r="P144" s="246"/>
      <c r="Q144" s="246"/>
    </row>
    <row r="145" spans="1:19" s="42" customFormat="1">
      <c r="A145" s="341" t="s">
        <v>156</v>
      </c>
      <c r="B145" s="32">
        <v>44047</v>
      </c>
      <c r="C145" s="32">
        <v>44043</v>
      </c>
      <c r="D145" s="33">
        <v>4444</v>
      </c>
      <c r="E145" s="34" t="s">
        <v>2</v>
      </c>
      <c r="F145" s="33">
        <v>343</v>
      </c>
      <c r="G145" s="19" t="s">
        <v>65</v>
      </c>
      <c r="H145" s="20">
        <v>5</v>
      </c>
      <c r="I145" s="35" t="s">
        <v>6</v>
      </c>
      <c r="J145" s="19" t="s">
        <v>749</v>
      </c>
      <c r="K145" s="19"/>
      <c r="L145" s="464">
        <v>175</v>
      </c>
      <c r="M145" s="39"/>
      <c r="N145" s="248"/>
      <c r="O145" s="6"/>
      <c r="P145" s="39"/>
      <c r="Q145" s="370"/>
      <c r="R145" s="370"/>
      <c r="S145" s="39"/>
    </row>
    <row r="146" spans="1:19" s="43" customFormat="1">
      <c r="A146" s="34" t="s">
        <v>188</v>
      </c>
      <c r="B146" s="32">
        <v>44048</v>
      </c>
      <c r="C146" s="32">
        <v>44043</v>
      </c>
      <c r="D146" s="33">
        <v>4476</v>
      </c>
      <c r="E146" s="34" t="s">
        <v>2</v>
      </c>
      <c r="F146" s="33">
        <v>2800</v>
      </c>
      <c r="G146" s="19" t="s">
        <v>189</v>
      </c>
      <c r="H146" s="20">
        <v>3</v>
      </c>
      <c r="I146" s="35" t="s">
        <v>6</v>
      </c>
      <c r="J146" s="19" t="s">
        <v>749</v>
      </c>
      <c r="K146" s="19" t="s">
        <v>834</v>
      </c>
      <c r="L146" s="451">
        <v>156</v>
      </c>
      <c r="M146" s="466"/>
      <c r="N146" s="247"/>
      <c r="O146" s="247"/>
    </row>
    <row r="147" spans="1:19" ht="16.5" thickBot="1">
      <c r="K147" s="452" t="s">
        <v>438</v>
      </c>
      <c r="L147" s="492">
        <f>SUM(L13:L143)</f>
        <v>40521.64</v>
      </c>
    </row>
  </sheetData>
  <conditionalFormatting sqref="I1:I146">
    <cfRule type="containsText" dxfId="84" priority="10" operator="containsText" text="OK">
      <formula>NOT(ISERROR(SEARCH("OK",I1)))</formula>
    </cfRule>
  </conditionalFormatting>
  <conditionalFormatting sqref="I145 I11:I13">
    <cfRule type="containsText" dxfId="83" priority="9" operator="containsText" text="OK">
      <formula>NOT(ISERROR(SEARCH("OK",I11)))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133"/>
  <sheetViews>
    <sheetView workbookViewId="0">
      <selection activeCell="H33" sqref="H33"/>
    </sheetView>
  </sheetViews>
  <sheetFormatPr defaultRowHeight="15"/>
  <cols>
    <col min="1" max="1" width="15.28515625" style="37" bestFit="1" customWidth="1"/>
    <col min="2" max="8" width="12.5703125" customWidth="1"/>
    <col min="9" max="9" width="12.5703125" style="37" customWidth="1"/>
    <col min="10" max="10" width="16.140625" customWidth="1"/>
    <col min="11" max="11" width="12.5703125" customWidth="1"/>
    <col min="12" max="12" width="12.140625" style="456" bestFit="1" customWidth="1"/>
    <col min="13" max="13" width="10.7109375" style="285" bestFit="1" customWidth="1"/>
  </cols>
  <sheetData>
    <row r="1" spans="1:27">
      <c r="A1" s="27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17" t="s">
        <v>28</v>
      </c>
      <c r="I1" s="17" t="s">
        <v>6</v>
      </c>
      <c r="J1" s="17" t="s">
        <v>732</v>
      </c>
      <c r="K1" s="17" t="s">
        <v>747</v>
      </c>
      <c r="L1" s="453" t="s">
        <v>314</v>
      </c>
      <c r="M1" s="419"/>
      <c r="N1" s="6"/>
      <c r="O1" s="6"/>
    </row>
    <row r="2" spans="1:27" s="44" customFormat="1">
      <c r="A2" s="45" t="s">
        <v>370</v>
      </c>
      <c r="B2" s="46">
        <v>44043</v>
      </c>
      <c r="C2" s="46">
        <v>44043</v>
      </c>
      <c r="D2" s="49">
        <v>4517</v>
      </c>
      <c r="E2" s="36" t="s">
        <v>2</v>
      </c>
      <c r="F2" s="36">
        <v>1098</v>
      </c>
      <c r="G2" s="36" t="s">
        <v>3</v>
      </c>
      <c r="H2" s="47">
        <v>40</v>
      </c>
      <c r="I2" s="45" t="s">
        <v>6</v>
      </c>
      <c r="J2" s="36" t="s">
        <v>97</v>
      </c>
      <c r="K2" s="36"/>
      <c r="L2" s="457">
        <v>1200</v>
      </c>
      <c r="M2" s="419"/>
      <c r="N2" s="6"/>
      <c r="O2" s="6"/>
      <c r="P2"/>
      <c r="Q2"/>
    </row>
    <row r="3" spans="1:27">
      <c r="A3" s="341" t="s">
        <v>625</v>
      </c>
      <c r="B3" s="32">
        <v>44046</v>
      </c>
      <c r="C3" s="32" t="s">
        <v>916</v>
      </c>
      <c r="D3" s="33">
        <v>4399</v>
      </c>
      <c r="E3" s="34" t="s">
        <v>2</v>
      </c>
      <c r="F3" s="33">
        <v>2263</v>
      </c>
      <c r="G3" s="19" t="s">
        <v>626</v>
      </c>
      <c r="H3" s="20" t="s">
        <v>917</v>
      </c>
      <c r="I3" s="35" t="s">
        <v>6</v>
      </c>
      <c r="J3" s="19" t="s">
        <v>486</v>
      </c>
      <c r="K3" s="21">
        <v>1478</v>
      </c>
      <c r="L3" s="451">
        <v>1060</v>
      </c>
      <c r="M3" s="419"/>
      <c r="N3" s="6"/>
      <c r="O3" s="6"/>
      <c r="R3" s="44"/>
      <c r="S3" s="44"/>
      <c r="T3" s="44"/>
      <c r="U3" s="44"/>
      <c r="V3" s="44"/>
      <c r="W3" s="44"/>
      <c r="X3" s="44"/>
      <c r="Y3" s="44"/>
      <c r="Z3" s="44"/>
    </row>
    <row r="4" spans="1:27" s="15" customFormat="1">
      <c r="A4" s="341" t="s">
        <v>494</v>
      </c>
      <c r="B4" s="32">
        <v>44048</v>
      </c>
      <c r="C4" s="32">
        <v>44050</v>
      </c>
      <c r="D4" s="33">
        <v>4418</v>
      </c>
      <c r="E4" s="34" t="s">
        <v>2</v>
      </c>
      <c r="F4" s="33">
        <v>940</v>
      </c>
      <c r="G4" s="19" t="s">
        <v>71</v>
      </c>
      <c r="H4" s="20" t="s">
        <v>915</v>
      </c>
      <c r="I4" s="35" t="s">
        <v>6</v>
      </c>
      <c r="J4" s="19" t="s">
        <v>486</v>
      </c>
      <c r="K4" s="19">
        <v>1479</v>
      </c>
      <c r="L4" s="451">
        <v>905</v>
      </c>
      <c r="M4" s="419"/>
      <c r="N4" s="6"/>
      <c r="O4" s="6"/>
      <c r="P4"/>
      <c r="Q4"/>
      <c r="R4" s="44"/>
      <c r="S4" s="44"/>
      <c r="T4" s="44"/>
      <c r="U4" s="44"/>
      <c r="V4" s="44"/>
      <c r="W4" s="44"/>
      <c r="X4" s="44"/>
      <c r="Y4" s="44"/>
      <c r="Z4" s="44"/>
    </row>
    <row r="5" spans="1:27" s="41" customFormat="1">
      <c r="A5" s="341" t="s">
        <v>251</v>
      </c>
      <c r="B5" s="32">
        <v>44048</v>
      </c>
      <c r="C5" s="32">
        <v>44050</v>
      </c>
      <c r="D5" s="33">
        <v>4443</v>
      </c>
      <c r="E5" s="34" t="s">
        <v>2</v>
      </c>
      <c r="F5" s="33">
        <v>1153</v>
      </c>
      <c r="G5" s="19" t="s">
        <v>129</v>
      </c>
      <c r="H5" s="20" t="s">
        <v>914</v>
      </c>
      <c r="I5" s="35" t="s">
        <v>6</v>
      </c>
      <c r="J5" s="19" t="s">
        <v>486</v>
      </c>
      <c r="K5" s="19">
        <v>1480</v>
      </c>
      <c r="L5" s="464">
        <v>450</v>
      </c>
      <c r="M5" s="419"/>
      <c r="N5" s="6"/>
      <c r="O5" s="6"/>
      <c r="P5"/>
      <c r="Q5"/>
      <c r="R5" s="44"/>
      <c r="S5" s="44"/>
      <c r="T5" s="44"/>
      <c r="U5" s="44"/>
      <c r="V5" s="44"/>
      <c r="W5" s="44"/>
      <c r="X5" s="44"/>
      <c r="Y5" s="44"/>
      <c r="Z5" s="44"/>
    </row>
    <row r="6" spans="1:27" s="44" customFormat="1">
      <c r="A6" s="340" t="s">
        <v>881</v>
      </c>
      <c r="B6" s="48">
        <v>44047</v>
      </c>
      <c r="C6" s="48"/>
      <c r="D6" s="49">
        <v>4449</v>
      </c>
      <c r="E6" s="40" t="s">
        <v>2</v>
      </c>
      <c r="F6" s="49">
        <v>2691</v>
      </c>
      <c r="G6" s="36" t="s">
        <v>47</v>
      </c>
      <c r="H6" s="47">
        <v>5</v>
      </c>
      <c r="I6" s="45" t="s">
        <v>6</v>
      </c>
      <c r="J6" s="36" t="s">
        <v>781</v>
      </c>
      <c r="K6" s="36" t="s">
        <v>888</v>
      </c>
      <c r="L6" s="457">
        <v>210</v>
      </c>
      <c r="M6" s="419"/>
      <c r="N6" s="6"/>
      <c r="O6" s="6"/>
      <c r="P6"/>
      <c r="Q6"/>
    </row>
    <row r="7" spans="1:27" s="43" customFormat="1">
      <c r="A7" s="341" t="s">
        <v>86</v>
      </c>
      <c r="B7" s="32">
        <v>44048</v>
      </c>
      <c r="C7" s="32">
        <v>44046</v>
      </c>
      <c r="D7" s="33">
        <v>4468</v>
      </c>
      <c r="E7" s="34" t="s">
        <v>44</v>
      </c>
      <c r="F7" s="33">
        <v>2550</v>
      </c>
      <c r="G7" s="19" t="s">
        <v>48</v>
      </c>
      <c r="H7" s="20">
        <v>10</v>
      </c>
      <c r="I7" s="35" t="s">
        <v>6</v>
      </c>
      <c r="J7" s="19" t="s">
        <v>749</v>
      </c>
      <c r="K7" s="19"/>
      <c r="L7" s="451">
        <v>405</v>
      </c>
      <c r="M7" s="419"/>
      <c r="N7" s="6"/>
      <c r="O7" s="6"/>
      <c r="P7"/>
      <c r="Q7"/>
      <c r="R7" s="44"/>
      <c r="S7" s="44"/>
      <c r="T7" s="44"/>
      <c r="U7" s="44"/>
      <c r="V7" s="44"/>
      <c r="W7" s="44"/>
      <c r="X7" s="44"/>
      <c r="Y7" s="44"/>
      <c r="Z7" s="44"/>
    </row>
    <row r="8" spans="1:27" s="43" customFormat="1">
      <c r="A8" s="341" t="s">
        <v>108</v>
      </c>
      <c r="B8" s="32">
        <v>44048</v>
      </c>
      <c r="C8" s="32">
        <v>44047</v>
      </c>
      <c r="D8" s="33">
        <v>4480</v>
      </c>
      <c r="E8" s="34" t="s">
        <v>7</v>
      </c>
      <c r="F8" s="33">
        <v>1170</v>
      </c>
      <c r="G8" s="19" t="s">
        <v>530</v>
      </c>
      <c r="H8" s="20">
        <v>5</v>
      </c>
      <c r="I8" s="35" t="s">
        <v>6</v>
      </c>
      <c r="J8" s="19" t="s">
        <v>749</v>
      </c>
      <c r="K8" s="19"/>
      <c r="L8" s="451"/>
      <c r="M8" s="419"/>
      <c r="N8" s="6"/>
      <c r="O8" s="6"/>
      <c r="P8"/>
      <c r="Q8"/>
      <c r="R8" s="44"/>
      <c r="S8" s="44"/>
      <c r="T8" s="44"/>
      <c r="U8" s="44"/>
      <c r="V8" s="44"/>
      <c r="W8" s="44"/>
      <c r="X8" s="44"/>
      <c r="Y8" s="44"/>
      <c r="Z8" s="44"/>
    </row>
    <row r="9" spans="1:27" s="43" customFormat="1">
      <c r="A9" s="341"/>
      <c r="B9" s="32"/>
      <c r="C9" s="32"/>
      <c r="D9" s="33"/>
      <c r="E9" s="34" t="s">
        <v>7</v>
      </c>
      <c r="F9" s="33">
        <v>1169</v>
      </c>
      <c r="G9" s="19" t="s">
        <v>530</v>
      </c>
      <c r="H9" s="20">
        <v>2</v>
      </c>
      <c r="I9" s="35" t="s">
        <v>6</v>
      </c>
      <c r="J9" s="19" t="s">
        <v>749</v>
      </c>
      <c r="K9" s="19"/>
      <c r="L9" s="451"/>
      <c r="M9" s="419"/>
      <c r="N9" s="6"/>
      <c r="O9" s="6"/>
      <c r="P9"/>
      <c r="Q9"/>
      <c r="S9"/>
      <c r="T9"/>
      <c r="U9"/>
      <c r="V9"/>
      <c r="W9"/>
      <c r="X9"/>
      <c r="Y9"/>
      <c r="Z9"/>
      <c r="AA9"/>
    </row>
    <row r="10" spans="1:27" s="43" customFormat="1">
      <c r="A10" s="341"/>
      <c r="B10" s="32"/>
      <c r="C10" s="32"/>
      <c r="D10" s="33"/>
      <c r="E10" s="34" t="s">
        <v>7</v>
      </c>
      <c r="F10" s="33">
        <v>3215</v>
      </c>
      <c r="G10" s="19" t="s">
        <v>73</v>
      </c>
      <c r="H10" s="20">
        <v>3</v>
      </c>
      <c r="I10" s="35" t="s">
        <v>6</v>
      </c>
      <c r="J10" s="19" t="s">
        <v>749</v>
      </c>
      <c r="K10" s="19"/>
      <c r="L10" s="451"/>
      <c r="M10" s="419"/>
      <c r="N10" s="6"/>
      <c r="O10" s="6"/>
      <c r="P10"/>
      <c r="Q10"/>
    </row>
    <row r="11" spans="1:27" s="43" customFormat="1">
      <c r="A11" s="341"/>
      <c r="B11" s="32"/>
      <c r="C11" s="32"/>
      <c r="D11" s="33"/>
      <c r="E11" s="34" t="s">
        <v>7</v>
      </c>
      <c r="F11" s="33">
        <v>1157</v>
      </c>
      <c r="G11" s="19" t="s">
        <v>45</v>
      </c>
      <c r="H11" s="20">
        <v>3</v>
      </c>
      <c r="I11" s="35" t="s">
        <v>6</v>
      </c>
      <c r="J11" s="19" t="s">
        <v>749</v>
      </c>
      <c r="K11" s="19"/>
      <c r="L11" s="451"/>
      <c r="M11" s="419"/>
      <c r="N11" s="6"/>
      <c r="O11" s="6"/>
      <c r="P11"/>
      <c r="Q11"/>
    </row>
    <row r="12" spans="1:27" s="44" customFormat="1">
      <c r="A12" s="340"/>
      <c r="B12" s="48"/>
      <c r="C12" s="48"/>
      <c r="D12" s="49"/>
      <c r="E12" s="40" t="s">
        <v>2</v>
      </c>
      <c r="F12" s="49">
        <v>838</v>
      </c>
      <c r="G12" s="36" t="s">
        <v>5</v>
      </c>
      <c r="H12" s="47">
        <v>1</v>
      </c>
      <c r="I12" s="35" t="s">
        <v>6</v>
      </c>
      <c r="J12" s="36" t="s">
        <v>145</v>
      </c>
      <c r="K12" s="36"/>
      <c r="L12" s="457">
        <v>629.5</v>
      </c>
      <c r="M12" s="419"/>
      <c r="N12" s="6"/>
      <c r="O12" s="6"/>
      <c r="P12"/>
      <c r="Q12"/>
    </row>
    <row r="13" spans="1:27" s="43" customFormat="1">
      <c r="A13" s="341" t="s">
        <v>508</v>
      </c>
      <c r="B13" s="32">
        <v>44049</v>
      </c>
      <c r="C13" s="32">
        <v>44049</v>
      </c>
      <c r="D13" s="33">
        <v>4449</v>
      </c>
      <c r="E13" s="34" t="s">
        <v>2</v>
      </c>
      <c r="F13" s="33">
        <v>2691</v>
      </c>
      <c r="G13" s="19" t="s">
        <v>47</v>
      </c>
      <c r="H13" s="20">
        <v>5</v>
      </c>
      <c r="I13" s="35" t="s">
        <v>6</v>
      </c>
      <c r="J13" s="19" t="s">
        <v>781</v>
      </c>
      <c r="K13" s="19"/>
      <c r="L13" s="451"/>
      <c r="M13" s="419"/>
      <c r="N13" s="6"/>
      <c r="O13" s="6"/>
      <c r="P13"/>
      <c r="Q13"/>
    </row>
    <row r="14" spans="1:27" s="43" customFormat="1">
      <c r="A14" s="341"/>
      <c r="B14" s="32"/>
      <c r="C14" s="32"/>
      <c r="D14" s="33"/>
      <c r="E14" s="34"/>
      <c r="F14" s="33">
        <v>2971</v>
      </c>
      <c r="G14" s="19" t="s">
        <v>408</v>
      </c>
      <c r="H14" s="20">
        <v>1</v>
      </c>
      <c r="I14" s="35" t="s">
        <v>6</v>
      </c>
      <c r="J14" s="19" t="s">
        <v>749</v>
      </c>
      <c r="K14" s="19"/>
      <c r="L14" s="451">
        <v>249</v>
      </c>
      <c r="M14" s="419"/>
      <c r="N14" s="6"/>
      <c r="O14" s="6"/>
      <c r="P14"/>
      <c r="Q14"/>
    </row>
    <row r="15" spans="1:27" s="44" customFormat="1">
      <c r="A15" s="341" t="s">
        <v>109</v>
      </c>
      <c r="B15" s="32">
        <v>44050</v>
      </c>
      <c r="C15" s="32">
        <v>44048</v>
      </c>
      <c r="D15" s="33">
        <v>4495</v>
      </c>
      <c r="E15" s="34" t="s">
        <v>2</v>
      </c>
      <c r="F15" s="33">
        <v>1467</v>
      </c>
      <c r="G15" s="19" t="s">
        <v>62</v>
      </c>
      <c r="H15" s="20" t="s">
        <v>908</v>
      </c>
      <c r="I15" s="35" t="s">
        <v>6</v>
      </c>
      <c r="J15" s="19" t="s">
        <v>749</v>
      </c>
      <c r="K15" s="19"/>
      <c r="L15" s="451">
        <v>87.75</v>
      </c>
      <c r="M15" s="419"/>
      <c r="N15" s="6"/>
      <c r="O15" s="6"/>
      <c r="P15"/>
      <c r="Q15"/>
    </row>
    <row r="16" spans="1:27" s="44" customFormat="1">
      <c r="A16" s="340" t="s">
        <v>109</v>
      </c>
      <c r="B16" s="48">
        <v>44050</v>
      </c>
      <c r="C16" s="48">
        <v>44055</v>
      </c>
      <c r="D16" s="49">
        <v>4493</v>
      </c>
      <c r="E16" s="40" t="s">
        <v>2</v>
      </c>
      <c r="F16" s="49">
        <v>2186</v>
      </c>
      <c r="G16" s="36" t="s">
        <v>120</v>
      </c>
      <c r="H16" s="47">
        <v>50</v>
      </c>
      <c r="I16" s="45" t="s">
        <v>6</v>
      </c>
      <c r="J16" s="36" t="s">
        <v>97</v>
      </c>
      <c r="K16" s="36"/>
      <c r="L16" s="457">
        <v>637.5</v>
      </c>
      <c r="M16" s="419"/>
      <c r="N16" s="6"/>
      <c r="O16" s="6"/>
      <c r="P16"/>
      <c r="Q16"/>
    </row>
    <row r="17" spans="1:17" s="43" customFormat="1">
      <c r="A17" s="340" t="s">
        <v>109</v>
      </c>
      <c r="B17" s="48">
        <v>44049</v>
      </c>
      <c r="C17" s="48">
        <v>44047</v>
      </c>
      <c r="D17" s="49">
        <v>4494</v>
      </c>
      <c r="E17" s="40" t="s">
        <v>2</v>
      </c>
      <c r="F17" s="49">
        <v>1468</v>
      </c>
      <c r="G17" s="36" t="s">
        <v>21</v>
      </c>
      <c r="H17" s="47">
        <v>15</v>
      </c>
      <c r="I17" s="45" t="s">
        <v>6</v>
      </c>
      <c r="J17" s="36" t="s">
        <v>97</v>
      </c>
      <c r="K17" s="36"/>
      <c r="L17" s="457">
        <v>433.5</v>
      </c>
      <c r="M17" s="419"/>
      <c r="N17" s="6"/>
      <c r="O17" s="6"/>
      <c r="P17"/>
      <c r="Q17"/>
    </row>
    <row r="18" spans="1:17" s="43" customFormat="1">
      <c r="A18" s="341" t="s">
        <v>896</v>
      </c>
      <c r="B18" s="32">
        <v>44050</v>
      </c>
      <c r="C18" s="32">
        <v>44060</v>
      </c>
      <c r="D18" s="33">
        <v>4502</v>
      </c>
      <c r="E18" s="34" t="s">
        <v>2</v>
      </c>
      <c r="F18" s="33">
        <v>2604</v>
      </c>
      <c r="G18" s="19" t="s">
        <v>116</v>
      </c>
      <c r="H18" s="20" t="s">
        <v>932</v>
      </c>
      <c r="I18" s="35" t="s">
        <v>6</v>
      </c>
      <c r="J18" s="19" t="s">
        <v>486</v>
      </c>
      <c r="K18" s="19">
        <v>1483</v>
      </c>
      <c r="L18" s="451">
        <v>434</v>
      </c>
      <c r="M18" s="419"/>
      <c r="N18" s="6"/>
      <c r="O18" s="6"/>
      <c r="P18"/>
      <c r="Q18"/>
    </row>
    <row r="19" spans="1:17" s="43" customFormat="1">
      <c r="A19" s="341"/>
      <c r="B19" s="32">
        <v>44054</v>
      </c>
      <c r="C19" s="32">
        <v>44054</v>
      </c>
      <c r="D19" s="33"/>
      <c r="E19" s="34"/>
      <c r="F19" s="33">
        <v>2604</v>
      </c>
      <c r="G19" s="19" t="s">
        <v>116</v>
      </c>
      <c r="H19" s="20" t="s">
        <v>921</v>
      </c>
      <c r="I19" s="35" t="s">
        <v>6</v>
      </c>
      <c r="J19" s="19" t="s">
        <v>82</v>
      </c>
      <c r="K19" s="19"/>
      <c r="L19" s="451"/>
      <c r="M19" s="419"/>
      <c r="N19" s="6"/>
      <c r="O19" s="6"/>
      <c r="P19"/>
      <c r="Q19"/>
    </row>
    <row r="20" spans="1:17" s="43" customFormat="1">
      <c r="A20" s="341" t="s">
        <v>364</v>
      </c>
      <c r="B20" s="32">
        <v>44050</v>
      </c>
      <c r="C20" s="32">
        <v>44063</v>
      </c>
      <c r="D20" s="33">
        <v>4505</v>
      </c>
      <c r="E20" s="34" t="s">
        <v>2</v>
      </c>
      <c r="F20" s="33">
        <v>2040</v>
      </c>
      <c r="G20" s="19" t="s">
        <v>75</v>
      </c>
      <c r="H20" s="20" t="s">
        <v>936</v>
      </c>
      <c r="I20" s="35" t="s">
        <v>6</v>
      </c>
      <c r="J20" s="19" t="s">
        <v>486</v>
      </c>
      <c r="K20" s="19">
        <v>1482</v>
      </c>
      <c r="L20" s="451">
        <v>203</v>
      </c>
      <c r="M20" s="419"/>
      <c r="N20" s="6"/>
      <c r="O20" s="6"/>
      <c r="P20"/>
      <c r="Q20"/>
    </row>
    <row r="21" spans="1:17" s="43" customFormat="1">
      <c r="A21" s="341" t="s">
        <v>173</v>
      </c>
      <c r="B21" s="32">
        <v>44050</v>
      </c>
      <c r="C21" s="32">
        <v>44048</v>
      </c>
      <c r="D21" s="33">
        <v>4509</v>
      </c>
      <c r="E21" s="34" t="s">
        <v>216</v>
      </c>
      <c r="F21" s="33">
        <v>2491</v>
      </c>
      <c r="G21" s="19" t="s">
        <v>122</v>
      </c>
      <c r="H21" s="20" t="s">
        <v>876</v>
      </c>
      <c r="I21" s="35" t="s">
        <v>6</v>
      </c>
      <c r="J21" s="19" t="s">
        <v>749</v>
      </c>
      <c r="K21" s="19"/>
      <c r="L21" s="451">
        <v>226.3</v>
      </c>
      <c r="M21" s="419"/>
      <c r="N21" s="6"/>
      <c r="O21" s="6"/>
      <c r="P21"/>
      <c r="Q21"/>
    </row>
    <row r="22" spans="1:17" s="43" customFormat="1">
      <c r="A22" s="341" t="s">
        <v>534</v>
      </c>
      <c r="B22" s="32">
        <v>44050</v>
      </c>
      <c r="C22" s="32">
        <v>44049</v>
      </c>
      <c r="D22" s="33">
        <v>4519</v>
      </c>
      <c r="E22" s="34" t="s">
        <v>44</v>
      </c>
      <c r="F22" s="33">
        <v>1316</v>
      </c>
      <c r="G22" s="19" t="s">
        <v>50</v>
      </c>
      <c r="H22" s="20" t="s">
        <v>897</v>
      </c>
      <c r="I22" s="35" t="s">
        <v>6</v>
      </c>
      <c r="J22" s="19" t="s">
        <v>749</v>
      </c>
      <c r="K22" s="19"/>
      <c r="L22" s="451">
        <v>143.75</v>
      </c>
      <c r="M22" s="419"/>
      <c r="N22" s="6"/>
      <c r="O22" s="6"/>
      <c r="P22"/>
      <c r="Q22"/>
    </row>
    <row r="23" spans="1:17" s="44" customFormat="1">
      <c r="A23" s="340" t="s">
        <v>124</v>
      </c>
      <c r="B23" s="48">
        <v>44053</v>
      </c>
      <c r="C23" s="48">
        <v>44048</v>
      </c>
      <c r="D23" s="49">
        <v>4408</v>
      </c>
      <c r="E23" s="40" t="s">
        <v>2</v>
      </c>
      <c r="F23" s="49">
        <v>885</v>
      </c>
      <c r="G23" s="36" t="s">
        <v>32</v>
      </c>
      <c r="H23" s="47" t="s">
        <v>907</v>
      </c>
      <c r="I23" s="45" t="s">
        <v>6</v>
      </c>
      <c r="J23" s="36" t="s">
        <v>97</v>
      </c>
      <c r="K23" s="36"/>
      <c r="L23" s="457">
        <v>450</v>
      </c>
      <c r="M23" s="419"/>
      <c r="N23" s="6"/>
      <c r="O23" s="6"/>
      <c r="P23"/>
      <c r="Q23"/>
    </row>
    <row r="24" spans="1:17" s="44" customFormat="1">
      <c r="A24" s="340" t="s">
        <v>109</v>
      </c>
      <c r="B24" s="48">
        <v>44027</v>
      </c>
      <c r="C24" s="48">
        <v>44047</v>
      </c>
      <c r="D24" s="49">
        <v>4064</v>
      </c>
      <c r="E24" s="40" t="s">
        <v>2</v>
      </c>
      <c r="F24" s="49">
        <v>1869</v>
      </c>
      <c r="G24" s="36" t="s">
        <v>15</v>
      </c>
      <c r="H24" s="47">
        <v>90</v>
      </c>
      <c r="I24" s="45" t="s">
        <v>6</v>
      </c>
      <c r="J24" s="36" t="s">
        <v>97</v>
      </c>
      <c r="K24" s="36"/>
      <c r="L24" s="457">
        <v>264</v>
      </c>
      <c r="M24" s="419"/>
      <c r="N24" s="6"/>
      <c r="O24" s="6"/>
      <c r="P24"/>
      <c r="Q24"/>
    </row>
    <row r="25" spans="1:17" s="42" customFormat="1">
      <c r="A25" s="340" t="s">
        <v>160</v>
      </c>
      <c r="B25" s="48">
        <v>44053</v>
      </c>
      <c r="C25" s="48">
        <v>44053</v>
      </c>
      <c r="D25" s="49">
        <v>4560</v>
      </c>
      <c r="E25" s="40" t="s">
        <v>2</v>
      </c>
      <c r="F25" s="49">
        <v>3239</v>
      </c>
      <c r="G25" s="36" t="s">
        <v>120</v>
      </c>
      <c r="H25" s="47">
        <v>2</v>
      </c>
      <c r="I25" s="45" t="s">
        <v>6</v>
      </c>
      <c r="J25" s="36" t="s">
        <v>781</v>
      </c>
      <c r="K25" s="36"/>
      <c r="L25" s="457">
        <v>79.8</v>
      </c>
      <c r="M25" s="419"/>
      <c r="N25" s="6"/>
      <c r="O25" s="6"/>
      <c r="P25"/>
      <c r="Q25"/>
    </row>
    <row r="26" spans="1:17" s="38" customFormat="1">
      <c r="A26" s="239"/>
      <c r="B26" s="31"/>
      <c r="C26" s="31"/>
      <c r="D26" s="28"/>
      <c r="E26" s="29" t="s">
        <v>2</v>
      </c>
      <c r="F26" s="28">
        <v>1186</v>
      </c>
      <c r="G26" s="12" t="s">
        <v>17</v>
      </c>
      <c r="H26" s="13">
        <v>2</v>
      </c>
      <c r="I26" s="45" t="s">
        <v>6</v>
      </c>
      <c r="J26" s="12" t="s">
        <v>749</v>
      </c>
      <c r="K26" s="12"/>
      <c r="L26" s="479"/>
      <c r="M26" s="419"/>
      <c r="N26" s="6"/>
      <c r="O26" s="6"/>
      <c r="P26"/>
      <c r="Q26"/>
    </row>
    <row r="27" spans="1:17" s="43" customFormat="1">
      <c r="A27" s="341" t="s">
        <v>898</v>
      </c>
      <c r="B27" s="32">
        <v>44053</v>
      </c>
      <c r="C27" s="32">
        <v>44050</v>
      </c>
      <c r="D27" s="33">
        <v>4522</v>
      </c>
      <c r="E27" s="34" t="s">
        <v>2</v>
      </c>
      <c r="F27" s="33">
        <v>744</v>
      </c>
      <c r="G27" s="19" t="s">
        <v>48</v>
      </c>
      <c r="H27" s="20">
        <v>10</v>
      </c>
      <c r="I27" s="35" t="s">
        <v>6</v>
      </c>
      <c r="J27" s="19" t="s">
        <v>749</v>
      </c>
      <c r="K27" s="19"/>
      <c r="L27" s="451">
        <v>385</v>
      </c>
      <c r="M27" s="419"/>
      <c r="N27" s="6"/>
      <c r="O27" s="6"/>
      <c r="P27"/>
      <c r="Q27"/>
    </row>
    <row r="28" spans="1:17" s="43" customFormat="1">
      <c r="A28" s="341" t="s">
        <v>222</v>
      </c>
      <c r="B28" s="32">
        <v>44054</v>
      </c>
      <c r="C28" s="32">
        <v>44049</v>
      </c>
      <c r="D28" s="33">
        <v>4524</v>
      </c>
      <c r="E28" s="34" t="s">
        <v>2</v>
      </c>
      <c r="F28" s="33">
        <v>2703</v>
      </c>
      <c r="G28" s="19" t="s">
        <v>152</v>
      </c>
      <c r="H28" s="20" t="s">
        <v>899</v>
      </c>
      <c r="I28" s="35" t="s">
        <v>6</v>
      </c>
      <c r="J28" s="19" t="s">
        <v>749</v>
      </c>
      <c r="K28" s="19"/>
      <c r="L28" s="451"/>
      <c r="M28" s="419"/>
      <c r="N28" s="6"/>
      <c r="O28" s="6"/>
      <c r="P28"/>
      <c r="Q28"/>
    </row>
    <row r="29" spans="1:17" s="44" customFormat="1">
      <c r="A29" s="340"/>
      <c r="B29" s="48"/>
      <c r="C29" s="48"/>
      <c r="D29" s="49"/>
      <c r="E29" s="40" t="s">
        <v>2</v>
      </c>
      <c r="F29" s="49">
        <v>753</v>
      </c>
      <c r="G29" s="36" t="s">
        <v>47</v>
      </c>
      <c r="H29" s="47" t="s">
        <v>900</v>
      </c>
      <c r="I29" s="45" t="s">
        <v>6</v>
      </c>
      <c r="J29" s="36" t="s">
        <v>97</v>
      </c>
      <c r="K29" s="36"/>
      <c r="L29" s="457">
        <v>423.25</v>
      </c>
      <c r="M29" s="419"/>
      <c r="N29" s="6"/>
      <c r="O29" s="6"/>
      <c r="P29"/>
      <c r="Q29"/>
    </row>
    <row r="30" spans="1:17" s="43" customFormat="1">
      <c r="A30" s="341" t="s">
        <v>778</v>
      </c>
      <c r="B30" s="32">
        <v>44054</v>
      </c>
      <c r="C30" s="32">
        <v>44053</v>
      </c>
      <c r="D30" s="33">
        <v>4525</v>
      </c>
      <c r="E30" s="34" t="s">
        <v>428</v>
      </c>
      <c r="F30" s="33">
        <v>2329</v>
      </c>
      <c r="G30" s="19" t="s">
        <v>53</v>
      </c>
      <c r="H30" s="20">
        <v>4</v>
      </c>
      <c r="I30" s="35" t="s">
        <v>6</v>
      </c>
      <c r="J30" s="19" t="s">
        <v>749</v>
      </c>
      <c r="K30" s="19"/>
      <c r="L30" s="451">
        <v>474.8</v>
      </c>
      <c r="M30" s="419"/>
      <c r="N30" s="6"/>
      <c r="O30" s="6"/>
      <c r="P30"/>
      <c r="Q30"/>
    </row>
    <row r="31" spans="1:17" s="43" customFormat="1">
      <c r="A31" s="341" t="s">
        <v>514</v>
      </c>
      <c r="B31" s="32">
        <v>44054</v>
      </c>
      <c r="C31" s="32">
        <v>44056</v>
      </c>
      <c r="D31" s="33">
        <v>4527</v>
      </c>
      <c r="E31" s="34" t="s">
        <v>2</v>
      </c>
      <c r="F31" s="33">
        <v>3005</v>
      </c>
      <c r="G31" s="19" t="s">
        <v>399</v>
      </c>
      <c r="H31" s="20">
        <v>8</v>
      </c>
      <c r="I31" s="35" t="s">
        <v>6</v>
      </c>
      <c r="J31" s="19" t="s">
        <v>749</v>
      </c>
      <c r="K31" s="19"/>
      <c r="L31" s="451"/>
      <c r="M31" s="419"/>
      <c r="N31" s="6"/>
      <c r="O31" s="6"/>
      <c r="P31"/>
      <c r="Q31"/>
    </row>
    <row r="32" spans="1:17" s="43" customFormat="1">
      <c r="A32" s="341"/>
      <c r="B32" s="32"/>
      <c r="C32" s="32"/>
      <c r="D32" s="33"/>
      <c r="E32" s="34" t="s">
        <v>2</v>
      </c>
      <c r="F32" s="33">
        <v>3078</v>
      </c>
      <c r="G32" s="19" t="s">
        <v>515</v>
      </c>
      <c r="H32" s="20">
        <v>15</v>
      </c>
      <c r="I32" s="35" t="s">
        <v>6</v>
      </c>
      <c r="J32" s="19" t="s">
        <v>749</v>
      </c>
      <c r="K32" s="19"/>
      <c r="L32" s="451"/>
      <c r="M32" s="419"/>
      <c r="N32" s="6"/>
      <c r="O32" s="6"/>
      <c r="P32"/>
      <c r="Q32"/>
    </row>
    <row r="33" spans="1:25" s="43" customFormat="1">
      <c r="A33" s="341"/>
      <c r="B33" s="32"/>
      <c r="C33" s="32"/>
      <c r="D33" s="33"/>
      <c r="E33" s="34" t="s">
        <v>2</v>
      </c>
      <c r="F33" s="33">
        <v>3080</v>
      </c>
      <c r="G33" s="19" t="s">
        <v>516</v>
      </c>
      <c r="H33" s="20">
        <v>14</v>
      </c>
      <c r="I33" s="35" t="s">
        <v>6</v>
      </c>
      <c r="J33" s="19" t="s">
        <v>749</v>
      </c>
      <c r="K33" s="19"/>
      <c r="L33" s="451">
        <v>524.79999999999995</v>
      </c>
      <c r="M33" s="419"/>
      <c r="N33" s="6"/>
      <c r="O33" s="6"/>
      <c r="P33"/>
      <c r="Q33"/>
    </row>
    <row r="34" spans="1:25" s="43" customFormat="1">
      <c r="A34" s="341" t="s">
        <v>901</v>
      </c>
      <c r="B34" s="32">
        <v>44050</v>
      </c>
      <c r="C34" s="32">
        <v>44047</v>
      </c>
      <c r="D34" s="33">
        <v>4534</v>
      </c>
      <c r="E34" s="34" t="s">
        <v>2</v>
      </c>
      <c r="F34" s="33">
        <v>2971</v>
      </c>
      <c r="G34" s="19" t="s">
        <v>408</v>
      </c>
      <c r="H34" s="20" t="s">
        <v>903</v>
      </c>
      <c r="I34" s="35" t="s">
        <v>6</v>
      </c>
      <c r="J34" s="19" t="s">
        <v>749</v>
      </c>
      <c r="K34" s="19"/>
      <c r="L34" s="451">
        <v>157.80000000000001</v>
      </c>
      <c r="M34" s="419"/>
      <c r="N34" s="6"/>
      <c r="O34" s="6"/>
      <c r="P34"/>
      <c r="Q34"/>
    </row>
    <row r="35" spans="1:25" s="44" customFormat="1">
      <c r="A35" s="340" t="s">
        <v>224</v>
      </c>
      <c r="B35" s="48">
        <v>44046</v>
      </c>
      <c r="C35" s="48">
        <v>44046</v>
      </c>
      <c r="D35" s="49">
        <v>4538</v>
      </c>
      <c r="E35" s="40" t="s">
        <v>2</v>
      </c>
      <c r="F35" s="49">
        <v>838</v>
      </c>
      <c r="G35" s="36" t="s">
        <v>5</v>
      </c>
      <c r="H35" s="47">
        <v>5</v>
      </c>
      <c r="I35" s="45" t="s">
        <v>6</v>
      </c>
      <c r="J35" s="36" t="s">
        <v>97</v>
      </c>
      <c r="K35" s="36"/>
      <c r="L35" s="457">
        <v>115</v>
      </c>
      <c r="M35" s="419"/>
      <c r="N35" s="6"/>
      <c r="O35" s="6"/>
      <c r="P35"/>
      <c r="Q35"/>
      <c r="R35" s="43"/>
      <c r="S35" s="43"/>
      <c r="T35" s="43"/>
      <c r="U35" s="43"/>
      <c r="V35" s="43"/>
      <c r="W35" s="43"/>
      <c r="X35" s="43"/>
      <c r="Y35" s="43"/>
    </row>
    <row r="36" spans="1:25" s="44" customFormat="1">
      <c r="A36" s="340" t="s">
        <v>201</v>
      </c>
      <c r="B36" s="48">
        <v>44047</v>
      </c>
      <c r="C36" s="48">
        <v>44047</v>
      </c>
      <c r="D36" s="49">
        <v>4537</v>
      </c>
      <c r="E36" s="40" t="s">
        <v>2</v>
      </c>
      <c r="F36" s="49">
        <v>869</v>
      </c>
      <c r="G36" s="36" t="s">
        <v>16</v>
      </c>
      <c r="H36" s="47">
        <v>95</v>
      </c>
      <c r="I36" s="45" t="s">
        <v>6</v>
      </c>
      <c r="J36" s="36" t="s">
        <v>904</v>
      </c>
      <c r="K36" s="36" t="s">
        <v>82</v>
      </c>
      <c r="L36" s="457">
        <v>427.5</v>
      </c>
      <c r="M36" s="419"/>
      <c r="N36" s="6"/>
      <c r="O36" s="6"/>
      <c r="P36"/>
      <c r="Q36"/>
      <c r="R36" s="43"/>
      <c r="S36" s="43"/>
      <c r="T36" s="43"/>
      <c r="U36" s="43"/>
      <c r="V36" s="43"/>
      <c r="W36" s="43"/>
      <c r="X36" s="43"/>
      <c r="Y36" s="43"/>
    </row>
    <row r="37" spans="1:25" s="42" customFormat="1">
      <c r="A37" s="340" t="s">
        <v>767</v>
      </c>
      <c r="B37" s="48">
        <v>44055</v>
      </c>
      <c r="C37" s="48">
        <v>44056</v>
      </c>
      <c r="D37" s="49">
        <v>4542</v>
      </c>
      <c r="E37" s="40" t="s">
        <v>7</v>
      </c>
      <c r="F37" s="49">
        <v>1607</v>
      </c>
      <c r="G37" s="36" t="s">
        <v>19</v>
      </c>
      <c r="H37" s="47" t="s">
        <v>908</v>
      </c>
      <c r="I37" s="45" t="s">
        <v>6</v>
      </c>
      <c r="J37" s="36" t="s">
        <v>97</v>
      </c>
      <c r="K37" s="36"/>
      <c r="L37" s="457"/>
      <c r="M37" s="419"/>
      <c r="N37" s="6"/>
      <c r="O37" s="6"/>
      <c r="P37"/>
      <c r="Q37"/>
      <c r="R37" s="43"/>
      <c r="S37" s="43"/>
      <c r="T37" s="43"/>
      <c r="U37" s="43"/>
      <c r="V37" s="43"/>
      <c r="W37" s="43"/>
      <c r="X37" s="43"/>
      <c r="Y37" s="43"/>
    </row>
    <row r="38" spans="1:25" s="41" customFormat="1">
      <c r="A38" s="341"/>
      <c r="B38" s="32"/>
      <c r="C38" s="32"/>
      <c r="D38" s="33"/>
      <c r="E38" s="34" t="s">
        <v>7</v>
      </c>
      <c r="F38" s="33">
        <v>3241</v>
      </c>
      <c r="G38" s="19" t="s">
        <v>53</v>
      </c>
      <c r="H38" s="20">
        <v>2</v>
      </c>
      <c r="I38" s="35" t="s">
        <v>6</v>
      </c>
      <c r="J38" s="19" t="s">
        <v>749</v>
      </c>
      <c r="K38" s="19"/>
      <c r="L38" s="451">
        <v>226.72</v>
      </c>
      <c r="M38" s="419"/>
      <c r="N38" s="6"/>
      <c r="O38" s="6"/>
      <c r="P38"/>
      <c r="Q38"/>
      <c r="R38" s="43"/>
      <c r="S38" s="43"/>
      <c r="T38" s="43"/>
      <c r="U38" s="43"/>
      <c r="V38" s="43"/>
      <c r="W38" s="43"/>
      <c r="X38" s="43"/>
      <c r="Y38" s="43"/>
    </row>
    <row r="39" spans="1:25" s="42" customFormat="1">
      <c r="A39" s="340" t="s">
        <v>880</v>
      </c>
      <c r="B39" s="48">
        <v>44055</v>
      </c>
      <c r="C39" s="48">
        <v>44048</v>
      </c>
      <c r="D39" s="49">
        <v>4544</v>
      </c>
      <c r="E39" s="40" t="s">
        <v>2</v>
      </c>
      <c r="F39" s="49">
        <v>753</v>
      </c>
      <c r="G39" s="36" t="s">
        <v>47</v>
      </c>
      <c r="H39" s="47" t="s">
        <v>905</v>
      </c>
      <c r="I39" s="45" t="s">
        <v>6</v>
      </c>
      <c r="J39" s="36" t="s">
        <v>97</v>
      </c>
      <c r="K39" s="36"/>
      <c r="L39" s="457">
        <v>76</v>
      </c>
      <c r="M39" s="419"/>
      <c r="N39" s="6"/>
      <c r="O39" s="6"/>
      <c r="P39"/>
      <c r="Q39"/>
      <c r="R39" s="43"/>
      <c r="S39" s="43"/>
      <c r="T39" s="43"/>
      <c r="U39" s="43"/>
      <c r="V39" s="43"/>
      <c r="W39" s="43"/>
      <c r="X39" s="43"/>
      <c r="Y39" s="43"/>
    </row>
    <row r="40" spans="1:25" s="41" customFormat="1">
      <c r="A40" s="341" t="s">
        <v>906</v>
      </c>
      <c r="B40" s="32">
        <v>44055</v>
      </c>
      <c r="C40" s="32">
        <v>44062</v>
      </c>
      <c r="D40" s="33">
        <v>4548</v>
      </c>
      <c r="E40" s="34" t="s">
        <v>7</v>
      </c>
      <c r="F40" s="33">
        <v>3242</v>
      </c>
      <c r="G40" s="19" t="s">
        <v>902</v>
      </c>
      <c r="H40" s="20" t="s">
        <v>903</v>
      </c>
      <c r="I40" s="35" t="s">
        <v>6</v>
      </c>
      <c r="J40" s="19" t="s">
        <v>749</v>
      </c>
      <c r="K40" s="19"/>
      <c r="L40" s="451"/>
      <c r="M40" s="419" t="s">
        <v>927</v>
      </c>
      <c r="N40" s="508">
        <v>44057</v>
      </c>
      <c r="O40" s="6"/>
      <c r="P40"/>
      <c r="Q40"/>
      <c r="R40" s="43"/>
      <c r="S40" s="43"/>
      <c r="T40" s="43"/>
      <c r="U40" s="43"/>
      <c r="V40" s="43"/>
      <c r="W40" s="43"/>
      <c r="X40" s="43"/>
      <c r="Y40" s="43"/>
    </row>
    <row r="41" spans="1:25" s="41" customFormat="1">
      <c r="A41" s="341"/>
      <c r="B41" s="32"/>
      <c r="C41" s="32"/>
      <c r="D41" s="33"/>
      <c r="E41" s="34" t="s">
        <v>7</v>
      </c>
      <c r="F41" s="33">
        <v>3243</v>
      </c>
      <c r="G41" s="19" t="s">
        <v>902</v>
      </c>
      <c r="H41" s="20">
        <v>2</v>
      </c>
      <c r="I41" s="35" t="s">
        <v>6</v>
      </c>
      <c r="J41" s="19" t="s">
        <v>749</v>
      </c>
      <c r="K41" s="19"/>
      <c r="L41" s="451"/>
      <c r="M41" s="419"/>
      <c r="N41" s="6"/>
      <c r="O41" s="6"/>
      <c r="P41"/>
      <c r="Q41"/>
      <c r="R41" s="43"/>
      <c r="S41" s="43"/>
      <c r="T41" s="43"/>
      <c r="U41" s="43"/>
      <c r="V41" s="43"/>
      <c r="W41" s="43"/>
      <c r="X41" s="43"/>
      <c r="Y41" s="43"/>
    </row>
    <row r="42" spans="1:25" s="41" customFormat="1">
      <c r="A42" s="341"/>
      <c r="B42" s="32"/>
      <c r="C42" s="32"/>
      <c r="D42" s="33"/>
      <c r="E42" s="34" t="s">
        <v>7</v>
      </c>
      <c r="F42" s="33">
        <v>3244</v>
      </c>
      <c r="G42" s="19" t="s">
        <v>902</v>
      </c>
      <c r="H42" s="20">
        <v>2</v>
      </c>
      <c r="I42" s="35" t="s">
        <v>6</v>
      </c>
      <c r="J42" s="19" t="s">
        <v>749</v>
      </c>
      <c r="K42" s="19"/>
      <c r="L42" s="451">
        <v>2516</v>
      </c>
      <c r="M42" s="419"/>
      <c r="N42" s="6"/>
      <c r="O42" s="6"/>
      <c r="P42"/>
      <c r="Q42"/>
      <c r="R42" s="43"/>
      <c r="S42" s="43"/>
      <c r="T42" s="43"/>
      <c r="U42" s="43"/>
      <c r="V42" s="43"/>
      <c r="W42" s="43"/>
      <c r="X42" s="43"/>
      <c r="Y42" s="43"/>
    </row>
    <row r="43" spans="1:25" s="41" customFormat="1">
      <c r="A43" s="341" t="s">
        <v>901</v>
      </c>
      <c r="B43" s="32">
        <v>44056</v>
      </c>
      <c r="C43" s="32">
        <v>44055</v>
      </c>
      <c r="D43" s="33">
        <v>4542</v>
      </c>
      <c r="E43" s="34" t="s">
        <v>2</v>
      </c>
      <c r="F43" s="33">
        <v>2971</v>
      </c>
      <c r="G43" s="19" t="s">
        <v>408</v>
      </c>
      <c r="H43" s="20">
        <v>8</v>
      </c>
      <c r="I43" s="35" t="s">
        <v>6</v>
      </c>
      <c r="J43" s="19" t="s">
        <v>749</v>
      </c>
      <c r="K43" s="19"/>
      <c r="L43" s="451">
        <v>210.4</v>
      </c>
      <c r="M43" s="419"/>
      <c r="N43" s="6"/>
      <c r="O43" s="6"/>
      <c r="P43"/>
      <c r="Q43"/>
      <c r="R43" s="43"/>
      <c r="S43" s="43"/>
      <c r="T43" s="43"/>
      <c r="U43" s="43"/>
      <c r="V43" s="43"/>
      <c r="W43" s="43"/>
      <c r="X43" s="43"/>
      <c r="Y43" s="43"/>
    </row>
    <row r="44" spans="1:25" s="42" customFormat="1">
      <c r="A44" s="340" t="s">
        <v>580</v>
      </c>
      <c r="B44" s="48">
        <v>44056</v>
      </c>
      <c r="C44" s="48">
        <v>44048</v>
      </c>
      <c r="D44" s="49">
        <v>4558</v>
      </c>
      <c r="E44" s="40" t="s">
        <v>2</v>
      </c>
      <c r="F44" s="49">
        <v>1397</v>
      </c>
      <c r="G44" s="36" t="s">
        <v>47</v>
      </c>
      <c r="H44" s="47">
        <v>10</v>
      </c>
      <c r="I44" s="45" t="s">
        <v>6</v>
      </c>
      <c r="J44" s="36" t="s">
        <v>97</v>
      </c>
      <c r="K44" s="36"/>
      <c r="L44" s="457"/>
      <c r="M44" s="419"/>
      <c r="N44" s="6"/>
      <c r="O44" s="6"/>
      <c r="P44"/>
      <c r="Q44"/>
      <c r="R44" s="43"/>
      <c r="S44" s="43"/>
      <c r="T44" s="43"/>
      <c r="U44" s="43"/>
      <c r="V44" s="43"/>
      <c r="W44" s="43"/>
      <c r="X44" s="43"/>
      <c r="Y44" s="43"/>
    </row>
    <row r="45" spans="1:25" s="42" customFormat="1">
      <c r="A45" s="340"/>
      <c r="B45" s="48"/>
      <c r="C45" s="48"/>
      <c r="D45" s="49"/>
      <c r="E45" s="40" t="s">
        <v>2</v>
      </c>
      <c r="F45" s="49">
        <v>1468</v>
      </c>
      <c r="G45" s="36" t="s">
        <v>21</v>
      </c>
      <c r="H45" s="47">
        <v>5</v>
      </c>
      <c r="I45" s="45" t="s">
        <v>6</v>
      </c>
      <c r="J45" s="36" t="s">
        <v>97</v>
      </c>
      <c r="K45" s="36"/>
      <c r="L45" s="457">
        <v>373.5</v>
      </c>
      <c r="M45" s="419"/>
      <c r="N45" s="6"/>
      <c r="O45" s="6"/>
      <c r="P45"/>
      <c r="Q45"/>
      <c r="R45" s="43"/>
      <c r="S45" s="43"/>
      <c r="T45" s="43"/>
      <c r="U45" s="43"/>
      <c r="V45" s="43"/>
      <c r="W45" s="43"/>
      <c r="X45" s="43"/>
      <c r="Y45" s="43"/>
    </row>
    <row r="46" spans="1:25" s="44" customFormat="1">
      <c r="A46" s="340" t="s">
        <v>909</v>
      </c>
      <c r="B46" s="48">
        <v>44057</v>
      </c>
      <c r="C46" s="48">
        <v>44049</v>
      </c>
      <c r="D46" s="49">
        <v>4563</v>
      </c>
      <c r="E46" s="40" t="s">
        <v>2</v>
      </c>
      <c r="F46" s="49">
        <v>1397</v>
      </c>
      <c r="G46" s="36" t="s">
        <v>22</v>
      </c>
      <c r="H46" s="47">
        <v>20</v>
      </c>
      <c r="I46" s="45" t="s">
        <v>6</v>
      </c>
      <c r="J46" s="36" t="s">
        <v>97</v>
      </c>
      <c r="K46" s="36"/>
      <c r="L46" s="457">
        <v>350</v>
      </c>
      <c r="M46" s="419"/>
      <c r="N46" s="6"/>
      <c r="O46" s="6"/>
      <c r="P46"/>
      <c r="Q46"/>
      <c r="R46" s="43"/>
      <c r="S46" s="43"/>
      <c r="T46" s="43"/>
      <c r="U46" s="43"/>
      <c r="V46" s="43"/>
      <c r="W46" s="43"/>
      <c r="X46" s="43"/>
      <c r="Y46" s="43"/>
    </row>
    <row r="47" spans="1:25" s="39" customFormat="1">
      <c r="A47" s="239" t="s">
        <v>67</v>
      </c>
      <c r="B47" s="31">
        <v>44057</v>
      </c>
      <c r="C47" s="31">
        <v>44057</v>
      </c>
      <c r="D47" s="28">
        <v>4567</v>
      </c>
      <c r="E47" s="29" t="s">
        <v>2</v>
      </c>
      <c r="F47" s="28">
        <v>1862</v>
      </c>
      <c r="G47" s="12" t="s">
        <v>20</v>
      </c>
      <c r="H47" s="13">
        <v>15</v>
      </c>
      <c r="I47" s="25" t="s">
        <v>6</v>
      </c>
      <c r="J47" s="12" t="s">
        <v>749</v>
      </c>
      <c r="K47" s="12"/>
      <c r="L47" s="479">
        <v>358.5</v>
      </c>
      <c r="M47" s="493"/>
      <c r="N47" s="248"/>
      <c r="O47" s="248"/>
    </row>
    <row r="48" spans="1:25" s="43" customFormat="1">
      <c r="A48" s="341" t="s">
        <v>910</v>
      </c>
      <c r="B48" s="32">
        <v>44057</v>
      </c>
      <c r="C48" s="32">
        <v>44070</v>
      </c>
      <c r="D48" s="33">
        <v>4570</v>
      </c>
      <c r="E48" s="34" t="s">
        <v>44</v>
      </c>
      <c r="F48" s="33">
        <v>2781</v>
      </c>
      <c r="G48" s="19" t="s">
        <v>405</v>
      </c>
      <c r="H48" s="20">
        <v>16</v>
      </c>
      <c r="I48" s="35" t="s">
        <v>6</v>
      </c>
      <c r="J48" s="19" t="s">
        <v>749</v>
      </c>
      <c r="K48" s="19"/>
      <c r="L48" s="451">
        <v>310</v>
      </c>
      <c r="M48" s="466"/>
      <c r="N48" s="247"/>
      <c r="O48" s="247"/>
    </row>
    <row r="49" spans="1:25" s="43" customFormat="1">
      <c r="A49" s="341"/>
      <c r="B49" s="32"/>
      <c r="C49" s="32">
        <v>44071</v>
      </c>
      <c r="D49" s="33"/>
      <c r="E49" s="34" t="s">
        <v>44</v>
      </c>
      <c r="F49" s="33">
        <v>2780</v>
      </c>
      <c r="G49" s="19" t="s">
        <v>911</v>
      </c>
      <c r="H49" s="20">
        <v>158</v>
      </c>
      <c r="I49" s="35" t="s">
        <v>6</v>
      </c>
      <c r="J49" s="19" t="s">
        <v>486</v>
      </c>
      <c r="K49" s="19">
        <v>1485</v>
      </c>
      <c r="L49" s="451">
        <v>1732.5</v>
      </c>
      <c r="M49" s="419"/>
      <c r="N49" s="6"/>
      <c r="O49" s="6"/>
      <c r="P49"/>
      <c r="Q49"/>
    </row>
    <row r="50" spans="1:25">
      <c r="A50" s="239" t="s">
        <v>269</v>
      </c>
      <c r="B50" s="31">
        <v>44049</v>
      </c>
      <c r="C50" s="31">
        <v>44049</v>
      </c>
      <c r="D50" s="28">
        <v>0</v>
      </c>
      <c r="E50" s="136" t="s">
        <v>7</v>
      </c>
      <c r="F50" s="28">
        <v>1095</v>
      </c>
      <c r="G50" s="9" t="s">
        <v>47</v>
      </c>
      <c r="H50" s="13">
        <v>15200</v>
      </c>
      <c r="I50" s="25" t="s">
        <v>6</v>
      </c>
      <c r="J50" s="9" t="s">
        <v>97</v>
      </c>
      <c r="K50" s="12"/>
      <c r="L50" s="450" t="s">
        <v>912</v>
      </c>
      <c r="M50" s="419"/>
      <c r="N50" s="6"/>
      <c r="O50" s="6"/>
      <c r="R50" s="43"/>
      <c r="S50" s="43"/>
      <c r="T50" s="43"/>
      <c r="U50" s="43"/>
      <c r="V50" s="43"/>
      <c r="W50" s="43"/>
      <c r="X50" s="43"/>
      <c r="Y50" s="43"/>
    </row>
    <row r="51" spans="1:25" s="44" customFormat="1">
      <c r="A51" s="340" t="s">
        <v>910</v>
      </c>
      <c r="B51" s="48">
        <v>44061</v>
      </c>
      <c r="C51" s="48">
        <v>44056</v>
      </c>
      <c r="D51" s="49">
        <v>4566</v>
      </c>
      <c r="E51" s="40" t="s">
        <v>2</v>
      </c>
      <c r="F51" s="49">
        <v>869</v>
      </c>
      <c r="G51" s="36" t="s">
        <v>16</v>
      </c>
      <c r="H51" s="36">
        <v>200</v>
      </c>
      <c r="I51" s="45" t="s">
        <v>6</v>
      </c>
      <c r="J51" s="36" t="s">
        <v>97</v>
      </c>
      <c r="K51" s="36"/>
      <c r="L51" s="457">
        <v>720</v>
      </c>
      <c r="M51" s="467"/>
      <c r="N51" s="246"/>
      <c r="O51" s="246"/>
    </row>
    <row r="52" spans="1:25" s="44" customFormat="1">
      <c r="A52" s="340"/>
      <c r="B52" s="48"/>
      <c r="C52" s="48">
        <v>44056</v>
      </c>
      <c r="D52" s="49"/>
      <c r="E52" s="40" t="s">
        <v>2</v>
      </c>
      <c r="F52" s="49">
        <v>869</v>
      </c>
      <c r="G52" s="36" t="s">
        <v>16</v>
      </c>
      <c r="H52" s="36">
        <v>10</v>
      </c>
      <c r="I52" s="45" t="s">
        <v>6</v>
      </c>
      <c r="J52" s="36" t="s">
        <v>97</v>
      </c>
      <c r="K52" s="36" t="s">
        <v>82</v>
      </c>
      <c r="L52" s="457">
        <v>0</v>
      </c>
      <c r="M52" s="467"/>
      <c r="N52" s="246"/>
      <c r="O52" s="246"/>
    </row>
    <row r="53" spans="1:25" s="44" customFormat="1">
      <c r="A53" s="340"/>
      <c r="B53" s="48">
        <v>44055</v>
      </c>
      <c r="C53" s="48">
        <v>44055</v>
      </c>
      <c r="D53" s="49">
        <v>4566</v>
      </c>
      <c r="E53" s="40" t="s">
        <v>2</v>
      </c>
      <c r="F53" s="49">
        <v>869</v>
      </c>
      <c r="G53" s="36" t="s">
        <v>827</v>
      </c>
      <c r="H53" s="36">
        <v>105</v>
      </c>
      <c r="I53" s="45" t="s">
        <v>6</v>
      </c>
      <c r="J53" s="36" t="s">
        <v>97</v>
      </c>
      <c r="K53" s="36" t="s">
        <v>82</v>
      </c>
      <c r="L53" s="457">
        <v>0</v>
      </c>
      <c r="M53" s="467"/>
      <c r="N53" s="246"/>
      <c r="O53" s="246"/>
    </row>
    <row r="54" spans="1:25" s="44" customFormat="1">
      <c r="A54" s="340" t="s">
        <v>913</v>
      </c>
      <c r="B54" s="48">
        <v>44060</v>
      </c>
      <c r="C54" s="48">
        <v>44054</v>
      </c>
      <c r="D54" s="49">
        <v>4579</v>
      </c>
      <c r="E54" s="40" t="s">
        <v>2</v>
      </c>
      <c r="F54" s="49">
        <v>1468</v>
      </c>
      <c r="G54" s="36" t="s">
        <v>21</v>
      </c>
      <c r="H54" s="36">
        <v>6</v>
      </c>
      <c r="I54" s="45" t="s">
        <v>6</v>
      </c>
      <c r="J54" s="36" t="s">
        <v>97</v>
      </c>
      <c r="K54" s="36"/>
      <c r="L54" s="457">
        <v>185</v>
      </c>
      <c r="M54" s="467"/>
      <c r="N54" s="246"/>
      <c r="O54" s="246"/>
    </row>
    <row r="55" spans="1:25" s="44" customFormat="1">
      <c r="A55" s="340" t="s">
        <v>910</v>
      </c>
      <c r="B55" s="48">
        <v>44053</v>
      </c>
      <c r="C55" s="48">
        <v>44056</v>
      </c>
      <c r="D55" s="49">
        <v>4582</v>
      </c>
      <c r="E55" s="40" t="s">
        <v>2</v>
      </c>
      <c r="F55" s="49">
        <v>879</v>
      </c>
      <c r="G55" s="36" t="s">
        <v>17</v>
      </c>
      <c r="H55" s="36" t="s">
        <v>924</v>
      </c>
      <c r="I55" s="45" t="s">
        <v>6</v>
      </c>
      <c r="J55" s="36" t="s">
        <v>97</v>
      </c>
      <c r="K55" s="36"/>
      <c r="L55" s="457">
        <v>1180.4100000000001</v>
      </c>
      <c r="M55" s="467"/>
      <c r="N55" s="246"/>
      <c r="O55" s="246"/>
    </row>
    <row r="56" spans="1:25" s="44" customFormat="1">
      <c r="A56" s="340" t="s">
        <v>918</v>
      </c>
      <c r="B56" s="48">
        <v>44054</v>
      </c>
      <c r="C56" s="48">
        <v>44054</v>
      </c>
      <c r="D56" s="49">
        <v>4598</v>
      </c>
      <c r="E56" s="40" t="s">
        <v>2</v>
      </c>
      <c r="F56" s="49">
        <v>1126</v>
      </c>
      <c r="G56" s="36" t="s">
        <v>57</v>
      </c>
      <c r="H56" s="36" t="s">
        <v>919</v>
      </c>
      <c r="I56" s="45" t="s">
        <v>6</v>
      </c>
      <c r="J56" s="36" t="s">
        <v>97</v>
      </c>
      <c r="K56" s="36"/>
      <c r="L56" s="457">
        <v>276.95999999999998</v>
      </c>
      <c r="M56" s="467"/>
      <c r="N56" s="246"/>
      <c r="O56" s="246"/>
    </row>
    <row r="57" spans="1:25" s="44" customFormat="1">
      <c r="A57" s="340" t="s">
        <v>201</v>
      </c>
      <c r="B57" s="48">
        <v>44057</v>
      </c>
      <c r="C57" s="48">
        <v>44055</v>
      </c>
      <c r="D57" s="49">
        <v>4605</v>
      </c>
      <c r="E57" s="40" t="s">
        <v>7</v>
      </c>
      <c r="F57" s="49">
        <v>1395</v>
      </c>
      <c r="G57" s="36" t="s">
        <v>30</v>
      </c>
      <c r="H57" s="47">
        <v>4</v>
      </c>
      <c r="I57" s="45" t="s">
        <v>6</v>
      </c>
      <c r="J57" s="36" t="s">
        <v>97</v>
      </c>
      <c r="K57" s="36"/>
      <c r="L57" s="457">
        <v>38</v>
      </c>
      <c r="M57" s="467"/>
      <c r="N57" s="246"/>
      <c r="O57" s="246"/>
    </row>
    <row r="58" spans="1:25" s="44" customFormat="1">
      <c r="A58" s="340" t="s">
        <v>890</v>
      </c>
      <c r="B58" s="48">
        <v>44062</v>
      </c>
      <c r="C58" s="48">
        <v>44057</v>
      </c>
      <c r="D58" s="49">
        <v>4597</v>
      </c>
      <c r="E58" s="40" t="s">
        <v>2</v>
      </c>
      <c r="F58" s="49">
        <v>1468</v>
      </c>
      <c r="G58" s="36" t="s">
        <v>21</v>
      </c>
      <c r="H58" s="36">
        <v>15</v>
      </c>
      <c r="I58" s="45" t="s">
        <v>6</v>
      </c>
      <c r="J58" s="36" t="s">
        <v>97</v>
      </c>
      <c r="K58" s="36"/>
      <c r="L58" s="457">
        <v>625.95000000000005</v>
      </c>
      <c r="M58" s="467"/>
      <c r="N58" s="246"/>
      <c r="O58" s="246"/>
    </row>
    <row r="59" spans="1:25" s="43" customFormat="1">
      <c r="A59" s="341" t="s">
        <v>910</v>
      </c>
      <c r="B59" s="32">
        <v>44062</v>
      </c>
      <c r="C59" s="32">
        <v>44060</v>
      </c>
      <c r="D59" s="33">
        <v>4600</v>
      </c>
      <c r="E59" s="34" t="s">
        <v>2</v>
      </c>
      <c r="F59" s="33">
        <v>1139</v>
      </c>
      <c r="G59" s="19" t="s">
        <v>139</v>
      </c>
      <c r="H59" s="19">
        <v>10</v>
      </c>
      <c r="I59" s="35" t="s">
        <v>6</v>
      </c>
      <c r="J59" s="19" t="s">
        <v>749</v>
      </c>
      <c r="K59" s="19"/>
      <c r="L59" s="451"/>
      <c r="M59" s="466"/>
      <c r="N59" s="247"/>
      <c r="O59" s="247"/>
    </row>
    <row r="60" spans="1:25" s="44" customFormat="1">
      <c r="A60" s="340"/>
      <c r="B60" s="48"/>
      <c r="C60" s="48"/>
      <c r="D60" s="49"/>
      <c r="E60" s="40" t="s">
        <v>2</v>
      </c>
      <c r="F60" s="49">
        <v>2759</v>
      </c>
      <c r="G60" s="36" t="s">
        <v>170</v>
      </c>
      <c r="H60" s="36">
        <v>21</v>
      </c>
      <c r="I60" s="45" t="s">
        <v>6</v>
      </c>
      <c r="J60" s="36" t="s">
        <v>97</v>
      </c>
      <c r="K60" s="36"/>
      <c r="L60" s="457">
        <v>465.5</v>
      </c>
      <c r="M60" s="467"/>
      <c r="N60" s="246"/>
      <c r="O60" s="246"/>
    </row>
    <row r="61" spans="1:25" s="44" customFormat="1" ht="15.75" customHeight="1">
      <c r="A61" s="340" t="s">
        <v>910</v>
      </c>
      <c r="B61" s="48">
        <v>44062</v>
      </c>
      <c r="C61" s="48">
        <v>44055</v>
      </c>
      <c r="D61" s="49">
        <v>4601</v>
      </c>
      <c r="E61" s="40" t="s">
        <v>2</v>
      </c>
      <c r="F61" s="49">
        <v>1106</v>
      </c>
      <c r="G61" s="36" t="s">
        <v>18</v>
      </c>
      <c r="H61" s="36">
        <v>40</v>
      </c>
      <c r="I61" s="45" t="s">
        <v>6</v>
      </c>
      <c r="J61" s="36" t="s">
        <v>97</v>
      </c>
      <c r="K61" s="36"/>
      <c r="L61" s="457">
        <v>302</v>
      </c>
      <c r="M61" s="467"/>
      <c r="N61" s="246"/>
      <c r="O61" s="246"/>
    </row>
    <row r="62" spans="1:25" s="43" customFormat="1">
      <c r="A62" s="341" t="s">
        <v>222</v>
      </c>
      <c r="B62" s="32">
        <v>44062</v>
      </c>
      <c r="C62" s="32">
        <v>44060</v>
      </c>
      <c r="D62" s="33">
        <v>4604</v>
      </c>
      <c r="E62" s="34" t="s">
        <v>2</v>
      </c>
      <c r="F62" s="33">
        <v>2703</v>
      </c>
      <c r="G62" s="19" t="s">
        <v>152</v>
      </c>
      <c r="H62" s="19">
        <v>11.25</v>
      </c>
      <c r="I62" s="35" t="s">
        <v>6</v>
      </c>
      <c r="J62" s="19" t="s">
        <v>749</v>
      </c>
      <c r="K62" s="19"/>
      <c r="L62" s="451">
        <v>137.25</v>
      </c>
      <c r="M62" s="466"/>
      <c r="N62" s="247"/>
      <c r="O62" s="247"/>
    </row>
    <row r="63" spans="1:25" s="43" customFormat="1">
      <c r="A63" s="341" t="s">
        <v>920</v>
      </c>
      <c r="B63" s="32">
        <v>44062</v>
      </c>
      <c r="C63" s="32">
        <v>44061</v>
      </c>
      <c r="D63" s="33">
        <v>4608</v>
      </c>
      <c r="E63" s="34" t="s">
        <v>2</v>
      </c>
      <c r="F63" s="33">
        <v>1631</v>
      </c>
      <c r="G63" s="19" t="s">
        <v>100</v>
      </c>
      <c r="H63" s="19" t="s">
        <v>933</v>
      </c>
      <c r="I63" s="35" t="s">
        <v>6</v>
      </c>
      <c r="J63" s="19" t="s">
        <v>749</v>
      </c>
      <c r="K63" s="19"/>
      <c r="L63" s="451">
        <v>440</v>
      </c>
      <c r="M63" s="466"/>
      <c r="N63" s="247"/>
      <c r="O63" s="247"/>
    </row>
    <row r="64" spans="1:25" s="44" customFormat="1">
      <c r="A64" s="340" t="s">
        <v>201</v>
      </c>
      <c r="B64" s="48">
        <v>44063</v>
      </c>
      <c r="C64" s="48">
        <v>44069</v>
      </c>
      <c r="D64" s="49">
        <v>4611</v>
      </c>
      <c r="E64" s="40" t="s">
        <v>40</v>
      </c>
      <c r="F64" s="49">
        <v>2115</v>
      </c>
      <c r="G64" s="36" t="s">
        <v>51</v>
      </c>
      <c r="H64" s="36">
        <v>70</v>
      </c>
      <c r="I64" s="45" t="s">
        <v>6</v>
      </c>
      <c r="J64" s="36" t="s">
        <v>97</v>
      </c>
      <c r="K64" s="36"/>
      <c r="L64" s="457">
        <v>273</v>
      </c>
      <c r="M64" s="467"/>
      <c r="N64" s="246"/>
      <c r="O64" s="246"/>
    </row>
    <row r="65" spans="1:15" s="43" customFormat="1">
      <c r="A65" s="341" t="s">
        <v>910</v>
      </c>
      <c r="B65" s="32">
        <v>44063</v>
      </c>
      <c r="C65" s="32">
        <v>44062</v>
      </c>
      <c r="D65" s="33">
        <v>4623</v>
      </c>
      <c r="E65" s="34" t="s">
        <v>2</v>
      </c>
      <c r="F65" s="33">
        <v>3005</v>
      </c>
      <c r="G65" s="19" t="s">
        <v>399</v>
      </c>
      <c r="H65" s="19" t="s">
        <v>900</v>
      </c>
      <c r="I65" s="35" t="s">
        <v>6</v>
      </c>
      <c r="J65" s="19" t="s">
        <v>749</v>
      </c>
      <c r="K65" s="19"/>
      <c r="L65" s="451"/>
      <c r="M65" s="466"/>
      <c r="N65" s="247"/>
      <c r="O65" s="247"/>
    </row>
    <row r="66" spans="1:15" s="43" customFormat="1">
      <c r="A66" s="341"/>
      <c r="B66" s="32"/>
      <c r="C66" s="32">
        <v>44062</v>
      </c>
      <c r="D66" s="33"/>
      <c r="E66" s="34" t="s">
        <v>7</v>
      </c>
      <c r="F66" s="33">
        <v>758</v>
      </c>
      <c r="G66" s="19" t="s">
        <v>461</v>
      </c>
      <c r="H66" s="19">
        <v>14</v>
      </c>
      <c r="I66" s="35" t="s">
        <v>6</v>
      </c>
      <c r="J66" s="19" t="s">
        <v>749</v>
      </c>
      <c r="K66" s="19"/>
      <c r="L66" s="451">
        <v>486.5</v>
      </c>
      <c r="M66" s="466"/>
      <c r="N66" s="247"/>
      <c r="O66" s="247"/>
    </row>
    <row r="67" spans="1:15" s="43" customFormat="1">
      <c r="A67" s="341" t="s">
        <v>175</v>
      </c>
      <c r="B67" s="32">
        <v>44069</v>
      </c>
      <c r="C67" s="32">
        <v>44064</v>
      </c>
      <c r="D67" s="33">
        <v>4625</v>
      </c>
      <c r="E67" s="34" t="s">
        <v>2</v>
      </c>
      <c r="F67" s="33">
        <v>2264</v>
      </c>
      <c r="G67" s="19" t="s">
        <v>4</v>
      </c>
      <c r="H67" s="19" t="s">
        <v>938</v>
      </c>
      <c r="I67" s="35" t="s">
        <v>6</v>
      </c>
      <c r="J67" s="19" t="s">
        <v>749</v>
      </c>
      <c r="K67" s="19"/>
      <c r="L67" s="451">
        <v>1050</v>
      </c>
      <c r="M67" s="466"/>
      <c r="N67" s="247"/>
      <c r="O67" s="247"/>
    </row>
    <row r="68" spans="1:15" s="44" customFormat="1">
      <c r="A68" s="340" t="s">
        <v>910</v>
      </c>
      <c r="B68" s="48">
        <v>44063</v>
      </c>
      <c r="C68" s="48">
        <v>44057</v>
      </c>
      <c r="D68" s="49">
        <v>4569</v>
      </c>
      <c r="E68" s="40" t="s">
        <v>2</v>
      </c>
      <c r="F68" s="49">
        <v>855</v>
      </c>
      <c r="G68" s="36" t="s">
        <v>38</v>
      </c>
      <c r="H68" s="47">
        <v>150</v>
      </c>
      <c r="I68" s="45" t="s">
        <v>6</v>
      </c>
      <c r="J68" s="36" t="s">
        <v>97</v>
      </c>
      <c r="K68" s="36"/>
      <c r="L68" s="457">
        <v>1147.5</v>
      </c>
      <c r="M68" s="467"/>
      <c r="N68" s="246"/>
      <c r="O68" s="246"/>
    </row>
    <row r="69" spans="1:15">
      <c r="A69" s="340" t="s">
        <v>910</v>
      </c>
      <c r="B69" s="48">
        <v>44056</v>
      </c>
      <c r="C69" s="48">
        <v>44056</v>
      </c>
      <c r="D69" s="49">
        <v>4633</v>
      </c>
      <c r="E69" s="40" t="s">
        <v>131</v>
      </c>
      <c r="F69" s="49">
        <v>3255</v>
      </c>
      <c r="G69" s="36" t="s">
        <v>18</v>
      </c>
      <c r="H69" s="36" t="s">
        <v>923</v>
      </c>
      <c r="I69" s="45" t="s">
        <v>6</v>
      </c>
      <c r="J69" s="36" t="s">
        <v>97</v>
      </c>
      <c r="K69" s="36"/>
      <c r="L69" s="457">
        <v>101.25</v>
      </c>
      <c r="M69" s="419"/>
      <c r="N69" s="6"/>
      <c r="O69" s="6"/>
    </row>
    <row r="70" spans="1:15" s="15" customFormat="1">
      <c r="A70" s="340" t="s">
        <v>101</v>
      </c>
      <c r="B70" s="48">
        <v>44055</v>
      </c>
      <c r="C70" s="48">
        <v>44056</v>
      </c>
      <c r="D70" s="49">
        <v>4631</v>
      </c>
      <c r="E70" s="40" t="s">
        <v>2</v>
      </c>
      <c r="F70" s="49">
        <v>2740</v>
      </c>
      <c r="G70" s="36" t="s">
        <v>103</v>
      </c>
      <c r="H70" s="36">
        <v>6</v>
      </c>
      <c r="I70" s="45" t="s">
        <v>6</v>
      </c>
      <c r="J70" s="36" t="s">
        <v>97</v>
      </c>
      <c r="K70" s="36"/>
      <c r="L70" s="457">
        <v>59.2</v>
      </c>
      <c r="M70" s="414"/>
      <c r="N70" s="16"/>
      <c r="O70" s="16"/>
    </row>
    <row r="71" spans="1:15" s="15" customFormat="1">
      <c r="A71" s="340" t="s">
        <v>112</v>
      </c>
      <c r="B71" s="48">
        <v>44064</v>
      </c>
      <c r="C71" s="48">
        <v>44060</v>
      </c>
      <c r="D71" s="49">
        <v>4628</v>
      </c>
      <c r="E71" s="40" t="s">
        <v>216</v>
      </c>
      <c r="F71" s="49">
        <v>2586</v>
      </c>
      <c r="G71" s="36" t="s">
        <v>31</v>
      </c>
      <c r="H71" s="36">
        <v>50</v>
      </c>
      <c r="I71" s="45" t="s">
        <v>6</v>
      </c>
      <c r="J71" s="36" t="s">
        <v>97</v>
      </c>
      <c r="K71" s="36"/>
      <c r="L71" s="457">
        <v>750</v>
      </c>
      <c r="M71" s="414"/>
      <c r="N71" s="16"/>
      <c r="O71" s="16"/>
    </row>
    <row r="72" spans="1:15" s="15" customFormat="1">
      <c r="A72" s="340" t="s">
        <v>138</v>
      </c>
      <c r="B72" s="48">
        <v>44067</v>
      </c>
      <c r="C72" s="48">
        <v>44057</v>
      </c>
      <c r="D72" s="49">
        <v>4636</v>
      </c>
      <c r="E72" s="40" t="s">
        <v>2</v>
      </c>
      <c r="F72" s="49">
        <v>879</v>
      </c>
      <c r="G72" s="36" t="s">
        <v>17</v>
      </c>
      <c r="H72" s="36" t="s">
        <v>840</v>
      </c>
      <c r="I72" s="45" t="s">
        <v>12</v>
      </c>
      <c r="J72" s="36" t="s">
        <v>97</v>
      </c>
      <c r="K72" s="36"/>
      <c r="L72" s="457">
        <v>441</v>
      </c>
      <c r="M72" s="414"/>
      <c r="N72" s="16"/>
      <c r="O72" s="16"/>
    </row>
    <row r="73" spans="1:15" s="15" customFormat="1">
      <c r="A73" s="501" t="s">
        <v>486</v>
      </c>
      <c r="B73" s="502">
        <v>44071</v>
      </c>
      <c r="C73" s="502"/>
      <c r="D73" s="503">
        <v>1488</v>
      </c>
      <c r="E73" s="504" t="s">
        <v>2</v>
      </c>
      <c r="F73" s="503">
        <v>3160</v>
      </c>
      <c r="G73" s="505" t="s">
        <v>926</v>
      </c>
      <c r="H73" s="505">
        <v>7</v>
      </c>
      <c r="I73" s="506"/>
      <c r="J73" s="505" t="s">
        <v>486</v>
      </c>
      <c r="K73" s="505">
        <v>1488</v>
      </c>
      <c r="L73" s="507"/>
      <c r="M73" s="414"/>
      <c r="N73" s="16"/>
      <c r="O73" s="16"/>
    </row>
    <row r="74" spans="1:15" s="15" customFormat="1">
      <c r="A74" s="340" t="s">
        <v>779</v>
      </c>
      <c r="B74" s="48">
        <v>44067</v>
      </c>
      <c r="C74" s="48">
        <v>44060</v>
      </c>
      <c r="D74" s="49">
        <v>4640</v>
      </c>
      <c r="E74" s="40" t="s">
        <v>2</v>
      </c>
      <c r="F74" s="49">
        <v>753</v>
      </c>
      <c r="G74" s="36" t="s">
        <v>47</v>
      </c>
      <c r="H74" s="36">
        <v>20</v>
      </c>
      <c r="I74" s="45" t="s">
        <v>6</v>
      </c>
      <c r="J74" s="36" t="s">
        <v>97</v>
      </c>
      <c r="K74" s="36"/>
      <c r="L74" s="457">
        <v>500</v>
      </c>
      <c r="M74" s="414"/>
      <c r="N74" s="16"/>
      <c r="O74" s="16"/>
    </row>
    <row r="75" spans="1:15" s="15" customFormat="1">
      <c r="A75" s="340" t="s">
        <v>928</v>
      </c>
      <c r="B75" s="48">
        <v>44057</v>
      </c>
      <c r="C75" s="48">
        <v>44057</v>
      </c>
      <c r="D75" s="49">
        <v>4648</v>
      </c>
      <c r="E75" s="40" t="s">
        <v>7</v>
      </c>
      <c r="F75" s="49">
        <v>2467</v>
      </c>
      <c r="G75" s="36" t="s">
        <v>63</v>
      </c>
      <c r="H75" s="36">
        <v>2</v>
      </c>
      <c r="I75" s="45" t="s">
        <v>6</v>
      </c>
      <c r="J75" s="36" t="s">
        <v>97</v>
      </c>
      <c r="K75" s="36"/>
      <c r="L75" s="457">
        <v>104</v>
      </c>
      <c r="M75" s="414"/>
      <c r="N75" s="16"/>
      <c r="O75" s="16"/>
    </row>
    <row r="76" spans="1:15" s="15" customFormat="1">
      <c r="A76" s="340" t="s">
        <v>767</v>
      </c>
      <c r="B76" s="48">
        <v>44067</v>
      </c>
      <c r="C76" s="48">
        <v>44060</v>
      </c>
      <c r="D76" s="49">
        <v>4641</v>
      </c>
      <c r="E76" s="40" t="s">
        <v>7</v>
      </c>
      <c r="F76" s="49">
        <v>2467</v>
      </c>
      <c r="G76" s="36" t="s">
        <v>63</v>
      </c>
      <c r="H76" s="36">
        <v>2</v>
      </c>
      <c r="I76" s="45" t="s">
        <v>6</v>
      </c>
      <c r="J76" s="36" t="s">
        <v>97</v>
      </c>
      <c r="K76" s="36"/>
      <c r="L76" s="457">
        <v>156</v>
      </c>
      <c r="M76" s="414"/>
      <c r="N76" s="16"/>
      <c r="O76" s="16"/>
    </row>
    <row r="77" spans="1:15" s="15" customFormat="1">
      <c r="A77" s="340" t="s">
        <v>511</v>
      </c>
      <c r="B77" s="48">
        <v>44064</v>
      </c>
      <c r="C77" s="48">
        <v>44060</v>
      </c>
      <c r="D77" s="49">
        <v>4645</v>
      </c>
      <c r="E77" s="40" t="s">
        <v>7</v>
      </c>
      <c r="F77" s="49">
        <v>2412</v>
      </c>
      <c r="G77" s="36" t="s">
        <v>38</v>
      </c>
      <c r="H77" s="36">
        <v>10</v>
      </c>
      <c r="I77" s="45" t="s">
        <v>6</v>
      </c>
      <c r="J77" s="36" t="s">
        <v>97</v>
      </c>
      <c r="K77" s="36"/>
      <c r="L77" s="457">
        <v>160</v>
      </c>
      <c r="M77" s="414"/>
      <c r="N77" s="16"/>
      <c r="O77" s="16"/>
    </row>
    <row r="78" spans="1:15" s="41" customFormat="1">
      <c r="A78" s="341" t="s">
        <v>585</v>
      </c>
      <c r="B78" s="32">
        <v>44068</v>
      </c>
      <c r="C78" s="32">
        <v>44068</v>
      </c>
      <c r="D78" s="33">
        <v>4650</v>
      </c>
      <c r="E78" s="34" t="s">
        <v>2</v>
      </c>
      <c r="F78" s="33">
        <v>2209</v>
      </c>
      <c r="G78" s="19" t="s">
        <v>586</v>
      </c>
      <c r="H78" s="19">
        <v>21</v>
      </c>
      <c r="I78" s="35" t="s">
        <v>12</v>
      </c>
      <c r="J78" s="19" t="s">
        <v>749</v>
      </c>
      <c r="K78" s="19"/>
      <c r="L78" s="451">
        <v>100.8</v>
      </c>
      <c r="M78" s="417"/>
      <c r="N78" s="249"/>
      <c r="O78" s="249"/>
    </row>
    <row r="79" spans="1:15" s="41" customFormat="1">
      <c r="A79" s="341" t="s">
        <v>910</v>
      </c>
      <c r="B79" s="32">
        <v>44068</v>
      </c>
      <c r="C79" s="32">
        <v>44068</v>
      </c>
      <c r="D79" s="33">
        <v>4651</v>
      </c>
      <c r="E79" s="34" t="s">
        <v>2</v>
      </c>
      <c r="F79" s="33">
        <v>1467</v>
      </c>
      <c r="G79" s="19" t="s">
        <v>62</v>
      </c>
      <c r="H79" s="19" t="s">
        <v>931</v>
      </c>
      <c r="I79" s="35" t="s">
        <v>6</v>
      </c>
      <c r="J79" s="19" t="s">
        <v>749</v>
      </c>
      <c r="K79" s="19"/>
      <c r="L79" s="451"/>
      <c r="M79" s="417"/>
      <c r="N79" s="249"/>
      <c r="O79" s="249"/>
    </row>
    <row r="80" spans="1:15" s="15" customFormat="1">
      <c r="A80" s="340"/>
      <c r="B80" s="48"/>
      <c r="C80" s="48"/>
      <c r="D80" s="49"/>
      <c r="E80" s="40" t="s">
        <v>2</v>
      </c>
      <c r="F80" s="49">
        <v>1468</v>
      </c>
      <c r="G80" s="36" t="s">
        <v>21</v>
      </c>
      <c r="H80" s="36">
        <v>5</v>
      </c>
      <c r="I80" s="45" t="s">
        <v>6</v>
      </c>
      <c r="J80" s="36" t="s">
        <v>97</v>
      </c>
      <c r="K80" s="36"/>
      <c r="L80" s="457">
        <v>232.25</v>
      </c>
      <c r="M80" s="414"/>
      <c r="N80" s="16"/>
      <c r="O80" s="16"/>
    </row>
    <row r="81" spans="1:15" s="41" customFormat="1">
      <c r="A81" s="341" t="s">
        <v>499</v>
      </c>
      <c r="B81" s="32">
        <v>44068</v>
      </c>
      <c r="C81" s="32">
        <v>44069</v>
      </c>
      <c r="D81" s="33">
        <v>4652</v>
      </c>
      <c r="E81" s="34" t="s">
        <v>2</v>
      </c>
      <c r="F81" s="33">
        <v>2811</v>
      </c>
      <c r="G81" s="19" t="s">
        <v>198</v>
      </c>
      <c r="H81" s="19">
        <v>15</v>
      </c>
      <c r="I81" s="35" t="s">
        <v>6</v>
      </c>
      <c r="J81" s="19" t="s">
        <v>749</v>
      </c>
      <c r="K81" s="19"/>
      <c r="L81" s="451">
        <v>217.5</v>
      </c>
      <c r="M81" s="417"/>
      <c r="N81" s="249"/>
      <c r="O81" s="249"/>
    </row>
    <row r="82" spans="1:15" s="15" customFormat="1">
      <c r="A82" s="340" t="s">
        <v>592</v>
      </c>
      <c r="B82" s="48">
        <v>44068</v>
      </c>
      <c r="C82" s="48">
        <v>44060</v>
      </c>
      <c r="D82" s="49">
        <v>4659</v>
      </c>
      <c r="E82" s="40" t="s">
        <v>2</v>
      </c>
      <c r="F82" s="49">
        <v>1087</v>
      </c>
      <c r="G82" s="36" t="s">
        <v>46</v>
      </c>
      <c r="H82" s="36">
        <v>60</v>
      </c>
      <c r="I82" s="45" t="s">
        <v>6</v>
      </c>
      <c r="J82" s="36" t="s">
        <v>97</v>
      </c>
      <c r="K82" s="36"/>
      <c r="L82" s="457"/>
      <c r="M82" s="414"/>
      <c r="N82" s="16"/>
      <c r="O82" s="16"/>
    </row>
    <row r="83" spans="1:15" s="15" customFormat="1">
      <c r="A83" s="340"/>
      <c r="B83" s="48"/>
      <c r="C83" s="48"/>
      <c r="D83" s="49"/>
      <c r="E83" s="40" t="s">
        <v>2</v>
      </c>
      <c r="F83" s="49">
        <v>2639</v>
      </c>
      <c r="G83" s="36" t="s">
        <v>142</v>
      </c>
      <c r="H83" s="36">
        <v>32</v>
      </c>
      <c r="I83" s="45" t="s">
        <v>6</v>
      </c>
      <c r="J83" s="36" t="s">
        <v>97</v>
      </c>
      <c r="K83" s="36"/>
      <c r="L83" s="457">
        <v>735</v>
      </c>
      <c r="M83" s="414"/>
      <c r="N83" s="16"/>
      <c r="O83" s="16"/>
    </row>
    <row r="84" spans="1:15" s="41" customFormat="1">
      <c r="A84" s="341" t="s">
        <v>130</v>
      </c>
      <c r="B84" s="32">
        <v>44068</v>
      </c>
      <c r="C84" s="32">
        <v>44069</v>
      </c>
      <c r="D84" s="33">
        <v>4654</v>
      </c>
      <c r="E84" s="34" t="s">
        <v>2</v>
      </c>
      <c r="F84" s="33">
        <v>616</v>
      </c>
      <c r="G84" s="19" t="s">
        <v>75</v>
      </c>
      <c r="H84" s="19">
        <v>15</v>
      </c>
      <c r="I84" s="35" t="s">
        <v>6</v>
      </c>
      <c r="J84" s="19" t="s">
        <v>749</v>
      </c>
      <c r="K84" s="19"/>
      <c r="L84" s="451">
        <v>187.5</v>
      </c>
      <c r="M84" s="417"/>
      <c r="N84" s="249"/>
      <c r="O84" s="249"/>
    </row>
    <row r="85" spans="1:15" s="41" customFormat="1">
      <c r="A85" s="341" t="s">
        <v>249</v>
      </c>
      <c r="B85" s="32">
        <v>44069</v>
      </c>
      <c r="C85" s="32">
        <v>44069</v>
      </c>
      <c r="D85" s="33">
        <v>4660</v>
      </c>
      <c r="E85" s="34" t="s">
        <v>44</v>
      </c>
      <c r="F85" s="33">
        <v>3184</v>
      </c>
      <c r="G85" s="19" t="s">
        <v>929</v>
      </c>
      <c r="H85" s="19">
        <v>6</v>
      </c>
      <c r="I85" s="35" t="s">
        <v>6</v>
      </c>
      <c r="J85" s="19" t="s">
        <v>749</v>
      </c>
      <c r="K85" s="19"/>
      <c r="L85" s="451"/>
      <c r="M85" s="417"/>
      <c r="N85" s="249"/>
      <c r="O85" s="249"/>
    </row>
    <row r="86" spans="1:15" s="41" customFormat="1">
      <c r="A86" s="341"/>
      <c r="B86" s="32"/>
      <c r="C86" s="32"/>
      <c r="D86" s="33"/>
      <c r="E86" s="34" t="s">
        <v>44</v>
      </c>
      <c r="F86" s="33">
        <v>2433</v>
      </c>
      <c r="G86" s="19" t="s">
        <v>99</v>
      </c>
      <c r="H86" s="19">
        <v>3</v>
      </c>
      <c r="I86" s="35" t="s">
        <v>6</v>
      </c>
      <c r="J86" s="19" t="s">
        <v>749</v>
      </c>
      <c r="K86" s="19"/>
      <c r="L86" s="451">
        <v>233.1</v>
      </c>
      <c r="M86" s="417"/>
      <c r="N86" s="249"/>
      <c r="O86" s="249"/>
    </row>
    <row r="87" spans="1:15" s="41" customFormat="1">
      <c r="A87" s="341" t="s">
        <v>282</v>
      </c>
      <c r="B87" s="32">
        <v>44069</v>
      </c>
      <c r="C87" s="32">
        <v>44069</v>
      </c>
      <c r="D87" s="33">
        <v>4661</v>
      </c>
      <c r="E87" s="34" t="s">
        <v>7</v>
      </c>
      <c r="F87" s="33">
        <v>2175</v>
      </c>
      <c r="G87" s="19" t="s">
        <v>77</v>
      </c>
      <c r="H87" s="19">
        <v>2</v>
      </c>
      <c r="I87" s="35" t="s">
        <v>12</v>
      </c>
      <c r="J87" s="19" t="s">
        <v>749</v>
      </c>
      <c r="K87" s="19"/>
      <c r="L87" s="451">
        <v>70</v>
      </c>
      <c r="M87" s="417"/>
      <c r="N87" s="249"/>
      <c r="O87" s="249"/>
    </row>
    <row r="88" spans="1:15" s="41" customFormat="1">
      <c r="A88" s="341" t="s">
        <v>92</v>
      </c>
      <c r="B88" s="32">
        <v>44064</v>
      </c>
      <c r="C88" s="32">
        <v>44068</v>
      </c>
      <c r="D88" s="33">
        <v>4621</v>
      </c>
      <c r="E88" s="34" t="s">
        <v>2</v>
      </c>
      <c r="F88" s="33">
        <v>2253</v>
      </c>
      <c r="G88" s="19" t="s">
        <v>930</v>
      </c>
      <c r="H88" s="19">
        <v>30</v>
      </c>
      <c r="I88" s="35" t="s">
        <v>6</v>
      </c>
      <c r="J88" s="19" t="s">
        <v>749</v>
      </c>
      <c r="K88" s="19"/>
      <c r="L88" s="451"/>
      <c r="M88" s="417"/>
      <c r="N88" s="249"/>
      <c r="O88" s="249"/>
    </row>
    <row r="89" spans="1:15" s="41" customFormat="1">
      <c r="A89" s="341"/>
      <c r="B89" s="32"/>
      <c r="C89" s="32">
        <v>44074</v>
      </c>
      <c r="D89" s="33"/>
      <c r="E89" s="34" t="s">
        <v>2</v>
      </c>
      <c r="F89" s="33">
        <v>2854</v>
      </c>
      <c r="G89" s="19" t="s">
        <v>211</v>
      </c>
      <c r="H89" s="19" t="s">
        <v>931</v>
      </c>
      <c r="I89" s="35" t="s">
        <v>6</v>
      </c>
      <c r="J89" s="19" t="s">
        <v>486</v>
      </c>
      <c r="K89" s="19">
        <v>1491</v>
      </c>
      <c r="L89" s="451">
        <v>857</v>
      </c>
      <c r="M89" s="417"/>
      <c r="N89" s="249"/>
      <c r="O89" s="249"/>
    </row>
    <row r="90" spans="1:15" s="42" customFormat="1">
      <c r="A90" s="340" t="s">
        <v>787</v>
      </c>
      <c r="B90" s="48">
        <v>44063</v>
      </c>
      <c r="C90" s="48">
        <v>44061</v>
      </c>
      <c r="D90" s="49">
        <v>4669</v>
      </c>
      <c r="E90" s="40" t="s">
        <v>2</v>
      </c>
      <c r="F90" s="49">
        <v>753</v>
      </c>
      <c r="G90" s="36" t="s">
        <v>47</v>
      </c>
      <c r="H90" s="36">
        <v>4</v>
      </c>
      <c r="I90" s="45" t="s">
        <v>6</v>
      </c>
      <c r="J90" s="36" t="s">
        <v>97</v>
      </c>
      <c r="K90" s="36"/>
      <c r="L90" s="457">
        <v>110</v>
      </c>
      <c r="M90" s="422"/>
      <c r="N90" s="80"/>
      <c r="O90" s="80"/>
    </row>
    <row r="91" spans="1:15" s="42" customFormat="1">
      <c r="A91" s="340" t="s">
        <v>209</v>
      </c>
      <c r="B91" s="48">
        <v>44067</v>
      </c>
      <c r="C91" s="48">
        <v>44061</v>
      </c>
      <c r="D91" s="49">
        <v>4666</v>
      </c>
      <c r="E91" s="40" t="s">
        <v>2</v>
      </c>
      <c r="F91" s="49">
        <v>838</v>
      </c>
      <c r="G91" s="36" t="s">
        <v>5</v>
      </c>
      <c r="H91" s="36">
        <v>10</v>
      </c>
      <c r="I91" s="45" t="s">
        <v>6</v>
      </c>
      <c r="J91" s="36" t="s">
        <v>97</v>
      </c>
      <c r="K91" s="36"/>
      <c r="L91" s="457">
        <v>240</v>
      </c>
      <c r="M91" s="422"/>
      <c r="N91" s="80"/>
      <c r="O91" s="80"/>
    </row>
    <row r="92" spans="1:15" s="42" customFormat="1">
      <c r="A92" s="340" t="s">
        <v>485</v>
      </c>
      <c r="B92" s="48">
        <v>44062</v>
      </c>
      <c r="C92" s="48">
        <v>44062</v>
      </c>
      <c r="D92" s="49">
        <v>4675</v>
      </c>
      <c r="E92" s="40" t="s">
        <v>2</v>
      </c>
      <c r="F92" s="49">
        <v>2039</v>
      </c>
      <c r="G92" s="36" t="s">
        <v>29</v>
      </c>
      <c r="H92" s="36">
        <v>21</v>
      </c>
      <c r="I92" s="45" t="s">
        <v>6</v>
      </c>
      <c r="J92" s="36" t="s">
        <v>97</v>
      </c>
      <c r="K92" s="36"/>
      <c r="L92" s="457">
        <v>270</v>
      </c>
      <c r="M92" s="422"/>
      <c r="N92" s="80"/>
      <c r="O92" s="80"/>
    </row>
    <row r="93" spans="1:15" s="42" customFormat="1">
      <c r="A93" s="340" t="s">
        <v>400</v>
      </c>
      <c r="B93" s="48">
        <v>44062</v>
      </c>
      <c r="C93" s="48">
        <v>44062</v>
      </c>
      <c r="D93" s="49">
        <v>4680</v>
      </c>
      <c r="E93" s="40" t="s">
        <v>2</v>
      </c>
      <c r="F93" s="49">
        <v>908</v>
      </c>
      <c r="G93" s="36" t="s">
        <v>30</v>
      </c>
      <c r="H93" s="36" t="s">
        <v>934</v>
      </c>
      <c r="I93" s="45" t="s">
        <v>12</v>
      </c>
      <c r="J93" s="36" t="s">
        <v>97</v>
      </c>
      <c r="K93" s="36"/>
      <c r="L93" s="457">
        <v>490</v>
      </c>
      <c r="M93" s="422"/>
      <c r="N93" s="80"/>
      <c r="O93" s="80"/>
    </row>
    <row r="94" spans="1:15" s="42" customFormat="1">
      <c r="A94" s="340" t="s">
        <v>935</v>
      </c>
      <c r="B94" s="48">
        <v>44064</v>
      </c>
      <c r="C94" s="48"/>
      <c r="D94" s="49">
        <v>4679</v>
      </c>
      <c r="E94" s="40" t="s">
        <v>2</v>
      </c>
      <c r="F94" s="49">
        <v>1677</v>
      </c>
      <c r="G94" s="36" t="s">
        <v>70</v>
      </c>
      <c r="H94" s="36">
        <v>20</v>
      </c>
      <c r="I94" s="45" t="s">
        <v>6</v>
      </c>
      <c r="J94" s="36" t="s">
        <v>97</v>
      </c>
      <c r="K94" s="36" t="s">
        <v>82</v>
      </c>
      <c r="L94" s="457">
        <v>104</v>
      </c>
      <c r="M94" s="422"/>
      <c r="N94" s="80"/>
      <c r="O94" s="80"/>
    </row>
    <row r="95" spans="1:15" s="41" customFormat="1">
      <c r="A95" s="341" t="s">
        <v>284</v>
      </c>
      <c r="B95" s="32">
        <v>44071</v>
      </c>
      <c r="C95" s="32">
        <v>44071</v>
      </c>
      <c r="D95" s="33">
        <v>4682</v>
      </c>
      <c r="E95" s="34" t="s">
        <v>2</v>
      </c>
      <c r="F95" s="33">
        <v>1018</v>
      </c>
      <c r="G95" s="19" t="s">
        <v>204</v>
      </c>
      <c r="H95" s="19" t="s">
        <v>949</v>
      </c>
      <c r="I95" s="35" t="s">
        <v>6</v>
      </c>
      <c r="J95" s="19" t="s">
        <v>749</v>
      </c>
      <c r="K95" s="19"/>
      <c r="L95" s="451">
        <v>480</v>
      </c>
      <c r="M95" s="417"/>
      <c r="N95" s="249"/>
      <c r="O95" s="249"/>
    </row>
    <row r="96" spans="1:15" s="41" customFormat="1">
      <c r="A96" s="341" t="s">
        <v>168</v>
      </c>
      <c r="B96" s="32">
        <v>44071</v>
      </c>
      <c r="C96" s="32">
        <v>44071</v>
      </c>
      <c r="D96" s="33">
        <v>4683</v>
      </c>
      <c r="E96" s="34" t="s">
        <v>2</v>
      </c>
      <c r="F96" s="33">
        <v>2114</v>
      </c>
      <c r="G96" s="19" t="s">
        <v>59</v>
      </c>
      <c r="H96" s="19">
        <v>17</v>
      </c>
      <c r="I96" s="35" t="s">
        <v>6</v>
      </c>
      <c r="J96" s="19" t="s">
        <v>749</v>
      </c>
      <c r="K96" s="19"/>
      <c r="L96" s="451">
        <v>426</v>
      </c>
      <c r="M96" s="417"/>
      <c r="N96" s="249"/>
      <c r="O96" s="249"/>
    </row>
    <row r="97" spans="1:19" s="41" customFormat="1">
      <c r="A97" s="341" t="s">
        <v>738</v>
      </c>
      <c r="B97" s="32">
        <v>44071</v>
      </c>
      <c r="C97" s="32">
        <v>44074</v>
      </c>
      <c r="D97" s="33">
        <v>4684</v>
      </c>
      <c r="E97" s="34" t="s">
        <v>2</v>
      </c>
      <c r="F97" s="33">
        <v>3161</v>
      </c>
      <c r="G97" s="19" t="s">
        <v>739</v>
      </c>
      <c r="H97" s="19" t="s">
        <v>952</v>
      </c>
      <c r="I97" s="35" t="s">
        <v>6</v>
      </c>
      <c r="J97" s="19" t="s">
        <v>749</v>
      </c>
      <c r="K97" s="19"/>
      <c r="L97" s="451">
        <v>159.1</v>
      </c>
      <c r="M97" s="417"/>
      <c r="N97" s="249"/>
      <c r="O97" s="249"/>
    </row>
    <row r="98" spans="1:19" s="42" customFormat="1">
      <c r="A98" s="340" t="s">
        <v>368</v>
      </c>
      <c r="B98" s="48">
        <v>44064</v>
      </c>
      <c r="C98" s="48">
        <v>44063</v>
      </c>
      <c r="D98" s="49">
        <v>4693</v>
      </c>
      <c r="E98" s="40" t="s">
        <v>2</v>
      </c>
      <c r="F98" s="49">
        <v>838</v>
      </c>
      <c r="G98" s="36" t="s">
        <v>5</v>
      </c>
      <c r="H98" s="36">
        <v>8</v>
      </c>
      <c r="I98" s="45" t="s">
        <v>6</v>
      </c>
      <c r="J98" s="36" t="s">
        <v>97</v>
      </c>
      <c r="K98" s="36"/>
      <c r="L98" s="457">
        <v>48</v>
      </c>
      <c r="M98" s="422"/>
      <c r="N98" s="80"/>
      <c r="O98" s="80"/>
    </row>
    <row r="99" spans="1:19" s="42" customFormat="1">
      <c r="A99" s="340" t="s">
        <v>816</v>
      </c>
      <c r="B99" s="48">
        <v>44074</v>
      </c>
      <c r="C99" s="48">
        <v>44064</v>
      </c>
      <c r="D99" s="49">
        <v>4691</v>
      </c>
      <c r="E99" s="40" t="s">
        <v>7</v>
      </c>
      <c r="F99" s="49">
        <v>1483</v>
      </c>
      <c r="G99" s="36" t="s">
        <v>5</v>
      </c>
      <c r="H99" s="36">
        <v>5</v>
      </c>
      <c r="I99" s="45" t="s">
        <v>6</v>
      </c>
      <c r="J99" s="36" t="s">
        <v>97</v>
      </c>
      <c r="K99" s="36"/>
      <c r="L99" s="457"/>
      <c r="M99" s="422"/>
      <c r="N99" s="80"/>
      <c r="O99" s="80"/>
    </row>
    <row r="100" spans="1:19" s="42" customFormat="1">
      <c r="A100" s="340"/>
      <c r="B100" s="48"/>
      <c r="C100" s="48"/>
      <c r="D100" s="49"/>
      <c r="E100" s="40" t="s">
        <v>153</v>
      </c>
      <c r="F100" s="49">
        <v>3256</v>
      </c>
      <c r="G100" s="36" t="s">
        <v>5</v>
      </c>
      <c r="H100" s="36">
        <v>2</v>
      </c>
      <c r="I100" s="45" t="s">
        <v>6</v>
      </c>
      <c r="J100" s="36" t="s">
        <v>97</v>
      </c>
      <c r="K100" s="36"/>
      <c r="L100" s="457"/>
      <c r="M100" s="422"/>
      <c r="N100" s="80"/>
      <c r="O100" s="80"/>
    </row>
    <row r="101" spans="1:19" s="42" customFormat="1">
      <c r="A101" s="340"/>
      <c r="B101" s="48"/>
      <c r="C101" s="48"/>
      <c r="D101" s="49"/>
      <c r="E101" s="40" t="s">
        <v>74</v>
      </c>
      <c r="F101" s="49">
        <v>3257</v>
      </c>
      <c r="G101" s="36" t="s">
        <v>5</v>
      </c>
      <c r="H101" s="36">
        <v>2</v>
      </c>
      <c r="I101" s="45" t="s">
        <v>6</v>
      </c>
      <c r="J101" s="36" t="s">
        <v>97</v>
      </c>
      <c r="K101" s="36"/>
      <c r="L101" s="457">
        <v>373.3</v>
      </c>
      <c r="M101" s="422"/>
      <c r="N101" s="80"/>
      <c r="O101" s="80"/>
    </row>
    <row r="102" spans="1:19" s="42" customFormat="1">
      <c r="A102" s="340" t="s">
        <v>108</v>
      </c>
      <c r="B102" s="48">
        <v>44074</v>
      </c>
      <c r="C102" s="48">
        <v>44069</v>
      </c>
      <c r="D102" s="49">
        <v>4695</v>
      </c>
      <c r="E102" s="40" t="s">
        <v>2</v>
      </c>
      <c r="F102" s="49">
        <v>838</v>
      </c>
      <c r="G102" s="36" t="s">
        <v>5</v>
      </c>
      <c r="H102" s="36">
        <v>2</v>
      </c>
      <c r="I102" s="45" t="s">
        <v>6</v>
      </c>
      <c r="J102" s="36" t="s">
        <v>97</v>
      </c>
      <c r="K102" s="36"/>
      <c r="L102" s="457"/>
      <c r="M102" s="422"/>
      <c r="N102" s="80"/>
      <c r="O102" s="80"/>
    </row>
    <row r="103" spans="1:19" s="39" customFormat="1">
      <c r="A103" s="239" t="s">
        <v>940</v>
      </c>
      <c r="B103" s="31">
        <v>44077</v>
      </c>
      <c r="C103" s="31">
        <v>44074</v>
      </c>
      <c r="D103" s="28">
        <v>4721</v>
      </c>
      <c r="E103" s="136" t="s">
        <v>40</v>
      </c>
      <c r="F103" s="28">
        <v>2847</v>
      </c>
      <c r="G103" s="9" t="s">
        <v>58</v>
      </c>
      <c r="H103" s="13">
        <v>3</v>
      </c>
      <c r="I103" s="25" t="s">
        <v>6</v>
      </c>
      <c r="J103" s="9" t="s">
        <v>749</v>
      </c>
      <c r="K103" s="12"/>
      <c r="L103" s="458">
        <v>414</v>
      </c>
      <c r="M103" s="419"/>
      <c r="N103" s="6"/>
      <c r="O103" s="6"/>
      <c r="P103"/>
      <c r="Q103"/>
      <c r="R103"/>
      <c r="S103"/>
    </row>
    <row r="104" spans="1:19" s="42" customFormat="1">
      <c r="A104" s="340" t="s">
        <v>174</v>
      </c>
      <c r="B104" s="48">
        <v>44067</v>
      </c>
      <c r="C104" s="48">
        <v>44067</v>
      </c>
      <c r="D104" s="49">
        <v>4701</v>
      </c>
      <c r="E104" s="40" t="s">
        <v>2</v>
      </c>
      <c r="F104" s="49">
        <v>855</v>
      </c>
      <c r="G104" s="36" t="s">
        <v>38</v>
      </c>
      <c r="H104" s="36">
        <v>36</v>
      </c>
      <c r="I104" s="45" t="s">
        <v>6</v>
      </c>
      <c r="J104" s="36" t="s">
        <v>97</v>
      </c>
      <c r="K104" s="36"/>
      <c r="L104" s="457">
        <v>341.25</v>
      </c>
      <c r="M104" s="422"/>
      <c r="N104" s="80"/>
      <c r="O104" s="80"/>
    </row>
    <row r="105" spans="1:19" s="42" customFormat="1">
      <c r="A105" s="340" t="s">
        <v>86</v>
      </c>
      <c r="B105" s="48">
        <v>44070</v>
      </c>
      <c r="C105" s="48">
        <v>44069</v>
      </c>
      <c r="D105" s="49">
        <v>4725</v>
      </c>
      <c r="E105" s="40" t="s">
        <v>216</v>
      </c>
      <c r="F105" s="49">
        <v>2244</v>
      </c>
      <c r="G105" s="36" t="s">
        <v>17</v>
      </c>
      <c r="H105" s="36" t="s">
        <v>840</v>
      </c>
      <c r="I105" s="45" t="s">
        <v>6</v>
      </c>
      <c r="J105" s="36" t="s">
        <v>97</v>
      </c>
      <c r="K105" s="36"/>
      <c r="L105" s="457">
        <v>465</v>
      </c>
      <c r="M105" s="422"/>
      <c r="N105" s="80"/>
      <c r="O105" s="80"/>
    </row>
    <row r="106" spans="1:19" s="42" customFormat="1">
      <c r="A106" s="340" t="s">
        <v>137</v>
      </c>
      <c r="B106" s="48">
        <v>44070</v>
      </c>
      <c r="C106" s="48">
        <v>44068</v>
      </c>
      <c r="D106" s="49">
        <v>4726</v>
      </c>
      <c r="E106" s="40" t="s">
        <v>2</v>
      </c>
      <c r="F106" s="49">
        <v>1869</v>
      </c>
      <c r="G106" s="36" t="s">
        <v>15</v>
      </c>
      <c r="H106" s="36">
        <v>75</v>
      </c>
      <c r="I106" s="45" t="s">
        <v>6</v>
      </c>
      <c r="J106" s="36" t="s">
        <v>97</v>
      </c>
      <c r="K106" s="36"/>
      <c r="L106" s="457">
        <v>305.25</v>
      </c>
      <c r="M106" s="422"/>
      <c r="N106" s="80"/>
      <c r="O106" s="80"/>
    </row>
    <row r="107" spans="1:19" s="42" customFormat="1">
      <c r="A107" s="340"/>
      <c r="B107" s="48"/>
      <c r="C107" s="48"/>
      <c r="D107" s="49"/>
      <c r="E107" s="40" t="s">
        <v>2</v>
      </c>
      <c r="F107" s="49">
        <v>1786</v>
      </c>
      <c r="G107" s="36" t="s">
        <v>9</v>
      </c>
      <c r="H107" s="36">
        <v>37.5</v>
      </c>
      <c r="I107" s="45" t="s">
        <v>6</v>
      </c>
      <c r="J107" s="36" t="s">
        <v>97</v>
      </c>
      <c r="K107" s="36"/>
      <c r="L107" s="457">
        <v>443.25</v>
      </c>
      <c r="M107" s="422"/>
      <c r="N107" s="80"/>
      <c r="O107" s="80"/>
    </row>
    <row r="108" spans="1:19" s="42" customFormat="1">
      <c r="A108" s="340" t="s">
        <v>163</v>
      </c>
      <c r="B108" s="48">
        <v>44070</v>
      </c>
      <c r="C108" s="48">
        <v>44068</v>
      </c>
      <c r="D108" s="49">
        <v>4731</v>
      </c>
      <c r="E108" s="40" t="s">
        <v>2</v>
      </c>
      <c r="F108" s="49">
        <v>838</v>
      </c>
      <c r="G108" s="36" t="s">
        <v>5</v>
      </c>
      <c r="H108" s="36">
        <v>10</v>
      </c>
      <c r="I108" s="45" t="s">
        <v>6</v>
      </c>
      <c r="J108" s="36" t="s">
        <v>97</v>
      </c>
      <c r="K108" s="36"/>
      <c r="L108" s="457">
        <v>220</v>
      </c>
      <c r="M108" s="422"/>
      <c r="N108" s="80"/>
      <c r="O108" s="80"/>
    </row>
    <row r="109" spans="1:19" s="42" customFormat="1">
      <c r="A109" s="340" t="s">
        <v>601</v>
      </c>
      <c r="B109" s="48">
        <v>44069</v>
      </c>
      <c r="C109" s="48">
        <v>44069</v>
      </c>
      <c r="D109" s="49">
        <v>4733</v>
      </c>
      <c r="E109" s="40" t="s">
        <v>2</v>
      </c>
      <c r="F109" s="49">
        <v>1126</v>
      </c>
      <c r="G109" s="36" t="s">
        <v>57</v>
      </c>
      <c r="H109" s="36">
        <v>8</v>
      </c>
      <c r="I109" s="45" t="s">
        <v>6</v>
      </c>
      <c r="J109" s="36" t="s">
        <v>97</v>
      </c>
      <c r="K109" s="36"/>
      <c r="L109" s="457">
        <v>576</v>
      </c>
      <c r="M109" s="422"/>
      <c r="N109" s="80"/>
      <c r="O109" s="80"/>
    </row>
    <row r="110" spans="1:19" s="42" customFormat="1">
      <c r="A110" s="340" t="s">
        <v>86</v>
      </c>
      <c r="B110" s="48">
        <v>44070</v>
      </c>
      <c r="C110" s="48">
        <v>44070</v>
      </c>
      <c r="D110" s="49">
        <v>4740</v>
      </c>
      <c r="E110" s="40" t="s">
        <v>216</v>
      </c>
      <c r="F110" s="49">
        <v>2244</v>
      </c>
      <c r="G110" s="36" t="s">
        <v>17</v>
      </c>
      <c r="H110" s="36" t="s">
        <v>944</v>
      </c>
      <c r="I110" s="45" t="s">
        <v>6</v>
      </c>
      <c r="J110" s="36" t="s">
        <v>97</v>
      </c>
      <c r="K110" s="36"/>
      <c r="L110" s="457">
        <v>930</v>
      </c>
      <c r="M110" s="422"/>
      <c r="N110" s="80"/>
      <c r="O110" s="80"/>
    </row>
    <row r="111" spans="1:19" s="44" customFormat="1">
      <c r="A111" s="340"/>
      <c r="B111" s="48"/>
      <c r="C111" s="48"/>
      <c r="D111" s="49"/>
      <c r="E111" s="40" t="s">
        <v>216</v>
      </c>
      <c r="F111" s="49">
        <v>1712</v>
      </c>
      <c r="G111" s="36" t="s">
        <v>19</v>
      </c>
      <c r="H111" s="47" t="s">
        <v>946</v>
      </c>
      <c r="I111" s="45" t="s">
        <v>6</v>
      </c>
      <c r="J111" s="36" t="s">
        <v>97</v>
      </c>
      <c r="K111" s="36"/>
      <c r="L111" s="457">
        <v>185</v>
      </c>
      <c r="M111" s="467"/>
      <c r="N111" s="246"/>
      <c r="O111" s="246"/>
    </row>
    <row r="112" spans="1:19" s="44" customFormat="1">
      <c r="A112" s="340" t="s">
        <v>945</v>
      </c>
      <c r="B112" s="48">
        <v>44071</v>
      </c>
      <c r="C112" s="48">
        <v>44070</v>
      </c>
      <c r="D112" s="49">
        <v>4741</v>
      </c>
      <c r="E112" s="40" t="s">
        <v>2</v>
      </c>
      <c r="F112" s="49">
        <v>855</v>
      </c>
      <c r="G112" s="36" t="s">
        <v>38</v>
      </c>
      <c r="H112" s="47">
        <v>12</v>
      </c>
      <c r="I112" s="45" t="s">
        <v>6</v>
      </c>
      <c r="J112" s="36" t="s">
        <v>97</v>
      </c>
      <c r="K112" s="36"/>
      <c r="L112" s="457">
        <v>208.8</v>
      </c>
      <c r="M112" s="467"/>
      <c r="N112" s="246"/>
      <c r="O112" s="246"/>
    </row>
    <row r="113" spans="1:15" s="44" customFormat="1">
      <c r="A113" s="340"/>
      <c r="B113" s="48"/>
      <c r="C113" s="48"/>
      <c r="D113" s="49"/>
      <c r="E113" s="40" t="s">
        <v>2</v>
      </c>
      <c r="F113" s="49">
        <v>838</v>
      </c>
      <c r="G113" s="36" t="s">
        <v>5</v>
      </c>
      <c r="H113" s="47">
        <v>6</v>
      </c>
      <c r="I113" s="45" t="s">
        <v>6</v>
      </c>
      <c r="J113" s="36" t="s">
        <v>97</v>
      </c>
      <c r="K113" s="36"/>
      <c r="L113" s="457">
        <v>151.19999999999999</v>
      </c>
      <c r="M113" s="467"/>
      <c r="N113" s="246"/>
      <c r="O113" s="246"/>
    </row>
    <row r="114" spans="1:15" s="44" customFormat="1">
      <c r="A114" s="340" t="s">
        <v>172</v>
      </c>
      <c r="B114" s="48">
        <v>44071</v>
      </c>
      <c r="C114" s="48">
        <v>44070</v>
      </c>
      <c r="D114" s="49">
        <v>4742</v>
      </c>
      <c r="E114" s="40" t="s">
        <v>2</v>
      </c>
      <c r="F114" s="49">
        <v>838</v>
      </c>
      <c r="G114" s="36" t="s">
        <v>5</v>
      </c>
      <c r="H114" s="47">
        <v>10</v>
      </c>
      <c r="I114" s="45" t="s">
        <v>6</v>
      </c>
      <c r="J114" s="36" t="s">
        <v>97</v>
      </c>
      <c r="K114" s="36"/>
      <c r="L114" s="457">
        <v>240</v>
      </c>
      <c r="M114" s="467"/>
      <c r="N114" s="246"/>
      <c r="O114" s="246"/>
    </row>
    <row r="115" spans="1:15" s="44" customFormat="1">
      <c r="A115" s="340" t="s">
        <v>779</v>
      </c>
      <c r="B115" s="48">
        <v>44074</v>
      </c>
      <c r="C115" s="48">
        <v>44070</v>
      </c>
      <c r="D115" s="49">
        <v>4743</v>
      </c>
      <c r="E115" s="40" t="s">
        <v>2</v>
      </c>
      <c r="F115" s="49">
        <v>753</v>
      </c>
      <c r="G115" s="36" t="s">
        <v>47</v>
      </c>
      <c r="H115" s="47">
        <v>20</v>
      </c>
      <c r="I115" s="45" t="s">
        <v>6</v>
      </c>
      <c r="J115" s="36" t="s">
        <v>97</v>
      </c>
      <c r="K115" s="36"/>
      <c r="L115" s="457">
        <v>500</v>
      </c>
      <c r="M115" s="467"/>
      <c r="N115" s="246"/>
      <c r="O115" s="246"/>
    </row>
    <row r="116" spans="1:15" s="44" customFormat="1">
      <c r="A116" s="340" t="s">
        <v>82</v>
      </c>
      <c r="B116" s="48">
        <v>44070</v>
      </c>
      <c r="C116" s="48">
        <v>44070</v>
      </c>
      <c r="D116" s="49">
        <v>0</v>
      </c>
      <c r="E116" s="40" t="s">
        <v>40</v>
      </c>
      <c r="F116" s="49">
        <v>2115</v>
      </c>
      <c r="G116" s="36" t="s">
        <v>52</v>
      </c>
      <c r="H116" s="47">
        <v>51</v>
      </c>
      <c r="I116" s="45" t="s">
        <v>6</v>
      </c>
      <c r="J116" s="36" t="s">
        <v>97</v>
      </c>
      <c r="K116" s="36"/>
      <c r="L116" s="457">
        <v>0</v>
      </c>
      <c r="M116" s="467"/>
      <c r="N116" s="246"/>
      <c r="O116" s="246"/>
    </row>
    <row r="117" spans="1:15" s="44" customFormat="1">
      <c r="A117" s="340" t="s">
        <v>511</v>
      </c>
      <c r="B117" s="48">
        <v>44074</v>
      </c>
      <c r="C117" s="48">
        <v>44070</v>
      </c>
      <c r="D117" s="49">
        <v>4760</v>
      </c>
      <c r="E117" s="40" t="s">
        <v>2</v>
      </c>
      <c r="F117" s="49">
        <v>1126</v>
      </c>
      <c r="G117" s="36" t="s">
        <v>57</v>
      </c>
      <c r="H117" s="47" t="s">
        <v>897</v>
      </c>
      <c r="I117" s="45" t="s">
        <v>12</v>
      </c>
      <c r="J117" s="36" t="s">
        <v>97</v>
      </c>
      <c r="K117" s="36"/>
      <c r="L117" s="457">
        <v>281.25</v>
      </c>
      <c r="M117" s="467"/>
      <c r="N117" s="246"/>
      <c r="O117" s="246"/>
    </row>
    <row r="118" spans="1:15" s="44" customFormat="1">
      <c r="A118" s="340" t="s">
        <v>517</v>
      </c>
      <c r="B118" s="48">
        <v>44071</v>
      </c>
      <c r="C118" s="48">
        <v>44070</v>
      </c>
      <c r="D118" s="49">
        <v>4768</v>
      </c>
      <c r="E118" s="40" t="s">
        <v>2</v>
      </c>
      <c r="F118" s="49">
        <v>869</v>
      </c>
      <c r="G118" s="36" t="s">
        <v>16</v>
      </c>
      <c r="H118" s="47">
        <v>15</v>
      </c>
      <c r="I118" s="45" t="s">
        <v>6</v>
      </c>
      <c r="J118" s="36" t="s">
        <v>97</v>
      </c>
      <c r="K118" s="36"/>
      <c r="L118" s="457">
        <v>142.5</v>
      </c>
      <c r="M118" s="467"/>
      <c r="N118" s="246"/>
      <c r="O118" s="246"/>
    </row>
    <row r="119" spans="1:15" s="44" customFormat="1">
      <c r="A119" s="340" t="s">
        <v>108</v>
      </c>
      <c r="B119" s="48">
        <v>44062</v>
      </c>
      <c r="C119" s="48">
        <v>44071</v>
      </c>
      <c r="D119" s="49">
        <v>4480</v>
      </c>
      <c r="E119" s="40" t="s">
        <v>7</v>
      </c>
      <c r="F119" s="49">
        <v>3215</v>
      </c>
      <c r="G119" s="36" t="s">
        <v>73</v>
      </c>
      <c r="H119" s="47">
        <v>5</v>
      </c>
      <c r="I119" s="45" t="s">
        <v>6</v>
      </c>
      <c r="J119" s="36" t="s">
        <v>749</v>
      </c>
      <c r="K119" s="36" t="s">
        <v>834</v>
      </c>
      <c r="L119" s="457">
        <v>71.5</v>
      </c>
      <c r="M119" s="467"/>
      <c r="N119" s="246"/>
      <c r="O119" s="246"/>
    </row>
    <row r="120" spans="1:15" s="44" customFormat="1">
      <c r="A120" s="340"/>
      <c r="B120" s="48"/>
      <c r="C120" s="48"/>
      <c r="D120" s="49"/>
      <c r="E120" s="40"/>
      <c r="F120" s="49">
        <v>1157</v>
      </c>
      <c r="G120" s="36" t="s">
        <v>45</v>
      </c>
      <c r="H120" s="47">
        <v>5</v>
      </c>
      <c r="I120" s="45" t="s">
        <v>6</v>
      </c>
      <c r="J120" s="36" t="s">
        <v>749</v>
      </c>
      <c r="K120" s="36" t="s">
        <v>834</v>
      </c>
      <c r="L120" s="457">
        <v>160</v>
      </c>
      <c r="M120" s="467"/>
      <c r="N120" s="246"/>
      <c r="O120" s="246"/>
    </row>
    <row r="121" spans="1:15" s="44" customFormat="1">
      <c r="A121" s="340"/>
      <c r="B121" s="48"/>
      <c r="C121" s="48"/>
      <c r="D121" s="49"/>
      <c r="E121" s="40"/>
      <c r="F121" s="49">
        <v>3267</v>
      </c>
      <c r="G121" s="36" t="s">
        <v>530</v>
      </c>
      <c r="H121" s="47">
        <v>5</v>
      </c>
      <c r="I121" s="45" t="s">
        <v>6</v>
      </c>
      <c r="J121" s="36" t="s">
        <v>749</v>
      </c>
      <c r="K121" s="36" t="s">
        <v>834</v>
      </c>
      <c r="L121" s="457">
        <v>260</v>
      </c>
      <c r="M121" s="467"/>
      <c r="N121" s="246"/>
      <c r="O121" s="246"/>
    </row>
    <row r="122" spans="1:15" s="44" customFormat="1">
      <c r="A122" s="340"/>
      <c r="B122" s="48"/>
      <c r="C122" s="48"/>
      <c r="D122" s="49"/>
      <c r="E122" s="40"/>
      <c r="F122" s="49">
        <v>3266</v>
      </c>
      <c r="G122" s="36" t="s">
        <v>530</v>
      </c>
      <c r="H122" s="47">
        <v>5</v>
      </c>
      <c r="I122" s="45" t="s">
        <v>6</v>
      </c>
      <c r="J122" s="36" t="s">
        <v>749</v>
      </c>
      <c r="K122" s="36" t="s">
        <v>834</v>
      </c>
      <c r="L122" s="457">
        <v>260</v>
      </c>
      <c r="M122" s="467"/>
      <c r="N122" s="246"/>
      <c r="O122" s="246"/>
    </row>
    <row r="123" spans="1:15" s="44" customFormat="1">
      <c r="A123" s="340"/>
      <c r="B123" s="48"/>
      <c r="C123" s="48"/>
      <c r="D123" s="49"/>
      <c r="E123" s="40"/>
      <c r="F123" s="49">
        <v>1401</v>
      </c>
      <c r="G123" s="36" t="s">
        <v>65</v>
      </c>
      <c r="H123" s="47">
        <v>3</v>
      </c>
      <c r="I123" s="45" t="s">
        <v>6</v>
      </c>
      <c r="J123" s="36" t="s">
        <v>749</v>
      </c>
      <c r="K123" s="36" t="s">
        <v>834</v>
      </c>
      <c r="L123" s="457">
        <v>105</v>
      </c>
      <c r="M123" s="467"/>
      <c r="N123" s="246"/>
      <c r="O123" s="246"/>
    </row>
    <row r="124" spans="1:15" s="44" customFormat="1">
      <c r="A124" s="340"/>
      <c r="B124" s="48"/>
      <c r="C124" s="48"/>
      <c r="D124" s="49"/>
      <c r="E124" s="40"/>
      <c r="F124" s="49">
        <v>1170</v>
      </c>
      <c r="G124" s="36" t="s">
        <v>530</v>
      </c>
      <c r="H124" s="47">
        <v>5</v>
      </c>
      <c r="I124" s="45" t="s">
        <v>6</v>
      </c>
      <c r="J124" s="36" t="s">
        <v>749</v>
      </c>
      <c r="K124" s="36" t="s">
        <v>834</v>
      </c>
      <c r="L124" s="457">
        <v>260</v>
      </c>
      <c r="M124" s="467"/>
      <c r="N124" s="246"/>
      <c r="O124" s="246"/>
    </row>
    <row r="125" spans="1:15" s="44" customFormat="1">
      <c r="A125" s="340" t="s">
        <v>948</v>
      </c>
      <c r="B125" s="48">
        <v>44071</v>
      </c>
      <c r="C125" s="48">
        <v>44071</v>
      </c>
      <c r="D125" s="49">
        <v>4769</v>
      </c>
      <c r="E125" s="40" t="s">
        <v>2</v>
      </c>
      <c r="F125" s="49">
        <v>855</v>
      </c>
      <c r="G125" s="36" t="s">
        <v>38</v>
      </c>
      <c r="H125" s="47">
        <v>40</v>
      </c>
      <c r="I125" s="45" t="s">
        <v>6</v>
      </c>
      <c r="J125" s="36" t="s">
        <v>97</v>
      </c>
      <c r="K125" s="36"/>
      <c r="L125" s="457">
        <v>440</v>
      </c>
      <c r="M125" s="467"/>
      <c r="N125" s="246"/>
      <c r="O125" s="246"/>
    </row>
    <row r="126" spans="1:15" s="42" customFormat="1">
      <c r="A126" s="340" t="s">
        <v>862</v>
      </c>
      <c r="B126" s="48">
        <v>44074</v>
      </c>
      <c r="C126" s="48">
        <v>44074</v>
      </c>
      <c r="D126" s="49">
        <v>4777</v>
      </c>
      <c r="E126" s="40" t="s">
        <v>2</v>
      </c>
      <c r="F126" s="49">
        <v>3186</v>
      </c>
      <c r="G126" s="36" t="s">
        <v>18</v>
      </c>
      <c r="H126" s="47">
        <v>5</v>
      </c>
      <c r="I126" s="45" t="s">
        <v>6</v>
      </c>
      <c r="J126" s="36" t="s">
        <v>97</v>
      </c>
      <c r="K126" s="36" t="s">
        <v>834</v>
      </c>
      <c r="L126" s="457">
        <v>125</v>
      </c>
      <c r="M126" s="422"/>
      <c r="N126" s="80"/>
      <c r="O126" s="80"/>
    </row>
    <row r="127" spans="1:15" s="42" customFormat="1">
      <c r="A127" s="340" t="s">
        <v>112</v>
      </c>
      <c r="B127" s="48">
        <v>44074</v>
      </c>
      <c r="C127" s="48">
        <v>44074</v>
      </c>
      <c r="D127" s="49">
        <v>4781</v>
      </c>
      <c r="E127" s="40" t="s">
        <v>216</v>
      </c>
      <c r="F127" s="49">
        <v>2586</v>
      </c>
      <c r="G127" s="36" t="s">
        <v>31</v>
      </c>
      <c r="H127" s="47">
        <v>40</v>
      </c>
      <c r="I127" s="45" t="s">
        <v>6</v>
      </c>
      <c r="J127" s="36" t="s">
        <v>97</v>
      </c>
      <c r="K127" s="36"/>
      <c r="L127" s="457">
        <v>750</v>
      </c>
      <c r="M127" s="422"/>
      <c r="N127" s="80"/>
      <c r="O127" s="80"/>
    </row>
    <row r="128" spans="1:15" s="42" customFormat="1">
      <c r="A128" s="340" t="s">
        <v>101</v>
      </c>
      <c r="B128" s="48">
        <v>44074</v>
      </c>
      <c r="C128" s="48">
        <v>44074</v>
      </c>
      <c r="D128" s="49">
        <v>4782</v>
      </c>
      <c r="E128" s="40" t="s">
        <v>2</v>
      </c>
      <c r="F128" s="49">
        <v>2740</v>
      </c>
      <c r="G128" s="36" t="s">
        <v>103</v>
      </c>
      <c r="H128" s="47">
        <v>1</v>
      </c>
      <c r="I128" s="45" t="s">
        <v>6</v>
      </c>
      <c r="J128" s="36" t="s">
        <v>97</v>
      </c>
      <c r="K128" s="36"/>
      <c r="L128" s="457">
        <v>14.8</v>
      </c>
      <c r="M128" s="422"/>
      <c r="N128" s="80"/>
      <c r="O128" s="80"/>
    </row>
    <row r="129" spans="1:18" s="42" customFormat="1">
      <c r="A129" s="340" t="s">
        <v>488</v>
      </c>
      <c r="B129" s="48">
        <v>44074</v>
      </c>
      <c r="C129" s="48">
        <v>44074</v>
      </c>
      <c r="D129" s="49">
        <v>4789</v>
      </c>
      <c r="E129" s="40" t="s">
        <v>2</v>
      </c>
      <c r="F129" s="49">
        <v>2762</v>
      </c>
      <c r="G129" s="36" t="s">
        <v>164</v>
      </c>
      <c r="H129" s="47">
        <v>90</v>
      </c>
      <c r="I129" s="45" t="s">
        <v>6</v>
      </c>
      <c r="J129" s="36" t="s">
        <v>97</v>
      </c>
      <c r="K129" s="36"/>
      <c r="L129" s="457">
        <v>240</v>
      </c>
      <c r="M129" s="422"/>
      <c r="N129" s="80"/>
      <c r="O129" s="80"/>
    </row>
    <row r="130" spans="1:18" s="42" customFormat="1">
      <c r="A130" s="340" t="s">
        <v>159</v>
      </c>
      <c r="B130" s="48">
        <v>44074</v>
      </c>
      <c r="C130" s="48">
        <v>44074</v>
      </c>
      <c r="D130" s="49">
        <v>4785</v>
      </c>
      <c r="E130" s="40" t="s">
        <v>2</v>
      </c>
      <c r="F130" s="49">
        <v>838</v>
      </c>
      <c r="G130" s="36" t="s">
        <v>5</v>
      </c>
      <c r="H130" s="47">
        <v>10</v>
      </c>
      <c r="I130" s="45" t="s">
        <v>6</v>
      </c>
      <c r="J130" s="36" t="s">
        <v>97</v>
      </c>
      <c r="K130" s="36"/>
      <c r="L130" s="457">
        <v>240</v>
      </c>
      <c r="M130" s="422"/>
      <c r="N130" s="80"/>
      <c r="O130" s="80"/>
    </row>
    <row r="131" spans="1:18" s="42" customFormat="1">
      <c r="A131" s="340" t="s">
        <v>109</v>
      </c>
      <c r="B131" s="48">
        <v>44074</v>
      </c>
      <c r="C131" s="48">
        <v>44074</v>
      </c>
      <c r="D131" s="49">
        <v>0</v>
      </c>
      <c r="E131" s="40" t="s">
        <v>671</v>
      </c>
      <c r="F131" s="49">
        <v>2548</v>
      </c>
      <c r="G131" s="36" t="s">
        <v>16</v>
      </c>
      <c r="H131" s="47">
        <v>25</v>
      </c>
      <c r="I131" s="45" t="s">
        <v>6</v>
      </c>
      <c r="J131" s="36" t="s">
        <v>97</v>
      </c>
      <c r="K131" s="36"/>
      <c r="L131" s="457">
        <v>0</v>
      </c>
      <c r="M131" s="422"/>
      <c r="N131" s="80"/>
      <c r="O131" s="80"/>
    </row>
    <row r="132" spans="1:18" s="44" customFormat="1">
      <c r="A132" s="340" t="s">
        <v>956</v>
      </c>
      <c r="B132" s="48">
        <v>44074</v>
      </c>
      <c r="C132" s="48">
        <v>44074</v>
      </c>
      <c r="D132" s="49">
        <v>4793</v>
      </c>
      <c r="E132" s="40" t="s">
        <v>2</v>
      </c>
      <c r="F132" s="49">
        <v>843</v>
      </c>
      <c r="G132" s="36" t="s">
        <v>203</v>
      </c>
      <c r="H132" s="47">
        <v>80</v>
      </c>
      <c r="I132" s="45" t="s">
        <v>6</v>
      </c>
      <c r="J132" s="36" t="s">
        <v>97</v>
      </c>
      <c r="K132" s="36"/>
      <c r="L132" s="457">
        <v>448</v>
      </c>
      <c r="M132" s="419"/>
      <c r="N132" s="6"/>
      <c r="O132" s="6"/>
      <c r="P132"/>
      <c r="Q132"/>
      <c r="R132" s="376"/>
    </row>
    <row r="133" spans="1:18" ht="16.5" thickBot="1">
      <c r="K133" s="452" t="s">
        <v>438</v>
      </c>
      <c r="L133" s="455">
        <f>SUM(L6:L132)</f>
        <v>36825.740000000005</v>
      </c>
      <c r="M133" s="419"/>
      <c r="N133" s="6"/>
      <c r="O133" s="6"/>
    </row>
  </sheetData>
  <conditionalFormatting sqref="I1:I102 I104:I132">
    <cfRule type="containsText" dxfId="82" priority="8" operator="containsText" text="OK">
      <formula>NOT(ISERROR(SEARCH("OK",I1)))</formula>
    </cfRule>
  </conditionalFormatting>
  <conditionalFormatting sqref="I5:I6">
    <cfRule type="containsText" dxfId="81" priority="7" operator="containsText" text="OK">
      <formula>NOT(ISERROR(SEARCH("OK",I5)))</formula>
    </cfRule>
  </conditionalFormatting>
  <conditionalFormatting sqref="I103">
    <cfRule type="containsText" dxfId="80" priority="1" operator="containsText" text="OK">
      <formula>NOT(ISERROR(SEARCH("OK",I103)))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40"/>
  <sheetViews>
    <sheetView topLeftCell="A22" workbookViewId="0">
      <selection activeCell="H33" sqref="H33"/>
    </sheetView>
  </sheetViews>
  <sheetFormatPr defaultRowHeight="15"/>
  <cols>
    <col min="1" max="1" width="16.28515625" style="37" bestFit="1" customWidth="1"/>
    <col min="2" max="3" width="12.5703125" customWidth="1"/>
    <col min="4" max="4" width="12.5703125" style="524" customWidth="1"/>
    <col min="5" max="8" width="12.5703125" customWidth="1"/>
    <col min="9" max="9" width="12.5703125" style="37" customWidth="1"/>
    <col min="10" max="10" width="16.140625" customWidth="1"/>
    <col min="11" max="11" width="12.5703125" customWidth="1"/>
    <col min="12" max="12" width="12.140625" style="519" bestFit="1" customWidth="1"/>
    <col min="13" max="17" width="9.140625" style="6"/>
  </cols>
  <sheetData>
    <row r="1" spans="1:17">
      <c r="A1" s="27" t="s">
        <v>104</v>
      </c>
      <c r="B1" s="30" t="s">
        <v>106</v>
      </c>
      <c r="C1" s="30" t="s">
        <v>105</v>
      </c>
      <c r="D1" s="520" t="s">
        <v>748</v>
      </c>
      <c r="E1" s="27" t="s">
        <v>0</v>
      </c>
      <c r="F1" s="26" t="s">
        <v>34</v>
      </c>
      <c r="G1" s="17" t="s">
        <v>1</v>
      </c>
      <c r="H1" s="17" t="s">
        <v>28</v>
      </c>
      <c r="I1" s="17" t="s">
        <v>6</v>
      </c>
      <c r="J1" s="17" t="s">
        <v>732</v>
      </c>
      <c r="K1" s="18" t="s">
        <v>747</v>
      </c>
      <c r="L1" s="453" t="s">
        <v>314</v>
      </c>
    </row>
    <row r="2" spans="1:17" s="41" customFormat="1">
      <c r="A2" s="341" t="s">
        <v>132</v>
      </c>
      <c r="B2" s="32">
        <v>44075</v>
      </c>
      <c r="C2" s="32">
        <v>44075</v>
      </c>
      <c r="D2" s="521">
        <v>4696</v>
      </c>
      <c r="E2" s="34" t="s">
        <v>187</v>
      </c>
      <c r="F2" s="33">
        <v>2640</v>
      </c>
      <c r="G2" s="19" t="s">
        <v>4</v>
      </c>
      <c r="H2" s="19" t="s">
        <v>900</v>
      </c>
      <c r="I2" s="35" t="s">
        <v>6</v>
      </c>
      <c r="J2" s="19" t="s">
        <v>749</v>
      </c>
      <c r="K2" s="21"/>
      <c r="L2" s="451">
        <v>395</v>
      </c>
      <c r="M2" s="249"/>
      <c r="N2" s="249"/>
      <c r="O2" s="249"/>
      <c r="P2" s="249"/>
      <c r="Q2" s="249"/>
    </row>
    <row r="3" spans="1:17" s="44" customFormat="1">
      <c r="A3" s="340" t="s">
        <v>910</v>
      </c>
      <c r="B3" s="48">
        <v>44076</v>
      </c>
      <c r="C3" s="48">
        <v>44075</v>
      </c>
      <c r="D3" s="522">
        <v>4707</v>
      </c>
      <c r="E3" s="40" t="s">
        <v>2</v>
      </c>
      <c r="F3" s="49">
        <v>869</v>
      </c>
      <c r="G3" s="36" t="s">
        <v>16</v>
      </c>
      <c r="H3" s="47">
        <v>200</v>
      </c>
      <c r="I3" s="45" t="s">
        <v>6</v>
      </c>
      <c r="J3" s="36" t="s">
        <v>97</v>
      </c>
      <c r="K3" s="50"/>
      <c r="L3" s="459">
        <v>720</v>
      </c>
      <c r="M3" s="246"/>
      <c r="N3" s="246"/>
      <c r="O3" s="246"/>
      <c r="P3" s="246"/>
      <c r="Q3" s="246"/>
    </row>
    <row r="4" spans="1:17" s="38" customFormat="1">
      <c r="A4" s="341" t="s">
        <v>941</v>
      </c>
      <c r="B4" s="412">
        <v>44077</v>
      </c>
      <c r="C4" s="31">
        <v>44076</v>
      </c>
      <c r="D4" s="523">
        <v>4723</v>
      </c>
      <c r="E4" s="136" t="s">
        <v>2</v>
      </c>
      <c r="F4" s="28">
        <v>1173</v>
      </c>
      <c r="G4" s="9" t="s">
        <v>33</v>
      </c>
      <c r="H4" s="13">
        <v>18</v>
      </c>
      <c r="I4" s="25" t="s">
        <v>6</v>
      </c>
      <c r="J4" s="9" t="s">
        <v>749</v>
      </c>
      <c r="K4" s="22"/>
      <c r="L4" s="458">
        <v>351</v>
      </c>
      <c r="M4" s="248"/>
      <c r="N4" s="473"/>
      <c r="O4" s="473"/>
      <c r="P4" s="473"/>
      <c r="Q4" s="473"/>
    </row>
    <row r="5" spans="1:17" s="43" customFormat="1">
      <c r="A5" s="341" t="s">
        <v>86</v>
      </c>
      <c r="B5" s="32">
        <v>44077</v>
      </c>
      <c r="C5" s="32">
        <v>44077</v>
      </c>
      <c r="D5" s="521">
        <v>4724</v>
      </c>
      <c r="E5" s="34" t="s">
        <v>44</v>
      </c>
      <c r="F5" s="33">
        <v>2550</v>
      </c>
      <c r="G5" s="19" t="s">
        <v>48</v>
      </c>
      <c r="H5" s="20">
        <v>20</v>
      </c>
      <c r="I5" s="35" t="s">
        <v>6</v>
      </c>
      <c r="J5" s="19" t="s">
        <v>749</v>
      </c>
      <c r="K5" s="21"/>
      <c r="L5" s="464">
        <v>810</v>
      </c>
      <c r="M5" s="247"/>
      <c r="N5" s="247"/>
      <c r="O5" s="247"/>
      <c r="P5" s="247"/>
      <c r="Q5" s="247"/>
    </row>
    <row r="6" spans="1:17" s="41" customFormat="1">
      <c r="A6" s="341" t="s">
        <v>188</v>
      </c>
      <c r="B6" s="32">
        <v>44077</v>
      </c>
      <c r="C6" s="32">
        <v>44077</v>
      </c>
      <c r="D6" s="521">
        <v>4728</v>
      </c>
      <c r="E6" s="34" t="s">
        <v>2</v>
      </c>
      <c r="F6" s="33">
        <v>2800</v>
      </c>
      <c r="G6" s="19" t="s">
        <v>189</v>
      </c>
      <c r="H6" s="20">
        <v>4</v>
      </c>
      <c r="I6" s="35" t="s">
        <v>6</v>
      </c>
      <c r="J6" s="19" t="s">
        <v>749</v>
      </c>
      <c r="K6" s="21" t="s">
        <v>834</v>
      </c>
      <c r="L6" s="464">
        <v>208</v>
      </c>
      <c r="M6" s="6"/>
      <c r="N6" s="249"/>
      <c r="O6" s="249"/>
      <c r="P6" s="249"/>
      <c r="Q6" s="249"/>
    </row>
    <row r="7" spans="1:17" s="42" customFormat="1">
      <c r="A7" s="341"/>
      <c r="B7" s="32">
        <v>44077</v>
      </c>
      <c r="C7" s="32">
        <v>44077</v>
      </c>
      <c r="D7" s="521"/>
      <c r="E7" s="34"/>
      <c r="F7" s="33">
        <v>2891</v>
      </c>
      <c r="G7" s="19" t="s">
        <v>100</v>
      </c>
      <c r="H7" s="20">
        <v>2</v>
      </c>
      <c r="I7" s="35" t="s">
        <v>6</v>
      </c>
      <c r="J7" s="19" t="s">
        <v>749</v>
      </c>
      <c r="K7" s="21" t="s">
        <v>834</v>
      </c>
      <c r="L7" s="464">
        <v>130</v>
      </c>
      <c r="M7" s="248"/>
      <c r="N7" s="80"/>
      <c r="O7" s="80"/>
      <c r="P7" s="80"/>
      <c r="Q7" s="80"/>
    </row>
    <row r="8" spans="1:17" s="43" customFormat="1">
      <c r="A8" s="341" t="s">
        <v>942</v>
      </c>
      <c r="B8" s="32">
        <v>44077</v>
      </c>
      <c r="C8" s="32">
        <v>44078</v>
      </c>
      <c r="D8" s="521">
        <v>4729</v>
      </c>
      <c r="E8" s="34" t="s">
        <v>2</v>
      </c>
      <c r="F8" s="33">
        <v>1173</v>
      </c>
      <c r="G8" s="19" t="s">
        <v>33</v>
      </c>
      <c r="H8" s="20">
        <v>21</v>
      </c>
      <c r="I8" s="35" t="s">
        <v>6</v>
      </c>
      <c r="J8" s="19" t="s">
        <v>749</v>
      </c>
      <c r="K8" s="21"/>
      <c r="L8" s="464">
        <v>730</v>
      </c>
      <c r="M8" s="247"/>
      <c r="N8" s="247"/>
      <c r="O8" s="247"/>
      <c r="P8" s="247"/>
      <c r="Q8" s="247"/>
    </row>
    <row r="9" spans="1:17" s="44" customFormat="1">
      <c r="A9" s="340" t="s">
        <v>910</v>
      </c>
      <c r="B9" s="48">
        <v>44082</v>
      </c>
      <c r="C9" s="48">
        <v>44077</v>
      </c>
      <c r="D9" s="522">
        <v>4643</v>
      </c>
      <c r="E9" s="40" t="s">
        <v>2</v>
      </c>
      <c r="F9" s="49">
        <v>879</v>
      </c>
      <c r="G9" s="36" t="s">
        <v>17</v>
      </c>
      <c r="H9" s="47" t="s">
        <v>877</v>
      </c>
      <c r="I9" s="35" t="s">
        <v>6</v>
      </c>
      <c r="J9" s="36" t="s">
        <v>97</v>
      </c>
      <c r="K9" s="50"/>
      <c r="L9" s="459">
        <v>1050</v>
      </c>
      <c r="M9" s="246"/>
      <c r="N9" s="246"/>
      <c r="O9" s="246"/>
      <c r="P9" s="246"/>
      <c r="Q9" s="246"/>
    </row>
    <row r="10" spans="1:17" s="43" customFormat="1">
      <c r="A10" s="341" t="s">
        <v>86</v>
      </c>
      <c r="B10" s="32">
        <v>44082</v>
      </c>
      <c r="C10" s="32">
        <v>44082</v>
      </c>
      <c r="D10" s="521">
        <v>4757</v>
      </c>
      <c r="E10" s="34" t="s">
        <v>44</v>
      </c>
      <c r="F10" s="33">
        <v>2550</v>
      </c>
      <c r="G10" s="19" t="s">
        <v>48</v>
      </c>
      <c r="H10" s="20">
        <v>30</v>
      </c>
      <c r="I10" s="35" t="s">
        <v>6</v>
      </c>
      <c r="J10" s="19" t="s">
        <v>749</v>
      </c>
      <c r="K10" s="21"/>
      <c r="L10" s="464">
        <v>1215</v>
      </c>
      <c r="M10" s="247"/>
      <c r="N10" s="247"/>
      <c r="O10" s="247"/>
      <c r="P10" s="247"/>
      <c r="Q10" s="247"/>
    </row>
    <row r="11" spans="1:17" s="43" customFormat="1">
      <c r="A11" s="341" t="s">
        <v>141</v>
      </c>
      <c r="B11" s="32">
        <v>44082</v>
      </c>
      <c r="C11" s="32">
        <v>44082</v>
      </c>
      <c r="D11" s="521">
        <v>4759</v>
      </c>
      <c r="E11" s="34" t="s">
        <v>7</v>
      </c>
      <c r="F11" s="33">
        <v>3139</v>
      </c>
      <c r="G11" s="19" t="s">
        <v>624</v>
      </c>
      <c r="H11" s="20">
        <v>5</v>
      </c>
      <c r="I11" s="35" t="s">
        <v>6</v>
      </c>
      <c r="J11" s="19" t="s">
        <v>749</v>
      </c>
      <c r="K11" s="21"/>
      <c r="L11" s="464">
        <v>108.5</v>
      </c>
      <c r="M11" s="247"/>
      <c r="N11" s="247"/>
      <c r="O11" s="247"/>
      <c r="P11" s="247"/>
      <c r="Q11" s="247"/>
    </row>
    <row r="12" spans="1:17" s="43" customFormat="1">
      <c r="A12" s="341" t="s">
        <v>511</v>
      </c>
      <c r="B12" s="32">
        <v>44083</v>
      </c>
      <c r="C12" s="32">
        <v>44091</v>
      </c>
      <c r="D12" s="521">
        <v>4760</v>
      </c>
      <c r="E12" s="34" t="s">
        <v>2</v>
      </c>
      <c r="F12" s="33">
        <v>3268</v>
      </c>
      <c r="G12" s="19" t="s">
        <v>947</v>
      </c>
      <c r="H12" s="20">
        <v>50</v>
      </c>
      <c r="I12" s="35" t="s">
        <v>6</v>
      </c>
      <c r="J12" s="19" t="s">
        <v>749</v>
      </c>
      <c r="K12" s="21"/>
      <c r="L12" s="464">
        <v>850</v>
      </c>
      <c r="M12" s="247"/>
      <c r="N12" s="247"/>
      <c r="O12" s="247"/>
      <c r="P12" s="247"/>
      <c r="Q12" s="247"/>
    </row>
    <row r="13" spans="1:17" s="43" customFormat="1">
      <c r="A13" s="341" t="s">
        <v>517</v>
      </c>
      <c r="B13" s="32">
        <v>44082</v>
      </c>
      <c r="C13" s="32">
        <v>44082</v>
      </c>
      <c r="D13" s="521">
        <v>4800</v>
      </c>
      <c r="E13" s="34" t="s">
        <v>2</v>
      </c>
      <c r="F13" s="33">
        <v>2022</v>
      </c>
      <c r="G13" s="19" t="s">
        <v>83</v>
      </c>
      <c r="H13" s="20">
        <v>11</v>
      </c>
      <c r="I13" s="35" t="s">
        <v>6</v>
      </c>
      <c r="J13" s="19" t="s">
        <v>749</v>
      </c>
      <c r="K13" s="21"/>
      <c r="L13" s="464">
        <v>228</v>
      </c>
      <c r="M13" s="247"/>
      <c r="N13" s="247"/>
      <c r="O13" s="247"/>
      <c r="P13" s="247"/>
      <c r="Q13" s="247"/>
    </row>
    <row r="14" spans="1:17" s="43" customFormat="1">
      <c r="A14" s="341" t="s">
        <v>470</v>
      </c>
      <c r="B14" s="32">
        <v>44082</v>
      </c>
      <c r="C14" s="32">
        <v>44085</v>
      </c>
      <c r="D14" s="521">
        <v>4746</v>
      </c>
      <c r="E14" s="34" t="s">
        <v>199</v>
      </c>
      <c r="F14" s="33">
        <v>1183</v>
      </c>
      <c r="G14" s="19" t="s">
        <v>41</v>
      </c>
      <c r="H14" s="20" t="s">
        <v>843</v>
      </c>
      <c r="I14" s="35" t="s">
        <v>6</v>
      </c>
      <c r="J14" s="19" t="s">
        <v>471</v>
      </c>
      <c r="K14" s="21">
        <v>1496</v>
      </c>
      <c r="L14" s="464">
        <v>1300</v>
      </c>
      <c r="M14" s="247"/>
      <c r="N14" s="247"/>
      <c r="O14" s="247"/>
      <c r="P14" s="247"/>
      <c r="Q14" s="247"/>
    </row>
    <row r="15" spans="1:17" s="42" customFormat="1">
      <c r="A15" s="340" t="s">
        <v>767</v>
      </c>
      <c r="B15" s="48">
        <v>44084</v>
      </c>
      <c r="C15" s="48">
        <v>44076</v>
      </c>
      <c r="D15" s="522">
        <v>4798</v>
      </c>
      <c r="E15" s="40" t="s">
        <v>7</v>
      </c>
      <c r="F15" s="49">
        <v>1607</v>
      </c>
      <c r="G15" s="36" t="s">
        <v>19</v>
      </c>
      <c r="H15" s="47">
        <v>3</v>
      </c>
      <c r="I15" s="45" t="s">
        <v>6</v>
      </c>
      <c r="J15" s="36" t="s">
        <v>97</v>
      </c>
      <c r="K15" s="50"/>
      <c r="L15" s="459">
        <v>33.6</v>
      </c>
      <c r="M15" s="80"/>
      <c r="N15" s="80"/>
      <c r="O15" s="80"/>
      <c r="P15" s="80"/>
      <c r="Q15" s="80"/>
    </row>
    <row r="16" spans="1:17" s="42" customFormat="1">
      <c r="A16" s="340"/>
      <c r="B16" s="48"/>
      <c r="C16" s="48"/>
      <c r="D16" s="522"/>
      <c r="E16" s="40" t="s">
        <v>7</v>
      </c>
      <c r="F16" s="49">
        <v>2467</v>
      </c>
      <c r="G16" s="36" t="s">
        <v>63</v>
      </c>
      <c r="H16" s="47">
        <v>2</v>
      </c>
      <c r="I16" s="45" t="s">
        <v>6</v>
      </c>
      <c r="J16" s="36" t="s">
        <v>97</v>
      </c>
      <c r="K16" s="50"/>
      <c r="L16" s="459">
        <v>216</v>
      </c>
      <c r="M16" s="80"/>
      <c r="N16" s="80"/>
      <c r="O16" s="80"/>
      <c r="P16" s="80"/>
      <c r="Q16" s="80"/>
    </row>
    <row r="17" spans="1:17" s="44" customFormat="1">
      <c r="A17" s="340" t="s">
        <v>124</v>
      </c>
      <c r="B17" s="48">
        <v>44084</v>
      </c>
      <c r="C17" s="48">
        <v>44076</v>
      </c>
      <c r="D17" s="522">
        <v>4307</v>
      </c>
      <c r="E17" s="40" t="s">
        <v>2</v>
      </c>
      <c r="F17" s="49">
        <v>885</v>
      </c>
      <c r="G17" s="36" t="s">
        <v>32</v>
      </c>
      <c r="H17" s="47" t="s">
        <v>960</v>
      </c>
      <c r="I17" s="45" t="s">
        <v>6</v>
      </c>
      <c r="J17" s="36" t="s">
        <v>97</v>
      </c>
      <c r="K17" s="50"/>
      <c r="L17" s="459">
        <v>600</v>
      </c>
      <c r="M17" s="246"/>
      <c r="N17" s="246"/>
      <c r="O17" s="246"/>
      <c r="P17" s="246"/>
      <c r="Q17" s="246"/>
    </row>
    <row r="18" spans="1:17" s="42" customFormat="1">
      <c r="A18" s="340" t="s">
        <v>124</v>
      </c>
      <c r="B18" s="48">
        <v>44084</v>
      </c>
      <c r="C18" s="48">
        <v>44082</v>
      </c>
      <c r="D18" s="522">
        <v>4833</v>
      </c>
      <c r="E18" s="40" t="s">
        <v>2</v>
      </c>
      <c r="F18" s="49">
        <v>855</v>
      </c>
      <c r="G18" s="36" t="s">
        <v>32</v>
      </c>
      <c r="H18" s="47" t="s">
        <v>967</v>
      </c>
      <c r="I18" s="45" t="s">
        <v>6</v>
      </c>
      <c r="J18" s="36" t="s">
        <v>97</v>
      </c>
      <c r="K18" s="50"/>
      <c r="L18" s="459">
        <v>535.5</v>
      </c>
      <c r="M18" s="80" t="s">
        <v>968</v>
      </c>
      <c r="N18" s="80"/>
      <c r="O18" s="80"/>
      <c r="P18" s="80"/>
      <c r="Q18" s="80"/>
    </row>
    <row r="19" spans="1:17" s="43" customFormat="1">
      <c r="A19" s="341" t="s">
        <v>957</v>
      </c>
      <c r="B19" s="32">
        <v>44084</v>
      </c>
      <c r="C19" s="32">
        <v>44084</v>
      </c>
      <c r="D19" s="521">
        <v>4788</v>
      </c>
      <c r="E19" s="34" t="s">
        <v>2</v>
      </c>
      <c r="F19" s="33">
        <v>728</v>
      </c>
      <c r="G19" s="19" t="s">
        <v>958</v>
      </c>
      <c r="H19" s="20" t="s">
        <v>908</v>
      </c>
      <c r="I19" s="35" t="s">
        <v>6</v>
      </c>
      <c r="J19" s="19" t="s">
        <v>749</v>
      </c>
      <c r="K19" s="21"/>
      <c r="L19" s="464">
        <v>42.75</v>
      </c>
      <c r="M19" s="247"/>
      <c r="N19" s="247"/>
      <c r="O19" s="247"/>
      <c r="P19" s="247"/>
      <c r="Q19" s="247"/>
    </row>
    <row r="20" spans="1:17" s="43" customFormat="1">
      <c r="A20" s="341" t="s">
        <v>740</v>
      </c>
      <c r="B20" s="32">
        <v>44084</v>
      </c>
      <c r="C20" s="32">
        <v>44088</v>
      </c>
      <c r="D20" s="521">
        <v>4749</v>
      </c>
      <c r="E20" s="34" t="s">
        <v>2</v>
      </c>
      <c r="F20" s="33">
        <v>1862</v>
      </c>
      <c r="G20" s="19" t="s">
        <v>20</v>
      </c>
      <c r="H20" s="20">
        <v>10</v>
      </c>
      <c r="I20" s="35" t="s">
        <v>6</v>
      </c>
      <c r="J20" s="19" t="s">
        <v>749</v>
      </c>
      <c r="K20" s="21"/>
      <c r="L20" s="464">
        <v>210</v>
      </c>
      <c r="M20" s="247"/>
      <c r="N20" s="247"/>
      <c r="O20" s="247"/>
      <c r="P20" s="247"/>
      <c r="Q20" s="247"/>
    </row>
    <row r="21" spans="1:17" s="44" customFormat="1">
      <c r="A21" s="340" t="s">
        <v>180</v>
      </c>
      <c r="B21" s="48">
        <v>44076</v>
      </c>
      <c r="C21" s="48">
        <v>44076</v>
      </c>
      <c r="D21" s="522">
        <v>4808</v>
      </c>
      <c r="E21" s="40" t="s">
        <v>2</v>
      </c>
      <c r="F21" s="49">
        <v>1098</v>
      </c>
      <c r="G21" s="36" t="s">
        <v>3</v>
      </c>
      <c r="H21" s="47">
        <v>3</v>
      </c>
      <c r="I21" s="45" t="s">
        <v>6</v>
      </c>
      <c r="J21" s="36" t="s">
        <v>97</v>
      </c>
      <c r="K21" s="50"/>
      <c r="L21" s="459">
        <v>37.119999999999997</v>
      </c>
      <c r="M21" s="246"/>
      <c r="N21" s="246"/>
      <c r="O21" s="246"/>
      <c r="P21" s="246"/>
      <c r="Q21" s="246"/>
    </row>
    <row r="22" spans="1:17" s="43" customFormat="1">
      <c r="A22" s="341" t="s">
        <v>961</v>
      </c>
      <c r="B22" s="32">
        <v>44088</v>
      </c>
      <c r="C22" s="32">
        <v>44088</v>
      </c>
      <c r="D22" s="521">
        <v>4807</v>
      </c>
      <c r="E22" s="34" t="s">
        <v>7</v>
      </c>
      <c r="F22" s="33">
        <v>1491</v>
      </c>
      <c r="G22" s="19" t="s">
        <v>678</v>
      </c>
      <c r="H22" s="20">
        <v>10</v>
      </c>
      <c r="I22" s="35" t="s">
        <v>6</v>
      </c>
      <c r="J22" s="19" t="s">
        <v>749</v>
      </c>
      <c r="K22" s="21"/>
      <c r="L22" s="464"/>
      <c r="M22" s="247"/>
      <c r="N22" s="247"/>
      <c r="O22" s="247"/>
      <c r="P22" s="247"/>
      <c r="Q22" s="247"/>
    </row>
    <row r="23" spans="1:17" s="44" customFormat="1">
      <c r="A23" s="340"/>
      <c r="B23" s="48"/>
      <c r="C23" s="48">
        <v>44083</v>
      </c>
      <c r="D23" s="522"/>
      <c r="E23" s="40" t="s">
        <v>153</v>
      </c>
      <c r="F23" s="49">
        <v>3162</v>
      </c>
      <c r="G23" s="36" t="s">
        <v>203</v>
      </c>
      <c r="H23" s="47">
        <v>40</v>
      </c>
      <c r="I23" s="45" t="s">
        <v>6</v>
      </c>
      <c r="J23" s="36" t="s">
        <v>97</v>
      </c>
      <c r="K23" s="50"/>
      <c r="L23" s="459"/>
      <c r="M23" s="246"/>
      <c r="N23" s="246"/>
      <c r="O23" s="246"/>
      <c r="P23" s="246"/>
      <c r="Q23" s="246"/>
    </row>
    <row r="24" spans="1:17" s="44" customFormat="1">
      <c r="A24" s="340"/>
      <c r="B24" s="48"/>
      <c r="C24" s="48"/>
      <c r="D24" s="522"/>
      <c r="E24" s="40" t="s">
        <v>2</v>
      </c>
      <c r="F24" s="49">
        <v>843</v>
      </c>
      <c r="G24" s="36" t="s">
        <v>203</v>
      </c>
      <c r="H24" s="47">
        <v>120</v>
      </c>
      <c r="I24" s="45" t="s">
        <v>6</v>
      </c>
      <c r="J24" s="36" t="s">
        <v>97</v>
      </c>
      <c r="K24" s="50"/>
      <c r="L24" s="459"/>
      <c r="M24" s="246"/>
      <c r="N24" s="246"/>
      <c r="O24" s="246"/>
      <c r="P24" s="246"/>
      <c r="Q24" s="246"/>
    </row>
    <row r="25" spans="1:17" s="44" customFormat="1">
      <c r="A25" s="340"/>
      <c r="B25" s="48"/>
      <c r="C25" s="48"/>
      <c r="D25" s="522"/>
      <c r="E25" s="40" t="s">
        <v>786</v>
      </c>
      <c r="F25" s="49">
        <v>3163</v>
      </c>
      <c r="G25" s="36" t="s">
        <v>203</v>
      </c>
      <c r="H25" s="47">
        <v>120</v>
      </c>
      <c r="I25" s="45" t="s">
        <v>6</v>
      </c>
      <c r="J25" s="36" t="s">
        <v>97</v>
      </c>
      <c r="K25" s="50"/>
      <c r="L25" s="459">
        <v>1853.8</v>
      </c>
      <c r="M25" s="246"/>
      <c r="N25" s="246"/>
      <c r="O25" s="246"/>
      <c r="P25" s="246"/>
      <c r="Q25" s="246"/>
    </row>
    <row r="26" spans="1:17" s="43" customFormat="1">
      <c r="A26" s="341" t="s">
        <v>518</v>
      </c>
      <c r="B26" s="32">
        <v>44088</v>
      </c>
      <c r="C26" s="32">
        <v>44089</v>
      </c>
      <c r="D26" s="521">
        <v>4809</v>
      </c>
      <c r="E26" s="34" t="s">
        <v>648</v>
      </c>
      <c r="F26" s="33">
        <v>1019</v>
      </c>
      <c r="G26" s="19" t="s">
        <v>96</v>
      </c>
      <c r="H26" s="20">
        <v>6</v>
      </c>
      <c r="I26" s="35" t="s">
        <v>6</v>
      </c>
      <c r="J26" s="19" t="s">
        <v>749</v>
      </c>
      <c r="K26" s="21"/>
      <c r="L26" s="464"/>
      <c r="M26" s="247"/>
      <c r="N26" s="247"/>
      <c r="O26" s="247"/>
      <c r="P26" s="247"/>
      <c r="Q26" s="247"/>
    </row>
    <row r="27" spans="1:17" s="43" customFormat="1">
      <c r="A27" s="341"/>
      <c r="B27" s="32"/>
      <c r="C27" s="32"/>
      <c r="D27" s="521"/>
      <c r="E27" s="34" t="s">
        <v>2</v>
      </c>
      <c r="F27" s="33">
        <v>1924</v>
      </c>
      <c r="G27" s="19" t="s">
        <v>144</v>
      </c>
      <c r="H27" s="20">
        <v>4</v>
      </c>
      <c r="I27" s="35" t="s">
        <v>6</v>
      </c>
      <c r="J27" s="19" t="s">
        <v>749</v>
      </c>
      <c r="K27" s="21"/>
      <c r="L27" s="464">
        <v>210</v>
      </c>
      <c r="M27" s="247"/>
      <c r="N27" s="247"/>
      <c r="O27" s="247"/>
      <c r="P27" s="247"/>
      <c r="Q27" s="247"/>
    </row>
    <row r="28" spans="1:17" s="44" customFormat="1">
      <c r="A28" s="340" t="s">
        <v>68</v>
      </c>
      <c r="B28" s="48">
        <v>44085</v>
      </c>
      <c r="C28" s="48">
        <v>44077</v>
      </c>
      <c r="D28" s="522">
        <v>4813</v>
      </c>
      <c r="E28" s="40" t="s">
        <v>2</v>
      </c>
      <c r="F28" s="49">
        <v>1960</v>
      </c>
      <c r="G28" s="36" t="s">
        <v>13</v>
      </c>
      <c r="H28" s="47">
        <v>21</v>
      </c>
      <c r="I28" s="45" t="s">
        <v>6</v>
      </c>
      <c r="J28" s="36" t="s">
        <v>97</v>
      </c>
      <c r="K28" s="50"/>
      <c r="L28" s="459">
        <v>406</v>
      </c>
      <c r="M28" s="246"/>
      <c r="N28" s="246"/>
      <c r="O28" s="246"/>
      <c r="P28" s="246"/>
      <c r="Q28" s="246"/>
    </row>
    <row r="29" spans="1:17" s="44" customFormat="1">
      <c r="A29" s="340" t="s">
        <v>592</v>
      </c>
      <c r="B29" s="48">
        <v>44083</v>
      </c>
      <c r="C29" s="48">
        <v>44078</v>
      </c>
      <c r="D29" s="522">
        <v>4816</v>
      </c>
      <c r="E29" s="40" t="s">
        <v>2</v>
      </c>
      <c r="F29" s="49">
        <v>1087</v>
      </c>
      <c r="G29" s="36" t="s">
        <v>46</v>
      </c>
      <c r="H29" s="47" t="s">
        <v>969</v>
      </c>
      <c r="I29" s="45" t="s">
        <v>6</v>
      </c>
      <c r="J29" s="36" t="s">
        <v>97</v>
      </c>
      <c r="K29" s="50"/>
      <c r="L29" s="459"/>
      <c r="M29" s="246"/>
      <c r="N29" s="246"/>
      <c r="O29" s="246"/>
      <c r="P29" s="246"/>
      <c r="Q29" s="246"/>
    </row>
    <row r="30" spans="1:17" s="44" customFormat="1">
      <c r="A30" s="340"/>
      <c r="B30" s="48"/>
      <c r="C30" s="48">
        <v>44077</v>
      </c>
      <c r="D30" s="522"/>
      <c r="E30" s="40" t="s">
        <v>2</v>
      </c>
      <c r="F30" s="49">
        <v>2639</v>
      </c>
      <c r="G30" s="36" t="s">
        <v>142</v>
      </c>
      <c r="H30" s="47">
        <v>32</v>
      </c>
      <c r="I30" s="45" t="s">
        <v>6</v>
      </c>
      <c r="J30" s="36" t="s">
        <v>97</v>
      </c>
      <c r="K30" s="50"/>
      <c r="L30" s="459">
        <v>735</v>
      </c>
      <c r="M30" s="246"/>
      <c r="N30" s="246"/>
      <c r="O30" s="246"/>
      <c r="P30" s="246"/>
      <c r="Q30" s="246"/>
    </row>
    <row r="31" spans="1:17" s="44" customFormat="1">
      <c r="A31" s="340" t="s">
        <v>380</v>
      </c>
      <c r="B31" s="48">
        <v>44088</v>
      </c>
      <c r="C31" s="48"/>
      <c r="D31" s="522">
        <v>4818</v>
      </c>
      <c r="E31" s="40" t="s">
        <v>2</v>
      </c>
      <c r="F31" s="49">
        <v>2515</v>
      </c>
      <c r="G31" s="36" t="s">
        <v>35</v>
      </c>
      <c r="H31" s="47">
        <v>10</v>
      </c>
      <c r="I31" s="45" t="s">
        <v>6</v>
      </c>
      <c r="J31" s="36" t="s">
        <v>97</v>
      </c>
      <c r="K31" s="50"/>
      <c r="L31" s="459"/>
      <c r="M31" s="246"/>
      <c r="N31" s="246"/>
      <c r="O31" s="246"/>
      <c r="P31" s="246"/>
      <c r="Q31" s="246"/>
    </row>
    <row r="32" spans="1:17" s="44" customFormat="1">
      <c r="A32" s="340"/>
      <c r="B32" s="48"/>
      <c r="C32" s="48"/>
      <c r="D32" s="522"/>
      <c r="E32" s="40" t="s">
        <v>153</v>
      </c>
      <c r="F32" s="49">
        <v>2765</v>
      </c>
      <c r="G32" s="36" t="s">
        <v>35</v>
      </c>
      <c r="H32" s="47">
        <v>5</v>
      </c>
      <c r="I32" s="45" t="s">
        <v>6</v>
      </c>
      <c r="J32" s="36" t="s">
        <v>97</v>
      </c>
      <c r="K32" s="50"/>
      <c r="L32" s="459">
        <v>60.75</v>
      </c>
      <c r="M32" s="246"/>
      <c r="N32" s="246"/>
      <c r="O32" s="246"/>
      <c r="P32" s="246"/>
      <c r="Q32" s="246"/>
    </row>
    <row r="33" spans="1:17" s="43" customFormat="1">
      <c r="A33" s="341" t="s">
        <v>108</v>
      </c>
      <c r="B33" s="32">
        <v>44088</v>
      </c>
      <c r="C33" s="32">
        <v>44089</v>
      </c>
      <c r="D33" s="521">
        <v>4819</v>
      </c>
      <c r="E33" s="34" t="s">
        <v>7</v>
      </c>
      <c r="F33" s="33">
        <v>1401</v>
      </c>
      <c r="G33" s="19" t="s">
        <v>962</v>
      </c>
      <c r="H33" s="20">
        <v>2</v>
      </c>
      <c r="I33" s="35" t="s">
        <v>6</v>
      </c>
      <c r="J33" s="19" t="s">
        <v>749</v>
      </c>
      <c r="K33" s="21"/>
      <c r="L33" s="464">
        <v>70</v>
      </c>
      <c r="M33" s="247"/>
      <c r="N33" s="247"/>
      <c r="O33" s="247"/>
      <c r="P33" s="247"/>
      <c r="Q33" s="247"/>
    </row>
    <row r="34" spans="1:17" s="44" customFormat="1">
      <c r="A34" s="340"/>
      <c r="B34" s="48"/>
      <c r="C34" s="48">
        <v>44082</v>
      </c>
      <c r="D34" s="522"/>
      <c r="E34" s="40" t="s">
        <v>2</v>
      </c>
      <c r="F34" s="49">
        <v>838</v>
      </c>
      <c r="G34" s="36" t="s">
        <v>5</v>
      </c>
      <c r="H34" s="47">
        <v>1</v>
      </c>
      <c r="I34" s="45" t="s">
        <v>6</v>
      </c>
      <c r="J34" s="36" t="s">
        <v>97</v>
      </c>
      <c r="K34" s="50"/>
      <c r="L34" s="459">
        <v>24</v>
      </c>
      <c r="M34" s="246"/>
      <c r="N34" s="246"/>
      <c r="O34" s="246"/>
      <c r="P34" s="246"/>
      <c r="Q34" s="246"/>
    </row>
    <row r="35" spans="1:17" s="44" customFormat="1">
      <c r="A35" s="340"/>
      <c r="B35" s="48"/>
      <c r="C35" s="48">
        <v>44082</v>
      </c>
      <c r="D35" s="522"/>
      <c r="E35" s="40" t="s">
        <v>7</v>
      </c>
      <c r="F35" s="49">
        <v>1395</v>
      </c>
      <c r="G35" s="36" t="s">
        <v>30</v>
      </c>
      <c r="H35" s="47">
        <v>7</v>
      </c>
      <c r="I35" s="45" t="s">
        <v>6</v>
      </c>
      <c r="J35" s="36" t="s">
        <v>97</v>
      </c>
      <c r="K35" s="50"/>
      <c r="L35" s="459">
        <v>180</v>
      </c>
      <c r="M35" s="246"/>
      <c r="N35" s="246"/>
      <c r="O35" s="246"/>
      <c r="P35" s="246"/>
      <c r="Q35" s="246"/>
    </row>
    <row r="36" spans="1:17" s="44" customFormat="1">
      <c r="A36" s="340" t="s">
        <v>963</v>
      </c>
      <c r="B36" s="48">
        <v>44088</v>
      </c>
      <c r="C36" s="48">
        <v>44078</v>
      </c>
      <c r="D36" s="522">
        <v>4820</v>
      </c>
      <c r="E36" s="40" t="s">
        <v>2</v>
      </c>
      <c r="F36" s="49">
        <v>1468</v>
      </c>
      <c r="G36" s="36" t="s">
        <v>21</v>
      </c>
      <c r="H36" s="47">
        <v>4</v>
      </c>
      <c r="I36" s="45" t="s">
        <v>6</v>
      </c>
      <c r="J36" s="36" t="s">
        <v>97</v>
      </c>
      <c r="K36" s="50"/>
      <c r="L36" s="459">
        <v>236</v>
      </c>
      <c r="M36" s="246"/>
      <c r="N36" s="246"/>
      <c r="O36" s="246"/>
      <c r="P36" s="246"/>
      <c r="Q36" s="246"/>
    </row>
    <row r="37" spans="1:17" s="44" customFormat="1">
      <c r="A37" s="340" t="s">
        <v>965</v>
      </c>
      <c r="B37" s="48">
        <v>44084</v>
      </c>
      <c r="C37" s="48"/>
      <c r="D37" s="522">
        <v>4824</v>
      </c>
      <c r="E37" s="40" t="s">
        <v>153</v>
      </c>
      <c r="F37" s="49">
        <v>3273</v>
      </c>
      <c r="G37" s="36" t="s">
        <v>16</v>
      </c>
      <c r="H37" s="47">
        <v>3</v>
      </c>
      <c r="I37" s="45" t="s">
        <v>6</v>
      </c>
      <c r="J37" s="36" t="s">
        <v>97</v>
      </c>
      <c r="K37" s="50" t="s">
        <v>834</v>
      </c>
      <c r="L37" s="459"/>
      <c r="M37" s="246"/>
      <c r="N37" s="246"/>
      <c r="O37" s="246"/>
      <c r="P37" s="246"/>
      <c r="Q37" s="246"/>
    </row>
    <row r="38" spans="1:17" s="44" customFormat="1">
      <c r="A38" s="340"/>
      <c r="B38" s="48"/>
      <c r="C38" s="48"/>
      <c r="D38" s="522"/>
      <c r="E38" s="40" t="s">
        <v>153</v>
      </c>
      <c r="F38" s="49">
        <v>3272</v>
      </c>
      <c r="G38" s="36" t="s">
        <v>16</v>
      </c>
      <c r="H38" s="47">
        <v>20</v>
      </c>
      <c r="I38" s="45" t="s">
        <v>6</v>
      </c>
      <c r="J38" s="36" t="s">
        <v>97</v>
      </c>
      <c r="K38" s="50" t="s">
        <v>834</v>
      </c>
      <c r="L38" s="459"/>
      <c r="M38" s="246"/>
      <c r="N38" s="246"/>
      <c r="O38" s="246"/>
      <c r="P38" s="246"/>
      <c r="Q38" s="246"/>
    </row>
    <row r="39" spans="1:17" s="44" customFormat="1">
      <c r="A39" s="340"/>
      <c r="B39" s="48"/>
      <c r="C39" s="48"/>
      <c r="D39" s="522"/>
      <c r="E39" s="40" t="s">
        <v>153</v>
      </c>
      <c r="F39" s="49">
        <v>3029</v>
      </c>
      <c r="G39" s="36" t="s">
        <v>16</v>
      </c>
      <c r="H39" s="47">
        <v>7</v>
      </c>
      <c r="I39" s="45" t="s">
        <v>6</v>
      </c>
      <c r="J39" s="36" t="s">
        <v>97</v>
      </c>
      <c r="K39" s="50" t="s">
        <v>834</v>
      </c>
      <c r="L39" s="459">
        <v>309</v>
      </c>
      <c r="M39" s="246"/>
      <c r="N39" s="246"/>
      <c r="O39" s="246"/>
      <c r="P39" s="246"/>
      <c r="Q39" s="246"/>
    </row>
    <row r="40" spans="1:17" s="43" customFormat="1">
      <c r="A40" s="341" t="s">
        <v>910</v>
      </c>
      <c r="B40" s="32">
        <v>44089</v>
      </c>
      <c r="C40" s="32">
        <v>44090</v>
      </c>
      <c r="D40" s="521">
        <v>4717</v>
      </c>
      <c r="E40" s="34" t="s">
        <v>2</v>
      </c>
      <c r="F40" s="33">
        <v>3264</v>
      </c>
      <c r="G40" s="19" t="s">
        <v>70</v>
      </c>
      <c r="H40" s="20">
        <v>30</v>
      </c>
      <c r="I40" s="35" t="s">
        <v>6</v>
      </c>
      <c r="J40" s="19" t="s">
        <v>486</v>
      </c>
      <c r="K40" s="21">
        <v>1493</v>
      </c>
      <c r="L40" s="464">
        <v>135</v>
      </c>
      <c r="M40" s="247"/>
      <c r="N40" s="247"/>
      <c r="O40" s="247"/>
      <c r="P40" s="247"/>
      <c r="Q40" s="247"/>
    </row>
    <row r="41" spans="1:17" s="43" customFormat="1">
      <c r="A41" s="341" t="s">
        <v>137</v>
      </c>
      <c r="B41" s="32">
        <v>44090</v>
      </c>
      <c r="C41" s="32">
        <v>44090</v>
      </c>
      <c r="D41" s="521">
        <v>4726</v>
      </c>
      <c r="E41" s="34" t="s">
        <v>2</v>
      </c>
      <c r="F41" s="33">
        <v>1904</v>
      </c>
      <c r="G41" s="19" t="s">
        <v>143</v>
      </c>
      <c r="H41" s="20" t="s">
        <v>986</v>
      </c>
      <c r="I41" s="35" t="s">
        <v>6</v>
      </c>
      <c r="J41" s="19" t="s">
        <v>486</v>
      </c>
      <c r="K41" s="21">
        <v>1494</v>
      </c>
      <c r="L41" s="464">
        <v>67.989999999999995</v>
      </c>
      <c r="M41" s="247"/>
      <c r="N41" s="247"/>
      <c r="O41" s="247"/>
      <c r="P41" s="247"/>
      <c r="Q41" s="247"/>
    </row>
    <row r="42" spans="1:17" s="43" customFormat="1">
      <c r="A42" s="341"/>
      <c r="B42" s="32">
        <v>44090</v>
      </c>
      <c r="C42" s="32">
        <v>44091</v>
      </c>
      <c r="D42" s="521">
        <v>4726</v>
      </c>
      <c r="E42" s="34" t="s">
        <v>44</v>
      </c>
      <c r="F42" s="33">
        <v>2272</v>
      </c>
      <c r="G42" s="19" t="s">
        <v>219</v>
      </c>
      <c r="H42" s="20" t="s">
        <v>993</v>
      </c>
      <c r="I42" s="35" t="s">
        <v>6</v>
      </c>
      <c r="J42" s="19" t="s">
        <v>486</v>
      </c>
      <c r="K42" s="21">
        <v>1494</v>
      </c>
      <c r="L42" s="464">
        <v>536.4</v>
      </c>
      <c r="M42" s="247"/>
      <c r="N42" s="247"/>
      <c r="O42" s="247"/>
      <c r="P42" s="247"/>
      <c r="Q42" s="247"/>
    </row>
    <row r="43" spans="1:17" s="44" customFormat="1">
      <c r="A43" s="341" t="s">
        <v>950</v>
      </c>
      <c r="B43" s="32">
        <v>44092</v>
      </c>
      <c r="C43" s="32">
        <v>44092</v>
      </c>
      <c r="D43" s="521">
        <v>4780</v>
      </c>
      <c r="E43" s="34" t="s">
        <v>40</v>
      </c>
      <c r="F43" s="33">
        <v>2874</v>
      </c>
      <c r="G43" s="19" t="s">
        <v>179</v>
      </c>
      <c r="H43" s="20" t="s">
        <v>994</v>
      </c>
      <c r="I43" s="35" t="s">
        <v>6</v>
      </c>
      <c r="J43" s="19" t="s">
        <v>486</v>
      </c>
      <c r="K43" s="21">
        <v>1498</v>
      </c>
      <c r="L43" s="464">
        <v>553.34</v>
      </c>
      <c r="M43" s="246"/>
      <c r="N43" s="246"/>
      <c r="O43" s="246"/>
      <c r="P43" s="246"/>
      <c r="Q43" s="246"/>
    </row>
    <row r="44" spans="1:17" s="43" customFormat="1">
      <c r="A44" s="341" t="s">
        <v>951</v>
      </c>
      <c r="B44" s="32">
        <v>44092</v>
      </c>
      <c r="C44" s="32">
        <v>44092</v>
      </c>
      <c r="D44" s="521">
        <v>4783</v>
      </c>
      <c r="E44" s="34" t="s">
        <v>40</v>
      </c>
      <c r="F44" s="33">
        <v>2875</v>
      </c>
      <c r="G44" s="19" t="s">
        <v>20</v>
      </c>
      <c r="H44" s="20" t="s">
        <v>995</v>
      </c>
      <c r="I44" s="35" t="s">
        <v>6</v>
      </c>
      <c r="J44" s="19" t="s">
        <v>486</v>
      </c>
      <c r="K44" s="21">
        <v>1499</v>
      </c>
      <c r="L44" s="464">
        <v>345.96</v>
      </c>
      <c r="M44" s="247"/>
      <c r="N44" s="247"/>
      <c r="O44" s="247"/>
      <c r="P44" s="247"/>
      <c r="Q44" s="247"/>
    </row>
    <row r="45" spans="1:17" s="43" customFormat="1">
      <c r="A45" s="341" t="s">
        <v>970</v>
      </c>
      <c r="B45" s="32">
        <v>44102</v>
      </c>
      <c r="C45" s="32">
        <v>44097</v>
      </c>
      <c r="D45" s="521">
        <v>4832</v>
      </c>
      <c r="E45" s="34" t="s">
        <v>2</v>
      </c>
      <c r="F45" s="33">
        <v>754</v>
      </c>
      <c r="G45" s="19" t="s">
        <v>530</v>
      </c>
      <c r="H45" s="20">
        <v>35</v>
      </c>
      <c r="I45" s="35" t="s">
        <v>6</v>
      </c>
      <c r="J45" s="19" t="s">
        <v>602</v>
      </c>
      <c r="K45" s="21">
        <v>1504</v>
      </c>
      <c r="L45" s="464">
        <v>450</v>
      </c>
      <c r="M45" s="247"/>
      <c r="N45" s="247"/>
      <c r="O45" s="247"/>
      <c r="P45" s="247"/>
      <c r="Q45" s="247"/>
    </row>
    <row r="46" spans="1:17" s="42" customFormat="1">
      <c r="A46" s="340" t="s">
        <v>400</v>
      </c>
      <c r="B46" s="48">
        <v>44089</v>
      </c>
      <c r="C46" s="48">
        <v>44078</v>
      </c>
      <c r="D46" s="522">
        <v>4826</v>
      </c>
      <c r="E46" s="40" t="s">
        <v>81</v>
      </c>
      <c r="F46" s="49">
        <v>3234</v>
      </c>
      <c r="G46" s="36" t="s">
        <v>30</v>
      </c>
      <c r="H46" s="47">
        <v>7</v>
      </c>
      <c r="I46" s="45" t="s">
        <v>6</v>
      </c>
      <c r="J46" s="36" t="s">
        <v>97</v>
      </c>
      <c r="K46" s="50"/>
      <c r="L46" s="459">
        <v>113.4</v>
      </c>
      <c r="M46" s="80"/>
      <c r="N46" s="80"/>
      <c r="O46" s="80"/>
      <c r="P46" s="80"/>
      <c r="Q46" s="80"/>
    </row>
    <row r="47" spans="1:17" s="41" customFormat="1">
      <c r="A47" s="341" t="s">
        <v>966</v>
      </c>
      <c r="B47" s="32">
        <v>44089</v>
      </c>
      <c r="C47" s="32">
        <v>44089</v>
      </c>
      <c r="D47" s="521">
        <v>4823</v>
      </c>
      <c r="E47" s="34" t="s">
        <v>187</v>
      </c>
      <c r="F47" s="33">
        <v>2938</v>
      </c>
      <c r="G47" s="19" t="s">
        <v>360</v>
      </c>
      <c r="H47" s="20">
        <v>8200</v>
      </c>
      <c r="I47" s="35" t="s">
        <v>6</v>
      </c>
      <c r="J47" s="19" t="s">
        <v>749</v>
      </c>
      <c r="K47" s="21"/>
      <c r="L47" s="464">
        <v>0.62</v>
      </c>
      <c r="M47" s="249"/>
      <c r="N47" s="249"/>
      <c r="O47" s="249"/>
      <c r="P47" s="249"/>
      <c r="Q47" s="249"/>
    </row>
    <row r="48" spans="1:17" s="42" customFormat="1">
      <c r="A48" s="340" t="s">
        <v>971</v>
      </c>
      <c r="B48" s="48">
        <v>44093</v>
      </c>
      <c r="C48" s="48">
        <v>44082</v>
      </c>
      <c r="D48" s="522">
        <v>4836</v>
      </c>
      <c r="E48" s="40" t="s">
        <v>2</v>
      </c>
      <c r="F48" s="49">
        <v>838</v>
      </c>
      <c r="G48" s="36" t="s">
        <v>5</v>
      </c>
      <c r="H48" s="47">
        <v>10</v>
      </c>
      <c r="I48" s="45" t="s">
        <v>6</v>
      </c>
      <c r="J48" s="36" t="s">
        <v>97</v>
      </c>
      <c r="K48" s="50"/>
      <c r="L48" s="459">
        <v>240</v>
      </c>
      <c r="M48" s="80"/>
      <c r="N48" s="80"/>
      <c r="O48" s="80"/>
      <c r="P48" s="80"/>
      <c r="Q48" s="80"/>
    </row>
    <row r="49" spans="1:17" s="42" customFormat="1">
      <c r="A49" s="340"/>
      <c r="B49" s="48"/>
      <c r="C49" s="48">
        <v>44083</v>
      </c>
      <c r="D49" s="522"/>
      <c r="E49" s="40" t="s">
        <v>2</v>
      </c>
      <c r="F49" s="49">
        <v>838</v>
      </c>
      <c r="G49" s="36" t="s">
        <v>5</v>
      </c>
      <c r="H49" s="47">
        <v>7</v>
      </c>
      <c r="I49" s="45" t="s">
        <v>6</v>
      </c>
      <c r="J49" s="36" t="s">
        <v>97</v>
      </c>
      <c r="K49" s="50" t="s">
        <v>974</v>
      </c>
      <c r="L49" s="459"/>
      <c r="M49" s="80"/>
      <c r="N49" s="80"/>
      <c r="O49" s="80"/>
      <c r="P49" s="80"/>
      <c r="Q49" s="80"/>
    </row>
    <row r="50" spans="1:17" s="41" customFormat="1">
      <c r="A50" s="341" t="s">
        <v>107</v>
      </c>
      <c r="B50" s="32">
        <v>44090</v>
      </c>
      <c r="C50" s="32">
        <v>44091</v>
      </c>
      <c r="D50" s="521">
        <v>4838</v>
      </c>
      <c r="E50" s="34" t="s">
        <v>2</v>
      </c>
      <c r="F50" s="33">
        <v>2720</v>
      </c>
      <c r="G50" s="19" t="s">
        <v>162</v>
      </c>
      <c r="H50" s="20">
        <v>30</v>
      </c>
      <c r="I50" s="35" t="s">
        <v>6</v>
      </c>
      <c r="J50" s="19" t="s">
        <v>749</v>
      </c>
      <c r="K50" s="21"/>
      <c r="L50" s="464">
        <v>147.9</v>
      </c>
      <c r="M50" s="249"/>
      <c r="N50" s="249"/>
      <c r="O50" s="249"/>
      <c r="P50" s="249"/>
      <c r="Q50" s="249"/>
    </row>
    <row r="51" spans="1:17" s="42" customFormat="1">
      <c r="A51" s="340" t="s">
        <v>101</v>
      </c>
      <c r="B51" s="48">
        <v>44083</v>
      </c>
      <c r="C51" s="48">
        <v>44082</v>
      </c>
      <c r="D51" s="522">
        <v>4840</v>
      </c>
      <c r="E51" s="40" t="s">
        <v>2</v>
      </c>
      <c r="F51" s="49">
        <v>2740</v>
      </c>
      <c r="G51" s="36" t="s">
        <v>103</v>
      </c>
      <c r="H51" s="47">
        <v>2</v>
      </c>
      <c r="I51" s="45" t="s">
        <v>6</v>
      </c>
      <c r="J51" s="36" t="s">
        <v>97</v>
      </c>
      <c r="K51" s="50" t="s">
        <v>972</v>
      </c>
      <c r="L51" s="459">
        <v>29.6</v>
      </c>
      <c r="M51" s="80"/>
      <c r="N51" s="80"/>
      <c r="O51" s="80"/>
      <c r="P51" s="80"/>
      <c r="Q51" s="80"/>
    </row>
    <row r="52" spans="1:17">
      <c r="A52" s="239" t="s">
        <v>910</v>
      </c>
      <c r="B52" s="31">
        <v>44097</v>
      </c>
      <c r="C52" s="31">
        <v>44095</v>
      </c>
      <c r="D52" s="523">
        <v>4715</v>
      </c>
      <c r="E52" s="136" t="s">
        <v>2</v>
      </c>
      <c r="F52" s="28">
        <v>1139</v>
      </c>
      <c r="G52" s="9" t="s">
        <v>139</v>
      </c>
      <c r="H52" s="12">
        <v>10</v>
      </c>
      <c r="I52" s="25" t="s">
        <v>6</v>
      </c>
      <c r="J52" s="9" t="s">
        <v>749</v>
      </c>
      <c r="K52" s="22"/>
      <c r="L52" s="458"/>
    </row>
    <row r="53" spans="1:17" s="44" customFormat="1">
      <c r="A53" s="340"/>
      <c r="B53" s="48"/>
      <c r="C53" s="48"/>
      <c r="D53" s="522"/>
      <c r="E53" s="40"/>
      <c r="F53" s="49">
        <v>2759</v>
      </c>
      <c r="G53" s="36" t="s">
        <v>170</v>
      </c>
      <c r="H53" s="36">
        <v>21</v>
      </c>
      <c r="I53" s="45" t="s">
        <v>6</v>
      </c>
      <c r="J53" s="36" t="s">
        <v>97</v>
      </c>
      <c r="K53" s="50"/>
      <c r="L53" s="459">
        <v>470.65</v>
      </c>
      <c r="M53" s="246"/>
      <c r="N53" s="246"/>
      <c r="O53" s="246"/>
      <c r="P53" s="246"/>
      <c r="Q53" s="246"/>
    </row>
    <row r="54" spans="1:17" s="44" customFormat="1">
      <c r="A54" s="340" t="s">
        <v>779</v>
      </c>
      <c r="B54" s="48">
        <v>44097</v>
      </c>
      <c r="C54" s="48">
        <v>44078</v>
      </c>
      <c r="D54" s="522">
        <v>4811</v>
      </c>
      <c r="E54" s="40" t="s">
        <v>2</v>
      </c>
      <c r="F54" s="49">
        <v>753</v>
      </c>
      <c r="G54" s="36" t="s">
        <v>47</v>
      </c>
      <c r="H54" s="36">
        <v>20</v>
      </c>
      <c r="I54" s="45" t="s">
        <v>6</v>
      </c>
      <c r="J54" s="36" t="s">
        <v>97</v>
      </c>
      <c r="K54" s="50"/>
      <c r="L54" s="459">
        <v>500</v>
      </c>
      <c r="M54" s="246"/>
      <c r="N54" s="246"/>
      <c r="O54" s="246"/>
      <c r="P54" s="246"/>
      <c r="Q54" s="246"/>
    </row>
    <row r="55" spans="1:17" s="44" customFormat="1">
      <c r="A55" s="340" t="s">
        <v>973</v>
      </c>
      <c r="B55" s="48">
        <v>44084</v>
      </c>
      <c r="C55" s="48">
        <v>44084</v>
      </c>
      <c r="D55" s="522">
        <v>4845</v>
      </c>
      <c r="E55" s="40" t="s">
        <v>2</v>
      </c>
      <c r="F55" s="49">
        <v>855</v>
      </c>
      <c r="G55" s="36" t="s">
        <v>38</v>
      </c>
      <c r="H55" s="36">
        <v>30</v>
      </c>
      <c r="I55" s="45" t="s">
        <v>6</v>
      </c>
      <c r="J55" s="36" t="s">
        <v>97</v>
      </c>
      <c r="K55" s="50"/>
      <c r="L55" s="459">
        <v>363.5</v>
      </c>
      <c r="M55" s="246"/>
      <c r="N55" s="246"/>
      <c r="O55" s="246"/>
      <c r="P55" s="246"/>
      <c r="Q55" s="246"/>
    </row>
    <row r="56" spans="1:17">
      <c r="A56" s="340" t="s">
        <v>174</v>
      </c>
      <c r="B56" s="48">
        <v>44083</v>
      </c>
      <c r="C56" s="48">
        <v>44083</v>
      </c>
      <c r="D56" s="522">
        <v>4851</v>
      </c>
      <c r="E56" s="40" t="s">
        <v>2</v>
      </c>
      <c r="F56" s="49">
        <v>869</v>
      </c>
      <c r="G56" s="36" t="s">
        <v>16</v>
      </c>
      <c r="H56" s="36">
        <v>50</v>
      </c>
      <c r="I56" s="45" t="s">
        <v>6</v>
      </c>
      <c r="J56" s="36" t="s">
        <v>82</v>
      </c>
      <c r="K56" s="50"/>
      <c r="L56" s="459">
        <v>225</v>
      </c>
    </row>
    <row r="57" spans="1:17">
      <c r="A57" s="239" t="s">
        <v>108</v>
      </c>
      <c r="B57" s="31">
        <v>44097</v>
      </c>
      <c r="C57" s="31">
        <v>44096</v>
      </c>
      <c r="D57" s="523">
        <v>4852</v>
      </c>
      <c r="E57" s="136" t="s">
        <v>7</v>
      </c>
      <c r="F57" s="28">
        <v>3215</v>
      </c>
      <c r="G57" s="9" t="s">
        <v>73</v>
      </c>
      <c r="H57" s="12">
        <v>4</v>
      </c>
      <c r="I57" s="25" t="s">
        <v>6</v>
      </c>
      <c r="J57" s="9" t="s">
        <v>749</v>
      </c>
      <c r="K57" s="22"/>
      <c r="L57" s="458">
        <v>130</v>
      </c>
    </row>
    <row r="58" spans="1:17">
      <c r="A58" s="239" t="s">
        <v>156</v>
      </c>
      <c r="B58" s="31">
        <v>44092</v>
      </c>
      <c r="C58" s="31">
        <v>44095</v>
      </c>
      <c r="D58" s="523">
        <v>4853</v>
      </c>
      <c r="E58" s="136" t="s">
        <v>2</v>
      </c>
      <c r="F58" s="28">
        <v>343</v>
      </c>
      <c r="G58" s="9" t="s">
        <v>65</v>
      </c>
      <c r="H58" s="12">
        <v>5</v>
      </c>
      <c r="I58" s="25" t="s">
        <v>6</v>
      </c>
      <c r="J58" s="9" t="s">
        <v>749</v>
      </c>
      <c r="K58" s="22"/>
      <c r="L58" s="458">
        <v>175</v>
      </c>
    </row>
    <row r="59" spans="1:17" s="44" customFormat="1">
      <c r="A59" s="340" t="s">
        <v>978</v>
      </c>
      <c r="B59" s="48">
        <v>44085</v>
      </c>
      <c r="C59" s="48">
        <v>44085</v>
      </c>
      <c r="D59" s="522">
        <v>4862</v>
      </c>
      <c r="E59" s="40" t="s">
        <v>7</v>
      </c>
      <c r="F59" s="49">
        <v>1483</v>
      </c>
      <c r="G59" s="36" t="s">
        <v>5</v>
      </c>
      <c r="H59" s="36">
        <v>6</v>
      </c>
      <c r="I59" s="45" t="s">
        <v>6</v>
      </c>
      <c r="J59" s="36" t="s">
        <v>97</v>
      </c>
      <c r="K59" s="50"/>
      <c r="L59" s="459">
        <v>271.2</v>
      </c>
      <c r="M59" s="246"/>
      <c r="N59" s="246"/>
      <c r="O59" s="246"/>
      <c r="P59" s="246"/>
      <c r="Q59" s="246"/>
    </row>
    <row r="60" spans="1:17" s="44" customFormat="1">
      <c r="A60" s="340" t="s">
        <v>393</v>
      </c>
      <c r="B60" s="48">
        <v>44085</v>
      </c>
      <c r="C60" s="48">
        <v>44084</v>
      </c>
      <c r="D60" s="522">
        <v>4865</v>
      </c>
      <c r="E60" s="40" t="s">
        <v>2</v>
      </c>
      <c r="F60" s="49">
        <v>838</v>
      </c>
      <c r="G60" s="36" t="s">
        <v>5</v>
      </c>
      <c r="H60" s="36">
        <v>10</v>
      </c>
      <c r="I60" s="45" t="s">
        <v>6</v>
      </c>
      <c r="J60" s="36" t="s">
        <v>97</v>
      </c>
      <c r="K60" s="50"/>
      <c r="L60" s="459">
        <v>215</v>
      </c>
      <c r="M60" s="246"/>
      <c r="N60" s="246"/>
      <c r="O60" s="246"/>
      <c r="P60" s="246"/>
      <c r="Q60" s="246"/>
    </row>
    <row r="61" spans="1:17" s="44" customFormat="1">
      <c r="A61" s="340" t="s">
        <v>267</v>
      </c>
      <c r="B61" s="48">
        <v>44089</v>
      </c>
      <c r="C61" s="48">
        <v>44089</v>
      </c>
      <c r="D61" s="522">
        <v>4868</v>
      </c>
      <c r="E61" s="40" t="s">
        <v>7</v>
      </c>
      <c r="F61" s="49">
        <v>875</v>
      </c>
      <c r="G61" s="36" t="s">
        <v>32</v>
      </c>
      <c r="H61" s="36">
        <v>10</v>
      </c>
      <c r="I61" s="45" t="s">
        <v>6</v>
      </c>
      <c r="J61" s="36" t="s">
        <v>97</v>
      </c>
      <c r="K61" s="50"/>
      <c r="L61" s="459">
        <v>350</v>
      </c>
      <c r="M61" s="246"/>
      <c r="N61" s="246"/>
      <c r="O61" s="246"/>
      <c r="P61" s="246"/>
      <c r="Q61" s="246"/>
    </row>
    <row r="62" spans="1:17" s="44" customFormat="1">
      <c r="A62" s="340" t="s">
        <v>979</v>
      </c>
      <c r="B62" s="48">
        <v>44088</v>
      </c>
      <c r="C62" s="48">
        <v>44085</v>
      </c>
      <c r="D62" s="522">
        <v>4866</v>
      </c>
      <c r="E62" s="40" t="s">
        <v>2</v>
      </c>
      <c r="F62" s="49">
        <v>1397</v>
      </c>
      <c r="G62" s="36" t="s">
        <v>22</v>
      </c>
      <c r="H62" s="36">
        <v>35</v>
      </c>
      <c r="I62" s="45" t="s">
        <v>6</v>
      </c>
      <c r="J62" s="36" t="s">
        <v>97</v>
      </c>
      <c r="K62" s="50"/>
      <c r="L62" s="459">
        <v>770</v>
      </c>
      <c r="M62" s="246"/>
      <c r="N62" s="246"/>
      <c r="O62" s="246"/>
      <c r="P62" s="246"/>
      <c r="Q62" s="246"/>
    </row>
    <row r="63" spans="1:17" s="43" customFormat="1">
      <c r="A63" s="341" t="s">
        <v>980</v>
      </c>
      <c r="B63" s="32">
        <v>44092</v>
      </c>
      <c r="C63" s="32">
        <v>44095</v>
      </c>
      <c r="D63" s="521">
        <v>4859</v>
      </c>
      <c r="E63" s="34" t="s">
        <v>2</v>
      </c>
      <c r="F63" s="33">
        <v>1195</v>
      </c>
      <c r="G63" s="19" t="s">
        <v>27</v>
      </c>
      <c r="H63" s="19">
        <v>6</v>
      </c>
      <c r="I63" s="35" t="s">
        <v>6</v>
      </c>
      <c r="J63" s="19" t="s">
        <v>749</v>
      </c>
      <c r="K63" s="21"/>
      <c r="L63" s="464">
        <v>249.48</v>
      </c>
      <c r="M63" s="247"/>
      <c r="N63" s="247"/>
      <c r="O63" s="247"/>
      <c r="P63" s="247"/>
      <c r="Q63" s="247"/>
    </row>
    <row r="64" spans="1:17" s="43" customFormat="1">
      <c r="A64" s="341"/>
      <c r="B64" s="32"/>
      <c r="C64" s="32"/>
      <c r="D64" s="521"/>
      <c r="E64" s="34" t="s">
        <v>44</v>
      </c>
      <c r="F64" s="33">
        <v>1112</v>
      </c>
      <c r="G64" s="19" t="s">
        <v>27</v>
      </c>
      <c r="H64" s="19">
        <v>6</v>
      </c>
      <c r="I64" s="35" t="s">
        <v>6</v>
      </c>
      <c r="J64" s="19" t="s">
        <v>749</v>
      </c>
      <c r="K64" s="21"/>
      <c r="L64" s="464">
        <v>224.52</v>
      </c>
      <c r="M64" s="247"/>
      <c r="N64" s="247"/>
      <c r="O64" s="247"/>
      <c r="P64" s="247"/>
      <c r="Q64" s="247"/>
    </row>
    <row r="65" spans="1:17" s="43" customFormat="1">
      <c r="A65" s="341" t="s">
        <v>835</v>
      </c>
      <c r="B65" s="32">
        <v>44095</v>
      </c>
      <c r="C65" s="32">
        <v>44096</v>
      </c>
      <c r="D65" s="521">
        <v>4874</v>
      </c>
      <c r="E65" s="34" t="s">
        <v>7</v>
      </c>
      <c r="F65" s="33">
        <v>3219</v>
      </c>
      <c r="G65" s="19" t="s">
        <v>836</v>
      </c>
      <c r="H65" s="19" t="s">
        <v>997</v>
      </c>
      <c r="I65" s="35" t="s">
        <v>6</v>
      </c>
      <c r="J65" s="19" t="s">
        <v>749</v>
      </c>
      <c r="K65" s="21"/>
      <c r="L65" s="464">
        <v>280</v>
      </c>
      <c r="M65" s="247"/>
      <c r="N65" s="247"/>
      <c r="O65" s="247"/>
      <c r="P65" s="247"/>
      <c r="Q65" s="247"/>
    </row>
    <row r="66" spans="1:17" s="43" customFormat="1">
      <c r="A66" s="341" t="s">
        <v>173</v>
      </c>
      <c r="B66" s="32">
        <v>44096</v>
      </c>
      <c r="C66" s="32">
        <v>44102</v>
      </c>
      <c r="D66" s="521">
        <v>4876</v>
      </c>
      <c r="E66" s="34" t="s">
        <v>216</v>
      </c>
      <c r="F66" s="33">
        <v>2491</v>
      </c>
      <c r="G66" s="19" t="s">
        <v>122</v>
      </c>
      <c r="H66" s="19">
        <v>10</v>
      </c>
      <c r="I66" s="35" t="s">
        <v>6</v>
      </c>
      <c r="J66" s="19" t="s">
        <v>749</v>
      </c>
      <c r="K66" s="21"/>
      <c r="L66" s="464">
        <v>410</v>
      </c>
      <c r="M66" s="247"/>
      <c r="N66" s="247"/>
      <c r="O66" s="247"/>
      <c r="P66" s="247"/>
      <c r="Q66" s="247"/>
    </row>
    <row r="67" spans="1:17" s="44" customFormat="1">
      <c r="A67" s="340" t="s">
        <v>141</v>
      </c>
      <c r="B67" s="48">
        <v>44088</v>
      </c>
      <c r="C67" s="48">
        <v>44085</v>
      </c>
      <c r="D67" s="522">
        <v>4875</v>
      </c>
      <c r="E67" s="40" t="s">
        <v>2</v>
      </c>
      <c r="F67" s="49">
        <v>855</v>
      </c>
      <c r="G67" s="36" t="s">
        <v>38</v>
      </c>
      <c r="H67" s="36">
        <v>8</v>
      </c>
      <c r="I67" s="45" t="s">
        <v>6</v>
      </c>
      <c r="J67" s="36" t="s">
        <v>97</v>
      </c>
      <c r="K67" s="50"/>
      <c r="L67" s="459">
        <v>100</v>
      </c>
      <c r="M67" s="246"/>
      <c r="N67" s="246"/>
      <c r="O67" s="246"/>
      <c r="P67" s="246"/>
      <c r="Q67" s="246"/>
    </row>
    <row r="68" spans="1:17" s="44" customFormat="1">
      <c r="A68" s="340" t="s">
        <v>396</v>
      </c>
      <c r="B68" s="48">
        <v>44089</v>
      </c>
      <c r="C68" s="48">
        <v>44089</v>
      </c>
      <c r="D68" s="522">
        <v>4880</v>
      </c>
      <c r="E68" s="40" t="s">
        <v>671</v>
      </c>
      <c r="F68" s="49">
        <v>2548</v>
      </c>
      <c r="G68" s="36" t="s">
        <v>16</v>
      </c>
      <c r="H68" s="36">
        <v>70</v>
      </c>
      <c r="I68" s="45" t="s">
        <v>6</v>
      </c>
      <c r="J68" s="36" t="s">
        <v>97</v>
      </c>
      <c r="K68" s="50"/>
      <c r="L68" s="459">
        <v>560</v>
      </c>
      <c r="M68" s="246"/>
      <c r="N68" s="246"/>
      <c r="O68" s="246"/>
      <c r="P68" s="246"/>
      <c r="Q68" s="246"/>
    </row>
    <row r="69" spans="1:17" s="44" customFormat="1">
      <c r="A69" s="340" t="s">
        <v>411</v>
      </c>
      <c r="B69" s="48">
        <v>44085</v>
      </c>
      <c r="C69" s="48">
        <v>44085</v>
      </c>
      <c r="D69" s="522">
        <v>4889</v>
      </c>
      <c r="E69" s="40" t="s">
        <v>2</v>
      </c>
      <c r="F69" s="49">
        <v>1397</v>
      </c>
      <c r="G69" s="36" t="s">
        <v>22</v>
      </c>
      <c r="H69" s="36">
        <v>5</v>
      </c>
      <c r="I69" s="45" t="s">
        <v>6</v>
      </c>
      <c r="J69" s="36" t="s">
        <v>97</v>
      </c>
      <c r="K69" s="50"/>
      <c r="L69" s="459">
        <v>110</v>
      </c>
      <c r="M69" s="246"/>
      <c r="N69" s="246"/>
      <c r="O69" s="246"/>
      <c r="P69" s="246"/>
      <c r="Q69" s="246"/>
    </row>
    <row r="70" spans="1:17" s="43" customFormat="1">
      <c r="A70" s="341" t="s">
        <v>411</v>
      </c>
      <c r="B70" s="32">
        <v>44096</v>
      </c>
      <c r="C70" s="32">
        <v>44096</v>
      </c>
      <c r="D70" s="521">
        <v>4890</v>
      </c>
      <c r="E70" s="34" t="s">
        <v>7</v>
      </c>
      <c r="F70" s="33">
        <v>2844</v>
      </c>
      <c r="G70" s="19" t="s">
        <v>208</v>
      </c>
      <c r="H70" s="19">
        <v>10</v>
      </c>
      <c r="I70" s="35" t="s">
        <v>6</v>
      </c>
      <c r="J70" s="19" t="s">
        <v>749</v>
      </c>
      <c r="K70" s="21"/>
      <c r="L70" s="464">
        <v>66</v>
      </c>
      <c r="M70" s="247"/>
      <c r="N70" s="247"/>
      <c r="O70" s="247"/>
      <c r="P70" s="247"/>
      <c r="Q70" s="247"/>
    </row>
    <row r="71" spans="1:17" s="44" customFormat="1">
      <c r="A71" s="340" t="s">
        <v>823</v>
      </c>
      <c r="B71" s="48">
        <v>44096</v>
      </c>
      <c r="C71" s="48">
        <v>44097</v>
      </c>
      <c r="D71" s="522">
        <v>4891</v>
      </c>
      <c r="E71" s="40" t="s">
        <v>216</v>
      </c>
      <c r="F71" s="49">
        <v>2438</v>
      </c>
      <c r="G71" s="36" t="s">
        <v>47</v>
      </c>
      <c r="H71" s="36" t="s">
        <v>882</v>
      </c>
      <c r="I71" s="45" t="s">
        <v>6</v>
      </c>
      <c r="J71" s="36" t="s">
        <v>97</v>
      </c>
      <c r="K71" s="50"/>
      <c r="L71" s="459">
        <v>160</v>
      </c>
      <c r="M71" s="246"/>
      <c r="N71" s="246"/>
      <c r="O71" s="246"/>
      <c r="P71" s="246"/>
      <c r="Q71" s="246"/>
    </row>
    <row r="72" spans="1:17" s="43" customFormat="1">
      <c r="A72" s="341"/>
      <c r="B72" s="32"/>
      <c r="C72" s="32"/>
      <c r="D72" s="521"/>
      <c r="E72" s="34"/>
      <c r="F72" s="33">
        <v>744</v>
      </c>
      <c r="G72" s="19" t="s">
        <v>48</v>
      </c>
      <c r="H72" s="19">
        <v>5</v>
      </c>
      <c r="I72" s="35" t="s">
        <v>6</v>
      </c>
      <c r="J72" s="19" t="s">
        <v>749</v>
      </c>
      <c r="K72" s="21"/>
      <c r="L72" s="464">
        <v>262.5</v>
      </c>
      <c r="M72" s="247"/>
      <c r="N72" s="247"/>
      <c r="O72" s="247"/>
      <c r="P72" s="247"/>
      <c r="Q72" s="247"/>
    </row>
    <row r="73" spans="1:17" s="44" customFormat="1">
      <c r="A73" s="340"/>
      <c r="B73" s="48"/>
      <c r="C73" s="48"/>
      <c r="D73" s="522"/>
      <c r="E73" s="40"/>
      <c r="F73" s="49">
        <v>908</v>
      </c>
      <c r="G73" s="36" t="s">
        <v>30</v>
      </c>
      <c r="H73" s="36">
        <v>7</v>
      </c>
      <c r="I73" s="45" t="s">
        <v>6</v>
      </c>
      <c r="J73" s="36" t="s">
        <v>97</v>
      </c>
      <c r="K73" s="50"/>
      <c r="L73" s="459">
        <v>81.25</v>
      </c>
      <c r="M73" s="246"/>
      <c r="N73" s="246"/>
      <c r="O73" s="246"/>
      <c r="P73" s="246"/>
      <c r="Q73" s="246"/>
    </row>
    <row r="74" spans="1:17" s="43" customFormat="1">
      <c r="A74" s="341" t="s">
        <v>67</v>
      </c>
      <c r="B74" s="32">
        <v>44096</v>
      </c>
      <c r="C74" s="32">
        <v>44097</v>
      </c>
      <c r="D74" s="521">
        <v>4894</v>
      </c>
      <c r="E74" s="34" t="s">
        <v>2</v>
      </c>
      <c r="F74" s="33">
        <v>1862</v>
      </c>
      <c r="G74" s="19" t="s">
        <v>20</v>
      </c>
      <c r="H74" s="19">
        <v>9</v>
      </c>
      <c r="I74" s="35" t="s">
        <v>6</v>
      </c>
      <c r="J74" s="19" t="s">
        <v>749</v>
      </c>
      <c r="K74" s="21"/>
      <c r="L74" s="464">
        <v>215.1</v>
      </c>
      <c r="M74" s="247"/>
      <c r="N74" s="247"/>
      <c r="O74" s="247"/>
      <c r="P74" s="247"/>
      <c r="Q74" s="247"/>
    </row>
    <row r="75" spans="1:17" s="44" customFormat="1">
      <c r="A75" s="340" t="s">
        <v>981</v>
      </c>
      <c r="B75" s="48">
        <v>44085</v>
      </c>
      <c r="C75" s="48">
        <v>44085</v>
      </c>
      <c r="D75" s="522">
        <v>4898</v>
      </c>
      <c r="E75" s="40" t="s">
        <v>2</v>
      </c>
      <c r="F75" s="49">
        <v>908</v>
      </c>
      <c r="G75" s="36" t="s">
        <v>30</v>
      </c>
      <c r="H75" s="36" t="s">
        <v>982</v>
      </c>
      <c r="I75" s="45" t="s">
        <v>6</v>
      </c>
      <c r="J75" s="36" t="s">
        <v>97</v>
      </c>
      <c r="K75" s="50"/>
      <c r="L75" s="459">
        <v>84</v>
      </c>
      <c r="M75" s="246"/>
      <c r="N75" s="246"/>
      <c r="O75" s="246"/>
      <c r="P75" s="246"/>
      <c r="Q75" s="246"/>
    </row>
    <row r="76" spans="1:17" s="43" customFormat="1">
      <c r="A76" s="341" t="s">
        <v>983</v>
      </c>
      <c r="B76" s="32">
        <v>44097</v>
      </c>
      <c r="C76" s="32">
        <v>44098</v>
      </c>
      <c r="D76" s="521">
        <v>4899</v>
      </c>
      <c r="E76" s="34" t="s">
        <v>44</v>
      </c>
      <c r="F76" s="33">
        <v>1112</v>
      </c>
      <c r="G76" s="19" t="s">
        <v>27</v>
      </c>
      <c r="H76" s="19">
        <v>4</v>
      </c>
      <c r="I76" s="35" t="s">
        <v>6</v>
      </c>
      <c r="J76" s="19" t="s">
        <v>749</v>
      </c>
      <c r="K76" s="21"/>
      <c r="L76" s="464">
        <v>147.19999999999999</v>
      </c>
      <c r="M76" s="247"/>
      <c r="N76" s="247"/>
      <c r="O76" s="247"/>
      <c r="P76" s="247"/>
      <c r="Q76" s="247"/>
    </row>
    <row r="77" spans="1:17" s="43" customFormat="1">
      <c r="A77" s="341"/>
      <c r="B77" s="32"/>
      <c r="C77" s="32"/>
      <c r="D77" s="521"/>
      <c r="E77" s="34" t="s">
        <v>2</v>
      </c>
      <c r="F77" s="33">
        <v>1195</v>
      </c>
      <c r="G77" s="19" t="s">
        <v>27</v>
      </c>
      <c r="H77" s="19">
        <v>4</v>
      </c>
      <c r="I77" s="35" t="s">
        <v>6</v>
      </c>
      <c r="J77" s="19" t="s">
        <v>749</v>
      </c>
      <c r="K77" s="21"/>
      <c r="L77" s="464"/>
      <c r="M77" s="247"/>
      <c r="N77" s="247"/>
      <c r="O77" s="247"/>
      <c r="P77" s="247"/>
      <c r="Q77" s="247"/>
    </row>
    <row r="78" spans="1:17" s="44" customFormat="1">
      <c r="A78" s="340" t="s">
        <v>110</v>
      </c>
      <c r="B78" s="48">
        <v>44088</v>
      </c>
      <c r="C78" s="48">
        <v>44088</v>
      </c>
      <c r="D78" s="522">
        <v>4900</v>
      </c>
      <c r="E78" s="40" t="s">
        <v>2</v>
      </c>
      <c r="F78" s="49">
        <v>1468</v>
      </c>
      <c r="G78" s="36" t="s">
        <v>21</v>
      </c>
      <c r="H78" s="36">
        <v>5</v>
      </c>
      <c r="I78" s="45" t="s">
        <v>6</v>
      </c>
      <c r="J78" s="36" t="s">
        <v>97</v>
      </c>
      <c r="K78" s="50"/>
      <c r="L78" s="459">
        <v>154.5</v>
      </c>
      <c r="M78" s="246"/>
      <c r="N78" s="246"/>
      <c r="O78" s="246"/>
      <c r="P78" s="246"/>
      <c r="Q78" s="246"/>
    </row>
    <row r="79" spans="1:17" s="44" customFormat="1">
      <c r="A79" s="340" t="s">
        <v>201</v>
      </c>
      <c r="B79" s="48">
        <v>44088</v>
      </c>
      <c r="C79" s="48">
        <v>44088</v>
      </c>
      <c r="D79" s="522">
        <v>4901</v>
      </c>
      <c r="E79" s="40" t="s">
        <v>2</v>
      </c>
      <c r="F79" s="49">
        <v>1397</v>
      </c>
      <c r="G79" s="36" t="s">
        <v>22</v>
      </c>
      <c r="H79" s="36" t="s">
        <v>984</v>
      </c>
      <c r="I79" s="45" t="s">
        <v>6</v>
      </c>
      <c r="J79" s="36" t="s">
        <v>97</v>
      </c>
      <c r="K79" s="50"/>
      <c r="L79" s="459">
        <v>18.75</v>
      </c>
      <c r="M79" s="246"/>
      <c r="N79" s="246"/>
      <c r="O79" s="246"/>
      <c r="P79" s="246"/>
      <c r="Q79" s="246"/>
    </row>
    <row r="80" spans="1:17" s="41" customFormat="1">
      <c r="A80" s="341" t="s">
        <v>985</v>
      </c>
      <c r="B80" s="32">
        <v>44097</v>
      </c>
      <c r="C80" s="32">
        <v>44102</v>
      </c>
      <c r="D80" s="521">
        <v>4907</v>
      </c>
      <c r="E80" s="34" t="s">
        <v>2</v>
      </c>
      <c r="F80" s="33">
        <v>3218</v>
      </c>
      <c r="G80" s="19" t="s">
        <v>204</v>
      </c>
      <c r="H80" s="19">
        <v>6</v>
      </c>
      <c r="I80" s="35" t="s">
        <v>6</v>
      </c>
      <c r="J80" s="19" t="s">
        <v>749</v>
      </c>
      <c r="K80" s="21"/>
      <c r="L80" s="464">
        <v>210</v>
      </c>
      <c r="M80" s="249"/>
      <c r="N80" s="249"/>
      <c r="O80" s="249"/>
      <c r="P80" s="249"/>
      <c r="Q80" s="249"/>
    </row>
    <row r="81" spans="1:17" s="41" customFormat="1">
      <c r="A81" s="341" t="s">
        <v>767</v>
      </c>
      <c r="B81" s="32">
        <v>44128</v>
      </c>
      <c r="C81" s="32">
        <v>44129</v>
      </c>
      <c r="D81" s="521">
        <v>4908</v>
      </c>
      <c r="E81" s="34" t="s">
        <v>40</v>
      </c>
      <c r="F81" s="33">
        <v>3081</v>
      </c>
      <c r="G81" s="19" t="s">
        <v>127</v>
      </c>
      <c r="H81" s="19" t="s">
        <v>1009</v>
      </c>
      <c r="I81" s="35" t="s">
        <v>6</v>
      </c>
      <c r="J81" s="19" t="s">
        <v>602</v>
      </c>
      <c r="K81" s="21">
        <v>1507</v>
      </c>
      <c r="L81" s="464">
        <v>663</v>
      </c>
      <c r="M81" s="249"/>
      <c r="N81" s="249"/>
      <c r="O81" s="249"/>
      <c r="P81" s="249"/>
      <c r="Q81" s="249"/>
    </row>
    <row r="82" spans="1:17" s="42" customFormat="1">
      <c r="A82" s="340" t="s">
        <v>370</v>
      </c>
      <c r="B82" s="48">
        <v>44092</v>
      </c>
      <c r="C82" s="48">
        <v>44091</v>
      </c>
      <c r="D82" s="522">
        <v>4910</v>
      </c>
      <c r="E82" s="40" t="s">
        <v>2</v>
      </c>
      <c r="F82" s="49">
        <v>1098</v>
      </c>
      <c r="G82" s="36" t="s">
        <v>3</v>
      </c>
      <c r="H82" s="36">
        <v>39</v>
      </c>
      <c r="I82" s="45" t="s">
        <v>6</v>
      </c>
      <c r="J82" s="36" t="s">
        <v>97</v>
      </c>
      <c r="K82" s="50"/>
      <c r="L82" s="459">
        <v>1200</v>
      </c>
      <c r="M82" s="80"/>
      <c r="N82" s="80"/>
      <c r="O82" s="80"/>
      <c r="P82" s="80"/>
      <c r="Q82" s="80"/>
    </row>
    <row r="83" spans="1:17" s="42" customFormat="1">
      <c r="A83" s="340" t="s">
        <v>973</v>
      </c>
      <c r="B83" s="48">
        <v>44102</v>
      </c>
      <c r="C83" s="48">
        <v>44099</v>
      </c>
      <c r="D83" s="522">
        <v>4913</v>
      </c>
      <c r="E83" s="40" t="s">
        <v>2</v>
      </c>
      <c r="F83" s="49">
        <v>869</v>
      </c>
      <c r="G83" s="36" t="s">
        <v>16</v>
      </c>
      <c r="H83" s="36">
        <v>200</v>
      </c>
      <c r="I83" s="45" t="s">
        <v>6</v>
      </c>
      <c r="J83" s="36" t="s">
        <v>97</v>
      </c>
      <c r="K83" s="50"/>
      <c r="L83" s="459">
        <v>720</v>
      </c>
      <c r="M83" s="80"/>
      <c r="N83" s="80"/>
      <c r="O83" s="80"/>
      <c r="P83" s="80"/>
      <c r="Q83" s="80"/>
    </row>
    <row r="84" spans="1:17" s="41" customFormat="1">
      <c r="A84" s="341" t="s">
        <v>973</v>
      </c>
      <c r="B84" s="32">
        <v>44098</v>
      </c>
      <c r="C84" s="32">
        <v>44104</v>
      </c>
      <c r="D84" s="521">
        <v>4914</v>
      </c>
      <c r="E84" s="34" t="s">
        <v>2</v>
      </c>
      <c r="F84" s="33">
        <v>2791</v>
      </c>
      <c r="G84" s="19" t="s">
        <v>66</v>
      </c>
      <c r="H84" s="19">
        <v>15</v>
      </c>
      <c r="I84" s="35" t="s">
        <v>6</v>
      </c>
      <c r="J84" s="19" t="s">
        <v>749</v>
      </c>
      <c r="K84" s="21"/>
      <c r="L84" s="464">
        <v>310.5</v>
      </c>
      <c r="M84" s="249"/>
      <c r="N84" s="249"/>
      <c r="O84" s="249"/>
      <c r="P84" s="249"/>
      <c r="Q84" s="249"/>
    </row>
    <row r="85" spans="1:17" s="42" customFormat="1">
      <c r="A85" s="340"/>
      <c r="B85" s="48"/>
      <c r="C85" s="48"/>
      <c r="D85" s="522"/>
      <c r="E85" s="40" t="s">
        <v>2</v>
      </c>
      <c r="F85" s="49">
        <v>838</v>
      </c>
      <c r="G85" s="36" t="s">
        <v>5</v>
      </c>
      <c r="H85" s="36">
        <v>20</v>
      </c>
      <c r="I85" s="45" t="s">
        <v>6</v>
      </c>
      <c r="J85" s="36" t="s">
        <v>97</v>
      </c>
      <c r="K85" s="50"/>
      <c r="L85" s="459">
        <v>324</v>
      </c>
      <c r="M85" s="80"/>
      <c r="N85" s="80"/>
      <c r="O85" s="80"/>
      <c r="P85" s="80"/>
      <c r="Q85" s="80"/>
    </row>
    <row r="86" spans="1:17" s="42" customFormat="1">
      <c r="A86" s="340" t="s">
        <v>101</v>
      </c>
      <c r="B86" s="48">
        <v>44096</v>
      </c>
      <c r="C86" s="48">
        <v>44091</v>
      </c>
      <c r="D86" s="522">
        <v>4919</v>
      </c>
      <c r="E86" s="40" t="s">
        <v>2</v>
      </c>
      <c r="F86" s="49">
        <v>2740</v>
      </c>
      <c r="G86" s="36" t="s">
        <v>103</v>
      </c>
      <c r="H86" s="36">
        <v>7</v>
      </c>
      <c r="I86" s="45" t="s">
        <v>6</v>
      </c>
      <c r="J86" s="36" t="s">
        <v>97</v>
      </c>
      <c r="K86" s="50"/>
      <c r="L86" s="459">
        <v>103.6</v>
      </c>
      <c r="M86" s="80"/>
      <c r="N86" s="80"/>
      <c r="O86" s="80"/>
      <c r="P86" s="80"/>
      <c r="Q86" s="80"/>
    </row>
    <row r="87" spans="1:17" s="42" customFormat="1">
      <c r="A87" s="341" t="s">
        <v>134</v>
      </c>
      <c r="B87" s="32">
        <v>44099</v>
      </c>
      <c r="C87" s="32">
        <v>44099</v>
      </c>
      <c r="D87" s="521">
        <v>4924</v>
      </c>
      <c r="E87" s="34" t="s">
        <v>187</v>
      </c>
      <c r="F87" s="33">
        <v>2494</v>
      </c>
      <c r="G87" s="19" t="s">
        <v>72</v>
      </c>
      <c r="H87" s="19">
        <v>10</v>
      </c>
      <c r="I87" s="35" t="s">
        <v>6</v>
      </c>
      <c r="J87" s="19" t="s">
        <v>749</v>
      </c>
      <c r="K87" s="21" t="s">
        <v>987</v>
      </c>
      <c r="L87" s="464">
        <v>550</v>
      </c>
      <c r="M87" s="530"/>
      <c r="N87" s="80"/>
      <c r="O87" s="80"/>
      <c r="P87" s="80"/>
      <c r="Q87" s="80"/>
    </row>
    <row r="88" spans="1:17" s="41" customFormat="1">
      <c r="A88" s="341" t="s">
        <v>282</v>
      </c>
      <c r="B88" s="32">
        <v>44099</v>
      </c>
      <c r="C88" s="32">
        <v>44102</v>
      </c>
      <c r="D88" s="521">
        <v>4931</v>
      </c>
      <c r="E88" s="34" t="s">
        <v>7</v>
      </c>
      <c r="F88" s="33">
        <v>2175</v>
      </c>
      <c r="G88" s="19" t="s">
        <v>77</v>
      </c>
      <c r="H88" s="19">
        <v>3</v>
      </c>
      <c r="I88" s="35" t="s">
        <v>6</v>
      </c>
      <c r="J88" s="19" t="s">
        <v>749</v>
      </c>
      <c r="K88" s="21"/>
      <c r="L88" s="464">
        <v>111</v>
      </c>
      <c r="M88" s="249"/>
      <c r="N88" s="249"/>
      <c r="O88" s="249"/>
      <c r="P88" s="249"/>
      <c r="Q88" s="249"/>
    </row>
    <row r="89" spans="1:17" s="42" customFormat="1">
      <c r="A89" s="340" t="s">
        <v>400</v>
      </c>
      <c r="B89" s="48">
        <v>44098</v>
      </c>
      <c r="C89" s="48">
        <v>44095</v>
      </c>
      <c r="D89" s="522">
        <v>4938</v>
      </c>
      <c r="E89" s="40" t="s">
        <v>187</v>
      </c>
      <c r="F89" s="49">
        <v>3096</v>
      </c>
      <c r="G89" s="36" t="s">
        <v>47</v>
      </c>
      <c r="H89" s="36">
        <v>3</v>
      </c>
      <c r="I89" s="45" t="s">
        <v>6</v>
      </c>
      <c r="J89" s="36" t="s">
        <v>97</v>
      </c>
      <c r="K89" s="50"/>
      <c r="L89" s="459"/>
      <c r="M89" s="80"/>
      <c r="N89" s="80"/>
      <c r="O89" s="80"/>
      <c r="P89" s="80"/>
      <c r="Q89" s="80"/>
    </row>
    <row r="90" spans="1:17" s="42" customFormat="1">
      <c r="A90" s="340"/>
      <c r="B90" s="48"/>
      <c r="C90" s="48"/>
      <c r="D90" s="522"/>
      <c r="E90" s="40" t="s">
        <v>81</v>
      </c>
      <c r="F90" s="49">
        <v>3194</v>
      </c>
      <c r="G90" s="36" t="s">
        <v>47</v>
      </c>
      <c r="H90" s="36">
        <v>3</v>
      </c>
      <c r="I90" s="45" t="s">
        <v>6</v>
      </c>
      <c r="J90" s="36" t="s">
        <v>97</v>
      </c>
      <c r="K90" s="50"/>
      <c r="L90" s="459"/>
      <c r="M90" s="80"/>
      <c r="N90" s="80"/>
      <c r="O90" s="80"/>
      <c r="P90" s="80"/>
      <c r="Q90" s="80"/>
    </row>
    <row r="91" spans="1:17" s="42" customFormat="1">
      <c r="A91" s="340"/>
      <c r="B91" s="48"/>
      <c r="C91" s="48"/>
      <c r="D91" s="522"/>
      <c r="E91" s="40" t="s">
        <v>80</v>
      </c>
      <c r="F91" s="49">
        <v>3195</v>
      </c>
      <c r="G91" s="36" t="s">
        <v>47</v>
      </c>
      <c r="H91" s="36">
        <v>3</v>
      </c>
      <c r="I91" s="45" t="s">
        <v>6</v>
      </c>
      <c r="J91" s="36" t="s">
        <v>97</v>
      </c>
      <c r="K91" s="50"/>
      <c r="L91" s="459"/>
      <c r="M91" s="80"/>
      <c r="N91" s="80"/>
      <c r="O91" s="80"/>
      <c r="P91" s="80"/>
      <c r="Q91" s="80"/>
    </row>
    <row r="92" spans="1:17" s="42" customFormat="1">
      <c r="A92" s="340"/>
      <c r="B92" s="48"/>
      <c r="C92" s="48"/>
      <c r="D92" s="522"/>
      <c r="E92" s="40" t="s">
        <v>401</v>
      </c>
      <c r="F92" s="49">
        <v>3196</v>
      </c>
      <c r="G92" s="36" t="s">
        <v>47</v>
      </c>
      <c r="H92" s="36">
        <v>3</v>
      </c>
      <c r="I92" s="45" t="s">
        <v>6</v>
      </c>
      <c r="J92" s="36" t="s">
        <v>97</v>
      </c>
      <c r="K92" s="50"/>
      <c r="L92" s="459"/>
      <c r="M92" s="80"/>
      <c r="N92" s="80"/>
      <c r="O92" s="80"/>
      <c r="P92" s="80"/>
      <c r="Q92" s="80"/>
    </row>
    <row r="93" spans="1:17" s="42" customFormat="1">
      <c r="A93" s="340"/>
      <c r="B93" s="48"/>
      <c r="C93" s="48"/>
      <c r="D93" s="522"/>
      <c r="E93" s="40" t="s">
        <v>786</v>
      </c>
      <c r="F93" s="49">
        <v>3197</v>
      </c>
      <c r="G93" s="36" t="s">
        <v>47</v>
      </c>
      <c r="H93" s="36">
        <v>3</v>
      </c>
      <c r="I93" s="45" t="s">
        <v>6</v>
      </c>
      <c r="J93" s="36" t="s">
        <v>97</v>
      </c>
      <c r="K93" s="50"/>
      <c r="L93" s="459"/>
      <c r="M93" s="80"/>
      <c r="N93" s="80"/>
      <c r="O93" s="80"/>
      <c r="P93" s="80"/>
      <c r="Q93" s="80"/>
    </row>
    <row r="94" spans="1:17" s="42" customFormat="1">
      <c r="A94" s="340"/>
      <c r="B94" s="48"/>
      <c r="C94" s="48"/>
      <c r="D94" s="522"/>
      <c r="E94" s="40" t="s">
        <v>785</v>
      </c>
      <c r="F94" s="49">
        <v>3198</v>
      </c>
      <c r="G94" s="36" t="s">
        <v>47</v>
      </c>
      <c r="H94" s="36">
        <v>3</v>
      </c>
      <c r="I94" s="45" t="s">
        <v>6</v>
      </c>
      <c r="J94" s="36" t="s">
        <v>97</v>
      </c>
      <c r="K94" s="50"/>
      <c r="L94" s="459"/>
      <c r="M94" s="80"/>
      <c r="N94" s="80"/>
      <c r="O94" s="80"/>
      <c r="P94" s="80"/>
      <c r="Q94" s="80"/>
    </row>
    <row r="95" spans="1:17" s="42" customFormat="1">
      <c r="A95" s="340"/>
      <c r="B95" s="48"/>
      <c r="C95" s="48"/>
      <c r="D95" s="522"/>
      <c r="E95" s="40" t="s">
        <v>990</v>
      </c>
      <c r="F95" s="49">
        <v>3199</v>
      </c>
      <c r="G95" s="36" t="s">
        <v>47</v>
      </c>
      <c r="H95" s="36">
        <v>3</v>
      </c>
      <c r="I95" s="45" t="s">
        <v>6</v>
      </c>
      <c r="J95" s="36" t="s">
        <v>97</v>
      </c>
      <c r="K95" s="50"/>
      <c r="L95" s="459"/>
      <c r="M95" s="80"/>
      <c r="N95" s="80"/>
      <c r="O95" s="80"/>
      <c r="P95" s="80"/>
      <c r="Q95" s="80"/>
    </row>
    <row r="96" spans="1:17" s="44" customFormat="1">
      <c r="A96" s="340"/>
      <c r="B96" s="48"/>
      <c r="C96" s="48"/>
      <c r="D96" s="522"/>
      <c r="E96" s="40" t="s">
        <v>69</v>
      </c>
      <c r="F96" s="49">
        <v>3193</v>
      </c>
      <c r="G96" s="36" t="s">
        <v>47</v>
      </c>
      <c r="H96" s="36">
        <v>3</v>
      </c>
      <c r="I96" s="45" t="s">
        <v>6</v>
      </c>
      <c r="J96" s="36" t="s">
        <v>97</v>
      </c>
      <c r="K96" s="50"/>
      <c r="L96" s="459"/>
      <c r="M96" s="246"/>
      <c r="N96" s="246"/>
      <c r="O96" s="246"/>
      <c r="P96" s="246"/>
      <c r="Q96" s="246"/>
    </row>
    <row r="97" spans="1:17" s="44" customFormat="1">
      <c r="A97" s="340"/>
      <c r="B97" s="48"/>
      <c r="C97" s="48"/>
      <c r="D97" s="522"/>
      <c r="E97" s="40" t="s">
        <v>785</v>
      </c>
      <c r="F97" s="49">
        <v>3172</v>
      </c>
      <c r="G97" s="36" t="s">
        <v>31</v>
      </c>
      <c r="H97" s="36">
        <v>3</v>
      </c>
      <c r="I97" s="45" t="s">
        <v>6</v>
      </c>
      <c r="J97" s="36" t="s">
        <v>97</v>
      </c>
      <c r="K97" s="50"/>
      <c r="L97" s="459"/>
      <c r="M97" s="246"/>
      <c r="N97" s="246"/>
      <c r="O97" s="246"/>
      <c r="P97" s="246"/>
      <c r="Q97" s="246"/>
    </row>
    <row r="98" spans="1:17" s="44" customFormat="1">
      <c r="A98" s="340"/>
      <c r="B98" s="48"/>
      <c r="C98" s="48"/>
      <c r="D98" s="522"/>
      <c r="E98" s="40" t="s">
        <v>81</v>
      </c>
      <c r="F98" s="49">
        <v>3284</v>
      </c>
      <c r="G98" s="36" t="s">
        <v>31</v>
      </c>
      <c r="H98" s="36">
        <v>3</v>
      </c>
      <c r="I98" s="45" t="s">
        <v>6</v>
      </c>
      <c r="J98" s="36" t="s">
        <v>97</v>
      </c>
      <c r="K98" s="50"/>
      <c r="L98" s="459"/>
      <c r="M98" s="246"/>
      <c r="N98" s="246"/>
      <c r="O98" s="246"/>
      <c r="P98" s="246"/>
      <c r="Q98" s="246"/>
    </row>
    <row r="99" spans="1:17" s="44" customFormat="1">
      <c r="A99" s="340"/>
      <c r="B99" s="48"/>
      <c r="C99" s="48"/>
      <c r="D99" s="522"/>
      <c r="E99" s="40" t="s">
        <v>69</v>
      </c>
      <c r="F99" s="49">
        <v>3171</v>
      </c>
      <c r="G99" s="36" t="s">
        <v>31</v>
      </c>
      <c r="H99" s="36">
        <v>3</v>
      </c>
      <c r="I99" s="45" t="s">
        <v>6</v>
      </c>
      <c r="J99" s="36" t="s">
        <v>97</v>
      </c>
      <c r="K99" s="50"/>
      <c r="L99" s="459">
        <v>1257.9000000000001</v>
      </c>
      <c r="M99" s="246"/>
      <c r="N99" s="246"/>
      <c r="O99" s="246"/>
      <c r="P99" s="246"/>
      <c r="Q99" s="246"/>
    </row>
    <row r="100" spans="1:17" s="43" customFormat="1">
      <c r="A100" s="341" t="s">
        <v>241</v>
      </c>
      <c r="B100" s="32">
        <v>44099</v>
      </c>
      <c r="C100" s="32">
        <v>44096</v>
      </c>
      <c r="D100" s="521">
        <v>4934</v>
      </c>
      <c r="E100" s="34" t="s">
        <v>254</v>
      </c>
      <c r="F100" s="33">
        <v>3282</v>
      </c>
      <c r="G100" s="19" t="s">
        <v>193</v>
      </c>
      <c r="H100" s="19">
        <v>0.5</v>
      </c>
      <c r="I100" s="35" t="s">
        <v>6</v>
      </c>
      <c r="J100" s="19" t="s">
        <v>991</v>
      </c>
      <c r="K100" s="21"/>
      <c r="L100" s="464">
        <v>54.6</v>
      </c>
      <c r="M100" s="247"/>
      <c r="N100" s="247"/>
      <c r="O100" s="247"/>
      <c r="P100" s="247"/>
      <c r="Q100" s="247"/>
    </row>
    <row r="101" spans="1:17" s="43" customFormat="1">
      <c r="A101" s="341" t="s">
        <v>241</v>
      </c>
      <c r="B101" s="32">
        <v>44099</v>
      </c>
      <c r="C101" s="32">
        <v>44098</v>
      </c>
      <c r="D101" s="521">
        <v>4935</v>
      </c>
      <c r="E101" s="34" t="s">
        <v>254</v>
      </c>
      <c r="F101" s="33">
        <v>3282</v>
      </c>
      <c r="G101" s="19" t="s">
        <v>193</v>
      </c>
      <c r="H101" s="19" t="s">
        <v>984</v>
      </c>
      <c r="I101" s="35" t="s">
        <v>6</v>
      </c>
      <c r="J101" s="19"/>
      <c r="K101" s="21"/>
      <c r="L101" s="464">
        <v>270</v>
      </c>
      <c r="M101" s="247"/>
      <c r="N101" s="247"/>
      <c r="O101" s="247"/>
      <c r="P101" s="247"/>
      <c r="Q101" s="247"/>
    </row>
    <row r="102" spans="1:17" s="43" customFormat="1">
      <c r="A102" s="341"/>
      <c r="B102" s="32"/>
      <c r="C102" s="32"/>
      <c r="D102" s="521"/>
      <c r="E102" s="34" t="s">
        <v>254</v>
      </c>
      <c r="F102" s="33">
        <v>2749</v>
      </c>
      <c r="G102" s="19" t="s">
        <v>193</v>
      </c>
      <c r="H102" s="19">
        <v>3</v>
      </c>
      <c r="I102" s="35" t="s">
        <v>6</v>
      </c>
      <c r="J102" s="19"/>
      <c r="K102" s="21"/>
      <c r="L102" s="464">
        <v>225</v>
      </c>
      <c r="M102" s="247"/>
      <c r="N102" s="247"/>
      <c r="O102" s="247"/>
      <c r="P102" s="247"/>
      <c r="Q102" s="247"/>
    </row>
    <row r="103" spans="1:17" s="44" customFormat="1">
      <c r="A103" s="340" t="s">
        <v>992</v>
      </c>
      <c r="B103" s="48">
        <v>44099</v>
      </c>
      <c r="C103" s="48">
        <v>44091</v>
      </c>
      <c r="D103" s="522">
        <v>4942</v>
      </c>
      <c r="E103" s="40" t="s">
        <v>2</v>
      </c>
      <c r="F103" s="49">
        <v>753</v>
      </c>
      <c r="G103" s="36" t="s">
        <v>47</v>
      </c>
      <c r="H103" s="36" t="s">
        <v>919</v>
      </c>
      <c r="I103" s="45" t="s">
        <v>6</v>
      </c>
      <c r="J103" s="36" t="s">
        <v>97</v>
      </c>
      <c r="K103" s="50"/>
      <c r="L103" s="459">
        <v>201.6</v>
      </c>
      <c r="M103" s="246"/>
      <c r="N103" s="246"/>
      <c r="O103" s="246"/>
      <c r="P103" s="246"/>
      <c r="Q103" s="246"/>
    </row>
    <row r="104" spans="1:17" s="44" customFormat="1">
      <c r="A104" s="340" t="s">
        <v>175</v>
      </c>
      <c r="B104" s="48">
        <v>44102</v>
      </c>
      <c r="C104" s="48">
        <v>44097</v>
      </c>
      <c r="D104" s="522">
        <v>4821</v>
      </c>
      <c r="E104" s="40" t="s">
        <v>2</v>
      </c>
      <c r="F104" s="49">
        <v>2264</v>
      </c>
      <c r="G104" s="36" t="s">
        <v>4</v>
      </c>
      <c r="H104" s="36" t="s">
        <v>998</v>
      </c>
      <c r="I104" s="45" t="s">
        <v>6</v>
      </c>
      <c r="J104" s="36" t="s">
        <v>97</v>
      </c>
      <c r="K104" s="50"/>
      <c r="L104" s="459">
        <v>1053.5</v>
      </c>
      <c r="M104" s="246"/>
      <c r="N104" s="246"/>
      <c r="O104" s="246"/>
      <c r="P104" s="246"/>
      <c r="Q104" s="246"/>
    </row>
    <row r="105" spans="1:17" s="44" customFormat="1">
      <c r="A105" s="340" t="s">
        <v>425</v>
      </c>
      <c r="B105" s="48">
        <v>44099</v>
      </c>
      <c r="C105" s="48">
        <v>44092</v>
      </c>
      <c r="D105" s="522">
        <v>4952</v>
      </c>
      <c r="E105" s="40" t="s">
        <v>7</v>
      </c>
      <c r="F105" s="49">
        <v>1483</v>
      </c>
      <c r="G105" s="36" t="s">
        <v>5</v>
      </c>
      <c r="H105" s="36">
        <v>5</v>
      </c>
      <c r="I105" s="45" t="s">
        <v>6</v>
      </c>
      <c r="J105" s="36" t="s">
        <v>97</v>
      </c>
      <c r="K105" s="50"/>
      <c r="L105" s="459">
        <v>245</v>
      </c>
      <c r="M105" s="246"/>
      <c r="N105" s="246"/>
      <c r="O105" s="246"/>
      <c r="P105" s="246"/>
      <c r="Q105" s="246"/>
    </row>
    <row r="106" spans="1:17" s="43" customFormat="1">
      <c r="A106" s="341" t="s">
        <v>267</v>
      </c>
      <c r="B106" s="32">
        <v>44103</v>
      </c>
      <c r="C106" s="32">
        <v>44104</v>
      </c>
      <c r="D106" s="521">
        <v>4937</v>
      </c>
      <c r="E106" s="34" t="s">
        <v>7</v>
      </c>
      <c r="F106" s="33">
        <v>3283</v>
      </c>
      <c r="G106" s="19" t="s">
        <v>93</v>
      </c>
      <c r="H106" s="19">
        <v>10</v>
      </c>
      <c r="I106" s="35" t="s">
        <v>6</v>
      </c>
      <c r="J106" s="19" t="s">
        <v>749</v>
      </c>
      <c r="K106" s="21"/>
      <c r="L106" s="464">
        <v>350</v>
      </c>
      <c r="M106" s="247"/>
      <c r="N106" s="247"/>
      <c r="O106" s="247"/>
      <c r="P106" s="247"/>
      <c r="Q106" s="247"/>
    </row>
    <row r="107" spans="1:17" s="44" customFormat="1">
      <c r="A107" s="340" t="s">
        <v>996</v>
      </c>
      <c r="B107" s="48">
        <v>44092</v>
      </c>
      <c r="C107" s="48">
        <v>44092</v>
      </c>
      <c r="D107" s="522">
        <v>4962</v>
      </c>
      <c r="E107" s="40" t="s">
        <v>2</v>
      </c>
      <c r="F107" s="49">
        <v>838</v>
      </c>
      <c r="G107" s="36" t="s">
        <v>5</v>
      </c>
      <c r="H107" s="36">
        <v>5</v>
      </c>
      <c r="I107" s="45" t="s">
        <v>6</v>
      </c>
      <c r="J107" s="36" t="s">
        <v>97</v>
      </c>
      <c r="K107" s="50"/>
      <c r="L107" s="459">
        <v>115</v>
      </c>
      <c r="M107" s="246"/>
      <c r="N107" s="246"/>
      <c r="O107" s="246"/>
      <c r="P107" s="246"/>
      <c r="Q107" s="246"/>
    </row>
    <row r="108" spans="1:17" s="44" customFormat="1">
      <c r="A108" s="340" t="s">
        <v>485</v>
      </c>
      <c r="B108" s="48">
        <v>44099</v>
      </c>
      <c r="C108" s="48">
        <v>44096</v>
      </c>
      <c r="D108" s="522">
        <v>4949</v>
      </c>
      <c r="E108" s="40" t="s">
        <v>2</v>
      </c>
      <c r="F108" s="49">
        <v>2039</v>
      </c>
      <c r="G108" s="36" t="s">
        <v>29</v>
      </c>
      <c r="H108" s="36">
        <v>60</v>
      </c>
      <c r="I108" s="45" t="s">
        <v>6</v>
      </c>
      <c r="J108" s="36" t="s">
        <v>97</v>
      </c>
      <c r="K108" s="50"/>
      <c r="L108" s="459">
        <v>810</v>
      </c>
      <c r="M108" s="246"/>
      <c r="N108" s="246"/>
      <c r="O108" s="246"/>
      <c r="P108" s="246"/>
      <c r="Q108" s="246"/>
    </row>
    <row r="109" spans="1:17" s="43" customFormat="1">
      <c r="A109" s="340" t="s">
        <v>111</v>
      </c>
      <c r="B109" s="48">
        <v>44098</v>
      </c>
      <c r="C109" s="48">
        <v>44097</v>
      </c>
      <c r="D109" s="522">
        <v>4975</v>
      </c>
      <c r="E109" s="40" t="s">
        <v>2</v>
      </c>
      <c r="F109" s="49">
        <v>869</v>
      </c>
      <c r="G109" s="36" t="s">
        <v>16</v>
      </c>
      <c r="H109" s="36">
        <v>205</v>
      </c>
      <c r="I109" s="45" t="s">
        <v>6</v>
      </c>
      <c r="J109" s="36" t="s">
        <v>97</v>
      </c>
      <c r="K109" s="50"/>
      <c r="L109" s="459">
        <v>640</v>
      </c>
      <c r="M109" s="247"/>
      <c r="N109" s="247"/>
      <c r="O109" s="247"/>
      <c r="P109" s="247"/>
      <c r="Q109" s="247"/>
    </row>
    <row r="110" spans="1:17" s="43" customFormat="1">
      <c r="A110" s="341" t="s">
        <v>519</v>
      </c>
      <c r="B110" s="32">
        <v>44104</v>
      </c>
      <c r="C110" s="32">
        <v>44104</v>
      </c>
      <c r="D110" s="521">
        <v>4977</v>
      </c>
      <c r="E110" s="34" t="s">
        <v>216</v>
      </c>
      <c r="F110" s="33">
        <v>1481</v>
      </c>
      <c r="G110" s="19" t="s">
        <v>53</v>
      </c>
      <c r="H110" s="19">
        <v>3</v>
      </c>
      <c r="I110" s="35" t="s">
        <v>6</v>
      </c>
      <c r="J110" s="19" t="s">
        <v>749</v>
      </c>
      <c r="K110" s="21"/>
      <c r="L110" s="464">
        <v>195</v>
      </c>
      <c r="M110" s="247"/>
      <c r="N110" s="247"/>
      <c r="O110" s="247"/>
      <c r="P110" s="247"/>
      <c r="Q110" s="247"/>
    </row>
    <row r="111" spans="1:17" s="43" customFormat="1">
      <c r="A111" s="341" t="s">
        <v>108</v>
      </c>
      <c r="B111" s="32">
        <v>44098</v>
      </c>
      <c r="C111" s="32">
        <v>44097</v>
      </c>
      <c r="D111" s="521">
        <v>4990</v>
      </c>
      <c r="E111" s="34" t="s">
        <v>7</v>
      </c>
      <c r="F111" s="33">
        <v>1155</v>
      </c>
      <c r="G111" s="19" t="s">
        <v>73</v>
      </c>
      <c r="H111" s="19">
        <v>4</v>
      </c>
      <c r="I111" s="35" t="s">
        <v>6</v>
      </c>
      <c r="J111" s="19" t="s">
        <v>749</v>
      </c>
      <c r="K111" s="21"/>
      <c r="L111" s="464">
        <v>130</v>
      </c>
      <c r="M111" s="247"/>
      <c r="N111" s="247"/>
      <c r="O111" s="247"/>
      <c r="P111" s="247"/>
      <c r="Q111" s="247"/>
    </row>
    <row r="112" spans="1:17" s="44" customFormat="1">
      <c r="A112" s="340" t="s">
        <v>101</v>
      </c>
      <c r="B112" s="48">
        <v>44099</v>
      </c>
      <c r="C112" s="48">
        <v>44098</v>
      </c>
      <c r="D112" s="522">
        <v>4991</v>
      </c>
      <c r="E112" s="40" t="s">
        <v>2</v>
      </c>
      <c r="F112" s="49">
        <v>2740</v>
      </c>
      <c r="G112" s="36" t="s">
        <v>103</v>
      </c>
      <c r="H112" s="36">
        <v>20</v>
      </c>
      <c r="I112" s="45" t="s">
        <v>6</v>
      </c>
      <c r="J112" s="36" t="s">
        <v>97</v>
      </c>
      <c r="K112" s="50"/>
      <c r="L112" s="459">
        <v>296</v>
      </c>
      <c r="M112" s="246"/>
      <c r="N112" s="246"/>
      <c r="O112" s="246"/>
      <c r="P112" s="246"/>
      <c r="Q112" s="246"/>
    </row>
    <row r="113" spans="1:17" s="44" customFormat="1">
      <c r="A113" s="340" t="s">
        <v>767</v>
      </c>
      <c r="B113" s="48">
        <v>44103</v>
      </c>
      <c r="C113" s="48">
        <v>44103</v>
      </c>
      <c r="D113" s="522">
        <v>4994</v>
      </c>
      <c r="E113" s="40" t="s">
        <v>7</v>
      </c>
      <c r="F113" s="49">
        <v>2467</v>
      </c>
      <c r="G113" s="36" t="s">
        <v>63</v>
      </c>
      <c r="H113" s="36">
        <v>3</v>
      </c>
      <c r="I113" s="45" t="s">
        <v>6</v>
      </c>
      <c r="J113" s="36" t="s">
        <v>97</v>
      </c>
      <c r="K113" s="50"/>
      <c r="L113" s="459"/>
      <c r="M113" s="246"/>
      <c r="N113" s="246"/>
      <c r="O113" s="246"/>
      <c r="P113" s="246"/>
      <c r="Q113" s="246"/>
    </row>
    <row r="114" spans="1:17" s="44" customFormat="1">
      <c r="A114" s="340"/>
      <c r="B114" s="48"/>
      <c r="C114" s="48">
        <v>44103</v>
      </c>
      <c r="D114" s="522"/>
      <c r="E114" s="40" t="s">
        <v>7</v>
      </c>
      <c r="F114" s="49">
        <v>1607</v>
      </c>
      <c r="G114" s="36" t="s">
        <v>19</v>
      </c>
      <c r="H114" s="36" t="s">
        <v>908</v>
      </c>
      <c r="I114" s="45" t="s">
        <v>6</v>
      </c>
      <c r="J114" s="36" t="s">
        <v>97</v>
      </c>
      <c r="K114" s="50"/>
      <c r="L114" s="459">
        <v>400.83</v>
      </c>
      <c r="M114" s="246"/>
      <c r="N114" s="246"/>
      <c r="O114" s="246"/>
      <c r="P114" s="246"/>
      <c r="Q114" s="246"/>
    </row>
    <row r="115" spans="1:17" s="44" customFormat="1">
      <c r="A115" s="340" t="s">
        <v>1000</v>
      </c>
      <c r="B115" s="48">
        <v>44104</v>
      </c>
      <c r="C115" s="48">
        <v>44098</v>
      </c>
      <c r="D115" s="522">
        <v>5001</v>
      </c>
      <c r="E115" s="40" t="s">
        <v>2</v>
      </c>
      <c r="F115" s="49">
        <v>869</v>
      </c>
      <c r="G115" s="36" t="s">
        <v>16</v>
      </c>
      <c r="H115" s="36">
        <v>50</v>
      </c>
      <c r="I115" s="45" t="s">
        <v>6</v>
      </c>
      <c r="J115" s="36" t="s">
        <v>97</v>
      </c>
      <c r="K115" s="50"/>
      <c r="L115" s="459">
        <v>600</v>
      </c>
      <c r="M115" s="246"/>
      <c r="N115" s="246"/>
      <c r="O115" s="246"/>
      <c r="P115" s="246"/>
      <c r="Q115" s="246"/>
    </row>
    <row r="116" spans="1:17" s="44" customFormat="1">
      <c r="A116" s="341" t="s">
        <v>1001</v>
      </c>
      <c r="B116" s="32">
        <v>44104</v>
      </c>
      <c r="C116" s="32">
        <v>44104</v>
      </c>
      <c r="D116" s="521">
        <v>4998</v>
      </c>
      <c r="E116" s="34" t="s">
        <v>2</v>
      </c>
      <c r="F116" s="33">
        <v>1215</v>
      </c>
      <c r="G116" s="19" t="s">
        <v>87</v>
      </c>
      <c r="H116" s="19">
        <v>61</v>
      </c>
      <c r="I116" s="35" t="s">
        <v>6</v>
      </c>
      <c r="J116" s="19" t="s">
        <v>602</v>
      </c>
      <c r="K116" s="21">
        <v>1510</v>
      </c>
      <c r="L116" s="464">
        <v>597</v>
      </c>
      <c r="M116" s="246"/>
      <c r="N116" s="246"/>
      <c r="O116" s="246"/>
      <c r="P116" s="246"/>
      <c r="Q116" s="246"/>
    </row>
    <row r="117" spans="1:17">
      <c r="A117" s="239" t="s">
        <v>470</v>
      </c>
      <c r="B117" s="31">
        <v>44104</v>
      </c>
      <c r="C117" s="31">
        <v>44104</v>
      </c>
      <c r="D117" s="523">
        <v>4895</v>
      </c>
      <c r="E117" s="136" t="s">
        <v>199</v>
      </c>
      <c r="F117" s="28">
        <v>1183</v>
      </c>
      <c r="G117" s="9" t="s">
        <v>41</v>
      </c>
      <c r="H117" s="12">
        <v>10</v>
      </c>
      <c r="I117" s="25" t="s">
        <v>6</v>
      </c>
      <c r="J117" s="9" t="s">
        <v>471</v>
      </c>
      <c r="K117" s="22">
        <v>1512</v>
      </c>
      <c r="L117" s="458">
        <v>1300</v>
      </c>
    </row>
    <row r="118" spans="1:17" s="15" customFormat="1">
      <c r="A118" s="340" t="s">
        <v>368</v>
      </c>
      <c r="B118" s="48">
        <v>44102</v>
      </c>
      <c r="C118" s="48">
        <v>44102</v>
      </c>
      <c r="D118" s="522">
        <v>5008</v>
      </c>
      <c r="E118" s="40" t="s">
        <v>2</v>
      </c>
      <c r="F118" s="49">
        <v>2515</v>
      </c>
      <c r="G118" s="36" t="s">
        <v>35</v>
      </c>
      <c r="H118" s="47">
        <v>5</v>
      </c>
      <c r="I118" s="45" t="s">
        <v>6</v>
      </c>
      <c r="J118" s="36" t="s">
        <v>97</v>
      </c>
      <c r="K118" s="50"/>
      <c r="L118" s="458">
        <v>72.5</v>
      </c>
      <c r="M118" s="16"/>
      <c r="N118" s="16"/>
      <c r="O118" s="16"/>
      <c r="P118" s="16"/>
      <c r="Q118" s="16"/>
    </row>
    <row r="119" spans="1:17" s="15" customFormat="1">
      <c r="A119" s="340" t="s">
        <v>1003</v>
      </c>
      <c r="B119" s="48">
        <v>44102</v>
      </c>
      <c r="C119" s="48">
        <v>44102</v>
      </c>
      <c r="D119" s="522">
        <v>5009</v>
      </c>
      <c r="E119" s="40" t="s">
        <v>2</v>
      </c>
      <c r="F119" s="49">
        <v>2739</v>
      </c>
      <c r="G119" s="36" t="s">
        <v>119</v>
      </c>
      <c r="H119" s="47" t="s">
        <v>1004</v>
      </c>
      <c r="I119" s="45" t="s">
        <v>6</v>
      </c>
      <c r="J119" s="36" t="s">
        <v>97</v>
      </c>
      <c r="K119" s="50"/>
      <c r="L119" s="458">
        <v>660</v>
      </c>
      <c r="M119" s="16"/>
      <c r="N119" s="16"/>
      <c r="O119" s="16"/>
      <c r="P119" s="16"/>
      <c r="Q119" s="16"/>
    </row>
    <row r="120" spans="1:17" s="15" customFormat="1">
      <c r="A120" s="340" t="s">
        <v>890</v>
      </c>
      <c r="B120" s="48">
        <v>44099</v>
      </c>
      <c r="C120" s="48">
        <v>44099</v>
      </c>
      <c r="D120" s="522">
        <v>5019</v>
      </c>
      <c r="E120" s="40" t="s">
        <v>2</v>
      </c>
      <c r="F120" s="49">
        <v>1468</v>
      </c>
      <c r="G120" s="36" t="s">
        <v>21</v>
      </c>
      <c r="H120" s="47">
        <v>10</v>
      </c>
      <c r="I120" s="45" t="s">
        <v>6</v>
      </c>
      <c r="J120" s="36" t="s">
        <v>97</v>
      </c>
      <c r="K120" s="50"/>
      <c r="L120" s="458">
        <v>417.3</v>
      </c>
      <c r="M120" s="16"/>
      <c r="N120" s="16"/>
      <c r="O120" s="16"/>
      <c r="P120" s="16"/>
      <c r="Q120" s="16"/>
    </row>
    <row r="121" spans="1:17" s="15" customFormat="1">
      <c r="A121" s="340" t="s">
        <v>174</v>
      </c>
      <c r="B121" s="48">
        <v>44104</v>
      </c>
      <c r="C121" s="48">
        <v>44102</v>
      </c>
      <c r="D121" s="522">
        <v>5015</v>
      </c>
      <c r="E121" s="40" t="s">
        <v>2</v>
      </c>
      <c r="F121" s="49">
        <v>855</v>
      </c>
      <c r="G121" s="36" t="s">
        <v>38</v>
      </c>
      <c r="H121" s="47">
        <v>20</v>
      </c>
      <c r="I121" s="45" t="s">
        <v>6</v>
      </c>
      <c r="J121" s="36" t="s">
        <v>97</v>
      </c>
      <c r="K121" s="50"/>
      <c r="L121" s="458"/>
      <c r="M121" s="16"/>
      <c r="N121" s="16"/>
      <c r="O121" s="16"/>
      <c r="P121" s="16"/>
      <c r="Q121" s="16"/>
    </row>
    <row r="122" spans="1:17" s="15" customFormat="1">
      <c r="A122" s="340"/>
      <c r="B122" s="48"/>
      <c r="C122" s="48"/>
      <c r="D122" s="522"/>
      <c r="E122" s="40" t="s">
        <v>2</v>
      </c>
      <c r="F122" s="49">
        <v>1397</v>
      </c>
      <c r="G122" s="36" t="s">
        <v>22</v>
      </c>
      <c r="H122" s="47">
        <v>10</v>
      </c>
      <c r="I122" s="45" t="s">
        <v>6</v>
      </c>
      <c r="J122" s="36" t="s">
        <v>97</v>
      </c>
      <c r="K122" s="50"/>
      <c r="L122" s="458">
        <v>275</v>
      </c>
      <c r="M122" s="16"/>
      <c r="N122" s="16"/>
      <c r="O122" s="16"/>
      <c r="P122" s="16"/>
      <c r="Q122" s="16"/>
    </row>
    <row r="123" spans="1:17" s="15" customFormat="1">
      <c r="A123" s="340" t="s">
        <v>1005</v>
      </c>
      <c r="B123" s="48">
        <v>44104</v>
      </c>
      <c r="C123" s="48">
        <v>44104</v>
      </c>
      <c r="D123" s="522">
        <v>5016</v>
      </c>
      <c r="E123" s="40" t="s">
        <v>2</v>
      </c>
      <c r="F123" s="49">
        <v>1273</v>
      </c>
      <c r="G123" s="36" t="s">
        <v>35</v>
      </c>
      <c r="H123" s="47">
        <v>21</v>
      </c>
      <c r="I123" s="45" t="s">
        <v>6</v>
      </c>
      <c r="J123" s="36" t="s">
        <v>97</v>
      </c>
      <c r="K123" s="50" t="s">
        <v>1006</v>
      </c>
      <c r="L123" s="458">
        <v>451.5</v>
      </c>
      <c r="M123" s="16"/>
      <c r="N123" s="16"/>
      <c r="O123" s="16"/>
      <c r="P123" s="16"/>
      <c r="Q123" s="16"/>
    </row>
    <row r="124" spans="1:17" s="15" customFormat="1">
      <c r="A124" s="340" t="s">
        <v>1007</v>
      </c>
      <c r="B124" s="48">
        <v>44104</v>
      </c>
      <c r="C124" s="48">
        <v>44102</v>
      </c>
      <c r="D124" s="522">
        <v>5017</v>
      </c>
      <c r="E124" s="40" t="s">
        <v>7</v>
      </c>
      <c r="F124" s="49">
        <v>2727</v>
      </c>
      <c r="G124" s="36" t="s">
        <v>15</v>
      </c>
      <c r="H124" s="47">
        <v>20</v>
      </c>
      <c r="I124" s="45" t="s">
        <v>6</v>
      </c>
      <c r="J124" s="36" t="s">
        <v>97</v>
      </c>
      <c r="K124" s="50"/>
      <c r="L124" s="458">
        <v>170</v>
      </c>
      <c r="M124" s="16"/>
      <c r="N124" s="16"/>
      <c r="O124" s="16"/>
      <c r="P124" s="16"/>
      <c r="Q124" s="16"/>
    </row>
    <row r="125" spans="1:17" s="15" customFormat="1">
      <c r="A125" s="340"/>
      <c r="B125" s="48"/>
      <c r="C125" s="48"/>
      <c r="D125" s="522"/>
      <c r="E125" s="40" t="s">
        <v>7</v>
      </c>
      <c r="F125" s="49">
        <v>1483</v>
      </c>
      <c r="G125" s="36" t="s">
        <v>5</v>
      </c>
      <c r="H125" s="47">
        <v>2</v>
      </c>
      <c r="I125" s="45" t="s">
        <v>6</v>
      </c>
      <c r="J125" s="36" t="s">
        <v>97</v>
      </c>
      <c r="K125" s="50"/>
      <c r="L125" s="458">
        <v>81</v>
      </c>
      <c r="M125" s="16"/>
      <c r="N125" s="16"/>
      <c r="O125" s="16"/>
      <c r="P125" s="16"/>
      <c r="Q125" s="16"/>
    </row>
    <row r="126" spans="1:17" s="15" customFormat="1">
      <c r="A126" s="340" t="s">
        <v>973</v>
      </c>
      <c r="B126" s="48">
        <v>44104</v>
      </c>
      <c r="C126" s="48">
        <v>44103</v>
      </c>
      <c r="D126" s="522">
        <v>5020</v>
      </c>
      <c r="E126" s="40" t="s">
        <v>2</v>
      </c>
      <c r="F126" s="49">
        <v>1468</v>
      </c>
      <c r="G126" s="36" t="s">
        <v>21</v>
      </c>
      <c r="H126" s="47">
        <v>15</v>
      </c>
      <c r="I126" s="45" t="s">
        <v>6</v>
      </c>
      <c r="J126" s="36" t="s">
        <v>97</v>
      </c>
      <c r="K126" s="50"/>
      <c r="L126" s="458">
        <v>433.5</v>
      </c>
      <c r="M126" s="16"/>
      <c r="N126" s="16"/>
      <c r="O126" s="16"/>
      <c r="P126" s="16"/>
      <c r="Q126" s="16"/>
    </row>
    <row r="127" spans="1:17" s="15" customFormat="1">
      <c r="A127" s="340" t="s">
        <v>1008</v>
      </c>
      <c r="B127" s="48">
        <v>44104</v>
      </c>
      <c r="C127" s="48">
        <v>44102</v>
      </c>
      <c r="D127" s="522">
        <v>5021</v>
      </c>
      <c r="E127" s="40" t="s">
        <v>153</v>
      </c>
      <c r="F127" s="49">
        <v>2909</v>
      </c>
      <c r="G127" s="36" t="s">
        <v>38</v>
      </c>
      <c r="H127" s="47">
        <v>8</v>
      </c>
      <c r="I127" s="45" t="s">
        <v>6</v>
      </c>
      <c r="J127" s="36" t="s">
        <v>97</v>
      </c>
      <c r="K127" s="50"/>
      <c r="L127" s="458">
        <v>78.650000000000006</v>
      </c>
      <c r="M127" s="16"/>
      <c r="N127" s="16"/>
      <c r="O127" s="16"/>
      <c r="P127" s="16"/>
      <c r="Q127" s="16"/>
    </row>
    <row r="128" spans="1:17" s="15" customFormat="1">
      <c r="A128" s="340" t="s">
        <v>779</v>
      </c>
      <c r="B128" s="48">
        <v>44104</v>
      </c>
      <c r="C128" s="48">
        <v>44103</v>
      </c>
      <c r="D128" s="522">
        <v>4965</v>
      </c>
      <c r="E128" s="40" t="s">
        <v>2</v>
      </c>
      <c r="F128" s="49">
        <v>753</v>
      </c>
      <c r="G128" s="36" t="s">
        <v>47</v>
      </c>
      <c r="H128" s="47">
        <v>20</v>
      </c>
      <c r="I128" s="45" t="s">
        <v>6</v>
      </c>
      <c r="J128" s="36" t="s">
        <v>97</v>
      </c>
      <c r="K128" s="50"/>
      <c r="L128" s="458">
        <v>500</v>
      </c>
      <c r="M128" s="16"/>
      <c r="N128" s="16"/>
      <c r="O128" s="16"/>
      <c r="P128" s="16"/>
      <c r="Q128" s="16"/>
    </row>
    <row r="129" spans="1:17" s="15" customFormat="1">
      <c r="A129" s="340" t="s">
        <v>890</v>
      </c>
      <c r="B129" s="48">
        <v>44104</v>
      </c>
      <c r="C129" s="48">
        <v>44103</v>
      </c>
      <c r="D129" s="522">
        <v>4755</v>
      </c>
      <c r="E129" s="40" t="s">
        <v>2</v>
      </c>
      <c r="F129" s="49">
        <v>1468</v>
      </c>
      <c r="G129" s="36" t="s">
        <v>21</v>
      </c>
      <c r="H129" s="47">
        <v>10</v>
      </c>
      <c r="I129" s="45" t="s">
        <v>6</v>
      </c>
      <c r="J129" s="36" t="s">
        <v>97</v>
      </c>
      <c r="K129" s="50"/>
      <c r="L129" s="458">
        <v>417.3</v>
      </c>
      <c r="M129" s="16"/>
      <c r="N129" s="16"/>
      <c r="O129" s="16"/>
      <c r="P129" s="16"/>
      <c r="Q129" s="16"/>
    </row>
    <row r="130" spans="1:17" s="38" customFormat="1">
      <c r="A130" s="341" t="s">
        <v>282</v>
      </c>
      <c r="B130" s="412">
        <v>44106</v>
      </c>
      <c r="C130" s="31">
        <v>44102</v>
      </c>
      <c r="D130" s="28">
        <v>4932</v>
      </c>
      <c r="E130" s="136" t="s">
        <v>7</v>
      </c>
      <c r="F130" s="28">
        <v>2175</v>
      </c>
      <c r="G130" s="9" t="s">
        <v>77</v>
      </c>
      <c r="H130" s="13">
        <v>3</v>
      </c>
      <c r="I130" s="25" t="s">
        <v>6</v>
      </c>
      <c r="J130" s="9" t="s">
        <v>749</v>
      </c>
      <c r="K130" s="12"/>
      <c r="L130" s="458">
        <v>111</v>
      </c>
      <c r="M130" s="39"/>
    </row>
    <row r="131" spans="1:17" s="15" customFormat="1">
      <c r="A131" s="340" t="s">
        <v>918</v>
      </c>
      <c r="B131" s="48">
        <v>44104</v>
      </c>
      <c r="C131" s="48">
        <v>44103</v>
      </c>
      <c r="D131" s="522">
        <v>5038</v>
      </c>
      <c r="E131" s="40" t="s">
        <v>2</v>
      </c>
      <c r="F131" s="49">
        <v>1126</v>
      </c>
      <c r="G131" s="36" t="s">
        <v>57</v>
      </c>
      <c r="H131" s="47" t="s">
        <v>919</v>
      </c>
      <c r="I131" s="45" t="s">
        <v>6</v>
      </c>
      <c r="J131" s="36" t="s">
        <v>97</v>
      </c>
      <c r="K131" s="50"/>
      <c r="L131" s="458">
        <v>276.95999999999998</v>
      </c>
      <c r="M131" s="16"/>
      <c r="N131" s="16"/>
      <c r="O131" s="16"/>
      <c r="P131" s="16"/>
      <c r="Q131" s="16"/>
    </row>
    <row r="132" spans="1:17" s="42" customFormat="1">
      <c r="A132" s="340" t="s">
        <v>223</v>
      </c>
      <c r="B132" s="48">
        <v>44104</v>
      </c>
      <c r="C132" s="48">
        <v>44103</v>
      </c>
      <c r="D132" s="522">
        <v>5051</v>
      </c>
      <c r="E132" s="40" t="s">
        <v>2</v>
      </c>
      <c r="F132" s="49">
        <v>838</v>
      </c>
      <c r="G132" s="36" t="s">
        <v>5</v>
      </c>
      <c r="H132" s="47">
        <v>10</v>
      </c>
      <c r="I132" s="45" t="s">
        <v>6</v>
      </c>
      <c r="J132" s="36" t="s">
        <v>97</v>
      </c>
      <c r="K132" s="50"/>
      <c r="L132" s="459">
        <v>240</v>
      </c>
      <c r="M132" s="80"/>
      <c r="N132" s="80"/>
      <c r="O132" s="80"/>
      <c r="P132" s="80"/>
      <c r="Q132" s="80"/>
    </row>
    <row r="133" spans="1:17" s="15" customFormat="1">
      <c r="A133" s="340" t="s">
        <v>1017</v>
      </c>
      <c r="B133" s="48">
        <v>44104</v>
      </c>
      <c r="C133" s="48">
        <v>44103</v>
      </c>
      <c r="D133" s="522">
        <v>4988</v>
      </c>
      <c r="E133" s="40" t="s">
        <v>187</v>
      </c>
      <c r="F133" s="49">
        <v>3292</v>
      </c>
      <c r="G133" s="36" t="s">
        <v>30</v>
      </c>
      <c r="H133" s="47" t="s">
        <v>1018</v>
      </c>
      <c r="I133" s="45" t="s">
        <v>6</v>
      </c>
      <c r="J133" s="36" t="s">
        <v>97</v>
      </c>
      <c r="K133" s="50"/>
      <c r="L133" s="458">
        <v>21.5</v>
      </c>
      <c r="M133" s="16"/>
      <c r="N133" s="16"/>
      <c r="O133" s="16"/>
      <c r="P133" s="16"/>
      <c r="Q133" s="16"/>
    </row>
    <row r="134" spans="1:17" s="15" customFormat="1">
      <c r="A134" s="340"/>
      <c r="B134" s="48"/>
      <c r="C134" s="48"/>
      <c r="D134" s="522"/>
      <c r="E134" s="40" t="s">
        <v>671</v>
      </c>
      <c r="F134" s="49">
        <v>3293</v>
      </c>
      <c r="G134" s="36" t="s">
        <v>30</v>
      </c>
      <c r="H134" s="47">
        <v>1</v>
      </c>
      <c r="I134" s="45" t="s">
        <v>6</v>
      </c>
      <c r="J134" s="36" t="s">
        <v>97</v>
      </c>
      <c r="K134" s="50"/>
      <c r="L134" s="458"/>
      <c r="M134" s="16"/>
      <c r="N134" s="16"/>
      <c r="O134" s="16"/>
      <c r="P134" s="16"/>
      <c r="Q134" s="16"/>
    </row>
    <row r="135" spans="1:17" s="42" customFormat="1">
      <c r="A135" s="340" t="s">
        <v>973</v>
      </c>
      <c r="B135" s="48">
        <v>44103</v>
      </c>
      <c r="C135" s="48">
        <v>44103</v>
      </c>
      <c r="D135" s="522">
        <v>5061</v>
      </c>
      <c r="E135" s="40" t="s">
        <v>2</v>
      </c>
      <c r="F135" s="49">
        <v>753</v>
      </c>
      <c r="G135" s="36" t="s">
        <v>47</v>
      </c>
      <c r="H135" s="47" t="s">
        <v>903</v>
      </c>
      <c r="I135" s="45" t="s">
        <v>6</v>
      </c>
      <c r="J135" s="36" t="s">
        <v>97</v>
      </c>
      <c r="K135" s="50"/>
      <c r="L135" s="459">
        <v>112</v>
      </c>
      <c r="M135" s="80"/>
      <c r="N135" s="80"/>
      <c r="O135" s="80"/>
      <c r="P135" s="80"/>
      <c r="Q135" s="80"/>
    </row>
    <row r="136" spans="1:17" s="44" customFormat="1">
      <c r="A136" s="340" t="s">
        <v>1020</v>
      </c>
      <c r="B136" s="48">
        <v>44104</v>
      </c>
      <c r="C136" s="48">
        <v>44104</v>
      </c>
      <c r="D136" s="522">
        <v>5056</v>
      </c>
      <c r="E136" s="40" t="s">
        <v>2</v>
      </c>
      <c r="F136" s="49">
        <v>838</v>
      </c>
      <c r="G136" s="36" t="s">
        <v>5</v>
      </c>
      <c r="H136" s="47">
        <v>30</v>
      </c>
      <c r="I136" s="45" t="s">
        <v>6</v>
      </c>
      <c r="J136" s="36" t="s">
        <v>97</v>
      </c>
      <c r="K136" s="50"/>
      <c r="L136" s="459">
        <v>534</v>
      </c>
      <c r="M136" s="246"/>
      <c r="N136" s="246"/>
      <c r="O136" s="246"/>
      <c r="P136" s="246"/>
      <c r="Q136" s="246"/>
    </row>
    <row r="137" spans="1:17" s="44" customFormat="1">
      <c r="A137" s="340" t="s">
        <v>973</v>
      </c>
      <c r="B137" s="48">
        <v>44104</v>
      </c>
      <c r="C137" s="48">
        <v>44104</v>
      </c>
      <c r="D137" s="522">
        <v>4982</v>
      </c>
      <c r="E137" s="40" t="s">
        <v>2</v>
      </c>
      <c r="F137" s="49">
        <v>2762</v>
      </c>
      <c r="G137" s="36" t="s">
        <v>164</v>
      </c>
      <c r="H137" s="47">
        <v>50</v>
      </c>
      <c r="I137" s="45" t="s">
        <v>6</v>
      </c>
      <c r="J137" s="36" t="s">
        <v>97</v>
      </c>
      <c r="K137" s="36"/>
      <c r="L137" s="459">
        <v>142.5</v>
      </c>
      <c r="M137" s="246"/>
      <c r="N137" s="246"/>
      <c r="O137" s="246"/>
      <c r="P137" s="246"/>
      <c r="Q137" s="246"/>
    </row>
    <row r="138" spans="1:17" s="38" customFormat="1">
      <c r="A138" s="239" t="s">
        <v>381</v>
      </c>
      <c r="B138" s="31">
        <v>44105</v>
      </c>
      <c r="C138" s="31">
        <v>44104</v>
      </c>
      <c r="D138" s="28">
        <v>4979</v>
      </c>
      <c r="E138" s="29" t="s">
        <v>7</v>
      </c>
      <c r="F138" s="28">
        <v>2555</v>
      </c>
      <c r="G138" s="12" t="s">
        <v>382</v>
      </c>
      <c r="H138" s="9" t="s">
        <v>1024</v>
      </c>
      <c r="I138" s="25" t="s">
        <v>6</v>
      </c>
      <c r="J138" s="12" t="s">
        <v>749</v>
      </c>
      <c r="K138" s="12"/>
      <c r="L138" s="479">
        <v>340</v>
      </c>
    </row>
    <row r="139" spans="1:17" s="38" customFormat="1">
      <c r="A139" s="239"/>
      <c r="B139" s="31"/>
      <c r="C139" s="31"/>
      <c r="D139" s="28"/>
      <c r="E139" s="29" t="s">
        <v>7</v>
      </c>
      <c r="F139" s="28">
        <v>1627</v>
      </c>
      <c r="G139" s="12" t="s">
        <v>54</v>
      </c>
      <c r="H139" s="9" t="s">
        <v>923</v>
      </c>
      <c r="I139" s="25" t="s">
        <v>6</v>
      </c>
      <c r="J139" s="12" t="s">
        <v>749</v>
      </c>
      <c r="K139" s="12"/>
      <c r="L139" s="479">
        <v>123</v>
      </c>
    </row>
    <row r="140" spans="1:17" ht="16.5" thickBot="1">
      <c r="K140" s="452" t="s">
        <v>438</v>
      </c>
      <c r="L140" s="544">
        <f>SUM(L8:L136)</f>
        <v>38240.62000000001</v>
      </c>
    </row>
  </sheetData>
  <conditionalFormatting sqref="I1:I139">
    <cfRule type="containsText" dxfId="79" priority="7" operator="containsText" text="OK">
      <formula>NOT(ISERROR(SEARCH("OK",I1)))</formula>
    </cfRule>
  </conditionalFormatting>
  <conditionalFormatting sqref="I6:I8">
    <cfRule type="containsText" dxfId="78" priority="6" operator="containsText" text="OK">
      <formula>NOT(ISERROR(SEARCH("OK",I6)))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7"/>
  <sheetViews>
    <sheetView workbookViewId="0">
      <selection activeCell="Q8" sqref="Q8"/>
    </sheetView>
  </sheetViews>
  <sheetFormatPr defaultRowHeight="15"/>
  <cols>
    <col min="2" max="2" width="11" style="8" bestFit="1" customWidth="1"/>
    <col min="3" max="3" width="9.28515625" style="709" bestFit="1" customWidth="1"/>
    <col min="4" max="4" width="4.42578125" style="8" bestFit="1" customWidth="1"/>
    <col min="5" max="5" width="10.42578125" style="8" bestFit="1" customWidth="1"/>
    <col min="6" max="6" width="8.42578125" style="8" bestFit="1" customWidth="1"/>
  </cols>
  <sheetData>
    <row r="1" spans="2:6" ht="15.75" thickBot="1"/>
    <row r="2" spans="2:6" ht="19.5" thickBot="1">
      <c r="B2" s="2434" t="s">
        <v>1305</v>
      </c>
      <c r="C2" s="2435"/>
      <c r="D2" s="2435"/>
      <c r="E2" s="2435"/>
      <c r="F2" s="2436"/>
    </row>
    <row r="3" spans="2:6">
      <c r="B3" s="1078" t="s">
        <v>315</v>
      </c>
      <c r="C3" s="1079" t="s">
        <v>97</v>
      </c>
      <c r="D3" s="1079" t="s">
        <v>1304</v>
      </c>
      <c r="E3" s="1079" t="s">
        <v>1285</v>
      </c>
      <c r="F3" s="1080" t="s">
        <v>345</v>
      </c>
    </row>
    <row r="4" spans="2:6">
      <c r="B4" s="1344"/>
      <c r="C4" s="1345" t="s">
        <v>2527</v>
      </c>
      <c r="D4" s="1345">
        <v>4</v>
      </c>
      <c r="E4" s="1345"/>
      <c r="F4" s="1346"/>
    </row>
    <row r="5" spans="2:6">
      <c r="B5" s="794"/>
      <c r="C5" s="795" t="s">
        <v>84</v>
      </c>
      <c r="D5" s="326">
        <v>4</v>
      </c>
      <c r="E5" s="326">
        <v>500</v>
      </c>
      <c r="F5" s="796">
        <v>39</v>
      </c>
    </row>
    <row r="6" spans="2:6" s="39" customFormat="1">
      <c r="B6" s="794"/>
      <c r="C6" s="795" t="s">
        <v>41</v>
      </c>
      <c r="D6" s="326">
        <v>3</v>
      </c>
      <c r="E6" s="1002">
        <v>7000</v>
      </c>
      <c r="F6" s="796">
        <v>42</v>
      </c>
    </row>
    <row r="7" spans="2:6">
      <c r="B7" s="65"/>
      <c r="C7" s="710" t="s">
        <v>25</v>
      </c>
      <c r="D7" s="4">
        <v>3</v>
      </c>
      <c r="E7" s="708">
        <v>4500</v>
      </c>
      <c r="F7" s="66">
        <v>38</v>
      </c>
    </row>
    <row r="8" spans="2:6">
      <c r="B8" s="65"/>
      <c r="C8" s="710" t="s">
        <v>213</v>
      </c>
      <c r="D8" s="4">
        <v>3</v>
      </c>
      <c r="E8" s="708">
        <v>4000</v>
      </c>
      <c r="F8" s="66">
        <v>44</v>
      </c>
    </row>
    <row r="9" spans="2:6">
      <c r="B9" s="65"/>
      <c r="C9" s="710" t="s">
        <v>1795</v>
      </c>
      <c r="D9" s="4">
        <v>3</v>
      </c>
      <c r="E9" s="708">
        <v>10000</v>
      </c>
      <c r="F9" s="66">
        <v>47</v>
      </c>
    </row>
    <row r="10" spans="2:6">
      <c r="B10" s="65"/>
      <c r="C10" s="795" t="s">
        <v>1642</v>
      </c>
      <c r="D10" s="4">
        <v>3</v>
      </c>
      <c r="E10" s="708">
        <v>1500</v>
      </c>
      <c r="F10" s="66">
        <v>29</v>
      </c>
    </row>
    <row r="11" spans="2:6">
      <c r="B11" s="65"/>
      <c r="C11" s="710" t="s">
        <v>822</v>
      </c>
      <c r="D11" s="4">
        <v>3</v>
      </c>
      <c r="E11" s="708">
        <v>5000</v>
      </c>
      <c r="F11" s="66">
        <v>23</v>
      </c>
    </row>
    <row r="12" spans="2:6">
      <c r="B12" s="65"/>
      <c r="C12" s="710" t="s">
        <v>2094</v>
      </c>
      <c r="D12" s="4">
        <v>3</v>
      </c>
      <c r="E12" s="708">
        <v>6000</v>
      </c>
      <c r="F12" s="66">
        <v>40</v>
      </c>
    </row>
    <row r="13" spans="2:6">
      <c r="B13" s="65"/>
      <c r="C13" s="710" t="s">
        <v>16</v>
      </c>
      <c r="D13" s="4">
        <v>3</v>
      </c>
      <c r="E13" s="708">
        <v>5000</v>
      </c>
      <c r="F13" s="66">
        <v>47</v>
      </c>
    </row>
    <row r="14" spans="2:6">
      <c r="B14" s="65"/>
      <c r="C14" s="710" t="s">
        <v>2544</v>
      </c>
      <c r="D14" s="4">
        <v>2</v>
      </c>
      <c r="E14" s="708"/>
      <c r="F14" s="66"/>
    </row>
    <row r="15" spans="2:6">
      <c r="B15" s="65"/>
      <c r="C15" s="710" t="s">
        <v>43</v>
      </c>
      <c r="D15" s="4">
        <v>3</v>
      </c>
      <c r="E15" s="708">
        <v>2000</v>
      </c>
      <c r="F15" s="66">
        <v>28</v>
      </c>
    </row>
    <row r="16" spans="2:6">
      <c r="B16" s="65"/>
      <c r="C16" s="710" t="s">
        <v>2246</v>
      </c>
      <c r="D16" s="4">
        <v>3</v>
      </c>
      <c r="E16" s="708">
        <v>2000</v>
      </c>
      <c r="F16" s="66">
        <v>52</v>
      </c>
    </row>
    <row r="17" spans="2:6">
      <c r="B17" s="65"/>
      <c r="C17" s="710" t="s">
        <v>1440</v>
      </c>
      <c r="D17" s="4">
        <v>3</v>
      </c>
      <c r="E17" s="708">
        <v>4000</v>
      </c>
      <c r="F17" s="66">
        <v>40</v>
      </c>
    </row>
    <row r="18" spans="2:6">
      <c r="B18" s="65"/>
      <c r="C18" s="710" t="s">
        <v>54</v>
      </c>
      <c r="D18" s="4">
        <v>2</v>
      </c>
      <c r="E18" s="708">
        <v>2000</v>
      </c>
      <c r="F18" s="66">
        <v>28</v>
      </c>
    </row>
    <row r="19" spans="2:6">
      <c r="B19" s="65"/>
      <c r="C19" s="710" t="s">
        <v>87</v>
      </c>
      <c r="D19" s="4">
        <v>1</v>
      </c>
      <c r="E19" s="708">
        <v>2500</v>
      </c>
      <c r="F19" s="66">
        <v>92</v>
      </c>
    </row>
    <row r="20" spans="2:6">
      <c r="B20" s="65"/>
      <c r="C20" s="710" t="s">
        <v>87</v>
      </c>
      <c r="D20" s="4">
        <v>2</v>
      </c>
      <c r="E20" s="708">
        <v>2000</v>
      </c>
      <c r="F20" s="66">
        <v>37</v>
      </c>
    </row>
    <row r="21" spans="2:6">
      <c r="B21" s="65"/>
      <c r="C21" s="710" t="s">
        <v>198</v>
      </c>
      <c r="D21" s="4">
        <v>2</v>
      </c>
      <c r="E21" s="708">
        <v>1250</v>
      </c>
      <c r="F21" s="66">
        <v>39</v>
      </c>
    </row>
    <row r="22" spans="2:6">
      <c r="B22" s="65"/>
      <c r="C22" s="795" t="s">
        <v>2235</v>
      </c>
      <c r="D22" s="4">
        <v>2</v>
      </c>
      <c r="E22" s="708">
        <v>3500</v>
      </c>
      <c r="F22" s="66">
        <v>40</v>
      </c>
    </row>
    <row r="23" spans="2:6">
      <c r="B23" s="65"/>
      <c r="C23" s="795" t="s">
        <v>2240</v>
      </c>
      <c r="D23" s="4">
        <v>2</v>
      </c>
      <c r="E23" s="708">
        <v>2000</v>
      </c>
      <c r="F23" s="66">
        <v>28</v>
      </c>
    </row>
    <row r="24" spans="2:6">
      <c r="B24" s="65"/>
      <c r="C24" s="795" t="s">
        <v>2233</v>
      </c>
      <c r="D24" s="4">
        <v>2</v>
      </c>
      <c r="E24" s="708">
        <v>4000</v>
      </c>
      <c r="F24" s="66">
        <v>36</v>
      </c>
    </row>
    <row r="25" spans="2:6">
      <c r="B25" s="65"/>
      <c r="C25" s="710" t="s">
        <v>613</v>
      </c>
      <c r="D25" s="4">
        <v>2</v>
      </c>
      <c r="E25" s="708">
        <v>4000</v>
      </c>
      <c r="F25" s="66">
        <v>42</v>
      </c>
    </row>
    <row r="26" spans="2:6">
      <c r="B26" s="65"/>
      <c r="C26" s="710" t="s">
        <v>1410</v>
      </c>
      <c r="D26" s="4">
        <v>2</v>
      </c>
      <c r="E26" s="708">
        <v>3500</v>
      </c>
      <c r="F26" s="66">
        <v>44</v>
      </c>
    </row>
    <row r="27" spans="2:6">
      <c r="B27" s="65"/>
      <c r="C27" s="710" t="s">
        <v>521</v>
      </c>
      <c r="D27" s="4">
        <v>2</v>
      </c>
      <c r="E27" s="708">
        <v>3000</v>
      </c>
      <c r="F27" s="66">
        <v>42</v>
      </c>
    </row>
    <row r="28" spans="2:6">
      <c r="B28" s="65"/>
      <c r="C28" s="710" t="s">
        <v>2545</v>
      </c>
      <c r="D28" s="4">
        <v>2</v>
      </c>
      <c r="E28" s="708"/>
      <c r="F28" s="66"/>
    </row>
    <row r="29" spans="2:6">
      <c r="B29" s="65"/>
      <c r="C29" s="710" t="s">
        <v>102</v>
      </c>
      <c r="D29" s="4">
        <v>1</v>
      </c>
      <c r="E29" s="708">
        <v>2000</v>
      </c>
      <c r="F29" s="66">
        <v>56</v>
      </c>
    </row>
    <row r="30" spans="2:6">
      <c r="B30" s="65"/>
      <c r="C30" s="710" t="s">
        <v>35</v>
      </c>
      <c r="D30" s="4">
        <v>1</v>
      </c>
      <c r="E30" s="708">
        <v>1500</v>
      </c>
      <c r="F30" s="66">
        <v>46</v>
      </c>
    </row>
    <row r="31" spans="2:6">
      <c r="B31" s="65"/>
      <c r="C31" s="710" t="s">
        <v>194</v>
      </c>
      <c r="D31" s="4">
        <v>1</v>
      </c>
      <c r="E31" s="708">
        <v>2000</v>
      </c>
      <c r="F31" s="66">
        <v>52</v>
      </c>
    </row>
    <row r="32" spans="2:6">
      <c r="B32" s="65"/>
      <c r="C32" s="795" t="s">
        <v>2223</v>
      </c>
      <c r="D32" s="326">
        <v>1</v>
      </c>
      <c r="E32" s="1002">
        <v>2000</v>
      </c>
      <c r="F32" s="796">
        <v>65</v>
      </c>
    </row>
    <row r="33" spans="2:6">
      <c r="B33" s="65"/>
      <c r="C33" s="710" t="s">
        <v>528</v>
      </c>
      <c r="D33" s="4">
        <v>1</v>
      </c>
      <c r="E33" s="708">
        <v>1250</v>
      </c>
      <c r="F33" s="66">
        <v>41</v>
      </c>
    </row>
    <row r="34" spans="2:6">
      <c r="B34" s="65"/>
      <c r="C34" s="710" t="s">
        <v>830</v>
      </c>
      <c r="D34" s="4">
        <v>1</v>
      </c>
      <c r="E34" s="708">
        <v>3500</v>
      </c>
      <c r="F34" s="66">
        <v>98</v>
      </c>
    </row>
    <row r="35" spans="2:6">
      <c r="B35" s="65"/>
      <c r="C35" s="710" t="s">
        <v>26</v>
      </c>
      <c r="D35" s="4">
        <v>1</v>
      </c>
      <c r="E35" s="708">
        <v>1000</v>
      </c>
      <c r="F35" s="66">
        <v>43</v>
      </c>
    </row>
    <row r="36" spans="2:6">
      <c r="B36" s="65"/>
      <c r="C36" s="710" t="s">
        <v>305</v>
      </c>
      <c r="D36" s="4">
        <v>1</v>
      </c>
      <c r="E36" s="708">
        <v>2000</v>
      </c>
      <c r="F36" s="66">
        <v>40</v>
      </c>
    </row>
    <row r="37" spans="2:6">
      <c r="B37" s="65"/>
      <c r="C37" s="710" t="s">
        <v>382</v>
      </c>
      <c r="D37" s="4">
        <v>1</v>
      </c>
      <c r="E37" s="708">
        <v>1000</v>
      </c>
      <c r="F37" s="66">
        <v>77</v>
      </c>
    </row>
    <row r="38" spans="2:6">
      <c r="B38" s="65"/>
      <c r="C38" s="710" t="s">
        <v>1411</v>
      </c>
      <c r="D38" s="4">
        <v>1</v>
      </c>
      <c r="E38" s="708">
        <v>1250</v>
      </c>
      <c r="F38" s="66">
        <v>41</v>
      </c>
    </row>
    <row r="39" spans="2:6">
      <c r="B39" s="65"/>
      <c r="C39" s="710" t="s">
        <v>1615</v>
      </c>
      <c r="D39" s="4">
        <v>1</v>
      </c>
      <c r="E39" s="708">
        <v>1500</v>
      </c>
      <c r="F39" s="66">
        <v>42</v>
      </c>
    </row>
    <row r="40" spans="2:6">
      <c r="B40" s="65"/>
      <c r="C40" s="795" t="s">
        <v>1837</v>
      </c>
      <c r="D40" s="4">
        <v>1</v>
      </c>
      <c r="E40" s="708">
        <v>1250</v>
      </c>
      <c r="F40" s="66">
        <v>41</v>
      </c>
    </row>
    <row r="41" spans="2:6">
      <c r="B41" s="65"/>
      <c r="C41" s="795" t="s">
        <v>1671</v>
      </c>
      <c r="D41" s="4">
        <v>1</v>
      </c>
      <c r="E41" s="708">
        <v>1000</v>
      </c>
      <c r="F41" s="66">
        <v>43</v>
      </c>
    </row>
    <row r="42" spans="2:6">
      <c r="B42" s="65"/>
      <c r="C42" s="710" t="s">
        <v>59</v>
      </c>
      <c r="D42" s="4">
        <v>1</v>
      </c>
      <c r="E42" s="708">
        <v>1000</v>
      </c>
      <c r="F42" s="66">
        <v>47</v>
      </c>
    </row>
    <row r="43" spans="2:6">
      <c r="B43" s="65"/>
      <c r="C43" s="710" t="s">
        <v>1614</v>
      </c>
      <c r="D43" s="4">
        <v>1</v>
      </c>
      <c r="E43" s="708">
        <v>1000</v>
      </c>
      <c r="F43" s="66">
        <v>48</v>
      </c>
    </row>
    <row r="44" spans="2:6">
      <c r="B44" s="65"/>
      <c r="C44" s="795" t="s">
        <v>1662</v>
      </c>
      <c r="D44" s="4">
        <v>1</v>
      </c>
      <c r="E44" s="708">
        <v>500</v>
      </c>
      <c r="F44" s="66">
        <v>34</v>
      </c>
    </row>
    <row r="45" spans="2:6">
      <c r="B45" s="65"/>
      <c r="C45" s="710" t="s">
        <v>71</v>
      </c>
      <c r="D45" s="4">
        <v>1</v>
      </c>
      <c r="E45" s="708">
        <v>1000</v>
      </c>
      <c r="F45" s="66">
        <v>23</v>
      </c>
    </row>
    <row r="46" spans="2:6">
      <c r="B46" s="65"/>
      <c r="C46" s="710" t="s">
        <v>821</v>
      </c>
      <c r="D46" s="4">
        <v>1</v>
      </c>
      <c r="E46" s="708">
        <v>1000</v>
      </c>
      <c r="F46" s="66">
        <v>53</v>
      </c>
    </row>
    <row r="47" spans="2:6">
      <c r="B47" s="65"/>
      <c r="C47" s="1136" t="s">
        <v>275</v>
      </c>
      <c r="D47" s="122">
        <v>1</v>
      </c>
      <c r="E47" s="1175">
        <v>1000</v>
      </c>
      <c r="F47" s="1151">
        <v>53</v>
      </c>
    </row>
    <row r="48" spans="2:6">
      <c r="B48" s="65"/>
      <c r="C48" s="710" t="s">
        <v>399</v>
      </c>
      <c r="D48" s="4">
        <v>1</v>
      </c>
      <c r="E48" s="4">
        <v>700</v>
      </c>
      <c r="F48" s="66">
        <v>44</v>
      </c>
    </row>
    <row r="49" spans="2:7">
      <c r="B49" s="65"/>
      <c r="C49" s="710" t="s">
        <v>825</v>
      </c>
      <c r="D49" s="4">
        <v>1</v>
      </c>
      <c r="E49" s="4">
        <v>500</v>
      </c>
      <c r="F49" s="66">
        <v>46</v>
      </c>
    </row>
    <row r="50" spans="2:7">
      <c r="B50" s="65"/>
      <c r="C50" s="710" t="s">
        <v>2528</v>
      </c>
      <c r="D50" s="4">
        <v>1</v>
      </c>
      <c r="E50" s="4"/>
      <c r="F50" s="66"/>
    </row>
    <row r="51" spans="2:7">
      <c r="B51" s="65"/>
      <c r="C51" s="710" t="s">
        <v>461</v>
      </c>
      <c r="D51" s="4">
        <v>1</v>
      </c>
      <c r="E51" s="708">
        <v>2000</v>
      </c>
      <c r="F51" s="66">
        <v>46</v>
      </c>
    </row>
    <row r="52" spans="2:7">
      <c r="B52" s="65" t="s">
        <v>2258</v>
      </c>
      <c r="C52" s="1136" t="s">
        <v>678</v>
      </c>
      <c r="D52" s="122">
        <v>1</v>
      </c>
      <c r="E52" s="1175">
        <v>1500</v>
      </c>
      <c r="F52" s="1151">
        <v>39</v>
      </c>
      <c r="G52" s="44" t="s">
        <v>2257</v>
      </c>
    </row>
    <row r="53" spans="2:7">
      <c r="B53" s="65"/>
      <c r="C53" s="710" t="s">
        <v>530</v>
      </c>
      <c r="D53" s="4">
        <v>1</v>
      </c>
      <c r="E53" s="708">
        <v>1250</v>
      </c>
      <c r="F53" s="66">
        <v>41</v>
      </c>
    </row>
    <row r="54" spans="2:7">
      <c r="B54" s="65"/>
      <c r="C54" s="710" t="s">
        <v>902</v>
      </c>
      <c r="D54" s="4">
        <v>1</v>
      </c>
      <c r="E54" s="708">
        <v>1000</v>
      </c>
      <c r="F54" s="66">
        <v>48</v>
      </c>
    </row>
    <row r="55" spans="2:7">
      <c r="B55" s="1099"/>
      <c r="C55" s="235" t="s">
        <v>1820</v>
      </c>
      <c r="D55" s="4">
        <v>1</v>
      </c>
      <c r="E55" s="708">
        <v>600</v>
      </c>
      <c r="F55" s="66">
        <v>44</v>
      </c>
    </row>
    <row r="56" spans="2:7">
      <c r="B56" s="65"/>
      <c r="C56" s="710" t="s">
        <v>1409</v>
      </c>
      <c r="D56" s="4">
        <v>1</v>
      </c>
      <c r="E56" s="4">
        <v>500</v>
      </c>
      <c r="F56" s="66">
        <v>46</v>
      </c>
    </row>
    <row r="57" spans="2:7">
      <c r="B57" s="65"/>
      <c r="C57" s="710" t="s">
        <v>127</v>
      </c>
      <c r="D57" s="4">
        <v>1</v>
      </c>
      <c r="E57" s="4">
        <v>350</v>
      </c>
      <c r="F57" s="66">
        <v>43</v>
      </c>
    </row>
    <row r="58" spans="2:7">
      <c r="B58" s="65"/>
      <c r="C58" s="795" t="s">
        <v>2239</v>
      </c>
      <c r="D58" s="326">
        <v>1</v>
      </c>
      <c r="E58" s="326">
        <v>500</v>
      </c>
      <c r="F58" s="66">
        <v>84</v>
      </c>
    </row>
    <row r="59" spans="2:7">
      <c r="B59" s="65"/>
      <c r="C59" s="795" t="s">
        <v>1643</v>
      </c>
      <c r="D59" s="4">
        <v>1</v>
      </c>
      <c r="E59" s="4">
        <v>200</v>
      </c>
      <c r="F59" s="66">
        <v>35</v>
      </c>
    </row>
    <row r="60" spans="2:7">
      <c r="B60" s="65"/>
      <c r="C60" s="710" t="s">
        <v>94</v>
      </c>
      <c r="D60" s="4">
        <v>1</v>
      </c>
      <c r="E60" s="4">
        <v>500</v>
      </c>
      <c r="F60" s="66">
        <v>48</v>
      </c>
    </row>
    <row r="61" spans="2:7">
      <c r="B61" s="65"/>
      <c r="C61" s="235" t="s">
        <v>1890</v>
      </c>
      <c r="D61" s="134">
        <v>1</v>
      </c>
      <c r="E61" s="135">
        <v>1000</v>
      </c>
      <c r="F61" s="1045">
        <v>130</v>
      </c>
    </row>
    <row r="62" spans="2:7">
      <c r="B62" s="65"/>
      <c r="C62" s="235" t="s">
        <v>1891</v>
      </c>
      <c r="D62" s="134">
        <v>1</v>
      </c>
      <c r="E62" s="135">
        <v>1000</v>
      </c>
      <c r="F62" s="1045">
        <v>28</v>
      </c>
    </row>
    <row r="63" spans="2:7">
      <c r="B63" s="65"/>
      <c r="C63" s="235" t="s">
        <v>1892</v>
      </c>
      <c r="D63" s="134">
        <v>1</v>
      </c>
      <c r="E63" s="134">
        <v>300</v>
      </c>
      <c r="F63" s="1045">
        <v>38</v>
      </c>
    </row>
    <row r="64" spans="2:7" s="43" customFormat="1">
      <c r="B64" s="794"/>
      <c r="C64" s="235" t="s">
        <v>116</v>
      </c>
      <c r="D64" s="134">
        <v>1</v>
      </c>
      <c r="E64" s="134">
        <v>700</v>
      </c>
      <c r="F64" s="1045">
        <v>40</v>
      </c>
    </row>
    <row r="65" spans="1:7" s="43" customFormat="1">
      <c r="B65" s="1099"/>
      <c r="C65" s="235" t="s">
        <v>2129</v>
      </c>
      <c r="D65" s="134">
        <v>1</v>
      </c>
      <c r="E65" s="134">
        <v>600</v>
      </c>
      <c r="F65" s="1045">
        <v>40</v>
      </c>
    </row>
    <row r="66" spans="1:7" s="43" customFormat="1">
      <c r="B66" s="794"/>
      <c r="C66" s="795" t="s">
        <v>53</v>
      </c>
      <c r="D66" s="326">
        <v>1</v>
      </c>
      <c r="E66" s="326">
        <v>25</v>
      </c>
      <c r="F66" s="796">
        <v>27</v>
      </c>
    </row>
    <row r="67" spans="1:7">
      <c r="B67" s="65"/>
      <c r="C67" s="710" t="s">
        <v>143</v>
      </c>
      <c r="D67" s="4">
        <v>1</v>
      </c>
      <c r="E67" s="4">
        <v>250</v>
      </c>
      <c r="F67" s="66">
        <v>41</v>
      </c>
    </row>
    <row r="68" spans="1:7">
      <c r="B68" s="65"/>
      <c r="C68" s="795" t="s">
        <v>2224</v>
      </c>
      <c r="D68" s="326">
        <v>1</v>
      </c>
      <c r="E68" s="326">
        <v>500</v>
      </c>
      <c r="F68" s="796">
        <v>39</v>
      </c>
    </row>
    <row r="69" spans="1:7" ht="15.75" thickBot="1">
      <c r="B69" s="65"/>
      <c r="C69" s="710" t="s">
        <v>1286</v>
      </c>
      <c r="D69" s="4">
        <v>1</v>
      </c>
      <c r="E69" s="4" t="s">
        <v>607</v>
      </c>
      <c r="F69" s="66" t="s">
        <v>607</v>
      </c>
    </row>
    <row r="70" spans="1:7" s="44" customFormat="1" ht="15.75" thickBot="1">
      <c r="B70" s="2440" t="s">
        <v>1749</v>
      </c>
      <c r="C70" s="2441"/>
      <c r="D70" s="2441"/>
      <c r="E70" s="2441"/>
      <c r="F70" s="2442"/>
    </row>
    <row r="71" spans="1:7" s="44" customFormat="1">
      <c r="B71" s="1094"/>
      <c r="C71" s="1095" t="s">
        <v>2119</v>
      </c>
      <c r="D71" s="1096">
        <v>3</v>
      </c>
      <c r="E71" s="1097">
        <v>4000</v>
      </c>
      <c r="F71" s="1098">
        <v>44</v>
      </c>
    </row>
    <row r="72" spans="1:7" ht="15.75" thickBot="1">
      <c r="B72" s="67"/>
      <c r="C72" s="1003" t="s">
        <v>2120</v>
      </c>
      <c r="D72" s="1004">
        <v>2</v>
      </c>
      <c r="E72" s="1005">
        <v>2000</v>
      </c>
      <c r="F72" s="1006">
        <v>43</v>
      </c>
    </row>
    <row r="73" spans="1:7" ht="15.75" thickBot="1">
      <c r="B73" s="2437" t="s">
        <v>1511</v>
      </c>
      <c r="C73" s="2438"/>
      <c r="D73" s="2438"/>
      <c r="E73" s="2438"/>
      <c r="F73" s="2439"/>
    </row>
    <row r="74" spans="1:7">
      <c r="B74" s="110" t="s">
        <v>2117</v>
      </c>
      <c r="C74" s="1092" t="s">
        <v>530</v>
      </c>
      <c r="D74" s="111">
        <v>1</v>
      </c>
      <c r="E74" s="1093">
        <v>1250</v>
      </c>
      <c r="F74" s="108">
        <v>41</v>
      </c>
    </row>
    <row r="75" spans="1:7">
      <c r="B75" s="65" t="s">
        <v>2118</v>
      </c>
      <c r="C75" s="710" t="s">
        <v>780</v>
      </c>
      <c r="D75" s="4">
        <v>1</v>
      </c>
      <c r="E75" s="4"/>
      <c r="F75" s="66"/>
    </row>
    <row r="76" spans="1:7" ht="16.5" customHeight="1">
      <c r="A76" s="6"/>
      <c r="B76" s="65" t="s">
        <v>109</v>
      </c>
      <c r="C76" s="710" t="s">
        <v>506</v>
      </c>
      <c r="D76" s="4">
        <v>3</v>
      </c>
      <c r="E76" s="4"/>
      <c r="F76" s="66"/>
      <c r="G76" s="6"/>
    </row>
    <row r="77" spans="1:7" ht="15.75" thickBot="1">
      <c r="B77" s="67" t="s">
        <v>2116</v>
      </c>
      <c r="C77" s="711" t="s">
        <v>127</v>
      </c>
      <c r="D77" s="105">
        <v>1</v>
      </c>
      <c r="E77" s="105">
        <v>300</v>
      </c>
      <c r="F77" s="68">
        <v>37</v>
      </c>
    </row>
  </sheetData>
  <mergeCells count="3">
    <mergeCell ref="B2:F2"/>
    <mergeCell ref="B73:F73"/>
    <mergeCell ref="B70:F70"/>
  </mergeCells>
  <pageMargins left="0.51181102362204722" right="0.51181102362204722" top="0.78740157480314965" bottom="0.78740157480314965" header="0.31496062992125984" footer="0.31496062992125984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B1:L183"/>
  <sheetViews>
    <sheetView showGridLines="0" zoomScale="90" zoomScaleNormal="90" workbookViewId="0"/>
  </sheetViews>
  <sheetFormatPr defaultRowHeight="15.75"/>
  <cols>
    <col min="1" max="1" width="7.140625" customWidth="1"/>
    <col min="2" max="2" width="9.28515625" style="43" customWidth="1"/>
    <col min="3" max="3" width="26.5703125" style="43" bestFit="1" customWidth="1"/>
    <col min="4" max="4" width="18" style="43" customWidth="1"/>
    <col min="5" max="5" width="11.28515625" style="314" hidden="1" customWidth="1"/>
    <col min="6" max="6" width="13.5703125" style="203" customWidth="1"/>
    <col min="7" max="7" width="8.140625" style="203" bestFit="1" customWidth="1"/>
    <col min="8" max="8" width="10.42578125" style="203" customWidth="1"/>
    <col min="9" max="9" width="6.5703125" customWidth="1"/>
    <col min="10" max="10" width="13.7109375" style="286" bestFit="1" customWidth="1"/>
    <col min="11" max="11" width="12.85546875" style="292" bestFit="1" customWidth="1"/>
    <col min="12" max="12" width="15.5703125" style="8" customWidth="1"/>
  </cols>
  <sheetData>
    <row r="1" spans="2:12" ht="16.5" thickBot="1"/>
    <row r="2" spans="2:12" ht="19.5" thickBot="1">
      <c r="B2" s="2443" t="s">
        <v>1512</v>
      </c>
      <c r="C2" s="2444"/>
      <c r="D2" s="2444"/>
      <c r="E2" s="2444"/>
      <c r="F2" s="2444"/>
      <c r="G2" s="2444"/>
      <c r="H2" s="2445"/>
      <c r="J2" s="2443" t="s">
        <v>1993</v>
      </c>
      <c r="K2" s="2445"/>
    </row>
    <row r="3" spans="2:12" ht="16.5" thickBot="1">
      <c r="B3" s="90" t="s">
        <v>315</v>
      </c>
      <c r="C3" s="485" t="s">
        <v>8</v>
      </c>
      <c r="D3" s="485" t="s">
        <v>540</v>
      </c>
      <c r="E3" s="486" t="s">
        <v>314</v>
      </c>
      <c r="F3" s="487" t="s">
        <v>346</v>
      </c>
      <c r="G3" s="488" t="s">
        <v>24</v>
      </c>
      <c r="H3" s="488" t="s">
        <v>345</v>
      </c>
      <c r="J3" s="488" t="s">
        <v>665</v>
      </c>
      <c r="K3" s="488" t="s">
        <v>656</v>
      </c>
    </row>
    <row r="4" spans="2:12" s="15" customFormat="1" ht="5.25" customHeight="1" thickBot="1">
      <c r="B4" s="88"/>
      <c r="C4" s="88"/>
      <c r="D4" s="88"/>
      <c r="E4" s="309"/>
      <c r="F4" s="88"/>
      <c r="G4" s="88"/>
      <c r="H4" s="88"/>
      <c r="J4" s="88"/>
      <c r="K4" s="88"/>
      <c r="L4" s="58"/>
    </row>
    <row r="5" spans="2:12" s="38" customFormat="1" ht="16.5" thickBot="1">
      <c r="B5" s="692">
        <v>2825</v>
      </c>
      <c r="C5" s="209" t="s">
        <v>301</v>
      </c>
      <c r="D5" s="209" t="s">
        <v>1293</v>
      </c>
      <c r="E5" s="319">
        <f>(J5*K5*PRECOS!N21)</f>
        <v>29.067499999999999</v>
      </c>
      <c r="F5" s="209" t="s">
        <v>1288</v>
      </c>
      <c r="G5" s="209">
        <v>500</v>
      </c>
      <c r="H5" s="693">
        <v>44</v>
      </c>
      <c r="J5" s="692">
        <v>87.5</v>
      </c>
      <c r="K5" s="693">
        <v>0.11</v>
      </c>
      <c r="L5" s="371"/>
    </row>
    <row r="6" spans="2:12" s="38" customFormat="1" ht="5.25" customHeight="1" thickBot="1">
      <c r="B6" s="89"/>
      <c r="C6" s="89"/>
      <c r="D6" s="89"/>
      <c r="E6" s="832"/>
      <c r="F6" s="89"/>
      <c r="G6" s="89"/>
      <c r="H6" s="89"/>
      <c r="J6" s="89"/>
      <c r="K6" s="89"/>
      <c r="L6" s="371"/>
    </row>
    <row r="7" spans="2:12" s="38" customFormat="1" ht="16.5" thickBot="1">
      <c r="B7" s="692">
        <v>3241</v>
      </c>
      <c r="C7" s="209" t="s">
        <v>299</v>
      </c>
      <c r="D7" s="209" t="s">
        <v>1513</v>
      </c>
      <c r="E7" s="319" t="e">
        <f>(J7*K7*PRECOS!#REF!)</f>
        <v>#REF!</v>
      </c>
      <c r="F7" s="209" t="s">
        <v>1521</v>
      </c>
      <c r="G7" s="209">
        <v>400</v>
      </c>
      <c r="H7" s="693">
        <v>43</v>
      </c>
      <c r="J7" s="692">
        <v>108</v>
      </c>
      <c r="K7" s="693">
        <v>0.11</v>
      </c>
      <c r="L7" s="371"/>
    </row>
    <row r="8" spans="2:12" s="38" customFormat="1" ht="6" customHeight="1" thickBot="1">
      <c r="B8" s="89"/>
      <c r="C8" s="89"/>
      <c r="D8" s="89"/>
      <c r="E8" s="832"/>
      <c r="F8" s="89"/>
      <c r="G8" s="89"/>
      <c r="H8" s="89"/>
      <c r="J8" s="89"/>
      <c r="K8" s="89"/>
      <c r="L8" s="371"/>
    </row>
    <row r="9" spans="2:12" s="38" customFormat="1" ht="16.5" thickBot="1">
      <c r="B9" s="692">
        <v>2604</v>
      </c>
      <c r="C9" s="209" t="s">
        <v>301</v>
      </c>
      <c r="D9" s="209" t="s">
        <v>1514</v>
      </c>
      <c r="E9" s="319" t="e">
        <f>(J9*K9*PRECOS!#REF!)</f>
        <v>#REF!</v>
      </c>
      <c r="F9" s="209" t="s">
        <v>1520</v>
      </c>
      <c r="G9" s="209">
        <v>800</v>
      </c>
      <c r="H9" s="693">
        <v>46</v>
      </c>
      <c r="J9" s="692">
        <v>57</v>
      </c>
      <c r="K9" s="693">
        <v>0.11</v>
      </c>
      <c r="L9" s="371"/>
    </row>
    <row r="10" spans="2:12" ht="5.25" customHeight="1" thickBot="1">
      <c r="B10" s="88"/>
      <c r="C10" s="88"/>
      <c r="D10" s="88"/>
      <c r="E10" s="309"/>
      <c r="F10" s="88"/>
      <c r="G10" s="88"/>
      <c r="H10" s="88"/>
      <c r="I10" s="16"/>
      <c r="J10" s="88"/>
      <c r="K10" s="88"/>
    </row>
    <row r="11" spans="2:12" s="39" customFormat="1" ht="16.5" thickBot="1">
      <c r="B11" s="692">
        <v>3286</v>
      </c>
      <c r="C11" s="209" t="s">
        <v>301</v>
      </c>
      <c r="D11" s="209" t="s">
        <v>1294</v>
      </c>
      <c r="E11" s="319">
        <f>(J11*K11*PRECOS!N21)</f>
        <v>31.725100000000001</v>
      </c>
      <c r="F11" s="209" t="s">
        <v>1292</v>
      </c>
      <c r="G11" s="696">
        <v>1000</v>
      </c>
      <c r="H11" s="693">
        <v>95</v>
      </c>
      <c r="I11" s="473"/>
      <c r="J11" s="692">
        <v>95.5</v>
      </c>
      <c r="K11" s="693">
        <v>0.11</v>
      </c>
      <c r="L11" s="370"/>
    </row>
    <row r="12" spans="2:12" ht="5.25" customHeight="1" thickBot="1">
      <c r="B12" s="88"/>
      <c r="C12" s="88"/>
      <c r="D12" s="88"/>
      <c r="E12" s="309"/>
      <c r="F12" s="88"/>
      <c r="G12" s="88"/>
      <c r="H12" s="88"/>
      <c r="I12" s="16"/>
      <c r="J12" s="88"/>
      <c r="K12" s="88"/>
    </row>
    <row r="13" spans="2:12" s="39" customFormat="1" ht="18" customHeight="1">
      <c r="B13" s="471">
        <v>951</v>
      </c>
      <c r="C13" s="183" t="s">
        <v>301</v>
      </c>
      <c r="D13" s="183" t="s">
        <v>1295</v>
      </c>
      <c r="E13" s="319">
        <f>(J13*K13*PRECOS!N21)</f>
        <v>48.516299999999994</v>
      </c>
      <c r="F13" s="183" t="s">
        <v>1150</v>
      </c>
      <c r="G13" s="183">
        <v>250</v>
      </c>
      <c r="H13" s="472">
        <v>38</v>
      </c>
      <c r="I13" s="473"/>
      <c r="J13" s="471">
        <v>153</v>
      </c>
      <c r="K13" s="472">
        <v>0.105</v>
      </c>
      <c r="L13" s="370"/>
    </row>
    <row r="14" spans="2:12" s="39" customFormat="1">
      <c r="B14" s="697">
        <v>2847</v>
      </c>
      <c r="C14" s="187" t="s">
        <v>40</v>
      </c>
      <c r="D14" s="187" t="s">
        <v>1295</v>
      </c>
      <c r="E14" s="320">
        <f>(J14*K14*PRECOS!N22)</f>
        <v>47.713049999999996</v>
      </c>
      <c r="F14" s="187" t="s">
        <v>1150</v>
      </c>
      <c r="G14" s="187">
        <v>250</v>
      </c>
      <c r="H14" s="632">
        <v>38</v>
      </c>
      <c r="I14" s="473"/>
      <c r="J14" s="694">
        <v>153</v>
      </c>
      <c r="K14" s="695">
        <v>0.105</v>
      </c>
      <c r="L14" s="370"/>
    </row>
    <row r="15" spans="2:12" s="39" customFormat="1" ht="16.5" thickBot="1">
      <c r="B15" s="474">
        <v>1446</v>
      </c>
      <c r="C15" s="191" t="s">
        <v>308</v>
      </c>
      <c r="D15" s="191" t="s">
        <v>1295</v>
      </c>
      <c r="E15" s="321" t="e">
        <f>(J15*K15*PRECOS!#REF!)</f>
        <v>#REF!</v>
      </c>
      <c r="F15" s="191" t="s">
        <v>1150</v>
      </c>
      <c r="G15" s="191">
        <v>250</v>
      </c>
      <c r="H15" s="211">
        <v>38</v>
      </c>
      <c r="I15" s="473"/>
      <c r="J15" s="474">
        <v>153</v>
      </c>
      <c r="K15" s="211">
        <v>0.105</v>
      </c>
      <c r="L15" s="370"/>
    </row>
    <row r="16" spans="2:12" ht="6" customHeight="1" thickBot="1">
      <c r="B16" s="88"/>
      <c r="C16" s="88"/>
      <c r="D16" s="88"/>
      <c r="E16" s="309"/>
      <c r="F16" s="88"/>
      <c r="G16" s="88"/>
      <c r="H16" s="88"/>
      <c r="I16" s="16"/>
      <c r="J16" s="88"/>
      <c r="K16" s="88"/>
    </row>
    <row r="17" spans="2:12" ht="16.5" thickBot="1">
      <c r="B17" s="208"/>
      <c r="C17" s="1177" t="s">
        <v>338</v>
      </c>
      <c r="D17" s="1177" t="s">
        <v>2268</v>
      </c>
      <c r="E17" s="1178"/>
      <c r="F17" s="1177"/>
      <c r="G17" s="1177"/>
      <c r="H17" s="1179"/>
      <c r="I17" s="16"/>
      <c r="J17" s="208"/>
      <c r="K17" s="1179"/>
    </row>
    <row r="18" spans="2:12" ht="6" customHeight="1" thickBot="1">
      <c r="B18" s="88"/>
      <c r="C18" s="88"/>
      <c r="D18" s="88"/>
      <c r="E18" s="309"/>
      <c r="F18" s="88"/>
      <c r="G18" s="88"/>
      <c r="H18" s="88"/>
      <c r="I18" s="16"/>
      <c r="J18" s="88"/>
      <c r="K18" s="88"/>
    </row>
    <row r="19" spans="2:12" s="39" customFormat="1" ht="16.5" thickBot="1">
      <c r="B19" s="471">
        <v>1126</v>
      </c>
      <c r="C19" s="183" t="s">
        <v>301</v>
      </c>
      <c r="D19" s="183" t="s">
        <v>844</v>
      </c>
      <c r="E19" s="319">
        <f>(J19*K22*PRECOS!N21)</f>
        <v>32.661299999999997</v>
      </c>
      <c r="F19" s="183" t="s">
        <v>819</v>
      </c>
      <c r="G19" s="183">
        <v>400</v>
      </c>
      <c r="H19" s="472">
        <v>42</v>
      </c>
      <c r="I19" s="473"/>
      <c r="J19" s="471">
        <v>103</v>
      </c>
      <c r="K19" s="472">
        <v>0.105</v>
      </c>
      <c r="L19" s="370"/>
    </row>
    <row r="20" spans="2:12" s="39" customFormat="1" ht="16.5" thickBot="1">
      <c r="B20" s="474">
        <v>1408</v>
      </c>
      <c r="C20" s="191" t="s">
        <v>299</v>
      </c>
      <c r="D20" s="191" t="s">
        <v>844</v>
      </c>
      <c r="E20" s="319" t="e">
        <f>(J20*K23*PRECOS!#REF!)</f>
        <v>#REF!</v>
      </c>
      <c r="F20" s="191" t="s">
        <v>819</v>
      </c>
      <c r="G20" s="191">
        <v>400</v>
      </c>
      <c r="H20" s="211">
        <v>42</v>
      </c>
      <c r="I20" s="473"/>
      <c r="J20" s="474">
        <v>103</v>
      </c>
      <c r="K20" s="211">
        <v>0.105</v>
      </c>
      <c r="L20" s="370"/>
    </row>
    <row r="21" spans="2:12" ht="6" customHeight="1" thickBot="1">
      <c r="B21" s="88"/>
      <c r="C21" s="89"/>
      <c r="D21" s="89"/>
      <c r="E21" s="309"/>
      <c r="F21" s="181"/>
      <c r="G21" s="181"/>
      <c r="H21" s="181"/>
    </row>
    <row r="22" spans="2:12" s="121" customFormat="1">
      <c r="B22" s="182">
        <v>2761</v>
      </c>
      <c r="C22" s="183" t="s">
        <v>301</v>
      </c>
      <c r="D22" s="183" t="s">
        <v>539</v>
      </c>
      <c r="E22" s="319">
        <f>(J22*K22*PRECOS!N21)</f>
        <v>26.319299999999998</v>
      </c>
      <c r="F22" s="184" t="s">
        <v>344</v>
      </c>
      <c r="G22" s="184">
        <v>500</v>
      </c>
      <c r="H22" s="185">
        <v>42</v>
      </c>
      <c r="J22" s="287">
        <f>83/1</f>
        <v>83</v>
      </c>
      <c r="K22" s="293">
        <v>0.105</v>
      </c>
      <c r="L22" s="161"/>
    </row>
    <row r="23" spans="2:12" s="121" customFormat="1">
      <c r="B23" s="186">
        <v>788</v>
      </c>
      <c r="C23" s="187" t="s">
        <v>300</v>
      </c>
      <c r="D23" s="187" t="s">
        <v>539</v>
      </c>
      <c r="E23" s="320">
        <f>(J23*K23*PRECOS!N22)</f>
        <v>25.88355</v>
      </c>
      <c r="F23" s="188" t="s">
        <v>344</v>
      </c>
      <c r="G23" s="188">
        <v>500</v>
      </c>
      <c r="H23" s="189">
        <v>42</v>
      </c>
      <c r="J23" s="288">
        <f>83/1</f>
        <v>83</v>
      </c>
      <c r="K23" s="294">
        <v>0.105</v>
      </c>
      <c r="L23" s="161"/>
    </row>
    <row r="24" spans="2:12" s="121" customFormat="1">
      <c r="B24" s="186">
        <v>2467</v>
      </c>
      <c r="C24" s="187" t="s">
        <v>299</v>
      </c>
      <c r="D24" s="187" t="s">
        <v>539</v>
      </c>
      <c r="E24" s="320" t="e">
        <f>(J24*K24*PRECOS!#REF!)</f>
        <v>#REF!</v>
      </c>
      <c r="F24" s="188" t="s">
        <v>344</v>
      </c>
      <c r="G24" s="188">
        <v>500</v>
      </c>
      <c r="H24" s="189">
        <v>42</v>
      </c>
      <c r="J24" s="288">
        <f>83/1</f>
        <v>83</v>
      </c>
      <c r="K24" s="294">
        <v>0.105</v>
      </c>
      <c r="L24" s="161"/>
    </row>
    <row r="25" spans="2:12" s="121" customFormat="1">
      <c r="B25" s="186">
        <v>2468</v>
      </c>
      <c r="C25" s="187" t="s">
        <v>298</v>
      </c>
      <c r="D25" s="187" t="s">
        <v>539</v>
      </c>
      <c r="E25" s="320">
        <f>(J25*K25*PRECOS!N23)</f>
        <v>38.258849999999995</v>
      </c>
      <c r="F25" s="188" t="s">
        <v>344</v>
      </c>
      <c r="G25" s="188">
        <v>500</v>
      </c>
      <c r="H25" s="189">
        <v>42</v>
      </c>
      <c r="J25" s="288">
        <f>83/1</f>
        <v>83</v>
      </c>
      <c r="K25" s="294">
        <v>0.105</v>
      </c>
      <c r="L25" s="161"/>
    </row>
    <row r="26" spans="2:12" s="121" customFormat="1" ht="16.5" thickBot="1">
      <c r="B26" s="190">
        <v>2935</v>
      </c>
      <c r="C26" s="191" t="s">
        <v>349</v>
      </c>
      <c r="D26" s="191" t="s">
        <v>539</v>
      </c>
      <c r="E26" s="321">
        <f>(J26*K26*PRECOS!N27)</f>
        <v>52.028549999999996</v>
      </c>
      <c r="F26" s="192" t="s">
        <v>344</v>
      </c>
      <c r="G26" s="192">
        <v>500</v>
      </c>
      <c r="H26" s="193">
        <v>42</v>
      </c>
      <c r="J26" s="289">
        <f>83/1</f>
        <v>83</v>
      </c>
      <c r="K26" s="295">
        <v>0.105</v>
      </c>
      <c r="L26" s="161"/>
    </row>
    <row r="27" spans="2:12" ht="6" customHeight="1" thickBot="1">
      <c r="B27" s="88"/>
      <c r="C27" s="89"/>
      <c r="D27" s="89"/>
      <c r="E27" s="310"/>
      <c r="F27" s="181"/>
      <c r="G27" s="181"/>
      <c r="H27" s="181"/>
    </row>
    <row r="28" spans="2:12" s="121" customFormat="1">
      <c r="B28" s="182">
        <v>1468</v>
      </c>
      <c r="C28" s="183" t="s">
        <v>301</v>
      </c>
      <c r="D28" s="183" t="s">
        <v>541</v>
      </c>
      <c r="E28" s="322">
        <f>(J28*K28*PRECOS!N21)</f>
        <v>24.733799999999999</v>
      </c>
      <c r="F28" s="184" t="s">
        <v>343</v>
      </c>
      <c r="G28" s="184">
        <v>500</v>
      </c>
      <c r="H28" s="185">
        <v>39</v>
      </c>
      <c r="J28" s="287">
        <f>78/1</f>
        <v>78</v>
      </c>
      <c r="K28" s="293">
        <v>0.105</v>
      </c>
      <c r="L28" s="161"/>
    </row>
    <row r="29" spans="2:12" s="121" customFormat="1">
      <c r="B29" s="186">
        <v>2581</v>
      </c>
      <c r="C29" s="187" t="s">
        <v>300</v>
      </c>
      <c r="D29" s="187" t="s">
        <v>541</v>
      </c>
      <c r="E29" s="323">
        <f>(J29*K29*PRECOS!N22)</f>
        <v>24.324300000000001</v>
      </c>
      <c r="F29" s="188" t="s">
        <v>343</v>
      </c>
      <c r="G29" s="188">
        <v>500</v>
      </c>
      <c r="H29" s="189">
        <v>39</v>
      </c>
      <c r="J29" s="288">
        <f>78/1</f>
        <v>78</v>
      </c>
      <c r="K29" s="294">
        <v>0.105</v>
      </c>
      <c r="L29" s="161"/>
    </row>
    <row r="30" spans="2:12" s="121" customFormat="1" ht="16.5" thickBot="1">
      <c r="B30" s="190">
        <v>2050</v>
      </c>
      <c r="C30" s="191" t="s">
        <v>299</v>
      </c>
      <c r="D30" s="191" t="s">
        <v>541</v>
      </c>
      <c r="E30" s="324" t="e">
        <f>J30*K30*PRECOS!#REF!</f>
        <v>#REF!</v>
      </c>
      <c r="F30" s="192" t="s">
        <v>343</v>
      </c>
      <c r="G30" s="192">
        <v>500</v>
      </c>
      <c r="H30" s="193">
        <v>39</v>
      </c>
      <c r="J30" s="289">
        <f>78/1</f>
        <v>78</v>
      </c>
      <c r="K30" s="295">
        <v>0.105</v>
      </c>
      <c r="L30" s="161"/>
    </row>
    <row r="31" spans="2:12" ht="5.25" customHeight="1" thickBot="1">
      <c r="B31" s="88"/>
      <c r="C31" s="89"/>
      <c r="D31" s="89"/>
      <c r="E31" s="310"/>
      <c r="F31" s="181"/>
      <c r="G31" s="181"/>
      <c r="H31" s="181"/>
      <c r="I31" s="121"/>
    </row>
    <row r="32" spans="2:12" s="121" customFormat="1">
      <c r="B32" s="194">
        <v>1545</v>
      </c>
      <c r="C32" s="184" t="s">
        <v>301</v>
      </c>
      <c r="D32" s="184" t="s">
        <v>542</v>
      </c>
      <c r="E32" s="322">
        <f>(J32*K32*PRECOS!N21)</f>
        <v>22.672649999999997</v>
      </c>
      <c r="F32" s="184" t="s">
        <v>342</v>
      </c>
      <c r="G32" s="184">
        <v>500</v>
      </c>
      <c r="H32" s="185">
        <v>36</v>
      </c>
      <c r="J32" s="287">
        <f>71.5/1</f>
        <v>71.5</v>
      </c>
      <c r="K32" s="293">
        <v>0.105</v>
      </c>
      <c r="L32" s="161"/>
    </row>
    <row r="33" spans="2:12" s="121" customFormat="1">
      <c r="B33" s="195">
        <v>2576</v>
      </c>
      <c r="C33" s="188" t="s">
        <v>660</v>
      </c>
      <c r="D33" s="188" t="s">
        <v>542</v>
      </c>
      <c r="E33" s="323">
        <f>(J33*K33*PRECOS!Y21)</f>
        <v>24.924899999999997</v>
      </c>
      <c r="F33" s="188" t="s">
        <v>342</v>
      </c>
      <c r="G33" s="196">
        <v>1000</v>
      </c>
      <c r="H33" s="189">
        <v>72</v>
      </c>
      <c r="J33" s="288">
        <f>71.5/1</f>
        <v>71.5</v>
      </c>
      <c r="K33" s="294">
        <v>0.105</v>
      </c>
      <c r="L33" s="161"/>
    </row>
    <row r="34" spans="2:12" s="121" customFormat="1" ht="16.5" thickBot="1">
      <c r="B34" s="197">
        <v>2589</v>
      </c>
      <c r="C34" s="192" t="s">
        <v>661</v>
      </c>
      <c r="D34" s="192" t="s">
        <v>542</v>
      </c>
      <c r="E34" s="324">
        <f>(J34*K34*PRECOS!Y22)</f>
        <v>24.549524999999999</v>
      </c>
      <c r="F34" s="192" t="s">
        <v>342</v>
      </c>
      <c r="G34" s="198">
        <v>500</v>
      </c>
      <c r="H34" s="193">
        <v>36</v>
      </c>
      <c r="J34" s="289">
        <f>71.5/1</f>
        <v>71.5</v>
      </c>
      <c r="K34" s="295">
        <v>0.105</v>
      </c>
      <c r="L34" s="161"/>
    </row>
    <row r="35" spans="2:12" ht="6" customHeight="1" thickBot="1">
      <c r="B35" s="199"/>
      <c r="C35" s="200"/>
      <c r="D35" s="200"/>
      <c r="E35" s="311"/>
      <c r="F35" s="200"/>
      <c r="G35" s="201"/>
      <c r="H35" s="200"/>
      <c r="I35" s="121"/>
    </row>
    <row r="36" spans="2:12" s="121" customFormat="1">
      <c r="B36" s="194">
        <v>879</v>
      </c>
      <c r="C36" s="184" t="s">
        <v>301</v>
      </c>
      <c r="D36" s="184" t="s">
        <v>543</v>
      </c>
      <c r="E36" s="322">
        <f>(J36*K36*PRECOS!N21)</f>
        <v>19.818750000000001</v>
      </c>
      <c r="F36" s="184" t="s">
        <v>341</v>
      </c>
      <c r="G36" s="202">
        <v>700</v>
      </c>
      <c r="H36" s="185">
        <v>44</v>
      </c>
      <c r="J36" s="287">
        <f t="shared" ref="J36:J41" si="0">62.5/1</f>
        <v>62.5</v>
      </c>
      <c r="K36" s="293">
        <v>0.105</v>
      </c>
      <c r="L36" s="161"/>
    </row>
    <row r="37" spans="2:12" s="121" customFormat="1">
      <c r="B37" s="195">
        <v>2244</v>
      </c>
      <c r="C37" s="188" t="s">
        <v>300</v>
      </c>
      <c r="D37" s="188" t="s">
        <v>543</v>
      </c>
      <c r="E37" s="323">
        <f>(J37*K37*PRECOS!N22)</f>
        <v>19.490625000000001</v>
      </c>
      <c r="F37" s="188" t="s">
        <v>341</v>
      </c>
      <c r="G37" s="196">
        <v>700</v>
      </c>
      <c r="H37" s="189">
        <v>44</v>
      </c>
      <c r="J37" s="288">
        <f t="shared" si="0"/>
        <v>62.5</v>
      </c>
      <c r="K37" s="294">
        <v>0.105</v>
      </c>
      <c r="L37" s="161"/>
    </row>
    <row r="38" spans="2:12" s="121" customFormat="1">
      <c r="B38" s="195">
        <v>1363</v>
      </c>
      <c r="C38" s="188" t="s">
        <v>299</v>
      </c>
      <c r="D38" s="188" t="s">
        <v>543</v>
      </c>
      <c r="E38" s="323" t="e">
        <f>(J38*K38*PRECOS!#REF!)</f>
        <v>#REF!</v>
      </c>
      <c r="F38" s="188" t="s">
        <v>341</v>
      </c>
      <c r="G38" s="196">
        <v>700</v>
      </c>
      <c r="H38" s="189">
        <v>44</v>
      </c>
      <c r="J38" s="288">
        <f t="shared" si="0"/>
        <v>62.5</v>
      </c>
      <c r="K38" s="294">
        <v>0.105</v>
      </c>
      <c r="L38" s="161"/>
    </row>
    <row r="39" spans="2:12" s="121" customFormat="1">
      <c r="B39" s="195">
        <v>2948</v>
      </c>
      <c r="C39" s="188" t="s">
        <v>397</v>
      </c>
      <c r="D39" s="188" t="s">
        <v>543</v>
      </c>
      <c r="E39" s="323" t="e">
        <f>(J39*K39*PRECOS!#REF!)</f>
        <v>#REF!</v>
      </c>
      <c r="F39" s="188" t="s">
        <v>341</v>
      </c>
      <c r="G39" s="196">
        <v>700</v>
      </c>
      <c r="H39" s="189">
        <v>44</v>
      </c>
      <c r="J39" s="288">
        <f t="shared" si="0"/>
        <v>62.5</v>
      </c>
      <c r="K39" s="294">
        <v>0.105</v>
      </c>
      <c r="L39" s="161"/>
    </row>
    <row r="40" spans="2:12" s="121" customFormat="1">
      <c r="B40" s="195">
        <v>2983</v>
      </c>
      <c r="C40" s="188" t="s">
        <v>395</v>
      </c>
      <c r="D40" s="188" t="s">
        <v>543</v>
      </c>
      <c r="E40" s="323" t="e">
        <f>(J40*K40*PRECOS!#REF!)</f>
        <v>#REF!</v>
      </c>
      <c r="F40" s="188" t="s">
        <v>341</v>
      </c>
      <c r="G40" s="196">
        <v>700</v>
      </c>
      <c r="H40" s="189">
        <v>44</v>
      </c>
      <c r="J40" s="288">
        <f t="shared" si="0"/>
        <v>62.5</v>
      </c>
      <c r="K40" s="294">
        <v>0.105</v>
      </c>
      <c r="L40" s="161"/>
    </row>
    <row r="41" spans="2:12" s="121" customFormat="1" ht="16.5" thickBot="1">
      <c r="B41" s="197">
        <v>1403</v>
      </c>
      <c r="C41" s="192" t="s">
        <v>340</v>
      </c>
      <c r="D41" s="192" t="s">
        <v>543</v>
      </c>
      <c r="E41" s="324">
        <f>(J41*K41*PRECOS!Y21)</f>
        <v>21.787499999999998</v>
      </c>
      <c r="F41" s="192" t="s">
        <v>341</v>
      </c>
      <c r="G41" s="198">
        <v>700</v>
      </c>
      <c r="H41" s="193">
        <v>44</v>
      </c>
      <c r="J41" s="289">
        <f t="shared" si="0"/>
        <v>62.5</v>
      </c>
      <c r="K41" s="295">
        <v>0.105</v>
      </c>
      <c r="L41" s="161"/>
    </row>
    <row r="42" spans="2:12" ht="4.5" customHeight="1" thickBot="1">
      <c r="E42" s="312"/>
      <c r="I42" s="121"/>
      <c r="L42" s="161"/>
    </row>
    <row r="43" spans="2:12" s="121" customFormat="1">
      <c r="B43" s="194">
        <v>753</v>
      </c>
      <c r="C43" s="184" t="s">
        <v>301</v>
      </c>
      <c r="D43" s="184" t="s">
        <v>544</v>
      </c>
      <c r="E43" s="322">
        <f>(J43*K43*PRECOS!N21)</f>
        <v>16.8063</v>
      </c>
      <c r="F43" s="184" t="s">
        <v>339</v>
      </c>
      <c r="G43" s="184">
        <v>800</v>
      </c>
      <c r="H43" s="185">
        <v>42</v>
      </c>
      <c r="J43" s="287">
        <f t="shared" ref="J43:J48" si="1">53/1</f>
        <v>53</v>
      </c>
      <c r="K43" s="293">
        <v>0.105</v>
      </c>
      <c r="L43" s="161"/>
    </row>
    <row r="44" spans="2:12" s="121" customFormat="1">
      <c r="B44" s="195">
        <v>2438</v>
      </c>
      <c r="C44" s="188" t="s">
        <v>300</v>
      </c>
      <c r="D44" s="188" t="s">
        <v>544</v>
      </c>
      <c r="E44" s="323">
        <f>(J44*K44*PRECOS!N22)</f>
        <v>16.52805</v>
      </c>
      <c r="F44" s="188" t="s">
        <v>339</v>
      </c>
      <c r="G44" s="188">
        <v>800</v>
      </c>
      <c r="H44" s="189">
        <v>42</v>
      </c>
      <c r="J44" s="288">
        <f t="shared" si="1"/>
        <v>53</v>
      </c>
      <c r="K44" s="294">
        <v>0.105</v>
      </c>
      <c r="L44" s="161"/>
    </row>
    <row r="45" spans="2:12" s="121" customFormat="1">
      <c r="B45" s="195">
        <v>1376</v>
      </c>
      <c r="C45" s="188" t="s">
        <v>340</v>
      </c>
      <c r="D45" s="188" t="s">
        <v>544</v>
      </c>
      <c r="E45" s="323">
        <f>(J45*K45*PRECOS!Y21)</f>
        <v>18.475799999999996</v>
      </c>
      <c r="F45" s="188" t="s">
        <v>339</v>
      </c>
      <c r="G45" s="188">
        <v>800</v>
      </c>
      <c r="H45" s="189">
        <v>42</v>
      </c>
      <c r="J45" s="288">
        <f t="shared" si="1"/>
        <v>53</v>
      </c>
      <c r="K45" s="294">
        <v>0.105</v>
      </c>
      <c r="L45" s="161"/>
    </row>
    <row r="46" spans="2:12" s="121" customFormat="1">
      <c r="B46" s="195">
        <v>1477</v>
      </c>
      <c r="C46" s="188" t="s">
        <v>395</v>
      </c>
      <c r="D46" s="188" t="s">
        <v>544</v>
      </c>
      <c r="E46" s="323" t="e">
        <f>(J46*K46*PRECOS!#REF!)</f>
        <v>#REF!</v>
      </c>
      <c r="F46" s="188" t="s">
        <v>339</v>
      </c>
      <c r="G46" s="188">
        <v>800</v>
      </c>
      <c r="H46" s="189">
        <v>42</v>
      </c>
      <c r="J46" s="288">
        <f t="shared" si="1"/>
        <v>53</v>
      </c>
      <c r="K46" s="294">
        <v>0.105</v>
      </c>
      <c r="L46" s="161"/>
    </row>
    <row r="47" spans="2:12" s="121" customFormat="1">
      <c r="B47" s="186">
        <v>1095</v>
      </c>
      <c r="C47" s="187" t="s">
        <v>299</v>
      </c>
      <c r="D47" s="188" t="s">
        <v>544</v>
      </c>
      <c r="E47" s="323" t="e">
        <f>(J47*K47*PRECOS!#REF!)</f>
        <v>#REF!</v>
      </c>
      <c r="F47" s="188" t="s">
        <v>339</v>
      </c>
      <c r="G47" s="188">
        <v>1000</v>
      </c>
      <c r="H47" s="189">
        <v>53</v>
      </c>
      <c r="J47" s="288">
        <f t="shared" si="1"/>
        <v>53</v>
      </c>
      <c r="K47" s="294">
        <v>0.105</v>
      </c>
      <c r="L47" s="161"/>
    </row>
    <row r="48" spans="2:12" s="121" customFormat="1" ht="16.5" thickBot="1">
      <c r="B48" s="190">
        <v>3096</v>
      </c>
      <c r="C48" s="191" t="s">
        <v>564</v>
      </c>
      <c r="D48" s="191" t="s">
        <v>544</v>
      </c>
      <c r="E48" s="324">
        <f>(J48*K48*PRECOS!N23)</f>
        <v>24.430349999999997</v>
      </c>
      <c r="F48" s="192" t="s">
        <v>339</v>
      </c>
      <c r="G48" s="192">
        <v>1000</v>
      </c>
      <c r="H48" s="193">
        <v>53</v>
      </c>
      <c r="J48" s="289">
        <f t="shared" si="1"/>
        <v>53</v>
      </c>
      <c r="K48" s="295">
        <v>0.105</v>
      </c>
      <c r="L48" s="161"/>
    </row>
    <row r="49" spans="2:12" s="121" customFormat="1" ht="5.25" customHeight="1" thickBot="1">
      <c r="B49" s="88"/>
      <c r="C49" s="89"/>
      <c r="D49" s="89"/>
      <c r="E49" s="641"/>
      <c r="F49" s="200"/>
      <c r="G49" s="200"/>
      <c r="H49" s="200"/>
      <c r="J49" s="531"/>
      <c r="K49" s="532"/>
      <c r="L49" s="161"/>
    </row>
    <row r="50" spans="2:12" s="121" customFormat="1" ht="16.5" thickBot="1">
      <c r="B50" s="208">
        <v>3500</v>
      </c>
      <c r="C50" s="209" t="s">
        <v>301</v>
      </c>
      <c r="D50" s="209" t="s">
        <v>1480</v>
      </c>
      <c r="E50" s="325">
        <f>(J50*K50*PRECOS!N27)</f>
        <v>30.088799999999999</v>
      </c>
      <c r="F50" s="205" t="s">
        <v>1481</v>
      </c>
      <c r="G50" s="205">
        <v>1000</v>
      </c>
      <c r="H50" s="207">
        <v>48</v>
      </c>
      <c r="J50" s="290">
        <v>48</v>
      </c>
      <c r="K50" s="297">
        <v>0.105</v>
      </c>
      <c r="L50" s="161"/>
    </row>
    <row r="51" spans="2:12" ht="4.5" customHeight="1" thickBot="1">
      <c r="B51" s="88"/>
      <c r="C51" s="89"/>
      <c r="D51" s="89"/>
      <c r="E51" s="310"/>
      <c r="F51" s="181"/>
      <c r="G51" s="181"/>
      <c r="H51" s="181"/>
      <c r="I51" s="121"/>
    </row>
    <row r="52" spans="2:12" s="121" customFormat="1">
      <c r="B52" s="194">
        <v>838</v>
      </c>
      <c r="C52" s="184" t="s">
        <v>301</v>
      </c>
      <c r="D52" s="184" t="s">
        <v>545</v>
      </c>
      <c r="E52" s="322">
        <f>(J52*K52*PRECOS!N21)</f>
        <v>13.635299999999999</v>
      </c>
      <c r="F52" s="184" t="s">
        <v>337</v>
      </c>
      <c r="G52" s="202">
        <v>1000</v>
      </c>
      <c r="H52" s="185">
        <v>43</v>
      </c>
      <c r="J52" s="287">
        <f>43/1</f>
        <v>43</v>
      </c>
      <c r="K52" s="293">
        <v>0.105</v>
      </c>
      <c r="L52" s="161"/>
    </row>
    <row r="53" spans="2:12" s="121" customFormat="1">
      <c r="B53" s="195">
        <v>2590</v>
      </c>
      <c r="C53" s="188" t="s">
        <v>300</v>
      </c>
      <c r="D53" s="188" t="s">
        <v>545</v>
      </c>
      <c r="E53" s="323">
        <f>(J53*K53*PRECOS!N22)</f>
        <v>13.409549999999999</v>
      </c>
      <c r="F53" s="188" t="s">
        <v>337</v>
      </c>
      <c r="G53" s="196">
        <v>1000</v>
      </c>
      <c r="H53" s="189">
        <v>43</v>
      </c>
      <c r="J53" s="288">
        <f>43/1</f>
        <v>43</v>
      </c>
      <c r="K53" s="294">
        <v>0.105</v>
      </c>
      <c r="L53" s="161"/>
    </row>
    <row r="54" spans="2:12" s="121" customFormat="1">
      <c r="B54" s="195">
        <v>1483</v>
      </c>
      <c r="C54" s="188" t="s">
        <v>299</v>
      </c>
      <c r="D54" s="188" t="s">
        <v>545</v>
      </c>
      <c r="E54" s="323" t="e">
        <f>(J54*K54*PRECOS!#REF!)</f>
        <v>#REF!</v>
      </c>
      <c r="F54" s="188" t="s">
        <v>337</v>
      </c>
      <c r="G54" s="196">
        <v>1000</v>
      </c>
      <c r="H54" s="189">
        <v>43</v>
      </c>
      <c r="J54" s="288">
        <f>43/1</f>
        <v>43</v>
      </c>
      <c r="K54" s="294">
        <v>0.105</v>
      </c>
      <c r="L54" s="161"/>
    </row>
    <row r="55" spans="2:12" s="121" customFormat="1">
      <c r="B55" s="195">
        <v>2560</v>
      </c>
      <c r="C55" s="188" t="s">
        <v>338</v>
      </c>
      <c r="D55" s="188" t="s">
        <v>545</v>
      </c>
      <c r="E55" s="323">
        <f>(J55*K55*PRECOS!N23)</f>
        <v>19.820849999999997</v>
      </c>
      <c r="F55" s="188" t="s">
        <v>337</v>
      </c>
      <c r="G55" s="196">
        <v>1000</v>
      </c>
      <c r="H55" s="189">
        <v>43</v>
      </c>
      <c r="J55" s="288">
        <f>43/1</f>
        <v>43</v>
      </c>
      <c r="K55" s="294">
        <v>0.105</v>
      </c>
      <c r="L55" s="161"/>
    </row>
    <row r="56" spans="2:12" s="121" customFormat="1" ht="16.5" thickBot="1">
      <c r="B56" s="197">
        <v>2051</v>
      </c>
      <c r="C56" s="192" t="s">
        <v>303</v>
      </c>
      <c r="D56" s="192" t="s">
        <v>545</v>
      </c>
      <c r="E56" s="324" t="e">
        <f>(J56*K56*PRECOS!#REF!)</f>
        <v>#REF!</v>
      </c>
      <c r="F56" s="192" t="s">
        <v>337</v>
      </c>
      <c r="G56" s="198">
        <v>1000</v>
      </c>
      <c r="H56" s="193">
        <v>43</v>
      </c>
      <c r="J56" s="289">
        <f>43/1</f>
        <v>43</v>
      </c>
      <c r="K56" s="295">
        <v>0.105</v>
      </c>
      <c r="L56" s="161"/>
    </row>
    <row r="57" spans="2:12" ht="4.5" customHeight="1" thickBot="1">
      <c r="B57" s="88"/>
      <c r="C57" s="89"/>
      <c r="D57" s="89"/>
      <c r="E57" s="310"/>
      <c r="F57" s="181"/>
      <c r="G57" s="181"/>
      <c r="H57" s="181"/>
      <c r="I57" s="121"/>
    </row>
    <row r="58" spans="2:12" ht="16.5" thickBot="1">
      <c r="B58" s="208">
        <v>1007</v>
      </c>
      <c r="C58" s="209" t="s">
        <v>301</v>
      </c>
      <c r="D58" s="209" t="s">
        <v>1296</v>
      </c>
      <c r="E58" s="324">
        <f>(J58*K58*PRECOS!N21)</f>
        <v>12.684000000000001</v>
      </c>
      <c r="F58" s="205" t="s">
        <v>1210</v>
      </c>
      <c r="G58" s="206">
        <v>1000</v>
      </c>
      <c r="H58" s="207">
        <v>40</v>
      </c>
      <c r="I58" s="121"/>
      <c r="J58" s="290">
        <v>40</v>
      </c>
      <c r="K58" s="297">
        <v>0.105</v>
      </c>
    </row>
    <row r="59" spans="2:12" ht="4.5" customHeight="1" thickBot="1">
      <c r="B59" s="88"/>
      <c r="C59" s="89"/>
      <c r="D59" s="89"/>
      <c r="E59" s="310"/>
      <c r="F59" s="181"/>
      <c r="G59" s="181"/>
      <c r="H59" s="181"/>
      <c r="I59" s="121"/>
    </row>
    <row r="60" spans="2:12" ht="16.5" customHeight="1">
      <c r="B60" s="182">
        <v>1862</v>
      </c>
      <c r="C60" s="183" t="s">
        <v>301</v>
      </c>
      <c r="D60" s="183" t="s">
        <v>1151</v>
      </c>
      <c r="E60" s="322">
        <f>(J60*K60*PRECOS!N21)</f>
        <v>12.049799999999999</v>
      </c>
      <c r="F60" s="184" t="s">
        <v>1152</v>
      </c>
      <c r="G60" s="202">
        <v>1000</v>
      </c>
      <c r="H60" s="185">
        <v>38</v>
      </c>
      <c r="I60" s="121"/>
      <c r="J60" s="287">
        <v>38</v>
      </c>
      <c r="K60" s="293">
        <v>0.105</v>
      </c>
    </row>
    <row r="61" spans="2:12" ht="16.5" customHeight="1">
      <c r="B61" s="186">
        <v>2875</v>
      </c>
      <c r="C61" s="187" t="s">
        <v>40</v>
      </c>
      <c r="D61" s="187" t="s">
        <v>1153</v>
      </c>
      <c r="E61" s="323" t="e">
        <f>(J61*K61*PRECOS!#REF!)</f>
        <v>#REF!</v>
      </c>
      <c r="F61" s="188" t="s">
        <v>1152</v>
      </c>
      <c r="G61" s="196">
        <v>1000</v>
      </c>
      <c r="H61" s="189">
        <v>38</v>
      </c>
      <c r="I61" s="121"/>
      <c r="J61" s="581">
        <v>38</v>
      </c>
      <c r="K61" s="582">
        <v>0.105</v>
      </c>
    </row>
    <row r="62" spans="2:12" ht="18" customHeight="1" thickBot="1">
      <c r="B62" s="190">
        <v>1853</v>
      </c>
      <c r="C62" s="191" t="s">
        <v>299</v>
      </c>
      <c r="D62" s="191" t="s">
        <v>1151</v>
      </c>
      <c r="E62" s="324" t="e">
        <f>(J62*K62*PRECOS!#REF!)</f>
        <v>#REF!</v>
      </c>
      <c r="F62" s="192" t="s">
        <v>1152</v>
      </c>
      <c r="G62" s="198">
        <v>1000</v>
      </c>
      <c r="H62" s="193">
        <v>38</v>
      </c>
      <c r="I62" s="121"/>
      <c r="J62" s="289">
        <v>38</v>
      </c>
      <c r="K62" s="295">
        <v>0.105</v>
      </c>
    </row>
    <row r="63" spans="2:12" ht="5.25" customHeight="1" thickBot="1">
      <c r="B63" s="88"/>
      <c r="C63" s="89"/>
      <c r="D63" s="89"/>
      <c r="E63" s="310"/>
      <c r="F63" s="181"/>
      <c r="G63" s="181"/>
      <c r="H63" s="181"/>
      <c r="I63" s="121"/>
    </row>
    <row r="64" spans="2:12" s="121" customFormat="1">
      <c r="B64" s="194">
        <v>1098</v>
      </c>
      <c r="C64" s="184" t="s">
        <v>301</v>
      </c>
      <c r="D64" s="229" t="s">
        <v>546</v>
      </c>
      <c r="E64" s="322">
        <f>(J64*K64*PRECOS!N21)</f>
        <v>23.669250000000002</v>
      </c>
      <c r="F64" s="184" t="s">
        <v>336</v>
      </c>
      <c r="G64" s="184">
        <v>500</v>
      </c>
      <c r="H64" s="185">
        <v>41</v>
      </c>
      <c r="J64" s="287">
        <f>82.5/1</f>
        <v>82.5</v>
      </c>
      <c r="K64" s="293">
        <v>9.5000000000000001E-2</v>
      </c>
      <c r="L64" s="161"/>
    </row>
    <row r="65" spans="2:12" s="121" customFormat="1" ht="16.5" thickBot="1">
      <c r="B65" s="197">
        <v>607</v>
      </c>
      <c r="C65" s="192" t="s">
        <v>299</v>
      </c>
      <c r="D65" s="230" t="s">
        <v>546</v>
      </c>
      <c r="E65" s="324" t="e">
        <f>(J65*K65*PRECOS!#REF!)</f>
        <v>#REF!</v>
      </c>
      <c r="F65" s="192" t="s">
        <v>336</v>
      </c>
      <c r="G65" s="192">
        <v>500</v>
      </c>
      <c r="H65" s="193">
        <v>41</v>
      </c>
      <c r="J65" s="289">
        <f>82.5/1</f>
        <v>82.5</v>
      </c>
      <c r="K65" s="295">
        <v>9.5000000000000001E-2</v>
      </c>
      <c r="L65" s="161"/>
    </row>
    <row r="66" spans="2:12" ht="3" customHeight="1" thickBot="1">
      <c r="B66" s="199"/>
      <c r="C66" s="200"/>
      <c r="D66" s="231"/>
      <c r="E66" s="311"/>
      <c r="F66" s="200"/>
      <c r="G66" s="200"/>
      <c r="H66" s="200"/>
      <c r="I66" s="121"/>
    </row>
    <row r="67" spans="2:12" s="121" customFormat="1">
      <c r="B67" s="194">
        <v>2186</v>
      </c>
      <c r="C67" s="184" t="s">
        <v>301</v>
      </c>
      <c r="D67" s="229" t="s">
        <v>547</v>
      </c>
      <c r="E67" s="322">
        <f>(J67*K67*PRECOS!N21)</f>
        <v>12.193249999999999</v>
      </c>
      <c r="F67" s="184" t="s">
        <v>524</v>
      </c>
      <c r="G67" s="202">
        <v>1000</v>
      </c>
      <c r="H67" s="185">
        <v>43</v>
      </c>
      <c r="J67" s="287">
        <f>42.5/1</f>
        <v>42.5</v>
      </c>
      <c r="K67" s="293">
        <v>9.5000000000000001E-2</v>
      </c>
      <c r="L67" s="161"/>
    </row>
    <row r="68" spans="2:12" s="121" customFormat="1" ht="16.5" thickBot="1">
      <c r="B68" s="197">
        <v>1210</v>
      </c>
      <c r="C68" s="192" t="s">
        <v>299</v>
      </c>
      <c r="D68" s="230" t="s">
        <v>574</v>
      </c>
      <c r="E68" s="324" t="e">
        <f>(J68*K68*PRECOS!#REF!)</f>
        <v>#REF!</v>
      </c>
      <c r="F68" s="192" t="s">
        <v>524</v>
      </c>
      <c r="G68" s="198">
        <v>1000</v>
      </c>
      <c r="H68" s="193">
        <v>43</v>
      </c>
      <c r="J68" s="289">
        <f>42.5/1</f>
        <v>42.5</v>
      </c>
      <c r="K68" s="295">
        <v>9.5000000000000001E-2</v>
      </c>
      <c r="L68" s="161"/>
    </row>
    <row r="69" spans="2:12" ht="3" customHeight="1" thickBot="1">
      <c r="B69" s="199"/>
      <c r="C69" s="200"/>
      <c r="D69" s="231"/>
      <c r="E69" s="311"/>
      <c r="F69" s="200"/>
      <c r="G69" s="200"/>
      <c r="H69" s="200"/>
      <c r="I69" s="121"/>
    </row>
    <row r="70" spans="2:12" s="121" customFormat="1" ht="16.5" thickBot="1">
      <c r="B70" s="204">
        <v>2740</v>
      </c>
      <c r="C70" s="205" t="s">
        <v>301</v>
      </c>
      <c r="D70" s="232" t="s">
        <v>575</v>
      </c>
      <c r="E70" s="325">
        <f>(J70*K70*PRECOS!N21)</f>
        <v>12.08</v>
      </c>
      <c r="F70" s="205" t="s">
        <v>335</v>
      </c>
      <c r="G70" s="206">
        <v>1000</v>
      </c>
      <c r="H70" s="207">
        <v>40</v>
      </c>
      <c r="J70" s="290">
        <f>40/1</f>
        <v>40</v>
      </c>
      <c r="K70" s="296">
        <v>0.1</v>
      </c>
      <c r="L70" s="161"/>
    </row>
    <row r="71" spans="2:12" ht="3" customHeight="1" thickBot="1">
      <c r="B71" s="88"/>
      <c r="C71" s="89"/>
      <c r="D71" s="89"/>
      <c r="E71" s="310"/>
      <c r="F71" s="181"/>
      <c r="G71" s="181"/>
      <c r="H71" s="181"/>
      <c r="I71" s="121"/>
    </row>
    <row r="72" spans="2:12" s="121" customFormat="1">
      <c r="B72" s="194">
        <v>2266</v>
      </c>
      <c r="C72" s="184" t="s">
        <v>301</v>
      </c>
      <c r="D72" s="184" t="s">
        <v>548</v>
      </c>
      <c r="E72" s="322">
        <f>(J72*K72*PRECOS!N21)</f>
        <v>8.0332000000000008</v>
      </c>
      <c r="F72" s="184" t="s">
        <v>334</v>
      </c>
      <c r="G72" s="202">
        <v>1500</v>
      </c>
      <c r="H72" s="185">
        <v>42</v>
      </c>
      <c r="J72" s="287">
        <f>28/1</f>
        <v>28</v>
      </c>
      <c r="K72" s="293">
        <v>9.5000000000000001E-2</v>
      </c>
      <c r="L72" s="161"/>
    </row>
    <row r="73" spans="2:12" s="121" customFormat="1" ht="16.5" thickBot="1">
      <c r="B73" s="197">
        <v>1599</v>
      </c>
      <c r="C73" s="192" t="s">
        <v>299</v>
      </c>
      <c r="D73" s="192" t="s">
        <v>548</v>
      </c>
      <c r="E73" s="324" t="e">
        <f>(J73*K73*PRECOS!#REF!)</f>
        <v>#REF!</v>
      </c>
      <c r="F73" s="192" t="s">
        <v>334</v>
      </c>
      <c r="G73" s="198">
        <v>1500</v>
      </c>
      <c r="H73" s="193">
        <v>42</v>
      </c>
      <c r="J73" s="289">
        <f>28/1</f>
        <v>28</v>
      </c>
      <c r="K73" s="295">
        <v>9.5000000000000001E-2</v>
      </c>
      <c r="L73" s="161"/>
    </row>
    <row r="74" spans="2:12" s="123" customFormat="1" ht="6" customHeight="1" thickBot="1">
      <c r="B74" s="88"/>
      <c r="C74" s="89"/>
      <c r="D74" s="89"/>
      <c r="E74" s="533"/>
      <c r="F74" s="89"/>
      <c r="G74" s="642"/>
      <c r="H74" s="89"/>
      <c r="J74" s="643"/>
      <c r="K74" s="644"/>
      <c r="L74" s="162"/>
    </row>
    <row r="75" spans="2:12" s="121" customFormat="1" ht="16.5" thickBot="1">
      <c r="B75" s="204">
        <v>1467</v>
      </c>
      <c r="C75" s="205" t="s">
        <v>301</v>
      </c>
      <c r="D75" s="205" t="s">
        <v>62</v>
      </c>
      <c r="E75" s="325">
        <f>(J75*K75*PRECOS!N21)</f>
        <v>14.405399999999998</v>
      </c>
      <c r="F75" s="205" t="s">
        <v>1234</v>
      </c>
      <c r="G75" s="206">
        <v>800</v>
      </c>
      <c r="H75" s="207">
        <v>42</v>
      </c>
      <c r="J75" s="290">
        <v>53</v>
      </c>
      <c r="K75" s="297">
        <v>0.09</v>
      </c>
      <c r="L75" s="161"/>
    </row>
    <row r="76" spans="2:12" s="123" customFormat="1" ht="3.75" customHeight="1">
      <c r="B76" s="88"/>
      <c r="C76" s="89"/>
      <c r="D76" s="89"/>
      <c r="E76" s="533"/>
      <c r="F76" s="89"/>
      <c r="G76" s="642"/>
      <c r="H76" s="89"/>
      <c r="J76" s="643"/>
      <c r="K76" s="644"/>
      <c r="L76" s="162"/>
    </row>
    <row r="77" spans="2:12" s="121" customFormat="1" ht="3" customHeight="1" thickBot="1">
      <c r="B77" s="199"/>
      <c r="C77" s="200"/>
      <c r="D77" s="200"/>
      <c r="E77" s="533"/>
      <c r="F77" s="200"/>
      <c r="G77" s="201"/>
      <c r="H77" s="200"/>
      <c r="J77" s="531"/>
      <c r="K77" s="532"/>
      <c r="L77" s="161"/>
    </row>
    <row r="78" spans="2:12" s="121" customFormat="1" ht="16.5" thickBot="1">
      <c r="B78" s="194">
        <v>2264</v>
      </c>
      <c r="C78" s="184" t="s">
        <v>301</v>
      </c>
      <c r="D78" s="184" t="s">
        <v>988</v>
      </c>
      <c r="E78" s="322">
        <f>(J78*K78*PRECOS!N21)</f>
        <v>16.1721</v>
      </c>
      <c r="F78" s="184" t="s">
        <v>989</v>
      </c>
      <c r="G78" s="202">
        <v>700</v>
      </c>
      <c r="H78" s="185">
        <v>44</v>
      </c>
      <c r="J78" s="290">
        <v>63</v>
      </c>
      <c r="K78" s="297">
        <v>8.5000000000000006E-2</v>
      </c>
      <c r="L78" s="161"/>
    </row>
    <row r="79" spans="2:12" s="121" customFormat="1" ht="16.5" thickBot="1">
      <c r="B79" s="197">
        <v>684</v>
      </c>
      <c r="C79" s="192" t="s">
        <v>299</v>
      </c>
      <c r="D79" s="192" t="s">
        <v>988</v>
      </c>
      <c r="E79" s="322" t="e">
        <f>(J79*K79*PRECOS!#REF!)</f>
        <v>#REF!</v>
      </c>
      <c r="F79" s="192" t="s">
        <v>989</v>
      </c>
      <c r="G79" s="198">
        <v>700</v>
      </c>
      <c r="H79" s="193">
        <v>44</v>
      </c>
      <c r="J79" s="290">
        <v>63</v>
      </c>
      <c r="K79" s="297">
        <v>8.5000000000000006E-2</v>
      </c>
      <c r="L79" s="161"/>
    </row>
    <row r="80" spans="2:12" s="121" customFormat="1" ht="5.25" customHeight="1" thickBot="1">
      <c r="B80" s="199"/>
      <c r="C80" s="200"/>
      <c r="D80" s="200"/>
      <c r="E80" s="641"/>
      <c r="F80" s="200"/>
      <c r="G80" s="201"/>
      <c r="H80" s="200"/>
      <c r="J80" s="531"/>
      <c r="K80" s="532"/>
      <c r="L80" s="161"/>
    </row>
    <row r="81" spans="2:12" s="121" customFormat="1" ht="16.5" thickBot="1">
      <c r="B81" s="204">
        <v>2561</v>
      </c>
      <c r="C81" s="205" t="s">
        <v>301</v>
      </c>
      <c r="D81" s="205" t="s">
        <v>1282</v>
      </c>
      <c r="E81" s="325">
        <f>(J81*K81*PRECOS!N21)</f>
        <v>8.9845000000000006</v>
      </c>
      <c r="F81" s="205" t="s">
        <v>1283</v>
      </c>
      <c r="G81" s="206">
        <v>2500</v>
      </c>
      <c r="H81" s="207">
        <v>87.5</v>
      </c>
      <c r="J81" s="290">
        <v>35</v>
      </c>
      <c r="K81" s="297">
        <v>8.5000000000000006E-2</v>
      </c>
      <c r="L81" s="161"/>
    </row>
    <row r="82" spans="2:12" ht="3.75" customHeight="1" thickBot="1">
      <c r="B82" s="199"/>
      <c r="C82" s="200"/>
      <c r="D82" s="200"/>
      <c r="E82" s="311"/>
      <c r="F82" s="200"/>
      <c r="G82" s="201"/>
      <c r="H82" s="200"/>
      <c r="I82" s="121"/>
    </row>
    <row r="83" spans="2:12" s="121" customFormat="1" ht="16.5" thickBot="1">
      <c r="B83" s="204">
        <v>885</v>
      </c>
      <c r="C83" s="205" t="s">
        <v>301</v>
      </c>
      <c r="D83" s="205" t="s">
        <v>549</v>
      </c>
      <c r="E83" s="325">
        <f>(J83*K83*PRECOS!N21)</f>
        <v>12.004499999999998</v>
      </c>
      <c r="F83" s="205" t="s">
        <v>333</v>
      </c>
      <c r="G83" s="206">
        <v>700</v>
      </c>
      <c r="H83" s="207">
        <v>37</v>
      </c>
      <c r="J83" s="290">
        <f>53/1</f>
        <v>53</v>
      </c>
      <c r="K83" s="296">
        <v>7.4999999999999997E-2</v>
      </c>
      <c r="L83" s="161"/>
    </row>
    <row r="84" spans="2:12" ht="3" customHeight="1" thickBot="1">
      <c r="B84" s="88"/>
      <c r="C84" s="89"/>
      <c r="D84" s="89"/>
      <c r="E84" s="310"/>
      <c r="F84" s="181"/>
      <c r="G84" s="181"/>
      <c r="H84" s="181"/>
      <c r="I84" s="121"/>
    </row>
    <row r="85" spans="2:12" s="121" customFormat="1">
      <c r="B85" s="182">
        <v>2490</v>
      </c>
      <c r="C85" s="183" t="s">
        <v>299</v>
      </c>
      <c r="D85" s="183" t="s">
        <v>538</v>
      </c>
      <c r="E85" s="322" t="e">
        <f>(J85*K85*PRECOS!#REF!)</f>
        <v>#REF!</v>
      </c>
      <c r="F85" s="184" t="s">
        <v>332</v>
      </c>
      <c r="G85" s="202">
        <v>2500</v>
      </c>
      <c r="H85" s="185">
        <v>33</v>
      </c>
      <c r="J85" s="287">
        <f>13/1</f>
        <v>13</v>
      </c>
      <c r="K85" s="293">
        <v>0.08</v>
      </c>
      <c r="L85" s="161"/>
    </row>
    <row r="86" spans="2:12" s="121" customFormat="1" ht="16.5" thickBot="1">
      <c r="B86" s="190">
        <v>2715</v>
      </c>
      <c r="C86" s="191" t="s">
        <v>169</v>
      </c>
      <c r="D86" s="191" t="s">
        <v>538</v>
      </c>
      <c r="E86" s="324" t="e">
        <f>(J86*K86*PRECOS!#REF!)</f>
        <v>#REF!</v>
      </c>
      <c r="F86" s="192" t="s">
        <v>331</v>
      </c>
      <c r="G86" s="198">
        <v>2500</v>
      </c>
      <c r="H86" s="193">
        <v>33</v>
      </c>
      <c r="J86" s="289">
        <f>13/1</f>
        <v>13</v>
      </c>
      <c r="K86" s="295">
        <v>0.11</v>
      </c>
      <c r="L86" s="161"/>
    </row>
    <row r="87" spans="2:12" ht="3.75" customHeight="1" thickBot="1">
      <c r="B87" s="88"/>
      <c r="C87" s="89"/>
      <c r="D87" s="89"/>
      <c r="E87" s="310"/>
      <c r="F87" s="200"/>
      <c r="G87" s="201"/>
      <c r="H87" s="200"/>
      <c r="I87" s="121"/>
    </row>
    <row r="88" spans="2:12" s="121" customFormat="1">
      <c r="B88" s="182">
        <v>2063</v>
      </c>
      <c r="C88" s="183" t="s">
        <v>303</v>
      </c>
      <c r="D88" s="183" t="s">
        <v>550</v>
      </c>
      <c r="E88" s="322" t="e">
        <f>(J88*K88*PRECOS!#REF!)</f>
        <v>#REF!</v>
      </c>
      <c r="F88" s="184" t="s">
        <v>532</v>
      </c>
      <c r="G88" s="202">
        <v>243</v>
      </c>
      <c r="H88" s="185">
        <v>19</v>
      </c>
      <c r="J88" s="287">
        <f>19/1</f>
        <v>19</v>
      </c>
      <c r="K88" s="293">
        <v>6.5000000000000002E-2</v>
      </c>
      <c r="L88" s="161"/>
    </row>
    <row r="89" spans="2:12" s="121" customFormat="1" ht="16.5" thickBot="1">
      <c r="B89" s="190"/>
      <c r="C89" s="191" t="s">
        <v>303</v>
      </c>
      <c r="D89" s="191" t="s">
        <v>550</v>
      </c>
      <c r="E89" s="324" t="e">
        <f>(J89*K89*PRECOS!#REF!)</f>
        <v>#REF!</v>
      </c>
      <c r="F89" s="192" t="s">
        <v>532</v>
      </c>
      <c r="G89" s="198">
        <v>345</v>
      </c>
      <c r="H89" s="193">
        <v>27</v>
      </c>
      <c r="J89" s="289">
        <f>27/1</f>
        <v>27</v>
      </c>
      <c r="K89" s="295">
        <v>6.5000000000000002E-2</v>
      </c>
      <c r="L89" s="161"/>
    </row>
    <row r="90" spans="2:12" s="121" customFormat="1" ht="5.25" customHeight="1" thickBot="1">
      <c r="B90" s="88"/>
      <c r="C90" s="89"/>
      <c r="D90" s="89"/>
      <c r="E90" s="324"/>
      <c r="F90" s="200"/>
      <c r="G90" s="201"/>
      <c r="H90" s="200"/>
      <c r="J90" s="531"/>
      <c r="K90" s="532"/>
      <c r="L90" s="161"/>
    </row>
    <row r="91" spans="2:12" s="121" customFormat="1" ht="16.5" thickBot="1">
      <c r="B91" s="208">
        <v>2804</v>
      </c>
      <c r="C91" s="209" t="s">
        <v>301</v>
      </c>
      <c r="D91" s="209" t="s">
        <v>1669</v>
      </c>
      <c r="E91" s="324">
        <f>(J91*K91*PRECOS!N21)</f>
        <v>9.4223999999999997</v>
      </c>
      <c r="F91" s="205" t="s">
        <v>1667</v>
      </c>
      <c r="G91" s="206">
        <v>2000</v>
      </c>
      <c r="H91" s="207">
        <v>52</v>
      </c>
      <c r="J91" s="290">
        <v>52</v>
      </c>
      <c r="K91" s="297">
        <v>0.06</v>
      </c>
      <c r="L91" s="161"/>
    </row>
    <row r="92" spans="2:12" ht="3" customHeight="1" thickBot="1">
      <c r="B92" s="88"/>
      <c r="C92" s="89"/>
      <c r="D92" s="89"/>
      <c r="E92" s="310"/>
      <c r="F92" s="200"/>
      <c r="G92" s="181"/>
      <c r="H92" s="181"/>
      <c r="I92" s="121"/>
    </row>
    <row r="93" spans="2:12" s="121" customFormat="1">
      <c r="B93" s="194">
        <v>2515</v>
      </c>
      <c r="C93" s="184" t="s">
        <v>301</v>
      </c>
      <c r="D93" s="184" t="s">
        <v>861</v>
      </c>
      <c r="E93" s="322">
        <f>(J93*K93*PRECOS!N21)</f>
        <v>5.8512500000000003</v>
      </c>
      <c r="F93" s="184" t="s">
        <v>330</v>
      </c>
      <c r="G93" s="202">
        <v>2500</v>
      </c>
      <c r="H93" s="185">
        <v>39</v>
      </c>
      <c r="I93" s="490"/>
      <c r="J93" s="287">
        <f>31/2</f>
        <v>15.5</v>
      </c>
      <c r="K93" s="293">
        <v>0.125</v>
      </c>
      <c r="L93" s="161"/>
    </row>
    <row r="94" spans="2:12" s="121" customFormat="1">
      <c r="B94" s="195">
        <v>2357</v>
      </c>
      <c r="C94" s="188" t="s">
        <v>301</v>
      </c>
      <c r="D94" s="188" t="s">
        <v>662</v>
      </c>
      <c r="E94" s="323">
        <f>(J94*K94*PRECOS!N21)</f>
        <v>5.6171999999999995</v>
      </c>
      <c r="F94" s="188" t="s">
        <v>1578</v>
      </c>
      <c r="G94" s="196">
        <v>1500</v>
      </c>
      <c r="H94" s="189">
        <v>46</v>
      </c>
      <c r="I94" s="490"/>
      <c r="J94" s="288">
        <f>31/1</f>
        <v>31</v>
      </c>
      <c r="K94" s="294">
        <v>0.06</v>
      </c>
      <c r="L94" s="161"/>
    </row>
    <row r="95" spans="2:12" s="121" customFormat="1" ht="16.5" thickBot="1">
      <c r="B95" s="197">
        <v>2765</v>
      </c>
      <c r="C95" s="192" t="s">
        <v>304</v>
      </c>
      <c r="D95" s="192" t="s">
        <v>861</v>
      </c>
      <c r="E95" s="324">
        <f>(J95*K95*PRECOS!AA21)</f>
        <v>6.4325000000000001</v>
      </c>
      <c r="F95" s="192" t="s">
        <v>330</v>
      </c>
      <c r="G95" s="198">
        <v>1250</v>
      </c>
      <c r="H95" s="193">
        <v>39</v>
      </c>
      <c r="I95" s="490"/>
      <c r="J95" s="289">
        <f>31/2</f>
        <v>15.5</v>
      </c>
      <c r="K95" s="295">
        <v>0.125</v>
      </c>
      <c r="L95" s="161"/>
    </row>
    <row r="96" spans="2:12" s="121" customFormat="1" ht="6" customHeight="1" thickBot="1">
      <c r="B96" s="199"/>
      <c r="C96" s="200"/>
      <c r="D96" s="200"/>
      <c r="E96" s="641"/>
      <c r="F96" s="200"/>
      <c r="G96" s="201"/>
      <c r="H96" s="200"/>
      <c r="I96" s="490"/>
      <c r="J96" s="531"/>
      <c r="K96" s="532"/>
      <c r="L96" s="161"/>
    </row>
    <row r="97" spans="2:12" s="121" customFormat="1" ht="16.5" thickBot="1">
      <c r="B97" s="204"/>
      <c r="C97" s="205" t="s">
        <v>2368</v>
      </c>
      <c r="D97" s="205" t="s">
        <v>2341</v>
      </c>
      <c r="E97" s="325"/>
      <c r="F97" s="205" t="s">
        <v>2367</v>
      </c>
      <c r="G97" s="206">
        <v>300</v>
      </c>
      <c r="H97" s="207">
        <v>32</v>
      </c>
      <c r="I97" s="490"/>
      <c r="J97" s="290"/>
      <c r="K97" s="297"/>
      <c r="L97" s="161"/>
    </row>
    <row r="98" spans="2:12" ht="3.75" customHeight="1" thickBot="1">
      <c r="B98" s="88"/>
      <c r="C98" s="89"/>
      <c r="D98" s="89"/>
      <c r="E98" s="310"/>
      <c r="F98" s="181"/>
      <c r="G98" s="181"/>
      <c r="H98" s="181"/>
      <c r="I98" s="121"/>
    </row>
    <row r="99" spans="2:12" s="121" customFormat="1">
      <c r="B99" s="194">
        <v>818</v>
      </c>
      <c r="C99" s="184" t="s">
        <v>301</v>
      </c>
      <c r="D99" s="184" t="s">
        <v>551</v>
      </c>
      <c r="E99" s="322">
        <f>(J99*K99*PRECOS!N21)</f>
        <v>11.90484</v>
      </c>
      <c r="F99" s="184" t="s">
        <v>329</v>
      </c>
      <c r="G99" s="202">
        <v>1250</v>
      </c>
      <c r="H99" s="185">
        <v>46</v>
      </c>
      <c r="J99" s="287">
        <f>73/2</f>
        <v>36.5</v>
      </c>
      <c r="K99" s="293">
        <v>0.108</v>
      </c>
      <c r="L99" s="161"/>
    </row>
    <row r="100" spans="2:12" s="121" customFormat="1" ht="16.5" thickBot="1">
      <c r="B100" s="197">
        <v>2586</v>
      </c>
      <c r="C100" s="192" t="s">
        <v>300</v>
      </c>
      <c r="D100" s="192" t="s">
        <v>551</v>
      </c>
      <c r="E100" s="324">
        <f>(J100*K100*PRECOS!N22)</f>
        <v>11.707740000000001</v>
      </c>
      <c r="F100" s="192" t="s">
        <v>329</v>
      </c>
      <c r="G100" s="198">
        <v>1250</v>
      </c>
      <c r="H100" s="193">
        <v>46</v>
      </c>
      <c r="J100" s="289">
        <f>73/2</f>
        <v>36.5</v>
      </c>
      <c r="K100" s="295">
        <v>0.108</v>
      </c>
      <c r="L100" s="161"/>
    </row>
    <row r="101" spans="2:12" ht="3" customHeight="1" thickBot="1">
      <c r="B101" s="88"/>
      <c r="C101" s="89"/>
      <c r="D101" s="89"/>
      <c r="E101" s="310"/>
      <c r="F101" s="181"/>
      <c r="G101" s="181"/>
      <c r="H101" s="181"/>
      <c r="I101" s="121"/>
    </row>
    <row r="102" spans="2:12" s="121" customFormat="1">
      <c r="B102" s="182">
        <v>822</v>
      </c>
      <c r="C102" s="184" t="s">
        <v>301</v>
      </c>
      <c r="D102" s="183" t="s">
        <v>552</v>
      </c>
      <c r="E102" s="322">
        <f>(J102*K102*PRECOS!N21)</f>
        <v>8.6432400000000005</v>
      </c>
      <c r="F102" s="184" t="s">
        <v>328</v>
      </c>
      <c r="G102" s="202">
        <v>1500</v>
      </c>
      <c r="H102" s="185">
        <v>40</v>
      </c>
      <c r="J102" s="287">
        <f>53/2</f>
        <v>26.5</v>
      </c>
      <c r="K102" s="293">
        <v>0.108</v>
      </c>
      <c r="L102" s="161"/>
    </row>
    <row r="103" spans="2:12" s="121" customFormat="1">
      <c r="B103" s="186">
        <v>2881</v>
      </c>
      <c r="C103" s="188" t="s">
        <v>300</v>
      </c>
      <c r="D103" s="187" t="s">
        <v>552</v>
      </c>
      <c r="E103" s="323">
        <f>(J103*K103*PRECOS!N22)</f>
        <v>8.50014</v>
      </c>
      <c r="F103" s="188" t="s">
        <v>328</v>
      </c>
      <c r="G103" s="196">
        <v>1500</v>
      </c>
      <c r="H103" s="189">
        <v>40</v>
      </c>
      <c r="J103" s="288">
        <f>53/2</f>
        <v>26.5</v>
      </c>
      <c r="K103" s="294">
        <v>0.108</v>
      </c>
      <c r="L103" s="161"/>
    </row>
    <row r="104" spans="2:12" s="121" customFormat="1" ht="16.5" thickBot="1">
      <c r="B104" s="190">
        <v>1712</v>
      </c>
      <c r="C104" s="192" t="s">
        <v>300</v>
      </c>
      <c r="D104" s="191" t="s">
        <v>566</v>
      </c>
      <c r="E104" s="324">
        <f>(J104*K104*PRECOS!N22)</f>
        <v>8.50014</v>
      </c>
      <c r="F104" s="192" t="s">
        <v>328</v>
      </c>
      <c r="G104" s="198">
        <v>750</v>
      </c>
      <c r="H104" s="193">
        <v>40</v>
      </c>
      <c r="J104" s="289">
        <f>53/1</f>
        <v>53</v>
      </c>
      <c r="K104" s="295">
        <v>5.3999999999999999E-2</v>
      </c>
      <c r="L104" s="161"/>
    </row>
    <row r="105" spans="2:12" ht="3" customHeight="1" thickBot="1">
      <c r="B105" s="88"/>
      <c r="C105" s="89"/>
      <c r="D105" s="89"/>
      <c r="E105" s="310"/>
      <c r="F105" s="181"/>
      <c r="G105" s="181"/>
      <c r="H105" s="181"/>
      <c r="I105" s="121"/>
    </row>
    <row r="106" spans="2:12" s="121" customFormat="1">
      <c r="B106" s="194">
        <v>855</v>
      </c>
      <c r="C106" s="184" t="s">
        <v>301</v>
      </c>
      <c r="D106" s="184" t="s">
        <v>553</v>
      </c>
      <c r="E106" s="322">
        <f>(J106*K106*PRECOS!N21)</f>
        <v>6.849359999999999</v>
      </c>
      <c r="F106" s="184" t="s">
        <v>327</v>
      </c>
      <c r="G106" s="202">
        <v>2000</v>
      </c>
      <c r="H106" s="185">
        <v>42</v>
      </c>
      <c r="J106" s="287">
        <f>42/2</f>
        <v>21</v>
      </c>
      <c r="K106" s="293">
        <v>0.108</v>
      </c>
      <c r="L106" s="161"/>
    </row>
    <row r="107" spans="2:12" s="121" customFormat="1">
      <c r="B107" s="195">
        <v>2412</v>
      </c>
      <c r="C107" s="188" t="s">
        <v>299</v>
      </c>
      <c r="D107" s="188" t="s">
        <v>553</v>
      </c>
      <c r="E107" s="323" t="e">
        <f>(J107*K107*PRECOS!#REF!)</f>
        <v>#REF!</v>
      </c>
      <c r="F107" s="188" t="s">
        <v>327</v>
      </c>
      <c r="G107" s="196">
        <v>2000</v>
      </c>
      <c r="H107" s="189">
        <v>42</v>
      </c>
      <c r="J107" s="288">
        <f>42/2</f>
        <v>21</v>
      </c>
      <c r="K107" s="294">
        <v>0.108</v>
      </c>
      <c r="L107" s="161"/>
    </row>
    <row r="108" spans="2:12" s="121" customFormat="1" ht="16.5" thickBot="1">
      <c r="B108" s="197">
        <v>2903</v>
      </c>
      <c r="C108" s="192" t="s">
        <v>312</v>
      </c>
      <c r="D108" s="192" t="s">
        <v>553</v>
      </c>
      <c r="E108" s="324">
        <f>(J108*K108*PRECOS!Y21)</f>
        <v>7.5297599999999987</v>
      </c>
      <c r="F108" s="192" t="s">
        <v>327</v>
      </c>
      <c r="G108" s="198">
        <v>2000</v>
      </c>
      <c r="H108" s="193">
        <v>42</v>
      </c>
      <c r="J108" s="289">
        <f>42/2</f>
        <v>21</v>
      </c>
      <c r="K108" s="295">
        <v>0.108</v>
      </c>
      <c r="L108" s="161"/>
    </row>
    <row r="109" spans="2:12" s="121" customFormat="1" ht="5.25" customHeight="1" thickBot="1">
      <c r="B109" s="199"/>
      <c r="C109" s="200"/>
      <c r="D109" s="200"/>
      <c r="E109" s="641"/>
      <c r="F109" s="200"/>
      <c r="G109" s="201"/>
      <c r="H109" s="200"/>
      <c r="J109" s="531"/>
      <c r="K109" s="532"/>
      <c r="L109" s="161"/>
    </row>
    <row r="110" spans="2:12" s="121" customFormat="1" ht="16.5" thickBot="1">
      <c r="B110" s="204">
        <v>1350</v>
      </c>
      <c r="C110" s="205" t="s">
        <v>301</v>
      </c>
      <c r="D110" s="205" t="s">
        <v>1586</v>
      </c>
      <c r="E110" s="325"/>
      <c r="F110" s="205" t="s">
        <v>1587</v>
      </c>
      <c r="G110" s="206">
        <v>2000</v>
      </c>
      <c r="H110" s="207">
        <v>39</v>
      </c>
      <c r="J110" s="893">
        <v>19.5</v>
      </c>
      <c r="K110" s="327">
        <v>0.108</v>
      </c>
      <c r="L110" s="161"/>
    </row>
    <row r="111" spans="2:12" ht="3.75" customHeight="1" thickBot="1">
      <c r="B111" s="199"/>
      <c r="C111" s="200"/>
      <c r="D111" s="200"/>
      <c r="E111" s="311"/>
      <c r="F111" s="181"/>
      <c r="G111" s="181"/>
      <c r="H111" s="181"/>
      <c r="I111" s="121"/>
    </row>
    <row r="112" spans="2:12">
      <c r="B112" s="194">
        <v>1397</v>
      </c>
      <c r="C112" s="184" t="s">
        <v>301</v>
      </c>
      <c r="D112" s="184" t="s">
        <v>554</v>
      </c>
      <c r="E112" s="322">
        <f>(J112*K112*PRECOS!N21)</f>
        <v>5.38164</v>
      </c>
      <c r="F112" s="184" t="s">
        <v>317</v>
      </c>
      <c r="G112" s="202">
        <v>2500</v>
      </c>
      <c r="H112" s="185">
        <v>42</v>
      </c>
      <c r="I112" s="121"/>
      <c r="J112" s="287">
        <f>33/2</f>
        <v>16.5</v>
      </c>
      <c r="K112" s="293">
        <v>0.108</v>
      </c>
    </row>
    <row r="113" spans="2:12" s="121" customFormat="1">
      <c r="B113" s="195">
        <v>1555</v>
      </c>
      <c r="C113" s="188" t="s">
        <v>301</v>
      </c>
      <c r="D113" s="188" t="s">
        <v>567</v>
      </c>
      <c r="E113" s="323">
        <f>(J113*K113*PRECOS!N21)</f>
        <v>5.4813000000000001</v>
      </c>
      <c r="F113" s="188" t="s">
        <v>326</v>
      </c>
      <c r="G113" s="196">
        <v>1250</v>
      </c>
      <c r="H113" s="189">
        <v>42</v>
      </c>
      <c r="J113" s="288">
        <f>33/1</f>
        <v>33</v>
      </c>
      <c r="K113" s="294">
        <v>5.5E-2</v>
      </c>
      <c r="L113" s="161"/>
    </row>
    <row r="114" spans="2:12" s="121" customFormat="1">
      <c r="B114" s="195">
        <v>2908</v>
      </c>
      <c r="C114" s="188" t="s">
        <v>300</v>
      </c>
      <c r="D114" s="188" t="s">
        <v>554</v>
      </c>
      <c r="E114" s="323">
        <f>(J114*K114*PRECOS!N22)</f>
        <v>5.2925400000000007</v>
      </c>
      <c r="F114" s="188" t="s">
        <v>317</v>
      </c>
      <c r="G114" s="196">
        <v>2500</v>
      </c>
      <c r="H114" s="189">
        <v>42</v>
      </c>
      <c r="J114" s="288">
        <f>33/2</f>
        <v>16.5</v>
      </c>
      <c r="K114" s="294">
        <v>0.108</v>
      </c>
      <c r="L114" s="161"/>
    </row>
    <row r="115" spans="2:12" s="121" customFormat="1" ht="17.25" customHeight="1" thickBot="1">
      <c r="B115" s="197">
        <v>3016</v>
      </c>
      <c r="C115" s="192" t="s">
        <v>395</v>
      </c>
      <c r="D115" s="192" t="s">
        <v>554</v>
      </c>
      <c r="E115" s="324" t="e">
        <f>(J115*K115*PRECOS!#REF!)</f>
        <v>#REF!</v>
      </c>
      <c r="F115" s="192" t="s">
        <v>317</v>
      </c>
      <c r="G115" s="198">
        <v>2500</v>
      </c>
      <c r="H115" s="193">
        <v>42</v>
      </c>
      <c r="J115" s="289">
        <f>33/2</f>
        <v>16.5</v>
      </c>
      <c r="K115" s="295">
        <v>0.108</v>
      </c>
      <c r="L115" s="161"/>
    </row>
    <row r="116" spans="2:12" ht="3" customHeight="1" thickBot="1">
      <c r="B116" s="88"/>
      <c r="C116" s="89"/>
      <c r="D116" s="89"/>
      <c r="E116" s="310"/>
      <c r="F116" s="181"/>
      <c r="G116" s="181"/>
      <c r="H116" s="181"/>
      <c r="I116" s="121"/>
    </row>
    <row r="117" spans="2:12" ht="16.5" thickBot="1">
      <c r="B117" s="208">
        <v>3295</v>
      </c>
      <c r="C117" s="209" t="s">
        <v>301</v>
      </c>
      <c r="D117" s="209" t="s">
        <v>2121</v>
      </c>
      <c r="E117" s="1091"/>
      <c r="F117" s="209" t="s">
        <v>321</v>
      </c>
      <c r="G117" s="206">
        <v>3000</v>
      </c>
      <c r="H117" s="207">
        <v>42</v>
      </c>
      <c r="I117" s="121"/>
      <c r="J117" s="290">
        <v>14</v>
      </c>
      <c r="K117" s="297">
        <v>0.11</v>
      </c>
    </row>
    <row r="118" spans="2:12" ht="3" customHeight="1" thickBot="1">
      <c r="B118" s="88"/>
      <c r="C118" s="89"/>
      <c r="D118" s="89"/>
      <c r="E118" s="310"/>
      <c r="F118" s="181"/>
      <c r="G118" s="181"/>
      <c r="H118" s="181"/>
      <c r="I118" s="121"/>
    </row>
    <row r="119" spans="2:12" s="121" customFormat="1">
      <c r="B119" s="194">
        <v>908</v>
      </c>
      <c r="C119" s="184" t="s">
        <v>301</v>
      </c>
      <c r="D119" s="184" t="s">
        <v>555</v>
      </c>
      <c r="E119" s="322">
        <f>(J119*K119*PRECOS!N21)</f>
        <v>3.7508400000000002</v>
      </c>
      <c r="F119" s="184" t="s">
        <v>325</v>
      </c>
      <c r="G119" s="202">
        <v>3500</v>
      </c>
      <c r="H119" s="185">
        <v>41</v>
      </c>
      <c r="J119" s="287">
        <f>23/2</f>
        <v>11.5</v>
      </c>
      <c r="K119" s="293">
        <v>0.108</v>
      </c>
      <c r="L119" s="161"/>
    </row>
    <row r="120" spans="2:12" s="121" customFormat="1" ht="16.5" thickBot="1">
      <c r="B120" s="197">
        <v>1395</v>
      </c>
      <c r="C120" s="192" t="s">
        <v>299</v>
      </c>
      <c r="D120" s="192" t="s">
        <v>555</v>
      </c>
      <c r="E120" s="324" t="e">
        <f>(J120*K120*PRECOS!#REF!)</f>
        <v>#REF!</v>
      </c>
      <c r="F120" s="192" t="s">
        <v>325</v>
      </c>
      <c r="G120" s="198">
        <v>4000</v>
      </c>
      <c r="H120" s="193">
        <v>46</v>
      </c>
      <c r="J120" s="289">
        <f>23/2</f>
        <v>11.5</v>
      </c>
      <c r="K120" s="295">
        <v>0.108</v>
      </c>
      <c r="L120" s="161"/>
    </row>
    <row r="121" spans="2:12" s="121" customFormat="1" ht="4.5" customHeight="1" thickBot="1">
      <c r="B121" s="199"/>
      <c r="C121" s="200"/>
      <c r="D121" s="200"/>
      <c r="E121" s="533"/>
      <c r="F121" s="200"/>
      <c r="G121" s="201"/>
      <c r="H121" s="200"/>
      <c r="J121" s="531"/>
      <c r="K121" s="532"/>
      <c r="L121" s="161"/>
    </row>
    <row r="122" spans="2:12" s="121" customFormat="1" ht="16.5" thickBot="1">
      <c r="B122" s="204">
        <v>2720</v>
      </c>
      <c r="C122" s="205" t="s">
        <v>301</v>
      </c>
      <c r="D122" s="205" t="s">
        <v>1233</v>
      </c>
      <c r="E122" s="325">
        <f>(J122*K122*PRECOS!N21)</f>
        <v>3.8052000000000001</v>
      </c>
      <c r="F122" s="205" t="s">
        <v>1232</v>
      </c>
      <c r="G122" s="206">
        <v>3000</v>
      </c>
      <c r="H122" s="207">
        <v>36</v>
      </c>
      <c r="J122" s="290">
        <v>12</v>
      </c>
      <c r="K122" s="297">
        <v>0.105</v>
      </c>
      <c r="L122" s="161"/>
    </row>
    <row r="123" spans="2:12" s="121" customFormat="1" ht="3.75" customHeight="1" thickBot="1">
      <c r="B123" s="199"/>
      <c r="C123" s="200"/>
      <c r="D123" s="200"/>
      <c r="E123" s="311"/>
      <c r="F123" s="200"/>
      <c r="G123" s="201"/>
      <c r="H123" s="200"/>
      <c r="J123" s="286"/>
      <c r="K123" s="292"/>
      <c r="L123" s="161"/>
    </row>
    <row r="124" spans="2:12" s="121" customFormat="1">
      <c r="B124" s="194">
        <v>1106</v>
      </c>
      <c r="C124" s="184" t="s">
        <v>301</v>
      </c>
      <c r="D124" s="184" t="s">
        <v>597</v>
      </c>
      <c r="E124" s="322">
        <f>(J124*K124*PRECOS!N21)</f>
        <v>5.5870000000000006</v>
      </c>
      <c r="F124" s="184" t="s">
        <v>598</v>
      </c>
      <c r="G124" s="202">
        <v>2500</v>
      </c>
      <c r="H124" s="185">
        <v>47</v>
      </c>
      <c r="J124" s="287">
        <f>37/2</f>
        <v>18.5</v>
      </c>
      <c r="K124" s="293">
        <v>0.1</v>
      </c>
      <c r="L124" s="161"/>
    </row>
    <row r="125" spans="2:12" s="121" customFormat="1" ht="16.5" thickBot="1">
      <c r="B125" s="197">
        <v>2823</v>
      </c>
      <c r="C125" s="192" t="s">
        <v>304</v>
      </c>
      <c r="D125" s="192" t="s">
        <v>597</v>
      </c>
      <c r="E125" s="324">
        <f>(J125*K125*PRECOS!Y21)</f>
        <v>6.4490999999999996</v>
      </c>
      <c r="F125" s="192" t="s">
        <v>599</v>
      </c>
      <c r="G125" s="198">
        <v>2500</v>
      </c>
      <c r="H125" s="193">
        <v>47</v>
      </c>
      <c r="J125" s="289">
        <f>37/2</f>
        <v>18.5</v>
      </c>
      <c r="K125" s="295">
        <v>0.105</v>
      </c>
      <c r="L125" s="161"/>
    </row>
    <row r="126" spans="2:12" ht="3.75" customHeight="1" thickBot="1">
      <c r="B126" s="88"/>
      <c r="C126" s="89"/>
      <c r="D126" s="89"/>
      <c r="E126" s="310"/>
      <c r="F126" s="181"/>
      <c r="G126" s="181"/>
      <c r="H126" s="181"/>
      <c r="I126" s="121"/>
    </row>
    <row r="127" spans="2:12" s="121" customFormat="1" ht="16.5" thickBot="1">
      <c r="B127" s="208">
        <v>2039</v>
      </c>
      <c r="C127" s="205" t="s">
        <v>301</v>
      </c>
      <c r="D127" s="209" t="s">
        <v>573</v>
      </c>
      <c r="E127" s="325">
        <f>(J127*K127*PRECOS!N21)</f>
        <v>7.8822000000000001</v>
      </c>
      <c r="F127" s="205" t="s">
        <v>1185</v>
      </c>
      <c r="G127" s="206">
        <v>1500</v>
      </c>
      <c r="H127" s="207">
        <v>44</v>
      </c>
      <c r="J127" s="290">
        <f>58/2</f>
        <v>29</v>
      </c>
      <c r="K127" s="297">
        <v>0.09</v>
      </c>
      <c r="L127" s="161"/>
    </row>
    <row r="128" spans="2:12" ht="6" customHeight="1" thickBot="1">
      <c r="B128" s="88"/>
      <c r="C128" s="89"/>
      <c r="D128" s="89"/>
      <c r="E128" s="310"/>
      <c r="F128" s="181"/>
      <c r="G128" s="181"/>
      <c r="H128" s="181"/>
      <c r="I128" s="121"/>
    </row>
    <row r="129" spans="2:12" ht="16.5" customHeight="1">
      <c r="B129" s="182">
        <v>616</v>
      </c>
      <c r="C129" s="183" t="s">
        <v>301</v>
      </c>
      <c r="D129" s="183" t="s">
        <v>1010</v>
      </c>
      <c r="E129" s="322">
        <f>(J129*K129*PRECOS!N21)</f>
        <v>4.3487999999999998</v>
      </c>
      <c r="F129" s="184" t="s">
        <v>1011</v>
      </c>
      <c r="G129" s="202">
        <v>2500</v>
      </c>
      <c r="H129" s="185">
        <v>40</v>
      </c>
      <c r="I129" s="121"/>
      <c r="J129" s="287">
        <v>16</v>
      </c>
      <c r="K129" s="293">
        <v>0.09</v>
      </c>
    </row>
    <row r="130" spans="2:12" ht="16.5" customHeight="1" thickBot="1">
      <c r="B130" s="212">
        <v>2040</v>
      </c>
      <c r="C130" s="213" t="s">
        <v>304</v>
      </c>
      <c r="D130" s="213" t="s">
        <v>1010</v>
      </c>
      <c r="E130" s="324"/>
      <c r="F130" s="214" t="s">
        <v>1011</v>
      </c>
      <c r="G130" s="542">
        <v>2500</v>
      </c>
      <c r="H130" s="215">
        <v>40</v>
      </c>
      <c r="I130" s="121"/>
      <c r="J130" s="288">
        <v>16</v>
      </c>
      <c r="K130" s="294">
        <v>0.09</v>
      </c>
    </row>
    <row r="131" spans="2:12" ht="16.5" customHeight="1" thickBot="1">
      <c r="B131" s="190">
        <v>3011</v>
      </c>
      <c r="C131" s="191" t="s">
        <v>312</v>
      </c>
      <c r="D131" s="191" t="s">
        <v>1010</v>
      </c>
      <c r="E131" s="322"/>
      <c r="F131" s="192" t="s">
        <v>1011</v>
      </c>
      <c r="G131" s="198">
        <v>2500</v>
      </c>
      <c r="H131" s="193">
        <v>40</v>
      </c>
      <c r="I131" s="121"/>
      <c r="J131" s="289">
        <v>16</v>
      </c>
      <c r="K131" s="295">
        <v>0.09</v>
      </c>
    </row>
    <row r="132" spans="2:12" ht="3" customHeight="1" thickBot="1">
      <c r="B132" s="88"/>
      <c r="C132" s="89"/>
      <c r="D132" s="89"/>
      <c r="E132" s="310"/>
      <c r="F132" s="181"/>
      <c r="G132" s="181"/>
      <c r="H132" s="181"/>
      <c r="I132" s="121"/>
      <c r="K132" s="543">
        <v>0.09</v>
      </c>
    </row>
    <row r="133" spans="2:12" s="121" customFormat="1">
      <c r="B133" s="182">
        <v>414</v>
      </c>
      <c r="C133" s="184" t="s">
        <v>301</v>
      </c>
      <c r="D133" s="183" t="s">
        <v>663</v>
      </c>
      <c r="E133" s="322">
        <f>(J133*K133*PRECOS!N21)</f>
        <v>2.3103000000000002</v>
      </c>
      <c r="F133" s="184" t="s">
        <v>324</v>
      </c>
      <c r="G133" s="202">
        <v>5000</v>
      </c>
      <c r="H133" s="185">
        <v>43</v>
      </c>
      <c r="J133" s="287">
        <f>17/2</f>
        <v>8.5</v>
      </c>
      <c r="K133" s="293">
        <v>0.09</v>
      </c>
      <c r="L133" s="161"/>
    </row>
    <row r="134" spans="2:12" s="121" customFormat="1" ht="16.5" thickBot="1">
      <c r="B134" s="190">
        <v>2481</v>
      </c>
      <c r="C134" s="192" t="s">
        <v>300</v>
      </c>
      <c r="D134" s="191" t="s">
        <v>663</v>
      </c>
      <c r="E134" s="324">
        <f>(J134*K134*PRECOS!N22)</f>
        <v>2.2720500000000001</v>
      </c>
      <c r="F134" s="192" t="s">
        <v>324</v>
      </c>
      <c r="G134" s="198">
        <v>5000</v>
      </c>
      <c r="H134" s="193">
        <v>43</v>
      </c>
      <c r="J134" s="289">
        <f>17/2</f>
        <v>8.5</v>
      </c>
      <c r="K134" s="295">
        <v>0.09</v>
      </c>
      <c r="L134" s="161"/>
    </row>
    <row r="135" spans="2:12" ht="3.75" customHeight="1" thickBot="1">
      <c r="B135" s="88"/>
      <c r="C135" s="89"/>
      <c r="D135" s="89"/>
      <c r="E135" s="310"/>
      <c r="F135" s="181"/>
      <c r="G135" s="181"/>
      <c r="H135" s="181"/>
      <c r="I135" s="121"/>
    </row>
    <row r="136" spans="2:12" s="121" customFormat="1">
      <c r="B136" s="182">
        <v>2115</v>
      </c>
      <c r="C136" s="183" t="s">
        <v>303</v>
      </c>
      <c r="D136" s="183" t="s">
        <v>556</v>
      </c>
      <c r="E136" s="322" t="e">
        <f>(J136*K136*PRECOS!#REF!)</f>
        <v>#REF!</v>
      </c>
      <c r="F136" s="184" t="s">
        <v>378</v>
      </c>
      <c r="G136" s="184">
        <v>640</v>
      </c>
      <c r="H136" s="185">
        <v>27</v>
      </c>
      <c r="J136" s="287">
        <v>27</v>
      </c>
      <c r="K136" s="293">
        <v>4.2000000000000003E-2</v>
      </c>
      <c r="L136" s="161">
        <v>3.52</v>
      </c>
    </row>
    <row r="137" spans="2:12" s="121" customFormat="1" ht="16.5" thickBot="1">
      <c r="B137" s="190">
        <v>1614</v>
      </c>
      <c r="C137" s="192" t="s">
        <v>301</v>
      </c>
      <c r="D137" s="191" t="s">
        <v>557</v>
      </c>
      <c r="E137" s="324">
        <f>(J137*K137*PRECOS!N21)</f>
        <v>5.51905</v>
      </c>
      <c r="F137" s="192" t="s">
        <v>323</v>
      </c>
      <c r="G137" s="198">
        <v>2000</v>
      </c>
      <c r="H137" s="193">
        <v>43</v>
      </c>
      <c r="J137" s="289">
        <f>43/2</f>
        <v>21.5</v>
      </c>
      <c r="K137" s="295">
        <v>8.5000000000000006E-2</v>
      </c>
      <c r="L137" s="161"/>
    </row>
    <row r="138" spans="2:12" s="121" customFormat="1" ht="5.25" customHeight="1" thickBot="1">
      <c r="B138" s="88"/>
      <c r="C138" s="200"/>
      <c r="D138" s="89"/>
      <c r="E138" s="641"/>
      <c r="F138" s="200"/>
      <c r="G138" s="201"/>
      <c r="H138" s="200"/>
      <c r="J138" s="531"/>
      <c r="K138" s="532"/>
      <c r="L138" s="161"/>
    </row>
    <row r="139" spans="2:12" s="121" customFormat="1" ht="16.5" thickBot="1">
      <c r="B139" s="208">
        <v>4029</v>
      </c>
      <c r="C139" s="205" t="s">
        <v>1974</v>
      </c>
      <c r="D139" s="209" t="s">
        <v>1975</v>
      </c>
      <c r="E139" s="325"/>
      <c r="F139" s="205" t="s">
        <v>1976</v>
      </c>
      <c r="G139" s="206">
        <v>1000</v>
      </c>
      <c r="H139" s="207">
        <v>21</v>
      </c>
      <c r="J139" s="290">
        <v>21</v>
      </c>
      <c r="K139" s="297">
        <v>0.115</v>
      </c>
      <c r="L139" s="161"/>
    </row>
    <row r="140" spans="2:12" ht="3" customHeight="1" thickBot="1">
      <c r="B140" s="88"/>
      <c r="C140" s="200"/>
      <c r="D140" s="89"/>
      <c r="E140" s="310"/>
      <c r="F140" s="200"/>
      <c r="G140" s="201"/>
      <c r="H140" s="200"/>
      <c r="I140" s="121"/>
    </row>
    <row r="141" spans="2:12" s="121" customFormat="1">
      <c r="B141" s="182">
        <v>1960</v>
      </c>
      <c r="C141" s="184" t="s">
        <v>301</v>
      </c>
      <c r="D141" s="183" t="s">
        <v>858</v>
      </c>
      <c r="E141" s="322">
        <f>(J141*K141*PRECOS!N21)</f>
        <v>4.7615333333333334</v>
      </c>
      <c r="F141" s="184" t="s">
        <v>322</v>
      </c>
      <c r="G141" s="202">
        <v>3000</v>
      </c>
      <c r="H141" s="185">
        <v>43</v>
      </c>
      <c r="J141" s="287">
        <f>43/3</f>
        <v>14.333333333333334</v>
      </c>
      <c r="K141" s="293">
        <v>0.11</v>
      </c>
      <c r="L141" s="161"/>
    </row>
    <row r="142" spans="2:12" s="121" customFormat="1" ht="16.5" thickBot="1">
      <c r="B142" s="190">
        <v>3131</v>
      </c>
      <c r="C142" s="192" t="s">
        <v>299</v>
      </c>
      <c r="D142" s="191" t="s">
        <v>858</v>
      </c>
      <c r="E142" s="324" t="e">
        <f>(J142*K142*PRECOS!#REF!)</f>
        <v>#REF!</v>
      </c>
      <c r="F142" s="192" t="s">
        <v>322</v>
      </c>
      <c r="G142" s="198">
        <v>3000</v>
      </c>
      <c r="H142" s="193">
        <v>43</v>
      </c>
      <c r="J142" s="289">
        <f>43/3</f>
        <v>14.333333333333334</v>
      </c>
      <c r="K142" s="295">
        <v>0.11</v>
      </c>
      <c r="L142" s="161"/>
    </row>
    <row r="143" spans="2:12" s="121" customFormat="1" ht="6" customHeight="1">
      <c r="B143" s="88"/>
      <c r="C143" s="200"/>
      <c r="D143" s="89"/>
      <c r="E143" s="641"/>
      <c r="F143" s="200"/>
      <c r="G143" s="201"/>
      <c r="H143" s="200"/>
      <c r="J143" s="489"/>
      <c r="K143" s="532"/>
      <c r="L143" s="161"/>
    </row>
    <row r="144" spans="2:12" s="121" customFormat="1">
      <c r="B144" s="1135"/>
      <c r="C144" s="188" t="s">
        <v>1960</v>
      </c>
      <c r="D144" s="187" t="s">
        <v>2214</v>
      </c>
      <c r="E144" s="323"/>
      <c r="F144" s="188" t="s">
        <v>2215</v>
      </c>
      <c r="G144" s="196">
        <v>3000</v>
      </c>
      <c r="H144" s="188">
        <v>51</v>
      </c>
      <c r="J144" s="489"/>
      <c r="K144" s="532"/>
      <c r="L144" s="161"/>
    </row>
    <row r="145" spans="2:12" ht="3" customHeight="1" thickBot="1">
      <c r="B145" s="88"/>
      <c r="C145" s="89"/>
      <c r="D145" s="89"/>
      <c r="E145" s="310"/>
      <c r="F145" s="181"/>
      <c r="G145" s="181"/>
      <c r="H145" s="181"/>
      <c r="I145" s="121"/>
      <c r="J145" s="291">
        <f>43/2</f>
        <v>21.5</v>
      </c>
    </row>
    <row r="146" spans="2:12">
      <c r="B146" s="182">
        <v>843</v>
      </c>
      <c r="C146" s="184" t="s">
        <v>301</v>
      </c>
      <c r="D146" s="184" t="s">
        <v>857</v>
      </c>
      <c r="E146" s="322">
        <f>(J146*K146*PRECOS!N21)</f>
        <v>2.718</v>
      </c>
      <c r="F146" s="184" t="s">
        <v>856</v>
      </c>
      <c r="G146" s="202">
        <v>5000</v>
      </c>
      <c r="H146" s="185">
        <v>42</v>
      </c>
      <c r="I146" s="121"/>
      <c r="J146" s="287">
        <f>25/3</f>
        <v>8.3333333333333339</v>
      </c>
      <c r="K146" s="293">
        <v>0.108</v>
      </c>
    </row>
    <row r="147" spans="2:12" ht="16.5" thickBot="1">
      <c r="B147" s="190">
        <v>3163</v>
      </c>
      <c r="C147" s="192" t="s">
        <v>312</v>
      </c>
      <c r="D147" s="192" t="s">
        <v>857</v>
      </c>
      <c r="E147" s="324">
        <f>(J147*K147*PRECOS!AC21)</f>
        <v>2.988</v>
      </c>
      <c r="F147" s="192" t="s">
        <v>856</v>
      </c>
      <c r="G147" s="198">
        <v>5000</v>
      </c>
      <c r="H147" s="193">
        <v>42</v>
      </c>
      <c r="I147" s="121"/>
      <c r="J147" s="289">
        <f>25/3</f>
        <v>8.3333333333333339</v>
      </c>
      <c r="K147" s="295">
        <v>0.108</v>
      </c>
    </row>
    <row r="148" spans="2:12" ht="3" customHeight="1" thickBot="1">
      <c r="B148" s="88"/>
      <c r="C148" s="89"/>
      <c r="D148" s="89"/>
      <c r="E148" s="310"/>
      <c r="F148" s="181"/>
      <c r="G148" s="181"/>
      <c r="H148" s="181"/>
      <c r="I148" s="121"/>
      <c r="J148" s="489"/>
    </row>
    <row r="149" spans="2:12" s="121" customFormat="1">
      <c r="B149" s="194">
        <v>869</v>
      </c>
      <c r="C149" s="184" t="s">
        <v>301</v>
      </c>
      <c r="D149" s="184" t="s">
        <v>563</v>
      </c>
      <c r="E149" s="322">
        <f>(J149*K149*PRECOS!N21)</f>
        <v>3.1005333333333338</v>
      </c>
      <c r="F149" s="184" t="s">
        <v>321</v>
      </c>
      <c r="G149" s="202">
        <v>5000</v>
      </c>
      <c r="H149" s="185">
        <v>47</v>
      </c>
      <c r="J149" s="287">
        <f>28/3</f>
        <v>9.3333333333333339</v>
      </c>
      <c r="K149" s="293">
        <v>0.11</v>
      </c>
      <c r="L149" s="161"/>
    </row>
    <row r="150" spans="2:12" s="121" customFormat="1">
      <c r="B150" s="195">
        <v>2172</v>
      </c>
      <c r="C150" s="188" t="s">
        <v>299</v>
      </c>
      <c r="D150" s="188" t="s">
        <v>563</v>
      </c>
      <c r="E150" s="323" t="e">
        <f>(J150*K150*PRECOS!#REF!)</f>
        <v>#REF!</v>
      </c>
      <c r="F150" s="188" t="s">
        <v>321</v>
      </c>
      <c r="G150" s="196">
        <v>5000</v>
      </c>
      <c r="H150" s="189">
        <v>47</v>
      </c>
      <c r="J150" s="288">
        <f>28/3</f>
        <v>9.3333333333333339</v>
      </c>
      <c r="K150" s="294">
        <v>0.11</v>
      </c>
      <c r="L150" s="161"/>
    </row>
    <row r="151" spans="2:12" s="123" customFormat="1" ht="16.5" thickBot="1">
      <c r="B151" s="190">
        <v>2548</v>
      </c>
      <c r="C151" s="191" t="s">
        <v>395</v>
      </c>
      <c r="D151" s="192" t="s">
        <v>563</v>
      </c>
      <c r="E151" s="324" t="e">
        <f>(J151*K151*PRECOS!#REF!)</f>
        <v>#REF!</v>
      </c>
      <c r="F151" s="191" t="s">
        <v>321</v>
      </c>
      <c r="G151" s="210">
        <v>5000</v>
      </c>
      <c r="H151" s="211">
        <v>47</v>
      </c>
      <c r="I151" s="121"/>
      <c r="J151" s="289">
        <f>28/3</f>
        <v>9.3333333333333339</v>
      </c>
      <c r="K151" s="295">
        <v>0.11</v>
      </c>
      <c r="L151" s="162"/>
    </row>
    <row r="152" spans="2:12" ht="3" customHeight="1" thickBot="1">
      <c r="B152" s="88"/>
      <c r="C152" s="89"/>
      <c r="D152" s="89"/>
      <c r="E152" s="310"/>
      <c r="F152" s="181"/>
      <c r="G152" s="181"/>
      <c r="H152" s="181"/>
      <c r="I152" s="121"/>
      <c r="J152" s="291">
        <f>43/2</f>
        <v>21.5</v>
      </c>
    </row>
    <row r="153" spans="2:12" s="121" customFormat="1">
      <c r="B153" s="182">
        <v>1869</v>
      </c>
      <c r="C153" s="184" t="s">
        <v>301</v>
      </c>
      <c r="D153" s="183" t="s">
        <v>558</v>
      </c>
      <c r="E153" s="322">
        <f>(J153*K153*PRECOS!N21)</f>
        <v>2.6636399999999996</v>
      </c>
      <c r="F153" s="184" t="s">
        <v>320</v>
      </c>
      <c r="G153" s="202">
        <v>5000</v>
      </c>
      <c r="H153" s="185">
        <v>41</v>
      </c>
      <c r="J153" s="287">
        <f>24.5/3</f>
        <v>8.1666666666666661</v>
      </c>
      <c r="K153" s="293">
        <v>0.108</v>
      </c>
      <c r="L153" s="161"/>
    </row>
    <row r="154" spans="2:12" s="121" customFormat="1">
      <c r="B154" s="186">
        <v>2727</v>
      </c>
      <c r="C154" s="188" t="s">
        <v>299</v>
      </c>
      <c r="D154" s="187" t="s">
        <v>558</v>
      </c>
      <c r="E154" s="323" t="e">
        <f>(J154*K154*PRECOS!#REF!)</f>
        <v>#REF!</v>
      </c>
      <c r="F154" s="188" t="s">
        <v>320</v>
      </c>
      <c r="G154" s="196">
        <v>5000</v>
      </c>
      <c r="H154" s="189">
        <v>41</v>
      </c>
      <c r="J154" s="288">
        <f>24.5/3</f>
        <v>8.1666666666666661</v>
      </c>
      <c r="K154" s="294">
        <v>0.108</v>
      </c>
      <c r="L154" s="161"/>
    </row>
    <row r="155" spans="2:12" s="121" customFormat="1" ht="16.5" thickBot="1">
      <c r="B155" s="190">
        <v>1785</v>
      </c>
      <c r="C155" s="192" t="s">
        <v>304</v>
      </c>
      <c r="D155" s="191" t="s">
        <v>558</v>
      </c>
      <c r="E155" s="324">
        <f>(J155*K155*PRECOS!Y21)</f>
        <v>2.9282399999999997</v>
      </c>
      <c r="F155" s="192" t="s">
        <v>320</v>
      </c>
      <c r="G155" s="198">
        <v>5000</v>
      </c>
      <c r="H155" s="193">
        <v>41</v>
      </c>
      <c r="J155" s="289">
        <f>24.5/3</f>
        <v>8.1666666666666661</v>
      </c>
      <c r="K155" s="295">
        <v>0.108</v>
      </c>
      <c r="L155" s="161"/>
    </row>
    <row r="156" spans="2:12" s="121" customFormat="1" ht="2.25" customHeight="1" thickBot="1">
      <c r="B156" s="88"/>
      <c r="C156" s="200"/>
      <c r="D156" s="89"/>
      <c r="E156" s="641"/>
      <c r="F156" s="200"/>
      <c r="G156" s="201"/>
      <c r="H156" s="200"/>
      <c r="J156" s="489"/>
      <c r="K156" s="532"/>
      <c r="L156" s="161"/>
    </row>
    <row r="157" spans="2:12" s="121" customFormat="1" ht="16.5" thickBot="1">
      <c r="B157" s="208">
        <v>4008</v>
      </c>
      <c r="C157" s="205" t="s">
        <v>2366</v>
      </c>
      <c r="D157" s="209" t="s">
        <v>1959</v>
      </c>
      <c r="E157" s="325"/>
      <c r="F157" s="205" t="s">
        <v>1961</v>
      </c>
      <c r="G157" s="206">
        <v>3000</v>
      </c>
      <c r="H157" s="207">
        <v>50</v>
      </c>
      <c r="J157" s="290">
        <v>16.600000000000001</v>
      </c>
      <c r="K157" s="297">
        <v>0.1</v>
      </c>
      <c r="L157" s="161"/>
    </row>
    <row r="158" spans="2:12" s="121" customFormat="1" ht="2.25" customHeight="1" thickBot="1">
      <c r="B158" s="88"/>
      <c r="C158" s="200"/>
      <c r="D158" s="89"/>
      <c r="E158" s="310"/>
      <c r="F158" s="200"/>
      <c r="G158" s="201"/>
      <c r="H158" s="200"/>
      <c r="J158" s="489"/>
      <c r="K158" s="292"/>
      <c r="L158" s="161"/>
    </row>
    <row r="159" spans="2:12" s="121" customFormat="1">
      <c r="B159" s="182">
        <v>2759</v>
      </c>
      <c r="C159" s="184" t="s">
        <v>301</v>
      </c>
      <c r="D159" s="183" t="s">
        <v>600</v>
      </c>
      <c r="E159" s="322">
        <f>(J159*K159*PRECOS!N21)</f>
        <v>4.077</v>
      </c>
      <c r="F159" s="184" t="s">
        <v>959</v>
      </c>
      <c r="G159" s="202">
        <v>3000</v>
      </c>
      <c r="H159" s="185">
        <v>41</v>
      </c>
      <c r="J159" s="287">
        <f>40.5/3</f>
        <v>13.5</v>
      </c>
      <c r="K159" s="293">
        <v>0.1</v>
      </c>
      <c r="L159" s="161"/>
    </row>
    <row r="160" spans="2:12" s="121" customFormat="1" ht="16.5" thickBot="1">
      <c r="B160" s="190">
        <v>2992</v>
      </c>
      <c r="C160" s="192" t="s">
        <v>299</v>
      </c>
      <c r="D160" s="191" t="s">
        <v>600</v>
      </c>
      <c r="E160" s="324" t="e">
        <f>(J160*K160*PRECOS!#REF!)</f>
        <v>#REF!</v>
      </c>
      <c r="F160" s="192" t="s">
        <v>959</v>
      </c>
      <c r="G160" s="198">
        <v>3000</v>
      </c>
      <c r="H160" s="193">
        <v>41</v>
      </c>
      <c r="J160" s="289">
        <f>40.5/3</f>
        <v>13.5</v>
      </c>
      <c r="K160" s="295">
        <v>0.1</v>
      </c>
      <c r="L160" s="161"/>
    </row>
    <row r="161" spans="2:12" ht="3" customHeight="1" thickBot="1">
      <c r="B161" s="88"/>
      <c r="C161" s="200"/>
      <c r="D161" s="89"/>
      <c r="E161" s="310"/>
      <c r="F161" s="200"/>
      <c r="G161" s="201"/>
      <c r="H161" s="200"/>
      <c r="I161" s="121"/>
      <c r="J161" s="291">
        <f>43/2</f>
        <v>21.5</v>
      </c>
    </row>
    <row r="162" spans="2:12" s="121" customFormat="1" ht="16.5" thickBot="1">
      <c r="B162" s="208"/>
      <c r="C162" s="205" t="s">
        <v>2366</v>
      </c>
      <c r="D162" s="209" t="s">
        <v>559</v>
      </c>
      <c r="E162" s="325" t="e">
        <f>(J162*K162*PRECOS!#REF!)</f>
        <v>#REF!</v>
      </c>
      <c r="F162" s="205" t="s">
        <v>664</v>
      </c>
      <c r="G162" s="206">
        <v>2000</v>
      </c>
      <c r="H162" s="207">
        <v>51</v>
      </c>
      <c r="J162" s="290">
        <f>76/3</f>
        <v>25.333333333333332</v>
      </c>
      <c r="K162" s="297">
        <v>0.1</v>
      </c>
      <c r="L162" s="161"/>
    </row>
    <row r="163" spans="2:12" ht="3" customHeight="1" thickBot="1">
      <c r="B163" s="88"/>
      <c r="C163" s="89"/>
      <c r="D163" s="89"/>
      <c r="E163" s="310"/>
      <c r="F163" s="181"/>
      <c r="G163" s="181"/>
      <c r="H163" s="181"/>
      <c r="I163" s="121"/>
      <c r="J163" s="291">
        <f>43/2</f>
        <v>21.5</v>
      </c>
    </row>
    <row r="164" spans="2:12" s="121" customFormat="1" ht="16.5" thickBot="1">
      <c r="B164" s="208">
        <v>1087</v>
      </c>
      <c r="C164" s="205" t="s">
        <v>301</v>
      </c>
      <c r="D164" s="209" t="s">
        <v>560</v>
      </c>
      <c r="E164" s="325" t="e">
        <f>(J164*K164*PRECOS!#REF!)</f>
        <v>#REF!</v>
      </c>
      <c r="F164" s="205" t="s">
        <v>319</v>
      </c>
      <c r="G164" s="206">
        <v>2500</v>
      </c>
      <c r="H164" s="207">
        <v>49</v>
      </c>
      <c r="J164" s="290">
        <v>19.5</v>
      </c>
      <c r="K164" s="297">
        <v>9.5000000000000001E-2</v>
      </c>
      <c r="L164" s="161"/>
    </row>
    <row r="165" spans="2:12" ht="3.75" customHeight="1" thickBot="1">
      <c r="B165" s="88"/>
      <c r="C165" s="200"/>
      <c r="D165" s="89"/>
      <c r="E165" s="310"/>
      <c r="F165" s="200"/>
      <c r="G165" s="201"/>
      <c r="H165" s="200"/>
      <c r="I165" s="121"/>
      <c r="J165" s="291">
        <f>43/2</f>
        <v>21.5</v>
      </c>
    </row>
    <row r="166" spans="2:12" s="121" customFormat="1">
      <c r="B166" s="182">
        <v>2762</v>
      </c>
      <c r="C166" s="184" t="s">
        <v>301</v>
      </c>
      <c r="D166" s="183" t="s">
        <v>859</v>
      </c>
      <c r="E166" s="322">
        <f>(J166*K166*PRECOS!N21)</f>
        <v>1.4269499999999999</v>
      </c>
      <c r="F166" s="184" t="s">
        <v>318</v>
      </c>
      <c r="G166" s="202">
        <v>10000</v>
      </c>
      <c r="H166" s="185">
        <v>45</v>
      </c>
      <c r="J166" s="287">
        <f>18/4</f>
        <v>4.5</v>
      </c>
      <c r="K166" s="293">
        <v>0.105</v>
      </c>
      <c r="L166" s="161"/>
    </row>
    <row r="167" spans="2:12" s="121" customFormat="1" ht="16.5" thickBot="1">
      <c r="B167" s="190">
        <v>2724</v>
      </c>
      <c r="C167" s="192" t="s">
        <v>299</v>
      </c>
      <c r="D167" s="191" t="s">
        <v>859</v>
      </c>
      <c r="E167" s="324" t="e">
        <f>(J167*K167*PRECOS!#REF!)</f>
        <v>#REF!</v>
      </c>
      <c r="F167" s="192" t="s">
        <v>318</v>
      </c>
      <c r="G167" s="198">
        <v>10000</v>
      </c>
      <c r="H167" s="193">
        <v>45</v>
      </c>
      <c r="J167" s="289">
        <f>18/4</f>
        <v>4.5</v>
      </c>
      <c r="K167" s="295">
        <v>0.105</v>
      </c>
      <c r="L167" s="161"/>
    </row>
    <row r="168" spans="2:12" s="121" customFormat="1" ht="5.25" customHeight="1" thickBot="1">
      <c r="B168" s="88"/>
      <c r="C168" s="200"/>
      <c r="D168" s="89"/>
      <c r="E168" s="641"/>
      <c r="F168" s="200"/>
      <c r="G168" s="201"/>
      <c r="H168" s="200"/>
      <c r="J168" s="531"/>
      <c r="K168" s="532"/>
      <c r="L168" s="161"/>
    </row>
    <row r="169" spans="2:12" s="6" customFormat="1" ht="16.5" thickBot="1">
      <c r="B169" s="208">
        <v>4060</v>
      </c>
      <c r="C169" s="209" t="s">
        <v>300</v>
      </c>
      <c r="D169" s="209" t="s">
        <v>2083</v>
      </c>
      <c r="E169" s="1091"/>
      <c r="F169" s="205" t="s">
        <v>2085</v>
      </c>
      <c r="G169" s="206">
        <v>1000</v>
      </c>
      <c r="H169" s="207">
        <v>73</v>
      </c>
      <c r="I169" s="247"/>
      <c r="J169" s="290">
        <v>73</v>
      </c>
      <c r="K169" s="297">
        <v>0.124</v>
      </c>
      <c r="L169" s="1"/>
    </row>
    <row r="170" spans="2:12" s="6" customFormat="1" ht="3.75" customHeight="1" thickBot="1">
      <c r="B170" s="88"/>
      <c r="C170" s="89"/>
      <c r="D170" s="89"/>
      <c r="E170" s="533"/>
      <c r="F170" s="200"/>
      <c r="G170" s="200"/>
      <c r="H170" s="200"/>
      <c r="I170" s="247"/>
      <c r="J170" s="531"/>
      <c r="K170" s="532"/>
      <c r="L170" s="1"/>
    </row>
    <row r="171" spans="2:12" ht="16.5" thickBot="1">
      <c r="B171" s="208">
        <v>4059</v>
      </c>
      <c r="C171" s="209" t="s">
        <v>300</v>
      </c>
      <c r="D171" s="209" t="s">
        <v>2084</v>
      </c>
      <c r="E171" s="1091"/>
      <c r="F171" s="205" t="s">
        <v>2086</v>
      </c>
      <c r="G171" s="206">
        <v>1000</v>
      </c>
      <c r="H171" s="207">
        <v>53</v>
      </c>
      <c r="I171" s="247"/>
      <c r="J171" s="290">
        <v>53</v>
      </c>
      <c r="K171" s="297">
        <v>0.124</v>
      </c>
    </row>
    <row r="172" spans="2:12" ht="3.75" customHeight="1" thickBot="1">
      <c r="B172" s="212"/>
      <c r="C172" s="213"/>
      <c r="D172" s="213"/>
      <c r="E172" s="313"/>
      <c r="F172" s="214"/>
      <c r="G172" s="214"/>
      <c r="H172" s="215"/>
      <c r="I172" s="121"/>
      <c r="J172" s="489"/>
    </row>
    <row r="173" spans="2:12" s="121" customFormat="1" ht="15.75" customHeight="1" thickBot="1">
      <c r="B173" s="208">
        <v>794</v>
      </c>
      <c r="C173" s="205" t="s">
        <v>301</v>
      </c>
      <c r="D173" s="209" t="s">
        <v>860</v>
      </c>
      <c r="E173" s="325">
        <f>(J173*K173*PRECOS!N21)</f>
        <v>0.82446000000000008</v>
      </c>
      <c r="F173" s="205" t="s">
        <v>572</v>
      </c>
      <c r="G173" s="206">
        <v>15000</v>
      </c>
      <c r="H173" s="207">
        <v>39</v>
      </c>
      <c r="J173" s="290">
        <f>13/5</f>
        <v>2.6</v>
      </c>
      <c r="K173" s="297">
        <v>0.105</v>
      </c>
      <c r="L173" s="161"/>
    </row>
    <row r="174" spans="2:12" ht="3.75" customHeight="1" thickBot="1">
      <c r="B174" s="88"/>
      <c r="C174" s="89"/>
      <c r="D174" s="89"/>
      <c r="E174" s="310"/>
      <c r="F174" s="181"/>
      <c r="G174" s="181"/>
      <c r="H174" s="181"/>
      <c r="I174" s="121"/>
      <c r="J174" s="291">
        <f>43/2</f>
        <v>21.5</v>
      </c>
    </row>
    <row r="175" spans="2:12" s="121" customFormat="1" ht="16.5" thickBot="1">
      <c r="B175" s="194">
        <v>2664</v>
      </c>
      <c r="C175" s="184" t="s">
        <v>301</v>
      </c>
      <c r="D175" s="184" t="s">
        <v>561</v>
      </c>
      <c r="E175" s="322" t="e">
        <f>(J175*K175*PRECOS!#REF!)</f>
        <v>#REF!</v>
      </c>
      <c r="F175" s="184" t="s">
        <v>317</v>
      </c>
      <c r="G175" s="202">
        <v>10000</v>
      </c>
      <c r="H175" s="185">
        <v>55</v>
      </c>
      <c r="J175" s="287">
        <f>33/6</f>
        <v>5.5</v>
      </c>
      <c r="K175" s="293">
        <v>0.108</v>
      </c>
      <c r="L175" s="161"/>
    </row>
    <row r="176" spans="2:12" s="121" customFormat="1" ht="16.5" thickBot="1">
      <c r="B176" s="197">
        <v>2639</v>
      </c>
      <c r="C176" s="192" t="s">
        <v>301</v>
      </c>
      <c r="D176" s="192" t="s">
        <v>562</v>
      </c>
      <c r="E176" s="322" t="e">
        <f>(J176*K176*PRECOS!#REF!)</f>
        <v>#REF!</v>
      </c>
      <c r="F176" s="192" t="s">
        <v>316</v>
      </c>
      <c r="G176" s="198">
        <v>5000</v>
      </c>
      <c r="H176" s="193">
        <v>42</v>
      </c>
      <c r="J176" s="289">
        <f>33/4</f>
        <v>8.25</v>
      </c>
      <c r="K176" s="295">
        <v>7.0000000000000007E-2</v>
      </c>
      <c r="L176" s="161"/>
    </row>
    <row r="177" spans="2:9">
      <c r="I177" s="121"/>
    </row>
    <row r="178" spans="2:9">
      <c r="C178" s="43" t="s">
        <v>44</v>
      </c>
      <c r="D178" s="43" t="s">
        <v>2404</v>
      </c>
      <c r="I178" s="121"/>
    </row>
    <row r="179" spans="2:9">
      <c r="C179" s="43" t="s">
        <v>44</v>
      </c>
      <c r="D179" s="43" t="s">
        <v>2405</v>
      </c>
      <c r="I179" s="121"/>
    </row>
    <row r="180" spans="2:9" ht="16.5" thickBot="1">
      <c r="I180" s="121"/>
    </row>
    <row r="181" spans="2:9" ht="16.5" thickBot="1">
      <c r="D181" s="698" t="s">
        <v>1297</v>
      </c>
      <c r="E181" s="699"/>
      <c r="F181" s="700"/>
      <c r="G181" s="700"/>
    </row>
    <row r="182" spans="2:9" ht="16.5" thickBot="1"/>
    <row r="183" spans="2:9" thickBot="1">
      <c r="B183" s="701" t="s">
        <v>1298</v>
      </c>
      <c r="C183" s="702"/>
      <c r="D183" s="702"/>
      <c r="E183" s="703"/>
      <c r="F183" s="704"/>
      <c r="G183" s="704"/>
      <c r="H183" s="705"/>
      <c r="I183" s="6"/>
    </row>
  </sheetData>
  <mergeCells count="2">
    <mergeCell ref="B2:H2"/>
    <mergeCell ref="J2:K2"/>
  </mergeCells>
  <pageMargins left="3.937007874015748E-2" right="3.937007874015748E-2" top="0" bottom="0" header="0.11811023622047245" footer="0.11811023622047245"/>
  <pageSetup paperSize="9" scale="105" orientation="portrait" horizontalDpi="203" verticalDpi="20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1191"/>
  <sheetViews>
    <sheetView showGridLines="0" topLeftCell="A14" workbookViewId="0">
      <selection activeCell="A88" sqref="A88"/>
    </sheetView>
  </sheetViews>
  <sheetFormatPr defaultRowHeight="15"/>
  <cols>
    <col min="1" max="1" width="18.5703125" style="337" customWidth="1"/>
    <col min="2" max="2" width="9.42578125" style="5" customWidth="1"/>
    <col min="3" max="3" width="11" style="5" customWidth="1"/>
    <col min="4" max="4" width="7.140625" style="5" customWidth="1"/>
    <col min="5" max="5" width="11.42578125" style="5" customWidth="1"/>
    <col min="6" max="6" width="9.85546875" style="5" customWidth="1"/>
    <col min="7" max="7" width="12" style="5" customWidth="1"/>
    <col min="8" max="8" width="10.140625" style="5" customWidth="1"/>
    <col min="9" max="9" width="6.42578125" style="337" customWidth="1"/>
    <col min="10" max="10" width="14" style="5" customWidth="1"/>
    <col min="11" max="11" width="23.85546875" style="5" customWidth="1"/>
    <col min="12" max="12" width="9.140625" style="337"/>
    <col min="13" max="13" width="10.85546875" style="285" bestFit="1" customWidth="1"/>
    <col min="16" max="16" width="12.5703125" customWidth="1"/>
    <col min="17" max="18" width="9.140625" style="8"/>
  </cols>
  <sheetData>
    <row r="1" spans="1:18">
      <c r="A1" s="27" t="s">
        <v>104</v>
      </c>
      <c r="B1" s="30" t="s">
        <v>106</v>
      </c>
      <c r="C1" s="30" t="s">
        <v>105</v>
      </c>
      <c r="D1" s="26" t="s">
        <v>11</v>
      </c>
      <c r="E1" s="27" t="s">
        <v>0</v>
      </c>
      <c r="F1" s="26" t="s">
        <v>34</v>
      </c>
      <c r="G1" s="17" t="s">
        <v>1</v>
      </c>
      <c r="H1" s="17" t="s">
        <v>28</v>
      </c>
      <c r="I1" s="17" t="s">
        <v>6</v>
      </c>
      <c r="J1" s="17" t="s">
        <v>683</v>
      </c>
      <c r="K1" s="17"/>
      <c r="L1" s="17"/>
    </row>
    <row r="2" spans="1:18" s="15" customFormat="1" ht="15.75">
      <c r="A2" s="239" t="s">
        <v>604</v>
      </c>
      <c r="B2" s="31" t="s">
        <v>607</v>
      </c>
      <c r="C2" s="31"/>
      <c r="D2" s="28">
        <v>3487</v>
      </c>
      <c r="E2" s="136" t="s">
        <v>7</v>
      </c>
      <c r="F2" s="28">
        <v>3127</v>
      </c>
      <c r="G2" s="9" t="s">
        <v>605</v>
      </c>
      <c r="H2" s="13">
        <v>200</v>
      </c>
      <c r="I2" s="25" t="s">
        <v>6</v>
      </c>
      <c r="J2" s="9" t="s">
        <v>672</v>
      </c>
      <c r="K2" s="166" t="s">
        <v>673</v>
      </c>
      <c r="L2" s="25" t="s">
        <v>6</v>
      </c>
      <c r="M2" s="414"/>
      <c r="N2" s="16"/>
      <c r="Q2" s="58"/>
      <c r="R2" s="58"/>
    </row>
    <row r="3" spans="1:18" s="15" customFormat="1">
      <c r="A3" s="239" t="s">
        <v>146</v>
      </c>
      <c r="B3" s="31">
        <v>43913</v>
      </c>
      <c r="C3" s="31">
        <v>43935</v>
      </c>
      <c r="D3" s="28">
        <v>3571</v>
      </c>
      <c r="E3" s="136" t="s">
        <v>44</v>
      </c>
      <c r="F3" s="28">
        <v>3134</v>
      </c>
      <c r="G3" s="9" t="s">
        <v>623</v>
      </c>
      <c r="H3" s="13">
        <v>20000</v>
      </c>
      <c r="I3" s="25" t="s">
        <v>6</v>
      </c>
      <c r="J3" s="9" t="s">
        <v>749</v>
      </c>
      <c r="K3" s="9"/>
      <c r="L3" s="25"/>
      <c r="M3" s="414"/>
      <c r="N3" s="16"/>
      <c r="Q3" s="58"/>
      <c r="R3" s="58"/>
    </row>
    <row r="4" spans="1:18" s="39" customFormat="1">
      <c r="A4" s="340" t="s">
        <v>109</v>
      </c>
      <c r="B4" s="48">
        <v>43922</v>
      </c>
      <c r="C4" s="48">
        <v>43935</v>
      </c>
      <c r="D4" s="49">
        <v>3549</v>
      </c>
      <c r="E4" s="40" t="s">
        <v>2</v>
      </c>
      <c r="F4" s="49">
        <v>869</v>
      </c>
      <c r="G4" s="36" t="s">
        <v>16</v>
      </c>
      <c r="H4" s="47">
        <v>120000</v>
      </c>
      <c r="I4" s="45" t="s">
        <v>6</v>
      </c>
      <c r="J4" s="36" t="s">
        <v>97</v>
      </c>
      <c r="K4" s="36"/>
      <c r="L4" s="45"/>
      <c r="M4" s="415"/>
      <c r="Q4" s="370"/>
      <c r="R4" s="370"/>
    </row>
    <row r="5" spans="1:18" s="38" customFormat="1">
      <c r="A5" s="341" t="s">
        <v>109</v>
      </c>
      <c r="B5" s="32">
        <v>43906</v>
      </c>
      <c r="C5" s="32">
        <v>43934</v>
      </c>
      <c r="D5" s="33">
        <v>3492</v>
      </c>
      <c r="E5" s="34" t="s">
        <v>7</v>
      </c>
      <c r="F5" s="33">
        <v>3129</v>
      </c>
      <c r="G5" s="19" t="s">
        <v>613</v>
      </c>
      <c r="H5" s="20">
        <v>100000</v>
      </c>
      <c r="I5" s="35" t="s">
        <v>6</v>
      </c>
      <c r="J5" s="19"/>
      <c r="K5" s="19"/>
      <c r="L5" s="35"/>
      <c r="M5" s="416"/>
      <c r="Q5" s="371"/>
      <c r="R5" s="371"/>
    </row>
    <row r="6" spans="1:18" s="38" customFormat="1">
      <c r="A6" s="341"/>
      <c r="B6" s="32">
        <v>43903</v>
      </c>
      <c r="C6" s="32">
        <v>43908</v>
      </c>
      <c r="D6" s="33">
        <v>1418</v>
      </c>
      <c r="E6" s="34" t="s">
        <v>7</v>
      </c>
      <c r="F6" s="33">
        <v>3129</v>
      </c>
      <c r="G6" s="19" t="s">
        <v>613</v>
      </c>
      <c r="H6" s="20">
        <v>52000</v>
      </c>
      <c r="I6" s="35" t="s">
        <v>6</v>
      </c>
      <c r="J6" s="19" t="s">
        <v>582</v>
      </c>
      <c r="K6" s="19"/>
      <c r="L6" s="35"/>
      <c r="M6" s="416"/>
      <c r="Q6" s="371"/>
      <c r="R6" s="371"/>
    </row>
    <row r="7" spans="1:18" s="38" customFormat="1">
      <c r="A7" s="341"/>
      <c r="B7" s="32">
        <v>43903</v>
      </c>
      <c r="C7" s="32">
        <v>43934</v>
      </c>
      <c r="D7" s="33">
        <v>1418</v>
      </c>
      <c r="E7" s="34" t="s">
        <v>7</v>
      </c>
      <c r="F7" s="33">
        <v>3129</v>
      </c>
      <c r="G7" s="19" t="s">
        <v>613</v>
      </c>
      <c r="H7" s="20">
        <v>48000</v>
      </c>
      <c r="I7" s="35" t="s">
        <v>6</v>
      </c>
      <c r="J7" s="19" t="s">
        <v>582</v>
      </c>
      <c r="K7" s="19"/>
      <c r="L7" s="35"/>
      <c r="M7" s="416"/>
      <c r="Q7" s="371"/>
      <c r="R7" s="371"/>
    </row>
    <row r="8" spans="1:18" s="38" customFormat="1">
      <c r="A8" s="341" t="s">
        <v>621</v>
      </c>
      <c r="B8" s="32">
        <v>43910</v>
      </c>
      <c r="C8" s="32">
        <v>43934</v>
      </c>
      <c r="D8" s="33">
        <v>3558</v>
      </c>
      <c r="E8" s="34" t="s">
        <v>2</v>
      </c>
      <c r="F8" s="33">
        <v>1215</v>
      </c>
      <c r="G8" s="19" t="s">
        <v>87</v>
      </c>
      <c r="H8" s="20">
        <v>10000</v>
      </c>
      <c r="I8" s="35" t="s">
        <v>6</v>
      </c>
      <c r="J8" s="19"/>
      <c r="K8" s="19"/>
      <c r="L8" s="35"/>
      <c r="M8" s="416"/>
      <c r="Q8" s="371"/>
      <c r="R8" s="371"/>
    </row>
    <row r="9" spans="1:18" s="38" customFormat="1">
      <c r="A9" s="341"/>
      <c r="B9" s="32">
        <v>43910</v>
      </c>
      <c r="C9" s="32">
        <v>43934</v>
      </c>
      <c r="D9" s="33">
        <v>1429</v>
      </c>
      <c r="E9" s="34" t="s">
        <v>2</v>
      </c>
      <c r="F9" s="33">
        <v>1215</v>
      </c>
      <c r="G9" s="19" t="s">
        <v>87</v>
      </c>
      <c r="H9" s="20">
        <v>50000</v>
      </c>
      <c r="I9" s="35" t="s">
        <v>6</v>
      </c>
      <c r="J9" s="19" t="s">
        <v>582</v>
      </c>
      <c r="K9" s="19"/>
      <c r="L9" s="35"/>
      <c r="M9" s="416"/>
      <c r="Q9" s="371"/>
      <c r="R9" s="371"/>
    </row>
    <row r="10" spans="1:18" s="38" customFormat="1">
      <c r="A10" s="239" t="s">
        <v>160</v>
      </c>
      <c r="B10" s="31">
        <v>43915</v>
      </c>
      <c r="C10" s="31">
        <v>43934</v>
      </c>
      <c r="D10" s="28">
        <v>3584</v>
      </c>
      <c r="E10" s="136" t="s">
        <v>2</v>
      </c>
      <c r="F10" s="28">
        <v>1186</v>
      </c>
      <c r="G10" s="9" t="s">
        <v>79</v>
      </c>
      <c r="H10" s="10">
        <v>9500</v>
      </c>
      <c r="I10" s="25" t="s">
        <v>6</v>
      </c>
      <c r="J10" s="9"/>
      <c r="K10" s="12"/>
      <c r="L10" s="25"/>
      <c r="M10" s="416"/>
      <c r="Q10" s="371"/>
      <c r="R10" s="371"/>
    </row>
    <row r="11" spans="1:18" s="38" customFormat="1">
      <c r="A11" s="239"/>
      <c r="B11" s="31">
        <v>43915</v>
      </c>
      <c r="C11" s="31">
        <v>43934</v>
      </c>
      <c r="D11" s="28">
        <v>1432</v>
      </c>
      <c r="E11" s="136" t="s">
        <v>2</v>
      </c>
      <c r="F11" s="28">
        <v>1186</v>
      </c>
      <c r="G11" s="9" t="s">
        <v>79</v>
      </c>
      <c r="H11" s="13">
        <v>9500</v>
      </c>
      <c r="I11" s="25" t="s">
        <v>6</v>
      </c>
      <c r="J11" s="9" t="s">
        <v>582</v>
      </c>
      <c r="K11" s="12"/>
      <c r="L11" s="25"/>
      <c r="M11" s="416"/>
      <c r="Q11" s="371"/>
      <c r="R11" s="371"/>
    </row>
    <row r="12" spans="1:18" s="38" customFormat="1">
      <c r="A12" s="239" t="s">
        <v>625</v>
      </c>
      <c r="B12" s="31">
        <v>43914</v>
      </c>
      <c r="C12" s="31">
        <v>43934</v>
      </c>
      <c r="D12" s="28">
        <v>3597</v>
      </c>
      <c r="E12" s="136" t="s">
        <v>2</v>
      </c>
      <c r="F12" s="28">
        <v>2263</v>
      </c>
      <c r="G12" s="9" t="s">
        <v>626</v>
      </c>
      <c r="H12" s="13">
        <v>10000</v>
      </c>
      <c r="I12" s="25" t="s">
        <v>6</v>
      </c>
      <c r="J12" s="9"/>
      <c r="K12" s="12"/>
      <c r="L12" s="25"/>
      <c r="M12" s="416"/>
      <c r="Q12" s="371"/>
      <c r="R12" s="371"/>
    </row>
    <row r="13" spans="1:18" s="38" customFormat="1">
      <c r="A13" s="239"/>
      <c r="B13" s="31">
        <v>43914</v>
      </c>
      <c r="C13" s="31">
        <v>43934</v>
      </c>
      <c r="D13" s="28">
        <v>1425</v>
      </c>
      <c r="E13" s="136" t="s">
        <v>2</v>
      </c>
      <c r="F13" s="28">
        <v>2263</v>
      </c>
      <c r="G13" s="9" t="s">
        <v>626</v>
      </c>
      <c r="H13" s="13">
        <v>10100</v>
      </c>
      <c r="I13" s="25" t="s">
        <v>6</v>
      </c>
      <c r="J13" s="9" t="s">
        <v>582</v>
      </c>
      <c r="K13" s="12"/>
      <c r="L13" s="25"/>
      <c r="M13" s="416"/>
      <c r="Q13" s="371"/>
      <c r="R13" s="371"/>
    </row>
    <row r="14" spans="1:18" s="38" customFormat="1">
      <c r="A14" s="239" t="s">
        <v>174</v>
      </c>
      <c r="B14" s="31">
        <v>43916</v>
      </c>
      <c r="C14" s="31">
        <v>43934</v>
      </c>
      <c r="D14" s="28">
        <v>3601</v>
      </c>
      <c r="E14" s="136" t="s">
        <v>2</v>
      </c>
      <c r="F14" s="28">
        <v>1173</v>
      </c>
      <c r="G14" s="9" t="s">
        <v>33</v>
      </c>
      <c r="H14" s="13">
        <v>18000</v>
      </c>
      <c r="I14" s="25" t="s">
        <v>6</v>
      </c>
      <c r="J14" s="9"/>
      <c r="K14" s="12"/>
      <c r="L14" s="25"/>
      <c r="M14" s="416"/>
      <c r="Q14" s="371"/>
      <c r="R14" s="371"/>
    </row>
    <row r="15" spans="1:18" s="38" customFormat="1">
      <c r="A15" s="239"/>
      <c r="B15" s="31">
        <v>43916</v>
      </c>
      <c r="C15" s="31">
        <v>43934</v>
      </c>
      <c r="D15" s="28">
        <v>1433</v>
      </c>
      <c r="E15" s="136" t="s">
        <v>2</v>
      </c>
      <c r="F15" s="28">
        <v>1173</v>
      </c>
      <c r="G15" s="9" t="s">
        <v>33</v>
      </c>
      <c r="H15" s="13">
        <v>19500</v>
      </c>
      <c r="I15" s="25" t="s">
        <v>6</v>
      </c>
      <c r="J15" s="9" t="s">
        <v>582</v>
      </c>
      <c r="K15" s="12"/>
      <c r="L15" s="25"/>
      <c r="M15" s="416"/>
      <c r="Q15" s="371"/>
      <c r="R15" s="371"/>
    </row>
    <row r="16" spans="1:18" s="38" customFormat="1">
      <c r="A16" s="239" t="s">
        <v>627</v>
      </c>
      <c r="B16" s="31">
        <v>43916</v>
      </c>
      <c r="C16" s="31">
        <v>43934</v>
      </c>
      <c r="D16" s="28">
        <v>3608</v>
      </c>
      <c r="E16" s="136" t="s">
        <v>2</v>
      </c>
      <c r="F16" s="28">
        <v>1104</v>
      </c>
      <c r="G16" s="9" t="s">
        <v>49</v>
      </c>
      <c r="H16" s="13">
        <v>8000</v>
      </c>
      <c r="I16" s="25" t="s">
        <v>6</v>
      </c>
      <c r="J16" s="9"/>
      <c r="K16" s="12"/>
      <c r="L16" s="25"/>
      <c r="M16" s="416"/>
      <c r="Q16" s="371"/>
      <c r="R16" s="371"/>
    </row>
    <row r="17" spans="1:18" s="38" customFormat="1">
      <c r="A17" s="239"/>
      <c r="B17" s="31">
        <v>43916</v>
      </c>
      <c r="C17" s="31">
        <v>43934</v>
      </c>
      <c r="D17" s="28">
        <v>1434</v>
      </c>
      <c r="E17" s="136" t="s">
        <v>2</v>
      </c>
      <c r="F17" s="28">
        <v>1104</v>
      </c>
      <c r="G17" s="9" t="s">
        <v>49</v>
      </c>
      <c r="H17" s="13">
        <v>20000</v>
      </c>
      <c r="I17" s="25" t="s">
        <v>6</v>
      </c>
      <c r="J17" s="9" t="s">
        <v>582</v>
      </c>
      <c r="K17" s="12"/>
      <c r="L17" s="25"/>
      <c r="M17" s="416"/>
      <c r="Q17" s="371"/>
      <c r="R17" s="371"/>
    </row>
    <row r="18" spans="1:18" s="38" customFormat="1">
      <c r="A18" s="239" t="s">
        <v>267</v>
      </c>
      <c r="B18" s="31">
        <v>43916</v>
      </c>
      <c r="C18" s="31">
        <v>43934</v>
      </c>
      <c r="D18" s="28">
        <v>3596</v>
      </c>
      <c r="E18" s="136" t="s">
        <v>2</v>
      </c>
      <c r="F18" s="28">
        <v>2410</v>
      </c>
      <c r="G18" s="9" t="s">
        <v>42</v>
      </c>
      <c r="H18" s="13">
        <v>10000</v>
      </c>
      <c r="I18" s="25" t="s">
        <v>6</v>
      </c>
      <c r="J18" s="9"/>
      <c r="K18" s="12"/>
      <c r="L18" s="25"/>
      <c r="M18" s="416"/>
      <c r="Q18" s="371"/>
      <c r="R18" s="371"/>
    </row>
    <row r="19" spans="1:18" s="38" customFormat="1">
      <c r="A19" s="239"/>
      <c r="B19" s="31">
        <v>43916</v>
      </c>
      <c r="C19" s="31">
        <v>43934</v>
      </c>
      <c r="D19" s="28">
        <v>1436</v>
      </c>
      <c r="E19" s="136" t="s">
        <v>2</v>
      </c>
      <c r="F19" s="28">
        <v>2410</v>
      </c>
      <c r="G19" s="9" t="s">
        <v>42</v>
      </c>
      <c r="H19" s="13">
        <v>10000</v>
      </c>
      <c r="I19" s="25" t="s">
        <v>6</v>
      </c>
      <c r="J19" s="9" t="s">
        <v>582</v>
      </c>
      <c r="K19" s="12"/>
      <c r="L19" s="25"/>
      <c r="M19" s="416"/>
      <c r="Q19" s="371"/>
      <c r="R19" s="371"/>
    </row>
    <row r="20" spans="1:18" s="38" customFormat="1" ht="15.75" thickBot="1">
      <c r="A20" s="239" t="s">
        <v>168</v>
      </c>
      <c r="B20" s="31">
        <v>43920</v>
      </c>
      <c r="C20" s="31">
        <v>43934</v>
      </c>
      <c r="D20" s="28">
        <v>3630</v>
      </c>
      <c r="E20" s="136" t="s">
        <v>2</v>
      </c>
      <c r="F20" s="28">
        <v>1215</v>
      </c>
      <c r="G20" s="9" t="s">
        <v>87</v>
      </c>
      <c r="H20" s="13">
        <v>30000</v>
      </c>
      <c r="I20" s="25" t="s">
        <v>6</v>
      </c>
      <c r="J20" s="9"/>
      <c r="K20" s="12"/>
      <c r="L20" s="25"/>
      <c r="M20" s="416"/>
      <c r="Q20" s="371"/>
      <c r="R20" s="371"/>
    </row>
    <row r="21" spans="1:18" s="38" customFormat="1">
      <c r="A21" s="342"/>
      <c r="B21" s="343">
        <v>43910</v>
      </c>
      <c r="C21" s="343">
        <v>43934</v>
      </c>
      <c r="D21" s="344">
        <v>1429</v>
      </c>
      <c r="E21" s="345" t="s">
        <v>2</v>
      </c>
      <c r="F21" s="344">
        <v>1215</v>
      </c>
      <c r="G21" s="346" t="s">
        <v>87</v>
      </c>
      <c r="H21" s="347">
        <v>40000</v>
      </c>
      <c r="I21" s="348" t="s">
        <v>6</v>
      </c>
      <c r="J21" s="346" t="s">
        <v>582</v>
      </c>
      <c r="K21" s="349"/>
      <c r="L21" s="348"/>
      <c r="M21" s="416"/>
      <c r="P21" s="364" t="s">
        <v>8</v>
      </c>
      <c r="Q21" s="372" t="s">
        <v>684</v>
      </c>
      <c r="R21" s="373" t="s">
        <v>685</v>
      </c>
    </row>
    <row r="22" spans="1:18" s="41" customFormat="1">
      <c r="A22" s="341" t="s">
        <v>621</v>
      </c>
      <c r="B22" s="32">
        <v>43910</v>
      </c>
      <c r="C22" s="32">
        <v>43936</v>
      </c>
      <c r="D22" s="33">
        <v>3558</v>
      </c>
      <c r="E22" s="34" t="s">
        <v>2</v>
      </c>
      <c r="F22" s="33">
        <v>1513</v>
      </c>
      <c r="G22" s="19" t="s">
        <v>622</v>
      </c>
      <c r="H22" s="20">
        <v>1000</v>
      </c>
      <c r="I22" s="35" t="s">
        <v>6</v>
      </c>
      <c r="J22" s="19" t="s">
        <v>749</v>
      </c>
      <c r="K22" s="19"/>
      <c r="L22" s="35"/>
      <c r="M22" s="417"/>
      <c r="N22" s="359"/>
      <c r="P22" s="365" t="s">
        <v>668</v>
      </c>
      <c r="Q22" s="374">
        <v>110</v>
      </c>
      <c r="R22" s="375">
        <v>83</v>
      </c>
    </row>
    <row r="23" spans="1:18">
      <c r="A23" s="239" t="s">
        <v>141</v>
      </c>
      <c r="B23" s="31">
        <v>43915</v>
      </c>
      <c r="C23" s="31">
        <v>43936</v>
      </c>
      <c r="D23" s="28">
        <v>3595</v>
      </c>
      <c r="E23" s="136" t="s">
        <v>7</v>
      </c>
      <c r="F23" s="28">
        <v>3139</v>
      </c>
      <c r="G23" s="9" t="s">
        <v>624</v>
      </c>
      <c r="H23" s="13">
        <v>200</v>
      </c>
      <c r="I23" s="25" t="s">
        <v>6</v>
      </c>
      <c r="J23" s="19" t="s">
        <v>749</v>
      </c>
      <c r="K23" s="12"/>
      <c r="L23" s="25"/>
      <c r="M23" s="414"/>
      <c r="N23" s="360"/>
      <c r="P23" s="102" t="s">
        <v>7</v>
      </c>
      <c r="Q23" s="1">
        <v>85</v>
      </c>
      <c r="R23" s="95">
        <v>10</v>
      </c>
    </row>
    <row r="24" spans="1:18" s="15" customFormat="1">
      <c r="A24" s="239" t="s">
        <v>134</v>
      </c>
      <c r="B24" s="31">
        <v>43917</v>
      </c>
      <c r="C24" s="31">
        <v>43937</v>
      </c>
      <c r="D24" s="28">
        <v>3620</v>
      </c>
      <c r="E24" s="136" t="s">
        <v>2</v>
      </c>
      <c r="F24" s="28">
        <v>97</v>
      </c>
      <c r="G24" s="9" t="s">
        <v>98</v>
      </c>
      <c r="H24" s="13">
        <v>500</v>
      </c>
      <c r="I24" s="25" t="s">
        <v>6</v>
      </c>
      <c r="J24" s="19" t="s">
        <v>749</v>
      </c>
      <c r="K24" s="12"/>
      <c r="L24" s="25"/>
      <c r="M24" s="414"/>
      <c r="N24" s="358"/>
      <c r="P24" s="366" t="s">
        <v>668</v>
      </c>
      <c r="Q24" s="220">
        <v>85</v>
      </c>
      <c r="R24" s="221">
        <v>50</v>
      </c>
    </row>
    <row r="25" spans="1:18" s="15" customFormat="1">
      <c r="A25" s="239" t="s">
        <v>633</v>
      </c>
      <c r="B25" s="31">
        <v>43920</v>
      </c>
      <c r="C25" s="31">
        <v>43941</v>
      </c>
      <c r="D25" s="28">
        <v>3631</v>
      </c>
      <c r="E25" s="136" t="s">
        <v>2</v>
      </c>
      <c r="F25" s="28">
        <v>2029</v>
      </c>
      <c r="G25" s="9" t="s">
        <v>158</v>
      </c>
      <c r="H25" s="13">
        <v>10000</v>
      </c>
      <c r="I25" s="25" t="s">
        <v>6</v>
      </c>
      <c r="J25" s="19" t="s">
        <v>749</v>
      </c>
      <c r="K25" s="12"/>
      <c r="L25" s="25"/>
      <c r="M25" s="414"/>
      <c r="N25" s="358">
        <v>2</v>
      </c>
      <c r="P25" s="366" t="s">
        <v>668</v>
      </c>
      <c r="Q25" s="220">
        <v>110</v>
      </c>
      <c r="R25" s="221">
        <v>110</v>
      </c>
    </row>
    <row r="26" spans="1:18" s="44" customFormat="1">
      <c r="A26" s="340" t="s">
        <v>675</v>
      </c>
      <c r="B26" s="48">
        <v>43938</v>
      </c>
      <c r="C26" s="48">
        <v>43936</v>
      </c>
      <c r="D26" s="49">
        <v>3632</v>
      </c>
      <c r="E26" s="40" t="s">
        <v>2</v>
      </c>
      <c r="F26" s="49">
        <v>885</v>
      </c>
      <c r="G26" s="36" t="s">
        <v>32</v>
      </c>
      <c r="H26" s="47">
        <v>5600</v>
      </c>
      <c r="I26" s="45" t="s">
        <v>6</v>
      </c>
      <c r="J26" s="36" t="s">
        <v>97</v>
      </c>
      <c r="K26" s="36"/>
      <c r="L26" s="45"/>
      <c r="M26" s="418"/>
      <c r="N26" s="361"/>
      <c r="P26" s="367" t="s">
        <v>668</v>
      </c>
      <c r="Q26" s="376">
        <v>75</v>
      </c>
      <c r="R26" s="377">
        <v>270</v>
      </c>
    </row>
    <row r="27" spans="1:18" s="39" customFormat="1">
      <c r="A27" s="239" t="s">
        <v>173</v>
      </c>
      <c r="B27" s="31">
        <v>43941</v>
      </c>
      <c r="C27" s="31">
        <v>43938</v>
      </c>
      <c r="D27" s="28">
        <v>3658</v>
      </c>
      <c r="E27" s="136" t="s">
        <v>216</v>
      </c>
      <c r="F27" s="28">
        <v>2491</v>
      </c>
      <c r="G27" s="9" t="s">
        <v>122</v>
      </c>
      <c r="H27" s="13">
        <v>5000</v>
      </c>
      <c r="I27" s="25" t="s">
        <v>6</v>
      </c>
      <c r="J27" s="9" t="s">
        <v>749</v>
      </c>
      <c r="K27" s="12"/>
      <c r="L27" s="25"/>
      <c r="M27" s="415"/>
      <c r="N27" s="362">
        <v>1</v>
      </c>
      <c r="P27" s="368" t="s">
        <v>669</v>
      </c>
      <c r="Q27" s="378">
        <v>105</v>
      </c>
      <c r="R27" s="379">
        <v>470</v>
      </c>
    </row>
    <row r="28" spans="1:18" s="44" customFormat="1">
      <c r="A28" s="340" t="s">
        <v>377</v>
      </c>
      <c r="B28" s="48">
        <v>43938</v>
      </c>
      <c r="C28" s="48">
        <v>43937</v>
      </c>
      <c r="D28" s="49">
        <v>3569</v>
      </c>
      <c r="E28" s="40" t="s">
        <v>2</v>
      </c>
      <c r="F28" s="49">
        <v>1545</v>
      </c>
      <c r="G28" s="36" t="s">
        <v>36</v>
      </c>
      <c r="H28" s="47">
        <v>30000</v>
      </c>
      <c r="I28" s="45" t="s">
        <v>6</v>
      </c>
      <c r="J28" s="36" t="s">
        <v>97</v>
      </c>
      <c r="K28" s="36"/>
      <c r="L28" s="45"/>
      <c r="M28" s="418"/>
      <c r="N28" s="361"/>
      <c r="P28" s="367" t="s">
        <v>2</v>
      </c>
      <c r="Q28" s="376">
        <v>105</v>
      </c>
      <c r="R28" s="377">
        <v>220</v>
      </c>
    </row>
    <row r="29" spans="1:18" s="39" customFormat="1" ht="15.75" thickBot="1">
      <c r="A29" s="239" t="s">
        <v>679</v>
      </c>
      <c r="B29" s="31">
        <v>43943</v>
      </c>
      <c r="C29" s="31">
        <v>43941</v>
      </c>
      <c r="D29" s="28">
        <v>3657</v>
      </c>
      <c r="E29" s="136" t="s">
        <v>474</v>
      </c>
      <c r="F29" s="28">
        <v>3149</v>
      </c>
      <c r="G29" s="9" t="s">
        <v>530</v>
      </c>
      <c r="H29" s="13">
        <v>2000</v>
      </c>
      <c r="I29" s="25" t="s">
        <v>6</v>
      </c>
      <c r="J29" s="9" t="s">
        <v>749</v>
      </c>
      <c r="K29" s="12"/>
      <c r="L29" s="25"/>
      <c r="M29" s="415"/>
      <c r="N29" s="363">
        <v>3</v>
      </c>
      <c r="P29" s="369" t="s">
        <v>153</v>
      </c>
      <c r="Q29" s="380">
        <v>105</v>
      </c>
      <c r="R29" s="381">
        <v>70</v>
      </c>
    </row>
    <row r="30" spans="1:18" s="15" customFormat="1" ht="19.5" thickBot="1">
      <c r="A30" s="2446" t="s">
        <v>682</v>
      </c>
      <c r="B30" s="2447"/>
      <c r="C30" s="2447"/>
      <c r="D30" s="2447"/>
      <c r="E30" s="2447"/>
      <c r="F30" s="2447"/>
      <c r="G30" s="2447"/>
      <c r="H30" s="2447"/>
      <c r="I30" s="2447"/>
      <c r="J30" s="2447"/>
      <c r="K30" s="2447"/>
      <c r="L30" s="2448"/>
      <c r="M30" s="414"/>
      <c r="N30" s="16"/>
      <c r="Q30" s="58"/>
      <c r="R30" s="58"/>
    </row>
    <row r="31" spans="1:18" s="15" customFormat="1">
      <c r="A31" s="350" t="s">
        <v>177</v>
      </c>
      <c r="B31" s="351">
        <v>43908</v>
      </c>
      <c r="C31" s="351">
        <v>43934</v>
      </c>
      <c r="D31" s="352">
        <v>3516</v>
      </c>
      <c r="E31" s="353" t="s">
        <v>40</v>
      </c>
      <c r="F31" s="352">
        <v>2873</v>
      </c>
      <c r="G31" s="354" t="s">
        <v>70</v>
      </c>
      <c r="H31" s="355">
        <v>30000</v>
      </c>
      <c r="I31" s="356" t="s">
        <v>6</v>
      </c>
      <c r="J31" s="354"/>
      <c r="K31" s="357"/>
      <c r="L31" s="356"/>
      <c r="M31" s="414"/>
      <c r="N31" s="16"/>
      <c r="Q31" s="58"/>
      <c r="R31" s="58"/>
    </row>
    <row r="32" spans="1:18" s="15" customFormat="1">
      <c r="A32" s="239"/>
      <c r="B32" s="31">
        <v>43921</v>
      </c>
      <c r="C32" s="31">
        <v>43934</v>
      </c>
      <c r="D32" s="28">
        <v>1437</v>
      </c>
      <c r="E32" s="136" t="s">
        <v>40</v>
      </c>
      <c r="F32" s="28">
        <v>2873</v>
      </c>
      <c r="G32" s="9" t="s">
        <v>70</v>
      </c>
      <c r="H32" s="13">
        <v>100000</v>
      </c>
      <c r="I32" s="25" t="s">
        <v>6</v>
      </c>
      <c r="J32" s="9" t="s">
        <v>582</v>
      </c>
      <c r="K32" s="9" t="s">
        <v>177</v>
      </c>
      <c r="L32" s="25"/>
      <c r="M32" s="414"/>
      <c r="N32" s="16"/>
      <c r="Q32" s="58"/>
      <c r="R32" s="58"/>
    </row>
    <row r="33" spans="1:18" s="39" customFormat="1">
      <c r="A33" s="239"/>
      <c r="B33" s="31">
        <v>43921</v>
      </c>
      <c r="C33" s="31">
        <v>43934</v>
      </c>
      <c r="D33" s="28">
        <v>1437</v>
      </c>
      <c r="E33" s="136" t="s">
        <v>40</v>
      </c>
      <c r="F33" s="28">
        <v>3150</v>
      </c>
      <c r="G33" s="9" t="s">
        <v>203</v>
      </c>
      <c r="H33" s="13">
        <v>56000</v>
      </c>
      <c r="I33" s="25" t="s">
        <v>6</v>
      </c>
      <c r="J33" s="9" t="s">
        <v>582</v>
      </c>
      <c r="K33" s="9" t="s">
        <v>177</v>
      </c>
      <c r="L33" s="25"/>
      <c r="M33" s="415"/>
      <c r="Q33" s="370"/>
      <c r="R33" s="370"/>
    </row>
    <row r="34" spans="1:18" s="39" customFormat="1">
      <c r="A34" s="239"/>
      <c r="B34" s="31">
        <v>43921</v>
      </c>
      <c r="C34" s="31">
        <v>43934</v>
      </c>
      <c r="D34" s="28">
        <v>1437</v>
      </c>
      <c r="E34" s="136" t="s">
        <v>40</v>
      </c>
      <c r="F34" s="28">
        <v>3151</v>
      </c>
      <c r="G34" s="9" t="s">
        <v>205</v>
      </c>
      <c r="H34" s="13">
        <v>15000</v>
      </c>
      <c r="I34" s="25" t="s">
        <v>6</v>
      </c>
      <c r="J34" s="9" t="s">
        <v>582</v>
      </c>
      <c r="K34" s="9" t="s">
        <v>177</v>
      </c>
      <c r="L34" s="25"/>
      <c r="M34" s="415"/>
      <c r="Q34" s="370"/>
      <c r="R34" s="370"/>
    </row>
    <row r="35" spans="1:18" s="15" customFormat="1">
      <c r="A35" s="239" t="s">
        <v>67</v>
      </c>
      <c r="B35" s="31">
        <v>43927</v>
      </c>
      <c r="C35" s="31">
        <v>43934</v>
      </c>
      <c r="D35" s="28">
        <v>3568</v>
      </c>
      <c r="E35" s="136" t="s">
        <v>2</v>
      </c>
      <c r="F35" s="28">
        <v>1862</v>
      </c>
      <c r="G35" s="9" t="s">
        <v>20</v>
      </c>
      <c r="H35" s="13">
        <v>15000</v>
      </c>
      <c r="I35" s="25" t="s">
        <v>6</v>
      </c>
      <c r="J35" s="9"/>
      <c r="K35" s="12"/>
      <c r="L35" s="25"/>
      <c r="M35" s="414"/>
      <c r="N35" s="16"/>
      <c r="Q35" s="58"/>
      <c r="R35" s="58"/>
    </row>
    <row r="36" spans="1:18" s="15" customFormat="1">
      <c r="A36" s="239"/>
      <c r="B36" s="31">
        <v>43913</v>
      </c>
      <c r="C36" s="31">
        <v>43934</v>
      </c>
      <c r="D36" s="28">
        <v>1430</v>
      </c>
      <c r="E36" s="136" t="s">
        <v>2</v>
      </c>
      <c r="F36" s="28">
        <v>1862</v>
      </c>
      <c r="G36" s="9" t="s">
        <v>20</v>
      </c>
      <c r="H36" s="13">
        <v>15000</v>
      </c>
      <c r="I36" s="25" t="s">
        <v>6</v>
      </c>
      <c r="J36" s="9" t="s">
        <v>582</v>
      </c>
      <c r="K36" s="12"/>
      <c r="L36" s="25"/>
      <c r="M36" s="414"/>
      <c r="N36" s="16"/>
      <c r="Q36" s="58"/>
      <c r="R36" s="58"/>
    </row>
    <row r="37" spans="1:18">
      <c r="A37" s="239" t="s">
        <v>146</v>
      </c>
      <c r="B37" s="31">
        <v>43934</v>
      </c>
      <c r="C37" s="31">
        <v>43934</v>
      </c>
      <c r="D37" s="28">
        <v>3571</v>
      </c>
      <c r="E37" s="136" t="s">
        <v>2</v>
      </c>
      <c r="F37" s="28">
        <v>1631</v>
      </c>
      <c r="G37" s="9" t="s">
        <v>100</v>
      </c>
      <c r="H37" s="13">
        <v>20250</v>
      </c>
      <c r="I37" s="25" t="s">
        <v>6</v>
      </c>
      <c r="J37" s="9"/>
      <c r="K37" s="12"/>
      <c r="L37" s="25"/>
      <c r="M37" s="419"/>
      <c r="N37" s="6"/>
    </row>
    <row r="38" spans="1:18">
      <c r="A38" s="239"/>
      <c r="B38" s="31">
        <v>43913</v>
      </c>
      <c r="C38" s="31">
        <v>43934</v>
      </c>
      <c r="D38" s="28">
        <v>1431</v>
      </c>
      <c r="E38" s="136" t="s">
        <v>2</v>
      </c>
      <c r="F38" s="28">
        <v>1631</v>
      </c>
      <c r="G38" s="9" t="s">
        <v>100</v>
      </c>
      <c r="H38" s="13">
        <v>20250</v>
      </c>
      <c r="I38" s="25" t="s">
        <v>6</v>
      </c>
      <c r="J38" s="9" t="s">
        <v>582</v>
      </c>
      <c r="K38" s="12"/>
      <c r="L38" s="25"/>
      <c r="M38" s="419"/>
      <c r="N38" s="6"/>
    </row>
    <row r="39" spans="1:18" s="41" customFormat="1">
      <c r="A39" s="341" t="s">
        <v>132</v>
      </c>
      <c r="B39" s="32">
        <v>43945</v>
      </c>
      <c r="C39" s="32">
        <v>43934</v>
      </c>
      <c r="D39" s="33">
        <v>3537</v>
      </c>
      <c r="E39" s="34" t="s">
        <v>7</v>
      </c>
      <c r="F39" s="33">
        <v>2640</v>
      </c>
      <c r="G39" s="19" t="s">
        <v>133</v>
      </c>
      <c r="H39" s="20">
        <v>20000</v>
      </c>
      <c r="I39" s="35" t="s">
        <v>6</v>
      </c>
      <c r="J39" s="19"/>
      <c r="K39" s="19"/>
      <c r="L39" s="35"/>
      <c r="M39" s="417"/>
      <c r="N39" s="249"/>
      <c r="Q39" s="382"/>
      <c r="R39" s="382"/>
    </row>
    <row r="40" spans="1:18" s="41" customFormat="1">
      <c r="A40" s="341"/>
      <c r="B40" s="32">
        <v>43910</v>
      </c>
      <c r="C40" s="32">
        <v>43934</v>
      </c>
      <c r="D40" s="33">
        <v>1428</v>
      </c>
      <c r="E40" s="34" t="s">
        <v>7</v>
      </c>
      <c r="F40" s="33">
        <v>2640</v>
      </c>
      <c r="G40" s="19" t="s">
        <v>133</v>
      </c>
      <c r="H40" s="20">
        <v>20400</v>
      </c>
      <c r="I40" s="35" t="s">
        <v>6</v>
      </c>
      <c r="J40" s="19" t="s">
        <v>582</v>
      </c>
      <c r="K40" s="19"/>
      <c r="L40" s="35"/>
      <c r="M40" s="417"/>
      <c r="N40" s="249"/>
      <c r="Q40" s="382"/>
      <c r="R40" s="382"/>
    </row>
    <row r="41" spans="1:18" s="39" customFormat="1">
      <c r="A41" s="239" t="s">
        <v>151</v>
      </c>
      <c r="B41" s="31">
        <v>43938</v>
      </c>
      <c r="C41" s="31">
        <v>43935</v>
      </c>
      <c r="D41" s="28">
        <v>3656</v>
      </c>
      <c r="E41" s="136" t="s">
        <v>2</v>
      </c>
      <c r="F41" s="28">
        <v>2149</v>
      </c>
      <c r="G41" s="9" t="s">
        <v>26</v>
      </c>
      <c r="H41" s="13">
        <v>22800</v>
      </c>
      <c r="I41" s="25" t="s">
        <v>6</v>
      </c>
      <c r="J41" s="9"/>
      <c r="K41" s="9"/>
      <c r="L41" s="25"/>
      <c r="M41" s="415"/>
      <c r="Q41" s="370"/>
      <c r="R41" s="370"/>
    </row>
    <row r="42" spans="1:18" s="39" customFormat="1">
      <c r="A42" s="239"/>
      <c r="B42" s="31">
        <v>43938</v>
      </c>
      <c r="C42" s="31">
        <v>43935</v>
      </c>
      <c r="D42" s="28">
        <v>1438</v>
      </c>
      <c r="E42" s="136" t="s">
        <v>2</v>
      </c>
      <c r="F42" s="28">
        <v>2149</v>
      </c>
      <c r="G42" s="9" t="s">
        <v>26</v>
      </c>
      <c r="H42" s="13">
        <v>22800</v>
      </c>
      <c r="I42" s="25" t="s">
        <v>6</v>
      </c>
      <c r="J42" s="9" t="s">
        <v>486</v>
      </c>
      <c r="K42" s="9"/>
      <c r="L42" s="25"/>
      <c r="M42" s="415"/>
      <c r="Q42" s="370"/>
      <c r="R42" s="370"/>
    </row>
    <row r="43" spans="1:18" s="41" customFormat="1">
      <c r="A43" s="341" t="s">
        <v>181</v>
      </c>
      <c r="B43" s="32">
        <v>43944</v>
      </c>
      <c r="C43" s="32">
        <v>43945</v>
      </c>
      <c r="D43" s="33">
        <v>3566</v>
      </c>
      <c r="E43" s="34" t="s">
        <v>2</v>
      </c>
      <c r="F43" s="33">
        <v>1350</v>
      </c>
      <c r="G43" s="19" t="s">
        <v>182</v>
      </c>
      <c r="H43" s="20">
        <v>10000</v>
      </c>
      <c r="I43" s="35" t="s">
        <v>6</v>
      </c>
      <c r="J43" s="19"/>
      <c r="K43" s="19"/>
      <c r="L43" s="35"/>
      <c r="M43" s="417"/>
      <c r="N43" s="249"/>
      <c r="Q43" s="382"/>
      <c r="R43" s="382"/>
    </row>
    <row r="44" spans="1:18" s="41" customFormat="1">
      <c r="A44" s="341" t="s">
        <v>181</v>
      </c>
      <c r="B44" s="32">
        <v>43944</v>
      </c>
      <c r="C44" s="32">
        <v>43945</v>
      </c>
      <c r="D44" s="33">
        <v>3567</v>
      </c>
      <c r="E44" s="34" t="s">
        <v>2</v>
      </c>
      <c r="F44" s="33">
        <v>1350</v>
      </c>
      <c r="G44" s="19" t="s">
        <v>182</v>
      </c>
      <c r="H44" s="20">
        <v>10000</v>
      </c>
      <c r="I44" s="35" t="s">
        <v>6</v>
      </c>
      <c r="J44" s="19"/>
      <c r="K44" s="19"/>
      <c r="L44" s="35"/>
      <c r="M44" s="417"/>
      <c r="N44" s="249"/>
      <c r="Q44" s="382"/>
      <c r="R44" s="382"/>
    </row>
    <row r="45" spans="1:18" s="41" customFormat="1">
      <c r="A45" s="341"/>
      <c r="B45" s="32">
        <v>43944</v>
      </c>
      <c r="C45" s="32">
        <v>43945</v>
      </c>
      <c r="D45" s="33">
        <v>1441</v>
      </c>
      <c r="E45" s="34"/>
      <c r="F45" s="33"/>
      <c r="G45" s="19"/>
      <c r="H45" s="20">
        <v>36000</v>
      </c>
      <c r="I45" s="35" t="s">
        <v>6</v>
      </c>
      <c r="J45" s="19" t="s">
        <v>582</v>
      </c>
      <c r="K45" s="19"/>
      <c r="L45" s="35"/>
      <c r="M45" s="417"/>
      <c r="N45" s="249"/>
      <c r="Q45" s="382"/>
      <c r="R45" s="382"/>
    </row>
    <row r="46" spans="1:18" s="39" customFormat="1">
      <c r="A46" s="239" t="s">
        <v>677</v>
      </c>
      <c r="B46" s="412">
        <v>43941</v>
      </c>
      <c r="C46" s="31">
        <v>43943</v>
      </c>
      <c r="D46" s="28">
        <v>3639</v>
      </c>
      <c r="E46" s="136" t="s">
        <v>7</v>
      </c>
      <c r="F46" s="28">
        <v>1491</v>
      </c>
      <c r="G46" s="9" t="s">
        <v>678</v>
      </c>
      <c r="H46" s="13">
        <v>20000</v>
      </c>
      <c r="I46" s="25" t="s">
        <v>6</v>
      </c>
      <c r="J46" s="9"/>
      <c r="K46" s="12"/>
      <c r="L46" s="25"/>
      <c r="M46" s="413"/>
      <c r="N46" s="38"/>
      <c r="Q46" s="370"/>
      <c r="R46" s="370"/>
    </row>
    <row r="47" spans="1:18" s="39" customFormat="1">
      <c r="A47" s="239"/>
      <c r="B47" s="412">
        <v>43941</v>
      </c>
      <c r="C47" s="31">
        <v>43943</v>
      </c>
      <c r="D47" s="28">
        <v>1439</v>
      </c>
      <c r="E47" s="136"/>
      <c r="F47" s="28"/>
      <c r="G47" s="9"/>
      <c r="H47" s="13">
        <v>20000</v>
      </c>
      <c r="I47" s="25" t="s">
        <v>6</v>
      </c>
      <c r="J47" s="9" t="s">
        <v>582</v>
      </c>
      <c r="K47" s="12"/>
      <c r="L47" s="25"/>
      <c r="M47" s="413"/>
      <c r="N47" s="38"/>
      <c r="Q47" s="370"/>
      <c r="R47" s="370"/>
    </row>
    <row r="48" spans="1:18" s="39" customFormat="1">
      <c r="A48" s="239" t="s">
        <v>134</v>
      </c>
      <c r="B48" s="412">
        <v>43938</v>
      </c>
      <c r="C48" s="31">
        <v>43938</v>
      </c>
      <c r="D48" s="28">
        <v>3700</v>
      </c>
      <c r="E48" s="136" t="s">
        <v>187</v>
      </c>
      <c r="F48" s="28">
        <v>2494</v>
      </c>
      <c r="G48" s="9" t="s">
        <v>72</v>
      </c>
      <c r="H48" s="13">
        <v>20000</v>
      </c>
      <c r="I48" s="25" t="s">
        <v>6</v>
      </c>
      <c r="J48" s="9"/>
      <c r="K48" s="12" t="s">
        <v>121</v>
      </c>
      <c r="L48" s="25"/>
      <c r="M48" s="420"/>
      <c r="N48" s="38"/>
      <c r="Q48" s="370"/>
      <c r="R48" s="370"/>
    </row>
    <row r="49" spans="1:18" s="39" customFormat="1">
      <c r="A49" s="239"/>
      <c r="B49" s="412">
        <v>43938</v>
      </c>
      <c r="C49" s="31">
        <v>43938</v>
      </c>
      <c r="D49" s="28">
        <v>1440</v>
      </c>
      <c r="E49" s="136"/>
      <c r="F49" s="28"/>
      <c r="G49" s="9"/>
      <c r="H49" s="13">
        <v>60000</v>
      </c>
      <c r="I49" s="25" t="s">
        <v>6</v>
      </c>
      <c r="J49" s="9" t="s">
        <v>582</v>
      </c>
      <c r="K49" s="12"/>
      <c r="L49" s="25"/>
      <c r="M49" s="413"/>
      <c r="N49" s="38"/>
      <c r="Q49" s="370"/>
      <c r="R49" s="370"/>
    </row>
    <row r="50" spans="1:18" s="15" customFormat="1">
      <c r="A50" s="239" t="s">
        <v>634</v>
      </c>
      <c r="B50" s="412">
        <v>43941</v>
      </c>
      <c r="C50" s="31">
        <v>43945</v>
      </c>
      <c r="D50" s="28">
        <v>3516</v>
      </c>
      <c r="E50" s="136" t="s">
        <v>40</v>
      </c>
      <c r="F50" s="28">
        <v>2873</v>
      </c>
      <c r="G50" s="9" t="s">
        <v>70</v>
      </c>
      <c r="H50" s="13">
        <v>30000</v>
      </c>
      <c r="I50" s="25" t="s">
        <v>6</v>
      </c>
      <c r="J50" s="9"/>
      <c r="K50" s="12"/>
      <c r="L50" s="25"/>
      <c r="M50" s="414"/>
      <c r="N50" s="16"/>
      <c r="Q50" s="58"/>
      <c r="R50" s="58"/>
    </row>
    <row r="51" spans="1:18" s="38" customFormat="1">
      <c r="A51" s="239"/>
      <c r="B51" s="412">
        <v>43941</v>
      </c>
      <c r="C51" s="31">
        <v>43945</v>
      </c>
      <c r="D51" s="28">
        <v>1442</v>
      </c>
      <c r="E51" s="136"/>
      <c r="F51" s="28"/>
      <c r="G51" s="9"/>
      <c r="H51" s="13">
        <v>50000</v>
      </c>
      <c r="I51" s="25" t="s">
        <v>6</v>
      </c>
      <c r="J51" s="9" t="s">
        <v>582</v>
      </c>
      <c r="K51" s="12"/>
      <c r="L51" s="25"/>
      <c r="M51" s="413"/>
      <c r="Q51" s="371"/>
      <c r="R51" s="371"/>
    </row>
    <row r="52" spans="1:18" s="38" customFormat="1">
      <c r="A52" s="239" t="s">
        <v>95</v>
      </c>
      <c r="B52" s="412">
        <v>43942</v>
      </c>
      <c r="C52" s="31">
        <v>43944</v>
      </c>
      <c r="D52" s="28">
        <v>3703</v>
      </c>
      <c r="E52" s="136" t="s">
        <v>187</v>
      </c>
      <c r="F52" s="28">
        <v>2632</v>
      </c>
      <c r="G52" s="9" t="s">
        <v>94</v>
      </c>
      <c r="H52" s="13">
        <v>5000</v>
      </c>
      <c r="I52" s="25" t="s">
        <v>6</v>
      </c>
      <c r="J52" s="9"/>
      <c r="K52" s="12"/>
      <c r="L52" s="25"/>
      <c r="M52" s="413"/>
      <c r="Q52" s="371"/>
      <c r="R52" s="371"/>
    </row>
    <row r="53" spans="1:18" s="38" customFormat="1">
      <c r="A53" s="239" t="s">
        <v>109</v>
      </c>
      <c r="B53" s="412">
        <v>43944</v>
      </c>
      <c r="C53" s="31"/>
      <c r="D53" s="28">
        <v>3614</v>
      </c>
      <c r="E53" s="136" t="s">
        <v>7</v>
      </c>
      <c r="F53" s="28">
        <v>1405</v>
      </c>
      <c r="G53" s="9" t="s">
        <v>603</v>
      </c>
      <c r="H53" s="13">
        <v>50000</v>
      </c>
      <c r="I53" s="25" t="s">
        <v>6</v>
      </c>
      <c r="J53" s="9"/>
      <c r="K53" s="12"/>
      <c r="L53" s="25"/>
      <c r="M53" s="413"/>
      <c r="Q53" s="371"/>
      <c r="R53" s="371"/>
    </row>
    <row r="54" spans="1:18" s="38" customFormat="1">
      <c r="A54" s="239"/>
      <c r="B54" s="412"/>
      <c r="C54" s="31"/>
      <c r="D54" s="28">
        <v>1444</v>
      </c>
      <c r="E54" s="136"/>
      <c r="F54" s="28"/>
      <c r="G54" s="9"/>
      <c r="H54" s="13">
        <v>100000</v>
      </c>
      <c r="I54" s="25" t="s">
        <v>6</v>
      </c>
      <c r="J54" s="9" t="s">
        <v>582</v>
      </c>
      <c r="K54" s="12"/>
      <c r="L54" s="25"/>
      <c r="M54" s="413"/>
      <c r="Q54" s="371"/>
      <c r="R54" s="371"/>
    </row>
    <row r="55" spans="1:18" s="38" customFormat="1">
      <c r="A55" s="239"/>
      <c r="B55" s="412"/>
      <c r="C55" s="31"/>
      <c r="D55" s="28">
        <v>3614</v>
      </c>
      <c r="E55" s="136" t="s">
        <v>7</v>
      </c>
      <c r="F55" s="28">
        <v>2724</v>
      </c>
      <c r="G55" s="9" t="s">
        <v>164</v>
      </c>
      <c r="H55" s="13">
        <v>50000</v>
      </c>
      <c r="I55" s="25" t="s">
        <v>6</v>
      </c>
      <c r="J55" s="9"/>
      <c r="K55" s="12"/>
      <c r="L55" s="25"/>
      <c r="M55" s="413"/>
      <c r="Q55" s="371"/>
      <c r="R55" s="371"/>
    </row>
    <row r="56" spans="1:18" s="38" customFormat="1">
      <c r="A56" s="239"/>
      <c r="B56" s="412"/>
      <c r="C56" s="31"/>
      <c r="D56" s="28">
        <v>1445</v>
      </c>
      <c r="E56" s="136"/>
      <c r="F56" s="28"/>
      <c r="G56" s="9"/>
      <c r="H56" s="13">
        <v>50000</v>
      </c>
      <c r="I56" s="25" t="s">
        <v>6</v>
      </c>
      <c r="J56" s="9" t="s">
        <v>582</v>
      </c>
      <c r="K56" s="12"/>
      <c r="L56" s="25"/>
      <c r="M56" s="413"/>
      <c r="Q56" s="371"/>
      <c r="R56" s="371"/>
    </row>
    <row r="57" spans="1:18" s="38" customFormat="1">
      <c r="A57" s="239" t="s">
        <v>472</v>
      </c>
      <c r="B57" s="412">
        <v>43944</v>
      </c>
      <c r="C57" s="31">
        <v>43945</v>
      </c>
      <c r="D57" s="28">
        <v>3152</v>
      </c>
      <c r="E57" s="136" t="s">
        <v>2</v>
      </c>
      <c r="F57" s="28">
        <v>3152</v>
      </c>
      <c r="G57" s="9" t="s">
        <v>729</v>
      </c>
      <c r="H57" s="13">
        <v>3000</v>
      </c>
      <c r="I57" s="25" t="s">
        <v>6</v>
      </c>
      <c r="J57" s="9"/>
      <c r="K57" s="12"/>
      <c r="L57" s="25"/>
      <c r="M57" s="413"/>
      <c r="Q57" s="371"/>
      <c r="R57" s="371"/>
    </row>
    <row r="58" spans="1:18" s="38" customFormat="1">
      <c r="A58" s="239"/>
      <c r="B58" s="412"/>
      <c r="C58" s="31"/>
      <c r="D58" s="28">
        <v>1446</v>
      </c>
      <c r="E58" s="136"/>
      <c r="F58" s="28"/>
      <c r="G58" s="9"/>
      <c r="H58" s="13">
        <v>5000</v>
      </c>
      <c r="I58" s="25" t="s">
        <v>6</v>
      </c>
      <c r="J58" s="9" t="s">
        <v>582</v>
      </c>
      <c r="K58" s="12"/>
      <c r="L58" s="25"/>
      <c r="M58" s="413"/>
      <c r="Q58" s="371"/>
      <c r="R58" s="371"/>
    </row>
    <row r="59" spans="1:18" s="38" customFormat="1">
      <c r="A59" s="239" t="s">
        <v>388</v>
      </c>
      <c r="B59" s="412">
        <v>43945</v>
      </c>
      <c r="C59" s="31">
        <v>43945</v>
      </c>
      <c r="D59" s="28">
        <v>3705</v>
      </c>
      <c r="E59" s="136" t="s">
        <v>2</v>
      </c>
      <c r="F59" s="28">
        <v>951</v>
      </c>
      <c r="G59" s="9" t="s">
        <v>58</v>
      </c>
      <c r="H59" s="13">
        <v>20000</v>
      </c>
      <c r="I59" s="25" t="s">
        <v>6</v>
      </c>
      <c r="J59" s="9"/>
      <c r="K59" s="12"/>
      <c r="L59" s="25"/>
      <c r="M59" s="413"/>
      <c r="Q59" s="371"/>
      <c r="R59" s="371"/>
    </row>
    <row r="60" spans="1:18" s="38" customFormat="1">
      <c r="A60" s="239"/>
      <c r="B60" s="412"/>
      <c r="C60" s="31"/>
      <c r="D60" s="28">
        <v>1447</v>
      </c>
      <c r="E60" s="136"/>
      <c r="F60" s="28"/>
      <c r="G60" s="9"/>
      <c r="H60" s="13">
        <v>20000</v>
      </c>
      <c r="I60" s="25" t="s">
        <v>6</v>
      </c>
      <c r="J60" s="9" t="s">
        <v>582</v>
      </c>
      <c r="K60" s="12"/>
      <c r="L60" s="25"/>
      <c r="M60" s="413"/>
      <c r="Q60" s="371"/>
      <c r="R60" s="371"/>
    </row>
    <row r="61" spans="1:18" s="38" customFormat="1">
      <c r="A61" s="239" t="s">
        <v>676</v>
      </c>
      <c r="B61" s="31">
        <v>43941</v>
      </c>
      <c r="C61" s="31">
        <v>43944</v>
      </c>
      <c r="D61" s="28">
        <v>3633</v>
      </c>
      <c r="E61" s="136" t="s">
        <v>187</v>
      </c>
      <c r="F61" s="28">
        <v>2329</v>
      </c>
      <c r="G61" s="9" t="s">
        <v>53</v>
      </c>
      <c r="H61" s="13">
        <v>5000</v>
      </c>
      <c r="I61" s="25" t="s">
        <v>6</v>
      </c>
      <c r="J61" s="9"/>
      <c r="K61" s="12"/>
      <c r="L61" s="25"/>
      <c r="M61" s="413"/>
      <c r="Q61" s="371"/>
      <c r="R61" s="371"/>
    </row>
    <row r="62" spans="1:18" s="38" customFormat="1">
      <c r="A62" s="239"/>
      <c r="B62" s="412"/>
      <c r="C62" s="31">
        <v>43941</v>
      </c>
      <c r="D62" s="28">
        <v>1448</v>
      </c>
      <c r="E62" s="136"/>
      <c r="F62" s="28"/>
      <c r="G62" s="9"/>
      <c r="H62" s="13">
        <v>5000</v>
      </c>
      <c r="I62" s="25" t="s">
        <v>6</v>
      </c>
      <c r="J62" s="9" t="s">
        <v>582</v>
      </c>
      <c r="K62" s="12"/>
      <c r="L62" s="25"/>
      <c r="M62" s="413"/>
      <c r="Q62" s="371"/>
      <c r="R62" s="371"/>
    </row>
    <row r="63" spans="1:18" s="38" customFormat="1">
      <c r="A63" s="341" t="s">
        <v>175</v>
      </c>
      <c r="B63" s="32">
        <v>43950</v>
      </c>
      <c r="C63" s="32"/>
      <c r="D63" s="33">
        <v>3717</v>
      </c>
      <c r="E63" s="34" t="s">
        <v>2</v>
      </c>
      <c r="F63" s="33">
        <v>2264</v>
      </c>
      <c r="G63" s="19" t="s">
        <v>4</v>
      </c>
      <c r="H63" s="20">
        <v>45500</v>
      </c>
      <c r="I63" s="35" t="s">
        <v>6</v>
      </c>
      <c r="J63" s="19"/>
      <c r="K63" s="19"/>
      <c r="L63" s="25"/>
      <c r="M63" s="413"/>
      <c r="Q63" s="371"/>
      <c r="R63" s="371"/>
    </row>
    <row r="64" spans="1:18" s="38" customFormat="1">
      <c r="A64" s="239"/>
      <c r="B64" s="412"/>
      <c r="C64" s="31"/>
      <c r="D64" s="28">
        <v>1449</v>
      </c>
      <c r="E64" s="136"/>
      <c r="F64" s="28"/>
      <c r="G64" s="9"/>
      <c r="H64" s="13">
        <v>45500</v>
      </c>
      <c r="I64" s="25" t="s">
        <v>6</v>
      </c>
      <c r="J64" s="9" t="s">
        <v>582</v>
      </c>
      <c r="K64" s="12"/>
      <c r="L64" s="25"/>
      <c r="M64" s="413"/>
      <c r="Q64" s="371"/>
      <c r="R64" s="371"/>
    </row>
    <row r="65" spans="1:18" s="44" customFormat="1">
      <c r="A65" s="340" t="s">
        <v>109</v>
      </c>
      <c r="B65" s="48">
        <v>43931</v>
      </c>
      <c r="C65" s="48">
        <v>43943</v>
      </c>
      <c r="D65" s="49">
        <v>3615</v>
      </c>
      <c r="E65" s="40" t="s">
        <v>2</v>
      </c>
      <c r="F65" s="49">
        <v>855</v>
      </c>
      <c r="G65" s="36" t="s">
        <v>38</v>
      </c>
      <c r="H65" s="47">
        <v>150000</v>
      </c>
      <c r="I65" s="45" t="s">
        <v>6</v>
      </c>
      <c r="J65" s="36" t="s">
        <v>97</v>
      </c>
      <c r="K65" s="36"/>
      <c r="L65" s="45"/>
      <c r="M65" s="418"/>
      <c r="P65" s="384" t="s">
        <v>2</v>
      </c>
      <c r="Q65" s="122">
        <v>108</v>
      </c>
      <c r="R65" s="122">
        <v>3200</v>
      </c>
    </row>
    <row r="66" spans="1:18" s="44" customFormat="1">
      <c r="A66" s="340" t="s">
        <v>124</v>
      </c>
      <c r="B66" s="48">
        <v>43941</v>
      </c>
      <c r="C66" s="48">
        <v>43936</v>
      </c>
      <c r="D66" s="49">
        <v>3606</v>
      </c>
      <c r="E66" s="40" t="s">
        <v>2</v>
      </c>
      <c r="F66" s="49">
        <v>885</v>
      </c>
      <c r="G66" s="36" t="s">
        <v>32</v>
      </c>
      <c r="H66" s="47">
        <v>21700</v>
      </c>
      <c r="I66" s="45" t="s">
        <v>6</v>
      </c>
      <c r="J66" s="36" t="s">
        <v>97</v>
      </c>
      <c r="K66" s="36"/>
      <c r="L66" s="45" t="s">
        <v>681</v>
      </c>
      <c r="M66" s="418"/>
      <c r="P66" s="384" t="s">
        <v>2</v>
      </c>
      <c r="Q66" s="122">
        <v>75</v>
      </c>
      <c r="R66" s="122">
        <v>1060</v>
      </c>
    </row>
    <row r="67" spans="1:18" s="44" customFormat="1">
      <c r="A67" s="340" t="s">
        <v>109</v>
      </c>
      <c r="B67" s="48">
        <v>43941</v>
      </c>
      <c r="C67" s="48">
        <v>43941</v>
      </c>
      <c r="D67" s="49">
        <v>3616</v>
      </c>
      <c r="E67" s="40" t="s">
        <v>2</v>
      </c>
      <c r="F67" s="49">
        <v>869</v>
      </c>
      <c r="G67" s="36" t="s">
        <v>16</v>
      </c>
      <c r="H67" s="47">
        <v>200000</v>
      </c>
      <c r="I67" s="45" t="s">
        <v>6</v>
      </c>
      <c r="J67" s="36" t="s">
        <v>97</v>
      </c>
      <c r="K67" s="36"/>
      <c r="L67" s="45"/>
      <c r="M67" s="418"/>
      <c r="P67" s="384" t="s">
        <v>2</v>
      </c>
      <c r="Q67" s="122">
        <v>108</v>
      </c>
      <c r="R67" s="122">
        <v>1860</v>
      </c>
    </row>
    <row r="68" spans="1:18" s="43" customFormat="1">
      <c r="A68" s="341" t="s">
        <v>201</v>
      </c>
      <c r="B68" s="32">
        <v>43944</v>
      </c>
      <c r="C68" s="32">
        <v>43941</v>
      </c>
      <c r="D68" s="33">
        <v>3687</v>
      </c>
      <c r="E68" s="34" t="s">
        <v>7</v>
      </c>
      <c r="F68" s="33">
        <v>2868</v>
      </c>
      <c r="G68" s="19" t="s">
        <v>214</v>
      </c>
      <c r="H68" s="20">
        <v>12000</v>
      </c>
      <c r="I68" s="35" t="s">
        <v>6</v>
      </c>
      <c r="J68" s="19" t="s">
        <v>749</v>
      </c>
      <c r="K68" s="19"/>
      <c r="L68" s="35"/>
      <c r="M68" s="421"/>
      <c r="P68" s="385" t="s">
        <v>7</v>
      </c>
      <c r="Q68" s="326">
        <v>90</v>
      </c>
      <c r="R68" s="326">
        <v>170</v>
      </c>
    </row>
    <row r="69" spans="1:18" s="43" customFormat="1">
      <c r="A69" s="341" t="s">
        <v>201</v>
      </c>
      <c r="B69" s="32">
        <v>43944</v>
      </c>
      <c r="C69" s="32">
        <v>43943</v>
      </c>
      <c r="D69" s="33">
        <v>3736</v>
      </c>
      <c r="E69" s="34" t="s">
        <v>7</v>
      </c>
      <c r="F69" s="33">
        <v>2868</v>
      </c>
      <c r="G69" s="19" t="s">
        <v>214</v>
      </c>
      <c r="H69" s="20">
        <v>12500</v>
      </c>
      <c r="I69" s="35" t="s">
        <v>6</v>
      </c>
      <c r="J69" s="19" t="s">
        <v>749</v>
      </c>
      <c r="K69" s="19"/>
      <c r="L69" s="35"/>
      <c r="M69" s="421"/>
      <c r="P69" s="385"/>
      <c r="Q69" s="326"/>
      <c r="R69" s="326"/>
    </row>
    <row r="70" spans="1:18" s="43" customFormat="1">
      <c r="A70" s="340" t="s">
        <v>380</v>
      </c>
      <c r="B70" s="48">
        <v>43938</v>
      </c>
      <c r="C70" s="48"/>
      <c r="D70" s="49">
        <v>3696</v>
      </c>
      <c r="E70" s="40" t="s">
        <v>2</v>
      </c>
      <c r="F70" s="49">
        <v>2515</v>
      </c>
      <c r="G70" s="36" t="s">
        <v>35</v>
      </c>
      <c r="H70" s="47">
        <v>10000</v>
      </c>
      <c r="I70" s="45" t="s">
        <v>6</v>
      </c>
      <c r="J70" s="36" t="s">
        <v>97</v>
      </c>
      <c r="K70" s="36"/>
      <c r="L70" s="45"/>
      <c r="M70" s="421"/>
      <c r="P70" s="385"/>
      <c r="Q70" s="326"/>
      <c r="R70" s="326"/>
    </row>
    <row r="71" spans="1:18" s="43" customFormat="1">
      <c r="A71" s="340"/>
      <c r="B71" s="48"/>
      <c r="C71" s="48"/>
      <c r="D71" s="49"/>
      <c r="E71" s="40" t="s">
        <v>153</v>
      </c>
      <c r="F71" s="49">
        <v>2765</v>
      </c>
      <c r="G71" s="36" t="s">
        <v>35</v>
      </c>
      <c r="H71" s="47">
        <v>12500</v>
      </c>
      <c r="I71" s="45" t="s">
        <v>6</v>
      </c>
      <c r="J71" s="36" t="s">
        <v>97</v>
      </c>
      <c r="K71" s="36"/>
      <c r="L71" s="45"/>
      <c r="M71" s="421"/>
      <c r="P71" s="385"/>
      <c r="Q71" s="326"/>
      <c r="R71" s="326"/>
    </row>
    <row r="72" spans="1:18" s="43" customFormat="1">
      <c r="A72" s="341" t="s">
        <v>282</v>
      </c>
      <c r="B72" s="32">
        <v>43945</v>
      </c>
      <c r="C72" s="32">
        <v>43943</v>
      </c>
      <c r="D72" s="33">
        <v>3692</v>
      </c>
      <c r="E72" s="34" t="s">
        <v>7</v>
      </c>
      <c r="F72" s="33">
        <v>2175</v>
      </c>
      <c r="G72" s="19" t="s">
        <v>77</v>
      </c>
      <c r="H72" s="20">
        <v>2000</v>
      </c>
      <c r="I72" s="35" t="s">
        <v>6</v>
      </c>
      <c r="J72" s="19" t="s">
        <v>749</v>
      </c>
      <c r="K72" s="19"/>
      <c r="L72" s="35"/>
      <c r="M72" s="421"/>
      <c r="P72" s="385"/>
      <c r="Q72" s="326"/>
      <c r="R72" s="326"/>
    </row>
    <row r="73" spans="1:18" s="43" customFormat="1">
      <c r="A73" s="341" t="s">
        <v>188</v>
      </c>
      <c r="B73" s="32">
        <v>43945</v>
      </c>
      <c r="C73" s="32">
        <v>43944</v>
      </c>
      <c r="D73" s="33">
        <v>3691</v>
      </c>
      <c r="E73" s="34" t="s">
        <v>2</v>
      </c>
      <c r="F73" s="33">
        <v>2800</v>
      </c>
      <c r="G73" s="19" t="s">
        <v>189</v>
      </c>
      <c r="H73" s="20">
        <v>2000</v>
      </c>
      <c r="I73" s="35" t="s">
        <v>6</v>
      </c>
      <c r="J73" s="19" t="s">
        <v>749</v>
      </c>
      <c r="K73" s="19"/>
      <c r="L73" s="35"/>
      <c r="M73" s="421"/>
      <c r="P73" s="385"/>
      <c r="Q73" s="326"/>
      <c r="R73" s="326"/>
    </row>
    <row r="74" spans="1:18" s="43" customFormat="1">
      <c r="A74" s="341"/>
      <c r="B74" s="32"/>
      <c r="C74" s="32">
        <v>43944</v>
      </c>
      <c r="D74" s="33"/>
      <c r="E74" s="34"/>
      <c r="F74" s="33">
        <v>2891</v>
      </c>
      <c r="G74" s="19" t="s">
        <v>100</v>
      </c>
      <c r="H74" s="20">
        <v>2000</v>
      </c>
      <c r="I74" s="35" t="s">
        <v>6</v>
      </c>
      <c r="J74" s="19" t="s">
        <v>749</v>
      </c>
      <c r="K74" s="19"/>
      <c r="L74" s="35"/>
      <c r="M74" s="421"/>
      <c r="P74" s="385"/>
      <c r="Q74" s="326"/>
      <c r="R74" s="326"/>
    </row>
    <row r="75" spans="1:18" s="42" customFormat="1">
      <c r="A75" s="340" t="s">
        <v>400</v>
      </c>
      <c r="B75" s="48">
        <v>43948</v>
      </c>
      <c r="C75" s="48">
        <v>43951</v>
      </c>
      <c r="D75" s="49">
        <v>3653</v>
      </c>
      <c r="E75" s="40" t="s">
        <v>2</v>
      </c>
      <c r="F75" s="49">
        <v>753</v>
      </c>
      <c r="G75" s="36" t="s">
        <v>47</v>
      </c>
      <c r="H75" s="47">
        <v>100800</v>
      </c>
      <c r="I75" s="45" t="s">
        <v>6</v>
      </c>
      <c r="J75" s="36" t="s">
        <v>97</v>
      </c>
      <c r="K75" s="36"/>
      <c r="L75" s="45"/>
      <c r="M75" s="422">
        <v>1040</v>
      </c>
      <c r="N75" s="80"/>
      <c r="P75" s="386" t="s">
        <v>2</v>
      </c>
      <c r="Q75" s="51">
        <v>105</v>
      </c>
      <c r="R75" s="51">
        <v>5300</v>
      </c>
    </row>
    <row r="76" spans="1:18" s="42" customFormat="1">
      <c r="A76" s="340" t="s">
        <v>592</v>
      </c>
      <c r="B76" s="48">
        <v>43948</v>
      </c>
      <c r="C76" s="48">
        <v>43944</v>
      </c>
      <c r="D76" s="49">
        <v>3697</v>
      </c>
      <c r="E76" s="40" t="s">
        <v>2</v>
      </c>
      <c r="F76" s="49">
        <v>1087</v>
      </c>
      <c r="G76" s="36" t="s">
        <v>46</v>
      </c>
      <c r="H76" s="47">
        <v>50000</v>
      </c>
      <c r="I76" s="45" t="s">
        <v>6</v>
      </c>
      <c r="J76" s="36" t="s">
        <v>97</v>
      </c>
      <c r="K76" s="36"/>
      <c r="L76" s="45"/>
      <c r="M76" s="422"/>
      <c r="N76" s="80"/>
      <c r="P76" s="386"/>
      <c r="Q76" s="51"/>
      <c r="R76" s="51"/>
    </row>
    <row r="77" spans="1:18" s="41" customFormat="1">
      <c r="A77" s="341"/>
      <c r="B77" s="32"/>
      <c r="C77" s="32"/>
      <c r="D77" s="33"/>
      <c r="E77" s="34" t="s">
        <v>2</v>
      </c>
      <c r="F77" s="33">
        <v>2825</v>
      </c>
      <c r="G77" s="19" t="s">
        <v>207</v>
      </c>
      <c r="H77" s="20">
        <v>3000</v>
      </c>
      <c r="I77" s="35" t="s">
        <v>6</v>
      </c>
      <c r="J77" s="19" t="s">
        <v>749</v>
      </c>
      <c r="K77" s="19"/>
      <c r="L77" s="35"/>
      <c r="M77" s="417"/>
      <c r="N77" s="249"/>
      <c r="P77" s="388"/>
      <c r="Q77" s="134"/>
      <c r="R77" s="134"/>
    </row>
    <row r="78" spans="1:18" s="42" customFormat="1">
      <c r="A78" s="340" t="s">
        <v>383</v>
      </c>
      <c r="B78" s="48">
        <v>43948</v>
      </c>
      <c r="C78" s="48">
        <v>43948</v>
      </c>
      <c r="D78" s="49">
        <v>3699</v>
      </c>
      <c r="E78" s="40" t="s">
        <v>216</v>
      </c>
      <c r="F78" s="49">
        <v>2581</v>
      </c>
      <c r="G78" s="36" t="s">
        <v>21</v>
      </c>
      <c r="H78" s="47">
        <v>25000</v>
      </c>
      <c r="I78" s="45" t="s">
        <v>6</v>
      </c>
      <c r="J78" s="36" t="s">
        <v>97</v>
      </c>
      <c r="K78" s="36"/>
      <c r="L78" s="45"/>
      <c r="M78" s="422">
        <v>700</v>
      </c>
      <c r="N78" s="80"/>
      <c r="P78" s="386"/>
      <c r="Q78" s="51"/>
      <c r="R78" s="51"/>
    </row>
    <row r="79" spans="1:18" s="39" customFormat="1">
      <c r="A79" s="239" t="s">
        <v>95</v>
      </c>
      <c r="B79" s="31">
        <v>43945</v>
      </c>
      <c r="C79" s="31">
        <v>43944</v>
      </c>
      <c r="D79" s="28">
        <v>3703</v>
      </c>
      <c r="E79" s="136" t="s">
        <v>176</v>
      </c>
      <c r="F79" s="28">
        <v>2631</v>
      </c>
      <c r="G79" s="9" t="s">
        <v>128</v>
      </c>
      <c r="H79" s="13">
        <v>5000</v>
      </c>
      <c r="I79" s="25" t="s">
        <v>6</v>
      </c>
      <c r="J79" s="9" t="s">
        <v>749</v>
      </c>
      <c r="K79" s="12"/>
      <c r="L79" s="35"/>
      <c r="M79" s="415"/>
      <c r="N79" s="378"/>
      <c r="P79" s="248"/>
      <c r="Q79" s="378"/>
      <c r="R79" s="378"/>
    </row>
    <row r="80" spans="1:18" s="44" customFormat="1">
      <c r="A80" s="340" t="s">
        <v>95</v>
      </c>
      <c r="B80" s="48">
        <v>43945</v>
      </c>
      <c r="C80" s="48">
        <v>43941</v>
      </c>
      <c r="D80" s="49">
        <v>3703</v>
      </c>
      <c r="E80" s="40" t="s">
        <v>2</v>
      </c>
      <c r="F80" s="49">
        <v>2039</v>
      </c>
      <c r="G80" s="36" t="s">
        <v>29</v>
      </c>
      <c r="H80" s="47">
        <v>6000</v>
      </c>
      <c r="I80" s="45" t="s">
        <v>6</v>
      </c>
      <c r="J80" s="36" t="s">
        <v>97</v>
      </c>
      <c r="K80" s="36"/>
      <c r="L80" s="35"/>
      <c r="M80" s="418"/>
      <c r="N80" s="376"/>
      <c r="P80" s="246"/>
      <c r="Q80" s="376"/>
      <c r="R80" s="376"/>
    </row>
    <row r="81" spans="1:18" s="42" customFormat="1">
      <c r="A81" s="340" t="s">
        <v>472</v>
      </c>
      <c r="B81" s="48">
        <v>43944</v>
      </c>
      <c r="C81" s="48">
        <v>43941</v>
      </c>
      <c r="D81" s="49">
        <v>3714</v>
      </c>
      <c r="E81" s="40" t="s">
        <v>2</v>
      </c>
      <c r="F81" s="49">
        <v>2039</v>
      </c>
      <c r="G81" s="36" t="s">
        <v>29</v>
      </c>
      <c r="H81" s="47">
        <v>10500</v>
      </c>
      <c r="I81" s="45" t="s">
        <v>6</v>
      </c>
      <c r="J81" s="36" t="s">
        <v>97</v>
      </c>
      <c r="K81" s="36"/>
      <c r="L81" s="35"/>
      <c r="M81" s="422"/>
      <c r="N81" s="80"/>
      <c r="P81" s="386"/>
      <c r="Q81" s="51"/>
      <c r="R81" s="51"/>
    </row>
    <row r="82" spans="1:18" s="42" customFormat="1">
      <c r="A82" s="340" t="s">
        <v>377</v>
      </c>
      <c r="B82" s="48">
        <v>43949</v>
      </c>
      <c r="C82" s="48"/>
      <c r="D82" s="49">
        <v>3716</v>
      </c>
      <c r="E82" s="40" t="s">
        <v>2</v>
      </c>
      <c r="F82" s="49">
        <v>2448</v>
      </c>
      <c r="G82" s="36" t="s">
        <v>36</v>
      </c>
      <c r="H82" s="47">
        <v>10000</v>
      </c>
      <c r="I82" s="45" t="s">
        <v>6</v>
      </c>
      <c r="J82" s="36" t="s">
        <v>97</v>
      </c>
      <c r="K82" s="36"/>
      <c r="L82" s="35"/>
      <c r="M82" s="422">
        <v>623.20000000000005</v>
      </c>
      <c r="N82" s="80"/>
      <c r="P82" s="386"/>
      <c r="Q82" s="51"/>
      <c r="R82" s="51"/>
    </row>
    <row r="83" spans="1:18" s="44" customFormat="1">
      <c r="A83" s="340"/>
      <c r="B83" s="48"/>
      <c r="C83" s="48"/>
      <c r="D83" s="49"/>
      <c r="E83" s="40" t="s">
        <v>2</v>
      </c>
      <c r="F83" s="49">
        <v>2449</v>
      </c>
      <c r="G83" s="36" t="s">
        <v>36</v>
      </c>
      <c r="H83" s="47">
        <v>9000</v>
      </c>
      <c r="I83" s="45" t="s">
        <v>6</v>
      </c>
      <c r="J83" s="36" t="s">
        <v>97</v>
      </c>
      <c r="K83" s="36"/>
      <c r="L83" s="45"/>
      <c r="M83" s="418"/>
      <c r="P83" s="384"/>
      <c r="Q83" s="122"/>
      <c r="R83" s="122"/>
    </row>
    <row r="84" spans="1:18" s="44" customFormat="1">
      <c r="A84" s="340" t="s">
        <v>730</v>
      </c>
      <c r="B84" s="48">
        <v>43950</v>
      </c>
      <c r="C84" s="48">
        <v>43950</v>
      </c>
      <c r="D84" s="49">
        <v>3719</v>
      </c>
      <c r="E84" s="40" t="s">
        <v>2</v>
      </c>
      <c r="F84" s="49">
        <v>1960</v>
      </c>
      <c r="G84" s="36" t="s">
        <v>731</v>
      </c>
      <c r="H84" s="47">
        <v>21000</v>
      </c>
      <c r="I84" s="45" t="s">
        <v>6</v>
      </c>
      <c r="J84" s="36" t="s">
        <v>97</v>
      </c>
      <c r="K84" s="36"/>
      <c r="L84" s="45"/>
      <c r="M84" s="418">
        <v>454</v>
      </c>
      <c r="P84" s="384"/>
      <c r="Q84" s="122"/>
      <c r="R84" s="122"/>
    </row>
    <row r="85" spans="1:18" s="43" customFormat="1">
      <c r="A85" s="341" t="s">
        <v>511</v>
      </c>
      <c r="B85" s="32">
        <v>43950</v>
      </c>
      <c r="C85" s="32">
        <v>43948</v>
      </c>
      <c r="D85" s="33">
        <v>3721</v>
      </c>
      <c r="E85" s="34" t="s">
        <v>44</v>
      </c>
      <c r="F85" s="33">
        <v>1112</v>
      </c>
      <c r="G85" s="19" t="s">
        <v>27</v>
      </c>
      <c r="H85" s="20">
        <v>20000</v>
      </c>
      <c r="I85" s="35" t="s">
        <v>6</v>
      </c>
      <c r="J85" s="19" t="s">
        <v>749</v>
      </c>
      <c r="K85" s="19"/>
      <c r="L85" s="35"/>
      <c r="M85" s="421">
        <v>310</v>
      </c>
      <c r="P85" s="385"/>
      <c r="Q85" s="326"/>
      <c r="R85" s="326"/>
    </row>
    <row r="86" spans="1:18" s="43" customFormat="1">
      <c r="A86" s="341" t="s">
        <v>134</v>
      </c>
      <c r="B86" s="32">
        <v>43950</v>
      </c>
      <c r="C86" s="32">
        <v>43945</v>
      </c>
      <c r="D86" s="33">
        <v>3724</v>
      </c>
      <c r="E86" s="34" t="s">
        <v>2</v>
      </c>
      <c r="F86" s="33">
        <v>97</v>
      </c>
      <c r="G86" s="19" t="s">
        <v>98</v>
      </c>
      <c r="H86" s="20">
        <v>2000</v>
      </c>
      <c r="I86" s="35" t="s">
        <v>6</v>
      </c>
      <c r="J86" s="19" t="s">
        <v>749</v>
      </c>
      <c r="K86" s="19"/>
      <c r="L86" s="35"/>
      <c r="M86" s="421"/>
      <c r="P86" s="385"/>
      <c r="Q86" s="326"/>
      <c r="R86" s="326"/>
    </row>
    <row r="87" spans="1:18" s="44" customFormat="1">
      <c r="A87" s="340" t="s">
        <v>109</v>
      </c>
      <c r="B87" s="48">
        <v>43951</v>
      </c>
      <c r="C87" s="48">
        <v>43950</v>
      </c>
      <c r="D87" s="49">
        <v>3617</v>
      </c>
      <c r="E87" s="40" t="s">
        <v>2</v>
      </c>
      <c r="F87" s="49">
        <v>2664</v>
      </c>
      <c r="G87" s="36" t="s">
        <v>142</v>
      </c>
      <c r="H87" s="47">
        <v>245000</v>
      </c>
      <c r="I87" s="45" t="s">
        <v>6</v>
      </c>
      <c r="J87" s="36" t="s">
        <v>97</v>
      </c>
      <c r="K87" s="36"/>
      <c r="L87" s="45"/>
      <c r="M87" s="418">
        <v>560</v>
      </c>
      <c r="P87" s="384" t="s">
        <v>2</v>
      </c>
      <c r="Q87" s="122">
        <v>108</v>
      </c>
      <c r="R87" s="122">
        <v>1100</v>
      </c>
    </row>
    <row r="88" spans="1:18" s="44" customFormat="1">
      <c r="A88" s="340" t="s">
        <v>201</v>
      </c>
      <c r="B88" s="48">
        <v>43951</v>
      </c>
      <c r="C88" s="48">
        <v>43951</v>
      </c>
      <c r="D88" s="49">
        <v>3733</v>
      </c>
      <c r="E88" s="40" t="s">
        <v>2</v>
      </c>
      <c r="F88" s="49">
        <v>3020</v>
      </c>
      <c r="G88" s="36" t="s">
        <v>52</v>
      </c>
      <c r="H88" s="47">
        <v>60000</v>
      </c>
      <c r="I88" s="45" t="s">
        <v>6</v>
      </c>
      <c r="J88" s="36" t="s">
        <v>97</v>
      </c>
      <c r="K88" s="36"/>
      <c r="L88" s="45"/>
      <c r="M88" s="418">
        <v>660</v>
      </c>
      <c r="Q88" s="383"/>
      <c r="R88" s="383"/>
    </row>
    <row r="89" spans="1:18" s="43" customFormat="1">
      <c r="A89" s="341" t="s">
        <v>415</v>
      </c>
      <c r="B89" s="32">
        <v>43951</v>
      </c>
      <c r="C89" s="32">
        <v>43949</v>
      </c>
      <c r="D89" s="33">
        <v>3487</v>
      </c>
      <c r="E89" s="34" t="s">
        <v>7</v>
      </c>
      <c r="F89" s="33">
        <v>3127</v>
      </c>
      <c r="G89" s="19" t="s">
        <v>605</v>
      </c>
      <c r="H89" s="20">
        <v>3000</v>
      </c>
      <c r="I89" s="35" t="s">
        <v>6</v>
      </c>
      <c r="J89" s="19" t="s">
        <v>749</v>
      </c>
      <c r="K89" s="19"/>
      <c r="L89" s="35"/>
      <c r="M89" s="421">
        <v>627</v>
      </c>
      <c r="Q89" s="203"/>
      <c r="R89" s="203"/>
    </row>
    <row r="90" spans="1:18">
      <c r="A90" s="341" t="s">
        <v>734</v>
      </c>
      <c r="B90" s="31">
        <v>43955</v>
      </c>
      <c r="C90" s="31">
        <v>43949</v>
      </c>
      <c r="D90" s="28">
        <v>3735</v>
      </c>
      <c r="E90" s="136" t="s">
        <v>2</v>
      </c>
      <c r="F90" s="28">
        <v>3157</v>
      </c>
      <c r="G90" s="9" t="s">
        <v>735</v>
      </c>
      <c r="H90" s="13">
        <v>5000</v>
      </c>
      <c r="I90" s="25" t="s">
        <v>6</v>
      </c>
      <c r="J90" s="9" t="s">
        <v>749</v>
      </c>
      <c r="K90" s="12"/>
      <c r="L90" s="12"/>
      <c r="M90" s="285">
        <v>127</v>
      </c>
      <c r="Q90"/>
      <c r="R90"/>
    </row>
    <row r="91" spans="1:18">
      <c r="A91" s="239" t="s">
        <v>736</v>
      </c>
      <c r="B91" s="31">
        <v>43956</v>
      </c>
      <c r="C91" s="31">
        <v>43950</v>
      </c>
      <c r="D91" s="28">
        <v>3746</v>
      </c>
      <c r="E91" s="136" t="s">
        <v>7</v>
      </c>
      <c r="F91" s="28">
        <v>2771</v>
      </c>
      <c r="G91" s="9" t="s">
        <v>357</v>
      </c>
      <c r="H91" s="13">
        <v>50000</v>
      </c>
      <c r="I91" s="25" t="s">
        <v>6</v>
      </c>
      <c r="J91" s="9" t="s">
        <v>749</v>
      </c>
      <c r="K91" s="12"/>
      <c r="L91" s="450"/>
      <c r="Q91"/>
      <c r="R91"/>
    </row>
    <row r="92" spans="1:18">
      <c r="A92" s="239"/>
      <c r="B92" s="31"/>
      <c r="C92" s="31"/>
      <c r="D92" s="28"/>
      <c r="E92" s="136"/>
      <c r="F92" s="28">
        <v>1853</v>
      </c>
      <c r="G92" s="9" t="s">
        <v>20</v>
      </c>
      <c r="H92" s="13">
        <v>4000</v>
      </c>
      <c r="I92" s="25" t="s">
        <v>6</v>
      </c>
      <c r="J92" s="9" t="s">
        <v>749</v>
      </c>
      <c r="K92" s="12"/>
      <c r="L92" s="450"/>
      <c r="M92" s="285">
        <v>475.26</v>
      </c>
      <c r="Q92"/>
      <c r="R92"/>
    </row>
    <row r="93" spans="1:18">
      <c r="A93" s="239" t="s">
        <v>156</v>
      </c>
      <c r="B93" s="31">
        <v>43957</v>
      </c>
      <c r="C93" s="31">
        <v>43951</v>
      </c>
      <c r="D93" s="28">
        <v>3745</v>
      </c>
      <c r="E93" s="136" t="s">
        <v>2</v>
      </c>
      <c r="F93" s="28">
        <v>343</v>
      </c>
      <c r="G93" s="9" t="s">
        <v>65</v>
      </c>
      <c r="H93" s="13">
        <v>5000</v>
      </c>
      <c r="I93" s="25" t="s">
        <v>6</v>
      </c>
      <c r="J93" s="9" t="s">
        <v>749</v>
      </c>
      <c r="K93" s="12"/>
      <c r="L93" s="450"/>
      <c r="M93" s="285">
        <v>175</v>
      </c>
      <c r="Q93"/>
      <c r="R93"/>
    </row>
    <row r="94" spans="1:18" s="43" customFormat="1">
      <c r="A94" s="341" t="s">
        <v>737</v>
      </c>
      <c r="B94" s="32">
        <v>43957</v>
      </c>
      <c r="C94" s="32">
        <v>43951</v>
      </c>
      <c r="D94" s="33">
        <v>3749</v>
      </c>
      <c r="E94" s="34" t="s">
        <v>2</v>
      </c>
      <c r="F94" s="33">
        <v>1287</v>
      </c>
      <c r="G94" s="19" t="s">
        <v>10</v>
      </c>
      <c r="H94" s="20">
        <v>2000</v>
      </c>
      <c r="I94" s="35" t="s">
        <v>6</v>
      </c>
      <c r="J94" s="9" t="s">
        <v>749</v>
      </c>
      <c r="K94" s="19"/>
      <c r="L94" s="451"/>
      <c r="M94" s="421">
        <v>158</v>
      </c>
    </row>
    <row r="95" spans="1:18">
      <c r="A95" s="340" t="s">
        <v>368</v>
      </c>
      <c r="B95" s="48">
        <v>43955</v>
      </c>
      <c r="C95" s="48">
        <v>43951</v>
      </c>
      <c r="D95" s="49">
        <v>3738</v>
      </c>
      <c r="E95" s="40" t="s">
        <v>2</v>
      </c>
      <c r="F95" s="49">
        <v>838</v>
      </c>
      <c r="G95" s="36" t="s">
        <v>5</v>
      </c>
      <c r="H95" s="47">
        <v>7000</v>
      </c>
      <c r="I95" s="45" t="s">
        <v>6</v>
      </c>
      <c r="J95" s="36" t="s">
        <v>97</v>
      </c>
      <c r="K95" s="36"/>
      <c r="L95" s="36"/>
      <c r="Q95"/>
      <c r="R95"/>
    </row>
    <row r="96" spans="1:18">
      <c r="A96" s="40"/>
      <c r="B96" s="48"/>
      <c r="C96" s="48"/>
      <c r="D96" s="49"/>
      <c r="E96" s="40"/>
      <c r="F96" s="49">
        <v>2515</v>
      </c>
      <c r="G96" s="36" t="s">
        <v>35</v>
      </c>
      <c r="H96" s="47">
        <v>5000</v>
      </c>
      <c r="I96" s="45" t="s">
        <v>6</v>
      </c>
      <c r="J96" s="36" t="s">
        <v>145</v>
      </c>
      <c r="K96" s="36"/>
      <c r="L96" s="450"/>
      <c r="M96" s="285">
        <v>147.25</v>
      </c>
      <c r="Q96"/>
      <c r="R96"/>
    </row>
    <row r="97" spans="1:18">
      <c r="A97" s="239" t="s">
        <v>738</v>
      </c>
      <c r="B97" s="31">
        <v>43957</v>
      </c>
      <c r="C97" s="31">
        <v>43951</v>
      </c>
      <c r="D97" s="28">
        <v>3751</v>
      </c>
      <c r="E97" s="136" t="s">
        <v>2</v>
      </c>
      <c r="F97" s="28">
        <v>3161</v>
      </c>
      <c r="G97" s="9" t="s">
        <v>739</v>
      </c>
      <c r="H97" s="13">
        <v>2000</v>
      </c>
      <c r="I97" s="25" t="s">
        <v>6</v>
      </c>
      <c r="J97" s="11" t="s">
        <v>117</v>
      </c>
      <c r="K97" s="137"/>
      <c r="L97" s="450"/>
      <c r="M97" s="285">
        <v>159.1</v>
      </c>
      <c r="Q97"/>
      <c r="R97"/>
    </row>
    <row r="114" spans="1:12">
      <c r="A114" s="387"/>
      <c r="B114" s="6"/>
      <c r="C114" s="6"/>
      <c r="D114" s="6"/>
      <c r="E114" s="6"/>
      <c r="F114" s="6"/>
      <c r="G114" s="6"/>
      <c r="H114" s="6"/>
      <c r="I114" s="387"/>
      <c r="J114" s="6"/>
      <c r="K114" s="6"/>
      <c r="L114" s="387"/>
    </row>
    <row r="115" spans="1:12">
      <c r="A115" s="387"/>
      <c r="B115" s="6"/>
      <c r="C115" s="6"/>
      <c r="D115" s="6"/>
      <c r="E115" s="6"/>
      <c r="F115" s="6"/>
      <c r="G115" s="6"/>
      <c r="H115" s="6"/>
      <c r="I115" s="387"/>
      <c r="J115" s="6"/>
      <c r="K115" s="6"/>
      <c r="L115" s="387"/>
    </row>
    <row r="116" spans="1:12">
      <c r="A116" s="387"/>
      <c r="B116" s="6"/>
      <c r="C116" s="6"/>
      <c r="D116" s="6"/>
      <c r="E116" s="6"/>
      <c r="F116" s="6"/>
      <c r="G116" s="6"/>
      <c r="H116" s="6"/>
      <c r="I116" s="387"/>
      <c r="J116" s="6"/>
      <c r="K116" s="6"/>
      <c r="L116" s="387"/>
    </row>
    <row r="117" spans="1:12">
      <c r="A117" s="387"/>
      <c r="B117" s="6"/>
      <c r="C117" s="6"/>
      <c r="D117" s="6"/>
      <c r="E117" s="6"/>
      <c r="F117" s="6"/>
      <c r="G117" s="6"/>
      <c r="H117" s="6"/>
      <c r="I117" s="387"/>
      <c r="J117" s="6"/>
      <c r="K117" s="6"/>
      <c r="L117" s="387"/>
    </row>
    <row r="118" spans="1:12">
      <c r="A118" s="387"/>
      <c r="B118" s="6"/>
      <c r="C118" s="6"/>
      <c r="D118" s="6"/>
      <c r="E118" s="6"/>
      <c r="F118" s="6"/>
      <c r="G118" s="6"/>
      <c r="H118" s="6"/>
      <c r="I118" s="387"/>
      <c r="J118" s="6"/>
      <c r="K118" s="6"/>
      <c r="L118" s="387"/>
    </row>
    <row r="119" spans="1:12">
      <c r="A119" s="387"/>
      <c r="B119" s="6"/>
      <c r="C119" s="6"/>
      <c r="D119" s="6"/>
      <c r="E119" s="6"/>
      <c r="F119" s="6"/>
      <c r="G119" s="6"/>
      <c r="H119" s="6"/>
      <c r="I119" s="387"/>
      <c r="J119" s="6"/>
      <c r="K119" s="6"/>
      <c r="L119" s="387"/>
    </row>
    <row r="120" spans="1:12">
      <c r="A120" s="387"/>
      <c r="B120" s="6"/>
      <c r="C120" s="6"/>
      <c r="D120" s="6"/>
      <c r="E120" s="6"/>
      <c r="F120" s="6"/>
      <c r="G120" s="6"/>
      <c r="H120" s="6"/>
      <c r="I120" s="387"/>
      <c r="J120" s="6"/>
      <c r="K120" s="6"/>
      <c r="L120" s="387"/>
    </row>
    <row r="121" spans="1:12">
      <c r="A121" s="387"/>
      <c r="B121" s="6"/>
      <c r="C121" s="6"/>
      <c r="D121" s="6"/>
      <c r="E121" s="6"/>
      <c r="F121" s="6"/>
      <c r="G121" s="6"/>
      <c r="H121" s="6"/>
      <c r="I121" s="387"/>
      <c r="J121" s="6"/>
      <c r="K121" s="6"/>
      <c r="L121" s="387"/>
    </row>
    <row r="122" spans="1:12">
      <c r="A122" s="387"/>
      <c r="B122" s="6"/>
      <c r="C122" s="6"/>
      <c r="D122" s="6"/>
      <c r="E122" s="6"/>
      <c r="F122" s="6"/>
      <c r="G122" s="6"/>
      <c r="H122" s="6"/>
      <c r="I122" s="387"/>
      <c r="J122" s="6"/>
      <c r="K122" s="6"/>
      <c r="L122" s="387"/>
    </row>
    <row r="123" spans="1:12">
      <c r="A123" s="387"/>
      <c r="B123" s="6"/>
      <c r="C123" s="6"/>
      <c r="D123" s="6"/>
      <c r="E123" s="6"/>
      <c r="F123" s="6"/>
      <c r="G123" s="6"/>
      <c r="H123" s="6"/>
      <c r="I123" s="387"/>
      <c r="J123" s="6"/>
      <c r="K123" s="6"/>
      <c r="L123" s="387"/>
    </row>
    <row r="124" spans="1:12">
      <c r="A124" s="387"/>
      <c r="B124" s="6"/>
      <c r="C124" s="6"/>
      <c r="D124" s="6"/>
      <c r="E124" s="6"/>
      <c r="F124" s="6"/>
      <c r="G124" s="6"/>
      <c r="H124" s="6"/>
      <c r="I124" s="387"/>
      <c r="J124" s="6"/>
      <c r="K124" s="6"/>
      <c r="L124" s="387"/>
    </row>
    <row r="125" spans="1:12">
      <c r="A125" s="387"/>
      <c r="B125" s="6"/>
      <c r="C125" s="6"/>
      <c r="D125" s="6"/>
      <c r="E125" s="6"/>
      <c r="F125" s="6"/>
      <c r="G125" s="6"/>
      <c r="H125" s="6"/>
      <c r="I125" s="387"/>
      <c r="J125" s="6"/>
      <c r="K125" s="6"/>
      <c r="L125" s="387"/>
    </row>
    <row r="126" spans="1:12">
      <c r="A126" s="387"/>
      <c r="B126" s="6"/>
      <c r="C126" s="6"/>
      <c r="D126" s="6"/>
      <c r="E126" s="6"/>
      <c r="F126" s="6"/>
      <c r="G126" s="6"/>
      <c r="H126" s="6"/>
      <c r="I126" s="387"/>
      <c r="J126" s="6"/>
      <c r="K126" s="6"/>
      <c r="L126" s="387"/>
    </row>
    <row r="127" spans="1:12">
      <c r="A127" s="387"/>
      <c r="B127" s="6"/>
      <c r="C127" s="6"/>
      <c r="D127" s="6"/>
      <c r="E127" s="6"/>
      <c r="F127" s="6"/>
      <c r="G127" s="6"/>
      <c r="H127" s="6"/>
      <c r="I127" s="387"/>
      <c r="J127" s="6"/>
      <c r="K127" s="6"/>
      <c r="L127" s="387"/>
    </row>
    <row r="128" spans="1:12">
      <c r="A128" s="387"/>
      <c r="B128" s="6"/>
      <c r="C128" s="6"/>
      <c r="D128" s="6"/>
      <c r="E128" s="6"/>
      <c r="F128" s="6"/>
      <c r="G128" s="6"/>
      <c r="H128" s="6"/>
      <c r="I128" s="387"/>
      <c r="J128" s="6"/>
      <c r="K128" s="6"/>
      <c r="L128" s="387"/>
    </row>
    <row r="129" spans="1:12">
      <c r="A129" s="387"/>
      <c r="B129" s="6"/>
      <c r="C129" s="6"/>
      <c r="D129" s="6"/>
      <c r="E129" s="6"/>
      <c r="F129" s="6"/>
      <c r="G129" s="6"/>
      <c r="H129" s="6"/>
      <c r="I129" s="387"/>
      <c r="J129" s="6"/>
      <c r="K129" s="6"/>
      <c r="L129" s="387"/>
    </row>
    <row r="130" spans="1:12">
      <c r="A130" s="387"/>
      <c r="B130" s="6"/>
      <c r="C130" s="6"/>
      <c r="D130" s="6"/>
      <c r="E130" s="6"/>
      <c r="F130" s="6"/>
      <c r="G130" s="6"/>
      <c r="H130" s="6"/>
      <c r="I130" s="387"/>
      <c r="J130" s="6"/>
      <c r="K130" s="6"/>
      <c r="L130" s="387"/>
    </row>
    <row r="131" spans="1:12">
      <c r="A131" s="387"/>
      <c r="B131" s="6"/>
      <c r="C131" s="6"/>
      <c r="D131" s="6"/>
      <c r="E131" s="6"/>
      <c r="F131" s="6"/>
      <c r="G131" s="6"/>
      <c r="H131" s="6"/>
      <c r="I131" s="387"/>
      <c r="J131" s="6"/>
      <c r="K131" s="6"/>
      <c r="L131" s="387"/>
    </row>
    <row r="132" spans="1:12">
      <c r="A132" s="387"/>
      <c r="B132" s="6"/>
      <c r="C132" s="6"/>
      <c r="D132" s="6"/>
      <c r="E132" s="6"/>
      <c r="F132" s="6"/>
      <c r="G132" s="6"/>
      <c r="H132" s="6"/>
      <c r="I132" s="387"/>
      <c r="J132" s="6"/>
      <c r="K132" s="6"/>
      <c r="L132" s="387"/>
    </row>
    <row r="133" spans="1:12">
      <c r="A133" s="387"/>
      <c r="B133" s="6"/>
      <c r="C133" s="6"/>
      <c r="D133" s="6"/>
      <c r="E133" s="6"/>
      <c r="F133" s="6"/>
      <c r="G133" s="6"/>
      <c r="H133" s="6"/>
      <c r="I133" s="387"/>
      <c r="J133" s="6"/>
      <c r="K133" s="6"/>
      <c r="L133" s="387"/>
    </row>
    <row r="134" spans="1:12">
      <c r="A134" s="387"/>
      <c r="B134" s="6"/>
      <c r="C134" s="6"/>
      <c r="D134" s="6"/>
      <c r="E134" s="6"/>
      <c r="F134" s="6"/>
      <c r="G134" s="6"/>
      <c r="H134" s="6"/>
      <c r="I134" s="387"/>
      <c r="J134" s="6"/>
      <c r="K134" s="6"/>
      <c r="L134" s="387"/>
    </row>
    <row r="135" spans="1:12">
      <c r="A135" s="387"/>
      <c r="B135" s="6"/>
      <c r="C135" s="6"/>
      <c r="D135" s="6"/>
      <c r="E135" s="6"/>
      <c r="F135" s="6"/>
      <c r="G135" s="6"/>
      <c r="H135" s="6"/>
      <c r="I135" s="387"/>
      <c r="J135" s="6"/>
      <c r="K135" s="6"/>
      <c r="L135" s="387"/>
    </row>
    <row r="136" spans="1:12">
      <c r="A136" s="387"/>
      <c r="B136" s="6"/>
      <c r="C136" s="6"/>
      <c r="D136" s="6"/>
      <c r="E136" s="6"/>
      <c r="F136" s="6"/>
      <c r="G136" s="6"/>
      <c r="H136" s="6"/>
      <c r="I136" s="387"/>
      <c r="J136" s="6"/>
      <c r="K136" s="6"/>
      <c r="L136" s="387"/>
    </row>
    <row r="137" spans="1:12">
      <c r="A137" s="387"/>
      <c r="B137" s="6"/>
      <c r="C137" s="6"/>
      <c r="D137" s="6"/>
      <c r="E137" s="6"/>
      <c r="F137" s="6"/>
      <c r="G137" s="6"/>
      <c r="H137" s="6"/>
      <c r="I137" s="387"/>
      <c r="J137" s="6"/>
      <c r="K137" s="6"/>
      <c r="L137" s="387"/>
    </row>
    <row r="138" spans="1:12">
      <c r="A138" s="387"/>
      <c r="B138" s="6"/>
      <c r="C138" s="6"/>
      <c r="D138" s="6"/>
      <c r="E138" s="6"/>
      <c r="F138" s="6"/>
      <c r="G138" s="6"/>
      <c r="H138" s="6"/>
      <c r="I138" s="387"/>
      <c r="J138" s="6"/>
      <c r="K138" s="6"/>
      <c r="L138" s="387"/>
    </row>
    <row r="139" spans="1:12">
      <c r="A139" s="387"/>
      <c r="B139" s="6"/>
      <c r="C139" s="6"/>
      <c r="D139" s="6"/>
      <c r="E139" s="6"/>
      <c r="F139" s="6"/>
      <c r="G139" s="6"/>
      <c r="H139" s="6"/>
      <c r="I139" s="387"/>
      <c r="J139" s="6"/>
      <c r="K139" s="6"/>
      <c r="L139" s="387"/>
    </row>
    <row r="140" spans="1:12">
      <c r="A140" s="387"/>
      <c r="B140" s="6"/>
      <c r="C140" s="6"/>
      <c r="D140" s="6"/>
      <c r="E140" s="6"/>
      <c r="F140" s="6"/>
      <c r="G140" s="6"/>
      <c r="H140" s="6"/>
      <c r="I140" s="387"/>
      <c r="J140" s="6"/>
      <c r="K140" s="6"/>
      <c r="L140" s="387"/>
    </row>
    <row r="141" spans="1:12">
      <c r="A141" s="387"/>
      <c r="B141" s="6"/>
      <c r="C141" s="6"/>
      <c r="D141" s="6"/>
      <c r="E141" s="6"/>
      <c r="F141" s="6"/>
      <c r="G141" s="6"/>
      <c r="H141" s="6"/>
      <c r="I141" s="387"/>
      <c r="J141" s="6"/>
      <c r="K141" s="6"/>
      <c r="L141" s="387"/>
    </row>
    <row r="142" spans="1:12">
      <c r="A142" s="387"/>
      <c r="B142" s="6"/>
      <c r="C142" s="6"/>
      <c r="D142" s="6"/>
      <c r="E142" s="6"/>
      <c r="F142" s="6"/>
      <c r="G142" s="6"/>
      <c r="H142" s="6"/>
      <c r="I142" s="387"/>
      <c r="J142" s="6"/>
      <c r="K142" s="6"/>
      <c r="L142" s="387"/>
    </row>
    <row r="143" spans="1:12">
      <c r="A143" s="387"/>
      <c r="B143" s="6"/>
      <c r="C143" s="6"/>
      <c r="D143" s="6"/>
      <c r="E143" s="6"/>
      <c r="F143" s="6"/>
      <c r="G143" s="6"/>
      <c r="H143" s="6"/>
      <c r="I143" s="387"/>
      <c r="J143" s="6"/>
      <c r="K143" s="6"/>
      <c r="L143" s="387"/>
    </row>
    <row r="144" spans="1:12">
      <c r="A144" s="387"/>
      <c r="B144" s="6"/>
      <c r="C144" s="6"/>
      <c r="D144" s="6"/>
      <c r="E144" s="6"/>
      <c r="F144" s="6"/>
      <c r="G144" s="6"/>
      <c r="H144" s="6"/>
      <c r="I144" s="387"/>
      <c r="J144" s="6"/>
      <c r="K144" s="6"/>
      <c r="L144" s="387"/>
    </row>
    <row r="145" spans="1:12">
      <c r="A145" s="387"/>
      <c r="B145" s="6"/>
      <c r="C145" s="6"/>
      <c r="D145" s="6"/>
      <c r="E145" s="6"/>
      <c r="F145" s="6"/>
      <c r="G145" s="6"/>
      <c r="H145" s="6"/>
      <c r="I145" s="387"/>
      <c r="J145" s="6"/>
      <c r="K145" s="6"/>
      <c r="L145" s="387"/>
    </row>
    <row r="146" spans="1:12">
      <c r="A146" s="387"/>
      <c r="B146" s="6"/>
      <c r="C146" s="6"/>
      <c r="D146" s="6"/>
      <c r="E146" s="6"/>
      <c r="F146" s="6"/>
      <c r="G146" s="6"/>
      <c r="H146" s="6"/>
      <c r="I146" s="387"/>
      <c r="J146" s="6"/>
      <c r="K146" s="6"/>
      <c r="L146" s="387"/>
    </row>
    <row r="147" spans="1:12">
      <c r="A147" s="387"/>
      <c r="B147" s="6"/>
      <c r="C147" s="6"/>
      <c r="D147" s="6"/>
      <c r="E147" s="6"/>
      <c r="F147" s="6"/>
      <c r="G147" s="6"/>
      <c r="H147" s="6"/>
      <c r="I147" s="387"/>
      <c r="J147" s="6"/>
      <c r="K147" s="6"/>
      <c r="L147" s="387"/>
    </row>
    <row r="148" spans="1:12">
      <c r="A148" s="387"/>
      <c r="B148" s="6"/>
      <c r="C148" s="6"/>
      <c r="D148" s="6"/>
      <c r="E148" s="6"/>
      <c r="F148" s="6"/>
      <c r="G148" s="6"/>
      <c r="H148" s="6"/>
      <c r="I148" s="387"/>
      <c r="J148" s="6"/>
      <c r="K148" s="6"/>
      <c r="L148" s="387"/>
    </row>
    <row r="149" spans="1:12">
      <c r="A149" s="387"/>
      <c r="B149" s="6"/>
      <c r="C149" s="6"/>
      <c r="D149" s="6"/>
      <c r="E149" s="6"/>
      <c r="F149" s="6"/>
      <c r="G149" s="6"/>
      <c r="H149" s="6"/>
      <c r="I149" s="387"/>
      <c r="J149" s="6"/>
      <c r="K149" s="6"/>
      <c r="L149" s="387"/>
    </row>
    <row r="150" spans="1:12">
      <c r="A150" s="387"/>
      <c r="B150" s="6"/>
      <c r="C150" s="6"/>
      <c r="D150" s="6"/>
      <c r="E150" s="6"/>
      <c r="F150" s="6"/>
      <c r="G150" s="6"/>
      <c r="H150" s="6"/>
      <c r="I150" s="387"/>
      <c r="J150" s="6"/>
      <c r="K150" s="6"/>
      <c r="L150" s="387"/>
    </row>
    <row r="151" spans="1:12">
      <c r="A151" s="387"/>
      <c r="B151" s="6"/>
      <c r="C151" s="6"/>
      <c r="D151" s="6"/>
      <c r="E151" s="6"/>
      <c r="F151" s="6"/>
      <c r="G151" s="6"/>
      <c r="H151" s="6"/>
      <c r="I151" s="387"/>
      <c r="J151" s="6"/>
      <c r="K151" s="6"/>
      <c r="L151" s="387"/>
    </row>
    <row r="152" spans="1:12">
      <c r="A152" s="387"/>
      <c r="B152" s="6"/>
      <c r="C152" s="6"/>
      <c r="D152" s="6"/>
      <c r="E152" s="6"/>
      <c r="F152" s="6"/>
      <c r="G152" s="6"/>
      <c r="H152" s="6"/>
      <c r="I152" s="387"/>
      <c r="J152" s="6"/>
      <c r="K152" s="6"/>
      <c r="L152" s="387"/>
    </row>
    <row r="153" spans="1:12">
      <c r="A153" s="387"/>
      <c r="B153" s="6"/>
      <c r="C153" s="6"/>
      <c r="D153" s="6"/>
      <c r="E153" s="6"/>
      <c r="F153" s="6"/>
      <c r="G153" s="6"/>
      <c r="H153" s="6"/>
      <c r="I153" s="387"/>
      <c r="J153" s="6"/>
      <c r="K153" s="6"/>
      <c r="L153" s="387"/>
    </row>
    <row r="154" spans="1:12">
      <c r="A154" s="387"/>
      <c r="B154" s="6"/>
      <c r="C154" s="6"/>
      <c r="D154" s="6"/>
      <c r="E154" s="6"/>
      <c r="F154" s="6"/>
      <c r="G154" s="6"/>
      <c r="H154" s="6"/>
      <c r="I154" s="387"/>
      <c r="J154" s="6"/>
      <c r="K154" s="6"/>
      <c r="L154" s="387"/>
    </row>
    <row r="155" spans="1:12">
      <c r="A155" s="387"/>
      <c r="B155" s="6"/>
      <c r="C155" s="6"/>
      <c r="D155" s="6"/>
      <c r="E155" s="6"/>
      <c r="F155" s="6"/>
      <c r="G155" s="6"/>
      <c r="H155" s="6"/>
      <c r="I155" s="387"/>
      <c r="J155" s="6"/>
      <c r="K155" s="6"/>
      <c r="L155" s="387"/>
    </row>
    <row r="156" spans="1:12">
      <c r="A156" s="387"/>
      <c r="B156" s="6"/>
      <c r="C156" s="6"/>
      <c r="D156" s="6"/>
      <c r="E156" s="6"/>
      <c r="F156" s="6"/>
      <c r="G156" s="6"/>
      <c r="H156" s="6"/>
      <c r="I156" s="387"/>
      <c r="J156" s="6"/>
      <c r="K156" s="6"/>
      <c r="L156" s="387"/>
    </row>
    <row r="157" spans="1:12">
      <c r="A157" s="387"/>
      <c r="B157" s="6"/>
      <c r="C157" s="6"/>
      <c r="D157" s="6"/>
      <c r="E157" s="6"/>
      <c r="F157" s="6"/>
      <c r="G157" s="6"/>
      <c r="H157" s="6"/>
      <c r="I157" s="387"/>
      <c r="J157" s="6"/>
      <c r="K157" s="6"/>
      <c r="L157" s="387"/>
    </row>
    <row r="158" spans="1:12">
      <c r="A158" s="387"/>
      <c r="B158" s="6"/>
      <c r="C158" s="6"/>
      <c r="D158" s="6"/>
      <c r="E158" s="6"/>
      <c r="F158" s="6"/>
      <c r="G158" s="6"/>
      <c r="H158" s="6"/>
      <c r="I158" s="387"/>
      <c r="J158" s="6"/>
      <c r="K158" s="6"/>
      <c r="L158" s="387"/>
    </row>
    <row r="159" spans="1:12">
      <c r="A159" s="387"/>
      <c r="B159" s="6"/>
      <c r="C159" s="6"/>
      <c r="D159" s="6"/>
      <c r="E159" s="6"/>
      <c r="F159" s="6"/>
      <c r="G159" s="6"/>
      <c r="H159" s="6"/>
      <c r="I159" s="387"/>
      <c r="J159" s="6"/>
      <c r="K159" s="6"/>
      <c r="L159" s="387"/>
    </row>
    <row r="160" spans="1:12">
      <c r="A160" s="387"/>
      <c r="B160" s="6"/>
      <c r="C160" s="6"/>
      <c r="D160" s="6"/>
      <c r="E160" s="6"/>
      <c r="F160" s="6"/>
      <c r="G160" s="6"/>
      <c r="H160" s="6"/>
      <c r="I160" s="387"/>
      <c r="J160" s="6"/>
      <c r="K160" s="6"/>
      <c r="L160" s="387"/>
    </row>
    <row r="161" spans="1:12">
      <c r="A161" s="387"/>
      <c r="B161" s="6"/>
      <c r="C161" s="6"/>
      <c r="D161" s="6"/>
      <c r="E161" s="6"/>
      <c r="F161" s="6"/>
      <c r="G161" s="6"/>
      <c r="H161" s="6"/>
      <c r="I161" s="387"/>
      <c r="J161" s="6"/>
      <c r="K161" s="6"/>
      <c r="L161" s="387"/>
    </row>
    <row r="162" spans="1:12">
      <c r="A162" s="387"/>
      <c r="B162" s="6"/>
      <c r="C162" s="6"/>
      <c r="D162" s="6"/>
      <c r="E162" s="6"/>
      <c r="F162" s="6"/>
      <c r="G162" s="6"/>
      <c r="H162" s="6"/>
      <c r="I162" s="387"/>
      <c r="J162" s="6"/>
      <c r="K162" s="6"/>
      <c r="L162" s="387"/>
    </row>
    <row r="163" spans="1:12">
      <c r="A163" s="387"/>
      <c r="B163" s="6"/>
      <c r="C163" s="6"/>
      <c r="D163" s="6"/>
      <c r="E163" s="6"/>
      <c r="F163" s="6"/>
      <c r="G163" s="6"/>
      <c r="H163" s="6"/>
      <c r="I163" s="387"/>
      <c r="J163" s="6"/>
      <c r="K163" s="6"/>
      <c r="L163" s="387"/>
    </row>
    <row r="164" spans="1:12">
      <c r="A164" s="387"/>
      <c r="B164" s="6"/>
      <c r="C164" s="6"/>
      <c r="D164" s="6"/>
      <c r="E164" s="6"/>
      <c r="F164" s="6"/>
      <c r="G164" s="6"/>
      <c r="H164" s="6"/>
      <c r="I164" s="387"/>
      <c r="J164" s="6"/>
      <c r="K164" s="6"/>
      <c r="L164" s="387"/>
    </row>
    <row r="165" spans="1:12">
      <c r="A165" s="387"/>
      <c r="B165" s="6"/>
      <c r="C165" s="6"/>
      <c r="D165" s="6"/>
      <c r="E165" s="6"/>
      <c r="F165" s="6"/>
      <c r="G165" s="6"/>
      <c r="H165" s="6"/>
      <c r="I165" s="387"/>
      <c r="J165" s="6"/>
      <c r="K165" s="6"/>
      <c r="L165" s="387"/>
    </row>
    <row r="166" spans="1:12">
      <c r="A166" s="387"/>
      <c r="B166" s="6"/>
      <c r="C166" s="6"/>
      <c r="D166" s="6"/>
      <c r="E166" s="6"/>
      <c r="F166" s="6"/>
      <c r="G166" s="6"/>
      <c r="H166" s="6"/>
      <c r="I166" s="387"/>
      <c r="J166" s="6"/>
      <c r="K166" s="6"/>
      <c r="L166" s="387"/>
    </row>
    <row r="167" spans="1:12">
      <c r="A167" s="387"/>
      <c r="B167" s="6"/>
      <c r="C167" s="6"/>
      <c r="D167" s="6"/>
      <c r="E167" s="6"/>
      <c r="F167" s="6"/>
      <c r="G167" s="6"/>
      <c r="H167" s="6"/>
      <c r="I167" s="387"/>
      <c r="J167" s="6"/>
      <c r="K167" s="6"/>
      <c r="L167" s="387"/>
    </row>
    <row r="168" spans="1:12">
      <c r="A168" s="387"/>
      <c r="B168" s="6"/>
      <c r="C168" s="6"/>
      <c r="D168" s="6"/>
      <c r="E168" s="6"/>
      <c r="F168" s="6"/>
      <c r="G168" s="6"/>
      <c r="H168" s="6"/>
      <c r="I168" s="387"/>
      <c r="J168" s="6"/>
      <c r="K168" s="6"/>
      <c r="L168" s="387"/>
    </row>
    <row r="169" spans="1:12">
      <c r="A169" s="387"/>
      <c r="B169" s="6"/>
      <c r="C169" s="6"/>
      <c r="D169" s="6"/>
      <c r="E169" s="6"/>
      <c r="F169" s="6"/>
      <c r="G169" s="6"/>
      <c r="H169" s="6"/>
      <c r="I169" s="387"/>
      <c r="J169" s="6"/>
      <c r="K169" s="6"/>
      <c r="L169" s="387"/>
    </row>
    <row r="170" spans="1:12">
      <c r="A170" s="387"/>
      <c r="B170" s="6"/>
      <c r="C170" s="6"/>
      <c r="D170" s="6"/>
      <c r="E170" s="6"/>
      <c r="F170" s="6"/>
      <c r="G170" s="6"/>
      <c r="H170" s="6"/>
      <c r="I170" s="387"/>
      <c r="J170" s="6"/>
      <c r="K170" s="6"/>
      <c r="L170" s="387"/>
    </row>
    <row r="171" spans="1:12">
      <c r="A171" s="387"/>
      <c r="B171" s="6"/>
      <c r="C171" s="6"/>
      <c r="D171" s="6"/>
      <c r="E171" s="6"/>
      <c r="F171" s="6"/>
      <c r="G171" s="6"/>
      <c r="H171" s="6"/>
      <c r="I171" s="387"/>
      <c r="J171" s="6"/>
      <c r="K171" s="6"/>
      <c r="L171" s="387"/>
    </row>
    <row r="172" spans="1:12">
      <c r="A172" s="387"/>
      <c r="B172" s="6"/>
      <c r="C172" s="6"/>
      <c r="D172" s="6"/>
      <c r="E172" s="6"/>
      <c r="F172" s="6"/>
      <c r="G172" s="6"/>
      <c r="H172" s="6"/>
      <c r="I172" s="387"/>
      <c r="J172" s="6"/>
      <c r="K172" s="6"/>
      <c r="L172" s="387"/>
    </row>
    <row r="173" spans="1:12">
      <c r="A173" s="387"/>
      <c r="B173" s="6"/>
      <c r="C173" s="6"/>
      <c r="D173" s="6"/>
      <c r="E173" s="6"/>
      <c r="F173" s="6"/>
      <c r="G173" s="6"/>
      <c r="H173" s="6"/>
      <c r="I173" s="387"/>
      <c r="J173" s="6"/>
      <c r="K173" s="6"/>
      <c r="L173" s="387"/>
    </row>
    <row r="174" spans="1:12">
      <c r="A174" s="387"/>
      <c r="B174" s="6"/>
      <c r="C174" s="6"/>
      <c r="D174" s="6"/>
      <c r="E174" s="6"/>
      <c r="F174" s="6"/>
      <c r="G174" s="6"/>
      <c r="H174" s="6"/>
      <c r="I174" s="387"/>
      <c r="J174" s="6"/>
      <c r="K174" s="6"/>
      <c r="L174" s="387"/>
    </row>
    <row r="175" spans="1:12">
      <c r="A175" s="387"/>
      <c r="B175" s="6"/>
      <c r="C175" s="6"/>
      <c r="D175" s="6"/>
      <c r="E175" s="6"/>
      <c r="F175" s="6"/>
      <c r="G175" s="6"/>
      <c r="H175" s="6"/>
      <c r="I175" s="387"/>
      <c r="J175" s="6"/>
      <c r="K175" s="6"/>
      <c r="L175" s="387"/>
    </row>
    <row r="176" spans="1:12">
      <c r="A176" s="387"/>
      <c r="B176" s="6"/>
      <c r="C176" s="6"/>
      <c r="D176" s="6"/>
      <c r="E176" s="6"/>
      <c r="F176" s="6"/>
      <c r="G176" s="6"/>
      <c r="H176" s="6"/>
      <c r="I176" s="387"/>
      <c r="J176" s="6"/>
      <c r="K176" s="6"/>
      <c r="L176" s="387"/>
    </row>
    <row r="177" spans="1:12">
      <c r="A177" s="387"/>
      <c r="B177" s="6"/>
      <c r="C177" s="6"/>
      <c r="D177" s="6"/>
      <c r="E177" s="6"/>
      <c r="F177" s="6"/>
      <c r="G177" s="6"/>
      <c r="H177" s="6"/>
      <c r="I177" s="387"/>
      <c r="J177" s="6"/>
      <c r="K177" s="6"/>
      <c r="L177" s="387"/>
    </row>
    <row r="178" spans="1:12">
      <c r="A178" s="387"/>
      <c r="B178" s="6"/>
      <c r="C178" s="6"/>
      <c r="D178" s="6"/>
      <c r="E178" s="6"/>
      <c r="F178" s="6"/>
      <c r="G178" s="6"/>
      <c r="H178" s="6"/>
      <c r="I178" s="387"/>
      <c r="J178" s="6"/>
      <c r="K178" s="6"/>
      <c r="L178" s="387"/>
    </row>
    <row r="179" spans="1:12">
      <c r="A179" s="387"/>
      <c r="B179" s="6"/>
      <c r="C179" s="6"/>
      <c r="D179" s="6"/>
      <c r="E179" s="6"/>
      <c r="F179" s="6"/>
      <c r="G179" s="6"/>
      <c r="H179" s="6"/>
      <c r="I179" s="387"/>
      <c r="J179" s="6"/>
      <c r="K179" s="6"/>
      <c r="L179" s="387"/>
    </row>
    <row r="180" spans="1:12">
      <c r="A180" s="387"/>
      <c r="B180" s="6"/>
      <c r="C180" s="6"/>
      <c r="D180" s="6"/>
      <c r="E180" s="6"/>
      <c r="F180" s="6"/>
      <c r="G180" s="6"/>
      <c r="H180" s="6"/>
      <c r="I180" s="387"/>
      <c r="J180" s="6"/>
      <c r="K180" s="6"/>
      <c r="L180" s="387"/>
    </row>
    <row r="181" spans="1:12">
      <c r="A181" s="387"/>
      <c r="B181" s="6"/>
      <c r="C181" s="6"/>
      <c r="D181" s="6"/>
      <c r="E181" s="6"/>
      <c r="F181" s="6"/>
      <c r="G181" s="6"/>
      <c r="H181" s="6"/>
      <c r="I181" s="387"/>
      <c r="J181" s="6"/>
      <c r="K181" s="6"/>
      <c r="L181" s="387"/>
    </row>
    <row r="182" spans="1:12">
      <c r="A182" s="387"/>
      <c r="B182" s="6"/>
      <c r="C182" s="6"/>
      <c r="D182" s="6"/>
      <c r="E182" s="6"/>
      <c r="F182" s="6"/>
      <c r="G182" s="6"/>
      <c r="H182" s="6"/>
      <c r="I182" s="387"/>
      <c r="J182" s="6"/>
      <c r="K182" s="6"/>
      <c r="L182" s="387"/>
    </row>
    <row r="183" spans="1:12">
      <c r="A183" s="387"/>
      <c r="B183" s="6"/>
      <c r="C183" s="6"/>
      <c r="D183" s="6"/>
      <c r="E183" s="6"/>
      <c r="F183" s="6"/>
      <c r="G183" s="6"/>
      <c r="H183" s="6"/>
      <c r="I183" s="387"/>
      <c r="J183" s="6"/>
      <c r="K183" s="6"/>
      <c r="L183" s="387"/>
    </row>
    <row r="184" spans="1:12">
      <c r="A184" s="387"/>
      <c r="B184" s="6"/>
      <c r="C184" s="6"/>
      <c r="D184" s="6"/>
      <c r="E184" s="6"/>
      <c r="F184" s="6"/>
      <c r="G184" s="6"/>
      <c r="H184" s="6"/>
      <c r="I184" s="387"/>
      <c r="J184" s="6"/>
      <c r="K184" s="6"/>
      <c r="L184" s="387"/>
    </row>
    <row r="185" spans="1:12">
      <c r="A185" s="387"/>
      <c r="B185" s="6"/>
      <c r="C185" s="6"/>
      <c r="D185" s="6"/>
      <c r="E185" s="6"/>
      <c r="F185" s="6"/>
      <c r="G185" s="6"/>
      <c r="H185" s="6"/>
      <c r="I185" s="387"/>
      <c r="J185" s="6"/>
      <c r="K185" s="6"/>
      <c r="L185" s="387"/>
    </row>
    <row r="186" spans="1:12">
      <c r="A186" s="387"/>
      <c r="B186" s="6"/>
      <c r="C186" s="6"/>
      <c r="D186" s="6"/>
      <c r="E186" s="6"/>
      <c r="F186" s="6"/>
      <c r="G186" s="6"/>
      <c r="H186" s="6"/>
      <c r="I186" s="387"/>
      <c r="J186" s="6"/>
      <c r="K186" s="6"/>
      <c r="L186" s="387"/>
    </row>
    <row r="187" spans="1:12">
      <c r="A187" s="387"/>
      <c r="B187" s="6"/>
      <c r="C187" s="6"/>
      <c r="D187" s="6"/>
      <c r="E187" s="6"/>
      <c r="F187" s="6"/>
      <c r="G187" s="6"/>
      <c r="H187" s="6"/>
      <c r="I187" s="387"/>
      <c r="J187" s="6"/>
      <c r="K187" s="6"/>
      <c r="L187" s="387"/>
    </row>
    <row r="188" spans="1:12">
      <c r="A188" s="387"/>
      <c r="B188" s="6"/>
      <c r="C188" s="6"/>
      <c r="D188" s="6"/>
      <c r="E188" s="6"/>
      <c r="F188" s="6"/>
      <c r="G188" s="6"/>
      <c r="H188" s="6"/>
      <c r="I188" s="387"/>
      <c r="J188" s="6"/>
      <c r="K188" s="6"/>
      <c r="L188" s="387"/>
    </row>
    <row r="189" spans="1:12">
      <c r="A189" s="387"/>
      <c r="B189" s="6"/>
      <c r="C189" s="6"/>
      <c r="D189" s="6"/>
      <c r="E189" s="6"/>
      <c r="F189" s="6"/>
      <c r="G189" s="6"/>
      <c r="H189" s="6"/>
      <c r="I189" s="387"/>
      <c r="J189" s="6"/>
      <c r="K189" s="6"/>
      <c r="L189" s="387"/>
    </row>
    <row r="190" spans="1:12">
      <c r="A190" s="387"/>
      <c r="B190" s="6"/>
      <c r="C190" s="6"/>
      <c r="D190" s="6"/>
      <c r="E190" s="6"/>
      <c r="F190" s="6"/>
      <c r="G190" s="6"/>
      <c r="H190" s="6"/>
      <c r="I190" s="387"/>
      <c r="J190" s="6"/>
      <c r="K190" s="6"/>
      <c r="L190" s="387"/>
    </row>
    <row r="191" spans="1:12">
      <c r="A191" s="387"/>
      <c r="B191" s="6"/>
      <c r="C191" s="6"/>
      <c r="D191" s="6"/>
      <c r="E191" s="6"/>
      <c r="F191" s="6"/>
      <c r="G191" s="6"/>
      <c r="H191" s="6"/>
      <c r="I191" s="387"/>
      <c r="J191" s="6"/>
      <c r="K191" s="6"/>
      <c r="L191" s="387"/>
    </row>
    <row r="192" spans="1:12">
      <c r="A192" s="387"/>
      <c r="B192" s="6"/>
      <c r="C192" s="6"/>
      <c r="D192" s="6"/>
      <c r="E192" s="6"/>
      <c r="F192" s="6"/>
      <c r="G192" s="6"/>
      <c r="H192" s="6"/>
      <c r="I192" s="387"/>
      <c r="J192" s="6"/>
      <c r="K192" s="6"/>
      <c r="L192" s="387"/>
    </row>
    <row r="193" spans="1:12">
      <c r="A193" s="387"/>
      <c r="B193" s="6"/>
      <c r="C193" s="6"/>
      <c r="D193" s="6"/>
      <c r="E193" s="6"/>
      <c r="F193" s="6"/>
      <c r="G193" s="6"/>
      <c r="H193" s="6"/>
      <c r="I193" s="387"/>
      <c r="J193" s="6"/>
      <c r="K193" s="6"/>
      <c r="L193" s="387"/>
    </row>
    <row r="194" spans="1:12">
      <c r="A194" s="387"/>
      <c r="B194" s="6"/>
      <c r="C194" s="6"/>
      <c r="D194" s="6"/>
      <c r="E194" s="6"/>
      <c r="F194" s="6"/>
      <c r="G194" s="6"/>
      <c r="H194" s="6"/>
      <c r="I194" s="387"/>
      <c r="J194" s="6"/>
      <c r="K194" s="6"/>
      <c r="L194" s="387"/>
    </row>
    <row r="195" spans="1:12">
      <c r="A195" s="387"/>
      <c r="B195" s="6"/>
      <c r="C195" s="6"/>
      <c r="D195" s="6"/>
      <c r="E195" s="6"/>
      <c r="F195" s="6"/>
      <c r="G195" s="6"/>
      <c r="H195" s="6"/>
      <c r="I195" s="387"/>
      <c r="J195" s="6"/>
      <c r="K195" s="6"/>
      <c r="L195" s="387"/>
    </row>
    <row r="196" spans="1:12">
      <c r="A196" s="387"/>
      <c r="B196" s="6"/>
      <c r="C196" s="6"/>
      <c r="D196" s="6"/>
      <c r="E196" s="6"/>
      <c r="F196" s="6"/>
      <c r="G196" s="6"/>
      <c r="H196" s="6"/>
      <c r="I196" s="387"/>
      <c r="J196" s="6"/>
      <c r="K196" s="6"/>
      <c r="L196" s="387"/>
    </row>
    <row r="197" spans="1:12">
      <c r="A197" s="387"/>
      <c r="B197" s="6"/>
      <c r="C197" s="6"/>
      <c r="D197" s="6"/>
      <c r="E197" s="6"/>
      <c r="F197" s="6"/>
      <c r="G197" s="6"/>
      <c r="H197" s="6"/>
      <c r="I197" s="387"/>
      <c r="J197" s="6"/>
      <c r="K197" s="6"/>
      <c r="L197" s="387"/>
    </row>
    <row r="198" spans="1:12">
      <c r="A198" s="387"/>
      <c r="B198" s="6"/>
      <c r="C198" s="6"/>
      <c r="D198" s="6"/>
      <c r="E198" s="6"/>
      <c r="F198" s="6"/>
      <c r="G198" s="6"/>
      <c r="H198" s="6"/>
      <c r="I198" s="387"/>
      <c r="J198" s="6"/>
      <c r="K198" s="6"/>
      <c r="L198" s="387"/>
    </row>
    <row r="199" spans="1:12">
      <c r="A199" s="387"/>
      <c r="B199" s="6"/>
      <c r="C199" s="6"/>
      <c r="D199" s="6"/>
      <c r="E199" s="6"/>
      <c r="F199" s="6"/>
      <c r="G199" s="6"/>
      <c r="H199" s="6"/>
      <c r="I199" s="387"/>
      <c r="J199" s="6"/>
      <c r="K199" s="6"/>
      <c r="L199" s="387"/>
    </row>
    <row r="200" spans="1:12">
      <c r="A200" s="387"/>
      <c r="B200" s="6"/>
      <c r="C200" s="6"/>
      <c r="D200" s="6"/>
      <c r="E200" s="6"/>
      <c r="F200" s="6"/>
      <c r="G200" s="6"/>
      <c r="H200" s="6"/>
      <c r="I200" s="387"/>
      <c r="J200" s="6"/>
      <c r="K200" s="6"/>
      <c r="L200" s="387"/>
    </row>
    <row r="201" spans="1:12">
      <c r="A201" s="387"/>
      <c r="B201" s="6"/>
      <c r="C201" s="6"/>
      <c r="D201" s="6"/>
      <c r="E201" s="6"/>
      <c r="F201" s="6"/>
      <c r="G201" s="6"/>
      <c r="H201" s="6"/>
      <c r="I201" s="387"/>
      <c r="J201" s="6"/>
      <c r="K201" s="6"/>
      <c r="L201" s="387"/>
    </row>
    <row r="202" spans="1:12">
      <c r="A202" s="387"/>
      <c r="B202" s="6"/>
      <c r="C202" s="6"/>
      <c r="D202" s="6"/>
      <c r="E202" s="6"/>
      <c r="F202" s="6"/>
      <c r="G202" s="6"/>
      <c r="H202" s="6"/>
      <c r="I202" s="387"/>
      <c r="J202" s="6"/>
      <c r="K202" s="6"/>
      <c r="L202" s="387"/>
    </row>
    <row r="203" spans="1:12">
      <c r="A203" s="387"/>
      <c r="B203" s="6"/>
      <c r="C203" s="6"/>
      <c r="D203" s="6"/>
      <c r="E203" s="6"/>
      <c r="F203" s="6"/>
      <c r="G203" s="6"/>
      <c r="H203" s="6"/>
      <c r="I203" s="387"/>
      <c r="J203" s="6"/>
      <c r="K203" s="6"/>
      <c r="L203" s="387"/>
    </row>
    <row r="204" spans="1:12">
      <c r="A204" s="387"/>
      <c r="B204" s="6"/>
      <c r="C204" s="6"/>
      <c r="D204" s="6"/>
      <c r="E204" s="6"/>
      <c r="F204" s="6"/>
      <c r="G204" s="6"/>
      <c r="H204" s="6"/>
      <c r="I204" s="387"/>
      <c r="J204" s="6"/>
      <c r="K204" s="6"/>
      <c r="L204" s="387"/>
    </row>
    <row r="205" spans="1:12">
      <c r="A205" s="387"/>
      <c r="B205" s="6"/>
      <c r="C205" s="6"/>
      <c r="D205" s="6"/>
      <c r="E205" s="6"/>
      <c r="F205" s="6"/>
      <c r="G205" s="6"/>
      <c r="H205" s="6"/>
      <c r="I205" s="387"/>
      <c r="J205" s="6"/>
      <c r="K205" s="6"/>
      <c r="L205" s="387"/>
    </row>
    <row r="206" spans="1:12">
      <c r="A206" s="387"/>
      <c r="B206" s="6"/>
      <c r="C206" s="6"/>
      <c r="D206" s="6"/>
      <c r="E206" s="6"/>
      <c r="F206" s="6"/>
      <c r="G206" s="6"/>
      <c r="H206" s="6"/>
      <c r="I206" s="387"/>
      <c r="J206" s="6"/>
      <c r="K206" s="6"/>
      <c r="L206" s="387"/>
    </row>
    <row r="207" spans="1:12">
      <c r="A207" s="387"/>
      <c r="B207" s="6"/>
      <c r="C207" s="6"/>
      <c r="D207" s="6"/>
      <c r="E207" s="6"/>
      <c r="F207" s="6"/>
      <c r="G207" s="6"/>
      <c r="H207" s="6"/>
      <c r="I207" s="387"/>
      <c r="J207" s="6"/>
      <c r="K207" s="6"/>
      <c r="L207" s="387"/>
    </row>
    <row r="208" spans="1:12">
      <c r="A208" s="387"/>
      <c r="B208" s="6"/>
      <c r="C208" s="6"/>
      <c r="D208" s="6"/>
      <c r="E208" s="6"/>
      <c r="F208" s="6"/>
      <c r="G208" s="6"/>
      <c r="H208" s="6"/>
      <c r="I208" s="387"/>
      <c r="J208" s="6"/>
      <c r="K208" s="6"/>
      <c r="L208" s="387"/>
    </row>
    <row r="209" spans="1:12">
      <c r="A209" s="387"/>
      <c r="B209" s="6"/>
      <c r="C209" s="6"/>
      <c r="D209" s="6"/>
      <c r="E209" s="6"/>
      <c r="F209" s="6"/>
      <c r="G209" s="6"/>
      <c r="H209" s="6"/>
      <c r="I209" s="387"/>
      <c r="J209" s="6"/>
      <c r="K209" s="6"/>
      <c r="L209" s="387"/>
    </row>
    <row r="210" spans="1:12">
      <c r="A210" s="387"/>
      <c r="B210" s="6"/>
      <c r="C210" s="6"/>
      <c r="D210" s="6"/>
      <c r="E210" s="6"/>
      <c r="F210" s="6"/>
      <c r="G210" s="6"/>
      <c r="H210" s="6"/>
      <c r="I210" s="387"/>
      <c r="J210" s="6"/>
      <c r="K210" s="6"/>
      <c r="L210" s="387"/>
    </row>
    <row r="211" spans="1:12">
      <c r="A211" s="387"/>
      <c r="B211" s="6"/>
      <c r="C211" s="6"/>
      <c r="D211" s="6"/>
      <c r="E211" s="6"/>
      <c r="F211" s="6"/>
      <c r="G211" s="6"/>
      <c r="H211" s="6"/>
      <c r="I211" s="387"/>
      <c r="J211" s="6"/>
      <c r="K211" s="6"/>
      <c r="L211" s="387"/>
    </row>
    <row r="212" spans="1:12">
      <c r="A212" s="387"/>
      <c r="B212" s="6"/>
      <c r="C212" s="6"/>
      <c r="D212" s="6"/>
      <c r="E212" s="6"/>
      <c r="F212" s="6"/>
      <c r="G212" s="6"/>
      <c r="H212" s="6"/>
      <c r="I212" s="387"/>
      <c r="J212" s="6"/>
      <c r="K212" s="6"/>
      <c r="L212" s="387"/>
    </row>
    <row r="213" spans="1:12">
      <c r="A213" s="387"/>
      <c r="B213" s="6"/>
      <c r="C213" s="6"/>
      <c r="D213" s="6"/>
      <c r="E213" s="6"/>
      <c r="F213" s="6"/>
      <c r="G213" s="6"/>
      <c r="H213" s="6"/>
      <c r="I213" s="387"/>
      <c r="J213" s="6"/>
      <c r="K213" s="6"/>
      <c r="L213" s="387"/>
    </row>
    <row r="214" spans="1:12">
      <c r="A214" s="387"/>
      <c r="B214" s="6"/>
      <c r="C214" s="6"/>
      <c r="D214" s="6"/>
      <c r="E214" s="6"/>
      <c r="F214" s="6"/>
      <c r="G214" s="6"/>
      <c r="H214" s="6"/>
      <c r="I214" s="387"/>
      <c r="J214" s="6"/>
      <c r="K214" s="6"/>
      <c r="L214" s="387"/>
    </row>
    <row r="215" spans="1:12">
      <c r="A215" s="387"/>
      <c r="B215" s="6"/>
      <c r="C215" s="6"/>
      <c r="D215" s="6"/>
      <c r="E215" s="6"/>
      <c r="F215" s="6"/>
      <c r="G215" s="6"/>
      <c r="H215" s="6"/>
      <c r="I215" s="387"/>
      <c r="J215" s="6"/>
      <c r="K215" s="6"/>
      <c r="L215" s="387"/>
    </row>
    <row r="216" spans="1:12">
      <c r="A216" s="387"/>
      <c r="B216" s="6"/>
      <c r="C216" s="6"/>
      <c r="D216" s="6"/>
      <c r="E216" s="6"/>
      <c r="F216" s="6"/>
      <c r="G216" s="6"/>
      <c r="H216" s="6"/>
      <c r="I216" s="387"/>
      <c r="J216" s="6"/>
      <c r="K216" s="6"/>
      <c r="L216" s="387"/>
    </row>
    <row r="217" spans="1:12">
      <c r="A217" s="387"/>
      <c r="B217" s="6"/>
      <c r="C217" s="6"/>
      <c r="D217" s="6"/>
      <c r="E217" s="6"/>
      <c r="F217" s="6"/>
      <c r="G217" s="6"/>
      <c r="H217" s="6"/>
      <c r="I217" s="387"/>
      <c r="J217" s="6"/>
      <c r="K217" s="6"/>
      <c r="L217" s="387"/>
    </row>
    <row r="218" spans="1:12">
      <c r="A218" s="387"/>
      <c r="B218" s="6"/>
      <c r="C218" s="6"/>
      <c r="D218" s="6"/>
      <c r="E218" s="6"/>
      <c r="F218" s="6"/>
      <c r="G218" s="6"/>
      <c r="H218" s="6"/>
      <c r="I218" s="387"/>
      <c r="J218" s="6"/>
      <c r="K218" s="6"/>
      <c r="L218" s="387"/>
    </row>
    <row r="219" spans="1:12">
      <c r="A219" s="387"/>
      <c r="B219" s="6"/>
      <c r="C219" s="6"/>
      <c r="D219" s="6"/>
      <c r="E219" s="6"/>
      <c r="F219" s="6"/>
      <c r="G219" s="6"/>
      <c r="H219" s="6"/>
      <c r="I219" s="387"/>
      <c r="J219" s="6"/>
      <c r="K219" s="6"/>
      <c r="L219" s="387"/>
    </row>
    <row r="220" spans="1:12">
      <c r="A220" s="387"/>
      <c r="B220" s="6"/>
      <c r="C220" s="6"/>
      <c r="D220" s="6"/>
      <c r="E220" s="6"/>
      <c r="F220" s="6"/>
      <c r="G220" s="6"/>
      <c r="H220" s="6"/>
      <c r="I220" s="387"/>
      <c r="J220" s="6"/>
      <c r="K220" s="6"/>
      <c r="L220" s="387"/>
    </row>
    <row r="221" spans="1:12">
      <c r="A221" s="387"/>
      <c r="B221" s="6"/>
      <c r="C221" s="6"/>
      <c r="D221" s="6"/>
      <c r="E221" s="6"/>
      <c r="F221" s="6"/>
      <c r="G221" s="6"/>
      <c r="H221" s="6"/>
      <c r="I221" s="387"/>
      <c r="J221" s="6"/>
      <c r="K221" s="6"/>
      <c r="L221" s="387"/>
    </row>
    <row r="222" spans="1:12">
      <c r="A222" s="387"/>
      <c r="B222" s="6"/>
      <c r="C222" s="6"/>
      <c r="D222" s="6"/>
      <c r="E222" s="6"/>
      <c r="F222" s="6"/>
      <c r="G222" s="6"/>
      <c r="H222" s="6"/>
      <c r="I222" s="387"/>
      <c r="J222" s="6"/>
      <c r="K222" s="6"/>
      <c r="L222" s="387"/>
    </row>
    <row r="223" spans="1:12">
      <c r="A223" s="387"/>
      <c r="B223" s="6"/>
      <c r="C223" s="6"/>
      <c r="D223" s="6"/>
      <c r="E223" s="6"/>
      <c r="F223" s="6"/>
      <c r="G223" s="6"/>
      <c r="H223" s="6"/>
      <c r="I223" s="387"/>
      <c r="J223" s="6"/>
      <c r="K223" s="6"/>
      <c r="L223" s="387"/>
    </row>
    <row r="224" spans="1:12">
      <c r="A224" s="387"/>
      <c r="B224" s="6"/>
      <c r="C224" s="6"/>
      <c r="D224" s="6"/>
      <c r="E224" s="6"/>
      <c r="F224" s="6"/>
      <c r="G224" s="6"/>
      <c r="H224" s="6"/>
      <c r="I224" s="387"/>
      <c r="J224" s="6"/>
      <c r="K224" s="6"/>
      <c r="L224" s="387"/>
    </row>
    <row r="225" spans="1:12">
      <c r="A225" s="387"/>
      <c r="B225" s="6"/>
      <c r="C225" s="6"/>
      <c r="D225" s="6"/>
      <c r="E225" s="6"/>
      <c r="F225" s="6"/>
      <c r="G225" s="6"/>
      <c r="H225" s="6"/>
      <c r="I225" s="387"/>
      <c r="J225" s="6"/>
      <c r="K225" s="6"/>
      <c r="L225" s="387"/>
    </row>
    <row r="226" spans="1:12">
      <c r="A226" s="387"/>
      <c r="B226" s="6"/>
      <c r="C226" s="6"/>
      <c r="D226" s="6"/>
      <c r="E226" s="6"/>
      <c r="F226" s="6"/>
      <c r="G226" s="6"/>
      <c r="H226" s="6"/>
      <c r="I226" s="387"/>
      <c r="J226" s="6"/>
      <c r="K226" s="6"/>
      <c r="L226" s="387"/>
    </row>
    <row r="227" spans="1:12">
      <c r="A227" s="387"/>
      <c r="B227" s="6"/>
      <c r="C227" s="6"/>
      <c r="D227" s="6"/>
      <c r="E227" s="6"/>
      <c r="F227" s="6"/>
      <c r="G227" s="6"/>
      <c r="H227" s="6"/>
      <c r="I227" s="387"/>
      <c r="J227" s="6"/>
      <c r="K227" s="6"/>
      <c r="L227" s="387"/>
    </row>
    <row r="228" spans="1:12">
      <c r="A228" s="387"/>
      <c r="B228" s="6"/>
      <c r="C228" s="6"/>
      <c r="D228" s="6"/>
      <c r="E228" s="6"/>
      <c r="F228" s="6"/>
      <c r="G228" s="6"/>
      <c r="H228" s="6"/>
      <c r="I228" s="387"/>
      <c r="J228" s="6"/>
      <c r="K228" s="6"/>
      <c r="L228" s="387"/>
    </row>
    <row r="229" spans="1:12">
      <c r="A229" s="387"/>
      <c r="B229" s="6"/>
      <c r="C229" s="6"/>
      <c r="D229" s="6"/>
      <c r="E229" s="6"/>
      <c r="F229" s="6"/>
      <c r="G229" s="6"/>
      <c r="H229" s="6"/>
      <c r="I229" s="387"/>
      <c r="J229" s="6"/>
      <c r="K229" s="6"/>
      <c r="L229" s="387"/>
    </row>
    <row r="230" spans="1:12">
      <c r="A230" s="387"/>
      <c r="B230" s="6"/>
      <c r="C230" s="6"/>
      <c r="D230" s="6"/>
      <c r="E230" s="6"/>
      <c r="F230" s="6"/>
      <c r="G230" s="6"/>
      <c r="H230" s="6"/>
      <c r="I230" s="387"/>
      <c r="J230" s="6"/>
      <c r="K230" s="6"/>
      <c r="L230" s="387"/>
    </row>
    <row r="231" spans="1:12">
      <c r="A231" s="387"/>
      <c r="B231" s="6"/>
      <c r="C231" s="6"/>
      <c r="D231" s="6"/>
      <c r="E231" s="6"/>
      <c r="F231" s="6"/>
      <c r="G231" s="6"/>
      <c r="H231" s="6"/>
      <c r="I231" s="387"/>
      <c r="J231" s="6"/>
      <c r="K231" s="6"/>
      <c r="L231" s="387"/>
    </row>
    <row r="232" spans="1:12">
      <c r="A232" s="387"/>
      <c r="B232" s="6"/>
      <c r="C232" s="6"/>
      <c r="D232" s="6"/>
      <c r="E232" s="6"/>
      <c r="F232" s="6"/>
      <c r="G232" s="6"/>
      <c r="H232" s="6"/>
      <c r="I232" s="387"/>
      <c r="J232" s="6"/>
      <c r="K232" s="6"/>
      <c r="L232" s="387"/>
    </row>
    <row r="233" spans="1:12">
      <c r="A233" s="387"/>
      <c r="B233" s="6"/>
      <c r="C233" s="6"/>
      <c r="D233" s="6"/>
      <c r="E233" s="6"/>
      <c r="F233" s="6"/>
      <c r="G233" s="6"/>
      <c r="H233" s="6"/>
      <c r="I233" s="387"/>
      <c r="J233" s="6"/>
      <c r="K233" s="6"/>
      <c r="L233" s="387"/>
    </row>
    <row r="234" spans="1:12">
      <c r="A234" s="387"/>
      <c r="B234" s="6"/>
      <c r="C234" s="6"/>
      <c r="D234" s="6"/>
      <c r="E234" s="6"/>
      <c r="F234" s="6"/>
      <c r="G234" s="6"/>
      <c r="H234" s="6"/>
      <c r="I234" s="387"/>
      <c r="J234" s="6"/>
      <c r="K234" s="6"/>
      <c r="L234" s="387"/>
    </row>
    <row r="235" spans="1:12">
      <c r="A235" s="387"/>
      <c r="B235" s="6"/>
      <c r="C235" s="6"/>
      <c r="D235" s="6"/>
      <c r="E235" s="6"/>
      <c r="F235" s="6"/>
      <c r="G235" s="6"/>
      <c r="H235" s="6"/>
      <c r="I235" s="387"/>
      <c r="J235" s="6"/>
      <c r="K235" s="6"/>
      <c r="L235" s="387"/>
    </row>
    <row r="236" spans="1:12">
      <c r="A236" s="387"/>
      <c r="B236" s="6"/>
      <c r="C236" s="6"/>
      <c r="D236" s="6"/>
      <c r="E236" s="6"/>
      <c r="F236" s="6"/>
      <c r="G236" s="6"/>
      <c r="H236" s="6"/>
      <c r="I236" s="387"/>
      <c r="J236" s="6"/>
      <c r="K236" s="6"/>
      <c r="L236" s="387"/>
    </row>
    <row r="237" spans="1:12">
      <c r="A237" s="387"/>
      <c r="B237" s="6"/>
      <c r="C237" s="6"/>
      <c r="D237" s="6"/>
      <c r="E237" s="6"/>
      <c r="F237" s="6"/>
      <c r="G237" s="6"/>
      <c r="H237" s="6"/>
      <c r="I237" s="387"/>
      <c r="J237" s="6"/>
      <c r="K237" s="6"/>
      <c r="L237" s="387"/>
    </row>
    <row r="238" spans="1:12">
      <c r="A238" s="387"/>
      <c r="B238" s="6"/>
      <c r="C238" s="6"/>
      <c r="D238" s="6"/>
      <c r="E238" s="6"/>
      <c r="F238" s="6"/>
      <c r="G238" s="6"/>
      <c r="H238" s="6"/>
      <c r="I238" s="387"/>
      <c r="J238" s="6"/>
      <c r="K238" s="6"/>
      <c r="L238" s="387"/>
    </row>
    <row r="239" spans="1:12">
      <c r="A239" s="387"/>
      <c r="B239" s="6"/>
      <c r="C239" s="6"/>
      <c r="D239" s="6"/>
      <c r="E239" s="6"/>
      <c r="F239" s="6"/>
      <c r="G239" s="6"/>
      <c r="H239" s="6"/>
      <c r="I239" s="387"/>
      <c r="J239" s="6"/>
      <c r="K239" s="6"/>
      <c r="L239" s="387"/>
    </row>
    <row r="240" spans="1:12">
      <c r="A240" s="387"/>
      <c r="B240" s="6"/>
      <c r="C240" s="6"/>
      <c r="D240" s="6"/>
      <c r="E240" s="6"/>
      <c r="F240" s="6"/>
      <c r="G240" s="6"/>
      <c r="H240" s="6"/>
      <c r="I240" s="387"/>
      <c r="J240" s="6"/>
      <c r="K240" s="6"/>
      <c r="L240" s="387"/>
    </row>
    <row r="241" spans="1:12">
      <c r="A241" s="387"/>
      <c r="B241" s="6"/>
      <c r="C241" s="6"/>
      <c r="D241" s="6"/>
      <c r="E241" s="6"/>
      <c r="F241" s="6"/>
      <c r="G241" s="6"/>
      <c r="H241" s="6"/>
      <c r="I241" s="387"/>
      <c r="J241" s="6"/>
      <c r="K241" s="6"/>
      <c r="L241" s="387"/>
    </row>
    <row r="242" spans="1:12">
      <c r="A242" s="387"/>
      <c r="B242" s="6"/>
      <c r="C242" s="6"/>
      <c r="D242" s="6"/>
      <c r="E242" s="6"/>
      <c r="F242" s="6"/>
      <c r="G242" s="6"/>
      <c r="H242" s="6"/>
      <c r="I242" s="387"/>
      <c r="J242" s="6"/>
      <c r="K242" s="6"/>
      <c r="L242" s="387"/>
    </row>
    <row r="243" spans="1:12">
      <c r="A243" s="387"/>
      <c r="B243" s="6"/>
      <c r="C243" s="6"/>
      <c r="D243" s="6"/>
      <c r="E243" s="6"/>
      <c r="F243" s="6"/>
      <c r="G243" s="6"/>
      <c r="H243" s="6"/>
      <c r="I243" s="387"/>
      <c r="J243" s="6"/>
      <c r="K243" s="6"/>
      <c r="L243" s="387"/>
    </row>
    <row r="244" spans="1:12">
      <c r="A244" s="387"/>
      <c r="B244" s="6"/>
      <c r="C244" s="6"/>
      <c r="D244" s="6"/>
      <c r="E244" s="6"/>
      <c r="F244" s="6"/>
      <c r="G244" s="6"/>
      <c r="H244" s="6"/>
      <c r="I244" s="387"/>
      <c r="J244" s="6"/>
      <c r="K244" s="6"/>
      <c r="L244" s="387"/>
    </row>
    <row r="245" spans="1:12">
      <c r="A245" s="387"/>
      <c r="B245" s="6"/>
      <c r="C245" s="6"/>
      <c r="D245" s="6"/>
      <c r="E245" s="6"/>
      <c r="F245" s="6"/>
      <c r="G245" s="6"/>
      <c r="H245" s="6"/>
      <c r="I245" s="387"/>
      <c r="J245" s="6"/>
      <c r="K245" s="6"/>
      <c r="L245" s="387"/>
    </row>
    <row r="246" spans="1:12">
      <c r="A246" s="387"/>
      <c r="B246" s="6"/>
      <c r="C246" s="6"/>
      <c r="D246" s="6"/>
      <c r="E246" s="6"/>
      <c r="F246" s="6"/>
      <c r="G246" s="6"/>
      <c r="H246" s="6"/>
      <c r="I246" s="387"/>
      <c r="J246" s="6"/>
      <c r="K246" s="6"/>
      <c r="L246" s="387"/>
    </row>
    <row r="247" spans="1:12">
      <c r="A247" s="387"/>
      <c r="B247" s="6"/>
      <c r="C247" s="6"/>
      <c r="D247" s="6"/>
      <c r="E247" s="6"/>
      <c r="F247" s="6"/>
      <c r="G247" s="6"/>
      <c r="H247" s="6"/>
      <c r="I247" s="387"/>
      <c r="J247" s="6"/>
      <c r="K247" s="6"/>
      <c r="L247" s="387"/>
    </row>
    <row r="248" spans="1:12">
      <c r="A248" s="387"/>
      <c r="B248" s="6"/>
      <c r="C248" s="6"/>
      <c r="D248" s="6"/>
      <c r="E248" s="6"/>
      <c r="F248" s="6"/>
      <c r="G248" s="6"/>
      <c r="H248" s="6"/>
      <c r="I248" s="387"/>
      <c r="J248" s="6"/>
      <c r="K248" s="6"/>
      <c r="L248" s="387"/>
    </row>
    <row r="249" spans="1:12">
      <c r="A249" s="387"/>
      <c r="B249" s="6"/>
      <c r="C249" s="6"/>
      <c r="D249" s="6"/>
      <c r="E249" s="6"/>
      <c r="F249" s="6"/>
      <c r="G249" s="6"/>
      <c r="H249" s="6"/>
      <c r="I249" s="387"/>
      <c r="J249" s="6"/>
      <c r="K249" s="6"/>
      <c r="L249" s="387"/>
    </row>
    <row r="250" spans="1:12">
      <c r="A250" s="387"/>
      <c r="B250" s="6"/>
      <c r="C250" s="6"/>
      <c r="D250" s="6"/>
      <c r="E250" s="6"/>
      <c r="F250" s="6"/>
      <c r="G250" s="6"/>
      <c r="H250" s="6"/>
      <c r="I250" s="387"/>
      <c r="J250" s="6"/>
      <c r="K250" s="6"/>
      <c r="L250" s="387"/>
    </row>
    <row r="251" spans="1:12">
      <c r="A251" s="387"/>
      <c r="B251" s="6"/>
      <c r="C251" s="6"/>
      <c r="D251" s="6"/>
      <c r="E251" s="6"/>
      <c r="F251" s="6"/>
      <c r="G251" s="6"/>
      <c r="H251" s="6"/>
      <c r="I251" s="387"/>
      <c r="J251" s="6"/>
      <c r="K251" s="6"/>
      <c r="L251" s="387"/>
    </row>
    <row r="252" spans="1:12">
      <c r="A252" s="387"/>
      <c r="B252" s="6"/>
      <c r="C252" s="6"/>
      <c r="D252" s="6"/>
      <c r="E252" s="6"/>
      <c r="F252" s="6"/>
      <c r="G252" s="6"/>
      <c r="H252" s="6"/>
      <c r="I252" s="387"/>
      <c r="J252" s="6"/>
      <c r="K252" s="6"/>
      <c r="L252" s="387"/>
    </row>
    <row r="253" spans="1:12">
      <c r="A253" s="387"/>
      <c r="B253" s="6"/>
      <c r="C253" s="6"/>
      <c r="D253" s="6"/>
      <c r="E253" s="6"/>
      <c r="F253" s="6"/>
      <c r="G253" s="6"/>
      <c r="H253" s="6"/>
      <c r="I253" s="387"/>
      <c r="J253" s="6"/>
      <c r="K253" s="6"/>
      <c r="L253" s="387"/>
    </row>
    <row r="254" spans="1:12">
      <c r="A254" s="387"/>
      <c r="B254" s="6"/>
      <c r="C254" s="6"/>
      <c r="D254" s="6"/>
      <c r="E254" s="6"/>
      <c r="F254" s="6"/>
      <c r="G254" s="6"/>
      <c r="H254" s="6"/>
      <c r="I254" s="387"/>
      <c r="J254" s="6"/>
      <c r="K254" s="6"/>
      <c r="L254" s="387"/>
    </row>
    <row r="255" spans="1:12">
      <c r="A255" s="387"/>
      <c r="B255" s="6"/>
      <c r="C255" s="6"/>
      <c r="D255" s="6"/>
      <c r="E255" s="6"/>
      <c r="F255" s="6"/>
      <c r="G255" s="6"/>
      <c r="H255" s="6"/>
      <c r="I255" s="387"/>
      <c r="J255" s="6"/>
      <c r="K255" s="6"/>
      <c r="L255" s="387"/>
    </row>
    <row r="256" spans="1:12">
      <c r="A256" s="387"/>
      <c r="B256" s="6"/>
      <c r="C256" s="6"/>
      <c r="D256" s="6"/>
      <c r="E256" s="6"/>
      <c r="F256" s="6"/>
      <c r="G256" s="6"/>
      <c r="H256" s="6"/>
      <c r="I256" s="387"/>
      <c r="J256" s="6"/>
      <c r="K256" s="6"/>
      <c r="L256" s="387"/>
    </row>
    <row r="257" spans="1:12">
      <c r="A257" s="387"/>
      <c r="B257" s="6"/>
      <c r="C257" s="6"/>
      <c r="D257" s="6"/>
      <c r="E257" s="6"/>
      <c r="F257" s="6"/>
      <c r="G257" s="6"/>
      <c r="H257" s="6"/>
      <c r="I257" s="387"/>
      <c r="J257" s="6"/>
      <c r="K257" s="6"/>
      <c r="L257" s="387"/>
    </row>
    <row r="258" spans="1:12">
      <c r="A258" s="387"/>
      <c r="B258" s="6"/>
      <c r="C258" s="6"/>
      <c r="D258" s="6"/>
      <c r="E258" s="6"/>
      <c r="F258" s="6"/>
      <c r="G258" s="6"/>
      <c r="H258" s="6"/>
      <c r="I258" s="387"/>
      <c r="J258" s="6"/>
      <c r="K258" s="6"/>
      <c r="L258" s="387"/>
    </row>
    <row r="259" spans="1:12">
      <c r="A259" s="387"/>
      <c r="B259" s="6"/>
      <c r="C259" s="6"/>
      <c r="D259" s="6"/>
      <c r="E259" s="6"/>
      <c r="F259" s="6"/>
      <c r="G259" s="6"/>
      <c r="H259" s="6"/>
      <c r="I259" s="387"/>
      <c r="J259" s="6"/>
      <c r="K259" s="6"/>
      <c r="L259" s="387"/>
    </row>
    <row r="260" spans="1:12">
      <c r="A260" s="387"/>
      <c r="B260" s="6"/>
      <c r="C260" s="6"/>
      <c r="D260" s="6"/>
      <c r="E260" s="6"/>
      <c r="F260" s="6"/>
      <c r="G260" s="6"/>
      <c r="H260" s="6"/>
      <c r="I260" s="387"/>
      <c r="J260" s="6"/>
      <c r="K260" s="6"/>
      <c r="L260" s="387"/>
    </row>
    <row r="261" spans="1:12">
      <c r="A261" s="387"/>
      <c r="B261" s="6"/>
      <c r="C261" s="6"/>
      <c r="D261" s="6"/>
      <c r="E261" s="6"/>
      <c r="F261" s="6"/>
      <c r="G261" s="6"/>
      <c r="H261" s="6"/>
      <c r="I261" s="387"/>
      <c r="J261" s="6"/>
      <c r="K261" s="6"/>
      <c r="L261" s="387"/>
    </row>
    <row r="262" spans="1:12">
      <c r="A262" s="387"/>
      <c r="B262" s="6"/>
      <c r="C262" s="6"/>
      <c r="D262" s="6"/>
      <c r="E262" s="6"/>
      <c r="F262" s="6"/>
      <c r="G262" s="6"/>
      <c r="H262" s="6"/>
      <c r="I262" s="387"/>
      <c r="J262" s="6"/>
      <c r="K262" s="6"/>
      <c r="L262" s="387"/>
    </row>
    <row r="263" spans="1:12">
      <c r="A263" s="387"/>
      <c r="B263" s="6"/>
      <c r="C263" s="6"/>
      <c r="D263" s="6"/>
      <c r="E263" s="6"/>
      <c r="F263" s="6"/>
      <c r="G263" s="6"/>
      <c r="H263" s="6"/>
      <c r="I263" s="387"/>
      <c r="J263" s="6"/>
      <c r="K263" s="6"/>
      <c r="L263" s="387"/>
    </row>
    <row r="264" spans="1:12">
      <c r="A264" s="387"/>
      <c r="B264" s="6"/>
      <c r="C264" s="6"/>
      <c r="D264" s="6"/>
      <c r="E264" s="6"/>
      <c r="F264" s="6"/>
      <c r="G264" s="6"/>
      <c r="H264" s="6"/>
      <c r="I264" s="387"/>
      <c r="J264" s="6"/>
      <c r="K264" s="6"/>
      <c r="L264" s="387"/>
    </row>
    <row r="265" spans="1:12">
      <c r="A265" s="387"/>
      <c r="B265" s="6"/>
      <c r="C265" s="6"/>
      <c r="D265" s="6"/>
      <c r="E265" s="6"/>
      <c r="F265" s="6"/>
      <c r="G265" s="6"/>
      <c r="H265" s="6"/>
      <c r="I265" s="387"/>
      <c r="J265" s="6"/>
      <c r="K265" s="6"/>
      <c r="L265" s="387"/>
    </row>
    <row r="266" spans="1:12">
      <c r="A266" s="387"/>
      <c r="B266" s="6"/>
      <c r="C266" s="6"/>
      <c r="D266" s="6"/>
      <c r="E266" s="6"/>
      <c r="F266" s="6"/>
      <c r="G266" s="6"/>
      <c r="H266" s="6"/>
      <c r="I266" s="387"/>
      <c r="J266" s="6"/>
      <c r="K266" s="6"/>
      <c r="L266" s="387"/>
    </row>
    <row r="267" spans="1:12">
      <c r="A267" s="387"/>
      <c r="B267" s="6"/>
      <c r="C267" s="6"/>
      <c r="D267" s="6"/>
      <c r="E267" s="6"/>
      <c r="F267" s="6"/>
      <c r="G267" s="6"/>
      <c r="H267" s="6"/>
      <c r="I267" s="387"/>
      <c r="J267" s="6"/>
      <c r="K267" s="6"/>
      <c r="L267" s="387"/>
    </row>
    <row r="268" spans="1:12">
      <c r="A268" s="387"/>
      <c r="B268" s="6"/>
      <c r="C268" s="6"/>
      <c r="D268" s="6"/>
      <c r="E268" s="6"/>
      <c r="F268" s="6"/>
      <c r="G268" s="6"/>
      <c r="H268" s="6"/>
      <c r="I268" s="387"/>
      <c r="J268" s="6"/>
      <c r="K268" s="6"/>
      <c r="L268" s="387"/>
    </row>
    <row r="269" spans="1:12">
      <c r="A269" s="387"/>
      <c r="B269" s="6"/>
      <c r="C269" s="6"/>
      <c r="D269" s="6"/>
      <c r="E269" s="6"/>
      <c r="F269" s="6"/>
      <c r="G269" s="6"/>
      <c r="H269" s="6"/>
      <c r="I269" s="387"/>
      <c r="J269" s="6"/>
      <c r="K269" s="6"/>
      <c r="L269" s="387"/>
    </row>
    <row r="270" spans="1:12">
      <c r="A270" s="387"/>
      <c r="B270" s="6"/>
      <c r="C270" s="6"/>
      <c r="D270" s="6"/>
      <c r="E270" s="6"/>
      <c r="F270" s="6"/>
      <c r="G270" s="6"/>
      <c r="H270" s="6"/>
      <c r="I270" s="387"/>
      <c r="J270" s="6"/>
      <c r="K270" s="6"/>
      <c r="L270" s="387"/>
    </row>
    <row r="271" spans="1:12">
      <c r="A271" s="387"/>
      <c r="B271" s="6"/>
      <c r="C271" s="6"/>
      <c r="D271" s="6"/>
      <c r="E271" s="6"/>
      <c r="F271" s="6"/>
      <c r="G271" s="6"/>
      <c r="H271" s="6"/>
      <c r="I271" s="387"/>
      <c r="J271" s="6"/>
      <c r="K271" s="6"/>
      <c r="L271" s="387"/>
    </row>
    <row r="272" spans="1:12">
      <c r="A272" s="387"/>
      <c r="B272" s="6"/>
      <c r="C272" s="6"/>
      <c r="D272" s="6"/>
      <c r="E272" s="6"/>
      <c r="F272" s="6"/>
      <c r="G272" s="6"/>
      <c r="H272" s="6"/>
      <c r="I272" s="387"/>
      <c r="J272" s="6"/>
      <c r="K272" s="6"/>
      <c r="L272" s="387"/>
    </row>
    <row r="273" spans="1:12">
      <c r="A273" s="387"/>
      <c r="B273" s="6"/>
      <c r="C273" s="6"/>
      <c r="D273" s="6"/>
      <c r="E273" s="6"/>
      <c r="F273" s="6"/>
      <c r="G273" s="6"/>
      <c r="H273" s="6"/>
      <c r="I273" s="387"/>
      <c r="J273" s="6"/>
      <c r="K273" s="6"/>
      <c r="L273" s="387"/>
    </row>
    <row r="274" spans="1:12">
      <c r="A274" s="387"/>
      <c r="B274" s="6"/>
      <c r="C274" s="6"/>
      <c r="D274" s="6"/>
      <c r="E274" s="6"/>
      <c r="F274" s="6"/>
      <c r="G274" s="6"/>
      <c r="H274" s="6"/>
      <c r="I274" s="387"/>
      <c r="J274" s="6"/>
      <c r="K274" s="6"/>
      <c r="L274" s="387"/>
    </row>
    <row r="275" spans="1:12">
      <c r="A275" s="387"/>
      <c r="B275" s="6"/>
      <c r="C275" s="6"/>
      <c r="D275" s="6"/>
      <c r="E275" s="6"/>
      <c r="F275" s="6"/>
      <c r="G275" s="6"/>
      <c r="H275" s="6"/>
      <c r="I275" s="387"/>
      <c r="J275" s="6"/>
      <c r="K275" s="6"/>
      <c r="L275" s="387"/>
    </row>
    <row r="276" spans="1:12">
      <c r="A276" s="387"/>
      <c r="B276" s="6"/>
      <c r="C276" s="6"/>
      <c r="D276" s="6"/>
      <c r="E276" s="6"/>
      <c r="F276" s="6"/>
      <c r="G276" s="6"/>
      <c r="H276" s="6"/>
      <c r="I276" s="387"/>
      <c r="J276" s="6"/>
      <c r="K276" s="6"/>
      <c r="L276" s="387"/>
    </row>
    <row r="277" spans="1:12">
      <c r="A277" s="387"/>
      <c r="B277" s="6"/>
      <c r="C277" s="6"/>
      <c r="D277" s="6"/>
      <c r="E277" s="6"/>
      <c r="F277" s="6"/>
      <c r="G277" s="6"/>
      <c r="H277" s="6"/>
      <c r="I277" s="387"/>
      <c r="J277" s="6"/>
      <c r="K277" s="6"/>
      <c r="L277" s="387"/>
    </row>
    <row r="278" spans="1:12">
      <c r="A278" s="387"/>
      <c r="B278" s="6"/>
      <c r="C278" s="6"/>
      <c r="D278" s="6"/>
      <c r="E278" s="6"/>
      <c r="F278" s="6"/>
      <c r="G278" s="6"/>
      <c r="H278" s="6"/>
      <c r="I278" s="387"/>
      <c r="J278" s="6"/>
      <c r="K278" s="6"/>
      <c r="L278" s="387"/>
    </row>
    <row r="279" spans="1:12">
      <c r="A279" s="387"/>
      <c r="B279" s="6"/>
      <c r="C279" s="6"/>
      <c r="D279" s="6"/>
      <c r="E279" s="6"/>
      <c r="F279" s="6"/>
      <c r="G279" s="6"/>
      <c r="H279" s="6"/>
      <c r="I279" s="387"/>
      <c r="J279" s="6"/>
      <c r="K279" s="6"/>
      <c r="L279" s="387"/>
    </row>
    <row r="280" spans="1:12">
      <c r="A280" s="387"/>
      <c r="B280" s="6"/>
      <c r="C280" s="6"/>
      <c r="D280" s="6"/>
      <c r="E280" s="6"/>
      <c r="F280" s="6"/>
      <c r="G280" s="6"/>
      <c r="H280" s="6"/>
      <c r="I280" s="387"/>
      <c r="J280" s="6"/>
      <c r="K280" s="6"/>
      <c r="L280" s="387"/>
    </row>
    <row r="281" spans="1:12">
      <c r="A281" s="387"/>
      <c r="B281" s="6"/>
      <c r="C281" s="6"/>
      <c r="D281" s="6"/>
      <c r="E281" s="6"/>
      <c r="F281" s="6"/>
      <c r="G281" s="6"/>
      <c r="H281" s="6"/>
      <c r="I281" s="387"/>
      <c r="J281" s="6"/>
      <c r="K281" s="6"/>
      <c r="L281" s="387"/>
    </row>
    <row r="282" spans="1:12">
      <c r="A282" s="387"/>
      <c r="B282" s="6"/>
      <c r="C282" s="6"/>
      <c r="D282" s="6"/>
      <c r="E282" s="6"/>
      <c r="F282" s="6"/>
      <c r="G282" s="6"/>
      <c r="H282" s="6"/>
      <c r="I282" s="387"/>
      <c r="J282" s="6"/>
      <c r="K282" s="6"/>
      <c r="L282" s="387"/>
    </row>
    <row r="283" spans="1:12">
      <c r="A283" s="387"/>
      <c r="B283" s="6"/>
      <c r="C283" s="6"/>
      <c r="D283" s="6"/>
      <c r="E283" s="6"/>
      <c r="F283" s="6"/>
      <c r="G283" s="6"/>
      <c r="H283" s="6"/>
      <c r="I283" s="387"/>
      <c r="J283" s="6"/>
      <c r="K283" s="6"/>
      <c r="L283" s="387"/>
    </row>
    <row r="284" spans="1:12">
      <c r="A284" s="387"/>
      <c r="B284" s="6"/>
      <c r="C284" s="6"/>
      <c r="D284" s="6"/>
      <c r="E284" s="6"/>
      <c r="F284" s="6"/>
      <c r="G284" s="6"/>
      <c r="H284" s="6"/>
      <c r="I284" s="387"/>
      <c r="J284" s="6"/>
      <c r="K284" s="6"/>
      <c r="L284" s="387"/>
    </row>
    <row r="285" spans="1:12">
      <c r="A285" s="387"/>
      <c r="B285" s="6"/>
      <c r="C285" s="6"/>
      <c r="D285" s="6"/>
      <c r="E285" s="6"/>
      <c r="F285" s="6"/>
      <c r="G285" s="6"/>
      <c r="H285" s="6"/>
      <c r="I285" s="387"/>
      <c r="J285" s="6"/>
      <c r="K285" s="6"/>
      <c r="L285" s="387"/>
    </row>
    <row r="286" spans="1:12">
      <c r="A286" s="387"/>
      <c r="B286" s="6"/>
      <c r="C286" s="6"/>
      <c r="D286" s="6"/>
      <c r="E286" s="6"/>
      <c r="F286" s="6"/>
      <c r="G286" s="6"/>
      <c r="H286" s="6"/>
      <c r="I286" s="387"/>
      <c r="J286" s="6"/>
      <c r="K286" s="6"/>
      <c r="L286" s="387"/>
    </row>
    <row r="287" spans="1:12">
      <c r="A287" s="387"/>
      <c r="B287" s="6"/>
      <c r="C287" s="6"/>
      <c r="D287" s="6"/>
      <c r="E287" s="6"/>
      <c r="F287" s="6"/>
      <c r="G287" s="6"/>
      <c r="H287" s="6"/>
      <c r="I287" s="387"/>
      <c r="J287" s="6"/>
      <c r="K287" s="6"/>
      <c r="L287" s="387"/>
    </row>
    <row r="288" spans="1:12">
      <c r="A288" s="387"/>
      <c r="B288" s="6"/>
      <c r="C288" s="6"/>
      <c r="D288" s="6"/>
      <c r="E288" s="6"/>
      <c r="F288" s="6"/>
      <c r="G288" s="6"/>
      <c r="H288" s="6"/>
      <c r="I288" s="387"/>
      <c r="J288" s="6"/>
      <c r="K288" s="6"/>
      <c r="L288" s="387"/>
    </row>
    <row r="289" spans="1:12">
      <c r="A289" s="387"/>
      <c r="B289" s="6"/>
      <c r="C289" s="6"/>
      <c r="D289" s="6"/>
      <c r="E289" s="6"/>
      <c r="F289" s="6"/>
      <c r="G289" s="6"/>
      <c r="H289" s="6"/>
      <c r="I289" s="387"/>
      <c r="J289" s="6"/>
      <c r="K289" s="6"/>
      <c r="L289" s="387"/>
    </row>
    <row r="290" spans="1:12">
      <c r="A290" s="387"/>
      <c r="B290" s="6"/>
      <c r="C290" s="6"/>
      <c r="D290" s="6"/>
      <c r="E290" s="6"/>
      <c r="F290" s="6"/>
      <c r="G290" s="6"/>
      <c r="H290" s="6"/>
      <c r="I290" s="387"/>
      <c r="J290" s="6"/>
      <c r="K290" s="6"/>
      <c r="L290" s="387"/>
    </row>
    <row r="291" spans="1:12">
      <c r="A291" s="387"/>
      <c r="B291" s="6"/>
      <c r="C291" s="6"/>
      <c r="D291" s="6"/>
      <c r="E291" s="6"/>
      <c r="F291" s="6"/>
      <c r="G291" s="6"/>
      <c r="H291" s="6"/>
      <c r="I291" s="387"/>
      <c r="J291" s="6"/>
      <c r="K291" s="6"/>
      <c r="L291" s="387"/>
    </row>
    <row r="292" spans="1:12">
      <c r="A292" s="387"/>
      <c r="B292" s="6"/>
      <c r="C292" s="6"/>
      <c r="D292" s="6"/>
      <c r="E292" s="6"/>
      <c r="F292" s="6"/>
      <c r="G292" s="6"/>
      <c r="H292" s="6"/>
      <c r="I292" s="387"/>
      <c r="J292" s="6"/>
      <c r="K292" s="6"/>
      <c r="L292" s="387"/>
    </row>
    <row r="293" spans="1:12">
      <c r="A293" s="387"/>
      <c r="B293" s="6"/>
      <c r="C293" s="6"/>
      <c r="D293" s="6"/>
      <c r="E293" s="6"/>
      <c r="F293" s="6"/>
      <c r="G293" s="6"/>
      <c r="H293" s="6"/>
      <c r="I293" s="387"/>
      <c r="J293" s="6"/>
      <c r="K293" s="6"/>
      <c r="L293" s="387"/>
    </row>
    <row r="294" spans="1:12">
      <c r="A294" s="387"/>
      <c r="B294" s="6"/>
      <c r="C294" s="6"/>
      <c r="D294" s="6"/>
      <c r="E294" s="6"/>
      <c r="F294" s="6"/>
      <c r="G294" s="6"/>
      <c r="H294" s="6"/>
      <c r="I294" s="387"/>
      <c r="J294" s="6"/>
      <c r="K294" s="6"/>
      <c r="L294" s="387"/>
    </row>
    <row r="295" spans="1:12">
      <c r="A295" s="387"/>
      <c r="B295" s="6"/>
      <c r="C295" s="6"/>
      <c r="D295" s="6"/>
      <c r="E295" s="6"/>
      <c r="F295" s="6"/>
      <c r="G295" s="6"/>
      <c r="H295" s="6"/>
      <c r="I295" s="387"/>
      <c r="J295" s="6"/>
      <c r="K295" s="6"/>
      <c r="L295" s="387"/>
    </row>
    <row r="296" spans="1:12">
      <c r="A296" s="387"/>
      <c r="B296" s="6"/>
      <c r="C296" s="6"/>
      <c r="D296" s="6"/>
      <c r="E296" s="6"/>
      <c r="F296" s="6"/>
      <c r="G296" s="6"/>
      <c r="H296" s="6"/>
      <c r="I296" s="387"/>
      <c r="J296" s="6"/>
      <c r="K296" s="6"/>
      <c r="L296" s="387"/>
    </row>
    <row r="297" spans="1:12">
      <c r="A297" s="387"/>
      <c r="B297" s="6"/>
      <c r="C297" s="6"/>
      <c r="D297" s="6"/>
      <c r="E297" s="6"/>
      <c r="F297" s="6"/>
      <c r="G297" s="6"/>
      <c r="H297" s="6"/>
      <c r="I297" s="387"/>
      <c r="J297" s="6"/>
      <c r="K297" s="6"/>
      <c r="L297" s="387"/>
    </row>
    <row r="298" spans="1:12">
      <c r="A298" s="387"/>
      <c r="B298" s="6"/>
      <c r="C298" s="6"/>
      <c r="D298" s="6"/>
      <c r="E298" s="6"/>
      <c r="F298" s="6"/>
      <c r="G298" s="6"/>
      <c r="H298" s="6"/>
      <c r="I298" s="387"/>
      <c r="J298" s="6"/>
      <c r="K298" s="6"/>
      <c r="L298" s="387"/>
    </row>
    <row r="299" spans="1:12">
      <c r="A299" s="387"/>
      <c r="B299" s="6"/>
      <c r="C299" s="6"/>
      <c r="D299" s="6"/>
      <c r="E299" s="6"/>
      <c r="F299" s="6"/>
      <c r="G299" s="6"/>
      <c r="H299" s="6"/>
      <c r="I299" s="387"/>
      <c r="J299" s="6"/>
      <c r="K299" s="6"/>
      <c r="L299" s="387"/>
    </row>
    <row r="300" spans="1:12">
      <c r="A300" s="387"/>
      <c r="B300" s="6"/>
      <c r="C300" s="6"/>
      <c r="D300" s="6"/>
      <c r="E300" s="6"/>
      <c r="F300" s="6"/>
      <c r="G300" s="6"/>
      <c r="H300" s="6"/>
      <c r="I300" s="387"/>
      <c r="J300" s="6"/>
      <c r="K300" s="6"/>
      <c r="L300" s="387"/>
    </row>
    <row r="301" spans="1:12">
      <c r="A301" s="387"/>
      <c r="B301" s="6"/>
      <c r="C301" s="6"/>
      <c r="D301" s="6"/>
      <c r="E301" s="6"/>
      <c r="F301" s="6"/>
      <c r="G301" s="6"/>
      <c r="H301" s="6"/>
      <c r="I301" s="387"/>
      <c r="J301" s="6"/>
      <c r="K301" s="6"/>
      <c r="L301" s="387"/>
    </row>
    <row r="302" spans="1:12">
      <c r="A302" s="387"/>
      <c r="B302" s="6"/>
      <c r="C302" s="6"/>
      <c r="D302" s="6"/>
      <c r="E302" s="6"/>
      <c r="F302" s="6"/>
      <c r="G302" s="6"/>
      <c r="H302" s="6"/>
      <c r="I302" s="387"/>
      <c r="J302" s="6"/>
      <c r="K302" s="6"/>
      <c r="L302" s="387"/>
    </row>
    <row r="303" spans="1:12">
      <c r="A303" s="387"/>
      <c r="B303" s="6"/>
      <c r="C303" s="6"/>
      <c r="D303" s="6"/>
      <c r="E303" s="6"/>
      <c r="F303" s="6"/>
      <c r="G303" s="6"/>
      <c r="H303" s="6"/>
      <c r="I303" s="387"/>
      <c r="J303" s="6"/>
      <c r="K303" s="6"/>
      <c r="L303" s="387"/>
    </row>
    <row r="304" spans="1:12">
      <c r="A304" s="387"/>
      <c r="B304" s="6"/>
      <c r="C304" s="6"/>
      <c r="D304" s="6"/>
      <c r="E304" s="6"/>
      <c r="F304" s="6"/>
      <c r="G304" s="6"/>
      <c r="H304" s="6"/>
      <c r="I304" s="387"/>
      <c r="J304" s="6"/>
      <c r="K304" s="6"/>
      <c r="L304" s="387"/>
    </row>
    <row r="305" spans="1:12">
      <c r="A305" s="387"/>
      <c r="B305" s="6"/>
      <c r="C305" s="6"/>
      <c r="D305" s="6"/>
      <c r="E305" s="6"/>
      <c r="F305" s="6"/>
      <c r="G305" s="6"/>
      <c r="H305" s="6"/>
      <c r="I305" s="387"/>
      <c r="J305" s="6"/>
      <c r="K305" s="6"/>
      <c r="L305" s="387"/>
    </row>
    <row r="306" spans="1:12">
      <c r="A306" s="387"/>
      <c r="B306" s="6"/>
      <c r="C306" s="6"/>
      <c r="D306" s="6"/>
      <c r="E306" s="6"/>
      <c r="F306" s="6"/>
      <c r="G306" s="6"/>
      <c r="H306" s="6"/>
      <c r="I306" s="387"/>
      <c r="J306" s="6"/>
      <c r="K306" s="6"/>
      <c r="L306" s="387"/>
    </row>
    <row r="307" spans="1:12">
      <c r="A307" s="387"/>
      <c r="B307" s="6"/>
      <c r="C307" s="6"/>
      <c r="D307" s="6"/>
      <c r="E307" s="6"/>
      <c r="F307" s="6"/>
      <c r="G307" s="6"/>
      <c r="H307" s="6"/>
      <c r="I307" s="387"/>
      <c r="J307" s="6"/>
      <c r="K307" s="6"/>
      <c r="L307" s="387"/>
    </row>
    <row r="308" spans="1:12">
      <c r="A308" s="387"/>
      <c r="B308" s="6"/>
      <c r="C308" s="6"/>
      <c r="D308" s="6"/>
      <c r="E308" s="6"/>
      <c r="F308" s="6"/>
      <c r="G308" s="6"/>
      <c r="H308" s="6"/>
      <c r="I308" s="387"/>
      <c r="J308" s="6"/>
      <c r="K308" s="6"/>
      <c r="L308" s="387"/>
    </row>
    <row r="309" spans="1:12">
      <c r="A309" s="387"/>
      <c r="B309" s="6"/>
      <c r="C309" s="6"/>
      <c r="D309" s="6"/>
      <c r="E309" s="6"/>
      <c r="F309" s="6"/>
      <c r="G309" s="6"/>
      <c r="H309" s="6"/>
      <c r="I309" s="387"/>
      <c r="J309" s="6"/>
      <c r="K309" s="6"/>
      <c r="L309" s="387"/>
    </row>
    <row r="310" spans="1:12">
      <c r="A310" s="387"/>
      <c r="B310" s="6"/>
      <c r="C310" s="6"/>
      <c r="D310" s="6"/>
      <c r="E310" s="6"/>
      <c r="F310" s="6"/>
      <c r="G310" s="6"/>
      <c r="H310" s="6"/>
      <c r="I310" s="387"/>
      <c r="J310" s="6"/>
      <c r="K310" s="6"/>
      <c r="L310" s="387"/>
    </row>
    <row r="311" spans="1:12">
      <c r="A311" s="387"/>
      <c r="B311" s="6"/>
      <c r="C311" s="6"/>
      <c r="D311" s="6"/>
      <c r="E311" s="6"/>
      <c r="F311" s="6"/>
      <c r="G311" s="6"/>
      <c r="H311" s="6"/>
      <c r="I311" s="387"/>
      <c r="J311" s="6"/>
      <c r="K311" s="6"/>
      <c r="L311" s="387"/>
    </row>
    <row r="312" spans="1:12">
      <c r="A312" s="387"/>
      <c r="B312" s="6"/>
      <c r="C312" s="6"/>
      <c r="D312" s="6"/>
      <c r="E312" s="6"/>
      <c r="F312" s="6"/>
      <c r="G312" s="6"/>
      <c r="H312" s="6"/>
      <c r="I312" s="387"/>
      <c r="J312" s="6"/>
      <c r="K312" s="6"/>
      <c r="L312" s="387"/>
    </row>
    <row r="313" spans="1:12">
      <c r="A313" s="387"/>
      <c r="B313" s="6"/>
      <c r="C313" s="6"/>
      <c r="D313" s="6"/>
      <c r="E313" s="6"/>
      <c r="F313" s="6"/>
      <c r="G313" s="6"/>
      <c r="H313" s="6"/>
      <c r="I313" s="387"/>
      <c r="J313" s="6"/>
      <c r="K313" s="6"/>
      <c r="L313" s="387"/>
    </row>
    <row r="314" spans="1:12">
      <c r="A314" s="387"/>
      <c r="B314" s="6"/>
      <c r="C314" s="6"/>
      <c r="D314" s="6"/>
      <c r="E314" s="6"/>
      <c r="F314" s="6"/>
      <c r="G314" s="6"/>
      <c r="H314" s="6"/>
      <c r="I314" s="387"/>
      <c r="J314" s="6"/>
      <c r="K314" s="6"/>
      <c r="L314" s="387"/>
    </row>
    <row r="315" spans="1:12">
      <c r="A315" s="387"/>
      <c r="B315" s="6"/>
      <c r="C315" s="6"/>
      <c r="D315" s="6"/>
      <c r="E315" s="6"/>
      <c r="F315" s="6"/>
      <c r="G315" s="6"/>
      <c r="H315" s="6"/>
      <c r="I315" s="387"/>
      <c r="J315" s="6"/>
      <c r="K315" s="6"/>
      <c r="L315" s="387"/>
    </row>
    <row r="316" spans="1:12">
      <c r="A316" s="387"/>
      <c r="B316" s="6"/>
      <c r="C316" s="6"/>
      <c r="D316" s="6"/>
      <c r="E316" s="6"/>
      <c r="F316" s="6"/>
      <c r="G316" s="6"/>
      <c r="H316" s="6"/>
      <c r="I316" s="387"/>
      <c r="J316" s="6"/>
      <c r="K316" s="6"/>
      <c r="L316" s="387"/>
    </row>
    <row r="317" spans="1:12">
      <c r="A317" s="387"/>
      <c r="B317" s="6"/>
      <c r="C317" s="6"/>
      <c r="D317" s="6"/>
      <c r="E317" s="6"/>
      <c r="F317" s="6"/>
      <c r="G317" s="6"/>
      <c r="H317" s="6"/>
      <c r="I317" s="387"/>
      <c r="J317" s="6"/>
      <c r="K317" s="6"/>
      <c r="L317" s="387"/>
    </row>
    <row r="318" spans="1:12">
      <c r="A318" s="387"/>
      <c r="B318" s="6"/>
      <c r="C318" s="6"/>
      <c r="D318" s="6"/>
      <c r="E318" s="6"/>
      <c r="F318" s="6"/>
      <c r="G318" s="6"/>
      <c r="H318" s="6"/>
      <c r="I318" s="387"/>
      <c r="J318" s="6"/>
      <c r="K318" s="6"/>
      <c r="L318" s="387"/>
    </row>
    <row r="319" spans="1:12">
      <c r="A319" s="387"/>
      <c r="B319" s="6"/>
      <c r="C319" s="6"/>
      <c r="D319" s="6"/>
      <c r="E319" s="6"/>
      <c r="F319" s="6"/>
      <c r="G319" s="6"/>
      <c r="H319" s="6"/>
      <c r="I319" s="387"/>
      <c r="J319" s="6"/>
      <c r="K319" s="6"/>
      <c r="L319" s="387"/>
    </row>
    <row r="320" spans="1:12">
      <c r="A320" s="387"/>
      <c r="B320" s="6"/>
      <c r="C320" s="6"/>
      <c r="D320" s="6"/>
      <c r="E320" s="6"/>
      <c r="F320" s="6"/>
      <c r="G320" s="6"/>
      <c r="H320" s="6"/>
      <c r="I320" s="387"/>
      <c r="J320" s="6"/>
      <c r="K320" s="6"/>
      <c r="L320" s="387"/>
    </row>
    <row r="321" spans="1:12">
      <c r="A321" s="387"/>
      <c r="B321" s="6"/>
      <c r="C321" s="6"/>
      <c r="D321" s="6"/>
      <c r="E321" s="6"/>
      <c r="F321" s="6"/>
      <c r="G321" s="6"/>
      <c r="H321" s="6"/>
      <c r="I321" s="387"/>
      <c r="J321" s="6"/>
      <c r="K321" s="6"/>
      <c r="L321" s="387"/>
    </row>
    <row r="322" spans="1:12">
      <c r="A322" s="387"/>
      <c r="B322" s="6"/>
      <c r="C322" s="6"/>
      <c r="D322" s="6"/>
      <c r="E322" s="6"/>
      <c r="F322" s="6"/>
      <c r="G322" s="6"/>
      <c r="H322" s="6"/>
      <c r="I322" s="387"/>
      <c r="J322" s="6"/>
      <c r="K322" s="6"/>
      <c r="L322" s="387"/>
    </row>
    <row r="323" spans="1:12">
      <c r="A323" s="387"/>
      <c r="B323" s="6"/>
      <c r="C323" s="6"/>
      <c r="D323" s="6"/>
      <c r="E323" s="6"/>
      <c r="F323" s="6"/>
      <c r="G323" s="6"/>
      <c r="H323" s="6"/>
      <c r="I323" s="387"/>
      <c r="J323" s="6"/>
      <c r="K323" s="6"/>
      <c r="L323" s="387"/>
    </row>
    <row r="324" spans="1:12">
      <c r="A324" s="387"/>
      <c r="B324" s="6"/>
      <c r="C324" s="6"/>
      <c r="D324" s="6"/>
      <c r="E324" s="6"/>
      <c r="F324" s="6"/>
      <c r="G324" s="6"/>
      <c r="H324" s="6"/>
      <c r="I324" s="387"/>
      <c r="J324" s="6"/>
      <c r="K324" s="6"/>
      <c r="L324" s="387"/>
    </row>
    <row r="325" spans="1:12">
      <c r="A325" s="387"/>
      <c r="B325" s="6"/>
      <c r="C325" s="6"/>
      <c r="D325" s="6"/>
      <c r="E325" s="6"/>
      <c r="F325" s="6"/>
      <c r="G325" s="6"/>
      <c r="H325" s="6"/>
      <c r="I325" s="387"/>
      <c r="J325" s="6"/>
      <c r="K325" s="6"/>
      <c r="L325" s="387"/>
    </row>
    <row r="326" spans="1:12">
      <c r="A326" s="387"/>
      <c r="B326" s="6"/>
      <c r="C326" s="6"/>
      <c r="D326" s="6"/>
      <c r="E326" s="6"/>
      <c r="F326" s="6"/>
      <c r="G326" s="6"/>
      <c r="H326" s="6"/>
      <c r="I326" s="387"/>
      <c r="J326" s="6"/>
      <c r="K326" s="6"/>
      <c r="L326" s="387"/>
    </row>
    <row r="327" spans="1:12">
      <c r="A327" s="387"/>
      <c r="B327" s="6"/>
      <c r="C327" s="6"/>
      <c r="D327" s="6"/>
      <c r="E327" s="6"/>
      <c r="F327" s="6"/>
      <c r="G327" s="6"/>
      <c r="H327" s="6"/>
      <c r="I327" s="387"/>
      <c r="J327" s="6"/>
      <c r="K327" s="6"/>
      <c r="L327" s="387"/>
    </row>
    <row r="328" spans="1:12">
      <c r="A328" s="387"/>
      <c r="B328" s="6"/>
      <c r="C328" s="6"/>
      <c r="D328" s="6"/>
      <c r="E328" s="6"/>
      <c r="F328" s="6"/>
      <c r="G328" s="6"/>
      <c r="H328" s="6"/>
      <c r="I328" s="387"/>
      <c r="J328" s="6"/>
      <c r="K328" s="6"/>
      <c r="L328" s="387"/>
    </row>
    <row r="329" spans="1:12">
      <c r="A329" s="387"/>
      <c r="B329" s="6"/>
      <c r="C329" s="6"/>
      <c r="D329" s="6"/>
      <c r="E329" s="6"/>
      <c r="F329" s="6"/>
      <c r="G329" s="6"/>
      <c r="H329" s="6"/>
      <c r="I329" s="387"/>
      <c r="J329" s="6"/>
      <c r="K329" s="6"/>
      <c r="L329" s="387"/>
    </row>
    <row r="330" spans="1:12">
      <c r="A330" s="387"/>
      <c r="B330" s="6"/>
      <c r="C330" s="6"/>
      <c r="D330" s="6"/>
      <c r="E330" s="6"/>
      <c r="F330" s="6"/>
      <c r="G330" s="6"/>
      <c r="H330" s="6"/>
      <c r="I330" s="387"/>
      <c r="J330" s="6"/>
      <c r="K330" s="6"/>
      <c r="L330" s="387"/>
    </row>
    <row r="331" spans="1:12">
      <c r="A331" s="387"/>
      <c r="B331" s="6"/>
      <c r="C331" s="6"/>
      <c r="D331" s="6"/>
      <c r="E331" s="6"/>
      <c r="F331" s="6"/>
      <c r="G331" s="6"/>
      <c r="H331" s="6"/>
      <c r="I331" s="387"/>
      <c r="J331" s="6"/>
      <c r="K331" s="6"/>
      <c r="L331" s="387"/>
    </row>
    <row r="332" spans="1:12">
      <c r="A332" s="387"/>
      <c r="B332" s="6"/>
      <c r="C332" s="6"/>
      <c r="D332" s="6"/>
      <c r="E332" s="6"/>
      <c r="F332" s="6"/>
      <c r="G332" s="6"/>
      <c r="H332" s="6"/>
      <c r="I332" s="387"/>
      <c r="J332" s="6"/>
      <c r="K332" s="6"/>
      <c r="L332" s="387"/>
    </row>
    <row r="333" spans="1:12">
      <c r="A333" s="387"/>
      <c r="B333" s="6"/>
      <c r="C333" s="6"/>
      <c r="D333" s="6"/>
      <c r="E333" s="6"/>
      <c r="F333" s="6"/>
      <c r="G333" s="6"/>
      <c r="H333" s="6"/>
      <c r="I333" s="387"/>
      <c r="J333" s="6"/>
      <c r="K333" s="6"/>
      <c r="L333" s="387"/>
    </row>
    <row r="334" spans="1:12">
      <c r="A334" s="387"/>
      <c r="B334" s="6"/>
      <c r="C334" s="6"/>
      <c r="D334" s="6"/>
      <c r="E334" s="6"/>
      <c r="F334" s="6"/>
      <c r="G334" s="6"/>
      <c r="H334" s="6"/>
      <c r="I334" s="387"/>
      <c r="J334" s="6"/>
      <c r="K334" s="6"/>
      <c r="L334" s="387"/>
    </row>
    <row r="335" spans="1:12">
      <c r="A335" s="387"/>
      <c r="B335" s="6"/>
      <c r="C335" s="6"/>
      <c r="D335" s="6"/>
      <c r="E335" s="6"/>
      <c r="F335" s="6"/>
      <c r="G335" s="6"/>
      <c r="H335" s="6"/>
      <c r="I335" s="387"/>
      <c r="J335" s="6"/>
      <c r="K335" s="6"/>
      <c r="L335" s="387"/>
    </row>
    <row r="336" spans="1:12">
      <c r="A336" s="387"/>
      <c r="B336" s="6"/>
      <c r="C336" s="6"/>
      <c r="D336" s="6"/>
      <c r="E336" s="6"/>
      <c r="F336" s="6"/>
      <c r="G336" s="6"/>
      <c r="H336" s="6"/>
      <c r="I336" s="387"/>
      <c r="J336" s="6"/>
      <c r="K336" s="6"/>
      <c r="L336" s="387"/>
    </row>
    <row r="337" spans="1:12">
      <c r="A337" s="387"/>
      <c r="B337" s="6"/>
      <c r="C337" s="6"/>
      <c r="D337" s="6"/>
      <c r="E337" s="6"/>
      <c r="F337" s="6"/>
      <c r="G337" s="6"/>
      <c r="H337" s="6"/>
      <c r="I337" s="387"/>
      <c r="J337" s="6"/>
      <c r="K337" s="6"/>
      <c r="L337" s="387"/>
    </row>
    <row r="338" spans="1:12">
      <c r="A338" s="387"/>
      <c r="B338" s="6"/>
      <c r="C338" s="6"/>
      <c r="D338" s="6"/>
      <c r="E338" s="6"/>
      <c r="F338" s="6"/>
      <c r="G338" s="6"/>
      <c r="H338" s="6"/>
      <c r="I338" s="387"/>
      <c r="J338" s="6"/>
      <c r="K338" s="6"/>
      <c r="L338" s="387"/>
    </row>
    <row r="339" spans="1:12">
      <c r="A339" s="387"/>
      <c r="B339" s="6"/>
      <c r="C339" s="6"/>
      <c r="D339" s="6"/>
      <c r="E339" s="6"/>
      <c r="F339" s="6"/>
      <c r="G339" s="6"/>
      <c r="H339" s="6"/>
      <c r="I339" s="387"/>
      <c r="J339" s="6"/>
      <c r="K339" s="6"/>
      <c r="L339" s="387"/>
    </row>
    <row r="340" spans="1:12">
      <c r="A340" s="387"/>
      <c r="B340" s="6"/>
      <c r="C340" s="6"/>
      <c r="D340" s="6"/>
      <c r="E340" s="6"/>
      <c r="F340" s="6"/>
      <c r="G340" s="6"/>
      <c r="H340" s="6"/>
      <c r="I340" s="387"/>
      <c r="J340" s="6"/>
      <c r="K340" s="6"/>
      <c r="L340" s="387"/>
    </row>
    <row r="341" spans="1:12">
      <c r="A341" s="387"/>
      <c r="B341" s="6"/>
      <c r="C341" s="6"/>
      <c r="D341" s="6"/>
      <c r="E341" s="6"/>
      <c r="F341" s="6"/>
      <c r="G341" s="6"/>
      <c r="H341" s="6"/>
      <c r="I341" s="387"/>
      <c r="J341" s="6"/>
      <c r="K341" s="6"/>
      <c r="L341" s="387"/>
    </row>
    <row r="342" spans="1:12">
      <c r="A342" s="387"/>
      <c r="B342" s="6"/>
      <c r="C342" s="6"/>
      <c r="D342" s="6"/>
      <c r="E342" s="6"/>
      <c r="F342" s="6"/>
      <c r="G342" s="6"/>
      <c r="H342" s="6"/>
      <c r="I342" s="387"/>
      <c r="J342" s="6"/>
      <c r="K342" s="6"/>
      <c r="L342" s="387"/>
    </row>
    <row r="343" spans="1:12">
      <c r="A343" s="387"/>
      <c r="B343" s="6"/>
      <c r="C343" s="6"/>
      <c r="D343" s="6"/>
      <c r="E343" s="6"/>
      <c r="F343" s="6"/>
      <c r="G343" s="6"/>
      <c r="H343" s="6"/>
      <c r="I343" s="387"/>
      <c r="J343" s="6"/>
      <c r="K343" s="6"/>
      <c r="L343" s="387"/>
    </row>
    <row r="344" spans="1:12">
      <c r="A344" s="387"/>
      <c r="B344" s="6"/>
      <c r="C344" s="6"/>
      <c r="D344" s="6"/>
      <c r="E344" s="6"/>
      <c r="F344" s="6"/>
      <c r="G344" s="6"/>
      <c r="H344" s="6"/>
      <c r="I344" s="387"/>
      <c r="J344" s="6"/>
      <c r="K344" s="6"/>
      <c r="L344" s="387"/>
    </row>
    <row r="345" spans="1:12">
      <c r="A345" s="387"/>
      <c r="B345" s="6"/>
      <c r="C345" s="6"/>
      <c r="D345" s="6"/>
      <c r="E345" s="6"/>
      <c r="F345" s="6"/>
      <c r="G345" s="6"/>
      <c r="H345" s="6"/>
      <c r="I345" s="387"/>
      <c r="J345" s="6"/>
      <c r="K345" s="6"/>
      <c r="L345" s="387"/>
    </row>
    <row r="346" spans="1:12">
      <c r="A346" s="387"/>
      <c r="B346" s="6"/>
      <c r="C346" s="6"/>
      <c r="D346" s="6"/>
      <c r="E346" s="6"/>
      <c r="F346" s="6"/>
      <c r="G346" s="6"/>
      <c r="H346" s="6"/>
      <c r="I346" s="387"/>
      <c r="J346" s="6"/>
      <c r="K346" s="6"/>
      <c r="L346" s="387"/>
    </row>
    <row r="347" spans="1:12">
      <c r="A347" s="387"/>
      <c r="B347" s="6"/>
      <c r="C347" s="6"/>
      <c r="D347" s="6"/>
      <c r="E347" s="6"/>
      <c r="F347" s="6"/>
      <c r="G347" s="6"/>
      <c r="H347" s="6"/>
      <c r="I347" s="387"/>
      <c r="J347" s="6"/>
      <c r="K347" s="6"/>
      <c r="L347" s="387"/>
    </row>
    <row r="348" spans="1:12">
      <c r="A348" s="387"/>
      <c r="B348" s="6"/>
      <c r="C348" s="6"/>
      <c r="D348" s="6"/>
      <c r="E348" s="6"/>
      <c r="F348" s="6"/>
      <c r="G348" s="6"/>
      <c r="H348" s="6"/>
      <c r="I348" s="387"/>
      <c r="J348" s="6"/>
      <c r="K348" s="6"/>
      <c r="L348" s="387"/>
    </row>
    <row r="349" spans="1:12">
      <c r="A349" s="387"/>
      <c r="B349" s="6"/>
      <c r="C349" s="6"/>
      <c r="D349" s="6"/>
      <c r="E349" s="6"/>
      <c r="F349" s="6"/>
      <c r="G349" s="6"/>
      <c r="H349" s="6"/>
      <c r="I349" s="387"/>
      <c r="J349" s="6"/>
      <c r="K349" s="6"/>
      <c r="L349" s="387"/>
    </row>
    <row r="350" spans="1:12">
      <c r="A350" s="387"/>
      <c r="B350" s="6"/>
      <c r="C350" s="6"/>
      <c r="D350" s="6"/>
      <c r="E350" s="6"/>
      <c r="F350" s="6"/>
      <c r="G350" s="6"/>
      <c r="H350" s="6"/>
      <c r="I350" s="387"/>
      <c r="J350" s="6"/>
      <c r="K350" s="6"/>
      <c r="L350" s="387"/>
    </row>
    <row r="351" spans="1:12">
      <c r="A351" s="387"/>
      <c r="B351" s="6"/>
      <c r="C351" s="6"/>
      <c r="D351" s="6"/>
      <c r="E351" s="6"/>
      <c r="F351" s="6"/>
      <c r="G351" s="6"/>
      <c r="H351" s="6"/>
      <c r="I351" s="387"/>
      <c r="J351" s="6"/>
      <c r="K351" s="6"/>
      <c r="L351" s="387"/>
    </row>
    <row r="352" spans="1:12">
      <c r="A352" s="387"/>
      <c r="B352" s="6"/>
      <c r="C352" s="6"/>
      <c r="D352" s="6"/>
      <c r="E352" s="6"/>
      <c r="F352" s="6"/>
      <c r="G352" s="6"/>
      <c r="H352" s="6"/>
      <c r="I352" s="387"/>
      <c r="J352" s="6"/>
      <c r="K352" s="6"/>
      <c r="L352" s="387"/>
    </row>
    <row r="353" spans="1:12">
      <c r="A353" s="387"/>
      <c r="B353" s="6"/>
      <c r="C353" s="6"/>
      <c r="D353" s="6"/>
      <c r="E353" s="6"/>
      <c r="F353" s="6"/>
      <c r="G353" s="6"/>
      <c r="H353" s="6"/>
      <c r="I353" s="387"/>
      <c r="J353" s="6"/>
      <c r="K353" s="6"/>
      <c r="L353" s="387"/>
    </row>
    <row r="354" spans="1:12">
      <c r="A354" s="387"/>
      <c r="B354" s="6"/>
      <c r="C354" s="6"/>
      <c r="D354" s="6"/>
      <c r="E354" s="6"/>
      <c r="F354" s="6"/>
      <c r="G354" s="6"/>
      <c r="H354" s="6"/>
      <c r="I354" s="387"/>
      <c r="J354" s="6"/>
      <c r="K354" s="6"/>
      <c r="L354" s="387"/>
    </row>
    <row r="355" spans="1:12">
      <c r="A355" s="387"/>
      <c r="B355" s="6"/>
      <c r="C355" s="6"/>
      <c r="D355" s="6"/>
      <c r="E355" s="6"/>
      <c r="F355" s="6"/>
      <c r="G355" s="6"/>
      <c r="H355" s="6"/>
      <c r="I355" s="387"/>
      <c r="J355" s="6"/>
      <c r="K355" s="6"/>
      <c r="L355" s="387"/>
    </row>
    <row r="356" spans="1:12">
      <c r="A356" s="387"/>
      <c r="B356" s="6"/>
      <c r="C356" s="6"/>
      <c r="D356" s="6"/>
      <c r="E356" s="6"/>
      <c r="F356" s="6"/>
      <c r="G356" s="6"/>
      <c r="H356" s="6"/>
      <c r="I356" s="387"/>
      <c r="J356" s="6"/>
      <c r="K356" s="6"/>
      <c r="L356" s="387"/>
    </row>
    <row r="357" spans="1:12">
      <c r="A357" s="387"/>
      <c r="B357" s="6"/>
      <c r="C357" s="6"/>
      <c r="D357" s="6"/>
      <c r="E357" s="6"/>
      <c r="F357" s="6"/>
      <c r="G357" s="6"/>
      <c r="H357" s="6"/>
      <c r="I357" s="387"/>
      <c r="J357" s="6"/>
      <c r="K357" s="6"/>
      <c r="L357" s="387"/>
    </row>
    <row r="358" spans="1:12">
      <c r="A358" s="387"/>
      <c r="B358" s="6"/>
      <c r="C358" s="6"/>
      <c r="D358" s="6"/>
      <c r="E358" s="6"/>
      <c r="F358" s="6"/>
      <c r="G358" s="6"/>
      <c r="H358" s="6"/>
      <c r="I358" s="387"/>
      <c r="J358" s="6"/>
      <c r="K358" s="6"/>
      <c r="L358" s="387"/>
    </row>
    <row r="359" spans="1:12">
      <c r="A359" s="387"/>
      <c r="B359" s="6"/>
      <c r="C359" s="6"/>
      <c r="D359" s="6"/>
      <c r="E359" s="6"/>
      <c r="F359" s="6"/>
      <c r="G359" s="6"/>
      <c r="H359" s="6"/>
      <c r="I359" s="387"/>
      <c r="J359" s="6"/>
      <c r="K359" s="6"/>
      <c r="L359" s="387"/>
    </row>
    <row r="360" spans="1:12">
      <c r="A360" s="387"/>
      <c r="B360" s="6"/>
      <c r="C360" s="6"/>
      <c r="D360" s="6"/>
      <c r="E360" s="6"/>
      <c r="F360" s="6"/>
      <c r="G360" s="6"/>
      <c r="H360" s="6"/>
      <c r="I360" s="387"/>
      <c r="J360" s="6"/>
      <c r="K360" s="6"/>
      <c r="L360" s="387"/>
    </row>
    <row r="361" spans="1:12">
      <c r="A361" s="387"/>
      <c r="B361" s="6"/>
      <c r="C361" s="6"/>
      <c r="D361" s="6"/>
      <c r="E361" s="6"/>
      <c r="F361" s="6"/>
      <c r="G361" s="6"/>
      <c r="H361" s="6"/>
      <c r="I361" s="387"/>
      <c r="J361" s="6"/>
      <c r="K361" s="6"/>
      <c r="L361" s="387"/>
    </row>
    <row r="362" spans="1:12">
      <c r="A362" s="387"/>
      <c r="B362" s="6"/>
      <c r="C362" s="6"/>
      <c r="D362" s="6"/>
      <c r="E362" s="6"/>
      <c r="F362" s="6"/>
      <c r="G362" s="6"/>
      <c r="H362" s="6"/>
      <c r="I362" s="387"/>
      <c r="J362" s="6"/>
      <c r="K362" s="6"/>
      <c r="L362" s="387"/>
    </row>
    <row r="363" spans="1:12">
      <c r="A363" s="387"/>
      <c r="B363" s="6"/>
      <c r="C363" s="6"/>
      <c r="D363" s="6"/>
      <c r="E363" s="6"/>
      <c r="F363" s="6"/>
      <c r="G363" s="6"/>
      <c r="H363" s="6"/>
      <c r="I363" s="387"/>
      <c r="J363" s="6"/>
      <c r="K363" s="6"/>
      <c r="L363" s="387"/>
    </row>
    <row r="364" spans="1:12">
      <c r="A364" s="387"/>
      <c r="B364" s="6"/>
      <c r="C364" s="6"/>
      <c r="D364" s="6"/>
      <c r="E364" s="6"/>
      <c r="F364" s="6"/>
      <c r="G364" s="6"/>
      <c r="H364" s="6"/>
      <c r="I364" s="387"/>
      <c r="J364" s="6"/>
      <c r="K364" s="6"/>
      <c r="L364" s="387"/>
    </row>
    <row r="365" spans="1:12">
      <c r="A365" s="387"/>
      <c r="B365" s="6"/>
      <c r="C365" s="6"/>
      <c r="D365" s="6"/>
      <c r="E365" s="6"/>
      <c r="F365" s="6"/>
      <c r="G365" s="6"/>
      <c r="H365" s="6"/>
      <c r="I365" s="387"/>
      <c r="J365" s="6"/>
      <c r="K365" s="6"/>
      <c r="L365" s="387"/>
    </row>
    <row r="366" spans="1:12">
      <c r="A366" s="387"/>
      <c r="B366" s="6"/>
      <c r="C366" s="6"/>
      <c r="D366" s="6"/>
      <c r="E366" s="6"/>
      <c r="F366" s="6"/>
      <c r="G366" s="6"/>
      <c r="H366" s="6"/>
      <c r="I366" s="387"/>
      <c r="J366" s="6"/>
      <c r="K366" s="6"/>
      <c r="L366" s="387"/>
    </row>
    <row r="367" spans="1:12">
      <c r="A367" s="387"/>
      <c r="B367" s="6"/>
      <c r="C367" s="6"/>
      <c r="D367" s="6"/>
      <c r="E367" s="6"/>
      <c r="F367" s="6"/>
      <c r="G367" s="6"/>
      <c r="H367" s="6"/>
      <c r="I367" s="387"/>
      <c r="J367" s="6"/>
      <c r="K367" s="6"/>
      <c r="L367" s="387"/>
    </row>
    <row r="368" spans="1:12">
      <c r="A368" s="387"/>
      <c r="B368" s="6"/>
      <c r="C368" s="6"/>
      <c r="D368" s="6"/>
      <c r="E368" s="6"/>
      <c r="F368" s="6"/>
      <c r="G368" s="6"/>
      <c r="H368" s="6"/>
      <c r="I368" s="387"/>
      <c r="J368" s="6"/>
      <c r="K368" s="6"/>
      <c r="L368" s="387"/>
    </row>
    <row r="369" spans="1:12">
      <c r="A369" s="387"/>
      <c r="B369" s="6"/>
      <c r="C369" s="6"/>
      <c r="D369" s="6"/>
      <c r="E369" s="6"/>
      <c r="F369" s="6"/>
      <c r="G369" s="6"/>
      <c r="H369" s="6"/>
      <c r="I369" s="387"/>
      <c r="J369" s="6"/>
      <c r="K369" s="6"/>
      <c r="L369" s="387"/>
    </row>
    <row r="370" spans="1:12">
      <c r="A370" s="387"/>
      <c r="B370" s="6"/>
      <c r="C370" s="6"/>
      <c r="D370" s="6"/>
      <c r="E370" s="6"/>
      <c r="F370" s="6"/>
      <c r="G370" s="6"/>
      <c r="H370" s="6"/>
      <c r="I370" s="387"/>
      <c r="J370" s="6"/>
      <c r="K370" s="6"/>
      <c r="L370" s="387"/>
    </row>
    <row r="371" spans="1:12">
      <c r="A371" s="387"/>
      <c r="B371" s="6"/>
      <c r="C371" s="6"/>
      <c r="D371" s="6"/>
      <c r="E371" s="6"/>
      <c r="F371" s="6"/>
      <c r="G371" s="6"/>
      <c r="H371" s="6"/>
      <c r="I371" s="387"/>
      <c r="J371" s="6"/>
      <c r="K371" s="6"/>
      <c r="L371" s="387"/>
    </row>
    <row r="372" spans="1:12">
      <c r="A372" s="387"/>
      <c r="B372" s="6"/>
      <c r="C372" s="6"/>
      <c r="D372" s="6"/>
      <c r="E372" s="6"/>
      <c r="F372" s="6"/>
      <c r="G372" s="6"/>
      <c r="H372" s="6"/>
      <c r="I372" s="387"/>
      <c r="J372" s="6"/>
      <c r="K372" s="6"/>
      <c r="L372" s="387"/>
    </row>
    <row r="373" spans="1:12">
      <c r="A373" s="387"/>
      <c r="B373" s="6"/>
      <c r="C373" s="6"/>
      <c r="D373" s="6"/>
      <c r="E373" s="6"/>
      <c r="F373" s="6"/>
      <c r="G373" s="6"/>
      <c r="H373" s="6"/>
      <c r="I373" s="387"/>
      <c r="J373" s="6"/>
      <c r="K373" s="6"/>
      <c r="L373" s="387"/>
    </row>
    <row r="374" spans="1:12">
      <c r="A374" s="387"/>
      <c r="B374" s="6"/>
      <c r="C374" s="6"/>
      <c r="D374" s="6"/>
      <c r="E374" s="6"/>
      <c r="F374" s="6"/>
      <c r="G374" s="6"/>
      <c r="H374" s="6"/>
      <c r="I374" s="387"/>
      <c r="J374" s="6"/>
      <c r="K374" s="6"/>
      <c r="L374" s="387"/>
    </row>
    <row r="375" spans="1:12">
      <c r="A375" s="387"/>
      <c r="B375" s="6"/>
      <c r="C375" s="6"/>
      <c r="D375" s="6"/>
      <c r="E375" s="6"/>
      <c r="F375" s="6"/>
      <c r="G375" s="6"/>
      <c r="H375" s="6"/>
      <c r="I375" s="387"/>
      <c r="J375" s="6"/>
      <c r="K375" s="6"/>
      <c r="L375" s="387"/>
    </row>
    <row r="376" spans="1:12">
      <c r="A376" s="387"/>
      <c r="B376" s="6"/>
      <c r="C376" s="6"/>
      <c r="D376" s="6"/>
      <c r="E376" s="6"/>
      <c r="F376" s="6"/>
      <c r="G376" s="6"/>
      <c r="H376" s="6"/>
      <c r="I376" s="387"/>
      <c r="J376" s="6"/>
      <c r="K376" s="6"/>
      <c r="L376" s="387"/>
    </row>
    <row r="377" spans="1:12">
      <c r="A377" s="387"/>
      <c r="B377" s="6"/>
      <c r="C377" s="6"/>
      <c r="D377" s="6"/>
      <c r="E377" s="6"/>
      <c r="F377" s="6"/>
      <c r="G377" s="6"/>
      <c r="H377" s="6"/>
      <c r="I377" s="387"/>
      <c r="J377" s="6"/>
      <c r="K377" s="6"/>
      <c r="L377" s="387"/>
    </row>
    <row r="378" spans="1:12">
      <c r="A378" s="387"/>
      <c r="B378" s="6"/>
      <c r="C378" s="6"/>
      <c r="D378" s="6"/>
      <c r="E378" s="6"/>
      <c r="F378" s="6"/>
      <c r="G378" s="6"/>
      <c r="H378" s="6"/>
      <c r="I378" s="387"/>
      <c r="J378" s="6"/>
      <c r="K378" s="6"/>
      <c r="L378" s="387"/>
    </row>
    <row r="379" spans="1:12">
      <c r="A379" s="387"/>
      <c r="B379" s="6"/>
      <c r="C379" s="6"/>
      <c r="D379" s="6"/>
      <c r="E379" s="6"/>
      <c r="F379" s="6"/>
      <c r="G379" s="6"/>
      <c r="H379" s="6"/>
      <c r="I379" s="387"/>
      <c r="J379" s="6"/>
      <c r="K379" s="6"/>
      <c r="L379" s="387"/>
    </row>
    <row r="380" spans="1:12">
      <c r="A380" s="387"/>
      <c r="B380" s="6"/>
      <c r="C380" s="6"/>
      <c r="D380" s="6"/>
      <c r="E380" s="6"/>
      <c r="F380" s="6"/>
      <c r="G380" s="6"/>
      <c r="H380" s="6"/>
      <c r="I380" s="387"/>
      <c r="J380" s="6"/>
      <c r="K380" s="6"/>
      <c r="L380" s="387"/>
    </row>
    <row r="381" spans="1:12">
      <c r="A381" s="387"/>
      <c r="B381" s="6"/>
      <c r="C381" s="6"/>
      <c r="D381" s="6"/>
      <c r="E381" s="6"/>
      <c r="F381" s="6"/>
      <c r="G381" s="6"/>
      <c r="H381" s="6"/>
      <c r="I381" s="387"/>
      <c r="J381" s="6"/>
      <c r="K381" s="6"/>
      <c r="L381" s="387"/>
    </row>
    <row r="382" spans="1:12">
      <c r="A382" s="387"/>
      <c r="B382" s="6"/>
      <c r="C382" s="6"/>
      <c r="D382" s="6"/>
      <c r="E382" s="6"/>
      <c r="F382" s="6"/>
      <c r="G382" s="6"/>
      <c r="H382" s="6"/>
      <c r="I382" s="387"/>
      <c r="J382" s="6"/>
      <c r="K382" s="6"/>
      <c r="L382" s="387"/>
    </row>
    <row r="383" spans="1:12">
      <c r="A383" s="387"/>
      <c r="B383" s="6"/>
      <c r="C383" s="6"/>
      <c r="D383" s="6"/>
      <c r="E383" s="6"/>
      <c r="F383" s="6"/>
      <c r="G383" s="6"/>
      <c r="H383" s="6"/>
      <c r="I383" s="387"/>
      <c r="J383" s="6"/>
      <c r="K383" s="6"/>
      <c r="L383" s="387"/>
    </row>
    <row r="384" spans="1:12">
      <c r="A384" s="387"/>
      <c r="B384" s="6"/>
      <c r="C384" s="6"/>
      <c r="D384" s="6"/>
      <c r="E384" s="6"/>
      <c r="F384" s="6"/>
      <c r="G384" s="6"/>
      <c r="H384" s="6"/>
      <c r="I384" s="387"/>
      <c r="J384" s="6"/>
      <c r="K384" s="6"/>
      <c r="L384" s="387"/>
    </row>
    <row r="385" spans="1:12">
      <c r="A385" s="387"/>
      <c r="B385" s="6"/>
      <c r="C385" s="6"/>
      <c r="D385" s="6"/>
      <c r="E385" s="6"/>
      <c r="F385" s="6"/>
      <c r="G385" s="6"/>
      <c r="H385" s="6"/>
      <c r="I385" s="387"/>
      <c r="J385" s="6"/>
      <c r="K385" s="6"/>
      <c r="L385" s="387"/>
    </row>
    <row r="386" spans="1:12">
      <c r="A386" s="387"/>
      <c r="B386" s="6"/>
      <c r="C386" s="6"/>
      <c r="D386" s="6"/>
      <c r="E386" s="6"/>
      <c r="F386" s="6"/>
      <c r="G386" s="6"/>
      <c r="H386" s="6"/>
      <c r="I386" s="387"/>
      <c r="J386" s="6"/>
      <c r="K386" s="6"/>
      <c r="L386" s="387"/>
    </row>
    <row r="387" spans="1:12">
      <c r="A387" s="387"/>
      <c r="B387" s="6"/>
      <c r="C387" s="6"/>
      <c r="D387" s="6"/>
      <c r="E387" s="6"/>
      <c r="F387" s="6"/>
      <c r="G387" s="6"/>
      <c r="H387" s="6"/>
      <c r="I387" s="387"/>
      <c r="J387" s="6"/>
      <c r="K387" s="6"/>
      <c r="L387" s="387"/>
    </row>
    <row r="388" spans="1:12">
      <c r="A388" s="387"/>
      <c r="B388" s="6"/>
      <c r="C388" s="6"/>
      <c r="D388" s="6"/>
      <c r="E388" s="6"/>
      <c r="F388" s="6"/>
      <c r="G388" s="6"/>
      <c r="H388" s="6"/>
      <c r="I388" s="387"/>
      <c r="J388" s="6"/>
      <c r="K388" s="6"/>
      <c r="L388" s="387"/>
    </row>
    <row r="389" spans="1:12">
      <c r="A389" s="387"/>
      <c r="B389" s="6"/>
      <c r="C389" s="6"/>
      <c r="D389" s="6"/>
      <c r="E389" s="6"/>
      <c r="F389" s="6"/>
      <c r="G389" s="6"/>
      <c r="H389" s="6"/>
      <c r="I389" s="387"/>
      <c r="J389" s="6"/>
      <c r="K389" s="6"/>
      <c r="L389" s="387"/>
    </row>
    <row r="390" spans="1:12">
      <c r="A390" s="387"/>
      <c r="B390" s="6"/>
      <c r="C390" s="6"/>
      <c r="D390" s="6"/>
      <c r="E390" s="6"/>
      <c r="F390" s="6"/>
      <c r="G390" s="6"/>
      <c r="H390" s="6"/>
      <c r="I390" s="387"/>
      <c r="J390" s="6"/>
      <c r="K390" s="6"/>
      <c r="L390" s="387"/>
    </row>
    <row r="391" spans="1:12">
      <c r="A391" s="387"/>
      <c r="B391" s="6"/>
      <c r="C391" s="6"/>
      <c r="D391" s="6"/>
      <c r="E391" s="6"/>
      <c r="F391" s="6"/>
      <c r="G391" s="6"/>
      <c r="H391" s="6"/>
      <c r="I391" s="387"/>
      <c r="J391" s="6"/>
      <c r="K391" s="6"/>
      <c r="L391" s="387"/>
    </row>
    <row r="392" spans="1:12">
      <c r="A392" s="387"/>
      <c r="B392" s="6"/>
      <c r="C392" s="6"/>
      <c r="D392" s="6"/>
      <c r="E392" s="6"/>
      <c r="F392" s="6"/>
      <c r="G392" s="6"/>
      <c r="H392" s="6"/>
      <c r="I392" s="387"/>
      <c r="J392" s="6"/>
      <c r="K392" s="6"/>
      <c r="L392" s="387"/>
    </row>
    <row r="393" spans="1:12">
      <c r="A393" s="387"/>
      <c r="B393" s="6"/>
      <c r="C393" s="6"/>
      <c r="D393" s="6"/>
      <c r="E393" s="6"/>
      <c r="F393" s="6"/>
      <c r="G393" s="6"/>
      <c r="H393" s="6"/>
      <c r="I393" s="387"/>
      <c r="J393" s="6"/>
      <c r="K393" s="6"/>
      <c r="L393" s="387"/>
    </row>
    <row r="394" spans="1:12">
      <c r="A394" s="387"/>
      <c r="B394" s="6"/>
      <c r="C394" s="6"/>
      <c r="D394" s="6"/>
      <c r="E394" s="6"/>
      <c r="F394" s="6"/>
      <c r="G394" s="6"/>
      <c r="H394" s="6"/>
      <c r="I394" s="387"/>
      <c r="J394" s="6"/>
      <c r="K394" s="6"/>
      <c r="L394" s="387"/>
    </row>
    <row r="395" spans="1:12">
      <c r="A395" s="387"/>
      <c r="B395" s="6"/>
      <c r="C395" s="6"/>
      <c r="D395" s="6"/>
      <c r="E395" s="6"/>
      <c r="F395" s="6"/>
      <c r="G395" s="6"/>
      <c r="H395" s="6"/>
      <c r="I395" s="387"/>
      <c r="J395" s="6"/>
      <c r="K395" s="6"/>
      <c r="L395" s="387"/>
    </row>
    <row r="396" spans="1:12">
      <c r="A396" s="387"/>
      <c r="B396" s="6"/>
      <c r="C396" s="6"/>
      <c r="D396" s="6"/>
      <c r="E396" s="6"/>
      <c r="F396" s="6"/>
      <c r="G396" s="6"/>
      <c r="H396" s="6"/>
      <c r="I396" s="387"/>
      <c r="J396" s="6"/>
      <c r="K396" s="6"/>
      <c r="L396" s="387"/>
    </row>
    <row r="397" spans="1:12">
      <c r="A397" s="387"/>
      <c r="B397" s="6"/>
      <c r="C397" s="6"/>
      <c r="D397" s="6"/>
      <c r="E397" s="6"/>
      <c r="F397" s="6"/>
      <c r="G397" s="6"/>
      <c r="H397" s="6"/>
      <c r="I397" s="387"/>
      <c r="J397" s="6"/>
      <c r="K397" s="6"/>
      <c r="L397" s="387"/>
    </row>
    <row r="398" spans="1:12">
      <c r="A398" s="387"/>
      <c r="B398" s="6"/>
      <c r="C398" s="6"/>
      <c r="D398" s="6"/>
      <c r="E398" s="6"/>
      <c r="F398" s="6"/>
      <c r="G398" s="6"/>
      <c r="H398" s="6"/>
      <c r="I398" s="387"/>
      <c r="J398" s="6"/>
      <c r="K398" s="6"/>
      <c r="L398" s="387"/>
    </row>
    <row r="399" spans="1:12">
      <c r="A399" s="387"/>
      <c r="B399" s="6"/>
      <c r="C399" s="6"/>
      <c r="D399" s="6"/>
      <c r="E399" s="6"/>
      <c r="F399" s="6"/>
      <c r="G399" s="6"/>
      <c r="H399" s="6"/>
      <c r="I399" s="387"/>
      <c r="J399" s="6"/>
      <c r="K399" s="6"/>
      <c r="L399" s="387"/>
    </row>
    <row r="400" spans="1:12">
      <c r="A400" s="387"/>
      <c r="B400" s="6"/>
      <c r="C400" s="6"/>
      <c r="D400" s="6"/>
      <c r="E400" s="6"/>
      <c r="F400" s="6"/>
      <c r="G400" s="6"/>
      <c r="H400" s="6"/>
      <c r="I400" s="387"/>
      <c r="J400" s="6"/>
      <c r="K400" s="6"/>
      <c r="L400" s="387"/>
    </row>
    <row r="401" spans="1:12">
      <c r="A401" s="387"/>
      <c r="B401" s="6"/>
      <c r="C401" s="6"/>
      <c r="D401" s="6"/>
      <c r="E401" s="6"/>
      <c r="F401" s="6"/>
      <c r="G401" s="6"/>
      <c r="H401" s="6"/>
      <c r="I401" s="387"/>
      <c r="J401" s="6"/>
      <c r="K401" s="6"/>
      <c r="L401" s="387"/>
    </row>
    <row r="402" spans="1:12">
      <c r="A402" s="387"/>
      <c r="B402" s="6"/>
      <c r="C402" s="6"/>
      <c r="D402" s="6"/>
      <c r="E402" s="6"/>
      <c r="F402" s="6"/>
      <c r="G402" s="6"/>
      <c r="H402" s="6"/>
      <c r="I402" s="387"/>
      <c r="J402" s="6"/>
      <c r="K402" s="6"/>
      <c r="L402" s="387"/>
    </row>
    <row r="403" spans="1:12">
      <c r="A403" s="387"/>
      <c r="B403" s="6"/>
      <c r="C403" s="6"/>
      <c r="D403" s="6"/>
      <c r="E403" s="6"/>
      <c r="F403" s="6"/>
      <c r="G403" s="6"/>
      <c r="H403" s="6"/>
      <c r="I403" s="387"/>
      <c r="J403" s="6"/>
      <c r="K403" s="6"/>
      <c r="L403" s="387"/>
    </row>
    <row r="404" spans="1:12">
      <c r="A404" s="387"/>
      <c r="B404" s="6"/>
      <c r="C404" s="6"/>
      <c r="D404" s="6"/>
      <c r="E404" s="6"/>
      <c r="F404" s="6"/>
      <c r="G404" s="6"/>
      <c r="H404" s="6"/>
      <c r="I404" s="387"/>
      <c r="J404" s="6"/>
      <c r="K404" s="6"/>
      <c r="L404" s="387"/>
    </row>
    <row r="405" spans="1:12">
      <c r="A405" s="387"/>
      <c r="B405" s="6"/>
      <c r="C405" s="6"/>
      <c r="D405" s="6"/>
      <c r="E405" s="6"/>
      <c r="F405" s="6"/>
      <c r="G405" s="6"/>
      <c r="H405" s="6"/>
      <c r="I405" s="387"/>
      <c r="J405" s="6"/>
      <c r="K405" s="6"/>
      <c r="L405" s="387"/>
    </row>
    <row r="406" spans="1:12">
      <c r="A406" s="387"/>
      <c r="B406" s="6"/>
      <c r="C406" s="6"/>
      <c r="D406" s="6"/>
      <c r="E406" s="6"/>
      <c r="F406" s="6"/>
      <c r="G406" s="6"/>
      <c r="H406" s="6"/>
      <c r="I406" s="387"/>
      <c r="J406" s="6"/>
      <c r="K406" s="6"/>
      <c r="L406" s="387"/>
    </row>
    <row r="407" spans="1:12">
      <c r="A407" s="387"/>
      <c r="B407" s="6"/>
      <c r="C407" s="6"/>
      <c r="D407" s="6"/>
      <c r="E407" s="6"/>
      <c r="F407" s="6"/>
      <c r="G407" s="6"/>
      <c r="H407" s="6"/>
      <c r="I407" s="387"/>
      <c r="J407" s="6"/>
      <c r="K407" s="6"/>
      <c r="L407" s="387"/>
    </row>
    <row r="408" spans="1:12">
      <c r="A408" s="387"/>
      <c r="B408" s="6"/>
      <c r="C408" s="6"/>
      <c r="D408" s="6"/>
      <c r="E408" s="6"/>
      <c r="F408" s="6"/>
      <c r="G408" s="6"/>
      <c r="H408" s="6"/>
      <c r="I408" s="387"/>
      <c r="J408" s="6"/>
      <c r="K408" s="6"/>
      <c r="L408" s="387"/>
    </row>
    <row r="409" spans="1:12">
      <c r="A409" s="387"/>
      <c r="B409" s="6"/>
      <c r="C409" s="6"/>
      <c r="D409" s="6"/>
      <c r="E409" s="6"/>
      <c r="F409" s="6"/>
      <c r="G409" s="6"/>
      <c r="H409" s="6"/>
      <c r="I409" s="387"/>
      <c r="J409" s="6"/>
      <c r="K409" s="6"/>
      <c r="L409" s="387"/>
    </row>
    <row r="410" spans="1:12">
      <c r="A410" s="387"/>
      <c r="B410" s="6"/>
      <c r="C410" s="6"/>
      <c r="D410" s="6"/>
      <c r="E410" s="6"/>
      <c r="F410" s="6"/>
      <c r="G410" s="6"/>
      <c r="H410" s="6"/>
      <c r="I410" s="387"/>
      <c r="J410" s="6"/>
      <c r="K410" s="6"/>
      <c r="L410" s="387"/>
    </row>
    <row r="411" spans="1:12">
      <c r="A411" s="387"/>
      <c r="B411" s="6"/>
      <c r="C411" s="6"/>
      <c r="D411" s="6"/>
      <c r="E411" s="6"/>
      <c r="F411" s="6"/>
      <c r="G411" s="6"/>
      <c r="H411" s="6"/>
      <c r="I411" s="387"/>
      <c r="J411" s="6"/>
      <c r="K411" s="6"/>
      <c r="L411" s="387"/>
    </row>
    <row r="412" spans="1:12">
      <c r="A412" s="387"/>
      <c r="B412" s="6"/>
      <c r="C412" s="6"/>
      <c r="D412" s="6"/>
      <c r="E412" s="6"/>
      <c r="F412" s="6"/>
      <c r="G412" s="6"/>
      <c r="H412" s="6"/>
      <c r="I412" s="387"/>
      <c r="J412" s="6"/>
      <c r="K412" s="6"/>
      <c r="L412" s="387"/>
    </row>
    <row r="413" spans="1:12">
      <c r="A413" s="387"/>
      <c r="B413" s="6"/>
      <c r="C413" s="6"/>
      <c r="D413" s="6"/>
      <c r="E413" s="6"/>
      <c r="F413" s="6"/>
      <c r="G413" s="6"/>
      <c r="H413" s="6"/>
      <c r="I413" s="387"/>
      <c r="J413" s="6"/>
      <c r="K413" s="6"/>
      <c r="L413" s="387"/>
    </row>
    <row r="414" spans="1:12">
      <c r="A414" s="387"/>
      <c r="B414" s="6"/>
      <c r="C414" s="6"/>
      <c r="D414" s="6"/>
      <c r="E414" s="6"/>
      <c r="F414" s="6"/>
      <c r="G414" s="6"/>
      <c r="H414" s="6"/>
      <c r="I414" s="387"/>
      <c r="J414" s="6"/>
      <c r="K414" s="6"/>
      <c r="L414" s="387"/>
    </row>
    <row r="415" spans="1:12">
      <c r="A415" s="387"/>
      <c r="B415" s="6"/>
      <c r="C415" s="6"/>
      <c r="D415" s="6"/>
      <c r="E415" s="6"/>
      <c r="F415" s="6"/>
      <c r="G415" s="6"/>
      <c r="H415" s="6"/>
      <c r="I415" s="387"/>
      <c r="J415" s="6"/>
      <c r="K415" s="6"/>
      <c r="L415" s="387"/>
    </row>
    <row r="416" spans="1:12">
      <c r="A416" s="387"/>
      <c r="B416" s="6"/>
      <c r="C416" s="6"/>
      <c r="D416" s="6"/>
      <c r="E416" s="6"/>
      <c r="F416" s="6"/>
      <c r="G416" s="6"/>
      <c r="H416" s="6"/>
      <c r="I416" s="387"/>
      <c r="J416" s="6"/>
      <c r="K416" s="6"/>
      <c r="L416" s="387"/>
    </row>
    <row r="417" spans="1:12">
      <c r="A417" s="387"/>
      <c r="B417" s="6"/>
      <c r="C417" s="6"/>
      <c r="D417" s="6"/>
      <c r="E417" s="6"/>
      <c r="F417" s="6"/>
      <c r="G417" s="6"/>
      <c r="H417" s="6"/>
      <c r="I417" s="387"/>
      <c r="J417" s="6"/>
      <c r="K417" s="6"/>
      <c r="L417" s="387"/>
    </row>
    <row r="418" spans="1:12">
      <c r="A418" s="387"/>
      <c r="B418" s="6"/>
      <c r="C418" s="6"/>
      <c r="D418" s="6"/>
      <c r="E418" s="6"/>
      <c r="F418" s="6"/>
      <c r="G418" s="6"/>
      <c r="H418" s="6"/>
      <c r="I418" s="387"/>
      <c r="J418" s="6"/>
      <c r="K418" s="6"/>
      <c r="L418" s="387"/>
    </row>
    <row r="419" spans="1:12">
      <c r="A419" s="387"/>
      <c r="B419" s="6"/>
      <c r="C419" s="6"/>
      <c r="D419" s="6"/>
      <c r="E419" s="6"/>
      <c r="F419" s="6"/>
      <c r="G419" s="6"/>
      <c r="H419" s="6"/>
      <c r="I419" s="387"/>
      <c r="J419" s="6"/>
      <c r="K419" s="6"/>
      <c r="L419" s="387"/>
    </row>
    <row r="420" spans="1:12">
      <c r="A420" s="387"/>
      <c r="B420" s="6"/>
      <c r="C420" s="6"/>
      <c r="D420" s="6"/>
      <c r="E420" s="6"/>
      <c r="F420" s="6"/>
      <c r="G420" s="6"/>
      <c r="H420" s="6"/>
      <c r="I420" s="387"/>
      <c r="J420" s="6"/>
      <c r="K420" s="6"/>
      <c r="L420" s="387"/>
    </row>
    <row r="421" spans="1:12">
      <c r="A421" s="387"/>
      <c r="B421" s="6"/>
      <c r="C421" s="6"/>
      <c r="D421" s="6"/>
      <c r="E421" s="6"/>
      <c r="F421" s="6"/>
      <c r="G421" s="6"/>
      <c r="H421" s="6"/>
      <c r="I421" s="387"/>
      <c r="J421" s="6"/>
      <c r="K421" s="6"/>
      <c r="L421" s="387"/>
    </row>
    <row r="422" spans="1:12">
      <c r="A422" s="387"/>
      <c r="B422" s="6"/>
      <c r="C422" s="6"/>
      <c r="D422" s="6"/>
      <c r="E422" s="6"/>
      <c r="F422" s="6"/>
      <c r="G422" s="6"/>
      <c r="H422" s="6"/>
      <c r="I422" s="387"/>
      <c r="J422" s="6"/>
      <c r="K422" s="6"/>
      <c r="L422" s="387"/>
    </row>
    <row r="423" spans="1:12">
      <c r="A423" s="387"/>
      <c r="B423" s="6"/>
      <c r="C423" s="6"/>
      <c r="D423" s="6"/>
      <c r="E423" s="6"/>
      <c r="F423" s="6"/>
      <c r="G423" s="6"/>
      <c r="H423" s="6"/>
      <c r="I423" s="387"/>
      <c r="J423" s="6"/>
      <c r="K423" s="6"/>
      <c r="L423" s="387"/>
    </row>
    <row r="424" spans="1:12">
      <c r="A424" s="387"/>
      <c r="B424" s="6"/>
      <c r="C424" s="6"/>
      <c r="D424" s="6"/>
      <c r="E424" s="6"/>
      <c r="F424" s="6"/>
      <c r="G424" s="6"/>
      <c r="H424" s="6"/>
      <c r="I424" s="387"/>
      <c r="J424" s="6"/>
      <c r="K424" s="6"/>
      <c r="L424" s="387"/>
    </row>
    <row r="425" spans="1:12">
      <c r="A425" s="387"/>
      <c r="B425" s="6"/>
      <c r="C425" s="6"/>
      <c r="D425" s="6"/>
      <c r="E425" s="6"/>
      <c r="F425" s="6"/>
      <c r="G425" s="6"/>
      <c r="H425" s="6"/>
      <c r="I425" s="387"/>
      <c r="J425" s="6"/>
      <c r="K425" s="6"/>
      <c r="L425" s="387"/>
    </row>
    <row r="426" spans="1:12">
      <c r="A426" s="387"/>
      <c r="B426" s="6"/>
      <c r="C426" s="6"/>
      <c r="D426" s="6"/>
      <c r="E426" s="6"/>
      <c r="F426" s="6"/>
      <c r="G426" s="6"/>
      <c r="H426" s="6"/>
      <c r="I426" s="387"/>
      <c r="J426" s="6"/>
      <c r="K426" s="6"/>
      <c r="L426" s="387"/>
    </row>
    <row r="427" spans="1:12">
      <c r="A427" s="387"/>
      <c r="B427" s="6"/>
      <c r="C427" s="6"/>
      <c r="D427" s="6"/>
      <c r="E427" s="6"/>
      <c r="F427" s="6"/>
      <c r="G427" s="6"/>
      <c r="H427" s="6"/>
      <c r="I427" s="387"/>
      <c r="J427" s="6"/>
      <c r="K427" s="6"/>
      <c r="L427" s="387"/>
    </row>
    <row r="428" spans="1:12">
      <c r="A428" s="387"/>
      <c r="B428" s="6"/>
      <c r="C428" s="6"/>
      <c r="D428" s="6"/>
      <c r="E428" s="6"/>
      <c r="F428" s="6"/>
      <c r="G428" s="6"/>
      <c r="H428" s="6"/>
      <c r="I428" s="387"/>
      <c r="J428" s="6"/>
      <c r="K428" s="6"/>
      <c r="L428" s="387"/>
    </row>
    <row r="429" spans="1:12">
      <c r="A429" s="387"/>
      <c r="B429" s="6"/>
      <c r="C429" s="6"/>
      <c r="D429" s="6"/>
      <c r="E429" s="6"/>
      <c r="F429" s="6"/>
      <c r="G429" s="6"/>
      <c r="H429" s="6"/>
      <c r="I429" s="387"/>
      <c r="J429" s="6"/>
      <c r="K429" s="6"/>
      <c r="L429" s="387"/>
    </row>
    <row r="430" spans="1:12">
      <c r="A430" s="387"/>
      <c r="B430" s="6"/>
      <c r="C430" s="6"/>
      <c r="D430" s="6"/>
      <c r="E430" s="6"/>
      <c r="F430" s="6"/>
      <c r="G430" s="6"/>
      <c r="H430" s="6"/>
      <c r="I430" s="387"/>
      <c r="J430" s="6"/>
      <c r="K430" s="6"/>
      <c r="L430" s="387"/>
    </row>
    <row r="431" spans="1:12">
      <c r="A431" s="387"/>
      <c r="B431" s="6"/>
      <c r="C431" s="6"/>
      <c r="D431" s="6"/>
      <c r="E431" s="6"/>
      <c r="F431" s="6"/>
      <c r="G431" s="6"/>
      <c r="H431" s="6"/>
      <c r="I431" s="387"/>
      <c r="J431" s="6"/>
      <c r="K431" s="6"/>
      <c r="L431" s="387"/>
    </row>
    <row r="432" spans="1:12">
      <c r="A432" s="387"/>
      <c r="B432" s="6"/>
      <c r="C432" s="6"/>
      <c r="D432" s="6"/>
      <c r="E432" s="6"/>
      <c r="F432" s="6"/>
      <c r="G432" s="6"/>
      <c r="H432" s="6"/>
      <c r="I432" s="387"/>
      <c r="J432" s="6"/>
      <c r="K432" s="6"/>
      <c r="L432" s="387"/>
    </row>
    <row r="433" spans="1:12">
      <c r="A433" s="387"/>
      <c r="B433" s="6"/>
      <c r="C433" s="6"/>
      <c r="D433" s="6"/>
      <c r="E433" s="6"/>
      <c r="F433" s="6"/>
      <c r="G433" s="6"/>
      <c r="H433" s="6"/>
      <c r="I433" s="387"/>
      <c r="J433" s="6"/>
      <c r="K433" s="6"/>
      <c r="L433" s="387"/>
    </row>
    <row r="434" spans="1:12">
      <c r="A434" s="387"/>
      <c r="B434" s="6"/>
      <c r="C434" s="6"/>
      <c r="D434" s="6"/>
      <c r="E434" s="6"/>
      <c r="F434" s="6"/>
      <c r="G434" s="6"/>
      <c r="H434" s="6"/>
      <c r="I434" s="387"/>
      <c r="J434" s="6"/>
      <c r="K434" s="6"/>
      <c r="L434" s="387"/>
    </row>
    <row r="435" spans="1:12">
      <c r="A435" s="387"/>
      <c r="B435" s="6"/>
      <c r="C435" s="6"/>
      <c r="D435" s="6"/>
      <c r="E435" s="6"/>
      <c r="F435" s="6"/>
      <c r="G435" s="6"/>
      <c r="H435" s="6"/>
      <c r="I435" s="387"/>
      <c r="J435" s="6"/>
      <c r="K435" s="6"/>
      <c r="L435" s="387"/>
    </row>
    <row r="436" spans="1:12">
      <c r="A436" s="387"/>
      <c r="B436" s="6"/>
      <c r="C436" s="6"/>
      <c r="D436" s="6"/>
      <c r="E436" s="6"/>
      <c r="F436" s="6"/>
      <c r="G436" s="6"/>
      <c r="H436" s="6"/>
      <c r="I436" s="387"/>
      <c r="J436" s="6"/>
      <c r="K436" s="6"/>
      <c r="L436" s="387"/>
    </row>
    <row r="437" spans="1:12">
      <c r="A437" s="387"/>
      <c r="B437" s="6"/>
      <c r="C437" s="6"/>
      <c r="D437" s="6"/>
      <c r="E437" s="6"/>
      <c r="F437" s="6"/>
      <c r="G437" s="6"/>
      <c r="H437" s="6"/>
      <c r="I437" s="387"/>
      <c r="J437" s="6"/>
      <c r="K437" s="6"/>
      <c r="L437" s="387"/>
    </row>
    <row r="438" spans="1:12">
      <c r="A438" s="387"/>
      <c r="B438" s="6"/>
      <c r="C438" s="6"/>
      <c r="D438" s="6"/>
      <c r="E438" s="6"/>
      <c r="F438" s="6"/>
      <c r="G438" s="6"/>
      <c r="H438" s="6"/>
      <c r="I438" s="387"/>
      <c r="J438" s="6"/>
      <c r="K438" s="6"/>
      <c r="L438" s="387"/>
    </row>
    <row r="439" spans="1:12">
      <c r="A439" s="387"/>
      <c r="B439" s="6"/>
      <c r="C439" s="6"/>
      <c r="D439" s="6"/>
      <c r="E439" s="6"/>
      <c r="F439" s="6"/>
      <c r="G439" s="6"/>
      <c r="H439" s="6"/>
      <c r="I439" s="387"/>
      <c r="J439" s="6"/>
      <c r="K439" s="6"/>
      <c r="L439" s="387"/>
    </row>
    <row r="440" spans="1:12">
      <c r="A440" s="387"/>
      <c r="B440" s="6"/>
      <c r="C440" s="6"/>
      <c r="D440" s="6"/>
      <c r="E440" s="6"/>
      <c r="F440" s="6"/>
      <c r="G440" s="6"/>
      <c r="H440" s="6"/>
      <c r="I440" s="387"/>
      <c r="J440" s="6"/>
      <c r="K440" s="6"/>
      <c r="L440" s="387"/>
    </row>
    <row r="441" spans="1:12">
      <c r="A441" s="387"/>
      <c r="B441" s="6"/>
      <c r="C441" s="6"/>
      <c r="D441" s="6"/>
      <c r="E441" s="6"/>
      <c r="F441" s="6"/>
      <c r="G441" s="6"/>
      <c r="H441" s="6"/>
      <c r="I441" s="387"/>
      <c r="J441" s="6"/>
      <c r="K441" s="6"/>
      <c r="L441" s="387"/>
    </row>
    <row r="442" spans="1:12">
      <c r="A442" s="387"/>
      <c r="B442" s="6"/>
      <c r="C442" s="6"/>
      <c r="D442" s="6"/>
      <c r="E442" s="6"/>
      <c r="F442" s="6"/>
      <c r="G442" s="6"/>
      <c r="H442" s="6"/>
      <c r="I442" s="387"/>
      <c r="J442" s="6"/>
      <c r="K442" s="6"/>
      <c r="L442" s="387"/>
    </row>
    <row r="443" spans="1:12">
      <c r="A443" s="387"/>
      <c r="B443" s="6"/>
      <c r="C443" s="6"/>
      <c r="D443" s="6"/>
      <c r="E443" s="6"/>
      <c r="F443" s="6"/>
      <c r="G443" s="6"/>
      <c r="H443" s="6"/>
      <c r="I443" s="387"/>
      <c r="J443" s="6"/>
      <c r="K443" s="6"/>
      <c r="L443" s="387"/>
    </row>
    <row r="444" spans="1:12">
      <c r="A444" s="387"/>
      <c r="B444" s="6"/>
      <c r="C444" s="6"/>
      <c r="D444" s="6"/>
      <c r="E444" s="6"/>
      <c r="F444" s="6"/>
      <c r="G444" s="6"/>
      <c r="H444" s="6"/>
      <c r="I444" s="387"/>
      <c r="J444" s="6"/>
      <c r="K444" s="6"/>
      <c r="L444" s="387"/>
    </row>
    <row r="445" spans="1:12">
      <c r="A445" s="387"/>
      <c r="B445" s="6"/>
      <c r="C445" s="6"/>
      <c r="D445" s="6"/>
      <c r="E445" s="6"/>
      <c r="F445" s="6"/>
      <c r="G445" s="6"/>
      <c r="H445" s="6"/>
      <c r="I445" s="387"/>
      <c r="J445" s="6"/>
      <c r="K445" s="6"/>
      <c r="L445" s="387"/>
    </row>
    <row r="446" spans="1:12">
      <c r="A446" s="387"/>
      <c r="B446" s="6"/>
      <c r="C446" s="6"/>
      <c r="D446" s="6"/>
      <c r="E446" s="6"/>
      <c r="F446" s="6"/>
      <c r="G446" s="6"/>
      <c r="H446" s="6"/>
      <c r="I446" s="387"/>
      <c r="J446" s="6"/>
      <c r="K446" s="6"/>
      <c r="L446" s="387"/>
    </row>
    <row r="447" spans="1:12">
      <c r="A447" s="387"/>
      <c r="B447" s="6"/>
      <c r="C447" s="6"/>
      <c r="D447" s="6"/>
      <c r="E447" s="6"/>
      <c r="F447" s="6"/>
      <c r="G447" s="6"/>
      <c r="H447" s="6"/>
      <c r="I447" s="387"/>
      <c r="J447" s="6"/>
      <c r="K447" s="6"/>
      <c r="L447" s="387"/>
    </row>
    <row r="448" spans="1:12">
      <c r="A448" s="387"/>
      <c r="B448" s="6"/>
      <c r="C448" s="6"/>
      <c r="D448" s="6"/>
      <c r="E448" s="6"/>
      <c r="F448" s="6"/>
      <c r="G448" s="6"/>
      <c r="H448" s="6"/>
      <c r="I448" s="387"/>
      <c r="J448" s="6"/>
      <c r="K448" s="6"/>
      <c r="L448" s="387"/>
    </row>
    <row r="449" spans="1:12">
      <c r="A449" s="387"/>
      <c r="B449" s="6"/>
      <c r="C449" s="6"/>
      <c r="D449" s="6"/>
      <c r="E449" s="6"/>
      <c r="F449" s="6"/>
      <c r="G449" s="6"/>
      <c r="H449" s="6"/>
      <c r="I449" s="387"/>
      <c r="J449" s="6"/>
      <c r="K449" s="6"/>
      <c r="L449" s="387"/>
    </row>
    <row r="450" spans="1:12">
      <c r="A450" s="387"/>
      <c r="B450" s="6"/>
      <c r="C450" s="6"/>
      <c r="D450" s="6"/>
      <c r="E450" s="6"/>
      <c r="F450" s="6"/>
      <c r="G450" s="6"/>
      <c r="H450" s="6"/>
      <c r="I450" s="387"/>
      <c r="J450" s="6"/>
      <c r="K450" s="6"/>
      <c r="L450" s="387"/>
    </row>
    <row r="451" spans="1:12">
      <c r="A451" s="387"/>
      <c r="B451" s="6"/>
      <c r="C451" s="6"/>
      <c r="D451" s="6"/>
      <c r="E451" s="6"/>
      <c r="F451" s="6"/>
      <c r="G451" s="6"/>
      <c r="H451" s="6"/>
      <c r="I451" s="387"/>
      <c r="J451" s="6"/>
      <c r="K451" s="6"/>
      <c r="L451" s="387"/>
    </row>
    <row r="452" spans="1:12">
      <c r="A452" s="387"/>
      <c r="B452" s="6"/>
      <c r="C452" s="6"/>
      <c r="D452" s="6"/>
      <c r="E452" s="6"/>
      <c r="F452" s="6"/>
      <c r="G452" s="6"/>
      <c r="H452" s="6"/>
      <c r="I452" s="387"/>
      <c r="J452" s="6"/>
      <c r="K452" s="6"/>
      <c r="L452" s="387"/>
    </row>
    <row r="453" spans="1:12">
      <c r="A453" s="387"/>
      <c r="B453" s="6"/>
      <c r="C453" s="6"/>
      <c r="D453" s="6"/>
      <c r="E453" s="6"/>
      <c r="F453" s="6"/>
      <c r="G453" s="6"/>
      <c r="H453" s="6"/>
      <c r="I453" s="387"/>
      <c r="J453" s="6"/>
      <c r="K453" s="6"/>
      <c r="L453" s="387"/>
    </row>
    <row r="454" spans="1:12">
      <c r="A454" s="387"/>
      <c r="B454" s="6"/>
      <c r="C454" s="6"/>
      <c r="D454" s="6"/>
      <c r="E454" s="6"/>
      <c r="F454" s="6"/>
      <c r="G454" s="6"/>
      <c r="H454" s="6"/>
      <c r="I454" s="387"/>
      <c r="J454" s="6"/>
      <c r="K454" s="6"/>
      <c r="L454" s="387"/>
    </row>
    <row r="455" spans="1:12">
      <c r="A455" s="387"/>
      <c r="B455" s="6"/>
      <c r="C455" s="6"/>
      <c r="D455" s="6"/>
      <c r="E455" s="6"/>
      <c r="F455" s="6"/>
      <c r="G455" s="6"/>
      <c r="H455" s="6"/>
      <c r="I455" s="387"/>
      <c r="J455" s="6"/>
      <c r="K455" s="6"/>
      <c r="L455" s="387"/>
    </row>
    <row r="456" spans="1:12">
      <c r="A456" s="387"/>
      <c r="B456" s="6"/>
      <c r="C456" s="6"/>
      <c r="D456" s="6"/>
      <c r="E456" s="6"/>
      <c r="F456" s="6"/>
      <c r="G456" s="6"/>
      <c r="H456" s="6"/>
      <c r="I456" s="387"/>
      <c r="J456" s="6"/>
      <c r="K456" s="6"/>
      <c r="L456" s="387"/>
    </row>
    <row r="457" spans="1:12">
      <c r="A457" s="387"/>
      <c r="B457" s="6"/>
      <c r="C457" s="6"/>
      <c r="D457" s="6"/>
      <c r="E457" s="6"/>
      <c r="F457" s="6"/>
      <c r="G457" s="6"/>
      <c r="H457" s="6"/>
      <c r="I457" s="387"/>
      <c r="J457" s="6"/>
      <c r="K457" s="6"/>
      <c r="L457" s="387"/>
    </row>
    <row r="458" spans="1:12">
      <c r="A458" s="387"/>
      <c r="B458" s="6"/>
      <c r="C458" s="6"/>
      <c r="D458" s="6"/>
      <c r="E458" s="6"/>
      <c r="F458" s="6"/>
      <c r="G458" s="6"/>
      <c r="H458" s="6"/>
      <c r="I458" s="387"/>
      <c r="J458" s="6"/>
      <c r="K458" s="6"/>
      <c r="L458" s="387"/>
    </row>
    <row r="459" spans="1:12">
      <c r="A459" s="387"/>
      <c r="B459" s="6"/>
      <c r="C459" s="6"/>
      <c r="D459" s="6"/>
      <c r="E459" s="6"/>
      <c r="F459" s="6"/>
      <c r="G459" s="6"/>
      <c r="H459" s="6"/>
      <c r="I459" s="387"/>
      <c r="J459" s="6"/>
      <c r="K459" s="6"/>
      <c r="L459" s="387"/>
    </row>
    <row r="460" spans="1:12">
      <c r="A460" s="387"/>
      <c r="B460" s="6"/>
      <c r="C460" s="6"/>
      <c r="D460" s="6"/>
      <c r="E460" s="6"/>
      <c r="F460" s="6"/>
      <c r="G460" s="6"/>
      <c r="H460" s="6"/>
      <c r="I460" s="387"/>
      <c r="J460" s="6"/>
      <c r="K460" s="6"/>
      <c r="L460" s="387"/>
    </row>
    <row r="461" spans="1:12">
      <c r="A461" s="387"/>
      <c r="B461" s="6"/>
      <c r="C461" s="6"/>
      <c r="D461" s="6"/>
      <c r="E461" s="6"/>
      <c r="F461" s="6"/>
      <c r="G461" s="6"/>
      <c r="H461" s="6"/>
      <c r="I461" s="387"/>
      <c r="J461" s="6"/>
      <c r="K461" s="6"/>
      <c r="L461" s="387"/>
    </row>
    <row r="462" spans="1:12">
      <c r="A462" s="387"/>
      <c r="B462" s="6"/>
      <c r="C462" s="6"/>
      <c r="D462" s="6"/>
      <c r="E462" s="6"/>
      <c r="F462" s="6"/>
      <c r="G462" s="6"/>
      <c r="H462" s="6"/>
      <c r="I462" s="387"/>
      <c r="J462" s="6"/>
      <c r="K462" s="6"/>
      <c r="L462" s="387"/>
    </row>
    <row r="463" spans="1:12">
      <c r="A463" s="387"/>
      <c r="B463" s="6"/>
      <c r="C463" s="6"/>
      <c r="D463" s="6"/>
      <c r="E463" s="6"/>
      <c r="F463" s="6"/>
      <c r="G463" s="6"/>
      <c r="H463" s="6"/>
      <c r="I463" s="387"/>
      <c r="J463" s="6"/>
      <c r="K463" s="6"/>
      <c r="L463" s="387"/>
    </row>
    <row r="464" spans="1:12">
      <c r="A464" s="387"/>
      <c r="B464" s="6"/>
      <c r="C464" s="6"/>
      <c r="D464" s="6"/>
      <c r="E464" s="6"/>
      <c r="F464" s="6"/>
      <c r="G464" s="6"/>
      <c r="H464" s="6"/>
      <c r="I464" s="387"/>
      <c r="J464" s="6"/>
      <c r="K464" s="6"/>
      <c r="L464" s="387"/>
    </row>
    <row r="465" spans="1:12">
      <c r="A465" s="387"/>
      <c r="B465" s="6"/>
      <c r="C465" s="6"/>
      <c r="D465" s="6"/>
      <c r="E465" s="6"/>
      <c r="F465" s="6"/>
      <c r="G465" s="6"/>
      <c r="H465" s="6"/>
      <c r="I465" s="387"/>
      <c r="J465" s="6"/>
      <c r="K465" s="6"/>
      <c r="L465" s="387"/>
    </row>
    <row r="466" spans="1:12">
      <c r="A466" s="387"/>
      <c r="B466" s="6"/>
      <c r="C466" s="6"/>
      <c r="D466" s="6"/>
      <c r="E466" s="6"/>
      <c r="F466" s="6"/>
      <c r="G466" s="6"/>
      <c r="H466" s="6"/>
      <c r="I466" s="387"/>
      <c r="J466" s="6"/>
      <c r="K466" s="6"/>
      <c r="L466" s="387"/>
    </row>
    <row r="467" spans="1:12">
      <c r="A467" s="387"/>
      <c r="B467" s="6"/>
      <c r="C467" s="6"/>
      <c r="D467" s="6"/>
      <c r="E467" s="6"/>
      <c r="F467" s="6"/>
      <c r="G467" s="6"/>
      <c r="H467" s="6"/>
      <c r="I467" s="387"/>
      <c r="J467" s="6"/>
      <c r="K467" s="6"/>
      <c r="L467" s="387"/>
    </row>
    <row r="468" spans="1:12">
      <c r="A468" s="387"/>
      <c r="B468" s="6"/>
      <c r="C468" s="6"/>
      <c r="D468" s="6"/>
      <c r="E468" s="6"/>
      <c r="F468" s="6"/>
      <c r="G468" s="6"/>
      <c r="H468" s="6"/>
      <c r="I468" s="387"/>
      <c r="J468" s="6"/>
      <c r="K468" s="6"/>
      <c r="L468" s="387"/>
    </row>
    <row r="469" spans="1:12">
      <c r="A469" s="387"/>
      <c r="B469" s="6"/>
      <c r="C469" s="6"/>
      <c r="D469" s="6"/>
      <c r="E469" s="6"/>
      <c r="F469" s="6"/>
      <c r="G469" s="6"/>
      <c r="H469" s="6"/>
      <c r="I469" s="387"/>
      <c r="J469" s="6"/>
      <c r="K469" s="6"/>
      <c r="L469" s="387"/>
    </row>
    <row r="470" spans="1:12">
      <c r="A470" s="387"/>
      <c r="B470" s="6"/>
      <c r="C470" s="6"/>
      <c r="D470" s="6"/>
      <c r="E470" s="6"/>
      <c r="F470" s="6"/>
      <c r="G470" s="6"/>
      <c r="H470" s="6"/>
      <c r="I470" s="387"/>
      <c r="J470" s="6"/>
      <c r="K470" s="6"/>
      <c r="L470" s="387"/>
    </row>
    <row r="471" spans="1:12">
      <c r="A471" s="387"/>
      <c r="B471" s="6"/>
      <c r="C471" s="6"/>
      <c r="D471" s="6"/>
      <c r="E471" s="6"/>
      <c r="F471" s="6"/>
      <c r="G471" s="6"/>
      <c r="H471" s="6"/>
      <c r="I471" s="387"/>
      <c r="J471" s="6"/>
      <c r="K471" s="6"/>
      <c r="L471" s="387"/>
    </row>
    <row r="472" spans="1:12">
      <c r="A472" s="387"/>
      <c r="B472" s="6"/>
      <c r="C472" s="6"/>
      <c r="D472" s="6"/>
      <c r="E472" s="6"/>
      <c r="F472" s="6"/>
      <c r="G472" s="6"/>
      <c r="H472" s="6"/>
      <c r="I472" s="387"/>
      <c r="J472" s="6"/>
      <c r="K472" s="6"/>
      <c r="L472" s="387"/>
    </row>
    <row r="473" spans="1:12">
      <c r="A473" s="387"/>
      <c r="B473" s="6"/>
      <c r="C473" s="6"/>
      <c r="D473" s="6"/>
      <c r="E473" s="6"/>
      <c r="F473" s="6"/>
      <c r="G473" s="6"/>
      <c r="H473" s="6"/>
      <c r="I473" s="387"/>
      <c r="J473" s="6"/>
      <c r="K473" s="6"/>
      <c r="L473" s="387"/>
    </row>
    <row r="474" spans="1:12">
      <c r="A474" s="387"/>
      <c r="B474" s="6"/>
      <c r="C474" s="6"/>
      <c r="D474" s="6"/>
      <c r="E474" s="6"/>
      <c r="F474" s="6"/>
      <c r="G474" s="6"/>
      <c r="H474" s="6"/>
      <c r="I474" s="387"/>
      <c r="J474" s="6"/>
      <c r="K474" s="6"/>
      <c r="L474" s="387"/>
    </row>
    <row r="475" spans="1:12">
      <c r="A475" s="387"/>
      <c r="B475" s="6"/>
      <c r="C475" s="6"/>
      <c r="D475" s="6"/>
      <c r="E475" s="6"/>
      <c r="F475" s="6"/>
      <c r="G475" s="6"/>
      <c r="H475" s="6"/>
      <c r="I475" s="387"/>
      <c r="J475" s="6"/>
      <c r="K475" s="6"/>
      <c r="L475" s="387"/>
    </row>
    <row r="476" spans="1:12">
      <c r="A476" s="387"/>
      <c r="B476" s="6"/>
      <c r="C476" s="6"/>
      <c r="D476" s="6"/>
      <c r="E476" s="6"/>
      <c r="F476" s="6"/>
      <c r="G476" s="6"/>
      <c r="H476" s="6"/>
      <c r="I476" s="387"/>
      <c r="J476" s="6"/>
      <c r="K476" s="6"/>
      <c r="L476" s="387"/>
    </row>
    <row r="477" spans="1:12">
      <c r="A477" s="387"/>
      <c r="B477" s="6"/>
      <c r="C477" s="6"/>
      <c r="D477" s="6"/>
      <c r="E477" s="6"/>
      <c r="F477" s="6"/>
      <c r="G477" s="6"/>
      <c r="H477" s="6"/>
      <c r="I477" s="387"/>
      <c r="J477" s="6"/>
      <c r="K477" s="6"/>
      <c r="L477" s="387"/>
    </row>
    <row r="478" spans="1:12">
      <c r="A478" s="387"/>
      <c r="B478" s="6"/>
      <c r="C478" s="6"/>
      <c r="D478" s="6"/>
      <c r="E478" s="6"/>
      <c r="F478" s="6"/>
      <c r="G478" s="6"/>
      <c r="H478" s="6"/>
      <c r="I478" s="387"/>
      <c r="J478" s="6"/>
      <c r="K478" s="6"/>
      <c r="L478" s="387"/>
    </row>
    <row r="479" spans="1:12">
      <c r="A479" s="387"/>
      <c r="B479" s="6"/>
      <c r="C479" s="6"/>
      <c r="D479" s="6"/>
      <c r="E479" s="6"/>
      <c r="F479" s="6"/>
      <c r="G479" s="6"/>
      <c r="H479" s="6"/>
      <c r="I479" s="387"/>
      <c r="J479" s="6"/>
      <c r="K479" s="6"/>
      <c r="L479" s="387"/>
    </row>
    <row r="480" spans="1:12">
      <c r="A480" s="387"/>
      <c r="B480" s="6"/>
      <c r="C480" s="6"/>
      <c r="D480" s="6"/>
      <c r="E480" s="6"/>
      <c r="F480" s="6"/>
      <c r="G480" s="6"/>
      <c r="H480" s="6"/>
      <c r="I480" s="387"/>
      <c r="J480" s="6"/>
      <c r="K480" s="6"/>
      <c r="L480" s="387"/>
    </row>
    <row r="481" spans="1:12">
      <c r="A481" s="387"/>
      <c r="B481" s="6"/>
      <c r="C481" s="6"/>
      <c r="D481" s="6"/>
      <c r="E481" s="6"/>
      <c r="F481" s="6"/>
      <c r="G481" s="6"/>
      <c r="H481" s="6"/>
      <c r="I481" s="387"/>
      <c r="J481" s="6"/>
      <c r="K481" s="6"/>
      <c r="L481" s="387"/>
    </row>
    <row r="482" spans="1:12">
      <c r="A482" s="387"/>
      <c r="B482" s="6"/>
      <c r="C482" s="6"/>
      <c r="D482" s="6"/>
      <c r="E482" s="6"/>
      <c r="F482" s="6"/>
      <c r="G482" s="6"/>
      <c r="H482" s="6"/>
      <c r="I482" s="387"/>
      <c r="J482" s="6"/>
      <c r="K482" s="6"/>
      <c r="L482" s="387"/>
    </row>
    <row r="483" spans="1:12">
      <c r="A483" s="387"/>
      <c r="B483" s="6"/>
      <c r="C483" s="6"/>
      <c r="D483" s="6"/>
      <c r="E483" s="6"/>
      <c r="F483" s="6"/>
      <c r="G483" s="6"/>
      <c r="H483" s="6"/>
      <c r="I483" s="387"/>
      <c r="J483" s="6"/>
      <c r="K483" s="6"/>
      <c r="L483" s="387"/>
    </row>
    <row r="484" spans="1:12">
      <c r="A484" s="387"/>
      <c r="B484" s="6"/>
      <c r="C484" s="6"/>
      <c r="D484" s="6"/>
      <c r="E484" s="6"/>
      <c r="F484" s="6"/>
      <c r="G484" s="6"/>
      <c r="H484" s="6"/>
      <c r="I484" s="387"/>
      <c r="J484" s="6"/>
      <c r="K484" s="6"/>
      <c r="L484" s="387"/>
    </row>
    <row r="485" spans="1:12">
      <c r="A485" s="387"/>
      <c r="B485" s="6"/>
      <c r="C485" s="6"/>
      <c r="D485" s="6"/>
      <c r="E485" s="6"/>
      <c r="F485" s="6"/>
      <c r="G485" s="6"/>
      <c r="H485" s="6"/>
      <c r="I485" s="387"/>
      <c r="J485" s="6"/>
      <c r="K485" s="6"/>
      <c r="L485" s="387"/>
    </row>
    <row r="486" spans="1:12">
      <c r="A486" s="387"/>
      <c r="B486" s="6"/>
      <c r="C486" s="6"/>
      <c r="D486" s="6"/>
      <c r="E486" s="6"/>
      <c r="F486" s="6"/>
      <c r="G486" s="6"/>
      <c r="H486" s="6"/>
      <c r="I486" s="387"/>
      <c r="J486" s="6"/>
      <c r="K486" s="6"/>
      <c r="L486" s="387"/>
    </row>
    <row r="487" spans="1:12">
      <c r="A487" s="387"/>
      <c r="B487" s="6"/>
      <c r="C487" s="6"/>
      <c r="D487" s="6"/>
      <c r="E487" s="6"/>
      <c r="F487" s="6"/>
      <c r="G487" s="6"/>
      <c r="H487" s="6"/>
      <c r="I487" s="387"/>
      <c r="J487" s="6"/>
      <c r="K487" s="6"/>
      <c r="L487" s="387"/>
    </row>
    <row r="488" spans="1:12">
      <c r="A488" s="387"/>
      <c r="B488" s="6"/>
      <c r="C488" s="6"/>
      <c r="D488" s="6"/>
      <c r="E488" s="6"/>
      <c r="F488" s="6"/>
      <c r="G488" s="6"/>
      <c r="H488" s="6"/>
      <c r="I488" s="387"/>
      <c r="J488" s="6"/>
      <c r="K488" s="6"/>
      <c r="L488" s="387"/>
    </row>
    <row r="489" spans="1:12">
      <c r="A489" s="387"/>
      <c r="B489" s="6"/>
      <c r="C489" s="6"/>
      <c r="D489" s="6"/>
      <c r="E489" s="6"/>
      <c r="F489" s="6"/>
      <c r="G489" s="6"/>
      <c r="H489" s="6"/>
      <c r="I489" s="387"/>
      <c r="J489" s="6"/>
      <c r="K489" s="6"/>
      <c r="L489" s="387"/>
    </row>
    <row r="490" spans="1:12">
      <c r="A490" s="387"/>
      <c r="B490" s="6"/>
      <c r="C490" s="6"/>
      <c r="D490" s="6"/>
      <c r="E490" s="6"/>
      <c r="F490" s="6"/>
      <c r="G490" s="6"/>
      <c r="H490" s="6"/>
      <c r="I490" s="387"/>
      <c r="J490" s="6"/>
      <c r="K490" s="6"/>
      <c r="L490" s="387"/>
    </row>
    <row r="491" spans="1:12">
      <c r="A491" s="387"/>
      <c r="B491" s="6"/>
      <c r="C491" s="6"/>
      <c r="D491" s="6"/>
      <c r="E491" s="6"/>
      <c r="F491" s="6"/>
      <c r="G491" s="6"/>
      <c r="H491" s="6"/>
      <c r="I491" s="387"/>
      <c r="J491" s="6"/>
      <c r="K491" s="6"/>
      <c r="L491" s="387"/>
    </row>
    <row r="492" spans="1:12">
      <c r="A492" s="387"/>
      <c r="B492" s="6"/>
      <c r="C492" s="6"/>
      <c r="D492" s="6"/>
      <c r="E492" s="6"/>
      <c r="F492" s="6"/>
      <c r="G492" s="6"/>
      <c r="H492" s="6"/>
      <c r="I492" s="387"/>
      <c r="J492" s="6"/>
      <c r="K492" s="6"/>
      <c r="L492" s="387"/>
    </row>
    <row r="493" spans="1:12">
      <c r="A493" s="387"/>
      <c r="B493" s="6"/>
      <c r="C493" s="6"/>
      <c r="D493" s="6"/>
      <c r="E493" s="6"/>
      <c r="F493" s="6"/>
      <c r="G493" s="6"/>
      <c r="H493" s="6"/>
      <c r="I493" s="387"/>
      <c r="J493" s="6"/>
      <c r="K493" s="6"/>
      <c r="L493" s="387"/>
    </row>
    <row r="494" spans="1:12">
      <c r="A494" s="387"/>
      <c r="B494" s="6"/>
      <c r="C494" s="6"/>
      <c r="D494" s="6"/>
      <c r="E494" s="6"/>
      <c r="F494" s="6"/>
      <c r="G494" s="6"/>
      <c r="H494" s="6"/>
      <c r="I494" s="387"/>
      <c r="J494" s="6"/>
      <c r="K494" s="6"/>
      <c r="L494" s="387"/>
    </row>
    <row r="495" spans="1:12">
      <c r="A495" s="387"/>
      <c r="B495" s="6"/>
      <c r="C495" s="6"/>
      <c r="D495" s="6"/>
      <c r="E495" s="6"/>
      <c r="F495" s="6"/>
      <c r="G495" s="6"/>
      <c r="H495" s="6"/>
      <c r="I495" s="387"/>
      <c r="J495" s="6"/>
      <c r="K495" s="6"/>
      <c r="L495" s="387"/>
    </row>
    <row r="496" spans="1:12">
      <c r="A496" s="387"/>
      <c r="B496" s="6"/>
      <c r="C496" s="6"/>
      <c r="D496" s="6"/>
      <c r="E496" s="6"/>
      <c r="F496" s="6"/>
      <c r="G496" s="6"/>
      <c r="H496" s="6"/>
      <c r="I496" s="387"/>
      <c r="J496" s="6"/>
      <c r="K496" s="6"/>
      <c r="L496" s="387"/>
    </row>
    <row r="497" spans="1:12">
      <c r="A497" s="387"/>
      <c r="B497" s="6"/>
      <c r="C497" s="6"/>
      <c r="D497" s="6"/>
      <c r="E497" s="6"/>
      <c r="F497" s="6"/>
      <c r="G497" s="6"/>
      <c r="H497" s="6"/>
      <c r="I497" s="387"/>
      <c r="J497" s="6"/>
      <c r="K497" s="6"/>
      <c r="L497" s="387"/>
    </row>
    <row r="498" spans="1:12">
      <c r="A498" s="387"/>
      <c r="B498" s="6"/>
      <c r="C498" s="6"/>
      <c r="D498" s="6"/>
      <c r="E498" s="6"/>
      <c r="F498" s="6"/>
      <c r="G498" s="6"/>
      <c r="H498" s="6"/>
      <c r="I498" s="387"/>
      <c r="J498" s="6"/>
      <c r="K498" s="6"/>
      <c r="L498" s="387"/>
    </row>
    <row r="499" spans="1:12">
      <c r="A499" s="387"/>
      <c r="B499" s="6"/>
      <c r="C499" s="6"/>
      <c r="D499" s="6"/>
      <c r="E499" s="6"/>
      <c r="F499" s="6"/>
      <c r="G499" s="6"/>
      <c r="H499" s="6"/>
      <c r="I499" s="387"/>
      <c r="J499" s="6"/>
      <c r="K499" s="6"/>
      <c r="L499" s="387"/>
    </row>
    <row r="500" spans="1:12">
      <c r="A500" s="387"/>
      <c r="B500" s="6"/>
      <c r="C500" s="6"/>
      <c r="D500" s="6"/>
      <c r="E500" s="6"/>
      <c r="F500" s="6"/>
      <c r="G500" s="6"/>
      <c r="H500" s="6"/>
      <c r="I500" s="387"/>
      <c r="J500" s="6"/>
      <c r="K500" s="6"/>
      <c r="L500" s="387"/>
    </row>
    <row r="501" spans="1:12">
      <c r="A501" s="387"/>
      <c r="B501" s="6"/>
      <c r="C501" s="6"/>
      <c r="D501" s="6"/>
      <c r="E501" s="6"/>
      <c r="F501" s="6"/>
      <c r="G501" s="6"/>
      <c r="H501" s="6"/>
      <c r="I501" s="387"/>
      <c r="J501" s="6"/>
      <c r="K501" s="6"/>
      <c r="L501" s="387"/>
    </row>
    <row r="502" spans="1:12">
      <c r="A502" s="387"/>
      <c r="B502" s="6"/>
      <c r="C502" s="6"/>
      <c r="D502" s="6"/>
      <c r="E502" s="6"/>
      <c r="F502" s="6"/>
      <c r="G502" s="6"/>
      <c r="H502" s="6"/>
      <c r="I502" s="387"/>
      <c r="J502" s="6"/>
      <c r="K502" s="6"/>
      <c r="L502" s="387"/>
    </row>
    <row r="503" spans="1:12">
      <c r="A503" s="387"/>
      <c r="B503" s="6"/>
      <c r="C503" s="6"/>
      <c r="D503" s="6"/>
      <c r="E503" s="6"/>
      <c r="F503" s="6"/>
      <c r="G503" s="6"/>
      <c r="H503" s="6"/>
      <c r="I503" s="387"/>
      <c r="J503" s="6"/>
      <c r="K503" s="6"/>
      <c r="L503" s="387"/>
    </row>
    <row r="504" spans="1:12">
      <c r="A504" s="387"/>
      <c r="B504" s="6"/>
      <c r="C504" s="6"/>
      <c r="D504" s="6"/>
      <c r="E504" s="6"/>
      <c r="F504" s="6"/>
      <c r="G504" s="6"/>
      <c r="H504" s="6"/>
      <c r="I504" s="387"/>
      <c r="J504" s="6"/>
      <c r="K504" s="6"/>
      <c r="L504" s="387"/>
    </row>
    <row r="505" spans="1:12">
      <c r="A505" s="387"/>
      <c r="B505" s="6"/>
      <c r="C505" s="6"/>
      <c r="D505" s="6"/>
      <c r="E505" s="6"/>
      <c r="F505" s="6"/>
      <c r="G505" s="6"/>
      <c r="H505" s="6"/>
      <c r="I505" s="387"/>
      <c r="J505" s="6"/>
      <c r="K505" s="6"/>
      <c r="L505" s="387"/>
    </row>
    <row r="506" spans="1:12">
      <c r="A506" s="387"/>
      <c r="B506" s="6"/>
      <c r="C506" s="6"/>
      <c r="D506" s="6"/>
      <c r="E506" s="6"/>
      <c r="F506" s="6"/>
      <c r="G506" s="6"/>
      <c r="H506" s="6"/>
      <c r="I506" s="387"/>
      <c r="J506" s="6"/>
      <c r="K506" s="6"/>
      <c r="L506" s="387"/>
    </row>
    <row r="507" spans="1:12">
      <c r="A507" s="387"/>
      <c r="B507" s="6"/>
      <c r="C507" s="6"/>
      <c r="D507" s="6"/>
      <c r="E507" s="6"/>
      <c r="F507" s="6"/>
      <c r="G507" s="6"/>
      <c r="H507" s="6"/>
      <c r="I507" s="387"/>
      <c r="J507" s="6"/>
      <c r="K507" s="6"/>
      <c r="L507" s="387"/>
    </row>
    <row r="508" spans="1:12">
      <c r="A508" s="387"/>
      <c r="B508" s="6"/>
      <c r="C508" s="6"/>
      <c r="D508" s="6"/>
      <c r="E508" s="6"/>
      <c r="F508" s="6"/>
      <c r="G508" s="6"/>
      <c r="H508" s="6"/>
      <c r="I508" s="387"/>
      <c r="J508" s="6"/>
      <c r="K508" s="6"/>
      <c r="L508" s="387"/>
    </row>
    <row r="509" spans="1:12">
      <c r="A509" s="387"/>
      <c r="B509" s="6"/>
      <c r="C509" s="6"/>
      <c r="D509" s="6"/>
      <c r="E509" s="6"/>
      <c r="F509" s="6"/>
      <c r="G509" s="6"/>
      <c r="H509" s="6"/>
      <c r="I509" s="387"/>
      <c r="J509" s="6"/>
      <c r="K509" s="6"/>
      <c r="L509" s="387"/>
    </row>
    <row r="510" spans="1:12">
      <c r="A510" s="387"/>
      <c r="B510" s="6"/>
      <c r="C510" s="6"/>
      <c r="D510" s="6"/>
      <c r="E510" s="6"/>
      <c r="F510" s="6"/>
      <c r="G510" s="6"/>
      <c r="H510" s="6"/>
      <c r="I510" s="387"/>
      <c r="J510" s="6"/>
      <c r="K510" s="6"/>
      <c r="L510" s="387"/>
    </row>
    <row r="511" spans="1:12">
      <c r="A511" s="387"/>
      <c r="B511" s="6"/>
      <c r="C511" s="6"/>
      <c r="D511" s="6"/>
      <c r="E511" s="6"/>
      <c r="F511" s="6"/>
      <c r="G511" s="6"/>
      <c r="H511" s="6"/>
      <c r="I511" s="387"/>
      <c r="J511" s="6"/>
      <c r="K511" s="6"/>
      <c r="L511" s="387"/>
    </row>
    <row r="512" spans="1:12">
      <c r="A512" s="387"/>
      <c r="B512" s="6"/>
      <c r="C512" s="6"/>
      <c r="D512" s="6"/>
      <c r="E512" s="6"/>
      <c r="F512" s="6"/>
      <c r="G512" s="6"/>
      <c r="H512" s="6"/>
      <c r="I512" s="387"/>
      <c r="J512" s="6"/>
      <c r="K512" s="6"/>
      <c r="L512" s="387"/>
    </row>
    <row r="513" spans="1:12">
      <c r="A513" s="387"/>
      <c r="B513" s="6"/>
      <c r="C513" s="6"/>
      <c r="D513" s="6"/>
      <c r="E513" s="6"/>
      <c r="F513" s="6"/>
      <c r="G513" s="6"/>
      <c r="H513" s="6"/>
      <c r="I513" s="387"/>
      <c r="J513" s="6"/>
      <c r="K513" s="6"/>
      <c r="L513" s="387"/>
    </row>
    <row r="514" spans="1:12">
      <c r="A514" s="387"/>
      <c r="B514" s="6"/>
      <c r="C514" s="6"/>
      <c r="D514" s="6"/>
      <c r="E514" s="6"/>
      <c r="F514" s="6"/>
      <c r="G514" s="6"/>
      <c r="H514" s="6"/>
      <c r="I514" s="387"/>
      <c r="J514" s="6"/>
      <c r="K514" s="6"/>
      <c r="L514" s="387"/>
    </row>
    <row r="515" spans="1:12">
      <c r="A515" s="387"/>
      <c r="B515" s="6"/>
      <c r="C515" s="6"/>
      <c r="D515" s="6"/>
      <c r="E515" s="6"/>
      <c r="F515" s="6"/>
      <c r="G515" s="6"/>
      <c r="H515" s="6"/>
      <c r="I515" s="387"/>
      <c r="J515" s="6"/>
      <c r="K515" s="6"/>
      <c r="L515" s="387"/>
    </row>
    <row r="516" spans="1:12">
      <c r="A516" s="387"/>
      <c r="B516" s="6"/>
      <c r="C516" s="6"/>
      <c r="D516" s="6"/>
      <c r="E516" s="6"/>
      <c r="F516" s="6"/>
      <c r="G516" s="6"/>
      <c r="H516" s="6"/>
      <c r="I516" s="387"/>
      <c r="J516" s="6"/>
      <c r="K516" s="6"/>
      <c r="L516" s="387"/>
    </row>
    <row r="517" spans="1:12">
      <c r="A517" s="387"/>
      <c r="B517" s="6"/>
      <c r="C517" s="6"/>
      <c r="D517" s="6"/>
      <c r="E517" s="6"/>
      <c r="F517" s="6"/>
      <c r="G517" s="6"/>
      <c r="H517" s="6"/>
      <c r="I517" s="387"/>
      <c r="J517" s="6"/>
      <c r="K517" s="6"/>
      <c r="L517" s="387"/>
    </row>
    <row r="518" spans="1:12">
      <c r="A518" s="387"/>
      <c r="B518" s="6"/>
      <c r="C518" s="6"/>
      <c r="D518" s="6"/>
      <c r="E518" s="6"/>
      <c r="F518" s="6"/>
      <c r="G518" s="6"/>
      <c r="H518" s="6"/>
      <c r="I518" s="387"/>
      <c r="J518" s="6"/>
      <c r="K518" s="6"/>
      <c r="L518" s="387"/>
    </row>
    <row r="519" spans="1:12">
      <c r="A519" s="387"/>
      <c r="B519" s="6"/>
      <c r="C519" s="6"/>
      <c r="D519" s="6"/>
      <c r="E519" s="6"/>
      <c r="F519" s="6"/>
      <c r="G519" s="6"/>
      <c r="H519" s="6"/>
      <c r="I519" s="387"/>
      <c r="J519" s="6"/>
      <c r="K519" s="6"/>
      <c r="L519" s="387"/>
    </row>
    <row r="520" spans="1:12">
      <c r="A520" s="387"/>
      <c r="B520" s="6"/>
      <c r="C520" s="6"/>
      <c r="D520" s="6"/>
      <c r="E520" s="6"/>
      <c r="F520" s="6"/>
      <c r="G520" s="6"/>
      <c r="H520" s="6"/>
      <c r="I520" s="387"/>
      <c r="J520" s="6"/>
      <c r="K520" s="6"/>
      <c r="L520" s="387"/>
    </row>
    <row r="521" spans="1:12">
      <c r="A521" s="387"/>
      <c r="B521" s="6"/>
      <c r="C521" s="6"/>
      <c r="D521" s="6"/>
      <c r="E521" s="6"/>
      <c r="F521" s="6"/>
      <c r="G521" s="6"/>
      <c r="H521" s="6"/>
      <c r="I521" s="387"/>
      <c r="J521" s="6"/>
      <c r="K521" s="6"/>
      <c r="L521" s="387"/>
    </row>
    <row r="522" spans="1:12">
      <c r="A522" s="387"/>
      <c r="B522" s="6"/>
      <c r="C522" s="6"/>
      <c r="D522" s="6"/>
      <c r="E522" s="6"/>
      <c r="F522" s="6"/>
      <c r="G522" s="6"/>
      <c r="H522" s="6"/>
      <c r="I522" s="387"/>
      <c r="J522" s="6"/>
      <c r="K522" s="6"/>
      <c r="L522" s="387"/>
    </row>
    <row r="523" spans="1:12">
      <c r="A523" s="387"/>
      <c r="B523" s="6"/>
      <c r="C523" s="6"/>
      <c r="D523" s="6"/>
      <c r="E523" s="6"/>
      <c r="F523" s="6"/>
      <c r="G523" s="6"/>
      <c r="H523" s="6"/>
      <c r="I523" s="387"/>
      <c r="J523" s="6"/>
      <c r="K523" s="6"/>
      <c r="L523" s="387"/>
    </row>
    <row r="524" spans="1:12">
      <c r="A524" s="387"/>
      <c r="B524" s="6"/>
      <c r="C524" s="6"/>
      <c r="D524" s="6"/>
      <c r="E524" s="6"/>
      <c r="F524" s="6"/>
      <c r="G524" s="6"/>
      <c r="H524" s="6"/>
      <c r="I524" s="387"/>
      <c r="J524" s="6"/>
      <c r="K524" s="6"/>
      <c r="L524" s="387"/>
    </row>
    <row r="525" spans="1:12">
      <c r="A525" s="387"/>
      <c r="B525" s="6"/>
      <c r="C525" s="6"/>
      <c r="D525" s="6"/>
      <c r="E525" s="6"/>
      <c r="F525" s="6"/>
      <c r="G525" s="6"/>
      <c r="H525" s="6"/>
      <c r="I525" s="387"/>
      <c r="J525" s="6"/>
      <c r="K525" s="6"/>
      <c r="L525" s="387"/>
    </row>
    <row r="526" spans="1:12">
      <c r="A526" s="387"/>
      <c r="B526" s="6"/>
      <c r="C526" s="6"/>
      <c r="D526" s="6"/>
      <c r="E526" s="6"/>
      <c r="F526" s="6"/>
      <c r="G526" s="6"/>
      <c r="H526" s="6"/>
      <c r="I526" s="387"/>
      <c r="J526" s="6"/>
      <c r="K526" s="6"/>
      <c r="L526" s="387"/>
    </row>
    <row r="527" spans="1:12">
      <c r="A527" s="387"/>
      <c r="B527" s="6"/>
      <c r="C527" s="6"/>
      <c r="D527" s="6"/>
      <c r="E527" s="6"/>
      <c r="F527" s="6"/>
      <c r="G527" s="6"/>
      <c r="H527" s="6"/>
      <c r="I527" s="387"/>
      <c r="J527" s="6"/>
      <c r="K527" s="6"/>
      <c r="L527" s="387"/>
    </row>
    <row r="528" spans="1:12">
      <c r="A528" s="387"/>
      <c r="B528" s="6"/>
      <c r="C528" s="6"/>
      <c r="D528" s="6"/>
      <c r="E528" s="6"/>
      <c r="F528" s="6"/>
      <c r="G528" s="6"/>
      <c r="H528" s="6"/>
      <c r="I528" s="387"/>
      <c r="J528" s="6"/>
      <c r="K528" s="6"/>
      <c r="L528" s="387"/>
    </row>
    <row r="529" spans="1:12">
      <c r="A529" s="387"/>
      <c r="B529" s="6"/>
      <c r="C529" s="6"/>
      <c r="D529" s="6"/>
      <c r="E529" s="6"/>
      <c r="F529" s="6"/>
      <c r="G529" s="6"/>
      <c r="H529" s="6"/>
      <c r="I529" s="387"/>
      <c r="J529" s="6"/>
      <c r="K529" s="6"/>
      <c r="L529" s="387"/>
    </row>
    <row r="530" spans="1:12">
      <c r="A530" s="387"/>
      <c r="B530" s="6"/>
      <c r="C530" s="6"/>
      <c r="D530" s="6"/>
      <c r="E530" s="6"/>
      <c r="F530" s="6"/>
      <c r="G530" s="6"/>
      <c r="H530" s="6"/>
      <c r="I530" s="387"/>
      <c r="J530" s="6"/>
      <c r="K530" s="6"/>
      <c r="L530" s="387"/>
    </row>
    <row r="531" spans="1:12">
      <c r="A531" s="387"/>
      <c r="B531" s="6"/>
      <c r="C531" s="6"/>
      <c r="D531" s="6"/>
      <c r="E531" s="6"/>
      <c r="F531" s="6"/>
      <c r="G531" s="6"/>
      <c r="H531" s="6"/>
      <c r="I531" s="387"/>
      <c r="J531" s="6"/>
      <c r="K531" s="6"/>
      <c r="L531" s="387"/>
    </row>
    <row r="532" spans="1:12">
      <c r="A532" s="387"/>
      <c r="B532" s="6"/>
      <c r="C532" s="6"/>
      <c r="D532" s="6"/>
      <c r="E532" s="6"/>
      <c r="F532" s="6"/>
      <c r="G532" s="6"/>
      <c r="H532" s="6"/>
      <c r="I532" s="387"/>
      <c r="J532" s="6"/>
      <c r="K532" s="6"/>
      <c r="L532" s="387"/>
    </row>
    <row r="533" spans="1:12">
      <c r="A533" s="387"/>
      <c r="B533" s="6"/>
      <c r="C533" s="6"/>
      <c r="D533" s="6"/>
      <c r="E533" s="6"/>
      <c r="F533" s="6"/>
      <c r="G533" s="6"/>
      <c r="H533" s="6"/>
      <c r="I533" s="387"/>
      <c r="J533" s="6"/>
      <c r="K533" s="6"/>
      <c r="L533" s="387"/>
    </row>
    <row r="534" spans="1:12">
      <c r="A534" s="387"/>
      <c r="B534" s="6"/>
      <c r="C534" s="6"/>
      <c r="D534" s="6"/>
      <c r="E534" s="6"/>
      <c r="F534" s="6"/>
      <c r="G534" s="6"/>
      <c r="H534" s="6"/>
      <c r="I534" s="387"/>
      <c r="J534" s="6"/>
      <c r="K534" s="6"/>
      <c r="L534" s="387"/>
    </row>
    <row r="535" spans="1:12">
      <c r="A535" s="387"/>
      <c r="B535" s="6"/>
      <c r="C535" s="6"/>
      <c r="D535" s="6"/>
      <c r="E535" s="6"/>
      <c r="F535" s="6"/>
      <c r="G535" s="6"/>
      <c r="H535" s="6"/>
      <c r="I535" s="387"/>
      <c r="J535" s="6"/>
      <c r="K535" s="6"/>
      <c r="L535" s="387"/>
    </row>
    <row r="536" spans="1:12">
      <c r="A536" s="387"/>
      <c r="B536" s="6"/>
      <c r="C536" s="6"/>
      <c r="D536" s="6"/>
      <c r="E536" s="6"/>
      <c r="F536" s="6"/>
      <c r="G536" s="6"/>
      <c r="H536" s="6"/>
      <c r="I536" s="387"/>
      <c r="J536" s="6"/>
      <c r="K536" s="6"/>
      <c r="L536" s="387"/>
    </row>
    <row r="537" spans="1:12">
      <c r="A537" s="387"/>
      <c r="B537" s="6"/>
      <c r="C537" s="6"/>
      <c r="D537" s="6"/>
      <c r="E537" s="6"/>
      <c r="F537" s="6"/>
      <c r="G537" s="6"/>
      <c r="H537" s="6"/>
      <c r="I537" s="387"/>
      <c r="J537" s="6"/>
      <c r="K537" s="6"/>
      <c r="L537" s="387"/>
    </row>
    <row r="538" spans="1:12">
      <c r="A538" s="387"/>
      <c r="B538" s="6"/>
      <c r="C538" s="6"/>
      <c r="D538" s="6"/>
      <c r="E538" s="6"/>
      <c r="F538" s="6"/>
      <c r="G538" s="6"/>
      <c r="H538" s="6"/>
      <c r="I538" s="387"/>
      <c r="J538" s="6"/>
      <c r="K538" s="6"/>
      <c r="L538" s="387"/>
    </row>
    <row r="539" spans="1:12">
      <c r="A539" s="387"/>
      <c r="B539" s="6"/>
      <c r="C539" s="6"/>
      <c r="D539" s="6"/>
      <c r="E539" s="6"/>
      <c r="F539" s="6"/>
      <c r="G539" s="6"/>
      <c r="H539" s="6"/>
      <c r="I539" s="387"/>
      <c r="J539" s="6"/>
      <c r="K539" s="6"/>
      <c r="L539" s="387"/>
    </row>
    <row r="540" spans="1:12">
      <c r="A540" s="387"/>
      <c r="B540" s="6"/>
      <c r="C540" s="6"/>
      <c r="D540" s="6"/>
      <c r="E540" s="6"/>
      <c r="F540" s="6"/>
      <c r="G540" s="6"/>
      <c r="H540" s="6"/>
      <c r="I540" s="387"/>
      <c r="J540" s="6"/>
      <c r="K540" s="6"/>
      <c r="L540" s="387"/>
    </row>
    <row r="541" spans="1:12">
      <c r="A541" s="387"/>
      <c r="B541" s="6"/>
      <c r="C541" s="6"/>
      <c r="D541" s="6"/>
      <c r="E541" s="6"/>
      <c r="F541" s="6"/>
      <c r="G541" s="6"/>
      <c r="H541" s="6"/>
      <c r="I541" s="387"/>
      <c r="J541" s="6"/>
      <c r="K541" s="6"/>
      <c r="L541" s="387"/>
    </row>
    <row r="542" spans="1:12">
      <c r="A542" s="387"/>
      <c r="B542" s="6"/>
      <c r="C542" s="6"/>
      <c r="D542" s="6"/>
      <c r="E542" s="6"/>
      <c r="F542" s="6"/>
      <c r="G542" s="6"/>
      <c r="H542" s="6"/>
      <c r="I542" s="387"/>
      <c r="J542" s="6"/>
      <c r="K542" s="6"/>
      <c r="L542" s="387"/>
    </row>
    <row r="543" spans="1:12">
      <c r="A543" s="387"/>
      <c r="B543" s="6"/>
      <c r="C543" s="6"/>
      <c r="D543" s="6"/>
      <c r="E543" s="6"/>
      <c r="F543" s="6"/>
      <c r="G543" s="6"/>
      <c r="H543" s="6"/>
      <c r="I543" s="387"/>
      <c r="J543" s="6"/>
      <c r="K543" s="6"/>
      <c r="L543" s="387"/>
    </row>
    <row r="544" spans="1:12">
      <c r="A544" s="387"/>
      <c r="B544" s="6"/>
      <c r="C544" s="6"/>
      <c r="D544" s="6"/>
      <c r="E544" s="6"/>
      <c r="F544" s="6"/>
      <c r="G544" s="6"/>
      <c r="H544" s="6"/>
      <c r="I544" s="387"/>
      <c r="J544" s="6"/>
      <c r="K544" s="6"/>
      <c r="L544" s="387"/>
    </row>
    <row r="545" spans="1:12">
      <c r="A545" s="387"/>
      <c r="B545" s="6"/>
      <c r="C545" s="6"/>
      <c r="D545" s="6"/>
      <c r="E545" s="6"/>
      <c r="F545" s="6"/>
      <c r="G545" s="6"/>
      <c r="H545" s="6"/>
      <c r="I545" s="387"/>
      <c r="J545" s="6"/>
      <c r="K545" s="6"/>
      <c r="L545" s="387"/>
    </row>
    <row r="546" spans="1:12">
      <c r="A546" s="387"/>
      <c r="B546" s="6"/>
      <c r="C546" s="6"/>
      <c r="D546" s="6"/>
      <c r="E546" s="6"/>
      <c r="F546" s="6"/>
      <c r="G546" s="6"/>
      <c r="H546" s="6"/>
      <c r="I546" s="387"/>
      <c r="J546" s="6"/>
      <c r="K546" s="6"/>
      <c r="L546" s="387"/>
    </row>
    <row r="547" spans="1:12">
      <c r="A547" s="387"/>
      <c r="B547" s="6"/>
      <c r="C547" s="6"/>
      <c r="D547" s="6"/>
      <c r="E547" s="6"/>
      <c r="F547" s="6"/>
      <c r="G547" s="6"/>
      <c r="H547" s="6"/>
      <c r="I547" s="387"/>
      <c r="J547" s="6"/>
      <c r="K547" s="6"/>
      <c r="L547" s="387"/>
    </row>
    <row r="548" spans="1:12">
      <c r="A548" s="387"/>
      <c r="B548" s="6"/>
      <c r="C548" s="6"/>
      <c r="D548" s="6"/>
      <c r="E548" s="6"/>
      <c r="F548" s="6"/>
      <c r="G548" s="6"/>
      <c r="H548" s="6"/>
      <c r="I548" s="387"/>
      <c r="J548" s="6"/>
      <c r="K548" s="6"/>
      <c r="L548" s="387"/>
    </row>
    <row r="549" spans="1:12">
      <c r="A549" s="387"/>
      <c r="B549" s="6"/>
      <c r="C549" s="6"/>
      <c r="D549" s="6"/>
      <c r="E549" s="6"/>
      <c r="F549" s="6"/>
      <c r="G549" s="6"/>
      <c r="H549" s="6"/>
      <c r="I549" s="387"/>
      <c r="J549" s="6"/>
      <c r="K549" s="6"/>
      <c r="L549" s="387"/>
    </row>
    <row r="550" spans="1:12">
      <c r="A550" s="387"/>
      <c r="B550" s="6"/>
      <c r="C550" s="6"/>
      <c r="D550" s="6"/>
      <c r="E550" s="6"/>
      <c r="F550" s="6"/>
      <c r="G550" s="6"/>
      <c r="H550" s="6"/>
      <c r="I550" s="387"/>
      <c r="J550" s="6"/>
      <c r="K550" s="6"/>
      <c r="L550" s="387"/>
    </row>
    <row r="551" spans="1:12">
      <c r="A551" s="387"/>
      <c r="B551" s="6"/>
      <c r="C551" s="6"/>
      <c r="D551" s="6"/>
      <c r="E551" s="6"/>
      <c r="F551" s="6"/>
      <c r="G551" s="6"/>
      <c r="H551" s="6"/>
      <c r="I551" s="387"/>
      <c r="J551" s="6"/>
      <c r="K551" s="6"/>
      <c r="L551" s="387"/>
    </row>
    <row r="552" spans="1:12">
      <c r="A552" s="387"/>
      <c r="B552" s="6"/>
      <c r="C552" s="6"/>
      <c r="D552" s="6"/>
      <c r="E552" s="6"/>
      <c r="F552" s="6"/>
      <c r="G552" s="6"/>
      <c r="H552" s="6"/>
      <c r="I552" s="387"/>
      <c r="J552" s="6"/>
      <c r="K552" s="6"/>
      <c r="L552" s="387"/>
    </row>
    <row r="553" spans="1:12">
      <c r="A553" s="387"/>
      <c r="B553" s="6"/>
      <c r="C553" s="6"/>
      <c r="D553" s="6"/>
      <c r="E553" s="6"/>
      <c r="F553" s="6"/>
      <c r="G553" s="6"/>
      <c r="H553" s="6"/>
      <c r="I553" s="387"/>
      <c r="J553" s="6"/>
      <c r="K553" s="6"/>
      <c r="L553" s="387"/>
    </row>
    <row r="554" spans="1:12">
      <c r="A554" s="387"/>
      <c r="B554" s="6"/>
      <c r="C554" s="6"/>
      <c r="D554" s="6"/>
      <c r="E554" s="6"/>
      <c r="F554" s="6"/>
      <c r="G554" s="6"/>
      <c r="H554" s="6"/>
      <c r="I554" s="387"/>
      <c r="J554" s="6"/>
      <c r="K554" s="6"/>
      <c r="L554" s="387"/>
    </row>
    <row r="555" spans="1:12">
      <c r="A555" s="387"/>
      <c r="B555" s="6"/>
      <c r="C555" s="6"/>
      <c r="D555" s="6"/>
      <c r="E555" s="6"/>
      <c r="F555" s="6"/>
      <c r="G555" s="6"/>
      <c r="H555" s="6"/>
      <c r="I555" s="387"/>
      <c r="J555" s="6"/>
      <c r="K555" s="6"/>
      <c r="L555" s="387"/>
    </row>
    <row r="556" spans="1:12">
      <c r="A556" s="387"/>
      <c r="B556" s="6"/>
      <c r="C556" s="6"/>
      <c r="D556" s="6"/>
      <c r="E556" s="6"/>
      <c r="F556" s="6"/>
      <c r="G556" s="6"/>
      <c r="H556" s="6"/>
      <c r="I556" s="387"/>
      <c r="J556" s="6"/>
      <c r="K556" s="6"/>
      <c r="L556" s="387"/>
    </row>
    <row r="557" spans="1:12">
      <c r="A557" s="387"/>
      <c r="B557" s="6"/>
      <c r="C557" s="6"/>
      <c r="D557" s="6"/>
      <c r="E557" s="6"/>
      <c r="F557" s="6"/>
      <c r="G557" s="6"/>
      <c r="H557" s="6"/>
      <c r="I557" s="387"/>
      <c r="J557" s="6"/>
      <c r="K557" s="6"/>
      <c r="L557" s="387"/>
    </row>
    <row r="558" spans="1:12">
      <c r="A558" s="387"/>
      <c r="B558" s="6"/>
      <c r="C558" s="6"/>
      <c r="D558" s="6"/>
      <c r="E558" s="6"/>
      <c r="F558" s="6"/>
      <c r="G558" s="6"/>
      <c r="H558" s="6"/>
      <c r="I558" s="387"/>
      <c r="J558" s="6"/>
      <c r="K558" s="6"/>
      <c r="L558" s="387"/>
    </row>
    <row r="559" spans="1:12">
      <c r="A559" s="387"/>
      <c r="B559" s="6"/>
      <c r="C559" s="6"/>
      <c r="D559" s="6"/>
      <c r="E559" s="6"/>
      <c r="F559" s="6"/>
      <c r="G559" s="6"/>
      <c r="H559" s="6"/>
      <c r="I559" s="387"/>
      <c r="J559" s="6"/>
      <c r="K559" s="6"/>
      <c r="L559" s="387"/>
    </row>
    <row r="560" spans="1:12">
      <c r="A560" s="387"/>
      <c r="B560" s="6"/>
      <c r="C560" s="6"/>
      <c r="D560" s="6"/>
      <c r="E560" s="6"/>
      <c r="F560" s="6"/>
      <c r="G560" s="6"/>
      <c r="H560" s="6"/>
      <c r="I560" s="387"/>
      <c r="J560" s="6"/>
      <c r="K560" s="6"/>
      <c r="L560" s="387"/>
    </row>
    <row r="561" spans="1:12">
      <c r="A561" s="387"/>
      <c r="B561" s="6"/>
      <c r="C561" s="6"/>
      <c r="D561" s="6"/>
      <c r="E561" s="6"/>
      <c r="F561" s="6"/>
      <c r="G561" s="6"/>
      <c r="H561" s="6"/>
      <c r="I561" s="387"/>
      <c r="J561" s="6"/>
      <c r="K561" s="6"/>
      <c r="L561" s="387"/>
    </row>
    <row r="562" spans="1:12">
      <c r="A562" s="387"/>
      <c r="B562" s="6"/>
      <c r="C562" s="6"/>
      <c r="D562" s="6"/>
      <c r="E562" s="6"/>
      <c r="F562" s="6"/>
      <c r="G562" s="6"/>
      <c r="H562" s="6"/>
      <c r="I562" s="387"/>
      <c r="J562" s="6"/>
      <c r="K562" s="6"/>
      <c r="L562" s="387"/>
    </row>
    <row r="563" spans="1:12">
      <c r="A563" s="387"/>
      <c r="B563" s="6"/>
      <c r="C563" s="6"/>
      <c r="D563" s="6"/>
      <c r="E563" s="6"/>
      <c r="F563" s="6"/>
      <c r="G563" s="6"/>
      <c r="H563" s="6"/>
      <c r="I563" s="387"/>
      <c r="J563" s="6"/>
      <c r="K563" s="6"/>
      <c r="L563" s="387"/>
    </row>
    <row r="564" spans="1:12">
      <c r="A564" s="387"/>
      <c r="B564" s="6"/>
      <c r="C564" s="6"/>
      <c r="D564" s="6"/>
      <c r="E564" s="6"/>
      <c r="F564" s="6"/>
      <c r="G564" s="6"/>
      <c r="H564" s="6"/>
      <c r="I564" s="387"/>
      <c r="J564" s="6"/>
      <c r="K564" s="6"/>
      <c r="L564" s="387"/>
    </row>
    <row r="565" spans="1:12">
      <c r="A565" s="387"/>
      <c r="B565" s="6"/>
      <c r="C565" s="6"/>
      <c r="D565" s="6"/>
      <c r="E565" s="6"/>
      <c r="F565" s="6"/>
      <c r="G565" s="6"/>
      <c r="H565" s="6"/>
      <c r="I565" s="387"/>
      <c r="J565" s="6"/>
      <c r="K565" s="6"/>
      <c r="L565" s="387"/>
    </row>
    <row r="566" spans="1:12">
      <c r="A566" s="387"/>
      <c r="B566" s="6"/>
      <c r="C566" s="6"/>
      <c r="D566" s="6"/>
      <c r="E566" s="6"/>
      <c r="F566" s="6"/>
      <c r="G566" s="6"/>
      <c r="H566" s="6"/>
      <c r="I566" s="387"/>
      <c r="J566" s="6"/>
      <c r="K566" s="6"/>
      <c r="L566" s="387"/>
    </row>
    <row r="567" spans="1:12">
      <c r="A567" s="387"/>
      <c r="B567" s="6"/>
      <c r="C567" s="6"/>
      <c r="D567" s="6"/>
      <c r="E567" s="6"/>
      <c r="F567" s="6"/>
      <c r="G567" s="6"/>
      <c r="H567" s="6"/>
      <c r="I567" s="387"/>
      <c r="J567" s="6"/>
      <c r="K567" s="6"/>
      <c r="L567" s="387"/>
    </row>
    <row r="568" spans="1:12">
      <c r="A568" s="387"/>
      <c r="B568" s="6"/>
      <c r="C568" s="6"/>
      <c r="D568" s="6"/>
      <c r="E568" s="6"/>
      <c r="F568" s="6"/>
      <c r="G568" s="6"/>
      <c r="H568" s="6"/>
      <c r="I568" s="387"/>
      <c r="J568" s="6"/>
      <c r="K568" s="6"/>
      <c r="L568" s="387"/>
    </row>
    <row r="569" spans="1:12">
      <c r="A569" s="387"/>
      <c r="B569" s="6"/>
      <c r="C569" s="6"/>
      <c r="D569" s="6"/>
      <c r="E569" s="6"/>
      <c r="F569" s="6"/>
      <c r="G569" s="6"/>
      <c r="H569" s="6"/>
      <c r="I569" s="387"/>
      <c r="J569" s="6"/>
      <c r="K569" s="6"/>
      <c r="L569" s="387"/>
    </row>
    <row r="570" spans="1:12">
      <c r="A570" s="387"/>
      <c r="B570" s="6"/>
      <c r="C570" s="6"/>
      <c r="D570" s="6"/>
      <c r="E570" s="6"/>
      <c r="F570" s="6"/>
      <c r="G570" s="6"/>
      <c r="H570" s="6"/>
      <c r="I570" s="387"/>
      <c r="J570" s="6"/>
      <c r="K570" s="6"/>
      <c r="L570" s="387"/>
    </row>
    <row r="571" spans="1:12">
      <c r="A571" s="387"/>
      <c r="B571" s="6"/>
      <c r="C571" s="6"/>
      <c r="D571" s="6"/>
      <c r="E571" s="6"/>
      <c r="F571" s="6"/>
      <c r="G571" s="6"/>
      <c r="H571" s="6"/>
      <c r="I571" s="387"/>
      <c r="J571" s="6"/>
      <c r="K571" s="6"/>
      <c r="L571" s="387"/>
    </row>
    <row r="572" spans="1:12">
      <c r="A572" s="387"/>
      <c r="B572" s="6"/>
      <c r="C572" s="6"/>
      <c r="D572" s="6"/>
      <c r="E572" s="6"/>
      <c r="F572" s="6"/>
      <c r="G572" s="6"/>
      <c r="H572" s="6"/>
      <c r="I572" s="387"/>
      <c r="J572" s="6"/>
      <c r="K572" s="6"/>
      <c r="L572" s="387"/>
    </row>
    <row r="573" spans="1:12">
      <c r="A573" s="387"/>
      <c r="B573" s="6"/>
      <c r="C573" s="6"/>
      <c r="D573" s="6"/>
      <c r="E573" s="6"/>
      <c r="F573" s="6"/>
      <c r="G573" s="6"/>
      <c r="H573" s="6"/>
      <c r="I573" s="387"/>
      <c r="J573" s="6"/>
      <c r="K573" s="6"/>
      <c r="L573" s="387"/>
    </row>
    <row r="574" spans="1:12">
      <c r="A574" s="387"/>
      <c r="B574" s="6"/>
      <c r="C574" s="6"/>
      <c r="D574" s="6"/>
      <c r="E574" s="6"/>
      <c r="F574" s="6"/>
      <c r="G574" s="6"/>
      <c r="H574" s="6"/>
      <c r="I574" s="387"/>
      <c r="J574" s="6"/>
      <c r="K574" s="6"/>
      <c r="L574" s="387"/>
    </row>
    <row r="575" spans="1:12">
      <c r="A575" s="387"/>
      <c r="B575" s="6"/>
      <c r="C575" s="6"/>
      <c r="D575" s="6"/>
      <c r="E575" s="6"/>
      <c r="F575" s="6"/>
      <c r="G575" s="6"/>
      <c r="H575" s="6"/>
      <c r="I575" s="387"/>
      <c r="J575" s="6"/>
      <c r="K575" s="6"/>
      <c r="L575" s="387"/>
    </row>
    <row r="576" spans="1:12">
      <c r="A576" s="387"/>
      <c r="B576" s="6"/>
      <c r="C576" s="6"/>
      <c r="D576" s="6"/>
      <c r="E576" s="6"/>
      <c r="F576" s="6"/>
      <c r="G576" s="6"/>
      <c r="H576" s="6"/>
      <c r="I576" s="387"/>
      <c r="J576" s="6"/>
      <c r="K576" s="6"/>
      <c r="L576" s="387"/>
    </row>
    <row r="577" spans="1:12">
      <c r="A577" s="387"/>
      <c r="B577" s="6"/>
      <c r="C577" s="6"/>
      <c r="D577" s="6"/>
      <c r="E577" s="6"/>
      <c r="F577" s="6"/>
      <c r="G577" s="6"/>
      <c r="H577" s="6"/>
      <c r="I577" s="387"/>
      <c r="J577" s="6"/>
      <c r="K577" s="6"/>
      <c r="L577" s="387"/>
    </row>
    <row r="578" spans="1:12">
      <c r="A578" s="387"/>
      <c r="B578" s="6"/>
      <c r="C578" s="6"/>
      <c r="D578" s="6"/>
      <c r="E578" s="6"/>
      <c r="F578" s="6"/>
      <c r="G578" s="6"/>
      <c r="H578" s="6"/>
      <c r="I578" s="387"/>
      <c r="J578" s="6"/>
      <c r="K578" s="6"/>
      <c r="L578" s="387"/>
    </row>
    <row r="579" spans="1:12">
      <c r="A579" s="387"/>
      <c r="B579" s="6"/>
      <c r="C579" s="6"/>
      <c r="D579" s="6"/>
      <c r="E579" s="6"/>
      <c r="F579" s="6"/>
      <c r="G579" s="6"/>
      <c r="H579" s="6"/>
      <c r="I579" s="387"/>
      <c r="J579" s="6"/>
      <c r="K579" s="6"/>
      <c r="L579" s="387"/>
    </row>
    <row r="580" spans="1:12">
      <c r="A580" s="387"/>
      <c r="B580" s="6"/>
      <c r="C580" s="6"/>
      <c r="D580" s="6"/>
      <c r="E580" s="6"/>
      <c r="F580" s="6"/>
      <c r="G580" s="6"/>
      <c r="H580" s="6"/>
      <c r="I580" s="387"/>
      <c r="J580" s="6"/>
      <c r="K580" s="6"/>
      <c r="L580" s="387"/>
    </row>
    <row r="581" spans="1:12">
      <c r="A581" s="387"/>
      <c r="B581" s="6"/>
      <c r="C581" s="6"/>
      <c r="D581" s="6"/>
      <c r="E581" s="6"/>
      <c r="F581" s="6"/>
      <c r="G581" s="6"/>
      <c r="H581" s="6"/>
      <c r="I581" s="387"/>
      <c r="J581" s="6"/>
      <c r="K581" s="6"/>
      <c r="L581" s="387"/>
    </row>
    <row r="582" spans="1:12">
      <c r="A582" s="387"/>
      <c r="B582" s="6"/>
      <c r="C582" s="6"/>
      <c r="D582" s="6"/>
      <c r="E582" s="6"/>
      <c r="F582" s="6"/>
      <c r="G582" s="6"/>
      <c r="H582" s="6"/>
      <c r="I582" s="387"/>
      <c r="J582" s="6"/>
      <c r="K582" s="6"/>
      <c r="L582" s="387"/>
    </row>
    <row r="583" spans="1:12">
      <c r="A583" s="387"/>
      <c r="B583" s="6"/>
      <c r="C583" s="6"/>
      <c r="D583" s="6"/>
      <c r="E583" s="6"/>
      <c r="F583" s="6"/>
      <c r="G583" s="6"/>
      <c r="H583" s="6"/>
      <c r="I583" s="387"/>
      <c r="J583" s="6"/>
      <c r="K583" s="6"/>
      <c r="L583" s="387"/>
    </row>
    <row r="584" spans="1:12">
      <c r="A584" s="387"/>
      <c r="B584" s="6"/>
      <c r="C584" s="6"/>
      <c r="D584" s="6"/>
      <c r="E584" s="6"/>
      <c r="F584" s="6"/>
      <c r="G584" s="6"/>
      <c r="H584" s="6"/>
      <c r="I584" s="387"/>
      <c r="J584" s="6"/>
      <c r="K584" s="6"/>
      <c r="L584" s="387"/>
    </row>
    <row r="585" spans="1:12">
      <c r="A585" s="387"/>
      <c r="B585" s="6"/>
      <c r="C585" s="6"/>
      <c r="D585" s="6"/>
      <c r="E585" s="6"/>
      <c r="F585" s="6"/>
      <c r="G585" s="6"/>
      <c r="H585" s="6"/>
      <c r="I585" s="387"/>
      <c r="J585" s="6"/>
      <c r="K585" s="6"/>
      <c r="L585" s="387"/>
    </row>
    <row r="586" spans="1:12">
      <c r="A586" s="387"/>
      <c r="B586" s="6"/>
      <c r="C586" s="6"/>
      <c r="D586" s="6"/>
      <c r="E586" s="6"/>
      <c r="F586" s="6"/>
      <c r="G586" s="6"/>
      <c r="H586" s="6"/>
      <c r="I586" s="387"/>
      <c r="J586" s="6"/>
      <c r="K586" s="6"/>
      <c r="L586" s="387"/>
    </row>
    <row r="587" spans="1:12">
      <c r="A587" s="387"/>
      <c r="B587" s="6"/>
      <c r="C587" s="6"/>
      <c r="D587" s="6"/>
      <c r="E587" s="6"/>
      <c r="F587" s="6"/>
      <c r="G587" s="6"/>
      <c r="H587" s="6"/>
      <c r="I587" s="387"/>
      <c r="J587" s="6"/>
      <c r="K587" s="6"/>
      <c r="L587" s="387"/>
    </row>
    <row r="588" spans="1:12">
      <c r="A588" s="387"/>
      <c r="B588" s="6"/>
      <c r="C588" s="6"/>
      <c r="D588" s="6"/>
      <c r="E588" s="6"/>
      <c r="F588" s="6"/>
      <c r="G588" s="6"/>
      <c r="H588" s="6"/>
      <c r="I588" s="387"/>
      <c r="J588" s="6"/>
      <c r="K588" s="6"/>
      <c r="L588" s="387"/>
    </row>
    <row r="589" spans="1:12">
      <c r="A589" s="387"/>
      <c r="B589" s="6"/>
      <c r="C589" s="6"/>
      <c r="D589" s="6"/>
      <c r="E589" s="6"/>
      <c r="F589" s="6"/>
      <c r="G589" s="6"/>
      <c r="H589" s="6"/>
      <c r="I589" s="387"/>
      <c r="J589" s="6"/>
      <c r="K589" s="6"/>
      <c r="L589" s="387"/>
    </row>
    <row r="590" spans="1:12">
      <c r="A590" s="387"/>
      <c r="B590" s="6"/>
      <c r="C590" s="6"/>
      <c r="D590" s="6"/>
      <c r="E590" s="6"/>
      <c r="F590" s="6"/>
      <c r="G590" s="6"/>
      <c r="H590" s="6"/>
      <c r="I590" s="387"/>
      <c r="J590" s="6"/>
      <c r="K590" s="6"/>
      <c r="L590" s="387"/>
    </row>
    <row r="591" spans="1:12">
      <c r="A591" s="387"/>
      <c r="B591" s="6"/>
      <c r="C591" s="6"/>
      <c r="D591" s="6"/>
      <c r="E591" s="6"/>
      <c r="F591" s="6"/>
      <c r="G591" s="6"/>
      <c r="H591" s="6"/>
      <c r="I591" s="387"/>
      <c r="J591" s="6"/>
      <c r="K591" s="6"/>
      <c r="L591" s="387"/>
    </row>
    <row r="592" spans="1:12">
      <c r="A592" s="387"/>
      <c r="B592" s="6"/>
      <c r="C592" s="6"/>
      <c r="D592" s="6"/>
      <c r="E592" s="6"/>
      <c r="F592" s="6"/>
      <c r="G592" s="6"/>
      <c r="H592" s="6"/>
      <c r="I592" s="387"/>
      <c r="J592" s="6"/>
      <c r="K592" s="6"/>
      <c r="L592" s="387"/>
    </row>
    <row r="593" spans="1:12">
      <c r="A593" s="387"/>
      <c r="B593" s="6"/>
      <c r="C593" s="6"/>
      <c r="D593" s="6"/>
      <c r="E593" s="6"/>
      <c r="F593" s="6"/>
      <c r="G593" s="6"/>
      <c r="H593" s="6"/>
      <c r="I593" s="387"/>
      <c r="J593" s="6"/>
      <c r="K593" s="6"/>
      <c r="L593" s="387"/>
    </row>
    <row r="594" spans="1:12">
      <c r="A594" s="387"/>
      <c r="B594" s="6"/>
      <c r="C594" s="6"/>
      <c r="D594" s="6"/>
      <c r="E594" s="6"/>
      <c r="F594" s="6"/>
      <c r="G594" s="6"/>
      <c r="H594" s="6"/>
      <c r="I594" s="387"/>
      <c r="J594" s="6"/>
      <c r="K594" s="6"/>
      <c r="L594" s="387"/>
    </row>
    <row r="595" spans="1:12">
      <c r="A595" s="387"/>
      <c r="B595" s="6"/>
      <c r="C595" s="6"/>
      <c r="D595" s="6"/>
      <c r="E595" s="6"/>
      <c r="F595" s="6"/>
      <c r="G595" s="6"/>
      <c r="H595" s="6"/>
      <c r="I595" s="387"/>
      <c r="J595" s="6"/>
      <c r="K595" s="6"/>
      <c r="L595" s="387"/>
    </row>
    <row r="596" spans="1:12">
      <c r="A596" s="387"/>
      <c r="B596" s="6"/>
      <c r="C596" s="6"/>
      <c r="D596" s="6"/>
      <c r="E596" s="6"/>
      <c r="F596" s="6"/>
      <c r="G596" s="6"/>
      <c r="H596" s="6"/>
      <c r="I596" s="387"/>
      <c r="J596" s="6"/>
      <c r="K596" s="6"/>
      <c r="L596" s="387"/>
    </row>
    <row r="597" spans="1:12">
      <c r="A597" s="387"/>
      <c r="B597" s="6"/>
      <c r="C597" s="6"/>
      <c r="D597" s="6"/>
      <c r="E597" s="6"/>
      <c r="F597" s="6"/>
      <c r="G597" s="6"/>
      <c r="H597" s="6"/>
      <c r="I597" s="387"/>
      <c r="J597" s="6"/>
      <c r="K597" s="6"/>
      <c r="L597" s="387"/>
    </row>
    <row r="598" spans="1:12">
      <c r="A598" s="387"/>
      <c r="B598" s="6"/>
      <c r="C598" s="6"/>
      <c r="D598" s="6"/>
      <c r="E598" s="6"/>
      <c r="F598" s="6"/>
      <c r="G598" s="6"/>
      <c r="H598" s="6"/>
      <c r="I598" s="387"/>
      <c r="J598" s="6"/>
      <c r="K598" s="6"/>
      <c r="L598" s="387"/>
    </row>
    <row r="599" spans="1:12">
      <c r="A599" s="387"/>
      <c r="B599" s="6"/>
      <c r="C599" s="6"/>
      <c r="D599" s="6"/>
      <c r="E599" s="6"/>
      <c r="F599" s="6"/>
      <c r="G599" s="6"/>
      <c r="H599" s="6"/>
      <c r="I599" s="387"/>
      <c r="J599" s="6"/>
      <c r="K599" s="6"/>
      <c r="L599" s="387"/>
    </row>
    <row r="600" spans="1:12">
      <c r="A600" s="387"/>
      <c r="B600" s="6"/>
      <c r="C600" s="6"/>
      <c r="D600" s="6"/>
      <c r="E600" s="6"/>
      <c r="F600" s="6"/>
      <c r="G600" s="6"/>
      <c r="H600" s="6"/>
      <c r="I600" s="387"/>
      <c r="J600" s="6"/>
      <c r="K600" s="6"/>
      <c r="L600" s="387"/>
    </row>
    <row r="601" spans="1:12">
      <c r="A601" s="387"/>
      <c r="B601" s="6"/>
      <c r="C601" s="6"/>
      <c r="D601" s="6"/>
      <c r="E601" s="6"/>
      <c r="F601" s="6"/>
      <c r="G601" s="6"/>
      <c r="H601" s="6"/>
      <c r="I601" s="387"/>
      <c r="J601" s="6"/>
      <c r="K601" s="6"/>
      <c r="L601" s="387"/>
    </row>
    <row r="602" spans="1:12">
      <c r="A602" s="387"/>
      <c r="B602" s="6"/>
      <c r="C602" s="6"/>
      <c r="D602" s="6"/>
      <c r="E602" s="6"/>
      <c r="F602" s="6"/>
      <c r="G602" s="6"/>
      <c r="H602" s="6"/>
      <c r="I602" s="387"/>
      <c r="J602" s="6"/>
      <c r="K602" s="6"/>
      <c r="L602" s="387"/>
    </row>
    <row r="603" spans="1:12">
      <c r="A603" s="387"/>
      <c r="B603" s="6"/>
      <c r="C603" s="6"/>
      <c r="D603" s="6"/>
      <c r="E603" s="6"/>
      <c r="F603" s="6"/>
      <c r="G603" s="6"/>
      <c r="H603" s="6"/>
      <c r="I603" s="387"/>
      <c r="J603" s="6"/>
      <c r="K603" s="6"/>
      <c r="L603" s="387"/>
    </row>
    <row r="604" spans="1:12">
      <c r="A604" s="387"/>
      <c r="B604" s="6"/>
      <c r="C604" s="6"/>
      <c r="D604" s="6"/>
      <c r="E604" s="6"/>
      <c r="F604" s="6"/>
      <c r="G604" s="6"/>
      <c r="H604" s="6"/>
      <c r="I604" s="387"/>
      <c r="J604" s="6"/>
      <c r="K604" s="6"/>
      <c r="L604" s="387"/>
    </row>
    <row r="605" spans="1:12">
      <c r="A605" s="387"/>
      <c r="B605" s="6"/>
      <c r="C605" s="6"/>
      <c r="D605" s="6"/>
      <c r="E605" s="6"/>
      <c r="F605" s="6"/>
      <c r="G605" s="6"/>
      <c r="H605" s="6"/>
      <c r="I605" s="387"/>
      <c r="J605" s="6"/>
      <c r="K605" s="6"/>
      <c r="L605" s="387"/>
    </row>
    <row r="606" spans="1:12">
      <c r="A606" s="387"/>
      <c r="B606" s="6"/>
      <c r="C606" s="6"/>
      <c r="D606" s="6"/>
      <c r="E606" s="6"/>
      <c r="F606" s="6"/>
      <c r="G606" s="6"/>
      <c r="H606" s="6"/>
      <c r="I606" s="387"/>
      <c r="J606" s="6"/>
      <c r="K606" s="6"/>
      <c r="L606" s="387"/>
    </row>
    <row r="607" spans="1:12">
      <c r="A607" s="387"/>
      <c r="B607" s="6"/>
      <c r="C607" s="6"/>
      <c r="D607" s="6"/>
      <c r="E607" s="6"/>
      <c r="F607" s="6"/>
      <c r="G607" s="6"/>
      <c r="H607" s="6"/>
      <c r="I607" s="387"/>
      <c r="J607" s="6"/>
      <c r="K607" s="6"/>
      <c r="L607" s="387"/>
    </row>
    <row r="608" spans="1:12">
      <c r="A608" s="387"/>
      <c r="B608" s="6"/>
      <c r="C608" s="6"/>
      <c r="D608" s="6"/>
      <c r="E608" s="6"/>
      <c r="F608" s="6"/>
      <c r="G608" s="6"/>
      <c r="H608" s="6"/>
      <c r="I608" s="387"/>
      <c r="J608" s="6"/>
      <c r="K608" s="6"/>
      <c r="L608" s="387"/>
    </row>
    <row r="609" spans="1:12">
      <c r="A609" s="387"/>
      <c r="B609" s="6"/>
      <c r="C609" s="6"/>
      <c r="D609" s="6"/>
      <c r="E609" s="6"/>
      <c r="F609" s="6"/>
      <c r="G609" s="6"/>
      <c r="H609" s="6"/>
      <c r="I609" s="387"/>
      <c r="J609" s="6"/>
      <c r="K609" s="6"/>
      <c r="L609" s="387"/>
    </row>
    <row r="610" spans="1:12">
      <c r="A610" s="387"/>
      <c r="B610" s="6"/>
      <c r="C610" s="6"/>
      <c r="D610" s="6"/>
      <c r="E610" s="6"/>
      <c r="F610" s="6"/>
      <c r="G610" s="6"/>
      <c r="H610" s="6"/>
      <c r="I610" s="387"/>
      <c r="J610" s="6"/>
      <c r="K610" s="6"/>
      <c r="L610" s="387"/>
    </row>
    <row r="611" spans="1:12">
      <c r="A611" s="387"/>
      <c r="B611" s="6"/>
      <c r="C611" s="6"/>
      <c r="D611" s="6"/>
      <c r="E611" s="6"/>
      <c r="F611" s="6"/>
      <c r="G611" s="6"/>
      <c r="H611" s="6"/>
      <c r="I611" s="387"/>
      <c r="J611" s="6"/>
      <c r="K611" s="6"/>
      <c r="L611" s="387"/>
    </row>
    <row r="612" spans="1:12">
      <c r="A612" s="387"/>
      <c r="B612" s="6"/>
      <c r="C612" s="6"/>
      <c r="D612" s="6"/>
      <c r="E612" s="6"/>
      <c r="F612" s="6"/>
      <c r="G612" s="6"/>
      <c r="H612" s="6"/>
      <c r="I612" s="387"/>
      <c r="J612" s="6"/>
      <c r="K612" s="6"/>
      <c r="L612" s="387"/>
    </row>
    <row r="613" spans="1:12">
      <c r="A613" s="387"/>
      <c r="B613" s="6"/>
      <c r="C613" s="6"/>
      <c r="D613" s="6"/>
      <c r="E613" s="6"/>
      <c r="F613" s="6"/>
      <c r="G613" s="6"/>
      <c r="H613" s="6"/>
      <c r="I613" s="387"/>
      <c r="J613" s="6"/>
      <c r="K613" s="6"/>
      <c r="L613" s="387"/>
    </row>
    <row r="614" spans="1:12">
      <c r="A614" s="387"/>
      <c r="B614" s="6"/>
      <c r="C614" s="6"/>
      <c r="D614" s="6"/>
      <c r="E614" s="6"/>
      <c r="F614" s="6"/>
      <c r="G614" s="6"/>
      <c r="H614" s="6"/>
      <c r="I614" s="387"/>
      <c r="J614" s="6"/>
      <c r="K614" s="6"/>
      <c r="L614" s="387"/>
    </row>
    <row r="615" spans="1:12">
      <c r="A615" s="387"/>
      <c r="B615" s="6"/>
      <c r="C615" s="6"/>
      <c r="D615" s="6"/>
      <c r="E615" s="6"/>
      <c r="F615" s="6"/>
      <c r="G615" s="6"/>
      <c r="H615" s="6"/>
      <c r="I615" s="387"/>
      <c r="J615" s="6"/>
      <c r="K615" s="6"/>
      <c r="L615" s="387"/>
    </row>
    <row r="616" spans="1:12">
      <c r="A616" s="387"/>
      <c r="B616" s="6"/>
      <c r="C616" s="6"/>
      <c r="D616" s="6"/>
      <c r="E616" s="6"/>
      <c r="F616" s="6"/>
      <c r="G616" s="6"/>
      <c r="H616" s="6"/>
      <c r="I616" s="387"/>
      <c r="J616" s="6"/>
      <c r="K616" s="6"/>
      <c r="L616" s="387"/>
    </row>
    <row r="617" spans="1:12">
      <c r="A617" s="387"/>
      <c r="B617" s="6"/>
      <c r="C617" s="6"/>
      <c r="D617" s="6"/>
      <c r="E617" s="6"/>
      <c r="F617" s="6"/>
      <c r="G617" s="6"/>
      <c r="H617" s="6"/>
      <c r="I617" s="387"/>
      <c r="J617" s="6"/>
      <c r="K617" s="6"/>
      <c r="L617" s="387"/>
    </row>
    <row r="618" spans="1:12">
      <c r="A618" s="387"/>
      <c r="B618" s="6"/>
      <c r="C618" s="6"/>
      <c r="D618" s="6"/>
      <c r="E618" s="6"/>
      <c r="F618" s="6"/>
      <c r="G618" s="6"/>
      <c r="H618" s="6"/>
      <c r="I618" s="387"/>
      <c r="J618" s="6"/>
      <c r="K618" s="6"/>
      <c r="L618" s="387"/>
    </row>
    <row r="619" spans="1:12">
      <c r="A619" s="387"/>
      <c r="B619" s="6"/>
      <c r="C619" s="6"/>
      <c r="D619" s="6"/>
      <c r="E619" s="6"/>
      <c r="F619" s="6"/>
      <c r="G619" s="6"/>
      <c r="H619" s="6"/>
      <c r="I619" s="387"/>
      <c r="J619" s="6"/>
      <c r="K619" s="6"/>
      <c r="L619" s="387"/>
    </row>
    <row r="620" spans="1:12">
      <c r="A620" s="387"/>
      <c r="B620" s="6"/>
      <c r="C620" s="6"/>
      <c r="D620" s="6"/>
      <c r="E620" s="6"/>
      <c r="F620" s="6"/>
      <c r="G620" s="6"/>
      <c r="H620" s="6"/>
      <c r="I620" s="387"/>
      <c r="J620" s="6"/>
      <c r="K620" s="6"/>
      <c r="L620" s="387"/>
    </row>
    <row r="621" spans="1:12">
      <c r="A621" s="387"/>
      <c r="B621" s="6"/>
      <c r="C621" s="6"/>
      <c r="D621" s="6"/>
      <c r="E621" s="6"/>
      <c r="F621" s="6"/>
      <c r="G621" s="6"/>
      <c r="H621" s="6"/>
      <c r="I621" s="387"/>
      <c r="J621" s="6"/>
      <c r="K621" s="6"/>
      <c r="L621" s="387"/>
    </row>
    <row r="622" spans="1:12">
      <c r="A622" s="387"/>
      <c r="B622" s="6"/>
      <c r="C622" s="6"/>
      <c r="D622" s="6"/>
      <c r="E622" s="6"/>
      <c r="F622" s="6"/>
      <c r="G622" s="6"/>
      <c r="H622" s="6"/>
      <c r="I622" s="387"/>
      <c r="J622" s="6"/>
      <c r="K622" s="6"/>
      <c r="L622" s="387"/>
    </row>
    <row r="623" spans="1:12">
      <c r="A623" s="387"/>
      <c r="B623" s="6"/>
      <c r="C623" s="6"/>
      <c r="D623" s="6"/>
      <c r="E623" s="6"/>
      <c r="F623" s="6"/>
      <c r="G623" s="6"/>
      <c r="H623" s="6"/>
      <c r="I623" s="387"/>
      <c r="J623" s="6"/>
      <c r="K623" s="6"/>
      <c r="L623" s="387"/>
    </row>
    <row r="624" spans="1:12">
      <c r="A624" s="387"/>
      <c r="B624" s="6"/>
      <c r="C624" s="6"/>
      <c r="D624" s="6"/>
      <c r="E624" s="6"/>
      <c r="F624" s="6"/>
      <c r="G624" s="6"/>
      <c r="H624" s="6"/>
      <c r="I624" s="387"/>
      <c r="J624" s="6"/>
      <c r="K624" s="6"/>
      <c r="L624" s="387"/>
    </row>
    <row r="625" spans="1:12">
      <c r="A625" s="387"/>
      <c r="B625" s="6"/>
      <c r="C625" s="6"/>
      <c r="D625" s="6"/>
      <c r="E625" s="6"/>
      <c r="F625" s="6"/>
      <c r="G625" s="6"/>
      <c r="H625" s="6"/>
      <c r="I625" s="387"/>
      <c r="J625" s="6"/>
      <c r="K625" s="6"/>
      <c r="L625" s="387"/>
    </row>
    <row r="626" spans="1:12">
      <c r="A626" s="387"/>
      <c r="B626" s="6"/>
      <c r="C626" s="6"/>
      <c r="D626" s="6"/>
      <c r="E626" s="6"/>
      <c r="F626" s="6"/>
      <c r="G626" s="6"/>
      <c r="H626" s="6"/>
      <c r="I626" s="387"/>
      <c r="J626" s="6"/>
      <c r="K626" s="6"/>
      <c r="L626" s="387"/>
    </row>
    <row r="627" spans="1:12">
      <c r="A627" s="387"/>
      <c r="B627" s="6"/>
      <c r="C627" s="6"/>
      <c r="D627" s="6"/>
      <c r="E627" s="6"/>
      <c r="F627" s="6"/>
      <c r="G627" s="6"/>
      <c r="H627" s="6"/>
      <c r="I627" s="387"/>
      <c r="J627" s="6"/>
      <c r="K627" s="6"/>
      <c r="L627" s="387"/>
    </row>
    <row r="628" spans="1:12">
      <c r="A628" s="387"/>
      <c r="B628" s="6"/>
      <c r="C628" s="6"/>
      <c r="D628" s="6"/>
      <c r="E628" s="6"/>
      <c r="F628" s="6"/>
      <c r="G628" s="6"/>
      <c r="H628" s="6"/>
      <c r="I628" s="387"/>
      <c r="J628" s="6"/>
      <c r="K628" s="6"/>
      <c r="L628" s="387"/>
    </row>
    <row r="629" spans="1:12">
      <c r="A629" s="387"/>
      <c r="B629" s="6"/>
      <c r="C629" s="6"/>
      <c r="D629" s="6"/>
      <c r="E629" s="6"/>
      <c r="F629" s="6"/>
      <c r="G629" s="6"/>
      <c r="H629" s="6"/>
      <c r="I629" s="387"/>
      <c r="J629" s="6"/>
      <c r="K629" s="6"/>
      <c r="L629" s="387"/>
    </row>
    <row r="630" spans="1:12">
      <c r="A630" s="387"/>
      <c r="B630" s="6"/>
      <c r="C630" s="6"/>
      <c r="D630" s="6"/>
      <c r="E630" s="6"/>
      <c r="F630" s="6"/>
      <c r="G630" s="6"/>
      <c r="H630" s="6"/>
      <c r="I630" s="387"/>
      <c r="J630" s="6"/>
      <c r="K630" s="6"/>
      <c r="L630" s="387"/>
    </row>
    <row r="631" spans="1:12">
      <c r="A631" s="387"/>
      <c r="B631" s="6"/>
      <c r="C631" s="6"/>
      <c r="D631" s="6"/>
      <c r="E631" s="6"/>
      <c r="F631" s="6"/>
      <c r="G631" s="6"/>
      <c r="H631" s="6"/>
      <c r="I631" s="387"/>
      <c r="J631" s="6"/>
      <c r="K631" s="6"/>
      <c r="L631" s="387"/>
    </row>
    <row r="632" spans="1:12">
      <c r="A632" s="387"/>
      <c r="B632" s="6"/>
      <c r="C632" s="6"/>
      <c r="D632" s="6"/>
      <c r="E632" s="6"/>
      <c r="F632" s="6"/>
      <c r="G632" s="6"/>
      <c r="H632" s="6"/>
      <c r="I632" s="387"/>
      <c r="J632" s="6"/>
      <c r="K632" s="6"/>
      <c r="L632" s="387"/>
    </row>
    <row r="633" spans="1:12">
      <c r="A633" s="387"/>
      <c r="B633" s="6"/>
      <c r="C633" s="6"/>
      <c r="D633" s="6"/>
      <c r="E633" s="6"/>
      <c r="F633" s="6"/>
      <c r="G633" s="6"/>
      <c r="H633" s="6"/>
      <c r="I633" s="387"/>
      <c r="J633" s="6"/>
      <c r="K633" s="6"/>
      <c r="L633" s="387"/>
    </row>
    <row r="634" spans="1:12">
      <c r="A634" s="387"/>
      <c r="B634" s="6"/>
      <c r="C634" s="6"/>
      <c r="D634" s="6"/>
      <c r="E634" s="6"/>
      <c r="F634" s="6"/>
      <c r="G634" s="6"/>
      <c r="H634" s="6"/>
      <c r="I634" s="387"/>
      <c r="J634" s="6"/>
      <c r="K634" s="6"/>
      <c r="L634" s="387"/>
    </row>
    <row r="635" spans="1:12">
      <c r="A635" s="387"/>
      <c r="B635" s="6"/>
      <c r="C635" s="6"/>
      <c r="D635" s="6"/>
      <c r="E635" s="6"/>
      <c r="F635" s="6"/>
      <c r="G635" s="6"/>
      <c r="H635" s="6"/>
      <c r="I635" s="387"/>
      <c r="J635" s="6"/>
      <c r="K635" s="6"/>
      <c r="L635" s="387"/>
    </row>
    <row r="636" spans="1:12">
      <c r="A636" s="387"/>
      <c r="B636" s="6"/>
      <c r="C636" s="6"/>
      <c r="D636" s="6"/>
      <c r="E636" s="6"/>
      <c r="F636" s="6"/>
      <c r="G636" s="6"/>
      <c r="H636" s="6"/>
      <c r="I636" s="387"/>
      <c r="J636" s="6"/>
      <c r="K636" s="6"/>
      <c r="L636" s="387"/>
    </row>
    <row r="637" spans="1:12">
      <c r="A637" s="387"/>
      <c r="B637" s="6"/>
      <c r="C637" s="6"/>
      <c r="D637" s="6"/>
      <c r="E637" s="6"/>
      <c r="F637" s="6"/>
      <c r="G637" s="6"/>
      <c r="H637" s="6"/>
      <c r="I637" s="387"/>
      <c r="J637" s="6"/>
      <c r="K637" s="6"/>
      <c r="L637" s="387"/>
    </row>
    <row r="638" spans="1:12">
      <c r="A638" s="387"/>
      <c r="B638" s="6"/>
      <c r="C638" s="6"/>
      <c r="D638" s="6"/>
      <c r="E638" s="6"/>
      <c r="F638" s="6"/>
      <c r="G638" s="6"/>
      <c r="H638" s="6"/>
      <c r="I638" s="387"/>
      <c r="J638" s="6"/>
      <c r="K638" s="6"/>
      <c r="L638" s="387"/>
    </row>
    <row r="639" spans="1:12">
      <c r="A639" s="387"/>
      <c r="B639" s="6"/>
      <c r="C639" s="6"/>
      <c r="D639" s="6"/>
      <c r="E639" s="6"/>
      <c r="F639" s="6"/>
      <c r="G639" s="6"/>
      <c r="H639" s="6"/>
      <c r="I639" s="387"/>
      <c r="J639" s="6"/>
      <c r="K639" s="6"/>
      <c r="L639" s="387"/>
    </row>
    <row r="640" spans="1:12">
      <c r="A640" s="387"/>
      <c r="B640" s="6"/>
      <c r="C640" s="6"/>
      <c r="D640" s="6"/>
      <c r="E640" s="6"/>
      <c r="F640" s="6"/>
      <c r="G640" s="6"/>
      <c r="H640" s="6"/>
      <c r="I640" s="387"/>
      <c r="J640" s="6"/>
      <c r="K640" s="6"/>
      <c r="L640" s="387"/>
    </row>
    <row r="641" spans="1:12">
      <c r="A641" s="387"/>
      <c r="B641" s="6"/>
      <c r="C641" s="6"/>
      <c r="D641" s="6"/>
      <c r="E641" s="6"/>
      <c r="F641" s="6"/>
      <c r="G641" s="6"/>
      <c r="H641" s="6"/>
      <c r="I641" s="387"/>
      <c r="J641" s="6"/>
      <c r="K641" s="6"/>
      <c r="L641" s="387"/>
    </row>
    <row r="642" spans="1:12">
      <c r="A642" s="387"/>
      <c r="B642" s="6"/>
      <c r="C642" s="6"/>
      <c r="D642" s="6"/>
      <c r="E642" s="6"/>
      <c r="F642" s="6"/>
      <c r="G642" s="6"/>
      <c r="H642" s="6"/>
      <c r="I642" s="387"/>
      <c r="J642" s="6"/>
      <c r="K642" s="6"/>
      <c r="L642" s="387"/>
    </row>
    <row r="643" spans="1:12">
      <c r="A643" s="387"/>
      <c r="B643" s="6"/>
      <c r="C643" s="6"/>
      <c r="D643" s="6"/>
      <c r="E643" s="6"/>
      <c r="F643" s="6"/>
      <c r="G643" s="6"/>
      <c r="H643" s="6"/>
      <c r="I643" s="387"/>
      <c r="J643" s="6"/>
      <c r="K643" s="6"/>
      <c r="L643" s="387"/>
    </row>
    <row r="644" spans="1:12">
      <c r="A644" s="387"/>
      <c r="B644" s="6"/>
      <c r="C644" s="6"/>
      <c r="D644" s="6"/>
      <c r="E644" s="6"/>
      <c r="F644" s="6"/>
      <c r="G644" s="6"/>
      <c r="H644" s="6"/>
      <c r="I644" s="387"/>
      <c r="J644" s="6"/>
      <c r="K644" s="6"/>
      <c r="L644" s="387"/>
    </row>
    <row r="645" spans="1:12">
      <c r="A645" s="387"/>
      <c r="B645" s="6"/>
      <c r="C645" s="6"/>
      <c r="D645" s="6"/>
      <c r="E645" s="6"/>
      <c r="F645" s="6"/>
      <c r="G645" s="6"/>
      <c r="H645" s="6"/>
      <c r="I645" s="387"/>
      <c r="J645" s="6"/>
      <c r="K645" s="6"/>
      <c r="L645" s="387"/>
    </row>
    <row r="646" spans="1:12">
      <c r="A646" s="387"/>
      <c r="B646" s="6"/>
      <c r="C646" s="6"/>
      <c r="D646" s="6"/>
      <c r="E646" s="6"/>
      <c r="F646" s="6"/>
      <c r="G646" s="6"/>
      <c r="H646" s="6"/>
      <c r="I646" s="387"/>
      <c r="J646" s="6"/>
      <c r="K646" s="6"/>
      <c r="L646" s="387"/>
    </row>
    <row r="647" spans="1:12">
      <c r="A647" s="387"/>
      <c r="B647" s="6"/>
      <c r="C647" s="6"/>
      <c r="D647" s="6"/>
      <c r="E647" s="6"/>
      <c r="F647" s="6"/>
      <c r="G647" s="6"/>
      <c r="H647" s="6"/>
      <c r="I647" s="387"/>
      <c r="J647" s="6"/>
      <c r="K647" s="6"/>
      <c r="L647" s="387"/>
    </row>
    <row r="648" spans="1:12">
      <c r="A648" s="387"/>
      <c r="B648" s="6"/>
      <c r="C648" s="6"/>
      <c r="D648" s="6"/>
      <c r="E648" s="6"/>
      <c r="F648" s="6"/>
      <c r="G648" s="6"/>
      <c r="H648" s="6"/>
      <c r="I648" s="387"/>
      <c r="J648" s="6"/>
      <c r="K648" s="6"/>
      <c r="L648" s="387"/>
    </row>
    <row r="649" spans="1:12">
      <c r="A649" s="387"/>
      <c r="B649" s="6"/>
      <c r="C649" s="6"/>
      <c r="D649" s="6"/>
      <c r="E649" s="6"/>
      <c r="F649" s="6"/>
      <c r="G649" s="6"/>
      <c r="H649" s="6"/>
      <c r="I649" s="387"/>
      <c r="J649" s="6"/>
      <c r="K649" s="6"/>
      <c r="L649" s="387"/>
    </row>
    <row r="650" spans="1:12">
      <c r="A650" s="387"/>
      <c r="B650" s="6"/>
      <c r="C650" s="6"/>
      <c r="D650" s="6"/>
      <c r="E650" s="6"/>
      <c r="F650" s="6"/>
      <c r="G650" s="6"/>
      <c r="H650" s="6"/>
      <c r="I650" s="387"/>
      <c r="J650" s="6"/>
      <c r="K650" s="6"/>
      <c r="L650" s="387"/>
    </row>
    <row r="651" spans="1:12">
      <c r="A651" s="387"/>
      <c r="B651" s="6"/>
      <c r="C651" s="6"/>
      <c r="D651" s="6"/>
      <c r="E651" s="6"/>
      <c r="F651" s="6"/>
      <c r="G651" s="6"/>
      <c r="H651" s="6"/>
      <c r="I651" s="387"/>
      <c r="J651" s="6"/>
      <c r="K651" s="6"/>
      <c r="L651" s="387"/>
    </row>
    <row r="652" spans="1:12">
      <c r="A652" s="387"/>
      <c r="B652" s="6"/>
      <c r="C652" s="6"/>
      <c r="D652" s="6"/>
      <c r="E652" s="6"/>
      <c r="F652" s="6"/>
      <c r="G652" s="6"/>
      <c r="H652" s="6"/>
      <c r="I652" s="387"/>
      <c r="J652" s="6"/>
      <c r="K652" s="6"/>
      <c r="L652" s="387"/>
    </row>
    <row r="653" spans="1:12">
      <c r="A653" s="387"/>
      <c r="B653" s="6"/>
      <c r="C653" s="6"/>
      <c r="D653" s="6"/>
      <c r="E653" s="6"/>
      <c r="F653" s="6"/>
      <c r="G653" s="6"/>
      <c r="H653" s="6"/>
      <c r="I653" s="387"/>
      <c r="J653" s="6"/>
      <c r="K653" s="6"/>
      <c r="L653" s="387"/>
    </row>
    <row r="654" spans="1:12">
      <c r="A654" s="387"/>
      <c r="B654" s="6"/>
      <c r="C654" s="6"/>
      <c r="D654" s="6"/>
      <c r="E654" s="6"/>
      <c r="F654" s="6"/>
      <c r="G654" s="6"/>
      <c r="H654" s="6"/>
      <c r="I654" s="387"/>
      <c r="J654" s="6"/>
      <c r="K654" s="6"/>
      <c r="L654" s="387"/>
    </row>
    <row r="655" spans="1:12">
      <c r="A655" s="387"/>
      <c r="B655" s="6"/>
      <c r="C655" s="6"/>
      <c r="D655" s="6"/>
      <c r="E655" s="6"/>
      <c r="F655" s="6"/>
      <c r="G655" s="6"/>
      <c r="H655" s="6"/>
      <c r="I655" s="387"/>
      <c r="J655" s="6"/>
      <c r="K655" s="6"/>
      <c r="L655" s="387"/>
    </row>
    <row r="656" spans="1:12">
      <c r="A656" s="387"/>
      <c r="B656" s="6"/>
      <c r="C656" s="6"/>
      <c r="D656" s="6"/>
      <c r="E656" s="6"/>
      <c r="F656" s="6"/>
      <c r="G656" s="6"/>
      <c r="H656" s="6"/>
      <c r="I656" s="387"/>
      <c r="J656" s="6"/>
      <c r="K656" s="6"/>
      <c r="L656" s="387"/>
    </row>
    <row r="657" spans="1:12">
      <c r="A657" s="387"/>
      <c r="B657" s="6"/>
      <c r="C657" s="6"/>
      <c r="D657" s="6"/>
      <c r="E657" s="6"/>
      <c r="F657" s="6"/>
      <c r="G657" s="6"/>
      <c r="H657" s="6"/>
      <c r="I657" s="387"/>
      <c r="J657" s="6"/>
      <c r="K657" s="6"/>
      <c r="L657" s="387"/>
    </row>
    <row r="658" spans="1:12">
      <c r="A658" s="387"/>
      <c r="B658" s="6"/>
      <c r="C658" s="6"/>
      <c r="D658" s="6"/>
      <c r="E658" s="6"/>
      <c r="F658" s="6"/>
      <c r="G658" s="6"/>
      <c r="H658" s="6"/>
      <c r="I658" s="387"/>
      <c r="J658" s="6"/>
      <c r="K658" s="6"/>
      <c r="L658" s="387"/>
    </row>
    <row r="659" spans="1:12">
      <c r="A659" s="387"/>
      <c r="B659" s="6"/>
      <c r="C659" s="6"/>
      <c r="D659" s="6"/>
      <c r="E659" s="6"/>
      <c r="F659" s="6"/>
      <c r="G659" s="6"/>
      <c r="H659" s="6"/>
      <c r="I659" s="387"/>
      <c r="J659" s="6"/>
      <c r="K659" s="6"/>
      <c r="L659" s="387"/>
    </row>
    <row r="660" spans="1:12">
      <c r="A660" s="387"/>
      <c r="B660" s="6"/>
      <c r="C660" s="6"/>
      <c r="D660" s="6"/>
      <c r="E660" s="6"/>
      <c r="F660" s="6"/>
      <c r="G660" s="6"/>
      <c r="H660" s="6"/>
      <c r="I660" s="387"/>
      <c r="J660" s="6"/>
      <c r="K660" s="6"/>
      <c r="L660" s="387"/>
    </row>
    <row r="661" spans="1:12">
      <c r="A661" s="387"/>
      <c r="B661" s="6"/>
      <c r="C661" s="6"/>
      <c r="D661" s="6"/>
      <c r="E661" s="6"/>
      <c r="F661" s="6"/>
      <c r="G661" s="6"/>
      <c r="H661" s="6"/>
      <c r="I661" s="387"/>
      <c r="J661" s="6"/>
      <c r="K661" s="6"/>
      <c r="L661" s="387"/>
    </row>
    <row r="662" spans="1:12">
      <c r="A662" s="387"/>
      <c r="B662" s="6"/>
      <c r="C662" s="6"/>
      <c r="D662" s="6"/>
      <c r="E662" s="6"/>
      <c r="F662" s="6"/>
      <c r="G662" s="6"/>
      <c r="H662" s="6"/>
      <c r="I662" s="387"/>
      <c r="J662" s="6"/>
      <c r="K662" s="6"/>
      <c r="L662" s="387"/>
    </row>
    <row r="663" spans="1:12">
      <c r="A663" s="387"/>
      <c r="B663" s="6"/>
      <c r="C663" s="6"/>
      <c r="D663" s="6"/>
      <c r="E663" s="6"/>
      <c r="F663" s="6"/>
      <c r="G663" s="6"/>
      <c r="H663" s="6"/>
      <c r="I663" s="387"/>
      <c r="J663" s="6"/>
      <c r="K663" s="6"/>
      <c r="L663" s="387"/>
    </row>
    <row r="664" spans="1:12">
      <c r="A664" s="387"/>
      <c r="B664" s="6"/>
      <c r="C664" s="6"/>
      <c r="D664" s="6"/>
      <c r="E664" s="6"/>
      <c r="F664" s="6"/>
      <c r="G664" s="6"/>
      <c r="H664" s="6"/>
      <c r="I664" s="387"/>
      <c r="J664" s="6"/>
      <c r="K664" s="6"/>
      <c r="L664" s="387"/>
    </row>
    <row r="665" spans="1:12">
      <c r="A665" s="387"/>
      <c r="B665" s="6"/>
      <c r="C665" s="6"/>
      <c r="D665" s="6"/>
      <c r="E665" s="6"/>
      <c r="F665" s="6"/>
      <c r="G665" s="6"/>
      <c r="H665" s="6"/>
      <c r="I665" s="387"/>
      <c r="J665" s="6"/>
      <c r="K665" s="6"/>
      <c r="L665" s="387"/>
    </row>
    <row r="666" spans="1:12">
      <c r="A666" s="387"/>
      <c r="B666" s="6"/>
      <c r="C666" s="6"/>
      <c r="D666" s="6"/>
      <c r="E666" s="6"/>
      <c r="F666" s="6"/>
      <c r="G666" s="6"/>
      <c r="H666" s="6"/>
      <c r="I666" s="387"/>
      <c r="J666" s="6"/>
      <c r="K666" s="6"/>
      <c r="L666" s="387"/>
    </row>
    <row r="667" spans="1:12">
      <c r="A667" s="387"/>
      <c r="B667" s="6"/>
      <c r="C667" s="6"/>
      <c r="D667" s="6"/>
      <c r="E667" s="6"/>
      <c r="F667" s="6"/>
      <c r="G667" s="6"/>
      <c r="H667" s="6"/>
      <c r="I667" s="387"/>
      <c r="J667" s="6"/>
      <c r="K667" s="6"/>
      <c r="L667" s="387"/>
    </row>
    <row r="668" spans="1:12">
      <c r="A668" s="387"/>
      <c r="B668" s="6"/>
      <c r="C668" s="6"/>
      <c r="D668" s="6"/>
      <c r="E668" s="6"/>
      <c r="F668" s="6"/>
      <c r="G668" s="6"/>
      <c r="H668" s="6"/>
      <c r="I668" s="387"/>
      <c r="J668" s="6"/>
      <c r="K668" s="6"/>
      <c r="L668" s="387"/>
    </row>
    <row r="669" spans="1:12">
      <c r="A669" s="387"/>
      <c r="B669" s="6"/>
      <c r="C669" s="6"/>
      <c r="D669" s="6"/>
      <c r="E669" s="6"/>
      <c r="F669" s="6"/>
      <c r="G669" s="6"/>
      <c r="H669" s="6"/>
      <c r="I669" s="387"/>
      <c r="J669" s="6"/>
      <c r="K669" s="6"/>
      <c r="L669" s="387"/>
    </row>
    <row r="670" spans="1:12">
      <c r="A670" s="387"/>
      <c r="B670" s="6"/>
      <c r="C670" s="6"/>
      <c r="D670" s="6"/>
      <c r="E670" s="6"/>
      <c r="F670" s="6"/>
      <c r="G670" s="6"/>
      <c r="H670" s="6"/>
      <c r="I670" s="387"/>
      <c r="J670" s="6"/>
      <c r="K670" s="6"/>
      <c r="L670" s="387"/>
    </row>
    <row r="671" spans="1:12">
      <c r="A671" s="387"/>
      <c r="B671" s="6"/>
      <c r="C671" s="6"/>
      <c r="D671" s="6"/>
      <c r="E671" s="6"/>
      <c r="F671" s="6"/>
      <c r="G671" s="6"/>
      <c r="H671" s="6"/>
      <c r="I671" s="387"/>
      <c r="J671" s="6"/>
      <c r="K671" s="6"/>
      <c r="L671" s="387"/>
    </row>
    <row r="672" spans="1:12">
      <c r="A672" s="387"/>
      <c r="B672" s="6"/>
      <c r="C672" s="6"/>
      <c r="D672" s="6"/>
      <c r="E672" s="6"/>
      <c r="F672" s="6"/>
      <c r="G672" s="6"/>
      <c r="H672" s="6"/>
      <c r="I672" s="387"/>
      <c r="J672" s="6"/>
      <c r="K672" s="6"/>
      <c r="L672" s="387"/>
    </row>
    <row r="673" spans="1:12">
      <c r="A673" s="387"/>
      <c r="B673" s="6"/>
      <c r="C673" s="6"/>
      <c r="D673" s="6"/>
      <c r="E673" s="6"/>
      <c r="F673" s="6"/>
      <c r="G673" s="6"/>
      <c r="H673" s="6"/>
      <c r="I673" s="387"/>
      <c r="J673" s="6"/>
      <c r="K673" s="6"/>
      <c r="L673" s="387"/>
    </row>
    <row r="674" spans="1:12">
      <c r="A674" s="387"/>
      <c r="B674" s="6"/>
      <c r="C674" s="6"/>
      <c r="D674" s="6"/>
      <c r="E674" s="6"/>
      <c r="F674" s="6"/>
      <c r="G674" s="6"/>
      <c r="H674" s="6"/>
      <c r="I674" s="387"/>
      <c r="J674" s="6"/>
      <c r="K674" s="6"/>
      <c r="L674" s="387"/>
    </row>
    <row r="675" spans="1:12">
      <c r="A675" s="387"/>
      <c r="B675" s="6"/>
      <c r="C675" s="6"/>
      <c r="D675" s="6"/>
      <c r="E675" s="6"/>
      <c r="F675" s="6"/>
      <c r="G675" s="6"/>
      <c r="H675" s="6"/>
      <c r="I675" s="387"/>
      <c r="J675" s="6"/>
      <c r="K675" s="6"/>
      <c r="L675" s="387"/>
    </row>
    <row r="676" spans="1:12">
      <c r="A676" s="387"/>
      <c r="B676" s="6"/>
      <c r="C676" s="6"/>
      <c r="D676" s="6"/>
      <c r="E676" s="6"/>
      <c r="F676" s="6"/>
      <c r="G676" s="6"/>
      <c r="H676" s="6"/>
      <c r="I676" s="387"/>
      <c r="J676" s="6"/>
      <c r="K676" s="6"/>
      <c r="L676" s="387"/>
    </row>
    <row r="677" spans="1:12">
      <c r="A677" s="387"/>
      <c r="B677" s="6"/>
      <c r="C677" s="6"/>
      <c r="D677" s="6"/>
      <c r="E677" s="6"/>
      <c r="F677" s="6"/>
      <c r="G677" s="6"/>
      <c r="H677" s="6"/>
      <c r="I677" s="387"/>
      <c r="J677" s="6"/>
      <c r="K677" s="6"/>
      <c r="L677" s="387"/>
    </row>
    <row r="678" spans="1:12">
      <c r="A678" s="387"/>
      <c r="B678" s="6"/>
      <c r="C678" s="6"/>
      <c r="D678" s="6"/>
      <c r="E678" s="6"/>
      <c r="F678" s="6"/>
      <c r="G678" s="6"/>
      <c r="H678" s="6"/>
      <c r="I678" s="387"/>
      <c r="J678" s="6"/>
      <c r="K678" s="6"/>
      <c r="L678" s="387"/>
    </row>
    <row r="679" spans="1:12">
      <c r="A679" s="387"/>
      <c r="B679" s="6"/>
      <c r="C679" s="6"/>
      <c r="D679" s="6"/>
      <c r="E679" s="6"/>
      <c r="F679" s="6"/>
      <c r="G679" s="6"/>
      <c r="H679" s="6"/>
      <c r="I679" s="387"/>
      <c r="J679" s="6"/>
      <c r="K679" s="6"/>
      <c r="L679" s="387"/>
    </row>
    <row r="680" spans="1:12">
      <c r="A680" s="387"/>
      <c r="B680" s="6"/>
      <c r="C680" s="6"/>
      <c r="D680" s="6"/>
      <c r="E680" s="6"/>
      <c r="F680" s="6"/>
      <c r="G680" s="6"/>
      <c r="H680" s="6"/>
      <c r="I680" s="387"/>
      <c r="J680" s="6"/>
      <c r="K680" s="6"/>
      <c r="L680" s="387"/>
    </row>
    <row r="681" spans="1:12">
      <c r="A681" s="387"/>
      <c r="B681" s="6"/>
      <c r="C681" s="6"/>
      <c r="D681" s="6"/>
      <c r="E681" s="6"/>
      <c r="F681" s="6"/>
      <c r="G681" s="6"/>
      <c r="H681" s="6"/>
      <c r="I681" s="387"/>
      <c r="J681" s="6"/>
      <c r="K681" s="6"/>
      <c r="L681" s="387"/>
    </row>
    <row r="682" spans="1:12">
      <c r="A682" s="387"/>
      <c r="B682" s="6"/>
      <c r="C682" s="6"/>
      <c r="D682" s="6"/>
      <c r="E682" s="6"/>
      <c r="F682" s="6"/>
      <c r="G682" s="6"/>
      <c r="H682" s="6"/>
      <c r="I682" s="387"/>
      <c r="J682" s="6"/>
      <c r="K682" s="6"/>
      <c r="L682" s="387"/>
    </row>
    <row r="683" spans="1:12">
      <c r="A683" s="387"/>
      <c r="B683" s="6"/>
      <c r="C683" s="6"/>
      <c r="D683" s="6"/>
      <c r="E683" s="6"/>
      <c r="F683" s="6"/>
      <c r="G683" s="6"/>
      <c r="H683" s="6"/>
      <c r="I683" s="387"/>
      <c r="J683" s="6"/>
      <c r="K683" s="6"/>
      <c r="L683" s="387"/>
    </row>
    <row r="684" spans="1:12">
      <c r="A684" s="387"/>
      <c r="B684" s="6"/>
      <c r="C684" s="6"/>
      <c r="D684" s="6"/>
      <c r="E684" s="6"/>
      <c r="F684" s="6"/>
      <c r="G684" s="6"/>
      <c r="H684" s="6"/>
      <c r="I684" s="387"/>
      <c r="J684" s="6"/>
      <c r="K684" s="6"/>
      <c r="L684" s="387"/>
    </row>
    <row r="685" spans="1:12">
      <c r="A685" s="387"/>
      <c r="B685" s="6"/>
      <c r="C685" s="6"/>
      <c r="D685" s="6"/>
      <c r="E685" s="6"/>
      <c r="F685" s="6"/>
      <c r="G685" s="6"/>
      <c r="H685" s="6"/>
      <c r="I685" s="387"/>
      <c r="J685" s="6"/>
      <c r="K685" s="6"/>
      <c r="L685" s="387"/>
    </row>
    <row r="686" spans="1:12">
      <c r="A686" s="387"/>
      <c r="B686" s="6"/>
      <c r="C686" s="6"/>
      <c r="D686" s="6"/>
      <c r="E686" s="6"/>
      <c r="F686" s="6"/>
      <c r="G686" s="6"/>
      <c r="H686" s="6"/>
      <c r="I686" s="387"/>
      <c r="J686" s="6"/>
      <c r="K686" s="6"/>
      <c r="L686" s="387"/>
    </row>
    <row r="687" spans="1:12">
      <c r="A687" s="387"/>
      <c r="B687" s="6"/>
      <c r="C687" s="6"/>
      <c r="D687" s="6"/>
      <c r="E687" s="6"/>
      <c r="F687" s="6"/>
      <c r="G687" s="6"/>
      <c r="H687" s="6"/>
      <c r="I687" s="387"/>
      <c r="J687" s="6"/>
      <c r="K687" s="6"/>
      <c r="L687" s="387"/>
    </row>
    <row r="688" spans="1:12">
      <c r="A688" s="387"/>
      <c r="B688" s="6"/>
      <c r="C688" s="6"/>
      <c r="D688" s="6"/>
      <c r="E688" s="6"/>
      <c r="F688" s="6"/>
      <c r="G688" s="6"/>
      <c r="H688" s="6"/>
      <c r="I688" s="387"/>
      <c r="J688" s="6"/>
      <c r="K688" s="6"/>
      <c r="L688" s="387"/>
    </row>
    <row r="689" spans="1:12">
      <c r="A689" s="387"/>
      <c r="B689" s="6"/>
      <c r="C689" s="6"/>
      <c r="D689" s="6"/>
      <c r="E689" s="6"/>
      <c r="F689" s="6"/>
      <c r="G689" s="6"/>
      <c r="H689" s="6"/>
      <c r="I689" s="387"/>
      <c r="J689" s="6"/>
      <c r="K689" s="6"/>
      <c r="L689" s="387"/>
    </row>
    <row r="690" spans="1:12">
      <c r="A690" s="387"/>
      <c r="B690" s="6"/>
      <c r="C690" s="6"/>
      <c r="D690" s="6"/>
      <c r="E690" s="6"/>
      <c r="F690" s="6"/>
      <c r="G690" s="6"/>
      <c r="H690" s="6"/>
      <c r="I690" s="387"/>
      <c r="J690" s="6"/>
      <c r="K690" s="6"/>
      <c r="L690" s="387"/>
    </row>
    <row r="691" spans="1:12">
      <c r="A691" s="387"/>
      <c r="B691" s="6"/>
      <c r="C691" s="6"/>
      <c r="D691" s="6"/>
      <c r="E691" s="6"/>
      <c r="F691" s="6"/>
      <c r="G691" s="6"/>
      <c r="H691" s="6"/>
      <c r="I691" s="387"/>
      <c r="J691" s="6"/>
      <c r="K691" s="6"/>
      <c r="L691" s="387"/>
    </row>
    <row r="692" spans="1:12">
      <c r="A692" s="387"/>
      <c r="B692" s="6"/>
      <c r="C692" s="6"/>
      <c r="D692" s="6"/>
      <c r="E692" s="6"/>
      <c r="F692" s="6"/>
      <c r="G692" s="6"/>
      <c r="H692" s="6"/>
      <c r="I692" s="387"/>
      <c r="J692" s="6"/>
      <c r="K692" s="6"/>
      <c r="L692" s="387"/>
    </row>
    <row r="693" spans="1:12">
      <c r="A693" s="387"/>
      <c r="B693" s="6"/>
      <c r="C693" s="6"/>
      <c r="D693" s="6"/>
      <c r="E693" s="6"/>
      <c r="F693" s="6"/>
      <c r="G693" s="6"/>
      <c r="H693" s="6"/>
      <c r="I693" s="387"/>
      <c r="J693" s="6"/>
      <c r="K693" s="6"/>
      <c r="L693" s="387"/>
    </row>
    <row r="694" spans="1:12">
      <c r="A694" s="387"/>
      <c r="B694" s="6"/>
      <c r="C694" s="6"/>
      <c r="D694" s="6"/>
      <c r="E694" s="6"/>
      <c r="F694" s="6"/>
      <c r="G694" s="6"/>
      <c r="H694" s="6"/>
      <c r="I694" s="387"/>
      <c r="J694" s="6"/>
      <c r="K694" s="6"/>
      <c r="L694" s="387"/>
    </row>
    <row r="695" spans="1:12">
      <c r="A695" s="387"/>
      <c r="B695" s="6"/>
      <c r="C695" s="6"/>
      <c r="D695" s="6"/>
      <c r="E695" s="6"/>
      <c r="F695" s="6"/>
      <c r="G695" s="6"/>
      <c r="H695" s="6"/>
      <c r="I695" s="387"/>
      <c r="J695" s="6"/>
      <c r="K695" s="6"/>
      <c r="L695" s="387"/>
    </row>
    <row r="696" spans="1:12">
      <c r="A696" s="387"/>
      <c r="B696" s="6"/>
      <c r="C696" s="6"/>
      <c r="D696" s="6"/>
      <c r="E696" s="6"/>
      <c r="F696" s="6"/>
      <c r="G696" s="6"/>
      <c r="H696" s="6"/>
      <c r="I696" s="387"/>
      <c r="J696" s="6"/>
      <c r="K696" s="6"/>
      <c r="L696" s="387"/>
    </row>
    <row r="697" spans="1:12">
      <c r="A697" s="387"/>
      <c r="B697" s="6"/>
      <c r="C697" s="6"/>
      <c r="D697" s="6"/>
      <c r="E697" s="6"/>
      <c r="F697" s="6"/>
      <c r="G697" s="6"/>
      <c r="H697" s="6"/>
      <c r="I697" s="387"/>
      <c r="J697" s="6"/>
      <c r="K697" s="6"/>
      <c r="L697" s="387"/>
    </row>
    <row r="698" spans="1:12">
      <c r="A698" s="387"/>
      <c r="B698" s="6"/>
      <c r="C698" s="6"/>
      <c r="D698" s="6"/>
      <c r="E698" s="6"/>
      <c r="F698" s="6"/>
      <c r="G698" s="6"/>
      <c r="H698" s="6"/>
      <c r="I698" s="387"/>
      <c r="J698" s="6"/>
      <c r="K698" s="6"/>
      <c r="L698" s="387"/>
    </row>
    <row r="699" spans="1:12">
      <c r="A699" s="387"/>
      <c r="B699" s="6"/>
      <c r="C699" s="6"/>
      <c r="D699" s="6"/>
      <c r="E699" s="6"/>
      <c r="F699" s="6"/>
      <c r="G699" s="6"/>
      <c r="H699" s="6"/>
      <c r="I699" s="387"/>
      <c r="J699" s="6"/>
      <c r="K699" s="6"/>
      <c r="L699" s="387"/>
    </row>
    <row r="700" spans="1:12">
      <c r="A700" s="387"/>
      <c r="B700" s="6"/>
      <c r="C700" s="6"/>
      <c r="D700" s="6"/>
      <c r="E700" s="6"/>
      <c r="F700" s="6"/>
      <c r="G700" s="6"/>
      <c r="H700" s="6"/>
      <c r="I700" s="387"/>
      <c r="J700" s="6"/>
      <c r="K700" s="6"/>
      <c r="L700" s="387"/>
    </row>
    <row r="701" spans="1:12">
      <c r="A701" s="387"/>
      <c r="B701" s="6"/>
      <c r="C701" s="6"/>
      <c r="D701" s="6"/>
      <c r="E701" s="6"/>
      <c r="F701" s="6"/>
      <c r="G701" s="6"/>
      <c r="H701" s="6"/>
      <c r="I701" s="387"/>
      <c r="J701" s="6"/>
      <c r="K701" s="6"/>
      <c r="L701" s="387"/>
    </row>
    <row r="702" spans="1:12">
      <c r="A702" s="387"/>
      <c r="B702" s="6"/>
      <c r="C702" s="6"/>
      <c r="D702" s="6"/>
      <c r="E702" s="6"/>
      <c r="F702" s="6"/>
      <c r="G702" s="6"/>
      <c r="H702" s="6"/>
      <c r="I702" s="387"/>
      <c r="J702" s="6"/>
      <c r="K702" s="6"/>
      <c r="L702" s="387"/>
    </row>
    <row r="703" spans="1:12">
      <c r="A703" s="387"/>
      <c r="B703" s="6"/>
      <c r="C703" s="6"/>
      <c r="D703" s="6"/>
      <c r="E703" s="6"/>
      <c r="F703" s="6"/>
      <c r="G703" s="6"/>
      <c r="H703" s="6"/>
      <c r="I703" s="387"/>
      <c r="J703" s="6"/>
      <c r="K703" s="6"/>
      <c r="L703" s="387"/>
    </row>
    <row r="704" spans="1:12">
      <c r="A704" s="387"/>
      <c r="B704" s="6"/>
      <c r="C704" s="6"/>
      <c r="D704" s="6"/>
      <c r="E704" s="6"/>
      <c r="F704" s="6"/>
      <c r="G704" s="6"/>
      <c r="H704" s="6"/>
      <c r="I704" s="387"/>
      <c r="J704" s="6"/>
      <c r="K704" s="6"/>
      <c r="L704" s="387"/>
    </row>
    <row r="705" spans="1:12">
      <c r="A705" s="387"/>
      <c r="B705" s="6"/>
      <c r="C705" s="6"/>
      <c r="D705" s="6"/>
      <c r="E705" s="6"/>
      <c r="F705" s="6"/>
      <c r="G705" s="6"/>
      <c r="H705" s="6"/>
      <c r="I705" s="387"/>
      <c r="J705" s="6"/>
      <c r="K705" s="6"/>
      <c r="L705" s="387"/>
    </row>
    <row r="706" spans="1:12">
      <c r="A706" s="387"/>
      <c r="B706" s="6"/>
      <c r="C706" s="6"/>
      <c r="D706" s="6"/>
      <c r="E706" s="6"/>
      <c r="F706" s="6"/>
      <c r="G706" s="6"/>
      <c r="H706" s="6"/>
      <c r="I706" s="387"/>
      <c r="J706" s="6"/>
      <c r="K706" s="6"/>
      <c r="L706" s="387"/>
    </row>
    <row r="707" spans="1:12">
      <c r="A707" s="387"/>
      <c r="B707" s="6"/>
      <c r="C707" s="6"/>
      <c r="D707" s="6"/>
      <c r="E707" s="6"/>
      <c r="F707" s="6"/>
      <c r="G707" s="6"/>
      <c r="H707" s="6"/>
      <c r="I707" s="387"/>
      <c r="J707" s="6"/>
      <c r="K707" s="6"/>
      <c r="L707" s="387"/>
    </row>
    <row r="708" spans="1:12">
      <c r="A708" s="387"/>
      <c r="B708" s="6"/>
      <c r="C708" s="6"/>
      <c r="D708" s="6"/>
      <c r="E708" s="6"/>
      <c r="F708" s="6"/>
      <c r="G708" s="6"/>
      <c r="H708" s="6"/>
      <c r="I708" s="387"/>
      <c r="J708" s="6"/>
      <c r="K708" s="6"/>
      <c r="L708" s="387"/>
    </row>
    <row r="709" spans="1:12">
      <c r="A709" s="387"/>
      <c r="B709" s="6"/>
      <c r="C709" s="6"/>
      <c r="D709" s="6"/>
      <c r="E709" s="6"/>
      <c r="F709" s="6"/>
      <c r="G709" s="6"/>
      <c r="H709" s="6"/>
      <c r="I709" s="387"/>
      <c r="J709" s="6"/>
      <c r="K709" s="6"/>
      <c r="L709" s="387"/>
    </row>
    <row r="710" spans="1:12">
      <c r="A710" s="387"/>
      <c r="B710" s="6"/>
      <c r="C710" s="6"/>
      <c r="D710" s="6"/>
      <c r="E710" s="6"/>
      <c r="F710" s="6"/>
      <c r="G710" s="6"/>
      <c r="H710" s="6"/>
      <c r="I710" s="387"/>
      <c r="J710" s="6"/>
      <c r="K710" s="6"/>
      <c r="L710" s="387"/>
    </row>
    <row r="711" spans="1:12">
      <c r="A711" s="387"/>
      <c r="B711" s="6"/>
      <c r="C711" s="6"/>
      <c r="D711" s="6"/>
      <c r="E711" s="6"/>
      <c r="F711" s="6"/>
      <c r="G711" s="6"/>
      <c r="H711" s="6"/>
      <c r="I711" s="387"/>
      <c r="J711" s="6"/>
      <c r="K711" s="6"/>
      <c r="L711" s="387"/>
    </row>
    <row r="712" spans="1:12">
      <c r="A712" s="387"/>
      <c r="B712" s="6"/>
      <c r="C712" s="6"/>
      <c r="D712" s="6"/>
      <c r="E712" s="6"/>
      <c r="F712" s="6"/>
      <c r="G712" s="6"/>
      <c r="H712" s="6"/>
      <c r="I712" s="387"/>
      <c r="J712" s="6"/>
      <c r="K712" s="6"/>
      <c r="L712" s="387"/>
    </row>
    <row r="713" spans="1:12">
      <c r="A713" s="387"/>
      <c r="B713" s="6"/>
      <c r="C713" s="6"/>
      <c r="D713" s="6"/>
      <c r="E713" s="6"/>
      <c r="F713" s="6"/>
      <c r="G713" s="6"/>
      <c r="H713" s="6"/>
      <c r="I713" s="387"/>
      <c r="J713" s="6"/>
      <c r="K713" s="6"/>
      <c r="L713" s="387"/>
    </row>
    <row r="714" spans="1:12">
      <c r="A714" s="387"/>
      <c r="B714" s="6"/>
      <c r="C714" s="6"/>
      <c r="D714" s="6"/>
      <c r="E714" s="6"/>
      <c r="F714" s="6"/>
      <c r="G714" s="6"/>
      <c r="H714" s="6"/>
      <c r="I714" s="387"/>
      <c r="J714" s="6"/>
      <c r="K714" s="6"/>
      <c r="L714" s="387"/>
    </row>
    <row r="715" spans="1:12">
      <c r="A715" s="387"/>
      <c r="B715" s="6"/>
      <c r="C715" s="6"/>
      <c r="D715" s="6"/>
      <c r="E715" s="6"/>
      <c r="F715" s="6"/>
      <c r="G715" s="6"/>
      <c r="H715" s="6"/>
      <c r="I715" s="387"/>
      <c r="J715" s="6"/>
      <c r="K715" s="6"/>
      <c r="L715" s="387"/>
    </row>
    <row r="716" spans="1:12">
      <c r="A716" s="387"/>
      <c r="B716" s="6"/>
      <c r="C716" s="6"/>
      <c r="D716" s="6"/>
      <c r="E716" s="6"/>
      <c r="F716" s="6"/>
      <c r="G716" s="6"/>
      <c r="H716" s="6"/>
      <c r="I716" s="387"/>
      <c r="J716" s="6"/>
      <c r="K716" s="6"/>
      <c r="L716" s="387"/>
    </row>
    <row r="717" spans="1:12">
      <c r="A717" s="387"/>
      <c r="B717" s="6"/>
      <c r="C717" s="6"/>
      <c r="D717" s="6"/>
      <c r="E717" s="6"/>
      <c r="F717" s="6"/>
      <c r="G717" s="6"/>
      <c r="H717" s="6"/>
      <c r="I717" s="387"/>
      <c r="J717" s="6"/>
      <c r="K717" s="6"/>
      <c r="L717" s="387"/>
    </row>
    <row r="718" spans="1:12">
      <c r="A718" s="387"/>
      <c r="B718" s="6"/>
      <c r="C718" s="6"/>
      <c r="D718" s="6"/>
      <c r="E718" s="6"/>
      <c r="F718" s="6"/>
      <c r="G718" s="6"/>
      <c r="H718" s="6"/>
      <c r="I718" s="387"/>
      <c r="J718" s="6"/>
      <c r="K718" s="6"/>
      <c r="L718" s="387"/>
    </row>
    <row r="719" spans="1:12">
      <c r="A719" s="387"/>
      <c r="B719" s="6"/>
      <c r="C719" s="6"/>
      <c r="D719" s="6"/>
      <c r="E719" s="6"/>
      <c r="F719" s="6"/>
      <c r="G719" s="6"/>
      <c r="H719" s="6"/>
      <c r="I719" s="387"/>
      <c r="J719" s="6"/>
      <c r="K719" s="6"/>
      <c r="L719" s="387"/>
    </row>
    <row r="720" spans="1:12">
      <c r="A720" s="387"/>
      <c r="B720" s="6"/>
      <c r="C720" s="6"/>
      <c r="D720" s="6"/>
      <c r="E720" s="6"/>
      <c r="F720" s="6"/>
      <c r="G720" s="6"/>
      <c r="H720" s="6"/>
      <c r="I720" s="387"/>
      <c r="J720" s="6"/>
      <c r="K720" s="6"/>
      <c r="L720" s="387"/>
    </row>
    <row r="721" spans="1:12">
      <c r="A721" s="387"/>
      <c r="B721" s="6"/>
      <c r="C721" s="6"/>
      <c r="D721" s="6"/>
      <c r="E721" s="6"/>
      <c r="F721" s="6"/>
      <c r="G721" s="6"/>
      <c r="H721" s="6"/>
      <c r="I721" s="387"/>
      <c r="J721" s="6"/>
      <c r="K721" s="6"/>
      <c r="L721" s="387"/>
    </row>
    <row r="722" spans="1:12">
      <c r="A722" s="387"/>
      <c r="B722" s="6"/>
      <c r="C722" s="6"/>
      <c r="D722" s="6"/>
      <c r="E722" s="6"/>
      <c r="F722" s="6"/>
      <c r="G722" s="6"/>
      <c r="H722" s="6"/>
      <c r="I722" s="387"/>
      <c r="J722" s="6"/>
      <c r="K722" s="6"/>
      <c r="L722" s="387"/>
    </row>
    <row r="723" spans="1:12">
      <c r="A723" s="387"/>
      <c r="B723" s="6"/>
      <c r="C723" s="6"/>
      <c r="D723" s="6"/>
      <c r="E723" s="6"/>
      <c r="F723" s="6"/>
      <c r="G723" s="6"/>
      <c r="H723" s="6"/>
      <c r="I723" s="387"/>
      <c r="J723" s="6"/>
      <c r="K723" s="6"/>
      <c r="L723" s="387"/>
    </row>
    <row r="724" spans="1:12">
      <c r="A724" s="387"/>
      <c r="B724" s="6"/>
      <c r="C724" s="6"/>
      <c r="D724" s="6"/>
      <c r="E724" s="6"/>
      <c r="F724" s="6"/>
      <c r="G724" s="6"/>
      <c r="H724" s="6"/>
      <c r="I724" s="387"/>
      <c r="J724" s="6"/>
      <c r="K724" s="6"/>
      <c r="L724" s="387"/>
    </row>
    <row r="725" spans="1:12">
      <c r="A725" s="387"/>
      <c r="B725" s="6"/>
      <c r="C725" s="6"/>
      <c r="D725" s="6"/>
      <c r="E725" s="6"/>
      <c r="F725" s="6"/>
      <c r="G725" s="6"/>
      <c r="H725" s="6"/>
      <c r="I725" s="387"/>
      <c r="J725" s="6"/>
      <c r="K725" s="6"/>
      <c r="L725" s="387"/>
    </row>
    <row r="726" spans="1:12">
      <c r="A726" s="387"/>
      <c r="B726" s="6"/>
      <c r="C726" s="6"/>
      <c r="D726" s="6"/>
      <c r="E726" s="6"/>
      <c r="F726" s="6"/>
      <c r="G726" s="6"/>
      <c r="H726" s="6"/>
      <c r="I726" s="387"/>
      <c r="J726" s="6"/>
      <c r="K726" s="6"/>
      <c r="L726" s="387"/>
    </row>
    <row r="727" spans="1:12">
      <c r="A727" s="387"/>
      <c r="B727" s="6"/>
      <c r="C727" s="6"/>
      <c r="D727" s="6"/>
      <c r="E727" s="6"/>
      <c r="F727" s="6"/>
      <c r="G727" s="6"/>
      <c r="H727" s="6"/>
      <c r="I727" s="387"/>
      <c r="J727" s="6"/>
      <c r="K727" s="6"/>
      <c r="L727" s="387"/>
    </row>
    <row r="728" spans="1:12">
      <c r="A728" s="387"/>
      <c r="B728" s="6"/>
      <c r="C728" s="6"/>
      <c r="D728" s="6"/>
      <c r="E728" s="6"/>
      <c r="F728" s="6"/>
      <c r="G728" s="6"/>
      <c r="H728" s="6"/>
      <c r="I728" s="387"/>
      <c r="J728" s="6"/>
      <c r="K728" s="6"/>
      <c r="L728" s="387"/>
    </row>
    <row r="729" spans="1:12">
      <c r="A729" s="387"/>
      <c r="B729" s="6"/>
      <c r="C729" s="6"/>
      <c r="D729" s="6"/>
      <c r="E729" s="6"/>
      <c r="F729" s="6"/>
      <c r="G729" s="6"/>
      <c r="H729" s="6"/>
      <c r="I729" s="387"/>
      <c r="J729" s="6"/>
      <c r="K729" s="6"/>
      <c r="L729" s="387"/>
    </row>
    <row r="730" spans="1:12">
      <c r="A730" s="387"/>
      <c r="B730" s="6"/>
      <c r="C730" s="6"/>
      <c r="D730" s="6"/>
      <c r="E730" s="6"/>
      <c r="F730" s="6"/>
      <c r="G730" s="6"/>
      <c r="H730" s="6"/>
      <c r="I730" s="387"/>
      <c r="J730" s="6"/>
      <c r="K730" s="6"/>
      <c r="L730" s="387"/>
    </row>
    <row r="731" spans="1:12">
      <c r="A731" s="387"/>
      <c r="B731" s="6"/>
      <c r="C731" s="6"/>
      <c r="D731" s="6"/>
      <c r="E731" s="6"/>
      <c r="F731" s="6"/>
      <c r="G731" s="6"/>
      <c r="H731" s="6"/>
      <c r="I731" s="387"/>
      <c r="J731" s="6"/>
      <c r="K731" s="6"/>
      <c r="L731" s="387"/>
    </row>
    <row r="732" spans="1:12">
      <c r="A732" s="387"/>
      <c r="B732" s="6"/>
      <c r="C732" s="6"/>
      <c r="D732" s="6"/>
      <c r="E732" s="6"/>
      <c r="F732" s="6"/>
      <c r="G732" s="6"/>
      <c r="H732" s="6"/>
      <c r="I732" s="387"/>
      <c r="J732" s="6"/>
      <c r="K732" s="6"/>
      <c r="L732" s="387"/>
    </row>
    <row r="733" spans="1:12">
      <c r="A733" s="387"/>
      <c r="B733" s="6"/>
      <c r="C733" s="6"/>
      <c r="D733" s="6"/>
      <c r="E733" s="6"/>
      <c r="F733" s="6"/>
      <c r="G733" s="6"/>
      <c r="H733" s="6"/>
      <c r="I733" s="387"/>
      <c r="J733" s="6"/>
      <c r="K733" s="6"/>
      <c r="L733" s="387"/>
    </row>
    <row r="734" spans="1:12">
      <c r="A734" s="387"/>
      <c r="B734" s="6"/>
      <c r="C734" s="6"/>
      <c r="D734" s="6"/>
      <c r="E734" s="6"/>
      <c r="F734" s="6"/>
      <c r="G734" s="6"/>
      <c r="H734" s="6"/>
      <c r="I734" s="387"/>
      <c r="J734" s="6"/>
      <c r="K734" s="6"/>
      <c r="L734" s="387"/>
    </row>
    <row r="735" spans="1:12">
      <c r="A735" s="387"/>
      <c r="B735" s="6"/>
      <c r="C735" s="6"/>
      <c r="D735" s="6"/>
      <c r="E735" s="6"/>
      <c r="F735" s="6"/>
      <c r="G735" s="6"/>
      <c r="H735" s="6"/>
      <c r="I735" s="387"/>
      <c r="J735" s="6"/>
      <c r="K735" s="6"/>
      <c r="L735" s="387"/>
    </row>
    <row r="736" spans="1:12">
      <c r="A736" s="387"/>
      <c r="B736" s="6"/>
      <c r="C736" s="6"/>
      <c r="D736" s="6"/>
      <c r="E736" s="6"/>
      <c r="F736" s="6"/>
      <c r="G736" s="6"/>
      <c r="H736" s="6"/>
      <c r="I736" s="387"/>
      <c r="J736" s="6"/>
      <c r="K736" s="6"/>
      <c r="L736" s="387"/>
    </row>
    <row r="737" spans="1:12">
      <c r="A737" s="387"/>
      <c r="B737" s="6"/>
      <c r="C737" s="6"/>
      <c r="D737" s="6"/>
      <c r="E737" s="6"/>
      <c r="F737" s="6"/>
      <c r="G737" s="6"/>
      <c r="H737" s="6"/>
      <c r="I737" s="387"/>
      <c r="J737" s="6"/>
      <c r="K737" s="6"/>
      <c r="L737" s="387"/>
    </row>
    <row r="738" spans="1:12">
      <c r="A738" s="387"/>
      <c r="B738" s="6"/>
      <c r="C738" s="6"/>
      <c r="D738" s="6"/>
      <c r="E738" s="6"/>
      <c r="F738" s="6"/>
      <c r="G738" s="6"/>
      <c r="H738" s="6"/>
      <c r="I738" s="387"/>
      <c r="J738" s="6"/>
      <c r="K738" s="6"/>
      <c r="L738" s="387"/>
    </row>
    <row r="739" spans="1:12">
      <c r="A739" s="387"/>
      <c r="B739" s="6"/>
      <c r="C739" s="6"/>
      <c r="D739" s="6"/>
      <c r="E739" s="6"/>
      <c r="F739" s="6"/>
      <c r="G739" s="6"/>
      <c r="H739" s="6"/>
      <c r="I739" s="387"/>
      <c r="J739" s="6"/>
      <c r="K739" s="6"/>
      <c r="L739" s="387"/>
    </row>
    <row r="740" spans="1:12">
      <c r="A740" s="387"/>
      <c r="B740" s="6"/>
      <c r="C740" s="6"/>
      <c r="D740" s="6"/>
      <c r="E740" s="6"/>
      <c r="F740" s="6"/>
      <c r="G740" s="6"/>
      <c r="H740" s="6"/>
      <c r="I740" s="387"/>
      <c r="J740" s="6"/>
      <c r="K740" s="6"/>
      <c r="L740" s="387"/>
    </row>
    <row r="741" spans="1:12">
      <c r="A741" s="387"/>
      <c r="B741" s="6"/>
      <c r="C741" s="6"/>
      <c r="D741" s="6"/>
      <c r="E741" s="6"/>
      <c r="F741" s="6"/>
      <c r="G741" s="6"/>
      <c r="H741" s="6"/>
      <c r="I741" s="387"/>
      <c r="J741" s="6"/>
      <c r="K741" s="6"/>
      <c r="L741" s="387"/>
    </row>
    <row r="742" spans="1:12">
      <c r="A742" s="387"/>
      <c r="B742" s="6"/>
      <c r="C742" s="6"/>
      <c r="D742" s="6"/>
      <c r="E742" s="6"/>
      <c r="F742" s="6"/>
      <c r="G742" s="6"/>
      <c r="H742" s="6"/>
      <c r="I742" s="387"/>
      <c r="J742" s="6"/>
      <c r="K742" s="6"/>
      <c r="L742" s="387"/>
    </row>
    <row r="743" spans="1:12">
      <c r="A743" s="387"/>
      <c r="B743" s="6"/>
      <c r="C743" s="6"/>
      <c r="D743" s="6"/>
      <c r="E743" s="6"/>
      <c r="F743" s="6"/>
      <c r="G743" s="6"/>
      <c r="H743" s="6"/>
      <c r="I743" s="387"/>
      <c r="J743" s="6"/>
      <c r="K743" s="6"/>
      <c r="L743" s="387"/>
    </row>
    <row r="744" spans="1:12">
      <c r="A744" s="387"/>
      <c r="B744" s="6"/>
      <c r="C744" s="6"/>
      <c r="D744" s="6"/>
      <c r="E744" s="6"/>
      <c r="F744" s="6"/>
      <c r="G744" s="6"/>
      <c r="H744" s="6"/>
      <c r="I744" s="387"/>
      <c r="J744" s="6"/>
      <c r="K744" s="6"/>
      <c r="L744" s="387"/>
    </row>
    <row r="745" spans="1:12">
      <c r="A745" s="387"/>
      <c r="B745" s="6"/>
      <c r="C745" s="6"/>
      <c r="D745" s="6"/>
      <c r="E745" s="6"/>
      <c r="F745" s="6"/>
      <c r="G745" s="6"/>
      <c r="H745" s="6"/>
      <c r="I745" s="387"/>
      <c r="J745" s="6"/>
      <c r="K745" s="6"/>
      <c r="L745" s="387"/>
    </row>
    <row r="746" spans="1:12">
      <c r="A746" s="387"/>
      <c r="B746" s="6"/>
      <c r="C746" s="6"/>
      <c r="D746" s="6"/>
      <c r="E746" s="6"/>
      <c r="F746" s="6"/>
      <c r="G746" s="6"/>
      <c r="H746" s="6"/>
      <c r="I746" s="387"/>
      <c r="J746" s="6"/>
      <c r="K746" s="6"/>
      <c r="L746" s="387"/>
    </row>
    <row r="747" spans="1:12">
      <c r="A747" s="387"/>
      <c r="B747" s="6"/>
      <c r="C747" s="6"/>
      <c r="D747" s="6"/>
      <c r="E747" s="6"/>
      <c r="F747" s="6"/>
      <c r="G747" s="6"/>
      <c r="H747" s="6"/>
      <c r="I747" s="387"/>
      <c r="J747" s="6"/>
      <c r="K747" s="6"/>
      <c r="L747" s="387"/>
    </row>
    <row r="748" spans="1:12">
      <c r="A748" s="387"/>
      <c r="B748" s="6"/>
      <c r="C748" s="6"/>
      <c r="D748" s="6"/>
      <c r="E748" s="6"/>
      <c r="F748" s="6"/>
      <c r="G748" s="6"/>
      <c r="H748" s="6"/>
      <c r="I748" s="387"/>
      <c r="J748" s="6"/>
      <c r="K748" s="6"/>
      <c r="L748" s="387"/>
    </row>
    <row r="749" spans="1:12">
      <c r="A749" s="387"/>
      <c r="B749" s="6"/>
      <c r="C749" s="6"/>
      <c r="D749" s="6"/>
      <c r="E749" s="6"/>
      <c r="F749" s="6"/>
      <c r="G749" s="6"/>
      <c r="H749" s="6"/>
      <c r="I749" s="387"/>
      <c r="J749" s="6"/>
      <c r="K749" s="6"/>
      <c r="L749" s="387"/>
    </row>
    <row r="750" spans="1:12">
      <c r="A750" s="387"/>
      <c r="B750" s="6"/>
      <c r="C750" s="6"/>
      <c r="D750" s="6"/>
      <c r="E750" s="6"/>
      <c r="F750" s="6"/>
      <c r="G750" s="6"/>
      <c r="H750" s="6"/>
      <c r="I750" s="387"/>
      <c r="J750" s="6"/>
      <c r="K750" s="6"/>
      <c r="L750" s="387"/>
    </row>
    <row r="751" spans="1:12">
      <c r="A751" s="387"/>
      <c r="B751" s="6"/>
      <c r="C751" s="6"/>
      <c r="D751" s="6"/>
      <c r="E751" s="6"/>
      <c r="F751" s="6"/>
      <c r="G751" s="6"/>
      <c r="H751" s="6"/>
      <c r="I751" s="387"/>
      <c r="J751" s="6"/>
      <c r="K751" s="6"/>
      <c r="L751" s="387"/>
    </row>
    <row r="752" spans="1:12">
      <c r="A752" s="387"/>
      <c r="B752" s="6"/>
      <c r="C752" s="6"/>
      <c r="D752" s="6"/>
      <c r="E752" s="6"/>
      <c r="F752" s="6"/>
      <c r="G752" s="6"/>
      <c r="H752" s="6"/>
      <c r="I752" s="387"/>
      <c r="J752" s="6"/>
      <c r="K752" s="6"/>
      <c r="L752" s="387"/>
    </row>
    <row r="753" spans="1:12">
      <c r="A753" s="387"/>
      <c r="B753" s="6"/>
      <c r="C753" s="6"/>
      <c r="D753" s="6"/>
      <c r="E753" s="6"/>
      <c r="F753" s="6"/>
      <c r="G753" s="6"/>
      <c r="H753" s="6"/>
      <c r="I753" s="387"/>
      <c r="J753" s="6"/>
      <c r="K753" s="6"/>
      <c r="L753" s="387"/>
    </row>
    <row r="754" spans="1:12">
      <c r="A754" s="387"/>
      <c r="B754" s="6"/>
      <c r="C754" s="6"/>
      <c r="D754" s="6"/>
      <c r="E754" s="6"/>
      <c r="F754" s="6"/>
      <c r="G754" s="6"/>
      <c r="H754" s="6"/>
      <c r="I754" s="387"/>
      <c r="J754" s="6"/>
      <c r="K754" s="6"/>
      <c r="L754" s="387"/>
    </row>
    <row r="755" spans="1:12">
      <c r="A755" s="387"/>
      <c r="B755" s="6"/>
      <c r="C755" s="6"/>
      <c r="D755" s="6"/>
      <c r="E755" s="6"/>
      <c r="F755" s="6"/>
      <c r="G755" s="6"/>
      <c r="H755" s="6"/>
      <c r="I755" s="387"/>
      <c r="J755" s="6"/>
      <c r="K755" s="6"/>
      <c r="L755" s="387"/>
    </row>
    <row r="756" spans="1:12">
      <c r="A756" s="387"/>
      <c r="B756" s="6"/>
      <c r="C756" s="6"/>
      <c r="D756" s="6"/>
      <c r="E756" s="6"/>
      <c r="F756" s="6"/>
      <c r="G756" s="6"/>
      <c r="H756" s="6"/>
      <c r="I756" s="387"/>
      <c r="J756" s="6"/>
      <c r="K756" s="6"/>
      <c r="L756" s="387"/>
    </row>
    <row r="757" spans="1:12">
      <c r="A757" s="387"/>
      <c r="B757" s="6"/>
      <c r="C757" s="6"/>
      <c r="D757" s="6"/>
      <c r="E757" s="6"/>
      <c r="F757" s="6"/>
      <c r="G757" s="6"/>
      <c r="H757" s="6"/>
      <c r="I757" s="387"/>
      <c r="J757" s="6"/>
      <c r="K757" s="6"/>
      <c r="L757" s="387"/>
    </row>
    <row r="758" spans="1:12">
      <c r="A758" s="387"/>
      <c r="B758" s="6"/>
      <c r="C758" s="6"/>
      <c r="D758" s="6"/>
      <c r="E758" s="6"/>
      <c r="F758" s="6"/>
      <c r="G758" s="6"/>
      <c r="H758" s="6"/>
      <c r="I758" s="387"/>
      <c r="J758" s="6"/>
      <c r="K758" s="6"/>
      <c r="L758" s="387"/>
    </row>
    <row r="759" spans="1:12">
      <c r="A759" s="387"/>
      <c r="B759" s="6"/>
      <c r="C759" s="6"/>
      <c r="D759" s="6"/>
      <c r="E759" s="6"/>
      <c r="F759" s="6"/>
      <c r="G759" s="6"/>
      <c r="H759" s="6"/>
      <c r="I759" s="387"/>
      <c r="J759" s="6"/>
      <c r="K759" s="6"/>
      <c r="L759" s="387"/>
    </row>
    <row r="760" spans="1:12">
      <c r="A760" s="387"/>
      <c r="B760" s="6"/>
      <c r="C760" s="6"/>
      <c r="D760" s="6"/>
      <c r="E760" s="6"/>
      <c r="F760" s="6"/>
      <c r="G760" s="6"/>
      <c r="H760" s="6"/>
      <c r="I760" s="387"/>
      <c r="J760" s="6"/>
      <c r="K760" s="6"/>
      <c r="L760" s="387"/>
    </row>
    <row r="761" spans="1:12">
      <c r="A761" s="387"/>
      <c r="B761" s="6"/>
      <c r="C761" s="6"/>
      <c r="D761" s="6"/>
      <c r="E761" s="6"/>
      <c r="F761" s="6"/>
      <c r="G761" s="6"/>
      <c r="H761" s="6"/>
      <c r="I761" s="387"/>
      <c r="J761" s="6"/>
      <c r="K761" s="6"/>
      <c r="L761" s="387"/>
    </row>
    <row r="762" spans="1:12">
      <c r="A762" s="387"/>
      <c r="B762" s="6"/>
      <c r="C762" s="6"/>
      <c r="D762" s="6"/>
      <c r="E762" s="6"/>
      <c r="F762" s="6"/>
      <c r="G762" s="6"/>
      <c r="H762" s="6"/>
      <c r="I762" s="387"/>
      <c r="J762" s="6"/>
      <c r="K762" s="6"/>
      <c r="L762" s="387"/>
    </row>
    <row r="763" spans="1:12">
      <c r="A763" s="387"/>
      <c r="B763" s="6"/>
      <c r="C763" s="6"/>
      <c r="D763" s="6"/>
      <c r="E763" s="6"/>
      <c r="F763" s="6"/>
      <c r="G763" s="6"/>
      <c r="H763" s="6"/>
      <c r="I763" s="387"/>
      <c r="J763" s="6"/>
      <c r="K763" s="6"/>
      <c r="L763" s="387"/>
    </row>
    <row r="764" spans="1:12">
      <c r="A764" s="387"/>
      <c r="B764" s="6"/>
      <c r="C764" s="6"/>
      <c r="D764" s="6"/>
      <c r="E764" s="6"/>
      <c r="F764" s="6"/>
      <c r="G764" s="6"/>
      <c r="H764" s="6"/>
      <c r="I764" s="387"/>
      <c r="J764" s="6"/>
      <c r="K764" s="6"/>
      <c r="L764" s="387"/>
    </row>
    <row r="765" spans="1:12">
      <c r="A765" s="387"/>
      <c r="B765" s="6"/>
      <c r="C765" s="6"/>
      <c r="D765" s="6"/>
      <c r="E765" s="6"/>
      <c r="F765" s="6"/>
      <c r="G765" s="6"/>
      <c r="H765" s="6"/>
      <c r="I765" s="387"/>
      <c r="J765" s="6"/>
      <c r="K765" s="6"/>
      <c r="L765" s="387"/>
    </row>
    <row r="766" spans="1:12">
      <c r="A766" s="387"/>
      <c r="B766" s="6"/>
      <c r="C766" s="6"/>
      <c r="D766" s="6"/>
      <c r="E766" s="6"/>
      <c r="F766" s="6"/>
      <c r="G766" s="6"/>
      <c r="H766" s="6"/>
      <c r="I766" s="387"/>
      <c r="J766" s="6"/>
      <c r="K766" s="6"/>
      <c r="L766" s="387"/>
    </row>
    <row r="767" spans="1:12">
      <c r="A767" s="387"/>
      <c r="B767" s="6"/>
      <c r="C767" s="6"/>
      <c r="D767" s="6"/>
      <c r="E767" s="6"/>
      <c r="F767" s="6"/>
      <c r="G767" s="6"/>
      <c r="H767" s="6"/>
      <c r="I767" s="387"/>
      <c r="J767" s="6"/>
      <c r="K767" s="6"/>
      <c r="L767" s="387"/>
    </row>
    <row r="768" spans="1:12">
      <c r="A768" s="387"/>
      <c r="B768" s="6"/>
      <c r="C768" s="6"/>
      <c r="D768" s="6"/>
      <c r="E768" s="6"/>
      <c r="F768" s="6"/>
      <c r="G768" s="6"/>
      <c r="H768" s="6"/>
      <c r="I768" s="387"/>
      <c r="J768" s="6"/>
      <c r="K768" s="6"/>
      <c r="L768" s="387"/>
    </row>
    <row r="769" spans="1:12">
      <c r="A769" s="387"/>
      <c r="B769" s="6"/>
      <c r="C769" s="6"/>
      <c r="D769" s="6"/>
      <c r="E769" s="6"/>
      <c r="F769" s="6"/>
      <c r="G769" s="6"/>
      <c r="H769" s="6"/>
      <c r="I769" s="387"/>
      <c r="J769" s="6"/>
      <c r="K769" s="6"/>
      <c r="L769" s="387"/>
    </row>
    <row r="770" spans="1:12">
      <c r="A770" s="387"/>
      <c r="B770" s="6"/>
      <c r="C770" s="6"/>
      <c r="D770" s="6"/>
      <c r="E770" s="6"/>
      <c r="F770" s="6"/>
      <c r="G770" s="6"/>
      <c r="H770" s="6"/>
      <c r="I770" s="387"/>
      <c r="J770" s="6"/>
      <c r="K770" s="6"/>
      <c r="L770" s="387"/>
    </row>
    <row r="771" spans="1:12">
      <c r="A771" s="387"/>
      <c r="B771" s="6"/>
      <c r="C771" s="6"/>
      <c r="D771" s="6"/>
      <c r="E771" s="6"/>
      <c r="F771" s="6"/>
      <c r="G771" s="6"/>
      <c r="H771" s="6"/>
      <c r="I771" s="387"/>
      <c r="J771" s="6"/>
      <c r="K771" s="6"/>
      <c r="L771" s="387"/>
    </row>
    <row r="772" spans="1:12">
      <c r="A772" s="387"/>
      <c r="B772" s="6"/>
      <c r="C772" s="6"/>
      <c r="D772" s="6"/>
      <c r="E772" s="6"/>
      <c r="F772" s="6"/>
      <c r="G772" s="6"/>
      <c r="H772" s="6"/>
      <c r="I772" s="387"/>
      <c r="J772" s="6"/>
      <c r="K772" s="6"/>
      <c r="L772" s="387"/>
    </row>
    <row r="773" spans="1:12">
      <c r="A773" s="387"/>
      <c r="B773" s="6"/>
      <c r="C773" s="6"/>
      <c r="D773" s="6"/>
      <c r="E773" s="6"/>
      <c r="F773" s="6"/>
      <c r="G773" s="6"/>
      <c r="H773" s="6"/>
      <c r="I773" s="387"/>
      <c r="J773" s="6"/>
      <c r="K773" s="6"/>
      <c r="L773" s="387"/>
    </row>
    <row r="774" spans="1:12">
      <c r="A774" s="387"/>
      <c r="B774" s="6"/>
      <c r="C774" s="6"/>
      <c r="D774" s="6"/>
      <c r="E774" s="6"/>
      <c r="F774" s="6"/>
      <c r="G774" s="6"/>
      <c r="H774" s="6"/>
      <c r="I774" s="387"/>
      <c r="J774" s="6"/>
      <c r="K774" s="6"/>
      <c r="L774" s="387"/>
    </row>
    <row r="775" spans="1:12">
      <c r="A775" s="387"/>
      <c r="B775" s="6"/>
      <c r="C775" s="6"/>
      <c r="D775" s="6"/>
      <c r="E775" s="6"/>
      <c r="F775" s="6"/>
      <c r="G775" s="6"/>
      <c r="H775" s="6"/>
      <c r="I775" s="387"/>
      <c r="J775" s="6"/>
      <c r="K775" s="6"/>
      <c r="L775" s="387"/>
    </row>
    <row r="776" spans="1:12">
      <c r="A776" s="387"/>
      <c r="B776" s="6"/>
      <c r="C776" s="6"/>
      <c r="D776" s="6"/>
      <c r="E776" s="6"/>
      <c r="F776" s="6"/>
      <c r="G776" s="6"/>
      <c r="H776" s="6"/>
      <c r="I776" s="387"/>
      <c r="J776" s="6"/>
      <c r="K776" s="6"/>
      <c r="L776" s="387"/>
    </row>
    <row r="777" spans="1:12">
      <c r="A777" s="387"/>
      <c r="B777" s="6"/>
      <c r="C777" s="6"/>
      <c r="D777" s="6"/>
      <c r="E777" s="6"/>
      <c r="F777" s="6"/>
      <c r="G777" s="6"/>
      <c r="H777" s="6"/>
      <c r="I777" s="387"/>
      <c r="J777" s="6"/>
      <c r="K777" s="6"/>
      <c r="L777" s="387"/>
    </row>
    <row r="778" spans="1:12">
      <c r="A778" s="387"/>
      <c r="B778" s="6"/>
      <c r="C778" s="6"/>
      <c r="D778" s="6"/>
      <c r="E778" s="6"/>
      <c r="F778" s="6"/>
      <c r="G778" s="6"/>
      <c r="H778" s="6"/>
      <c r="I778" s="387"/>
      <c r="J778" s="6"/>
      <c r="K778" s="6"/>
      <c r="L778" s="387"/>
    </row>
    <row r="779" spans="1:12">
      <c r="A779" s="387"/>
      <c r="B779" s="6"/>
      <c r="C779" s="6"/>
      <c r="D779" s="6"/>
      <c r="E779" s="6"/>
      <c r="F779" s="6"/>
      <c r="G779" s="6"/>
      <c r="H779" s="6"/>
      <c r="I779" s="387"/>
      <c r="J779" s="6"/>
      <c r="K779" s="6"/>
      <c r="L779" s="387"/>
    </row>
    <row r="780" spans="1:12">
      <c r="A780" s="387"/>
      <c r="B780" s="6"/>
      <c r="C780" s="6"/>
      <c r="D780" s="6"/>
      <c r="E780" s="6"/>
      <c r="F780" s="6"/>
      <c r="G780" s="6"/>
      <c r="H780" s="6"/>
      <c r="I780" s="387"/>
      <c r="J780" s="6"/>
      <c r="K780" s="6"/>
      <c r="L780" s="387"/>
    </row>
    <row r="781" spans="1:12">
      <c r="A781" s="387"/>
      <c r="B781" s="6"/>
      <c r="C781" s="6"/>
      <c r="D781" s="6"/>
      <c r="E781" s="6"/>
      <c r="F781" s="6"/>
      <c r="G781" s="6"/>
      <c r="H781" s="6"/>
      <c r="I781" s="387"/>
      <c r="J781" s="6"/>
      <c r="K781" s="6"/>
      <c r="L781" s="387"/>
    </row>
    <row r="782" spans="1:12">
      <c r="A782" s="387"/>
      <c r="B782" s="6"/>
      <c r="C782" s="6"/>
      <c r="D782" s="6"/>
      <c r="E782" s="6"/>
      <c r="F782" s="6"/>
      <c r="G782" s="6"/>
      <c r="H782" s="6"/>
      <c r="I782" s="387"/>
      <c r="J782" s="6"/>
      <c r="K782" s="6"/>
      <c r="L782" s="387"/>
    </row>
    <row r="783" spans="1:12">
      <c r="A783" s="387"/>
      <c r="B783" s="6"/>
      <c r="C783" s="6"/>
      <c r="D783" s="6"/>
      <c r="E783" s="6"/>
      <c r="F783" s="6"/>
      <c r="G783" s="6"/>
      <c r="H783" s="6"/>
      <c r="I783" s="387"/>
      <c r="J783" s="6"/>
      <c r="K783" s="6"/>
      <c r="L783" s="387"/>
    </row>
    <row r="784" spans="1:12">
      <c r="A784" s="387"/>
      <c r="B784" s="6"/>
      <c r="C784" s="6"/>
      <c r="D784" s="6"/>
      <c r="E784" s="6"/>
      <c r="F784" s="6"/>
      <c r="G784" s="6"/>
      <c r="H784" s="6"/>
      <c r="I784" s="387"/>
      <c r="J784" s="6"/>
      <c r="K784" s="6"/>
      <c r="L784" s="387"/>
    </row>
    <row r="785" spans="1:12">
      <c r="A785" s="387"/>
      <c r="B785" s="6"/>
      <c r="C785" s="6"/>
      <c r="D785" s="6"/>
      <c r="E785" s="6"/>
      <c r="F785" s="6"/>
      <c r="G785" s="6"/>
      <c r="H785" s="6"/>
      <c r="I785" s="387"/>
      <c r="J785" s="6"/>
      <c r="K785" s="6"/>
      <c r="L785" s="387"/>
    </row>
    <row r="786" spans="1:12">
      <c r="A786" s="387"/>
      <c r="B786" s="6"/>
      <c r="C786" s="6"/>
      <c r="D786" s="6"/>
      <c r="E786" s="6"/>
      <c r="F786" s="6"/>
      <c r="G786" s="6"/>
      <c r="H786" s="6"/>
      <c r="I786" s="387"/>
      <c r="J786" s="6"/>
      <c r="K786" s="6"/>
      <c r="L786" s="387"/>
    </row>
    <row r="787" spans="1:12">
      <c r="A787" s="387"/>
      <c r="B787" s="6"/>
      <c r="C787" s="6"/>
      <c r="D787" s="6"/>
      <c r="E787" s="6"/>
      <c r="F787" s="6"/>
      <c r="G787" s="6"/>
      <c r="H787" s="6"/>
      <c r="I787" s="387"/>
      <c r="J787" s="6"/>
      <c r="K787" s="6"/>
      <c r="L787" s="387"/>
    </row>
    <row r="788" spans="1:12">
      <c r="A788" s="387"/>
      <c r="B788" s="6"/>
      <c r="C788" s="6"/>
      <c r="D788" s="6"/>
      <c r="E788" s="6"/>
      <c r="F788" s="6"/>
      <c r="G788" s="6"/>
      <c r="H788" s="6"/>
      <c r="I788" s="387"/>
      <c r="J788" s="6"/>
      <c r="K788" s="6"/>
      <c r="L788" s="387"/>
    </row>
    <row r="789" spans="1:12">
      <c r="A789" s="387"/>
      <c r="B789" s="6"/>
      <c r="C789" s="6"/>
      <c r="D789" s="6"/>
      <c r="E789" s="6"/>
      <c r="F789" s="6"/>
      <c r="G789" s="6"/>
      <c r="H789" s="6"/>
      <c r="I789" s="387"/>
      <c r="J789" s="6"/>
      <c r="K789" s="6"/>
      <c r="L789" s="387"/>
    </row>
    <row r="790" spans="1:12">
      <c r="A790" s="387"/>
      <c r="B790" s="6"/>
      <c r="C790" s="6"/>
      <c r="D790" s="6"/>
      <c r="E790" s="6"/>
      <c r="F790" s="6"/>
      <c r="G790" s="6"/>
      <c r="H790" s="6"/>
      <c r="I790" s="387"/>
      <c r="J790" s="6"/>
      <c r="K790" s="6"/>
      <c r="L790" s="387"/>
    </row>
    <row r="791" spans="1:12">
      <c r="A791" s="387"/>
      <c r="B791" s="6"/>
      <c r="C791" s="6"/>
      <c r="D791" s="6"/>
      <c r="E791" s="6"/>
      <c r="F791" s="6"/>
      <c r="G791" s="6"/>
      <c r="H791" s="6"/>
      <c r="I791" s="387"/>
      <c r="J791" s="6"/>
      <c r="K791" s="6"/>
      <c r="L791" s="387"/>
    </row>
    <row r="792" spans="1:12">
      <c r="A792" s="387"/>
      <c r="B792" s="6"/>
      <c r="C792" s="6"/>
      <c r="D792" s="6"/>
      <c r="E792" s="6"/>
      <c r="F792" s="6"/>
      <c r="G792" s="6"/>
      <c r="H792" s="6"/>
      <c r="I792" s="387"/>
      <c r="J792" s="6"/>
      <c r="K792" s="6"/>
      <c r="L792" s="387"/>
    </row>
    <row r="793" spans="1:12">
      <c r="A793" s="387"/>
      <c r="B793" s="6"/>
      <c r="C793" s="6"/>
      <c r="D793" s="6"/>
      <c r="E793" s="6"/>
      <c r="F793" s="6"/>
      <c r="G793" s="6"/>
      <c r="H793" s="6"/>
      <c r="I793" s="387"/>
      <c r="J793" s="6"/>
      <c r="K793" s="6"/>
      <c r="L793" s="387"/>
    </row>
    <row r="794" spans="1:12">
      <c r="A794" s="387"/>
      <c r="B794" s="6"/>
      <c r="C794" s="6"/>
      <c r="D794" s="6"/>
      <c r="E794" s="6"/>
      <c r="F794" s="6"/>
      <c r="G794" s="6"/>
      <c r="H794" s="6"/>
      <c r="I794" s="387"/>
      <c r="J794" s="6"/>
      <c r="K794" s="6"/>
      <c r="L794" s="387"/>
    </row>
    <row r="795" spans="1:12">
      <c r="A795" s="387"/>
      <c r="B795" s="6"/>
      <c r="C795" s="6"/>
      <c r="D795" s="6"/>
      <c r="E795" s="6"/>
      <c r="F795" s="6"/>
      <c r="G795" s="6"/>
      <c r="H795" s="6"/>
      <c r="I795" s="387"/>
      <c r="J795" s="6"/>
      <c r="K795" s="6"/>
      <c r="L795" s="387"/>
    </row>
    <row r="796" spans="1:12">
      <c r="A796" s="387"/>
      <c r="B796" s="6"/>
      <c r="C796" s="6"/>
      <c r="D796" s="6"/>
      <c r="E796" s="6"/>
      <c r="F796" s="6"/>
      <c r="G796" s="6"/>
      <c r="H796" s="6"/>
      <c r="I796" s="387"/>
      <c r="J796" s="6"/>
      <c r="K796" s="6"/>
      <c r="L796" s="387"/>
    </row>
    <row r="797" spans="1:12">
      <c r="A797" s="387"/>
      <c r="B797" s="6"/>
      <c r="C797" s="6"/>
      <c r="D797" s="6"/>
      <c r="E797" s="6"/>
      <c r="F797" s="6"/>
      <c r="G797" s="6"/>
      <c r="H797" s="6"/>
      <c r="I797" s="387"/>
      <c r="J797" s="6"/>
      <c r="K797" s="6"/>
      <c r="L797" s="387"/>
    </row>
    <row r="798" spans="1:12">
      <c r="A798" s="387"/>
      <c r="B798" s="6"/>
      <c r="C798" s="6"/>
      <c r="D798" s="6"/>
      <c r="E798" s="6"/>
      <c r="F798" s="6"/>
      <c r="G798" s="6"/>
      <c r="H798" s="6"/>
      <c r="I798" s="387"/>
      <c r="J798" s="6"/>
      <c r="K798" s="6"/>
      <c r="L798" s="387"/>
    </row>
    <row r="799" spans="1:12">
      <c r="A799" s="387"/>
      <c r="B799" s="6"/>
      <c r="C799" s="6"/>
      <c r="D799" s="6"/>
      <c r="E799" s="6"/>
      <c r="F799" s="6"/>
      <c r="G799" s="6"/>
      <c r="H799" s="6"/>
      <c r="I799" s="387"/>
      <c r="J799" s="6"/>
      <c r="K799" s="6"/>
      <c r="L799" s="387"/>
    </row>
    <row r="800" spans="1:12">
      <c r="A800" s="387"/>
      <c r="B800" s="6"/>
      <c r="C800" s="6"/>
      <c r="D800" s="6"/>
      <c r="E800" s="6"/>
      <c r="F800" s="6"/>
      <c r="G800" s="6"/>
      <c r="H800" s="6"/>
      <c r="I800" s="387"/>
      <c r="J800" s="6"/>
      <c r="K800" s="6"/>
      <c r="L800" s="387"/>
    </row>
    <row r="801" spans="1:12">
      <c r="A801" s="387"/>
      <c r="B801" s="6"/>
      <c r="C801" s="6"/>
      <c r="D801" s="6"/>
      <c r="E801" s="6"/>
      <c r="F801" s="6"/>
      <c r="G801" s="6"/>
      <c r="H801" s="6"/>
      <c r="I801" s="387"/>
      <c r="J801" s="6"/>
      <c r="K801" s="6"/>
      <c r="L801" s="387"/>
    </row>
    <row r="802" spans="1:12">
      <c r="A802" s="387"/>
      <c r="B802" s="6"/>
      <c r="C802" s="6"/>
      <c r="D802" s="6"/>
      <c r="E802" s="6"/>
      <c r="F802" s="6"/>
      <c r="G802" s="6"/>
      <c r="H802" s="6"/>
      <c r="I802" s="387"/>
      <c r="J802" s="6"/>
      <c r="K802" s="6"/>
      <c r="L802" s="387"/>
    </row>
    <row r="803" spans="1:12">
      <c r="A803" s="387"/>
      <c r="B803" s="6"/>
      <c r="C803" s="6"/>
      <c r="D803" s="6"/>
      <c r="E803" s="6"/>
      <c r="F803" s="6"/>
      <c r="G803" s="6"/>
      <c r="H803" s="6"/>
      <c r="I803" s="387"/>
      <c r="J803" s="6"/>
      <c r="K803" s="6"/>
      <c r="L803" s="387"/>
    </row>
    <row r="804" spans="1:12">
      <c r="A804" s="387"/>
      <c r="B804" s="6"/>
      <c r="C804" s="6"/>
      <c r="D804" s="6"/>
      <c r="E804" s="6"/>
      <c r="F804" s="6"/>
      <c r="G804" s="6"/>
      <c r="H804" s="6"/>
      <c r="I804" s="387"/>
      <c r="J804" s="6"/>
      <c r="K804" s="6"/>
      <c r="L804" s="387"/>
    </row>
    <row r="805" spans="1:12">
      <c r="A805" s="387"/>
      <c r="B805" s="6"/>
      <c r="C805" s="6"/>
      <c r="D805" s="6"/>
      <c r="E805" s="6"/>
      <c r="F805" s="6"/>
      <c r="G805" s="6"/>
      <c r="H805" s="6"/>
      <c r="I805" s="387"/>
      <c r="J805" s="6"/>
      <c r="K805" s="6"/>
      <c r="L805" s="387"/>
    </row>
    <row r="806" spans="1:12">
      <c r="A806" s="387"/>
      <c r="B806" s="6"/>
      <c r="C806" s="6"/>
      <c r="D806" s="6"/>
      <c r="E806" s="6"/>
      <c r="F806" s="6"/>
      <c r="G806" s="6"/>
      <c r="H806" s="6"/>
      <c r="I806" s="387"/>
      <c r="J806" s="6"/>
      <c r="K806" s="6"/>
      <c r="L806" s="387"/>
    </row>
    <row r="807" spans="1:12">
      <c r="A807" s="387"/>
      <c r="B807" s="6"/>
      <c r="C807" s="6"/>
      <c r="D807" s="6"/>
      <c r="E807" s="6"/>
      <c r="F807" s="6"/>
      <c r="G807" s="6"/>
      <c r="H807" s="6"/>
      <c r="I807" s="387"/>
      <c r="J807" s="6"/>
      <c r="K807" s="6"/>
      <c r="L807" s="387"/>
    </row>
    <row r="808" spans="1:12">
      <c r="A808" s="387"/>
      <c r="B808" s="6"/>
      <c r="C808" s="6"/>
      <c r="D808" s="6"/>
      <c r="E808" s="6"/>
      <c r="F808" s="6"/>
      <c r="G808" s="6"/>
      <c r="H808" s="6"/>
      <c r="I808" s="387"/>
      <c r="J808" s="6"/>
      <c r="K808" s="6"/>
      <c r="L808" s="387"/>
    </row>
    <row r="809" spans="1:12">
      <c r="A809" s="387"/>
      <c r="B809" s="6"/>
      <c r="C809" s="6"/>
      <c r="D809" s="6"/>
      <c r="E809" s="6"/>
      <c r="F809" s="6"/>
      <c r="G809" s="6"/>
      <c r="H809" s="6"/>
      <c r="I809" s="387"/>
      <c r="J809" s="6"/>
      <c r="K809" s="6"/>
      <c r="L809" s="387"/>
    </row>
    <row r="810" spans="1:12">
      <c r="A810" s="387"/>
      <c r="B810" s="6"/>
      <c r="C810" s="6"/>
      <c r="D810" s="6"/>
      <c r="E810" s="6"/>
      <c r="F810" s="6"/>
      <c r="G810" s="6"/>
      <c r="H810" s="6"/>
      <c r="I810" s="387"/>
      <c r="J810" s="6"/>
      <c r="K810" s="6"/>
      <c r="L810" s="387"/>
    </row>
    <row r="811" spans="1:12">
      <c r="A811" s="387"/>
      <c r="B811" s="6"/>
      <c r="C811" s="6"/>
      <c r="D811" s="6"/>
      <c r="E811" s="6"/>
      <c r="F811" s="6"/>
      <c r="G811" s="6"/>
      <c r="H811" s="6"/>
      <c r="I811" s="387"/>
      <c r="J811" s="6"/>
      <c r="K811" s="6"/>
      <c r="L811" s="387"/>
    </row>
    <row r="812" spans="1:12">
      <c r="A812" s="387"/>
      <c r="B812" s="6"/>
      <c r="C812" s="6"/>
      <c r="D812" s="6"/>
      <c r="E812" s="6"/>
      <c r="F812" s="6"/>
      <c r="G812" s="6"/>
      <c r="H812" s="6"/>
      <c r="I812" s="387"/>
      <c r="J812" s="6"/>
      <c r="K812" s="6"/>
      <c r="L812" s="387"/>
    </row>
    <row r="813" spans="1:12">
      <c r="A813" s="387"/>
      <c r="B813" s="6"/>
      <c r="C813" s="6"/>
      <c r="D813" s="6"/>
      <c r="E813" s="6"/>
      <c r="F813" s="6"/>
      <c r="G813" s="6"/>
      <c r="H813" s="6"/>
      <c r="I813" s="387"/>
      <c r="J813" s="6"/>
      <c r="K813" s="6"/>
      <c r="L813" s="387"/>
    </row>
    <row r="814" spans="1:12">
      <c r="A814" s="387"/>
      <c r="B814" s="6"/>
      <c r="C814" s="6"/>
      <c r="D814" s="6"/>
      <c r="E814" s="6"/>
      <c r="F814" s="6"/>
      <c r="G814" s="6"/>
      <c r="H814" s="6"/>
      <c r="I814" s="387"/>
      <c r="J814" s="6"/>
      <c r="K814" s="6"/>
      <c r="L814" s="387"/>
    </row>
    <row r="815" spans="1:12">
      <c r="A815" s="387"/>
      <c r="B815" s="6"/>
      <c r="C815" s="6"/>
      <c r="D815" s="6"/>
      <c r="E815" s="6"/>
      <c r="F815" s="6"/>
      <c r="G815" s="6"/>
      <c r="H815" s="6"/>
      <c r="I815" s="387"/>
      <c r="J815" s="6"/>
      <c r="K815" s="6"/>
      <c r="L815" s="387"/>
    </row>
    <row r="816" spans="1:12">
      <c r="A816" s="387"/>
      <c r="B816" s="6"/>
      <c r="C816" s="6"/>
      <c r="D816" s="6"/>
      <c r="E816" s="6"/>
      <c r="F816" s="6"/>
      <c r="G816" s="6"/>
      <c r="H816" s="6"/>
      <c r="I816" s="387"/>
      <c r="J816" s="6"/>
      <c r="K816" s="6"/>
      <c r="L816" s="387"/>
    </row>
    <row r="817" spans="1:12">
      <c r="A817" s="387"/>
      <c r="B817" s="6"/>
      <c r="C817" s="6"/>
      <c r="D817" s="6"/>
      <c r="E817" s="6"/>
      <c r="F817" s="6"/>
      <c r="G817" s="6"/>
      <c r="H817" s="6"/>
      <c r="I817" s="387"/>
      <c r="J817" s="6"/>
      <c r="K817" s="6"/>
      <c r="L817" s="387"/>
    </row>
    <row r="818" spans="1:12">
      <c r="A818" s="387"/>
      <c r="B818" s="6"/>
      <c r="C818" s="6"/>
      <c r="D818" s="6"/>
      <c r="E818" s="6"/>
      <c r="F818" s="6"/>
      <c r="G818" s="6"/>
      <c r="H818" s="6"/>
      <c r="I818" s="387"/>
      <c r="J818" s="6"/>
      <c r="K818" s="6"/>
      <c r="L818" s="387"/>
    </row>
    <row r="819" spans="1:12">
      <c r="A819" s="387"/>
      <c r="B819" s="6"/>
      <c r="C819" s="6"/>
      <c r="D819" s="6"/>
      <c r="E819" s="6"/>
      <c r="F819" s="6"/>
      <c r="G819" s="6"/>
      <c r="H819" s="6"/>
      <c r="I819" s="387"/>
      <c r="J819" s="6"/>
      <c r="K819" s="6"/>
      <c r="L819" s="387"/>
    </row>
    <row r="820" spans="1:12">
      <c r="A820" s="387"/>
      <c r="B820" s="6"/>
      <c r="C820" s="6"/>
      <c r="D820" s="6"/>
      <c r="E820" s="6"/>
      <c r="F820" s="6"/>
      <c r="G820" s="6"/>
      <c r="H820" s="6"/>
      <c r="I820" s="387"/>
      <c r="J820" s="6"/>
      <c r="K820" s="6"/>
      <c r="L820" s="387"/>
    </row>
    <row r="821" spans="1:12">
      <c r="A821" s="387"/>
      <c r="B821" s="6"/>
      <c r="C821" s="6"/>
      <c r="D821" s="6"/>
      <c r="E821" s="6"/>
      <c r="F821" s="6"/>
      <c r="G821" s="6"/>
      <c r="H821" s="6"/>
      <c r="I821" s="387"/>
      <c r="J821" s="6"/>
      <c r="K821" s="6"/>
      <c r="L821" s="387"/>
    </row>
    <row r="822" spans="1:12">
      <c r="A822" s="387"/>
      <c r="B822" s="6"/>
      <c r="C822" s="6"/>
      <c r="D822" s="6"/>
      <c r="E822" s="6"/>
      <c r="F822" s="6"/>
      <c r="G822" s="6"/>
      <c r="H822" s="6"/>
      <c r="I822" s="387"/>
      <c r="J822" s="6"/>
      <c r="K822" s="6"/>
      <c r="L822" s="387"/>
    </row>
    <row r="823" spans="1:12">
      <c r="A823" s="387"/>
      <c r="B823" s="6"/>
      <c r="C823" s="6"/>
      <c r="D823" s="6"/>
      <c r="E823" s="6"/>
      <c r="F823" s="6"/>
      <c r="G823" s="6"/>
      <c r="H823" s="6"/>
      <c r="I823" s="387"/>
      <c r="J823" s="6"/>
      <c r="K823" s="6"/>
      <c r="L823" s="387"/>
    </row>
    <row r="824" spans="1:12">
      <c r="A824" s="387"/>
      <c r="B824" s="6"/>
      <c r="C824" s="6"/>
      <c r="D824" s="6"/>
      <c r="E824" s="6"/>
      <c r="F824" s="6"/>
      <c r="G824" s="6"/>
      <c r="H824" s="6"/>
      <c r="I824" s="387"/>
      <c r="J824" s="6"/>
      <c r="K824" s="6"/>
      <c r="L824" s="387"/>
    </row>
    <row r="825" spans="1:12">
      <c r="A825" s="387"/>
      <c r="B825" s="6"/>
      <c r="C825" s="6"/>
      <c r="D825" s="6"/>
      <c r="E825" s="6"/>
      <c r="F825" s="6"/>
      <c r="G825" s="6"/>
      <c r="H825" s="6"/>
      <c r="I825" s="387"/>
      <c r="J825" s="6"/>
      <c r="K825" s="6"/>
      <c r="L825" s="387"/>
    </row>
    <row r="826" spans="1:12">
      <c r="A826" s="387"/>
      <c r="B826" s="6"/>
      <c r="C826" s="6"/>
      <c r="D826" s="6"/>
      <c r="E826" s="6"/>
      <c r="F826" s="6"/>
      <c r="G826" s="6"/>
      <c r="H826" s="6"/>
      <c r="I826" s="387"/>
      <c r="J826" s="6"/>
      <c r="K826" s="6"/>
      <c r="L826" s="387"/>
    </row>
    <row r="827" spans="1:12">
      <c r="A827" s="387"/>
      <c r="B827" s="6"/>
      <c r="C827" s="6"/>
      <c r="D827" s="6"/>
      <c r="E827" s="6"/>
      <c r="F827" s="6"/>
      <c r="G827" s="6"/>
      <c r="H827" s="6"/>
      <c r="I827" s="387"/>
      <c r="J827" s="6"/>
      <c r="K827" s="6"/>
      <c r="L827" s="387"/>
    </row>
    <row r="828" spans="1:12">
      <c r="A828" s="387"/>
      <c r="B828" s="6"/>
      <c r="C828" s="6"/>
      <c r="D828" s="6"/>
      <c r="E828" s="6"/>
      <c r="F828" s="6"/>
      <c r="G828" s="6"/>
      <c r="H828" s="6"/>
      <c r="I828" s="387"/>
      <c r="J828" s="6"/>
      <c r="K828" s="6"/>
      <c r="L828" s="387"/>
    </row>
    <row r="829" spans="1:12">
      <c r="A829" s="387"/>
      <c r="B829" s="6"/>
      <c r="C829" s="6"/>
      <c r="D829" s="6"/>
      <c r="E829" s="6"/>
      <c r="F829" s="6"/>
      <c r="G829" s="6"/>
      <c r="H829" s="6"/>
      <c r="I829" s="387"/>
      <c r="J829" s="6"/>
      <c r="K829" s="6"/>
      <c r="L829" s="387"/>
    </row>
    <row r="830" spans="1:12">
      <c r="A830" s="387"/>
      <c r="B830" s="6"/>
      <c r="C830" s="6"/>
      <c r="D830" s="6"/>
      <c r="E830" s="6"/>
      <c r="F830" s="6"/>
      <c r="G830" s="6"/>
      <c r="H830" s="6"/>
      <c r="I830" s="387"/>
      <c r="J830" s="6"/>
      <c r="K830" s="6"/>
      <c r="L830" s="387"/>
    </row>
    <row r="831" spans="1:12">
      <c r="A831" s="387"/>
      <c r="B831" s="6"/>
      <c r="C831" s="6"/>
      <c r="D831" s="6"/>
      <c r="E831" s="6"/>
      <c r="F831" s="6"/>
      <c r="G831" s="6"/>
      <c r="H831" s="6"/>
      <c r="I831" s="387"/>
      <c r="J831" s="6"/>
      <c r="K831" s="6"/>
      <c r="L831" s="387"/>
    </row>
    <row r="832" spans="1:12">
      <c r="A832" s="387"/>
      <c r="B832" s="6"/>
      <c r="C832" s="6"/>
      <c r="D832" s="6"/>
      <c r="E832" s="6"/>
      <c r="F832" s="6"/>
      <c r="G832" s="6"/>
      <c r="H832" s="6"/>
      <c r="I832" s="387"/>
      <c r="J832" s="6"/>
      <c r="K832" s="6"/>
      <c r="L832" s="387"/>
    </row>
    <row r="833" spans="1:12">
      <c r="A833" s="387"/>
      <c r="B833" s="6"/>
      <c r="C833" s="6"/>
      <c r="D833" s="6"/>
      <c r="E833" s="6"/>
      <c r="F833" s="6"/>
      <c r="G833" s="6"/>
      <c r="H833" s="6"/>
      <c r="I833" s="387"/>
      <c r="J833" s="6"/>
      <c r="K833" s="6"/>
      <c r="L833" s="387"/>
    </row>
    <row r="834" spans="1:12">
      <c r="A834" s="387"/>
      <c r="B834" s="6"/>
      <c r="C834" s="6"/>
      <c r="D834" s="6"/>
      <c r="E834" s="6"/>
      <c r="F834" s="6"/>
      <c r="G834" s="6"/>
      <c r="H834" s="6"/>
      <c r="I834" s="387"/>
      <c r="J834" s="6"/>
      <c r="K834" s="6"/>
      <c r="L834" s="387"/>
    </row>
    <row r="835" spans="1:12">
      <c r="A835" s="387"/>
      <c r="B835" s="6"/>
      <c r="C835" s="6"/>
      <c r="D835" s="6"/>
      <c r="E835" s="6"/>
      <c r="F835" s="6"/>
      <c r="G835" s="6"/>
      <c r="H835" s="6"/>
      <c r="I835" s="387"/>
      <c r="J835" s="6"/>
      <c r="K835" s="6"/>
      <c r="L835" s="387"/>
    </row>
    <row r="836" spans="1:12">
      <c r="A836" s="387"/>
      <c r="B836" s="6"/>
      <c r="C836" s="6"/>
      <c r="D836" s="6"/>
      <c r="E836" s="6"/>
      <c r="F836" s="6"/>
      <c r="G836" s="6"/>
      <c r="H836" s="6"/>
      <c r="I836" s="387"/>
      <c r="J836" s="6"/>
      <c r="K836" s="6"/>
      <c r="L836" s="387"/>
    </row>
    <row r="837" spans="1:12">
      <c r="A837" s="387"/>
      <c r="B837" s="6"/>
      <c r="C837" s="6"/>
      <c r="D837" s="6"/>
      <c r="E837" s="6"/>
      <c r="F837" s="6"/>
      <c r="G837" s="6"/>
      <c r="H837" s="6"/>
      <c r="I837" s="387"/>
      <c r="J837" s="6"/>
      <c r="K837" s="6"/>
      <c r="L837" s="387"/>
    </row>
    <row r="838" spans="1:12">
      <c r="A838" s="387"/>
      <c r="B838" s="6"/>
      <c r="C838" s="6"/>
      <c r="D838" s="6"/>
      <c r="E838" s="6"/>
      <c r="F838" s="6"/>
      <c r="G838" s="6"/>
      <c r="H838" s="6"/>
      <c r="I838" s="387"/>
      <c r="J838" s="6"/>
      <c r="K838" s="6"/>
      <c r="L838" s="387"/>
    </row>
    <row r="839" spans="1:12">
      <c r="A839" s="387"/>
      <c r="B839" s="6"/>
      <c r="C839" s="6"/>
      <c r="D839" s="6"/>
      <c r="E839" s="6"/>
      <c r="F839" s="6"/>
      <c r="G839" s="6"/>
      <c r="H839" s="6"/>
      <c r="I839" s="387"/>
      <c r="J839" s="6"/>
      <c r="K839" s="6"/>
      <c r="L839" s="387"/>
    </row>
    <row r="840" spans="1:12">
      <c r="A840" s="387"/>
      <c r="B840" s="6"/>
      <c r="C840" s="6"/>
      <c r="D840" s="6"/>
      <c r="E840" s="6"/>
      <c r="F840" s="6"/>
      <c r="G840" s="6"/>
      <c r="H840" s="6"/>
      <c r="I840" s="387"/>
      <c r="J840" s="6"/>
      <c r="K840" s="6"/>
      <c r="L840" s="387"/>
    </row>
    <row r="841" spans="1:12">
      <c r="A841" s="387"/>
      <c r="B841" s="6"/>
      <c r="C841" s="6"/>
      <c r="D841" s="6"/>
      <c r="E841" s="6"/>
      <c r="F841" s="6"/>
      <c r="G841" s="6"/>
      <c r="H841" s="6"/>
      <c r="I841" s="387"/>
      <c r="J841" s="6"/>
      <c r="K841" s="6"/>
      <c r="L841" s="387"/>
    </row>
    <row r="842" spans="1:12">
      <c r="A842" s="387"/>
      <c r="B842" s="6"/>
      <c r="C842" s="6"/>
      <c r="D842" s="6"/>
      <c r="E842" s="6"/>
      <c r="F842" s="6"/>
      <c r="G842" s="6"/>
      <c r="H842" s="6"/>
      <c r="I842" s="387"/>
      <c r="J842" s="6"/>
      <c r="K842" s="6"/>
      <c r="L842" s="387"/>
    </row>
    <row r="843" spans="1:12">
      <c r="A843" s="387"/>
      <c r="B843" s="6"/>
      <c r="C843" s="6"/>
      <c r="D843" s="6"/>
      <c r="E843" s="6"/>
      <c r="F843" s="6"/>
      <c r="G843" s="6"/>
      <c r="H843" s="6"/>
      <c r="I843" s="387"/>
      <c r="J843" s="6"/>
      <c r="K843" s="6"/>
      <c r="L843" s="387"/>
    </row>
    <row r="844" spans="1:12">
      <c r="A844" s="387"/>
      <c r="B844" s="6"/>
      <c r="C844" s="6"/>
      <c r="D844" s="6"/>
      <c r="E844" s="6"/>
      <c r="F844" s="6"/>
      <c r="G844" s="6"/>
      <c r="H844" s="6"/>
      <c r="I844" s="387"/>
      <c r="J844" s="6"/>
      <c r="K844" s="6"/>
      <c r="L844" s="387"/>
    </row>
    <row r="845" spans="1:12">
      <c r="A845" s="387"/>
      <c r="B845" s="6"/>
      <c r="C845" s="6"/>
      <c r="D845" s="6"/>
      <c r="E845" s="6"/>
      <c r="F845" s="6"/>
      <c r="G845" s="6"/>
      <c r="H845" s="6"/>
      <c r="I845" s="387"/>
      <c r="J845" s="6"/>
      <c r="K845" s="6"/>
      <c r="L845" s="387"/>
    </row>
    <row r="846" spans="1:12">
      <c r="A846" s="387"/>
      <c r="B846" s="6"/>
      <c r="C846" s="6"/>
      <c r="D846" s="6"/>
      <c r="E846" s="6"/>
      <c r="F846" s="6"/>
      <c r="G846" s="6"/>
      <c r="H846" s="6"/>
      <c r="I846" s="387"/>
      <c r="J846" s="6"/>
      <c r="K846" s="6"/>
      <c r="L846" s="387"/>
    </row>
    <row r="847" spans="1:12">
      <c r="A847" s="387"/>
      <c r="B847" s="6"/>
      <c r="C847" s="6"/>
      <c r="D847" s="6"/>
      <c r="E847" s="6"/>
      <c r="F847" s="6"/>
      <c r="G847" s="6"/>
      <c r="H847" s="6"/>
      <c r="I847" s="387"/>
      <c r="J847" s="6"/>
      <c r="K847" s="6"/>
      <c r="L847" s="387"/>
    </row>
    <row r="848" spans="1:12">
      <c r="A848" s="387"/>
      <c r="B848" s="6"/>
      <c r="C848" s="6"/>
      <c r="D848" s="6"/>
      <c r="E848" s="6"/>
      <c r="F848" s="6"/>
      <c r="G848" s="6"/>
      <c r="H848" s="6"/>
      <c r="I848" s="387"/>
      <c r="J848" s="6"/>
      <c r="K848" s="6"/>
      <c r="L848" s="387"/>
    </row>
    <row r="849" spans="1:12">
      <c r="A849" s="387"/>
      <c r="B849" s="6"/>
      <c r="C849" s="6"/>
      <c r="D849" s="6"/>
      <c r="E849" s="6"/>
      <c r="F849" s="6"/>
      <c r="G849" s="6"/>
      <c r="H849" s="6"/>
      <c r="I849" s="387"/>
      <c r="J849" s="6"/>
      <c r="K849" s="6"/>
      <c r="L849" s="387"/>
    </row>
    <row r="850" spans="1:12">
      <c r="A850" s="387"/>
      <c r="B850" s="6"/>
      <c r="C850" s="6"/>
      <c r="D850" s="6"/>
      <c r="E850" s="6"/>
      <c r="F850" s="6"/>
      <c r="G850" s="6"/>
      <c r="H850" s="6"/>
      <c r="I850" s="387"/>
      <c r="J850" s="6"/>
      <c r="K850" s="6"/>
      <c r="L850" s="387"/>
    </row>
    <row r="851" spans="1:12">
      <c r="A851" s="387"/>
      <c r="B851" s="6"/>
      <c r="C851" s="6"/>
      <c r="D851" s="6"/>
      <c r="E851" s="6"/>
      <c r="F851" s="6"/>
      <c r="G851" s="6"/>
      <c r="H851" s="6"/>
      <c r="I851" s="387"/>
      <c r="J851" s="6"/>
      <c r="K851" s="6"/>
      <c r="L851" s="387"/>
    </row>
    <row r="852" spans="1:12">
      <c r="A852" s="387"/>
      <c r="B852" s="6"/>
      <c r="C852" s="6"/>
      <c r="D852" s="6"/>
      <c r="E852" s="6"/>
      <c r="F852" s="6"/>
      <c r="G852" s="6"/>
      <c r="H852" s="6"/>
      <c r="I852" s="387"/>
      <c r="J852" s="6"/>
      <c r="K852" s="6"/>
      <c r="L852" s="387"/>
    </row>
    <row r="853" spans="1:12">
      <c r="A853" s="387"/>
      <c r="B853" s="6"/>
      <c r="C853" s="6"/>
      <c r="D853" s="6"/>
      <c r="E853" s="6"/>
      <c r="F853" s="6"/>
      <c r="G853" s="6"/>
      <c r="H853" s="6"/>
      <c r="I853" s="387"/>
      <c r="J853" s="6"/>
      <c r="K853" s="6"/>
      <c r="L853" s="387"/>
    </row>
    <row r="854" spans="1:12">
      <c r="A854" s="387"/>
      <c r="B854" s="6"/>
      <c r="C854" s="6"/>
      <c r="D854" s="6"/>
      <c r="E854" s="6"/>
      <c r="F854" s="6"/>
      <c r="G854" s="6"/>
      <c r="H854" s="6"/>
      <c r="I854" s="387"/>
      <c r="J854" s="6"/>
      <c r="K854" s="6"/>
      <c r="L854" s="387"/>
    </row>
    <row r="855" spans="1:12">
      <c r="A855" s="387"/>
      <c r="B855" s="6"/>
      <c r="C855" s="6"/>
      <c r="D855" s="6"/>
      <c r="E855" s="6"/>
      <c r="F855" s="6"/>
      <c r="G855" s="6"/>
      <c r="H855" s="6"/>
      <c r="I855" s="387"/>
      <c r="J855" s="6"/>
      <c r="K855" s="6"/>
      <c r="L855" s="387"/>
    </row>
    <row r="856" spans="1:12">
      <c r="A856" s="387"/>
      <c r="B856" s="6"/>
      <c r="C856" s="6"/>
      <c r="D856" s="6"/>
      <c r="E856" s="6"/>
      <c r="F856" s="6"/>
      <c r="G856" s="6"/>
      <c r="H856" s="6"/>
      <c r="I856" s="387"/>
      <c r="J856" s="6"/>
      <c r="K856" s="6"/>
      <c r="L856" s="387"/>
    </row>
    <row r="857" spans="1:12">
      <c r="A857" s="387"/>
      <c r="B857" s="6"/>
      <c r="C857" s="6"/>
      <c r="D857" s="6"/>
      <c r="E857" s="6"/>
      <c r="F857" s="6"/>
      <c r="G857" s="6"/>
      <c r="H857" s="6"/>
      <c r="I857" s="387"/>
      <c r="J857" s="6"/>
      <c r="K857" s="6"/>
      <c r="L857" s="387"/>
    </row>
    <row r="858" spans="1:12">
      <c r="A858" s="387"/>
      <c r="B858" s="6"/>
      <c r="C858" s="6"/>
      <c r="D858" s="6"/>
      <c r="E858" s="6"/>
      <c r="F858" s="6"/>
      <c r="G858" s="6"/>
      <c r="H858" s="6"/>
      <c r="I858" s="387"/>
      <c r="J858" s="6"/>
      <c r="K858" s="6"/>
      <c r="L858" s="387"/>
    </row>
    <row r="859" spans="1:12">
      <c r="A859" s="387"/>
      <c r="B859" s="6"/>
      <c r="C859" s="6"/>
      <c r="D859" s="6"/>
      <c r="E859" s="6"/>
      <c r="F859" s="6"/>
      <c r="G859" s="6"/>
      <c r="H859" s="6"/>
      <c r="I859" s="387"/>
      <c r="J859" s="6"/>
      <c r="K859" s="6"/>
      <c r="L859" s="387"/>
    </row>
    <row r="860" spans="1:12">
      <c r="A860" s="387"/>
      <c r="B860" s="6"/>
      <c r="C860" s="6"/>
      <c r="D860" s="6"/>
      <c r="E860" s="6"/>
      <c r="F860" s="6"/>
      <c r="G860" s="6"/>
      <c r="H860" s="6"/>
      <c r="I860" s="387"/>
      <c r="J860" s="6"/>
      <c r="K860" s="6"/>
      <c r="L860" s="387"/>
    </row>
    <row r="861" spans="1:12">
      <c r="A861" s="387"/>
      <c r="B861" s="6"/>
      <c r="C861" s="6"/>
      <c r="D861" s="6"/>
      <c r="E861" s="6"/>
      <c r="F861" s="6"/>
      <c r="G861" s="6"/>
      <c r="H861" s="6"/>
      <c r="I861" s="387"/>
      <c r="J861" s="6"/>
      <c r="K861" s="6"/>
      <c r="L861" s="387"/>
    </row>
    <row r="862" spans="1:12">
      <c r="A862" s="387"/>
      <c r="B862" s="6"/>
      <c r="C862" s="6"/>
      <c r="D862" s="6"/>
      <c r="E862" s="6"/>
      <c r="F862" s="6"/>
      <c r="G862" s="6"/>
      <c r="H862" s="6"/>
      <c r="I862" s="387"/>
      <c r="J862" s="6"/>
      <c r="K862" s="6"/>
      <c r="L862" s="387"/>
    </row>
    <row r="863" spans="1:12">
      <c r="A863" s="387"/>
      <c r="B863" s="6"/>
      <c r="C863" s="6"/>
      <c r="D863" s="6"/>
      <c r="E863" s="6"/>
      <c r="F863" s="6"/>
      <c r="G863" s="6"/>
      <c r="H863" s="6"/>
      <c r="I863" s="387"/>
      <c r="J863" s="6"/>
      <c r="K863" s="6"/>
      <c r="L863" s="387"/>
    </row>
    <row r="864" spans="1:12">
      <c r="A864" s="387"/>
      <c r="B864" s="6"/>
      <c r="C864" s="6"/>
      <c r="D864" s="6"/>
      <c r="E864" s="6"/>
      <c r="F864" s="6"/>
      <c r="G864" s="6"/>
      <c r="H864" s="6"/>
      <c r="I864" s="387"/>
      <c r="J864" s="6"/>
      <c r="K864" s="6"/>
      <c r="L864" s="387"/>
    </row>
    <row r="865" spans="1:12">
      <c r="A865" s="387"/>
      <c r="B865" s="6"/>
      <c r="C865" s="6"/>
      <c r="D865" s="6"/>
      <c r="E865" s="6"/>
      <c r="F865" s="6"/>
      <c r="G865" s="6"/>
      <c r="H865" s="6"/>
      <c r="I865" s="387"/>
      <c r="J865" s="6"/>
      <c r="K865" s="6"/>
      <c r="L865" s="387"/>
    </row>
    <row r="866" spans="1:12">
      <c r="A866" s="387"/>
      <c r="B866" s="6"/>
      <c r="C866" s="6"/>
      <c r="D866" s="6"/>
      <c r="E866" s="6"/>
      <c r="F866" s="6"/>
      <c r="G866" s="6"/>
      <c r="H866" s="6"/>
      <c r="I866" s="387"/>
      <c r="J866" s="6"/>
      <c r="K866" s="6"/>
      <c r="L866" s="387"/>
    </row>
    <row r="867" spans="1:12">
      <c r="A867" s="387"/>
      <c r="B867" s="6"/>
      <c r="C867" s="6"/>
      <c r="D867" s="6"/>
      <c r="E867" s="6"/>
      <c r="F867" s="6"/>
      <c r="G867" s="6"/>
      <c r="H867" s="6"/>
      <c r="I867" s="387"/>
      <c r="J867" s="6"/>
      <c r="K867" s="6"/>
      <c r="L867" s="387"/>
    </row>
    <row r="868" spans="1:12">
      <c r="A868" s="387"/>
      <c r="B868" s="6"/>
      <c r="C868" s="6"/>
      <c r="D868" s="6"/>
      <c r="E868" s="6"/>
      <c r="F868" s="6"/>
      <c r="G868" s="6"/>
      <c r="H868" s="6"/>
      <c r="I868" s="387"/>
      <c r="J868" s="6"/>
      <c r="K868" s="6"/>
      <c r="L868" s="387"/>
    </row>
    <row r="869" spans="1:12">
      <c r="A869" s="387"/>
      <c r="B869" s="6"/>
      <c r="C869" s="6"/>
      <c r="D869" s="6"/>
      <c r="E869" s="6"/>
      <c r="F869" s="6"/>
      <c r="G869" s="6"/>
      <c r="H869" s="6"/>
      <c r="I869" s="387"/>
      <c r="J869" s="6"/>
      <c r="K869" s="6"/>
      <c r="L869" s="387"/>
    </row>
    <row r="870" spans="1:12">
      <c r="A870" s="387"/>
      <c r="B870" s="6"/>
      <c r="C870" s="6"/>
      <c r="D870" s="6"/>
      <c r="E870" s="6"/>
      <c r="F870" s="6"/>
      <c r="G870" s="6"/>
      <c r="H870" s="6"/>
      <c r="I870" s="387"/>
      <c r="J870" s="6"/>
      <c r="K870" s="6"/>
      <c r="L870" s="387"/>
    </row>
    <row r="871" spans="1:12">
      <c r="A871" s="387"/>
      <c r="B871" s="6"/>
      <c r="C871" s="6"/>
      <c r="D871" s="6"/>
      <c r="E871" s="6"/>
      <c r="F871" s="6"/>
      <c r="G871" s="6"/>
      <c r="H871" s="6"/>
      <c r="I871" s="387"/>
      <c r="J871" s="6"/>
      <c r="K871" s="6"/>
      <c r="L871" s="387"/>
    </row>
    <row r="872" spans="1:12">
      <c r="A872" s="387"/>
      <c r="B872" s="6"/>
      <c r="C872" s="6"/>
      <c r="D872" s="6"/>
      <c r="E872" s="6"/>
      <c r="F872" s="6"/>
      <c r="G872" s="6"/>
      <c r="H872" s="6"/>
      <c r="I872" s="387"/>
      <c r="J872" s="6"/>
      <c r="K872" s="6"/>
      <c r="L872" s="387"/>
    </row>
    <row r="873" spans="1:12">
      <c r="A873" s="387"/>
      <c r="B873" s="6"/>
      <c r="C873" s="6"/>
      <c r="D873" s="6"/>
      <c r="E873" s="6"/>
      <c r="F873" s="6"/>
      <c r="G873" s="6"/>
      <c r="H873" s="6"/>
      <c r="I873" s="387"/>
      <c r="J873" s="6"/>
      <c r="K873" s="6"/>
      <c r="L873" s="387"/>
    </row>
    <row r="874" spans="1:12">
      <c r="A874" s="387"/>
      <c r="B874" s="6"/>
      <c r="C874" s="6"/>
      <c r="D874" s="6"/>
      <c r="E874" s="6"/>
      <c r="F874" s="6"/>
      <c r="G874" s="6"/>
      <c r="H874" s="6"/>
      <c r="I874" s="387"/>
      <c r="J874" s="6"/>
      <c r="K874" s="6"/>
      <c r="L874" s="387"/>
    </row>
    <row r="875" spans="1:12">
      <c r="A875" s="387"/>
      <c r="B875" s="6"/>
      <c r="C875" s="6"/>
      <c r="D875" s="6"/>
      <c r="E875" s="6"/>
      <c r="F875" s="6"/>
      <c r="G875" s="6"/>
      <c r="H875" s="6"/>
      <c r="I875" s="387"/>
      <c r="J875" s="6"/>
      <c r="K875" s="6"/>
      <c r="L875" s="387"/>
    </row>
    <row r="876" spans="1:12">
      <c r="A876" s="387"/>
      <c r="B876" s="6"/>
      <c r="C876" s="6"/>
      <c r="D876" s="6"/>
      <c r="E876" s="6"/>
      <c r="F876" s="6"/>
      <c r="G876" s="6"/>
      <c r="H876" s="6"/>
      <c r="I876" s="387"/>
      <c r="J876" s="6"/>
      <c r="K876" s="6"/>
      <c r="L876" s="387"/>
    </row>
    <row r="877" spans="1:12">
      <c r="A877" s="387"/>
      <c r="B877" s="6"/>
      <c r="C877" s="6"/>
      <c r="D877" s="6"/>
      <c r="E877" s="6"/>
      <c r="F877" s="6"/>
      <c r="G877" s="6"/>
      <c r="H877" s="6"/>
      <c r="I877" s="387"/>
      <c r="J877" s="6"/>
      <c r="K877" s="6"/>
      <c r="L877" s="387"/>
    </row>
    <row r="878" spans="1:12">
      <c r="A878" s="387"/>
      <c r="B878" s="6"/>
      <c r="C878" s="6"/>
      <c r="D878" s="6"/>
      <c r="E878" s="6"/>
      <c r="F878" s="6"/>
      <c r="G878" s="6"/>
      <c r="H878" s="6"/>
      <c r="I878" s="387"/>
      <c r="J878" s="6"/>
      <c r="K878" s="6"/>
      <c r="L878" s="387"/>
    </row>
    <row r="879" spans="1:12">
      <c r="A879" s="387"/>
      <c r="B879" s="6"/>
      <c r="C879" s="6"/>
      <c r="D879" s="6"/>
      <c r="E879" s="6"/>
      <c r="F879" s="6"/>
      <c r="G879" s="6"/>
      <c r="H879" s="6"/>
      <c r="I879" s="387"/>
      <c r="J879" s="6"/>
      <c r="K879" s="6"/>
      <c r="L879" s="387"/>
    </row>
    <row r="880" spans="1:12">
      <c r="A880" s="387"/>
      <c r="B880" s="6"/>
      <c r="C880" s="6"/>
      <c r="D880" s="6"/>
      <c r="E880" s="6"/>
      <c r="F880" s="6"/>
      <c r="G880" s="6"/>
      <c r="H880" s="6"/>
      <c r="I880" s="387"/>
      <c r="J880" s="6"/>
      <c r="K880" s="6"/>
      <c r="L880" s="387"/>
    </row>
    <row r="881" spans="1:12">
      <c r="A881" s="387"/>
      <c r="B881" s="6"/>
      <c r="C881" s="6"/>
      <c r="D881" s="6"/>
      <c r="E881" s="6"/>
      <c r="F881" s="6"/>
      <c r="G881" s="6"/>
      <c r="H881" s="6"/>
      <c r="I881" s="387"/>
      <c r="J881" s="6"/>
      <c r="K881" s="6"/>
      <c r="L881" s="387"/>
    </row>
    <row r="882" spans="1:12">
      <c r="A882" s="387"/>
      <c r="B882" s="6"/>
      <c r="C882" s="6"/>
      <c r="D882" s="6"/>
      <c r="E882" s="6"/>
      <c r="F882" s="6"/>
      <c r="G882" s="6"/>
      <c r="H882" s="6"/>
      <c r="I882" s="387"/>
      <c r="J882" s="6"/>
      <c r="K882" s="6"/>
      <c r="L882" s="387"/>
    </row>
    <row r="883" spans="1:12">
      <c r="A883" s="387"/>
      <c r="B883" s="6"/>
      <c r="C883" s="6"/>
      <c r="D883" s="6"/>
      <c r="E883" s="6"/>
      <c r="F883" s="6"/>
      <c r="G883" s="6"/>
      <c r="H883" s="6"/>
      <c r="I883" s="387"/>
      <c r="J883" s="6"/>
      <c r="K883" s="6"/>
      <c r="L883" s="387"/>
    </row>
    <row r="884" spans="1:12">
      <c r="A884" s="387"/>
      <c r="B884" s="6"/>
      <c r="C884" s="6"/>
      <c r="D884" s="6"/>
      <c r="E884" s="6"/>
      <c r="F884" s="6"/>
      <c r="G884" s="6"/>
      <c r="H884" s="6"/>
      <c r="I884" s="387"/>
      <c r="J884" s="6"/>
      <c r="K884" s="6"/>
      <c r="L884" s="387"/>
    </row>
    <row r="885" spans="1:12">
      <c r="A885" s="387"/>
      <c r="B885" s="6"/>
      <c r="C885" s="6"/>
      <c r="D885" s="6"/>
      <c r="E885" s="6"/>
      <c r="F885" s="6"/>
      <c r="G885" s="6"/>
      <c r="H885" s="6"/>
      <c r="I885" s="387"/>
      <c r="J885" s="6"/>
      <c r="K885" s="6"/>
      <c r="L885" s="387"/>
    </row>
    <row r="886" spans="1:12">
      <c r="A886" s="387"/>
      <c r="B886" s="6"/>
      <c r="C886" s="6"/>
      <c r="D886" s="6"/>
      <c r="E886" s="6"/>
      <c r="F886" s="6"/>
      <c r="G886" s="6"/>
      <c r="H886" s="6"/>
      <c r="I886" s="387"/>
      <c r="J886" s="6"/>
      <c r="K886" s="6"/>
      <c r="L886" s="387"/>
    </row>
    <row r="887" spans="1:12">
      <c r="A887" s="387"/>
      <c r="B887" s="6"/>
      <c r="C887" s="6"/>
      <c r="D887" s="6"/>
      <c r="E887" s="6"/>
      <c r="F887" s="6"/>
      <c r="G887" s="6"/>
      <c r="H887" s="6"/>
      <c r="I887" s="387"/>
      <c r="J887" s="6"/>
      <c r="K887" s="6"/>
      <c r="L887" s="387"/>
    </row>
    <row r="888" spans="1:12">
      <c r="A888" s="387"/>
      <c r="B888" s="6"/>
      <c r="C888" s="6"/>
      <c r="D888" s="6"/>
      <c r="E888" s="6"/>
      <c r="F888" s="6"/>
      <c r="G888" s="6"/>
      <c r="H888" s="6"/>
      <c r="I888" s="387"/>
      <c r="J888" s="6"/>
      <c r="K888" s="6"/>
      <c r="L888" s="387"/>
    </row>
    <row r="889" spans="1:12">
      <c r="A889" s="387"/>
      <c r="B889" s="6"/>
      <c r="C889" s="6"/>
      <c r="D889" s="6"/>
      <c r="E889" s="6"/>
      <c r="F889" s="6"/>
      <c r="G889" s="6"/>
      <c r="H889" s="6"/>
      <c r="I889" s="387"/>
      <c r="J889" s="6"/>
      <c r="K889" s="6"/>
      <c r="L889" s="387"/>
    </row>
    <row r="890" spans="1:12">
      <c r="A890" s="387"/>
      <c r="B890" s="6"/>
      <c r="C890" s="6"/>
      <c r="D890" s="6"/>
      <c r="E890" s="6"/>
      <c r="F890" s="6"/>
      <c r="G890" s="6"/>
      <c r="H890" s="6"/>
      <c r="I890" s="387"/>
      <c r="J890" s="6"/>
      <c r="K890" s="6"/>
      <c r="L890" s="387"/>
    </row>
    <row r="891" spans="1:12">
      <c r="A891" s="387"/>
      <c r="B891" s="6"/>
      <c r="C891" s="6"/>
      <c r="D891" s="6"/>
      <c r="E891" s="6"/>
      <c r="F891" s="6"/>
      <c r="G891" s="6"/>
      <c r="H891" s="6"/>
      <c r="I891" s="387"/>
      <c r="J891" s="6"/>
      <c r="K891" s="6"/>
      <c r="L891" s="387"/>
    </row>
    <row r="892" spans="1:12">
      <c r="A892" s="387"/>
      <c r="B892" s="6"/>
      <c r="C892" s="6"/>
      <c r="D892" s="6"/>
      <c r="E892" s="6"/>
      <c r="F892" s="6"/>
      <c r="G892" s="6"/>
      <c r="H892" s="6"/>
      <c r="I892" s="387"/>
      <c r="J892" s="6"/>
      <c r="K892" s="6"/>
      <c r="L892" s="387"/>
    </row>
    <row r="893" spans="1:12">
      <c r="A893" s="387"/>
      <c r="B893" s="6"/>
      <c r="C893" s="6"/>
      <c r="D893" s="6"/>
      <c r="E893" s="6"/>
      <c r="F893" s="6"/>
      <c r="G893" s="6"/>
      <c r="H893" s="6"/>
      <c r="I893" s="387"/>
      <c r="J893" s="6"/>
      <c r="K893" s="6"/>
      <c r="L893" s="387"/>
    </row>
    <row r="894" spans="1:12">
      <c r="A894" s="387"/>
      <c r="B894" s="6"/>
      <c r="C894" s="6"/>
      <c r="D894" s="6"/>
      <c r="E894" s="6"/>
      <c r="F894" s="6"/>
      <c r="G894" s="6"/>
      <c r="H894" s="6"/>
      <c r="I894" s="387"/>
      <c r="J894" s="6"/>
      <c r="K894" s="6"/>
      <c r="L894" s="387"/>
    </row>
    <row r="895" spans="1:12">
      <c r="A895" s="387"/>
      <c r="B895" s="6"/>
      <c r="C895" s="6"/>
      <c r="D895" s="6"/>
      <c r="E895" s="6"/>
      <c r="F895" s="6"/>
      <c r="G895" s="6"/>
      <c r="H895" s="6"/>
      <c r="I895" s="387"/>
      <c r="J895" s="6"/>
      <c r="K895" s="6"/>
      <c r="L895" s="387"/>
    </row>
    <row r="896" spans="1:12">
      <c r="A896" s="387"/>
      <c r="B896" s="6"/>
      <c r="C896" s="6"/>
      <c r="D896" s="6"/>
      <c r="E896" s="6"/>
      <c r="F896" s="6"/>
      <c r="G896" s="6"/>
      <c r="H896" s="6"/>
      <c r="I896" s="387"/>
      <c r="J896" s="6"/>
      <c r="K896" s="6"/>
      <c r="L896" s="387"/>
    </row>
    <row r="897" spans="1:12">
      <c r="A897" s="387"/>
      <c r="B897" s="6"/>
      <c r="C897" s="6"/>
      <c r="D897" s="6"/>
      <c r="E897" s="6"/>
      <c r="F897" s="6"/>
      <c r="G897" s="6"/>
      <c r="H897" s="6"/>
      <c r="I897" s="387"/>
      <c r="J897" s="6"/>
      <c r="K897" s="6"/>
      <c r="L897" s="387"/>
    </row>
    <row r="898" spans="1:12">
      <c r="A898" s="387"/>
      <c r="B898" s="6"/>
      <c r="C898" s="6"/>
      <c r="D898" s="6"/>
      <c r="E898" s="6"/>
      <c r="F898" s="6"/>
      <c r="G898" s="6"/>
      <c r="H898" s="6"/>
      <c r="I898" s="387"/>
      <c r="J898" s="6"/>
      <c r="K898" s="6"/>
      <c r="L898" s="387"/>
    </row>
    <row r="899" spans="1:12">
      <c r="A899" s="387"/>
      <c r="B899" s="6"/>
      <c r="C899" s="6"/>
      <c r="D899" s="6"/>
      <c r="E899" s="6"/>
      <c r="F899" s="6"/>
      <c r="G899" s="6"/>
      <c r="H899" s="6"/>
      <c r="I899" s="387"/>
      <c r="J899" s="6"/>
      <c r="K899" s="6"/>
      <c r="L899" s="387"/>
    </row>
    <row r="900" spans="1:12">
      <c r="A900" s="387"/>
      <c r="B900" s="6"/>
      <c r="C900" s="6"/>
      <c r="D900" s="6"/>
      <c r="E900" s="6"/>
      <c r="F900" s="6"/>
      <c r="G900" s="6"/>
      <c r="H900" s="6"/>
      <c r="I900" s="387"/>
      <c r="J900" s="6"/>
      <c r="K900" s="6"/>
      <c r="L900" s="387"/>
    </row>
    <row r="901" spans="1:12">
      <c r="A901" s="387"/>
      <c r="B901" s="6"/>
      <c r="C901" s="6"/>
      <c r="D901" s="6"/>
      <c r="E901" s="6"/>
      <c r="F901" s="6"/>
      <c r="G901" s="6"/>
      <c r="H901" s="6"/>
      <c r="I901" s="387"/>
      <c r="J901" s="6"/>
      <c r="K901" s="6"/>
      <c r="L901" s="387"/>
    </row>
    <row r="902" spans="1:12">
      <c r="A902" s="387"/>
      <c r="B902" s="6"/>
      <c r="C902" s="6"/>
      <c r="D902" s="6"/>
      <c r="E902" s="6"/>
      <c r="F902" s="6"/>
      <c r="G902" s="6"/>
      <c r="H902" s="6"/>
      <c r="I902" s="387"/>
      <c r="J902" s="6"/>
      <c r="K902" s="6"/>
      <c r="L902" s="387"/>
    </row>
    <row r="903" spans="1:12">
      <c r="A903" s="387"/>
      <c r="B903" s="6"/>
      <c r="C903" s="6"/>
      <c r="D903" s="6"/>
      <c r="E903" s="6"/>
      <c r="F903" s="6"/>
      <c r="G903" s="6"/>
      <c r="H903" s="6"/>
      <c r="I903" s="387"/>
      <c r="J903" s="6"/>
      <c r="K903" s="6"/>
      <c r="L903" s="387"/>
    </row>
    <row r="904" spans="1:12">
      <c r="A904" s="387"/>
      <c r="B904" s="6"/>
      <c r="C904" s="6"/>
      <c r="D904" s="6"/>
      <c r="E904" s="6"/>
      <c r="F904" s="6"/>
      <c r="G904" s="6"/>
      <c r="H904" s="6"/>
      <c r="I904" s="387"/>
      <c r="J904" s="6"/>
      <c r="K904" s="6"/>
      <c r="L904" s="387"/>
    </row>
    <row r="905" spans="1:12">
      <c r="A905" s="387"/>
      <c r="B905" s="6"/>
      <c r="C905" s="6"/>
      <c r="D905" s="6"/>
      <c r="E905" s="6"/>
      <c r="F905" s="6"/>
      <c r="G905" s="6"/>
      <c r="H905" s="6"/>
      <c r="I905" s="387"/>
      <c r="J905" s="6"/>
      <c r="K905" s="6"/>
      <c r="L905" s="387"/>
    </row>
    <row r="906" spans="1:12">
      <c r="A906" s="387"/>
      <c r="B906" s="6"/>
      <c r="C906" s="6"/>
      <c r="D906" s="6"/>
      <c r="E906" s="6"/>
      <c r="F906" s="6"/>
      <c r="G906" s="6"/>
      <c r="H906" s="6"/>
      <c r="I906" s="387"/>
      <c r="J906" s="6"/>
      <c r="K906" s="6"/>
      <c r="L906" s="387"/>
    </row>
    <row r="907" spans="1:12">
      <c r="A907" s="387"/>
      <c r="B907" s="6"/>
      <c r="C907" s="6"/>
      <c r="D907" s="6"/>
      <c r="E907" s="6"/>
      <c r="F907" s="6"/>
      <c r="G907" s="6"/>
      <c r="H907" s="6"/>
      <c r="I907" s="387"/>
      <c r="J907" s="6"/>
      <c r="K907" s="6"/>
      <c r="L907" s="387"/>
    </row>
    <row r="908" spans="1:12">
      <c r="A908" s="387"/>
      <c r="B908" s="6"/>
      <c r="C908" s="6"/>
      <c r="D908" s="6"/>
      <c r="E908" s="6"/>
      <c r="F908" s="6"/>
      <c r="G908" s="6"/>
      <c r="H908" s="6"/>
      <c r="I908" s="387"/>
      <c r="J908" s="6"/>
      <c r="K908" s="6"/>
      <c r="L908" s="387"/>
    </row>
    <row r="909" spans="1:12">
      <c r="A909" s="387"/>
      <c r="B909" s="6"/>
      <c r="C909" s="6"/>
      <c r="D909" s="6"/>
      <c r="E909" s="6"/>
      <c r="F909" s="6"/>
      <c r="G909" s="6"/>
      <c r="H909" s="6"/>
      <c r="I909" s="387"/>
      <c r="J909" s="6"/>
      <c r="K909" s="6"/>
      <c r="L909" s="387"/>
    </row>
    <row r="910" spans="1:12">
      <c r="A910" s="387"/>
      <c r="B910" s="6"/>
      <c r="C910" s="6"/>
      <c r="D910" s="6"/>
      <c r="E910" s="6"/>
      <c r="F910" s="6"/>
      <c r="G910" s="6"/>
      <c r="H910" s="6"/>
      <c r="I910" s="387"/>
      <c r="J910" s="6"/>
      <c r="K910" s="6"/>
      <c r="L910" s="387"/>
    </row>
    <row r="911" spans="1:12">
      <c r="A911" s="387"/>
      <c r="B911" s="6"/>
      <c r="C911" s="6"/>
      <c r="D911" s="6"/>
      <c r="E911" s="6"/>
      <c r="F911" s="6"/>
      <c r="G911" s="6"/>
      <c r="H911" s="6"/>
      <c r="I911" s="387"/>
      <c r="J911" s="6"/>
      <c r="K911" s="6"/>
      <c r="L911" s="387"/>
    </row>
    <row r="912" spans="1:12">
      <c r="A912" s="387"/>
      <c r="B912" s="6"/>
      <c r="C912" s="6"/>
      <c r="D912" s="6"/>
      <c r="E912" s="6"/>
      <c r="F912" s="6"/>
      <c r="G912" s="6"/>
      <c r="H912" s="6"/>
      <c r="I912" s="387"/>
      <c r="J912" s="6"/>
      <c r="K912" s="6"/>
      <c r="L912" s="387"/>
    </row>
    <row r="913" spans="1:12">
      <c r="A913" s="387"/>
      <c r="B913" s="6"/>
      <c r="C913" s="6"/>
      <c r="D913" s="6"/>
      <c r="E913" s="6"/>
      <c r="F913" s="6"/>
      <c r="G913" s="6"/>
      <c r="H913" s="6"/>
      <c r="I913" s="387"/>
      <c r="J913" s="6"/>
      <c r="K913" s="6"/>
      <c r="L913" s="387"/>
    </row>
    <row r="914" spans="1:12">
      <c r="A914" s="387"/>
      <c r="B914" s="6"/>
      <c r="C914" s="6"/>
      <c r="D914" s="6"/>
      <c r="E914" s="6"/>
      <c r="F914" s="6"/>
      <c r="G914" s="6"/>
      <c r="H914" s="6"/>
      <c r="I914" s="387"/>
      <c r="J914" s="6"/>
      <c r="K914" s="6"/>
      <c r="L914" s="387"/>
    </row>
    <row r="915" spans="1:12">
      <c r="A915" s="387"/>
      <c r="B915" s="6"/>
      <c r="C915" s="6"/>
      <c r="D915" s="6"/>
      <c r="E915" s="6"/>
      <c r="F915" s="6"/>
      <c r="G915" s="6"/>
      <c r="H915" s="6"/>
      <c r="I915" s="387"/>
      <c r="J915" s="6"/>
      <c r="K915" s="6"/>
      <c r="L915" s="387"/>
    </row>
    <row r="916" spans="1:12">
      <c r="A916" s="387"/>
      <c r="B916" s="6"/>
      <c r="C916" s="6"/>
      <c r="D916" s="6"/>
      <c r="E916" s="6"/>
      <c r="F916" s="6"/>
      <c r="G916" s="6"/>
      <c r="H916" s="6"/>
      <c r="I916" s="387"/>
      <c r="J916" s="6"/>
      <c r="K916" s="6"/>
      <c r="L916" s="387"/>
    </row>
    <row r="917" spans="1:12">
      <c r="A917" s="387"/>
      <c r="B917" s="6"/>
      <c r="C917" s="6"/>
      <c r="D917" s="6"/>
      <c r="E917" s="6"/>
      <c r="F917" s="6"/>
      <c r="G917" s="6"/>
      <c r="H917" s="6"/>
      <c r="I917" s="387"/>
      <c r="J917" s="6"/>
      <c r="K917" s="6"/>
      <c r="L917" s="387"/>
    </row>
    <row r="918" spans="1:12">
      <c r="A918" s="387"/>
      <c r="B918" s="6"/>
      <c r="C918" s="6"/>
      <c r="D918" s="6"/>
      <c r="E918" s="6"/>
      <c r="F918" s="6"/>
      <c r="G918" s="6"/>
      <c r="H918" s="6"/>
      <c r="I918" s="387"/>
      <c r="J918" s="6"/>
      <c r="K918" s="6"/>
      <c r="L918" s="387"/>
    </row>
    <row r="919" spans="1:12">
      <c r="A919" s="387"/>
      <c r="B919" s="6"/>
      <c r="C919" s="6"/>
      <c r="D919" s="6"/>
      <c r="E919" s="6"/>
      <c r="F919" s="6"/>
      <c r="G919" s="6"/>
      <c r="H919" s="6"/>
      <c r="I919" s="387"/>
      <c r="J919" s="6"/>
      <c r="K919" s="6"/>
      <c r="L919" s="387"/>
    </row>
    <row r="920" spans="1:12">
      <c r="A920" s="387"/>
      <c r="B920" s="6"/>
      <c r="C920" s="6"/>
      <c r="D920" s="6"/>
      <c r="E920" s="6"/>
      <c r="F920" s="6"/>
      <c r="G920" s="6"/>
      <c r="H920" s="6"/>
      <c r="I920" s="387"/>
      <c r="J920" s="6"/>
      <c r="K920" s="6"/>
      <c r="L920" s="387"/>
    </row>
    <row r="921" spans="1:12">
      <c r="A921" s="387"/>
      <c r="B921" s="6"/>
      <c r="C921" s="6"/>
      <c r="D921" s="6"/>
      <c r="E921" s="6"/>
      <c r="F921" s="6"/>
      <c r="G921" s="6"/>
      <c r="H921" s="6"/>
      <c r="I921" s="387"/>
      <c r="J921" s="6"/>
      <c r="K921" s="6"/>
      <c r="L921" s="387"/>
    </row>
    <row r="922" spans="1:12">
      <c r="A922" s="387"/>
      <c r="B922" s="6"/>
      <c r="C922" s="6"/>
      <c r="D922" s="6"/>
      <c r="E922" s="6"/>
      <c r="F922" s="6"/>
      <c r="G922" s="6"/>
      <c r="H922" s="6"/>
      <c r="I922" s="387"/>
      <c r="J922" s="6"/>
      <c r="K922" s="6"/>
      <c r="L922" s="387"/>
    </row>
    <row r="923" spans="1:12">
      <c r="A923" s="387"/>
      <c r="B923" s="6"/>
      <c r="C923" s="6"/>
      <c r="D923" s="6"/>
      <c r="E923" s="6"/>
      <c r="F923" s="6"/>
      <c r="G923" s="6"/>
      <c r="H923" s="6"/>
      <c r="I923" s="387"/>
      <c r="J923" s="6"/>
      <c r="K923" s="6"/>
      <c r="L923" s="387"/>
    </row>
    <row r="924" spans="1:12">
      <c r="A924" s="387"/>
      <c r="B924" s="6"/>
      <c r="C924" s="6"/>
      <c r="D924" s="6"/>
      <c r="E924" s="6"/>
      <c r="F924" s="6"/>
      <c r="G924" s="6"/>
      <c r="H924" s="6"/>
      <c r="I924" s="387"/>
      <c r="J924" s="6"/>
      <c r="K924" s="6"/>
      <c r="L924" s="387"/>
    </row>
    <row r="925" spans="1:12">
      <c r="A925" s="387"/>
      <c r="B925" s="6"/>
      <c r="C925" s="6"/>
      <c r="D925" s="6"/>
      <c r="E925" s="6"/>
      <c r="F925" s="6"/>
      <c r="G925" s="6"/>
      <c r="H925" s="6"/>
      <c r="I925" s="387"/>
      <c r="J925" s="6"/>
      <c r="K925" s="6"/>
      <c r="L925" s="387"/>
    </row>
    <row r="926" spans="1:12">
      <c r="A926" s="387"/>
      <c r="B926" s="6"/>
      <c r="C926" s="6"/>
      <c r="D926" s="6"/>
      <c r="E926" s="6"/>
      <c r="F926" s="6"/>
      <c r="G926" s="6"/>
      <c r="H926" s="6"/>
      <c r="I926" s="387"/>
      <c r="J926" s="6"/>
      <c r="K926" s="6"/>
      <c r="L926" s="387"/>
    </row>
    <row r="927" spans="1:12">
      <c r="A927" s="387"/>
      <c r="B927" s="6"/>
      <c r="C927" s="6"/>
      <c r="D927" s="6"/>
      <c r="E927" s="6"/>
      <c r="F927" s="6"/>
      <c r="G927" s="6"/>
      <c r="H927" s="6"/>
      <c r="I927" s="387"/>
      <c r="J927" s="6"/>
      <c r="K927" s="6"/>
      <c r="L927" s="387"/>
    </row>
    <row r="928" spans="1:12">
      <c r="A928" s="387"/>
      <c r="B928" s="6"/>
      <c r="C928" s="6"/>
      <c r="D928" s="6"/>
      <c r="E928" s="6"/>
      <c r="F928" s="6"/>
      <c r="G928" s="6"/>
      <c r="H928" s="6"/>
      <c r="I928" s="387"/>
      <c r="J928" s="6"/>
      <c r="K928" s="6"/>
      <c r="L928" s="387"/>
    </row>
    <row r="929" spans="1:12">
      <c r="A929" s="387"/>
      <c r="B929" s="6"/>
      <c r="C929" s="6"/>
      <c r="D929" s="6"/>
      <c r="E929" s="6"/>
      <c r="F929" s="6"/>
      <c r="G929" s="6"/>
      <c r="H929" s="6"/>
      <c r="I929" s="387"/>
      <c r="J929" s="6"/>
      <c r="K929" s="6"/>
      <c r="L929" s="387"/>
    </row>
    <row r="930" spans="1:12">
      <c r="A930" s="387"/>
      <c r="B930" s="6"/>
      <c r="C930" s="6"/>
      <c r="D930" s="6"/>
      <c r="E930" s="6"/>
      <c r="F930" s="6"/>
      <c r="G930" s="6"/>
      <c r="H930" s="6"/>
      <c r="I930" s="387"/>
      <c r="J930" s="6"/>
      <c r="K930" s="6"/>
      <c r="L930" s="387"/>
    </row>
    <row r="931" spans="1:12">
      <c r="A931" s="387"/>
      <c r="B931" s="6"/>
      <c r="C931" s="6"/>
      <c r="D931" s="6"/>
      <c r="E931" s="6"/>
      <c r="F931" s="6"/>
      <c r="G931" s="6"/>
      <c r="H931" s="6"/>
      <c r="I931" s="387"/>
      <c r="J931" s="6"/>
      <c r="K931" s="6"/>
      <c r="L931" s="387"/>
    </row>
    <row r="932" spans="1:12">
      <c r="A932" s="387"/>
      <c r="B932" s="6"/>
      <c r="C932" s="6"/>
      <c r="D932" s="6"/>
      <c r="E932" s="6"/>
      <c r="F932" s="6"/>
      <c r="G932" s="6"/>
      <c r="H932" s="6"/>
      <c r="I932" s="387"/>
      <c r="J932" s="6"/>
      <c r="K932" s="6"/>
      <c r="L932" s="387"/>
    </row>
    <row r="933" spans="1:12">
      <c r="A933" s="387"/>
      <c r="B933" s="6"/>
      <c r="C933" s="6"/>
      <c r="D933" s="6"/>
      <c r="E933" s="6"/>
      <c r="F933" s="6"/>
      <c r="G933" s="6"/>
      <c r="H933" s="6"/>
      <c r="I933" s="387"/>
      <c r="J933" s="6"/>
      <c r="K933" s="6"/>
      <c r="L933" s="387"/>
    </row>
    <row r="934" spans="1:12">
      <c r="A934" s="387"/>
      <c r="B934" s="6"/>
      <c r="C934" s="6"/>
      <c r="D934" s="6"/>
      <c r="E934" s="6"/>
      <c r="F934" s="6"/>
      <c r="G934" s="6"/>
      <c r="H934" s="6"/>
      <c r="I934" s="387"/>
      <c r="J934" s="6"/>
      <c r="K934" s="6"/>
      <c r="L934" s="387"/>
    </row>
    <row r="935" spans="1:12">
      <c r="A935" s="387"/>
      <c r="B935" s="6"/>
      <c r="C935" s="6"/>
      <c r="D935" s="6"/>
      <c r="E935" s="6"/>
      <c r="F935" s="6"/>
      <c r="G935" s="6"/>
      <c r="H935" s="6"/>
      <c r="I935" s="387"/>
      <c r="J935" s="6"/>
      <c r="K935" s="6"/>
      <c r="L935" s="387"/>
    </row>
    <row r="936" spans="1:12">
      <c r="A936" s="387"/>
      <c r="B936" s="6"/>
      <c r="C936" s="6"/>
      <c r="D936" s="6"/>
      <c r="E936" s="6"/>
      <c r="F936" s="6"/>
      <c r="G936" s="6"/>
      <c r="H936" s="6"/>
      <c r="I936" s="387"/>
      <c r="J936" s="6"/>
      <c r="K936" s="6"/>
      <c r="L936" s="387"/>
    </row>
    <row r="937" spans="1:12">
      <c r="A937" s="387"/>
      <c r="B937" s="6"/>
      <c r="C937" s="6"/>
      <c r="D937" s="6"/>
      <c r="E937" s="6"/>
      <c r="F937" s="6"/>
      <c r="G937" s="6"/>
      <c r="H937" s="6"/>
      <c r="I937" s="387"/>
      <c r="J937" s="6"/>
      <c r="K937" s="6"/>
      <c r="L937" s="387"/>
    </row>
    <row r="938" spans="1:12">
      <c r="A938" s="387"/>
      <c r="B938" s="6"/>
      <c r="C938" s="6"/>
      <c r="D938" s="6"/>
      <c r="E938" s="6"/>
      <c r="F938" s="6"/>
      <c r="G938" s="6"/>
      <c r="H938" s="6"/>
      <c r="I938" s="387"/>
      <c r="J938" s="6"/>
      <c r="K938" s="6"/>
      <c r="L938" s="387"/>
    </row>
    <row r="939" spans="1:12">
      <c r="A939" s="387"/>
      <c r="B939" s="6"/>
      <c r="C939" s="6"/>
      <c r="D939" s="6"/>
      <c r="E939" s="6"/>
      <c r="F939" s="6"/>
      <c r="G939" s="6"/>
      <c r="H939" s="6"/>
      <c r="I939" s="387"/>
      <c r="J939" s="6"/>
      <c r="K939" s="6"/>
      <c r="L939" s="387"/>
    </row>
    <row r="940" spans="1:12">
      <c r="A940" s="387"/>
      <c r="B940" s="6"/>
      <c r="C940" s="6"/>
      <c r="D940" s="6"/>
      <c r="E940" s="6"/>
      <c r="F940" s="6"/>
      <c r="G940" s="6"/>
      <c r="H940" s="6"/>
      <c r="I940" s="387"/>
      <c r="J940" s="6"/>
      <c r="K940" s="6"/>
      <c r="L940" s="387"/>
    </row>
    <row r="941" spans="1:12">
      <c r="A941" s="387"/>
      <c r="B941" s="6"/>
      <c r="C941" s="6"/>
      <c r="D941" s="6"/>
      <c r="E941" s="6"/>
      <c r="F941" s="6"/>
      <c r="G941" s="6"/>
      <c r="H941" s="6"/>
      <c r="I941" s="387"/>
      <c r="J941" s="6"/>
      <c r="K941" s="6"/>
      <c r="L941" s="387"/>
    </row>
    <row r="942" spans="1:12">
      <c r="A942" s="387"/>
      <c r="B942" s="6"/>
      <c r="C942" s="6"/>
      <c r="D942" s="6"/>
      <c r="E942" s="6"/>
      <c r="F942" s="6"/>
      <c r="G942" s="6"/>
      <c r="H942" s="6"/>
      <c r="I942" s="387"/>
      <c r="J942" s="6"/>
      <c r="K942" s="6"/>
      <c r="L942" s="387"/>
    </row>
    <row r="943" spans="1:12">
      <c r="A943" s="387"/>
      <c r="B943" s="6"/>
      <c r="C943" s="6"/>
      <c r="D943" s="6"/>
      <c r="E943" s="6"/>
      <c r="F943" s="6"/>
      <c r="G943" s="6"/>
      <c r="H943" s="6"/>
      <c r="I943" s="387"/>
      <c r="J943" s="6"/>
      <c r="K943" s="6"/>
      <c r="L943" s="387"/>
    </row>
    <row r="944" spans="1:12">
      <c r="A944" s="387"/>
      <c r="B944" s="6"/>
      <c r="C944" s="6"/>
      <c r="D944" s="6"/>
      <c r="E944" s="6"/>
      <c r="F944" s="6"/>
      <c r="G944" s="6"/>
      <c r="H944" s="6"/>
      <c r="I944" s="387"/>
      <c r="J944" s="6"/>
      <c r="K944" s="6"/>
      <c r="L944" s="387"/>
    </row>
    <row r="945" spans="1:12">
      <c r="A945" s="387"/>
      <c r="B945" s="6"/>
      <c r="C945" s="6"/>
      <c r="D945" s="6"/>
      <c r="E945" s="6"/>
      <c r="F945" s="6"/>
      <c r="G945" s="6"/>
      <c r="H945" s="6"/>
      <c r="I945" s="387"/>
      <c r="J945" s="6"/>
      <c r="K945" s="6"/>
      <c r="L945" s="387"/>
    </row>
    <row r="946" spans="1:12">
      <c r="A946" s="387"/>
      <c r="B946" s="6"/>
      <c r="C946" s="6"/>
      <c r="D946" s="6"/>
      <c r="E946" s="6"/>
      <c r="F946" s="6"/>
      <c r="G946" s="6"/>
      <c r="H946" s="6"/>
      <c r="I946" s="387"/>
      <c r="J946" s="6"/>
      <c r="K946" s="6"/>
      <c r="L946" s="387"/>
    </row>
    <row r="947" spans="1:12">
      <c r="A947" s="387"/>
      <c r="B947" s="6"/>
      <c r="C947" s="6"/>
      <c r="D947" s="6"/>
      <c r="E947" s="6"/>
      <c r="F947" s="6"/>
      <c r="G947" s="6"/>
      <c r="H947" s="6"/>
      <c r="I947" s="387"/>
      <c r="J947" s="6"/>
      <c r="K947" s="6"/>
      <c r="L947" s="387"/>
    </row>
    <row r="948" spans="1:12">
      <c r="A948" s="387"/>
      <c r="B948" s="6"/>
      <c r="C948" s="6"/>
      <c r="D948" s="6"/>
      <c r="E948" s="6"/>
      <c r="F948" s="6"/>
      <c r="G948" s="6"/>
      <c r="H948" s="6"/>
      <c r="I948" s="387"/>
      <c r="J948" s="6"/>
      <c r="K948" s="6"/>
      <c r="L948" s="387"/>
    </row>
    <row r="949" spans="1:12">
      <c r="A949" s="387"/>
      <c r="B949" s="6"/>
      <c r="C949" s="6"/>
      <c r="D949" s="6"/>
      <c r="E949" s="6"/>
      <c r="F949" s="6"/>
      <c r="G949" s="6"/>
      <c r="H949" s="6"/>
      <c r="I949" s="387"/>
      <c r="J949" s="6"/>
      <c r="K949" s="6"/>
      <c r="L949" s="387"/>
    </row>
    <row r="950" spans="1:12">
      <c r="A950" s="387"/>
      <c r="B950" s="6"/>
      <c r="C950" s="6"/>
      <c r="D950" s="6"/>
      <c r="E950" s="6"/>
      <c r="F950" s="6"/>
      <c r="G950" s="6"/>
      <c r="H950" s="6"/>
      <c r="I950" s="387"/>
      <c r="J950" s="6"/>
      <c r="K950" s="6"/>
      <c r="L950" s="387"/>
    </row>
    <row r="951" spans="1:12">
      <c r="A951" s="387"/>
      <c r="B951" s="6"/>
      <c r="C951" s="6"/>
      <c r="D951" s="6"/>
      <c r="E951" s="6"/>
      <c r="F951" s="6"/>
      <c r="G951" s="6"/>
      <c r="H951" s="6"/>
      <c r="I951" s="387"/>
      <c r="J951" s="6"/>
      <c r="K951" s="6"/>
      <c r="L951" s="387"/>
    </row>
    <row r="952" spans="1:12">
      <c r="A952" s="387"/>
      <c r="B952" s="6"/>
      <c r="C952" s="6"/>
      <c r="D952" s="6"/>
      <c r="E952" s="6"/>
      <c r="F952" s="6"/>
      <c r="G952" s="6"/>
      <c r="H952" s="6"/>
      <c r="I952" s="387"/>
      <c r="J952" s="6"/>
      <c r="K952" s="6"/>
      <c r="L952" s="387"/>
    </row>
    <row r="953" spans="1:12">
      <c r="A953" s="387"/>
      <c r="B953" s="6"/>
      <c r="C953" s="6"/>
      <c r="D953" s="6"/>
      <c r="E953" s="6"/>
      <c r="F953" s="6"/>
      <c r="G953" s="6"/>
      <c r="H953" s="6"/>
      <c r="I953" s="387"/>
      <c r="J953" s="6"/>
      <c r="K953" s="6"/>
      <c r="L953" s="387"/>
    </row>
    <row r="954" spans="1:12">
      <c r="A954" s="387"/>
      <c r="B954" s="6"/>
      <c r="C954" s="6"/>
      <c r="D954" s="6"/>
      <c r="E954" s="6"/>
      <c r="F954" s="6"/>
      <c r="G954" s="6"/>
      <c r="H954" s="6"/>
      <c r="I954" s="387"/>
      <c r="J954" s="6"/>
      <c r="K954" s="6"/>
      <c r="L954" s="387"/>
    </row>
    <row r="955" spans="1:12">
      <c r="A955" s="387"/>
      <c r="B955" s="6"/>
      <c r="C955" s="6"/>
      <c r="D955" s="6"/>
      <c r="E955" s="6"/>
      <c r="F955" s="6"/>
      <c r="G955" s="6"/>
      <c r="H955" s="6"/>
      <c r="I955" s="387"/>
      <c r="J955" s="6"/>
      <c r="K955" s="6"/>
      <c r="L955" s="387"/>
    </row>
    <row r="956" spans="1:12">
      <c r="A956" s="387"/>
      <c r="B956" s="6"/>
      <c r="C956" s="6"/>
      <c r="D956" s="6"/>
      <c r="E956" s="6"/>
      <c r="F956" s="6"/>
      <c r="G956" s="6"/>
      <c r="H956" s="6"/>
      <c r="I956" s="387"/>
      <c r="J956" s="6"/>
      <c r="K956" s="6"/>
      <c r="L956" s="387"/>
    </row>
    <row r="957" spans="1:12">
      <c r="A957" s="387"/>
      <c r="B957" s="6"/>
      <c r="C957" s="6"/>
      <c r="D957" s="6"/>
      <c r="E957" s="6"/>
      <c r="F957" s="6"/>
      <c r="G957" s="6"/>
      <c r="H957" s="6"/>
      <c r="I957" s="387"/>
      <c r="J957" s="6"/>
      <c r="K957" s="6"/>
      <c r="L957" s="387"/>
    </row>
    <row r="958" spans="1:12">
      <c r="A958" s="387"/>
      <c r="B958" s="6"/>
      <c r="C958" s="6"/>
      <c r="D958" s="6"/>
      <c r="E958" s="6"/>
      <c r="F958" s="6"/>
      <c r="G958" s="6"/>
      <c r="H958" s="6"/>
      <c r="I958" s="387"/>
      <c r="J958" s="6"/>
      <c r="K958" s="6"/>
      <c r="L958" s="387"/>
    </row>
    <row r="959" spans="1:12">
      <c r="A959" s="387"/>
      <c r="B959" s="6"/>
      <c r="C959" s="6"/>
      <c r="D959" s="6"/>
      <c r="E959" s="6"/>
      <c r="F959" s="6"/>
      <c r="G959" s="6"/>
      <c r="H959" s="6"/>
      <c r="I959" s="387"/>
      <c r="J959" s="6"/>
      <c r="K959" s="6"/>
      <c r="L959" s="387"/>
    </row>
    <row r="960" spans="1:12">
      <c r="A960" s="387"/>
      <c r="B960" s="6"/>
      <c r="C960" s="6"/>
      <c r="D960" s="6"/>
      <c r="E960" s="6"/>
      <c r="F960" s="6"/>
      <c r="G960" s="6"/>
      <c r="H960" s="6"/>
      <c r="I960" s="387"/>
      <c r="J960" s="6"/>
      <c r="K960" s="6"/>
      <c r="L960" s="387"/>
    </row>
    <row r="961" spans="1:12">
      <c r="A961" s="387"/>
      <c r="B961" s="6"/>
      <c r="C961" s="6"/>
      <c r="D961" s="6"/>
      <c r="E961" s="6"/>
      <c r="F961" s="6"/>
      <c r="G961" s="6"/>
      <c r="H961" s="6"/>
      <c r="I961" s="387"/>
      <c r="J961" s="6"/>
      <c r="K961" s="6"/>
      <c r="L961" s="387"/>
    </row>
    <row r="962" spans="1:12">
      <c r="A962" s="387"/>
      <c r="B962" s="6"/>
      <c r="C962" s="6"/>
      <c r="D962" s="6"/>
      <c r="E962" s="6"/>
      <c r="F962" s="6"/>
      <c r="G962" s="6"/>
      <c r="H962" s="6"/>
      <c r="I962" s="387"/>
      <c r="J962" s="6"/>
      <c r="K962" s="6"/>
      <c r="L962" s="387"/>
    </row>
    <row r="963" spans="1:12">
      <c r="A963" s="387"/>
      <c r="B963" s="6"/>
      <c r="C963" s="6"/>
      <c r="D963" s="6"/>
      <c r="E963" s="6"/>
      <c r="F963" s="6"/>
      <c r="G963" s="6"/>
      <c r="H963" s="6"/>
      <c r="I963" s="387"/>
      <c r="J963" s="6"/>
      <c r="K963" s="6"/>
      <c r="L963" s="387"/>
    </row>
    <row r="964" spans="1:12">
      <c r="A964" s="387"/>
      <c r="B964" s="6"/>
      <c r="C964" s="6"/>
      <c r="D964" s="6"/>
      <c r="E964" s="6"/>
      <c r="F964" s="6"/>
      <c r="G964" s="6"/>
      <c r="H964" s="6"/>
      <c r="I964" s="387"/>
      <c r="J964" s="6"/>
      <c r="K964" s="6"/>
      <c r="L964" s="387"/>
    </row>
    <row r="965" spans="1:12">
      <c r="A965" s="387"/>
      <c r="B965" s="6"/>
      <c r="C965" s="6"/>
      <c r="D965" s="6"/>
      <c r="E965" s="6"/>
      <c r="F965" s="6"/>
      <c r="G965" s="6"/>
      <c r="H965" s="6"/>
      <c r="I965" s="387"/>
      <c r="J965" s="6"/>
      <c r="K965" s="6"/>
      <c r="L965" s="387"/>
    </row>
    <row r="966" spans="1:12">
      <c r="A966" s="387"/>
      <c r="B966" s="6"/>
      <c r="C966" s="6"/>
      <c r="D966" s="6"/>
      <c r="E966" s="6"/>
      <c r="F966" s="6"/>
      <c r="G966" s="6"/>
      <c r="H966" s="6"/>
      <c r="I966" s="387"/>
      <c r="J966" s="6"/>
      <c r="K966" s="6"/>
      <c r="L966" s="387"/>
    </row>
    <row r="967" spans="1:12">
      <c r="A967" s="387"/>
      <c r="B967" s="6"/>
      <c r="C967" s="6"/>
      <c r="D967" s="6"/>
      <c r="E967" s="6"/>
      <c r="F967" s="6"/>
      <c r="G967" s="6"/>
      <c r="H967" s="6"/>
      <c r="I967" s="387"/>
      <c r="J967" s="6"/>
      <c r="K967" s="6"/>
      <c r="L967" s="387"/>
    </row>
    <row r="968" spans="1:12">
      <c r="A968" s="387"/>
      <c r="B968" s="6"/>
      <c r="C968" s="6"/>
      <c r="D968" s="6"/>
      <c r="E968" s="6"/>
      <c r="F968" s="6"/>
      <c r="G968" s="6"/>
      <c r="H968" s="6"/>
      <c r="I968" s="387"/>
      <c r="J968" s="6"/>
      <c r="K968" s="6"/>
      <c r="L968" s="387"/>
    </row>
    <row r="969" spans="1:12">
      <c r="A969" s="387"/>
      <c r="B969" s="6"/>
      <c r="C969" s="6"/>
      <c r="D969" s="6"/>
      <c r="E969" s="6"/>
      <c r="F969" s="6"/>
      <c r="G969" s="6"/>
      <c r="H969" s="6"/>
      <c r="I969" s="387"/>
      <c r="J969" s="6"/>
      <c r="K969" s="6"/>
      <c r="L969" s="387"/>
    </row>
    <row r="970" spans="1:12">
      <c r="A970" s="387"/>
      <c r="B970" s="6"/>
      <c r="C970" s="6"/>
      <c r="D970" s="6"/>
      <c r="E970" s="6"/>
      <c r="F970" s="6"/>
      <c r="G970" s="6"/>
      <c r="H970" s="6"/>
      <c r="I970" s="387"/>
      <c r="J970" s="6"/>
      <c r="K970" s="6"/>
      <c r="L970" s="387"/>
    </row>
    <row r="971" spans="1:12">
      <c r="A971" s="387"/>
      <c r="B971" s="6"/>
      <c r="C971" s="6"/>
      <c r="D971" s="6"/>
      <c r="E971" s="6"/>
      <c r="F971" s="6"/>
      <c r="G971" s="6"/>
      <c r="H971" s="6"/>
      <c r="I971" s="387"/>
      <c r="J971" s="6"/>
      <c r="K971" s="6"/>
      <c r="L971" s="387"/>
    </row>
    <row r="972" spans="1:12">
      <c r="A972" s="387"/>
      <c r="B972" s="6"/>
      <c r="C972" s="6"/>
      <c r="D972" s="6"/>
      <c r="E972" s="6"/>
      <c r="F972" s="6"/>
      <c r="G972" s="6"/>
      <c r="H972" s="6"/>
      <c r="I972" s="387"/>
      <c r="J972" s="6"/>
      <c r="K972" s="6"/>
      <c r="L972" s="387"/>
    </row>
    <row r="973" spans="1:12">
      <c r="A973" s="387"/>
      <c r="B973" s="6"/>
      <c r="C973" s="6"/>
      <c r="D973" s="6"/>
      <c r="E973" s="6"/>
      <c r="F973" s="6"/>
      <c r="G973" s="6"/>
      <c r="H973" s="6"/>
      <c r="I973" s="387"/>
      <c r="J973" s="6"/>
      <c r="K973" s="6"/>
      <c r="L973" s="387"/>
    </row>
    <row r="974" spans="1:12">
      <c r="A974" s="387"/>
      <c r="B974" s="6"/>
      <c r="C974" s="6"/>
      <c r="D974" s="6"/>
      <c r="E974" s="6"/>
      <c r="F974" s="6"/>
      <c r="G974" s="6"/>
      <c r="H974" s="6"/>
      <c r="I974" s="387"/>
      <c r="J974" s="6"/>
      <c r="K974" s="6"/>
      <c r="L974" s="387"/>
    </row>
    <row r="975" spans="1:12">
      <c r="A975" s="387"/>
      <c r="B975" s="6"/>
      <c r="C975" s="6"/>
      <c r="D975" s="6"/>
      <c r="E975" s="6"/>
      <c r="F975" s="6"/>
      <c r="G975" s="6"/>
      <c r="H975" s="6"/>
      <c r="I975" s="387"/>
      <c r="J975" s="6"/>
      <c r="K975" s="6"/>
      <c r="L975" s="387"/>
    </row>
    <row r="976" spans="1:12">
      <c r="A976" s="387"/>
      <c r="B976" s="6"/>
      <c r="C976" s="6"/>
      <c r="D976" s="6"/>
      <c r="E976" s="6"/>
      <c r="F976" s="6"/>
      <c r="G976" s="6"/>
      <c r="H976" s="6"/>
      <c r="I976" s="387"/>
      <c r="J976" s="6"/>
      <c r="K976" s="6"/>
      <c r="L976" s="387"/>
    </row>
    <row r="977" spans="1:12">
      <c r="A977" s="387"/>
      <c r="B977" s="6"/>
      <c r="C977" s="6"/>
      <c r="D977" s="6"/>
      <c r="E977" s="6"/>
      <c r="F977" s="6"/>
      <c r="G977" s="6"/>
      <c r="H977" s="6"/>
      <c r="I977" s="387"/>
      <c r="J977" s="6"/>
      <c r="K977" s="6"/>
      <c r="L977" s="387"/>
    </row>
    <row r="978" spans="1:12">
      <c r="A978" s="387"/>
      <c r="B978" s="6"/>
      <c r="C978" s="6"/>
      <c r="D978" s="6"/>
      <c r="E978" s="6"/>
      <c r="F978" s="6"/>
      <c r="G978" s="6"/>
      <c r="H978" s="6"/>
      <c r="I978" s="387"/>
      <c r="J978" s="6"/>
      <c r="K978" s="6"/>
      <c r="L978" s="387"/>
    </row>
    <row r="979" spans="1:12">
      <c r="A979" s="387"/>
      <c r="B979" s="6"/>
      <c r="C979" s="6"/>
      <c r="D979" s="6"/>
      <c r="E979" s="6"/>
      <c r="F979" s="6"/>
      <c r="G979" s="6"/>
      <c r="H979" s="6"/>
      <c r="I979" s="387"/>
      <c r="J979" s="6"/>
      <c r="K979" s="6"/>
      <c r="L979" s="387"/>
    </row>
    <row r="980" spans="1:12">
      <c r="A980" s="387"/>
      <c r="B980" s="6"/>
      <c r="C980" s="6"/>
      <c r="D980" s="6"/>
      <c r="E980" s="6"/>
      <c r="F980" s="6"/>
      <c r="G980" s="6"/>
      <c r="H980" s="6"/>
      <c r="I980" s="387"/>
      <c r="J980" s="6"/>
      <c r="K980" s="6"/>
      <c r="L980" s="387"/>
    </row>
    <row r="981" spans="1:12">
      <c r="A981" s="387"/>
      <c r="B981" s="6"/>
      <c r="C981" s="6"/>
      <c r="D981" s="6"/>
      <c r="E981" s="6"/>
      <c r="F981" s="6"/>
      <c r="G981" s="6"/>
      <c r="H981" s="6"/>
      <c r="I981" s="387"/>
      <c r="J981" s="6"/>
      <c r="K981" s="6"/>
      <c r="L981" s="387"/>
    </row>
    <row r="982" spans="1:12">
      <c r="A982" s="387"/>
      <c r="B982" s="6"/>
      <c r="C982" s="6"/>
      <c r="D982" s="6"/>
      <c r="E982" s="6"/>
      <c r="F982" s="6"/>
      <c r="G982" s="6"/>
      <c r="H982" s="6"/>
      <c r="I982" s="387"/>
      <c r="J982" s="6"/>
      <c r="K982" s="6"/>
      <c r="L982" s="387"/>
    </row>
    <row r="983" spans="1:12">
      <c r="A983" s="387"/>
      <c r="B983" s="6"/>
      <c r="C983" s="6"/>
      <c r="D983" s="6"/>
      <c r="E983" s="6"/>
      <c r="F983" s="6"/>
      <c r="G983" s="6"/>
      <c r="H983" s="6"/>
      <c r="I983" s="387"/>
      <c r="J983" s="6"/>
      <c r="K983" s="6"/>
      <c r="L983" s="387"/>
    </row>
    <row r="984" spans="1:12">
      <c r="A984" s="387"/>
      <c r="B984" s="6"/>
      <c r="C984" s="6"/>
      <c r="D984" s="6"/>
      <c r="E984" s="6"/>
      <c r="F984" s="6"/>
      <c r="G984" s="6"/>
      <c r="H984" s="6"/>
      <c r="I984" s="387"/>
      <c r="J984" s="6"/>
      <c r="K984" s="6"/>
      <c r="L984" s="387"/>
    </row>
    <row r="985" spans="1:12">
      <c r="A985" s="387"/>
      <c r="B985" s="6"/>
      <c r="C985" s="6"/>
      <c r="D985" s="6"/>
      <c r="E985" s="6"/>
      <c r="F985" s="6"/>
      <c r="G985" s="6"/>
      <c r="H985" s="6"/>
      <c r="I985" s="387"/>
      <c r="J985" s="6"/>
      <c r="K985" s="6"/>
      <c r="L985" s="387"/>
    </row>
    <row r="986" spans="1:12">
      <c r="A986" s="387"/>
      <c r="B986" s="6"/>
      <c r="C986" s="6"/>
      <c r="D986" s="6"/>
      <c r="E986" s="6"/>
      <c r="F986" s="6"/>
      <c r="G986" s="6"/>
      <c r="H986" s="6"/>
      <c r="I986" s="387"/>
      <c r="J986" s="6"/>
      <c r="K986" s="6"/>
      <c r="L986" s="387"/>
    </row>
    <row r="987" spans="1:12">
      <c r="A987" s="387"/>
      <c r="B987" s="6"/>
      <c r="C987" s="6"/>
      <c r="D987" s="6"/>
      <c r="E987" s="6"/>
      <c r="F987" s="6"/>
      <c r="G987" s="6"/>
      <c r="H987" s="6"/>
      <c r="I987" s="387"/>
      <c r="J987" s="6"/>
      <c r="K987" s="6"/>
      <c r="L987" s="387"/>
    </row>
    <row r="988" spans="1:12">
      <c r="A988" s="387"/>
      <c r="B988" s="6"/>
      <c r="C988" s="6"/>
      <c r="D988" s="6"/>
      <c r="E988" s="6"/>
      <c r="F988" s="6"/>
      <c r="G988" s="6"/>
      <c r="H988" s="6"/>
      <c r="I988" s="387"/>
      <c r="J988" s="6"/>
      <c r="K988" s="6"/>
      <c r="L988" s="387"/>
    </row>
    <row r="989" spans="1:12">
      <c r="A989" s="387"/>
      <c r="B989" s="6"/>
      <c r="C989" s="6"/>
      <c r="D989" s="6"/>
      <c r="E989" s="6"/>
      <c r="F989" s="6"/>
      <c r="G989" s="6"/>
      <c r="H989" s="6"/>
      <c r="I989" s="387"/>
      <c r="J989" s="6"/>
      <c r="K989" s="6"/>
      <c r="L989" s="387"/>
    </row>
    <row r="990" spans="1:12">
      <c r="A990" s="387"/>
      <c r="B990" s="6"/>
      <c r="C990" s="6"/>
      <c r="D990" s="6"/>
      <c r="E990" s="6"/>
      <c r="F990" s="6"/>
      <c r="G990" s="6"/>
      <c r="H990" s="6"/>
      <c r="I990" s="387"/>
      <c r="J990" s="6"/>
      <c r="K990" s="6"/>
      <c r="L990" s="387"/>
    </row>
    <row r="991" spans="1:12">
      <c r="A991" s="387"/>
      <c r="B991" s="6"/>
      <c r="C991" s="6"/>
      <c r="D991" s="6"/>
      <c r="E991" s="6"/>
      <c r="F991" s="6"/>
      <c r="G991" s="6"/>
      <c r="H991" s="6"/>
      <c r="I991" s="387"/>
      <c r="J991" s="6"/>
      <c r="K991" s="6"/>
      <c r="L991" s="387"/>
    </row>
    <row r="992" spans="1:12">
      <c r="A992" s="387"/>
      <c r="B992" s="6"/>
      <c r="C992" s="6"/>
      <c r="D992" s="6"/>
      <c r="E992" s="6"/>
      <c r="F992" s="6"/>
      <c r="G992" s="6"/>
      <c r="H992" s="6"/>
      <c r="I992" s="387"/>
      <c r="J992" s="6"/>
      <c r="K992" s="6"/>
      <c r="L992" s="387"/>
    </row>
    <row r="993" spans="1:12">
      <c r="A993" s="387"/>
      <c r="B993" s="6"/>
      <c r="C993" s="6"/>
      <c r="D993" s="6"/>
      <c r="E993" s="6"/>
      <c r="F993" s="6"/>
      <c r="G993" s="6"/>
      <c r="H993" s="6"/>
      <c r="I993" s="387"/>
      <c r="J993" s="6"/>
      <c r="K993" s="6"/>
      <c r="L993" s="387"/>
    </row>
    <row r="994" spans="1:12">
      <c r="A994" s="387"/>
      <c r="B994" s="6"/>
      <c r="C994" s="6"/>
      <c r="D994" s="6"/>
      <c r="E994" s="6"/>
      <c r="F994" s="6"/>
      <c r="G994" s="6"/>
      <c r="H994" s="6"/>
      <c r="I994" s="387"/>
      <c r="J994" s="6"/>
      <c r="K994" s="6"/>
      <c r="L994" s="387"/>
    </row>
    <row r="995" spans="1:12">
      <c r="A995" s="387"/>
      <c r="B995" s="6"/>
      <c r="C995" s="6"/>
      <c r="D995" s="6"/>
      <c r="E995" s="6"/>
      <c r="F995" s="6"/>
      <c r="G995" s="6"/>
      <c r="H995" s="6"/>
      <c r="I995" s="387"/>
      <c r="J995" s="6"/>
      <c r="K995" s="6"/>
      <c r="L995" s="387"/>
    </row>
    <row r="996" spans="1:12">
      <c r="A996" s="387"/>
      <c r="B996" s="6"/>
      <c r="C996" s="6"/>
      <c r="D996" s="6"/>
      <c r="E996" s="6"/>
      <c r="F996" s="6"/>
      <c r="G996" s="6"/>
      <c r="H996" s="6"/>
      <c r="I996" s="387"/>
      <c r="J996" s="6"/>
      <c r="K996" s="6"/>
      <c r="L996" s="387"/>
    </row>
    <row r="997" spans="1:12">
      <c r="A997" s="387"/>
      <c r="B997" s="6"/>
      <c r="C997" s="6"/>
      <c r="D997" s="6"/>
      <c r="E997" s="6"/>
      <c r="F997" s="6"/>
      <c r="G997" s="6"/>
      <c r="H997" s="6"/>
      <c r="I997" s="387"/>
      <c r="J997" s="6"/>
      <c r="K997" s="6"/>
      <c r="L997" s="387"/>
    </row>
    <row r="998" spans="1:12">
      <c r="A998" s="387"/>
      <c r="B998" s="6"/>
      <c r="C998" s="6"/>
      <c r="D998" s="6"/>
      <c r="E998" s="6"/>
      <c r="F998" s="6"/>
      <c r="G998" s="6"/>
      <c r="H998" s="6"/>
      <c r="I998" s="387"/>
      <c r="J998" s="6"/>
      <c r="K998" s="6"/>
      <c r="L998" s="387"/>
    </row>
    <row r="999" spans="1:12">
      <c r="A999" s="387"/>
      <c r="B999" s="6"/>
      <c r="C999" s="6"/>
      <c r="D999" s="6"/>
      <c r="E999" s="6"/>
      <c r="F999" s="6"/>
      <c r="G999" s="6"/>
      <c r="H999" s="6"/>
      <c r="I999" s="387"/>
      <c r="J999" s="6"/>
      <c r="K999" s="6"/>
      <c r="L999" s="387"/>
    </row>
    <row r="1000" spans="1:12">
      <c r="A1000" s="387"/>
      <c r="B1000" s="6"/>
      <c r="C1000" s="6"/>
      <c r="D1000" s="6"/>
      <c r="E1000" s="6"/>
      <c r="F1000" s="6"/>
      <c r="G1000" s="6"/>
      <c r="H1000" s="6"/>
      <c r="I1000" s="387"/>
      <c r="J1000" s="6"/>
      <c r="K1000" s="6"/>
      <c r="L1000" s="387"/>
    </row>
    <row r="1001" spans="1:12">
      <c r="A1001" s="387"/>
      <c r="B1001" s="6"/>
      <c r="C1001" s="6"/>
      <c r="D1001" s="6"/>
      <c r="E1001" s="6"/>
      <c r="F1001" s="6"/>
      <c r="G1001" s="6"/>
      <c r="H1001" s="6"/>
      <c r="I1001" s="387"/>
      <c r="J1001" s="6"/>
      <c r="K1001" s="6"/>
      <c r="L1001" s="387"/>
    </row>
    <row r="1002" spans="1:12">
      <c r="A1002" s="387"/>
      <c r="B1002" s="6"/>
      <c r="C1002" s="6"/>
      <c r="D1002" s="6"/>
      <c r="E1002" s="6"/>
      <c r="F1002" s="6"/>
      <c r="G1002" s="6"/>
      <c r="H1002" s="6"/>
      <c r="I1002" s="387"/>
      <c r="J1002" s="6"/>
      <c r="K1002" s="6"/>
      <c r="L1002" s="387"/>
    </row>
    <row r="1003" spans="1:12">
      <c r="A1003" s="387"/>
      <c r="B1003" s="6"/>
      <c r="C1003" s="6"/>
      <c r="D1003" s="6"/>
      <c r="E1003" s="6"/>
      <c r="F1003" s="6"/>
      <c r="G1003" s="6"/>
      <c r="H1003" s="6"/>
      <c r="I1003" s="387"/>
      <c r="J1003" s="6"/>
      <c r="K1003" s="6"/>
      <c r="L1003" s="387"/>
    </row>
    <row r="1004" spans="1:12">
      <c r="A1004" s="387"/>
      <c r="B1004" s="6"/>
      <c r="C1004" s="6"/>
      <c r="D1004" s="6"/>
      <c r="E1004" s="6"/>
      <c r="F1004" s="6"/>
      <c r="G1004" s="6"/>
      <c r="H1004" s="6"/>
      <c r="I1004" s="387"/>
      <c r="J1004" s="6"/>
      <c r="K1004" s="6"/>
      <c r="L1004" s="387"/>
    </row>
    <row r="1005" spans="1:12">
      <c r="A1005" s="387"/>
      <c r="B1005" s="6"/>
      <c r="C1005" s="6"/>
      <c r="D1005" s="6"/>
      <c r="E1005" s="6"/>
      <c r="F1005" s="6"/>
      <c r="G1005" s="6"/>
      <c r="H1005" s="6"/>
      <c r="I1005" s="387"/>
      <c r="J1005" s="6"/>
      <c r="K1005" s="6"/>
      <c r="L1005" s="387"/>
    </row>
    <row r="1006" spans="1:12">
      <c r="A1006" s="387"/>
      <c r="B1006" s="6"/>
      <c r="C1006" s="6"/>
      <c r="D1006" s="6"/>
      <c r="E1006" s="6"/>
      <c r="F1006" s="6"/>
      <c r="G1006" s="6"/>
      <c r="H1006" s="6"/>
      <c r="I1006" s="387"/>
      <c r="J1006" s="6"/>
      <c r="K1006" s="6"/>
      <c r="L1006" s="387"/>
    </row>
    <row r="1007" spans="1:12">
      <c r="A1007" s="387"/>
      <c r="B1007" s="6"/>
      <c r="C1007" s="6"/>
      <c r="D1007" s="6"/>
      <c r="E1007" s="6"/>
      <c r="F1007" s="6"/>
      <c r="G1007" s="6"/>
      <c r="H1007" s="6"/>
      <c r="I1007" s="387"/>
      <c r="J1007" s="6"/>
      <c r="K1007" s="6"/>
      <c r="L1007" s="387"/>
    </row>
    <row r="1008" spans="1:12">
      <c r="A1008" s="387"/>
      <c r="B1008" s="6"/>
      <c r="C1008" s="6"/>
      <c r="D1008" s="6"/>
      <c r="E1008" s="6"/>
      <c r="F1008" s="6"/>
      <c r="G1008" s="6"/>
      <c r="H1008" s="6"/>
      <c r="I1008" s="387"/>
      <c r="J1008" s="6"/>
      <c r="K1008" s="6"/>
      <c r="L1008" s="387"/>
    </row>
    <row r="1009" spans="1:12">
      <c r="A1009" s="387"/>
      <c r="B1009" s="6"/>
      <c r="C1009" s="6"/>
      <c r="D1009" s="6"/>
      <c r="E1009" s="6"/>
      <c r="F1009" s="6"/>
      <c r="G1009" s="6"/>
      <c r="H1009" s="6"/>
      <c r="I1009" s="387"/>
      <c r="J1009" s="6"/>
      <c r="K1009" s="6"/>
      <c r="L1009" s="387"/>
    </row>
    <row r="1010" spans="1:12">
      <c r="A1010" s="387"/>
      <c r="B1010" s="6"/>
      <c r="C1010" s="6"/>
      <c r="D1010" s="6"/>
      <c r="E1010" s="6"/>
      <c r="F1010" s="6"/>
      <c r="G1010" s="6"/>
      <c r="H1010" s="6"/>
      <c r="I1010" s="387"/>
      <c r="J1010" s="6"/>
      <c r="K1010" s="6"/>
      <c r="L1010" s="387"/>
    </row>
    <row r="1011" spans="1:12">
      <c r="A1011" s="387"/>
      <c r="B1011" s="6"/>
      <c r="C1011" s="6"/>
      <c r="D1011" s="6"/>
      <c r="E1011" s="6"/>
      <c r="F1011" s="6"/>
      <c r="G1011" s="6"/>
      <c r="H1011" s="6"/>
      <c r="I1011" s="387"/>
      <c r="J1011" s="6"/>
      <c r="K1011" s="6"/>
      <c r="L1011" s="387"/>
    </row>
    <row r="1012" spans="1:12">
      <c r="A1012" s="387"/>
      <c r="B1012" s="6"/>
      <c r="C1012" s="6"/>
      <c r="D1012" s="6"/>
      <c r="E1012" s="6"/>
      <c r="F1012" s="6"/>
      <c r="G1012" s="6"/>
      <c r="H1012" s="6"/>
      <c r="I1012" s="387"/>
      <c r="J1012" s="6"/>
      <c r="K1012" s="6"/>
      <c r="L1012" s="387"/>
    </row>
    <row r="1013" spans="1:12">
      <c r="A1013" s="387"/>
      <c r="B1013" s="6"/>
      <c r="C1013" s="6"/>
      <c r="D1013" s="6"/>
      <c r="E1013" s="6"/>
      <c r="F1013" s="6"/>
      <c r="G1013" s="6"/>
      <c r="H1013" s="6"/>
      <c r="I1013" s="387"/>
      <c r="J1013" s="6"/>
      <c r="K1013" s="6"/>
      <c r="L1013" s="387"/>
    </row>
    <row r="1014" spans="1:12">
      <c r="A1014" s="387"/>
      <c r="B1014" s="6"/>
      <c r="C1014" s="6"/>
      <c r="D1014" s="6"/>
      <c r="E1014" s="6"/>
      <c r="F1014" s="6"/>
      <c r="G1014" s="6"/>
      <c r="H1014" s="6"/>
      <c r="I1014" s="387"/>
      <c r="J1014" s="6"/>
      <c r="K1014" s="6"/>
      <c r="L1014" s="387"/>
    </row>
    <row r="1015" spans="1:12">
      <c r="A1015" s="387"/>
      <c r="B1015" s="6"/>
      <c r="C1015" s="6"/>
      <c r="D1015" s="6"/>
      <c r="E1015" s="6"/>
      <c r="F1015" s="6"/>
      <c r="G1015" s="6"/>
      <c r="H1015" s="6"/>
      <c r="I1015" s="387"/>
      <c r="J1015" s="6"/>
      <c r="K1015" s="6"/>
      <c r="L1015" s="387"/>
    </row>
    <row r="1016" spans="1:12">
      <c r="A1016" s="387"/>
      <c r="B1016" s="6"/>
      <c r="C1016" s="6"/>
      <c r="D1016" s="6"/>
      <c r="E1016" s="6"/>
      <c r="F1016" s="6"/>
      <c r="G1016" s="6"/>
      <c r="H1016" s="6"/>
      <c r="I1016" s="387"/>
      <c r="J1016" s="6"/>
      <c r="K1016" s="6"/>
      <c r="L1016" s="387"/>
    </row>
    <row r="1017" spans="1:12">
      <c r="A1017" s="387"/>
      <c r="B1017" s="6"/>
      <c r="C1017" s="6"/>
      <c r="D1017" s="6"/>
      <c r="E1017" s="6"/>
      <c r="F1017" s="6"/>
      <c r="G1017" s="6"/>
      <c r="H1017" s="6"/>
      <c r="I1017" s="387"/>
      <c r="J1017" s="6"/>
      <c r="K1017" s="6"/>
      <c r="L1017" s="387"/>
    </row>
    <row r="1018" spans="1:12">
      <c r="A1018" s="387"/>
      <c r="B1018" s="6"/>
      <c r="C1018" s="6"/>
      <c r="D1018" s="6"/>
      <c r="E1018" s="6"/>
      <c r="F1018" s="6"/>
      <c r="G1018" s="6"/>
      <c r="H1018" s="6"/>
      <c r="I1018" s="387"/>
      <c r="J1018" s="6"/>
      <c r="K1018" s="6"/>
      <c r="L1018" s="387"/>
    </row>
    <row r="1019" spans="1:12">
      <c r="A1019" s="387"/>
      <c r="B1019" s="6"/>
      <c r="C1019" s="6"/>
      <c r="D1019" s="6"/>
      <c r="E1019" s="6"/>
      <c r="F1019" s="6"/>
      <c r="G1019" s="6"/>
      <c r="H1019" s="6"/>
      <c r="I1019" s="387"/>
      <c r="J1019" s="6"/>
      <c r="K1019" s="6"/>
      <c r="L1019" s="387"/>
    </row>
    <row r="1020" spans="1:12">
      <c r="A1020" s="387"/>
      <c r="B1020" s="6"/>
      <c r="C1020" s="6"/>
      <c r="D1020" s="6"/>
      <c r="E1020" s="6"/>
      <c r="F1020" s="6"/>
      <c r="G1020" s="6"/>
      <c r="H1020" s="6"/>
      <c r="I1020" s="387"/>
      <c r="J1020" s="6"/>
      <c r="K1020" s="6"/>
      <c r="L1020" s="387"/>
    </row>
    <row r="1021" spans="1:12">
      <c r="A1021" s="387"/>
      <c r="B1021" s="6"/>
      <c r="C1021" s="6"/>
      <c r="D1021" s="6"/>
      <c r="E1021" s="6"/>
      <c r="F1021" s="6"/>
      <c r="G1021" s="6"/>
      <c r="H1021" s="6"/>
      <c r="I1021" s="387"/>
      <c r="J1021" s="6"/>
      <c r="K1021" s="6"/>
      <c r="L1021" s="387"/>
    </row>
    <row r="1022" spans="1:12">
      <c r="A1022" s="387"/>
      <c r="B1022" s="6"/>
      <c r="C1022" s="6"/>
      <c r="D1022" s="6"/>
      <c r="E1022" s="6"/>
      <c r="F1022" s="6"/>
      <c r="G1022" s="6"/>
      <c r="H1022" s="6"/>
      <c r="I1022" s="387"/>
      <c r="J1022" s="6"/>
      <c r="K1022" s="6"/>
      <c r="L1022" s="387"/>
    </row>
    <row r="1023" spans="1:12">
      <c r="A1023" s="387"/>
      <c r="B1023" s="6"/>
      <c r="C1023" s="6"/>
      <c r="D1023" s="6"/>
      <c r="E1023" s="6"/>
      <c r="F1023" s="6"/>
      <c r="G1023" s="6"/>
      <c r="H1023" s="6"/>
      <c r="I1023" s="387"/>
      <c r="J1023" s="6"/>
      <c r="K1023" s="6"/>
      <c r="L1023" s="387"/>
    </row>
    <row r="1024" spans="1:12">
      <c r="A1024" s="387"/>
      <c r="B1024" s="6"/>
      <c r="C1024" s="6"/>
      <c r="D1024" s="6"/>
      <c r="E1024" s="6"/>
      <c r="F1024" s="6"/>
      <c r="G1024" s="6"/>
      <c r="H1024" s="6"/>
      <c r="I1024" s="387"/>
      <c r="J1024" s="6"/>
      <c r="K1024" s="6"/>
      <c r="L1024" s="387"/>
    </row>
    <row r="1025" spans="1:12">
      <c r="A1025" s="387"/>
      <c r="B1025" s="6"/>
      <c r="C1025" s="6"/>
      <c r="D1025" s="6"/>
      <c r="E1025" s="6"/>
      <c r="F1025" s="6"/>
      <c r="G1025" s="6"/>
      <c r="H1025" s="6"/>
      <c r="I1025" s="387"/>
      <c r="J1025" s="6"/>
      <c r="K1025" s="6"/>
      <c r="L1025" s="387"/>
    </row>
    <row r="1026" spans="1:12">
      <c r="A1026" s="387"/>
      <c r="B1026" s="6"/>
      <c r="C1026" s="6"/>
      <c r="D1026" s="6"/>
      <c r="E1026" s="6"/>
      <c r="F1026" s="6"/>
      <c r="G1026" s="6"/>
      <c r="H1026" s="6"/>
      <c r="I1026" s="387"/>
      <c r="J1026" s="6"/>
      <c r="K1026" s="6"/>
      <c r="L1026" s="387"/>
    </row>
    <row r="1027" spans="1:12">
      <c r="A1027" s="387"/>
      <c r="B1027" s="6"/>
      <c r="C1027" s="6"/>
      <c r="D1027" s="6"/>
      <c r="E1027" s="6"/>
      <c r="F1027" s="6"/>
      <c r="G1027" s="6"/>
      <c r="H1027" s="6"/>
      <c r="I1027" s="387"/>
      <c r="J1027" s="6"/>
      <c r="K1027" s="6"/>
      <c r="L1027" s="387"/>
    </row>
    <row r="1028" spans="1:12">
      <c r="A1028" s="387"/>
      <c r="B1028" s="6"/>
      <c r="C1028" s="6"/>
      <c r="D1028" s="6"/>
      <c r="E1028" s="6"/>
      <c r="F1028" s="6"/>
      <c r="G1028" s="6"/>
      <c r="H1028" s="6"/>
      <c r="I1028" s="387"/>
      <c r="J1028" s="6"/>
      <c r="K1028" s="6"/>
      <c r="L1028" s="387"/>
    </row>
    <row r="1029" spans="1:12">
      <c r="A1029" s="387"/>
      <c r="B1029" s="6"/>
      <c r="C1029" s="6"/>
      <c r="D1029" s="6"/>
      <c r="E1029" s="6"/>
      <c r="F1029" s="6"/>
      <c r="G1029" s="6"/>
      <c r="H1029" s="6"/>
      <c r="I1029" s="387"/>
      <c r="J1029" s="6"/>
      <c r="K1029" s="6"/>
      <c r="L1029" s="387"/>
    </row>
    <row r="1030" spans="1:12">
      <c r="A1030" s="387"/>
      <c r="B1030" s="6"/>
      <c r="C1030" s="6"/>
      <c r="D1030" s="6"/>
      <c r="E1030" s="6"/>
      <c r="F1030" s="6"/>
      <c r="G1030" s="6"/>
      <c r="H1030" s="6"/>
      <c r="I1030" s="387"/>
      <c r="J1030" s="6"/>
      <c r="K1030" s="6"/>
      <c r="L1030" s="387"/>
    </row>
    <row r="1031" spans="1:12">
      <c r="A1031" s="387"/>
      <c r="B1031" s="6"/>
      <c r="C1031" s="6"/>
      <c r="D1031" s="6"/>
      <c r="E1031" s="6"/>
      <c r="F1031" s="6"/>
      <c r="G1031" s="6"/>
      <c r="H1031" s="6"/>
      <c r="I1031" s="387"/>
      <c r="J1031" s="6"/>
      <c r="K1031" s="6"/>
      <c r="L1031" s="387"/>
    </row>
    <row r="1032" spans="1:12">
      <c r="A1032" s="387"/>
      <c r="B1032" s="6"/>
      <c r="C1032" s="6"/>
      <c r="D1032" s="6"/>
      <c r="E1032" s="6"/>
      <c r="F1032" s="6"/>
      <c r="G1032" s="6"/>
      <c r="H1032" s="6"/>
      <c r="I1032" s="387"/>
      <c r="J1032" s="6"/>
      <c r="K1032" s="6"/>
      <c r="L1032" s="387"/>
    </row>
    <row r="1033" spans="1:12">
      <c r="A1033" s="387"/>
      <c r="B1033" s="6"/>
      <c r="C1033" s="6"/>
      <c r="D1033" s="6"/>
      <c r="E1033" s="6"/>
      <c r="F1033" s="6"/>
      <c r="G1033" s="6"/>
      <c r="H1033" s="6"/>
      <c r="I1033" s="387"/>
      <c r="J1033" s="6"/>
      <c r="K1033" s="6"/>
      <c r="L1033" s="387"/>
    </row>
    <row r="1034" spans="1:12">
      <c r="A1034" s="387"/>
      <c r="B1034" s="6"/>
      <c r="C1034" s="6"/>
      <c r="D1034" s="6"/>
      <c r="E1034" s="6"/>
      <c r="F1034" s="6"/>
      <c r="G1034" s="6"/>
      <c r="H1034" s="6"/>
      <c r="I1034" s="387"/>
      <c r="J1034" s="6"/>
      <c r="K1034" s="6"/>
      <c r="L1034" s="387"/>
    </row>
    <row r="1035" spans="1:12">
      <c r="A1035" s="387"/>
      <c r="B1035" s="6"/>
      <c r="C1035" s="6"/>
      <c r="D1035" s="6"/>
      <c r="E1035" s="6"/>
      <c r="F1035" s="6"/>
      <c r="G1035" s="6"/>
      <c r="H1035" s="6"/>
      <c r="I1035" s="387"/>
      <c r="J1035" s="6"/>
      <c r="K1035" s="6"/>
      <c r="L1035" s="387"/>
    </row>
    <row r="1036" spans="1:12">
      <c r="A1036" s="387"/>
      <c r="B1036" s="6"/>
      <c r="C1036" s="6"/>
      <c r="D1036" s="6"/>
      <c r="E1036" s="6"/>
      <c r="F1036" s="6"/>
      <c r="G1036" s="6"/>
      <c r="H1036" s="6"/>
      <c r="I1036" s="387"/>
      <c r="J1036" s="6"/>
      <c r="K1036" s="6"/>
      <c r="L1036" s="387"/>
    </row>
    <row r="1037" spans="1:12">
      <c r="A1037" s="387"/>
      <c r="B1037" s="6"/>
      <c r="C1037" s="6"/>
      <c r="D1037" s="6"/>
      <c r="E1037" s="6"/>
      <c r="F1037" s="6"/>
      <c r="G1037" s="6"/>
      <c r="H1037" s="6"/>
      <c r="I1037" s="387"/>
      <c r="J1037" s="6"/>
      <c r="K1037" s="6"/>
      <c r="L1037" s="387"/>
    </row>
    <row r="1038" spans="1:12">
      <c r="A1038" s="387"/>
      <c r="B1038" s="6"/>
      <c r="C1038" s="6"/>
      <c r="D1038" s="6"/>
      <c r="E1038" s="6"/>
      <c r="F1038" s="6"/>
      <c r="G1038" s="6"/>
      <c r="H1038" s="6"/>
      <c r="I1038" s="387"/>
      <c r="J1038" s="6"/>
      <c r="K1038" s="6"/>
      <c r="L1038" s="387"/>
    </row>
    <row r="1039" spans="1:12">
      <c r="A1039" s="387"/>
      <c r="B1039" s="6"/>
      <c r="C1039" s="6"/>
      <c r="D1039" s="6"/>
      <c r="E1039" s="6"/>
      <c r="F1039" s="6"/>
      <c r="G1039" s="6"/>
      <c r="H1039" s="6"/>
      <c r="I1039" s="387"/>
      <c r="J1039" s="6"/>
      <c r="K1039" s="6"/>
      <c r="L1039" s="387"/>
    </row>
    <row r="1040" spans="1:12">
      <c r="A1040" s="387"/>
      <c r="B1040" s="6"/>
      <c r="C1040" s="6"/>
      <c r="D1040" s="6"/>
      <c r="E1040" s="6"/>
      <c r="F1040" s="6"/>
      <c r="G1040" s="6"/>
      <c r="H1040" s="6"/>
      <c r="I1040" s="387"/>
      <c r="J1040" s="6"/>
      <c r="K1040" s="6"/>
      <c r="L1040" s="387"/>
    </row>
    <row r="1041" spans="1:12">
      <c r="A1041" s="387"/>
      <c r="B1041" s="6"/>
      <c r="C1041" s="6"/>
      <c r="D1041" s="6"/>
      <c r="E1041" s="6"/>
      <c r="F1041" s="6"/>
      <c r="G1041" s="6"/>
      <c r="H1041" s="6"/>
      <c r="I1041" s="387"/>
      <c r="J1041" s="6"/>
      <c r="K1041" s="6"/>
      <c r="L1041" s="387"/>
    </row>
    <row r="1042" spans="1:12">
      <c r="A1042" s="387"/>
      <c r="B1042" s="6"/>
      <c r="C1042" s="6"/>
      <c r="D1042" s="6"/>
      <c r="E1042" s="6"/>
      <c r="F1042" s="6"/>
      <c r="G1042" s="6"/>
      <c r="H1042" s="6"/>
      <c r="I1042" s="387"/>
      <c r="J1042" s="6"/>
      <c r="K1042" s="6"/>
      <c r="L1042" s="387"/>
    </row>
    <row r="1043" spans="1:12">
      <c r="A1043" s="387"/>
      <c r="B1043" s="6"/>
      <c r="C1043" s="6"/>
      <c r="D1043" s="6"/>
      <c r="E1043" s="6"/>
      <c r="F1043" s="6"/>
      <c r="G1043" s="6"/>
      <c r="H1043" s="6"/>
      <c r="I1043" s="387"/>
      <c r="J1043" s="6"/>
      <c r="K1043" s="6"/>
      <c r="L1043" s="387"/>
    </row>
    <row r="1044" spans="1:12">
      <c r="A1044" s="387"/>
      <c r="B1044" s="6"/>
      <c r="C1044" s="6"/>
      <c r="D1044" s="6"/>
      <c r="E1044" s="6"/>
      <c r="F1044" s="6"/>
      <c r="G1044" s="6"/>
      <c r="H1044" s="6"/>
      <c r="I1044" s="387"/>
      <c r="J1044" s="6"/>
      <c r="K1044" s="6"/>
      <c r="L1044" s="387"/>
    </row>
    <row r="1045" spans="1:12">
      <c r="A1045" s="387"/>
      <c r="B1045" s="6"/>
      <c r="C1045" s="6"/>
      <c r="D1045" s="6"/>
      <c r="E1045" s="6"/>
      <c r="F1045" s="6"/>
      <c r="G1045" s="6"/>
      <c r="H1045" s="6"/>
      <c r="I1045" s="387"/>
      <c r="J1045" s="6"/>
      <c r="K1045" s="6"/>
      <c r="L1045" s="387"/>
    </row>
    <row r="1046" spans="1:12">
      <c r="A1046" s="387"/>
      <c r="B1046" s="6"/>
      <c r="C1046" s="6"/>
      <c r="D1046" s="6"/>
      <c r="E1046" s="6"/>
      <c r="F1046" s="6"/>
      <c r="G1046" s="6"/>
      <c r="H1046" s="6"/>
      <c r="I1046" s="387"/>
      <c r="J1046" s="6"/>
      <c r="K1046" s="6"/>
      <c r="L1046" s="387"/>
    </row>
    <row r="1047" spans="1:12">
      <c r="A1047" s="387"/>
      <c r="B1047" s="6"/>
      <c r="C1047" s="6"/>
      <c r="D1047" s="6"/>
      <c r="E1047" s="6"/>
      <c r="F1047" s="6"/>
      <c r="G1047" s="6"/>
      <c r="H1047" s="6"/>
      <c r="I1047" s="387"/>
      <c r="J1047" s="6"/>
      <c r="K1047" s="6"/>
      <c r="L1047" s="387"/>
    </row>
    <row r="1048" spans="1:12">
      <c r="A1048" s="387"/>
      <c r="B1048" s="6"/>
      <c r="C1048" s="6"/>
      <c r="D1048" s="6"/>
      <c r="E1048" s="6"/>
      <c r="F1048" s="6"/>
      <c r="G1048" s="6"/>
      <c r="H1048" s="6"/>
      <c r="I1048" s="387"/>
      <c r="J1048" s="6"/>
      <c r="K1048" s="6"/>
      <c r="L1048" s="387"/>
    </row>
    <row r="1049" spans="1:12">
      <c r="A1049" s="387"/>
      <c r="B1049" s="6"/>
      <c r="C1049" s="6"/>
      <c r="D1049" s="6"/>
      <c r="E1049" s="6"/>
      <c r="F1049" s="6"/>
      <c r="G1049" s="6"/>
      <c r="H1049" s="6"/>
      <c r="I1049" s="387"/>
      <c r="J1049" s="6"/>
      <c r="K1049" s="6"/>
      <c r="L1049" s="387"/>
    </row>
    <row r="1050" spans="1:12">
      <c r="A1050" s="387"/>
      <c r="B1050" s="6"/>
      <c r="C1050" s="6"/>
      <c r="D1050" s="6"/>
      <c r="E1050" s="6"/>
      <c r="F1050" s="6"/>
      <c r="G1050" s="6"/>
      <c r="H1050" s="6"/>
      <c r="I1050" s="387"/>
      <c r="J1050" s="6"/>
      <c r="K1050" s="6"/>
      <c r="L1050" s="387"/>
    </row>
    <row r="1051" spans="1:12">
      <c r="A1051" s="387"/>
      <c r="B1051" s="6"/>
      <c r="C1051" s="6"/>
      <c r="D1051" s="6"/>
      <c r="E1051" s="6"/>
      <c r="F1051" s="6"/>
      <c r="G1051" s="6"/>
      <c r="H1051" s="6"/>
      <c r="I1051" s="387"/>
      <c r="J1051" s="6"/>
      <c r="K1051" s="6"/>
      <c r="L1051" s="387"/>
    </row>
    <row r="1052" spans="1:12">
      <c r="A1052" s="387"/>
      <c r="B1052" s="6"/>
      <c r="C1052" s="6"/>
      <c r="D1052" s="6"/>
      <c r="E1052" s="6"/>
      <c r="F1052" s="6"/>
      <c r="G1052" s="6"/>
      <c r="H1052" s="6"/>
      <c r="I1052" s="387"/>
      <c r="J1052" s="6"/>
      <c r="K1052" s="6"/>
      <c r="L1052" s="387"/>
    </row>
    <row r="1053" spans="1:12">
      <c r="A1053" s="387"/>
      <c r="B1053" s="6"/>
      <c r="C1053" s="6"/>
      <c r="D1053" s="6"/>
      <c r="E1053" s="6"/>
      <c r="F1053" s="6"/>
      <c r="G1053" s="6"/>
      <c r="H1053" s="6"/>
      <c r="I1053" s="387"/>
      <c r="J1053" s="6"/>
      <c r="K1053" s="6"/>
      <c r="L1053" s="387"/>
    </row>
    <row r="1054" spans="1:12">
      <c r="A1054" s="387"/>
      <c r="B1054" s="6"/>
      <c r="C1054" s="6"/>
      <c r="D1054" s="6"/>
      <c r="E1054" s="6"/>
      <c r="F1054" s="6"/>
      <c r="G1054" s="6"/>
      <c r="H1054" s="6"/>
      <c r="I1054" s="387"/>
      <c r="J1054" s="6"/>
      <c r="K1054" s="6"/>
      <c r="L1054" s="387"/>
    </row>
    <row r="1055" spans="1:12">
      <c r="A1055" s="387"/>
      <c r="B1055" s="6"/>
      <c r="C1055" s="6"/>
      <c r="D1055" s="6"/>
      <c r="E1055" s="6"/>
      <c r="F1055" s="6"/>
      <c r="G1055" s="6"/>
      <c r="H1055" s="6"/>
      <c r="I1055" s="387"/>
      <c r="J1055" s="6"/>
      <c r="K1055" s="6"/>
      <c r="L1055" s="387"/>
    </row>
    <row r="1056" spans="1:12">
      <c r="A1056" s="387"/>
      <c r="B1056" s="6"/>
      <c r="C1056" s="6"/>
      <c r="D1056" s="6"/>
      <c r="E1056" s="6"/>
      <c r="F1056" s="6"/>
      <c r="G1056" s="6"/>
      <c r="H1056" s="6"/>
      <c r="I1056" s="387"/>
      <c r="J1056" s="6"/>
      <c r="K1056" s="6"/>
      <c r="L1056" s="387"/>
    </row>
    <row r="1057" spans="1:12">
      <c r="A1057" s="387"/>
      <c r="B1057" s="6"/>
      <c r="C1057" s="6"/>
      <c r="D1057" s="6"/>
      <c r="E1057" s="6"/>
      <c r="F1057" s="6"/>
      <c r="G1057" s="6"/>
      <c r="H1057" s="6"/>
      <c r="I1057" s="387"/>
      <c r="J1057" s="6"/>
      <c r="K1057" s="6"/>
      <c r="L1057" s="387"/>
    </row>
    <row r="1058" spans="1:12">
      <c r="A1058" s="387"/>
      <c r="B1058" s="6"/>
      <c r="C1058" s="6"/>
      <c r="D1058" s="6"/>
      <c r="E1058" s="6"/>
      <c r="F1058" s="6"/>
      <c r="G1058" s="6"/>
      <c r="H1058" s="6"/>
      <c r="I1058" s="387"/>
      <c r="J1058" s="6"/>
      <c r="K1058" s="6"/>
      <c r="L1058" s="387"/>
    </row>
    <row r="1059" spans="1:12">
      <c r="A1059" s="387"/>
      <c r="B1059" s="6"/>
      <c r="C1059" s="6"/>
      <c r="D1059" s="6"/>
      <c r="E1059" s="6"/>
      <c r="F1059" s="6"/>
      <c r="G1059" s="6"/>
      <c r="H1059" s="6"/>
      <c r="I1059" s="387"/>
      <c r="J1059" s="6"/>
      <c r="K1059" s="6"/>
      <c r="L1059" s="387"/>
    </row>
    <row r="1060" spans="1:12">
      <c r="A1060" s="387"/>
      <c r="B1060" s="6"/>
      <c r="C1060" s="6"/>
      <c r="D1060" s="6"/>
      <c r="E1060" s="6"/>
      <c r="F1060" s="6"/>
      <c r="G1060" s="6"/>
      <c r="H1060" s="6"/>
      <c r="I1060" s="387"/>
      <c r="J1060" s="6"/>
      <c r="K1060" s="6"/>
      <c r="L1060" s="387"/>
    </row>
    <row r="1061" spans="1:12">
      <c r="A1061" s="387"/>
      <c r="B1061" s="6"/>
      <c r="C1061" s="6"/>
      <c r="D1061" s="6"/>
      <c r="E1061" s="6"/>
      <c r="F1061" s="6"/>
      <c r="G1061" s="6"/>
      <c r="H1061" s="6"/>
      <c r="I1061" s="387"/>
      <c r="J1061" s="6"/>
      <c r="K1061" s="6"/>
      <c r="L1061" s="387"/>
    </row>
    <row r="1062" spans="1:12">
      <c r="A1062" s="387"/>
      <c r="B1062" s="6"/>
      <c r="C1062" s="6"/>
      <c r="D1062" s="6"/>
      <c r="E1062" s="6"/>
      <c r="F1062" s="6"/>
      <c r="G1062" s="6"/>
      <c r="H1062" s="6"/>
      <c r="I1062" s="387"/>
      <c r="J1062" s="6"/>
      <c r="K1062" s="6"/>
      <c r="L1062" s="387"/>
    </row>
    <row r="1063" spans="1:12">
      <c r="A1063" s="387"/>
      <c r="B1063" s="6"/>
      <c r="C1063" s="6"/>
      <c r="D1063" s="6"/>
      <c r="E1063" s="6"/>
      <c r="F1063" s="6"/>
      <c r="G1063" s="6"/>
      <c r="H1063" s="6"/>
      <c r="I1063" s="387"/>
      <c r="J1063" s="6"/>
      <c r="K1063" s="6"/>
      <c r="L1063" s="387"/>
    </row>
    <row r="1064" spans="1:12">
      <c r="A1064" s="387"/>
      <c r="B1064" s="6"/>
      <c r="C1064" s="6"/>
      <c r="D1064" s="6"/>
      <c r="E1064" s="6"/>
      <c r="F1064" s="6"/>
      <c r="G1064" s="6"/>
      <c r="H1064" s="6"/>
      <c r="I1064" s="387"/>
      <c r="J1064" s="6"/>
      <c r="K1064" s="6"/>
      <c r="L1064" s="387"/>
    </row>
    <row r="1065" spans="1:12">
      <c r="A1065" s="387"/>
      <c r="B1065" s="6"/>
      <c r="C1065" s="6"/>
      <c r="D1065" s="6"/>
      <c r="E1065" s="6"/>
      <c r="F1065" s="6"/>
      <c r="G1065" s="6"/>
      <c r="H1065" s="6"/>
      <c r="I1065" s="387"/>
      <c r="J1065" s="6"/>
      <c r="K1065" s="6"/>
      <c r="L1065" s="387"/>
    </row>
    <row r="1066" spans="1:12">
      <c r="A1066" s="387"/>
      <c r="B1066" s="6"/>
      <c r="C1066" s="6"/>
      <c r="D1066" s="6"/>
      <c r="E1066" s="6"/>
      <c r="F1066" s="6"/>
      <c r="G1066" s="6"/>
      <c r="H1066" s="6"/>
      <c r="I1066" s="387"/>
      <c r="J1066" s="6"/>
      <c r="K1066" s="6"/>
      <c r="L1066" s="387"/>
    </row>
    <row r="1067" spans="1:12">
      <c r="A1067" s="387"/>
      <c r="B1067" s="6"/>
      <c r="C1067" s="6"/>
      <c r="D1067" s="6"/>
      <c r="E1067" s="6"/>
      <c r="F1067" s="6"/>
      <c r="G1067" s="6"/>
      <c r="H1067" s="6"/>
      <c r="I1067" s="387"/>
      <c r="J1067" s="6"/>
      <c r="K1067" s="6"/>
      <c r="L1067" s="387"/>
    </row>
    <row r="1068" spans="1:12">
      <c r="A1068" s="387"/>
      <c r="B1068" s="6"/>
      <c r="C1068" s="6"/>
      <c r="D1068" s="6"/>
      <c r="E1068" s="6"/>
      <c r="F1068" s="6"/>
      <c r="G1068" s="6"/>
      <c r="H1068" s="6"/>
      <c r="I1068" s="387"/>
      <c r="J1068" s="6"/>
      <c r="K1068" s="6"/>
      <c r="L1068" s="387"/>
    </row>
    <row r="1069" spans="1:12">
      <c r="A1069" s="387"/>
      <c r="B1069" s="6"/>
      <c r="C1069" s="6"/>
      <c r="D1069" s="6"/>
      <c r="E1069" s="6"/>
      <c r="F1069" s="6"/>
      <c r="G1069" s="6"/>
      <c r="H1069" s="6"/>
      <c r="I1069" s="387"/>
      <c r="J1069" s="6"/>
      <c r="K1069" s="6"/>
      <c r="L1069" s="387"/>
    </row>
    <row r="1070" spans="1:12">
      <c r="A1070" s="387"/>
      <c r="B1070" s="6"/>
      <c r="C1070" s="6"/>
      <c r="D1070" s="6"/>
      <c r="E1070" s="6"/>
      <c r="F1070" s="6"/>
      <c r="G1070" s="6"/>
      <c r="H1070" s="6"/>
      <c r="I1070" s="387"/>
      <c r="J1070" s="6"/>
      <c r="K1070" s="6"/>
      <c r="L1070" s="387"/>
    </row>
    <row r="1071" spans="1:12">
      <c r="A1071" s="387"/>
      <c r="B1071" s="6"/>
      <c r="C1071" s="6"/>
      <c r="D1071" s="6"/>
      <c r="E1071" s="6"/>
      <c r="F1071" s="6"/>
      <c r="G1071" s="6"/>
      <c r="H1071" s="6"/>
      <c r="I1071" s="387"/>
      <c r="J1071" s="6"/>
      <c r="K1071" s="6"/>
      <c r="L1071" s="387"/>
    </row>
    <row r="1072" spans="1:12">
      <c r="A1072" s="387"/>
      <c r="B1072" s="6"/>
      <c r="C1072" s="6"/>
      <c r="D1072" s="6"/>
      <c r="E1072" s="6"/>
      <c r="F1072" s="6"/>
      <c r="G1072" s="6"/>
      <c r="H1072" s="6"/>
      <c r="I1072" s="387"/>
      <c r="J1072" s="6"/>
      <c r="K1072" s="6"/>
      <c r="L1072" s="387"/>
    </row>
    <row r="1073" spans="1:12">
      <c r="A1073" s="387"/>
      <c r="B1073" s="6"/>
      <c r="C1073" s="6"/>
      <c r="D1073" s="6"/>
      <c r="E1073" s="6"/>
      <c r="F1073" s="6"/>
      <c r="G1073" s="6"/>
      <c r="H1073" s="6"/>
      <c r="I1073" s="387"/>
      <c r="J1073" s="6"/>
      <c r="K1073" s="6"/>
      <c r="L1073" s="387"/>
    </row>
    <row r="1074" spans="1:12">
      <c r="A1074" s="387"/>
      <c r="B1074" s="6"/>
      <c r="C1074" s="6"/>
      <c r="D1074" s="6"/>
      <c r="E1074" s="6"/>
      <c r="F1074" s="6"/>
      <c r="G1074" s="6"/>
      <c r="H1074" s="6"/>
      <c r="I1074" s="387"/>
      <c r="J1074" s="6"/>
      <c r="K1074" s="6"/>
      <c r="L1074" s="387"/>
    </row>
    <row r="1075" spans="1:12">
      <c r="A1075" s="387"/>
      <c r="B1075" s="6"/>
      <c r="C1075" s="6"/>
      <c r="D1075" s="6"/>
      <c r="E1075" s="6"/>
      <c r="F1075" s="6"/>
      <c r="G1075" s="6"/>
      <c r="H1075" s="6"/>
      <c r="I1075" s="387"/>
      <c r="J1075" s="6"/>
      <c r="K1075" s="6"/>
      <c r="L1075" s="387"/>
    </row>
    <row r="1076" spans="1:12">
      <c r="A1076" s="387"/>
      <c r="B1076" s="6"/>
      <c r="C1076" s="6"/>
      <c r="D1076" s="6"/>
      <c r="E1076" s="6"/>
      <c r="F1076" s="6"/>
      <c r="G1076" s="6"/>
      <c r="H1076" s="6"/>
      <c r="I1076" s="387"/>
      <c r="J1076" s="6"/>
      <c r="K1076" s="6"/>
      <c r="L1076" s="387"/>
    </row>
    <row r="1077" spans="1:12">
      <c r="A1077" s="387"/>
      <c r="B1077" s="6"/>
      <c r="C1077" s="6"/>
      <c r="D1077" s="6"/>
      <c r="E1077" s="6"/>
      <c r="F1077" s="6"/>
      <c r="G1077" s="6"/>
      <c r="H1077" s="6"/>
      <c r="I1077" s="387"/>
      <c r="J1077" s="6"/>
      <c r="K1077" s="6"/>
      <c r="L1077" s="387"/>
    </row>
    <row r="1078" spans="1:12">
      <c r="A1078" s="387"/>
      <c r="B1078" s="6"/>
      <c r="C1078" s="6"/>
      <c r="D1078" s="6"/>
      <c r="E1078" s="6"/>
      <c r="F1078" s="6"/>
      <c r="G1078" s="6"/>
      <c r="H1078" s="6"/>
      <c r="I1078" s="387"/>
      <c r="J1078" s="6"/>
      <c r="K1078" s="6"/>
      <c r="L1078" s="387"/>
    </row>
    <row r="1079" spans="1:12">
      <c r="A1079" s="387"/>
      <c r="B1079" s="6"/>
      <c r="C1079" s="6"/>
      <c r="D1079" s="6"/>
      <c r="E1079" s="6"/>
      <c r="F1079" s="6"/>
      <c r="G1079" s="6"/>
      <c r="H1079" s="6"/>
      <c r="I1079" s="387"/>
      <c r="J1079" s="6"/>
      <c r="K1079" s="6"/>
      <c r="L1079" s="387"/>
    </row>
    <row r="1080" spans="1:12">
      <c r="A1080" s="387"/>
      <c r="B1080" s="6"/>
      <c r="C1080" s="6"/>
      <c r="D1080" s="6"/>
      <c r="E1080" s="6"/>
      <c r="F1080" s="6"/>
      <c r="G1080" s="6"/>
      <c r="H1080" s="6"/>
      <c r="I1080" s="387"/>
      <c r="J1080" s="6"/>
      <c r="K1080" s="6"/>
      <c r="L1080" s="387"/>
    </row>
    <row r="1081" spans="1:12">
      <c r="A1081" s="387"/>
      <c r="B1081" s="6"/>
      <c r="C1081" s="6"/>
      <c r="D1081" s="6"/>
      <c r="E1081" s="6"/>
      <c r="F1081" s="6"/>
      <c r="G1081" s="6"/>
      <c r="H1081" s="6"/>
      <c r="I1081" s="387"/>
      <c r="J1081" s="6"/>
      <c r="K1081" s="6"/>
      <c r="L1081" s="387"/>
    </row>
    <row r="1082" spans="1:12">
      <c r="A1082" s="387"/>
      <c r="B1082" s="6"/>
      <c r="C1082" s="6"/>
      <c r="D1082" s="6"/>
      <c r="E1082" s="6"/>
      <c r="F1082" s="6"/>
      <c r="G1082" s="6"/>
      <c r="H1082" s="6"/>
      <c r="I1082" s="387"/>
      <c r="J1082" s="6"/>
      <c r="K1082" s="6"/>
      <c r="L1082" s="387"/>
    </row>
    <row r="1083" spans="1:12">
      <c r="A1083" s="387"/>
      <c r="B1083" s="6"/>
      <c r="C1083" s="6"/>
      <c r="D1083" s="6"/>
      <c r="E1083" s="6"/>
      <c r="F1083" s="6"/>
      <c r="G1083" s="6"/>
      <c r="H1083" s="6"/>
      <c r="I1083" s="387"/>
      <c r="J1083" s="6"/>
      <c r="K1083" s="6"/>
      <c r="L1083" s="387"/>
    </row>
    <row r="1084" spans="1:12">
      <c r="A1084" s="387"/>
      <c r="B1084" s="6"/>
      <c r="C1084" s="6"/>
      <c r="D1084" s="6"/>
      <c r="E1084" s="6"/>
      <c r="F1084" s="6"/>
      <c r="G1084" s="6"/>
      <c r="H1084" s="6"/>
      <c r="I1084" s="387"/>
      <c r="J1084" s="6"/>
      <c r="K1084" s="6"/>
      <c r="L1084" s="387"/>
    </row>
    <row r="1085" spans="1:12">
      <c r="A1085" s="387"/>
      <c r="B1085" s="6"/>
      <c r="C1085" s="6"/>
      <c r="D1085" s="6"/>
      <c r="E1085" s="6"/>
      <c r="F1085" s="6"/>
      <c r="G1085" s="6"/>
      <c r="H1085" s="6"/>
      <c r="I1085" s="387"/>
      <c r="J1085" s="6"/>
      <c r="K1085" s="6"/>
      <c r="L1085" s="387"/>
    </row>
    <row r="1086" spans="1:12">
      <c r="A1086" s="387"/>
      <c r="B1086" s="6"/>
      <c r="C1086" s="6"/>
      <c r="D1086" s="6"/>
      <c r="E1086" s="6"/>
      <c r="F1086" s="6"/>
      <c r="G1086" s="6"/>
      <c r="H1086" s="6"/>
      <c r="I1086" s="387"/>
      <c r="J1086" s="6"/>
      <c r="K1086" s="6"/>
      <c r="L1086" s="387"/>
    </row>
    <row r="1087" spans="1:12">
      <c r="A1087" s="387"/>
      <c r="B1087" s="6"/>
      <c r="C1087" s="6"/>
      <c r="D1087" s="6"/>
      <c r="E1087" s="6"/>
      <c r="F1087" s="6"/>
      <c r="G1087" s="6"/>
      <c r="H1087" s="6"/>
      <c r="I1087" s="387"/>
      <c r="J1087" s="6"/>
      <c r="K1087" s="6"/>
      <c r="L1087" s="387"/>
    </row>
    <row r="1088" spans="1:12">
      <c r="A1088" s="387"/>
      <c r="B1088" s="6"/>
      <c r="C1088" s="6"/>
      <c r="D1088" s="6"/>
      <c r="E1088" s="6"/>
      <c r="F1088" s="6"/>
      <c r="G1088" s="6"/>
      <c r="H1088" s="6"/>
      <c r="I1088" s="387"/>
      <c r="J1088" s="6"/>
      <c r="K1088" s="6"/>
      <c r="L1088" s="387"/>
    </row>
    <row r="1089" spans="1:12">
      <c r="A1089" s="387"/>
      <c r="B1089" s="6"/>
      <c r="C1089" s="6"/>
      <c r="D1089" s="6"/>
      <c r="E1089" s="6"/>
      <c r="F1089" s="6"/>
      <c r="G1089" s="6"/>
      <c r="H1089" s="6"/>
      <c r="I1089" s="387"/>
      <c r="J1089" s="6"/>
      <c r="K1089" s="6"/>
      <c r="L1089" s="387"/>
    </row>
    <row r="1090" spans="1:12">
      <c r="A1090" s="387"/>
      <c r="B1090" s="6"/>
      <c r="C1090" s="6"/>
      <c r="D1090" s="6"/>
      <c r="E1090" s="6"/>
      <c r="F1090" s="6"/>
      <c r="G1090" s="6"/>
      <c r="H1090" s="6"/>
      <c r="I1090" s="387"/>
      <c r="J1090" s="6"/>
      <c r="K1090" s="6"/>
      <c r="L1090" s="387"/>
    </row>
    <row r="1091" spans="1:12">
      <c r="A1091" s="387"/>
      <c r="B1091" s="6"/>
      <c r="C1091" s="6"/>
      <c r="D1091" s="6"/>
      <c r="E1091" s="6"/>
      <c r="F1091" s="6"/>
      <c r="G1091" s="6"/>
      <c r="H1091" s="6"/>
      <c r="I1091" s="387"/>
      <c r="J1091" s="6"/>
      <c r="K1091" s="6"/>
      <c r="L1091" s="387"/>
    </row>
    <row r="1092" spans="1:12">
      <c r="A1092" s="387"/>
      <c r="B1092" s="6"/>
      <c r="C1092" s="6"/>
      <c r="D1092" s="6"/>
      <c r="E1092" s="6"/>
      <c r="F1092" s="6"/>
      <c r="G1092" s="6"/>
      <c r="H1092" s="6"/>
      <c r="I1092" s="387"/>
      <c r="J1092" s="6"/>
      <c r="K1092" s="6"/>
      <c r="L1092" s="387"/>
    </row>
    <row r="1093" spans="1:12">
      <c r="A1093" s="387"/>
      <c r="B1093" s="6"/>
      <c r="C1093" s="6"/>
      <c r="D1093" s="6"/>
      <c r="E1093" s="6"/>
      <c r="F1093" s="6"/>
      <c r="G1093" s="6"/>
      <c r="H1093" s="6"/>
      <c r="I1093" s="387"/>
      <c r="J1093" s="6"/>
      <c r="K1093" s="6"/>
      <c r="L1093" s="387"/>
    </row>
    <row r="1094" spans="1:12">
      <c r="A1094" s="387"/>
      <c r="B1094" s="6"/>
      <c r="C1094" s="6"/>
      <c r="D1094" s="6"/>
      <c r="E1094" s="6"/>
      <c r="F1094" s="6"/>
      <c r="G1094" s="6"/>
      <c r="H1094" s="6"/>
      <c r="I1094" s="387"/>
      <c r="J1094" s="6"/>
      <c r="K1094" s="6"/>
      <c r="L1094" s="387"/>
    </row>
    <row r="1095" spans="1:12">
      <c r="A1095" s="387"/>
      <c r="B1095" s="6"/>
      <c r="C1095" s="6"/>
      <c r="D1095" s="6"/>
      <c r="E1095" s="6"/>
      <c r="F1095" s="6"/>
      <c r="G1095" s="6"/>
      <c r="H1095" s="6"/>
      <c r="I1095" s="387"/>
      <c r="J1095" s="6"/>
      <c r="K1095" s="6"/>
      <c r="L1095" s="387"/>
    </row>
    <row r="1096" spans="1:12">
      <c r="A1096" s="387"/>
      <c r="B1096" s="6"/>
      <c r="C1096" s="6"/>
      <c r="D1096" s="6"/>
      <c r="E1096" s="6"/>
      <c r="F1096" s="6"/>
      <c r="G1096" s="6"/>
      <c r="H1096" s="6"/>
      <c r="I1096" s="387"/>
      <c r="J1096" s="6"/>
      <c r="K1096" s="6"/>
      <c r="L1096" s="387"/>
    </row>
    <row r="1097" spans="1:12">
      <c r="A1097" s="387"/>
      <c r="B1097" s="6"/>
      <c r="C1097" s="6"/>
      <c r="D1097" s="6"/>
      <c r="E1097" s="6"/>
      <c r="F1097" s="6"/>
      <c r="G1097" s="6"/>
      <c r="H1097" s="6"/>
      <c r="I1097" s="387"/>
      <c r="J1097" s="6"/>
      <c r="K1097" s="6"/>
      <c r="L1097" s="387"/>
    </row>
    <row r="1098" spans="1:12">
      <c r="A1098" s="387"/>
      <c r="B1098" s="6"/>
      <c r="C1098" s="6"/>
      <c r="D1098" s="6"/>
      <c r="E1098" s="6"/>
      <c r="F1098" s="6"/>
      <c r="G1098" s="6"/>
      <c r="H1098" s="6"/>
      <c r="I1098" s="387"/>
      <c r="J1098" s="6"/>
      <c r="K1098" s="6"/>
      <c r="L1098" s="387"/>
    </row>
    <row r="1099" spans="1:12">
      <c r="A1099" s="387"/>
      <c r="B1099" s="6"/>
      <c r="C1099" s="6"/>
      <c r="D1099" s="6"/>
      <c r="E1099" s="6"/>
      <c r="F1099" s="6"/>
      <c r="G1099" s="6"/>
      <c r="H1099" s="6"/>
      <c r="I1099" s="387"/>
      <c r="J1099" s="6"/>
      <c r="K1099" s="6"/>
      <c r="L1099" s="387"/>
    </row>
    <row r="1100" spans="1:12">
      <c r="A1100" s="387"/>
      <c r="B1100" s="6"/>
      <c r="C1100" s="6"/>
      <c r="D1100" s="6"/>
      <c r="E1100" s="6"/>
      <c r="F1100" s="6"/>
      <c r="G1100" s="6"/>
      <c r="H1100" s="6"/>
      <c r="I1100" s="387"/>
      <c r="J1100" s="6"/>
      <c r="K1100" s="6"/>
      <c r="L1100" s="387"/>
    </row>
    <row r="1101" spans="1:12">
      <c r="A1101" s="387"/>
      <c r="B1101" s="6"/>
      <c r="C1101" s="6"/>
      <c r="D1101" s="6"/>
      <c r="E1101" s="6"/>
      <c r="F1101" s="6"/>
      <c r="G1101" s="6"/>
      <c r="H1101" s="6"/>
      <c r="I1101" s="387"/>
      <c r="J1101" s="6"/>
      <c r="K1101" s="6"/>
      <c r="L1101" s="387"/>
    </row>
    <row r="1102" spans="1:12">
      <c r="A1102" s="387"/>
      <c r="B1102" s="6"/>
      <c r="C1102" s="6"/>
      <c r="D1102" s="6"/>
      <c r="E1102" s="6"/>
      <c r="F1102" s="6"/>
      <c r="G1102" s="6"/>
      <c r="H1102" s="6"/>
      <c r="I1102" s="387"/>
      <c r="J1102" s="6"/>
      <c r="K1102" s="6"/>
      <c r="L1102" s="387"/>
    </row>
    <row r="1103" spans="1:12">
      <c r="A1103" s="387"/>
      <c r="B1103" s="6"/>
      <c r="C1103" s="6"/>
      <c r="D1103" s="6"/>
      <c r="E1103" s="6"/>
      <c r="F1103" s="6"/>
      <c r="G1103" s="6"/>
      <c r="H1103" s="6"/>
      <c r="I1103" s="387"/>
      <c r="J1103" s="6"/>
      <c r="K1103" s="6"/>
      <c r="L1103" s="387"/>
    </row>
    <row r="1104" spans="1:12">
      <c r="A1104" s="387"/>
      <c r="B1104" s="6"/>
      <c r="C1104" s="6"/>
      <c r="D1104" s="6"/>
      <c r="E1104" s="6"/>
      <c r="F1104" s="6"/>
      <c r="G1104" s="6"/>
      <c r="H1104" s="6"/>
      <c r="I1104" s="387"/>
      <c r="J1104" s="6"/>
      <c r="K1104" s="6"/>
      <c r="L1104" s="387"/>
    </row>
    <row r="1105" spans="1:12">
      <c r="A1105" s="387"/>
      <c r="B1105" s="6"/>
      <c r="C1105" s="6"/>
      <c r="D1105" s="6"/>
      <c r="E1105" s="6"/>
      <c r="F1105" s="6"/>
      <c r="G1105" s="6"/>
      <c r="H1105" s="6"/>
      <c r="I1105" s="387"/>
      <c r="J1105" s="6"/>
      <c r="K1105" s="6"/>
      <c r="L1105" s="387"/>
    </row>
    <row r="1106" spans="1:12">
      <c r="A1106" s="387"/>
      <c r="B1106" s="6"/>
      <c r="C1106" s="6"/>
      <c r="D1106" s="6"/>
      <c r="E1106" s="6"/>
      <c r="F1106" s="6"/>
      <c r="G1106" s="6"/>
      <c r="H1106" s="6"/>
      <c r="I1106" s="387"/>
      <c r="J1106" s="6"/>
      <c r="K1106" s="6"/>
      <c r="L1106" s="387"/>
    </row>
    <row r="1107" spans="1:12">
      <c r="A1107" s="387"/>
      <c r="B1107" s="6"/>
      <c r="C1107" s="6"/>
      <c r="D1107" s="6"/>
      <c r="E1107" s="6"/>
      <c r="F1107" s="6"/>
      <c r="G1107" s="6"/>
      <c r="H1107" s="6"/>
      <c r="I1107" s="387"/>
      <c r="J1107" s="6"/>
      <c r="K1107" s="6"/>
      <c r="L1107" s="387"/>
    </row>
    <row r="1108" spans="1:12">
      <c r="A1108" s="387"/>
      <c r="B1108" s="6"/>
      <c r="C1108" s="6"/>
      <c r="D1108" s="6"/>
      <c r="E1108" s="6"/>
      <c r="F1108" s="6"/>
      <c r="G1108" s="6"/>
      <c r="H1108" s="6"/>
      <c r="I1108" s="387"/>
      <c r="J1108" s="6"/>
      <c r="K1108" s="6"/>
      <c r="L1108" s="387"/>
    </row>
    <row r="1109" spans="1:12">
      <c r="A1109" s="387"/>
      <c r="B1109" s="6"/>
      <c r="C1109" s="6"/>
      <c r="D1109" s="6"/>
      <c r="E1109" s="6"/>
      <c r="F1109" s="6"/>
      <c r="G1109" s="6"/>
      <c r="H1109" s="6"/>
      <c r="I1109" s="387"/>
      <c r="J1109" s="6"/>
      <c r="K1109" s="6"/>
      <c r="L1109" s="387"/>
    </row>
    <row r="1110" spans="1:12">
      <c r="A1110" s="387"/>
      <c r="B1110" s="6"/>
      <c r="C1110" s="6"/>
      <c r="D1110" s="6"/>
      <c r="E1110" s="6"/>
      <c r="F1110" s="6"/>
      <c r="G1110" s="6"/>
      <c r="H1110" s="6"/>
      <c r="I1110" s="387"/>
      <c r="J1110" s="6"/>
      <c r="K1110" s="6"/>
      <c r="L1110" s="387"/>
    </row>
    <row r="1111" spans="1:12">
      <c r="A1111" s="387"/>
      <c r="B1111" s="6"/>
      <c r="C1111" s="6"/>
      <c r="D1111" s="6"/>
      <c r="E1111" s="6"/>
      <c r="F1111" s="6"/>
      <c r="G1111" s="6"/>
      <c r="H1111" s="6"/>
      <c r="I1111" s="387"/>
      <c r="J1111" s="6"/>
      <c r="K1111" s="6"/>
      <c r="L1111" s="387"/>
    </row>
    <row r="1112" spans="1:12">
      <c r="A1112" s="387"/>
      <c r="B1112" s="6"/>
      <c r="C1112" s="6"/>
      <c r="D1112" s="6"/>
      <c r="E1112" s="6"/>
      <c r="F1112" s="6"/>
      <c r="G1112" s="6"/>
      <c r="H1112" s="6"/>
      <c r="I1112" s="387"/>
      <c r="J1112" s="6"/>
      <c r="K1112" s="6"/>
      <c r="L1112" s="387"/>
    </row>
    <row r="1113" spans="1:12">
      <c r="A1113" s="387"/>
      <c r="B1113" s="6"/>
      <c r="C1113" s="6"/>
      <c r="D1113" s="6"/>
      <c r="E1113" s="6"/>
      <c r="F1113" s="6"/>
      <c r="G1113" s="6"/>
      <c r="H1113" s="6"/>
      <c r="I1113" s="387"/>
      <c r="J1113" s="6"/>
      <c r="K1113" s="6"/>
      <c r="L1113" s="387"/>
    </row>
    <row r="1114" spans="1:12">
      <c r="A1114" s="387"/>
      <c r="B1114" s="6"/>
      <c r="C1114" s="6"/>
      <c r="D1114" s="6"/>
      <c r="E1114" s="6"/>
      <c r="F1114" s="6"/>
      <c r="G1114" s="6"/>
      <c r="H1114" s="6"/>
      <c r="I1114" s="387"/>
      <c r="J1114" s="6"/>
      <c r="K1114" s="6"/>
      <c r="L1114" s="387"/>
    </row>
    <row r="1115" spans="1:12">
      <c r="A1115" s="387"/>
      <c r="B1115" s="6"/>
      <c r="C1115" s="6"/>
      <c r="D1115" s="6"/>
      <c r="E1115" s="6"/>
      <c r="F1115" s="6"/>
      <c r="G1115" s="6"/>
      <c r="H1115" s="6"/>
      <c r="I1115" s="387"/>
      <c r="J1115" s="6"/>
      <c r="K1115" s="6"/>
      <c r="L1115" s="387"/>
    </row>
    <row r="1116" spans="1:12">
      <c r="A1116" s="387"/>
      <c r="B1116" s="6"/>
      <c r="C1116" s="6"/>
      <c r="D1116" s="6"/>
      <c r="E1116" s="6"/>
      <c r="F1116" s="6"/>
      <c r="G1116" s="6"/>
      <c r="H1116" s="6"/>
      <c r="I1116" s="387"/>
      <c r="J1116" s="6"/>
      <c r="K1116" s="6"/>
      <c r="L1116" s="387"/>
    </row>
    <row r="1117" spans="1:12">
      <c r="A1117" s="387"/>
      <c r="B1117" s="6"/>
      <c r="C1117" s="6"/>
      <c r="D1117" s="6"/>
      <c r="E1117" s="6"/>
      <c r="F1117" s="6"/>
      <c r="G1117" s="6"/>
      <c r="H1117" s="6"/>
      <c r="I1117" s="387"/>
      <c r="J1117" s="6"/>
      <c r="K1117" s="6"/>
      <c r="L1117" s="387"/>
    </row>
    <row r="1118" spans="1:12">
      <c r="A1118" s="387"/>
      <c r="B1118" s="6"/>
      <c r="C1118" s="6"/>
      <c r="D1118" s="6"/>
      <c r="E1118" s="6"/>
      <c r="F1118" s="6"/>
      <c r="G1118" s="6"/>
      <c r="H1118" s="6"/>
      <c r="I1118" s="387"/>
      <c r="J1118" s="6"/>
      <c r="K1118" s="6"/>
      <c r="L1118" s="387"/>
    </row>
    <row r="1119" spans="1:12">
      <c r="A1119" s="387"/>
      <c r="B1119" s="6"/>
      <c r="C1119" s="6"/>
      <c r="D1119" s="6"/>
      <c r="E1119" s="6"/>
      <c r="F1119" s="6"/>
      <c r="G1119" s="6"/>
      <c r="H1119" s="6"/>
      <c r="I1119" s="387"/>
      <c r="J1119" s="6"/>
      <c r="K1119" s="6"/>
      <c r="L1119" s="387"/>
    </row>
    <row r="1120" spans="1:12">
      <c r="A1120" s="387"/>
      <c r="B1120" s="6"/>
      <c r="C1120" s="6"/>
      <c r="D1120" s="6"/>
      <c r="E1120" s="6"/>
      <c r="F1120" s="6"/>
      <c r="G1120" s="6"/>
      <c r="H1120" s="6"/>
      <c r="I1120" s="387"/>
      <c r="J1120" s="6"/>
      <c r="K1120" s="6"/>
      <c r="L1120" s="387"/>
    </row>
    <row r="1121" spans="1:12">
      <c r="A1121" s="387"/>
      <c r="B1121" s="6"/>
      <c r="C1121" s="6"/>
      <c r="D1121" s="6"/>
      <c r="E1121" s="6"/>
      <c r="F1121" s="6"/>
      <c r="G1121" s="6"/>
      <c r="H1121" s="6"/>
      <c r="I1121" s="387"/>
      <c r="J1121" s="6"/>
      <c r="K1121" s="6"/>
      <c r="L1121" s="387"/>
    </row>
    <row r="1122" spans="1:12">
      <c r="A1122" s="387"/>
      <c r="B1122" s="6"/>
      <c r="C1122" s="6"/>
      <c r="D1122" s="6"/>
      <c r="E1122" s="6"/>
      <c r="F1122" s="6"/>
      <c r="G1122" s="6"/>
      <c r="H1122" s="6"/>
      <c r="I1122" s="387"/>
      <c r="J1122" s="6"/>
      <c r="K1122" s="6"/>
      <c r="L1122" s="387"/>
    </row>
    <row r="1123" spans="1:12">
      <c r="A1123" s="387"/>
      <c r="B1123" s="6"/>
      <c r="C1123" s="6"/>
      <c r="D1123" s="6"/>
      <c r="E1123" s="6"/>
      <c r="F1123" s="6"/>
      <c r="G1123" s="6"/>
      <c r="H1123" s="6"/>
      <c r="I1123" s="387"/>
      <c r="J1123" s="6"/>
      <c r="K1123" s="6"/>
      <c r="L1123" s="387"/>
    </row>
    <row r="1124" spans="1:12">
      <c r="A1124" s="387"/>
      <c r="B1124" s="6"/>
      <c r="C1124" s="6"/>
      <c r="D1124" s="6"/>
      <c r="E1124" s="6"/>
      <c r="F1124" s="6"/>
      <c r="G1124" s="6"/>
      <c r="H1124" s="6"/>
      <c r="I1124" s="387"/>
      <c r="J1124" s="6"/>
      <c r="K1124" s="6"/>
      <c r="L1124" s="387"/>
    </row>
    <row r="1125" spans="1:12">
      <c r="A1125" s="387"/>
      <c r="B1125" s="6"/>
      <c r="C1125" s="6"/>
      <c r="D1125" s="6"/>
      <c r="E1125" s="6"/>
      <c r="F1125" s="6"/>
      <c r="G1125" s="6"/>
      <c r="H1125" s="6"/>
      <c r="I1125" s="387"/>
      <c r="J1125" s="6"/>
      <c r="K1125" s="6"/>
      <c r="L1125" s="387"/>
    </row>
    <row r="1126" spans="1:12">
      <c r="A1126" s="387"/>
      <c r="B1126" s="6"/>
      <c r="C1126" s="6"/>
      <c r="D1126" s="6"/>
      <c r="E1126" s="6"/>
      <c r="F1126" s="6"/>
      <c r="G1126" s="6"/>
      <c r="H1126" s="6"/>
      <c r="I1126" s="387"/>
      <c r="J1126" s="6"/>
      <c r="K1126" s="6"/>
      <c r="L1126" s="387"/>
    </row>
    <row r="1127" spans="1:12">
      <c r="A1127" s="387"/>
      <c r="B1127" s="6"/>
      <c r="C1127" s="6"/>
      <c r="D1127" s="6"/>
      <c r="E1127" s="6"/>
      <c r="F1127" s="6"/>
      <c r="G1127" s="6"/>
      <c r="H1127" s="6"/>
      <c r="I1127" s="387"/>
      <c r="J1127" s="6"/>
      <c r="K1127" s="6"/>
      <c r="L1127" s="387"/>
    </row>
    <row r="1128" spans="1:12">
      <c r="A1128" s="387"/>
      <c r="B1128" s="6"/>
      <c r="C1128" s="6"/>
      <c r="D1128" s="6"/>
      <c r="E1128" s="6"/>
      <c r="F1128" s="6"/>
      <c r="G1128" s="6"/>
      <c r="H1128" s="6"/>
      <c r="I1128" s="387"/>
      <c r="J1128" s="6"/>
      <c r="K1128" s="6"/>
      <c r="L1128" s="387"/>
    </row>
    <row r="1129" spans="1:12">
      <c r="A1129" s="387"/>
      <c r="B1129" s="6"/>
      <c r="C1129" s="6"/>
      <c r="D1129" s="6"/>
      <c r="E1129" s="6"/>
      <c r="F1129" s="6"/>
      <c r="G1129" s="6"/>
      <c r="H1129" s="6"/>
      <c r="I1129" s="387"/>
      <c r="J1129" s="6"/>
      <c r="K1129" s="6"/>
      <c r="L1129" s="387"/>
    </row>
    <row r="1130" spans="1:12">
      <c r="A1130" s="387"/>
      <c r="B1130" s="6"/>
      <c r="C1130" s="6"/>
      <c r="D1130" s="6"/>
      <c r="E1130" s="6"/>
      <c r="F1130" s="6"/>
      <c r="G1130" s="6"/>
      <c r="H1130" s="6"/>
      <c r="I1130" s="387"/>
      <c r="J1130" s="6"/>
      <c r="K1130" s="6"/>
      <c r="L1130" s="387"/>
    </row>
    <row r="1131" spans="1:12">
      <c r="A1131" s="387"/>
      <c r="B1131" s="6"/>
      <c r="C1131" s="6"/>
      <c r="D1131" s="6"/>
      <c r="E1131" s="6"/>
      <c r="F1131" s="6"/>
      <c r="G1131" s="6"/>
      <c r="H1131" s="6"/>
      <c r="I1131" s="387"/>
      <c r="J1131" s="6"/>
      <c r="K1131" s="6"/>
      <c r="L1131" s="387"/>
    </row>
    <row r="1132" spans="1:12">
      <c r="A1132" s="387"/>
      <c r="B1132" s="6"/>
      <c r="C1132" s="6"/>
      <c r="D1132" s="6"/>
      <c r="E1132" s="6"/>
      <c r="F1132" s="6"/>
      <c r="G1132" s="6"/>
      <c r="H1132" s="6"/>
      <c r="I1132" s="387"/>
      <c r="J1132" s="6"/>
      <c r="K1132" s="6"/>
      <c r="L1132" s="387"/>
    </row>
    <row r="1133" spans="1:12">
      <c r="A1133" s="387"/>
      <c r="B1133" s="6"/>
      <c r="C1133" s="6"/>
      <c r="D1133" s="6"/>
      <c r="E1133" s="6"/>
      <c r="F1133" s="6"/>
      <c r="G1133" s="6"/>
      <c r="H1133" s="6"/>
      <c r="I1133" s="387"/>
      <c r="J1133" s="6"/>
      <c r="K1133" s="6"/>
      <c r="L1133" s="387"/>
    </row>
    <row r="1134" spans="1:12">
      <c r="A1134" s="387"/>
      <c r="B1134" s="6"/>
      <c r="C1134" s="6"/>
      <c r="D1134" s="6"/>
      <c r="E1134" s="6"/>
      <c r="F1134" s="6"/>
      <c r="G1134" s="6"/>
      <c r="H1134" s="6"/>
      <c r="I1134" s="387"/>
      <c r="J1134" s="6"/>
      <c r="K1134" s="6"/>
      <c r="L1134" s="387"/>
    </row>
    <row r="1135" spans="1:12">
      <c r="A1135" s="387"/>
      <c r="B1135" s="6"/>
      <c r="C1135" s="6"/>
      <c r="D1135" s="6"/>
      <c r="E1135" s="6"/>
      <c r="F1135" s="6"/>
      <c r="G1135" s="6"/>
      <c r="H1135" s="6"/>
      <c r="I1135" s="387"/>
      <c r="J1135" s="6"/>
      <c r="K1135" s="6"/>
      <c r="L1135" s="387"/>
    </row>
    <row r="1136" spans="1:12">
      <c r="A1136" s="387"/>
      <c r="B1136" s="6"/>
      <c r="C1136" s="6"/>
      <c r="D1136" s="6"/>
      <c r="E1136" s="6"/>
      <c r="F1136" s="6"/>
      <c r="G1136" s="6"/>
      <c r="H1136" s="6"/>
      <c r="I1136" s="387"/>
      <c r="J1136" s="6"/>
      <c r="K1136" s="6"/>
      <c r="L1136" s="387"/>
    </row>
    <row r="1137" spans="1:12">
      <c r="A1137" s="387"/>
      <c r="B1137" s="6"/>
      <c r="C1137" s="6"/>
      <c r="D1137" s="6"/>
      <c r="E1137" s="6"/>
      <c r="F1137" s="6"/>
      <c r="G1137" s="6"/>
      <c r="H1137" s="6"/>
      <c r="I1137" s="387"/>
      <c r="J1137" s="6"/>
      <c r="K1137" s="6"/>
      <c r="L1137" s="387"/>
    </row>
    <row r="1138" spans="1:12">
      <c r="A1138" s="387"/>
      <c r="B1138" s="6"/>
      <c r="C1138" s="6"/>
      <c r="D1138" s="6"/>
      <c r="E1138" s="6"/>
      <c r="F1138" s="6"/>
      <c r="G1138" s="6"/>
      <c r="H1138" s="6"/>
      <c r="I1138" s="387"/>
      <c r="J1138" s="6"/>
      <c r="K1138" s="6"/>
      <c r="L1138" s="387"/>
    </row>
    <row r="1139" spans="1:12">
      <c r="A1139" s="387"/>
      <c r="B1139" s="6"/>
      <c r="C1139" s="6"/>
      <c r="D1139" s="6"/>
      <c r="E1139" s="6"/>
      <c r="F1139" s="6"/>
      <c r="G1139" s="6"/>
      <c r="H1139" s="6"/>
      <c r="I1139" s="387"/>
      <c r="J1139" s="6"/>
      <c r="K1139" s="6"/>
      <c r="L1139" s="387"/>
    </row>
    <row r="1140" spans="1:12">
      <c r="A1140" s="387"/>
      <c r="B1140" s="6"/>
      <c r="C1140" s="6"/>
      <c r="D1140" s="6"/>
      <c r="E1140" s="6"/>
      <c r="F1140" s="6"/>
      <c r="G1140" s="6"/>
      <c r="H1140" s="6"/>
      <c r="I1140" s="387"/>
      <c r="J1140" s="6"/>
      <c r="K1140" s="6"/>
      <c r="L1140" s="387"/>
    </row>
    <row r="1141" spans="1:12">
      <c r="A1141" s="387"/>
      <c r="B1141" s="6"/>
      <c r="C1141" s="6"/>
      <c r="D1141" s="6"/>
      <c r="E1141" s="6"/>
      <c r="F1141" s="6"/>
      <c r="G1141" s="6"/>
      <c r="H1141" s="6"/>
      <c r="I1141" s="387"/>
      <c r="J1141" s="6"/>
      <c r="K1141" s="6"/>
      <c r="L1141" s="387"/>
    </row>
    <row r="1142" spans="1:12">
      <c r="A1142" s="387"/>
      <c r="B1142" s="6"/>
      <c r="C1142" s="6"/>
      <c r="D1142" s="6"/>
      <c r="E1142" s="6"/>
      <c r="F1142" s="6"/>
      <c r="G1142" s="6"/>
      <c r="H1142" s="6"/>
      <c r="I1142" s="387"/>
      <c r="J1142" s="6"/>
      <c r="K1142" s="6"/>
      <c r="L1142" s="387"/>
    </row>
    <row r="1143" spans="1:12">
      <c r="A1143" s="387"/>
      <c r="B1143" s="6"/>
      <c r="C1143" s="6"/>
      <c r="D1143" s="6"/>
      <c r="E1143" s="6"/>
      <c r="F1143" s="6"/>
      <c r="G1143" s="6"/>
      <c r="H1143" s="6"/>
      <c r="I1143" s="387"/>
      <c r="J1143" s="6"/>
      <c r="K1143" s="6"/>
      <c r="L1143" s="387"/>
    </row>
    <row r="1144" spans="1:12">
      <c r="A1144" s="387"/>
      <c r="B1144" s="6"/>
      <c r="C1144" s="6"/>
      <c r="D1144" s="6"/>
      <c r="E1144" s="6"/>
      <c r="F1144" s="6"/>
      <c r="G1144" s="6"/>
      <c r="H1144" s="6"/>
      <c r="I1144" s="387"/>
      <c r="J1144" s="6"/>
      <c r="K1144" s="6"/>
      <c r="L1144" s="387"/>
    </row>
    <row r="1145" spans="1:12">
      <c r="A1145" s="387"/>
      <c r="B1145" s="6"/>
      <c r="C1145" s="6"/>
      <c r="D1145" s="6"/>
      <c r="E1145" s="6"/>
      <c r="F1145" s="6"/>
      <c r="G1145" s="6"/>
      <c r="H1145" s="6"/>
      <c r="I1145" s="387"/>
      <c r="J1145" s="6"/>
      <c r="K1145" s="6"/>
      <c r="L1145" s="387"/>
    </row>
    <row r="1146" spans="1:12">
      <c r="A1146" s="387"/>
      <c r="B1146" s="6"/>
      <c r="C1146" s="6"/>
      <c r="D1146" s="6"/>
      <c r="E1146" s="6"/>
      <c r="F1146" s="6"/>
      <c r="G1146" s="6"/>
      <c r="H1146" s="6"/>
      <c r="I1146" s="387"/>
      <c r="J1146" s="6"/>
      <c r="K1146" s="6"/>
      <c r="L1146" s="387"/>
    </row>
    <row r="1147" spans="1:12">
      <c r="A1147" s="387"/>
      <c r="B1147" s="6"/>
      <c r="C1147" s="6"/>
      <c r="D1147" s="6"/>
      <c r="E1147" s="6"/>
      <c r="F1147" s="6"/>
      <c r="G1147" s="6"/>
      <c r="H1147" s="6"/>
      <c r="I1147" s="387"/>
      <c r="J1147" s="6"/>
      <c r="K1147" s="6"/>
      <c r="L1147" s="387"/>
    </row>
    <row r="1148" spans="1:12">
      <c r="A1148" s="387"/>
      <c r="B1148" s="6"/>
      <c r="C1148" s="6"/>
      <c r="D1148" s="6"/>
      <c r="E1148" s="6"/>
      <c r="F1148" s="6"/>
      <c r="G1148" s="6"/>
      <c r="H1148" s="6"/>
      <c r="I1148" s="387"/>
      <c r="J1148" s="6"/>
      <c r="K1148" s="6"/>
      <c r="L1148" s="387"/>
    </row>
    <row r="1149" spans="1:12">
      <c r="A1149" s="387"/>
      <c r="B1149" s="6"/>
      <c r="C1149" s="6"/>
      <c r="D1149" s="6"/>
      <c r="E1149" s="6"/>
      <c r="F1149" s="6"/>
      <c r="G1149" s="6"/>
      <c r="H1149" s="6"/>
      <c r="I1149" s="387"/>
      <c r="J1149" s="6"/>
      <c r="K1149" s="6"/>
      <c r="L1149" s="387"/>
    </row>
    <row r="1150" spans="1:12">
      <c r="A1150" s="387"/>
      <c r="B1150" s="6"/>
      <c r="C1150" s="6"/>
      <c r="D1150" s="6"/>
      <c r="E1150" s="6"/>
      <c r="F1150" s="6"/>
      <c r="G1150" s="6"/>
      <c r="H1150" s="6"/>
      <c r="I1150" s="387"/>
      <c r="J1150" s="6"/>
      <c r="K1150" s="6"/>
      <c r="L1150" s="387"/>
    </row>
    <row r="1151" spans="1:12">
      <c r="A1151" s="387"/>
      <c r="B1151" s="6"/>
      <c r="C1151" s="6"/>
      <c r="D1151" s="6"/>
      <c r="E1151" s="6"/>
      <c r="F1151" s="6"/>
      <c r="G1151" s="6"/>
      <c r="H1151" s="6"/>
      <c r="I1151" s="387"/>
      <c r="J1151" s="6"/>
      <c r="K1151" s="6"/>
      <c r="L1151" s="387"/>
    </row>
    <row r="1152" spans="1:12">
      <c r="A1152" s="387"/>
      <c r="B1152" s="6"/>
      <c r="C1152" s="6"/>
      <c r="D1152" s="6"/>
      <c r="E1152" s="6"/>
      <c r="F1152" s="6"/>
      <c r="G1152" s="6"/>
      <c r="H1152" s="6"/>
      <c r="I1152" s="387"/>
      <c r="J1152" s="6"/>
      <c r="K1152" s="6"/>
      <c r="L1152" s="387"/>
    </row>
    <row r="1153" spans="1:12">
      <c r="A1153" s="387"/>
      <c r="B1153" s="6"/>
      <c r="C1153" s="6"/>
      <c r="D1153" s="6"/>
      <c r="E1153" s="6"/>
      <c r="F1153" s="6"/>
      <c r="G1153" s="6"/>
      <c r="H1153" s="6"/>
      <c r="I1153" s="387"/>
      <c r="J1153" s="6"/>
      <c r="K1153" s="6"/>
      <c r="L1153" s="387"/>
    </row>
    <row r="1154" spans="1:12">
      <c r="A1154" s="387"/>
      <c r="B1154" s="6"/>
      <c r="C1154" s="6"/>
      <c r="D1154" s="6"/>
      <c r="E1154" s="6"/>
      <c r="F1154" s="6"/>
      <c r="G1154" s="6"/>
      <c r="H1154" s="6"/>
      <c r="I1154" s="387"/>
      <c r="J1154" s="6"/>
      <c r="K1154" s="6"/>
      <c r="L1154" s="387"/>
    </row>
    <row r="1155" spans="1:12">
      <c r="A1155" s="387"/>
      <c r="B1155" s="6"/>
      <c r="C1155" s="6"/>
      <c r="D1155" s="6"/>
      <c r="E1155" s="6"/>
      <c r="F1155" s="6"/>
      <c r="G1155" s="6"/>
      <c r="H1155" s="6"/>
      <c r="I1155" s="387"/>
      <c r="J1155" s="6"/>
      <c r="K1155" s="6"/>
      <c r="L1155" s="387"/>
    </row>
    <row r="1156" spans="1:12">
      <c r="A1156" s="387"/>
      <c r="B1156" s="6"/>
      <c r="C1156" s="6"/>
      <c r="D1156" s="6"/>
      <c r="E1156" s="6"/>
      <c r="F1156" s="6"/>
      <c r="G1156" s="6"/>
      <c r="H1156" s="6"/>
      <c r="I1156" s="387"/>
      <c r="J1156" s="6"/>
      <c r="K1156" s="6"/>
      <c r="L1156" s="387"/>
    </row>
    <row r="1157" spans="1:12">
      <c r="A1157" s="387"/>
      <c r="B1157" s="6"/>
      <c r="C1157" s="6"/>
      <c r="D1157" s="6"/>
      <c r="E1157" s="6"/>
      <c r="F1157" s="6"/>
      <c r="G1157" s="6"/>
      <c r="H1157" s="6"/>
      <c r="I1157" s="387"/>
      <c r="J1157" s="6"/>
      <c r="K1157" s="6"/>
      <c r="L1157" s="387"/>
    </row>
    <row r="1158" spans="1:12">
      <c r="A1158" s="387"/>
      <c r="B1158" s="6"/>
      <c r="C1158" s="6"/>
      <c r="D1158" s="6"/>
      <c r="E1158" s="6"/>
      <c r="F1158" s="6"/>
      <c r="G1158" s="6"/>
      <c r="H1158" s="6"/>
      <c r="I1158" s="387"/>
      <c r="J1158" s="6"/>
      <c r="K1158" s="6"/>
      <c r="L1158" s="387"/>
    </row>
    <row r="1159" spans="1:12">
      <c r="A1159" s="387"/>
      <c r="B1159" s="6"/>
      <c r="C1159" s="6"/>
      <c r="D1159" s="6"/>
      <c r="E1159" s="6"/>
      <c r="F1159" s="6"/>
      <c r="G1159" s="6"/>
      <c r="H1159" s="6"/>
      <c r="I1159" s="387"/>
      <c r="J1159" s="6"/>
      <c r="K1159" s="6"/>
      <c r="L1159" s="387"/>
    </row>
    <row r="1160" spans="1:12">
      <c r="A1160" s="387"/>
      <c r="B1160" s="6"/>
      <c r="C1160" s="6"/>
      <c r="D1160" s="6"/>
      <c r="E1160" s="6"/>
      <c r="F1160" s="6"/>
      <c r="G1160" s="6"/>
      <c r="H1160" s="6"/>
      <c r="I1160" s="387"/>
      <c r="J1160" s="6"/>
      <c r="K1160" s="6"/>
      <c r="L1160" s="387"/>
    </row>
    <row r="1161" spans="1:12">
      <c r="A1161" s="387"/>
      <c r="B1161" s="6"/>
      <c r="C1161" s="6"/>
      <c r="D1161" s="6"/>
      <c r="E1161" s="6"/>
      <c r="F1161" s="6"/>
      <c r="G1161" s="6"/>
      <c r="H1161" s="6"/>
      <c r="I1161" s="387"/>
      <c r="J1161" s="6"/>
      <c r="K1161" s="6"/>
      <c r="L1161" s="387"/>
    </row>
    <row r="1162" spans="1:12">
      <c r="A1162" s="387"/>
      <c r="B1162" s="6"/>
      <c r="C1162" s="6"/>
      <c r="D1162" s="6"/>
      <c r="E1162" s="6"/>
      <c r="F1162" s="6"/>
      <c r="G1162" s="6"/>
      <c r="H1162" s="6"/>
      <c r="I1162" s="387"/>
      <c r="J1162" s="6"/>
      <c r="K1162" s="6"/>
      <c r="L1162" s="387"/>
    </row>
    <row r="1163" spans="1:12">
      <c r="A1163" s="387"/>
      <c r="B1163" s="6"/>
      <c r="C1163" s="6"/>
      <c r="D1163" s="6"/>
      <c r="E1163" s="6"/>
      <c r="F1163" s="6"/>
      <c r="G1163" s="6"/>
      <c r="H1163" s="6"/>
      <c r="I1163" s="387"/>
      <c r="J1163" s="6"/>
      <c r="K1163" s="6"/>
      <c r="L1163" s="387"/>
    </row>
    <row r="1164" spans="1:12">
      <c r="A1164" s="387"/>
      <c r="B1164" s="6"/>
      <c r="C1164" s="6"/>
      <c r="D1164" s="6"/>
      <c r="E1164" s="6"/>
      <c r="F1164" s="6"/>
      <c r="G1164" s="6"/>
      <c r="H1164" s="6"/>
      <c r="I1164" s="387"/>
      <c r="J1164" s="6"/>
      <c r="K1164" s="6"/>
      <c r="L1164" s="387"/>
    </row>
    <row r="1165" spans="1:12">
      <c r="A1165" s="387"/>
      <c r="B1165" s="6"/>
      <c r="C1165" s="6"/>
      <c r="D1165" s="6"/>
      <c r="E1165" s="6"/>
      <c r="F1165" s="6"/>
      <c r="G1165" s="6"/>
      <c r="H1165" s="6"/>
      <c r="I1165" s="387"/>
      <c r="J1165" s="6"/>
      <c r="K1165" s="6"/>
      <c r="L1165" s="387"/>
    </row>
    <row r="1166" spans="1:12">
      <c r="A1166" s="387"/>
      <c r="B1166" s="6"/>
      <c r="C1166" s="6"/>
      <c r="D1166" s="6"/>
      <c r="E1166" s="6"/>
      <c r="F1166" s="6"/>
      <c r="G1166" s="6"/>
      <c r="H1166" s="6"/>
      <c r="I1166" s="387"/>
      <c r="J1166" s="6"/>
      <c r="K1166" s="6"/>
      <c r="L1166" s="387"/>
    </row>
    <row r="1167" spans="1:12">
      <c r="A1167" s="387"/>
      <c r="B1167" s="6"/>
      <c r="C1167" s="6"/>
      <c r="D1167" s="6"/>
      <c r="E1167" s="6"/>
      <c r="F1167" s="6"/>
      <c r="G1167" s="6"/>
      <c r="H1167" s="6"/>
      <c r="I1167" s="387"/>
      <c r="J1167" s="6"/>
      <c r="K1167" s="6"/>
      <c r="L1167" s="387"/>
    </row>
    <row r="1168" spans="1:12">
      <c r="A1168" s="387"/>
      <c r="B1168" s="6"/>
      <c r="C1168" s="6"/>
      <c r="D1168" s="6"/>
      <c r="E1168" s="6"/>
      <c r="F1168" s="6"/>
      <c r="G1168" s="6"/>
      <c r="H1168" s="6"/>
      <c r="I1168" s="387"/>
      <c r="J1168" s="6"/>
      <c r="K1168" s="6"/>
      <c r="L1168" s="387"/>
    </row>
    <row r="1169" spans="1:12">
      <c r="A1169" s="387"/>
      <c r="B1169" s="6"/>
      <c r="C1169" s="6"/>
      <c r="D1169" s="6"/>
      <c r="E1169" s="6"/>
      <c r="F1169" s="6"/>
      <c r="G1169" s="6"/>
      <c r="H1169" s="6"/>
      <c r="I1169" s="387"/>
      <c r="J1169" s="6"/>
      <c r="K1169" s="6"/>
      <c r="L1169" s="387"/>
    </row>
    <row r="1170" spans="1:12">
      <c r="A1170" s="387"/>
      <c r="B1170" s="6"/>
      <c r="C1170" s="6"/>
      <c r="D1170" s="6"/>
      <c r="E1170" s="6"/>
      <c r="F1170" s="6"/>
      <c r="G1170" s="6"/>
      <c r="H1170" s="6"/>
      <c r="I1170" s="387"/>
      <c r="J1170" s="6"/>
      <c r="K1170" s="6"/>
      <c r="L1170" s="387"/>
    </row>
    <row r="1171" spans="1:12">
      <c r="A1171" s="387"/>
      <c r="B1171" s="6"/>
      <c r="C1171" s="6"/>
      <c r="D1171" s="6"/>
      <c r="E1171" s="6"/>
      <c r="F1171" s="6"/>
      <c r="G1171" s="6"/>
      <c r="H1171" s="6"/>
      <c r="I1171" s="387"/>
      <c r="J1171" s="6"/>
      <c r="K1171" s="6"/>
      <c r="L1171" s="387"/>
    </row>
    <row r="1172" spans="1:12">
      <c r="A1172" s="387"/>
      <c r="B1172" s="6"/>
      <c r="C1172" s="6"/>
      <c r="D1172" s="6"/>
      <c r="E1172" s="6"/>
      <c r="F1172" s="6"/>
      <c r="G1172" s="6"/>
      <c r="H1172" s="6"/>
      <c r="I1172" s="387"/>
      <c r="J1172" s="6"/>
      <c r="K1172" s="6"/>
      <c r="L1172" s="387"/>
    </row>
    <row r="1173" spans="1:12">
      <c r="A1173" s="387"/>
      <c r="B1173" s="6"/>
      <c r="C1173" s="6"/>
      <c r="D1173" s="6"/>
      <c r="E1173" s="6"/>
      <c r="F1173" s="6"/>
      <c r="G1173" s="6"/>
      <c r="H1173" s="6"/>
      <c r="I1173" s="387"/>
      <c r="J1173" s="6"/>
      <c r="K1173" s="6"/>
      <c r="L1173" s="387"/>
    </row>
    <row r="1174" spans="1:12">
      <c r="A1174" s="387"/>
      <c r="B1174" s="6"/>
      <c r="C1174" s="6"/>
      <c r="D1174" s="6"/>
      <c r="E1174" s="6"/>
      <c r="F1174" s="6"/>
      <c r="G1174" s="6"/>
      <c r="H1174" s="6"/>
      <c r="I1174" s="387"/>
      <c r="J1174" s="6"/>
      <c r="K1174" s="6"/>
      <c r="L1174" s="387"/>
    </row>
    <row r="1175" spans="1:12">
      <c r="A1175" s="387"/>
      <c r="B1175" s="6"/>
      <c r="C1175" s="6"/>
      <c r="D1175" s="6"/>
      <c r="E1175" s="6"/>
      <c r="F1175" s="6"/>
      <c r="G1175" s="6"/>
      <c r="H1175" s="6"/>
      <c r="I1175" s="387"/>
      <c r="J1175" s="6"/>
      <c r="K1175" s="6"/>
      <c r="L1175" s="387"/>
    </row>
    <row r="1176" spans="1:12">
      <c r="A1176" s="387"/>
      <c r="B1176" s="6"/>
      <c r="C1176" s="6"/>
      <c r="D1176" s="6"/>
      <c r="E1176" s="6"/>
      <c r="F1176" s="6"/>
      <c r="G1176" s="6"/>
      <c r="H1176" s="6"/>
      <c r="I1176" s="387"/>
      <c r="J1176" s="6"/>
      <c r="K1176" s="6"/>
      <c r="L1176" s="387"/>
    </row>
    <row r="1177" spans="1:12">
      <c r="A1177" s="387"/>
      <c r="B1177" s="6"/>
      <c r="C1177" s="6"/>
      <c r="D1177" s="6"/>
      <c r="E1177" s="6"/>
      <c r="F1177" s="6"/>
      <c r="G1177" s="6"/>
      <c r="H1177" s="6"/>
      <c r="I1177" s="387"/>
      <c r="J1177" s="6"/>
      <c r="K1177" s="6"/>
      <c r="L1177" s="387"/>
    </row>
    <row r="1178" spans="1:12">
      <c r="A1178" s="387"/>
      <c r="B1178" s="6"/>
      <c r="C1178" s="6"/>
      <c r="D1178" s="6"/>
      <c r="E1178" s="6"/>
      <c r="F1178" s="6"/>
      <c r="G1178" s="6"/>
      <c r="H1178" s="6"/>
      <c r="I1178" s="387"/>
      <c r="J1178" s="6"/>
      <c r="K1178" s="6"/>
      <c r="L1178" s="387"/>
    </row>
    <row r="1179" spans="1:12">
      <c r="A1179" s="387"/>
      <c r="B1179" s="6"/>
      <c r="C1179" s="6"/>
      <c r="D1179" s="6"/>
      <c r="E1179" s="6"/>
      <c r="F1179" s="6"/>
      <c r="G1179" s="6"/>
      <c r="H1179" s="6"/>
      <c r="I1179" s="387"/>
      <c r="J1179" s="6"/>
      <c r="K1179" s="6"/>
      <c r="L1179" s="387"/>
    </row>
    <row r="1180" spans="1:12">
      <c r="A1180" s="387"/>
      <c r="B1180" s="6"/>
      <c r="C1180" s="6"/>
      <c r="D1180" s="6"/>
      <c r="E1180" s="6"/>
      <c r="F1180" s="6"/>
      <c r="G1180" s="6"/>
      <c r="H1180" s="6"/>
      <c r="I1180" s="387"/>
      <c r="J1180" s="6"/>
      <c r="K1180" s="6"/>
      <c r="L1180" s="387"/>
    </row>
    <row r="1181" spans="1:12">
      <c r="A1181" s="387"/>
      <c r="B1181" s="6"/>
      <c r="C1181" s="6"/>
      <c r="D1181" s="6"/>
      <c r="E1181" s="6"/>
      <c r="F1181" s="6"/>
      <c r="G1181" s="6"/>
      <c r="H1181" s="6"/>
      <c r="I1181" s="387"/>
      <c r="J1181" s="6"/>
      <c r="K1181" s="6"/>
      <c r="L1181" s="387"/>
    </row>
    <row r="1182" spans="1:12">
      <c r="A1182" s="387"/>
      <c r="B1182" s="6"/>
      <c r="C1182" s="6"/>
      <c r="D1182" s="6"/>
      <c r="E1182" s="6"/>
      <c r="F1182" s="6"/>
      <c r="G1182" s="6"/>
      <c r="H1182" s="6"/>
      <c r="I1182" s="387"/>
      <c r="J1182" s="6"/>
      <c r="K1182" s="6"/>
      <c r="L1182" s="387"/>
    </row>
    <row r="1183" spans="1:12">
      <c r="A1183" s="387"/>
      <c r="B1183" s="6"/>
      <c r="C1183" s="6"/>
      <c r="D1183" s="6"/>
      <c r="E1183" s="6"/>
      <c r="F1183" s="6"/>
      <c r="G1183" s="6"/>
      <c r="H1183" s="6"/>
      <c r="I1183" s="387"/>
      <c r="J1183" s="6"/>
      <c r="K1183" s="6"/>
      <c r="L1183" s="387"/>
    </row>
    <row r="1184" spans="1:12">
      <c r="A1184" s="387"/>
      <c r="B1184" s="6"/>
      <c r="C1184" s="6"/>
      <c r="D1184" s="6"/>
      <c r="E1184" s="6"/>
      <c r="F1184" s="6"/>
      <c r="G1184" s="6"/>
      <c r="H1184" s="6"/>
      <c r="I1184" s="387"/>
      <c r="J1184" s="6"/>
      <c r="K1184" s="6"/>
      <c r="L1184" s="387"/>
    </row>
    <row r="1185" spans="1:12">
      <c r="A1185" s="387"/>
      <c r="B1185" s="6"/>
      <c r="C1185" s="6"/>
      <c r="D1185" s="6"/>
      <c r="E1185" s="6"/>
      <c r="F1185" s="6"/>
      <c r="G1185" s="6"/>
      <c r="H1185" s="6"/>
      <c r="I1185" s="387"/>
      <c r="J1185" s="6"/>
      <c r="K1185" s="6"/>
      <c r="L1185" s="387"/>
    </row>
    <row r="1186" spans="1:12">
      <c r="A1186" s="387"/>
      <c r="B1186" s="6"/>
      <c r="C1186" s="6"/>
      <c r="D1186" s="6"/>
      <c r="E1186" s="6"/>
      <c r="F1186" s="6"/>
      <c r="G1186" s="6"/>
      <c r="H1186" s="6"/>
      <c r="I1186" s="387"/>
      <c r="J1186" s="6"/>
      <c r="K1186" s="6"/>
      <c r="L1186" s="387"/>
    </row>
    <row r="1187" spans="1:12">
      <c r="A1187" s="387"/>
      <c r="B1187" s="6"/>
      <c r="C1187" s="6"/>
      <c r="D1187" s="6"/>
      <c r="E1187" s="6"/>
      <c r="F1187" s="6"/>
      <c r="G1187" s="6"/>
      <c r="H1187" s="6"/>
      <c r="I1187" s="387"/>
      <c r="J1187" s="6"/>
      <c r="K1187" s="6"/>
      <c r="L1187" s="387"/>
    </row>
    <row r="1188" spans="1:12">
      <c r="A1188" s="387"/>
      <c r="B1188" s="6"/>
      <c r="C1188" s="6"/>
      <c r="D1188" s="6"/>
      <c r="E1188" s="6"/>
      <c r="F1188" s="6"/>
      <c r="G1188" s="6"/>
      <c r="H1188" s="6"/>
      <c r="I1188" s="387"/>
      <c r="J1188" s="6"/>
      <c r="K1188" s="6"/>
      <c r="L1188" s="387"/>
    </row>
    <row r="1189" spans="1:12">
      <c r="A1189" s="387"/>
      <c r="B1189" s="6"/>
      <c r="C1189" s="6"/>
      <c r="D1189" s="6"/>
      <c r="E1189" s="6"/>
      <c r="F1189" s="6"/>
      <c r="G1189" s="6"/>
      <c r="H1189" s="6"/>
      <c r="I1189" s="387"/>
      <c r="J1189" s="6"/>
      <c r="K1189" s="6"/>
      <c r="L1189" s="387"/>
    </row>
    <row r="1190" spans="1:12">
      <c r="A1190" s="387"/>
      <c r="B1190" s="6"/>
      <c r="C1190" s="6"/>
      <c r="D1190" s="6"/>
      <c r="E1190" s="6"/>
      <c r="F1190" s="6"/>
      <c r="G1190" s="6"/>
      <c r="H1190" s="6"/>
      <c r="I1190" s="387"/>
      <c r="J1190" s="6"/>
      <c r="K1190" s="6"/>
      <c r="L1190" s="387"/>
    </row>
    <row r="1191" spans="1:12">
      <c r="A1191" s="387"/>
      <c r="B1191" s="6"/>
      <c r="C1191" s="6"/>
      <c r="D1191" s="6"/>
      <c r="E1191" s="6"/>
      <c r="F1191" s="6"/>
      <c r="G1191" s="6"/>
      <c r="H1191" s="6"/>
      <c r="I1191" s="387"/>
      <c r="J1191" s="6"/>
      <c r="K1191" s="6"/>
      <c r="L1191" s="387"/>
    </row>
  </sheetData>
  <mergeCells count="1">
    <mergeCell ref="A30:L30"/>
  </mergeCells>
  <conditionalFormatting sqref="I1:I29 I31:I97">
    <cfRule type="containsText" dxfId="77" priority="42" operator="containsText" text="OK">
      <formula>NOT(ISERROR(SEARCH("OK",I1)))</formula>
    </cfRule>
  </conditionalFormatting>
  <conditionalFormatting sqref="I81:I82 I90:I92 I2:I3 I43:I45 I35:I40 I31:I32 I50 I5:I25 I75:I78">
    <cfRule type="containsText" dxfId="76" priority="40" operator="containsText" text="OK">
      <formula>NOT(ISERROR(SEARCH("OK",I2)))</formula>
    </cfRule>
  </conditionalFormatting>
  <pageMargins left="0.51181102362204722" right="0.51181102362204722" top="0.78740157480314965" bottom="0.78740157480314965" header="0.31496062992125984" footer="0.31496062992125984"/>
  <pageSetup paperSize="9" scale="8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Z111"/>
  <sheetViews>
    <sheetView topLeftCell="A19" workbookViewId="0">
      <selection activeCell="N90" sqref="N90"/>
    </sheetView>
  </sheetViews>
  <sheetFormatPr defaultRowHeight="15"/>
  <cols>
    <col min="1" max="1" width="15.28515625" bestFit="1" customWidth="1"/>
    <col min="2" max="8" width="12.5703125" customWidth="1"/>
    <col min="9" max="9" width="12.5703125" style="37" customWidth="1"/>
    <col min="10" max="10" width="16.140625" customWidth="1"/>
    <col min="11" max="11" width="12.5703125" customWidth="1"/>
    <col min="12" max="12" width="12.140625" style="456" bestFit="1" customWidth="1"/>
    <col min="13" max="13" width="10.7109375" style="285" bestFit="1" customWidth="1"/>
  </cols>
  <sheetData>
    <row r="1" spans="1:26">
      <c r="A1" s="27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17" t="s">
        <v>28</v>
      </c>
      <c r="I1" s="17" t="s">
        <v>6</v>
      </c>
      <c r="J1" s="17" t="s">
        <v>732</v>
      </c>
      <c r="K1" s="17" t="s">
        <v>747</v>
      </c>
      <c r="L1" s="453" t="s">
        <v>314</v>
      </c>
      <c r="M1" s="419"/>
      <c r="N1" s="6"/>
      <c r="O1" s="6"/>
    </row>
    <row r="2" spans="1:26" s="39" customFormat="1">
      <c r="A2" s="239" t="s">
        <v>680</v>
      </c>
      <c r="B2" s="31">
        <v>43955</v>
      </c>
      <c r="C2" s="31">
        <v>43955</v>
      </c>
      <c r="D2" s="28">
        <v>3641</v>
      </c>
      <c r="E2" s="136" t="s">
        <v>199</v>
      </c>
      <c r="F2" s="28">
        <v>1183</v>
      </c>
      <c r="G2" s="9" t="s">
        <v>41</v>
      </c>
      <c r="H2" s="13">
        <v>10000</v>
      </c>
      <c r="I2" s="25" t="s">
        <v>6</v>
      </c>
      <c r="J2" s="9"/>
      <c r="K2" s="9"/>
      <c r="L2" s="458"/>
      <c r="N2" s="248"/>
      <c r="O2" s="6"/>
      <c r="Q2" s="370"/>
      <c r="R2" s="370"/>
    </row>
    <row r="3" spans="1:26" s="39" customFormat="1">
      <c r="A3" s="239"/>
      <c r="B3" s="31">
        <v>43955</v>
      </c>
      <c r="C3" s="31"/>
      <c r="D3" s="28">
        <v>1450</v>
      </c>
      <c r="E3" s="136"/>
      <c r="F3" s="28"/>
      <c r="G3" s="9"/>
      <c r="H3" s="13">
        <v>10000</v>
      </c>
      <c r="I3" s="25" t="s">
        <v>6</v>
      </c>
      <c r="J3" s="9" t="s">
        <v>471</v>
      </c>
      <c r="K3" s="12"/>
      <c r="L3" s="458">
        <v>1049.4000000000001</v>
      </c>
      <c r="M3" s="419"/>
      <c r="N3" s="6"/>
      <c r="O3" s="6"/>
      <c r="P3"/>
      <c r="Q3"/>
      <c r="R3"/>
      <c r="S3"/>
      <c r="T3"/>
      <c r="U3"/>
      <c r="V3"/>
      <c r="W3"/>
      <c r="X3"/>
      <c r="Y3"/>
      <c r="Z3"/>
    </row>
    <row r="4" spans="1:26" s="38" customFormat="1">
      <c r="A4" s="341" t="s">
        <v>95</v>
      </c>
      <c r="B4" s="412">
        <v>43942</v>
      </c>
      <c r="C4" s="31"/>
      <c r="D4" s="28">
        <v>1443</v>
      </c>
      <c r="E4" s="136" t="s">
        <v>187</v>
      </c>
      <c r="F4" s="28">
        <v>2362</v>
      </c>
      <c r="G4" s="9" t="s">
        <v>94</v>
      </c>
      <c r="H4" s="13">
        <v>10000</v>
      </c>
      <c r="I4" s="25"/>
      <c r="J4" s="9"/>
      <c r="K4" s="12"/>
      <c r="L4" s="458" t="s">
        <v>777</v>
      </c>
      <c r="M4" s="39"/>
      <c r="N4" s="248"/>
      <c r="O4" s="6"/>
      <c r="P4" s="39"/>
      <c r="Q4" s="370"/>
      <c r="R4" s="370"/>
      <c r="S4" s="39"/>
      <c r="T4" s="39"/>
      <c r="U4" s="39"/>
      <c r="V4" s="39"/>
      <c r="W4" s="39"/>
      <c r="X4" s="39"/>
      <c r="Y4" s="39"/>
      <c r="Z4" s="39"/>
    </row>
    <row r="5" spans="1:26" s="44" customFormat="1">
      <c r="A5" s="340" t="s">
        <v>109</v>
      </c>
      <c r="B5" s="48">
        <v>43936</v>
      </c>
      <c r="C5" s="48">
        <v>43957</v>
      </c>
      <c r="D5" s="49">
        <v>3621</v>
      </c>
      <c r="E5" s="40" t="s">
        <v>2</v>
      </c>
      <c r="F5" s="49">
        <v>1468</v>
      </c>
      <c r="G5" s="36" t="s">
        <v>21</v>
      </c>
      <c r="H5" s="47">
        <v>20000</v>
      </c>
      <c r="I5" s="45" t="s">
        <v>6</v>
      </c>
      <c r="J5" s="36" t="s">
        <v>97</v>
      </c>
      <c r="K5" s="36"/>
      <c r="L5" s="459"/>
      <c r="M5" s="39"/>
      <c r="N5" s="248"/>
      <c r="O5" s="6"/>
      <c r="P5" s="39"/>
      <c r="Q5" s="370"/>
      <c r="R5" s="370"/>
      <c r="S5" s="39"/>
      <c r="T5" s="39"/>
      <c r="U5" s="39"/>
      <c r="V5" s="39"/>
      <c r="W5" s="39"/>
      <c r="X5" s="39"/>
      <c r="Y5" s="39"/>
      <c r="Z5" s="39"/>
    </row>
    <row r="6" spans="1:26" s="41" customFormat="1">
      <c r="A6" s="339" t="s">
        <v>686</v>
      </c>
      <c r="B6" s="132">
        <v>44071</v>
      </c>
      <c r="C6" s="132"/>
      <c r="D6" s="133">
        <v>0</v>
      </c>
      <c r="E6" s="131" t="s">
        <v>7</v>
      </c>
      <c r="F6" s="133">
        <v>0</v>
      </c>
      <c r="G6" s="134" t="s">
        <v>688</v>
      </c>
      <c r="H6" s="135">
        <v>200</v>
      </c>
      <c r="I6" s="235"/>
      <c r="J6" s="134" t="s">
        <v>749</v>
      </c>
      <c r="K6" s="463" t="s">
        <v>607</v>
      </c>
      <c r="L6" s="454" t="s">
        <v>689</v>
      </c>
      <c r="M6" s="419"/>
      <c r="N6" s="6"/>
      <c r="O6" s="6"/>
      <c r="P6"/>
      <c r="Q6"/>
      <c r="R6"/>
      <c r="S6"/>
      <c r="T6"/>
      <c r="U6"/>
      <c r="V6"/>
      <c r="W6"/>
      <c r="X6"/>
      <c r="Y6"/>
      <c r="Z6"/>
    </row>
    <row r="7" spans="1:26" s="42" customFormat="1">
      <c r="A7" s="339"/>
      <c r="B7" s="132"/>
      <c r="C7" s="132"/>
      <c r="D7" s="133"/>
      <c r="E7" s="131" t="s">
        <v>687</v>
      </c>
      <c r="F7" s="133">
        <v>0</v>
      </c>
      <c r="G7" s="134" t="s">
        <v>688</v>
      </c>
      <c r="H7" s="135">
        <v>200</v>
      </c>
      <c r="I7" s="235"/>
      <c r="J7" s="134" t="s">
        <v>749</v>
      </c>
      <c r="K7" s="463" t="s">
        <v>607</v>
      </c>
      <c r="L7" s="454" t="s">
        <v>689</v>
      </c>
      <c r="M7" s="39"/>
      <c r="N7" s="248"/>
      <c r="O7" s="6"/>
      <c r="P7" s="39"/>
      <c r="Q7" s="370"/>
      <c r="R7" s="370"/>
      <c r="S7" s="39"/>
      <c r="T7" s="39"/>
      <c r="U7" s="39"/>
      <c r="V7" s="39"/>
      <c r="W7" s="39"/>
      <c r="X7" s="39"/>
      <c r="Y7" s="39"/>
      <c r="Z7" s="39"/>
    </row>
    <row r="8" spans="1:26" s="44" customFormat="1">
      <c r="A8" s="40" t="s">
        <v>370</v>
      </c>
      <c r="B8" s="48">
        <v>43957</v>
      </c>
      <c r="C8" s="48">
        <v>43955</v>
      </c>
      <c r="D8" s="49">
        <v>3744</v>
      </c>
      <c r="E8" s="40" t="s">
        <v>2</v>
      </c>
      <c r="F8" s="49">
        <v>1098</v>
      </c>
      <c r="G8" s="36" t="s">
        <v>3</v>
      </c>
      <c r="H8" s="47">
        <v>40000</v>
      </c>
      <c r="I8" s="45" t="s">
        <v>6</v>
      </c>
      <c r="J8" s="36" t="s">
        <v>97</v>
      </c>
      <c r="K8" s="36"/>
      <c r="L8" s="457">
        <v>1200</v>
      </c>
      <c r="M8" s="419"/>
      <c r="N8" s="6"/>
      <c r="O8" s="6"/>
      <c r="P8"/>
      <c r="Q8"/>
      <c r="R8"/>
      <c r="S8"/>
      <c r="T8"/>
      <c r="U8"/>
      <c r="V8"/>
      <c r="W8"/>
      <c r="X8"/>
      <c r="Y8"/>
      <c r="Z8"/>
    </row>
    <row r="9" spans="1:26" s="44" customFormat="1">
      <c r="A9" s="40" t="s">
        <v>383</v>
      </c>
      <c r="B9" s="48">
        <v>43957</v>
      </c>
      <c r="C9" s="48">
        <v>43956</v>
      </c>
      <c r="D9" s="49">
        <v>3752</v>
      </c>
      <c r="E9" s="40" t="s">
        <v>2</v>
      </c>
      <c r="F9" s="49">
        <v>838</v>
      </c>
      <c r="G9" s="36" t="s">
        <v>5</v>
      </c>
      <c r="H9" s="47">
        <v>22000</v>
      </c>
      <c r="I9" s="45" t="s">
        <v>6</v>
      </c>
      <c r="J9" s="36" t="s">
        <v>97</v>
      </c>
      <c r="K9" s="36"/>
      <c r="L9" s="457">
        <v>700</v>
      </c>
      <c r="M9" s="39"/>
      <c r="N9" s="248"/>
      <c r="O9" s="6"/>
      <c r="P9" s="39"/>
      <c r="Q9" s="370"/>
      <c r="R9" s="370"/>
      <c r="S9" s="39"/>
      <c r="T9" s="39"/>
      <c r="U9" s="39"/>
      <c r="V9" s="39"/>
      <c r="W9" s="39"/>
      <c r="X9" s="39"/>
      <c r="Y9" s="39"/>
      <c r="Z9" s="39"/>
    </row>
    <row r="10" spans="1:26" s="44" customFormat="1">
      <c r="A10" s="40" t="s">
        <v>109</v>
      </c>
      <c r="B10" s="48">
        <v>43958</v>
      </c>
      <c r="C10" s="48">
        <v>43956</v>
      </c>
      <c r="D10" s="49">
        <v>3761</v>
      </c>
      <c r="E10" s="40" t="s">
        <v>2</v>
      </c>
      <c r="F10" s="49">
        <v>1468</v>
      </c>
      <c r="G10" s="36" t="s">
        <v>21</v>
      </c>
      <c r="H10" s="47">
        <v>10000</v>
      </c>
      <c r="I10" s="45" t="s">
        <v>6</v>
      </c>
      <c r="J10" s="36" t="s">
        <v>97</v>
      </c>
      <c r="K10" s="36"/>
      <c r="L10" s="457">
        <v>289</v>
      </c>
      <c r="M10" s="419"/>
      <c r="N10" s="6"/>
      <c r="O10" s="6"/>
      <c r="P10"/>
      <c r="Q10"/>
      <c r="R10"/>
      <c r="S10"/>
      <c r="T10"/>
      <c r="U10"/>
      <c r="V10"/>
      <c r="W10"/>
      <c r="X10"/>
      <c r="Y10"/>
      <c r="Z10"/>
    </row>
    <row r="11" spans="1:26" s="43" customFormat="1">
      <c r="A11" s="34" t="s">
        <v>740</v>
      </c>
      <c r="B11" s="32">
        <v>43958</v>
      </c>
      <c r="C11" s="32">
        <v>43955</v>
      </c>
      <c r="D11" s="33">
        <v>3767</v>
      </c>
      <c r="E11" s="34" t="s">
        <v>2</v>
      </c>
      <c r="F11" s="33">
        <v>1862</v>
      </c>
      <c r="G11" s="19" t="s">
        <v>530</v>
      </c>
      <c r="H11" s="20">
        <v>10000</v>
      </c>
      <c r="I11" s="35" t="s">
        <v>6</v>
      </c>
      <c r="J11" s="19" t="s">
        <v>749</v>
      </c>
      <c r="K11" s="19"/>
      <c r="L11" s="451">
        <v>254</v>
      </c>
      <c r="M11" s="39"/>
      <c r="N11" s="248"/>
      <c r="O11" s="6"/>
      <c r="P11" s="39"/>
      <c r="Q11" s="370"/>
      <c r="R11" s="370"/>
      <c r="S11" s="39"/>
      <c r="T11" s="39"/>
      <c r="U11" s="39"/>
      <c r="V11" s="39"/>
      <c r="W11" s="39"/>
      <c r="X11" s="39"/>
      <c r="Y11" s="39"/>
      <c r="Z11" s="39"/>
    </row>
    <row r="12" spans="1:26" s="43" customFormat="1">
      <c r="A12" s="34" t="s">
        <v>746</v>
      </c>
      <c r="B12" s="32">
        <v>43958</v>
      </c>
      <c r="C12" s="32">
        <v>43959</v>
      </c>
      <c r="D12" s="33">
        <v>3766</v>
      </c>
      <c r="E12" s="34" t="s">
        <v>2</v>
      </c>
      <c r="F12" s="33">
        <v>1556</v>
      </c>
      <c r="G12" s="19" t="s">
        <v>102</v>
      </c>
      <c r="H12" s="20">
        <v>21000</v>
      </c>
      <c r="I12" s="35" t="s">
        <v>6</v>
      </c>
      <c r="J12" s="19" t="s">
        <v>768</v>
      </c>
      <c r="K12" s="19">
        <v>1457</v>
      </c>
      <c r="L12" s="451">
        <v>207</v>
      </c>
      <c r="M12" s="419"/>
      <c r="N12" s="6"/>
      <c r="O12" s="6"/>
      <c r="P12"/>
      <c r="Q12"/>
      <c r="R12"/>
      <c r="S12"/>
      <c r="T12"/>
      <c r="U12"/>
      <c r="V12"/>
      <c r="W12"/>
      <c r="X12"/>
      <c r="Y12"/>
      <c r="Z12"/>
    </row>
    <row r="13" spans="1:26" s="43" customFormat="1">
      <c r="A13" s="34" t="s">
        <v>108</v>
      </c>
      <c r="B13" s="32">
        <v>43959</v>
      </c>
      <c r="C13" s="32">
        <v>43956</v>
      </c>
      <c r="D13" s="33">
        <v>3768</v>
      </c>
      <c r="E13" s="34" t="s">
        <v>7</v>
      </c>
      <c r="F13" s="33">
        <v>1401</v>
      </c>
      <c r="G13" s="19" t="s">
        <v>65</v>
      </c>
      <c r="H13" s="20">
        <v>6000</v>
      </c>
      <c r="I13" s="35" t="s">
        <v>6</v>
      </c>
      <c r="J13" s="19" t="s">
        <v>749</v>
      </c>
      <c r="K13" s="19"/>
      <c r="L13" s="451">
        <v>210</v>
      </c>
      <c r="M13" s="39"/>
      <c r="N13" s="248"/>
      <c r="O13" s="6"/>
      <c r="P13" s="39"/>
      <c r="Q13" s="370"/>
      <c r="R13" s="370"/>
      <c r="S13" s="39"/>
      <c r="T13" s="39"/>
      <c r="U13" s="39"/>
      <c r="V13" s="39"/>
      <c r="W13" s="39"/>
      <c r="X13" s="39"/>
      <c r="Y13" s="39"/>
      <c r="Z13" s="39"/>
    </row>
    <row r="14" spans="1:26" s="44" customFormat="1">
      <c r="A14" s="40" t="s">
        <v>101</v>
      </c>
      <c r="B14" s="48">
        <v>43959</v>
      </c>
      <c r="C14" s="48">
        <v>43956</v>
      </c>
      <c r="D14" s="49">
        <v>3769</v>
      </c>
      <c r="E14" s="40" t="s">
        <v>2</v>
      </c>
      <c r="F14" s="49">
        <v>2740</v>
      </c>
      <c r="G14" s="36" t="s">
        <v>103</v>
      </c>
      <c r="H14" s="47">
        <v>10000</v>
      </c>
      <c r="I14" s="45" t="s">
        <v>6</v>
      </c>
      <c r="J14" s="36" t="s">
        <v>97</v>
      </c>
      <c r="K14" s="36"/>
      <c r="L14" s="457">
        <v>148</v>
      </c>
      <c r="M14" s="419"/>
      <c r="N14" s="6"/>
      <c r="O14" s="6"/>
    </row>
    <row r="15" spans="1:26" s="43" customFormat="1">
      <c r="A15" s="34" t="s">
        <v>761</v>
      </c>
      <c r="B15" s="32">
        <v>43962</v>
      </c>
      <c r="C15" s="32">
        <v>43957</v>
      </c>
      <c r="D15" s="33">
        <v>3779</v>
      </c>
      <c r="E15" s="34" t="s">
        <v>2</v>
      </c>
      <c r="F15" s="33">
        <v>940</v>
      </c>
      <c r="G15" s="19" t="s">
        <v>71</v>
      </c>
      <c r="H15" s="20">
        <v>5000</v>
      </c>
      <c r="I15" s="35" t="s">
        <v>6</v>
      </c>
      <c r="J15" s="19" t="s">
        <v>749</v>
      </c>
      <c r="K15" s="19"/>
      <c r="L15" s="451">
        <v>22.5</v>
      </c>
      <c r="M15" s="421"/>
    </row>
    <row r="16" spans="1:26" s="43" customFormat="1">
      <c r="A16" s="34" t="s">
        <v>762</v>
      </c>
      <c r="B16" s="32">
        <v>43962</v>
      </c>
      <c r="C16" s="32">
        <v>43956</v>
      </c>
      <c r="D16" s="33">
        <v>3781</v>
      </c>
      <c r="E16" s="34" t="s">
        <v>7</v>
      </c>
      <c r="F16" s="33">
        <v>1401</v>
      </c>
      <c r="G16" s="19" t="s">
        <v>65</v>
      </c>
      <c r="H16" s="20">
        <v>18000</v>
      </c>
      <c r="I16" s="35" t="s">
        <v>6</v>
      </c>
      <c r="J16" s="19" t="s">
        <v>749</v>
      </c>
      <c r="K16" s="19"/>
      <c r="L16" s="451">
        <v>288</v>
      </c>
      <c r="M16" s="421"/>
    </row>
    <row r="17" spans="1:13" s="43" customFormat="1">
      <c r="A17" s="34" t="s">
        <v>763</v>
      </c>
      <c r="B17" s="32">
        <v>43962</v>
      </c>
      <c r="C17" s="32">
        <v>43958</v>
      </c>
      <c r="D17" s="33">
        <v>3784</v>
      </c>
      <c r="E17" s="34" t="s">
        <v>60</v>
      </c>
      <c r="F17" s="33">
        <v>3165</v>
      </c>
      <c r="G17" s="19" t="s">
        <v>764</v>
      </c>
      <c r="H17" s="20">
        <v>5000</v>
      </c>
      <c r="I17" s="35" t="s">
        <v>6</v>
      </c>
      <c r="J17" s="19" t="s">
        <v>749</v>
      </c>
      <c r="K17" s="19"/>
      <c r="L17" s="451"/>
      <c r="M17" s="421"/>
    </row>
    <row r="18" spans="1:13" s="44" customFormat="1">
      <c r="A18" s="34"/>
      <c r="B18" s="32"/>
      <c r="C18" s="32">
        <v>43963</v>
      </c>
      <c r="D18" s="33"/>
      <c r="E18" s="34" t="s">
        <v>60</v>
      </c>
      <c r="F18" s="33">
        <v>2935</v>
      </c>
      <c r="G18" s="19" t="s">
        <v>63</v>
      </c>
      <c r="H18" s="20">
        <v>17450</v>
      </c>
      <c r="I18" s="35" t="s">
        <v>6</v>
      </c>
      <c r="J18" s="19" t="s">
        <v>768</v>
      </c>
      <c r="K18" s="19">
        <v>1458</v>
      </c>
      <c r="L18" s="451">
        <v>1874</v>
      </c>
      <c r="M18" s="418"/>
    </row>
    <row r="19" spans="1:13" s="43" customFormat="1">
      <c r="A19" s="34" t="s">
        <v>109</v>
      </c>
      <c r="B19" s="32">
        <v>43963</v>
      </c>
      <c r="C19" s="32">
        <v>43959</v>
      </c>
      <c r="D19" s="33">
        <v>3789</v>
      </c>
      <c r="E19" s="34" t="s">
        <v>216</v>
      </c>
      <c r="F19" s="33">
        <v>3168</v>
      </c>
      <c r="G19" s="19" t="s">
        <v>765</v>
      </c>
      <c r="H19" s="20">
        <v>10000</v>
      </c>
      <c r="I19" s="35" t="s">
        <v>6</v>
      </c>
      <c r="J19" s="19" t="s">
        <v>749</v>
      </c>
      <c r="K19" s="19"/>
      <c r="L19" s="451">
        <v>275.5</v>
      </c>
      <c r="M19" s="421"/>
    </row>
    <row r="20" spans="1:13" s="43" customFormat="1">
      <c r="A20" s="34" t="s">
        <v>680</v>
      </c>
      <c r="B20" s="32">
        <v>43963</v>
      </c>
      <c r="C20" s="32">
        <v>43963</v>
      </c>
      <c r="D20" s="33">
        <v>3791</v>
      </c>
      <c r="E20" s="34" t="s">
        <v>199</v>
      </c>
      <c r="F20" s="33">
        <v>1183</v>
      </c>
      <c r="G20" s="19" t="s">
        <v>41</v>
      </c>
      <c r="H20" s="20">
        <v>9000</v>
      </c>
      <c r="I20" s="35" t="s">
        <v>6</v>
      </c>
      <c r="J20" s="19"/>
      <c r="K20" s="19"/>
      <c r="L20" s="451"/>
      <c r="M20" s="421"/>
    </row>
    <row r="21" spans="1:13" s="43" customFormat="1">
      <c r="A21" s="34"/>
      <c r="B21" s="32"/>
      <c r="C21" s="32"/>
      <c r="D21" s="33">
        <v>1453</v>
      </c>
      <c r="E21" s="34"/>
      <c r="F21" s="33"/>
      <c r="G21" s="19"/>
      <c r="H21" s="20">
        <v>9000</v>
      </c>
      <c r="I21" s="35" t="s">
        <v>6</v>
      </c>
      <c r="J21" s="19" t="s">
        <v>766</v>
      </c>
      <c r="K21" s="19"/>
      <c r="L21" s="451">
        <v>912.6</v>
      </c>
      <c r="M21" s="421"/>
    </row>
    <row r="22" spans="1:13" s="44" customFormat="1">
      <c r="A22" s="40" t="s">
        <v>767</v>
      </c>
      <c r="B22" s="48">
        <v>43963</v>
      </c>
      <c r="C22" s="48">
        <v>43956</v>
      </c>
      <c r="D22" s="49">
        <v>3792</v>
      </c>
      <c r="E22" s="40" t="s">
        <v>7</v>
      </c>
      <c r="F22" s="49">
        <v>2557</v>
      </c>
      <c r="G22" s="36" t="s">
        <v>35</v>
      </c>
      <c r="H22" s="47">
        <v>15500</v>
      </c>
      <c r="I22" s="45" t="s">
        <v>6</v>
      </c>
      <c r="J22" s="36" t="s">
        <v>97</v>
      </c>
      <c r="K22" s="36"/>
      <c r="L22" s="457">
        <v>187.5</v>
      </c>
      <c r="M22" s="418"/>
    </row>
    <row r="23" spans="1:13" s="43" customFormat="1">
      <c r="A23" s="34" t="s">
        <v>134</v>
      </c>
      <c r="B23" s="32">
        <v>43963</v>
      </c>
      <c r="C23" s="32">
        <v>43955</v>
      </c>
      <c r="D23" s="33">
        <v>3793</v>
      </c>
      <c r="E23" s="34" t="s">
        <v>7</v>
      </c>
      <c r="F23" s="33">
        <v>2494</v>
      </c>
      <c r="G23" s="19" t="s">
        <v>72</v>
      </c>
      <c r="H23" s="20">
        <v>15000</v>
      </c>
      <c r="I23" s="35" t="s">
        <v>6</v>
      </c>
      <c r="J23" s="19" t="s">
        <v>749</v>
      </c>
      <c r="K23" s="19"/>
      <c r="L23" s="451">
        <v>550</v>
      </c>
      <c r="M23" s="421"/>
    </row>
    <row r="24" spans="1:13" s="43" customFormat="1">
      <c r="A24" s="34" t="s">
        <v>769</v>
      </c>
      <c r="B24" s="32">
        <v>43963</v>
      </c>
      <c r="C24" s="32">
        <v>43958</v>
      </c>
      <c r="D24" s="33">
        <v>3801</v>
      </c>
      <c r="E24" s="34" t="s">
        <v>2</v>
      </c>
      <c r="F24" s="33">
        <v>950</v>
      </c>
      <c r="G24" s="19" t="s">
        <v>770</v>
      </c>
      <c r="H24" s="20">
        <v>17000</v>
      </c>
      <c r="I24" s="35" t="s">
        <v>6</v>
      </c>
      <c r="J24" s="19" t="s">
        <v>768</v>
      </c>
      <c r="K24" s="19">
        <v>1455</v>
      </c>
      <c r="L24" s="451">
        <v>680</v>
      </c>
      <c r="M24" s="421"/>
    </row>
    <row r="25" spans="1:13" s="44" customFormat="1">
      <c r="A25" s="40" t="s">
        <v>201</v>
      </c>
      <c r="B25" s="48">
        <v>43964</v>
      </c>
      <c r="C25" s="48">
        <v>43957</v>
      </c>
      <c r="D25" s="49">
        <v>3802</v>
      </c>
      <c r="E25" s="40" t="s">
        <v>2</v>
      </c>
      <c r="F25" s="49">
        <v>2690</v>
      </c>
      <c r="G25" s="36" t="s">
        <v>16</v>
      </c>
      <c r="H25" s="47">
        <v>50000</v>
      </c>
      <c r="I25" s="45" t="s">
        <v>6</v>
      </c>
      <c r="J25" s="36" t="s">
        <v>97</v>
      </c>
      <c r="K25" s="36"/>
      <c r="L25" s="457">
        <v>225</v>
      </c>
      <c r="M25" s="418"/>
    </row>
    <row r="26" spans="1:13" s="43" customFormat="1">
      <c r="A26" s="34" t="s">
        <v>141</v>
      </c>
      <c r="B26" s="32">
        <v>43964</v>
      </c>
      <c r="C26" s="32">
        <v>43963</v>
      </c>
      <c r="D26" s="33">
        <v>3808</v>
      </c>
      <c r="E26" s="34" t="s">
        <v>7</v>
      </c>
      <c r="F26" s="33">
        <v>3139</v>
      </c>
      <c r="G26" s="19" t="s">
        <v>624</v>
      </c>
      <c r="H26" s="20">
        <v>5000</v>
      </c>
      <c r="I26" s="35" t="s">
        <v>6</v>
      </c>
      <c r="J26" s="19" t="s">
        <v>749</v>
      </c>
      <c r="K26" s="19"/>
      <c r="L26" s="451">
        <v>108.5</v>
      </c>
      <c r="M26" s="421"/>
    </row>
    <row r="27" spans="1:13" s="43" customFormat="1">
      <c r="A27" s="34" t="s">
        <v>771</v>
      </c>
      <c r="B27" s="32">
        <v>43964</v>
      </c>
      <c r="C27" s="32">
        <v>43959</v>
      </c>
      <c r="D27" s="33">
        <v>3809</v>
      </c>
      <c r="E27" s="34" t="s">
        <v>2</v>
      </c>
      <c r="F27" s="33">
        <v>1677</v>
      </c>
      <c r="G27" s="19" t="s">
        <v>70</v>
      </c>
      <c r="H27" s="20">
        <v>30000</v>
      </c>
      <c r="I27" s="35" t="s">
        <v>6</v>
      </c>
      <c r="J27" s="19" t="s">
        <v>768</v>
      </c>
      <c r="K27" s="19">
        <v>1456</v>
      </c>
      <c r="L27" s="451">
        <v>138</v>
      </c>
      <c r="M27" s="421"/>
    </row>
    <row r="28" spans="1:13" s="44" customFormat="1">
      <c r="A28" s="40" t="s">
        <v>772</v>
      </c>
      <c r="B28" s="48">
        <v>43964</v>
      </c>
      <c r="C28" s="48">
        <v>43964</v>
      </c>
      <c r="D28" s="49">
        <v>3810</v>
      </c>
      <c r="E28" s="40" t="s">
        <v>2</v>
      </c>
      <c r="F28" s="49">
        <v>2733</v>
      </c>
      <c r="G28" s="36" t="s">
        <v>21</v>
      </c>
      <c r="H28" s="47">
        <v>5000</v>
      </c>
      <c r="I28" s="45" t="s">
        <v>6</v>
      </c>
      <c r="J28" s="36" t="s">
        <v>97</v>
      </c>
      <c r="K28" s="36" t="s">
        <v>495</v>
      </c>
      <c r="L28" s="457"/>
      <c r="M28" s="418"/>
    </row>
    <row r="29" spans="1:13" s="44" customFormat="1">
      <c r="A29" s="40"/>
      <c r="B29" s="48"/>
      <c r="C29" s="48"/>
      <c r="D29" s="49"/>
      <c r="E29" s="40" t="s">
        <v>2</v>
      </c>
      <c r="F29" s="49">
        <v>1468</v>
      </c>
      <c r="G29" s="36" t="s">
        <v>21</v>
      </c>
      <c r="H29" s="47">
        <v>11000</v>
      </c>
      <c r="I29" s="45" t="s">
        <v>6</v>
      </c>
      <c r="J29" s="36" t="s">
        <v>97</v>
      </c>
      <c r="K29" s="36"/>
      <c r="L29" s="457">
        <v>711</v>
      </c>
      <c r="M29" s="418"/>
    </row>
    <row r="30" spans="1:13" s="44" customFormat="1">
      <c r="A30" s="40" t="s">
        <v>109</v>
      </c>
      <c r="B30" s="48">
        <v>43959</v>
      </c>
      <c r="C30" s="48">
        <v>43958</v>
      </c>
      <c r="D30" s="49">
        <v>3798</v>
      </c>
      <c r="E30" s="40" t="s">
        <v>2</v>
      </c>
      <c r="F30" s="49">
        <v>1545</v>
      </c>
      <c r="G30" s="36" t="s">
        <v>36</v>
      </c>
      <c r="H30" s="47">
        <v>20000</v>
      </c>
      <c r="I30" s="45" t="s">
        <v>6</v>
      </c>
      <c r="J30" s="36" t="s">
        <v>97</v>
      </c>
      <c r="K30" s="36"/>
      <c r="L30" s="457">
        <v>483</v>
      </c>
      <c r="M30" s="418"/>
    </row>
    <row r="31" spans="1:13" s="43" customFormat="1">
      <c r="A31" s="34" t="s">
        <v>109</v>
      </c>
      <c r="B31" s="32">
        <v>43964</v>
      </c>
      <c r="C31" s="32">
        <v>43963</v>
      </c>
      <c r="D31" s="33">
        <v>3799</v>
      </c>
      <c r="E31" s="34" t="s">
        <v>2</v>
      </c>
      <c r="F31" s="33">
        <v>1139</v>
      </c>
      <c r="G31" s="19" t="s">
        <v>139</v>
      </c>
      <c r="H31" s="20">
        <v>9800</v>
      </c>
      <c r="I31" s="35" t="s">
        <v>6</v>
      </c>
      <c r="J31" s="19" t="s">
        <v>749</v>
      </c>
      <c r="K31" s="19"/>
      <c r="L31" s="451">
        <v>362.5</v>
      </c>
      <c r="M31" s="421"/>
    </row>
    <row r="32" spans="1:13" s="44" customFormat="1">
      <c r="A32" s="40" t="s">
        <v>773</v>
      </c>
      <c r="B32" s="48">
        <v>43966</v>
      </c>
      <c r="C32" s="48">
        <v>43958</v>
      </c>
      <c r="D32" s="49">
        <v>3824</v>
      </c>
      <c r="E32" s="40" t="s">
        <v>7</v>
      </c>
      <c r="F32" s="49">
        <v>1599</v>
      </c>
      <c r="G32" s="36" t="s">
        <v>9</v>
      </c>
      <c r="H32" s="47">
        <v>5000</v>
      </c>
      <c r="I32" s="45" t="s">
        <v>6</v>
      </c>
      <c r="J32" s="36" t="s">
        <v>97</v>
      </c>
      <c r="K32" s="36"/>
      <c r="L32" s="457">
        <v>211</v>
      </c>
      <c r="M32" s="418"/>
    </row>
    <row r="33" spans="1:13" s="43" customFormat="1">
      <c r="A33" s="34" t="s">
        <v>774</v>
      </c>
      <c r="B33" s="32">
        <v>43962</v>
      </c>
      <c r="C33" s="32">
        <v>43963</v>
      </c>
      <c r="D33" s="33">
        <v>3774</v>
      </c>
      <c r="E33" s="34" t="s">
        <v>2</v>
      </c>
      <c r="F33" s="33">
        <v>3162</v>
      </c>
      <c r="G33" s="19" t="s">
        <v>203</v>
      </c>
      <c r="H33" s="20">
        <v>20000</v>
      </c>
      <c r="I33" s="35" t="s">
        <v>6</v>
      </c>
      <c r="J33" s="19" t="s">
        <v>768</v>
      </c>
      <c r="K33" s="19">
        <v>1459</v>
      </c>
      <c r="L33" s="451"/>
      <c r="M33" s="421"/>
    </row>
    <row r="34" spans="1:13" s="43" customFormat="1">
      <c r="A34" s="34"/>
      <c r="B34" s="32"/>
      <c r="C34" s="32"/>
      <c r="D34" s="33"/>
      <c r="E34" s="34"/>
      <c r="F34" s="33">
        <v>3163</v>
      </c>
      <c r="G34" s="19" t="s">
        <v>203</v>
      </c>
      <c r="H34" s="20">
        <v>20000</v>
      </c>
      <c r="I34" s="35" t="s">
        <v>6</v>
      </c>
      <c r="J34" s="19" t="s">
        <v>768</v>
      </c>
      <c r="K34" s="19">
        <v>1459</v>
      </c>
      <c r="L34" s="451">
        <v>322.8</v>
      </c>
      <c r="M34" s="421"/>
    </row>
    <row r="35" spans="1:13" s="44" customFormat="1">
      <c r="A35" s="40" t="s">
        <v>529</v>
      </c>
      <c r="B35" s="48">
        <v>43963</v>
      </c>
      <c r="C35" s="48">
        <v>43962</v>
      </c>
      <c r="D35" s="49">
        <v>3830</v>
      </c>
      <c r="E35" s="40" t="s">
        <v>7</v>
      </c>
      <c r="F35" s="49">
        <v>3095</v>
      </c>
      <c r="G35" s="36" t="s">
        <v>17</v>
      </c>
      <c r="H35" s="47">
        <v>10000</v>
      </c>
      <c r="I35" s="45" t="s">
        <v>6</v>
      </c>
      <c r="J35" s="36" t="s">
        <v>97</v>
      </c>
      <c r="K35" s="36"/>
      <c r="L35" s="457">
        <v>508</v>
      </c>
      <c r="M35" s="418"/>
    </row>
    <row r="36" spans="1:13" s="44" customFormat="1">
      <c r="A36" s="40" t="s">
        <v>529</v>
      </c>
      <c r="B36" s="48">
        <v>43963</v>
      </c>
      <c r="C36" s="48">
        <v>43962</v>
      </c>
      <c r="D36" s="49">
        <v>3096</v>
      </c>
      <c r="E36" s="40" t="s">
        <v>7</v>
      </c>
      <c r="F36" s="49">
        <v>3096</v>
      </c>
      <c r="G36" s="36" t="s">
        <v>47</v>
      </c>
      <c r="H36" s="47">
        <v>20000</v>
      </c>
      <c r="I36" s="45" t="s">
        <v>6</v>
      </c>
      <c r="J36" s="36" t="s">
        <v>97</v>
      </c>
      <c r="K36" s="36"/>
      <c r="L36" s="457">
        <v>970</v>
      </c>
      <c r="M36" s="418"/>
    </row>
    <row r="37" spans="1:13" s="43" customFormat="1">
      <c r="A37" s="34" t="s">
        <v>411</v>
      </c>
      <c r="B37" s="32">
        <v>43965</v>
      </c>
      <c r="C37" s="32">
        <v>43964</v>
      </c>
      <c r="D37" s="33">
        <v>3829</v>
      </c>
      <c r="E37" s="34" t="s">
        <v>7</v>
      </c>
      <c r="F37" s="33">
        <v>2844</v>
      </c>
      <c r="G37" s="19" t="s">
        <v>208</v>
      </c>
      <c r="H37" s="20">
        <v>10000</v>
      </c>
      <c r="I37" s="35" t="s">
        <v>6</v>
      </c>
      <c r="J37" s="19" t="s">
        <v>749</v>
      </c>
      <c r="K37" s="19"/>
      <c r="L37" s="451">
        <v>66</v>
      </c>
      <c r="M37" s="421"/>
    </row>
    <row r="38" spans="1:13" s="44" customFormat="1">
      <c r="A38" s="40" t="s">
        <v>776</v>
      </c>
      <c r="B38" s="48">
        <v>43965</v>
      </c>
      <c r="C38" s="48">
        <v>43959</v>
      </c>
      <c r="D38" s="49">
        <v>3818</v>
      </c>
      <c r="E38" s="40" t="s">
        <v>216</v>
      </c>
      <c r="F38" s="49">
        <v>2481</v>
      </c>
      <c r="G38" s="36" t="s">
        <v>89</v>
      </c>
      <c r="H38" s="47">
        <v>505000</v>
      </c>
      <c r="I38" s="45" t="s">
        <v>6</v>
      </c>
      <c r="J38" s="36" t="s">
        <v>97</v>
      </c>
      <c r="K38" s="36"/>
      <c r="L38" s="457">
        <v>1935</v>
      </c>
      <c r="M38" s="418"/>
    </row>
    <row r="39" spans="1:13" s="44" customFormat="1">
      <c r="A39" s="40" t="s">
        <v>775</v>
      </c>
      <c r="B39" s="48">
        <v>43966</v>
      </c>
      <c r="C39" s="48">
        <v>43959</v>
      </c>
      <c r="D39" s="49">
        <v>3833</v>
      </c>
      <c r="E39" s="40" t="s">
        <v>7</v>
      </c>
      <c r="F39" s="49">
        <v>2172</v>
      </c>
      <c r="G39" s="36" t="s">
        <v>16</v>
      </c>
      <c r="H39" s="47">
        <v>30000</v>
      </c>
      <c r="I39" s="45" t="s">
        <v>6</v>
      </c>
      <c r="J39" s="36" t="s">
        <v>97</v>
      </c>
      <c r="K39" s="36"/>
      <c r="L39" s="457">
        <v>327</v>
      </c>
      <c r="M39" s="418"/>
    </row>
    <row r="40" spans="1:13" s="44" customFormat="1">
      <c r="A40" s="40" t="s">
        <v>141</v>
      </c>
      <c r="B40" s="48">
        <v>43959</v>
      </c>
      <c r="C40" s="48">
        <v>43959</v>
      </c>
      <c r="D40" s="49">
        <v>3842</v>
      </c>
      <c r="E40" s="40" t="s">
        <v>2</v>
      </c>
      <c r="F40" s="49">
        <v>1397</v>
      </c>
      <c r="G40" s="36" t="s">
        <v>22</v>
      </c>
      <c r="H40" s="47">
        <v>35000</v>
      </c>
      <c r="I40" s="45" t="s">
        <v>6</v>
      </c>
      <c r="J40" s="36" t="s">
        <v>97</v>
      </c>
      <c r="K40" s="36"/>
      <c r="L40" s="457">
        <v>280</v>
      </c>
      <c r="M40" s="418"/>
    </row>
    <row r="41" spans="1:13" s="44" customFormat="1">
      <c r="A41" s="40" t="s">
        <v>124</v>
      </c>
      <c r="B41" s="48">
        <v>43963</v>
      </c>
      <c r="C41" s="48">
        <v>43962</v>
      </c>
      <c r="D41" s="49">
        <v>3607</v>
      </c>
      <c r="E41" s="40" t="s">
        <v>2</v>
      </c>
      <c r="F41" s="49">
        <v>885</v>
      </c>
      <c r="G41" s="36" t="s">
        <v>32</v>
      </c>
      <c r="H41" s="47">
        <v>23100</v>
      </c>
      <c r="I41" s="45" t="s">
        <v>6</v>
      </c>
      <c r="J41" s="36" t="s">
        <v>97</v>
      </c>
      <c r="K41" s="36"/>
      <c r="L41" s="457">
        <v>300</v>
      </c>
      <c r="M41" s="418"/>
    </row>
    <row r="42" spans="1:13" s="43" customFormat="1">
      <c r="A42" s="34" t="s">
        <v>201</v>
      </c>
      <c r="B42" s="32">
        <v>43970</v>
      </c>
      <c r="C42" s="32"/>
      <c r="D42" s="33">
        <v>3841</v>
      </c>
      <c r="E42" s="34" t="s">
        <v>44</v>
      </c>
      <c r="F42" s="33">
        <v>1316</v>
      </c>
      <c r="G42" s="19" t="s">
        <v>50</v>
      </c>
      <c r="H42" s="20">
        <v>2000</v>
      </c>
      <c r="I42" s="35" t="s">
        <v>6</v>
      </c>
      <c r="J42" s="19" t="s">
        <v>749</v>
      </c>
      <c r="K42" s="19"/>
      <c r="L42" s="451"/>
      <c r="M42" s="421"/>
    </row>
    <row r="43" spans="1:13" s="43" customFormat="1">
      <c r="A43" s="34"/>
      <c r="B43" s="32"/>
      <c r="C43" s="32"/>
      <c r="D43" s="33"/>
      <c r="E43" s="34"/>
      <c r="F43" s="33">
        <v>3170</v>
      </c>
      <c r="G43" s="19" t="s">
        <v>205</v>
      </c>
      <c r="H43" s="20">
        <v>1000</v>
      </c>
      <c r="I43" s="35" t="s">
        <v>6</v>
      </c>
      <c r="J43" s="19" t="s">
        <v>749</v>
      </c>
      <c r="K43" s="19"/>
      <c r="L43" s="451">
        <v>45.4</v>
      </c>
      <c r="M43" s="421"/>
    </row>
    <row r="44" spans="1:13" s="44" customFormat="1">
      <c r="A44" s="40" t="s">
        <v>109</v>
      </c>
      <c r="B44" s="48">
        <v>43964</v>
      </c>
      <c r="C44" s="48">
        <v>43964</v>
      </c>
      <c r="D44" s="49">
        <v>3788</v>
      </c>
      <c r="E44" s="40" t="s">
        <v>2</v>
      </c>
      <c r="F44" s="49">
        <v>2186</v>
      </c>
      <c r="G44" s="36" t="s">
        <v>120</v>
      </c>
      <c r="H44" s="47">
        <v>33000</v>
      </c>
      <c r="I44" s="45" t="s">
        <v>6</v>
      </c>
      <c r="J44" s="36" t="s">
        <v>97</v>
      </c>
      <c r="K44" s="36"/>
      <c r="L44" s="457">
        <v>771.5</v>
      </c>
      <c r="M44" s="418"/>
    </row>
    <row r="45" spans="1:13" s="43" customFormat="1">
      <c r="A45" s="34" t="s">
        <v>82</v>
      </c>
      <c r="B45" s="32">
        <v>43962</v>
      </c>
      <c r="C45" s="32">
        <v>43963</v>
      </c>
      <c r="D45" s="33">
        <v>0</v>
      </c>
      <c r="E45" s="34" t="s">
        <v>2</v>
      </c>
      <c r="F45" s="33">
        <v>838</v>
      </c>
      <c r="G45" s="19" t="s">
        <v>5</v>
      </c>
      <c r="H45" s="20">
        <v>19000</v>
      </c>
      <c r="I45" s="35" t="s">
        <v>6</v>
      </c>
      <c r="J45" s="19" t="s">
        <v>97</v>
      </c>
      <c r="K45" s="19"/>
      <c r="L45" s="451"/>
      <c r="M45" s="421"/>
    </row>
    <row r="46" spans="1:13" s="44" customFormat="1">
      <c r="A46" s="40" t="s">
        <v>109</v>
      </c>
      <c r="B46" s="48">
        <v>43964</v>
      </c>
      <c r="C46" s="48">
        <v>43964</v>
      </c>
      <c r="D46" s="49">
        <v>3859</v>
      </c>
      <c r="E46" s="40" t="s">
        <v>2</v>
      </c>
      <c r="F46" s="49">
        <v>2186</v>
      </c>
      <c r="G46" s="36" t="s">
        <v>120</v>
      </c>
      <c r="H46" s="47">
        <v>50000</v>
      </c>
      <c r="I46" s="45" t="s">
        <v>6</v>
      </c>
      <c r="J46" s="36" t="s">
        <v>97</v>
      </c>
      <c r="K46" s="36"/>
      <c r="L46" s="457">
        <v>637.5</v>
      </c>
      <c r="M46" s="418"/>
    </row>
    <row r="47" spans="1:13" s="44" customFormat="1">
      <c r="A47" s="40" t="s">
        <v>223</v>
      </c>
      <c r="B47" s="48">
        <v>43971</v>
      </c>
      <c r="C47" s="48">
        <v>43963</v>
      </c>
      <c r="D47" s="49">
        <v>3863</v>
      </c>
      <c r="E47" s="40" t="s">
        <v>2</v>
      </c>
      <c r="F47" s="49">
        <v>838</v>
      </c>
      <c r="G47" s="36" t="s">
        <v>5</v>
      </c>
      <c r="H47" s="47">
        <v>5000</v>
      </c>
      <c r="I47" s="45" t="s">
        <v>6</v>
      </c>
      <c r="J47" s="36" t="s">
        <v>97</v>
      </c>
      <c r="K47" s="36"/>
      <c r="L47" s="457">
        <v>120</v>
      </c>
      <c r="M47" s="418"/>
    </row>
    <row r="48" spans="1:13" s="43" customFormat="1">
      <c r="A48" s="34" t="s">
        <v>108</v>
      </c>
      <c r="B48" s="32">
        <v>43964</v>
      </c>
      <c r="C48" s="32">
        <v>43964</v>
      </c>
      <c r="D48" s="33">
        <v>3874</v>
      </c>
      <c r="E48" s="34" t="s">
        <v>7</v>
      </c>
      <c r="F48" s="33">
        <v>1401</v>
      </c>
      <c r="G48" s="19" t="s">
        <v>65</v>
      </c>
      <c r="H48" s="20">
        <v>12000</v>
      </c>
      <c r="I48" s="35" t="s">
        <v>6</v>
      </c>
      <c r="J48" s="19" t="s">
        <v>749</v>
      </c>
      <c r="K48" s="19"/>
      <c r="L48" s="451">
        <v>234</v>
      </c>
      <c r="M48" s="421"/>
    </row>
    <row r="49" spans="1:20">
      <c r="A49" s="136" t="s">
        <v>778</v>
      </c>
      <c r="B49" s="31">
        <v>43969</v>
      </c>
      <c r="C49" s="31">
        <v>43966</v>
      </c>
      <c r="D49" s="28">
        <v>3854</v>
      </c>
      <c r="E49" s="136" t="s">
        <v>7</v>
      </c>
      <c r="F49" s="28">
        <v>2329</v>
      </c>
      <c r="G49" s="9" t="s">
        <v>53</v>
      </c>
      <c r="H49" s="13">
        <v>6000</v>
      </c>
      <c r="I49" s="25" t="s">
        <v>6</v>
      </c>
      <c r="J49" s="9" t="s">
        <v>784</v>
      </c>
      <c r="K49" s="12"/>
      <c r="L49" s="450">
        <v>712.2</v>
      </c>
    </row>
    <row r="50" spans="1:20" s="44" customFormat="1">
      <c r="A50" s="40" t="s">
        <v>400</v>
      </c>
      <c r="B50" s="48">
        <v>43966</v>
      </c>
      <c r="C50" s="48">
        <v>43964</v>
      </c>
      <c r="D50" s="49">
        <v>3872</v>
      </c>
      <c r="E50" s="40" t="s">
        <v>69</v>
      </c>
      <c r="F50" s="49">
        <v>3171</v>
      </c>
      <c r="G50" s="36" t="s">
        <v>31</v>
      </c>
      <c r="H50" s="47">
        <v>3000</v>
      </c>
      <c r="I50" s="45" t="s">
        <v>6</v>
      </c>
      <c r="J50" s="36" t="s">
        <v>97</v>
      </c>
      <c r="K50" s="36"/>
      <c r="L50" s="457"/>
      <c r="M50" s="418"/>
    </row>
    <row r="51" spans="1:20" s="44" customFormat="1">
      <c r="A51" s="40"/>
      <c r="B51" s="48"/>
      <c r="C51" s="48"/>
      <c r="D51" s="49"/>
      <c r="E51" s="40" t="s">
        <v>153</v>
      </c>
      <c r="F51" s="49">
        <v>3172</v>
      </c>
      <c r="G51" s="36" t="s">
        <v>31</v>
      </c>
      <c r="H51" s="47">
        <v>3000</v>
      </c>
      <c r="I51" s="45" t="s">
        <v>6</v>
      </c>
      <c r="J51" s="36" t="s">
        <v>97</v>
      </c>
      <c r="K51" s="36"/>
      <c r="L51" s="457">
        <v>130.80000000000001</v>
      </c>
      <c r="M51" s="418"/>
    </row>
    <row r="52" spans="1:20" s="44" customFormat="1">
      <c r="A52" s="40" t="s">
        <v>101</v>
      </c>
      <c r="B52" s="48">
        <v>43966</v>
      </c>
      <c r="C52" s="48">
        <v>43964</v>
      </c>
      <c r="D52" s="49">
        <v>3873</v>
      </c>
      <c r="E52" s="40" t="s">
        <v>2</v>
      </c>
      <c r="F52" s="49">
        <v>2740</v>
      </c>
      <c r="G52" s="36" t="s">
        <v>103</v>
      </c>
      <c r="H52" s="47">
        <v>10000</v>
      </c>
      <c r="I52" s="45" t="s">
        <v>6</v>
      </c>
      <c r="J52" s="36" t="s">
        <v>97</v>
      </c>
      <c r="K52" s="36"/>
      <c r="L52" s="457">
        <v>433</v>
      </c>
      <c r="M52" s="418"/>
    </row>
    <row r="53" spans="1:20" s="44" customFormat="1">
      <c r="A53" s="340" t="s">
        <v>109</v>
      </c>
      <c r="B53" s="48">
        <v>43971</v>
      </c>
      <c r="C53" s="48">
        <v>43963</v>
      </c>
      <c r="D53" s="49">
        <v>1328</v>
      </c>
      <c r="E53" s="40" t="s">
        <v>2</v>
      </c>
      <c r="F53" s="49">
        <v>1869</v>
      </c>
      <c r="G53" s="36" t="s">
        <v>15</v>
      </c>
      <c r="H53" s="47">
        <v>80000</v>
      </c>
      <c r="I53" s="45" t="s">
        <v>6</v>
      </c>
      <c r="J53" s="36" t="s">
        <v>97</v>
      </c>
      <c r="K53" s="36"/>
      <c r="L53" s="459" t="s">
        <v>681</v>
      </c>
      <c r="M53" s="419"/>
      <c r="N53" s="6"/>
      <c r="O53"/>
      <c r="P53"/>
      <c r="Q53"/>
      <c r="R53"/>
      <c r="S53"/>
      <c r="T53"/>
    </row>
    <row r="54" spans="1:20" s="42" customFormat="1">
      <c r="A54" s="340" t="s">
        <v>86</v>
      </c>
      <c r="B54" s="48">
        <v>43971</v>
      </c>
      <c r="C54" s="48">
        <v>43965</v>
      </c>
      <c r="D54" s="49">
        <v>3875</v>
      </c>
      <c r="E54" s="40" t="s">
        <v>216</v>
      </c>
      <c r="F54" s="49">
        <v>2244</v>
      </c>
      <c r="G54" s="36" t="s">
        <v>17</v>
      </c>
      <c r="H54" s="47">
        <v>10500</v>
      </c>
      <c r="I54" s="45" t="s">
        <v>6</v>
      </c>
      <c r="J54" s="36" t="s">
        <v>97</v>
      </c>
      <c r="K54" s="36"/>
      <c r="L54" s="459"/>
      <c r="M54" s="414"/>
      <c r="N54" s="16"/>
      <c r="O54" s="15"/>
      <c r="P54" s="15"/>
      <c r="Q54" s="15"/>
      <c r="R54" s="15"/>
      <c r="S54" s="15"/>
      <c r="T54" s="15"/>
    </row>
    <row r="55" spans="1:20" s="42" customFormat="1">
      <c r="A55" s="340"/>
      <c r="B55" s="48"/>
      <c r="C55" s="48"/>
      <c r="D55" s="49"/>
      <c r="E55" s="40" t="s">
        <v>216</v>
      </c>
      <c r="F55" s="49">
        <v>1712</v>
      </c>
      <c r="G55" s="36" t="s">
        <v>19</v>
      </c>
      <c r="H55" s="47">
        <v>7500</v>
      </c>
      <c r="I55" s="45" t="s">
        <v>6</v>
      </c>
      <c r="J55" s="36" t="s">
        <v>97</v>
      </c>
      <c r="K55" s="36"/>
      <c r="L55" s="459"/>
      <c r="M55" s="414"/>
      <c r="N55" s="16"/>
      <c r="O55" s="15"/>
      <c r="P55" s="15"/>
      <c r="Q55" s="15"/>
      <c r="R55" s="15"/>
      <c r="S55" s="15"/>
      <c r="T55" s="15"/>
    </row>
    <row r="56" spans="1:20" s="41" customFormat="1">
      <c r="A56" s="341"/>
      <c r="B56" s="32"/>
      <c r="C56" s="32"/>
      <c r="D56" s="33"/>
      <c r="E56" s="34" t="s">
        <v>44</v>
      </c>
      <c r="F56" s="33">
        <v>2550</v>
      </c>
      <c r="G56" s="19" t="s">
        <v>48</v>
      </c>
      <c r="H56" s="20">
        <v>7900</v>
      </c>
      <c r="I56" s="35" t="s">
        <v>6</v>
      </c>
      <c r="J56" s="19" t="s">
        <v>749</v>
      </c>
      <c r="K56" s="19"/>
      <c r="L56" s="464">
        <v>1214.25</v>
      </c>
      <c r="M56" s="417"/>
      <c r="N56" s="249"/>
    </row>
    <row r="57" spans="1:20" s="42" customFormat="1">
      <c r="A57" s="340" t="s">
        <v>592</v>
      </c>
      <c r="B57" s="48">
        <v>43966</v>
      </c>
      <c r="C57" s="48">
        <v>43964</v>
      </c>
      <c r="D57" s="49">
        <v>3877</v>
      </c>
      <c r="E57" s="40" t="s">
        <v>2</v>
      </c>
      <c r="F57" s="49">
        <v>1087</v>
      </c>
      <c r="G57" s="36" t="s">
        <v>46</v>
      </c>
      <c r="H57" s="47">
        <v>60000</v>
      </c>
      <c r="I57" s="45" t="s">
        <v>6</v>
      </c>
      <c r="J57" s="36" t="s">
        <v>97</v>
      </c>
      <c r="K57" s="36"/>
      <c r="L57" s="459">
        <v>630</v>
      </c>
      <c r="M57" s="414"/>
      <c r="N57" s="16"/>
      <c r="O57" s="15"/>
      <c r="P57" s="15"/>
      <c r="Q57" s="15"/>
      <c r="R57" s="15"/>
      <c r="S57" s="15"/>
      <c r="T57" s="15"/>
    </row>
    <row r="58" spans="1:20" s="42" customFormat="1">
      <c r="A58" s="340" t="s">
        <v>779</v>
      </c>
      <c r="B58" s="48">
        <v>43969</v>
      </c>
      <c r="C58" s="48">
        <v>43965</v>
      </c>
      <c r="D58" s="49">
        <v>3881</v>
      </c>
      <c r="E58" s="40" t="s">
        <v>2</v>
      </c>
      <c r="F58" s="49">
        <v>753</v>
      </c>
      <c r="G58" s="36" t="s">
        <v>47</v>
      </c>
      <c r="H58" s="47">
        <v>20000</v>
      </c>
      <c r="I58" s="45" t="s">
        <v>6</v>
      </c>
      <c r="J58" s="36" t="s">
        <v>97</v>
      </c>
      <c r="K58" s="36"/>
      <c r="L58" s="459">
        <v>500</v>
      </c>
      <c r="M58" s="414"/>
      <c r="N58" s="16"/>
      <c r="O58" s="15"/>
      <c r="P58" s="15"/>
      <c r="Q58" s="15"/>
      <c r="R58" s="15"/>
      <c r="S58" s="15"/>
      <c r="T58" s="15"/>
    </row>
    <row r="59" spans="1:20" s="42" customFormat="1">
      <c r="A59" s="340" t="s">
        <v>508</v>
      </c>
      <c r="B59" s="48">
        <v>43969</v>
      </c>
      <c r="C59" s="48">
        <v>43965</v>
      </c>
      <c r="D59" s="49">
        <v>3883</v>
      </c>
      <c r="E59" s="40" t="s">
        <v>2</v>
      </c>
      <c r="F59" s="49">
        <v>2691</v>
      </c>
      <c r="G59" s="36" t="s">
        <v>47</v>
      </c>
      <c r="H59" s="47">
        <v>3000</v>
      </c>
      <c r="I59" s="45" t="s">
        <v>6</v>
      </c>
      <c r="J59" s="36" t="s">
        <v>781</v>
      </c>
      <c r="K59" s="36" t="s">
        <v>780</v>
      </c>
      <c r="L59" s="459">
        <v>126</v>
      </c>
      <c r="M59" s="414"/>
      <c r="N59" s="16"/>
      <c r="O59" s="15"/>
      <c r="P59" s="15"/>
      <c r="Q59" s="15"/>
      <c r="R59" s="15"/>
      <c r="S59" s="15"/>
      <c r="T59" s="15"/>
    </row>
    <row r="60" spans="1:20" s="42" customFormat="1">
      <c r="A60" s="340" t="s">
        <v>201</v>
      </c>
      <c r="B60" s="48">
        <v>43971</v>
      </c>
      <c r="C60" s="48">
        <v>43966</v>
      </c>
      <c r="D60" s="49">
        <v>3885</v>
      </c>
      <c r="E60" s="40" t="s">
        <v>2</v>
      </c>
      <c r="F60" s="49">
        <v>855</v>
      </c>
      <c r="G60" s="36" t="s">
        <v>38</v>
      </c>
      <c r="H60" s="47">
        <v>50000</v>
      </c>
      <c r="I60" s="45" t="s">
        <v>6</v>
      </c>
      <c r="J60" s="36" t="s">
        <v>97</v>
      </c>
      <c r="K60" s="36"/>
      <c r="L60" s="459">
        <v>450</v>
      </c>
      <c r="M60" s="414"/>
      <c r="N60" s="16"/>
      <c r="O60" s="15"/>
      <c r="P60" s="15"/>
      <c r="Q60" s="15"/>
      <c r="R60" s="15"/>
      <c r="S60" s="15"/>
      <c r="T60" s="15"/>
    </row>
    <row r="61" spans="1:20" s="41" customFormat="1">
      <c r="A61" s="341" t="s">
        <v>782</v>
      </c>
      <c r="B61" s="32">
        <v>43971</v>
      </c>
      <c r="C61" s="32">
        <v>43973</v>
      </c>
      <c r="D61" s="33">
        <v>3884</v>
      </c>
      <c r="E61" s="34" t="s">
        <v>2</v>
      </c>
      <c r="F61" s="33">
        <v>2561</v>
      </c>
      <c r="G61" s="19" t="s">
        <v>783</v>
      </c>
      <c r="H61" s="20">
        <v>100000</v>
      </c>
      <c r="I61" s="35" t="s">
        <v>6</v>
      </c>
      <c r="J61" s="19" t="s">
        <v>749</v>
      </c>
      <c r="K61" s="19"/>
      <c r="L61" s="464">
        <v>1000</v>
      </c>
      <c r="M61" s="417"/>
      <c r="N61" s="249"/>
    </row>
    <row r="62" spans="1:20" s="41" customFormat="1">
      <c r="A62" s="34" t="s">
        <v>109</v>
      </c>
      <c r="B62" s="32">
        <v>43972</v>
      </c>
      <c r="C62" s="32">
        <v>43966</v>
      </c>
      <c r="D62" s="33">
        <v>3887</v>
      </c>
      <c r="E62" s="34" t="s">
        <v>7</v>
      </c>
      <c r="F62" s="33">
        <v>758</v>
      </c>
      <c r="G62" s="19" t="s">
        <v>461</v>
      </c>
      <c r="H62" s="20">
        <v>10000</v>
      </c>
      <c r="I62" s="35" t="s">
        <v>6</v>
      </c>
      <c r="J62" s="19" t="s">
        <v>749</v>
      </c>
      <c r="K62" s="19"/>
      <c r="L62" s="451"/>
      <c r="M62" s="420"/>
    </row>
    <row r="63" spans="1:20" s="44" customFormat="1">
      <c r="A63" s="40"/>
      <c r="B63" s="48"/>
      <c r="C63" s="48">
        <v>43966</v>
      </c>
      <c r="D63" s="49"/>
      <c r="E63" s="40" t="s">
        <v>2</v>
      </c>
      <c r="F63" s="49">
        <v>1786</v>
      </c>
      <c r="G63" s="36" t="s">
        <v>9</v>
      </c>
      <c r="H63" s="47">
        <v>10000</v>
      </c>
      <c r="I63" s="45" t="s">
        <v>6</v>
      </c>
      <c r="J63" s="36" t="s">
        <v>97</v>
      </c>
      <c r="K63" s="36"/>
      <c r="L63" s="457">
        <v>475.5</v>
      </c>
      <c r="M63" s="418"/>
    </row>
    <row r="64" spans="1:20" s="44" customFormat="1">
      <c r="A64" s="40" t="s">
        <v>109</v>
      </c>
      <c r="B64" s="48">
        <v>43966</v>
      </c>
      <c r="C64" s="48">
        <v>43966</v>
      </c>
      <c r="D64" s="49">
        <v>3899</v>
      </c>
      <c r="E64" s="40" t="s">
        <v>2</v>
      </c>
      <c r="F64" s="49">
        <v>869</v>
      </c>
      <c r="G64" s="36" t="s">
        <v>16</v>
      </c>
      <c r="H64" s="47">
        <v>10000</v>
      </c>
      <c r="I64" s="45" t="s">
        <v>6</v>
      </c>
      <c r="J64" s="36" t="s">
        <v>97</v>
      </c>
      <c r="K64" s="36"/>
      <c r="L64" s="457"/>
      <c r="M64" s="418"/>
    </row>
    <row r="65" spans="1:13" s="44" customFormat="1">
      <c r="A65" s="40"/>
      <c r="B65" s="48"/>
      <c r="C65" s="48"/>
      <c r="D65" s="49"/>
      <c r="E65" s="40" t="s">
        <v>671</v>
      </c>
      <c r="F65" s="49">
        <v>2548</v>
      </c>
      <c r="G65" s="36" t="s">
        <v>16</v>
      </c>
      <c r="H65" s="47">
        <v>10000</v>
      </c>
      <c r="I65" s="45" t="s">
        <v>6</v>
      </c>
      <c r="J65" s="36" t="s">
        <v>97</v>
      </c>
      <c r="K65" s="36"/>
      <c r="L65" s="457">
        <v>95</v>
      </c>
      <c r="M65" s="418"/>
    </row>
    <row r="66" spans="1:13" s="44" customFormat="1">
      <c r="A66" s="40" t="s">
        <v>380</v>
      </c>
      <c r="B66" s="48">
        <v>43966</v>
      </c>
      <c r="C66" s="48"/>
      <c r="D66" s="49">
        <v>3901</v>
      </c>
      <c r="E66" s="40" t="s">
        <v>2</v>
      </c>
      <c r="F66" s="49">
        <v>2515</v>
      </c>
      <c r="G66" s="36" t="s">
        <v>35</v>
      </c>
      <c r="H66" s="47">
        <v>10000</v>
      </c>
      <c r="I66" s="45" t="s">
        <v>6</v>
      </c>
      <c r="J66" s="36" t="s">
        <v>97</v>
      </c>
      <c r="K66" s="36"/>
      <c r="L66" s="457"/>
      <c r="M66" s="418"/>
    </row>
    <row r="67" spans="1:13" s="44" customFormat="1">
      <c r="A67" s="40"/>
      <c r="B67" s="48"/>
      <c r="C67" s="48"/>
      <c r="D67" s="49"/>
      <c r="E67" s="40" t="s">
        <v>474</v>
      </c>
      <c r="F67" s="49">
        <v>2765</v>
      </c>
      <c r="G67" s="36" t="s">
        <v>35</v>
      </c>
      <c r="H67" s="47">
        <v>10000</v>
      </c>
      <c r="I67" s="45" t="s">
        <v>6</v>
      </c>
      <c r="J67" s="36" t="s">
        <v>97</v>
      </c>
      <c r="K67" s="36"/>
      <c r="L67" s="457">
        <v>287.5</v>
      </c>
      <c r="M67" s="418"/>
    </row>
    <row r="68" spans="1:13" s="43" customFormat="1">
      <c r="A68" s="34" t="s">
        <v>188</v>
      </c>
      <c r="B68" s="32">
        <v>43880</v>
      </c>
      <c r="C68" s="32">
        <v>43972</v>
      </c>
      <c r="D68" s="33">
        <v>3911</v>
      </c>
      <c r="E68" s="34" t="s">
        <v>2</v>
      </c>
      <c r="F68" s="33">
        <v>2891</v>
      </c>
      <c r="G68" s="19" t="s">
        <v>100</v>
      </c>
      <c r="H68" s="20">
        <v>3000</v>
      </c>
      <c r="I68" s="35" t="s">
        <v>6</v>
      </c>
      <c r="J68" s="19" t="s">
        <v>749</v>
      </c>
      <c r="K68" s="19"/>
      <c r="L68" s="451"/>
      <c r="M68" s="421"/>
    </row>
    <row r="69" spans="1:13" s="43" customFormat="1">
      <c r="A69" s="34"/>
      <c r="B69" s="32"/>
      <c r="C69" s="32"/>
      <c r="D69" s="33"/>
      <c r="E69" s="34" t="s">
        <v>2</v>
      </c>
      <c r="F69" s="33">
        <v>2800</v>
      </c>
      <c r="G69" s="19" t="s">
        <v>189</v>
      </c>
      <c r="H69" s="20">
        <v>3000</v>
      </c>
      <c r="I69" s="35" t="s">
        <v>6</v>
      </c>
      <c r="J69" s="19" t="s">
        <v>749</v>
      </c>
      <c r="K69" s="19"/>
      <c r="L69" s="451">
        <v>351</v>
      </c>
      <c r="M69" s="421"/>
    </row>
    <row r="70" spans="1:13" s="43" customFormat="1">
      <c r="A70" s="34" t="s">
        <v>400</v>
      </c>
      <c r="B70" s="32">
        <v>43971</v>
      </c>
      <c r="C70" s="32">
        <v>43971</v>
      </c>
      <c r="D70" s="33">
        <v>3912</v>
      </c>
      <c r="E70" s="34" t="s">
        <v>7</v>
      </c>
      <c r="F70" s="33">
        <v>2957</v>
      </c>
      <c r="G70" s="19" t="s">
        <v>399</v>
      </c>
      <c r="H70" s="20">
        <v>2100</v>
      </c>
      <c r="I70" s="35" t="s">
        <v>6</v>
      </c>
      <c r="J70" s="19" t="s">
        <v>749</v>
      </c>
      <c r="K70" s="19"/>
      <c r="L70" s="451"/>
      <c r="M70" s="421"/>
    </row>
    <row r="71" spans="1:13" s="43" customFormat="1">
      <c r="A71" s="34"/>
      <c r="B71" s="32"/>
      <c r="C71" s="32"/>
      <c r="D71" s="33"/>
      <c r="E71" s="34" t="s">
        <v>69</v>
      </c>
      <c r="F71" s="33">
        <v>2952</v>
      </c>
      <c r="G71" s="19" t="s">
        <v>399</v>
      </c>
      <c r="H71" s="20">
        <v>2100</v>
      </c>
      <c r="I71" s="35" t="s">
        <v>6</v>
      </c>
      <c r="J71" s="19" t="s">
        <v>749</v>
      </c>
      <c r="K71" s="19"/>
      <c r="L71" s="451"/>
      <c r="M71" s="421"/>
    </row>
    <row r="72" spans="1:13" s="43" customFormat="1">
      <c r="A72" s="34"/>
      <c r="B72" s="32"/>
      <c r="C72" s="32"/>
      <c r="D72" s="33"/>
      <c r="E72" s="34" t="s">
        <v>81</v>
      </c>
      <c r="F72" s="33">
        <v>2950</v>
      </c>
      <c r="G72" s="19" t="s">
        <v>399</v>
      </c>
      <c r="H72" s="20">
        <v>2100</v>
      </c>
      <c r="I72" s="35" t="s">
        <v>6</v>
      </c>
      <c r="J72" s="19" t="s">
        <v>749</v>
      </c>
      <c r="K72" s="19"/>
      <c r="L72" s="451"/>
      <c r="M72" s="421"/>
    </row>
    <row r="73" spans="1:13" s="43" customFormat="1">
      <c r="A73" s="34"/>
      <c r="B73" s="32"/>
      <c r="C73" s="32"/>
      <c r="D73" s="33"/>
      <c r="E73" s="34" t="s">
        <v>785</v>
      </c>
      <c r="F73" s="33">
        <v>2951</v>
      </c>
      <c r="G73" s="19" t="s">
        <v>399</v>
      </c>
      <c r="H73" s="20">
        <v>2100</v>
      </c>
      <c r="I73" s="35" t="s">
        <v>6</v>
      </c>
      <c r="J73" s="19" t="s">
        <v>749</v>
      </c>
      <c r="K73" s="19"/>
      <c r="L73" s="451"/>
      <c r="M73" s="421"/>
    </row>
    <row r="74" spans="1:13" s="43" customFormat="1">
      <c r="A74" s="34"/>
      <c r="B74" s="32"/>
      <c r="C74" s="32"/>
      <c r="D74" s="33"/>
      <c r="E74" s="34" t="s">
        <v>786</v>
      </c>
      <c r="F74" s="33">
        <v>2953</v>
      </c>
      <c r="G74" s="19" t="s">
        <v>399</v>
      </c>
      <c r="H74" s="20">
        <v>2100</v>
      </c>
      <c r="I74" s="35" t="s">
        <v>6</v>
      </c>
      <c r="J74" s="19" t="s">
        <v>749</v>
      </c>
      <c r="K74" s="19"/>
      <c r="L74" s="451"/>
      <c r="M74" s="421"/>
    </row>
    <row r="75" spans="1:13" s="43" customFormat="1">
      <c r="A75" s="34"/>
      <c r="B75" s="32"/>
      <c r="C75" s="32"/>
      <c r="D75" s="33"/>
      <c r="E75" s="34" t="s">
        <v>74</v>
      </c>
      <c r="F75" s="33">
        <v>2954</v>
      </c>
      <c r="G75" s="19" t="s">
        <v>399</v>
      </c>
      <c r="H75" s="20">
        <v>2100</v>
      </c>
      <c r="I75" s="35" t="s">
        <v>6</v>
      </c>
      <c r="J75" s="19" t="s">
        <v>749</v>
      </c>
      <c r="K75" s="19"/>
      <c r="L75" s="451">
        <v>665.7</v>
      </c>
      <c r="M75" s="421"/>
    </row>
    <row r="76" spans="1:13" s="43" customFormat="1">
      <c r="A76" s="34" t="s">
        <v>787</v>
      </c>
      <c r="B76" s="32">
        <v>43972</v>
      </c>
      <c r="C76" s="32">
        <v>43978</v>
      </c>
      <c r="D76" s="33">
        <v>3897</v>
      </c>
      <c r="E76" s="34" t="s">
        <v>2</v>
      </c>
      <c r="F76" s="33">
        <v>2791</v>
      </c>
      <c r="G76" s="19" t="s">
        <v>66</v>
      </c>
      <c r="H76" s="20">
        <v>200</v>
      </c>
      <c r="I76" s="35" t="s">
        <v>6</v>
      </c>
      <c r="J76" s="19" t="s">
        <v>749</v>
      </c>
      <c r="K76" s="19"/>
      <c r="L76" s="465"/>
      <c r="M76" s="421"/>
    </row>
    <row r="77" spans="1:13" s="43" customFormat="1">
      <c r="A77" s="34"/>
      <c r="B77" s="32"/>
      <c r="C77" s="32"/>
      <c r="D77" s="33"/>
      <c r="E77" s="34" t="s">
        <v>2</v>
      </c>
      <c r="F77" s="33">
        <v>3173</v>
      </c>
      <c r="G77" s="19" t="s">
        <v>788</v>
      </c>
      <c r="H77" s="20">
        <v>200</v>
      </c>
      <c r="I77" s="35" t="s">
        <v>6</v>
      </c>
      <c r="J77" s="19" t="s">
        <v>749</v>
      </c>
      <c r="K77" s="19"/>
      <c r="L77" s="451">
        <v>6.18</v>
      </c>
      <c r="M77" s="421"/>
    </row>
    <row r="78" spans="1:13" s="43" customFormat="1">
      <c r="A78" s="34" t="s">
        <v>791</v>
      </c>
      <c r="B78" s="32">
        <v>43976</v>
      </c>
      <c r="C78" s="32">
        <v>43978</v>
      </c>
      <c r="D78" s="33">
        <v>3919</v>
      </c>
      <c r="E78" s="34" t="s">
        <v>7</v>
      </c>
      <c r="F78" s="33">
        <v>1619</v>
      </c>
      <c r="G78" s="19" t="s">
        <v>55</v>
      </c>
      <c r="H78" s="20">
        <v>5000</v>
      </c>
      <c r="I78" s="35" t="s">
        <v>6</v>
      </c>
      <c r="J78" s="19" t="s">
        <v>749</v>
      </c>
      <c r="K78" s="19"/>
      <c r="L78" s="451">
        <v>211.5</v>
      </c>
      <c r="M78" s="421"/>
    </row>
    <row r="79" spans="1:13" s="43" customFormat="1">
      <c r="A79" s="34" t="s">
        <v>95</v>
      </c>
      <c r="B79" s="32">
        <v>43970</v>
      </c>
      <c r="C79" s="32">
        <v>43970</v>
      </c>
      <c r="D79" s="33">
        <v>1443</v>
      </c>
      <c r="E79" s="34" t="s">
        <v>187</v>
      </c>
      <c r="F79" s="33">
        <v>2632</v>
      </c>
      <c r="G79" s="19" t="s">
        <v>94</v>
      </c>
      <c r="H79" s="20">
        <v>5000</v>
      </c>
      <c r="I79" s="35" t="s">
        <v>6</v>
      </c>
      <c r="J79" s="19" t="s">
        <v>792</v>
      </c>
      <c r="K79" s="19"/>
      <c r="L79" s="451"/>
      <c r="M79" s="421"/>
    </row>
    <row r="80" spans="1:13" s="44" customFormat="1">
      <c r="A80" s="40" t="s">
        <v>793</v>
      </c>
      <c r="B80" s="48">
        <v>43971</v>
      </c>
      <c r="C80" s="48">
        <v>43971</v>
      </c>
      <c r="D80" s="49">
        <v>3924</v>
      </c>
      <c r="E80" s="40" t="s">
        <v>2</v>
      </c>
      <c r="F80" s="49">
        <v>838</v>
      </c>
      <c r="G80" s="36" t="s">
        <v>5</v>
      </c>
      <c r="H80" s="47">
        <v>19000</v>
      </c>
      <c r="I80" s="45" t="s">
        <v>6</v>
      </c>
      <c r="J80" s="36" t="s">
        <v>97</v>
      </c>
      <c r="K80" s="36"/>
      <c r="L80" s="457">
        <v>340</v>
      </c>
      <c r="M80" s="418"/>
    </row>
    <row r="81" spans="1:13" s="44" customFormat="1">
      <c r="A81" s="40" t="s">
        <v>767</v>
      </c>
      <c r="B81" s="48">
        <v>43971</v>
      </c>
      <c r="C81" s="48">
        <v>43971</v>
      </c>
      <c r="D81" s="49">
        <v>3926</v>
      </c>
      <c r="E81" s="40" t="s">
        <v>7</v>
      </c>
      <c r="F81" s="49">
        <v>1607</v>
      </c>
      <c r="G81" s="36" t="s">
        <v>19</v>
      </c>
      <c r="H81" s="47">
        <v>4500</v>
      </c>
      <c r="I81" s="45" t="s">
        <v>6</v>
      </c>
      <c r="J81" s="36" t="s">
        <v>97</v>
      </c>
      <c r="K81" s="36"/>
      <c r="L81" s="457">
        <v>55.9</v>
      </c>
      <c r="M81" s="418"/>
    </row>
    <row r="82" spans="1:13" s="44" customFormat="1">
      <c r="A82" s="40" t="s">
        <v>794</v>
      </c>
      <c r="B82" s="48">
        <v>43977</v>
      </c>
      <c r="C82" s="48">
        <v>43978</v>
      </c>
      <c r="D82" s="49">
        <v>3927</v>
      </c>
      <c r="E82" s="40" t="s">
        <v>2</v>
      </c>
      <c r="F82" s="49">
        <v>908</v>
      </c>
      <c r="G82" s="36" t="s">
        <v>30</v>
      </c>
      <c r="H82" s="47">
        <v>10500</v>
      </c>
      <c r="I82" s="45" t="s">
        <v>6</v>
      </c>
      <c r="J82" s="36" t="s">
        <v>97</v>
      </c>
      <c r="K82" s="36"/>
      <c r="L82" s="457"/>
      <c r="M82" s="418"/>
    </row>
    <row r="83" spans="1:13" s="43" customFormat="1">
      <c r="A83" s="34"/>
      <c r="B83" s="32"/>
      <c r="C83" s="32"/>
      <c r="D83" s="33"/>
      <c r="E83" s="34" t="s">
        <v>7</v>
      </c>
      <c r="F83" s="33">
        <v>3178</v>
      </c>
      <c r="G83" s="19" t="s">
        <v>795</v>
      </c>
      <c r="H83" s="20">
        <v>20000</v>
      </c>
      <c r="I83" s="35" t="s">
        <v>6</v>
      </c>
      <c r="J83" s="19" t="s">
        <v>749</v>
      </c>
      <c r="K83" s="19"/>
      <c r="L83" s="451">
        <v>139.80000000000001</v>
      </c>
      <c r="M83" s="421"/>
    </row>
    <row r="84" spans="1:13" s="43" customFormat="1">
      <c r="A84" s="34" t="s">
        <v>192</v>
      </c>
      <c r="B84" s="32">
        <v>43978</v>
      </c>
      <c r="C84" s="32">
        <v>43979</v>
      </c>
      <c r="D84" s="33">
        <v>3928</v>
      </c>
      <c r="E84" s="34" t="s">
        <v>2</v>
      </c>
      <c r="F84" s="33">
        <v>1126</v>
      </c>
      <c r="G84" s="19" t="s">
        <v>57</v>
      </c>
      <c r="H84" s="20">
        <v>1600</v>
      </c>
      <c r="I84" s="35" t="s">
        <v>6</v>
      </c>
      <c r="J84" s="19" t="s">
        <v>749</v>
      </c>
      <c r="K84" s="19"/>
      <c r="L84" s="451"/>
      <c r="M84" s="421"/>
    </row>
    <row r="85" spans="1:13" s="44" customFormat="1">
      <c r="A85" s="40"/>
      <c r="B85" s="48"/>
      <c r="C85" s="48"/>
      <c r="D85" s="49"/>
      <c r="E85" s="40" t="s">
        <v>2</v>
      </c>
      <c r="F85" s="49">
        <v>908</v>
      </c>
      <c r="G85" s="36" t="s">
        <v>30</v>
      </c>
      <c r="H85" s="47">
        <v>10500</v>
      </c>
      <c r="I85" s="45" t="s">
        <v>6</v>
      </c>
      <c r="J85" s="36" t="s">
        <v>97</v>
      </c>
      <c r="K85" s="36"/>
      <c r="L85" s="457">
        <v>257.2</v>
      </c>
      <c r="M85" s="418"/>
    </row>
    <row r="86" spans="1:13" s="44" customFormat="1">
      <c r="A86" s="40" t="s">
        <v>201</v>
      </c>
      <c r="B86" s="48">
        <v>43973</v>
      </c>
      <c r="C86" s="48">
        <v>43971</v>
      </c>
      <c r="D86" s="49">
        <v>3933</v>
      </c>
      <c r="E86" s="40" t="s">
        <v>2</v>
      </c>
      <c r="F86" s="49">
        <v>1555</v>
      </c>
      <c r="G86" s="36" t="s">
        <v>22</v>
      </c>
      <c r="H86" s="47">
        <v>20000</v>
      </c>
      <c r="I86" s="45" t="s">
        <v>6</v>
      </c>
      <c r="J86" s="36" t="s">
        <v>97</v>
      </c>
      <c r="K86" s="36"/>
      <c r="L86" s="457">
        <v>150</v>
      </c>
      <c r="M86" s="418"/>
    </row>
    <row r="87" spans="1:13" s="43" customFormat="1">
      <c r="A87" s="34" t="s">
        <v>141</v>
      </c>
      <c r="B87" s="32">
        <v>43979</v>
      </c>
      <c r="C87" s="32">
        <v>43979</v>
      </c>
      <c r="D87" s="33">
        <v>3931</v>
      </c>
      <c r="E87" s="34" t="s">
        <v>7</v>
      </c>
      <c r="F87" s="33">
        <v>3139</v>
      </c>
      <c r="G87" s="19" t="s">
        <v>624</v>
      </c>
      <c r="H87" s="20">
        <v>5000</v>
      </c>
      <c r="I87" s="35" t="s">
        <v>6</v>
      </c>
      <c r="J87" s="19" t="s">
        <v>749</v>
      </c>
      <c r="K87" s="19"/>
      <c r="L87" s="451">
        <v>108.5</v>
      </c>
      <c r="M87" s="421"/>
    </row>
    <row r="88" spans="1:13" s="43" customFormat="1">
      <c r="A88" s="34" t="s">
        <v>796</v>
      </c>
      <c r="B88" s="32">
        <v>43978</v>
      </c>
      <c r="C88" s="32">
        <v>43979</v>
      </c>
      <c r="D88" s="33">
        <v>3939</v>
      </c>
      <c r="E88" s="34" t="s">
        <v>2</v>
      </c>
      <c r="F88" s="33">
        <v>1126</v>
      </c>
      <c r="G88" s="19" t="s">
        <v>57</v>
      </c>
      <c r="H88" s="20">
        <v>1000</v>
      </c>
      <c r="I88" s="35" t="s">
        <v>6</v>
      </c>
      <c r="J88" s="19" t="s">
        <v>749</v>
      </c>
      <c r="K88" s="19"/>
      <c r="L88" s="451">
        <v>46.3</v>
      </c>
      <c r="M88" s="421"/>
    </row>
    <row r="89" spans="1:13" s="44" customFormat="1">
      <c r="A89" s="40" t="s">
        <v>255</v>
      </c>
      <c r="B89" s="48">
        <v>43976</v>
      </c>
      <c r="C89" s="48">
        <v>43973</v>
      </c>
      <c r="D89" s="49">
        <v>3942</v>
      </c>
      <c r="E89" s="40" t="s">
        <v>7</v>
      </c>
      <c r="F89" s="49">
        <v>2490</v>
      </c>
      <c r="G89" s="36" t="s">
        <v>85</v>
      </c>
      <c r="H89" s="47">
        <v>22500</v>
      </c>
      <c r="I89" s="45" t="s">
        <v>6</v>
      </c>
      <c r="J89" s="36" t="s">
        <v>97</v>
      </c>
      <c r="K89" s="36"/>
      <c r="L89" s="457">
        <v>540</v>
      </c>
      <c r="M89" s="418"/>
    </row>
    <row r="90" spans="1:13" s="44" customFormat="1">
      <c r="A90" s="40" t="s">
        <v>797</v>
      </c>
      <c r="B90" s="48">
        <v>43977</v>
      </c>
      <c r="C90" s="48">
        <v>43973</v>
      </c>
      <c r="D90" s="49">
        <v>3946</v>
      </c>
      <c r="E90" s="40" t="s">
        <v>2</v>
      </c>
      <c r="F90" s="49">
        <v>753</v>
      </c>
      <c r="G90" s="36" t="s">
        <v>47</v>
      </c>
      <c r="H90" s="47">
        <v>6400</v>
      </c>
      <c r="I90" s="45" t="s">
        <v>6</v>
      </c>
      <c r="J90" s="36" t="s">
        <v>97</v>
      </c>
      <c r="K90" s="36"/>
      <c r="L90" s="457">
        <v>145</v>
      </c>
      <c r="M90" s="418"/>
    </row>
    <row r="91" spans="1:13" s="44" customFormat="1">
      <c r="A91" s="40" t="s">
        <v>798</v>
      </c>
      <c r="B91" s="48">
        <v>43980</v>
      </c>
      <c r="C91" s="48">
        <v>43976</v>
      </c>
      <c r="D91" s="49">
        <v>3945</v>
      </c>
      <c r="E91" s="40" t="s">
        <v>2</v>
      </c>
      <c r="F91" s="49">
        <v>2740</v>
      </c>
      <c r="G91" s="36" t="s">
        <v>103</v>
      </c>
      <c r="H91" s="47">
        <v>20000</v>
      </c>
      <c r="I91" s="45" t="s">
        <v>6</v>
      </c>
      <c r="J91" s="36" t="s">
        <v>97</v>
      </c>
      <c r="K91" s="36"/>
      <c r="L91" s="457">
        <v>460</v>
      </c>
      <c r="M91" s="418"/>
    </row>
    <row r="92" spans="1:13" s="44" customFormat="1">
      <c r="A92" s="40" t="s">
        <v>799</v>
      </c>
      <c r="B92" s="48">
        <v>43973</v>
      </c>
      <c r="C92" s="48">
        <v>43973</v>
      </c>
      <c r="D92" s="49">
        <v>3948</v>
      </c>
      <c r="E92" s="40" t="s">
        <v>2</v>
      </c>
      <c r="F92" s="49">
        <v>2515</v>
      </c>
      <c r="G92" s="36" t="s">
        <v>35</v>
      </c>
      <c r="H92" s="47">
        <v>7500</v>
      </c>
      <c r="I92" s="45" t="s">
        <v>6</v>
      </c>
      <c r="J92" s="36" t="s">
        <v>97</v>
      </c>
      <c r="K92" s="36"/>
      <c r="L92" s="457">
        <v>115.75</v>
      </c>
      <c r="M92" s="418"/>
    </row>
    <row r="93" spans="1:13" s="43" customFormat="1">
      <c r="A93" s="34" t="s">
        <v>201</v>
      </c>
      <c r="B93" s="32">
        <v>43980</v>
      </c>
      <c r="C93" s="32">
        <v>43979</v>
      </c>
      <c r="D93" s="33">
        <v>3949</v>
      </c>
      <c r="E93" s="34" t="s">
        <v>2</v>
      </c>
      <c r="F93" s="33">
        <v>616</v>
      </c>
      <c r="G93" s="19" t="s">
        <v>75</v>
      </c>
      <c r="H93" s="20">
        <v>5000</v>
      </c>
      <c r="I93" s="35" t="s">
        <v>6</v>
      </c>
      <c r="J93" s="19" t="s">
        <v>749</v>
      </c>
      <c r="K93" s="19"/>
      <c r="L93" s="451"/>
      <c r="M93" s="421"/>
    </row>
    <row r="94" spans="1:13" s="43" customFormat="1">
      <c r="A94" s="34"/>
      <c r="B94" s="32"/>
      <c r="C94" s="32"/>
      <c r="D94" s="33"/>
      <c r="E94" s="34" t="s">
        <v>69</v>
      </c>
      <c r="F94" s="33">
        <v>2819</v>
      </c>
      <c r="G94" s="19" t="s">
        <v>38</v>
      </c>
      <c r="H94" s="20">
        <v>10000</v>
      </c>
      <c r="I94" s="35" t="s">
        <v>6</v>
      </c>
      <c r="J94" s="19" t="s">
        <v>97</v>
      </c>
      <c r="K94" s="19"/>
      <c r="L94" s="451"/>
      <c r="M94" s="421"/>
    </row>
    <row r="95" spans="1:13" s="44" customFormat="1">
      <c r="A95" s="40"/>
      <c r="B95" s="48"/>
      <c r="C95" s="48">
        <v>43973</v>
      </c>
      <c r="D95" s="49"/>
      <c r="E95" s="40" t="s">
        <v>2</v>
      </c>
      <c r="F95" s="49">
        <v>1397</v>
      </c>
      <c r="G95" s="36" t="s">
        <v>22</v>
      </c>
      <c r="H95" s="47">
        <v>20000</v>
      </c>
      <c r="I95" s="45" t="s">
        <v>6</v>
      </c>
      <c r="J95" s="36" t="s">
        <v>97</v>
      </c>
      <c r="K95" s="36"/>
      <c r="L95" s="457">
        <v>297.5</v>
      </c>
      <c r="M95" s="418"/>
    </row>
    <row r="96" spans="1:13" s="43" customFormat="1">
      <c r="A96" s="34" t="s">
        <v>800</v>
      </c>
      <c r="B96" s="32">
        <v>43980</v>
      </c>
      <c r="C96" s="32">
        <v>43979</v>
      </c>
      <c r="D96" s="33">
        <v>3953</v>
      </c>
      <c r="E96" s="34" t="s">
        <v>2</v>
      </c>
      <c r="F96" s="33">
        <v>744</v>
      </c>
      <c r="G96" s="19" t="s">
        <v>48</v>
      </c>
      <c r="H96" s="20">
        <v>3000</v>
      </c>
      <c r="I96" s="35" t="s">
        <v>6</v>
      </c>
      <c r="J96" s="19" t="s">
        <v>749</v>
      </c>
      <c r="K96" s="19"/>
      <c r="L96" s="451">
        <v>100.2</v>
      </c>
      <c r="M96" s="421"/>
    </row>
    <row r="97" spans="1:19" s="43" customFormat="1">
      <c r="A97" s="34" t="s">
        <v>375</v>
      </c>
      <c r="B97" s="32">
        <v>43980</v>
      </c>
      <c r="C97" s="32">
        <v>43980</v>
      </c>
      <c r="D97" s="33">
        <v>3954</v>
      </c>
      <c r="E97" s="34" t="s">
        <v>40</v>
      </c>
      <c r="F97" s="33">
        <v>1442</v>
      </c>
      <c r="G97" s="19" t="s">
        <v>91</v>
      </c>
      <c r="H97" s="20">
        <v>5</v>
      </c>
      <c r="I97" s="35" t="s">
        <v>6</v>
      </c>
      <c r="J97" s="19" t="s">
        <v>749</v>
      </c>
      <c r="K97" s="19"/>
      <c r="L97" s="451">
        <v>60</v>
      </c>
      <c r="M97" s="421"/>
    </row>
    <row r="98" spans="1:19" s="44" customFormat="1">
      <c r="A98" s="40" t="s">
        <v>517</v>
      </c>
      <c r="B98" s="48">
        <v>43979</v>
      </c>
      <c r="C98" s="48">
        <v>43978</v>
      </c>
      <c r="D98" s="49">
        <v>3961</v>
      </c>
      <c r="E98" s="40" t="s">
        <v>2</v>
      </c>
      <c r="F98" s="49">
        <v>869</v>
      </c>
      <c r="G98" s="36" t="s">
        <v>16</v>
      </c>
      <c r="H98" s="47">
        <v>15000</v>
      </c>
      <c r="I98" s="45" t="s">
        <v>6</v>
      </c>
      <c r="J98" s="36" t="s">
        <v>97</v>
      </c>
      <c r="K98" s="36"/>
      <c r="L98" s="457">
        <v>114</v>
      </c>
      <c r="M98" s="418"/>
    </row>
    <row r="99" spans="1:19" s="44" customFormat="1">
      <c r="A99" s="40" t="s">
        <v>226</v>
      </c>
      <c r="B99" s="48">
        <v>43979</v>
      </c>
      <c r="C99" s="48"/>
      <c r="D99" s="49">
        <v>3963</v>
      </c>
      <c r="E99" s="40" t="s">
        <v>2</v>
      </c>
      <c r="F99" s="49">
        <v>2039</v>
      </c>
      <c r="G99" s="36" t="s">
        <v>29</v>
      </c>
      <c r="H99" s="47">
        <v>40500</v>
      </c>
      <c r="I99" s="45" t="s">
        <v>6</v>
      </c>
      <c r="J99" s="36" t="s">
        <v>97</v>
      </c>
      <c r="K99" s="36"/>
      <c r="L99" s="457">
        <v>480</v>
      </c>
      <c r="M99" s="418"/>
    </row>
    <row r="100" spans="1:19" s="44" customFormat="1">
      <c r="A100" s="40" t="s">
        <v>377</v>
      </c>
      <c r="B100" s="48">
        <v>43980</v>
      </c>
      <c r="C100" s="48">
        <v>43980</v>
      </c>
      <c r="D100" s="49">
        <v>3969</v>
      </c>
      <c r="E100" s="40" t="s">
        <v>80</v>
      </c>
      <c r="F100" s="49">
        <v>2449</v>
      </c>
      <c r="G100" s="36" t="s">
        <v>36</v>
      </c>
      <c r="H100" s="47">
        <v>11700</v>
      </c>
      <c r="I100" s="244" t="s">
        <v>6</v>
      </c>
      <c r="J100" s="36" t="s">
        <v>97</v>
      </c>
      <c r="K100" s="36"/>
      <c r="L100" s="457">
        <v>478</v>
      </c>
      <c r="M100" s="418"/>
    </row>
    <row r="101" spans="1:19">
      <c r="A101" s="136" t="s">
        <v>801</v>
      </c>
      <c r="B101" s="31">
        <v>43978</v>
      </c>
      <c r="C101" s="31">
        <v>43978</v>
      </c>
      <c r="D101" s="28">
        <v>3968</v>
      </c>
      <c r="E101" s="136" t="s">
        <v>2</v>
      </c>
      <c r="F101" s="28">
        <v>1514</v>
      </c>
      <c r="G101" s="9" t="s">
        <v>430</v>
      </c>
      <c r="H101" s="13">
        <v>3000</v>
      </c>
      <c r="I101" s="25" t="s">
        <v>6</v>
      </c>
      <c r="J101" s="9" t="s">
        <v>749</v>
      </c>
      <c r="K101" s="12"/>
      <c r="L101" s="450">
        <v>90.9</v>
      </c>
    </row>
    <row r="102" spans="1:19" s="44" customFormat="1">
      <c r="A102" s="40" t="s">
        <v>124</v>
      </c>
      <c r="B102" s="48">
        <v>43997</v>
      </c>
      <c r="C102" s="48">
        <v>43969</v>
      </c>
      <c r="D102" s="49">
        <v>3847</v>
      </c>
      <c r="E102" s="40" t="s">
        <v>2</v>
      </c>
      <c r="F102" s="49">
        <v>885</v>
      </c>
      <c r="G102" s="36" t="s">
        <v>32</v>
      </c>
      <c r="H102" s="47">
        <v>30100</v>
      </c>
      <c r="I102" s="45" t="s">
        <v>6</v>
      </c>
      <c r="J102" s="36" t="s">
        <v>97</v>
      </c>
      <c r="K102" s="36"/>
      <c r="L102" s="457">
        <v>450</v>
      </c>
      <c r="M102" s="418"/>
    </row>
    <row r="103" spans="1:19" s="44" customFormat="1">
      <c r="A103" s="40" t="s">
        <v>235</v>
      </c>
      <c r="B103" s="48">
        <v>43980</v>
      </c>
      <c r="C103" s="48">
        <v>43979</v>
      </c>
      <c r="D103" s="49">
        <v>3975</v>
      </c>
      <c r="E103" s="40" t="s">
        <v>7</v>
      </c>
      <c r="F103" s="49">
        <v>1696</v>
      </c>
      <c r="G103" s="36" t="s">
        <v>63</v>
      </c>
      <c r="H103" s="47">
        <v>1000</v>
      </c>
      <c r="I103" s="45" t="s">
        <v>6</v>
      </c>
      <c r="J103" s="36" t="s">
        <v>803</v>
      </c>
      <c r="K103" s="36"/>
      <c r="L103" s="457">
        <v>145</v>
      </c>
      <c r="M103" s="418"/>
    </row>
    <row r="104" spans="1:19" s="43" customFormat="1">
      <c r="A104" s="34" t="s">
        <v>134</v>
      </c>
      <c r="B104" s="32">
        <v>43980</v>
      </c>
      <c r="C104" s="32">
        <v>43979</v>
      </c>
      <c r="D104" s="33">
        <v>3986</v>
      </c>
      <c r="E104" s="34" t="s">
        <v>187</v>
      </c>
      <c r="F104" s="33">
        <v>2494</v>
      </c>
      <c r="G104" s="19" t="s">
        <v>72</v>
      </c>
      <c r="H104" s="20">
        <v>19000</v>
      </c>
      <c r="I104" s="35" t="s">
        <v>6</v>
      </c>
      <c r="J104" s="19" t="s">
        <v>749</v>
      </c>
      <c r="K104" s="19"/>
      <c r="L104" s="451">
        <v>550</v>
      </c>
      <c r="M104" s="421"/>
    </row>
    <row r="105" spans="1:19" s="42" customFormat="1">
      <c r="A105" s="340" t="s">
        <v>249</v>
      </c>
      <c r="B105" s="48">
        <v>43985</v>
      </c>
      <c r="C105" s="48"/>
      <c r="D105" s="49">
        <v>3977</v>
      </c>
      <c r="E105" s="40" t="s">
        <v>2</v>
      </c>
      <c r="F105" s="49">
        <v>869</v>
      </c>
      <c r="G105" s="36" t="s">
        <v>16</v>
      </c>
      <c r="H105" s="47">
        <v>10000</v>
      </c>
      <c r="I105" s="45" t="s">
        <v>6</v>
      </c>
      <c r="J105" s="36" t="s">
        <v>97</v>
      </c>
      <c r="K105" s="36"/>
      <c r="L105" s="459"/>
      <c r="M105" s="44"/>
      <c r="N105" s="246"/>
      <c r="O105" s="246"/>
      <c r="P105" s="44"/>
      <c r="Q105" s="383"/>
      <c r="R105" s="383"/>
      <c r="S105" s="44"/>
    </row>
    <row r="106" spans="1:19" s="44" customFormat="1">
      <c r="A106" s="340"/>
      <c r="B106" s="48"/>
      <c r="C106" s="48"/>
      <c r="D106" s="49"/>
      <c r="E106" s="40" t="s">
        <v>153</v>
      </c>
      <c r="F106" s="49">
        <v>3102</v>
      </c>
      <c r="G106" s="36" t="s">
        <v>16</v>
      </c>
      <c r="H106" s="47">
        <v>10000</v>
      </c>
      <c r="I106" s="45" t="s">
        <v>6</v>
      </c>
      <c r="J106" s="36" t="s">
        <v>97</v>
      </c>
      <c r="K106" s="36"/>
      <c r="L106" s="459"/>
      <c r="N106" s="246"/>
      <c r="O106" s="246"/>
      <c r="Q106" s="383"/>
      <c r="R106" s="383"/>
    </row>
    <row r="107" spans="1:19" s="42" customFormat="1">
      <c r="A107" s="340"/>
      <c r="B107" s="48"/>
      <c r="C107" s="48"/>
      <c r="D107" s="49"/>
      <c r="E107" s="40" t="s">
        <v>153</v>
      </c>
      <c r="F107" s="49">
        <v>3101</v>
      </c>
      <c r="G107" s="36" t="s">
        <v>21</v>
      </c>
      <c r="H107" s="47">
        <v>1000</v>
      </c>
      <c r="I107" s="45" t="s">
        <v>6</v>
      </c>
      <c r="J107" s="36" t="s">
        <v>97</v>
      </c>
      <c r="K107" s="36"/>
      <c r="L107" s="459"/>
      <c r="M107" s="467"/>
      <c r="N107" s="246"/>
      <c r="O107" s="246"/>
      <c r="P107" s="44"/>
      <c r="Q107" s="44"/>
      <c r="R107" s="44"/>
      <c r="S107" s="44"/>
    </row>
    <row r="108" spans="1:19" s="41" customFormat="1">
      <c r="A108" s="341"/>
      <c r="B108" s="32"/>
      <c r="C108" s="32"/>
      <c r="D108" s="33"/>
      <c r="E108" s="34" t="s">
        <v>44</v>
      </c>
      <c r="F108" s="33">
        <v>2433</v>
      </c>
      <c r="G108" s="19" t="s">
        <v>99</v>
      </c>
      <c r="H108" s="20">
        <v>2000</v>
      </c>
      <c r="I108" s="35" t="s">
        <v>6</v>
      </c>
      <c r="J108" s="19" t="s">
        <v>749</v>
      </c>
      <c r="K108" s="19"/>
      <c r="L108" s="464"/>
      <c r="M108" s="43"/>
      <c r="N108" s="247"/>
      <c r="O108" s="247"/>
      <c r="P108" s="43"/>
      <c r="Q108" s="203"/>
      <c r="R108" s="203"/>
      <c r="S108" s="43"/>
    </row>
    <row r="109" spans="1:19" s="43" customFormat="1">
      <c r="A109" s="34"/>
      <c r="B109" s="32"/>
      <c r="C109" s="32"/>
      <c r="D109" s="33"/>
      <c r="E109" s="34" t="s">
        <v>44</v>
      </c>
      <c r="F109" s="33">
        <v>3184</v>
      </c>
      <c r="G109" s="19" t="s">
        <v>804</v>
      </c>
      <c r="H109" s="20">
        <v>4000</v>
      </c>
      <c r="I109" s="35" t="s">
        <v>6</v>
      </c>
      <c r="J109" s="19" t="s">
        <v>749</v>
      </c>
      <c r="K109" s="19"/>
      <c r="L109" s="451">
        <v>460.9</v>
      </c>
      <c r="M109" s="466"/>
      <c r="N109" s="247"/>
      <c r="O109" s="247"/>
    </row>
    <row r="110" spans="1:19" s="44" customFormat="1">
      <c r="A110" s="40" t="s">
        <v>124</v>
      </c>
      <c r="B110" s="48">
        <v>44007</v>
      </c>
      <c r="C110" s="48">
        <v>43980</v>
      </c>
      <c r="D110" s="49">
        <v>3970</v>
      </c>
      <c r="E110" s="40" t="s">
        <v>2</v>
      </c>
      <c r="F110" s="49">
        <v>885</v>
      </c>
      <c r="G110" s="36" t="s">
        <v>32</v>
      </c>
      <c r="H110" s="47">
        <v>30100</v>
      </c>
      <c r="I110" s="45" t="s">
        <v>6</v>
      </c>
      <c r="J110" s="36" t="s">
        <v>97</v>
      </c>
      <c r="K110" s="36"/>
      <c r="L110" s="457">
        <v>450</v>
      </c>
      <c r="M110" s="418"/>
    </row>
    <row r="111" spans="1:19" ht="16.5" thickBot="1">
      <c r="K111" s="452" t="s">
        <v>438</v>
      </c>
      <c r="L111" s="455">
        <f>SUM(L2:L110)</f>
        <v>30927.280000000002</v>
      </c>
    </row>
  </sheetData>
  <conditionalFormatting sqref="I1:I110">
    <cfRule type="containsText" dxfId="75" priority="13" operator="containsText" text="OK">
      <formula>NOT(ISERROR(SEARCH("OK",I1)))</formula>
    </cfRule>
  </conditionalFormatting>
  <conditionalFormatting sqref="I107:I110 I6:I8">
    <cfRule type="containsText" dxfId="74" priority="11" operator="containsText" text="OK">
      <formula>NOT(ISERROR(SEARCH("OK",I6)))</formula>
    </cfRule>
  </conditionalFormatting>
  <conditionalFormatting sqref="I110">
    <cfRule type="containsText" dxfId="73" priority="1" operator="containsText" text="OK">
      <formula>NOT(ISERROR(SEARCH("OK",I110)))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W177"/>
  <sheetViews>
    <sheetView topLeftCell="A142" workbookViewId="0">
      <selection activeCell="H33" sqref="H33"/>
    </sheetView>
  </sheetViews>
  <sheetFormatPr defaultRowHeight="15"/>
  <cols>
    <col min="1" max="1" width="17.5703125" style="37" bestFit="1" customWidth="1"/>
    <col min="2" max="8" width="12.5703125" customWidth="1"/>
    <col min="9" max="9" width="12.5703125" style="37" customWidth="1"/>
    <col min="10" max="10" width="16.140625" customWidth="1"/>
    <col min="11" max="11" width="12.5703125" customWidth="1"/>
    <col min="12" max="12" width="15.85546875" style="528" bestFit="1" customWidth="1"/>
    <col min="13" max="13" width="5" style="6" customWidth="1"/>
    <col min="14" max="18" width="9.140625" style="6"/>
  </cols>
  <sheetData>
    <row r="1" spans="1:23">
      <c r="A1" s="27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17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  <c r="S1" s="6"/>
      <c r="T1" s="6"/>
      <c r="U1" s="6"/>
      <c r="V1" s="6"/>
      <c r="W1" s="6"/>
    </row>
    <row r="2" spans="1:23" s="15" customFormat="1">
      <c r="A2" s="341" t="s">
        <v>953</v>
      </c>
      <c r="B2" s="32">
        <v>44088</v>
      </c>
      <c r="C2" s="32"/>
      <c r="D2" s="521"/>
      <c r="E2" s="34" t="s">
        <v>954</v>
      </c>
      <c r="F2" s="33">
        <v>3269</v>
      </c>
      <c r="G2" s="19" t="s">
        <v>955</v>
      </c>
      <c r="H2" s="20" t="s">
        <v>1083</v>
      </c>
      <c r="I2" s="35" t="s">
        <v>6</v>
      </c>
      <c r="J2" s="19" t="s">
        <v>486</v>
      </c>
      <c r="K2" s="21">
        <v>1500</v>
      </c>
      <c r="L2" s="464">
        <v>4834.5</v>
      </c>
      <c r="M2" s="16"/>
      <c r="N2" s="16"/>
      <c r="O2" s="16"/>
      <c r="P2" s="16"/>
      <c r="Q2" s="16"/>
      <c r="R2" s="16"/>
    </row>
    <row r="3" spans="1:23" s="15" customFormat="1">
      <c r="A3" s="341"/>
      <c r="B3" s="32"/>
      <c r="C3" s="32"/>
      <c r="D3" s="521"/>
      <c r="E3" s="34" t="s">
        <v>954</v>
      </c>
      <c r="F3" s="33">
        <v>3270</v>
      </c>
      <c r="G3" s="19" t="s">
        <v>955</v>
      </c>
      <c r="H3" s="20">
        <v>28</v>
      </c>
      <c r="I3" s="35" t="s">
        <v>6</v>
      </c>
      <c r="J3" s="19" t="s">
        <v>486</v>
      </c>
      <c r="K3" s="21">
        <v>1500</v>
      </c>
      <c r="L3" s="464">
        <v>4620</v>
      </c>
      <c r="M3" s="16"/>
      <c r="N3" s="16"/>
      <c r="O3" s="16"/>
      <c r="P3" s="16"/>
      <c r="Q3" s="16"/>
      <c r="R3" s="16"/>
    </row>
    <row r="4" spans="1:23" s="15" customFormat="1">
      <c r="A4" s="341"/>
      <c r="B4" s="32"/>
      <c r="C4" s="32"/>
      <c r="D4" s="521"/>
      <c r="E4" s="34" t="s">
        <v>954</v>
      </c>
      <c r="F4" s="33">
        <v>3271</v>
      </c>
      <c r="G4" s="19" t="s">
        <v>955</v>
      </c>
      <c r="H4" s="20" t="s">
        <v>1082</v>
      </c>
      <c r="I4" s="35" t="s">
        <v>6</v>
      </c>
      <c r="J4" s="19" t="s">
        <v>486</v>
      </c>
      <c r="K4" s="21">
        <v>1500</v>
      </c>
      <c r="L4" s="464">
        <v>4692.6000000000004</v>
      </c>
      <c r="M4" s="16"/>
      <c r="N4" s="16"/>
      <c r="O4" s="16"/>
      <c r="P4" s="16"/>
      <c r="Q4" s="16"/>
      <c r="R4" s="16"/>
    </row>
    <row r="5" spans="1:23">
      <c r="A5" s="239" t="s">
        <v>470</v>
      </c>
      <c r="B5" s="31">
        <v>44112</v>
      </c>
      <c r="C5" s="31">
        <v>44120</v>
      </c>
      <c r="D5" s="523">
        <v>4896</v>
      </c>
      <c r="E5" s="136" t="s">
        <v>199</v>
      </c>
      <c r="F5" s="28">
        <v>1183</v>
      </c>
      <c r="G5" s="9" t="s">
        <v>41</v>
      </c>
      <c r="H5" s="12">
        <v>10</v>
      </c>
      <c r="I5" s="25" t="s">
        <v>6</v>
      </c>
      <c r="J5" s="9" t="s">
        <v>471</v>
      </c>
      <c r="K5" s="22">
        <v>1512</v>
      </c>
      <c r="L5" s="458">
        <v>1300</v>
      </c>
      <c r="N5" s="16"/>
      <c r="O5" s="16"/>
      <c r="P5" s="16"/>
      <c r="Q5" s="16"/>
      <c r="R5" s="16"/>
      <c r="S5" s="15"/>
      <c r="T5" s="15"/>
      <c r="U5" s="15"/>
      <c r="V5" s="15"/>
    </row>
    <row r="6" spans="1:23" s="43" customFormat="1">
      <c r="A6" s="341" t="s">
        <v>115</v>
      </c>
      <c r="B6" s="32">
        <v>44134</v>
      </c>
      <c r="C6" s="32">
        <v>44132</v>
      </c>
      <c r="D6" s="33">
        <v>5164</v>
      </c>
      <c r="E6" s="34" t="s">
        <v>2</v>
      </c>
      <c r="F6" s="33">
        <v>2604</v>
      </c>
      <c r="G6" s="19" t="s">
        <v>116</v>
      </c>
      <c r="H6" s="20">
        <v>21600</v>
      </c>
      <c r="I6" s="35" t="s">
        <v>6</v>
      </c>
      <c r="J6" s="19" t="s">
        <v>486</v>
      </c>
      <c r="K6" s="21">
        <v>1525</v>
      </c>
      <c r="L6" s="464">
        <v>434</v>
      </c>
      <c r="M6" s="247"/>
      <c r="N6" s="16"/>
      <c r="O6" s="16"/>
      <c r="P6" s="16"/>
      <c r="Q6" s="16"/>
      <c r="R6" s="16"/>
      <c r="S6" s="15"/>
      <c r="T6" s="15"/>
      <c r="U6" s="15"/>
      <c r="V6" s="15"/>
    </row>
    <row r="7" spans="1:23" s="43" customFormat="1">
      <c r="A7" s="341" t="s">
        <v>973</v>
      </c>
      <c r="B7" s="32">
        <v>44126</v>
      </c>
      <c r="C7" s="32">
        <v>44127</v>
      </c>
      <c r="D7" s="33">
        <v>5174</v>
      </c>
      <c r="E7" s="34" t="s">
        <v>7</v>
      </c>
      <c r="F7" s="33">
        <v>3129</v>
      </c>
      <c r="G7" s="19" t="s">
        <v>613</v>
      </c>
      <c r="H7" s="19">
        <v>20</v>
      </c>
      <c r="I7" s="35" t="s">
        <v>6</v>
      </c>
      <c r="J7" s="19" t="s">
        <v>602</v>
      </c>
      <c r="K7" s="21">
        <v>1528</v>
      </c>
      <c r="L7" s="464">
        <v>179</v>
      </c>
      <c r="M7" s="247"/>
      <c r="N7" s="16"/>
      <c r="O7" s="16"/>
      <c r="P7" s="16"/>
      <c r="Q7" s="16"/>
      <c r="R7" s="16"/>
      <c r="S7" s="15"/>
      <c r="T7" s="15"/>
      <c r="U7" s="15"/>
      <c r="V7" s="15"/>
    </row>
    <row r="8" spans="1:23" s="41" customFormat="1">
      <c r="A8" s="341" t="s">
        <v>111</v>
      </c>
      <c r="B8" s="32">
        <v>44126</v>
      </c>
      <c r="C8" s="32">
        <v>44134</v>
      </c>
      <c r="D8" s="33">
        <v>5208</v>
      </c>
      <c r="E8" s="34" t="s">
        <v>2</v>
      </c>
      <c r="F8" s="33">
        <v>2691</v>
      </c>
      <c r="G8" s="19" t="s">
        <v>47</v>
      </c>
      <c r="H8" s="19" t="s">
        <v>1089</v>
      </c>
      <c r="I8" s="35" t="s">
        <v>6</v>
      </c>
      <c r="J8" s="19" t="s">
        <v>602</v>
      </c>
      <c r="K8" s="21">
        <v>1535</v>
      </c>
      <c r="L8" s="464">
        <v>2100</v>
      </c>
      <c r="M8" s="249"/>
      <c r="N8" s="249"/>
      <c r="O8" s="249"/>
      <c r="P8" s="249"/>
      <c r="Q8" s="249"/>
      <c r="R8" s="249"/>
    </row>
    <row r="9" spans="1:23" s="42" customFormat="1">
      <c r="A9" s="341" t="s">
        <v>973</v>
      </c>
      <c r="B9" s="32">
        <v>44125</v>
      </c>
      <c r="C9" s="32">
        <v>44127</v>
      </c>
      <c r="D9" s="33">
        <v>5187</v>
      </c>
      <c r="E9" s="34" t="s">
        <v>2</v>
      </c>
      <c r="F9" s="33">
        <v>2646</v>
      </c>
      <c r="G9" s="19" t="s">
        <v>182</v>
      </c>
      <c r="H9" s="19">
        <v>250</v>
      </c>
      <c r="I9" s="35" t="s">
        <v>6</v>
      </c>
      <c r="J9" s="19" t="s">
        <v>602</v>
      </c>
      <c r="K9" s="21">
        <v>1527</v>
      </c>
      <c r="L9" s="464">
        <v>1975</v>
      </c>
      <c r="M9" s="80"/>
      <c r="N9" s="16"/>
      <c r="O9" s="16"/>
      <c r="P9" s="16"/>
      <c r="Q9" s="16"/>
      <c r="R9" s="16"/>
      <c r="S9" s="15"/>
      <c r="T9" s="15"/>
      <c r="U9" s="15"/>
      <c r="V9" s="15"/>
    </row>
    <row r="10" spans="1:23" s="42" customFormat="1">
      <c r="A10" s="341"/>
      <c r="B10" s="32"/>
      <c r="C10" s="32"/>
      <c r="D10" s="33"/>
      <c r="E10" s="34"/>
      <c r="F10" s="33">
        <v>1350</v>
      </c>
      <c r="G10" s="19" t="s">
        <v>182</v>
      </c>
      <c r="H10" s="19">
        <v>50</v>
      </c>
      <c r="I10" s="35" t="s">
        <v>6</v>
      </c>
      <c r="J10" s="19" t="s">
        <v>602</v>
      </c>
      <c r="K10" s="21">
        <v>1527</v>
      </c>
      <c r="L10" s="464">
        <v>395</v>
      </c>
      <c r="M10" s="80"/>
      <c r="N10" s="16"/>
      <c r="O10" s="16"/>
      <c r="P10" s="16"/>
      <c r="Q10" s="16"/>
      <c r="R10" s="16"/>
      <c r="S10" s="15"/>
      <c r="T10" s="15"/>
      <c r="U10" s="15"/>
      <c r="V10" s="15"/>
    </row>
    <row r="11" spans="1:23" s="15" customFormat="1">
      <c r="A11" s="341" t="s">
        <v>488</v>
      </c>
      <c r="B11" s="32">
        <v>44127</v>
      </c>
      <c r="C11" s="32">
        <v>44134</v>
      </c>
      <c r="D11" s="521">
        <v>5255</v>
      </c>
      <c r="E11" s="34" t="s">
        <v>2</v>
      </c>
      <c r="F11" s="33">
        <v>1467</v>
      </c>
      <c r="G11" s="19" t="s">
        <v>62</v>
      </c>
      <c r="H11" s="20" t="s">
        <v>882</v>
      </c>
      <c r="I11" s="35" t="s">
        <v>6</v>
      </c>
      <c r="J11" s="19" t="s">
        <v>602</v>
      </c>
      <c r="K11" s="21">
        <v>1530</v>
      </c>
      <c r="L11" s="464">
        <v>127.5</v>
      </c>
      <c r="M11" s="16"/>
      <c r="N11" s="16"/>
      <c r="O11" s="16"/>
      <c r="P11" s="16"/>
      <c r="Q11" s="16"/>
      <c r="R11" s="16"/>
    </row>
    <row r="12" spans="1:23" s="15" customFormat="1">
      <c r="A12" s="341" t="s">
        <v>973</v>
      </c>
      <c r="B12" s="32">
        <v>44134</v>
      </c>
      <c r="C12" s="32">
        <v>44134</v>
      </c>
      <c r="D12" s="521">
        <v>5227</v>
      </c>
      <c r="E12" s="34" t="s">
        <v>2</v>
      </c>
      <c r="F12" s="33">
        <v>1467</v>
      </c>
      <c r="G12" s="19" t="s">
        <v>62</v>
      </c>
      <c r="H12" s="20" t="s">
        <v>882</v>
      </c>
      <c r="I12" s="35" t="s">
        <v>6</v>
      </c>
      <c r="J12" s="19" t="s">
        <v>602</v>
      </c>
      <c r="K12" s="21">
        <v>1537</v>
      </c>
      <c r="L12" s="464">
        <v>89.5</v>
      </c>
      <c r="M12" s="16"/>
      <c r="N12" s="16"/>
      <c r="O12" s="16"/>
      <c r="P12" s="16"/>
      <c r="Q12" s="16"/>
      <c r="R12" s="16"/>
    </row>
    <row r="13" spans="1:23" s="15" customFormat="1">
      <c r="A13" s="341" t="s">
        <v>871</v>
      </c>
      <c r="B13" s="32">
        <v>44134</v>
      </c>
      <c r="C13" s="32">
        <v>44134</v>
      </c>
      <c r="D13" s="521">
        <v>5304</v>
      </c>
      <c r="E13" s="34" t="s">
        <v>2</v>
      </c>
      <c r="F13" s="33">
        <v>950</v>
      </c>
      <c r="G13" s="19" t="s">
        <v>770</v>
      </c>
      <c r="H13" s="20">
        <v>17</v>
      </c>
      <c r="I13" s="35" t="s">
        <v>6</v>
      </c>
      <c r="J13" s="19" t="s">
        <v>602</v>
      </c>
      <c r="K13" s="21">
        <v>1538</v>
      </c>
      <c r="L13" s="464">
        <v>765</v>
      </c>
      <c r="M13" s="16"/>
      <c r="N13" s="16"/>
      <c r="O13" s="16"/>
      <c r="P13" s="16"/>
      <c r="Q13" s="16"/>
      <c r="R13" s="16"/>
    </row>
    <row r="14" spans="1:23" s="15" customFormat="1">
      <c r="A14" s="339"/>
      <c r="B14" s="132"/>
      <c r="C14" s="132"/>
      <c r="D14" s="547"/>
      <c r="E14" s="131"/>
      <c r="F14" s="133"/>
      <c r="G14" s="134"/>
      <c r="H14" s="135"/>
      <c r="I14" s="235"/>
      <c r="J14" s="134"/>
      <c r="K14" s="525"/>
      <c r="L14" s="454"/>
      <c r="M14" s="16"/>
      <c r="N14" s="16"/>
      <c r="O14" s="16"/>
      <c r="P14" s="16"/>
      <c r="Q14" s="16"/>
      <c r="R14" s="16"/>
    </row>
    <row r="15" spans="1:23" s="15" customFormat="1">
      <c r="A15" s="339"/>
      <c r="B15" s="132"/>
      <c r="C15" s="132"/>
      <c r="D15" s="547"/>
      <c r="E15" s="131"/>
      <c r="F15" s="133"/>
      <c r="G15" s="134"/>
      <c r="H15" s="135"/>
      <c r="I15" s="235"/>
      <c r="J15" s="134"/>
      <c r="K15" s="525"/>
      <c r="L15" s="454"/>
      <c r="M15" s="16"/>
      <c r="N15" s="16"/>
      <c r="O15" s="16"/>
      <c r="P15" s="16"/>
      <c r="Q15" s="16"/>
      <c r="R15" s="16"/>
    </row>
    <row r="16" spans="1:23" s="15" customFormat="1" ht="7.5" customHeight="1">
      <c r="A16" s="560"/>
      <c r="B16" s="561"/>
      <c r="C16" s="561"/>
      <c r="D16" s="562"/>
      <c r="E16" s="563"/>
      <c r="F16" s="564"/>
      <c r="G16" s="565"/>
      <c r="H16" s="566"/>
      <c r="I16" s="567"/>
      <c r="J16" s="565"/>
      <c r="K16" s="568"/>
      <c r="L16" s="569"/>
      <c r="M16" s="16"/>
      <c r="N16" s="16"/>
      <c r="O16" s="16"/>
      <c r="P16" s="16"/>
      <c r="Q16" s="16"/>
      <c r="R16" s="16"/>
    </row>
    <row r="17" spans="1:23" s="15" customFormat="1">
      <c r="A17" s="341" t="s">
        <v>910</v>
      </c>
      <c r="B17" s="32">
        <v>44089</v>
      </c>
      <c r="C17" s="32">
        <v>44109</v>
      </c>
      <c r="D17" s="521">
        <v>4706</v>
      </c>
      <c r="E17" s="34" t="s">
        <v>2</v>
      </c>
      <c r="F17" s="33">
        <v>3174</v>
      </c>
      <c r="G17" s="19" t="s">
        <v>939</v>
      </c>
      <c r="H17" s="20">
        <v>120</v>
      </c>
      <c r="I17" s="35" t="s">
        <v>6</v>
      </c>
      <c r="J17" s="19" t="s">
        <v>486</v>
      </c>
      <c r="K17" s="21">
        <v>1492</v>
      </c>
      <c r="L17" s="464">
        <v>618</v>
      </c>
      <c r="M17" s="16"/>
      <c r="N17" s="16"/>
      <c r="O17" s="16"/>
      <c r="P17" s="16"/>
      <c r="Q17" s="16"/>
      <c r="R17" s="16"/>
    </row>
    <row r="18" spans="1:23" s="15" customFormat="1">
      <c r="A18" s="341"/>
      <c r="B18" s="32"/>
      <c r="C18" s="32"/>
      <c r="D18" s="521"/>
      <c r="E18" s="34" t="s">
        <v>671</v>
      </c>
      <c r="F18" s="33">
        <v>3175</v>
      </c>
      <c r="G18" s="19" t="s">
        <v>939</v>
      </c>
      <c r="H18" s="20">
        <v>128</v>
      </c>
      <c r="I18" s="35" t="s">
        <v>6</v>
      </c>
      <c r="J18" s="19" t="s">
        <v>486</v>
      </c>
      <c r="K18" s="21">
        <v>1492</v>
      </c>
      <c r="L18" s="464">
        <v>774</v>
      </c>
      <c r="M18" s="16"/>
      <c r="N18" s="16"/>
      <c r="O18" s="16"/>
      <c r="P18" s="16"/>
      <c r="Q18" s="16"/>
      <c r="R18" s="16"/>
    </row>
    <row r="19" spans="1:23" s="43" customFormat="1">
      <c r="A19" s="341" t="s">
        <v>215</v>
      </c>
      <c r="B19" s="32">
        <v>44102</v>
      </c>
      <c r="C19" s="32">
        <v>44111</v>
      </c>
      <c r="D19" s="521">
        <v>4835</v>
      </c>
      <c r="E19" s="34" t="s">
        <v>2</v>
      </c>
      <c r="F19" s="33">
        <v>1007</v>
      </c>
      <c r="G19" s="19" t="s">
        <v>135</v>
      </c>
      <c r="H19" s="20" t="s">
        <v>1039</v>
      </c>
      <c r="I19" s="35" t="s">
        <v>6</v>
      </c>
      <c r="J19" s="19" t="s">
        <v>486</v>
      </c>
      <c r="K19" s="21">
        <v>1503</v>
      </c>
      <c r="L19" s="464">
        <v>534</v>
      </c>
      <c r="M19" s="247"/>
      <c r="N19" s="16"/>
      <c r="O19" s="16"/>
      <c r="P19" s="16"/>
      <c r="Q19" s="16"/>
      <c r="R19" s="16"/>
      <c r="S19" s="15"/>
      <c r="T19" s="15"/>
      <c r="U19" s="15"/>
      <c r="V19" s="15"/>
      <c r="W19" s="15"/>
    </row>
    <row r="20" spans="1:23" s="43" customFormat="1">
      <c r="A20" s="341" t="s">
        <v>970</v>
      </c>
      <c r="B20" s="32">
        <v>44102</v>
      </c>
      <c r="C20" s="32">
        <v>44111</v>
      </c>
      <c r="D20" s="521">
        <v>4832</v>
      </c>
      <c r="E20" s="34" t="s">
        <v>2</v>
      </c>
      <c r="F20" s="33">
        <v>754</v>
      </c>
      <c r="G20" s="19" t="s">
        <v>999</v>
      </c>
      <c r="H20" s="20" t="s">
        <v>1040</v>
      </c>
      <c r="I20" s="35" t="s">
        <v>6</v>
      </c>
      <c r="J20" s="19" t="s">
        <v>486</v>
      </c>
      <c r="K20" s="21">
        <v>1504</v>
      </c>
      <c r="L20" s="464"/>
      <c r="M20" s="247"/>
      <c r="N20" s="16"/>
      <c r="O20" s="16"/>
      <c r="P20" s="16"/>
      <c r="Q20" s="16"/>
      <c r="R20" s="16"/>
      <c r="S20" s="15"/>
      <c r="T20" s="15"/>
      <c r="U20" s="15"/>
      <c r="V20" s="15"/>
      <c r="W20" s="15"/>
    </row>
    <row r="21" spans="1:23" s="43" customFormat="1">
      <c r="A21" s="341" t="s">
        <v>975</v>
      </c>
      <c r="B21" s="32">
        <v>44110</v>
      </c>
      <c r="C21" s="32">
        <v>44118</v>
      </c>
      <c r="D21" s="521">
        <v>4849</v>
      </c>
      <c r="E21" s="34" t="s">
        <v>254</v>
      </c>
      <c r="F21" s="33">
        <v>3276</v>
      </c>
      <c r="G21" s="19" t="s">
        <v>976</v>
      </c>
      <c r="H21" s="20" t="s">
        <v>1059</v>
      </c>
      <c r="I21" s="35" t="s">
        <v>6</v>
      </c>
      <c r="J21" s="19" t="s">
        <v>486</v>
      </c>
      <c r="K21" s="21">
        <v>1506</v>
      </c>
      <c r="L21" s="464">
        <v>1310</v>
      </c>
      <c r="M21" s="247"/>
      <c r="N21" s="16"/>
      <c r="O21" s="16"/>
      <c r="P21" s="16"/>
      <c r="Q21" s="16"/>
      <c r="R21" s="16"/>
      <c r="S21" s="15"/>
      <c r="T21" s="15"/>
      <c r="U21" s="15"/>
      <c r="V21" s="15"/>
      <c r="W21" s="15"/>
    </row>
    <row r="22" spans="1:23" s="43" customFormat="1">
      <c r="A22" s="341"/>
      <c r="B22" s="32"/>
      <c r="C22" s="32"/>
      <c r="D22" s="521"/>
      <c r="E22" s="34" t="s">
        <v>254</v>
      </c>
      <c r="F22" s="33">
        <v>3277</v>
      </c>
      <c r="G22" s="19" t="s">
        <v>977</v>
      </c>
      <c r="H22" s="20" t="s">
        <v>1060</v>
      </c>
      <c r="I22" s="35" t="s">
        <v>6</v>
      </c>
      <c r="J22" s="19" t="s">
        <v>486</v>
      </c>
      <c r="K22" s="21">
        <v>1506</v>
      </c>
      <c r="L22" s="464">
        <v>1210</v>
      </c>
      <c r="M22" s="247"/>
      <c r="N22" s="16"/>
      <c r="O22" s="16"/>
      <c r="P22" s="16"/>
      <c r="Q22" s="16"/>
      <c r="R22" s="16"/>
      <c r="S22" s="15"/>
      <c r="T22" s="15"/>
      <c r="U22" s="15"/>
      <c r="V22" s="15"/>
      <c r="W22" s="15"/>
    </row>
    <row r="23" spans="1:23" s="43" customFormat="1">
      <c r="A23" s="341" t="s">
        <v>151</v>
      </c>
      <c r="B23" s="32">
        <v>44112</v>
      </c>
      <c r="C23" s="32">
        <v>44110</v>
      </c>
      <c r="D23" s="521">
        <v>1505</v>
      </c>
      <c r="E23" s="34" t="s">
        <v>2</v>
      </c>
      <c r="F23" s="33">
        <v>2162</v>
      </c>
      <c r="G23" s="19" t="s">
        <v>373</v>
      </c>
      <c r="H23" s="20">
        <v>39</v>
      </c>
      <c r="I23" s="35" t="s">
        <v>6</v>
      </c>
      <c r="J23" s="19" t="s">
        <v>486</v>
      </c>
      <c r="K23" s="21">
        <v>1505</v>
      </c>
      <c r="L23" s="464">
        <v>810</v>
      </c>
      <c r="M23" s="247"/>
      <c r="N23" s="16"/>
      <c r="O23" s="16"/>
      <c r="P23" s="16"/>
      <c r="Q23" s="16"/>
      <c r="R23" s="16"/>
      <c r="S23" s="15"/>
      <c r="T23" s="15"/>
      <c r="U23" s="15"/>
      <c r="V23" s="15"/>
      <c r="W23" s="15"/>
    </row>
    <row r="24" spans="1:23">
      <c r="A24" s="239" t="s">
        <v>782</v>
      </c>
      <c r="B24" s="31">
        <v>44104</v>
      </c>
      <c r="C24" s="31">
        <v>44112</v>
      </c>
      <c r="D24" s="523">
        <v>4964</v>
      </c>
      <c r="E24" s="136" t="s">
        <v>2</v>
      </c>
      <c r="F24" s="28">
        <v>2561</v>
      </c>
      <c r="G24" s="9" t="s">
        <v>783</v>
      </c>
      <c r="H24" s="9" t="s">
        <v>1047</v>
      </c>
      <c r="I24" s="25" t="s">
        <v>6</v>
      </c>
      <c r="J24" s="9" t="s">
        <v>602</v>
      </c>
      <c r="K24" s="22">
        <v>1511</v>
      </c>
      <c r="L24" s="458">
        <v>2000</v>
      </c>
      <c r="N24" s="16"/>
      <c r="O24" s="16"/>
      <c r="P24" s="16"/>
      <c r="Q24" s="16"/>
      <c r="R24" s="16"/>
      <c r="S24" s="15"/>
      <c r="T24" s="15"/>
      <c r="U24" s="15"/>
      <c r="V24" s="15"/>
      <c r="W24" s="15"/>
    </row>
    <row r="25" spans="1:23" s="42" customFormat="1">
      <c r="A25" s="340" t="s">
        <v>910</v>
      </c>
      <c r="B25" s="48">
        <v>44105</v>
      </c>
      <c r="C25" s="48">
        <v>44105</v>
      </c>
      <c r="D25" s="49">
        <v>4802</v>
      </c>
      <c r="E25" s="40" t="s">
        <v>2</v>
      </c>
      <c r="F25" s="49">
        <v>1869</v>
      </c>
      <c r="G25" s="36" t="s">
        <v>15</v>
      </c>
      <c r="H25" s="36">
        <v>80</v>
      </c>
      <c r="I25" s="45" t="s">
        <v>6</v>
      </c>
      <c r="J25" s="36" t="s">
        <v>97</v>
      </c>
      <c r="K25" s="50"/>
      <c r="L25" s="457">
        <v>264</v>
      </c>
      <c r="M25" s="80"/>
      <c r="N25" s="16"/>
      <c r="O25" s="16"/>
      <c r="P25" s="16"/>
      <c r="Q25" s="16"/>
      <c r="R25" s="16"/>
      <c r="S25" s="15"/>
      <c r="T25" s="15"/>
      <c r="U25" s="15"/>
      <c r="V25" s="15"/>
      <c r="W25" s="15"/>
    </row>
    <row r="26" spans="1:23" s="38" customFormat="1">
      <c r="A26" s="239" t="s">
        <v>267</v>
      </c>
      <c r="B26" s="31">
        <v>44106</v>
      </c>
      <c r="C26" s="31">
        <v>44106</v>
      </c>
      <c r="D26" s="28">
        <v>4981</v>
      </c>
      <c r="E26" s="136" t="s">
        <v>2</v>
      </c>
      <c r="F26" s="28">
        <v>2415</v>
      </c>
      <c r="G26" s="9" t="s">
        <v>43</v>
      </c>
      <c r="H26" s="12">
        <v>10</v>
      </c>
      <c r="I26" s="25" t="s">
        <v>6</v>
      </c>
      <c r="J26" s="9" t="s">
        <v>749</v>
      </c>
      <c r="K26" s="22"/>
      <c r="L26" s="479">
        <v>62</v>
      </c>
      <c r="M26" s="473"/>
      <c r="N26" s="16"/>
      <c r="O26" s="16"/>
      <c r="P26" s="16"/>
      <c r="Q26" s="16"/>
      <c r="R26" s="16"/>
      <c r="S26" s="15"/>
      <c r="T26" s="15"/>
      <c r="U26" s="15"/>
      <c r="V26" s="15"/>
      <c r="W26" s="15"/>
    </row>
    <row r="27" spans="1:23" s="43" customFormat="1">
      <c r="A27" s="341" t="s">
        <v>835</v>
      </c>
      <c r="B27" s="32">
        <v>44105</v>
      </c>
      <c r="C27" s="32">
        <v>44105</v>
      </c>
      <c r="D27" s="33">
        <v>4926</v>
      </c>
      <c r="E27" s="34" t="s">
        <v>7</v>
      </c>
      <c r="F27" s="33">
        <v>3219</v>
      </c>
      <c r="G27" s="19" t="s">
        <v>836</v>
      </c>
      <c r="H27" s="20">
        <v>6</v>
      </c>
      <c r="I27" s="35" t="s">
        <v>6</v>
      </c>
      <c r="J27" s="19" t="s">
        <v>749</v>
      </c>
      <c r="K27" s="21"/>
      <c r="L27" s="464">
        <v>140</v>
      </c>
      <c r="M27" s="247"/>
      <c r="N27" s="16"/>
      <c r="O27" s="16"/>
      <c r="P27" s="16"/>
      <c r="Q27" s="16"/>
      <c r="R27" s="16"/>
      <c r="S27" s="15"/>
      <c r="T27" s="15"/>
      <c r="U27" s="15"/>
      <c r="V27" s="15"/>
      <c r="W27" s="15"/>
    </row>
    <row r="28" spans="1:23" s="44" customFormat="1">
      <c r="A28" s="340" t="s">
        <v>160</v>
      </c>
      <c r="B28" s="48">
        <v>44107</v>
      </c>
      <c r="C28" s="48">
        <v>44106</v>
      </c>
      <c r="D28" s="49">
        <v>4993</v>
      </c>
      <c r="E28" s="40" t="s">
        <v>671</v>
      </c>
      <c r="F28" s="49">
        <v>3016</v>
      </c>
      <c r="G28" s="36" t="s">
        <v>22</v>
      </c>
      <c r="H28" s="47">
        <v>15</v>
      </c>
      <c r="I28" s="35" t="s">
        <v>6</v>
      </c>
      <c r="J28" s="36" t="s">
        <v>97</v>
      </c>
      <c r="K28" s="50"/>
      <c r="L28" s="459">
        <v>171.6</v>
      </c>
      <c r="M28" s="246"/>
      <c r="N28" s="16"/>
      <c r="O28" s="16"/>
      <c r="P28" s="16"/>
      <c r="Q28" s="16"/>
      <c r="R28" s="16"/>
      <c r="S28" s="15"/>
      <c r="T28" s="15"/>
      <c r="U28" s="15"/>
      <c r="V28" s="15"/>
      <c r="W28" s="15"/>
    </row>
    <row r="29" spans="1:23" s="42" customFormat="1">
      <c r="A29" s="340"/>
      <c r="B29" s="48"/>
      <c r="C29" s="48"/>
      <c r="D29" s="49"/>
      <c r="E29" s="40" t="s">
        <v>2</v>
      </c>
      <c r="F29" s="49">
        <v>843</v>
      </c>
      <c r="G29" s="36" t="s">
        <v>203</v>
      </c>
      <c r="H29" s="47">
        <v>4</v>
      </c>
      <c r="I29" s="35" t="s">
        <v>6</v>
      </c>
      <c r="J29" s="36" t="s">
        <v>97</v>
      </c>
      <c r="K29" s="50"/>
      <c r="L29" s="459">
        <v>20.96</v>
      </c>
      <c r="M29" s="246"/>
      <c r="N29" s="16"/>
      <c r="O29" s="16"/>
      <c r="P29" s="16"/>
      <c r="Q29" s="16"/>
      <c r="R29" s="16"/>
      <c r="S29" s="15"/>
      <c r="T29" s="15"/>
      <c r="U29" s="15"/>
      <c r="V29" s="15"/>
      <c r="W29" s="15"/>
    </row>
    <row r="30" spans="1:23" s="41" customFormat="1">
      <c r="A30" s="341"/>
      <c r="B30" s="32"/>
      <c r="C30" s="32"/>
      <c r="D30" s="33"/>
      <c r="E30" s="34" t="s">
        <v>2</v>
      </c>
      <c r="F30" s="33">
        <v>1186</v>
      </c>
      <c r="G30" s="19" t="s">
        <v>79</v>
      </c>
      <c r="H30" s="20">
        <v>5</v>
      </c>
      <c r="I30" s="35" t="s">
        <v>6</v>
      </c>
      <c r="J30" s="19" t="s">
        <v>749</v>
      </c>
      <c r="K30" s="21"/>
      <c r="L30" s="464">
        <v>181.8</v>
      </c>
      <c r="M30" s="247"/>
      <c r="N30" s="16"/>
      <c r="O30" s="16"/>
      <c r="P30" s="16"/>
      <c r="Q30" s="16"/>
      <c r="R30" s="16"/>
      <c r="S30" s="15"/>
      <c r="T30" s="15"/>
      <c r="U30" s="15"/>
      <c r="V30" s="15"/>
      <c r="W30" s="15"/>
    </row>
    <row r="31" spans="1:23" s="43" customFormat="1">
      <c r="A31" s="341" t="s">
        <v>67</v>
      </c>
      <c r="B31" s="32">
        <v>44106</v>
      </c>
      <c r="C31" s="32">
        <v>44109</v>
      </c>
      <c r="D31" s="33">
        <v>4996</v>
      </c>
      <c r="E31" s="34" t="s">
        <v>2</v>
      </c>
      <c r="F31" s="33">
        <v>1862</v>
      </c>
      <c r="G31" s="19" t="s">
        <v>20</v>
      </c>
      <c r="H31" s="20">
        <v>10</v>
      </c>
      <c r="I31" s="35" t="s">
        <v>6</v>
      </c>
      <c r="J31" s="19" t="s">
        <v>749</v>
      </c>
      <c r="K31" s="21"/>
      <c r="L31" s="464">
        <v>239</v>
      </c>
      <c r="M31" s="247"/>
      <c r="N31" s="16"/>
      <c r="O31" s="16"/>
      <c r="P31" s="16"/>
      <c r="Q31" s="16"/>
      <c r="R31" s="16"/>
      <c r="S31" s="15"/>
      <c r="T31" s="15"/>
      <c r="U31" s="15"/>
      <c r="V31" s="15"/>
      <c r="W31" s="15"/>
    </row>
    <row r="32" spans="1:23" s="43" customFormat="1">
      <c r="A32" s="341" t="s">
        <v>359</v>
      </c>
      <c r="B32" s="32">
        <v>44109</v>
      </c>
      <c r="C32" s="32">
        <v>44109</v>
      </c>
      <c r="D32" s="33">
        <v>5002</v>
      </c>
      <c r="E32" s="34" t="s">
        <v>7</v>
      </c>
      <c r="F32" s="33">
        <v>1853</v>
      </c>
      <c r="G32" s="19" t="s">
        <v>20</v>
      </c>
      <c r="H32" s="20">
        <v>2</v>
      </c>
      <c r="I32" s="35" t="s">
        <v>6</v>
      </c>
      <c r="J32" s="19" t="s">
        <v>749</v>
      </c>
      <c r="K32" s="21"/>
      <c r="L32" s="464"/>
      <c r="M32" s="247"/>
      <c r="N32" s="16"/>
      <c r="O32" s="16"/>
      <c r="P32" s="16"/>
      <c r="Q32" s="16"/>
      <c r="R32" s="16"/>
      <c r="S32" s="15"/>
      <c r="T32" s="15"/>
      <c r="U32" s="15"/>
      <c r="V32" s="15"/>
      <c r="W32" s="15"/>
    </row>
    <row r="33" spans="1:23" s="43" customFormat="1">
      <c r="A33" s="341"/>
      <c r="B33" s="32"/>
      <c r="C33" s="32"/>
      <c r="D33" s="33"/>
      <c r="E33" s="34" t="s">
        <v>7</v>
      </c>
      <c r="F33" s="33">
        <v>2771</v>
      </c>
      <c r="G33" s="19" t="s">
        <v>357</v>
      </c>
      <c r="H33" s="20">
        <v>50</v>
      </c>
      <c r="I33" s="35" t="s">
        <v>6</v>
      </c>
      <c r="J33" s="19" t="s">
        <v>749</v>
      </c>
      <c r="K33" s="21"/>
      <c r="L33" s="464"/>
      <c r="M33" s="247"/>
      <c r="N33" s="16"/>
      <c r="O33" s="16"/>
      <c r="P33" s="16"/>
      <c r="Q33" s="16"/>
      <c r="R33" s="16"/>
      <c r="S33" s="15"/>
      <c r="T33" s="15"/>
      <c r="U33" s="15"/>
      <c r="V33" s="15"/>
      <c r="W33" s="15"/>
    </row>
    <row r="34" spans="1:23" s="43" customFormat="1">
      <c r="A34" s="341"/>
      <c r="B34" s="32"/>
      <c r="C34" s="32"/>
      <c r="D34" s="33"/>
      <c r="E34" s="34" t="s">
        <v>7</v>
      </c>
      <c r="F34" s="33">
        <v>2775</v>
      </c>
      <c r="G34" s="19" t="s">
        <v>26</v>
      </c>
      <c r="H34" s="20">
        <v>1</v>
      </c>
      <c r="I34" s="35" t="s">
        <v>6</v>
      </c>
      <c r="J34" s="19" t="s">
        <v>749</v>
      </c>
      <c r="K34" s="21"/>
      <c r="L34" s="464">
        <v>412.55</v>
      </c>
      <c r="M34" s="247"/>
      <c r="N34" s="16"/>
      <c r="O34" s="16"/>
      <c r="P34" s="16"/>
      <c r="Q34" s="16"/>
      <c r="R34" s="16"/>
      <c r="S34" s="15"/>
      <c r="T34" s="15"/>
      <c r="U34" s="15"/>
      <c r="V34" s="15"/>
      <c r="W34" s="15"/>
    </row>
    <row r="35" spans="1:23" s="43" customFormat="1">
      <c r="A35" s="341" t="s">
        <v>188</v>
      </c>
      <c r="B35" s="32">
        <v>44110</v>
      </c>
      <c r="C35" s="32">
        <v>44111</v>
      </c>
      <c r="D35" s="33">
        <v>5003</v>
      </c>
      <c r="E35" s="34" t="s">
        <v>2</v>
      </c>
      <c r="F35" s="33">
        <v>2800</v>
      </c>
      <c r="G35" s="19" t="s">
        <v>189</v>
      </c>
      <c r="H35" s="20">
        <v>4</v>
      </c>
      <c r="I35" s="35" t="s">
        <v>6</v>
      </c>
      <c r="J35" s="19" t="s">
        <v>749</v>
      </c>
      <c r="K35" s="21" t="s">
        <v>1002</v>
      </c>
      <c r="L35" s="464">
        <v>208</v>
      </c>
      <c r="M35" s="247"/>
      <c r="N35" s="16"/>
      <c r="O35" s="16"/>
      <c r="P35" s="16"/>
      <c r="Q35" s="16"/>
      <c r="R35" s="16"/>
      <c r="S35" s="15"/>
      <c r="T35" s="15"/>
      <c r="U35" s="15"/>
      <c r="V35" s="15"/>
      <c r="W35" s="15"/>
    </row>
    <row r="36" spans="1:23" s="43" customFormat="1">
      <c r="A36" s="341" t="s">
        <v>1012</v>
      </c>
      <c r="B36" s="32">
        <v>44111</v>
      </c>
      <c r="C36" s="32">
        <v>44110</v>
      </c>
      <c r="D36" s="33">
        <v>5029</v>
      </c>
      <c r="E36" s="34" t="s">
        <v>2</v>
      </c>
      <c r="F36" s="33">
        <v>2837</v>
      </c>
      <c r="G36" s="19" t="s">
        <v>1013</v>
      </c>
      <c r="H36" s="20" t="s">
        <v>1038</v>
      </c>
      <c r="I36" s="35" t="s">
        <v>6</v>
      </c>
      <c r="J36" s="19" t="s">
        <v>749</v>
      </c>
      <c r="K36" s="21"/>
      <c r="L36" s="464">
        <v>104.65</v>
      </c>
      <c r="M36" s="247"/>
      <c r="N36" s="16"/>
      <c r="O36" s="16"/>
      <c r="P36" s="16"/>
      <c r="Q36" s="16"/>
      <c r="R36" s="16"/>
      <c r="S36" s="15"/>
      <c r="T36" s="15"/>
      <c r="U36" s="15"/>
      <c r="V36" s="15"/>
      <c r="W36" s="15"/>
    </row>
    <row r="37" spans="1:23" s="41" customFormat="1">
      <c r="A37" s="341" t="s">
        <v>201</v>
      </c>
      <c r="B37" s="32">
        <v>44112</v>
      </c>
      <c r="C37" s="32">
        <v>44120</v>
      </c>
      <c r="D37" s="33">
        <v>5036</v>
      </c>
      <c r="E37" s="34" t="s">
        <v>428</v>
      </c>
      <c r="F37" s="33">
        <v>2719</v>
      </c>
      <c r="G37" s="19" t="s">
        <v>161</v>
      </c>
      <c r="H37" s="20">
        <v>14</v>
      </c>
      <c r="I37" s="35" t="s">
        <v>6</v>
      </c>
      <c r="J37" s="19" t="s">
        <v>602</v>
      </c>
      <c r="K37" s="21">
        <v>1513</v>
      </c>
      <c r="L37" s="464"/>
      <c r="M37" s="249"/>
      <c r="N37" s="16"/>
      <c r="O37" s="16"/>
      <c r="P37" s="16"/>
      <c r="Q37" s="16"/>
      <c r="R37" s="16"/>
      <c r="S37" s="15"/>
      <c r="T37" s="15"/>
      <c r="U37" s="15"/>
      <c r="V37" s="15"/>
      <c r="W37" s="15"/>
    </row>
    <row r="38" spans="1:23" s="41" customFormat="1">
      <c r="A38" s="341"/>
      <c r="B38" s="32"/>
      <c r="C38" s="32"/>
      <c r="D38" s="33"/>
      <c r="E38" s="34" t="s">
        <v>428</v>
      </c>
      <c r="F38" s="33">
        <v>2842</v>
      </c>
      <c r="G38" s="19" t="s">
        <v>122</v>
      </c>
      <c r="H38" s="20">
        <v>5</v>
      </c>
      <c r="I38" s="35" t="s">
        <v>6</v>
      </c>
      <c r="J38" s="19" t="s">
        <v>749</v>
      </c>
      <c r="K38" s="21"/>
      <c r="L38" s="464">
        <v>1250</v>
      </c>
      <c r="M38" s="249"/>
      <c r="N38" s="16"/>
      <c r="O38" s="16"/>
      <c r="P38" s="16"/>
      <c r="Q38" s="16"/>
      <c r="R38" s="16"/>
      <c r="S38" s="15"/>
      <c r="T38" s="15"/>
      <c r="U38" s="15"/>
      <c r="V38" s="15"/>
      <c r="W38" s="15"/>
    </row>
    <row r="39" spans="1:23" s="43" customFormat="1">
      <c r="A39" s="341" t="s">
        <v>201</v>
      </c>
      <c r="B39" s="32">
        <v>44113</v>
      </c>
      <c r="C39" s="32">
        <v>44110</v>
      </c>
      <c r="D39" s="33">
        <v>5037</v>
      </c>
      <c r="E39" s="34" t="s">
        <v>7</v>
      </c>
      <c r="F39" s="33">
        <v>3006</v>
      </c>
      <c r="G39" s="19" t="s">
        <v>1014</v>
      </c>
      <c r="H39" s="20">
        <v>6</v>
      </c>
      <c r="I39" s="35" t="s">
        <v>6</v>
      </c>
      <c r="J39" s="19" t="s">
        <v>749</v>
      </c>
      <c r="K39" s="21"/>
      <c r="L39" s="464">
        <v>115</v>
      </c>
      <c r="M39" s="247"/>
      <c r="N39" s="16"/>
      <c r="O39" s="16"/>
      <c r="P39" s="16"/>
      <c r="Q39" s="16"/>
      <c r="R39" s="16"/>
      <c r="S39" s="15"/>
      <c r="T39" s="15"/>
      <c r="U39" s="15"/>
      <c r="V39" s="15"/>
      <c r="W39" s="15"/>
    </row>
    <row r="40" spans="1:23" s="44" customFormat="1">
      <c r="A40" s="340" t="s">
        <v>1015</v>
      </c>
      <c r="B40" s="48">
        <v>44113</v>
      </c>
      <c r="C40" s="48">
        <v>44112</v>
      </c>
      <c r="D40" s="49">
        <v>5049</v>
      </c>
      <c r="E40" s="40" t="s">
        <v>2</v>
      </c>
      <c r="F40" s="49">
        <v>3309</v>
      </c>
      <c r="G40" s="36" t="s">
        <v>31</v>
      </c>
      <c r="H40" s="47">
        <v>5</v>
      </c>
      <c r="I40" s="45" t="s">
        <v>6</v>
      </c>
      <c r="J40" s="36" t="s">
        <v>97</v>
      </c>
      <c r="K40" s="50" t="s">
        <v>1016</v>
      </c>
      <c r="L40" s="459">
        <v>170</v>
      </c>
      <c r="M40" s="246"/>
      <c r="N40" s="16"/>
      <c r="O40" s="16"/>
      <c r="P40" s="16"/>
      <c r="Q40" s="16"/>
      <c r="R40" s="16"/>
      <c r="S40" s="15"/>
      <c r="T40" s="15"/>
      <c r="U40" s="15"/>
      <c r="V40" s="15"/>
      <c r="W40" s="15"/>
    </row>
    <row r="41" spans="1:23" s="43" customFormat="1">
      <c r="A41" s="341" t="s">
        <v>151</v>
      </c>
      <c r="B41" s="32">
        <v>44112</v>
      </c>
      <c r="C41" s="32">
        <v>44117</v>
      </c>
      <c r="D41" s="33">
        <v>5022</v>
      </c>
      <c r="E41" s="34" t="s">
        <v>2</v>
      </c>
      <c r="F41" s="33">
        <v>2149</v>
      </c>
      <c r="G41" s="19" t="s">
        <v>26</v>
      </c>
      <c r="H41" s="20" t="s">
        <v>1055</v>
      </c>
      <c r="I41" s="35" t="s">
        <v>12</v>
      </c>
      <c r="J41" s="19" t="s">
        <v>602</v>
      </c>
      <c r="K41" s="21">
        <v>1514</v>
      </c>
      <c r="L41" s="464">
        <v>750</v>
      </c>
      <c r="M41" s="247"/>
      <c r="N41" s="16"/>
      <c r="O41" s="16"/>
      <c r="P41" s="16"/>
      <c r="Q41" s="16"/>
      <c r="R41" s="16"/>
      <c r="S41" s="15"/>
      <c r="T41" s="15"/>
      <c r="U41" s="15"/>
      <c r="V41" s="15"/>
      <c r="W41" s="15"/>
    </row>
    <row r="42" spans="1:23" s="43" customFormat="1">
      <c r="A42" s="341" t="s">
        <v>973</v>
      </c>
      <c r="B42" s="32">
        <v>44113</v>
      </c>
      <c r="C42" s="32">
        <v>44112</v>
      </c>
      <c r="D42" s="33">
        <v>5048</v>
      </c>
      <c r="E42" s="34" t="s">
        <v>2</v>
      </c>
      <c r="F42" s="33">
        <v>3038</v>
      </c>
      <c r="G42" s="19" t="s">
        <v>497</v>
      </c>
      <c r="H42" s="20">
        <v>25</v>
      </c>
      <c r="I42" s="35" t="s">
        <v>12</v>
      </c>
      <c r="J42" s="19" t="s">
        <v>749</v>
      </c>
      <c r="K42" s="21"/>
      <c r="L42" s="464">
        <v>76.25</v>
      </c>
      <c r="M42" s="247"/>
      <c r="N42" s="16"/>
      <c r="O42" s="16"/>
      <c r="P42" s="16"/>
      <c r="Q42" s="16"/>
      <c r="R42" s="16"/>
      <c r="S42" s="15"/>
      <c r="T42" s="15"/>
      <c r="U42" s="15"/>
      <c r="V42" s="15"/>
      <c r="W42" s="15"/>
    </row>
    <row r="43" spans="1:23" s="44" customFormat="1">
      <c r="A43" s="340" t="s">
        <v>1021</v>
      </c>
      <c r="B43" s="48">
        <v>44106</v>
      </c>
      <c r="C43" s="48">
        <v>44105</v>
      </c>
      <c r="D43" s="49">
        <v>5066</v>
      </c>
      <c r="E43" s="40" t="s">
        <v>2</v>
      </c>
      <c r="F43" s="49">
        <v>1397</v>
      </c>
      <c r="G43" s="36" t="s">
        <v>22</v>
      </c>
      <c r="H43" s="47">
        <v>35</v>
      </c>
      <c r="I43" s="45" t="s">
        <v>6</v>
      </c>
      <c r="J43" s="36" t="s">
        <v>97</v>
      </c>
      <c r="K43" s="50"/>
      <c r="L43" s="459">
        <v>280</v>
      </c>
      <c r="M43" s="246"/>
      <c r="N43" s="16"/>
      <c r="O43" s="16"/>
      <c r="P43" s="16"/>
      <c r="Q43" s="16"/>
      <c r="R43" s="16"/>
      <c r="S43" s="15"/>
      <c r="T43" s="15"/>
      <c r="U43" s="15"/>
      <c r="V43" s="15"/>
      <c r="W43" s="15"/>
    </row>
    <row r="44" spans="1:23" s="43" customFormat="1" ht="15.75" customHeight="1">
      <c r="A44" s="340" t="s">
        <v>1022</v>
      </c>
      <c r="B44" s="48">
        <v>44111</v>
      </c>
      <c r="C44" s="48">
        <v>44124</v>
      </c>
      <c r="D44" s="49">
        <v>5054</v>
      </c>
      <c r="E44" s="40" t="s">
        <v>2</v>
      </c>
      <c r="F44" s="49">
        <v>951</v>
      </c>
      <c r="G44" s="36" t="s">
        <v>58</v>
      </c>
      <c r="H44" s="47">
        <v>10</v>
      </c>
      <c r="I44" s="45" t="s">
        <v>6</v>
      </c>
      <c r="J44" s="36" t="s">
        <v>97</v>
      </c>
      <c r="K44" s="21"/>
      <c r="L44" s="459">
        <v>890.12</v>
      </c>
      <c r="M44" s="247"/>
      <c r="N44" s="16"/>
      <c r="O44" s="16"/>
      <c r="P44" s="16"/>
      <c r="Q44" s="16"/>
      <c r="R44" s="16"/>
      <c r="S44" s="15"/>
      <c r="T44" s="15"/>
      <c r="U44" s="15"/>
      <c r="V44" s="15"/>
      <c r="W44" s="15"/>
    </row>
    <row r="45" spans="1:23">
      <c r="A45" s="340" t="s">
        <v>388</v>
      </c>
      <c r="B45" s="48">
        <v>44113</v>
      </c>
      <c r="C45" s="48">
        <v>44127</v>
      </c>
      <c r="D45" s="49">
        <v>5071</v>
      </c>
      <c r="E45" s="40" t="s">
        <v>2</v>
      </c>
      <c r="F45" s="49">
        <v>951</v>
      </c>
      <c r="G45" s="36" t="s">
        <v>58</v>
      </c>
      <c r="H45" s="36">
        <v>20</v>
      </c>
      <c r="I45" s="45" t="s">
        <v>6</v>
      </c>
      <c r="J45" s="36" t="s">
        <v>97</v>
      </c>
      <c r="K45" s="21" t="s">
        <v>97</v>
      </c>
      <c r="L45" s="459">
        <v>670</v>
      </c>
      <c r="N45" s="16"/>
      <c r="O45" s="16"/>
      <c r="P45" s="16"/>
      <c r="Q45" s="16"/>
      <c r="R45" s="16"/>
      <c r="S45" s="15"/>
      <c r="T45" s="15"/>
      <c r="U45" s="15"/>
      <c r="V45" s="15"/>
      <c r="W45" s="15"/>
    </row>
    <row r="46" spans="1:23" s="43" customFormat="1">
      <c r="A46" s="341" t="s">
        <v>247</v>
      </c>
      <c r="B46" s="32">
        <v>44110</v>
      </c>
      <c r="C46" s="32">
        <v>44111</v>
      </c>
      <c r="D46" s="33">
        <v>1522</v>
      </c>
      <c r="E46" s="34" t="s">
        <v>2</v>
      </c>
      <c r="F46" s="33">
        <v>951</v>
      </c>
      <c r="G46" s="19" t="s">
        <v>58</v>
      </c>
      <c r="H46" s="20" t="s">
        <v>1041</v>
      </c>
      <c r="I46" s="35" t="s">
        <v>6</v>
      </c>
      <c r="J46" s="19" t="s">
        <v>1042</v>
      </c>
      <c r="K46" s="21">
        <v>1522</v>
      </c>
      <c r="L46" s="464"/>
      <c r="M46" s="247"/>
      <c r="N46" s="16"/>
      <c r="O46" s="16"/>
      <c r="P46" s="16"/>
      <c r="Q46" s="16"/>
      <c r="R46" s="16"/>
      <c r="S46" s="15"/>
      <c r="T46" s="15"/>
      <c r="U46" s="15"/>
      <c r="V46" s="15"/>
      <c r="W46" s="15"/>
    </row>
    <row r="47" spans="1:23" s="42" customFormat="1">
      <c r="A47" s="340" t="s">
        <v>1019</v>
      </c>
      <c r="B47" s="48">
        <v>44113</v>
      </c>
      <c r="C47" s="48">
        <v>44111</v>
      </c>
      <c r="D47" s="522">
        <v>5055</v>
      </c>
      <c r="E47" s="40" t="s">
        <v>2</v>
      </c>
      <c r="F47" s="49">
        <v>838</v>
      </c>
      <c r="G47" s="36" t="s">
        <v>5</v>
      </c>
      <c r="H47" s="47">
        <v>3</v>
      </c>
      <c r="I47" s="45" t="s">
        <v>6</v>
      </c>
      <c r="J47" s="36" t="s">
        <v>97</v>
      </c>
      <c r="K47" s="50"/>
      <c r="L47" s="459">
        <v>72</v>
      </c>
      <c r="M47" s="80"/>
      <c r="N47" s="16"/>
      <c r="O47" s="16"/>
      <c r="P47" s="16"/>
      <c r="Q47" s="16"/>
      <c r="R47" s="16"/>
      <c r="S47" s="15"/>
      <c r="T47" s="15"/>
      <c r="U47" s="15"/>
      <c r="V47" s="15"/>
      <c r="W47" s="15"/>
    </row>
    <row r="48" spans="1:23" s="43" customFormat="1">
      <c r="A48" s="341"/>
      <c r="B48" s="32"/>
      <c r="C48" s="32"/>
      <c r="D48" s="33"/>
      <c r="E48" s="34" t="s">
        <v>2</v>
      </c>
      <c r="F48" s="33">
        <v>3294</v>
      </c>
      <c r="G48" s="19" t="s">
        <v>1023</v>
      </c>
      <c r="H48" s="20">
        <v>3</v>
      </c>
      <c r="I48" s="35" t="s">
        <v>6</v>
      </c>
      <c r="J48" s="19" t="s">
        <v>749</v>
      </c>
      <c r="K48" s="21"/>
      <c r="L48" s="464">
        <v>36.299999999999997</v>
      </c>
      <c r="M48" s="247"/>
      <c r="N48" s="16"/>
      <c r="O48" s="16"/>
      <c r="P48" s="16"/>
      <c r="Q48" s="16"/>
      <c r="R48" s="16"/>
      <c r="S48" s="15"/>
      <c r="T48" s="15"/>
      <c r="U48" s="15"/>
      <c r="V48" s="15"/>
      <c r="W48" s="15"/>
    </row>
    <row r="49" spans="1:23" s="15" customFormat="1">
      <c r="A49" s="340" t="s">
        <v>368</v>
      </c>
      <c r="B49" s="48">
        <v>44112</v>
      </c>
      <c r="C49" s="48"/>
      <c r="D49" s="522">
        <v>5067</v>
      </c>
      <c r="E49" s="40" t="s">
        <v>2</v>
      </c>
      <c r="F49" s="49">
        <v>2515</v>
      </c>
      <c r="G49" s="36" t="s">
        <v>35</v>
      </c>
      <c r="H49" s="47">
        <v>15</v>
      </c>
      <c r="I49" s="45" t="s">
        <v>6</v>
      </c>
      <c r="J49" s="36" t="s">
        <v>97</v>
      </c>
      <c r="K49" s="50"/>
      <c r="L49" s="459">
        <v>217.5</v>
      </c>
      <c r="M49" s="16"/>
      <c r="N49" s="16"/>
      <c r="O49" s="16"/>
      <c r="P49" s="16"/>
      <c r="Q49" s="16"/>
      <c r="R49" s="16"/>
    </row>
    <row r="50" spans="1:23" s="43" customFormat="1">
      <c r="A50" s="340"/>
      <c r="B50" s="48">
        <v>44112</v>
      </c>
      <c r="C50" s="48"/>
      <c r="D50" s="49">
        <v>5067</v>
      </c>
      <c r="E50" s="40" t="s">
        <v>2</v>
      </c>
      <c r="F50" s="49">
        <v>1924</v>
      </c>
      <c r="G50" s="36" t="s">
        <v>5</v>
      </c>
      <c r="H50" s="47">
        <v>3</v>
      </c>
      <c r="I50" s="45" t="s">
        <v>6</v>
      </c>
      <c r="J50" s="36" t="s">
        <v>97</v>
      </c>
      <c r="K50" s="50"/>
      <c r="L50" s="459">
        <v>72</v>
      </c>
      <c r="M50" s="247"/>
      <c r="N50" s="16"/>
      <c r="O50" s="16"/>
      <c r="P50" s="16"/>
      <c r="Q50" s="16"/>
      <c r="R50" s="16"/>
      <c r="S50" s="15"/>
      <c r="T50" s="15"/>
      <c r="U50" s="15"/>
      <c r="V50" s="15"/>
      <c r="W50" s="15"/>
    </row>
    <row r="51" spans="1:23" s="43" customFormat="1">
      <c r="A51" s="341" t="s">
        <v>794</v>
      </c>
      <c r="B51" s="32">
        <v>44117</v>
      </c>
      <c r="C51" s="32">
        <v>44117</v>
      </c>
      <c r="D51" s="33">
        <v>5072</v>
      </c>
      <c r="E51" s="34" t="s">
        <v>216</v>
      </c>
      <c r="F51" s="33">
        <v>788</v>
      </c>
      <c r="G51" s="19" t="s">
        <v>63</v>
      </c>
      <c r="H51" s="20">
        <v>10</v>
      </c>
      <c r="I51" s="35" t="s">
        <v>6</v>
      </c>
      <c r="J51" s="36" t="s">
        <v>781</v>
      </c>
      <c r="K51" s="21"/>
      <c r="L51" s="464">
        <v>747</v>
      </c>
      <c r="M51" s="247"/>
      <c r="N51" s="16"/>
      <c r="O51" s="16"/>
      <c r="P51" s="16"/>
      <c r="Q51" s="16"/>
      <c r="R51" s="16"/>
      <c r="S51" s="15"/>
      <c r="T51" s="15"/>
      <c r="U51" s="15"/>
      <c r="V51" s="15"/>
      <c r="W51" s="15"/>
    </row>
    <row r="52" spans="1:23" s="43" customFormat="1">
      <c r="A52" s="340"/>
      <c r="B52" s="48">
        <v>44112</v>
      </c>
      <c r="C52" s="48">
        <v>44113</v>
      </c>
      <c r="D52" s="49">
        <v>5072</v>
      </c>
      <c r="E52" s="40" t="s">
        <v>2</v>
      </c>
      <c r="F52" s="49">
        <v>908</v>
      </c>
      <c r="G52" s="36" t="s">
        <v>30</v>
      </c>
      <c r="H52" s="47" t="s">
        <v>840</v>
      </c>
      <c r="I52" s="45" t="s">
        <v>6</v>
      </c>
      <c r="J52" s="36" t="s">
        <v>97</v>
      </c>
      <c r="K52" s="50"/>
      <c r="L52" s="459">
        <v>100</v>
      </c>
      <c r="M52" s="247"/>
      <c r="N52" s="16"/>
      <c r="O52" s="16"/>
      <c r="P52" s="16"/>
      <c r="Q52" s="16"/>
      <c r="R52" s="16"/>
      <c r="S52" s="15"/>
      <c r="T52" s="15"/>
      <c r="U52" s="15"/>
      <c r="V52" s="15"/>
      <c r="W52" s="15"/>
    </row>
    <row r="53" spans="1:23" s="43" customFormat="1">
      <c r="A53" s="340" t="s">
        <v>400</v>
      </c>
      <c r="B53" s="48">
        <v>44112</v>
      </c>
      <c r="C53" s="48">
        <v>44109</v>
      </c>
      <c r="D53" s="49">
        <v>5078</v>
      </c>
      <c r="E53" s="40" t="s">
        <v>1025</v>
      </c>
      <c r="F53" s="49">
        <v>2903</v>
      </c>
      <c r="G53" s="36" t="s">
        <v>31</v>
      </c>
      <c r="H53" s="47">
        <v>3</v>
      </c>
      <c r="I53" s="45" t="s">
        <v>6</v>
      </c>
      <c r="J53" s="36" t="s">
        <v>97</v>
      </c>
      <c r="K53" s="50"/>
      <c r="L53" s="459">
        <v>65.400000000000006</v>
      </c>
      <c r="M53" s="247"/>
      <c r="N53" s="16"/>
      <c r="O53" s="16"/>
      <c r="P53" s="16"/>
      <c r="Q53" s="16"/>
      <c r="R53" s="16"/>
      <c r="S53" s="15"/>
      <c r="T53" s="15"/>
      <c r="U53" s="15"/>
      <c r="V53" s="15"/>
      <c r="W53" s="15"/>
    </row>
    <row r="54" spans="1:23" s="43" customFormat="1">
      <c r="A54" s="340"/>
      <c r="B54" s="48">
        <v>44112</v>
      </c>
      <c r="C54" s="48"/>
      <c r="D54" s="49">
        <v>5078</v>
      </c>
      <c r="E54" s="40" t="s">
        <v>1026</v>
      </c>
      <c r="F54" s="49">
        <v>3171</v>
      </c>
      <c r="G54" s="36" t="s">
        <v>31</v>
      </c>
      <c r="H54" s="47">
        <v>3</v>
      </c>
      <c r="I54" s="45" t="s">
        <v>6</v>
      </c>
      <c r="J54" s="36" t="s">
        <v>97</v>
      </c>
      <c r="K54" s="50"/>
      <c r="L54" s="459">
        <v>65.400000000000006</v>
      </c>
      <c r="M54" s="247"/>
      <c r="N54" s="16"/>
      <c r="O54" s="16"/>
      <c r="P54" s="16"/>
      <c r="Q54" s="16"/>
      <c r="R54" s="16"/>
      <c r="S54" s="15"/>
      <c r="T54" s="15"/>
      <c r="U54" s="15"/>
      <c r="V54" s="15"/>
      <c r="W54" s="15"/>
    </row>
    <row r="55" spans="1:23" s="43" customFormat="1">
      <c r="A55" s="340" t="s">
        <v>377</v>
      </c>
      <c r="B55" s="48">
        <v>44112</v>
      </c>
      <c r="C55" s="48">
        <v>44112</v>
      </c>
      <c r="D55" s="49">
        <v>5079</v>
      </c>
      <c r="E55" s="40" t="s">
        <v>2</v>
      </c>
      <c r="F55" s="49">
        <v>1545</v>
      </c>
      <c r="G55" s="36" t="s">
        <v>36</v>
      </c>
      <c r="H55" s="47">
        <v>15</v>
      </c>
      <c r="I55" s="45" t="s">
        <v>6</v>
      </c>
      <c r="J55" s="36" t="s">
        <v>97</v>
      </c>
      <c r="K55" s="50"/>
      <c r="L55" s="459">
        <v>426</v>
      </c>
      <c r="M55" s="247"/>
      <c r="N55" s="16"/>
      <c r="O55" s="16"/>
      <c r="P55" s="16"/>
      <c r="Q55" s="16"/>
      <c r="R55" s="16"/>
      <c r="S55" s="15"/>
      <c r="T55" s="15"/>
      <c r="U55" s="15"/>
      <c r="V55" s="15"/>
      <c r="W55" s="15"/>
    </row>
    <row r="56" spans="1:23" s="44" customFormat="1">
      <c r="A56" s="340"/>
      <c r="B56" s="48">
        <v>44112</v>
      </c>
      <c r="C56" s="48"/>
      <c r="D56" s="49">
        <v>5079</v>
      </c>
      <c r="E56" s="40" t="s">
        <v>1027</v>
      </c>
      <c r="F56" s="49">
        <v>2818</v>
      </c>
      <c r="G56" s="36" t="s">
        <v>36</v>
      </c>
      <c r="H56" s="47">
        <v>10</v>
      </c>
      <c r="I56" s="45" t="s">
        <v>6</v>
      </c>
      <c r="J56" s="36" t="s">
        <v>97</v>
      </c>
      <c r="K56" s="50"/>
      <c r="L56" s="459">
        <v>350</v>
      </c>
      <c r="M56" s="246"/>
      <c r="N56" s="16"/>
      <c r="O56" s="16"/>
      <c r="P56" s="16"/>
      <c r="Q56" s="16"/>
      <c r="R56" s="16"/>
      <c r="S56" s="15"/>
      <c r="T56" s="15"/>
      <c r="U56" s="15"/>
      <c r="V56" s="15"/>
      <c r="W56" s="15"/>
    </row>
    <row r="57" spans="1:23" s="44" customFormat="1">
      <c r="A57" s="340"/>
      <c r="B57" s="48">
        <v>44112</v>
      </c>
      <c r="C57" s="48"/>
      <c r="D57" s="49">
        <v>5079</v>
      </c>
      <c r="E57" s="40" t="s">
        <v>1028</v>
      </c>
      <c r="F57" s="49">
        <v>2449</v>
      </c>
      <c r="G57" s="36" t="s">
        <v>36</v>
      </c>
      <c r="H57" s="47">
        <v>10</v>
      </c>
      <c r="I57" s="45" t="s">
        <v>6</v>
      </c>
      <c r="J57" s="36" t="s">
        <v>97</v>
      </c>
      <c r="K57" s="50"/>
      <c r="L57" s="459">
        <v>492</v>
      </c>
      <c r="M57" s="246"/>
      <c r="N57" s="16"/>
      <c r="O57" s="16"/>
      <c r="P57" s="16"/>
      <c r="Q57" s="16"/>
      <c r="R57" s="16"/>
      <c r="S57" s="15"/>
      <c r="T57" s="15"/>
      <c r="U57" s="15"/>
      <c r="V57" s="15"/>
      <c r="W57" s="15"/>
    </row>
    <row r="58" spans="1:23" s="43" customFormat="1">
      <c r="A58" s="340" t="s">
        <v>232</v>
      </c>
      <c r="B58" s="48">
        <v>44113</v>
      </c>
      <c r="C58" s="48">
        <v>44106</v>
      </c>
      <c r="D58" s="49">
        <v>5082</v>
      </c>
      <c r="E58" s="40" t="s">
        <v>2</v>
      </c>
      <c r="F58" s="49">
        <v>855</v>
      </c>
      <c r="G58" s="36" t="s">
        <v>38</v>
      </c>
      <c r="H58" s="47">
        <v>40</v>
      </c>
      <c r="I58" s="45" t="s">
        <v>6</v>
      </c>
      <c r="J58" s="36" t="s">
        <v>97</v>
      </c>
      <c r="K58" s="50"/>
      <c r="L58" s="459">
        <v>508.4</v>
      </c>
      <c r="M58" s="247"/>
      <c r="N58" s="16"/>
      <c r="O58" s="16"/>
      <c r="P58" s="16"/>
      <c r="Q58" s="16"/>
      <c r="R58" s="16"/>
      <c r="S58" s="15"/>
      <c r="T58" s="15"/>
      <c r="U58" s="15"/>
      <c r="V58" s="15"/>
      <c r="W58" s="15"/>
    </row>
    <row r="59" spans="1:23" s="44" customFormat="1">
      <c r="A59" s="340" t="s">
        <v>192</v>
      </c>
      <c r="B59" s="48">
        <v>44117</v>
      </c>
      <c r="C59" s="48">
        <v>44112</v>
      </c>
      <c r="D59" s="49">
        <v>5062</v>
      </c>
      <c r="E59" s="40" t="s">
        <v>2</v>
      </c>
      <c r="F59" s="49">
        <v>1126</v>
      </c>
      <c r="G59" s="36" t="s">
        <v>57</v>
      </c>
      <c r="H59" s="47" t="s">
        <v>1029</v>
      </c>
      <c r="I59" s="45" t="s">
        <v>6</v>
      </c>
      <c r="J59" s="36" t="s">
        <v>97</v>
      </c>
      <c r="K59" s="50"/>
      <c r="L59" s="459">
        <v>65.599999999999994</v>
      </c>
      <c r="M59" s="246"/>
      <c r="N59" s="16"/>
      <c r="O59" s="16"/>
      <c r="P59" s="16"/>
      <c r="Q59" s="16"/>
      <c r="R59" s="16"/>
      <c r="S59" s="15"/>
      <c r="T59" s="15"/>
      <c r="U59" s="15"/>
      <c r="V59" s="15"/>
      <c r="W59" s="15"/>
    </row>
    <row r="60" spans="1:23" s="44" customFormat="1">
      <c r="A60" s="340"/>
      <c r="B60" s="48"/>
      <c r="C60" s="48"/>
      <c r="D60" s="49"/>
      <c r="E60" s="40" t="s">
        <v>2</v>
      </c>
      <c r="F60" s="49">
        <v>908</v>
      </c>
      <c r="G60" s="36" t="s">
        <v>30</v>
      </c>
      <c r="H60" s="47">
        <v>7</v>
      </c>
      <c r="I60" s="45" t="s">
        <v>6</v>
      </c>
      <c r="J60" s="36" t="s">
        <v>97</v>
      </c>
      <c r="K60" s="50"/>
      <c r="L60" s="459">
        <v>84</v>
      </c>
      <c r="M60" s="246"/>
      <c r="N60" s="16"/>
      <c r="O60" s="16"/>
      <c r="P60" s="16"/>
      <c r="Q60" s="16"/>
      <c r="R60" s="16"/>
      <c r="S60" s="15"/>
      <c r="T60" s="15"/>
      <c r="U60" s="15"/>
      <c r="V60" s="15"/>
      <c r="W60" s="15"/>
    </row>
    <row r="61" spans="1:23">
      <c r="A61" s="239"/>
      <c r="B61" s="31"/>
      <c r="C61" s="31"/>
      <c r="D61" s="28"/>
      <c r="E61" s="136" t="s">
        <v>2</v>
      </c>
      <c r="F61" s="28">
        <v>3295</v>
      </c>
      <c r="G61" s="9" t="s">
        <v>521</v>
      </c>
      <c r="H61" s="12">
        <v>2.5</v>
      </c>
      <c r="I61" s="35" t="s">
        <v>6</v>
      </c>
      <c r="J61" s="9" t="s">
        <v>749</v>
      </c>
      <c r="K61" s="22"/>
      <c r="L61" s="458">
        <v>37.200000000000003</v>
      </c>
      <c r="N61" s="16"/>
      <c r="O61" s="16"/>
      <c r="P61" s="16"/>
      <c r="Q61" s="16"/>
      <c r="R61" s="16"/>
      <c r="S61" s="15"/>
      <c r="T61" s="15"/>
      <c r="U61" s="15"/>
      <c r="V61" s="15"/>
      <c r="W61" s="15"/>
    </row>
    <row r="62" spans="1:23" s="15" customFormat="1">
      <c r="A62" s="239" t="s">
        <v>1030</v>
      </c>
      <c r="B62" s="31">
        <v>44117</v>
      </c>
      <c r="C62" s="31">
        <v>44111</v>
      </c>
      <c r="D62" s="28">
        <v>5077</v>
      </c>
      <c r="E62" s="136" t="s">
        <v>2</v>
      </c>
      <c r="F62" s="28">
        <v>744</v>
      </c>
      <c r="G62" s="9" t="s">
        <v>48</v>
      </c>
      <c r="H62" s="9" t="s">
        <v>984</v>
      </c>
      <c r="I62" s="25" t="s">
        <v>6</v>
      </c>
      <c r="J62" s="9" t="s">
        <v>749</v>
      </c>
      <c r="K62" s="22"/>
      <c r="L62" s="458">
        <v>157.5</v>
      </c>
      <c r="M62" s="16"/>
      <c r="N62" s="16"/>
      <c r="O62" s="16"/>
      <c r="P62" s="16"/>
      <c r="Q62" s="16"/>
      <c r="R62" s="16"/>
    </row>
    <row r="63" spans="1:23" s="15" customFormat="1">
      <c r="A63" s="239" t="s">
        <v>1030</v>
      </c>
      <c r="B63" s="31">
        <v>44117</v>
      </c>
      <c r="C63" s="31">
        <v>44109</v>
      </c>
      <c r="D63" s="28">
        <v>5098</v>
      </c>
      <c r="E63" s="136" t="s">
        <v>216</v>
      </c>
      <c r="F63" s="28">
        <v>2590</v>
      </c>
      <c r="G63" s="9" t="s">
        <v>5</v>
      </c>
      <c r="H63" s="12">
        <v>0.25</v>
      </c>
      <c r="I63" s="25" t="s">
        <v>6</v>
      </c>
      <c r="J63" s="9" t="s">
        <v>97</v>
      </c>
      <c r="K63" s="22"/>
      <c r="L63" s="458">
        <v>7</v>
      </c>
      <c r="M63" s="16"/>
      <c r="N63" s="16"/>
      <c r="O63" s="16"/>
      <c r="P63" s="16"/>
      <c r="Q63" s="16"/>
      <c r="R63" s="16"/>
    </row>
    <row r="64" spans="1:23" s="15" customFormat="1">
      <c r="A64" s="239" t="s">
        <v>371</v>
      </c>
      <c r="B64" s="31">
        <v>44118</v>
      </c>
      <c r="C64" s="31">
        <v>44118</v>
      </c>
      <c r="D64" s="28">
        <v>5080</v>
      </c>
      <c r="E64" s="136" t="s">
        <v>428</v>
      </c>
      <c r="F64" s="28">
        <v>2329</v>
      </c>
      <c r="G64" s="9" t="s">
        <v>53</v>
      </c>
      <c r="H64" s="12">
        <v>4</v>
      </c>
      <c r="I64" s="25" t="s">
        <v>6</v>
      </c>
      <c r="J64" s="9" t="s">
        <v>749</v>
      </c>
      <c r="K64" s="22"/>
      <c r="L64" s="458">
        <v>474.8</v>
      </c>
      <c r="M64" s="16"/>
      <c r="N64" s="16"/>
      <c r="O64" s="16"/>
      <c r="P64" s="16"/>
      <c r="Q64" s="16"/>
      <c r="R64" s="16"/>
    </row>
    <row r="65" spans="1:23" s="15" customFormat="1">
      <c r="A65" s="239" t="s">
        <v>188</v>
      </c>
      <c r="B65" s="31">
        <v>44118</v>
      </c>
      <c r="C65" s="31">
        <v>44130</v>
      </c>
      <c r="D65" s="28">
        <v>5073</v>
      </c>
      <c r="E65" s="136" t="s">
        <v>2</v>
      </c>
      <c r="F65" s="236">
        <v>2891</v>
      </c>
      <c r="G65" s="9" t="s">
        <v>100</v>
      </c>
      <c r="H65" s="12">
        <v>2</v>
      </c>
      <c r="I65" s="25" t="s">
        <v>6</v>
      </c>
      <c r="J65" s="9" t="s">
        <v>749</v>
      </c>
      <c r="K65" s="22"/>
      <c r="L65" s="458">
        <v>130</v>
      </c>
      <c r="M65" s="16"/>
      <c r="N65" s="16"/>
      <c r="O65" s="16"/>
      <c r="P65" s="16"/>
      <c r="Q65" s="16"/>
      <c r="R65" s="16"/>
    </row>
    <row r="66" spans="1:23" s="15" customFormat="1">
      <c r="A66" s="239"/>
      <c r="B66" s="31"/>
      <c r="C66" s="31"/>
      <c r="D66" s="28"/>
      <c r="E66" s="136" t="s">
        <v>2</v>
      </c>
      <c r="F66" s="236">
        <v>2800</v>
      </c>
      <c r="G66" s="9" t="s">
        <v>189</v>
      </c>
      <c r="H66" s="12">
        <v>2</v>
      </c>
      <c r="I66" s="25" t="s">
        <v>6</v>
      </c>
      <c r="J66" s="9" t="s">
        <v>749</v>
      </c>
      <c r="K66" s="22"/>
      <c r="L66" s="458">
        <v>104</v>
      </c>
      <c r="M66" s="16"/>
      <c r="N66" s="16"/>
      <c r="O66" s="16"/>
      <c r="P66" s="16"/>
      <c r="Q66" s="16"/>
      <c r="R66" s="16"/>
    </row>
    <row r="67" spans="1:23" s="15" customFormat="1">
      <c r="A67" s="239" t="s">
        <v>108</v>
      </c>
      <c r="B67" s="31">
        <v>44119</v>
      </c>
      <c r="C67" s="31">
        <v>44112</v>
      </c>
      <c r="D67" s="28">
        <v>5084</v>
      </c>
      <c r="E67" s="136" t="s">
        <v>7</v>
      </c>
      <c r="F67" s="28">
        <v>1401</v>
      </c>
      <c r="G67" s="9" t="s">
        <v>65</v>
      </c>
      <c r="H67" s="12">
        <v>3</v>
      </c>
      <c r="I67" s="25" t="s">
        <v>6</v>
      </c>
      <c r="J67" s="9" t="s">
        <v>749</v>
      </c>
      <c r="K67" s="22"/>
      <c r="L67" s="458">
        <v>105</v>
      </c>
      <c r="M67" s="16"/>
      <c r="N67" s="16"/>
      <c r="O67" s="16"/>
      <c r="P67" s="16"/>
      <c r="Q67" s="16"/>
      <c r="R67" s="16"/>
    </row>
    <row r="68" spans="1:23" s="15" customFormat="1">
      <c r="A68" s="239"/>
      <c r="B68" s="31"/>
      <c r="C68" s="31"/>
      <c r="D68" s="28"/>
      <c r="E68" s="136" t="s">
        <v>7</v>
      </c>
      <c r="F68" s="28">
        <v>1155</v>
      </c>
      <c r="G68" s="9" t="s">
        <v>73</v>
      </c>
      <c r="H68" s="12">
        <v>2</v>
      </c>
      <c r="I68" s="25" t="s">
        <v>6</v>
      </c>
      <c r="J68" s="9" t="s">
        <v>749</v>
      </c>
      <c r="K68" s="22"/>
      <c r="L68" s="458">
        <v>65</v>
      </c>
      <c r="M68" s="16"/>
      <c r="N68" s="16"/>
      <c r="O68" s="16"/>
      <c r="P68" s="16"/>
      <c r="Q68" s="16"/>
      <c r="R68" s="16"/>
    </row>
    <row r="69" spans="1:23" s="42" customFormat="1">
      <c r="A69" s="340"/>
      <c r="B69" s="48"/>
      <c r="C69" s="48"/>
      <c r="D69" s="49"/>
      <c r="E69" s="40" t="s">
        <v>2</v>
      </c>
      <c r="F69" s="49">
        <v>838</v>
      </c>
      <c r="G69" s="36" t="s">
        <v>5</v>
      </c>
      <c r="H69" s="36">
        <v>2</v>
      </c>
      <c r="I69" s="45" t="s">
        <v>6</v>
      </c>
      <c r="J69" s="36" t="s">
        <v>97</v>
      </c>
      <c r="K69" s="50"/>
      <c r="L69" s="459">
        <v>48</v>
      </c>
      <c r="M69" s="80"/>
      <c r="N69" s="16"/>
      <c r="O69" s="16"/>
      <c r="P69" s="16"/>
      <c r="Q69" s="16"/>
      <c r="R69" s="16"/>
      <c r="S69" s="15"/>
      <c r="T69" s="15"/>
      <c r="U69" s="15"/>
      <c r="V69" s="15"/>
      <c r="W69" s="15"/>
    </row>
    <row r="70" spans="1:23">
      <c r="A70" s="239"/>
      <c r="B70" s="31"/>
      <c r="C70" s="31"/>
      <c r="D70" s="28"/>
      <c r="E70" s="136" t="s">
        <v>474</v>
      </c>
      <c r="F70" s="28">
        <v>3300</v>
      </c>
      <c r="G70" s="9" t="s">
        <v>530</v>
      </c>
      <c r="H70" s="12">
        <v>2</v>
      </c>
      <c r="I70" s="25" t="s">
        <v>6</v>
      </c>
      <c r="J70" s="9" t="s">
        <v>749</v>
      </c>
      <c r="K70" s="22"/>
      <c r="L70" s="458">
        <v>104</v>
      </c>
      <c r="N70" s="16"/>
      <c r="O70" s="16"/>
      <c r="P70" s="16"/>
      <c r="Q70" s="16"/>
      <c r="R70" s="16"/>
      <c r="S70" s="15"/>
      <c r="T70" s="15"/>
      <c r="U70" s="15"/>
      <c r="V70" s="15"/>
      <c r="W70" s="15"/>
    </row>
    <row r="71" spans="1:23">
      <c r="A71" s="239" t="s">
        <v>159</v>
      </c>
      <c r="B71" s="31">
        <v>44119</v>
      </c>
      <c r="C71" s="31">
        <v>44119</v>
      </c>
      <c r="D71" s="28">
        <v>5086</v>
      </c>
      <c r="E71" s="136" t="s">
        <v>2</v>
      </c>
      <c r="F71" s="28">
        <v>3301</v>
      </c>
      <c r="G71" s="9" t="s">
        <v>1031</v>
      </c>
      <c r="H71" s="12">
        <v>6</v>
      </c>
      <c r="I71" s="25" t="s">
        <v>6</v>
      </c>
      <c r="J71" s="9" t="s">
        <v>749</v>
      </c>
      <c r="K71" s="22"/>
      <c r="L71" s="458">
        <v>69.900000000000006</v>
      </c>
      <c r="N71" s="16"/>
      <c r="O71" s="16"/>
      <c r="P71" s="16"/>
      <c r="Q71" s="16"/>
      <c r="R71" s="16"/>
      <c r="S71" s="15"/>
      <c r="T71" s="15"/>
      <c r="U71" s="15"/>
      <c r="V71" s="15"/>
      <c r="W71" s="15"/>
    </row>
    <row r="72" spans="1:23" s="44" customFormat="1">
      <c r="A72" s="340" t="s">
        <v>232</v>
      </c>
      <c r="B72" s="48">
        <v>44113</v>
      </c>
      <c r="C72" s="48">
        <v>44106</v>
      </c>
      <c r="D72" s="49">
        <v>5088</v>
      </c>
      <c r="E72" s="40" t="s">
        <v>2</v>
      </c>
      <c r="F72" s="49">
        <v>855</v>
      </c>
      <c r="G72" s="36" t="s">
        <v>38</v>
      </c>
      <c r="H72" s="36">
        <v>40</v>
      </c>
      <c r="I72" s="45" t="s">
        <v>6</v>
      </c>
      <c r="J72" s="36" t="s">
        <v>97</v>
      </c>
      <c r="K72" s="50"/>
      <c r="L72" s="459">
        <v>440</v>
      </c>
      <c r="M72" s="246"/>
      <c r="N72" s="16"/>
      <c r="O72" s="16"/>
      <c r="P72" s="16"/>
      <c r="Q72" s="16"/>
      <c r="R72" s="16"/>
      <c r="S72" s="15"/>
      <c r="T72" s="15"/>
      <c r="U72" s="15"/>
      <c r="V72" s="15"/>
      <c r="W72" s="15"/>
    </row>
    <row r="73" spans="1:23" s="42" customFormat="1">
      <c r="A73" s="340" t="s">
        <v>851</v>
      </c>
      <c r="B73" s="48">
        <v>44117</v>
      </c>
      <c r="C73" s="48">
        <v>44110</v>
      </c>
      <c r="D73" s="49">
        <v>5091</v>
      </c>
      <c r="E73" s="40" t="s">
        <v>2</v>
      </c>
      <c r="F73" s="49">
        <v>2396</v>
      </c>
      <c r="G73" s="36" t="s">
        <v>14</v>
      </c>
      <c r="H73" s="36">
        <v>10</v>
      </c>
      <c r="I73" s="45" t="s">
        <v>6</v>
      </c>
      <c r="J73" s="36" t="s">
        <v>97</v>
      </c>
      <c r="K73" s="50"/>
      <c r="L73" s="459"/>
      <c r="M73" s="80"/>
      <c r="N73" s="16"/>
      <c r="O73" s="16"/>
      <c r="P73" s="16"/>
      <c r="Q73" s="16"/>
      <c r="R73" s="16"/>
      <c r="S73" s="15"/>
      <c r="T73" s="15"/>
      <c r="U73" s="15"/>
      <c r="V73" s="15"/>
      <c r="W73" s="15"/>
    </row>
    <row r="74" spans="1:23" s="42" customFormat="1">
      <c r="A74" s="340"/>
      <c r="B74" s="48"/>
      <c r="C74" s="48"/>
      <c r="D74" s="49"/>
      <c r="E74" s="40" t="s">
        <v>2</v>
      </c>
      <c r="F74" s="49">
        <v>1545</v>
      </c>
      <c r="G74" s="36" t="s">
        <v>36</v>
      </c>
      <c r="H74" s="36">
        <v>20</v>
      </c>
      <c r="I74" s="45" t="s">
        <v>6</v>
      </c>
      <c r="J74" s="36" t="s">
        <v>97</v>
      </c>
      <c r="K74" s="50"/>
      <c r="L74" s="459">
        <v>634.79999999999995</v>
      </c>
      <c r="M74" s="80"/>
      <c r="N74" s="16"/>
      <c r="O74" s="16"/>
      <c r="P74" s="16"/>
      <c r="Q74" s="16"/>
      <c r="R74" s="16"/>
      <c r="S74" s="15"/>
      <c r="T74" s="15"/>
      <c r="U74" s="15"/>
      <c r="V74" s="15"/>
      <c r="W74" s="15"/>
    </row>
    <row r="75" spans="1:23" s="38" customFormat="1">
      <c r="A75" s="239" t="s">
        <v>910</v>
      </c>
      <c r="B75" s="31">
        <v>44119</v>
      </c>
      <c r="C75" s="31">
        <v>44120</v>
      </c>
      <c r="D75" s="28">
        <v>5092</v>
      </c>
      <c r="E75" s="29" t="s">
        <v>2</v>
      </c>
      <c r="F75" s="28">
        <v>1139</v>
      </c>
      <c r="G75" s="12" t="s">
        <v>139</v>
      </c>
      <c r="H75" s="12">
        <v>5</v>
      </c>
      <c r="I75" s="25" t="s">
        <v>6</v>
      </c>
      <c r="J75" s="12" t="s">
        <v>749</v>
      </c>
      <c r="K75" s="22"/>
      <c r="L75" s="458">
        <v>362.5</v>
      </c>
      <c r="M75" s="473"/>
      <c r="N75" s="16"/>
      <c r="O75" s="16"/>
      <c r="P75" s="16"/>
      <c r="Q75" s="16"/>
      <c r="R75" s="16"/>
      <c r="S75" s="15"/>
      <c r="T75" s="15"/>
      <c r="U75" s="15"/>
      <c r="V75" s="15"/>
      <c r="W75" s="15"/>
    </row>
    <row r="76" spans="1:23" s="42" customFormat="1">
      <c r="A76" s="340"/>
      <c r="B76" s="48">
        <v>44113</v>
      </c>
      <c r="C76" s="48">
        <v>44113</v>
      </c>
      <c r="D76" s="49">
        <v>5092</v>
      </c>
      <c r="E76" s="40" t="s">
        <v>2</v>
      </c>
      <c r="F76" s="49">
        <v>2759</v>
      </c>
      <c r="G76" s="36" t="s">
        <v>170</v>
      </c>
      <c r="H76" s="36">
        <v>21</v>
      </c>
      <c r="I76" s="45" t="s">
        <v>6</v>
      </c>
      <c r="J76" s="36" t="s">
        <v>97</v>
      </c>
      <c r="K76" s="50"/>
      <c r="L76" s="459">
        <v>108.15</v>
      </c>
      <c r="M76" s="80"/>
      <c r="N76" s="16"/>
      <c r="O76" s="16"/>
      <c r="P76" s="16"/>
      <c r="Q76" s="16"/>
      <c r="R76" s="16"/>
      <c r="S76" s="15"/>
      <c r="T76" s="15"/>
      <c r="U76" s="15"/>
      <c r="V76" s="15"/>
      <c r="W76" s="15"/>
    </row>
    <row r="77" spans="1:23" s="38" customFormat="1">
      <c r="A77" s="239" t="s">
        <v>812</v>
      </c>
      <c r="B77" s="31">
        <v>44119</v>
      </c>
      <c r="C77" s="31">
        <v>44120</v>
      </c>
      <c r="D77" s="28"/>
      <c r="E77" s="29" t="s">
        <v>648</v>
      </c>
      <c r="F77" s="28"/>
      <c r="G77" s="12" t="s">
        <v>21</v>
      </c>
      <c r="H77" s="12">
        <v>200</v>
      </c>
      <c r="I77" s="25" t="s">
        <v>6</v>
      </c>
      <c r="J77" s="12" t="s">
        <v>749</v>
      </c>
      <c r="K77" s="22"/>
      <c r="L77" s="458"/>
      <c r="M77" s="473"/>
      <c r="N77" s="16"/>
      <c r="O77" s="16"/>
      <c r="P77" s="16"/>
      <c r="Q77" s="16"/>
      <c r="R77" s="16"/>
      <c r="S77" s="15"/>
      <c r="T77" s="15"/>
      <c r="U77" s="15"/>
      <c r="V77" s="15"/>
      <c r="W77" s="15"/>
    </row>
    <row r="78" spans="1:23" s="38" customFormat="1">
      <c r="A78" s="239" t="s">
        <v>1032</v>
      </c>
      <c r="B78" s="31">
        <v>44120</v>
      </c>
      <c r="C78" s="31">
        <v>44112</v>
      </c>
      <c r="D78" s="28">
        <v>5094</v>
      </c>
      <c r="E78" s="29" t="s">
        <v>44</v>
      </c>
      <c r="F78" s="28">
        <v>2477</v>
      </c>
      <c r="G78" s="12" t="s">
        <v>1033</v>
      </c>
      <c r="H78" s="12">
        <v>6</v>
      </c>
      <c r="I78" s="25" t="s">
        <v>6</v>
      </c>
      <c r="J78" s="12" t="s">
        <v>749</v>
      </c>
      <c r="K78" s="22"/>
      <c r="L78" s="458">
        <v>132</v>
      </c>
      <c r="M78" s="473"/>
      <c r="N78" s="16"/>
      <c r="O78" s="16"/>
      <c r="P78" s="16"/>
      <c r="Q78" s="16"/>
      <c r="R78" s="16"/>
      <c r="S78" s="15"/>
      <c r="T78" s="15"/>
      <c r="U78" s="15"/>
      <c r="V78" s="15"/>
      <c r="W78" s="15"/>
    </row>
    <row r="79" spans="1:23" s="42" customFormat="1">
      <c r="A79" s="340"/>
      <c r="B79" s="48"/>
      <c r="C79" s="48"/>
      <c r="D79" s="49"/>
      <c r="E79" s="40" t="s">
        <v>7</v>
      </c>
      <c r="F79" s="49">
        <v>2412</v>
      </c>
      <c r="G79" s="36" t="s">
        <v>38</v>
      </c>
      <c r="H79" s="36">
        <v>4</v>
      </c>
      <c r="I79" s="45" t="s">
        <v>6</v>
      </c>
      <c r="J79" s="36" t="s">
        <v>97</v>
      </c>
      <c r="K79" s="50"/>
      <c r="L79" s="459">
        <v>68</v>
      </c>
      <c r="M79" s="80"/>
      <c r="N79" s="16"/>
      <c r="O79" s="16"/>
      <c r="P79" s="16"/>
      <c r="Q79" s="16"/>
      <c r="R79" s="16"/>
      <c r="S79" s="15"/>
      <c r="T79" s="15"/>
      <c r="U79" s="15"/>
      <c r="V79" s="15"/>
      <c r="W79" s="15"/>
    </row>
    <row r="80" spans="1:23" s="42" customFormat="1">
      <c r="A80" s="340" t="s">
        <v>137</v>
      </c>
      <c r="B80" s="48">
        <v>44119</v>
      </c>
      <c r="C80" s="48">
        <v>44121</v>
      </c>
      <c r="D80" s="49">
        <v>5097</v>
      </c>
      <c r="E80" s="40" t="s">
        <v>2</v>
      </c>
      <c r="F80" s="49">
        <v>3302</v>
      </c>
      <c r="G80" s="36" t="s">
        <v>15</v>
      </c>
      <c r="H80" s="36">
        <v>75</v>
      </c>
      <c r="I80" s="45" t="s">
        <v>6</v>
      </c>
      <c r="J80" s="36" t="s">
        <v>97</v>
      </c>
      <c r="K80" s="50"/>
      <c r="L80" s="459">
        <v>305.25</v>
      </c>
      <c r="M80" s="80"/>
      <c r="N80" s="16"/>
      <c r="O80" s="16"/>
      <c r="P80" s="16"/>
      <c r="Q80" s="16"/>
      <c r="R80" s="16"/>
      <c r="S80" s="15"/>
      <c r="T80" s="15"/>
      <c r="U80" s="15"/>
      <c r="V80" s="15"/>
      <c r="W80" s="15"/>
    </row>
    <row r="81" spans="1:23" s="44" customFormat="1">
      <c r="A81" s="340"/>
      <c r="B81" s="48"/>
      <c r="C81" s="48"/>
      <c r="D81" s="49"/>
      <c r="E81" s="40" t="s">
        <v>786</v>
      </c>
      <c r="F81" s="49">
        <v>2017</v>
      </c>
      <c r="G81" s="36" t="s">
        <v>15</v>
      </c>
      <c r="H81" s="36">
        <v>200</v>
      </c>
      <c r="I81" s="45" t="s">
        <v>6</v>
      </c>
      <c r="J81" s="36" t="s">
        <v>97</v>
      </c>
      <c r="K81" s="50"/>
      <c r="L81" s="459">
        <v>800</v>
      </c>
      <c r="M81" s="246"/>
      <c r="N81" s="16"/>
      <c r="O81" s="16"/>
      <c r="P81" s="16"/>
      <c r="Q81" s="16"/>
      <c r="R81" s="16"/>
      <c r="S81" s="15"/>
      <c r="T81" s="15"/>
      <c r="U81" s="15"/>
      <c r="V81" s="15"/>
      <c r="W81" s="15"/>
    </row>
    <row r="82" spans="1:23" s="44" customFormat="1">
      <c r="A82" s="340"/>
      <c r="B82" s="48"/>
      <c r="C82" s="48"/>
      <c r="D82" s="49"/>
      <c r="E82" s="40" t="s">
        <v>2</v>
      </c>
      <c r="F82" s="49">
        <v>3303</v>
      </c>
      <c r="G82" s="36" t="s">
        <v>9</v>
      </c>
      <c r="H82" s="36">
        <v>37.5</v>
      </c>
      <c r="I82" s="45" t="s">
        <v>6</v>
      </c>
      <c r="J82" s="36" t="s">
        <v>97</v>
      </c>
      <c r="K82" s="50"/>
      <c r="L82" s="459">
        <v>443.25</v>
      </c>
      <c r="M82" s="246"/>
      <c r="N82" s="16"/>
      <c r="O82" s="16"/>
      <c r="P82" s="16"/>
      <c r="Q82" s="16"/>
      <c r="R82" s="16"/>
      <c r="S82" s="15"/>
      <c r="T82" s="15"/>
      <c r="U82" s="15"/>
      <c r="V82" s="15"/>
      <c r="W82" s="15"/>
    </row>
    <row r="83" spans="1:23">
      <c r="A83" s="239" t="s">
        <v>627</v>
      </c>
      <c r="B83" s="31">
        <v>44120</v>
      </c>
      <c r="C83" s="31">
        <v>44123</v>
      </c>
      <c r="D83" s="28">
        <v>5095</v>
      </c>
      <c r="E83" s="136" t="s">
        <v>2</v>
      </c>
      <c r="F83" s="28">
        <v>1104</v>
      </c>
      <c r="G83" s="9" t="s">
        <v>49</v>
      </c>
      <c r="H83" s="12">
        <v>16</v>
      </c>
      <c r="I83" s="25" t="s">
        <v>6</v>
      </c>
      <c r="J83" s="9" t="s">
        <v>749</v>
      </c>
      <c r="K83" s="22"/>
      <c r="L83" s="458">
        <v>352</v>
      </c>
      <c r="N83" s="16"/>
      <c r="O83" s="16"/>
      <c r="P83" s="16"/>
      <c r="Q83" s="16"/>
      <c r="R83" s="16"/>
      <c r="S83" s="15"/>
      <c r="T83" s="15"/>
      <c r="U83" s="15"/>
      <c r="V83" s="15"/>
      <c r="W83" s="15"/>
    </row>
    <row r="84" spans="1:23" s="44" customFormat="1">
      <c r="A84" s="340"/>
      <c r="B84" s="48"/>
      <c r="C84" s="48"/>
      <c r="D84" s="49"/>
      <c r="E84" s="40" t="s">
        <v>114</v>
      </c>
      <c r="F84" s="49">
        <v>2600</v>
      </c>
      <c r="G84" s="36" t="s">
        <v>200</v>
      </c>
      <c r="H84" s="36">
        <v>4</v>
      </c>
      <c r="I84" s="45" t="s">
        <v>6</v>
      </c>
      <c r="J84" s="36" t="s">
        <v>97</v>
      </c>
      <c r="K84" s="50"/>
      <c r="L84" s="459">
        <v>104</v>
      </c>
      <c r="M84" s="246"/>
      <c r="N84" s="16"/>
      <c r="O84" s="16"/>
      <c r="P84" s="16"/>
      <c r="Q84" s="16"/>
      <c r="R84" s="16"/>
      <c r="S84" s="15"/>
      <c r="T84" s="15"/>
      <c r="U84" s="15"/>
      <c r="V84" s="15"/>
      <c r="W84" s="15"/>
    </row>
    <row r="85" spans="1:23" s="44" customFormat="1">
      <c r="A85" s="340" t="s">
        <v>249</v>
      </c>
      <c r="B85" s="48">
        <v>44118</v>
      </c>
      <c r="C85" s="48"/>
      <c r="D85" s="49">
        <v>5102</v>
      </c>
      <c r="E85" s="40" t="s">
        <v>153</v>
      </c>
      <c r="F85" s="49">
        <v>3101</v>
      </c>
      <c r="G85" s="36" t="s">
        <v>21</v>
      </c>
      <c r="H85" s="36">
        <v>2</v>
      </c>
      <c r="I85" s="45" t="s">
        <v>6</v>
      </c>
      <c r="J85" s="36" t="s">
        <v>97</v>
      </c>
      <c r="K85" s="50"/>
      <c r="L85" s="459"/>
      <c r="M85" s="246"/>
      <c r="N85" s="16"/>
      <c r="O85" s="16"/>
      <c r="P85" s="16"/>
      <c r="Q85" s="16"/>
      <c r="R85" s="16"/>
      <c r="S85" s="15"/>
      <c r="T85" s="15"/>
      <c r="U85" s="15"/>
      <c r="V85" s="15"/>
      <c r="W85" s="15"/>
    </row>
    <row r="86" spans="1:23" s="44" customFormat="1">
      <c r="A86" s="340"/>
      <c r="B86" s="48"/>
      <c r="C86" s="48"/>
      <c r="D86" s="49"/>
      <c r="E86" s="40" t="s">
        <v>2</v>
      </c>
      <c r="F86" s="49">
        <v>869</v>
      </c>
      <c r="G86" s="36" t="s">
        <v>16</v>
      </c>
      <c r="H86" s="36">
        <v>15</v>
      </c>
      <c r="I86" s="45" t="s">
        <v>6</v>
      </c>
      <c r="J86" s="36" t="s">
        <v>97</v>
      </c>
      <c r="K86" s="50"/>
      <c r="L86" s="459"/>
      <c r="M86" s="246"/>
      <c r="N86" s="16"/>
      <c r="O86" s="16"/>
      <c r="P86" s="16"/>
      <c r="Q86" s="16"/>
      <c r="R86" s="16"/>
      <c r="S86" s="15"/>
      <c r="T86" s="15"/>
      <c r="U86" s="15"/>
      <c r="V86" s="15"/>
      <c r="W86" s="15"/>
    </row>
    <row r="87" spans="1:23" s="44" customFormat="1">
      <c r="A87" s="340"/>
      <c r="B87" s="48"/>
      <c r="C87" s="48"/>
      <c r="D87" s="49"/>
      <c r="E87" s="40"/>
      <c r="F87" s="49">
        <v>3102</v>
      </c>
      <c r="G87" s="36" t="s">
        <v>16</v>
      </c>
      <c r="H87" s="36">
        <v>15</v>
      </c>
      <c r="I87" s="45" t="s">
        <v>6</v>
      </c>
      <c r="J87" s="36" t="s">
        <v>97</v>
      </c>
      <c r="K87" s="50"/>
      <c r="L87" s="459"/>
      <c r="M87" s="246"/>
      <c r="N87" s="16"/>
      <c r="O87" s="16"/>
      <c r="P87" s="16"/>
      <c r="Q87" s="16"/>
      <c r="R87" s="16"/>
      <c r="S87" s="15"/>
      <c r="T87" s="15"/>
      <c r="U87" s="15"/>
      <c r="V87" s="15"/>
      <c r="W87" s="15"/>
    </row>
    <row r="88" spans="1:23" s="43" customFormat="1">
      <c r="A88" s="341"/>
      <c r="B88" s="32">
        <v>44124</v>
      </c>
      <c r="C88" s="32"/>
      <c r="D88" s="33"/>
      <c r="E88" s="34"/>
      <c r="F88" s="33">
        <v>3305</v>
      </c>
      <c r="G88" s="19" t="s">
        <v>1045</v>
      </c>
      <c r="H88" s="19">
        <v>3</v>
      </c>
      <c r="I88" s="35" t="s">
        <v>6</v>
      </c>
      <c r="J88" s="19" t="s">
        <v>749</v>
      </c>
      <c r="K88" s="21"/>
      <c r="L88" s="464">
        <v>609</v>
      </c>
      <c r="M88" s="247"/>
      <c r="N88" s="16"/>
      <c r="O88" s="16"/>
      <c r="P88" s="16"/>
      <c r="Q88" s="16"/>
      <c r="R88" s="16"/>
      <c r="S88" s="15"/>
      <c r="T88" s="15"/>
      <c r="U88" s="15"/>
      <c r="V88" s="15"/>
      <c r="W88" s="15"/>
    </row>
    <row r="89" spans="1:23" s="44" customFormat="1">
      <c r="A89" s="340" t="s">
        <v>150</v>
      </c>
      <c r="B89" s="48">
        <v>44119</v>
      </c>
      <c r="C89" s="48">
        <v>44118</v>
      </c>
      <c r="D89" s="49">
        <v>5084</v>
      </c>
      <c r="E89" s="40" t="s">
        <v>2</v>
      </c>
      <c r="F89" s="49">
        <v>869</v>
      </c>
      <c r="G89" s="36" t="s">
        <v>16</v>
      </c>
      <c r="H89" s="36">
        <v>10</v>
      </c>
      <c r="I89" s="45" t="s">
        <v>6</v>
      </c>
      <c r="J89" s="36" t="s">
        <v>97</v>
      </c>
      <c r="K89" s="50"/>
      <c r="L89" s="459"/>
      <c r="M89" s="246"/>
      <c r="N89" s="16"/>
      <c r="O89" s="16"/>
      <c r="P89" s="16"/>
      <c r="Q89" s="16"/>
      <c r="R89" s="16"/>
      <c r="S89" s="15"/>
      <c r="T89" s="15"/>
      <c r="U89" s="15"/>
      <c r="V89" s="15"/>
      <c r="W89" s="15"/>
    </row>
    <row r="90" spans="1:23" s="44" customFormat="1">
      <c r="A90" s="340"/>
      <c r="B90" s="48"/>
      <c r="C90" s="48"/>
      <c r="D90" s="49"/>
      <c r="E90" s="40" t="s">
        <v>114</v>
      </c>
      <c r="F90" s="49">
        <v>2600</v>
      </c>
      <c r="G90" s="36" t="s">
        <v>200</v>
      </c>
      <c r="H90" s="36">
        <v>8</v>
      </c>
      <c r="I90" s="45" t="s">
        <v>6</v>
      </c>
      <c r="J90" s="36" t="s">
        <v>97</v>
      </c>
      <c r="K90" s="50"/>
      <c r="L90" s="459">
        <v>305</v>
      </c>
      <c r="M90" s="246"/>
      <c r="N90" s="16"/>
      <c r="O90" s="16"/>
      <c r="P90" s="16"/>
      <c r="Q90" s="16"/>
      <c r="R90" s="16"/>
      <c r="S90" s="15"/>
      <c r="T90" s="15"/>
      <c r="U90" s="15"/>
      <c r="V90" s="15"/>
      <c r="W90" s="15"/>
    </row>
    <row r="91" spans="1:23" s="44" customFormat="1">
      <c r="A91" s="340" t="s">
        <v>910</v>
      </c>
      <c r="B91" s="48">
        <v>44110</v>
      </c>
      <c r="C91" s="48">
        <v>44110</v>
      </c>
      <c r="D91" s="49">
        <v>5116</v>
      </c>
      <c r="E91" s="40" t="s">
        <v>2</v>
      </c>
      <c r="F91" s="49">
        <v>2762</v>
      </c>
      <c r="G91" s="36" t="s">
        <v>164</v>
      </c>
      <c r="H91" s="36">
        <v>50</v>
      </c>
      <c r="I91" s="45" t="s">
        <v>6</v>
      </c>
      <c r="J91" s="36" t="s">
        <v>97</v>
      </c>
      <c r="K91" s="50"/>
      <c r="L91" s="459"/>
      <c r="M91" s="246"/>
      <c r="N91" s="16"/>
      <c r="O91" s="16"/>
      <c r="P91" s="16"/>
      <c r="Q91" s="16"/>
      <c r="R91" s="16"/>
      <c r="S91" s="15"/>
      <c r="T91" s="15"/>
      <c r="U91" s="15"/>
      <c r="V91" s="15"/>
      <c r="W91" s="15"/>
    </row>
    <row r="92" spans="1:23" s="44" customFormat="1">
      <c r="A92" s="340"/>
      <c r="B92" s="48"/>
      <c r="C92" s="48"/>
      <c r="D92" s="49"/>
      <c r="E92" s="40" t="s">
        <v>7</v>
      </c>
      <c r="F92" s="49">
        <v>2724</v>
      </c>
      <c r="G92" s="36" t="s">
        <v>164</v>
      </c>
      <c r="H92" s="36">
        <v>50</v>
      </c>
      <c r="I92" s="45" t="s">
        <v>6</v>
      </c>
      <c r="J92" s="36" t="s">
        <v>97</v>
      </c>
      <c r="K92" s="50"/>
      <c r="L92" s="459">
        <v>357.5</v>
      </c>
      <c r="M92" s="246"/>
      <c r="N92" s="16"/>
      <c r="O92" s="16"/>
      <c r="P92" s="16"/>
      <c r="Q92" s="16"/>
      <c r="R92" s="16"/>
      <c r="S92" s="15"/>
      <c r="T92" s="15"/>
      <c r="U92" s="15"/>
      <c r="V92" s="15"/>
      <c r="W92" s="15"/>
    </row>
    <row r="93" spans="1:23" s="44" customFormat="1">
      <c r="A93" s="340" t="s">
        <v>910</v>
      </c>
      <c r="B93" s="48">
        <v>44124</v>
      </c>
      <c r="C93" s="48">
        <v>44119</v>
      </c>
      <c r="D93" s="49">
        <v>5116</v>
      </c>
      <c r="E93" s="40" t="s">
        <v>2</v>
      </c>
      <c r="F93" s="49">
        <v>2762</v>
      </c>
      <c r="G93" s="36" t="s">
        <v>164</v>
      </c>
      <c r="H93" s="36">
        <v>70</v>
      </c>
      <c r="I93" s="45" t="s">
        <v>6</v>
      </c>
      <c r="J93" s="36" t="s">
        <v>97</v>
      </c>
      <c r="K93" s="50"/>
      <c r="L93" s="459">
        <v>199.5</v>
      </c>
      <c r="M93" s="246"/>
      <c r="N93" s="16"/>
      <c r="O93" s="16"/>
      <c r="P93" s="16"/>
      <c r="Q93" s="16"/>
      <c r="R93" s="16"/>
      <c r="S93" s="15"/>
      <c r="T93" s="15"/>
      <c r="U93" s="15"/>
      <c r="V93" s="15"/>
      <c r="W93" s="15"/>
    </row>
    <row r="94" spans="1:23" s="44" customFormat="1">
      <c r="A94" s="340" t="s">
        <v>910</v>
      </c>
      <c r="B94" s="48">
        <v>44110</v>
      </c>
      <c r="C94" s="48">
        <v>44110</v>
      </c>
      <c r="D94" s="49">
        <v>4982</v>
      </c>
      <c r="E94" s="40" t="s">
        <v>7</v>
      </c>
      <c r="F94" s="49">
        <v>2724</v>
      </c>
      <c r="G94" s="36" t="s">
        <v>164</v>
      </c>
      <c r="H94" s="36">
        <v>50</v>
      </c>
      <c r="I94" s="45" t="s">
        <v>6</v>
      </c>
      <c r="J94" s="36" t="s">
        <v>97</v>
      </c>
      <c r="K94" s="50"/>
      <c r="L94" s="459">
        <v>215</v>
      </c>
      <c r="M94" s="246"/>
      <c r="N94" s="16"/>
      <c r="O94" s="16"/>
      <c r="P94" s="16"/>
      <c r="Q94" s="16"/>
      <c r="R94" s="16"/>
      <c r="S94" s="15"/>
      <c r="T94" s="15"/>
      <c r="U94" s="15"/>
      <c r="V94" s="15"/>
      <c r="W94" s="15"/>
    </row>
    <row r="95" spans="1:23" s="44" customFormat="1">
      <c r="A95" s="340" t="s">
        <v>1035</v>
      </c>
      <c r="B95" s="48">
        <v>44111</v>
      </c>
      <c r="C95" s="48">
        <v>44111</v>
      </c>
      <c r="D95" s="49"/>
      <c r="E95" s="40" t="s">
        <v>1036</v>
      </c>
      <c r="F95" s="49">
        <v>2105</v>
      </c>
      <c r="G95" s="36" t="s">
        <v>38</v>
      </c>
      <c r="H95" s="36" t="s">
        <v>984</v>
      </c>
      <c r="I95" s="45" t="s">
        <v>6</v>
      </c>
      <c r="J95" s="36" t="s">
        <v>97</v>
      </c>
      <c r="K95" s="50"/>
      <c r="L95" s="459"/>
      <c r="M95" s="246"/>
      <c r="N95" s="16"/>
      <c r="O95" s="16"/>
      <c r="P95" s="16"/>
      <c r="Q95" s="16"/>
      <c r="R95" s="16"/>
      <c r="S95" s="15"/>
      <c r="T95" s="15"/>
      <c r="U95" s="15"/>
      <c r="V95" s="15"/>
      <c r="W95" s="15"/>
    </row>
    <row r="96" spans="1:23" s="44" customFormat="1">
      <c r="A96" s="340"/>
      <c r="B96" s="48"/>
      <c r="C96" s="48"/>
      <c r="D96" s="49"/>
      <c r="E96" s="40" t="s">
        <v>453</v>
      </c>
      <c r="F96" s="49">
        <v>3307</v>
      </c>
      <c r="G96" s="36" t="s">
        <v>38</v>
      </c>
      <c r="H96" s="36" t="s">
        <v>984</v>
      </c>
      <c r="I96" s="45" t="s">
        <v>6</v>
      </c>
      <c r="J96" s="36" t="s">
        <v>97</v>
      </c>
      <c r="K96" s="50"/>
      <c r="L96" s="459"/>
      <c r="M96" s="246"/>
      <c r="N96" s="16"/>
      <c r="O96" s="16"/>
      <c r="P96" s="16"/>
      <c r="Q96" s="16"/>
      <c r="R96" s="16"/>
      <c r="S96" s="15"/>
      <c r="T96" s="15"/>
      <c r="U96" s="15"/>
      <c r="V96" s="15"/>
      <c r="W96" s="15"/>
    </row>
    <row r="97" spans="1:23" s="44" customFormat="1">
      <c r="A97" s="340"/>
      <c r="B97" s="48"/>
      <c r="C97" s="48"/>
      <c r="D97" s="49"/>
      <c r="E97" s="40" t="s">
        <v>69</v>
      </c>
      <c r="F97" s="49">
        <v>2106</v>
      </c>
      <c r="G97" s="36" t="s">
        <v>38</v>
      </c>
      <c r="H97" s="36" t="s">
        <v>984</v>
      </c>
      <c r="I97" s="45" t="s">
        <v>6</v>
      </c>
      <c r="J97" s="36" t="s">
        <v>97</v>
      </c>
      <c r="K97" s="50"/>
      <c r="L97" s="459"/>
      <c r="M97" s="246"/>
      <c r="N97" s="16"/>
      <c r="O97" s="16"/>
      <c r="P97" s="16"/>
      <c r="Q97" s="16"/>
      <c r="R97" s="16"/>
      <c r="S97" s="15"/>
      <c r="T97" s="15"/>
      <c r="U97" s="15"/>
      <c r="V97" s="15"/>
      <c r="W97" s="15"/>
    </row>
    <row r="98" spans="1:23" s="44" customFormat="1">
      <c r="A98" s="340"/>
      <c r="B98" s="48"/>
      <c r="C98" s="48"/>
      <c r="D98" s="49"/>
      <c r="E98" s="40" t="s">
        <v>7</v>
      </c>
      <c r="F98" s="49">
        <v>3308</v>
      </c>
      <c r="G98" s="36" t="s">
        <v>38</v>
      </c>
      <c r="H98" s="47">
        <v>12400</v>
      </c>
      <c r="I98" s="45" t="s">
        <v>6</v>
      </c>
      <c r="J98" s="36" t="s">
        <v>97</v>
      </c>
      <c r="K98" s="50"/>
      <c r="L98" s="459"/>
      <c r="M98" s="246"/>
      <c r="N98" s="16"/>
      <c r="O98" s="16"/>
      <c r="P98" s="16"/>
      <c r="Q98" s="16"/>
      <c r="R98" s="16"/>
      <c r="S98" s="15"/>
      <c r="T98" s="15"/>
      <c r="U98" s="15"/>
      <c r="V98" s="15"/>
      <c r="W98" s="15"/>
    </row>
    <row r="99" spans="1:23" s="44" customFormat="1">
      <c r="A99" s="340" t="s">
        <v>375</v>
      </c>
      <c r="B99" s="48"/>
      <c r="C99" s="48">
        <v>44131</v>
      </c>
      <c r="D99" s="49"/>
      <c r="E99" s="40" t="s">
        <v>40</v>
      </c>
      <c r="F99" s="49">
        <v>2115</v>
      </c>
      <c r="G99" s="36" t="s">
        <v>51</v>
      </c>
      <c r="H99" s="36">
        <v>600</v>
      </c>
      <c r="I99" s="45" t="s">
        <v>6</v>
      </c>
      <c r="J99" s="36" t="s">
        <v>97</v>
      </c>
      <c r="K99" s="50"/>
      <c r="L99" s="459"/>
      <c r="M99" s="246"/>
      <c r="N99" s="16"/>
      <c r="O99" s="16"/>
      <c r="P99" s="16"/>
      <c r="Q99" s="16"/>
      <c r="R99" s="16"/>
      <c r="S99" s="15"/>
      <c r="T99" s="15"/>
      <c r="U99" s="15"/>
      <c r="V99" s="15"/>
      <c r="W99" s="15"/>
    </row>
    <row r="100" spans="1:23" s="44" customFormat="1">
      <c r="A100" s="340" t="s">
        <v>180</v>
      </c>
      <c r="B100" s="48">
        <v>44118</v>
      </c>
      <c r="C100" s="48">
        <v>44111</v>
      </c>
      <c r="D100" s="49">
        <v>5113</v>
      </c>
      <c r="E100" s="40" t="s">
        <v>2</v>
      </c>
      <c r="F100" s="49">
        <v>1098</v>
      </c>
      <c r="G100" s="36" t="s">
        <v>3</v>
      </c>
      <c r="H100" s="36">
        <v>4</v>
      </c>
      <c r="I100" s="45" t="s">
        <v>6</v>
      </c>
      <c r="J100" s="36" t="s">
        <v>97</v>
      </c>
      <c r="K100" s="50"/>
      <c r="L100" s="459">
        <v>148.47999999999999</v>
      </c>
      <c r="M100" s="246"/>
      <c r="N100" s="16"/>
      <c r="O100" s="16"/>
      <c r="P100" s="16"/>
      <c r="Q100" s="16"/>
      <c r="R100" s="16"/>
      <c r="S100" s="15"/>
      <c r="T100" s="15"/>
      <c r="U100" s="15"/>
      <c r="V100" s="15"/>
      <c r="W100" s="15"/>
    </row>
    <row r="101" spans="1:23" s="43" customFormat="1">
      <c r="A101" s="341" t="s">
        <v>973</v>
      </c>
      <c r="B101" s="32">
        <v>44120</v>
      </c>
      <c r="C101" s="32">
        <v>44111</v>
      </c>
      <c r="D101" s="33">
        <v>5118</v>
      </c>
      <c r="E101" s="34" t="s">
        <v>7</v>
      </c>
      <c r="F101" s="33">
        <v>1405</v>
      </c>
      <c r="G101" s="19" t="s">
        <v>603</v>
      </c>
      <c r="H101" s="19">
        <v>60</v>
      </c>
      <c r="I101" s="35" t="s">
        <v>6</v>
      </c>
      <c r="J101" s="19" t="s">
        <v>749</v>
      </c>
      <c r="K101" s="21"/>
      <c r="L101" s="464">
        <v>192</v>
      </c>
      <c r="M101" s="247"/>
      <c r="N101" s="16"/>
      <c r="O101" s="16"/>
      <c r="P101" s="16"/>
      <c r="Q101" s="16"/>
      <c r="R101" s="16"/>
      <c r="S101" s="15"/>
      <c r="T101" s="15"/>
      <c r="U101" s="15"/>
      <c r="V101" s="15"/>
      <c r="W101" s="15"/>
    </row>
    <row r="102" spans="1:23" s="43" customFormat="1">
      <c r="A102" s="341" t="s">
        <v>973</v>
      </c>
      <c r="B102" s="32">
        <v>44123</v>
      </c>
      <c r="C102" s="32">
        <v>44125</v>
      </c>
      <c r="D102" s="33">
        <v>5122</v>
      </c>
      <c r="E102" s="34" t="s">
        <v>44</v>
      </c>
      <c r="F102" s="33">
        <v>2781</v>
      </c>
      <c r="G102" s="19" t="s">
        <v>405</v>
      </c>
      <c r="H102" s="19">
        <v>4</v>
      </c>
      <c r="I102" s="35" t="s">
        <v>6</v>
      </c>
      <c r="J102" s="19" t="s">
        <v>749</v>
      </c>
      <c r="K102" s="21"/>
      <c r="L102" s="464">
        <v>80</v>
      </c>
      <c r="M102" s="247"/>
      <c r="N102" s="16"/>
      <c r="O102" s="16"/>
      <c r="P102" s="16"/>
      <c r="Q102" s="16"/>
      <c r="R102" s="16"/>
      <c r="S102" s="15"/>
      <c r="T102" s="15"/>
      <c r="U102" s="15"/>
      <c r="V102" s="15"/>
      <c r="W102" s="15"/>
    </row>
    <row r="103" spans="1:23" s="43" customFormat="1">
      <c r="A103" s="341" t="s">
        <v>973</v>
      </c>
      <c r="B103" s="32">
        <v>44123</v>
      </c>
      <c r="C103" s="32">
        <v>44125</v>
      </c>
      <c r="D103" s="33">
        <v>5125</v>
      </c>
      <c r="E103" s="34" t="s">
        <v>648</v>
      </c>
      <c r="F103" s="33">
        <v>3304</v>
      </c>
      <c r="G103" s="19" t="s">
        <v>21</v>
      </c>
      <c r="H103" s="19">
        <v>7</v>
      </c>
      <c r="I103" s="35" t="s">
        <v>6</v>
      </c>
      <c r="J103" s="19" t="s">
        <v>749</v>
      </c>
      <c r="K103" s="21" t="s">
        <v>1037</v>
      </c>
      <c r="L103" s="464">
        <v>385</v>
      </c>
      <c r="M103" s="247"/>
      <c r="N103" s="16"/>
      <c r="O103" s="16"/>
      <c r="P103" s="16"/>
      <c r="Q103" s="16"/>
      <c r="R103" s="16"/>
      <c r="S103" s="15"/>
      <c r="T103" s="15"/>
      <c r="U103" s="15"/>
      <c r="V103" s="15"/>
      <c r="W103" s="15"/>
    </row>
    <row r="104" spans="1:23" s="44" customFormat="1">
      <c r="A104" s="340" t="s">
        <v>973</v>
      </c>
      <c r="B104" s="48">
        <v>44123</v>
      </c>
      <c r="C104" s="48">
        <v>44117</v>
      </c>
      <c r="D104" s="49">
        <v>5129</v>
      </c>
      <c r="E104" s="40" t="s">
        <v>2</v>
      </c>
      <c r="F104" s="49">
        <v>1468</v>
      </c>
      <c r="G104" s="36" t="s">
        <v>21</v>
      </c>
      <c r="H104" s="36">
        <v>5</v>
      </c>
      <c r="I104" s="45" t="s">
        <v>6</v>
      </c>
      <c r="J104" s="36" t="s">
        <v>97</v>
      </c>
      <c r="K104" s="50"/>
      <c r="L104" s="459"/>
      <c r="M104" s="246"/>
      <c r="N104" s="16"/>
      <c r="O104" s="16"/>
      <c r="P104" s="16"/>
      <c r="Q104" s="16"/>
      <c r="R104" s="16"/>
      <c r="S104" s="15"/>
      <c r="T104" s="15"/>
      <c r="U104" s="15"/>
      <c r="V104" s="15"/>
      <c r="W104" s="15"/>
    </row>
    <row r="105" spans="1:23" s="43" customFormat="1">
      <c r="A105" s="341"/>
      <c r="B105" s="32"/>
      <c r="C105" s="32"/>
      <c r="D105" s="33"/>
      <c r="E105" s="34" t="s">
        <v>2</v>
      </c>
      <c r="F105" s="33">
        <v>753</v>
      </c>
      <c r="G105" s="19" t="s">
        <v>1052</v>
      </c>
      <c r="H105" s="19" t="s">
        <v>882</v>
      </c>
      <c r="I105" s="35" t="s">
        <v>6</v>
      </c>
      <c r="J105" s="19" t="s">
        <v>749</v>
      </c>
      <c r="K105" s="21"/>
      <c r="L105" s="464">
        <v>232.25</v>
      </c>
      <c r="M105" s="247"/>
      <c r="N105" s="16"/>
      <c r="O105" s="16"/>
      <c r="P105" s="16"/>
      <c r="Q105" s="16"/>
      <c r="R105" s="16"/>
      <c r="S105" s="15"/>
      <c r="T105" s="15"/>
      <c r="U105" s="15"/>
      <c r="V105" s="15"/>
      <c r="W105" s="15"/>
    </row>
    <row r="106" spans="1:23" s="44" customFormat="1">
      <c r="A106" s="340" t="s">
        <v>910</v>
      </c>
      <c r="B106" s="48">
        <v>44130</v>
      </c>
      <c r="C106" s="48">
        <v>44124</v>
      </c>
      <c r="D106" s="49">
        <v>5123</v>
      </c>
      <c r="E106" s="40" t="s">
        <v>2</v>
      </c>
      <c r="F106" s="49">
        <v>869</v>
      </c>
      <c r="G106" s="36" t="s">
        <v>16</v>
      </c>
      <c r="H106" s="36">
        <v>200</v>
      </c>
      <c r="I106" s="45" t="s">
        <v>6</v>
      </c>
      <c r="J106" s="36" t="s">
        <v>97</v>
      </c>
      <c r="K106" s="50"/>
      <c r="L106" s="459">
        <v>720</v>
      </c>
      <c r="M106" s="246"/>
      <c r="N106" s="16"/>
      <c r="O106" s="16"/>
      <c r="P106" s="16"/>
      <c r="Q106" s="16"/>
      <c r="R106" s="16"/>
      <c r="S106" s="15"/>
      <c r="T106" s="15"/>
      <c r="U106" s="15"/>
      <c r="V106" s="15"/>
      <c r="W106" s="15"/>
    </row>
    <row r="107" spans="1:23" s="44" customFormat="1">
      <c r="A107" s="340" t="s">
        <v>580</v>
      </c>
      <c r="B107" s="48">
        <v>44112</v>
      </c>
      <c r="C107" s="48">
        <v>44111</v>
      </c>
      <c r="D107" s="49">
        <v>5130</v>
      </c>
      <c r="E107" s="40" t="s">
        <v>2</v>
      </c>
      <c r="F107" s="49">
        <v>1397</v>
      </c>
      <c r="G107" s="36" t="s">
        <v>22</v>
      </c>
      <c r="H107" s="36">
        <v>10</v>
      </c>
      <c r="I107" s="45" t="s">
        <v>6</v>
      </c>
      <c r="J107" s="36" t="s">
        <v>97</v>
      </c>
      <c r="K107" s="50"/>
      <c r="L107" s="459">
        <v>220</v>
      </c>
      <c r="M107" s="246"/>
      <c r="N107" s="16"/>
      <c r="O107" s="16"/>
      <c r="P107" s="16"/>
      <c r="Q107" s="16"/>
      <c r="R107" s="16"/>
      <c r="S107" s="15"/>
      <c r="T107" s="15"/>
      <c r="U107" s="15"/>
      <c r="V107" s="15"/>
      <c r="W107" s="15"/>
    </row>
    <row r="108" spans="1:23" s="44" customFormat="1">
      <c r="A108" s="340" t="s">
        <v>407</v>
      </c>
      <c r="B108" s="48">
        <v>44124</v>
      </c>
      <c r="C108" s="48">
        <v>44125</v>
      </c>
      <c r="D108" s="49">
        <v>5103</v>
      </c>
      <c r="E108" s="40" t="s">
        <v>2</v>
      </c>
      <c r="F108" s="49">
        <v>1468</v>
      </c>
      <c r="G108" s="36" t="s">
        <v>21</v>
      </c>
      <c r="H108" s="36">
        <v>10</v>
      </c>
      <c r="I108" s="45" t="s">
        <v>6</v>
      </c>
      <c r="J108" s="36" t="s">
        <v>97</v>
      </c>
      <c r="K108" s="50"/>
      <c r="L108" s="459">
        <v>410</v>
      </c>
      <c r="M108" s="246"/>
      <c r="N108" s="16"/>
      <c r="O108" s="16"/>
      <c r="P108" s="16"/>
      <c r="Q108" s="16"/>
      <c r="R108" s="16"/>
      <c r="S108" s="15"/>
      <c r="T108" s="15"/>
      <c r="U108" s="15"/>
      <c r="V108" s="15"/>
      <c r="W108" s="15"/>
    </row>
    <row r="109" spans="1:23">
      <c r="A109" s="239"/>
      <c r="B109" s="31"/>
      <c r="C109" s="31"/>
      <c r="D109" s="28"/>
      <c r="E109" s="40" t="s">
        <v>2</v>
      </c>
      <c r="F109" s="49">
        <v>753</v>
      </c>
      <c r="G109" s="36" t="s">
        <v>47</v>
      </c>
      <c r="H109" s="36" t="s">
        <v>900</v>
      </c>
      <c r="I109" s="45" t="s">
        <v>6</v>
      </c>
      <c r="J109" s="36" t="s">
        <v>97</v>
      </c>
      <c r="K109" s="50"/>
      <c r="L109" s="459">
        <v>260</v>
      </c>
      <c r="N109" s="16"/>
      <c r="O109" s="16"/>
      <c r="P109" s="16"/>
      <c r="Q109" s="16"/>
      <c r="R109" s="16"/>
      <c r="S109" s="15"/>
      <c r="T109" s="15"/>
      <c r="U109" s="15"/>
      <c r="V109" s="15"/>
      <c r="W109" s="15"/>
    </row>
    <row r="110" spans="1:23" s="44" customFormat="1">
      <c r="A110" s="340" t="s">
        <v>400</v>
      </c>
      <c r="B110" s="48">
        <v>44119</v>
      </c>
      <c r="C110" s="48">
        <v>44111</v>
      </c>
      <c r="D110" s="49">
        <v>5132</v>
      </c>
      <c r="E110" s="40" t="s">
        <v>2</v>
      </c>
      <c r="F110" s="49">
        <v>908</v>
      </c>
      <c r="G110" s="36" t="s">
        <v>30</v>
      </c>
      <c r="H110" s="36" t="s">
        <v>934</v>
      </c>
      <c r="I110" s="45" t="s">
        <v>6</v>
      </c>
      <c r="J110" s="36" t="s">
        <v>97</v>
      </c>
      <c r="K110" s="50"/>
      <c r="L110" s="459">
        <v>550</v>
      </c>
      <c r="M110" s="246"/>
      <c r="N110" s="16"/>
      <c r="O110" s="16"/>
      <c r="P110" s="16"/>
      <c r="Q110" s="16"/>
      <c r="R110" s="16"/>
      <c r="S110" s="15"/>
      <c r="T110" s="15"/>
      <c r="U110" s="15"/>
      <c r="V110" s="15"/>
      <c r="W110" s="15"/>
    </row>
    <row r="111" spans="1:23">
      <c r="A111" s="340" t="s">
        <v>201</v>
      </c>
      <c r="B111" s="48">
        <v>44120</v>
      </c>
      <c r="C111" s="48">
        <v>44112</v>
      </c>
      <c r="D111" s="49">
        <v>5143</v>
      </c>
      <c r="E111" s="40" t="s">
        <v>1043</v>
      </c>
      <c r="F111" s="49">
        <v>3306</v>
      </c>
      <c r="G111" s="36" t="s">
        <v>22</v>
      </c>
      <c r="H111" s="36">
        <v>20</v>
      </c>
      <c r="I111" s="45" t="s">
        <v>6</v>
      </c>
      <c r="J111" s="36" t="s">
        <v>97</v>
      </c>
      <c r="K111" s="50"/>
      <c r="L111" s="459">
        <v>170</v>
      </c>
      <c r="N111" s="16"/>
      <c r="O111" s="16"/>
      <c r="P111" s="16"/>
      <c r="Q111" s="16"/>
      <c r="R111" s="16"/>
      <c r="S111" s="15"/>
      <c r="T111" s="15"/>
      <c r="U111" s="15"/>
      <c r="V111" s="15"/>
      <c r="W111" s="15"/>
    </row>
    <row r="112" spans="1:23">
      <c r="A112" s="340"/>
      <c r="B112" s="48"/>
      <c r="C112" s="48"/>
      <c r="D112" s="49"/>
      <c r="E112" s="40" t="s">
        <v>216</v>
      </c>
      <c r="F112" s="49">
        <v>2908</v>
      </c>
      <c r="G112" s="36" t="s">
        <v>22</v>
      </c>
      <c r="H112" s="36">
        <v>20</v>
      </c>
      <c r="I112" s="45" t="s">
        <v>6</v>
      </c>
      <c r="J112" s="36" t="s">
        <v>97</v>
      </c>
      <c r="K112" s="50"/>
      <c r="L112" s="459"/>
      <c r="N112" s="16"/>
      <c r="O112" s="16"/>
      <c r="P112" s="16"/>
      <c r="Q112" s="16"/>
      <c r="R112" s="16"/>
      <c r="S112" s="15"/>
      <c r="T112" s="15"/>
      <c r="U112" s="15"/>
      <c r="V112" s="15"/>
      <c r="W112" s="15"/>
    </row>
    <row r="113" spans="1:23">
      <c r="A113" s="340" t="s">
        <v>1044</v>
      </c>
      <c r="B113" s="48">
        <v>44119</v>
      </c>
      <c r="C113" s="48">
        <v>44112</v>
      </c>
      <c r="D113" s="49">
        <v>5145</v>
      </c>
      <c r="E113" s="40" t="s">
        <v>2</v>
      </c>
      <c r="F113" s="49">
        <v>1126</v>
      </c>
      <c r="G113" s="36" t="s">
        <v>57</v>
      </c>
      <c r="H113" s="36">
        <v>10</v>
      </c>
      <c r="I113" s="45" t="s">
        <v>6</v>
      </c>
      <c r="J113" s="36" t="s">
        <v>97</v>
      </c>
      <c r="K113" s="50"/>
      <c r="L113" s="459">
        <v>680</v>
      </c>
      <c r="N113" s="16"/>
      <c r="O113" s="16"/>
      <c r="P113" s="16"/>
      <c r="Q113" s="16"/>
      <c r="R113" s="16"/>
      <c r="S113" s="15"/>
      <c r="T113" s="15"/>
      <c r="U113" s="15"/>
      <c r="V113" s="15"/>
      <c r="W113" s="15"/>
    </row>
    <row r="114" spans="1:23" s="44" customFormat="1">
      <c r="A114" s="340" t="s">
        <v>601</v>
      </c>
      <c r="B114" s="48">
        <v>44123</v>
      </c>
      <c r="C114" s="48">
        <v>44112</v>
      </c>
      <c r="D114" s="49">
        <v>5147</v>
      </c>
      <c r="E114" s="40" t="s">
        <v>2</v>
      </c>
      <c r="F114" s="49">
        <v>1126</v>
      </c>
      <c r="G114" s="36" t="s">
        <v>57</v>
      </c>
      <c r="H114" s="36">
        <v>8</v>
      </c>
      <c r="I114" s="45" t="s">
        <v>6</v>
      </c>
      <c r="J114" s="36" t="s">
        <v>97</v>
      </c>
      <c r="K114" s="50"/>
      <c r="L114" s="459">
        <v>576</v>
      </c>
      <c r="M114" s="246"/>
      <c r="N114" s="16"/>
      <c r="O114" s="16"/>
      <c r="P114" s="16"/>
      <c r="Q114" s="16"/>
      <c r="R114" s="16"/>
      <c r="S114" s="15"/>
      <c r="T114" s="15"/>
      <c r="U114" s="15"/>
      <c r="V114" s="15"/>
      <c r="W114" s="15"/>
    </row>
    <row r="115" spans="1:23" s="44" customFormat="1">
      <c r="A115" s="340" t="s">
        <v>472</v>
      </c>
      <c r="B115" s="48">
        <v>44124</v>
      </c>
      <c r="C115" s="48">
        <v>44124</v>
      </c>
      <c r="D115" s="49">
        <v>5141</v>
      </c>
      <c r="E115" s="40" t="s">
        <v>2</v>
      </c>
      <c r="F115" s="49">
        <v>2039</v>
      </c>
      <c r="G115" s="36" t="s">
        <v>29</v>
      </c>
      <c r="H115" s="36" t="s">
        <v>870</v>
      </c>
      <c r="I115" s="45" t="s">
        <v>6</v>
      </c>
      <c r="J115" s="36" t="s">
        <v>97</v>
      </c>
      <c r="K115" s="50"/>
      <c r="L115" s="459">
        <v>684</v>
      </c>
      <c r="M115" s="246"/>
      <c r="N115" s="16"/>
      <c r="O115" s="16"/>
      <c r="P115" s="16"/>
      <c r="Q115" s="16"/>
      <c r="R115" s="16"/>
      <c r="S115" s="15"/>
      <c r="T115" s="15"/>
      <c r="U115" s="15"/>
      <c r="V115" s="15"/>
      <c r="W115" s="15"/>
    </row>
    <row r="116" spans="1:23" s="43" customFormat="1">
      <c r="A116" s="341"/>
      <c r="B116" s="32"/>
      <c r="C116" s="32"/>
      <c r="D116" s="33"/>
      <c r="E116" s="34" t="s">
        <v>7</v>
      </c>
      <c r="F116" s="33">
        <v>2807</v>
      </c>
      <c r="G116" s="19" t="s">
        <v>79</v>
      </c>
      <c r="H116" s="19" t="s">
        <v>882</v>
      </c>
      <c r="I116" s="35" t="s">
        <v>6</v>
      </c>
      <c r="J116" s="19" t="s">
        <v>749</v>
      </c>
      <c r="K116" s="21"/>
      <c r="L116" s="464">
        <v>252.5</v>
      </c>
      <c r="M116" s="247"/>
      <c r="N116" s="16"/>
      <c r="O116" s="16"/>
      <c r="P116" s="16"/>
      <c r="Q116" s="16"/>
      <c r="R116" s="16"/>
      <c r="S116" s="15"/>
      <c r="T116" s="15"/>
      <c r="U116" s="15"/>
      <c r="V116" s="15"/>
      <c r="W116" s="15"/>
    </row>
    <row r="117" spans="1:23" s="44" customFormat="1">
      <c r="A117" s="340" t="s">
        <v>175</v>
      </c>
      <c r="B117" s="48">
        <v>44123</v>
      </c>
      <c r="C117" s="48">
        <v>44122</v>
      </c>
      <c r="D117" s="49">
        <v>5149</v>
      </c>
      <c r="E117" s="40" t="s">
        <v>2</v>
      </c>
      <c r="F117" s="49">
        <v>2264</v>
      </c>
      <c r="G117" s="36" t="s">
        <v>4</v>
      </c>
      <c r="H117" s="36" t="s">
        <v>938</v>
      </c>
      <c r="I117" s="45" t="s">
        <v>6</v>
      </c>
      <c r="J117" s="36" t="s">
        <v>97</v>
      </c>
      <c r="K117" s="50"/>
      <c r="L117" s="459">
        <v>1050</v>
      </c>
      <c r="M117" s="246"/>
      <c r="N117" s="16"/>
      <c r="O117" s="16"/>
      <c r="P117" s="16"/>
      <c r="Q117" s="16"/>
      <c r="R117" s="16"/>
      <c r="S117" s="15"/>
      <c r="T117" s="15"/>
      <c r="U117" s="15"/>
      <c r="V117" s="15"/>
      <c r="W117" s="15"/>
    </row>
    <row r="118" spans="1:23" s="44" customFormat="1">
      <c r="A118" s="340" t="s">
        <v>1046</v>
      </c>
      <c r="B118" s="48">
        <v>44123</v>
      </c>
      <c r="C118" s="48">
        <v>44119</v>
      </c>
      <c r="D118" s="49">
        <v>5152</v>
      </c>
      <c r="E118" s="40" t="s">
        <v>2</v>
      </c>
      <c r="F118" s="49">
        <v>879</v>
      </c>
      <c r="G118" s="36" t="s">
        <v>17</v>
      </c>
      <c r="H118" s="36" t="s">
        <v>1065</v>
      </c>
      <c r="I118" s="45" t="s">
        <v>6</v>
      </c>
      <c r="J118" s="36" t="s">
        <v>97</v>
      </c>
      <c r="K118" s="50"/>
      <c r="L118" s="459">
        <v>441</v>
      </c>
      <c r="M118" s="246"/>
      <c r="N118" s="16"/>
      <c r="O118" s="16"/>
      <c r="P118" s="16"/>
      <c r="Q118" s="16"/>
      <c r="R118" s="16"/>
      <c r="S118" s="15"/>
      <c r="T118" s="15"/>
      <c r="U118" s="15"/>
      <c r="V118" s="15"/>
      <c r="W118" s="15"/>
    </row>
    <row r="119" spans="1:23" s="44" customFormat="1">
      <c r="A119" s="340" t="s">
        <v>380</v>
      </c>
      <c r="B119" s="48">
        <v>44123</v>
      </c>
      <c r="C119" s="48">
        <v>44119</v>
      </c>
      <c r="D119" s="49">
        <v>5155</v>
      </c>
      <c r="E119" s="40" t="s">
        <v>2</v>
      </c>
      <c r="F119" s="49">
        <v>2515</v>
      </c>
      <c r="G119" s="36" t="s">
        <v>35</v>
      </c>
      <c r="H119" s="36">
        <v>10</v>
      </c>
      <c r="I119" s="45" t="s">
        <v>6</v>
      </c>
      <c r="J119" s="36" t="s">
        <v>97</v>
      </c>
      <c r="K119" s="50"/>
      <c r="L119" s="459">
        <v>125</v>
      </c>
      <c r="M119" s="246"/>
      <c r="N119" s="16"/>
      <c r="O119" s="16"/>
      <c r="P119" s="16"/>
      <c r="Q119" s="16"/>
      <c r="R119" s="16"/>
      <c r="S119" s="15"/>
      <c r="T119" s="15"/>
      <c r="U119" s="15"/>
      <c r="V119" s="15"/>
      <c r="W119" s="15"/>
    </row>
    <row r="120" spans="1:23" s="44" customFormat="1">
      <c r="A120" s="340" t="s">
        <v>779</v>
      </c>
      <c r="B120" s="48">
        <v>44123</v>
      </c>
      <c r="C120" s="48">
        <v>44119</v>
      </c>
      <c r="D120" s="49">
        <v>5159</v>
      </c>
      <c r="E120" s="40" t="s">
        <v>2</v>
      </c>
      <c r="F120" s="49">
        <v>753</v>
      </c>
      <c r="G120" s="36" t="s">
        <v>47</v>
      </c>
      <c r="H120" s="36" t="s">
        <v>1063</v>
      </c>
      <c r="I120" s="45" t="s">
        <v>6</v>
      </c>
      <c r="J120" s="36" t="s">
        <v>97</v>
      </c>
      <c r="K120" s="50"/>
      <c r="L120" s="459">
        <v>520</v>
      </c>
      <c r="M120" s="246"/>
      <c r="N120" s="16"/>
      <c r="O120" s="16"/>
      <c r="P120" s="16"/>
      <c r="Q120" s="16"/>
      <c r="R120" s="16"/>
      <c r="S120" s="15"/>
      <c r="T120" s="15"/>
      <c r="U120" s="15"/>
      <c r="V120" s="15"/>
      <c r="W120" s="15"/>
    </row>
    <row r="121" spans="1:23" s="44" customFormat="1">
      <c r="A121" s="340" t="s">
        <v>68</v>
      </c>
      <c r="B121" s="48">
        <v>44123</v>
      </c>
      <c r="C121" s="48">
        <v>44118</v>
      </c>
      <c r="D121" s="49">
        <v>5160</v>
      </c>
      <c r="E121" s="40" t="s">
        <v>2</v>
      </c>
      <c r="F121" s="49">
        <v>1960</v>
      </c>
      <c r="G121" s="36" t="s">
        <v>13</v>
      </c>
      <c r="H121" s="36">
        <v>21</v>
      </c>
      <c r="I121" s="45" t="s">
        <v>6</v>
      </c>
      <c r="J121" s="36" t="s">
        <v>97</v>
      </c>
      <c r="K121" s="50"/>
      <c r="L121" s="459">
        <v>426.3</v>
      </c>
      <c r="M121" s="246"/>
      <c r="N121" s="16"/>
      <c r="O121" s="16"/>
      <c r="P121" s="16"/>
      <c r="Q121" s="16"/>
      <c r="R121" s="16"/>
      <c r="S121" s="15"/>
      <c r="T121" s="15"/>
      <c r="U121" s="15"/>
      <c r="V121" s="15"/>
      <c r="W121" s="15"/>
    </row>
    <row r="122" spans="1:23" s="44" customFormat="1">
      <c r="A122" s="340" t="s">
        <v>580</v>
      </c>
      <c r="B122" s="48">
        <v>44123</v>
      </c>
      <c r="C122" s="48">
        <v>44119</v>
      </c>
      <c r="D122" s="49">
        <v>5171</v>
      </c>
      <c r="E122" s="40" t="s">
        <v>2</v>
      </c>
      <c r="F122" s="49">
        <v>1397</v>
      </c>
      <c r="G122" s="36" t="s">
        <v>22</v>
      </c>
      <c r="H122" s="36">
        <v>10</v>
      </c>
      <c r="I122" s="45" t="s">
        <v>6</v>
      </c>
      <c r="J122" s="36" t="s">
        <v>97</v>
      </c>
      <c r="K122" s="50"/>
      <c r="L122" s="459">
        <v>220</v>
      </c>
      <c r="M122" s="246"/>
      <c r="N122" s="16"/>
      <c r="O122" s="16"/>
      <c r="P122" s="16"/>
      <c r="Q122" s="16"/>
      <c r="R122" s="16"/>
      <c r="S122" s="15"/>
      <c r="T122" s="15"/>
      <c r="U122" s="15"/>
      <c r="V122" s="15"/>
      <c r="W122" s="15"/>
    </row>
    <row r="123" spans="1:23" s="43" customFormat="1">
      <c r="A123" s="341"/>
      <c r="B123" s="32">
        <v>44118</v>
      </c>
      <c r="C123" s="32"/>
      <c r="D123" s="33"/>
      <c r="E123" s="34"/>
      <c r="F123" s="33">
        <v>3129</v>
      </c>
      <c r="G123" s="19" t="s">
        <v>613</v>
      </c>
      <c r="H123" s="19">
        <v>4</v>
      </c>
      <c r="I123" s="35" t="s">
        <v>6</v>
      </c>
      <c r="J123" s="19" t="s">
        <v>749</v>
      </c>
      <c r="K123" s="21"/>
      <c r="L123" s="464"/>
      <c r="M123" s="247"/>
      <c r="N123" s="16"/>
      <c r="O123" s="16"/>
      <c r="P123" s="16"/>
      <c r="Q123" s="16"/>
      <c r="R123" s="16"/>
      <c r="S123" s="15"/>
      <c r="T123" s="15"/>
      <c r="U123" s="15"/>
      <c r="V123" s="15"/>
      <c r="W123" s="15"/>
    </row>
    <row r="124" spans="1:23" s="44" customFormat="1">
      <c r="A124" s="340" t="s">
        <v>973</v>
      </c>
      <c r="B124" s="48">
        <v>44113</v>
      </c>
      <c r="C124" s="48">
        <v>44113</v>
      </c>
      <c r="D124" s="49">
        <v>5185</v>
      </c>
      <c r="E124" s="40" t="s">
        <v>2</v>
      </c>
      <c r="F124" s="49">
        <v>855</v>
      </c>
      <c r="G124" s="36" t="s">
        <v>38</v>
      </c>
      <c r="H124" s="36">
        <v>30</v>
      </c>
      <c r="I124" s="45" t="s">
        <v>6</v>
      </c>
      <c r="J124" s="36" t="s">
        <v>97</v>
      </c>
      <c r="K124" s="50"/>
      <c r="L124" s="459">
        <v>229.5</v>
      </c>
      <c r="M124" s="246"/>
      <c r="N124" s="16"/>
      <c r="O124" s="16"/>
      <c r="P124" s="16"/>
      <c r="Q124" s="16"/>
      <c r="R124" s="16"/>
      <c r="S124" s="15"/>
      <c r="T124" s="15"/>
      <c r="U124" s="15"/>
      <c r="V124" s="15"/>
      <c r="W124" s="15"/>
    </row>
    <row r="125" spans="1:23" s="42" customFormat="1">
      <c r="A125" s="340" t="s">
        <v>1048</v>
      </c>
      <c r="B125" s="48">
        <v>44124</v>
      </c>
      <c r="C125" s="48">
        <v>44118</v>
      </c>
      <c r="D125" s="49">
        <v>5184</v>
      </c>
      <c r="E125" s="40" t="s">
        <v>2</v>
      </c>
      <c r="F125" s="49">
        <v>838</v>
      </c>
      <c r="G125" s="36" t="s">
        <v>5</v>
      </c>
      <c r="H125" s="36">
        <v>10</v>
      </c>
      <c r="I125" s="45" t="s">
        <v>6</v>
      </c>
      <c r="J125" s="36" t="s">
        <v>97</v>
      </c>
      <c r="K125" s="50"/>
      <c r="L125" s="459">
        <v>295</v>
      </c>
      <c r="M125" s="80"/>
      <c r="N125" s="16"/>
      <c r="O125" s="16"/>
      <c r="P125" s="16"/>
      <c r="Q125" s="16"/>
      <c r="R125" s="16"/>
      <c r="S125" s="15"/>
      <c r="T125" s="15"/>
      <c r="U125" s="15"/>
      <c r="V125" s="15"/>
      <c r="W125" s="15"/>
    </row>
    <row r="126" spans="1:23" s="42" customFormat="1">
      <c r="A126" s="340" t="s">
        <v>175</v>
      </c>
      <c r="B126" s="48">
        <v>44130</v>
      </c>
      <c r="C126" s="48">
        <v>44130</v>
      </c>
      <c r="D126" s="49">
        <v>5190</v>
      </c>
      <c r="E126" s="40" t="s">
        <v>2</v>
      </c>
      <c r="F126" s="49">
        <v>2264</v>
      </c>
      <c r="G126" s="36" t="s">
        <v>4</v>
      </c>
      <c r="H126" s="36" t="s">
        <v>938</v>
      </c>
      <c r="I126" s="45" t="s">
        <v>6</v>
      </c>
      <c r="J126" s="36" t="s">
        <v>97</v>
      </c>
      <c r="K126" s="50"/>
      <c r="L126" s="459">
        <v>1050</v>
      </c>
      <c r="M126" s="80"/>
      <c r="N126" s="16"/>
      <c r="O126" s="16"/>
      <c r="P126" s="16"/>
      <c r="Q126" s="16"/>
      <c r="R126" s="16"/>
      <c r="S126" s="15"/>
      <c r="T126" s="15"/>
      <c r="U126" s="15"/>
      <c r="V126" s="15"/>
      <c r="W126" s="15"/>
    </row>
    <row r="127" spans="1:23" s="42" customFormat="1">
      <c r="A127" s="340" t="s">
        <v>175</v>
      </c>
      <c r="B127" s="48"/>
      <c r="C127" s="48">
        <v>44118</v>
      </c>
      <c r="D127" s="49">
        <v>5190</v>
      </c>
      <c r="E127" s="40" t="s">
        <v>2</v>
      </c>
      <c r="F127" s="49">
        <v>2264</v>
      </c>
      <c r="G127" s="36" t="s">
        <v>4</v>
      </c>
      <c r="H127" s="36">
        <v>7</v>
      </c>
      <c r="I127" s="45" t="s">
        <v>6</v>
      </c>
      <c r="J127" s="36" t="s">
        <v>97</v>
      </c>
      <c r="K127" s="50"/>
      <c r="L127" s="459">
        <v>122.5</v>
      </c>
      <c r="M127" s="80"/>
      <c r="N127" s="16"/>
      <c r="O127" s="16"/>
      <c r="P127" s="16"/>
      <c r="Q127" s="16"/>
      <c r="R127" s="16"/>
      <c r="S127" s="15"/>
      <c r="T127" s="15"/>
      <c r="U127" s="15"/>
      <c r="V127" s="15"/>
      <c r="W127" s="15"/>
    </row>
    <row r="128" spans="1:23" s="42" customFormat="1">
      <c r="A128" s="340" t="s">
        <v>1049</v>
      </c>
      <c r="B128" s="48">
        <v>44125</v>
      </c>
      <c r="C128" s="48">
        <v>44124</v>
      </c>
      <c r="D128" s="49">
        <v>5192</v>
      </c>
      <c r="E128" s="40" t="s">
        <v>2</v>
      </c>
      <c r="F128" s="49">
        <v>1614</v>
      </c>
      <c r="G128" s="36" t="s">
        <v>52</v>
      </c>
      <c r="H128" s="36">
        <v>40</v>
      </c>
      <c r="I128" s="45" t="s">
        <v>6</v>
      </c>
      <c r="J128" s="36" t="s">
        <v>97</v>
      </c>
      <c r="K128" s="50"/>
      <c r="L128" s="459">
        <v>480</v>
      </c>
      <c r="M128" s="80"/>
      <c r="N128" s="16"/>
      <c r="O128" s="16"/>
      <c r="P128" s="16"/>
      <c r="Q128" s="16"/>
      <c r="R128" s="16"/>
      <c r="S128" s="15"/>
      <c r="T128" s="15"/>
      <c r="U128" s="15"/>
      <c r="V128" s="15"/>
      <c r="W128" s="15"/>
    </row>
    <row r="129" spans="1:23" s="42" customFormat="1">
      <c r="A129" s="340" t="s">
        <v>1050</v>
      </c>
      <c r="B129" s="48">
        <v>44125</v>
      </c>
      <c r="C129" s="48">
        <v>44118</v>
      </c>
      <c r="D129" s="49">
        <v>5094</v>
      </c>
      <c r="E129" s="40" t="s">
        <v>2</v>
      </c>
      <c r="F129" s="49">
        <v>855</v>
      </c>
      <c r="G129" s="36" t="s">
        <v>38</v>
      </c>
      <c r="H129" s="36">
        <v>4</v>
      </c>
      <c r="I129" s="45" t="s">
        <v>6</v>
      </c>
      <c r="J129" s="36" t="s">
        <v>97</v>
      </c>
      <c r="K129" s="50"/>
      <c r="L129" s="459">
        <v>68</v>
      </c>
      <c r="M129" s="80"/>
      <c r="N129" s="16"/>
      <c r="O129" s="16"/>
      <c r="P129" s="16"/>
      <c r="Q129" s="16"/>
      <c r="R129" s="16"/>
      <c r="S129" s="15"/>
      <c r="T129" s="15"/>
      <c r="U129" s="15"/>
      <c r="V129" s="15"/>
      <c r="W129" s="15"/>
    </row>
    <row r="130" spans="1:23" s="42" customFormat="1">
      <c r="A130" s="340" t="s">
        <v>1051</v>
      </c>
      <c r="B130" s="48">
        <v>44125</v>
      </c>
      <c r="C130" s="48">
        <v>44118</v>
      </c>
      <c r="D130" s="49">
        <v>5195</v>
      </c>
      <c r="E130" s="40" t="s">
        <v>2</v>
      </c>
      <c r="F130" s="49">
        <v>869</v>
      </c>
      <c r="G130" s="36" t="s">
        <v>16</v>
      </c>
      <c r="H130" s="36">
        <v>20</v>
      </c>
      <c r="I130" s="45" t="s">
        <v>6</v>
      </c>
      <c r="J130" s="36" t="s">
        <v>97</v>
      </c>
      <c r="K130" s="50"/>
      <c r="L130" s="459">
        <v>240</v>
      </c>
      <c r="M130" s="80"/>
      <c r="N130" s="16"/>
      <c r="O130" s="16"/>
      <c r="P130" s="16"/>
      <c r="Q130" s="16"/>
      <c r="R130" s="16"/>
      <c r="S130" s="15"/>
      <c r="T130" s="15"/>
      <c r="U130" s="15"/>
      <c r="V130" s="15"/>
      <c r="W130" s="15"/>
    </row>
    <row r="131" spans="1:23" s="42" customFormat="1">
      <c r="A131" s="340" t="s">
        <v>370</v>
      </c>
      <c r="B131" s="48">
        <v>44125</v>
      </c>
      <c r="C131" s="48">
        <v>44118</v>
      </c>
      <c r="D131" s="49">
        <v>5198</v>
      </c>
      <c r="E131" s="40" t="s">
        <v>2</v>
      </c>
      <c r="F131" s="49">
        <v>1098</v>
      </c>
      <c r="G131" s="36" t="s">
        <v>3</v>
      </c>
      <c r="H131" s="36">
        <v>40</v>
      </c>
      <c r="I131" s="45" t="s">
        <v>6</v>
      </c>
      <c r="J131" s="36" t="s">
        <v>97</v>
      </c>
      <c r="K131" s="50"/>
      <c r="L131" s="459">
        <v>1200</v>
      </c>
      <c r="M131" s="80"/>
      <c r="N131" s="16"/>
      <c r="O131" s="16"/>
      <c r="P131" s="16"/>
      <c r="Q131" s="16"/>
      <c r="R131" s="16"/>
      <c r="S131" s="15"/>
      <c r="T131" s="15"/>
      <c r="U131" s="15"/>
      <c r="V131" s="15"/>
      <c r="W131" s="15"/>
    </row>
    <row r="132" spans="1:23" s="42" customFormat="1">
      <c r="A132" s="340" t="s">
        <v>973</v>
      </c>
      <c r="B132" s="48">
        <v>44124</v>
      </c>
      <c r="C132" s="48">
        <v>44119</v>
      </c>
      <c r="D132" s="49">
        <v>5116</v>
      </c>
      <c r="E132" s="40" t="s">
        <v>2</v>
      </c>
      <c r="F132" s="49">
        <v>2762</v>
      </c>
      <c r="G132" s="36" t="s">
        <v>164</v>
      </c>
      <c r="H132" s="36">
        <v>70</v>
      </c>
      <c r="I132" s="45" t="s">
        <v>6</v>
      </c>
      <c r="J132" s="36" t="s">
        <v>97</v>
      </c>
      <c r="K132" s="50"/>
      <c r="L132" s="459">
        <v>199.5</v>
      </c>
      <c r="M132" s="80"/>
      <c r="N132" s="16"/>
      <c r="O132" s="16"/>
      <c r="P132" s="16"/>
      <c r="Q132" s="16"/>
      <c r="R132" s="16"/>
      <c r="S132" s="15"/>
      <c r="T132" s="15"/>
      <c r="U132" s="15"/>
      <c r="V132" s="15"/>
      <c r="W132" s="15"/>
    </row>
    <row r="133" spans="1:23" s="42" customFormat="1">
      <c r="A133" s="340" t="s">
        <v>1035</v>
      </c>
      <c r="B133" s="48">
        <v>44117</v>
      </c>
      <c r="C133" s="48">
        <v>44117</v>
      </c>
      <c r="D133" s="49">
        <v>5219</v>
      </c>
      <c r="E133" s="40" t="s">
        <v>428</v>
      </c>
      <c r="F133" s="49">
        <v>3308</v>
      </c>
      <c r="G133" s="36" t="s">
        <v>38</v>
      </c>
      <c r="H133" s="36" t="s">
        <v>1053</v>
      </c>
      <c r="I133" s="45" t="s">
        <v>6</v>
      </c>
      <c r="J133" s="36" t="s">
        <v>97</v>
      </c>
      <c r="K133" s="50" t="s">
        <v>1054</v>
      </c>
      <c r="L133" s="459">
        <v>262.60000000000002</v>
      </c>
      <c r="M133" s="80"/>
      <c r="N133" s="16"/>
      <c r="O133" s="16"/>
      <c r="P133" s="16"/>
      <c r="Q133" s="16"/>
      <c r="R133" s="16"/>
      <c r="S133" s="15"/>
      <c r="T133" s="15"/>
      <c r="U133" s="15"/>
      <c r="V133" s="15"/>
      <c r="W133" s="15"/>
    </row>
    <row r="134" spans="1:23" s="42" customFormat="1">
      <c r="A134" s="340" t="s">
        <v>400</v>
      </c>
      <c r="B134" s="48">
        <v>44126</v>
      </c>
      <c r="C134" s="48">
        <v>44125</v>
      </c>
      <c r="D134" s="49">
        <v>5204</v>
      </c>
      <c r="E134" s="40" t="s">
        <v>216</v>
      </c>
      <c r="F134" s="49">
        <v>2581</v>
      </c>
      <c r="G134" s="36" t="s">
        <v>21</v>
      </c>
      <c r="H134" s="36">
        <v>25</v>
      </c>
      <c r="I134" s="45" t="s">
        <v>6</v>
      </c>
      <c r="J134" s="36" t="s">
        <v>97</v>
      </c>
      <c r="K134" s="50"/>
      <c r="L134" s="459">
        <v>697.5</v>
      </c>
      <c r="M134" s="80"/>
      <c r="N134" s="16"/>
      <c r="O134" s="16"/>
      <c r="P134" s="16"/>
      <c r="Q134" s="16"/>
      <c r="R134" s="16"/>
      <c r="S134" s="15"/>
      <c r="T134" s="15"/>
      <c r="U134" s="15"/>
      <c r="V134" s="15"/>
      <c r="W134" s="15"/>
    </row>
    <row r="135" spans="1:23" s="42" customFormat="1">
      <c r="A135" s="340" t="s">
        <v>1057</v>
      </c>
      <c r="B135" s="48">
        <v>44126</v>
      </c>
      <c r="C135" s="48">
        <v>44119</v>
      </c>
      <c r="D135" s="49">
        <v>5210</v>
      </c>
      <c r="E135" s="40" t="s">
        <v>2</v>
      </c>
      <c r="F135" s="49">
        <v>2515</v>
      </c>
      <c r="G135" s="36" t="s">
        <v>35</v>
      </c>
      <c r="H135" s="36" t="s">
        <v>849</v>
      </c>
      <c r="I135" s="45" t="s">
        <v>6</v>
      </c>
      <c r="J135" s="36" t="s">
        <v>97</v>
      </c>
      <c r="K135" s="50"/>
      <c r="L135" s="459">
        <v>108.75</v>
      </c>
      <c r="M135" s="80"/>
      <c r="N135" s="16"/>
      <c r="O135" s="16"/>
      <c r="P135" s="16"/>
      <c r="Q135" s="16"/>
      <c r="R135" s="16"/>
      <c r="S135" s="15"/>
      <c r="T135" s="15"/>
      <c r="U135" s="15"/>
      <c r="V135" s="15"/>
      <c r="W135" s="15"/>
    </row>
    <row r="136" spans="1:23" s="42" customFormat="1">
      <c r="A136" s="340" t="s">
        <v>163</v>
      </c>
      <c r="B136" s="48">
        <v>44126</v>
      </c>
      <c r="C136" s="48">
        <v>44118</v>
      </c>
      <c r="D136" s="49">
        <v>5211</v>
      </c>
      <c r="E136" s="40" t="s">
        <v>2</v>
      </c>
      <c r="F136" s="49">
        <v>838</v>
      </c>
      <c r="G136" s="36" t="s">
        <v>5</v>
      </c>
      <c r="H136" s="36">
        <v>10</v>
      </c>
      <c r="I136" s="45" t="s">
        <v>6</v>
      </c>
      <c r="J136" s="36" t="s">
        <v>97</v>
      </c>
      <c r="K136" s="50"/>
      <c r="L136" s="459">
        <v>300</v>
      </c>
      <c r="M136" s="80"/>
      <c r="N136" s="16"/>
      <c r="O136" s="16"/>
      <c r="P136" s="16"/>
      <c r="Q136" s="16"/>
      <c r="R136" s="16"/>
      <c r="S136" s="15"/>
      <c r="T136" s="15"/>
      <c r="U136" s="15"/>
      <c r="V136" s="15"/>
      <c r="W136" s="15"/>
    </row>
    <row r="137" spans="1:23" s="42" customFormat="1">
      <c r="A137" s="340" t="s">
        <v>973</v>
      </c>
      <c r="B137" s="48">
        <v>44126</v>
      </c>
      <c r="C137" s="48">
        <v>44119</v>
      </c>
      <c r="D137" s="49">
        <v>5213</v>
      </c>
      <c r="E137" s="40" t="s">
        <v>2</v>
      </c>
      <c r="F137" s="49">
        <v>753</v>
      </c>
      <c r="G137" s="36" t="s">
        <v>47</v>
      </c>
      <c r="H137" s="36" t="s">
        <v>882</v>
      </c>
      <c r="I137" s="45" t="s">
        <v>6</v>
      </c>
      <c r="J137" s="36" t="s">
        <v>97</v>
      </c>
      <c r="K137" s="50"/>
      <c r="L137" s="459">
        <v>100</v>
      </c>
      <c r="M137" s="80"/>
      <c r="N137" s="16"/>
      <c r="O137" s="16"/>
      <c r="P137" s="16"/>
      <c r="Q137" s="16"/>
      <c r="R137" s="16"/>
      <c r="S137" s="15"/>
      <c r="T137" s="15"/>
      <c r="U137" s="15"/>
      <c r="V137" s="15"/>
      <c r="W137" s="15"/>
    </row>
    <row r="138" spans="1:23" s="42" customFormat="1">
      <c r="A138" s="340" t="s">
        <v>250</v>
      </c>
      <c r="B138" s="48">
        <v>44120</v>
      </c>
      <c r="C138" s="48">
        <v>44119</v>
      </c>
      <c r="D138" s="49">
        <v>5215</v>
      </c>
      <c r="E138" s="40" t="s">
        <v>7</v>
      </c>
      <c r="F138" s="49">
        <v>2467</v>
      </c>
      <c r="G138" s="36" t="s">
        <v>63</v>
      </c>
      <c r="H138" s="36" t="s">
        <v>908</v>
      </c>
      <c r="I138" s="45" t="s">
        <v>6</v>
      </c>
      <c r="J138" s="36" t="s">
        <v>97</v>
      </c>
      <c r="K138" s="50"/>
      <c r="L138" s="459">
        <v>412.24</v>
      </c>
      <c r="M138" s="80"/>
      <c r="N138" s="16"/>
      <c r="O138" s="16"/>
      <c r="P138" s="16"/>
      <c r="Q138" s="16"/>
      <c r="R138" s="16"/>
      <c r="S138" s="15"/>
      <c r="T138" s="15"/>
      <c r="U138" s="15"/>
      <c r="V138" s="15"/>
      <c r="W138" s="15"/>
    </row>
    <row r="139" spans="1:23" s="42" customFormat="1">
      <c r="A139" s="340"/>
      <c r="B139" s="48"/>
      <c r="C139" s="48"/>
      <c r="D139" s="49"/>
      <c r="E139" s="40" t="s">
        <v>7</v>
      </c>
      <c r="F139" s="49">
        <v>1607</v>
      </c>
      <c r="G139" s="36" t="s">
        <v>19</v>
      </c>
      <c r="H139" s="36">
        <v>3</v>
      </c>
      <c r="I139" s="45" t="s">
        <v>6</v>
      </c>
      <c r="J139" s="36" t="s">
        <v>97</v>
      </c>
      <c r="K139" s="50"/>
      <c r="L139" s="459">
        <v>84</v>
      </c>
      <c r="M139" s="80"/>
      <c r="N139" s="16"/>
      <c r="O139" s="16"/>
      <c r="P139" s="16"/>
      <c r="Q139" s="16"/>
      <c r="R139" s="16"/>
      <c r="S139" s="15"/>
      <c r="T139" s="15"/>
      <c r="U139" s="15"/>
      <c r="V139" s="15"/>
      <c r="W139" s="15"/>
    </row>
    <row r="140" spans="1:23" s="42" customFormat="1">
      <c r="A140" s="340" t="s">
        <v>973</v>
      </c>
      <c r="B140" s="48">
        <v>44126</v>
      </c>
      <c r="C140" s="48">
        <v>44126</v>
      </c>
      <c r="D140" s="49">
        <v>5221</v>
      </c>
      <c r="E140" s="40" t="s">
        <v>2</v>
      </c>
      <c r="F140" s="49">
        <v>8222</v>
      </c>
      <c r="G140" s="36" t="s">
        <v>19</v>
      </c>
      <c r="H140" s="36">
        <v>51</v>
      </c>
      <c r="I140" s="45" t="s">
        <v>6</v>
      </c>
      <c r="J140" s="36" t="s">
        <v>97</v>
      </c>
      <c r="K140" s="50"/>
      <c r="L140" s="459">
        <v>610</v>
      </c>
      <c r="M140" s="80"/>
      <c r="N140" s="16"/>
      <c r="O140" s="16"/>
      <c r="P140" s="16"/>
      <c r="Q140" s="16"/>
      <c r="R140" s="16"/>
      <c r="S140" s="15"/>
      <c r="T140" s="15"/>
      <c r="U140" s="15"/>
      <c r="V140" s="15"/>
      <c r="W140" s="15"/>
    </row>
    <row r="141" spans="1:23" s="42" customFormat="1">
      <c r="A141" s="340" t="s">
        <v>973</v>
      </c>
      <c r="B141" s="48">
        <v>44126</v>
      </c>
      <c r="C141" s="48">
        <v>44119</v>
      </c>
      <c r="D141" s="49">
        <v>5222</v>
      </c>
      <c r="E141" s="40" t="s">
        <v>2</v>
      </c>
      <c r="F141" s="49">
        <v>1126</v>
      </c>
      <c r="G141" s="36" t="s">
        <v>57</v>
      </c>
      <c r="H141" s="36" t="s">
        <v>1066</v>
      </c>
      <c r="I141" s="45" t="s">
        <v>6</v>
      </c>
      <c r="J141" s="36" t="s">
        <v>97</v>
      </c>
      <c r="K141" s="50"/>
      <c r="L141" s="459">
        <v>105.9</v>
      </c>
      <c r="M141" s="80"/>
      <c r="N141" s="16"/>
      <c r="O141" s="16"/>
      <c r="P141" s="16"/>
      <c r="Q141" s="16"/>
      <c r="R141" s="16"/>
      <c r="S141" s="15"/>
      <c r="T141" s="15"/>
      <c r="U141" s="15"/>
      <c r="V141" s="15"/>
      <c r="W141" s="15"/>
    </row>
    <row r="142" spans="1:23" s="42" customFormat="1">
      <c r="A142" s="340" t="s">
        <v>973</v>
      </c>
      <c r="B142" s="48">
        <v>44126</v>
      </c>
      <c r="C142" s="48">
        <v>44123</v>
      </c>
      <c r="D142" s="49">
        <v>5224</v>
      </c>
      <c r="E142" s="40" t="s">
        <v>2</v>
      </c>
      <c r="F142" s="49">
        <v>869</v>
      </c>
      <c r="G142" s="36" t="s">
        <v>16</v>
      </c>
      <c r="H142" s="36">
        <v>200</v>
      </c>
      <c r="I142" s="45" t="s">
        <v>6</v>
      </c>
      <c r="J142" s="36" t="s">
        <v>97</v>
      </c>
      <c r="K142" s="50"/>
      <c r="L142" s="459">
        <v>720</v>
      </c>
      <c r="M142" s="80"/>
      <c r="N142" s="16"/>
      <c r="O142" s="16"/>
      <c r="P142" s="16"/>
      <c r="Q142" s="16"/>
      <c r="R142" s="16"/>
      <c r="S142" s="15"/>
      <c r="T142" s="15"/>
      <c r="U142" s="15"/>
      <c r="V142" s="15"/>
      <c r="W142" s="15"/>
    </row>
    <row r="143" spans="1:23" s="42" customFormat="1">
      <c r="A143" s="340" t="s">
        <v>1058</v>
      </c>
      <c r="B143" s="48">
        <v>44127</v>
      </c>
      <c r="C143" s="48">
        <v>44118</v>
      </c>
      <c r="D143" s="49">
        <v>5226</v>
      </c>
      <c r="E143" s="40" t="s">
        <v>428</v>
      </c>
      <c r="F143" s="49">
        <v>2560</v>
      </c>
      <c r="G143" s="36" t="s">
        <v>5</v>
      </c>
      <c r="H143" s="36">
        <v>3</v>
      </c>
      <c r="I143" s="45" t="s">
        <v>6</v>
      </c>
      <c r="J143" s="36" t="s">
        <v>97</v>
      </c>
      <c r="K143" s="50"/>
      <c r="L143" s="459">
        <v>135.6</v>
      </c>
      <c r="M143" s="80"/>
      <c r="N143" s="16"/>
      <c r="O143" s="16"/>
      <c r="P143" s="16"/>
      <c r="Q143" s="16"/>
      <c r="R143" s="16"/>
      <c r="S143" s="15"/>
      <c r="T143" s="15"/>
      <c r="U143" s="15"/>
      <c r="V143" s="15"/>
      <c r="W143" s="15"/>
    </row>
    <row r="144" spans="1:23" s="42" customFormat="1">
      <c r="A144" s="340" t="s">
        <v>973</v>
      </c>
      <c r="B144" s="48">
        <v>44127</v>
      </c>
      <c r="C144" s="48">
        <v>44126</v>
      </c>
      <c r="D144" s="49">
        <v>5227</v>
      </c>
      <c r="E144" s="40" t="s">
        <v>2</v>
      </c>
      <c r="F144" s="49">
        <v>1468</v>
      </c>
      <c r="G144" s="36" t="s">
        <v>1064</v>
      </c>
      <c r="H144" s="36">
        <v>5</v>
      </c>
      <c r="I144" s="45" t="s">
        <v>6</v>
      </c>
      <c r="J144" s="36" t="s">
        <v>97</v>
      </c>
      <c r="K144" s="50"/>
      <c r="L144" s="459">
        <v>144.5</v>
      </c>
      <c r="M144" s="80"/>
      <c r="N144" s="16"/>
      <c r="O144" s="16"/>
      <c r="P144" s="16"/>
      <c r="Q144" s="16"/>
      <c r="R144" s="16"/>
      <c r="S144" s="15"/>
      <c r="T144" s="15"/>
      <c r="U144" s="15"/>
      <c r="V144" s="15"/>
      <c r="W144" s="15"/>
    </row>
    <row r="145" spans="1:23" s="42" customFormat="1">
      <c r="A145" s="340" t="s">
        <v>1061</v>
      </c>
      <c r="B145" s="48">
        <v>44118</v>
      </c>
      <c r="C145" s="48">
        <v>44118</v>
      </c>
      <c r="D145" s="49">
        <v>0</v>
      </c>
      <c r="E145" s="40" t="s">
        <v>2</v>
      </c>
      <c r="F145" s="49">
        <v>1869</v>
      </c>
      <c r="G145" s="36" t="s">
        <v>15</v>
      </c>
      <c r="H145" s="36">
        <v>85</v>
      </c>
      <c r="I145" s="45" t="s">
        <v>6</v>
      </c>
      <c r="J145" s="36" t="s">
        <v>97</v>
      </c>
      <c r="K145" s="50"/>
      <c r="L145" s="459">
        <v>0</v>
      </c>
      <c r="M145" s="80"/>
      <c r="N145" s="16"/>
      <c r="O145" s="16"/>
      <c r="P145" s="16"/>
      <c r="Q145" s="16"/>
      <c r="R145" s="16"/>
      <c r="S145" s="15"/>
      <c r="T145" s="15"/>
      <c r="U145" s="15"/>
      <c r="V145" s="15"/>
      <c r="W145" s="15"/>
    </row>
    <row r="146" spans="1:23" s="42" customFormat="1">
      <c r="A146" s="340"/>
      <c r="B146" s="48"/>
      <c r="C146" s="48"/>
      <c r="D146" s="49"/>
      <c r="E146" s="40"/>
      <c r="F146" s="49">
        <v>2266</v>
      </c>
      <c r="G146" s="36" t="s">
        <v>9</v>
      </c>
      <c r="H146" s="36">
        <v>4.5</v>
      </c>
      <c r="I146" s="45" t="s">
        <v>6</v>
      </c>
      <c r="J146" s="36" t="s">
        <v>97</v>
      </c>
      <c r="K146" s="50"/>
      <c r="L146" s="459">
        <v>0</v>
      </c>
      <c r="M146" s="80"/>
      <c r="N146" s="16"/>
      <c r="O146" s="16"/>
      <c r="P146" s="16"/>
      <c r="Q146" s="16"/>
      <c r="R146" s="16"/>
      <c r="S146" s="15"/>
      <c r="T146" s="15"/>
      <c r="U146" s="15"/>
      <c r="V146" s="15"/>
      <c r="W146" s="15"/>
    </row>
    <row r="147" spans="1:23" s="42" customFormat="1">
      <c r="A147" s="340" t="s">
        <v>592</v>
      </c>
      <c r="B147" s="48">
        <v>44135</v>
      </c>
      <c r="C147" s="48">
        <v>44125</v>
      </c>
      <c r="D147" s="49">
        <v>5229</v>
      </c>
      <c r="E147" s="40" t="s">
        <v>2</v>
      </c>
      <c r="F147" s="49">
        <v>1087</v>
      </c>
      <c r="G147" s="36" t="s">
        <v>46</v>
      </c>
      <c r="H147" s="36">
        <v>60</v>
      </c>
      <c r="I147" s="45" t="s">
        <v>6</v>
      </c>
      <c r="J147" s="36" t="s">
        <v>97</v>
      </c>
      <c r="K147" s="50"/>
      <c r="L147" s="459">
        <v>630</v>
      </c>
      <c r="M147" s="80"/>
      <c r="N147" s="16"/>
      <c r="O147" s="16"/>
      <c r="P147" s="16"/>
      <c r="Q147" s="16"/>
      <c r="R147" s="16"/>
      <c r="S147" s="15"/>
      <c r="T147" s="15"/>
      <c r="U147" s="15"/>
      <c r="V147" s="15"/>
      <c r="W147" s="15"/>
    </row>
    <row r="148" spans="1:23" s="42" customFormat="1">
      <c r="A148" s="340" t="s">
        <v>1035</v>
      </c>
      <c r="B148" s="48">
        <v>44123</v>
      </c>
      <c r="C148" s="48">
        <v>44123</v>
      </c>
      <c r="D148" s="49">
        <v>5236</v>
      </c>
      <c r="E148" s="40" t="s">
        <v>428</v>
      </c>
      <c r="F148" s="49">
        <v>3308</v>
      </c>
      <c r="G148" s="36" t="s">
        <v>38</v>
      </c>
      <c r="H148" s="36" t="s">
        <v>1069</v>
      </c>
      <c r="I148" s="45" t="s">
        <v>6</v>
      </c>
      <c r="J148" s="36" t="s">
        <v>97</v>
      </c>
      <c r="K148" s="50"/>
      <c r="L148" s="459">
        <v>780</v>
      </c>
      <c r="M148" s="80"/>
      <c r="N148" s="16"/>
      <c r="O148" s="16"/>
      <c r="P148" s="16"/>
      <c r="Q148" s="16"/>
      <c r="R148" s="16"/>
      <c r="S148" s="15"/>
      <c r="T148" s="15"/>
      <c r="U148" s="15"/>
      <c r="V148" s="15"/>
      <c r="W148" s="15"/>
    </row>
    <row r="149" spans="1:23" s="42" customFormat="1">
      <c r="A149" s="340" t="s">
        <v>1062</v>
      </c>
      <c r="B149" s="48">
        <v>44130</v>
      </c>
      <c r="C149" s="48">
        <v>44124</v>
      </c>
      <c r="D149" s="49">
        <v>5247</v>
      </c>
      <c r="E149" s="40" t="s">
        <v>2</v>
      </c>
      <c r="F149" s="49">
        <v>414</v>
      </c>
      <c r="G149" s="36" t="s">
        <v>89</v>
      </c>
      <c r="H149" s="36">
        <v>30</v>
      </c>
      <c r="I149" s="45" t="s">
        <v>6</v>
      </c>
      <c r="J149" s="36" t="s">
        <v>97</v>
      </c>
      <c r="K149" s="50"/>
      <c r="L149" s="459">
        <v>264</v>
      </c>
      <c r="M149" s="80"/>
      <c r="N149" s="16"/>
      <c r="O149" s="16"/>
      <c r="P149" s="16"/>
      <c r="Q149" s="16"/>
      <c r="R149" s="16"/>
      <c r="S149" s="15"/>
      <c r="T149" s="15"/>
      <c r="U149" s="15"/>
      <c r="V149" s="15"/>
      <c r="W149" s="15"/>
    </row>
    <row r="150" spans="1:23" s="42" customFormat="1">
      <c r="A150" s="340" t="s">
        <v>124</v>
      </c>
      <c r="B150" s="48">
        <v>44127</v>
      </c>
      <c r="C150" s="48">
        <v>44123</v>
      </c>
      <c r="D150" s="49">
        <v>4499</v>
      </c>
      <c r="E150" s="40" t="s">
        <v>2</v>
      </c>
      <c r="F150" s="49">
        <v>885</v>
      </c>
      <c r="G150" s="36" t="s">
        <v>32</v>
      </c>
      <c r="H150" s="36" t="s">
        <v>867</v>
      </c>
      <c r="I150" s="45" t="s">
        <v>6</v>
      </c>
      <c r="J150" s="36" t="s">
        <v>97</v>
      </c>
      <c r="K150" s="50"/>
      <c r="L150" s="459">
        <v>1200</v>
      </c>
      <c r="M150" s="80"/>
      <c r="N150" s="16"/>
      <c r="O150" s="16"/>
      <c r="P150" s="16"/>
      <c r="Q150" s="16"/>
      <c r="R150" s="16"/>
      <c r="S150" s="15"/>
      <c r="T150" s="15"/>
      <c r="U150" s="15"/>
      <c r="V150" s="15"/>
      <c r="W150" s="15"/>
    </row>
    <row r="151" spans="1:23" s="42" customFormat="1">
      <c r="A151" s="340" t="s">
        <v>370</v>
      </c>
      <c r="B151" s="48">
        <v>44131</v>
      </c>
      <c r="C151" s="48">
        <v>44127</v>
      </c>
      <c r="D151" s="49">
        <v>5257</v>
      </c>
      <c r="E151" s="40" t="s">
        <v>2</v>
      </c>
      <c r="F151" s="49">
        <v>1098</v>
      </c>
      <c r="G151" s="36" t="s">
        <v>3</v>
      </c>
      <c r="H151" s="36">
        <v>40</v>
      </c>
      <c r="I151" s="45" t="s">
        <v>6</v>
      </c>
      <c r="J151" s="36" t="s">
        <v>97</v>
      </c>
      <c r="K151" s="50"/>
      <c r="L151" s="459">
        <v>1200</v>
      </c>
      <c r="M151" s="80"/>
      <c r="N151" s="16"/>
      <c r="O151" s="16"/>
      <c r="P151" s="16"/>
      <c r="Q151" s="16"/>
      <c r="R151" s="16"/>
      <c r="S151" s="15"/>
      <c r="T151" s="15"/>
      <c r="U151" s="15"/>
      <c r="V151" s="15"/>
      <c r="W151" s="15"/>
    </row>
    <row r="152" spans="1:23" s="42" customFormat="1">
      <c r="A152" s="340" t="s">
        <v>370</v>
      </c>
      <c r="B152" s="48">
        <v>44135</v>
      </c>
      <c r="C152" s="48">
        <v>44132</v>
      </c>
      <c r="D152" s="49">
        <v>5259</v>
      </c>
      <c r="E152" s="40" t="s">
        <v>2</v>
      </c>
      <c r="F152" s="49">
        <v>1098</v>
      </c>
      <c r="G152" s="36" t="s">
        <v>3</v>
      </c>
      <c r="H152" s="36">
        <v>40</v>
      </c>
      <c r="I152" s="45" t="s">
        <v>6</v>
      </c>
      <c r="J152" s="36" t="s">
        <v>97</v>
      </c>
      <c r="K152" s="50"/>
      <c r="L152" s="459">
        <v>1200</v>
      </c>
      <c r="M152" s="80"/>
      <c r="N152" s="16"/>
      <c r="O152" s="16"/>
      <c r="P152" s="16"/>
      <c r="Q152" s="16"/>
      <c r="R152" s="16"/>
      <c r="S152" s="15"/>
      <c r="T152" s="15"/>
      <c r="U152" s="15"/>
      <c r="V152" s="15"/>
      <c r="W152" s="15"/>
    </row>
    <row r="153" spans="1:23" s="42" customFormat="1">
      <c r="A153" s="340" t="s">
        <v>1067</v>
      </c>
      <c r="B153" s="48">
        <v>44131</v>
      </c>
      <c r="C153" s="48">
        <v>44127</v>
      </c>
      <c r="D153" s="49">
        <v>5260</v>
      </c>
      <c r="E153" s="40" t="s">
        <v>216</v>
      </c>
      <c r="F153" s="49">
        <v>2590</v>
      </c>
      <c r="G153" s="36" t="s">
        <v>5</v>
      </c>
      <c r="H153" s="36">
        <v>6</v>
      </c>
      <c r="I153" s="45" t="s">
        <v>6</v>
      </c>
      <c r="J153" s="36" t="s">
        <v>97</v>
      </c>
      <c r="K153" s="50" t="s">
        <v>991</v>
      </c>
      <c r="L153" s="459">
        <v>170</v>
      </c>
      <c r="M153" s="80"/>
      <c r="N153" s="16"/>
      <c r="O153" s="16"/>
      <c r="P153" s="16"/>
      <c r="Q153" s="16"/>
      <c r="R153" s="16"/>
      <c r="S153" s="15"/>
      <c r="T153" s="15"/>
      <c r="U153" s="15"/>
      <c r="V153" s="15"/>
      <c r="W153" s="15"/>
    </row>
    <row r="154" spans="1:23" s="44" customFormat="1">
      <c r="A154" s="340" t="s">
        <v>67</v>
      </c>
      <c r="B154" s="48">
        <v>44135</v>
      </c>
      <c r="C154" s="48">
        <v>44125</v>
      </c>
      <c r="D154" s="49">
        <v>5264</v>
      </c>
      <c r="E154" s="40" t="s">
        <v>2</v>
      </c>
      <c r="F154" s="49">
        <v>1862</v>
      </c>
      <c r="G154" s="36" t="s">
        <v>20</v>
      </c>
      <c r="H154" s="36">
        <v>10</v>
      </c>
      <c r="I154" s="45" t="s">
        <v>6</v>
      </c>
      <c r="J154" s="36" t="s">
        <v>97</v>
      </c>
      <c r="K154" s="50"/>
      <c r="L154" s="459">
        <v>239</v>
      </c>
      <c r="M154" s="246"/>
      <c r="N154" s="16"/>
      <c r="O154" s="16"/>
      <c r="P154" s="16"/>
      <c r="Q154" s="16"/>
      <c r="R154" s="16"/>
      <c r="S154" s="15"/>
      <c r="T154" s="15"/>
      <c r="U154" s="15"/>
      <c r="V154" s="15"/>
      <c r="W154" s="15"/>
    </row>
    <row r="155" spans="1:23" s="44" customFormat="1">
      <c r="A155" s="340" t="s">
        <v>407</v>
      </c>
      <c r="B155" s="48">
        <v>44132</v>
      </c>
      <c r="C155" s="48">
        <v>44132</v>
      </c>
      <c r="D155" s="49">
        <v>5281</v>
      </c>
      <c r="E155" s="40" t="s">
        <v>2</v>
      </c>
      <c r="F155" s="49">
        <v>1555</v>
      </c>
      <c r="G155" s="36" t="s">
        <v>22</v>
      </c>
      <c r="H155" s="36">
        <v>100</v>
      </c>
      <c r="I155" s="45" t="s">
        <v>6</v>
      </c>
      <c r="J155" s="36" t="s">
        <v>97</v>
      </c>
      <c r="K155" s="50"/>
      <c r="L155" s="459">
        <v>800</v>
      </c>
      <c r="M155" s="246"/>
      <c r="N155" s="16"/>
      <c r="O155" s="16"/>
      <c r="P155" s="16"/>
      <c r="Q155" s="16"/>
      <c r="R155" s="16"/>
      <c r="S155" s="15"/>
      <c r="T155" s="15"/>
      <c r="U155" s="15"/>
      <c r="V155" s="15"/>
      <c r="W155" s="15"/>
    </row>
    <row r="156" spans="1:23" s="44" customFormat="1">
      <c r="A156" s="340" t="s">
        <v>519</v>
      </c>
      <c r="B156" s="48">
        <v>44132</v>
      </c>
      <c r="C156" s="48">
        <v>44125</v>
      </c>
      <c r="D156" s="49">
        <v>5282</v>
      </c>
      <c r="E156" s="40" t="s">
        <v>216</v>
      </c>
      <c r="F156" s="49">
        <v>3314</v>
      </c>
      <c r="G156" s="36" t="s">
        <v>5</v>
      </c>
      <c r="H156" s="36" t="s">
        <v>1070</v>
      </c>
      <c r="I156" s="45" t="s">
        <v>6</v>
      </c>
      <c r="J156" s="36" t="s">
        <v>97</v>
      </c>
      <c r="K156" s="50"/>
      <c r="L156" s="459">
        <v>4.8</v>
      </c>
      <c r="M156" s="246"/>
      <c r="N156" s="16"/>
      <c r="O156" s="16"/>
      <c r="P156" s="16"/>
      <c r="Q156" s="16"/>
      <c r="R156" s="16"/>
      <c r="S156" s="15"/>
      <c r="T156" s="15"/>
      <c r="U156" s="15"/>
      <c r="V156" s="15"/>
      <c r="W156" s="15"/>
    </row>
    <row r="157" spans="1:23" s="44" customFormat="1">
      <c r="A157" s="340" t="s">
        <v>272</v>
      </c>
      <c r="B157" s="48">
        <v>44125</v>
      </c>
      <c r="C157" s="48">
        <v>44124</v>
      </c>
      <c r="D157" s="49">
        <v>5286</v>
      </c>
      <c r="E157" s="40" t="s">
        <v>428</v>
      </c>
      <c r="F157" s="49">
        <v>2468</v>
      </c>
      <c r="G157" s="36" t="s">
        <v>63</v>
      </c>
      <c r="H157" s="36">
        <v>4</v>
      </c>
      <c r="I157" s="45" t="s">
        <v>6</v>
      </c>
      <c r="J157" s="36" t="s">
        <v>97</v>
      </c>
      <c r="K157" s="50"/>
      <c r="L157" s="459">
        <v>208</v>
      </c>
      <c r="M157" s="246"/>
      <c r="N157" s="16"/>
      <c r="O157" s="16"/>
      <c r="P157" s="16"/>
      <c r="Q157" s="16"/>
      <c r="R157" s="16"/>
      <c r="S157" s="15"/>
      <c r="T157" s="15"/>
      <c r="U157" s="15"/>
      <c r="V157" s="15"/>
      <c r="W157" s="15"/>
    </row>
    <row r="158" spans="1:23" s="44" customFormat="1">
      <c r="A158" s="340" t="s">
        <v>394</v>
      </c>
      <c r="B158" s="48">
        <v>44133</v>
      </c>
      <c r="C158" s="48">
        <v>44126</v>
      </c>
      <c r="D158" s="49">
        <v>5287</v>
      </c>
      <c r="E158" s="40" t="s">
        <v>2</v>
      </c>
      <c r="F158" s="49">
        <v>1468</v>
      </c>
      <c r="G158" s="36" t="s">
        <v>21</v>
      </c>
      <c r="H158" s="36">
        <v>10</v>
      </c>
      <c r="I158" s="45" t="s">
        <v>6</v>
      </c>
      <c r="J158" s="36" t="s">
        <v>97</v>
      </c>
      <c r="K158" s="50"/>
      <c r="L158" s="459">
        <v>550</v>
      </c>
      <c r="M158" s="246"/>
      <c r="N158" s="16"/>
      <c r="O158" s="16"/>
      <c r="P158" s="16"/>
      <c r="Q158" s="16"/>
      <c r="R158" s="16"/>
      <c r="S158" s="15"/>
      <c r="T158" s="15"/>
      <c r="U158" s="15"/>
      <c r="V158" s="15"/>
      <c r="W158" s="15"/>
    </row>
    <row r="159" spans="1:23" s="44" customFormat="1">
      <c r="A159" s="340" t="s">
        <v>1073</v>
      </c>
      <c r="B159" s="48">
        <v>44135</v>
      </c>
      <c r="C159" s="48">
        <v>44126</v>
      </c>
      <c r="D159" s="49">
        <v>5307</v>
      </c>
      <c r="E159" s="40" t="s">
        <v>2</v>
      </c>
      <c r="F159" s="49">
        <v>1397</v>
      </c>
      <c r="G159" s="36" t="s">
        <v>22</v>
      </c>
      <c r="H159" s="36">
        <v>15</v>
      </c>
      <c r="I159" s="45" t="s">
        <v>6</v>
      </c>
      <c r="J159" s="36" t="s">
        <v>97</v>
      </c>
      <c r="K159" s="50"/>
      <c r="L159" s="459">
        <v>157.5</v>
      </c>
      <c r="M159" s="246"/>
      <c r="N159" s="16"/>
      <c r="O159" s="16"/>
      <c r="P159" s="16"/>
      <c r="Q159" s="16"/>
      <c r="R159" s="16"/>
      <c r="S159" s="15"/>
      <c r="T159" s="15"/>
      <c r="U159" s="15"/>
      <c r="V159" s="15"/>
      <c r="W159" s="15"/>
    </row>
    <row r="160" spans="1:23" s="44" customFormat="1">
      <c r="A160" s="340" t="s">
        <v>485</v>
      </c>
      <c r="B160" s="48">
        <v>44134</v>
      </c>
      <c r="C160" s="48">
        <v>44131</v>
      </c>
      <c r="D160" s="49">
        <v>5316</v>
      </c>
      <c r="E160" s="40" t="s">
        <v>2</v>
      </c>
      <c r="F160" s="49">
        <v>2039</v>
      </c>
      <c r="G160" s="36" t="s">
        <v>29</v>
      </c>
      <c r="H160" s="36">
        <v>81</v>
      </c>
      <c r="I160" s="45" t="s">
        <v>6</v>
      </c>
      <c r="J160" s="36" t="s">
        <v>97</v>
      </c>
      <c r="K160" s="50"/>
      <c r="L160" s="459">
        <v>1080</v>
      </c>
      <c r="M160" s="246"/>
      <c r="N160" s="16"/>
      <c r="O160" s="16"/>
      <c r="P160" s="16"/>
      <c r="Q160" s="16"/>
      <c r="R160" s="16"/>
      <c r="S160" s="15"/>
      <c r="T160" s="15"/>
      <c r="U160" s="15"/>
      <c r="V160" s="15"/>
      <c r="W160" s="15"/>
    </row>
    <row r="161" spans="1:23" s="44" customFormat="1">
      <c r="A161" s="340" t="s">
        <v>1076</v>
      </c>
      <c r="B161" s="48">
        <v>44134</v>
      </c>
      <c r="C161" s="48">
        <v>44127</v>
      </c>
      <c r="D161" s="49">
        <v>5317</v>
      </c>
      <c r="E161" s="40" t="s">
        <v>2</v>
      </c>
      <c r="F161" s="49">
        <v>753</v>
      </c>
      <c r="G161" s="36" t="s">
        <v>47</v>
      </c>
      <c r="H161" s="36" t="s">
        <v>882</v>
      </c>
      <c r="I161" s="45" t="s">
        <v>6</v>
      </c>
      <c r="J161" s="36" t="s">
        <v>97</v>
      </c>
      <c r="K161" s="50"/>
      <c r="L161" s="459">
        <v>143.15</v>
      </c>
      <c r="M161" s="246"/>
      <c r="N161" s="16"/>
      <c r="O161" s="16"/>
      <c r="P161" s="16"/>
      <c r="Q161" s="16"/>
      <c r="R161" s="16"/>
      <c r="S161" s="15"/>
      <c r="T161" s="15"/>
      <c r="U161" s="15"/>
      <c r="V161" s="15"/>
      <c r="W161" s="15"/>
    </row>
    <row r="162" spans="1:23" s="44" customFormat="1">
      <c r="A162" s="340" t="s">
        <v>973</v>
      </c>
      <c r="B162" s="48">
        <v>44134</v>
      </c>
      <c r="C162" s="48">
        <v>44130</v>
      </c>
      <c r="D162" s="49">
        <v>5332</v>
      </c>
      <c r="E162" s="40" t="s">
        <v>2</v>
      </c>
      <c r="F162" s="49">
        <v>879</v>
      </c>
      <c r="G162" s="36" t="s">
        <v>17</v>
      </c>
      <c r="H162" s="36" t="s">
        <v>1078</v>
      </c>
      <c r="I162" s="45" t="s">
        <v>6</v>
      </c>
      <c r="J162" s="36" t="s">
        <v>97</v>
      </c>
      <c r="K162" s="50"/>
      <c r="L162" s="459">
        <v>161.69999999999999</v>
      </c>
      <c r="M162" s="246"/>
      <c r="N162" s="16"/>
      <c r="O162" s="16"/>
      <c r="P162" s="16"/>
      <c r="Q162" s="16"/>
      <c r="R162" s="16"/>
      <c r="S162" s="15"/>
      <c r="T162" s="15"/>
      <c r="U162" s="15"/>
      <c r="V162" s="15"/>
      <c r="W162" s="15"/>
    </row>
    <row r="163" spans="1:23" s="44" customFormat="1">
      <c r="A163" s="340" t="s">
        <v>508</v>
      </c>
      <c r="B163" s="48">
        <v>44134</v>
      </c>
      <c r="C163" s="48">
        <v>44130</v>
      </c>
      <c r="D163" s="49">
        <v>5341</v>
      </c>
      <c r="E163" s="40" t="s">
        <v>2</v>
      </c>
      <c r="F163" s="49">
        <v>753</v>
      </c>
      <c r="G163" s="36" t="s">
        <v>47</v>
      </c>
      <c r="H163" s="36" t="s">
        <v>905</v>
      </c>
      <c r="I163" s="45" t="s">
        <v>6</v>
      </c>
      <c r="J163" s="36" t="s">
        <v>97</v>
      </c>
      <c r="K163" s="50"/>
      <c r="L163" s="459">
        <v>91.2</v>
      </c>
      <c r="M163" s="246"/>
      <c r="N163" s="16"/>
      <c r="O163" s="16"/>
      <c r="P163" s="16"/>
      <c r="Q163" s="16"/>
      <c r="R163" s="16"/>
      <c r="S163" s="15"/>
      <c r="T163" s="15"/>
      <c r="U163" s="15"/>
      <c r="V163" s="15"/>
      <c r="W163" s="15"/>
    </row>
    <row r="164" spans="1:23" s="44" customFormat="1">
      <c r="A164" s="340" t="s">
        <v>1035</v>
      </c>
      <c r="B164" s="48">
        <v>44134</v>
      </c>
      <c r="C164" s="48">
        <v>44132</v>
      </c>
      <c r="D164" s="49">
        <v>5346</v>
      </c>
      <c r="E164" s="40" t="s">
        <v>428</v>
      </c>
      <c r="F164" s="49">
        <v>3308</v>
      </c>
      <c r="G164" s="36" t="s">
        <v>38</v>
      </c>
      <c r="H164" s="36" t="s">
        <v>1084</v>
      </c>
      <c r="I164" s="45" t="s">
        <v>6</v>
      </c>
      <c r="J164" s="36" t="s">
        <v>97</v>
      </c>
      <c r="K164" s="50" t="s">
        <v>991</v>
      </c>
      <c r="L164" s="459">
        <v>834.6</v>
      </c>
      <c r="M164" s="246"/>
      <c r="N164" s="16"/>
      <c r="O164" s="16"/>
      <c r="P164" s="16"/>
      <c r="Q164" s="16"/>
      <c r="R164" s="16"/>
      <c r="S164" s="15"/>
      <c r="T164" s="15"/>
      <c r="U164" s="15"/>
      <c r="V164" s="15"/>
      <c r="W164" s="15"/>
    </row>
    <row r="165" spans="1:23" s="44" customFormat="1">
      <c r="A165" s="340" t="s">
        <v>1079</v>
      </c>
      <c r="B165" s="48">
        <v>44134</v>
      </c>
      <c r="C165" s="48">
        <v>44131</v>
      </c>
      <c r="D165" s="49">
        <v>5336</v>
      </c>
      <c r="E165" s="40" t="s">
        <v>671</v>
      </c>
      <c r="F165" s="49">
        <v>3330</v>
      </c>
      <c r="G165" s="36" t="s">
        <v>22</v>
      </c>
      <c r="H165" s="36">
        <v>5</v>
      </c>
      <c r="I165" s="45" t="s">
        <v>6</v>
      </c>
      <c r="J165" s="36" t="s">
        <v>97</v>
      </c>
      <c r="K165" s="50"/>
      <c r="L165" s="459">
        <v>66.45</v>
      </c>
      <c r="M165" s="246"/>
      <c r="N165" s="16"/>
      <c r="O165" s="16"/>
      <c r="P165" s="16"/>
      <c r="Q165" s="16"/>
      <c r="R165" s="16"/>
      <c r="S165" s="15"/>
      <c r="T165" s="15"/>
      <c r="U165" s="15"/>
      <c r="V165" s="15"/>
      <c r="W165" s="15"/>
    </row>
    <row r="166" spans="1:23" s="44" customFormat="1">
      <c r="A166" s="340" t="s">
        <v>973</v>
      </c>
      <c r="B166" s="48">
        <v>44134</v>
      </c>
      <c r="C166" s="48">
        <v>44131</v>
      </c>
      <c r="D166" s="49">
        <v>5347</v>
      </c>
      <c r="E166" s="40" t="s">
        <v>2</v>
      </c>
      <c r="F166" s="49">
        <v>869</v>
      </c>
      <c r="G166" s="36" t="s">
        <v>16</v>
      </c>
      <c r="H166" s="36">
        <v>30</v>
      </c>
      <c r="I166" s="45" t="s">
        <v>6</v>
      </c>
      <c r="J166" s="36" t="s">
        <v>97</v>
      </c>
      <c r="K166" s="50"/>
      <c r="L166" s="459">
        <v>108</v>
      </c>
      <c r="M166" s="246"/>
      <c r="N166" s="16"/>
      <c r="O166" s="16"/>
      <c r="P166" s="16"/>
      <c r="Q166" s="16"/>
      <c r="R166" s="16"/>
      <c r="S166" s="15"/>
      <c r="T166" s="15"/>
      <c r="U166" s="15"/>
      <c r="V166" s="15"/>
      <c r="W166" s="15"/>
    </row>
    <row r="167" spans="1:23" s="44" customFormat="1">
      <c r="A167" s="340" t="s">
        <v>1080</v>
      </c>
      <c r="B167" s="48">
        <v>44131</v>
      </c>
      <c r="C167" s="48">
        <v>44131</v>
      </c>
      <c r="D167" s="49">
        <v>5356</v>
      </c>
      <c r="E167" s="40" t="s">
        <v>40</v>
      </c>
      <c r="F167" s="49">
        <v>2115</v>
      </c>
      <c r="G167" s="36" t="s">
        <v>52</v>
      </c>
      <c r="H167" s="36">
        <v>35</v>
      </c>
      <c r="I167" s="45" t="s">
        <v>6</v>
      </c>
      <c r="J167" s="36" t="s">
        <v>97</v>
      </c>
      <c r="K167" s="50"/>
      <c r="L167" s="459">
        <v>218.75</v>
      </c>
      <c r="M167" s="246"/>
      <c r="N167" s="16"/>
      <c r="O167" s="16"/>
      <c r="P167" s="16"/>
      <c r="Q167" s="16"/>
      <c r="R167" s="16"/>
      <c r="S167" s="15"/>
      <c r="T167" s="15"/>
      <c r="U167" s="15"/>
      <c r="V167" s="15"/>
      <c r="W167" s="15"/>
    </row>
    <row r="168" spans="1:23" s="43" customFormat="1">
      <c r="A168" s="341" t="s">
        <v>241</v>
      </c>
      <c r="B168" s="32">
        <v>44134</v>
      </c>
      <c r="C168" s="32">
        <v>44132</v>
      </c>
      <c r="D168" s="33">
        <v>5360</v>
      </c>
      <c r="E168" s="34" t="s">
        <v>254</v>
      </c>
      <c r="F168" s="33">
        <v>2749</v>
      </c>
      <c r="G168" s="19" t="s">
        <v>193</v>
      </c>
      <c r="H168" s="19">
        <v>5</v>
      </c>
      <c r="I168" s="35" t="s">
        <v>6</v>
      </c>
      <c r="J168" s="19" t="s">
        <v>834</v>
      </c>
      <c r="K168" s="21"/>
      <c r="L168" s="464">
        <v>450</v>
      </c>
      <c r="M168" s="247"/>
      <c r="N168" s="249"/>
      <c r="O168" s="249"/>
      <c r="P168" s="249"/>
      <c r="Q168" s="249"/>
      <c r="R168" s="249"/>
      <c r="S168" s="41"/>
      <c r="T168" s="41"/>
      <c r="U168" s="41"/>
      <c r="V168" s="41"/>
      <c r="W168" s="41"/>
    </row>
    <row r="169" spans="1:23" s="44" customFormat="1">
      <c r="A169" s="340" t="s">
        <v>794</v>
      </c>
      <c r="B169" s="48">
        <v>44134</v>
      </c>
      <c r="C169" s="48">
        <v>44132</v>
      </c>
      <c r="D169" s="49">
        <v>5371</v>
      </c>
      <c r="E169" s="40" t="s">
        <v>2</v>
      </c>
      <c r="F169" s="49">
        <v>908</v>
      </c>
      <c r="G169" s="36" t="s">
        <v>30</v>
      </c>
      <c r="H169" s="36">
        <v>30</v>
      </c>
      <c r="I169" s="45" t="s">
        <v>6</v>
      </c>
      <c r="J169" s="36" t="s">
        <v>97</v>
      </c>
      <c r="K169" s="50"/>
      <c r="L169" s="459">
        <v>345</v>
      </c>
      <c r="M169" s="246"/>
      <c r="N169" s="16"/>
      <c r="O169" s="16"/>
      <c r="P169" s="16"/>
      <c r="Q169" s="16"/>
      <c r="R169" s="16"/>
      <c r="S169" s="15"/>
      <c r="T169" s="15"/>
      <c r="U169" s="15"/>
      <c r="V169" s="15"/>
      <c r="W169" s="15"/>
    </row>
    <row r="170" spans="1:23" s="44" customFormat="1">
      <c r="A170" s="340" t="s">
        <v>595</v>
      </c>
      <c r="B170" s="48">
        <v>44148</v>
      </c>
      <c r="C170" s="48">
        <v>44132</v>
      </c>
      <c r="D170" s="49">
        <v>5338</v>
      </c>
      <c r="E170" s="40" t="s">
        <v>2</v>
      </c>
      <c r="F170" s="49">
        <v>2515</v>
      </c>
      <c r="G170" s="36" t="s">
        <v>35</v>
      </c>
      <c r="H170" s="36">
        <v>25</v>
      </c>
      <c r="I170" s="45" t="s">
        <v>6</v>
      </c>
      <c r="J170" s="36" t="s">
        <v>97</v>
      </c>
      <c r="K170" s="50"/>
      <c r="L170" s="457">
        <v>525</v>
      </c>
      <c r="M170" s="246"/>
      <c r="N170" s="16"/>
      <c r="O170" s="16"/>
      <c r="P170" s="16"/>
      <c r="Q170" s="16"/>
      <c r="R170" s="16"/>
      <c r="S170" s="15"/>
      <c r="T170" s="15"/>
      <c r="U170" s="15"/>
      <c r="V170" s="15"/>
      <c r="W170" s="15"/>
    </row>
    <row r="171" spans="1:23" s="42" customFormat="1">
      <c r="A171" s="340" t="s">
        <v>124</v>
      </c>
      <c r="B171" s="48">
        <v>44145</v>
      </c>
      <c r="C171" s="48">
        <v>44133</v>
      </c>
      <c r="D171" s="49">
        <v>4500</v>
      </c>
      <c r="E171" s="40" t="s">
        <v>2</v>
      </c>
      <c r="F171" s="49">
        <v>885</v>
      </c>
      <c r="G171" s="36" t="s">
        <v>32</v>
      </c>
      <c r="H171" s="36" t="s">
        <v>1086</v>
      </c>
      <c r="I171" s="45" t="s">
        <v>6</v>
      </c>
      <c r="J171" s="36" t="s">
        <v>97</v>
      </c>
      <c r="K171" s="50"/>
      <c r="L171" s="457">
        <v>1500</v>
      </c>
      <c r="M171" s="80"/>
      <c r="N171" s="80"/>
      <c r="O171" s="80"/>
      <c r="P171" s="80"/>
      <c r="Q171" s="80"/>
      <c r="R171" s="80"/>
    </row>
    <row r="172" spans="1:23" s="44" customFormat="1">
      <c r="A172" s="340" t="s">
        <v>383</v>
      </c>
      <c r="B172" s="48">
        <v>44145</v>
      </c>
      <c r="C172" s="48">
        <v>44134</v>
      </c>
      <c r="D172" s="49">
        <v>5376</v>
      </c>
      <c r="E172" s="40" t="s">
        <v>2</v>
      </c>
      <c r="F172" s="49">
        <v>838</v>
      </c>
      <c r="G172" s="36" t="s">
        <v>5</v>
      </c>
      <c r="H172" s="47">
        <v>40</v>
      </c>
      <c r="I172" s="35" t="s">
        <v>6</v>
      </c>
      <c r="J172" s="36" t="s">
        <v>97</v>
      </c>
      <c r="K172" s="50"/>
      <c r="L172" s="459">
        <v>1400</v>
      </c>
      <c r="M172" s="246"/>
      <c r="N172" s="246"/>
      <c r="O172" s="246"/>
      <c r="P172" s="246"/>
      <c r="Q172" s="246"/>
      <c r="R172" s="246"/>
    </row>
    <row r="173" spans="1:23" s="42" customFormat="1">
      <c r="A173" s="340" t="s">
        <v>779</v>
      </c>
      <c r="B173" s="48">
        <v>44145</v>
      </c>
      <c r="C173" s="48">
        <v>44134</v>
      </c>
      <c r="D173" s="49">
        <v>5377</v>
      </c>
      <c r="E173" s="40" t="s">
        <v>2</v>
      </c>
      <c r="F173" s="49">
        <v>753</v>
      </c>
      <c r="G173" s="36" t="s">
        <v>47</v>
      </c>
      <c r="H173" s="47">
        <v>20</v>
      </c>
      <c r="I173" s="35" t="s">
        <v>6</v>
      </c>
      <c r="J173" s="36" t="s">
        <v>97</v>
      </c>
      <c r="K173" s="50"/>
      <c r="L173" s="459">
        <v>520</v>
      </c>
      <c r="M173" s="246"/>
      <c r="N173" s="80"/>
      <c r="O173" s="80"/>
      <c r="P173" s="80"/>
      <c r="Q173" s="80"/>
      <c r="R173" s="80"/>
    </row>
    <row r="174" spans="1:23" s="44" customFormat="1">
      <c r="A174" s="340" t="s">
        <v>201</v>
      </c>
      <c r="B174" s="48">
        <v>44145</v>
      </c>
      <c r="C174" s="48">
        <v>44134</v>
      </c>
      <c r="D174" s="49">
        <v>5403</v>
      </c>
      <c r="E174" s="40" t="s">
        <v>2</v>
      </c>
      <c r="F174" s="49">
        <v>855</v>
      </c>
      <c r="G174" s="36" t="s">
        <v>38</v>
      </c>
      <c r="H174" s="36">
        <v>50</v>
      </c>
      <c r="I174" s="45" t="s">
        <v>6</v>
      </c>
      <c r="J174" s="36" t="s">
        <v>97</v>
      </c>
      <c r="K174" s="50"/>
      <c r="L174" s="459"/>
      <c r="M174" s="246"/>
      <c r="N174" s="80"/>
      <c r="O174" s="80"/>
      <c r="P174" s="80"/>
      <c r="Q174" s="80"/>
      <c r="R174" s="80"/>
      <c r="S174" s="42"/>
      <c r="T174" s="42"/>
      <c r="U174" s="42"/>
      <c r="V174" s="42"/>
      <c r="W174" s="42"/>
    </row>
    <row r="175" spans="1:23" s="44" customFormat="1">
      <c r="A175" s="340"/>
      <c r="B175" s="48"/>
      <c r="C175" s="48"/>
      <c r="D175" s="49"/>
      <c r="E175" s="40" t="s">
        <v>2</v>
      </c>
      <c r="F175" s="49">
        <v>869</v>
      </c>
      <c r="G175" s="36" t="s">
        <v>16</v>
      </c>
      <c r="H175" s="47">
        <v>50</v>
      </c>
      <c r="I175" s="45" t="s">
        <v>6</v>
      </c>
      <c r="J175" s="36" t="s">
        <v>97</v>
      </c>
      <c r="K175" s="50"/>
      <c r="L175" s="459">
        <v>675</v>
      </c>
      <c r="M175" s="246"/>
      <c r="N175" s="80"/>
      <c r="O175" s="80"/>
      <c r="P175" s="80"/>
      <c r="Q175" s="80"/>
      <c r="R175" s="80"/>
      <c r="S175" s="42"/>
      <c r="T175" s="42"/>
      <c r="U175" s="42"/>
      <c r="V175" s="42"/>
      <c r="W175" s="42"/>
    </row>
    <row r="176" spans="1:23" s="44" customFormat="1">
      <c r="A176" s="338"/>
      <c r="B176" s="125"/>
      <c r="C176" s="125"/>
      <c r="D176" s="126"/>
      <c r="E176" s="124"/>
      <c r="F176" s="126"/>
      <c r="G176" s="51"/>
      <c r="H176" s="52"/>
      <c r="I176" s="233"/>
      <c r="J176" s="51"/>
      <c r="K176" s="526"/>
      <c r="L176" s="462"/>
      <c r="M176" s="246"/>
      <c r="N176" s="16"/>
      <c r="O176" s="16"/>
      <c r="P176" s="16"/>
      <c r="Q176" s="16"/>
      <c r="R176" s="16"/>
      <c r="S176" s="15"/>
      <c r="T176" s="15"/>
      <c r="U176" s="15"/>
      <c r="V176" s="15"/>
      <c r="W176" s="15"/>
    </row>
    <row r="177" spans="11:23" ht="16.5" thickBot="1">
      <c r="K177" s="452" t="s">
        <v>438</v>
      </c>
      <c r="L177" s="528">
        <f>SUM(L2:L176)</f>
        <v>76244.25</v>
      </c>
      <c r="N177" s="16"/>
      <c r="O177" s="16"/>
      <c r="P177" s="16"/>
      <c r="Q177" s="16"/>
      <c r="R177" s="16"/>
      <c r="S177" s="15"/>
      <c r="T177" s="15"/>
      <c r="U177" s="15"/>
      <c r="V177" s="15"/>
      <c r="W177" s="15"/>
    </row>
  </sheetData>
  <conditionalFormatting sqref="I1:I176">
    <cfRule type="containsText" dxfId="72" priority="14" operator="containsText" text="OK">
      <formula>NOT(ISERROR(SEARCH("OK",I1)))</formula>
    </cfRule>
  </conditionalFormatting>
  <conditionalFormatting sqref="I173 I29:I34">
    <cfRule type="containsText" dxfId="71" priority="13" operator="containsText" text="OK">
      <formula>NOT(ISERROR(SEARCH("OK",I29)))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W132"/>
  <sheetViews>
    <sheetView topLeftCell="A58" workbookViewId="0">
      <selection activeCell="H33" sqref="H33"/>
    </sheetView>
  </sheetViews>
  <sheetFormatPr defaultRowHeight="15"/>
  <cols>
    <col min="1" max="1" width="17.5703125" style="37" bestFit="1" customWidth="1"/>
    <col min="2" max="8" width="12.5703125" customWidth="1"/>
    <col min="9" max="9" width="12.5703125" style="37" customWidth="1"/>
    <col min="10" max="10" width="16.140625" customWidth="1"/>
    <col min="11" max="11" width="12.5703125" customWidth="1"/>
    <col min="12" max="12" width="12.140625" style="528" bestFit="1" customWidth="1"/>
    <col min="13" max="13" width="11.140625" style="6" customWidth="1"/>
    <col min="14" max="18" width="9.140625" style="6"/>
  </cols>
  <sheetData>
    <row r="1" spans="1:22">
      <c r="A1" s="27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17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2" s="43" customFormat="1">
      <c r="A2" s="341" t="s">
        <v>352</v>
      </c>
      <c r="B2" s="32">
        <v>44134</v>
      </c>
      <c r="C2" s="32">
        <v>44160</v>
      </c>
      <c r="D2" s="33">
        <v>5139</v>
      </c>
      <c r="E2" s="34" t="s">
        <v>2</v>
      </c>
      <c r="F2" s="33">
        <v>2805</v>
      </c>
      <c r="G2" s="19" t="s">
        <v>47</v>
      </c>
      <c r="H2" s="19" t="s">
        <v>1122</v>
      </c>
      <c r="I2" s="35" t="s">
        <v>6</v>
      </c>
      <c r="J2" s="19" t="s">
        <v>486</v>
      </c>
      <c r="K2" s="21">
        <v>1524</v>
      </c>
      <c r="L2" s="464">
        <v>160</v>
      </c>
      <c r="M2" s="247"/>
      <c r="N2" s="16"/>
      <c r="O2" s="16"/>
      <c r="P2" s="16"/>
      <c r="Q2" s="16"/>
      <c r="R2" s="16"/>
      <c r="S2" s="15"/>
      <c r="T2" s="15"/>
      <c r="U2" s="15"/>
      <c r="V2" s="15"/>
    </row>
    <row r="3" spans="1:22" s="43" customFormat="1">
      <c r="A3" s="341" t="s">
        <v>215</v>
      </c>
      <c r="B3" s="32">
        <v>44134</v>
      </c>
      <c r="C3" s="32">
        <v>44160</v>
      </c>
      <c r="D3" s="33">
        <v>5181</v>
      </c>
      <c r="E3" s="34" t="s">
        <v>2</v>
      </c>
      <c r="F3" s="33">
        <v>1007</v>
      </c>
      <c r="G3" s="19" t="s">
        <v>135</v>
      </c>
      <c r="H3" s="19">
        <v>30</v>
      </c>
      <c r="I3" s="35" t="s">
        <v>6</v>
      </c>
      <c r="J3" s="19" t="s">
        <v>486</v>
      </c>
      <c r="K3" s="21">
        <v>1526</v>
      </c>
      <c r="L3" s="464">
        <v>534</v>
      </c>
      <c r="M3" s="247"/>
      <c r="N3" s="16"/>
      <c r="O3" s="16"/>
      <c r="P3" s="16"/>
      <c r="Q3" s="16"/>
      <c r="R3" s="16"/>
      <c r="S3" s="15"/>
      <c r="T3" s="15"/>
      <c r="U3" s="15"/>
      <c r="V3" s="15"/>
    </row>
    <row r="4" spans="1:22" s="43" customFormat="1">
      <c r="A4" s="341" t="s">
        <v>973</v>
      </c>
      <c r="B4" s="32">
        <v>44165</v>
      </c>
      <c r="C4" s="32">
        <v>44160</v>
      </c>
      <c r="D4" s="33">
        <v>5419</v>
      </c>
      <c r="E4" s="34" t="s">
        <v>2</v>
      </c>
      <c r="F4" s="33">
        <v>3264</v>
      </c>
      <c r="G4" s="19" t="s">
        <v>70</v>
      </c>
      <c r="H4" s="19" t="s">
        <v>1123</v>
      </c>
      <c r="I4" s="35" t="s">
        <v>6</v>
      </c>
      <c r="J4" s="19" t="s">
        <v>486</v>
      </c>
      <c r="K4" s="21">
        <v>1549</v>
      </c>
      <c r="L4" s="464">
        <v>232.5</v>
      </c>
      <c r="M4" s="247"/>
      <c r="N4" s="16"/>
      <c r="O4" s="16"/>
      <c r="P4" s="16"/>
      <c r="Q4" s="16"/>
      <c r="R4" s="16"/>
      <c r="S4" s="15"/>
      <c r="T4" s="15"/>
      <c r="U4" s="15"/>
      <c r="V4" s="15"/>
    </row>
    <row r="5" spans="1:22" s="38" customFormat="1">
      <c r="A5" s="239" t="s">
        <v>910</v>
      </c>
      <c r="B5" s="31">
        <v>44119</v>
      </c>
      <c r="C5" s="31">
        <v>44161</v>
      </c>
      <c r="D5" s="28">
        <v>5092</v>
      </c>
      <c r="E5" s="29" t="s">
        <v>2</v>
      </c>
      <c r="F5" s="28">
        <v>1139</v>
      </c>
      <c r="G5" s="12" t="s">
        <v>139</v>
      </c>
      <c r="H5" s="13">
        <v>20740</v>
      </c>
      <c r="I5" s="25" t="s">
        <v>6</v>
      </c>
      <c r="J5" s="9" t="s">
        <v>486</v>
      </c>
      <c r="K5" s="22">
        <v>1532</v>
      </c>
      <c r="L5" s="458">
        <v>362.5</v>
      </c>
      <c r="M5" s="473"/>
      <c r="N5" s="473"/>
      <c r="O5" s="473"/>
      <c r="P5" s="473"/>
      <c r="Q5" s="473"/>
      <c r="R5" s="473"/>
    </row>
    <row r="6" spans="1:22" s="41" customFormat="1">
      <c r="A6" s="560"/>
      <c r="B6" s="561"/>
      <c r="C6" s="561"/>
      <c r="D6" s="564"/>
      <c r="E6" s="563"/>
      <c r="F6" s="564"/>
      <c r="G6" s="565"/>
      <c r="H6" s="565"/>
      <c r="I6" s="567"/>
      <c r="J6" s="565"/>
      <c r="K6" s="568"/>
      <c r="L6" s="569"/>
      <c r="M6" s="249"/>
      <c r="N6" s="16"/>
      <c r="O6" s="16"/>
      <c r="P6" s="16"/>
      <c r="Q6" s="16"/>
      <c r="R6" s="16"/>
      <c r="S6" s="15"/>
      <c r="T6" s="15"/>
      <c r="U6" s="15"/>
      <c r="V6" s="15"/>
    </row>
    <row r="7" spans="1:22" s="41" customFormat="1">
      <c r="A7" s="339"/>
      <c r="B7" s="132"/>
      <c r="C7" s="132"/>
      <c r="D7" s="133"/>
      <c r="E7" s="131"/>
      <c r="F7" s="133"/>
      <c r="G7" s="134"/>
      <c r="H7" s="134"/>
      <c r="I7" s="235"/>
      <c r="J7" s="134"/>
      <c r="K7" s="525"/>
      <c r="L7" s="454"/>
      <c r="M7" s="249"/>
      <c r="N7" s="16"/>
      <c r="O7" s="16"/>
      <c r="P7" s="16"/>
      <c r="Q7" s="16"/>
      <c r="R7" s="16"/>
      <c r="S7" s="15"/>
      <c r="T7" s="15"/>
      <c r="U7" s="15"/>
      <c r="V7" s="15"/>
    </row>
    <row r="8" spans="1:22" s="15" customFormat="1">
      <c r="A8" s="341" t="s">
        <v>107</v>
      </c>
      <c r="B8" s="32">
        <v>44131</v>
      </c>
      <c r="C8" s="32">
        <v>44138</v>
      </c>
      <c r="D8" s="521">
        <v>5266</v>
      </c>
      <c r="E8" s="34" t="s">
        <v>2</v>
      </c>
      <c r="F8" s="33">
        <v>2720</v>
      </c>
      <c r="G8" s="19" t="s">
        <v>162</v>
      </c>
      <c r="H8" s="20">
        <v>51</v>
      </c>
      <c r="I8" s="35" t="s">
        <v>6</v>
      </c>
      <c r="J8" s="19" t="s">
        <v>602</v>
      </c>
      <c r="K8" s="21">
        <v>1531</v>
      </c>
      <c r="L8" s="464">
        <v>174.9</v>
      </c>
      <c r="M8" s="16"/>
      <c r="N8" s="16"/>
      <c r="O8" s="16"/>
      <c r="P8" s="16"/>
      <c r="Q8" s="16"/>
      <c r="R8" s="16"/>
    </row>
    <row r="9" spans="1:22" s="15" customFormat="1">
      <c r="A9" s="341"/>
      <c r="B9" s="32"/>
      <c r="C9" s="32"/>
      <c r="D9" s="521"/>
      <c r="E9" s="34" t="s">
        <v>2</v>
      </c>
      <c r="F9" s="33">
        <v>1467</v>
      </c>
      <c r="G9" s="19" t="s">
        <v>62</v>
      </c>
      <c r="H9" s="20" t="s">
        <v>1063</v>
      </c>
      <c r="I9" s="35" t="s">
        <v>6</v>
      </c>
      <c r="J9" s="19" t="s">
        <v>602</v>
      </c>
      <c r="K9" s="21">
        <v>1530</v>
      </c>
      <c r="L9" s="464">
        <v>540</v>
      </c>
      <c r="M9" s="16"/>
      <c r="N9" s="16"/>
      <c r="O9" s="16"/>
      <c r="P9" s="16"/>
      <c r="Q9" s="16"/>
      <c r="R9" s="16"/>
    </row>
    <row r="10" spans="1:22" s="38" customFormat="1">
      <c r="A10" s="239" t="s">
        <v>1071</v>
      </c>
      <c r="B10" s="31">
        <v>44125</v>
      </c>
      <c r="C10" s="31">
        <v>44138</v>
      </c>
      <c r="D10" s="28">
        <v>5289</v>
      </c>
      <c r="E10" s="136" t="s">
        <v>2</v>
      </c>
      <c r="F10" s="28">
        <v>2740</v>
      </c>
      <c r="G10" s="9" t="s">
        <v>1072</v>
      </c>
      <c r="H10" s="12">
        <v>20</v>
      </c>
      <c r="I10" s="25" t="s">
        <v>6</v>
      </c>
      <c r="J10" s="9" t="s">
        <v>602</v>
      </c>
      <c r="K10" s="22">
        <v>1534</v>
      </c>
      <c r="L10" s="458">
        <v>325.60000000000002</v>
      </c>
      <c r="M10" s="473"/>
      <c r="N10" s="473"/>
      <c r="O10" s="473"/>
      <c r="P10" s="473"/>
      <c r="Q10" s="473"/>
      <c r="R10" s="473"/>
    </row>
    <row r="11" spans="1:22" s="38" customFormat="1">
      <c r="A11" s="239" t="s">
        <v>1074</v>
      </c>
      <c r="B11" s="31">
        <v>44134</v>
      </c>
      <c r="C11" s="31">
        <v>44138</v>
      </c>
      <c r="D11" s="28">
        <v>5292</v>
      </c>
      <c r="E11" s="136" t="s">
        <v>2</v>
      </c>
      <c r="F11" s="28">
        <v>3315</v>
      </c>
      <c r="G11" s="9" t="s">
        <v>1075</v>
      </c>
      <c r="H11" s="12">
        <v>10</v>
      </c>
      <c r="I11" s="25" t="s">
        <v>6</v>
      </c>
      <c r="J11" s="9" t="s">
        <v>602</v>
      </c>
      <c r="K11" s="22">
        <v>1533</v>
      </c>
      <c r="L11" s="458">
        <v>140</v>
      </c>
      <c r="M11" s="473"/>
      <c r="N11" s="473"/>
      <c r="O11" s="473"/>
      <c r="P11" s="473"/>
      <c r="Q11" s="473"/>
      <c r="R11" s="473"/>
    </row>
    <row r="12" spans="1:22" s="38" customFormat="1">
      <c r="A12" s="239" t="s">
        <v>141</v>
      </c>
      <c r="B12" s="31">
        <v>44134</v>
      </c>
      <c r="C12" s="31">
        <v>44138</v>
      </c>
      <c r="D12" s="28">
        <v>5268</v>
      </c>
      <c r="E12" s="136" t="s">
        <v>2</v>
      </c>
      <c r="F12" s="28">
        <v>3295</v>
      </c>
      <c r="G12" s="9" t="s">
        <v>521</v>
      </c>
      <c r="H12" s="9" t="s">
        <v>997</v>
      </c>
      <c r="I12" s="25" t="s">
        <v>6</v>
      </c>
      <c r="J12" s="9" t="s">
        <v>602</v>
      </c>
      <c r="K12" s="22">
        <v>1536</v>
      </c>
      <c r="L12" s="458">
        <v>222.75</v>
      </c>
      <c r="M12" s="473"/>
      <c r="N12" s="473"/>
      <c r="O12" s="473"/>
      <c r="P12" s="473"/>
      <c r="Q12" s="473"/>
      <c r="R12" s="473"/>
    </row>
    <row r="13" spans="1:22" s="15" customFormat="1">
      <c r="A13" s="239" t="s">
        <v>845</v>
      </c>
      <c r="B13" s="31">
        <v>44146</v>
      </c>
      <c r="C13" s="31">
        <v>44145</v>
      </c>
      <c r="D13" s="28">
        <v>5409</v>
      </c>
      <c r="E13" s="29" t="s">
        <v>7</v>
      </c>
      <c r="F13" s="28">
        <v>1491</v>
      </c>
      <c r="G13" s="12" t="s">
        <v>678</v>
      </c>
      <c r="H13" s="12">
        <v>10</v>
      </c>
      <c r="I13" s="25" t="s">
        <v>6</v>
      </c>
      <c r="J13" s="12" t="s">
        <v>602</v>
      </c>
      <c r="K13" s="22">
        <v>1546</v>
      </c>
      <c r="L13" s="458">
        <v>213.3</v>
      </c>
      <c r="M13" s="16"/>
      <c r="N13" s="16"/>
      <c r="O13" s="16"/>
      <c r="P13" s="16"/>
      <c r="Q13" s="16"/>
      <c r="R13" s="16"/>
    </row>
    <row r="14" spans="1:22" s="15" customFormat="1">
      <c r="A14" s="341" t="s">
        <v>134</v>
      </c>
      <c r="B14" s="32">
        <v>44134</v>
      </c>
      <c r="C14" s="32">
        <v>44165</v>
      </c>
      <c r="D14" s="521">
        <v>5325</v>
      </c>
      <c r="E14" s="34" t="s">
        <v>428</v>
      </c>
      <c r="F14" s="33">
        <v>2494</v>
      </c>
      <c r="G14" s="19" t="s">
        <v>72</v>
      </c>
      <c r="H14" s="20">
        <v>10</v>
      </c>
      <c r="I14" s="35" t="s">
        <v>6</v>
      </c>
      <c r="J14" s="19" t="s">
        <v>602</v>
      </c>
      <c r="K14" s="21">
        <v>1540</v>
      </c>
      <c r="L14" s="464">
        <v>550</v>
      </c>
      <c r="M14" s="16"/>
      <c r="N14" s="16"/>
      <c r="O14" s="16"/>
      <c r="P14" s="16"/>
      <c r="Q14" s="16"/>
      <c r="R14" s="16"/>
    </row>
    <row r="15" spans="1:22" s="15" customFormat="1">
      <c r="A15" s="341" t="s">
        <v>1077</v>
      </c>
      <c r="B15" s="32">
        <v>44134</v>
      </c>
      <c r="C15" s="32">
        <v>44144</v>
      </c>
      <c r="D15" s="521">
        <v>4941</v>
      </c>
      <c r="E15" s="34" t="s">
        <v>44</v>
      </c>
      <c r="F15" s="33">
        <v>2328</v>
      </c>
      <c r="G15" s="19" t="s">
        <v>764</v>
      </c>
      <c r="H15" s="20">
        <v>50</v>
      </c>
      <c r="I15" s="35" t="s">
        <v>6</v>
      </c>
      <c r="J15" s="19" t="s">
        <v>602</v>
      </c>
      <c r="K15" s="21">
        <v>1541</v>
      </c>
      <c r="L15" s="464">
        <v>2400</v>
      </c>
      <c r="M15" s="16"/>
      <c r="N15" s="16"/>
      <c r="O15" s="16"/>
      <c r="P15" s="16"/>
      <c r="Q15" s="16"/>
      <c r="R15" s="16"/>
    </row>
    <row r="16" spans="1:22" s="42" customFormat="1">
      <c r="A16" s="341" t="s">
        <v>514</v>
      </c>
      <c r="B16" s="32">
        <v>44130</v>
      </c>
      <c r="C16" s="32">
        <v>44144</v>
      </c>
      <c r="D16" s="33">
        <v>5252</v>
      </c>
      <c r="E16" s="34" t="s">
        <v>2</v>
      </c>
      <c r="F16" s="33">
        <v>3078</v>
      </c>
      <c r="G16" s="19" t="s">
        <v>515</v>
      </c>
      <c r="H16" s="19">
        <v>30</v>
      </c>
      <c r="I16" s="35" t="s">
        <v>6</v>
      </c>
      <c r="J16" s="19" t="s">
        <v>602</v>
      </c>
      <c r="K16" s="21">
        <v>1529</v>
      </c>
      <c r="L16" s="464">
        <v>465</v>
      </c>
      <c r="M16" s="80"/>
      <c r="N16" s="16"/>
      <c r="O16" s="16"/>
      <c r="P16" s="16"/>
      <c r="Q16" s="16"/>
      <c r="R16" s="16"/>
      <c r="S16" s="15"/>
      <c r="T16" s="15"/>
      <c r="U16" s="15"/>
      <c r="V16" s="15"/>
    </row>
    <row r="17" spans="1:22" s="42" customFormat="1">
      <c r="A17" s="341" t="s">
        <v>910</v>
      </c>
      <c r="B17" s="32">
        <v>44152</v>
      </c>
      <c r="C17" s="32">
        <v>44152</v>
      </c>
      <c r="D17" s="33">
        <v>5370</v>
      </c>
      <c r="E17" s="34" t="s">
        <v>2</v>
      </c>
      <c r="F17" s="33">
        <v>784</v>
      </c>
      <c r="G17" s="19" t="s">
        <v>41</v>
      </c>
      <c r="H17" s="19">
        <v>200</v>
      </c>
      <c r="I17" s="35" t="s">
        <v>6</v>
      </c>
      <c r="J17" s="19" t="s">
        <v>602</v>
      </c>
      <c r="K17" s="21">
        <v>1547</v>
      </c>
      <c r="L17" s="464">
        <v>760</v>
      </c>
      <c r="M17" s="80"/>
      <c r="N17" s="16"/>
      <c r="O17" s="16"/>
      <c r="P17" s="16"/>
      <c r="Q17" s="16"/>
      <c r="R17" s="16"/>
      <c r="S17" s="15"/>
      <c r="T17" s="15"/>
      <c r="U17" s="15"/>
      <c r="V17" s="15"/>
    </row>
    <row r="18" spans="1:22" s="42" customFormat="1">
      <c r="A18" s="341" t="s">
        <v>1096</v>
      </c>
      <c r="B18" s="32">
        <v>44153</v>
      </c>
      <c r="C18" s="32">
        <v>44158</v>
      </c>
      <c r="D18" s="33">
        <v>5446</v>
      </c>
      <c r="E18" s="34" t="s">
        <v>216</v>
      </c>
      <c r="F18" s="33">
        <v>2584</v>
      </c>
      <c r="G18" s="19" t="s">
        <v>19</v>
      </c>
      <c r="H18" s="19">
        <v>100</v>
      </c>
      <c r="I18" s="35" t="s">
        <v>6</v>
      </c>
      <c r="J18" s="19" t="s">
        <v>602</v>
      </c>
      <c r="K18" s="21">
        <v>1550</v>
      </c>
      <c r="L18" s="464">
        <v>1200</v>
      </c>
      <c r="M18" s="80"/>
      <c r="N18" s="16"/>
      <c r="O18" s="16"/>
      <c r="P18" s="16"/>
      <c r="Q18" s="16"/>
      <c r="R18" s="16"/>
      <c r="S18" s="15"/>
      <c r="T18" s="15"/>
      <c r="U18" s="15"/>
      <c r="V18" s="15"/>
    </row>
    <row r="19" spans="1:22" s="42" customFormat="1">
      <c r="A19" s="341" t="s">
        <v>973</v>
      </c>
      <c r="B19" s="32">
        <v>44154</v>
      </c>
      <c r="C19" s="32">
        <v>44152</v>
      </c>
      <c r="D19" s="33">
        <v>5372</v>
      </c>
      <c r="E19" s="34" t="s">
        <v>7</v>
      </c>
      <c r="F19" s="33">
        <v>1405</v>
      </c>
      <c r="G19" s="19" t="s">
        <v>603</v>
      </c>
      <c r="H19" s="19">
        <v>60</v>
      </c>
      <c r="I19" s="35" t="s">
        <v>6</v>
      </c>
      <c r="J19" s="19" t="s">
        <v>602</v>
      </c>
      <c r="K19" s="21">
        <v>1551</v>
      </c>
      <c r="L19" s="464">
        <v>204</v>
      </c>
      <c r="M19" s="80"/>
      <c r="N19" s="16"/>
      <c r="O19" s="16"/>
      <c r="P19" s="16"/>
      <c r="Q19" s="16"/>
      <c r="R19" s="16"/>
      <c r="S19" s="15"/>
      <c r="T19" s="15"/>
      <c r="U19" s="15"/>
      <c r="V19" s="15"/>
    </row>
    <row r="20" spans="1:22" s="42" customFormat="1">
      <c r="A20" s="341" t="s">
        <v>519</v>
      </c>
      <c r="B20" s="32">
        <v>44166</v>
      </c>
      <c r="C20" s="32">
        <v>44152</v>
      </c>
      <c r="D20" s="33">
        <v>5462</v>
      </c>
      <c r="E20" s="34" t="s">
        <v>216</v>
      </c>
      <c r="F20" s="33">
        <v>1481</v>
      </c>
      <c r="G20" s="19" t="s">
        <v>53</v>
      </c>
      <c r="H20" s="19" t="s">
        <v>1108</v>
      </c>
      <c r="I20" s="35" t="s">
        <v>6</v>
      </c>
      <c r="J20" s="19" t="s">
        <v>602</v>
      </c>
      <c r="K20" s="21">
        <v>1552</v>
      </c>
      <c r="L20" s="464">
        <v>870</v>
      </c>
      <c r="M20" s="80"/>
      <c r="N20" s="16"/>
      <c r="O20" s="16"/>
      <c r="P20" s="16"/>
      <c r="Q20" s="16"/>
      <c r="R20" s="16"/>
      <c r="S20" s="15"/>
      <c r="T20" s="15"/>
      <c r="U20" s="15"/>
      <c r="V20" s="15"/>
    </row>
    <row r="21" spans="1:22" s="42" customFormat="1">
      <c r="A21" s="341" t="s">
        <v>160</v>
      </c>
      <c r="B21" s="32">
        <v>44153</v>
      </c>
      <c r="C21" s="32">
        <v>44160</v>
      </c>
      <c r="D21" s="33">
        <v>5447</v>
      </c>
      <c r="E21" s="34" t="s">
        <v>7</v>
      </c>
      <c r="F21" s="33">
        <v>3335</v>
      </c>
      <c r="G21" s="19" t="s">
        <v>122</v>
      </c>
      <c r="H21" s="19">
        <v>5</v>
      </c>
      <c r="I21" s="35" t="s">
        <v>6</v>
      </c>
      <c r="J21" s="19" t="s">
        <v>602</v>
      </c>
      <c r="K21" s="50">
        <v>1555</v>
      </c>
      <c r="L21" s="464">
        <v>181.54</v>
      </c>
      <c r="M21" s="80"/>
      <c r="N21" s="16"/>
      <c r="O21" s="16"/>
      <c r="P21" s="16"/>
      <c r="Q21" s="16"/>
      <c r="R21" s="16"/>
      <c r="S21" s="15"/>
      <c r="T21" s="15"/>
      <c r="U21" s="15"/>
      <c r="V21" s="15"/>
    </row>
    <row r="22" spans="1:22" s="42" customFormat="1">
      <c r="A22" s="341" t="s">
        <v>431</v>
      </c>
      <c r="B22" s="32">
        <v>44154</v>
      </c>
      <c r="C22" s="32">
        <v>44152</v>
      </c>
      <c r="D22" s="33">
        <v>5460</v>
      </c>
      <c r="E22" s="34" t="s">
        <v>44</v>
      </c>
      <c r="F22" s="33">
        <v>2993</v>
      </c>
      <c r="G22" s="19" t="s">
        <v>430</v>
      </c>
      <c r="H22" s="19">
        <v>21</v>
      </c>
      <c r="I22" s="35" t="s">
        <v>6</v>
      </c>
      <c r="J22" s="19" t="s">
        <v>602</v>
      </c>
      <c r="K22" s="21">
        <v>1556</v>
      </c>
      <c r="L22" s="464">
        <v>270</v>
      </c>
      <c r="M22" s="80"/>
      <c r="N22" s="16"/>
      <c r="O22" s="16"/>
      <c r="P22" s="16"/>
      <c r="Q22" s="16"/>
      <c r="R22" s="16"/>
      <c r="S22" s="15"/>
      <c r="T22" s="15"/>
      <c r="U22" s="15"/>
      <c r="V22" s="15"/>
    </row>
    <row r="23" spans="1:22" s="42" customFormat="1">
      <c r="A23" s="341" t="s">
        <v>156</v>
      </c>
      <c r="B23" s="32">
        <v>44152</v>
      </c>
      <c r="C23" s="32">
        <v>44152</v>
      </c>
      <c r="D23" s="33">
        <v>5465</v>
      </c>
      <c r="E23" s="34" t="s">
        <v>2</v>
      </c>
      <c r="F23" s="33">
        <v>343</v>
      </c>
      <c r="G23" s="19" t="s">
        <v>65</v>
      </c>
      <c r="H23" s="19" t="s">
        <v>982</v>
      </c>
      <c r="I23" s="35" t="s">
        <v>6</v>
      </c>
      <c r="J23" s="19" t="s">
        <v>602</v>
      </c>
      <c r="K23" s="21">
        <v>1557</v>
      </c>
      <c r="L23" s="464">
        <v>175</v>
      </c>
      <c r="M23" s="80"/>
      <c r="N23" s="16"/>
      <c r="O23" s="16"/>
      <c r="P23" s="16"/>
      <c r="Q23" s="16"/>
      <c r="R23" s="16"/>
      <c r="S23" s="15"/>
      <c r="T23" s="15"/>
      <c r="U23" s="15"/>
      <c r="V23" s="15"/>
    </row>
    <row r="24" spans="1:22" s="42" customFormat="1">
      <c r="A24" s="341" t="s">
        <v>845</v>
      </c>
      <c r="B24" s="32">
        <v>44159</v>
      </c>
      <c r="C24" s="32">
        <v>44153</v>
      </c>
      <c r="D24" s="33">
        <v>5490</v>
      </c>
      <c r="E24" s="34" t="s">
        <v>7</v>
      </c>
      <c r="F24" s="33">
        <v>1491</v>
      </c>
      <c r="G24" s="19" t="s">
        <v>678</v>
      </c>
      <c r="H24" s="19">
        <v>20</v>
      </c>
      <c r="I24" s="35" t="s">
        <v>6</v>
      </c>
      <c r="J24" s="19" t="s">
        <v>602</v>
      </c>
      <c r="K24" s="21">
        <v>1562</v>
      </c>
      <c r="L24" s="464">
        <v>426.6</v>
      </c>
      <c r="M24" s="80"/>
      <c r="N24" s="16"/>
      <c r="O24" s="16"/>
      <c r="P24" s="16"/>
      <c r="Q24" s="16"/>
      <c r="R24" s="16"/>
      <c r="S24" s="15"/>
      <c r="T24" s="15"/>
      <c r="U24" s="15"/>
      <c r="V24" s="15"/>
    </row>
    <row r="25" spans="1:22" s="42" customFormat="1">
      <c r="A25" s="341" t="s">
        <v>628</v>
      </c>
      <c r="B25" s="32">
        <v>44153</v>
      </c>
      <c r="C25" s="32">
        <v>44153</v>
      </c>
      <c r="D25" s="33">
        <v>5485</v>
      </c>
      <c r="E25" s="34" t="s">
        <v>2</v>
      </c>
      <c r="F25" s="33">
        <v>1292</v>
      </c>
      <c r="G25" s="19" t="s">
        <v>54</v>
      </c>
      <c r="H25" s="19">
        <v>30</v>
      </c>
      <c r="I25" s="35" t="s">
        <v>6</v>
      </c>
      <c r="J25" s="19" t="s">
        <v>602</v>
      </c>
      <c r="K25" s="21">
        <v>1559</v>
      </c>
      <c r="L25" s="464">
        <v>525</v>
      </c>
      <c r="M25" s="80"/>
      <c r="N25" s="16"/>
      <c r="O25" s="16"/>
      <c r="P25" s="16"/>
      <c r="Q25" s="16"/>
      <c r="R25" s="16"/>
      <c r="S25" s="15"/>
      <c r="T25" s="15"/>
      <c r="U25" s="15"/>
      <c r="V25" s="15"/>
    </row>
    <row r="26" spans="1:22" s="42" customFormat="1">
      <c r="A26" s="341" t="s">
        <v>108</v>
      </c>
      <c r="B26" s="32">
        <v>44159</v>
      </c>
      <c r="C26" s="32">
        <v>44154</v>
      </c>
      <c r="D26" s="33">
        <v>5494</v>
      </c>
      <c r="E26" s="34" t="s">
        <v>7</v>
      </c>
      <c r="F26" s="33">
        <v>1401</v>
      </c>
      <c r="G26" s="19" t="s">
        <v>65</v>
      </c>
      <c r="H26" s="19">
        <v>9</v>
      </c>
      <c r="I26" s="35" t="s">
        <v>6</v>
      </c>
      <c r="J26" s="19" t="s">
        <v>602</v>
      </c>
      <c r="K26" s="21">
        <v>1563</v>
      </c>
      <c r="L26" s="464">
        <v>315</v>
      </c>
      <c r="M26" s="80"/>
      <c r="N26" s="16"/>
      <c r="O26" s="16"/>
      <c r="P26" s="16"/>
      <c r="Q26" s="16"/>
      <c r="R26" s="16"/>
      <c r="S26" s="15"/>
      <c r="T26" s="15"/>
      <c r="U26" s="15"/>
      <c r="V26" s="15"/>
    </row>
    <row r="27" spans="1:22" s="42" customFormat="1">
      <c r="A27" s="341"/>
      <c r="B27" s="32"/>
      <c r="C27" s="32"/>
      <c r="D27" s="33"/>
      <c r="E27" s="34" t="s">
        <v>7</v>
      </c>
      <c r="F27" s="33">
        <v>1155</v>
      </c>
      <c r="G27" s="19" t="s">
        <v>73</v>
      </c>
      <c r="H27" s="19">
        <v>12</v>
      </c>
      <c r="I27" s="35" t="s">
        <v>6</v>
      </c>
      <c r="J27" s="19" t="s">
        <v>602</v>
      </c>
      <c r="K27" s="21">
        <v>1563</v>
      </c>
      <c r="L27" s="464">
        <v>162.5</v>
      </c>
      <c r="M27" s="80"/>
      <c r="N27" s="16"/>
      <c r="O27" s="16"/>
      <c r="P27" s="16"/>
      <c r="Q27" s="16"/>
      <c r="R27" s="16"/>
      <c r="S27" s="15"/>
      <c r="T27" s="15"/>
      <c r="U27" s="15"/>
      <c r="V27" s="15"/>
    </row>
    <row r="28" spans="1:22" s="42" customFormat="1">
      <c r="A28" s="341" t="s">
        <v>118</v>
      </c>
      <c r="B28" s="32">
        <v>44161</v>
      </c>
      <c r="C28" s="32">
        <v>44155</v>
      </c>
      <c r="D28" s="33">
        <v>5167</v>
      </c>
      <c r="E28" s="34" t="s">
        <v>40</v>
      </c>
      <c r="F28" s="33">
        <v>2606</v>
      </c>
      <c r="G28" s="19" t="s">
        <v>84</v>
      </c>
      <c r="H28" s="19" t="s">
        <v>903</v>
      </c>
      <c r="I28" s="35" t="s">
        <v>6</v>
      </c>
      <c r="J28" s="19" t="s">
        <v>602</v>
      </c>
      <c r="K28" s="21">
        <v>1564</v>
      </c>
      <c r="L28" s="464">
        <v>178.2</v>
      </c>
      <c r="M28" s="80"/>
      <c r="N28" s="16"/>
      <c r="O28" s="16"/>
      <c r="P28" s="16"/>
      <c r="Q28" s="16"/>
      <c r="R28" s="16"/>
      <c r="S28" s="15"/>
      <c r="T28" s="15"/>
      <c r="U28" s="15"/>
      <c r="V28" s="15"/>
    </row>
    <row r="29" spans="1:22" s="42" customFormat="1">
      <c r="A29" s="341" t="s">
        <v>92</v>
      </c>
      <c r="B29" s="32">
        <v>44159</v>
      </c>
      <c r="C29" s="32">
        <v>44158</v>
      </c>
      <c r="D29" s="33">
        <v>5498</v>
      </c>
      <c r="E29" s="34" t="s">
        <v>2</v>
      </c>
      <c r="F29" s="33">
        <v>2854</v>
      </c>
      <c r="G29" s="19" t="s">
        <v>211</v>
      </c>
      <c r="H29" s="19" t="s">
        <v>949</v>
      </c>
      <c r="I29" s="35" t="s">
        <v>6</v>
      </c>
      <c r="J29" s="19" t="s">
        <v>602</v>
      </c>
      <c r="K29" s="21">
        <v>1565</v>
      </c>
      <c r="L29" s="464">
        <v>690</v>
      </c>
      <c r="M29" s="80"/>
      <c r="N29" s="16"/>
      <c r="O29" s="16"/>
      <c r="P29" s="16"/>
      <c r="Q29" s="16"/>
      <c r="R29" s="16"/>
      <c r="S29" s="15"/>
      <c r="T29" s="15"/>
      <c r="U29" s="15"/>
      <c r="V29" s="15"/>
    </row>
    <row r="30" spans="1:22" s="42" customFormat="1">
      <c r="A30" s="341" t="s">
        <v>973</v>
      </c>
      <c r="B30" s="32">
        <v>44154</v>
      </c>
      <c r="C30" s="32">
        <v>44159</v>
      </c>
      <c r="D30" s="33">
        <v>5372</v>
      </c>
      <c r="E30" s="34" t="s">
        <v>7</v>
      </c>
      <c r="F30" s="33">
        <v>1405</v>
      </c>
      <c r="G30" s="19" t="s">
        <v>603</v>
      </c>
      <c r="H30" s="19">
        <v>40</v>
      </c>
      <c r="I30" s="35" t="s">
        <v>6</v>
      </c>
      <c r="J30" s="19" t="s">
        <v>602</v>
      </c>
      <c r="K30" s="50">
        <v>1551</v>
      </c>
      <c r="L30" s="464">
        <v>204</v>
      </c>
      <c r="M30" s="80"/>
      <c r="N30" s="16"/>
      <c r="O30" s="16"/>
      <c r="P30" s="16"/>
      <c r="Q30" s="16"/>
      <c r="R30" s="16"/>
      <c r="S30" s="15"/>
      <c r="T30" s="15"/>
      <c r="U30" s="15"/>
      <c r="V30" s="15"/>
    </row>
    <row r="31" spans="1:22" s="42" customFormat="1">
      <c r="A31" s="341" t="s">
        <v>1109</v>
      </c>
      <c r="B31" s="32">
        <v>44165</v>
      </c>
      <c r="C31" s="32">
        <v>44158</v>
      </c>
      <c r="D31" s="33">
        <v>5541</v>
      </c>
      <c r="E31" s="34" t="s">
        <v>2</v>
      </c>
      <c r="F31" s="33">
        <v>2029</v>
      </c>
      <c r="G31" s="19" t="s">
        <v>158</v>
      </c>
      <c r="H31" s="19">
        <v>12</v>
      </c>
      <c r="I31" s="35" t="s">
        <v>6</v>
      </c>
      <c r="J31" s="19" t="s">
        <v>602</v>
      </c>
      <c r="K31" s="21">
        <v>1566</v>
      </c>
      <c r="L31" s="464">
        <v>180</v>
      </c>
      <c r="M31" s="80"/>
      <c r="N31" s="16"/>
      <c r="O31" s="16"/>
      <c r="P31" s="16"/>
      <c r="Q31" s="16"/>
      <c r="R31" s="16"/>
      <c r="S31" s="15"/>
      <c r="T31" s="15"/>
      <c r="U31" s="15"/>
      <c r="V31" s="15"/>
    </row>
    <row r="32" spans="1:22" s="42" customFormat="1">
      <c r="A32" s="341" t="s">
        <v>168</v>
      </c>
      <c r="B32" s="32">
        <v>44165</v>
      </c>
      <c r="C32" s="32">
        <v>44160</v>
      </c>
      <c r="D32" s="33">
        <v>5499</v>
      </c>
      <c r="E32" s="34" t="s">
        <v>2</v>
      </c>
      <c r="F32" s="33">
        <v>1215</v>
      </c>
      <c r="G32" s="19" t="s">
        <v>87</v>
      </c>
      <c r="H32" s="19">
        <v>40</v>
      </c>
      <c r="I32" s="35" t="s">
        <v>6</v>
      </c>
      <c r="J32" s="19" t="s">
        <v>602</v>
      </c>
      <c r="K32" s="50">
        <v>1567</v>
      </c>
      <c r="L32" s="464">
        <v>420</v>
      </c>
      <c r="M32" s="80"/>
      <c r="N32" s="16"/>
      <c r="O32" s="16"/>
      <c r="P32" s="16"/>
      <c r="Q32" s="16"/>
      <c r="R32" s="16"/>
      <c r="S32" s="15"/>
      <c r="T32" s="15"/>
      <c r="U32" s="15"/>
      <c r="V32" s="15"/>
    </row>
    <row r="33" spans="1:23" s="42" customFormat="1">
      <c r="A33" s="341" t="s">
        <v>499</v>
      </c>
      <c r="B33" s="32">
        <v>44167</v>
      </c>
      <c r="C33" s="32">
        <v>44160</v>
      </c>
      <c r="D33" s="33">
        <v>5538</v>
      </c>
      <c r="E33" s="34" t="s">
        <v>2</v>
      </c>
      <c r="F33" s="33">
        <v>2811</v>
      </c>
      <c r="G33" s="19" t="s">
        <v>198</v>
      </c>
      <c r="H33" s="19">
        <v>15</v>
      </c>
      <c r="I33" s="35" t="s">
        <v>6</v>
      </c>
      <c r="J33" s="19" t="s">
        <v>602</v>
      </c>
      <c r="K33" s="21">
        <v>1569</v>
      </c>
      <c r="L33" s="464">
        <v>255</v>
      </c>
      <c r="M33" s="80"/>
      <c r="N33" s="16"/>
      <c r="O33" s="16"/>
      <c r="P33" s="16"/>
      <c r="Q33" s="16"/>
      <c r="R33" s="16"/>
      <c r="S33" s="15"/>
      <c r="T33" s="15"/>
      <c r="U33" s="15"/>
      <c r="V33" s="15"/>
    </row>
    <row r="34" spans="1:23" s="42" customFormat="1">
      <c r="A34" s="341" t="s">
        <v>801</v>
      </c>
      <c r="B34" s="32">
        <v>44166</v>
      </c>
      <c r="C34" s="32"/>
      <c r="D34" s="33">
        <v>5574</v>
      </c>
      <c r="E34" s="34" t="s">
        <v>2</v>
      </c>
      <c r="F34" s="33">
        <v>3347</v>
      </c>
      <c r="G34" s="19" t="s">
        <v>430</v>
      </c>
      <c r="H34" s="19">
        <v>6</v>
      </c>
      <c r="I34" s="35" t="s">
        <v>6</v>
      </c>
      <c r="J34" s="19" t="s">
        <v>602</v>
      </c>
      <c r="K34" s="21">
        <v>1570</v>
      </c>
      <c r="L34" s="464"/>
      <c r="M34" s="80"/>
      <c r="N34" s="16"/>
      <c r="O34" s="16"/>
      <c r="P34" s="16"/>
      <c r="Q34" s="16"/>
      <c r="R34" s="16"/>
      <c r="S34" s="15"/>
      <c r="T34" s="15"/>
      <c r="U34" s="15"/>
      <c r="V34" s="15"/>
    </row>
    <row r="35" spans="1:23" s="42" customFormat="1">
      <c r="A35" s="341"/>
      <c r="B35" s="32"/>
      <c r="C35" s="32"/>
      <c r="D35" s="33"/>
      <c r="E35" s="34" t="s">
        <v>474</v>
      </c>
      <c r="F35" s="33">
        <v>1514</v>
      </c>
      <c r="G35" s="19" t="s">
        <v>430</v>
      </c>
      <c r="H35" s="19">
        <v>6</v>
      </c>
      <c r="I35" s="35" t="s">
        <v>6</v>
      </c>
      <c r="J35" s="19" t="s">
        <v>602</v>
      </c>
      <c r="K35" s="21">
        <v>1570</v>
      </c>
      <c r="L35" s="464">
        <v>78</v>
      </c>
      <c r="M35" s="80"/>
      <c r="N35" s="16"/>
      <c r="O35" s="16"/>
      <c r="P35" s="16"/>
      <c r="Q35" s="16"/>
      <c r="R35" s="16"/>
      <c r="S35" s="15"/>
      <c r="T35" s="15"/>
      <c r="U35" s="15"/>
      <c r="V35" s="15"/>
    </row>
    <row r="36" spans="1:23" s="42" customFormat="1">
      <c r="A36" s="341" t="s">
        <v>502</v>
      </c>
      <c r="B36" s="32">
        <v>44169</v>
      </c>
      <c r="C36" s="32">
        <v>44162</v>
      </c>
      <c r="D36" s="33">
        <v>5405</v>
      </c>
      <c r="E36" s="34" t="s">
        <v>2</v>
      </c>
      <c r="F36" s="33">
        <v>992</v>
      </c>
      <c r="G36" s="19" t="s">
        <v>213</v>
      </c>
      <c r="H36" s="19">
        <v>20</v>
      </c>
      <c r="I36" s="35" t="s">
        <v>6</v>
      </c>
      <c r="J36" s="19" t="s">
        <v>602</v>
      </c>
      <c r="K36" s="21">
        <v>1571</v>
      </c>
      <c r="L36" s="464">
        <v>190</v>
      </c>
      <c r="M36" s="80"/>
      <c r="N36" s="16"/>
      <c r="O36" s="16"/>
      <c r="P36" s="16"/>
      <c r="Q36" s="16"/>
      <c r="R36" s="16"/>
      <c r="S36" s="15"/>
      <c r="T36" s="15"/>
      <c r="U36" s="15"/>
      <c r="V36" s="15"/>
    </row>
    <row r="37" spans="1:23" s="42" customFormat="1">
      <c r="A37" s="341" t="s">
        <v>1116</v>
      </c>
      <c r="B37" s="32">
        <v>44169</v>
      </c>
      <c r="C37" s="32">
        <v>44162</v>
      </c>
      <c r="D37" s="33">
        <v>5555</v>
      </c>
      <c r="E37" s="34" t="s">
        <v>44</v>
      </c>
      <c r="F37" s="33">
        <v>3350</v>
      </c>
      <c r="G37" s="19" t="s">
        <v>78</v>
      </c>
      <c r="H37" s="19">
        <v>10</v>
      </c>
      <c r="I37" s="35" t="s">
        <v>6</v>
      </c>
      <c r="J37" s="19" t="s">
        <v>602</v>
      </c>
      <c r="K37" s="21">
        <v>1574</v>
      </c>
      <c r="L37" s="464">
        <v>270</v>
      </c>
      <c r="M37" s="80"/>
      <c r="N37" s="16"/>
      <c r="O37" s="16"/>
      <c r="P37" s="16"/>
      <c r="Q37" s="16"/>
      <c r="R37" s="16"/>
      <c r="S37" s="15"/>
      <c r="T37" s="15"/>
      <c r="U37" s="15"/>
      <c r="V37" s="15"/>
    </row>
    <row r="38" spans="1:23">
      <c r="A38" s="337"/>
      <c r="B38" s="5"/>
      <c r="C38" s="5"/>
      <c r="D38" s="5"/>
      <c r="E38" s="5"/>
      <c r="F38" s="5"/>
      <c r="G38" s="5"/>
      <c r="H38" s="5"/>
      <c r="I38" s="337"/>
      <c r="J38" s="5"/>
      <c r="K38" s="5"/>
    </row>
    <row r="39" spans="1:23" s="15" customFormat="1">
      <c r="A39" s="339"/>
      <c r="B39" s="132"/>
      <c r="C39" s="132"/>
      <c r="D39" s="547"/>
      <c r="E39" s="131"/>
      <c r="F39" s="133"/>
      <c r="G39" s="134"/>
      <c r="H39" s="135"/>
      <c r="I39" s="235"/>
      <c r="J39" s="134"/>
      <c r="K39" s="525"/>
      <c r="L39" s="454"/>
      <c r="M39" s="16"/>
      <c r="N39" s="16"/>
      <c r="O39" s="16"/>
      <c r="P39" s="16"/>
      <c r="Q39" s="16"/>
      <c r="R39" s="16"/>
    </row>
    <row r="40" spans="1:23" s="15" customFormat="1" ht="7.5" customHeight="1">
      <c r="A40" s="560"/>
      <c r="B40" s="561"/>
      <c r="C40" s="561"/>
      <c r="D40" s="562"/>
      <c r="E40" s="563"/>
      <c r="F40" s="564"/>
      <c r="G40" s="565"/>
      <c r="H40" s="566"/>
      <c r="I40" s="567"/>
      <c r="J40" s="565"/>
      <c r="K40" s="568"/>
      <c r="L40" s="569"/>
      <c r="M40" s="16"/>
      <c r="N40" s="16"/>
      <c r="O40" s="16"/>
      <c r="P40" s="16"/>
      <c r="Q40" s="16"/>
      <c r="R40" s="16"/>
    </row>
    <row r="41" spans="1:23" s="44" customFormat="1">
      <c r="A41" s="340" t="s">
        <v>973</v>
      </c>
      <c r="B41" s="48">
        <v>44134</v>
      </c>
      <c r="C41" s="48">
        <v>44141</v>
      </c>
      <c r="D41" s="49">
        <v>5344</v>
      </c>
      <c r="E41" s="40" t="s">
        <v>786</v>
      </c>
      <c r="F41" s="49">
        <v>3329</v>
      </c>
      <c r="G41" s="36" t="s">
        <v>164</v>
      </c>
      <c r="H41" s="36">
        <v>1</v>
      </c>
      <c r="I41" s="45" t="s">
        <v>6</v>
      </c>
      <c r="J41" s="36" t="s">
        <v>97</v>
      </c>
      <c r="K41" s="21"/>
      <c r="L41" s="459">
        <v>8</v>
      </c>
      <c r="M41" s="246"/>
      <c r="N41" s="16"/>
      <c r="O41" s="16"/>
      <c r="P41" s="16"/>
      <c r="Q41" s="16"/>
      <c r="R41" s="16"/>
      <c r="S41" s="15"/>
      <c r="T41" s="15"/>
      <c r="U41" s="15"/>
      <c r="V41" s="15"/>
      <c r="W41" s="15"/>
    </row>
    <row r="42" spans="1:23" s="43" customFormat="1">
      <c r="A42" s="339" t="s">
        <v>136</v>
      </c>
      <c r="B42" s="132">
        <v>44132</v>
      </c>
      <c r="C42" s="132"/>
      <c r="D42" s="133">
        <v>5283</v>
      </c>
      <c r="E42" s="131" t="s">
        <v>2</v>
      </c>
      <c r="F42" s="133">
        <v>2645</v>
      </c>
      <c r="G42" s="134" t="s">
        <v>149</v>
      </c>
      <c r="H42" s="134">
        <v>10</v>
      </c>
      <c r="I42" s="235"/>
      <c r="J42" s="134" t="s">
        <v>749</v>
      </c>
      <c r="K42" s="525"/>
      <c r="L42" s="454">
        <v>105</v>
      </c>
      <c r="M42" s="570"/>
      <c r="N42" s="16"/>
      <c r="O42" s="16"/>
      <c r="P42" s="16"/>
      <c r="Q42" s="16"/>
      <c r="R42" s="16"/>
      <c r="S42" s="15"/>
      <c r="T42" s="15"/>
      <c r="U42" s="15"/>
      <c r="V42" s="15"/>
      <c r="W42" s="15"/>
    </row>
    <row r="43" spans="1:23" s="43" customFormat="1">
      <c r="A43" s="339" t="s">
        <v>118</v>
      </c>
      <c r="B43" s="132">
        <v>44125</v>
      </c>
      <c r="C43" s="132"/>
      <c r="D43" s="133">
        <v>5167</v>
      </c>
      <c r="E43" s="131" t="s">
        <v>40</v>
      </c>
      <c r="F43" s="133">
        <v>2606</v>
      </c>
      <c r="G43" s="134" t="s">
        <v>84</v>
      </c>
      <c r="H43" s="134">
        <v>4</v>
      </c>
      <c r="I43" s="235"/>
      <c r="J43" s="134" t="s">
        <v>749</v>
      </c>
      <c r="K43" s="525"/>
      <c r="L43" s="454">
        <v>118</v>
      </c>
      <c r="M43" s="247"/>
      <c r="N43" s="16"/>
      <c r="O43" s="16"/>
      <c r="P43" s="16"/>
      <c r="Q43" s="16"/>
      <c r="R43" s="16"/>
      <c r="S43" s="15"/>
      <c r="T43" s="15"/>
      <c r="U43" s="15"/>
      <c r="V43" s="15"/>
      <c r="W43" s="15"/>
    </row>
    <row r="44" spans="1:23" s="15" customFormat="1">
      <c r="A44" s="341" t="s">
        <v>1091</v>
      </c>
      <c r="B44" s="32">
        <v>44140</v>
      </c>
      <c r="C44" s="32">
        <v>44139</v>
      </c>
      <c r="D44" s="521">
        <v>5325</v>
      </c>
      <c r="E44" s="34" t="s">
        <v>428</v>
      </c>
      <c r="F44" s="33">
        <v>2494</v>
      </c>
      <c r="G44" s="19" t="s">
        <v>1090</v>
      </c>
      <c r="H44" s="20">
        <v>10</v>
      </c>
      <c r="I44" s="35"/>
      <c r="J44" s="19" t="s">
        <v>1037</v>
      </c>
      <c r="K44" s="21"/>
      <c r="L44" s="464">
        <v>550</v>
      </c>
      <c r="M44" s="16"/>
      <c r="N44" s="16"/>
      <c r="O44" s="16"/>
      <c r="P44" s="16"/>
      <c r="Q44" s="16"/>
      <c r="R44" s="16"/>
    </row>
    <row r="45" spans="1:23">
      <c r="A45" s="340" t="s">
        <v>1080</v>
      </c>
      <c r="B45" s="48">
        <v>44140</v>
      </c>
      <c r="C45" s="48">
        <v>44139</v>
      </c>
      <c r="D45" s="522">
        <v>5349</v>
      </c>
      <c r="E45" s="40" t="s">
        <v>2</v>
      </c>
      <c r="F45" s="49">
        <v>838</v>
      </c>
      <c r="G45" s="36" t="s">
        <v>5</v>
      </c>
      <c r="H45" s="36">
        <v>10</v>
      </c>
      <c r="I45" s="45" t="s">
        <v>6</v>
      </c>
      <c r="J45" s="36" t="s">
        <v>97</v>
      </c>
      <c r="K45" s="21"/>
      <c r="L45" s="459"/>
    </row>
    <row r="46" spans="1:23">
      <c r="A46" s="340"/>
      <c r="B46" s="48"/>
      <c r="C46" s="48"/>
      <c r="D46" s="522"/>
      <c r="E46" s="40" t="s">
        <v>2</v>
      </c>
      <c r="F46" s="49">
        <v>1397</v>
      </c>
      <c r="G46" s="36" t="s">
        <v>22</v>
      </c>
      <c r="H46" s="36">
        <v>30</v>
      </c>
      <c r="I46" s="45" t="s">
        <v>6</v>
      </c>
      <c r="J46" s="36" t="s">
        <v>97</v>
      </c>
      <c r="K46" s="21"/>
      <c r="L46" s="459"/>
    </row>
    <row r="47" spans="1:23">
      <c r="A47" s="340"/>
      <c r="B47" s="48"/>
      <c r="C47" s="48"/>
      <c r="D47" s="522"/>
      <c r="E47" s="40" t="s">
        <v>2</v>
      </c>
      <c r="F47" s="49">
        <v>908</v>
      </c>
      <c r="G47" s="36" t="s">
        <v>30</v>
      </c>
      <c r="H47" s="36" t="s">
        <v>840</v>
      </c>
      <c r="I47" s="45" t="s">
        <v>6</v>
      </c>
      <c r="J47" s="36" t="s">
        <v>97</v>
      </c>
      <c r="K47" s="21"/>
      <c r="L47" s="459"/>
    </row>
    <row r="48" spans="1:23">
      <c r="A48" s="340"/>
      <c r="B48" s="48"/>
      <c r="C48" s="48">
        <v>44139</v>
      </c>
      <c r="D48" s="522"/>
      <c r="E48" s="40" t="s">
        <v>2</v>
      </c>
      <c r="F48" s="49">
        <v>879</v>
      </c>
      <c r="G48" s="36" t="s">
        <v>17</v>
      </c>
      <c r="H48" s="36" t="s">
        <v>840</v>
      </c>
      <c r="I48" s="45" t="s">
        <v>6</v>
      </c>
      <c r="J48" s="36" t="s">
        <v>97</v>
      </c>
      <c r="K48" s="21"/>
      <c r="L48" s="459">
        <v>0</v>
      </c>
    </row>
    <row r="49" spans="1:23" s="43" customFormat="1">
      <c r="A49" s="339" t="s">
        <v>1079</v>
      </c>
      <c r="B49" s="132">
        <v>44140</v>
      </c>
      <c r="C49" s="132"/>
      <c r="D49" s="547">
        <v>5336</v>
      </c>
      <c r="E49" s="131" t="s">
        <v>1081</v>
      </c>
      <c r="F49" s="133">
        <v>2433</v>
      </c>
      <c r="G49" s="134" t="s">
        <v>99</v>
      </c>
      <c r="H49" s="134">
        <v>5</v>
      </c>
      <c r="I49" s="235"/>
      <c r="J49" s="134" t="s">
        <v>749</v>
      </c>
      <c r="K49" s="525"/>
      <c r="L49" s="454">
        <v>66.45</v>
      </c>
      <c r="M49" s="247"/>
      <c r="N49" s="247"/>
      <c r="O49" s="247"/>
      <c r="P49" s="247"/>
      <c r="Q49" s="247"/>
      <c r="R49" s="247"/>
    </row>
    <row r="50" spans="1:23" s="39" customFormat="1">
      <c r="A50" s="460" t="s">
        <v>973</v>
      </c>
      <c r="B50" s="116">
        <v>44147</v>
      </c>
      <c r="C50" s="116"/>
      <c r="D50" s="548">
        <v>5373</v>
      </c>
      <c r="E50" s="115" t="s">
        <v>44</v>
      </c>
      <c r="F50" s="117">
        <v>3074</v>
      </c>
      <c r="G50" s="118" t="s">
        <v>506</v>
      </c>
      <c r="H50" s="118">
        <v>5</v>
      </c>
      <c r="I50" s="234"/>
      <c r="J50" s="118" t="s">
        <v>749</v>
      </c>
      <c r="K50" s="546"/>
      <c r="L50" s="461">
        <v>50</v>
      </c>
      <c r="M50" s="571"/>
      <c r="N50" s="248"/>
      <c r="O50" s="248"/>
      <c r="P50" s="248"/>
      <c r="Q50" s="248"/>
      <c r="R50" s="248"/>
    </row>
    <row r="51" spans="1:23" s="38" customFormat="1">
      <c r="A51" s="460" t="s">
        <v>1034</v>
      </c>
      <c r="B51" s="116">
        <v>44120</v>
      </c>
      <c r="C51" s="116"/>
      <c r="D51" s="117">
        <v>5096</v>
      </c>
      <c r="E51" s="115" t="s">
        <v>2</v>
      </c>
      <c r="F51" s="117">
        <v>2149</v>
      </c>
      <c r="G51" s="118" t="s">
        <v>26</v>
      </c>
      <c r="H51" s="118">
        <v>15</v>
      </c>
      <c r="I51" s="234"/>
      <c r="J51" s="118" t="s">
        <v>749</v>
      </c>
      <c r="K51" s="549" t="s">
        <v>1068</v>
      </c>
      <c r="L51" s="461">
        <v>142.6</v>
      </c>
      <c r="M51" s="473"/>
      <c r="N51" s="16"/>
      <c r="O51" s="16"/>
      <c r="P51" s="16"/>
      <c r="Q51" s="16"/>
      <c r="R51" s="16"/>
      <c r="S51" s="15"/>
      <c r="T51" s="15"/>
      <c r="U51" s="15"/>
      <c r="V51" s="15"/>
      <c r="W51" s="15"/>
    </row>
    <row r="52" spans="1:23" s="42" customFormat="1">
      <c r="A52" s="340" t="s">
        <v>1085</v>
      </c>
      <c r="B52" s="48">
        <v>44145</v>
      </c>
      <c r="C52" s="48">
        <v>44144</v>
      </c>
      <c r="D52" s="49">
        <v>5380</v>
      </c>
      <c r="E52" s="40" t="s">
        <v>2</v>
      </c>
      <c r="F52" s="49">
        <v>2039</v>
      </c>
      <c r="G52" s="36" t="s">
        <v>29</v>
      </c>
      <c r="H52" s="47">
        <v>51</v>
      </c>
      <c r="I52" s="45" t="s">
        <v>6</v>
      </c>
      <c r="J52" s="36" t="s">
        <v>97</v>
      </c>
      <c r="K52" s="21"/>
      <c r="L52" s="459">
        <v>800</v>
      </c>
      <c r="M52" s="246"/>
      <c r="N52" s="80"/>
      <c r="O52" s="80"/>
      <c r="P52" s="80"/>
      <c r="Q52" s="80"/>
      <c r="R52" s="80"/>
    </row>
    <row r="53" spans="1:23" s="43" customFormat="1">
      <c r="A53" s="339" t="s">
        <v>1088</v>
      </c>
      <c r="B53" s="132">
        <v>44152</v>
      </c>
      <c r="C53" s="132"/>
      <c r="D53" s="133">
        <v>5405</v>
      </c>
      <c r="E53" s="131" t="s">
        <v>2</v>
      </c>
      <c r="F53" s="133">
        <v>992</v>
      </c>
      <c r="G53" s="134" t="s">
        <v>213</v>
      </c>
      <c r="H53" s="135">
        <v>20</v>
      </c>
      <c r="I53" s="235"/>
      <c r="J53" s="134" t="s">
        <v>749</v>
      </c>
      <c r="K53" s="525"/>
      <c r="L53" s="454"/>
      <c r="M53" s="570"/>
      <c r="N53" s="247"/>
      <c r="O53" s="247"/>
      <c r="P53" s="247"/>
      <c r="Q53" s="247"/>
      <c r="R53" s="247"/>
    </row>
    <row r="54" spans="1:23" s="43" customFormat="1">
      <c r="A54" s="341"/>
      <c r="B54" s="32"/>
      <c r="C54" s="32"/>
      <c r="D54" s="33"/>
      <c r="E54" s="34" t="s">
        <v>2</v>
      </c>
      <c r="F54" s="33">
        <v>3210</v>
      </c>
      <c r="G54" s="19" t="s">
        <v>830</v>
      </c>
      <c r="H54" s="20">
        <v>30</v>
      </c>
      <c r="I54" s="35" t="s">
        <v>6</v>
      </c>
      <c r="J54" s="19" t="s">
        <v>749</v>
      </c>
      <c r="K54" s="21"/>
      <c r="L54" s="464">
        <v>465</v>
      </c>
      <c r="M54" s="247"/>
      <c r="N54" s="247"/>
      <c r="O54" s="247"/>
      <c r="P54" s="247"/>
      <c r="Q54" s="247"/>
      <c r="R54" s="247"/>
    </row>
    <row r="55" spans="1:23" s="44" customFormat="1">
      <c r="A55" s="340"/>
      <c r="B55" s="48">
        <v>44152</v>
      </c>
      <c r="C55" s="48">
        <v>44144</v>
      </c>
      <c r="D55" s="49">
        <v>5405</v>
      </c>
      <c r="E55" s="40" t="s">
        <v>2</v>
      </c>
      <c r="F55" s="49">
        <v>2039</v>
      </c>
      <c r="G55" s="36" t="s">
        <v>29</v>
      </c>
      <c r="H55" s="47">
        <v>15</v>
      </c>
      <c r="I55" s="45" t="s">
        <v>6</v>
      </c>
      <c r="J55" s="36" t="s">
        <v>97</v>
      </c>
      <c r="K55" s="50"/>
      <c r="L55" s="459">
        <v>535</v>
      </c>
      <c r="M55" s="246"/>
      <c r="N55" s="246"/>
      <c r="O55" s="246"/>
      <c r="P55" s="246"/>
      <c r="Q55" s="246"/>
      <c r="R55" s="246"/>
    </row>
    <row r="56" spans="1:23" s="44" customFormat="1">
      <c r="A56" s="340" t="s">
        <v>137</v>
      </c>
      <c r="B56" s="48">
        <v>44146</v>
      </c>
      <c r="C56" s="48">
        <v>44152</v>
      </c>
      <c r="D56" s="49">
        <v>5410</v>
      </c>
      <c r="E56" s="40" t="s">
        <v>2</v>
      </c>
      <c r="F56" s="49">
        <v>3303</v>
      </c>
      <c r="G56" s="36" t="s">
        <v>9</v>
      </c>
      <c r="H56" s="47">
        <v>45</v>
      </c>
      <c r="I56" s="45" t="s">
        <v>6</v>
      </c>
      <c r="J56" s="36" t="s">
        <v>97</v>
      </c>
      <c r="K56" s="21"/>
      <c r="L56" s="459">
        <v>531.9</v>
      </c>
      <c r="M56" s="246"/>
      <c r="N56" s="246"/>
      <c r="O56" s="246"/>
      <c r="P56" s="246"/>
      <c r="Q56" s="246"/>
      <c r="R56" s="246"/>
    </row>
    <row r="57" spans="1:23" s="43" customFormat="1">
      <c r="A57" s="339" t="s">
        <v>134</v>
      </c>
      <c r="B57" s="132">
        <v>44152</v>
      </c>
      <c r="C57" s="132"/>
      <c r="D57" s="133">
        <v>5411</v>
      </c>
      <c r="E57" s="131" t="s">
        <v>2</v>
      </c>
      <c r="F57" s="133">
        <v>97</v>
      </c>
      <c r="G57" s="134" t="s">
        <v>98</v>
      </c>
      <c r="H57" s="135" t="s">
        <v>1092</v>
      </c>
      <c r="I57" s="235"/>
      <c r="J57" s="134" t="s">
        <v>749</v>
      </c>
      <c r="K57" s="525"/>
      <c r="L57" s="454">
        <v>86.1</v>
      </c>
      <c r="M57" s="247"/>
      <c r="N57" s="247"/>
      <c r="O57" s="247"/>
      <c r="P57" s="247"/>
      <c r="Q57" s="247"/>
      <c r="R57" s="247"/>
    </row>
    <row r="58" spans="1:23" s="44" customFormat="1">
      <c r="A58" s="340" t="s">
        <v>848</v>
      </c>
      <c r="B58" s="48">
        <v>44146</v>
      </c>
      <c r="C58" s="48">
        <v>44140</v>
      </c>
      <c r="D58" s="49">
        <v>5416</v>
      </c>
      <c r="E58" s="40" t="s">
        <v>7</v>
      </c>
      <c r="F58" s="49">
        <v>2172</v>
      </c>
      <c r="G58" s="36" t="s">
        <v>16</v>
      </c>
      <c r="H58" s="47">
        <v>20</v>
      </c>
      <c r="I58" s="45" t="s">
        <v>6</v>
      </c>
      <c r="J58" s="36" t="s">
        <v>97</v>
      </c>
      <c r="K58" s="50"/>
      <c r="L58" s="459">
        <v>260</v>
      </c>
      <c r="M58" s="246"/>
      <c r="N58" s="246"/>
      <c r="O58" s="246"/>
      <c r="P58" s="246"/>
      <c r="Q58" s="246"/>
      <c r="R58" s="246"/>
    </row>
    <row r="59" spans="1:23" s="44" customFormat="1">
      <c r="A59" s="340" t="s">
        <v>369</v>
      </c>
      <c r="B59" s="48">
        <v>44146</v>
      </c>
      <c r="C59" s="48">
        <v>44139</v>
      </c>
      <c r="D59" s="49">
        <v>5402</v>
      </c>
      <c r="E59" s="40" t="s">
        <v>2</v>
      </c>
      <c r="F59" s="49">
        <v>2515</v>
      </c>
      <c r="G59" s="36" t="s">
        <v>35</v>
      </c>
      <c r="H59" s="47">
        <v>10</v>
      </c>
      <c r="I59" s="45" t="s">
        <v>6</v>
      </c>
      <c r="J59" s="36" t="s">
        <v>97</v>
      </c>
      <c r="K59" s="50"/>
      <c r="L59" s="459">
        <v>125</v>
      </c>
      <c r="M59" s="246"/>
      <c r="N59" s="246"/>
      <c r="O59" s="246"/>
      <c r="P59" s="246"/>
      <c r="Q59" s="246"/>
      <c r="R59" s="246"/>
    </row>
    <row r="60" spans="1:23" s="42" customFormat="1">
      <c r="A60" s="340"/>
      <c r="B60" s="48"/>
      <c r="C60" s="48"/>
      <c r="D60" s="49">
        <v>5402</v>
      </c>
      <c r="E60" s="40" t="s">
        <v>2</v>
      </c>
      <c r="F60" s="49">
        <v>838</v>
      </c>
      <c r="G60" s="36" t="s">
        <v>5</v>
      </c>
      <c r="H60" s="47">
        <v>10</v>
      </c>
      <c r="I60" s="45" t="s">
        <v>6</v>
      </c>
      <c r="J60" s="36" t="s">
        <v>97</v>
      </c>
      <c r="K60" s="50"/>
      <c r="L60" s="459">
        <v>240</v>
      </c>
      <c r="M60" s="80"/>
      <c r="N60" s="80"/>
      <c r="O60" s="80"/>
      <c r="P60" s="80"/>
      <c r="Q60" s="80"/>
      <c r="R60" s="80"/>
    </row>
    <row r="61" spans="1:23" s="41" customFormat="1">
      <c r="A61" s="339" t="s">
        <v>973</v>
      </c>
      <c r="B61" s="132">
        <v>44146</v>
      </c>
      <c r="C61" s="132"/>
      <c r="D61" s="133">
        <v>5418</v>
      </c>
      <c r="E61" s="131" t="s">
        <v>2</v>
      </c>
      <c r="F61" s="133">
        <v>1139</v>
      </c>
      <c r="G61" s="134" t="s">
        <v>139</v>
      </c>
      <c r="H61" s="135">
        <v>15</v>
      </c>
      <c r="I61" s="235"/>
      <c r="J61" s="134" t="s">
        <v>486</v>
      </c>
      <c r="K61" s="525">
        <v>1532</v>
      </c>
      <c r="L61" s="454">
        <v>543.75</v>
      </c>
      <c r="M61" s="249"/>
      <c r="N61" s="249"/>
      <c r="O61" s="249"/>
      <c r="P61" s="249"/>
      <c r="Q61" s="249"/>
      <c r="R61" s="249"/>
    </row>
    <row r="62" spans="1:23" s="44" customFormat="1">
      <c r="A62" s="340"/>
      <c r="B62" s="48"/>
      <c r="C62" s="48">
        <v>44140</v>
      </c>
      <c r="D62" s="49">
        <v>5418</v>
      </c>
      <c r="E62" s="40" t="s">
        <v>2</v>
      </c>
      <c r="F62" s="49">
        <v>2759</v>
      </c>
      <c r="G62" s="36" t="s">
        <v>170</v>
      </c>
      <c r="H62" s="47">
        <v>21</v>
      </c>
      <c r="I62" s="45" t="s">
        <v>6</v>
      </c>
      <c r="J62" s="36" t="s">
        <v>97</v>
      </c>
      <c r="K62" s="50"/>
      <c r="L62" s="459">
        <v>114.45</v>
      </c>
      <c r="M62" s="246"/>
      <c r="N62" s="246"/>
      <c r="O62" s="246"/>
      <c r="P62" s="246"/>
      <c r="Q62" s="246"/>
      <c r="R62" s="246"/>
    </row>
    <row r="63" spans="1:23" s="44" customFormat="1">
      <c r="A63" s="340" t="s">
        <v>1093</v>
      </c>
      <c r="B63" s="48">
        <v>44140</v>
      </c>
      <c r="C63" s="48">
        <v>44139</v>
      </c>
      <c r="D63" s="49">
        <v>5426</v>
      </c>
      <c r="E63" s="40" t="s">
        <v>2</v>
      </c>
      <c r="F63" s="49">
        <v>869</v>
      </c>
      <c r="G63" s="36" t="s">
        <v>16</v>
      </c>
      <c r="H63" s="47">
        <v>10</v>
      </c>
      <c r="I63" s="45" t="s">
        <v>6</v>
      </c>
      <c r="J63" s="36" t="s">
        <v>97</v>
      </c>
      <c r="K63" s="50"/>
      <c r="L63" s="459">
        <v>80</v>
      </c>
      <c r="M63" s="246"/>
      <c r="N63" s="246"/>
      <c r="O63" s="246"/>
      <c r="P63" s="246"/>
      <c r="Q63" s="246"/>
      <c r="R63" s="246"/>
    </row>
    <row r="64" spans="1:23" s="42" customFormat="1">
      <c r="A64" s="340" t="s">
        <v>787</v>
      </c>
      <c r="B64" s="48">
        <v>44140</v>
      </c>
      <c r="C64" s="48">
        <v>44139</v>
      </c>
      <c r="D64" s="49">
        <v>5433</v>
      </c>
      <c r="E64" s="40" t="s">
        <v>2</v>
      </c>
      <c r="F64" s="49">
        <v>2664</v>
      </c>
      <c r="G64" s="36" t="s">
        <v>142</v>
      </c>
      <c r="H64" s="47">
        <v>10</v>
      </c>
      <c r="I64" s="45" t="s">
        <v>6</v>
      </c>
      <c r="J64" s="36" t="s">
        <v>97</v>
      </c>
      <c r="K64" s="50"/>
      <c r="L64" s="459">
        <v>43</v>
      </c>
      <c r="M64" s="80"/>
      <c r="N64" s="80"/>
      <c r="O64" s="80"/>
      <c r="P64" s="80"/>
      <c r="Q64" s="80"/>
      <c r="R64" s="80"/>
    </row>
    <row r="65" spans="1:18" s="44" customFormat="1">
      <c r="A65" s="340" t="s">
        <v>767</v>
      </c>
      <c r="B65" s="48">
        <v>44148</v>
      </c>
      <c r="C65" s="48">
        <v>44139</v>
      </c>
      <c r="D65" s="49">
        <v>5439</v>
      </c>
      <c r="E65" s="40" t="s">
        <v>7</v>
      </c>
      <c r="F65" s="49">
        <v>2467</v>
      </c>
      <c r="G65" s="36" t="s">
        <v>63</v>
      </c>
      <c r="H65" s="47">
        <v>3</v>
      </c>
      <c r="I65" s="45" t="s">
        <v>6</v>
      </c>
      <c r="J65" s="36" t="s">
        <v>97</v>
      </c>
      <c r="K65" s="50"/>
      <c r="L65" s="459">
        <v>274.83</v>
      </c>
      <c r="M65" s="246"/>
      <c r="N65" s="246"/>
      <c r="O65" s="246"/>
      <c r="P65" s="246"/>
      <c r="Q65" s="246"/>
      <c r="R65" s="246"/>
    </row>
    <row r="66" spans="1:18" s="44" customFormat="1">
      <c r="A66" s="340"/>
      <c r="B66" s="48"/>
      <c r="C66" s="48"/>
      <c r="D66" s="49"/>
      <c r="E66" s="40"/>
      <c r="F66" s="49">
        <v>2357</v>
      </c>
      <c r="G66" s="36" t="s">
        <v>35</v>
      </c>
      <c r="H66" s="47">
        <v>5</v>
      </c>
      <c r="I66" s="45" t="s">
        <v>6</v>
      </c>
      <c r="J66" s="36" t="s">
        <v>97</v>
      </c>
      <c r="K66" s="50"/>
      <c r="L66" s="459">
        <v>80</v>
      </c>
      <c r="M66" s="246"/>
      <c r="N66" s="246"/>
      <c r="O66" s="246"/>
      <c r="P66" s="246"/>
      <c r="Q66" s="246"/>
      <c r="R66" s="246"/>
    </row>
    <row r="67" spans="1:18" s="43" customFormat="1" ht="15.75" customHeight="1">
      <c r="A67" s="340" t="s">
        <v>175</v>
      </c>
      <c r="B67" s="48">
        <v>44153</v>
      </c>
      <c r="C67" s="48">
        <v>44145</v>
      </c>
      <c r="D67" s="49">
        <v>5441</v>
      </c>
      <c r="E67" s="40" t="s">
        <v>2</v>
      </c>
      <c r="F67" s="49">
        <v>2264</v>
      </c>
      <c r="G67" s="36" t="s">
        <v>4</v>
      </c>
      <c r="H67" s="47">
        <v>60</v>
      </c>
      <c r="I67" s="45" t="s">
        <v>6</v>
      </c>
      <c r="J67" s="36" t="s">
        <v>97</v>
      </c>
      <c r="K67" s="21"/>
      <c r="L67" s="459">
        <v>1050</v>
      </c>
      <c r="M67" s="247"/>
      <c r="N67" s="247"/>
      <c r="O67" s="247"/>
      <c r="P67" s="247"/>
      <c r="Q67" s="247"/>
      <c r="R67" s="247"/>
    </row>
    <row r="68" spans="1:18">
      <c r="A68" s="340" t="s">
        <v>1095</v>
      </c>
      <c r="B68" s="48">
        <v>44148</v>
      </c>
      <c r="C68" s="48">
        <v>44140</v>
      </c>
      <c r="D68" s="49">
        <v>5443</v>
      </c>
      <c r="E68" s="40" t="s">
        <v>2</v>
      </c>
      <c r="F68" s="49">
        <v>1397</v>
      </c>
      <c r="G68" s="36" t="s">
        <v>22</v>
      </c>
      <c r="H68" s="36">
        <v>50</v>
      </c>
      <c r="I68" s="45" t="s">
        <v>6</v>
      </c>
      <c r="J68" s="36" t="s">
        <v>97</v>
      </c>
      <c r="K68" s="21"/>
      <c r="L68" s="459">
        <v>470</v>
      </c>
    </row>
    <row r="69" spans="1:18" s="44" customFormat="1">
      <c r="A69" s="340" t="s">
        <v>159</v>
      </c>
      <c r="B69" s="48">
        <v>44148</v>
      </c>
      <c r="C69" s="48">
        <v>44140</v>
      </c>
      <c r="D69" s="49">
        <v>5445</v>
      </c>
      <c r="E69" s="40" t="s">
        <v>2</v>
      </c>
      <c r="F69" s="49">
        <v>838</v>
      </c>
      <c r="G69" s="36" t="s">
        <v>5</v>
      </c>
      <c r="H69" s="47">
        <v>10</v>
      </c>
      <c r="I69" s="45" t="s">
        <v>6</v>
      </c>
      <c r="J69" s="36" t="s">
        <v>97</v>
      </c>
      <c r="K69" s="50"/>
      <c r="L69" s="459"/>
      <c r="M69" s="246"/>
      <c r="N69" s="246"/>
      <c r="O69" s="246"/>
      <c r="P69" s="246"/>
      <c r="Q69" s="246"/>
      <c r="R69" s="246"/>
    </row>
    <row r="70" spans="1:18" s="42" customFormat="1">
      <c r="A70" s="340"/>
      <c r="B70" s="48"/>
      <c r="C70" s="48"/>
      <c r="D70" s="522"/>
      <c r="E70" s="40" t="s">
        <v>7</v>
      </c>
      <c r="F70" s="49">
        <v>3131</v>
      </c>
      <c r="G70" s="36" t="s">
        <v>13</v>
      </c>
      <c r="H70" s="47">
        <v>30</v>
      </c>
      <c r="I70" s="45" t="s">
        <v>6</v>
      </c>
      <c r="J70" s="36" t="s">
        <v>97</v>
      </c>
      <c r="K70" s="50"/>
      <c r="L70" s="459">
        <v>733.6</v>
      </c>
      <c r="M70" s="80"/>
      <c r="N70" s="80"/>
      <c r="O70" s="80"/>
      <c r="P70" s="80"/>
      <c r="Q70" s="80"/>
      <c r="R70" s="80"/>
    </row>
    <row r="71" spans="1:18" s="44" customFormat="1">
      <c r="A71" s="340" t="s">
        <v>1097</v>
      </c>
      <c r="B71" s="48">
        <v>44151</v>
      </c>
      <c r="C71" s="48">
        <v>44141</v>
      </c>
      <c r="D71" s="49">
        <v>5452</v>
      </c>
      <c r="E71" s="40" t="s">
        <v>2</v>
      </c>
      <c r="F71" s="49">
        <v>855</v>
      </c>
      <c r="G71" s="36" t="s">
        <v>38</v>
      </c>
      <c r="H71" s="47">
        <v>20</v>
      </c>
      <c r="I71" s="45" t="s">
        <v>6</v>
      </c>
      <c r="J71" s="36" t="s">
        <v>97</v>
      </c>
      <c r="K71" s="50"/>
      <c r="L71" s="459">
        <v>210</v>
      </c>
      <c r="M71" s="246"/>
      <c r="N71" s="246"/>
      <c r="O71" s="246"/>
      <c r="P71" s="246"/>
      <c r="Q71" s="246"/>
      <c r="R71" s="246"/>
    </row>
    <row r="72" spans="1:18" s="44" customFormat="1">
      <c r="A72" s="340" t="s">
        <v>1098</v>
      </c>
      <c r="B72" s="48">
        <v>44151</v>
      </c>
      <c r="C72" s="48">
        <v>44141</v>
      </c>
      <c r="D72" s="522">
        <v>5454</v>
      </c>
      <c r="E72" s="40" t="s">
        <v>2</v>
      </c>
      <c r="F72" s="49">
        <v>2266</v>
      </c>
      <c r="G72" s="36" t="s">
        <v>9</v>
      </c>
      <c r="H72" s="36">
        <v>15</v>
      </c>
      <c r="I72" s="45" t="s">
        <v>6</v>
      </c>
      <c r="J72" s="36" t="s">
        <v>97</v>
      </c>
      <c r="K72" s="50"/>
      <c r="L72" s="459">
        <v>193.5</v>
      </c>
      <c r="M72" s="246"/>
      <c r="N72" s="246"/>
      <c r="O72" s="246"/>
      <c r="P72" s="246"/>
      <c r="Q72" s="246"/>
      <c r="R72" s="246"/>
    </row>
    <row r="73" spans="1:18" s="15" customFormat="1">
      <c r="A73" s="340" t="s">
        <v>794</v>
      </c>
      <c r="B73" s="48">
        <v>44141</v>
      </c>
      <c r="C73" s="48">
        <v>44141</v>
      </c>
      <c r="D73" s="522">
        <v>5455</v>
      </c>
      <c r="E73" s="40" t="s">
        <v>7</v>
      </c>
      <c r="F73" s="49">
        <v>3334</v>
      </c>
      <c r="G73" s="36" t="s">
        <v>505</v>
      </c>
      <c r="H73" s="47">
        <v>30</v>
      </c>
      <c r="I73" s="45" t="s">
        <v>6</v>
      </c>
      <c r="J73" s="36" t="s">
        <v>97</v>
      </c>
      <c r="K73" s="50"/>
      <c r="L73" s="459">
        <v>135</v>
      </c>
      <c r="M73" s="16"/>
      <c r="N73" s="16"/>
      <c r="O73" s="16"/>
      <c r="P73" s="16"/>
      <c r="Q73" s="16"/>
      <c r="R73" s="16"/>
    </row>
    <row r="74" spans="1:18" s="43" customFormat="1">
      <c r="A74" s="340" t="s">
        <v>238</v>
      </c>
      <c r="B74" s="48">
        <v>44151</v>
      </c>
      <c r="C74" s="48">
        <v>44141</v>
      </c>
      <c r="D74" s="49">
        <v>5459</v>
      </c>
      <c r="E74" s="40" t="s">
        <v>7</v>
      </c>
      <c r="F74" s="49">
        <v>1599</v>
      </c>
      <c r="G74" s="36" t="s">
        <v>9</v>
      </c>
      <c r="H74" s="47" t="s">
        <v>908</v>
      </c>
      <c r="I74" s="45" t="s">
        <v>6</v>
      </c>
      <c r="J74" s="36" t="s">
        <v>97</v>
      </c>
      <c r="K74" s="50"/>
      <c r="L74" s="459">
        <v>128.25</v>
      </c>
      <c r="M74" s="247"/>
      <c r="N74" s="247"/>
      <c r="O74" s="247"/>
      <c r="P74" s="247"/>
      <c r="Q74" s="247"/>
      <c r="R74" s="247"/>
    </row>
    <row r="75" spans="1:18" s="44" customFormat="1">
      <c r="A75" s="340" t="s">
        <v>370</v>
      </c>
      <c r="B75" s="48">
        <v>44152</v>
      </c>
      <c r="C75" s="48">
        <v>44148</v>
      </c>
      <c r="D75" s="49">
        <v>5464</v>
      </c>
      <c r="E75" s="40" t="s">
        <v>2</v>
      </c>
      <c r="F75" s="49">
        <v>1098</v>
      </c>
      <c r="G75" s="36" t="s">
        <v>3</v>
      </c>
      <c r="H75" s="47">
        <v>40</v>
      </c>
      <c r="I75" s="45" t="s">
        <v>6</v>
      </c>
      <c r="J75" s="36" t="s">
        <v>97</v>
      </c>
      <c r="K75" s="50"/>
      <c r="L75" s="459">
        <v>1200</v>
      </c>
      <c r="M75" s="246"/>
      <c r="N75" s="246"/>
      <c r="O75" s="246"/>
      <c r="P75" s="246"/>
      <c r="Q75" s="246"/>
      <c r="R75" s="246"/>
    </row>
    <row r="76" spans="1:18" s="43" customFormat="1">
      <c r="A76" s="340" t="s">
        <v>380</v>
      </c>
      <c r="B76" s="48">
        <v>44152</v>
      </c>
      <c r="C76" s="48">
        <v>44145</v>
      </c>
      <c r="D76" s="49">
        <v>5463</v>
      </c>
      <c r="E76" s="40" t="s">
        <v>153</v>
      </c>
      <c r="F76" s="49">
        <v>2765</v>
      </c>
      <c r="G76" s="36" t="s">
        <v>35</v>
      </c>
      <c r="H76" s="47" t="s">
        <v>849</v>
      </c>
      <c r="I76" s="45" t="s">
        <v>6</v>
      </c>
      <c r="J76" s="36" t="s">
        <v>97</v>
      </c>
      <c r="K76" s="50"/>
      <c r="L76" s="459">
        <v>101.25</v>
      </c>
      <c r="M76" s="247"/>
      <c r="N76" s="247"/>
      <c r="O76" s="247"/>
      <c r="P76" s="247"/>
      <c r="Q76" s="247"/>
      <c r="R76" s="247"/>
    </row>
    <row r="77" spans="1:18" s="43" customFormat="1">
      <c r="A77" s="573"/>
      <c r="B77" s="573"/>
      <c r="C77" s="573"/>
      <c r="D77" s="573"/>
      <c r="E77" s="40" t="s">
        <v>2</v>
      </c>
      <c r="F77" s="49">
        <v>2515</v>
      </c>
      <c r="G77" s="36" t="s">
        <v>35</v>
      </c>
      <c r="H77" s="47">
        <v>15</v>
      </c>
      <c r="I77" s="45" t="s">
        <v>6</v>
      </c>
      <c r="J77" s="36" t="s">
        <v>97</v>
      </c>
      <c r="K77" s="50"/>
      <c r="L77" s="459">
        <v>187.5</v>
      </c>
      <c r="M77" s="247"/>
      <c r="N77" s="247"/>
      <c r="O77" s="247"/>
      <c r="P77" s="247"/>
      <c r="Q77" s="247"/>
      <c r="R77" s="247"/>
    </row>
    <row r="78" spans="1:18" s="43" customFormat="1">
      <c r="A78" s="340" t="s">
        <v>101</v>
      </c>
      <c r="B78" s="48">
        <v>44153</v>
      </c>
      <c r="C78" s="48">
        <v>44147</v>
      </c>
      <c r="D78" s="49">
        <v>5467</v>
      </c>
      <c r="E78" s="40" t="s">
        <v>2</v>
      </c>
      <c r="F78" s="49">
        <v>2740</v>
      </c>
      <c r="G78" s="36" t="s">
        <v>103</v>
      </c>
      <c r="H78" s="47">
        <v>14</v>
      </c>
      <c r="I78" s="45" t="s">
        <v>6</v>
      </c>
      <c r="J78" s="36" t="s">
        <v>97</v>
      </c>
      <c r="K78" s="50"/>
      <c r="L78" s="459">
        <v>207.2</v>
      </c>
      <c r="M78" s="247"/>
      <c r="N78" s="247"/>
      <c r="O78" s="247"/>
      <c r="P78" s="247"/>
      <c r="Q78" s="247"/>
      <c r="R78" s="247"/>
    </row>
    <row r="79" spans="1:18" s="43" customFormat="1">
      <c r="A79" s="340" t="s">
        <v>973</v>
      </c>
      <c r="B79" s="48">
        <v>44153</v>
      </c>
      <c r="C79" s="48">
        <v>44145</v>
      </c>
      <c r="D79" s="49">
        <v>5296</v>
      </c>
      <c r="E79" s="40" t="s">
        <v>2</v>
      </c>
      <c r="F79" s="49">
        <v>1786</v>
      </c>
      <c r="G79" s="36" t="s">
        <v>9</v>
      </c>
      <c r="H79" s="47">
        <v>6</v>
      </c>
      <c r="I79" s="45" t="s">
        <v>6</v>
      </c>
      <c r="J79" s="36" t="s">
        <v>97</v>
      </c>
      <c r="K79" s="50"/>
      <c r="L79" s="459">
        <v>61.5</v>
      </c>
      <c r="M79" s="247"/>
      <c r="N79" s="247"/>
      <c r="O79" s="247"/>
      <c r="P79" s="247"/>
      <c r="Q79" s="247"/>
      <c r="R79" s="247"/>
    </row>
    <row r="80" spans="1:18" s="44" customFormat="1">
      <c r="A80" s="340" t="s">
        <v>381</v>
      </c>
      <c r="B80" s="48">
        <v>44152</v>
      </c>
      <c r="C80" s="48">
        <v>44145</v>
      </c>
      <c r="D80" s="49">
        <v>5471</v>
      </c>
      <c r="E80" s="40" t="s">
        <v>7</v>
      </c>
      <c r="F80" s="49">
        <v>2050</v>
      </c>
      <c r="G80" s="36" t="s">
        <v>21</v>
      </c>
      <c r="H80" s="47">
        <v>6</v>
      </c>
      <c r="I80" s="45" t="s">
        <v>6</v>
      </c>
      <c r="J80" s="36" t="s">
        <v>97</v>
      </c>
      <c r="K80" s="50"/>
      <c r="L80" s="459">
        <v>204</v>
      </c>
      <c r="M80" s="246"/>
      <c r="N80" s="246"/>
      <c r="O80" s="246"/>
      <c r="P80" s="246"/>
      <c r="Q80" s="246"/>
      <c r="R80" s="246"/>
    </row>
    <row r="81" spans="1:18" s="43" customFormat="1">
      <c r="A81" s="341" t="s">
        <v>188</v>
      </c>
      <c r="B81" s="32">
        <v>44146</v>
      </c>
      <c r="C81" s="32">
        <v>44145</v>
      </c>
      <c r="D81" s="33">
        <v>5481</v>
      </c>
      <c r="E81" s="34" t="s">
        <v>2</v>
      </c>
      <c r="F81" s="33">
        <v>2891</v>
      </c>
      <c r="G81" s="19" t="s">
        <v>100</v>
      </c>
      <c r="H81" s="20" t="s">
        <v>1101</v>
      </c>
      <c r="I81" s="35" t="s">
        <v>6</v>
      </c>
      <c r="J81" s="19" t="s">
        <v>1037</v>
      </c>
      <c r="K81" s="21"/>
      <c r="L81" s="464">
        <v>260</v>
      </c>
      <c r="M81" s="247"/>
      <c r="N81" s="247"/>
      <c r="O81" s="247"/>
      <c r="P81" s="247"/>
      <c r="Q81" s="247"/>
      <c r="R81" s="247"/>
    </row>
    <row r="82" spans="1:18" s="43" customFormat="1">
      <c r="A82" s="341" t="s">
        <v>1087</v>
      </c>
      <c r="B82" s="32">
        <v>44148</v>
      </c>
      <c r="C82" s="32">
        <v>44152</v>
      </c>
      <c r="D82" s="33">
        <v>5476</v>
      </c>
      <c r="E82" s="34" t="s">
        <v>254</v>
      </c>
      <c r="F82" s="33">
        <v>3282</v>
      </c>
      <c r="G82" s="19" t="s">
        <v>193</v>
      </c>
      <c r="H82" s="20">
        <v>1</v>
      </c>
      <c r="I82" s="35" t="s">
        <v>6</v>
      </c>
      <c r="J82" s="19" t="s">
        <v>1037</v>
      </c>
      <c r="K82" s="21"/>
      <c r="L82" s="464">
        <v>270</v>
      </c>
      <c r="M82" s="247"/>
      <c r="N82" s="247"/>
      <c r="O82" s="247"/>
      <c r="P82" s="247"/>
      <c r="Q82" s="247"/>
      <c r="R82" s="247"/>
    </row>
    <row r="83" spans="1:18" s="44" customFormat="1">
      <c r="A83" s="340" t="s">
        <v>1100</v>
      </c>
      <c r="B83" s="48">
        <v>44153</v>
      </c>
      <c r="C83" s="48">
        <v>44146</v>
      </c>
      <c r="D83" s="49">
        <v>5486</v>
      </c>
      <c r="E83" s="40" t="s">
        <v>114</v>
      </c>
      <c r="F83" s="49">
        <v>2600</v>
      </c>
      <c r="G83" s="36" t="s">
        <v>200</v>
      </c>
      <c r="H83" s="47">
        <v>20</v>
      </c>
      <c r="I83" s="45" t="s">
        <v>6</v>
      </c>
      <c r="J83" s="36" t="s">
        <v>97</v>
      </c>
      <c r="K83" s="50"/>
      <c r="L83" s="459">
        <v>560</v>
      </c>
      <c r="M83" s="246"/>
      <c r="N83" s="246"/>
      <c r="O83" s="246"/>
      <c r="P83" s="246"/>
      <c r="Q83" s="246"/>
      <c r="R83" s="246"/>
    </row>
    <row r="84" spans="1:18" s="44" customFormat="1">
      <c r="A84" s="340"/>
      <c r="B84" s="48"/>
      <c r="C84" s="48"/>
      <c r="D84" s="49"/>
      <c r="E84" s="40" t="s">
        <v>2</v>
      </c>
      <c r="F84" s="49">
        <v>951</v>
      </c>
      <c r="G84" s="36" t="s">
        <v>58</v>
      </c>
      <c r="H84" s="47" t="s">
        <v>1104</v>
      </c>
      <c r="I84" s="45" t="s">
        <v>6</v>
      </c>
      <c r="J84" s="36" t="s">
        <v>97</v>
      </c>
      <c r="K84" s="50"/>
      <c r="L84" s="459">
        <v>840</v>
      </c>
      <c r="M84" s="246"/>
      <c r="N84" s="246"/>
      <c r="O84" s="246"/>
      <c r="P84" s="246"/>
      <c r="Q84" s="246"/>
      <c r="R84" s="246"/>
    </row>
    <row r="85" spans="1:18" s="44" customFormat="1">
      <c r="A85" s="340" t="s">
        <v>274</v>
      </c>
      <c r="B85" s="48">
        <v>44154</v>
      </c>
      <c r="C85" s="48">
        <v>44147</v>
      </c>
      <c r="D85" s="49">
        <v>5492</v>
      </c>
      <c r="E85" s="40" t="s">
        <v>7</v>
      </c>
      <c r="F85" s="49">
        <v>1483</v>
      </c>
      <c r="G85" s="36" t="s">
        <v>5</v>
      </c>
      <c r="H85" s="36">
        <v>10</v>
      </c>
      <c r="I85" s="45" t="s">
        <v>6</v>
      </c>
      <c r="J85" s="36" t="s">
        <v>97</v>
      </c>
      <c r="K85" s="50"/>
      <c r="L85" s="459">
        <v>460</v>
      </c>
      <c r="M85" s="246"/>
      <c r="N85" s="246"/>
      <c r="O85" s="246"/>
      <c r="P85" s="246"/>
      <c r="Q85" s="246"/>
      <c r="R85" s="246"/>
    </row>
    <row r="86" spans="1:18" s="42" customFormat="1">
      <c r="A86" s="340" t="s">
        <v>1102</v>
      </c>
      <c r="B86" s="48">
        <v>44154</v>
      </c>
      <c r="C86" s="48">
        <v>44147</v>
      </c>
      <c r="D86" s="49">
        <v>5497</v>
      </c>
      <c r="E86" s="40" t="s">
        <v>2</v>
      </c>
      <c r="F86" s="49">
        <v>908</v>
      </c>
      <c r="G86" s="36" t="s">
        <v>30</v>
      </c>
      <c r="H86" s="36">
        <v>3.5</v>
      </c>
      <c r="I86" s="45" t="s">
        <v>6</v>
      </c>
      <c r="J86" s="36" t="s">
        <v>97</v>
      </c>
      <c r="K86" s="50"/>
      <c r="L86" s="459">
        <v>42</v>
      </c>
      <c r="M86" s="80"/>
      <c r="N86" s="80"/>
      <c r="O86" s="80"/>
      <c r="P86" s="80"/>
      <c r="Q86" s="80"/>
      <c r="R86" s="80"/>
    </row>
    <row r="87" spans="1:18" s="42" customFormat="1">
      <c r="A87" s="340"/>
      <c r="B87" s="48"/>
      <c r="C87" s="48"/>
      <c r="D87" s="49"/>
      <c r="E87" s="40" t="s">
        <v>2</v>
      </c>
      <c r="F87" s="49">
        <v>1397</v>
      </c>
      <c r="G87" s="36" t="s">
        <v>22</v>
      </c>
      <c r="H87" s="36">
        <v>10</v>
      </c>
      <c r="I87" s="45" t="s">
        <v>6</v>
      </c>
      <c r="J87" s="36" t="s">
        <v>97</v>
      </c>
      <c r="K87" s="50"/>
      <c r="L87" s="459">
        <v>200</v>
      </c>
      <c r="M87" s="80"/>
      <c r="N87" s="80"/>
      <c r="O87" s="80"/>
      <c r="P87" s="80"/>
      <c r="Q87" s="80"/>
      <c r="R87" s="80"/>
    </row>
    <row r="88" spans="1:18" s="42" customFormat="1">
      <c r="A88" s="340" t="s">
        <v>837</v>
      </c>
      <c r="B88" s="48">
        <v>44155</v>
      </c>
      <c r="C88" s="48">
        <v>44152</v>
      </c>
      <c r="D88" s="49">
        <v>5516</v>
      </c>
      <c r="E88" s="40" t="s">
        <v>671</v>
      </c>
      <c r="F88" s="49">
        <v>2983</v>
      </c>
      <c r="G88" s="36" t="s">
        <v>17</v>
      </c>
      <c r="H88" s="36" t="s">
        <v>960</v>
      </c>
      <c r="I88" s="45" t="s">
        <v>6</v>
      </c>
      <c r="J88" s="36" t="s">
        <v>97</v>
      </c>
      <c r="K88" s="50"/>
      <c r="L88" s="459">
        <v>1468</v>
      </c>
      <c r="M88" s="80"/>
      <c r="N88" s="80"/>
      <c r="O88" s="80"/>
      <c r="P88" s="80"/>
      <c r="Q88" s="80"/>
      <c r="R88" s="80"/>
    </row>
    <row r="89" spans="1:18" s="42" customFormat="1">
      <c r="A89" s="340" t="s">
        <v>124</v>
      </c>
      <c r="B89" s="48">
        <v>44155</v>
      </c>
      <c r="C89" s="48">
        <v>44152</v>
      </c>
      <c r="D89" s="49">
        <v>5519</v>
      </c>
      <c r="E89" s="40" t="s">
        <v>2</v>
      </c>
      <c r="F89" s="49">
        <v>2761</v>
      </c>
      <c r="G89" s="36" t="s">
        <v>63</v>
      </c>
      <c r="H89" s="36">
        <v>40</v>
      </c>
      <c r="I89" s="45" t="s">
        <v>6</v>
      </c>
      <c r="J89" s="36" t="s">
        <v>97</v>
      </c>
      <c r="K89" s="50"/>
      <c r="L89" s="459">
        <v>1640</v>
      </c>
      <c r="M89" s="80"/>
      <c r="N89" s="80"/>
      <c r="O89" s="80"/>
      <c r="P89" s="80"/>
      <c r="Q89" s="80"/>
      <c r="R89" s="80"/>
    </row>
    <row r="90" spans="1:18" s="42" customFormat="1">
      <c r="A90" s="340" t="s">
        <v>108</v>
      </c>
      <c r="B90" s="48">
        <v>44159</v>
      </c>
      <c r="C90" s="48">
        <v>44147</v>
      </c>
      <c r="D90" s="49">
        <v>5494</v>
      </c>
      <c r="E90" s="40" t="s">
        <v>2</v>
      </c>
      <c r="F90" s="49">
        <v>838</v>
      </c>
      <c r="G90" s="36" t="s">
        <v>5</v>
      </c>
      <c r="H90" s="36">
        <v>1</v>
      </c>
      <c r="I90" s="45" t="s">
        <v>6</v>
      </c>
      <c r="J90" s="36" t="s">
        <v>97</v>
      </c>
      <c r="K90" s="50"/>
      <c r="L90" s="459">
        <v>24</v>
      </c>
      <c r="M90" s="80"/>
      <c r="N90" s="80"/>
      <c r="O90" s="80"/>
      <c r="P90" s="80"/>
      <c r="Q90" s="80"/>
      <c r="R90" s="80"/>
    </row>
    <row r="91" spans="1:18" s="42" customFormat="1">
      <c r="A91" s="340" t="s">
        <v>841</v>
      </c>
      <c r="B91" s="48">
        <v>44158</v>
      </c>
      <c r="C91" s="48">
        <v>44158</v>
      </c>
      <c r="D91" s="49">
        <v>1397</v>
      </c>
      <c r="E91" s="40" t="s">
        <v>2</v>
      </c>
      <c r="F91" s="49">
        <v>1397</v>
      </c>
      <c r="G91" s="36" t="s">
        <v>22</v>
      </c>
      <c r="H91" s="36">
        <v>50</v>
      </c>
      <c r="I91" s="45" t="s">
        <v>6</v>
      </c>
      <c r="J91" s="36" t="s">
        <v>97</v>
      </c>
      <c r="K91" s="50"/>
      <c r="L91" s="459">
        <v>600</v>
      </c>
      <c r="M91" s="80"/>
      <c r="N91" s="80"/>
      <c r="O91" s="80"/>
      <c r="P91" s="80"/>
      <c r="Q91" s="80"/>
      <c r="R91" s="80"/>
    </row>
    <row r="92" spans="1:18">
      <c r="A92" s="340" t="s">
        <v>411</v>
      </c>
      <c r="B92" s="48">
        <v>44151</v>
      </c>
      <c r="C92" s="48">
        <v>44152</v>
      </c>
      <c r="D92" s="49">
        <v>5535</v>
      </c>
      <c r="E92" s="40" t="s">
        <v>2</v>
      </c>
      <c r="F92" s="49">
        <v>1397</v>
      </c>
      <c r="G92" s="36" t="s">
        <v>22</v>
      </c>
      <c r="H92" s="36">
        <v>5</v>
      </c>
      <c r="I92" s="45" t="s">
        <v>6</v>
      </c>
      <c r="J92" s="36" t="s">
        <v>97</v>
      </c>
      <c r="K92" s="50"/>
      <c r="L92" s="459">
        <v>110</v>
      </c>
    </row>
    <row r="93" spans="1:18">
      <c r="A93" s="340"/>
      <c r="B93" s="48"/>
      <c r="C93" s="48"/>
      <c r="D93" s="49"/>
      <c r="E93" s="40" t="s">
        <v>2</v>
      </c>
      <c r="F93" s="49">
        <v>879</v>
      </c>
      <c r="G93" s="36" t="s">
        <v>17</v>
      </c>
      <c r="H93" s="36">
        <v>1.4</v>
      </c>
      <c r="I93" s="45" t="s">
        <v>6</v>
      </c>
      <c r="J93" s="36" t="s">
        <v>97</v>
      </c>
      <c r="K93" s="50"/>
      <c r="L93" s="459">
        <v>38</v>
      </c>
    </row>
    <row r="94" spans="1:18" s="44" customFormat="1">
      <c r="A94" s="340" t="s">
        <v>1106</v>
      </c>
      <c r="B94" s="48">
        <v>44159</v>
      </c>
      <c r="C94" s="48">
        <v>44152</v>
      </c>
      <c r="D94" s="49">
        <v>5542</v>
      </c>
      <c r="E94" s="40" t="s">
        <v>671</v>
      </c>
      <c r="F94" s="49">
        <v>2358</v>
      </c>
      <c r="G94" s="36" t="s">
        <v>17</v>
      </c>
      <c r="H94" s="36" t="s">
        <v>840</v>
      </c>
      <c r="I94" s="45" t="s">
        <v>6</v>
      </c>
      <c r="J94" s="36" t="s">
        <v>97</v>
      </c>
      <c r="K94" s="50"/>
      <c r="L94" s="459">
        <v>580</v>
      </c>
      <c r="M94" s="246"/>
      <c r="N94" s="246"/>
      <c r="O94" s="246"/>
      <c r="P94" s="246"/>
      <c r="Q94" s="246"/>
      <c r="R94" s="246"/>
    </row>
    <row r="95" spans="1:18" s="42" customFormat="1">
      <c r="A95" s="340" t="s">
        <v>1107</v>
      </c>
      <c r="B95" s="48">
        <v>44159</v>
      </c>
      <c r="C95" s="48">
        <v>44153</v>
      </c>
      <c r="D95" s="49">
        <v>5540</v>
      </c>
      <c r="E95" s="40" t="s">
        <v>2</v>
      </c>
      <c r="F95" s="49">
        <v>1126</v>
      </c>
      <c r="G95" s="36" t="s">
        <v>57</v>
      </c>
      <c r="H95" s="36">
        <v>10</v>
      </c>
      <c r="I95" s="45" t="s">
        <v>6</v>
      </c>
      <c r="J95" s="36" t="s">
        <v>97</v>
      </c>
      <c r="K95" s="50"/>
      <c r="L95" s="459">
        <v>720</v>
      </c>
      <c r="M95" s="80"/>
      <c r="N95" s="80"/>
      <c r="O95" s="80"/>
      <c r="P95" s="80"/>
      <c r="Q95" s="80"/>
      <c r="R95" s="80"/>
    </row>
    <row r="96" spans="1:18" s="42" customFormat="1">
      <c r="A96" s="340" t="s">
        <v>223</v>
      </c>
      <c r="B96" s="48">
        <v>44160</v>
      </c>
      <c r="C96" s="48">
        <v>44154</v>
      </c>
      <c r="D96" s="49">
        <v>5544</v>
      </c>
      <c r="E96" s="40" t="s">
        <v>2</v>
      </c>
      <c r="F96" s="49">
        <v>838</v>
      </c>
      <c r="G96" s="36" t="s">
        <v>5</v>
      </c>
      <c r="H96" s="36">
        <v>10</v>
      </c>
      <c r="I96" s="45" t="s">
        <v>6</v>
      </c>
      <c r="J96" s="36" t="s">
        <v>97</v>
      </c>
      <c r="K96" s="50"/>
      <c r="L96" s="459">
        <v>280</v>
      </c>
      <c r="M96" s="80"/>
      <c r="N96" s="80"/>
      <c r="O96" s="80"/>
      <c r="P96" s="80"/>
      <c r="Q96" s="80"/>
      <c r="R96" s="80"/>
    </row>
    <row r="97" spans="1:18" s="42" customFormat="1">
      <c r="A97" s="340" t="s">
        <v>779</v>
      </c>
      <c r="B97" s="48">
        <v>44160</v>
      </c>
      <c r="C97" s="48">
        <v>44155</v>
      </c>
      <c r="D97" s="49">
        <v>5547</v>
      </c>
      <c r="E97" s="40" t="s">
        <v>2</v>
      </c>
      <c r="F97" s="49">
        <v>753</v>
      </c>
      <c r="G97" s="36" t="s">
        <v>47</v>
      </c>
      <c r="H97" s="36">
        <v>20</v>
      </c>
      <c r="I97" s="45" t="s">
        <v>6</v>
      </c>
      <c r="J97" s="36" t="s">
        <v>97</v>
      </c>
      <c r="K97" s="50"/>
      <c r="L97" s="459">
        <v>520</v>
      </c>
      <c r="M97" s="80"/>
      <c r="N97" s="80"/>
      <c r="O97" s="80"/>
      <c r="P97" s="80"/>
      <c r="Q97" s="80"/>
      <c r="R97" s="80"/>
    </row>
    <row r="98" spans="1:18" s="42" customFormat="1">
      <c r="A98" s="340" t="s">
        <v>970</v>
      </c>
      <c r="B98" s="48">
        <v>44153</v>
      </c>
      <c r="C98" s="48">
        <v>44153</v>
      </c>
      <c r="D98" s="49">
        <v>5549</v>
      </c>
      <c r="E98" s="40" t="s">
        <v>2</v>
      </c>
      <c r="F98" s="49">
        <v>1397</v>
      </c>
      <c r="G98" s="36" t="s">
        <v>22</v>
      </c>
      <c r="H98" s="36" t="s">
        <v>997</v>
      </c>
      <c r="I98" s="45" t="s">
        <v>6</v>
      </c>
      <c r="J98" s="36" t="s">
        <v>97</v>
      </c>
      <c r="K98" s="50"/>
      <c r="L98" s="459">
        <v>189</v>
      </c>
      <c r="M98" s="80"/>
      <c r="N98" s="80"/>
      <c r="O98" s="80"/>
      <c r="P98" s="80"/>
      <c r="Q98" s="80"/>
      <c r="R98" s="80"/>
    </row>
    <row r="99" spans="1:18" s="42" customFormat="1">
      <c r="A99" s="340" t="s">
        <v>611</v>
      </c>
      <c r="B99" s="48">
        <v>44161</v>
      </c>
      <c r="C99" s="48">
        <v>44153</v>
      </c>
      <c r="D99" s="49">
        <v>5553</v>
      </c>
      <c r="E99" s="40" t="s">
        <v>2</v>
      </c>
      <c r="F99" s="49">
        <v>1960</v>
      </c>
      <c r="G99" s="36" t="s">
        <v>13</v>
      </c>
      <c r="H99" s="36">
        <v>12</v>
      </c>
      <c r="I99" s="45" t="s">
        <v>6</v>
      </c>
      <c r="J99" s="36" t="s">
        <v>97</v>
      </c>
      <c r="K99" s="50"/>
      <c r="L99" s="459">
        <v>166.8</v>
      </c>
      <c r="M99" s="80"/>
      <c r="N99" s="80"/>
      <c r="O99" s="80"/>
      <c r="P99" s="80"/>
      <c r="Q99" s="80"/>
      <c r="R99" s="80"/>
    </row>
    <row r="100" spans="1:18" s="42" customFormat="1">
      <c r="A100" s="340" t="s">
        <v>1110</v>
      </c>
      <c r="B100" s="48">
        <v>44153</v>
      </c>
      <c r="C100" s="48">
        <v>44153</v>
      </c>
      <c r="D100" s="49">
        <v>5554</v>
      </c>
      <c r="E100" s="40" t="s">
        <v>2</v>
      </c>
      <c r="F100" s="49">
        <v>1397</v>
      </c>
      <c r="G100" s="36" t="s">
        <v>22</v>
      </c>
      <c r="H100" s="36" t="s">
        <v>984</v>
      </c>
      <c r="I100" s="45" t="s">
        <v>6</v>
      </c>
      <c r="J100" s="36" t="s">
        <v>97</v>
      </c>
      <c r="K100" s="50"/>
      <c r="L100" s="459">
        <v>24.25</v>
      </c>
      <c r="M100" s="80"/>
      <c r="N100" s="80"/>
      <c r="O100" s="80"/>
      <c r="P100" s="80"/>
      <c r="Q100" s="80"/>
      <c r="R100" s="80"/>
    </row>
    <row r="101" spans="1:18" s="42" customFormat="1">
      <c r="A101" s="340" t="s">
        <v>1111</v>
      </c>
      <c r="B101" s="48">
        <v>44155</v>
      </c>
      <c r="C101" s="48">
        <v>44155</v>
      </c>
      <c r="D101" s="49">
        <v>5557</v>
      </c>
      <c r="E101" s="40" t="s">
        <v>2</v>
      </c>
      <c r="F101" s="49">
        <v>951</v>
      </c>
      <c r="G101" s="36" t="s">
        <v>58</v>
      </c>
      <c r="H101" s="36">
        <v>20</v>
      </c>
      <c r="I101" s="45" t="s">
        <v>6</v>
      </c>
      <c r="J101" s="36" t="s">
        <v>97</v>
      </c>
      <c r="K101" s="50"/>
      <c r="L101" s="459">
        <v>1340</v>
      </c>
      <c r="M101" s="80"/>
      <c r="N101" s="80"/>
      <c r="O101" s="80"/>
      <c r="P101" s="80"/>
      <c r="Q101" s="80"/>
      <c r="R101" s="80"/>
    </row>
    <row r="102" spans="1:18" s="42" customFormat="1">
      <c r="A102" s="340" t="s">
        <v>68</v>
      </c>
      <c r="B102" s="48">
        <v>44161</v>
      </c>
      <c r="C102" s="48">
        <v>44158</v>
      </c>
      <c r="D102" s="49">
        <v>5561</v>
      </c>
      <c r="E102" s="40" t="s">
        <v>2</v>
      </c>
      <c r="F102" s="49">
        <v>1960</v>
      </c>
      <c r="G102" s="36" t="s">
        <v>13</v>
      </c>
      <c r="H102" s="36">
        <v>21</v>
      </c>
      <c r="I102" s="45" t="s">
        <v>6</v>
      </c>
      <c r="J102" s="36" t="s">
        <v>97</v>
      </c>
      <c r="K102" s="50"/>
      <c r="L102" s="459">
        <v>406</v>
      </c>
      <c r="M102" s="80"/>
      <c r="N102" s="80"/>
      <c r="O102" s="80"/>
      <c r="P102" s="80"/>
      <c r="Q102" s="80"/>
      <c r="R102" s="80"/>
    </row>
    <row r="103" spans="1:18" s="42" customFormat="1">
      <c r="A103" s="340" t="s">
        <v>1112</v>
      </c>
      <c r="B103" s="48">
        <v>44153</v>
      </c>
      <c r="C103" s="48">
        <v>44153</v>
      </c>
      <c r="D103" s="49">
        <v>5572</v>
      </c>
      <c r="E103" s="40" t="s">
        <v>2</v>
      </c>
      <c r="F103" s="49">
        <v>2740</v>
      </c>
      <c r="G103" s="36" t="s">
        <v>103</v>
      </c>
      <c r="H103" s="36">
        <v>5</v>
      </c>
      <c r="I103" s="45" t="s">
        <v>6</v>
      </c>
      <c r="J103" s="36" t="s">
        <v>97</v>
      </c>
      <c r="K103" s="50"/>
      <c r="L103" s="459">
        <v>95</v>
      </c>
      <c r="M103" s="80"/>
      <c r="N103" s="80"/>
      <c r="O103" s="80"/>
      <c r="P103" s="80"/>
      <c r="Q103" s="80"/>
      <c r="R103" s="80"/>
    </row>
    <row r="104" spans="1:18" s="44" customFormat="1">
      <c r="A104" s="340" t="s">
        <v>973</v>
      </c>
      <c r="B104" s="48">
        <v>44162</v>
      </c>
      <c r="C104" s="48">
        <v>44154</v>
      </c>
      <c r="D104" s="49">
        <v>5577</v>
      </c>
      <c r="E104" s="40" t="s">
        <v>2</v>
      </c>
      <c r="F104" s="49">
        <v>879</v>
      </c>
      <c r="G104" s="36" t="s">
        <v>17</v>
      </c>
      <c r="H104" s="36" t="s">
        <v>1113</v>
      </c>
      <c r="I104" s="45" t="s">
        <v>6</v>
      </c>
      <c r="J104" s="36" t="s">
        <v>97</v>
      </c>
      <c r="K104" s="50"/>
      <c r="L104" s="459">
        <v>191.1</v>
      </c>
      <c r="M104" s="246"/>
      <c r="N104" s="246"/>
      <c r="O104" s="246"/>
      <c r="P104" s="246"/>
      <c r="Q104" s="246"/>
      <c r="R104" s="246"/>
    </row>
    <row r="105" spans="1:18" s="44" customFormat="1">
      <c r="A105" s="340" t="s">
        <v>137</v>
      </c>
      <c r="B105" s="48">
        <v>44154</v>
      </c>
      <c r="C105" s="48">
        <v>44154</v>
      </c>
      <c r="D105" s="49">
        <v>5582</v>
      </c>
      <c r="E105" s="40" t="s">
        <v>2</v>
      </c>
      <c r="F105" s="49">
        <v>3303</v>
      </c>
      <c r="G105" s="36" t="s">
        <v>9</v>
      </c>
      <c r="H105" s="36">
        <v>45</v>
      </c>
      <c r="I105" s="45" t="s">
        <v>6</v>
      </c>
      <c r="J105" s="36" t="s">
        <v>97</v>
      </c>
      <c r="K105" s="50"/>
      <c r="L105" s="459">
        <v>540</v>
      </c>
      <c r="M105" s="246"/>
      <c r="N105" s="246"/>
      <c r="O105" s="246"/>
      <c r="P105" s="246"/>
      <c r="Q105" s="246"/>
      <c r="R105" s="246"/>
    </row>
    <row r="106" spans="1:18" s="44" customFormat="1">
      <c r="A106" s="340" t="s">
        <v>431</v>
      </c>
      <c r="B106" s="48">
        <v>44162</v>
      </c>
      <c r="C106" s="48">
        <v>44159</v>
      </c>
      <c r="D106" s="49">
        <v>5584</v>
      </c>
      <c r="E106" s="40" t="s">
        <v>114</v>
      </c>
      <c r="F106" s="49">
        <v>2600</v>
      </c>
      <c r="G106" s="36" t="s">
        <v>200</v>
      </c>
      <c r="H106" s="36">
        <v>20</v>
      </c>
      <c r="I106" s="45" t="s">
        <v>6</v>
      </c>
      <c r="J106" s="36" t="s">
        <v>97</v>
      </c>
      <c r="K106" s="50"/>
      <c r="L106" s="459">
        <v>640</v>
      </c>
      <c r="M106" s="246"/>
      <c r="N106" s="246"/>
      <c r="O106" s="246"/>
      <c r="P106" s="246"/>
      <c r="Q106" s="246"/>
      <c r="R106" s="246"/>
    </row>
    <row r="107" spans="1:18" s="44" customFormat="1">
      <c r="A107" s="340" t="s">
        <v>173</v>
      </c>
      <c r="B107" s="48">
        <v>44155</v>
      </c>
      <c r="C107" s="48">
        <v>44154</v>
      </c>
      <c r="D107" s="49">
        <v>5598</v>
      </c>
      <c r="E107" s="40" t="s">
        <v>2</v>
      </c>
      <c r="F107" s="49">
        <v>869</v>
      </c>
      <c r="G107" s="36" t="s">
        <v>16</v>
      </c>
      <c r="H107" s="36">
        <v>10</v>
      </c>
      <c r="I107" s="45" t="s">
        <v>6</v>
      </c>
      <c r="J107" s="36" t="s">
        <v>97</v>
      </c>
      <c r="K107" s="50"/>
      <c r="L107" s="459">
        <v>50</v>
      </c>
      <c r="M107" s="246"/>
      <c r="N107" s="246"/>
      <c r="O107" s="246"/>
      <c r="P107" s="246"/>
      <c r="Q107" s="246"/>
      <c r="R107" s="246"/>
    </row>
    <row r="108" spans="1:18" s="44" customFormat="1">
      <c r="A108" s="340" t="s">
        <v>973</v>
      </c>
      <c r="B108" s="48">
        <v>44160</v>
      </c>
      <c r="C108" s="48">
        <v>44159</v>
      </c>
      <c r="D108" s="49">
        <v>5606</v>
      </c>
      <c r="E108" s="40" t="s">
        <v>2</v>
      </c>
      <c r="F108" s="49">
        <v>869</v>
      </c>
      <c r="G108" s="36" t="s">
        <v>16</v>
      </c>
      <c r="H108" s="36">
        <v>200</v>
      </c>
      <c r="I108" s="45" t="s">
        <v>6</v>
      </c>
      <c r="J108" s="36" t="s">
        <v>97</v>
      </c>
      <c r="K108" s="50"/>
      <c r="L108" s="459">
        <v>720</v>
      </c>
      <c r="M108" s="246"/>
      <c r="N108" s="246"/>
      <c r="O108" s="246"/>
      <c r="P108" s="246"/>
      <c r="Q108" s="246"/>
      <c r="R108" s="246"/>
    </row>
    <row r="109" spans="1:18" s="44" customFormat="1">
      <c r="A109" s="340" t="s">
        <v>973</v>
      </c>
      <c r="B109" s="48">
        <v>44165</v>
      </c>
      <c r="C109" s="48">
        <v>44160</v>
      </c>
      <c r="D109" s="49">
        <v>5608</v>
      </c>
      <c r="E109" s="40" t="s">
        <v>7</v>
      </c>
      <c r="F109" s="49">
        <v>2724</v>
      </c>
      <c r="G109" s="36" t="s">
        <v>164</v>
      </c>
      <c r="H109" s="36">
        <v>50</v>
      </c>
      <c r="I109" s="45" t="s">
        <v>6</v>
      </c>
      <c r="J109" s="36" t="s">
        <v>97</v>
      </c>
      <c r="K109" s="50"/>
      <c r="L109" s="459">
        <v>215</v>
      </c>
      <c r="M109" s="246"/>
      <c r="N109" s="246"/>
      <c r="O109" s="246"/>
      <c r="P109" s="246"/>
      <c r="Q109" s="246"/>
      <c r="R109" s="246"/>
    </row>
    <row r="110" spans="1:18" s="44" customFormat="1">
      <c r="A110" s="340" t="s">
        <v>249</v>
      </c>
      <c r="B110" s="48">
        <v>44165</v>
      </c>
      <c r="C110" s="48">
        <v>44158</v>
      </c>
      <c r="D110" s="49">
        <v>5613</v>
      </c>
      <c r="E110" s="40" t="s">
        <v>2</v>
      </c>
      <c r="F110" s="49">
        <v>869</v>
      </c>
      <c r="G110" s="36" t="s">
        <v>16</v>
      </c>
      <c r="H110" s="36">
        <v>10</v>
      </c>
      <c r="I110" s="45" t="s">
        <v>6</v>
      </c>
      <c r="J110" s="36" t="s">
        <v>97</v>
      </c>
      <c r="K110" s="50"/>
      <c r="L110" s="459"/>
      <c r="M110" s="246"/>
      <c r="N110" s="246"/>
      <c r="O110" s="246"/>
      <c r="P110" s="246"/>
      <c r="Q110" s="246"/>
      <c r="R110" s="246"/>
    </row>
    <row r="111" spans="1:18" s="44" customFormat="1">
      <c r="A111" s="340"/>
      <c r="B111" s="48"/>
      <c r="C111" s="48"/>
      <c r="D111" s="49"/>
      <c r="E111" s="40" t="s">
        <v>153</v>
      </c>
      <c r="F111" s="49">
        <v>3101</v>
      </c>
      <c r="G111" s="36" t="s">
        <v>21</v>
      </c>
      <c r="H111" s="36" t="s">
        <v>1114</v>
      </c>
      <c r="I111" s="45" t="s">
        <v>6</v>
      </c>
      <c r="J111" s="36" t="s">
        <v>97</v>
      </c>
      <c r="K111" s="50"/>
      <c r="L111" s="459"/>
      <c r="M111" s="246"/>
      <c r="N111" s="246"/>
      <c r="O111" s="246"/>
      <c r="P111" s="246"/>
      <c r="Q111" s="246"/>
      <c r="R111" s="246"/>
    </row>
    <row r="112" spans="1:18" s="44" customFormat="1">
      <c r="A112" s="340"/>
      <c r="B112" s="48"/>
      <c r="C112" s="48"/>
      <c r="D112" s="49"/>
      <c r="E112" s="40" t="s">
        <v>69</v>
      </c>
      <c r="F112" s="49">
        <v>2945</v>
      </c>
      <c r="G112" s="36" t="s">
        <v>21</v>
      </c>
      <c r="H112" s="36" t="s">
        <v>1114</v>
      </c>
      <c r="I112" s="45" t="s">
        <v>6</v>
      </c>
      <c r="J112" s="36" t="s">
        <v>97</v>
      </c>
      <c r="K112" s="50"/>
      <c r="L112" s="459">
        <v>274.5</v>
      </c>
      <c r="M112" s="246"/>
      <c r="N112" s="246"/>
      <c r="O112" s="246"/>
      <c r="P112" s="246"/>
      <c r="Q112" s="246"/>
      <c r="R112" s="246"/>
    </row>
    <row r="113" spans="1:18" s="44" customFormat="1">
      <c r="A113" s="340" t="s">
        <v>380</v>
      </c>
      <c r="B113" s="48">
        <v>44165</v>
      </c>
      <c r="C113" s="48">
        <v>44160</v>
      </c>
      <c r="D113" s="49">
        <v>5614</v>
      </c>
      <c r="E113" s="40" t="s">
        <v>2</v>
      </c>
      <c r="F113" s="49">
        <v>2515</v>
      </c>
      <c r="G113" s="36" t="s">
        <v>35</v>
      </c>
      <c r="H113" s="36">
        <v>15</v>
      </c>
      <c r="I113" s="45" t="s">
        <v>6</v>
      </c>
      <c r="J113" s="36" t="s">
        <v>97</v>
      </c>
      <c r="K113" s="50"/>
      <c r="L113" s="459"/>
      <c r="M113" s="246"/>
      <c r="N113" s="246"/>
      <c r="O113" s="246"/>
      <c r="P113" s="246"/>
      <c r="Q113" s="246"/>
      <c r="R113" s="246"/>
    </row>
    <row r="114" spans="1:18" s="44" customFormat="1">
      <c r="A114" s="340"/>
      <c r="B114" s="48"/>
      <c r="C114" s="48"/>
      <c r="D114" s="49"/>
      <c r="E114" s="40" t="s">
        <v>153</v>
      </c>
      <c r="F114" s="49">
        <v>2765</v>
      </c>
      <c r="G114" s="36" t="s">
        <v>35</v>
      </c>
      <c r="H114" s="36">
        <v>10</v>
      </c>
      <c r="I114" s="45" t="s">
        <v>6</v>
      </c>
      <c r="J114" s="36" t="s">
        <v>97</v>
      </c>
      <c r="K114" s="50"/>
      <c r="L114" s="459">
        <v>322.5</v>
      </c>
      <c r="M114" s="246"/>
      <c r="N114" s="246"/>
      <c r="O114" s="246"/>
      <c r="P114" s="246"/>
      <c r="Q114" s="246"/>
      <c r="R114" s="246"/>
    </row>
    <row r="115" spans="1:18" s="44" customFormat="1">
      <c r="A115" s="340" t="s">
        <v>136</v>
      </c>
      <c r="B115" s="48">
        <v>44132</v>
      </c>
      <c r="C115" s="48">
        <v>44158</v>
      </c>
      <c r="D115" s="49">
        <v>5283</v>
      </c>
      <c r="E115" s="40" t="s">
        <v>2</v>
      </c>
      <c r="F115" s="49">
        <v>2039</v>
      </c>
      <c r="G115" s="36" t="s">
        <v>29</v>
      </c>
      <c r="H115" s="36">
        <v>6</v>
      </c>
      <c r="I115" s="45" t="s">
        <v>6</v>
      </c>
      <c r="J115" s="36" t="s">
        <v>97</v>
      </c>
      <c r="K115" s="50"/>
      <c r="L115" s="459">
        <v>99</v>
      </c>
      <c r="M115" s="246"/>
      <c r="N115" s="246"/>
      <c r="O115" s="246"/>
      <c r="P115" s="246"/>
      <c r="Q115" s="246"/>
      <c r="R115" s="246"/>
    </row>
    <row r="116" spans="1:18" s="44" customFormat="1">
      <c r="A116" s="340" t="s">
        <v>110</v>
      </c>
      <c r="B116" s="48">
        <v>44165</v>
      </c>
      <c r="C116" s="48">
        <v>44158</v>
      </c>
      <c r="D116" s="49">
        <v>5616</v>
      </c>
      <c r="E116" s="40" t="s">
        <v>2</v>
      </c>
      <c r="F116" s="49">
        <v>1468</v>
      </c>
      <c r="G116" s="36" t="s">
        <v>21</v>
      </c>
      <c r="H116" s="36">
        <v>6</v>
      </c>
      <c r="I116" s="45" t="s">
        <v>6</v>
      </c>
      <c r="J116" s="36" t="s">
        <v>97</v>
      </c>
      <c r="K116" s="50"/>
      <c r="L116" s="459">
        <v>185.4</v>
      </c>
      <c r="M116" s="246"/>
      <c r="N116" s="246"/>
      <c r="O116" s="246"/>
      <c r="P116" s="246"/>
      <c r="Q116" s="246"/>
      <c r="R116" s="246"/>
    </row>
    <row r="117" spans="1:18" s="44" customFormat="1">
      <c r="A117" s="340" t="s">
        <v>68</v>
      </c>
      <c r="B117" s="48">
        <v>44169</v>
      </c>
      <c r="C117" s="48">
        <v>44158</v>
      </c>
      <c r="D117" s="522">
        <v>5562</v>
      </c>
      <c r="E117" s="40" t="s">
        <v>2</v>
      </c>
      <c r="F117" s="49">
        <v>1960</v>
      </c>
      <c r="G117" s="36" t="s">
        <v>13</v>
      </c>
      <c r="H117" s="47">
        <v>21</v>
      </c>
      <c r="I117" s="45" t="s">
        <v>6</v>
      </c>
      <c r="J117" s="36" t="s">
        <v>97</v>
      </c>
      <c r="K117" s="50"/>
      <c r="L117" s="459">
        <v>406</v>
      </c>
      <c r="M117" s="246"/>
      <c r="N117" s="246"/>
      <c r="O117" s="246"/>
      <c r="P117" s="246"/>
      <c r="Q117" s="246"/>
      <c r="R117" s="246"/>
    </row>
    <row r="118" spans="1:18" s="44" customFormat="1">
      <c r="A118" s="340" t="s">
        <v>160</v>
      </c>
      <c r="B118" s="48">
        <v>44166</v>
      </c>
      <c r="C118" s="48">
        <v>44160</v>
      </c>
      <c r="D118" s="49">
        <v>5591</v>
      </c>
      <c r="E118" s="40" t="s">
        <v>671</v>
      </c>
      <c r="F118" s="49">
        <v>3016</v>
      </c>
      <c r="G118" s="36" t="s">
        <v>22</v>
      </c>
      <c r="H118" s="36">
        <v>10</v>
      </c>
      <c r="I118" s="45" t="s">
        <v>6</v>
      </c>
      <c r="J118" s="36" t="s">
        <v>97</v>
      </c>
      <c r="K118" s="50"/>
      <c r="L118" s="459">
        <v>114</v>
      </c>
      <c r="M118" s="246"/>
      <c r="N118" s="246"/>
      <c r="O118" s="246"/>
      <c r="P118" s="246"/>
      <c r="Q118" s="246"/>
      <c r="R118" s="246"/>
    </row>
    <row r="119" spans="1:18" s="44" customFormat="1">
      <c r="A119" s="340" t="s">
        <v>150</v>
      </c>
      <c r="B119" s="48">
        <v>44158</v>
      </c>
      <c r="C119" s="48">
        <v>44159</v>
      </c>
      <c r="D119" s="49">
        <v>5629</v>
      </c>
      <c r="E119" s="40" t="s">
        <v>2</v>
      </c>
      <c r="F119" s="49">
        <v>869</v>
      </c>
      <c r="G119" s="36" t="s">
        <v>16</v>
      </c>
      <c r="H119" s="47">
        <v>10</v>
      </c>
      <c r="I119" s="45" t="s">
        <v>6</v>
      </c>
      <c r="J119" s="36" t="s">
        <v>97</v>
      </c>
      <c r="K119" s="50"/>
      <c r="L119" s="459">
        <v>105</v>
      </c>
      <c r="M119" s="246"/>
      <c r="N119" s="246"/>
      <c r="O119" s="246"/>
      <c r="P119" s="246"/>
      <c r="Q119" s="246"/>
      <c r="R119" s="246"/>
    </row>
    <row r="120" spans="1:18" s="44" customFormat="1">
      <c r="A120" s="340"/>
      <c r="B120" s="48"/>
      <c r="C120" s="48"/>
      <c r="D120" s="49"/>
      <c r="E120" s="40" t="s">
        <v>114</v>
      </c>
      <c r="F120" s="49">
        <v>2600</v>
      </c>
      <c r="G120" s="36" t="s">
        <v>200</v>
      </c>
      <c r="H120" s="36">
        <v>8</v>
      </c>
      <c r="I120" s="45" t="s">
        <v>6</v>
      </c>
      <c r="J120" s="36" t="s">
        <v>97</v>
      </c>
      <c r="K120" s="50"/>
      <c r="L120" s="459">
        <v>200</v>
      </c>
      <c r="M120" s="246"/>
      <c r="N120" s="246"/>
      <c r="O120" s="246"/>
      <c r="P120" s="246"/>
      <c r="Q120" s="246"/>
      <c r="R120" s="246"/>
    </row>
    <row r="121" spans="1:18" s="44" customFormat="1">
      <c r="A121" s="340" t="s">
        <v>973</v>
      </c>
      <c r="B121" s="48">
        <v>44165</v>
      </c>
      <c r="C121" s="48">
        <v>44159</v>
      </c>
      <c r="D121" s="49">
        <v>5607</v>
      </c>
      <c r="E121" s="40" t="s">
        <v>2</v>
      </c>
      <c r="F121" s="49">
        <v>1468</v>
      </c>
      <c r="G121" s="36" t="s">
        <v>21</v>
      </c>
      <c r="H121" s="36">
        <v>5</v>
      </c>
      <c r="I121" s="45" t="s">
        <v>6</v>
      </c>
      <c r="J121" s="36" t="s">
        <v>97</v>
      </c>
      <c r="K121" s="50"/>
      <c r="L121" s="459">
        <v>144.5</v>
      </c>
      <c r="M121" s="246"/>
      <c r="N121" s="246"/>
      <c r="O121" s="246"/>
      <c r="P121" s="246"/>
      <c r="Q121" s="246"/>
      <c r="R121" s="246"/>
    </row>
    <row r="122" spans="1:18" s="44" customFormat="1">
      <c r="A122" s="340" t="s">
        <v>973</v>
      </c>
      <c r="B122" s="48">
        <v>44160</v>
      </c>
      <c r="C122" s="48">
        <v>44160</v>
      </c>
      <c r="D122" s="49">
        <v>5631</v>
      </c>
      <c r="E122" s="40" t="s">
        <v>153</v>
      </c>
      <c r="F122" s="49">
        <v>2823</v>
      </c>
      <c r="G122" s="36" t="s">
        <v>18</v>
      </c>
      <c r="H122" s="36">
        <v>12</v>
      </c>
      <c r="I122" s="45" t="s">
        <v>6</v>
      </c>
      <c r="J122" s="36" t="s">
        <v>97</v>
      </c>
      <c r="K122" s="50"/>
      <c r="L122" s="459">
        <v>103.2</v>
      </c>
      <c r="M122" s="246"/>
      <c r="N122" s="246"/>
      <c r="O122" s="246"/>
      <c r="P122" s="246"/>
      <c r="Q122" s="246"/>
      <c r="R122" s="246"/>
    </row>
    <row r="123" spans="1:18" s="44" customFormat="1">
      <c r="A123" s="340" t="s">
        <v>611</v>
      </c>
      <c r="B123" s="48">
        <v>44159</v>
      </c>
      <c r="C123" s="48">
        <v>44159</v>
      </c>
      <c r="D123" s="49">
        <v>5595</v>
      </c>
      <c r="E123" s="40" t="s">
        <v>2</v>
      </c>
      <c r="F123" s="49">
        <v>869</v>
      </c>
      <c r="G123" s="36" t="s">
        <v>16</v>
      </c>
      <c r="H123" s="36">
        <v>15</v>
      </c>
      <c r="I123" s="45" t="s">
        <v>6</v>
      </c>
      <c r="J123" s="36" t="s">
        <v>97</v>
      </c>
      <c r="K123" s="50"/>
      <c r="L123" s="459">
        <v>150</v>
      </c>
      <c r="M123" s="246"/>
      <c r="N123" s="246"/>
      <c r="O123" s="246"/>
      <c r="P123" s="246"/>
      <c r="Q123" s="246"/>
      <c r="R123" s="246"/>
    </row>
    <row r="124" spans="1:18" s="44" customFormat="1">
      <c r="A124" s="340" t="s">
        <v>368</v>
      </c>
      <c r="B124" s="48">
        <v>44167</v>
      </c>
      <c r="C124" s="48"/>
      <c r="D124" s="49">
        <v>5640</v>
      </c>
      <c r="E124" s="40" t="s">
        <v>2</v>
      </c>
      <c r="F124" s="49">
        <v>2515</v>
      </c>
      <c r="G124" s="36" t="s">
        <v>35</v>
      </c>
      <c r="H124" s="36">
        <v>20</v>
      </c>
      <c r="I124" s="45" t="s">
        <v>6</v>
      </c>
      <c r="J124" s="36" t="s">
        <v>97</v>
      </c>
      <c r="K124" s="50"/>
      <c r="L124" s="459">
        <v>217.5</v>
      </c>
      <c r="M124" s="246"/>
      <c r="N124" s="246"/>
      <c r="O124" s="246"/>
      <c r="P124" s="246"/>
      <c r="Q124" s="246"/>
      <c r="R124" s="246"/>
    </row>
    <row r="125" spans="1:18" s="44" customFormat="1">
      <c r="A125" s="340"/>
      <c r="B125" s="48"/>
      <c r="C125" s="48"/>
      <c r="D125" s="49"/>
      <c r="E125" s="40"/>
      <c r="F125" s="49"/>
      <c r="G125" s="36" t="s">
        <v>1121</v>
      </c>
      <c r="H125" s="36">
        <v>3</v>
      </c>
      <c r="I125" s="45" t="s">
        <v>6</v>
      </c>
      <c r="J125" s="36" t="s">
        <v>97</v>
      </c>
      <c r="K125" s="50"/>
      <c r="L125" s="459"/>
      <c r="M125" s="246"/>
      <c r="N125" s="246"/>
      <c r="O125" s="246"/>
      <c r="P125" s="246"/>
      <c r="Q125" s="246"/>
      <c r="R125" s="246"/>
    </row>
    <row r="126" spans="1:18" s="44" customFormat="1">
      <c r="A126" s="340" t="s">
        <v>1119</v>
      </c>
      <c r="B126" s="48">
        <v>44159</v>
      </c>
      <c r="C126" s="48">
        <v>44159</v>
      </c>
      <c r="D126" s="49">
        <v>5641</v>
      </c>
      <c r="E126" s="40" t="s">
        <v>2</v>
      </c>
      <c r="F126" s="49">
        <v>869</v>
      </c>
      <c r="G126" s="36" t="s">
        <v>16</v>
      </c>
      <c r="H126" s="36">
        <v>5</v>
      </c>
      <c r="I126" s="45" t="s">
        <v>6</v>
      </c>
      <c r="J126" s="36" t="s">
        <v>97</v>
      </c>
      <c r="K126" s="50"/>
      <c r="L126" s="459">
        <v>32</v>
      </c>
      <c r="M126" s="246"/>
      <c r="N126" s="246"/>
      <c r="O126" s="246"/>
      <c r="P126" s="246"/>
      <c r="Q126" s="246"/>
      <c r="R126" s="246"/>
    </row>
    <row r="127" spans="1:18" s="44" customFormat="1">
      <c r="A127" s="340" t="s">
        <v>201</v>
      </c>
      <c r="B127" s="48">
        <v>44162</v>
      </c>
      <c r="C127" s="48">
        <v>44162</v>
      </c>
      <c r="D127" s="49">
        <v>5578</v>
      </c>
      <c r="E127" s="40" t="s">
        <v>216</v>
      </c>
      <c r="F127" s="49">
        <v>3306</v>
      </c>
      <c r="G127" s="36" t="s">
        <v>22</v>
      </c>
      <c r="H127" s="36">
        <v>15</v>
      </c>
      <c r="I127" s="45" t="s">
        <v>6</v>
      </c>
      <c r="J127" s="36" t="s">
        <v>97</v>
      </c>
      <c r="K127" s="50"/>
      <c r="L127" s="459">
        <v>127.5</v>
      </c>
      <c r="M127" s="246"/>
      <c r="N127" s="246"/>
      <c r="O127" s="246"/>
      <c r="P127" s="246"/>
      <c r="Q127" s="246"/>
      <c r="R127" s="246"/>
    </row>
    <row r="128" spans="1:18" s="44" customFormat="1">
      <c r="A128" s="340" t="s">
        <v>425</v>
      </c>
      <c r="B128" s="48">
        <v>44168</v>
      </c>
      <c r="C128" s="48">
        <v>44160</v>
      </c>
      <c r="D128" s="49">
        <v>5652</v>
      </c>
      <c r="E128" s="40" t="s">
        <v>7</v>
      </c>
      <c r="F128" s="49">
        <v>1483</v>
      </c>
      <c r="G128" s="36" t="s">
        <v>5</v>
      </c>
      <c r="H128" s="36">
        <v>6</v>
      </c>
      <c r="I128" s="45" t="s">
        <v>6</v>
      </c>
      <c r="J128" s="36" t="s">
        <v>97</v>
      </c>
      <c r="K128" s="50"/>
      <c r="L128" s="459">
        <v>294</v>
      </c>
      <c r="M128" s="246"/>
      <c r="N128" s="246"/>
      <c r="O128" s="246"/>
      <c r="P128" s="246"/>
      <c r="Q128" s="246"/>
      <c r="R128" s="246"/>
    </row>
    <row r="129" spans="1:18">
      <c r="A129" s="337"/>
      <c r="B129" s="5"/>
      <c r="C129" s="5"/>
      <c r="D129" s="5"/>
      <c r="E129" s="5"/>
      <c r="F129" s="5"/>
      <c r="G129" s="5"/>
      <c r="H129" s="5"/>
      <c r="I129" s="337"/>
      <c r="J129" s="5"/>
      <c r="K129" s="5"/>
    </row>
    <row r="130" spans="1:18">
      <c r="A130" s="338"/>
      <c r="B130" s="125"/>
      <c r="C130" s="125"/>
      <c r="D130" s="126"/>
      <c r="E130" s="124"/>
      <c r="F130" s="126"/>
      <c r="G130" s="51"/>
      <c r="H130" s="52"/>
      <c r="I130" s="233"/>
      <c r="J130" s="51"/>
      <c r="K130" s="526"/>
      <c r="L130" s="461"/>
    </row>
    <row r="131" spans="1:18" s="44" customFormat="1">
      <c r="A131" s="338"/>
      <c r="B131" s="125"/>
      <c r="C131" s="125"/>
      <c r="D131" s="126"/>
      <c r="E131" s="124"/>
      <c r="F131" s="126"/>
      <c r="G131" s="51"/>
      <c r="H131" s="52"/>
      <c r="I131" s="233"/>
      <c r="J131" s="51"/>
      <c r="K131" s="526"/>
      <c r="L131" s="462"/>
      <c r="M131" s="246"/>
      <c r="N131" s="246"/>
      <c r="O131" s="246"/>
      <c r="P131" s="246"/>
      <c r="Q131" s="246"/>
      <c r="R131" s="246"/>
    </row>
    <row r="132" spans="1:18" ht="16.5" thickBot="1">
      <c r="K132" s="452" t="s">
        <v>438</v>
      </c>
      <c r="L132" s="528">
        <f>SUM(L15:L131)</f>
        <v>36484.969999999994</v>
      </c>
    </row>
  </sheetData>
  <conditionalFormatting sqref="I130:I131 I1:I37 I39:I128">
    <cfRule type="containsText" dxfId="70" priority="14" operator="containsText" text="OK">
      <formula>NOT(ISERROR(SEARCH("OK",I1)))</formula>
    </cfRule>
  </conditionalFormatting>
  <conditionalFormatting sqref="I52:I57">
    <cfRule type="containsText" dxfId="69" priority="13" operator="containsText" text="OK">
      <formula>NOT(ISERROR(SEARCH("OK",I52)))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66"/>
  <sheetViews>
    <sheetView workbookViewId="0"/>
  </sheetViews>
  <sheetFormatPr defaultRowHeight="15"/>
  <cols>
    <col min="1" max="1" width="18.5703125" style="37" bestFit="1" customWidth="1"/>
    <col min="2" max="8" width="12.5703125" customWidth="1"/>
    <col min="9" max="9" width="12.5703125" style="37" customWidth="1"/>
    <col min="10" max="10" width="16.140625" customWidth="1"/>
    <col min="11" max="11" width="12.5703125" customWidth="1"/>
    <col min="12" max="12" width="12.140625" style="528" bestFit="1" customWidth="1"/>
    <col min="13" max="13" width="11.42578125" style="6" customWidth="1"/>
    <col min="14" max="18" width="9.140625" style="6"/>
  </cols>
  <sheetData>
    <row r="1" spans="1:22">
      <c r="A1" s="27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17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2">
      <c r="A2" s="2449" t="s">
        <v>471</v>
      </c>
      <c r="B2" s="2452"/>
      <c r="C2" s="2452"/>
      <c r="D2" s="2452"/>
      <c r="E2" s="2452"/>
      <c r="F2" s="2452"/>
      <c r="G2" s="2452"/>
      <c r="H2" s="2452"/>
      <c r="I2" s="2452"/>
      <c r="J2" s="2452"/>
      <c r="K2" s="2452"/>
      <c r="L2" s="2452"/>
    </row>
    <row r="3" spans="1:22" s="15" customFormat="1">
      <c r="A3" s="341" t="s">
        <v>680</v>
      </c>
      <c r="B3" s="32">
        <v>44180</v>
      </c>
      <c r="C3" s="32">
        <v>44179</v>
      </c>
      <c r="D3" s="521">
        <v>5650</v>
      </c>
      <c r="E3" s="34" t="s">
        <v>199</v>
      </c>
      <c r="F3" s="33">
        <v>1183</v>
      </c>
      <c r="G3" s="19" t="s">
        <v>41</v>
      </c>
      <c r="H3" s="20">
        <v>10</v>
      </c>
      <c r="I3" s="35" t="s">
        <v>6</v>
      </c>
      <c r="J3" s="19" t="s">
        <v>471</v>
      </c>
      <c r="K3" s="21"/>
      <c r="L3" s="464">
        <v>1300</v>
      </c>
      <c r="M3" s="16"/>
      <c r="N3" s="16"/>
      <c r="O3" s="16"/>
      <c r="P3" s="16"/>
      <c r="Q3" s="16"/>
      <c r="R3" s="16"/>
    </row>
    <row r="4" spans="1:22" s="15" customFormat="1">
      <c r="A4" s="341" t="s">
        <v>680</v>
      </c>
      <c r="B4" s="32">
        <v>44180</v>
      </c>
      <c r="C4" s="32">
        <v>44179</v>
      </c>
      <c r="D4" s="521">
        <v>5651</v>
      </c>
      <c r="E4" s="34" t="s">
        <v>199</v>
      </c>
      <c r="F4" s="33">
        <v>1183</v>
      </c>
      <c r="G4" s="19" t="s">
        <v>41</v>
      </c>
      <c r="H4" s="20">
        <v>20</v>
      </c>
      <c r="I4" s="35" t="s">
        <v>6</v>
      </c>
      <c r="J4" s="19" t="s">
        <v>471</v>
      </c>
      <c r="K4" s="21"/>
      <c r="L4" s="464">
        <v>1300</v>
      </c>
      <c r="M4" s="16"/>
      <c r="N4" s="16"/>
      <c r="O4" s="16"/>
      <c r="P4" s="16"/>
      <c r="Q4" s="16"/>
      <c r="R4" s="16"/>
    </row>
    <row r="5" spans="1:22" s="15" customFormat="1">
      <c r="A5" s="339"/>
      <c r="B5" s="132"/>
      <c r="C5" s="132"/>
      <c r="D5" s="547"/>
      <c r="E5" s="131"/>
      <c r="F5" s="133"/>
      <c r="G5" s="134"/>
      <c r="H5" s="135"/>
      <c r="I5" s="235"/>
      <c r="J5" s="134"/>
      <c r="K5" s="525"/>
      <c r="L5" s="454"/>
      <c r="M5" s="16"/>
      <c r="N5" s="16"/>
      <c r="O5" s="16"/>
      <c r="P5" s="16"/>
      <c r="Q5" s="16"/>
      <c r="R5" s="16"/>
    </row>
    <row r="6" spans="1:22" s="15" customFormat="1">
      <c r="A6" s="2449" t="s">
        <v>486</v>
      </c>
      <c r="B6" s="2450"/>
      <c r="C6" s="2450"/>
      <c r="D6" s="2450"/>
      <c r="E6" s="2450"/>
      <c r="F6" s="2450"/>
      <c r="G6" s="2450"/>
      <c r="H6" s="2450"/>
      <c r="I6" s="2450"/>
      <c r="J6" s="2450"/>
      <c r="K6" s="2450"/>
      <c r="L6" s="2451"/>
      <c r="M6" s="16"/>
      <c r="N6" s="16"/>
      <c r="O6" s="16"/>
      <c r="P6" s="16"/>
      <c r="Q6" s="16"/>
      <c r="R6" s="16"/>
    </row>
    <row r="7" spans="1:22" s="15" customFormat="1">
      <c r="A7" s="341" t="s">
        <v>137</v>
      </c>
      <c r="B7" s="32">
        <v>44183</v>
      </c>
      <c r="C7" s="32">
        <v>44173</v>
      </c>
      <c r="D7" s="521">
        <v>5682</v>
      </c>
      <c r="E7" s="34" t="s">
        <v>2</v>
      </c>
      <c r="F7" s="33">
        <v>3364</v>
      </c>
      <c r="G7" s="19" t="s">
        <v>143</v>
      </c>
      <c r="H7" s="20" t="s">
        <v>849</v>
      </c>
      <c r="I7" s="35" t="s">
        <v>6</v>
      </c>
      <c r="J7" s="19" t="s">
        <v>486</v>
      </c>
      <c r="K7" s="21">
        <v>1587</v>
      </c>
      <c r="L7" s="464">
        <v>671.1</v>
      </c>
      <c r="M7" s="16"/>
      <c r="N7" s="16"/>
      <c r="O7" s="16"/>
      <c r="P7" s="16"/>
      <c r="Q7" s="16"/>
      <c r="R7" s="16"/>
    </row>
    <row r="8" spans="1:22" s="41" customFormat="1">
      <c r="A8" s="341" t="s">
        <v>137</v>
      </c>
      <c r="B8" s="32">
        <v>44183</v>
      </c>
      <c r="C8" s="32">
        <v>44173</v>
      </c>
      <c r="D8" s="521">
        <v>5642</v>
      </c>
      <c r="E8" s="34" t="s">
        <v>44</v>
      </c>
      <c r="F8" s="33">
        <v>3361</v>
      </c>
      <c r="G8" s="19" t="s">
        <v>219</v>
      </c>
      <c r="H8" s="20" t="s">
        <v>1158</v>
      </c>
      <c r="I8" s="35" t="s">
        <v>6</v>
      </c>
      <c r="J8" s="19" t="s">
        <v>486</v>
      </c>
      <c r="K8" s="21">
        <v>1588</v>
      </c>
      <c r="L8" s="464">
        <v>921.6</v>
      </c>
      <c r="M8" s="249"/>
      <c r="N8" s="249"/>
      <c r="O8" s="249"/>
      <c r="P8" s="249"/>
      <c r="Q8" s="249"/>
      <c r="R8" s="249"/>
    </row>
    <row r="9" spans="1:22" s="15" customFormat="1">
      <c r="A9" s="239" t="s">
        <v>1087</v>
      </c>
      <c r="B9" s="31">
        <v>44165</v>
      </c>
      <c r="C9" s="31">
        <v>44174</v>
      </c>
      <c r="D9" s="28">
        <v>5397</v>
      </c>
      <c r="E9" s="136" t="s">
        <v>2</v>
      </c>
      <c r="F9" s="28">
        <v>2749</v>
      </c>
      <c r="G9" s="12" t="s">
        <v>193</v>
      </c>
      <c r="H9" s="12">
        <v>10</v>
      </c>
      <c r="I9" s="25" t="s">
        <v>6</v>
      </c>
      <c r="J9" s="12" t="s">
        <v>486</v>
      </c>
      <c r="K9" s="21">
        <v>1597</v>
      </c>
      <c r="L9" s="458">
        <v>1100</v>
      </c>
      <c r="M9" s="584">
        <v>2000</v>
      </c>
      <c r="N9" s="16"/>
      <c r="O9" s="16"/>
      <c r="P9" s="16"/>
      <c r="Q9" s="16"/>
      <c r="R9" s="16"/>
    </row>
    <row r="10" spans="1:22" s="43" customFormat="1">
      <c r="A10" s="341" t="s">
        <v>1094</v>
      </c>
      <c r="B10" s="32">
        <v>44165</v>
      </c>
      <c r="C10" s="32"/>
      <c r="D10" s="33">
        <v>5202</v>
      </c>
      <c r="E10" s="34" t="s">
        <v>254</v>
      </c>
      <c r="F10" s="33">
        <v>2189</v>
      </c>
      <c r="G10" s="19" t="s">
        <v>20</v>
      </c>
      <c r="H10" s="19">
        <v>31</v>
      </c>
      <c r="I10" s="25" t="s">
        <v>6</v>
      </c>
      <c r="J10" s="19" t="s">
        <v>486</v>
      </c>
      <c r="K10" s="21">
        <v>1605</v>
      </c>
      <c r="L10" s="464">
        <v>3900</v>
      </c>
      <c r="M10" s="247" t="s">
        <v>1179</v>
      </c>
      <c r="N10" s="16"/>
      <c r="O10" s="16"/>
      <c r="P10" s="16"/>
      <c r="Q10" s="16"/>
      <c r="R10" s="16"/>
      <c r="S10" s="15"/>
      <c r="T10" s="15"/>
      <c r="U10" s="15"/>
      <c r="V10" s="15"/>
    </row>
    <row r="11" spans="1:22" s="43" customFormat="1">
      <c r="A11" s="341" t="s">
        <v>1099</v>
      </c>
      <c r="B11" s="32">
        <v>44155</v>
      </c>
      <c r="C11" s="32">
        <v>44184</v>
      </c>
      <c r="D11" s="33">
        <v>5886</v>
      </c>
      <c r="E11" s="34" t="s">
        <v>254</v>
      </c>
      <c r="F11" s="33">
        <v>3269</v>
      </c>
      <c r="G11" s="19" t="s">
        <v>955</v>
      </c>
      <c r="H11" s="19">
        <v>20</v>
      </c>
      <c r="I11" s="25" t="s">
        <v>6</v>
      </c>
      <c r="J11" s="19" t="s">
        <v>486</v>
      </c>
      <c r="K11" s="21" t="s">
        <v>1168</v>
      </c>
      <c r="L11" s="464"/>
      <c r="M11" s="247" t="s">
        <v>1179</v>
      </c>
      <c r="N11" s="16"/>
      <c r="O11" s="16"/>
      <c r="P11" s="16"/>
      <c r="Q11" s="16"/>
      <c r="R11" s="16"/>
      <c r="S11" s="15"/>
      <c r="T11" s="15"/>
      <c r="U11" s="15"/>
      <c r="V11" s="15"/>
    </row>
    <row r="12" spans="1:22" s="41" customFormat="1">
      <c r="A12" s="341"/>
      <c r="B12" s="32"/>
      <c r="C12" s="32"/>
      <c r="D12" s="33"/>
      <c r="E12" s="34"/>
      <c r="F12" s="33">
        <v>3270</v>
      </c>
      <c r="G12" s="19" t="s">
        <v>955</v>
      </c>
      <c r="H12" s="19" t="s">
        <v>1178</v>
      </c>
      <c r="I12" s="25" t="s">
        <v>6</v>
      </c>
      <c r="J12" s="19" t="s">
        <v>486</v>
      </c>
      <c r="K12" s="21" t="s">
        <v>1168</v>
      </c>
      <c r="L12" s="464"/>
      <c r="M12" s="247" t="s">
        <v>1179</v>
      </c>
      <c r="N12" s="16"/>
      <c r="O12" s="16"/>
      <c r="P12" s="16"/>
      <c r="Q12" s="16"/>
      <c r="R12" s="16"/>
      <c r="S12" s="15"/>
      <c r="T12" s="15"/>
      <c r="U12" s="15"/>
      <c r="V12" s="15"/>
    </row>
    <row r="13" spans="1:22" s="41" customFormat="1">
      <c r="A13" s="341"/>
      <c r="B13" s="32"/>
      <c r="C13" s="32"/>
      <c r="D13" s="33"/>
      <c r="E13" s="34"/>
      <c r="F13" s="33">
        <v>3271</v>
      </c>
      <c r="G13" s="19" t="s">
        <v>955</v>
      </c>
      <c r="H13" s="19" t="s">
        <v>1178</v>
      </c>
      <c r="I13" s="25" t="s">
        <v>6</v>
      </c>
      <c r="J13" s="19" t="s">
        <v>486</v>
      </c>
      <c r="K13" s="21">
        <v>1554</v>
      </c>
      <c r="L13" s="464">
        <v>14850</v>
      </c>
      <c r="M13" s="247" t="s">
        <v>1179</v>
      </c>
      <c r="N13" s="16"/>
      <c r="O13" s="16"/>
      <c r="P13" s="16"/>
      <c r="Q13" s="16"/>
      <c r="R13" s="16"/>
      <c r="S13" s="15"/>
      <c r="T13" s="15"/>
      <c r="U13" s="15"/>
      <c r="V13" s="15"/>
    </row>
    <row r="14" spans="1:22" s="41" customFormat="1">
      <c r="A14" s="341" t="s">
        <v>137</v>
      </c>
      <c r="B14" s="32">
        <v>44183</v>
      </c>
      <c r="C14" s="32">
        <v>44174</v>
      </c>
      <c r="D14" s="33">
        <v>3361</v>
      </c>
      <c r="E14" s="34" t="s">
        <v>44</v>
      </c>
      <c r="F14" s="33">
        <v>3361</v>
      </c>
      <c r="G14" s="19" t="s">
        <v>219</v>
      </c>
      <c r="H14" s="19">
        <v>93.8</v>
      </c>
      <c r="I14" s="35" t="s">
        <v>6</v>
      </c>
      <c r="J14" s="19" t="s">
        <v>486</v>
      </c>
      <c r="K14" s="21"/>
      <c r="L14" s="464">
        <v>812</v>
      </c>
      <c r="M14" s="249"/>
      <c r="N14" s="16"/>
      <c r="O14" s="16"/>
      <c r="P14" s="16"/>
      <c r="Q14" s="16"/>
      <c r="R14" s="16"/>
      <c r="S14" s="15"/>
      <c r="T14" s="15"/>
      <c r="U14" s="15"/>
      <c r="V14" s="15"/>
    </row>
    <row r="15" spans="1:22" s="43" customFormat="1">
      <c r="A15" s="341" t="s">
        <v>973</v>
      </c>
      <c r="B15" s="32">
        <v>44165</v>
      </c>
      <c r="C15" s="32">
        <v>44174</v>
      </c>
      <c r="D15" s="33">
        <v>5645</v>
      </c>
      <c r="E15" s="34" t="s">
        <v>2</v>
      </c>
      <c r="F15" s="33">
        <v>3264</v>
      </c>
      <c r="G15" s="19" t="s">
        <v>311</v>
      </c>
      <c r="H15" s="19">
        <v>35</v>
      </c>
      <c r="I15" s="35" t="s">
        <v>6</v>
      </c>
      <c r="J15" s="19" t="s">
        <v>486</v>
      </c>
      <c r="K15" s="21">
        <v>1578</v>
      </c>
      <c r="L15" s="464">
        <v>232.5</v>
      </c>
      <c r="M15" s="247"/>
      <c r="N15" s="16"/>
      <c r="O15" s="16"/>
      <c r="P15" s="16"/>
      <c r="Q15" s="16"/>
      <c r="R15" s="16"/>
      <c r="S15" s="15"/>
      <c r="T15" s="15"/>
      <c r="U15" s="15"/>
      <c r="V15" s="15"/>
    </row>
    <row r="16" spans="1:22" s="43" customFormat="1">
      <c r="A16" s="341" t="s">
        <v>137</v>
      </c>
      <c r="B16" s="32">
        <v>43845</v>
      </c>
      <c r="C16" s="32">
        <v>44183</v>
      </c>
      <c r="D16" s="33">
        <v>5758</v>
      </c>
      <c r="E16" s="34" t="s">
        <v>2</v>
      </c>
      <c r="F16" s="33">
        <v>3364</v>
      </c>
      <c r="G16" s="19" t="s">
        <v>143</v>
      </c>
      <c r="H16" s="19" t="s">
        <v>1172</v>
      </c>
      <c r="I16" s="35" t="s">
        <v>6</v>
      </c>
      <c r="J16" s="19" t="s">
        <v>486</v>
      </c>
      <c r="K16" s="21">
        <v>1609</v>
      </c>
      <c r="L16" s="464">
        <v>671.7</v>
      </c>
      <c r="M16" s="583">
        <v>44211</v>
      </c>
      <c r="N16" s="16"/>
      <c r="O16" s="16"/>
      <c r="P16" s="16"/>
      <c r="Q16" s="16"/>
      <c r="R16" s="16"/>
      <c r="S16" s="15"/>
      <c r="T16" s="15"/>
      <c r="U16" s="15"/>
      <c r="V16" s="15"/>
    </row>
    <row r="17" spans="1:22" s="41" customFormat="1">
      <c r="A17" s="339"/>
      <c r="B17" s="132"/>
      <c r="C17" s="132"/>
      <c r="D17" s="547"/>
      <c r="E17" s="131"/>
      <c r="F17" s="133"/>
      <c r="G17" s="134"/>
      <c r="H17" s="135"/>
      <c r="I17" s="235"/>
      <c r="J17" s="134"/>
      <c r="K17" s="525"/>
      <c r="L17" s="454"/>
      <c r="M17" s="249"/>
      <c r="N17" s="249"/>
      <c r="O17" s="249"/>
      <c r="P17" s="249"/>
      <c r="Q17" s="249"/>
      <c r="R17" s="249"/>
    </row>
    <row r="18" spans="1:22" s="41" customFormat="1">
      <c r="A18" s="2449" t="s">
        <v>1125</v>
      </c>
      <c r="B18" s="2450"/>
      <c r="C18" s="2450"/>
      <c r="D18" s="2450"/>
      <c r="E18" s="2450"/>
      <c r="F18" s="2450"/>
      <c r="G18" s="2450"/>
      <c r="H18" s="2450"/>
      <c r="I18" s="2450"/>
      <c r="J18" s="2450"/>
      <c r="K18" s="2450"/>
      <c r="L18" s="2451"/>
      <c r="M18" s="249"/>
      <c r="N18" s="249"/>
      <c r="O18" s="249"/>
      <c r="P18" s="249"/>
      <c r="Q18" s="249"/>
      <c r="R18" s="249"/>
    </row>
    <row r="19" spans="1:22" s="41" customFormat="1">
      <c r="A19" s="341" t="s">
        <v>132</v>
      </c>
      <c r="B19" s="32">
        <v>44179</v>
      </c>
      <c r="C19" s="32">
        <v>44179</v>
      </c>
      <c r="D19" s="521">
        <v>5678</v>
      </c>
      <c r="E19" s="34" t="s">
        <v>428</v>
      </c>
      <c r="F19" s="33">
        <v>2640</v>
      </c>
      <c r="G19" s="19" t="s">
        <v>133</v>
      </c>
      <c r="H19" s="20" t="s">
        <v>900</v>
      </c>
      <c r="I19" s="35" t="s">
        <v>6</v>
      </c>
      <c r="J19" s="19" t="s">
        <v>602</v>
      </c>
      <c r="K19" s="21">
        <v>1610</v>
      </c>
      <c r="L19" s="464">
        <v>460</v>
      </c>
      <c r="M19" s="249"/>
      <c r="N19" s="249"/>
      <c r="O19" s="249"/>
      <c r="P19" s="249"/>
      <c r="Q19" s="249"/>
      <c r="R19" s="249"/>
    </row>
    <row r="20" spans="1:22" s="41" customFormat="1">
      <c r="A20" s="341" t="s">
        <v>592</v>
      </c>
      <c r="B20" s="32">
        <v>44179</v>
      </c>
      <c r="C20" s="32">
        <v>44181</v>
      </c>
      <c r="D20" s="521">
        <v>5649</v>
      </c>
      <c r="E20" s="34" t="s">
        <v>2</v>
      </c>
      <c r="F20" s="33">
        <v>2825</v>
      </c>
      <c r="G20" s="19" t="s">
        <v>207</v>
      </c>
      <c r="H20" s="20" t="s">
        <v>849</v>
      </c>
      <c r="I20" s="35" t="s">
        <v>6</v>
      </c>
      <c r="J20" s="19" t="s">
        <v>602</v>
      </c>
      <c r="K20" s="21">
        <v>1591</v>
      </c>
      <c r="L20" s="464">
        <v>267.95</v>
      </c>
      <c r="M20" s="249"/>
      <c r="N20" s="249"/>
      <c r="O20" s="249"/>
      <c r="P20" s="249"/>
      <c r="Q20" s="249"/>
      <c r="R20" s="249"/>
    </row>
    <row r="21" spans="1:22" s="41" customFormat="1">
      <c r="A21" s="341" t="s">
        <v>845</v>
      </c>
      <c r="B21" s="32">
        <v>44175</v>
      </c>
      <c r="C21" s="32">
        <v>44173</v>
      </c>
      <c r="D21" s="521">
        <v>5680</v>
      </c>
      <c r="E21" s="34" t="s">
        <v>7</v>
      </c>
      <c r="F21" s="33">
        <v>1491</v>
      </c>
      <c r="G21" s="19" t="s">
        <v>678</v>
      </c>
      <c r="H21" s="20">
        <v>71</v>
      </c>
      <c r="I21" s="35" t="s">
        <v>6</v>
      </c>
      <c r="J21" s="19" t="s">
        <v>602</v>
      </c>
      <c r="K21" s="21">
        <v>1589</v>
      </c>
      <c r="L21" s="464">
        <v>324.8</v>
      </c>
      <c r="M21" s="249"/>
      <c r="N21" s="249"/>
      <c r="O21" s="249"/>
      <c r="P21" s="249"/>
      <c r="Q21" s="249"/>
      <c r="R21" s="249"/>
    </row>
    <row r="22" spans="1:22" s="41" customFormat="1">
      <c r="A22" s="341" t="s">
        <v>970</v>
      </c>
      <c r="B22" s="32">
        <v>44176</v>
      </c>
      <c r="C22" s="32">
        <v>44173</v>
      </c>
      <c r="D22" s="521">
        <v>5596</v>
      </c>
      <c r="E22" s="34" t="s">
        <v>2</v>
      </c>
      <c r="F22" s="33">
        <v>1120</v>
      </c>
      <c r="G22" s="19" t="s">
        <v>55</v>
      </c>
      <c r="H22" s="20">
        <v>10</v>
      </c>
      <c r="I22" s="35" t="s">
        <v>6</v>
      </c>
      <c r="J22" s="19" t="s">
        <v>602</v>
      </c>
      <c r="K22" s="21">
        <v>1590</v>
      </c>
      <c r="L22" s="464">
        <v>175</v>
      </c>
      <c r="M22" s="249"/>
      <c r="N22" s="249"/>
      <c r="O22" s="249"/>
      <c r="P22" s="249"/>
      <c r="Q22" s="249"/>
      <c r="R22" s="249"/>
    </row>
    <row r="23" spans="1:22" s="42" customFormat="1">
      <c r="A23" s="341" t="s">
        <v>973</v>
      </c>
      <c r="B23" s="32">
        <v>44154</v>
      </c>
      <c r="C23" s="32">
        <v>44159</v>
      </c>
      <c r="D23" s="33">
        <v>5372</v>
      </c>
      <c r="E23" s="34" t="s">
        <v>7</v>
      </c>
      <c r="F23" s="33">
        <v>1405</v>
      </c>
      <c r="G23" s="19" t="s">
        <v>603</v>
      </c>
      <c r="H23" s="19">
        <v>40</v>
      </c>
      <c r="I23" s="35" t="s">
        <v>6</v>
      </c>
      <c r="J23" s="19" t="s">
        <v>602</v>
      </c>
      <c r="K23" s="21">
        <v>1551</v>
      </c>
      <c r="L23" s="464">
        <v>204</v>
      </c>
      <c r="M23" s="80"/>
      <c r="N23" s="16"/>
      <c r="O23" s="16"/>
      <c r="P23" s="16"/>
      <c r="Q23" s="16"/>
      <c r="R23" s="16"/>
      <c r="S23" s="15"/>
      <c r="T23" s="15"/>
      <c r="U23" s="15"/>
      <c r="V23" s="15"/>
    </row>
    <row r="24" spans="1:22" s="15" customFormat="1">
      <c r="A24" s="341" t="s">
        <v>111</v>
      </c>
      <c r="B24" s="32">
        <v>44179</v>
      </c>
      <c r="C24" s="32">
        <v>44168</v>
      </c>
      <c r="D24" s="521">
        <v>5432</v>
      </c>
      <c r="E24" s="34" t="s">
        <v>2</v>
      </c>
      <c r="F24" s="33">
        <v>2691</v>
      </c>
      <c r="G24" s="19" t="s">
        <v>47</v>
      </c>
      <c r="H24" s="20" t="s">
        <v>1146</v>
      </c>
      <c r="I24" s="35" t="s">
        <v>6</v>
      </c>
      <c r="J24" s="19" t="s">
        <v>602</v>
      </c>
      <c r="K24" s="21">
        <v>1561</v>
      </c>
      <c r="L24" s="464">
        <v>2100</v>
      </c>
      <c r="M24" s="318" t="s">
        <v>1105</v>
      </c>
      <c r="N24" s="16"/>
      <c r="O24" s="16"/>
      <c r="P24" s="16"/>
      <c r="Q24" s="16"/>
      <c r="R24" s="16"/>
    </row>
    <row r="25" spans="1:22" s="42" customFormat="1">
      <c r="A25" s="341" t="s">
        <v>835</v>
      </c>
      <c r="B25" s="32">
        <v>44166</v>
      </c>
      <c r="C25" s="32">
        <v>44181</v>
      </c>
      <c r="D25" s="33">
        <v>5551</v>
      </c>
      <c r="E25" s="34" t="s">
        <v>7</v>
      </c>
      <c r="F25" s="33">
        <v>3219</v>
      </c>
      <c r="G25" s="19" t="s">
        <v>836</v>
      </c>
      <c r="H25" s="19">
        <v>21</v>
      </c>
      <c r="I25" s="35" t="s">
        <v>6</v>
      </c>
      <c r="J25" s="19" t="s">
        <v>602</v>
      </c>
      <c r="K25" s="21">
        <v>1568</v>
      </c>
      <c r="L25" s="464">
        <v>560</v>
      </c>
      <c r="M25" s="80"/>
      <c r="N25" s="16"/>
      <c r="O25" s="16"/>
      <c r="P25" s="16"/>
      <c r="Q25" s="16"/>
      <c r="R25" s="16"/>
      <c r="S25" s="15"/>
      <c r="T25" s="15"/>
      <c r="U25" s="15"/>
      <c r="V25" s="15"/>
    </row>
    <row r="26" spans="1:22" s="41" customFormat="1">
      <c r="A26" s="341" t="s">
        <v>502</v>
      </c>
      <c r="B26" s="32">
        <v>44169</v>
      </c>
      <c r="C26" s="32">
        <v>44173</v>
      </c>
      <c r="D26" s="33">
        <v>5405</v>
      </c>
      <c r="E26" s="34" t="s">
        <v>2</v>
      </c>
      <c r="F26" s="33">
        <v>3210</v>
      </c>
      <c r="G26" s="19" t="s">
        <v>830</v>
      </c>
      <c r="H26" s="19">
        <v>30</v>
      </c>
      <c r="I26" s="35" t="s">
        <v>6</v>
      </c>
      <c r="J26" s="19" t="s">
        <v>602</v>
      </c>
      <c r="K26" s="21">
        <v>1572</v>
      </c>
      <c r="L26" s="464">
        <v>465</v>
      </c>
      <c r="M26" s="249"/>
      <c r="N26" s="249"/>
      <c r="O26" s="249"/>
      <c r="P26" s="249"/>
      <c r="Q26" s="249"/>
      <c r="R26" s="249"/>
    </row>
    <row r="27" spans="1:22" s="42" customFormat="1">
      <c r="A27" s="341" t="s">
        <v>1117</v>
      </c>
      <c r="B27" s="32">
        <v>44169</v>
      </c>
      <c r="C27" s="32">
        <v>44173</v>
      </c>
      <c r="D27" s="33">
        <v>5536</v>
      </c>
      <c r="E27" s="34" t="s">
        <v>216</v>
      </c>
      <c r="F27" s="33">
        <v>3344</v>
      </c>
      <c r="G27" s="19" t="s">
        <v>1118</v>
      </c>
      <c r="H27" s="19" t="s">
        <v>1156</v>
      </c>
      <c r="I27" s="35" t="s">
        <v>6</v>
      </c>
      <c r="J27" s="19" t="s">
        <v>602</v>
      </c>
      <c r="K27" s="21">
        <v>1575</v>
      </c>
      <c r="L27" s="464">
        <v>460</v>
      </c>
      <c r="M27" s="80"/>
      <c r="N27" s="16"/>
      <c r="O27" s="16"/>
      <c r="P27" s="16"/>
      <c r="Q27" s="16"/>
      <c r="R27" s="16"/>
      <c r="S27" s="15"/>
      <c r="T27" s="15"/>
      <c r="U27" s="15"/>
      <c r="V27" s="15"/>
    </row>
    <row r="28" spans="1:22" s="42" customFormat="1">
      <c r="A28" s="341"/>
      <c r="B28" s="32"/>
      <c r="C28" s="32"/>
      <c r="D28" s="33"/>
      <c r="E28" s="34" t="s">
        <v>216</v>
      </c>
      <c r="F28" s="33">
        <v>3345</v>
      </c>
      <c r="G28" s="19" t="s">
        <v>30</v>
      </c>
      <c r="H28" s="19">
        <v>21</v>
      </c>
      <c r="I28" s="35" t="s">
        <v>6</v>
      </c>
      <c r="J28" s="19" t="s">
        <v>602</v>
      </c>
      <c r="K28" s="21">
        <v>1576</v>
      </c>
      <c r="L28" s="464">
        <v>240</v>
      </c>
      <c r="M28" s="80"/>
      <c r="N28" s="16"/>
      <c r="O28" s="16"/>
      <c r="P28" s="16"/>
      <c r="Q28" s="16"/>
      <c r="R28" s="16"/>
      <c r="S28" s="15"/>
      <c r="T28" s="15"/>
      <c r="U28" s="15"/>
      <c r="V28" s="15"/>
    </row>
    <row r="29" spans="1:22" s="42" customFormat="1">
      <c r="A29" s="341" t="s">
        <v>411</v>
      </c>
      <c r="B29" s="32">
        <v>44168</v>
      </c>
      <c r="C29" s="32">
        <v>44173</v>
      </c>
      <c r="D29" s="33">
        <v>5535</v>
      </c>
      <c r="E29" s="34" t="s">
        <v>7</v>
      </c>
      <c r="F29" s="33">
        <v>2844</v>
      </c>
      <c r="G29" s="19" t="s">
        <v>208</v>
      </c>
      <c r="H29" s="19">
        <v>10</v>
      </c>
      <c r="I29" s="35" t="s">
        <v>6</v>
      </c>
      <c r="J29" s="19" t="s">
        <v>602</v>
      </c>
      <c r="K29" s="21">
        <v>1577</v>
      </c>
      <c r="L29" s="459">
        <v>60</v>
      </c>
      <c r="M29" s="80"/>
      <c r="N29" s="16"/>
      <c r="O29" s="16"/>
      <c r="P29" s="16"/>
      <c r="Q29" s="16"/>
      <c r="R29" s="16"/>
      <c r="S29" s="15"/>
      <c r="T29" s="15"/>
      <c r="U29" s="15"/>
      <c r="V29" s="15"/>
    </row>
    <row r="30" spans="1:22" s="42" customFormat="1">
      <c r="A30" s="341" t="s">
        <v>188</v>
      </c>
      <c r="B30" s="32">
        <v>44169</v>
      </c>
      <c r="C30" s="32">
        <v>44172</v>
      </c>
      <c r="D30" s="33">
        <v>5589</v>
      </c>
      <c r="E30" s="34" t="s">
        <v>2</v>
      </c>
      <c r="F30" s="33">
        <v>2800</v>
      </c>
      <c r="G30" s="19" t="s">
        <v>100</v>
      </c>
      <c r="H30" s="19" t="s">
        <v>1018</v>
      </c>
      <c r="I30" s="35" t="s">
        <v>6</v>
      </c>
      <c r="J30" s="19" t="s">
        <v>602</v>
      </c>
      <c r="K30" s="21">
        <v>1579</v>
      </c>
      <c r="L30" s="464"/>
      <c r="M30" s="80"/>
      <c r="N30" s="16"/>
      <c r="O30" s="16"/>
      <c r="P30" s="16"/>
      <c r="Q30" s="16"/>
      <c r="R30" s="16"/>
      <c r="S30" s="15"/>
      <c r="T30" s="15"/>
      <c r="U30" s="15"/>
      <c r="V30" s="15"/>
    </row>
    <row r="31" spans="1:22" s="42" customFormat="1">
      <c r="A31" s="341"/>
      <c r="B31" s="32"/>
      <c r="C31" s="32"/>
      <c r="D31" s="33"/>
      <c r="E31" s="34" t="s">
        <v>2</v>
      </c>
      <c r="F31" s="33">
        <v>2891</v>
      </c>
      <c r="G31" s="19" t="s">
        <v>189</v>
      </c>
      <c r="H31" s="19">
        <v>10</v>
      </c>
      <c r="I31" s="35" t="s">
        <v>6</v>
      </c>
      <c r="J31" s="19" t="s">
        <v>602</v>
      </c>
      <c r="K31" s="21">
        <v>1579</v>
      </c>
      <c r="L31" s="464">
        <v>260</v>
      </c>
      <c r="M31" s="80"/>
      <c r="N31" s="16"/>
      <c r="O31" s="16"/>
      <c r="P31" s="16"/>
      <c r="Q31" s="16"/>
      <c r="R31" s="16"/>
      <c r="S31" s="15"/>
      <c r="T31" s="15"/>
      <c r="U31" s="15"/>
      <c r="V31" s="15"/>
    </row>
    <row r="32" spans="1:22" s="42" customFormat="1">
      <c r="A32" s="341" t="s">
        <v>282</v>
      </c>
      <c r="B32" s="32">
        <v>44173</v>
      </c>
      <c r="C32" s="32"/>
      <c r="D32" s="33">
        <v>5588</v>
      </c>
      <c r="E32" s="34" t="s">
        <v>7</v>
      </c>
      <c r="F32" s="33">
        <v>2175</v>
      </c>
      <c r="G32" s="19" t="s">
        <v>77</v>
      </c>
      <c r="H32" s="19">
        <v>10</v>
      </c>
      <c r="I32" s="35" t="s">
        <v>6</v>
      </c>
      <c r="J32" s="19" t="s">
        <v>602</v>
      </c>
      <c r="K32" s="21">
        <v>1580</v>
      </c>
      <c r="L32" s="464">
        <v>185</v>
      </c>
      <c r="M32" s="80"/>
      <c r="N32" s="16"/>
      <c r="O32" s="16"/>
      <c r="P32" s="16"/>
      <c r="Q32" s="16"/>
      <c r="R32" s="16"/>
      <c r="S32" s="15"/>
      <c r="T32" s="15"/>
      <c r="U32" s="15"/>
      <c r="V32" s="15"/>
    </row>
    <row r="33" spans="1:22" s="42" customFormat="1">
      <c r="A33" s="341" t="s">
        <v>173</v>
      </c>
      <c r="B33" s="32">
        <v>44172</v>
      </c>
      <c r="C33" s="32">
        <v>44167</v>
      </c>
      <c r="D33" s="33">
        <v>5636</v>
      </c>
      <c r="E33" s="34" t="s">
        <v>216</v>
      </c>
      <c r="F33" s="33">
        <v>2491</v>
      </c>
      <c r="G33" s="19" t="s">
        <v>122</v>
      </c>
      <c r="H33" s="19" t="s">
        <v>1140</v>
      </c>
      <c r="I33" s="35" t="s">
        <v>6</v>
      </c>
      <c r="J33" s="19" t="s">
        <v>602</v>
      </c>
      <c r="K33" s="21">
        <v>1581</v>
      </c>
      <c r="L33" s="464">
        <v>450</v>
      </c>
      <c r="M33" s="80"/>
      <c r="N33" s="16"/>
      <c r="O33" s="16"/>
      <c r="P33" s="16"/>
      <c r="Q33" s="16"/>
      <c r="R33" s="16"/>
      <c r="S33" s="15"/>
      <c r="T33" s="15"/>
      <c r="U33" s="15"/>
      <c r="V33" s="15"/>
    </row>
    <row r="34" spans="1:22" s="42" customFormat="1">
      <c r="A34" s="341" t="s">
        <v>381</v>
      </c>
      <c r="B34" s="32">
        <v>44172</v>
      </c>
      <c r="C34" s="32">
        <v>44169</v>
      </c>
      <c r="D34" s="33">
        <v>5470</v>
      </c>
      <c r="E34" s="34" t="s">
        <v>7</v>
      </c>
      <c r="F34" s="33">
        <v>2555</v>
      </c>
      <c r="G34" s="19" t="s">
        <v>382</v>
      </c>
      <c r="H34" s="19">
        <v>10</v>
      </c>
      <c r="I34" s="35" t="s">
        <v>6</v>
      </c>
      <c r="J34" s="19" t="s">
        <v>602</v>
      </c>
      <c r="K34" s="21">
        <v>1582</v>
      </c>
      <c r="L34" s="464">
        <v>680</v>
      </c>
      <c r="M34" s="80"/>
      <c r="N34" s="16"/>
      <c r="O34" s="16"/>
      <c r="P34" s="16"/>
      <c r="Q34" s="16"/>
      <c r="R34" s="16"/>
      <c r="S34" s="15"/>
      <c r="T34" s="15"/>
      <c r="U34" s="15"/>
      <c r="V34" s="15"/>
    </row>
    <row r="35" spans="1:22" s="42" customFormat="1">
      <c r="A35" s="341" t="s">
        <v>1120</v>
      </c>
      <c r="B35" s="32">
        <v>44173</v>
      </c>
      <c r="C35" s="32">
        <v>44173</v>
      </c>
      <c r="D35" s="33">
        <v>5546</v>
      </c>
      <c r="E35" s="34" t="s">
        <v>2</v>
      </c>
      <c r="F35" s="33">
        <v>2357</v>
      </c>
      <c r="G35" s="19" t="s">
        <v>35</v>
      </c>
      <c r="H35" s="19">
        <v>5</v>
      </c>
      <c r="I35" s="35" t="s">
        <v>6</v>
      </c>
      <c r="J35" s="19" t="s">
        <v>602</v>
      </c>
      <c r="K35" s="21">
        <v>1583</v>
      </c>
      <c r="L35" s="464">
        <v>100</v>
      </c>
      <c r="M35" s="80"/>
      <c r="N35" s="16"/>
      <c r="O35" s="16"/>
      <c r="P35" s="16"/>
      <c r="Q35" s="16"/>
      <c r="R35" s="16"/>
      <c r="S35" s="15"/>
      <c r="T35" s="15"/>
      <c r="U35" s="15"/>
      <c r="V35" s="15"/>
    </row>
    <row r="36" spans="1:22" s="42" customFormat="1">
      <c r="A36" s="341" t="s">
        <v>535</v>
      </c>
      <c r="B36" s="32">
        <v>44172</v>
      </c>
      <c r="C36" s="32">
        <v>44174</v>
      </c>
      <c r="D36" s="33">
        <v>5690</v>
      </c>
      <c r="E36" s="34" t="s">
        <v>2</v>
      </c>
      <c r="F36" s="33">
        <v>1862</v>
      </c>
      <c r="G36" s="19" t="s">
        <v>20</v>
      </c>
      <c r="H36" s="19">
        <v>21</v>
      </c>
      <c r="I36" s="35" t="s">
        <v>6</v>
      </c>
      <c r="J36" s="19" t="s">
        <v>602</v>
      </c>
      <c r="K36" s="21">
        <v>1584</v>
      </c>
      <c r="L36" s="464">
        <v>522.9</v>
      </c>
      <c r="M36" s="80"/>
      <c r="N36" s="16"/>
      <c r="O36" s="16"/>
      <c r="P36" s="16"/>
      <c r="Q36" s="16"/>
      <c r="R36" s="16"/>
      <c r="S36" s="15"/>
      <c r="T36" s="15"/>
      <c r="U36" s="15"/>
      <c r="V36" s="15"/>
    </row>
    <row r="37" spans="1:22" s="41" customFormat="1">
      <c r="A37" s="341" t="s">
        <v>1139</v>
      </c>
      <c r="B37" s="32">
        <v>44179</v>
      </c>
      <c r="C37" s="32">
        <v>44180</v>
      </c>
      <c r="D37" s="521">
        <v>5648</v>
      </c>
      <c r="E37" s="34" t="s">
        <v>44</v>
      </c>
      <c r="F37" s="33">
        <v>3367</v>
      </c>
      <c r="G37" s="19" t="s">
        <v>88</v>
      </c>
      <c r="H37" s="20">
        <v>5</v>
      </c>
      <c r="I37" s="35" t="s">
        <v>6</v>
      </c>
      <c r="J37" s="19" t="s">
        <v>602</v>
      </c>
      <c r="K37" s="21">
        <v>1596</v>
      </c>
      <c r="L37" s="464">
        <v>115</v>
      </c>
      <c r="M37" s="249"/>
      <c r="N37" s="249"/>
      <c r="O37" s="249"/>
      <c r="P37" s="249"/>
      <c r="Q37" s="249"/>
      <c r="R37" s="249"/>
    </row>
    <row r="38" spans="1:22" s="41" customFormat="1">
      <c r="A38" s="341" t="s">
        <v>1142</v>
      </c>
      <c r="B38" s="32">
        <v>44179</v>
      </c>
      <c r="C38" s="32">
        <v>44174</v>
      </c>
      <c r="D38" s="521">
        <v>5702</v>
      </c>
      <c r="E38" s="34" t="s">
        <v>2</v>
      </c>
      <c r="F38" s="33">
        <v>744</v>
      </c>
      <c r="G38" s="19" t="s">
        <v>48</v>
      </c>
      <c r="H38" s="20">
        <v>20</v>
      </c>
      <c r="I38" s="35" t="s">
        <v>6</v>
      </c>
      <c r="J38" s="19" t="s">
        <v>602</v>
      </c>
      <c r="K38" s="21">
        <v>1598</v>
      </c>
      <c r="L38" s="464">
        <v>702</v>
      </c>
      <c r="M38" s="249"/>
      <c r="N38" s="249"/>
      <c r="O38" s="249"/>
      <c r="P38" s="249"/>
      <c r="Q38" s="249"/>
      <c r="R38" s="249"/>
    </row>
    <row r="39" spans="1:22" s="41" customFormat="1">
      <c r="A39" s="341" t="s">
        <v>146</v>
      </c>
      <c r="B39" s="32">
        <v>44181</v>
      </c>
      <c r="C39" s="32">
        <v>44180</v>
      </c>
      <c r="D39" s="521">
        <v>5725</v>
      </c>
      <c r="E39" s="34" t="s">
        <v>2</v>
      </c>
      <c r="F39" s="33">
        <v>1631</v>
      </c>
      <c r="G39" s="19" t="s">
        <v>100</v>
      </c>
      <c r="H39" s="20">
        <v>23250</v>
      </c>
      <c r="I39" s="35" t="s">
        <v>6</v>
      </c>
      <c r="J39" s="19" t="s">
        <v>602</v>
      </c>
      <c r="K39" s="21">
        <v>1599</v>
      </c>
      <c r="L39" s="464">
        <v>440</v>
      </c>
      <c r="M39" s="249"/>
      <c r="N39" s="249"/>
      <c r="O39" s="249"/>
      <c r="P39" s="249"/>
      <c r="Q39" s="249"/>
      <c r="R39" s="249"/>
    </row>
    <row r="40" spans="1:22" s="41" customFormat="1">
      <c r="A40" s="341" t="s">
        <v>1143</v>
      </c>
      <c r="B40" s="32">
        <v>44181</v>
      </c>
      <c r="C40" s="32">
        <v>44183</v>
      </c>
      <c r="D40" s="521">
        <v>5534</v>
      </c>
      <c r="E40" s="34" t="s">
        <v>2</v>
      </c>
      <c r="F40" s="33">
        <v>2575</v>
      </c>
      <c r="G40" s="19" t="s">
        <v>1144</v>
      </c>
      <c r="H40" s="20" t="s">
        <v>1171</v>
      </c>
      <c r="I40" s="35" t="s">
        <v>6</v>
      </c>
      <c r="J40" s="19" t="s">
        <v>602</v>
      </c>
      <c r="K40" s="21">
        <v>1600</v>
      </c>
      <c r="L40" s="464">
        <v>260</v>
      </c>
      <c r="M40" s="249"/>
      <c r="N40" s="249"/>
      <c r="O40" s="249"/>
      <c r="P40" s="249"/>
      <c r="Q40" s="249"/>
      <c r="R40" s="249"/>
    </row>
    <row r="41" spans="1:22" s="41" customFormat="1">
      <c r="A41" s="341" t="s">
        <v>1145</v>
      </c>
      <c r="B41" s="32">
        <v>44181</v>
      </c>
      <c r="C41" s="32">
        <v>44180</v>
      </c>
      <c r="D41" s="521">
        <v>5637</v>
      </c>
      <c r="E41" s="34" t="s">
        <v>2</v>
      </c>
      <c r="F41" s="33">
        <v>1215</v>
      </c>
      <c r="G41" s="19" t="s">
        <v>87</v>
      </c>
      <c r="H41" s="20">
        <v>6</v>
      </c>
      <c r="I41" s="35" t="s">
        <v>6</v>
      </c>
      <c r="J41" s="19" t="s">
        <v>602</v>
      </c>
      <c r="K41" s="21">
        <v>1601</v>
      </c>
      <c r="L41" s="464">
        <v>72</v>
      </c>
      <c r="M41" s="249"/>
      <c r="N41" s="249"/>
      <c r="O41" s="249"/>
      <c r="P41" s="249"/>
      <c r="Q41" s="249"/>
      <c r="R41" s="249"/>
    </row>
    <row r="42" spans="1:22" s="41" customFormat="1" ht="15.75">
      <c r="A42" s="534" t="s">
        <v>1145</v>
      </c>
      <c r="B42" s="535">
        <v>44181</v>
      </c>
      <c r="C42" s="535"/>
      <c r="D42" s="550"/>
      <c r="E42" s="536" t="s">
        <v>2</v>
      </c>
      <c r="F42" s="537">
        <v>1513</v>
      </c>
      <c r="G42" s="538" t="s">
        <v>622</v>
      </c>
      <c r="H42" s="551">
        <v>5</v>
      </c>
      <c r="I42" s="539" t="s">
        <v>1176</v>
      </c>
      <c r="J42" s="538" t="s">
        <v>602</v>
      </c>
      <c r="K42" s="540">
        <v>1602</v>
      </c>
      <c r="L42" s="541">
        <v>0</v>
      </c>
      <c r="M42" s="586"/>
      <c r="N42" s="249"/>
      <c r="O42" s="249"/>
      <c r="P42" s="249"/>
      <c r="Q42" s="249"/>
      <c r="R42" s="249"/>
    </row>
    <row r="43" spans="1:22" s="41" customFormat="1">
      <c r="A43" s="341" t="s">
        <v>973</v>
      </c>
      <c r="B43" s="32">
        <v>44169</v>
      </c>
      <c r="C43" s="32">
        <v>44181</v>
      </c>
      <c r="D43" s="521">
        <v>5605</v>
      </c>
      <c r="E43" s="34" t="s">
        <v>44</v>
      </c>
      <c r="F43" s="33">
        <v>2708</v>
      </c>
      <c r="G43" s="19" t="s">
        <v>1154</v>
      </c>
      <c r="H43" s="20" t="s">
        <v>1167</v>
      </c>
      <c r="I43" s="35" t="s">
        <v>6</v>
      </c>
      <c r="J43" s="19" t="s">
        <v>602</v>
      </c>
      <c r="K43" s="21">
        <v>1604</v>
      </c>
      <c r="L43" s="464">
        <v>196</v>
      </c>
      <c r="M43" s="249"/>
      <c r="N43" s="249"/>
      <c r="O43" s="249"/>
      <c r="P43" s="249"/>
      <c r="Q43" s="249"/>
      <c r="R43" s="249"/>
    </row>
    <row r="44" spans="1:22" s="41" customFormat="1">
      <c r="A44" s="341" t="s">
        <v>778</v>
      </c>
      <c r="B44" s="32">
        <v>44182</v>
      </c>
      <c r="C44" s="32">
        <v>44180</v>
      </c>
      <c r="D44" s="521">
        <v>5569</v>
      </c>
      <c r="E44" s="34" t="s">
        <v>670</v>
      </c>
      <c r="F44" s="33">
        <v>2329</v>
      </c>
      <c r="G44" s="19" t="s">
        <v>53</v>
      </c>
      <c r="H44" s="20">
        <v>4</v>
      </c>
      <c r="I44" s="35" t="s">
        <v>6</v>
      </c>
      <c r="J44" s="19" t="s">
        <v>602</v>
      </c>
      <c r="K44" s="21">
        <v>1611</v>
      </c>
      <c r="L44" s="464">
        <v>474.8</v>
      </c>
      <c r="M44" s="249"/>
      <c r="N44" s="249"/>
      <c r="O44" s="249"/>
      <c r="P44" s="249"/>
      <c r="Q44" s="249"/>
      <c r="R44" s="249"/>
    </row>
    <row r="45" spans="1:22" s="15" customFormat="1">
      <c r="A45" s="339"/>
      <c r="B45" s="132"/>
      <c r="C45" s="132"/>
      <c r="D45" s="547"/>
      <c r="E45" s="131"/>
      <c r="F45" s="133"/>
      <c r="G45" s="134"/>
      <c r="H45" s="135"/>
      <c r="I45" s="235"/>
      <c r="J45" s="134"/>
      <c r="K45" s="525"/>
      <c r="L45" s="454"/>
      <c r="M45" s="16"/>
      <c r="N45" s="16"/>
      <c r="O45" s="16"/>
      <c r="P45" s="16"/>
      <c r="Q45" s="16"/>
      <c r="R45" s="16"/>
    </row>
    <row r="46" spans="1:22" s="43" customFormat="1">
      <c r="A46" s="2449" t="s">
        <v>97</v>
      </c>
      <c r="B46" s="2450"/>
      <c r="C46" s="2450"/>
      <c r="D46" s="2450"/>
      <c r="E46" s="2450"/>
      <c r="F46" s="2450"/>
      <c r="G46" s="2450"/>
      <c r="H46" s="2450"/>
      <c r="I46" s="2450"/>
      <c r="J46" s="2450"/>
      <c r="K46" s="2450"/>
      <c r="L46" s="2451"/>
      <c r="M46" s="247"/>
      <c r="N46" s="247"/>
      <c r="O46" s="247"/>
      <c r="P46" s="247"/>
      <c r="Q46" s="247"/>
      <c r="R46" s="247"/>
    </row>
    <row r="47" spans="1:22" s="44" customFormat="1">
      <c r="A47" s="340" t="s">
        <v>272</v>
      </c>
      <c r="B47" s="48">
        <v>44125</v>
      </c>
      <c r="C47" s="48">
        <v>44172</v>
      </c>
      <c r="D47" s="49">
        <v>5286</v>
      </c>
      <c r="E47" s="40" t="s">
        <v>428</v>
      </c>
      <c r="F47" s="49">
        <v>2468</v>
      </c>
      <c r="G47" s="36" t="s">
        <v>63</v>
      </c>
      <c r="H47" s="36">
        <v>6</v>
      </c>
      <c r="I47" s="45" t="s">
        <v>6</v>
      </c>
      <c r="J47" s="36" t="s">
        <v>97</v>
      </c>
      <c r="K47" s="579"/>
      <c r="L47" s="459">
        <v>208</v>
      </c>
      <c r="M47" s="246"/>
      <c r="N47" s="246"/>
      <c r="O47" s="246"/>
      <c r="P47" s="246"/>
      <c r="Q47" s="246"/>
      <c r="R47" s="246"/>
    </row>
    <row r="48" spans="1:22" s="42" customFormat="1">
      <c r="A48" s="340" t="s">
        <v>1103</v>
      </c>
      <c r="B48" s="48">
        <v>44154</v>
      </c>
      <c r="C48" s="48">
        <v>44172</v>
      </c>
      <c r="D48" s="49">
        <v>5502</v>
      </c>
      <c r="E48" s="40" t="s">
        <v>428</v>
      </c>
      <c r="F48" s="49">
        <v>3341</v>
      </c>
      <c r="G48" s="36" t="s">
        <v>19</v>
      </c>
      <c r="H48" s="36">
        <v>5</v>
      </c>
      <c r="I48" s="45" t="s">
        <v>6</v>
      </c>
      <c r="J48" s="36" t="s">
        <v>97</v>
      </c>
      <c r="K48" s="579"/>
      <c r="L48" s="459">
        <v>127.1</v>
      </c>
      <c r="M48" s="80"/>
      <c r="N48" s="80"/>
      <c r="O48" s="80"/>
      <c r="P48" s="80"/>
      <c r="Q48" s="80"/>
      <c r="R48" s="80"/>
    </row>
    <row r="49" spans="1:18" s="44" customFormat="1">
      <c r="A49" s="340" t="s">
        <v>371</v>
      </c>
      <c r="B49" s="48">
        <v>44168</v>
      </c>
      <c r="C49" s="48">
        <v>44172</v>
      </c>
      <c r="D49" s="49">
        <v>5620</v>
      </c>
      <c r="E49" s="40" t="s">
        <v>428</v>
      </c>
      <c r="F49" s="49">
        <v>3348</v>
      </c>
      <c r="G49" s="36" t="s">
        <v>57</v>
      </c>
      <c r="H49" s="36">
        <v>2</v>
      </c>
      <c r="I49" s="45" t="s">
        <v>6</v>
      </c>
      <c r="J49" s="36" t="s">
        <v>97</v>
      </c>
      <c r="K49" s="579"/>
      <c r="L49" s="459">
        <v>237.6</v>
      </c>
      <c r="M49" s="246"/>
      <c r="N49" s="246"/>
      <c r="O49" s="246"/>
      <c r="P49" s="246"/>
      <c r="Q49" s="246"/>
      <c r="R49" s="246"/>
    </row>
    <row r="50" spans="1:18" s="44" customFormat="1">
      <c r="A50" s="340" t="s">
        <v>585</v>
      </c>
      <c r="B50" s="48">
        <v>44166</v>
      </c>
      <c r="C50" s="48">
        <v>44166</v>
      </c>
      <c r="D50" s="49">
        <v>5699</v>
      </c>
      <c r="E50" s="40" t="s">
        <v>2</v>
      </c>
      <c r="F50" s="49">
        <v>2762</v>
      </c>
      <c r="G50" s="36" t="s">
        <v>164</v>
      </c>
      <c r="H50" s="36">
        <v>0.2</v>
      </c>
      <c r="I50" s="45" t="s">
        <v>6</v>
      </c>
      <c r="J50" s="36" t="s">
        <v>97</v>
      </c>
      <c r="K50" s="579"/>
      <c r="L50" s="459"/>
      <c r="M50" s="246"/>
      <c r="N50" s="246"/>
      <c r="O50" s="246"/>
      <c r="P50" s="246"/>
      <c r="Q50" s="246"/>
      <c r="R50" s="246"/>
    </row>
    <row r="51" spans="1:18" s="44" customFormat="1">
      <c r="A51" s="340"/>
      <c r="B51" s="48"/>
      <c r="C51" s="48">
        <v>44166</v>
      </c>
      <c r="D51" s="49"/>
      <c r="E51" s="40" t="s">
        <v>69</v>
      </c>
      <c r="F51" s="49">
        <v>2819</v>
      </c>
      <c r="G51" s="36" t="s">
        <v>38</v>
      </c>
      <c r="H51" s="36">
        <v>0.2</v>
      </c>
      <c r="I51" s="45" t="s">
        <v>6</v>
      </c>
      <c r="J51" s="36" t="s">
        <v>97</v>
      </c>
      <c r="K51" s="579"/>
      <c r="L51" s="459">
        <v>4.8</v>
      </c>
      <c r="M51" s="246"/>
      <c r="N51" s="246"/>
      <c r="O51" s="246"/>
      <c r="P51" s="246"/>
      <c r="Q51" s="246"/>
      <c r="R51" s="246"/>
    </row>
    <row r="52" spans="1:18" s="44" customFormat="1">
      <c r="A52" s="40" t="s">
        <v>1128</v>
      </c>
      <c r="B52" s="40" t="s">
        <v>1129</v>
      </c>
      <c r="C52" s="40" t="s">
        <v>1137</v>
      </c>
      <c r="D52" s="40" t="s">
        <v>1130</v>
      </c>
      <c r="E52" s="40" t="s">
        <v>2</v>
      </c>
      <c r="F52" s="40" t="s">
        <v>1131</v>
      </c>
      <c r="G52" s="40" t="s">
        <v>5</v>
      </c>
      <c r="H52" s="40" t="s">
        <v>1132</v>
      </c>
      <c r="I52" s="45" t="s">
        <v>6</v>
      </c>
      <c r="J52" s="40" t="s">
        <v>97</v>
      </c>
      <c r="K52" s="40"/>
      <c r="L52" s="457">
        <v>280</v>
      </c>
      <c r="M52" s="246"/>
      <c r="N52" s="246"/>
      <c r="O52" s="246"/>
      <c r="P52" s="246"/>
      <c r="Q52" s="246"/>
      <c r="R52" s="246"/>
    </row>
    <row r="53" spans="1:18" s="44" customFormat="1">
      <c r="A53" s="40" t="s">
        <v>407</v>
      </c>
      <c r="B53" s="40" t="s">
        <v>1129</v>
      </c>
      <c r="C53" s="40" t="s">
        <v>1141</v>
      </c>
      <c r="D53" s="40" t="s">
        <v>1133</v>
      </c>
      <c r="E53" s="40" t="s">
        <v>2</v>
      </c>
      <c r="F53" s="40" t="s">
        <v>1134</v>
      </c>
      <c r="G53" s="40" t="s">
        <v>47</v>
      </c>
      <c r="H53" s="40" t="s">
        <v>900</v>
      </c>
      <c r="I53" s="45" t="s">
        <v>6</v>
      </c>
      <c r="J53" s="40"/>
      <c r="K53" s="580"/>
      <c r="L53" s="457"/>
      <c r="M53" s="246"/>
      <c r="N53" s="246"/>
      <c r="O53" s="246"/>
      <c r="P53" s="246"/>
      <c r="Q53" s="246"/>
      <c r="R53" s="246"/>
    </row>
    <row r="54" spans="1:18" s="44" customFormat="1">
      <c r="A54" s="340" t="s">
        <v>163</v>
      </c>
      <c r="B54" s="48">
        <v>44169</v>
      </c>
      <c r="C54" s="48">
        <v>44165</v>
      </c>
      <c r="D54" s="522">
        <v>5673</v>
      </c>
      <c r="E54" s="40" t="s">
        <v>2</v>
      </c>
      <c r="F54" s="49">
        <v>838</v>
      </c>
      <c r="G54" s="36" t="s">
        <v>5</v>
      </c>
      <c r="H54" s="47">
        <v>20</v>
      </c>
      <c r="I54" s="45" t="s">
        <v>6</v>
      </c>
      <c r="J54" s="36" t="s">
        <v>97</v>
      </c>
      <c r="K54" s="50"/>
      <c r="L54" s="459">
        <v>600</v>
      </c>
      <c r="M54" s="246"/>
      <c r="N54" s="246"/>
      <c r="O54" s="246"/>
      <c r="P54" s="246"/>
      <c r="Q54" s="246"/>
      <c r="R54" s="246"/>
    </row>
    <row r="55" spans="1:18" s="44" customFormat="1">
      <c r="A55" s="340" t="s">
        <v>509</v>
      </c>
      <c r="B55" s="48">
        <v>44169</v>
      </c>
      <c r="C55" s="48">
        <v>44166</v>
      </c>
      <c r="D55" s="522">
        <v>5672</v>
      </c>
      <c r="E55" s="40" t="s">
        <v>2</v>
      </c>
      <c r="F55" s="49">
        <v>908</v>
      </c>
      <c r="G55" s="36" t="s">
        <v>30</v>
      </c>
      <c r="H55" s="47">
        <v>28</v>
      </c>
      <c r="I55" s="45" t="s">
        <v>6</v>
      </c>
      <c r="J55" s="36" t="s">
        <v>97</v>
      </c>
      <c r="K55" s="50"/>
      <c r="L55" s="459">
        <v>178.5</v>
      </c>
      <c r="M55" s="246"/>
      <c r="N55" s="246"/>
      <c r="O55" s="246"/>
      <c r="P55" s="246"/>
      <c r="Q55" s="246"/>
      <c r="R55" s="246"/>
    </row>
    <row r="56" spans="1:18" s="44" customFormat="1">
      <c r="A56" s="340" t="s">
        <v>519</v>
      </c>
      <c r="B56" s="48">
        <v>44166</v>
      </c>
      <c r="C56" s="48">
        <v>44181</v>
      </c>
      <c r="D56" s="522">
        <v>5462</v>
      </c>
      <c r="E56" s="40" t="s">
        <v>2</v>
      </c>
      <c r="F56" s="49">
        <v>838</v>
      </c>
      <c r="G56" s="36" t="s">
        <v>5</v>
      </c>
      <c r="H56" s="47">
        <v>300</v>
      </c>
      <c r="I56" s="45" t="s">
        <v>6</v>
      </c>
      <c r="J56" s="36" t="s">
        <v>97</v>
      </c>
      <c r="K56" s="50"/>
      <c r="L56" s="459">
        <v>11700</v>
      </c>
      <c r="M56" s="246"/>
      <c r="N56" s="246"/>
      <c r="O56" s="246"/>
      <c r="P56" s="246"/>
      <c r="Q56" s="246"/>
      <c r="R56" s="246"/>
    </row>
    <row r="57" spans="1:18" s="44" customFormat="1">
      <c r="A57" s="340" t="s">
        <v>124</v>
      </c>
      <c r="B57" s="48">
        <v>44172</v>
      </c>
      <c r="C57" s="48">
        <v>44166</v>
      </c>
      <c r="D57" s="522">
        <v>4501</v>
      </c>
      <c r="E57" s="40" t="s">
        <v>2</v>
      </c>
      <c r="F57" s="49">
        <v>885</v>
      </c>
      <c r="G57" s="36" t="s">
        <v>32</v>
      </c>
      <c r="H57" s="47" t="s">
        <v>1138</v>
      </c>
      <c r="I57" s="45" t="s">
        <v>6</v>
      </c>
      <c r="J57" s="36" t="s">
        <v>97</v>
      </c>
      <c r="K57" s="50"/>
      <c r="L57" s="459">
        <v>1350</v>
      </c>
      <c r="M57" s="246"/>
      <c r="N57" s="246"/>
      <c r="O57" s="246"/>
      <c r="P57" s="246"/>
      <c r="Q57" s="246"/>
      <c r="R57" s="246"/>
    </row>
    <row r="58" spans="1:18" s="44" customFormat="1">
      <c r="A58" s="340" t="s">
        <v>1124</v>
      </c>
      <c r="B58" s="48">
        <v>44172</v>
      </c>
      <c r="C58" s="48">
        <v>44166</v>
      </c>
      <c r="D58" s="522">
        <v>5679</v>
      </c>
      <c r="E58" s="40" t="s">
        <v>2</v>
      </c>
      <c r="F58" s="49">
        <v>2740</v>
      </c>
      <c r="G58" s="36" t="s">
        <v>103</v>
      </c>
      <c r="H58" s="36">
        <v>9</v>
      </c>
      <c r="I58" s="45" t="s">
        <v>6</v>
      </c>
      <c r="J58" s="36" t="s">
        <v>97</v>
      </c>
      <c r="K58" s="50"/>
      <c r="L58" s="459">
        <v>133.19999999999999</v>
      </c>
      <c r="M58" s="246"/>
      <c r="N58" s="246"/>
      <c r="O58" s="246"/>
      <c r="P58" s="246"/>
      <c r="Q58" s="246"/>
      <c r="R58" s="246"/>
    </row>
    <row r="59" spans="1:18" s="42" customFormat="1">
      <c r="A59" s="340" t="s">
        <v>137</v>
      </c>
      <c r="B59" s="48">
        <v>44172</v>
      </c>
      <c r="C59" s="48">
        <v>44168</v>
      </c>
      <c r="D59" s="49">
        <v>5682</v>
      </c>
      <c r="E59" s="40" t="s">
        <v>786</v>
      </c>
      <c r="F59" s="49">
        <v>2017</v>
      </c>
      <c r="G59" s="36" t="s">
        <v>15</v>
      </c>
      <c r="H59" s="36">
        <v>50</v>
      </c>
      <c r="I59" s="45" t="s">
        <v>6</v>
      </c>
      <c r="J59" s="36" t="s">
        <v>97</v>
      </c>
      <c r="K59" s="50"/>
      <c r="L59" s="457"/>
      <c r="M59" s="80"/>
      <c r="N59" s="80"/>
      <c r="O59" s="80"/>
      <c r="P59" s="80"/>
      <c r="Q59" s="80"/>
      <c r="R59" s="80"/>
    </row>
    <row r="60" spans="1:18" s="38" customFormat="1">
      <c r="A60" s="239"/>
      <c r="B60" s="31"/>
      <c r="C60" s="31"/>
      <c r="D60" s="49"/>
      <c r="E60" s="40" t="s">
        <v>785</v>
      </c>
      <c r="F60" s="49">
        <v>3363</v>
      </c>
      <c r="G60" s="36" t="s">
        <v>15</v>
      </c>
      <c r="H60" s="36">
        <v>75</v>
      </c>
      <c r="I60" s="45" t="s">
        <v>6</v>
      </c>
      <c r="J60" s="36" t="s">
        <v>97</v>
      </c>
      <c r="K60" s="22"/>
      <c r="L60" s="479"/>
      <c r="M60" s="473"/>
      <c r="N60" s="473"/>
      <c r="O60" s="473"/>
      <c r="P60" s="473"/>
      <c r="Q60" s="473"/>
      <c r="R60" s="473"/>
    </row>
    <row r="61" spans="1:18" s="43" customFormat="1">
      <c r="A61" s="341"/>
      <c r="B61" s="32"/>
      <c r="C61" s="32"/>
      <c r="D61" s="49"/>
      <c r="E61" s="40" t="s">
        <v>2</v>
      </c>
      <c r="F61" s="49">
        <v>3302</v>
      </c>
      <c r="G61" s="36" t="s">
        <v>15</v>
      </c>
      <c r="H61" s="47">
        <v>25</v>
      </c>
      <c r="I61" s="45" t="s">
        <v>6</v>
      </c>
      <c r="J61" s="36" t="s">
        <v>97</v>
      </c>
      <c r="K61" s="21"/>
      <c r="L61" s="464"/>
      <c r="M61" s="247"/>
      <c r="N61" s="247"/>
      <c r="O61" s="247"/>
      <c r="P61" s="247"/>
      <c r="Q61" s="247"/>
      <c r="R61" s="247"/>
    </row>
    <row r="62" spans="1:18" s="44" customFormat="1">
      <c r="A62" s="340"/>
      <c r="B62" s="48"/>
      <c r="C62" s="48"/>
      <c r="D62" s="49"/>
      <c r="E62" s="40" t="s">
        <v>2</v>
      </c>
      <c r="F62" s="49">
        <v>3303</v>
      </c>
      <c r="G62" s="36" t="s">
        <v>9</v>
      </c>
      <c r="H62" s="47">
        <v>30</v>
      </c>
      <c r="I62" s="45" t="s">
        <v>6</v>
      </c>
      <c r="J62" s="36" t="s">
        <v>97</v>
      </c>
      <c r="K62" s="50"/>
      <c r="L62" s="459">
        <v>974.25</v>
      </c>
      <c r="M62" s="246"/>
      <c r="N62" s="246"/>
      <c r="O62" s="246"/>
      <c r="P62" s="246"/>
      <c r="Q62" s="246"/>
      <c r="R62" s="246"/>
    </row>
    <row r="63" spans="1:18" s="42" customFormat="1">
      <c r="A63" s="340" t="s">
        <v>86</v>
      </c>
      <c r="B63" s="48">
        <v>44174</v>
      </c>
      <c r="C63" s="48">
        <v>44169</v>
      </c>
      <c r="D63" s="49">
        <v>5704</v>
      </c>
      <c r="E63" s="40" t="s">
        <v>216</v>
      </c>
      <c r="F63" s="49">
        <v>2244</v>
      </c>
      <c r="G63" s="36" t="s">
        <v>17</v>
      </c>
      <c r="H63" s="47" t="s">
        <v>1148</v>
      </c>
      <c r="I63" s="45" t="s">
        <v>6</v>
      </c>
      <c r="J63" s="36" t="s">
        <v>97</v>
      </c>
      <c r="K63" s="50"/>
      <c r="L63" s="459">
        <v>1395</v>
      </c>
      <c r="M63" s="246"/>
      <c r="N63" s="80"/>
      <c r="O63" s="80"/>
      <c r="P63" s="80"/>
      <c r="Q63" s="80"/>
      <c r="R63" s="80"/>
    </row>
    <row r="64" spans="1:18" s="42" customFormat="1">
      <c r="A64" s="340" t="s">
        <v>86</v>
      </c>
      <c r="B64" s="48">
        <v>44174</v>
      </c>
      <c r="C64" s="48">
        <v>44169</v>
      </c>
      <c r="D64" s="49">
        <v>5703</v>
      </c>
      <c r="E64" s="40" t="s">
        <v>216</v>
      </c>
      <c r="F64" s="49">
        <v>1712</v>
      </c>
      <c r="G64" s="36" t="s">
        <v>19</v>
      </c>
      <c r="H64" s="47">
        <v>12</v>
      </c>
      <c r="I64" s="45" t="s">
        <v>6</v>
      </c>
      <c r="J64" s="36" t="s">
        <v>97</v>
      </c>
      <c r="K64" s="50"/>
      <c r="L64" s="459">
        <v>222</v>
      </c>
      <c r="M64" s="246"/>
      <c r="N64" s="80"/>
      <c r="O64" s="80"/>
      <c r="P64" s="80"/>
      <c r="Q64" s="80"/>
      <c r="R64" s="80"/>
    </row>
    <row r="65" spans="1:18" s="44" customFormat="1">
      <c r="A65" s="340" t="s">
        <v>377</v>
      </c>
      <c r="B65" s="48">
        <v>44176</v>
      </c>
      <c r="C65" s="48">
        <v>44175</v>
      </c>
      <c r="D65" s="49">
        <v>5618</v>
      </c>
      <c r="E65" s="40" t="s">
        <v>1115</v>
      </c>
      <c r="F65" s="49">
        <v>1545</v>
      </c>
      <c r="G65" s="49" t="s">
        <v>36</v>
      </c>
      <c r="H65" s="47">
        <v>20</v>
      </c>
      <c r="I65" s="45" t="s">
        <v>6</v>
      </c>
      <c r="J65" s="36" t="s">
        <v>97</v>
      </c>
      <c r="K65" s="50"/>
      <c r="L65" s="459"/>
      <c r="M65" s="246"/>
      <c r="N65" s="246"/>
      <c r="O65" s="246"/>
      <c r="P65" s="246"/>
      <c r="Q65" s="246"/>
      <c r="R65" s="246"/>
    </row>
    <row r="66" spans="1:18" s="44" customFormat="1">
      <c r="A66" s="340"/>
      <c r="B66" s="48"/>
      <c r="C66" s="48"/>
      <c r="D66" s="49"/>
      <c r="E66" s="40" t="s">
        <v>81</v>
      </c>
      <c r="F66" s="49">
        <v>2448</v>
      </c>
      <c r="G66" s="49" t="s">
        <v>36</v>
      </c>
      <c r="H66" s="47">
        <v>10</v>
      </c>
      <c r="I66" s="45" t="s">
        <v>6</v>
      </c>
      <c r="J66" s="36" t="s">
        <v>97</v>
      </c>
      <c r="K66" s="50"/>
      <c r="L66" s="459"/>
      <c r="M66" s="246"/>
      <c r="N66" s="246"/>
      <c r="O66" s="246"/>
      <c r="P66" s="246"/>
      <c r="Q66" s="246"/>
      <c r="R66" s="246"/>
    </row>
    <row r="67" spans="1:18" s="44" customFormat="1">
      <c r="A67" s="340"/>
      <c r="B67" s="48"/>
      <c r="C67" s="48"/>
      <c r="D67" s="49"/>
      <c r="E67" s="40" t="s">
        <v>453</v>
      </c>
      <c r="F67" s="49">
        <v>2818</v>
      </c>
      <c r="G67" s="49" t="s">
        <v>36</v>
      </c>
      <c r="H67" s="47">
        <v>10</v>
      </c>
      <c r="I67" s="45" t="s">
        <v>6</v>
      </c>
      <c r="J67" s="36" t="s">
        <v>97</v>
      </c>
      <c r="K67" s="50"/>
      <c r="L67" s="459"/>
      <c r="M67" s="246"/>
      <c r="N67" s="246"/>
      <c r="O67" s="246"/>
      <c r="P67" s="246"/>
      <c r="Q67" s="246"/>
      <c r="R67" s="246"/>
    </row>
    <row r="68" spans="1:18" s="44" customFormat="1">
      <c r="A68" s="340"/>
      <c r="B68" s="48"/>
      <c r="C68" s="48"/>
      <c r="D68" s="49"/>
      <c r="E68" s="40" t="s">
        <v>69</v>
      </c>
      <c r="F68" s="49">
        <v>2576</v>
      </c>
      <c r="G68" s="49" t="s">
        <v>36</v>
      </c>
      <c r="H68" s="47">
        <v>10</v>
      </c>
      <c r="I68" s="45" t="s">
        <v>6</v>
      </c>
      <c r="J68" s="36" t="s">
        <v>97</v>
      </c>
      <c r="K68" s="50"/>
      <c r="L68" s="459"/>
      <c r="M68" s="246"/>
      <c r="N68" s="246"/>
      <c r="O68" s="246"/>
      <c r="P68" s="246"/>
      <c r="Q68" s="246"/>
      <c r="R68" s="246"/>
    </row>
    <row r="69" spans="1:18" s="44" customFormat="1">
      <c r="A69" s="340"/>
      <c r="B69" s="48"/>
      <c r="C69" s="48"/>
      <c r="D69" s="49"/>
      <c r="E69" s="40" t="s">
        <v>74</v>
      </c>
      <c r="F69" s="49">
        <v>2589</v>
      </c>
      <c r="G69" s="49" t="s">
        <v>36</v>
      </c>
      <c r="H69" s="47">
        <v>10</v>
      </c>
      <c r="I69" s="45" t="s">
        <v>6</v>
      </c>
      <c r="J69" s="36" t="s">
        <v>97</v>
      </c>
      <c r="K69" s="50"/>
      <c r="L69" s="459">
        <v>2172</v>
      </c>
      <c r="M69" s="246"/>
      <c r="N69" s="246"/>
      <c r="O69" s="246"/>
      <c r="P69" s="246"/>
      <c r="Q69" s="246"/>
      <c r="R69" s="246"/>
    </row>
    <row r="70" spans="1:18" s="44" customFormat="1">
      <c r="A70" s="340" t="s">
        <v>137</v>
      </c>
      <c r="B70" s="48">
        <v>44187</v>
      </c>
      <c r="C70" s="48">
        <v>44167</v>
      </c>
      <c r="D70" s="49">
        <v>5583</v>
      </c>
      <c r="E70" s="40" t="s">
        <v>2</v>
      </c>
      <c r="F70" s="49">
        <v>3303</v>
      </c>
      <c r="G70" s="36" t="s">
        <v>9</v>
      </c>
      <c r="H70" s="47">
        <v>45</v>
      </c>
      <c r="I70" s="45" t="s">
        <v>6</v>
      </c>
      <c r="J70" s="36" t="s">
        <v>97</v>
      </c>
      <c r="K70" s="50"/>
      <c r="L70" s="459">
        <v>540</v>
      </c>
      <c r="M70" s="246"/>
      <c r="N70" s="246"/>
      <c r="O70" s="246"/>
      <c r="P70" s="246"/>
      <c r="Q70" s="246"/>
      <c r="R70" s="246"/>
    </row>
    <row r="71" spans="1:18" s="42" customFormat="1">
      <c r="A71" s="340" t="s">
        <v>1135</v>
      </c>
      <c r="B71" s="48">
        <v>44174</v>
      </c>
      <c r="C71" s="48">
        <v>44169</v>
      </c>
      <c r="D71" s="49">
        <v>5683</v>
      </c>
      <c r="E71" s="40" t="s">
        <v>785</v>
      </c>
      <c r="F71" s="49">
        <v>3365</v>
      </c>
      <c r="G71" s="36" t="s">
        <v>47</v>
      </c>
      <c r="H71" s="47" t="s">
        <v>882</v>
      </c>
      <c r="I71" s="45" t="s">
        <v>6</v>
      </c>
      <c r="J71" s="36" t="s">
        <v>97</v>
      </c>
      <c r="K71" s="50"/>
      <c r="L71" s="459"/>
      <c r="M71" s="80"/>
      <c r="N71" s="80"/>
      <c r="O71" s="80"/>
      <c r="P71" s="80"/>
      <c r="Q71" s="80"/>
      <c r="R71" s="80"/>
    </row>
    <row r="72" spans="1:18" s="42" customFormat="1">
      <c r="A72" s="340"/>
      <c r="B72" s="48"/>
      <c r="C72" s="48"/>
      <c r="D72" s="49"/>
      <c r="E72" s="40" t="s">
        <v>81</v>
      </c>
      <c r="F72" s="49">
        <v>3366</v>
      </c>
      <c r="G72" s="36" t="s">
        <v>47</v>
      </c>
      <c r="H72" s="47" t="s">
        <v>882</v>
      </c>
      <c r="I72" s="45" t="s">
        <v>6</v>
      </c>
      <c r="J72" s="36" t="s">
        <v>97</v>
      </c>
      <c r="K72" s="50"/>
      <c r="L72" s="459">
        <v>344</v>
      </c>
      <c r="M72" s="80"/>
      <c r="N72" s="80"/>
      <c r="O72" s="80"/>
      <c r="P72" s="80"/>
      <c r="Q72" s="80"/>
      <c r="R72" s="80"/>
    </row>
    <row r="73" spans="1:18" s="44" customFormat="1">
      <c r="A73" s="340" t="s">
        <v>1136</v>
      </c>
      <c r="B73" s="48">
        <v>44174</v>
      </c>
      <c r="C73" s="48">
        <v>44166</v>
      </c>
      <c r="D73" s="49">
        <v>5707</v>
      </c>
      <c r="E73" s="40" t="s">
        <v>2</v>
      </c>
      <c r="F73" s="49">
        <v>1869</v>
      </c>
      <c r="G73" s="36" t="s">
        <v>15</v>
      </c>
      <c r="H73" s="47">
        <v>15</v>
      </c>
      <c r="I73" s="45" t="s">
        <v>6</v>
      </c>
      <c r="J73" s="36" t="s">
        <v>97</v>
      </c>
      <c r="K73" s="50"/>
      <c r="L73" s="459">
        <v>105</v>
      </c>
      <c r="M73" s="246"/>
      <c r="N73" s="246"/>
      <c r="O73" s="246"/>
      <c r="P73" s="246"/>
      <c r="Q73" s="246"/>
      <c r="R73" s="246"/>
    </row>
    <row r="74" spans="1:18" s="44" customFormat="1">
      <c r="A74" s="340" t="s">
        <v>380</v>
      </c>
      <c r="B74" s="48">
        <v>44174</v>
      </c>
      <c r="C74" s="48">
        <v>44173</v>
      </c>
      <c r="D74" s="49">
        <v>5614</v>
      </c>
      <c r="E74" s="40" t="s">
        <v>2</v>
      </c>
      <c r="F74" s="49">
        <v>2515</v>
      </c>
      <c r="G74" s="36" t="s">
        <v>35</v>
      </c>
      <c r="H74" s="47">
        <v>15</v>
      </c>
      <c r="I74" s="45" t="s">
        <v>6</v>
      </c>
      <c r="J74" s="36" t="s">
        <v>97</v>
      </c>
      <c r="K74" s="50"/>
      <c r="L74" s="459"/>
      <c r="M74" s="246"/>
      <c r="N74" s="246"/>
      <c r="O74" s="246"/>
      <c r="P74" s="246"/>
      <c r="Q74" s="246"/>
      <c r="R74" s="246"/>
    </row>
    <row r="75" spans="1:18" s="44" customFormat="1">
      <c r="A75" s="340"/>
      <c r="B75" s="48"/>
      <c r="C75" s="48"/>
      <c r="D75" s="49"/>
      <c r="E75" s="40" t="s">
        <v>153</v>
      </c>
      <c r="F75" s="49">
        <v>2765</v>
      </c>
      <c r="G75" s="36" t="s">
        <v>35</v>
      </c>
      <c r="H75" s="47">
        <v>10</v>
      </c>
      <c r="I75" s="45" t="s">
        <v>6</v>
      </c>
      <c r="J75" s="36" t="s">
        <v>97</v>
      </c>
      <c r="K75" s="50"/>
      <c r="L75" s="459">
        <v>322.5</v>
      </c>
      <c r="M75" s="246"/>
      <c r="N75" s="246"/>
      <c r="O75" s="246"/>
      <c r="P75" s="246"/>
      <c r="Q75" s="246"/>
      <c r="R75" s="246"/>
    </row>
    <row r="76" spans="1:18" s="44" customFormat="1">
      <c r="A76" s="340" t="s">
        <v>232</v>
      </c>
      <c r="B76" s="48">
        <v>43836</v>
      </c>
      <c r="C76" s="48">
        <v>44166</v>
      </c>
      <c r="D76" s="49">
        <v>5684</v>
      </c>
      <c r="E76" s="40" t="s">
        <v>2</v>
      </c>
      <c r="F76" s="49">
        <v>855</v>
      </c>
      <c r="G76" s="49" t="s">
        <v>38</v>
      </c>
      <c r="H76" s="47">
        <v>40</v>
      </c>
      <c r="I76" s="45" t="s">
        <v>6</v>
      </c>
      <c r="J76" s="36" t="s">
        <v>97</v>
      </c>
      <c r="K76" s="50"/>
      <c r="L76" s="459">
        <v>508.4</v>
      </c>
      <c r="M76" s="246"/>
      <c r="N76" s="246"/>
      <c r="O76" s="246"/>
      <c r="P76" s="246"/>
      <c r="Q76" s="246"/>
      <c r="R76" s="246"/>
    </row>
    <row r="77" spans="1:18" s="44" customFormat="1">
      <c r="A77" s="340" t="s">
        <v>226</v>
      </c>
      <c r="B77" s="48">
        <v>44174</v>
      </c>
      <c r="C77" s="48">
        <v>44167</v>
      </c>
      <c r="D77" s="49">
        <v>5713</v>
      </c>
      <c r="E77" s="40" t="s">
        <v>2</v>
      </c>
      <c r="F77" s="49">
        <v>616</v>
      </c>
      <c r="G77" s="36" t="s">
        <v>75</v>
      </c>
      <c r="H77" s="47">
        <v>20</v>
      </c>
      <c r="I77" s="45" t="s">
        <v>6</v>
      </c>
      <c r="J77" s="36" t="s">
        <v>97</v>
      </c>
      <c r="K77" s="50"/>
      <c r="L77" s="459">
        <v>250</v>
      </c>
      <c r="M77" s="246"/>
      <c r="N77" s="246"/>
      <c r="O77" s="246"/>
      <c r="P77" s="246"/>
      <c r="Q77" s="246"/>
      <c r="R77" s="246"/>
    </row>
    <row r="78" spans="1:18" s="44" customFormat="1">
      <c r="A78" s="340" t="s">
        <v>799</v>
      </c>
      <c r="B78" s="48">
        <v>44174</v>
      </c>
      <c r="C78" s="48">
        <v>44173</v>
      </c>
      <c r="D78" s="49">
        <v>5783</v>
      </c>
      <c r="E78" s="40" t="s">
        <v>2</v>
      </c>
      <c r="F78" s="49">
        <v>2515</v>
      </c>
      <c r="G78" s="36" t="s">
        <v>35</v>
      </c>
      <c r="H78" s="47">
        <v>10</v>
      </c>
      <c r="I78" s="45" t="s">
        <v>6</v>
      </c>
      <c r="J78" s="36" t="s">
        <v>97</v>
      </c>
      <c r="K78" s="50"/>
      <c r="L78" s="459">
        <v>145</v>
      </c>
      <c r="M78" s="246"/>
      <c r="N78" s="246"/>
      <c r="O78" s="246"/>
      <c r="P78" s="246"/>
      <c r="Q78" s="246"/>
      <c r="R78" s="246"/>
    </row>
    <row r="79" spans="1:18" s="43" customFormat="1" ht="15.75" customHeight="1">
      <c r="A79" s="340" t="s">
        <v>740</v>
      </c>
      <c r="B79" s="48">
        <v>44175</v>
      </c>
      <c r="C79" s="48">
        <v>44169</v>
      </c>
      <c r="D79" s="49">
        <v>5722</v>
      </c>
      <c r="E79" s="40" t="s">
        <v>2</v>
      </c>
      <c r="F79" s="49">
        <v>838</v>
      </c>
      <c r="G79" s="36" t="s">
        <v>5</v>
      </c>
      <c r="H79" s="47">
        <v>10</v>
      </c>
      <c r="I79" s="45" t="s">
        <v>6</v>
      </c>
      <c r="J79" s="36" t="s">
        <v>97</v>
      </c>
      <c r="K79" s="21"/>
      <c r="L79" s="459">
        <v>210</v>
      </c>
      <c r="M79" s="247"/>
      <c r="N79" s="247"/>
      <c r="O79" s="247"/>
      <c r="P79" s="247"/>
      <c r="Q79" s="247"/>
      <c r="R79" s="247"/>
    </row>
    <row r="80" spans="1:18">
      <c r="A80" s="340" t="s">
        <v>175</v>
      </c>
      <c r="B80" s="48">
        <v>44176</v>
      </c>
      <c r="C80" s="48">
        <v>44168</v>
      </c>
      <c r="D80" s="49">
        <v>5726</v>
      </c>
      <c r="E80" s="40" t="s">
        <v>2</v>
      </c>
      <c r="F80" s="49">
        <v>2264</v>
      </c>
      <c r="G80" s="36" t="s">
        <v>4</v>
      </c>
      <c r="H80" s="36" t="s">
        <v>938</v>
      </c>
      <c r="I80" s="45" t="s">
        <v>6</v>
      </c>
      <c r="J80" s="36" t="s">
        <v>97</v>
      </c>
      <c r="K80" s="21"/>
      <c r="L80" s="459">
        <v>1050</v>
      </c>
    </row>
    <row r="81" spans="1:18" s="43" customFormat="1">
      <c r="A81" s="341" t="s">
        <v>1003</v>
      </c>
      <c r="B81" s="32">
        <v>44175</v>
      </c>
      <c r="C81" s="32">
        <v>44176</v>
      </c>
      <c r="D81" s="33">
        <v>5721</v>
      </c>
      <c r="E81" s="34" t="s">
        <v>2</v>
      </c>
      <c r="F81" s="33">
        <v>2738</v>
      </c>
      <c r="G81" s="19" t="s">
        <v>307</v>
      </c>
      <c r="H81" s="20" t="s">
        <v>899</v>
      </c>
      <c r="I81" s="45" t="s">
        <v>6</v>
      </c>
      <c r="J81" s="19" t="s">
        <v>834</v>
      </c>
      <c r="K81" s="21"/>
      <c r="L81" s="464"/>
      <c r="M81" s="247"/>
      <c r="N81" s="247"/>
      <c r="O81" s="247"/>
      <c r="P81" s="247"/>
      <c r="Q81" s="247"/>
      <c r="R81" s="247"/>
    </row>
    <row r="82" spans="1:18" s="42" customFormat="1">
      <c r="A82" s="340"/>
      <c r="B82" s="48"/>
      <c r="C82" s="48"/>
      <c r="D82" s="522"/>
      <c r="E82" s="40"/>
      <c r="F82" s="49">
        <v>2737</v>
      </c>
      <c r="G82" s="36" t="s">
        <v>212</v>
      </c>
      <c r="H82" s="47" t="s">
        <v>847</v>
      </c>
      <c r="I82" s="45" t="s">
        <v>6</v>
      </c>
      <c r="J82" s="36" t="s">
        <v>97</v>
      </c>
      <c r="K82" s="50" t="s">
        <v>120</v>
      </c>
      <c r="L82" s="459"/>
      <c r="M82" s="80"/>
      <c r="N82" s="80"/>
      <c r="O82" s="80"/>
      <c r="P82" s="80"/>
      <c r="Q82" s="80"/>
      <c r="R82" s="80"/>
    </row>
    <row r="83" spans="1:18" s="44" customFormat="1">
      <c r="A83" s="340"/>
      <c r="B83" s="48"/>
      <c r="C83" s="48"/>
      <c r="D83" s="49"/>
      <c r="E83" s="40"/>
      <c r="F83" s="49">
        <v>2742</v>
      </c>
      <c r="G83" s="36" t="s">
        <v>212</v>
      </c>
      <c r="H83" s="47" t="s">
        <v>882</v>
      </c>
      <c r="I83" s="45" t="s">
        <v>6</v>
      </c>
      <c r="J83" s="36" t="s">
        <v>97</v>
      </c>
      <c r="K83" s="50" t="s">
        <v>120</v>
      </c>
      <c r="L83" s="459">
        <v>1025</v>
      </c>
      <c r="M83" s="246"/>
      <c r="N83" s="246"/>
      <c r="O83" s="246"/>
      <c r="P83" s="246"/>
      <c r="Q83" s="246"/>
      <c r="R83" s="246"/>
    </row>
    <row r="84" spans="1:18" s="44" customFormat="1">
      <c r="A84" s="340" t="s">
        <v>250</v>
      </c>
      <c r="B84" s="48">
        <v>44176</v>
      </c>
      <c r="C84" s="48">
        <v>44173</v>
      </c>
      <c r="D84" s="522">
        <v>5727</v>
      </c>
      <c r="E84" s="40" t="s">
        <v>2</v>
      </c>
      <c r="F84" s="49">
        <v>2515</v>
      </c>
      <c r="G84" s="36" t="s">
        <v>35</v>
      </c>
      <c r="H84" s="36">
        <v>2.5</v>
      </c>
      <c r="I84" s="45" t="s">
        <v>6</v>
      </c>
      <c r="J84" s="36" t="s">
        <v>97</v>
      </c>
      <c r="K84" s="50"/>
      <c r="L84" s="459"/>
      <c r="M84" s="246"/>
      <c r="N84" s="246"/>
      <c r="O84" s="246"/>
      <c r="P84" s="246"/>
      <c r="Q84" s="246"/>
      <c r="R84" s="246"/>
    </row>
    <row r="85" spans="1:18" s="42" customFormat="1">
      <c r="A85" s="340"/>
      <c r="B85" s="48"/>
      <c r="C85" s="48"/>
      <c r="D85" s="522"/>
      <c r="E85" s="40" t="s">
        <v>7</v>
      </c>
      <c r="F85" s="49">
        <v>2467</v>
      </c>
      <c r="G85" s="36" t="s">
        <v>63</v>
      </c>
      <c r="H85" s="47">
        <v>3</v>
      </c>
      <c r="I85" s="45" t="s">
        <v>6</v>
      </c>
      <c r="J85" s="36" t="s">
        <v>97</v>
      </c>
      <c r="K85" s="50"/>
      <c r="L85" s="459">
        <v>307.08</v>
      </c>
      <c r="M85" s="80"/>
      <c r="N85" s="80"/>
      <c r="O85" s="80"/>
      <c r="P85" s="80"/>
      <c r="Q85" s="80"/>
      <c r="R85" s="80"/>
    </row>
    <row r="86" spans="1:18" s="43" customFormat="1">
      <c r="A86" s="340" t="s">
        <v>86</v>
      </c>
      <c r="B86" s="48">
        <v>44176</v>
      </c>
      <c r="C86" s="48">
        <v>44173</v>
      </c>
      <c r="D86" s="49">
        <v>5729</v>
      </c>
      <c r="E86" s="40" t="s">
        <v>216</v>
      </c>
      <c r="F86" s="49">
        <v>2244</v>
      </c>
      <c r="G86" s="36" t="s">
        <v>17</v>
      </c>
      <c r="H86" s="47" t="s">
        <v>1155</v>
      </c>
      <c r="I86" s="45" t="s">
        <v>6</v>
      </c>
      <c r="J86" s="36" t="s">
        <v>97</v>
      </c>
      <c r="K86" s="50"/>
      <c r="L86" s="459">
        <v>1302</v>
      </c>
      <c r="M86" s="247"/>
      <c r="N86" s="247"/>
      <c r="O86" s="247"/>
      <c r="P86" s="247"/>
      <c r="Q86" s="247"/>
      <c r="R86" s="247"/>
    </row>
    <row r="87" spans="1:18" s="44" customFormat="1">
      <c r="A87" s="340" t="s">
        <v>1147</v>
      </c>
      <c r="B87" s="48">
        <v>44176</v>
      </c>
      <c r="C87" s="48">
        <v>44173</v>
      </c>
      <c r="D87" s="49">
        <v>5732</v>
      </c>
      <c r="E87" s="40" t="s">
        <v>2</v>
      </c>
      <c r="F87" s="49">
        <v>2515</v>
      </c>
      <c r="G87" s="36" t="s">
        <v>35</v>
      </c>
      <c r="H87" s="47" t="s">
        <v>1055</v>
      </c>
      <c r="I87" s="45" t="s">
        <v>6</v>
      </c>
      <c r="J87" s="36" t="s">
        <v>97</v>
      </c>
      <c r="K87" s="50"/>
      <c r="L87" s="459">
        <v>1075</v>
      </c>
      <c r="M87" s="246"/>
      <c r="N87" s="246"/>
      <c r="O87" s="246"/>
      <c r="P87" s="246"/>
      <c r="Q87" s="246"/>
      <c r="R87" s="246"/>
    </row>
    <row r="88" spans="1:18" s="43" customFormat="1">
      <c r="A88" s="340" t="s">
        <v>779</v>
      </c>
      <c r="B88" s="48">
        <v>44176</v>
      </c>
      <c r="C88" s="48">
        <v>44169</v>
      </c>
      <c r="D88" s="49">
        <v>5734</v>
      </c>
      <c r="E88" s="40" t="s">
        <v>2</v>
      </c>
      <c r="F88" s="49">
        <v>753</v>
      </c>
      <c r="G88" s="36" t="s">
        <v>47</v>
      </c>
      <c r="H88" s="47">
        <v>20</v>
      </c>
      <c r="I88" s="45" t="s">
        <v>6</v>
      </c>
      <c r="J88" s="36" t="s">
        <v>97</v>
      </c>
      <c r="K88" s="50"/>
      <c r="L88" s="459">
        <v>520</v>
      </c>
      <c r="M88" s="247"/>
      <c r="N88" s="247"/>
      <c r="O88" s="247"/>
      <c r="P88" s="247"/>
      <c r="Q88" s="247"/>
      <c r="R88" s="247"/>
    </row>
    <row r="89" spans="1:18" s="43" customFormat="1">
      <c r="A89" s="340" t="s">
        <v>973</v>
      </c>
      <c r="B89" s="48">
        <v>44179</v>
      </c>
      <c r="C89" s="48">
        <v>44172</v>
      </c>
      <c r="D89" s="49">
        <v>5740</v>
      </c>
      <c r="E89" s="40" t="s">
        <v>2</v>
      </c>
      <c r="F89" s="49">
        <v>1786</v>
      </c>
      <c r="G89" s="36" t="s">
        <v>9</v>
      </c>
      <c r="H89" s="47">
        <v>6</v>
      </c>
      <c r="I89" s="45" t="s">
        <v>6</v>
      </c>
      <c r="J89" s="36" t="s">
        <v>97</v>
      </c>
      <c r="K89" s="50"/>
      <c r="L89" s="459">
        <v>120</v>
      </c>
      <c r="M89" s="247"/>
      <c r="N89" s="247"/>
      <c r="O89" s="247"/>
      <c r="P89" s="247"/>
      <c r="Q89" s="247"/>
      <c r="R89" s="247"/>
    </row>
    <row r="90" spans="1:18" s="43" customFormat="1">
      <c r="A90" s="341" t="s">
        <v>188</v>
      </c>
      <c r="B90" s="32">
        <v>44138</v>
      </c>
      <c r="C90" s="32">
        <v>44169</v>
      </c>
      <c r="D90" s="521">
        <v>5278</v>
      </c>
      <c r="E90" s="34" t="s">
        <v>2</v>
      </c>
      <c r="F90" s="33">
        <v>2800</v>
      </c>
      <c r="G90" s="19" t="s">
        <v>189</v>
      </c>
      <c r="H90" s="20" t="s">
        <v>919</v>
      </c>
      <c r="I90" s="35" t="s">
        <v>6</v>
      </c>
      <c r="J90" s="19" t="s">
        <v>749</v>
      </c>
      <c r="K90" s="21"/>
      <c r="L90" s="464">
        <v>260</v>
      </c>
      <c r="M90" s="247"/>
      <c r="N90" s="247"/>
      <c r="O90" s="247"/>
      <c r="P90" s="247"/>
      <c r="Q90" s="247"/>
      <c r="R90" s="247"/>
    </row>
    <row r="91" spans="1:18" s="43" customFormat="1">
      <c r="A91" s="340" t="s">
        <v>67</v>
      </c>
      <c r="B91" s="48">
        <v>44180</v>
      </c>
      <c r="C91" s="48">
        <v>44172</v>
      </c>
      <c r="D91" s="49">
        <v>5755</v>
      </c>
      <c r="E91" s="40" t="s">
        <v>2</v>
      </c>
      <c r="F91" s="49">
        <v>1862</v>
      </c>
      <c r="G91" s="36" t="s">
        <v>20</v>
      </c>
      <c r="H91" s="47">
        <v>15</v>
      </c>
      <c r="I91" s="45" t="s">
        <v>6</v>
      </c>
      <c r="J91" s="36" t="s">
        <v>97</v>
      </c>
      <c r="K91" s="50"/>
      <c r="L91" s="459">
        <v>358.5</v>
      </c>
      <c r="M91" s="247"/>
      <c r="N91" s="247"/>
      <c r="O91" s="247"/>
      <c r="P91" s="247"/>
      <c r="Q91" s="247"/>
      <c r="R91" s="247"/>
    </row>
    <row r="92" spans="1:18" s="44" customFormat="1">
      <c r="A92" s="340" t="s">
        <v>101</v>
      </c>
      <c r="B92" s="48">
        <v>44180</v>
      </c>
      <c r="C92" s="48">
        <v>44173</v>
      </c>
      <c r="D92" s="49">
        <v>5756</v>
      </c>
      <c r="E92" s="40" t="s">
        <v>2</v>
      </c>
      <c r="F92" s="49">
        <v>2740</v>
      </c>
      <c r="G92" s="36" t="s">
        <v>103</v>
      </c>
      <c r="H92" s="47">
        <v>19</v>
      </c>
      <c r="I92" s="45" t="s">
        <v>6</v>
      </c>
      <c r="J92" s="36" t="s">
        <v>97</v>
      </c>
      <c r="K92" s="50"/>
      <c r="L92" s="459">
        <v>281.2</v>
      </c>
      <c r="M92" s="246"/>
      <c r="N92" s="246"/>
      <c r="O92" s="246"/>
      <c r="P92" s="246"/>
      <c r="Q92" s="246"/>
      <c r="R92" s="246"/>
    </row>
    <row r="93" spans="1:18" s="44" customFormat="1">
      <c r="A93" s="340" t="s">
        <v>137</v>
      </c>
      <c r="B93" s="48">
        <v>44180</v>
      </c>
      <c r="C93" s="48">
        <v>44172</v>
      </c>
      <c r="D93" s="49">
        <v>5758</v>
      </c>
      <c r="E93" s="40" t="s">
        <v>2</v>
      </c>
      <c r="F93" s="49">
        <v>3302</v>
      </c>
      <c r="G93" s="36" t="s">
        <v>15</v>
      </c>
      <c r="H93" s="47">
        <v>20</v>
      </c>
      <c r="I93" s="45" t="s">
        <v>6</v>
      </c>
      <c r="J93" s="36" t="s">
        <v>97</v>
      </c>
      <c r="K93" s="50"/>
      <c r="L93" s="459">
        <v>81.400000000000006</v>
      </c>
      <c r="M93" s="246"/>
      <c r="N93" s="246"/>
      <c r="O93" s="246"/>
      <c r="P93" s="246"/>
      <c r="Q93" s="246"/>
      <c r="R93" s="246"/>
    </row>
    <row r="94" spans="1:18" s="44" customFormat="1">
      <c r="A94" s="340" t="s">
        <v>82</v>
      </c>
      <c r="B94" s="48">
        <v>44172</v>
      </c>
      <c r="C94" s="48">
        <v>44172</v>
      </c>
      <c r="D94" s="49">
        <v>5758</v>
      </c>
      <c r="E94" s="40" t="s">
        <v>2</v>
      </c>
      <c r="F94" s="49">
        <v>1869</v>
      </c>
      <c r="G94" s="36" t="s">
        <v>15</v>
      </c>
      <c r="H94" s="47">
        <v>10</v>
      </c>
      <c r="I94" s="45" t="s">
        <v>6</v>
      </c>
      <c r="J94" s="36" t="s">
        <v>97</v>
      </c>
      <c r="K94" s="50"/>
      <c r="L94" s="459">
        <v>0</v>
      </c>
      <c r="M94" s="246"/>
      <c r="N94" s="246"/>
      <c r="O94" s="246"/>
      <c r="P94" s="246"/>
      <c r="Q94" s="246"/>
      <c r="R94" s="246"/>
    </row>
    <row r="95" spans="1:18" s="43" customFormat="1">
      <c r="A95" s="340" t="s">
        <v>407</v>
      </c>
      <c r="B95" s="48">
        <v>44169</v>
      </c>
      <c r="C95" s="48">
        <v>44169</v>
      </c>
      <c r="D95" s="49">
        <v>5281</v>
      </c>
      <c r="E95" s="40" t="s">
        <v>2</v>
      </c>
      <c r="F95" s="49">
        <v>1555</v>
      </c>
      <c r="G95" s="36" t="s">
        <v>22</v>
      </c>
      <c r="H95" s="47">
        <v>100</v>
      </c>
      <c r="I95" s="45" t="s">
        <v>6</v>
      </c>
      <c r="J95" s="36" t="s">
        <v>97</v>
      </c>
      <c r="K95" s="50"/>
      <c r="L95" s="459">
        <v>800</v>
      </c>
      <c r="M95" s="247"/>
      <c r="N95" s="247"/>
      <c r="O95" s="247"/>
      <c r="P95" s="247"/>
      <c r="Q95" s="247"/>
      <c r="R95" s="247"/>
    </row>
    <row r="96" spans="1:18" s="44" customFormat="1">
      <c r="A96" s="340" t="s">
        <v>172</v>
      </c>
      <c r="B96" s="48">
        <v>44180</v>
      </c>
      <c r="C96" s="48">
        <v>44173</v>
      </c>
      <c r="D96" s="49">
        <v>5761</v>
      </c>
      <c r="E96" s="40" t="s">
        <v>2</v>
      </c>
      <c r="F96" s="49">
        <v>838</v>
      </c>
      <c r="G96" s="36" t="s">
        <v>5</v>
      </c>
      <c r="H96" s="47">
        <v>10</v>
      </c>
      <c r="I96" s="45" t="s">
        <v>6</v>
      </c>
      <c r="J96" s="36" t="s">
        <v>97</v>
      </c>
      <c r="K96" s="50"/>
      <c r="L96" s="459">
        <v>260</v>
      </c>
      <c r="M96" s="246"/>
      <c r="N96" s="246"/>
      <c r="O96" s="246"/>
      <c r="P96" s="246"/>
      <c r="Q96" s="246"/>
      <c r="R96" s="246"/>
    </row>
    <row r="97" spans="1:18" s="44" customFormat="1">
      <c r="A97" s="340" t="s">
        <v>675</v>
      </c>
      <c r="B97" s="48">
        <v>44180</v>
      </c>
      <c r="C97" s="48">
        <v>44175</v>
      </c>
      <c r="D97" s="49">
        <v>5750</v>
      </c>
      <c r="E97" s="40" t="s">
        <v>2</v>
      </c>
      <c r="F97" s="49">
        <v>855</v>
      </c>
      <c r="G97" s="36" t="s">
        <v>32</v>
      </c>
      <c r="H97" s="47">
        <v>5</v>
      </c>
      <c r="I97" s="45" t="s">
        <v>6</v>
      </c>
      <c r="J97" s="36" t="s">
        <v>97</v>
      </c>
      <c r="K97" s="50"/>
      <c r="L97" s="459">
        <v>127.5</v>
      </c>
      <c r="M97" s="246"/>
      <c r="N97" s="246"/>
      <c r="O97" s="246"/>
      <c r="P97" s="246"/>
      <c r="Q97" s="246"/>
      <c r="R97" s="246"/>
    </row>
    <row r="98" spans="1:18">
      <c r="A98" s="239"/>
      <c r="B98" s="31"/>
      <c r="C98" s="31"/>
      <c r="D98" s="28"/>
      <c r="E98" s="136" t="s">
        <v>44</v>
      </c>
      <c r="F98" s="28">
        <v>2550</v>
      </c>
      <c r="G98" s="9" t="s">
        <v>48</v>
      </c>
      <c r="H98" s="12">
        <v>2</v>
      </c>
      <c r="I98" s="35" t="s">
        <v>6</v>
      </c>
      <c r="J98" s="9" t="s">
        <v>749</v>
      </c>
      <c r="K98" s="22"/>
      <c r="L98" s="458">
        <v>71</v>
      </c>
    </row>
    <row r="99" spans="1:18" s="42" customFormat="1">
      <c r="A99" s="340" t="s">
        <v>973</v>
      </c>
      <c r="B99" s="48">
        <v>44176</v>
      </c>
      <c r="C99" s="48">
        <v>44174</v>
      </c>
      <c r="D99" s="49">
        <v>5772</v>
      </c>
      <c r="E99" s="40" t="s">
        <v>2</v>
      </c>
      <c r="F99" s="49">
        <v>822</v>
      </c>
      <c r="G99" s="36" t="s">
        <v>19</v>
      </c>
      <c r="H99" s="36">
        <v>51</v>
      </c>
      <c r="I99" s="45" t="s">
        <v>6</v>
      </c>
      <c r="J99" s="36" t="s">
        <v>97</v>
      </c>
      <c r="K99" s="50"/>
      <c r="L99" s="459">
        <v>600</v>
      </c>
      <c r="M99" s="80"/>
      <c r="N99" s="80"/>
      <c r="O99" s="80"/>
      <c r="P99" s="80"/>
      <c r="Q99" s="80"/>
      <c r="R99" s="80"/>
    </row>
    <row r="100" spans="1:18" s="42" customFormat="1">
      <c r="A100" s="340" t="s">
        <v>110</v>
      </c>
      <c r="B100" s="48">
        <v>44181</v>
      </c>
      <c r="C100" s="48">
        <v>44175</v>
      </c>
      <c r="D100" s="49">
        <v>5773</v>
      </c>
      <c r="E100" s="40" t="s">
        <v>2</v>
      </c>
      <c r="F100" s="49">
        <v>1468</v>
      </c>
      <c r="G100" s="36" t="s">
        <v>21</v>
      </c>
      <c r="H100" s="36">
        <v>2</v>
      </c>
      <c r="I100" s="45" t="s">
        <v>6</v>
      </c>
      <c r="J100" s="36" t="s">
        <v>97</v>
      </c>
      <c r="K100" s="50"/>
      <c r="L100" s="459">
        <v>61.8</v>
      </c>
      <c r="M100" s="80"/>
      <c r="N100" s="80"/>
      <c r="O100" s="80"/>
      <c r="P100" s="80"/>
      <c r="Q100" s="80"/>
      <c r="R100" s="80"/>
    </row>
    <row r="101" spans="1:18" s="42" customFormat="1">
      <c r="A101" s="340" t="s">
        <v>1112</v>
      </c>
      <c r="B101" s="48">
        <v>44176</v>
      </c>
      <c r="C101" s="48">
        <v>44174</v>
      </c>
      <c r="D101" s="49">
        <v>5774</v>
      </c>
      <c r="E101" s="40" t="s">
        <v>2</v>
      </c>
      <c r="F101" s="49">
        <v>2740</v>
      </c>
      <c r="G101" s="36" t="s">
        <v>103</v>
      </c>
      <c r="H101" s="36">
        <v>6</v>
      </c>
      <c r="I101" s="45" t="s">
        <v>6</v>
      </c>
      <c r="J101" s="36" t="s">
        <v>97</v>
      </c>
      <c r="K101" s="50"/>
      <c r="L101" s="459">
        <v>114</v>
      </c>
      <c r="M101" s="80"/>
      <c r="N101" s="80"/>
      <c r="O101" s="80"/>
      <c r="P101" s="80"/>
      <c r="Q101" s="80"/>
      <c r="R101" s="80"/>
    </row>
    <row r="102" spans="1:18" s="42" customFormat="1">
      <c r="A102" s="340" t="s">
        <v>511</v>
      </c>
      <c r="B102" s="48">
        <v>44176</v>
      </c>
      <c r="C102" s="48">
        <v>44174</v>
      </c>
      <c r="D102" s="49">
        <v>5776</v>
      </c>
      <c r="E102" s="40" t="s">
        <v>2</v>
      </c>
      <c r="F102" s="49">
        <v>822</v>
      </c>
      <c r="G102" s="36" t="s">
        <v>19</v>
      </c>
      <c r="H102" s="36">
        <v>150</v>
      </c>
      <c r="I102" s="45" t="s">
        <v>6</v>
      </c>
      <c r="J102" s="36" t="s">
        <v>97</v>
      </c>
      <c r="K102" s="50"/>
      <c r="L102" s="459">
        <v>1875</v>
      </c>
      <c r="M102" s="80"/>
      <c r="N102" s="80"/>
      <c r="O102" s="80"/>
      <c r="P102" s="80"/>
      <c r="Q102" s="80"/>
      <c r="R102" s="80"/>
    </row>
    <row r="103" spans="1:18" s="42" customFormat="1">
      <c r="A103" s="340" t="s">
        <v>585</v>
      </c>
      <c r="B103" s="48">
        <v>44182</v>
      </c>
      <c r="C103" s="48">
        <v>44175</v>
      </c>
      <c r="D103" s="49">
        <v>5778</v>
      </c>
      <c r="E103" s="40" t="s">
        <v>2</v>
      </c>
      <c r="F103" s="49">
        <v>2762</v>
      </c>
      <c r="G103" s="36" t="s">
        <v>164</v>
      </c>
      <c r="H103" s="36">
        <v>20</v>
      </c>
      <c r="I103" s="45" t="s">
        <v>6</v>
      </c>
      <c r="J103" s="36" t="s">
        <v>97</v>
      </c>
      <c r="K103" s="50"/>
      <c r="L103" s="459">
        <v>35.549999999999997</v>
      </c>
      <c r="M103" s="80"/>
      <c r="N103" s="80"/>
      <c r="O103" s="80"/>
      <c r="P103" s="80"/>
      <c r="Q103" s="80"/>
      <c r="R103" s="80"/>
    </row>
    <row r="104" spans="1:18" s="42" customFormat="1">
      <c r="A104" s="340" t="s">
        <v>787</v>
      </c>
      <c r="B104" s="48">
        <v>44181</v>
      </c>
      <c r="C104" s="48">
        <v>44175</v>
      </c>
      <c r="D104" s="49">
        <v>5782</v>
      </c>
      <c r="E104" s="40" t="s">
        <v>2</v>
      </c>
      <c r="F104" s="49">
        <v>753</v>
      </c>
      <c r="G104" s="36" t="s">
        <v>47</v>
      </c>
      <c r="H104" s="36">
        <v>4</v>
      </c>
      <c r="I104" s="45" t="s">
        <v>6</v>
      </c>
      <c r="J104" s="36" t="s">
        <v>97</v>
      </c>
      <c r="K104" s="50"/>
      <c r="L104" s="459">
        <v>110</v>
      </c>
      <c r="M104" s="80"/>
      <c r="N104" s="80"/>
      <c r="O104" s="80"/>
      <c r="P104" s="80"/>
      <c r="Q104" s="80"/>
      <c r="R104" s="80"/>
    </row>
    <row r="105" spans="1:18" s="42" customFormat="1">
      <c r="A105" s="340"/>
      <c r="B105" s="48"/>
      <c r="C105" s="48"/>
      <c r="D105" s="49"/>
      <c r="E105" s="40" t="s">
        <v>2</v>
      </c>
      <c r="F105" s="49">
        <v>2664</v>
      </c>
      <c r="G105" s="36" t="s">
        <v>142</v>
      </c>
      <c r="H105" s="36">
        <v>10</v>
      </c>
      <c r="I105" s="45" t="s">
        <v>6</v>
      </c>
      <c r="J105" s="36" t="s">
        <v>97</v>
      </c>
      <c r="K105" s="50"/>
      <c r="L105" s="459">
        <v>43</v>
      </c>
      <c r="M105" s="80"/>
      <c r="N105" s="80"/>
      <c r="O105" s="80"/>
      <c r="P105" s="80"/>
      <c r="Q105" s="80"/>
      <c r="R105" s="80"/>
    </row>
    <row r="106" spans="1:18" s="42" customFormat="1">
      <c r="A106" s="340"/>
      <c r="B106" s="48"/>
      <c r="C106" s="48">
        <v>44174</v>
      </c>
      <c r="D106" s="49"/>
      <c r="E106" s="40"/>
      <c r="F106" s="49">
        <v>2266</v>
      </c>
      <c r="G106" s="36" t="s">
        <v>9</v>
      </c>
      <c r="H106" s="36" t="s">
        <v>1092</v>
      </c>
      <c r="I106" s="45" t="s">
        <v>6</v>
      </c>
      <c r="J106" s="36" t="s">
        <v>97</v>
      </c>
      <c r="K106" s="50"/>
      <c r="L106" s="459">
        <v>0</v>
      </c>
      <c r="M106" s="80"/>
      <c r="N106" s="80"/>
      <c r="O106" s="80"/>
      <c r="P106" s="80"/>
      <c r="Q106" s="80"/>
      <c r="R106" s="80"/>
    </row>
    <row r="107" spans="1:18" s="44" customFormat="1">
      <c r="A107" s="340" t="s">
        <v>1157</v>
      </c>
      <c r="B107" s="48">
        <v>44182</v>
      </c>
      <c r="C107" s="48">
        <v>44176</v>
      </c>
      <c r="D107" s="49">
        <v>5786</v>
      </c>
      <c r="E107" s="40" t="s">
        <v>428</v>
      </c>
      <c r="F107" s="49">
        <v>2560</v>
      </c>
      <c r="G107" s="36" t="s">
        <v>5</v>
      </c>
      <c r="H107" s="36">
        <v>10</v>
      </c>
      <c r="I107" s="45" t="s">
        <v>6</v>
      </c>
      <c r="J107" s="36" t="s">
        <v>97</v>
      </c>
      <c r="K107" s="50"/>
      <c r="L107" s="459">
        <v>424.5</v>
      </c>
      <c r="M107" s="246"/>
      <c r="N107" s="246"/>
      <c r="O107" s="246"/>
      <c r="P107" s="246"/>
      <c r="Q107" s="246"/>
      <c r="R107" s="246"/>
    </row>
    <row r="108" spans="1:18" s="44" customFormat="1">
      <c r="A108" s="340" t="s">
        <v>1159</v>
      </c>
      <c r="B108" s="48">
        <v>44182</v>
      </c>
      <c r="C108" s="48">
        <v>44175</v>
      </c>
      <c r="D108" s="49">
        <v>5797</v>
      </c>
      <c r="E108" s="40" t="s">
        <v>2</v>
      </c>
      <c r="F108" s="49">
        <v>855</v>
      </c>
      <c r="G108" s="36" t="s">
        <v>38</v>
      </c>
      <c r="H108" s="36">
        <v>10</v>
      </c>
      <c r="I108" s="45" t="s">
        <v>6</v>
      </c>
      <c r="J108" s="36" t="s">
        <v>97</v>
      </c>
      <c r="K108" s="50"/>
      <c r="L108" s="459">
        <v>174</v>
      </c>
      <c r="M108" s="246"/>
      <c r="N108" s="246"/>
      <c r="O108" s="246"/>
      <c r="P108" s="246"/>
      <c r="Q108" s="246"/>
      <c r="R108" s="246"/>
    </row>
    <row r="109" spans="1:18" s="44" customFormat="1">
      <c r="A109" s="340" t="s">
        <v>779</v>
      </c>
      <c r="B109" s="48">
        <v>44182</v>
      </c>
      <c r="C109" s="48">
        <v>44175</v>
      </c>
      <c r="D109" s="49">
        <v>5809</v>
      </c>
      <c r="E109" s="40" t="s">
        <v>2</v>
      </c>
      <c r="F109" s="49">
        <v>753</v>
      </c>
      <c r="G109" s="36" t="s">
        <v>47</v>
      </c>
      <c r="H109" s="36">
        <v>20</v>
      </c>
      <c r="I109" s="45" t="s">
        <v>6</v>
      </c>
      <c r="J109" s="36" t="s">
        <v>97</v>
      </c>
      <c r="K109" s="50"/>
      <c r="L109" s="459">
        <v>520</v>
      </c>
      <c r="M109" s="246"/>
      <c r="N109" s="246"/>
      <c r="O109" s="246"/>
      <c r="P109" s="246"/>
      <c r="Q109" s="246"/>
      <c r="R109" s="246"/>
    </row>
    <row r="110" spans="1:18" s="42" customFormat="1">
      <c r="A110" s="340" t="s">
        <v>101</v>
      </c>
      <c r="B110" s="48">
        <v>44182</v>
      </c>
      <c r="C110" s="48">
        <v>44176</v>
      </c>
      <c r="D110" s="49">
        <v>5811</v>
      </c>
      <c r="E110" s="40" t="s">
        <v>2</v>
      </c>
      <c r="F110" s="49">
        <v>2740</v>
      </c>
      <c r="G110" s="36" t="s">
        <v>103</v>
      </c>
      <c r="H110" s="36">
        <v>11</v>
      </c>
      <c r="I110" s="45" t="s">
        <v>6</v>
      </c>
      <c r="J110" s="36" t="s">
        <v>97</v>
      </c>
      <c r="K110" s="50"/>
      <c r="L110" s="459">
        <v>162.80000000000001</v>
      </c>
      <c r="M110" s="80"/>
      <c r="N110" s="80"/>
      <c r="O110" s="80"/>
      <c r="P110" s="80"/>
      <c r="Q110" s="80"/>
      <c r="R110" s="80"/>
    </row>
    <row r="111" spans="1:18" s="42" customFormat="1">
      <c r="A111" s="340" t="s">
        <v>174</v>
      </c>
      <c r="B111" s="48">
        <v>44175</v>
      </c>
      <c r="C111" s="48">
        <v>44175</v>
      </c>
      <c r="D111" s="49">
        <v>0</v>
      </c>
      <c r="E111" s="40" t="s">
        <v>2</v>
      </c>
      <c r="F111" s="49">
        <v>869</v>
      </c>
      <c r="G111" s="36" t="s">
        <v>16</v>
      </c>
      <c r="H111" s="36">
        <v>20</v>
      </c>
      <c r="I111" s="45" t="s">
        <v>6</v>
      </c>
      <c r="J111" s="36" t="s">
        <v>97</v>
      </c>
      <c r="K111" s="50"/>
      <c r="L111" s="459">
        <v>0</v>
      </c>
      <c r="M111" s="80"/>
      <c r="N111" s="80"/>
      <c r="O111" s="80"/>
      <c r="P111" s="80"/>
      <c r="Q111" s="80"/>
      <c r="R111" s="80"/>
    </row>
    <row r="112" spans="1:18" s="38" customFormat="1">
      <c r="A112" s="239" t="s">
        <v>82</v>
      </c>
      <c r="B112" s="31">
        <v>44175</v>
      </c>
      <c r="C112" s="412">
        <v>44175</v>
      </c>
      <c r="D112" s="236">
        <v>0</v>
      </c>
      <c r="E112" s="136" t="s">
        <v>2</v>
      </c>
      <c r="F112" s="28">
        <v>869</v>
      </c>
      <c r="G112" s="9" t="s">
        <v>16</v>
      </c>
      <c r="H112" s="12">
        <v>50</v>
      </c>
      <c r="I112" s="25" t="s">
        <v>6</v>
      </c>
      <c r="J112" s="9" t="s">
        <v>97</v>
      </c>
      <c r="K112" s="22"/>
      <c r="L112" s="458">
        <v>0</v>
      </c>
      <c r="M112" s="473"/>
      <c r="N112" s="473"/>
      <c r="O112" s="473"/>
      <c r="P112" s="473"/>
      <c r="Q112" s="473"/>
      <c r="R112" s="473"/>
    </row>
    <row r="113" spans="1:18" s="42" customFormat="1">
      <c r="A113" s="340" t="s">
        <v>973</v>
      </c>
      <c r="B113" s="48">
        <v>44182</v>
      </c>
      <c r="C113" s="48"/>
      <c r="D113" s="49">
        <v>5814</v>
      </c>
      <c r="E113" s="40" t="s">
        <v>2</v>
      </c>
      <c r="F113" s="49">
        <v>869</v>
      </c>
      <c r="G113" s="36" t="s">
        <v>16</v>
      </c>
      <c r="H113" s="36">
        <v>200</v>
      </c>
      <c r="I113" s="45" t="s">
        <v>6</v>
      </c>
      <c r="J113" s="36" t="s">
        <v>97</v>
      </c>
      <c r="K113" s="50"/>
      <c r="L113" s="459">
        <v>720</v>
      </c>
      <c r="M113" s="80"/>
      <c r="N113" s="80"/>
      <c r="O113" s="80"/>
      <c r="P113" s="80"/>
      <c r="Q113" s="80"/>
      <c r="R113" s="80"/>
    </row>
    <row r="114" spans="1:18" s="42" customFormat="1">
      <c r="A114" s="340" t="s">
        <v>973</v>
      </c>
      <c r="B114" s="48">
        <v>44182</v>
      </c>
      <c r="C114" s="48">
        <v>44176</v>
      </c>
      <c r="D114" s="49">
        <v>5818</v>
      </c>
      <c r="E114" s="40" t="s">
        <v>2</v>
      </c>
      <c r="F114" s="49">
        <v>753</v>
      </c>
      <c r="G114" s="36" t="s">
        <v>47</v>
      </c>
      <c r="H114" s="36">
        <v>10</v>
      </c>
      <c r="I114" s="45" t="s">
        <v>6</v>
      </c>
      <c r="J114" s="36" t="s">
        <v>97</v>
      </c>
      <c r="K114" s="50"/>
      <c r="L114" s="459"/>
      <c r="M114" s="80"/>
      <c r="N114" s="80"/>
      <c r="O114" s="80"/>
      <c r="P114" s="80"/>
      <c r="Q114" s="80"/>
      <c r="R114" s="80"/>
    </row>
    <row r="115" spans="1:18" s="42" customFormat="1">
      <c r="A115" s="340"/>
      <c r="B115" s="48"/>
      <c r="C115" s="48"/>
      <c r="D115" s="49"/>
      <c r="E115" s="40" t="s">
        <v>2</v>
      </c>
      <c r="F115" s="49">
        <v>1614</v>
      </c>
      <c r="G115" s="36" t="s">
        <v>52</v>
      </c>
      <c r="H115" s="36">
        <v>10</v>
      </c>
      <c r="I115" s="45" t="s">
        <v>6</v>
      </c>
      <c r="J115" s="36" t="s">
        <v>97</v>
      </c>
      <c r="K115" s="50"/>
      <c r="L115" s="459"/>
      <c r="M115" s="80"/>
      <c r="N115" s="80"/>
      <c r="O115" s="80"/>
      <c r="P115" s="80"/>
      <c r="Q115" s="80"/>
      <c r="R115" s="80"/>
    </row>
    <row r="116" spans="1:18" s="42" customFormat="1">
      <c r="A116" s="340"/>
      <c r="B116" s="48"/>
      <c r="C116" s="48"/>
      <c r="D116" s="49"/>
      <c r="E116" s="40" t="s">
        <v>2</v>
      </c>
      <c r="F116" s="49">
        <v>1397</v>
      </c>
      <c r="G116" s="36" t="s">
        <v>22</v>
      </c>
      <c r="H116" s="36">
        <v>10</v>
      </c>
      <c r="I116" s="45" t="s">
        <v>6</v>
      </c>
      <c r="J116" s="36" t="s">
        <v>97</v>
      </c>
      <c r="K116" s="50"/>
      <c r="L116" s="459">
        <v>362</v>
      </c>
      <c r="M116" s="80"/>
      <c r="N116" s="80"/>
      <c r="O116" s="80"/>
      <c r="P116" s="80"/>
      <c r="Q116" s="80"/>
      <c r="R116" s="80"/>
    </row>
    <row r="117" spans="1:18" s="42" customFormat="1">
      <c r="A117" s="340" t="s">
        <v>973</v>
      </c>
      <c r="B117" s="48">
        <v>44179</v>
      </c>
      <c r="C117" s="48">
        <v>44175</v>
      </c>
      <c r="D117" s="49">
        <v>5793</v>
      </c>
      <c r="E117" s="40" t="s">
        <v>2</v>
      </c>
      <c r="F117" s="49">
        <v>2186</v>
      </c>
      <c r="G117" s="36" t="s">
        <v>120</v>
      </c>
      <c r="H117" s="36">
        <v>50</v>
      </c>
      <c r="I117" s="45" t="s">
        <v>6</v>
      </c>
      <c r="J117" s="36" t="s">
        <v>97</v>
      </c>
      <c r="K117" s="50"/>
      <c r="L117" s="459">
        <v>675</v>
      </c>
      <c r="M117" s="80"/>
      <c r="N117" s="80"/>
      <c r="O117" s="80"/>
      <c r="P117" s="80"/>
      <c r="Q117" s="80"/>
      <c r="R117" s="80"/>
    </row>
    <row r="118" spans="1:18" s="42" customFormat="1">
      <c r="A118" s="340" t="s">
        <v>778</v>
      </c>
      <c r="B118" s="48">
        <v>44181</v>
      </c>
      <c r="C118" s="48">
        <v>44180</v>
      </c>
      <c r="D118" s="49">
        <v>5839</v>
      </c>
      <c r="E118" s="40" t="s">
        <v>428</v>
      </c>
      <c r="F118" s="49">
        <v>3348</v>
      </c>
      <c r="G118" s="36" t="s">
        <v>57</v>
      </c>
      <c r="H118" s="36" t="s">
        <v>882</v>
      </c>
      <c r="I118" s="45" t="s">
        <v>6</v>
      </c>
      <c r="J118" s="36" t="s">
        <v>97</v>
      </c>
      <c r="K118" s="50"/>
      <c r="L118" s="459">
        <v>495</v>
      </c>
      <c r="M118" s="80"/>
      <c r="N118" s="80"/>
      <c r="O118" s="80"/>
      <c r="P118" s="80"/>
      <c r="Q118" s="80"/>
      <c r="R118" s="80"/>
    </row>
    <row r="119" spans="1:18" s="44" customFormat="1">
      <c r="A119" s="340" t="s">
        <v>511</v>
      </c>
      <c r="B119" s="48">
        <v>44181</v>
      </c>
      <c r="C119" s="48">
        <v>44180</v>
      </c>
      <c r="D119" s="49">
        <v>5844</v>
      </c>
      <c r="E119" s="40" t="s">
        <v>2</v>
      </c>
      <c r="F119" s="49">
        <v>822</v>
      </c>
      <c r="G119" s="36" t="s">
        <v>19</v>
      </c>
      <c r="H119" s="36">
        <v>10</v>
      </c>
      <c r="I119" s="45" t="s">
        <v>6</v>
      </c>
      <c r="J119" s="36" t="s">
        <v>97</v>
      </c>
      <c r="K119" s="50"/>
      <c r="L119" s="459">
        <v>125</v>
      </c>
      <c r="M119" s="246"/>
      <c r="N119" s="246"/>
      <c r="O119" s="246"/>
      <c r="P119" s="246"/>
      <c r="Q119" s="246"/>
      <c r="R119" s="246"/>
    </row>
    <row r="120" spans="1:18" s="44" customFormat="1">
      <c r="A120" s="340" t="s">
        <v>1161</v>
      </c>
      <c r="B120" s="48">
        <v>44182</v>
      </c>
      <c r="C120" s="48">
        <v>44180</v>
      </c>
      <c r="D120" s="49">
        <v>5846</v>
      </c>
      <c r="E120" s="40" t="s">
        <v>2</v>
      </c>
      <c r="F120" s="49">
        <v>885</v>
      </c>
      <c r="G120" s="36" t="s">
        <v>32</v>
      </c>
      <c r="H120" s="36" t="s">
        <v>843</v>
      </c>
      <c r="I120" s="45" t="s">
        <v>6</v>
      </c>
      <c r="J120" s="36" t="s">
        <v>97</v>
      </c>
      <c r="K120" s="50"/>
      <c r="L120" s="459">
        <v>185.25</v>
      </c>
      <c r="M120" s="246"/>
      <c r="N120" s="246"/>
      <c r="O120" s="246"/>
      <c r="P120" s="246"/>
      <c r="Q120" s="246"/>
      <c r="R120" s="246"/>
    </row>
    <row r="121" spans="1:18" s="44" customFormat="1">
      <c r="A121" s="340" t="s">
        <v>137</v>
      </c>
      <c r="B121" s="48">
        <v>44181</v>
      </c>
      <c r="C121" s="48">
        <v>44180</v>
      </c>
      <c r="D121" s="49">
        <v>5848</v>
      </c>
      <c r="E121" s="40" t="s">
        <v>2</v>
      </c>
      <c r="F121" s="49">
        <v>3302</v>
      </c>
      <c r="G121" s="36" t="s">
        <v>15</v>
      </c>
      <c r="H121" s="36">
        <v>25</v>
      </c>
      <c r="I121" s="45" t="s">
        <v>6</v>
      </c>
      <c r="J121" s="36" t="s">
        <v>97</v>
      </c>
      <c r="K121" s="50"/>
      <c r="L121" s="459">
        <v>101.75</v>
      </c>
      <c r="M121" s="246"/>
      <c r="N121" s="246"/>
      <c r="O121" s="246"/>
      <c r="P121" s="246"/>
      <c r="Q121" s="246"/>
      <c r="R121" s="246"/>
    </row>
    <row r="122" spans="1:18" s="44" customFormat="1">
      <c r="A122" s="340"/>
      <c r="B122" s="48"/>
      <c r="C122" s="48"/>
      <c r="D122" s="49"/>
      <c r="E122" s="40" t="s">
        <v>2</v>
      </c>
      <c r="F122" s="49">
        <v>1869</v>
      </c>
      <c r="G122" s="36" t="s">
        <v>15</v>
      </c>
      <c r="H122" s="36">
        <v>25</v>
      </c>
      <c r="I122" s="45" t="s">
        <v>6</v>
      </c>
      <c r="J122" s="36" t="s">
        <v>97</v>
      </c>
      <c r="K122" s="50"/>
      <c r="L122" s="459">
        <v>101.75</v>
      </c>
      <c r="M122" s="246"/>
      <c r="N122" s="246"/>
      <c r="O122" s="246"/>
      <c r="P122" s="246"/>
      <c r="Q122" s="246"/>
      <c r="R122" s="246"/>
    </row>
    <row r="123" spans="1:18" s="44" customFormat="1">
      <c r="A123" s="340" t="s">
        <v>918</v>
      </c>
      <c r="B123" s="48">
        <v>44182</v>
      </c>
      <c r="C123" s="48">
        <v>44180</v>
      </c>
      <c r="D123" s="49">
        <v>5849</v>
      </c>
      <c r="E123" s="40" t="s">
        <v>2</v>
      </c>
      <c r="F123" s="49">
        <v>1126</v>
      </c>
      <c r="G123" s="36" t="s">
        <v>57</v>
      </c>
      <c r="H123" s="36" t="s">
        <v>876</v>
      </c>
      <c r="I123" s="45" t="s">
        <v>6</v>
      </c>
      <c r="J123" s="36" t="s">
        <v>97</v>
      </c>
      <c r="K123" s="50"/>
      <c r="L123" s="459">
        <v>288.5</v>
      </c>
      <c r="M123" s="246"/>
      <c r="N123" s="246"/>
      <c r="O123" s="246"/>
      <c r="P123" s="246"/>
      <c r="Q123" s="246"/>
      <c r="R123" s="246"/>
    </row>
    <row r="124" spans="1:18" s="44" customFormat="1">
      <c r="A124" s="340" t="s">
        <v>511</v>
      </c>
      <c r="B124" s="48">
        <v>44181</v>
      </c>
      <c r="C124" s="48">
        <v>44181</v>
      </c>
      <c r="D124" s="49">
        <v>5864</v>
      </c>
      <c r="E124" s="40" t="s">
        <v>2</v>
      </c>
      <c r="F124" s="49">
        <v>822</v>
      </c>
      <c r="G124" s="36" t="s">
        <v>19</v>
      </c>
      <c r="H124" s="36" t="s">
        <v>995</v>
      </c>
      <c r="I124" s="45" t="s">
        <v>6</v>
      </c>
      <c r="J124" s="36" t="s">
        <v>97</v>
      </c>
      <c r="K124" s="50"/>
      <c r="L124" s="459">
        <v>312.5</v>
      </c>
      <c r="M124" s="246"/>
      <c r="N124" s="246"/>
      <c r="O124" s="246"/>
      <c r="P124" s="246"/>
      <c r="Q124" s="246"/>
      <c r="R124" s="246"/>
    </row>
    <row r="125" spans="1:18" s="44" customFormat="1">
      <c r="A125" s="340" t="s">
        <v>188</v>
      </c>
      <c r="B125" s="48">
        <v>44180</v>
      </c>
      <c r="C125" s="48">
        <v>44180</v>
      </c>
      <c r="D125" s="33">
        <v>5589</v>
      </c>
      <c r="E125" s="34" t="s">
        <v>2</v>
      </c>
      <c r="F125" s="33">
        <v>2800</v>
      </c>
      <c r="G125" s="19" t="s">
        <v>100</v>
      </c>
      <c r="H125" s="19" t="s">
        <v>1163</v>
      </c>
      <c r="I125" s="45" t="s">
        <v>6</v>
      </c>
      <c r="J125" s="36" t="s">
        <v>834</v>
      </c>
      <c r="K125" s="50"/>
      <c r="L125" s="459"/>
      <c r="M125" s="246"/>
      <c r="N125" s="246"/>
      <c r="O125" s="246"/>
      <c r="P125" s="246"/>
      <c r="Q125" s="246"/>
      <c r="R125" s="246"/>
    </row>
    <row r="126" spans="1:18" s="44" customFormat="1">
      <c r="A126" s="340"/>
      <c r="B126" s="48"/>
      <c r="C126" s="48"/>
      <c r="D126" s="33"/>
      <c r="E126" s="34" t="s">
        <v>2</v>
      </c>
      <c r="F126" s="33">
        <v>2891</v>
      </c>
      <c r="G126" s="19" t="s">
        <v>189</v>
      </c>
      <c r="H126" s="19">
        <v>3</v>
      </c>
      <c r="I126" s="45" t="s">
        <v>6</v>
      </c>
      <c r="J126" s="36" t="s">
        <v>834</v>
      </c>
      <c r="K126" s="50"/>
      <c r="L126" s="459"/>
      <c r="M126" s="246"/>
      <c r="N126" s="246"/>
      <c r="O126" s="246"/>
      <c r="P126" s="246"/>
      <c r="Q126" s="246"/>
      <c r="R126" s="246"/>
    </row>
    <row r="127" spans="1:18" s="43" customFormat="1">
      <c r="A127" s="341" t="s">
        <v>973</v>
      </c>
      <c r="B127" s="32">
        <v>44183</v>
      </c>
      <c r="C127" s="32">
        <v>44182</v>
      </c>
      <c r="D127" s="33">
        <v>5863</v>
      </c>
      <c r="E127" s="34" t="s">
        <v>428</v>
      </c>
      <c r="F127" s="33">
        <v>3389</v>
      </c>
      <c r="G127" s="19" t="s">
        <v>1164</v>
      </c>
      <c r="H127" s="19" t="s">
        <v>905</v>
      </c>
      <c r="I127" s="35" t="s">
        <v>6</v>
      </c>
      <c r="J127" s="19" t="s">
        <v>749</v>
      </c>
      <c r="K127" s="21"/>
      <c r="L127" s="464">
        <v>540</v>
      </c>
      <c r="M127" s="247"/>
      <c r="N127" s="247"/>
      <c r="O127" s="247"/>
      <c r="P127" s="247"/>
      <c r="Q127" s="247"/>
      <c r="R127" s="247"/>
    </row>
    <row r="128" spans="1:18" s="44" customFormat="1">
      <c r="A128" s="340" t="s">
        <v>1165</v>
      </c>
      <c r="B128" s="48">
        <v>44182</v>
      </c>
      <c r="C128" s="48">
        <v>44181</v>
      </c>
      <c r="D128" s="49">
        <v>5868</v>
      </c>
      <c r="E128" s="40" t="s">
        <v>40</v>
      </c>
      <c r="F128" s="49">
        <v>2948</v>
      </c>
      <c r="G128" s="36" t="s">
        <v>17</v>
      </c>
      <c r="H128" s="36" t="s">
        <v>1166</v>
      </c>
      <c r="I128" s="45" t="s">
        <v>6</v>
      </c>
      <c r="J128" s="36" t="s">
        <v>97</v>
      </c>
      <c r="K128" s="50"/>
      <c r="L128" s="459">
        <v>31.92</v>
      </c>
      <c r="M128" s="246"/>
      <c r="N128" s="246"/>
      <c r="O128" s="246"/>
      <c r="P128" s="246"/>
      <c r="Q128" s="246"/>
      <c r="R128" s="246"/>
    </row>
    <row r="129" spans="1:18" s="44" customFormat="1">
      <c r="A129" s="340" t="s">
        <v>400</v>
      </c>
      <c r="B129" s="48">
        <v>44181</v>
      </c>
      <c r="C129" s="48">
        <v>44181</v>
      </c>
      <c r="D129" s="49">
        <v>5867</v>
      </c>
      <c r="E129" s="40" t="s">
        <v>81</v>
      </c>
      <c r="F129" s="49">
        <v>3234</v>
      </c>
      <c r="G129" s="36" t="s">
        <v>30</v>
      </c>
      <c r="H129" s="36">
        <v>3.5</v>
      </c>
      <c r="I129" s="45" t="s">
        <v>6</v>
      </c>
      <c r="J129" s="36" t="s">
        <v>97</v>
      </c>
      <c r="K129" s="50"/>
      <c r="L129" s="459">
        <v>52.5</v>
      </c>
      <c r="M129" s="246"/>
      <c r="N129" s="246"/>
      <c r="O129" s="246"/>
      <c r="P129" s="246"/>
      <c r="Q129" s="246"/>
      <c r="R129" s="246"/>
    </row>
    <row r="130" spans="1:18" s="43" customFormat="1">
      <c r="A130" s="341" t="s">
        <v>502</v>
      </c>
      <c r="B130" s="32">
        <v>43859</v>
      </c>
      <c r="C130" s="32">
        <v>44182</v>
      </c>
      <c r="D130" s="33">
        <v>5754</v>
      </c>
      <c r="E130" s="34" t="s">
        <v>2</v>
      </c>
      <c r="F130" s="33">
        <v>3210</v>
      </c>
      <c r="G130" s="19" t="s">
        <v>830</v>
      </c>
      <c r="H130" s="20">
        <v>17</v>
      </c>
      <c r="I130" s="35" t="s">
        <v>6</v>
      </c>
      <c r="J130" s="19" t="s">
        <v>749</v>
      </c>
      <c r="K130" s="21"/>
      <c r="L130" s="464"/>
      <c r="M130" s="247"/>
      <c r="N130" s="247"/>
      <c r="O130" s="247"/>
      <c r="P130" s="247"/>
      <c r="Q130" s="247"/>
      <c r="R130" s="247"/>
    </row>
    <row r="131" spans="1:18" s="44" customFormat="1">
      <c r="A131" s="340"/>
      <c r="B131" s="48"/>
      <c r="C131" s="48"/>
      <c r="D131" s="49"/>
      <c r="E131" s="40" t="s">
        <v>2</v>
      </c>
      <c r="F131" s="49">
        <v>2039</v>
      </c>
      <c r="G131" s="36" t="s">
        <v>29</v>
      </c>
      <c r="H131" s="47">
        <v>60</v>
      </c>
      <c r="I131" s="45" t="s">
        <v>6</v>
      </c>
      <c r="J131" s="36" t="s">
        <v>97</v>
      </c>
      <c r="K131" s="50"/>
      <c r="L131" s="459"/>
      <c r="M131" s="246"/>
      <c r="N131" s="246"/>
      <c r="O131" s="246"/>
      <c r="P131" s="246"/>
      <c r="Q131" s="246"/>
      <c r="R131" s="246"/>
    </row>
    <row r="132" spans="1:18" s="43" customFormat="1">
      <c r="A132" s="341"/>
      <c r="B132" s="32"/>
      <c r="C132" s="32"/>
      <c r="D132" s="33"/>
      <c r="E132" s="34" t="s">
        <v>2</v>
      </c>
      <c r="F132" s="33">
        <v>992</v>
      </c>
      <c r="G132" s="19" t="s">
        <v>213</v>
      </c>
      <c r="H132" s="20">
        <v>12</v>
      </c>
      <c r="I132" s="35" t="s">
        <v>6</v>
      </c>
      <c r="J132" s="19" t="s">
        <v>749</v>
      </c>
      <c r="K132" s="21"/>
      <c r="L132" s="464"/>
      <c r="M132" s="247"/>
      <c r="N132" s="247"/>
      <c r="O132" s="247"/>
      <c r="P132" s="247"/>
      <c r="Q132" s="247"/>
      <c r="R132" s="247"/>
    </row>
    <row r="133" spans="1:18" s="43" customFormat="1">
      <c r="A133" s="341"/>
      <c r="B133" s="32"/>
      <c r="C133" s="32"/>
      <c r="D133" s="33"/>
      <c r="E133" s="34" t="s">
        <v>2</v>
      </c>
      <c r="F133" s="33">
        <v>3214</v>
      </c>
      <c r="G133" s="19" t="s">
        <v>1149</v>
      </c>
      <c r="H133" s="20">
        <v>20</v>
      </c>
      <c r="I133" s="35" t="s">
        <v>6</v>
      </c>
      <c r="J133" s="19" t="s">
        <v>749</v>
      </c>
      <c r="K133" s="21"/>
      <c r="L133" s="464"/>
      <c r="M133" s="247"/>
      <c r="N133" s="247"/>
      <c r="O133" s="247"/>
      <c r="P133" s="247"/>
      <c r="Q133" s="247"/>
      <c r="R133" s="247"/>
    </row>
    <row r="134" spans="1:18" s="43" customFormat="1" ht="15.75" customHeight="1">
      <c r="A134" s="341"/>
      <c r="B134" s="32"/>
      <c r="C134" s="32"/>
      <c r="D134" s="33"/>
      <c r="E134" s="34" t="s">
        <v>2</v>
      </c>
      <c r="F134" s="33">
        <v>3213</v>
      </c>
      <c r="G134" s="19" t="s">
        <v>213</v>
      </c>
      <c r="H134" s="20">
        <v>50</v>
      </c>
      <c r="I134" s="35" t="s">
        <v>6</v>
      </c>
      <c r="J134" s="19" t="s">
        <v>749</v>
      </c>
      <c r="K134" s="21"/>
      <c r="L134" s="464"/>
      <c r="M134" s="247"/>
      <c r="N134" s="247"/>
      <c r="O134" s="247"/>
      <c r="P134" s="247"/>
      <c r="Q134" s="247"/>
      <c r="R134" s="247"/>
    </row>
    <row r="135" spans="1:18" s="43" customFormat="1">
      <c r="A135" s="341"/>
      <c r="B135" s="32"/>
      <c r="C135" s="32"/>
      <c r="D135" s="33"/>
      <c r="E135" s="34" t="s">
        <v>2</v>
      </c>
      <c r="F135" s="33">
        <v>3212</v>
      </c>
      <c r="G135" s="19" t="s">
        <v>52</v>
      </c>
      <c r="H135" s="19">
        <v>50</v>
      </c>
      <c r="I135" s="35" t="s">
        <v>6</v>
      </c>
      <c r="J135" s="19" t="s">
        <v>749</v>
      </c>
      <c r="K135" s="21"/>
      <c r="L135" s="464"/>
      <c r="M135" s="247"/>
      <c r="N135" s="247"/>
      <c r="O135" s="247"/>
      <c r="P135" s="247"/>
      <c r="Q135" s="247"/>
      <c r="R135" s="247"/>
    </row>
    <row r="136" spans="1:18" s="43" customFormat="1">
      <c r="A136" s="341"/>
      <c r="B136" s="32"/>
      <c r="C136" s="32"/>
      <c r="D136" s="33"/>
      <c r="E136" s="34" t="s">
        <v>2</v>
      </c>
      <c r="F136" s="33">
        <v>3376</v>
      </c>
      <c r="G136" s="19" t="s">
        <v>825</v>
      </c>
      <c r="H136" s="20">
        <v>1</v>
      </c>
      <c r="I136" s="35" t="s">
        <v>6</v>
      </c>
      <c r="J136" s="19" t="s">
        <v>749</v>
      </c>
      <c r="K136" s="21"/>
      <c r="L136" s="464"/>
      <c r="M136" s="247"/>
      <c r="N136" s="247"/>
      <c r="O136" s="247"/>
      <c r="P136" s="247"/>
      <c r="Q136" s="247"/>
      <c r="R136" s="247"/>
    </row>
    <row r="137" spans="1:18" s="44" customFormat="1">
      <c r="A137" s="340" t="s">
        <v>973</v>
      </c>
      <c r="B137" s="48">
        <v>44182</v>
      </c>
      <c r="C137" s="48">
        <v>44182</v>
      </c>
      <c r="D137" s="49">
        <v>5884</v>
      </c>
      <c r="E137" s="40" t="s">
        <v>2</v>
      </c>
      <c r="F137" s="49">
        <v>753</v>
      </c>
      <c r="G137" s="36" t="s">
        <v>47</v>
      </c>
      <c r="H137" s="36">
        <v>5</v>
      </c>
      <c r="I137" s="45" t="s">
        <v>6</v>
      </c>
      <c r="J137" s="36" t="s">
        <v>97</v>
      </c>
      <c r="K137" s="50"/>
      <c r="L137" s="459">
        <v>106</v>
      </c>
      <c r="M137" s="246"/>
      <c r="N137" s="246"/>
      <c r="O137" s="246"/>
      <c r="P137" s="246"/>
      <c r="Q137" s="246"/>
      <c r="R137" s="246"/>
    </row>
    <row r="138" spans="1:18" s="43" customFormat="1">
      <c r="A138" s="341" t="s">
        <v>82</v>
      </c>
      <c r="B138" s="32">
        <v>44182</v>
      </c>
      <c r="C138" s="32">
        <v>44182</v>
      </c>
      <c r="D138" s="33">
        <v>0</v>
      </c>
      <c r="E138" s="34" t="s">
        <v>7</v>
      </c>
      <c r="F138" s="33">
        <v>2486</v>
      </c>
      <c r="G138" s="19" t="s">
        <v>33</v>
      </c>
      <c r="H138" s="19">
        <v>21</v>
      </c>
      <c r="I138" s="35" t="s">
        <v>6</v>
      </c>
      <c r="J138" s="19" t="s">
        <v>166</v>
      </c>
      <c r="K138" s="21"/>
      <c r="L138" s="464">
        <v>0</v>
      </c>
      <c r="M138" s="247"/>
      <c r="N138" s="247"/>
      <c r="O138" s="247"/>
      <c r="P138" s="247"/>
      <c r="Q138" s="247"/>
      <c r="R138" s="247"/>
    </row>
    <row r="139" spans="1:18" s="44" customFormat="1">
      <c r="A139" s="340" t="s">
        <v>522</v>
      </c>
      <c r="B139" s="48">
        <v>44182</v>
      </c>
      <c r="C139" s="48">
        <v>44183</v>
      </c>
      <c r="D139" s="46">
        <v>5698</v>
      </c>
      <c r="E139" s="40" t="s">
        <v>2</v>
      </c>
      <c r="F139" s="49">
        <v>2639</v>
      </c>
      <c r="G139" s="36" t="s">
        <v>142</v>
      </c>
      <c r="H139" s="36">
        <v>200</v>
      </c>
      <c r="I139" s="45" t="s">
        <v>6</v>
      </c>
      <c r="J139" s="36" t="s">
        <v>97</v>
      </c>
      <c r="K139" s="50"/>
      <c r="L139" s="459">
        <v>780</v>
      </c>
      <c r="M139" s="246"/>
      <c r="N139" s="246"/>
      <c r="O139" s="246"/>
      <c r="P139" s="246"/>
      <c r="Q139" s="246"/>
      <c r="R139" s="246"/>
    </row>
    <row r="140" spans="1:18" s="44" customFormat="1">
      <c r="A140" s="340" t="s">
        <v>973</v>
      </c>
      <c r="B140" s="48">
        <v>43838</v>
      </c>
      <c r="C140" s="48">
        <v>44183</v>
      </c>
      <c r="D140" s="49">
        <v>5815</v>
      </c>
      <c r="E140" s="40" t="s">
        <v>2</v>
      </c>
      <c r="F140" s="49">
        <v>869</v>
      </c>
      <c r="G140" s="49" t="s">
        <v>16</v>
      </c>
      <c r="H140" s="47">
        <v>200</v>
      </c>
      <c r="I140" s="45" t="s">
        <v>6</v>
      </c>
      <c r="J140" s="36" t="s">
        <v>97</v>
      </c>
      <c r="K140" s="50"/>
      <c r="L140" s="459">
        <v>720</v>
      </c>
      <c r="M140" s="246"/>
      <c r="N140" s="246"/>
      <c r="O140" s="246"/>
      <c r="P140" s="246"/>
      <c r="Q140" s="246"/>
      <c r="R140" s="246"/>
    </row>
    <row r="141" spans="1:18" s="44" customFormat="1">
      <c r="A141" s="340" t="s">
        <v>1173</v>
      </c>
      <c r="B141" s="48">
        <v>44183</v>
      </c>
      <c r="C141" s="48">
        <v>44183</v>
      </c>
      <c r="D141" s="49">
        <v>5898</v>
      </c>
      <c r="E141" s="40" t="s">
        <v>2</v>
      </c>
      <c r="F141" s="49">
        <v>1397</v>
      </c>
      <c r="G141" s="36" t="s">
        <v>22</v>
      </c>
      <c r="H141" s="36">
        <v>20</v>
      </c>
      <c r="I141" s="45" t="s">
        <v>6</v>
      </c>
      <c r="J141" s="36" t="s">
        <v>97</v>
      </c>
      <c r="K141" s="50"/>
      <c r="L141" s="459">
        <v>350</v>
      </c>
      <c r="M141" s="246"/>
      <c r="N141" s="246"/>
      <c r="O141" s="246"/>
      <c r="P141" s="246"/>
      <c r="Q141" s="246"/>
      <c r="R141" s="246"/>
    </row>
    <row r="142" spans="1:18" s="43" customFormat="1">
      <c r="A142" s="341" t="s">
        <v>973</v>
      </c>
      <c r="B142" s="32">
        <v>44183</v>
      </c>
      <c r="C142" s="32">
        <v>44183</v>
      </c>
      <c r="D142" s="33">
        <v>5904</v>
      </c>
      <c r="E142" s="34" t="s">
        <v>2</v>
      </c>
      <c r="F142" s="33">
        <v>753</v>
      </c>
      <c r="G142" s="19" t="s">
        <v>47</v>
      </c>
      <c r="H142" s="19" t="s">
        <v>882</v>
      </c>
      <c r="I142" s="35" t="s">
        <v>6</v>
      </c>
      <c r="J142" s="19" t="s">
        <v>97</v>
      </c>
      <c r="K142" s="21"/>
      <c r="L142" s="464">
        <v>106</v>
      </c>
      <c r="M142" s="247"/>
      <c r="N142" s="247"/>
      <c r="O142" s="247"/>
      <c r="P142" s="247"/>
      <c r="Q142" s="247"/>
      <c r="R142" s="247"/>
    </row>
    <row r="143" spans="1:18" s="44" customFormat="1" ht="15.75" thickBot="1">
      <c r="A143" s="338"/>
      <c r="B143" s="125"/>
      <c r="C143" s="125"/>
      <c r="D143" s="126"/>
      <c r="E143" s="124"/>
      <c r="F143" s="126"/>
      <c r="G143" s="51"/>
      <c r="H143" s="51"/>
      <c r="I143" s="233"/>
      <c r="J143" s="51"/>
      <c r="K143" s="588"/>
      <c r="L143" s="589"/>
      <c r="M143" s="246"/>
      <c r="N143" s="246"/>
      <c r="O143" s="246"/>
      <c r="P143" s="246"/>
      <c r="Q143" s="246"/>
      <c r="R143" s="246"/>
    </row>
    <row r="144" spans="1:18" ht="16.5" thickBot="1">
      <c r="K144" s="590" t="s">
        <v>438</v>
      </c>
      <c r="L144" s="591">
        <f>SUM(L3:L143)</f>
        <v>75353.200000000012</v>
      </c>
    </row>
    <row r="145" spans="12:12">
      <c r="L145" s="587"/>
    </row>
    <row r="146" spans="12:12">
      <c r="L146" s="587"/>
    </row>
    <row r="147" spans="12:12">
      <c r="L147" s="587"/>
    </row>
    <row r="148" spans="12:12">
      <c r="L148" s="587"/>
    </row>
    <row r="149" spans="12:12">
      <c r="L149" s="587"/>
    </row>
    <row r="150" spans="12:12">
      <c r="L150" s="587"/>
    </row>
    <row r="151" spans="12:12">
      <c r="L151" s="587"/>
    </row>
    <row r="152" spans="12:12">
      <c r="L152" s="587"/>
    </row>
    <row r="153" spans="12:12">
      <c r="L153" s="587"/>
    </row>
    <row r="154" spans="12:12">
      <c r="L154" s="587"/>
    </row>
    <row r="155" spans="12:12">
      <c r="L155" s="587"/>
    </row>
    <row r="156" spans="12:12">
      <c r="L156" s="587"/>
    </row>
    <row r="157" spans="12:12">
      <c r="L157" s="587"/>
    </row>
    <row r="158" spans="12:12">
      <c r="L158" s="587"/>
    </row>
    <row r="159" spans="12:12">
      <c r="L159" s="587"/>
    </row>
    <row r="160" spans="12:12">
      <c r="L160" s="587"/>
    </row>
    <row r="161" spans="12:12">
      <c r="L161" s="587"/>
    </row>
    <row r="162" spans="12:12">
      <c r="L162" s="587"/>
    </row>
    <row r="163" spans="12:12">
      <c r="L163" s="587"/>
    </row>
    <row r="164" spans="12:12">
      <c r="L164" s="587"/>
    </row>
    <row r="165" spans="12:12">
      <c r="L165" s="587"/>
    </row>
    <row r="166" spans="12:12">
      <c r="L166" s="544"/>
    </row>
  </sheetData>
  <mergeCells count="4">
    <mergeCell ref="A6:L6"/>
    <mergeCell ref="A18:L18"/>
    <mergeCell ref="A2:L2"/>
    <mergeCell ref="A46:L46"/>
  </mergeCells>
  <conditionalFormatting sqref="I47:I143 I7:I17 I1 I3:I5 I19:I45">
    <cfRule type="containsText" dxfId="68" priority="21" operator="containsText" text="OK">
      <formula>NOT(ISERROR(SEARCH("OK",I1)))</formula>
    </cfRule>
  </conditionalFormatting>
  <conditionalFormatting sqref="I140 I63:I69 I76:I79">
    <cfRule type="containsText" dxfId="67" priority="20" operator="containsText" text="OK">
      <formula>NOT(ISERROR(SEARCH("OK",I63)))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C000"/>
  </sheetPr>
  <dimension ref="A1:V157"/>
  <sheetViews>
    <sheetView workbookViewId="0"/>
  </sheetViews>
  <sheetFormatPr defaultRowHeight="15"/>
  <cols>
    <col min="1" max="1" width="17.5703125" style="37" bestFit="1" customWidth="1"/>
    <col min="2" max="8" width="12.5703125" customWidth="1"/>
    <col min="9" max="9" width="12.5703125" style="37" customWidth="1"/>
    <col min="10" max="10" width="16.140625" customWidth="1"/>
    <col min="11" max="11" width="12.5703125" customWidth="1"/>
    <col min="12" max="12" width="12.140625" style="528" bestFit="1" customWidth="1"/>
    <col min="13" max="13" width="5" style="6" customWidth="1"/>
    <col min="14" max="14" width="11.7109375" style="6" customWidth="1"/>
    <col min="15" max="18" width="9.140625" style="6"/>
  </cols>
  <sheetData>
    <row r="1" spans="1:22">
      <c r="A1" s="27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17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2" s="15" customFormat="1">
      <c r="A2" s="2449" t="s">
        <v>351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</row>
    <row r="3" spans="1:22" s="15" customFormat="1">
      <c r="A3" s="239" t="s">
        <v>1087</v>
      </c>
      <c r="B3" s="31"/>
      <c r="C3" s="31">
        <v>44223</v>
      </c>
      <c r="D3" s="28">
        <v>5397</v>
      </c>
      <c r="E3" s="136" t="s">
        <v>254</v>
      </c>
      <c r="F3" s="28">
        <v>3282</v>
      </c>
      <c r="G3" s="9" t="s">
        <v>193</v>
      </c>
      <c r="H3" s="13">
        <v>5430</v>
      </c>
      <c r="I3" s="25" t="s">
        <v>6</v>
      </c>
      <c r="J3" s="9" t="s">
        <v>486</v>
      </c>
      <c r="K3" s="21">
        <v>1607</v>
      </c>
      <c r="L3" s="458">
        <v>1100</v>
      </c>
      <c r="M3" s="16"/>
      <c r="N3" s="16"/>
      <c r="O3" s="16"/>
      <c r="P3" s="16"/>
      <c r="Q3" s="16"/>
      <c r="R3" s="16"/>
    </row>
    <row r="4" spans="1:22" s="41" customFormat="1">
      <c r="A4" s="341" t="s">
        <v>810</v>
      </c>
      <c r="B4" s="32">
        <v>44182</v>
      </c>
      <c r="C4" s="32">
        <v>44207</v>
      </c>
      <c r="D4" s="33">
        <v>5625</v>
      </c>
      <c r="E4" s="34" t="s">
        <v>254</v>
      </c>
      <c r="F4" s="33">
        <v>3349</v>
      </c>
      <c r="G4" s="19" t="s">
        <v>729</v>
      </c>
      <c r="H4" s="19">
        <v>4.8</v>
      </c>
      <c r="I4" s="35" t="s">
        <v>6</v>
      </c>
      <c r="J4" s="19" t="s">
        <v>486</v>
      </c>
      <c r="K4" s="21">
        <v>1606</v>
      </c>
      <c r="L4" s="464">
        <v>1675</v>
      </c>
      <c r="M4" s="249"/>
      <c r="N4" s="16"/>
      <c r="O4" s="16"/>
      <c r="P4" s="16"/>
      <c r="Q4" s="16"/>
      <c r="R4" s="16"/>
      <c r="S4" s="15"/>
      <c r="T4" s="15"/>
      <c r="U4" s="15"/>
      <c r="V4" s="15"/>
    </row>
    <row r="5" spans="1:22" s="41" customFormat="1">
      <c r="A5" s="341" t="s">
        <v>910</v>
      </c>
      <c r="B5" s="32">
        <v>44230</v>
      </c>
      <c r="C5" s="32">
        <v>44222</v>
      </c>
      <c r="D5" s="33">
        <v>5988</v>
      </c>
      <c r="E5" s="34" t="s">
        <v>44</v>
      </c>
      <c r="F5" s="33">
        <v>2780</v>
      </c>
      <c r="G5" s="19" t="s">
        <v>911</v>
      </c>
      <c r="H5" s="19">
        <v>161</v>
      </c>
      <c r="I5" s="35" t="s">
        <v>6</v>
      </c>
      <c r="J5" s="19" t="s">
        <v>486</v>
      </c>
      <c r="K5" s="21">
        <v>1615</v>
      </c>
      <c r="L5" s="464">
        <v>1837.5</v>
      </c>
      <c r="M5" s="249"/>
      <c r="N5" s="16"/>
      <c r="O5" s="16"/>
      <c r="P5" s="16"/>
      <c r="Q5" s="16"/>
      <c r="R5" s="16"/>
      <c r="S5" s="15"/>
      <c r="T5" s="15"/>
      <c r="U5" s="15"/>
      <c r="V5" s="15"/>
    </row>
    <row r="6" spans="1:22" s="43" customFormat="1">
      <c r="A6" s="339"/>
      <c r="B6" s="132"/>
      <c r="C6" s="132"/>
      <c r="D6" s="547"/>
      <c r="E6" s="131"/>
      <c r="F6" s="133"/>
      <c r="G6" s="134"/>
      <c r="H6" s="135"/>
      <c r="I6" s="235"/>
      <c r="J6" s="134"/>
      <c r="K6" s="525"/>
      <c r="L6" s="454"/>
      <c r="M6" s="247"/>
      <c r="N6" s="247"/>
      <c r="O6" s="247"/>
      <c r="P6" s="247"/>
      <c r="Q6" s="247"/>
      <c r="R6" s="247"/>
    </row>
    <row r="7" spans="1:22" s="44" customFormat="1">
      <c r="A7" s="2449" t="s">
        <v>1125</v>
      </c>
      <c r="B7" s="2453"/>
      <c r="C7" s="2453"/>
      <c r="D7" s="2453"/>
      <c r="E7" s="2453"/>
      <c r="F7" s="2453"/>
      <c r="G7" s="2453"/>
      <c r="H7" s="2453"/>
      <c r="I7" s="2453"/>
      <c r="J7" s="2453"/>
      <c r="K7" s="2453"/>
      <c r="L7" s="2454"/>
      <c r="M7" s="246"/>
      <c r="N7" s="246"/>
      <c r="O7" s="246"/>
      <c r="P7" s="246"/>
      <c r="Q7" s="246"/>
      <c r="R7" s="246"/>
    </row>
    <row r="8" spans="1:22" s="41" customFormat="1">
      <c r="A8" s="341" t="s">
        <v>111</v>
      </c>
      <c r="B8" s="32">
        <v>44182</v>
      </c>
      <c r="C8" s="32">
        <v>44208</v>
      </c>
      <c r="D8" s="521">
        <v>5753</v>
      </c>
      <c r="E8" s="34" t="s">
        <v>2</v>
      </c>
      <c r="F8" s="33">
        <v>2691</v>
      </c>
      <c r="G8" s="19" t="s">
        <v>47</v>
      </c>
      <c r="H8" s="20" t="s">
        <v>1191</v>
      </c>
      <c r="I8" s="35" t="s">
        <v>6</v>
      </c>
      <c r="J8" s="19" t="s">
        <v>602</v>
      </c>
      <c r="K8" s="21">
        <v>1603</v>
      </c>
      <c r="L8" s="464">
        <v>2100</v>
      </c>
      <c r="M8" s="249"/>
      <c r="N8" s="249"/>
      <c r="O8" s="249"/>
      <c r="P8" s="249"/>
      <c r="Q8" s="249"/>
      <c r="R8" s="249"/>
    </row>
    <row r="9" spans="1:22" s="41" customFormat="1">
      <c r="A9" s="341" t="s">
        <v>118</v>
      </c>
      <c r="B9" s="32">
        <v>44182</v>
      </c>
      <c r="C9" s="32">
        <v>44202</v>
      </c>
      <c r="D9" s="521">
        <v>5777</v>
      </c>
      <c r="E9" s="34" t="s">
        <v>40</v>
      </c>
      <c r="F9" s="33">
        <v>2606</v>
      </c>
      <c r="G9" s="19" t="s">
        <v>84</v>
      </c>
      <c r="H9" s="20" t="s">
        <v>849</v>
      </c>
      <c r="I9" s="35" t="s">
        <v>6</v>
      </c>
      <c r="J9" s="19" t="s">
        <v>602</v>
      </c>
      <c r="K9" s="50">
        <v>1612</v>
      </c>
      <c r="L9" s="464">
        <v>148.5</v>
      </c>
      <c r="M9" s="249"/>
      <c r="N9" s="249"/>
      <c r="O9" s="249"/>
      <c r="P9" s="249"/>
      <c r="Q9" s="249"/>
      <c r="R9" s="249"/>
    </row>
    <row r="10" spans="1:22" s="39" customFormat="1">
      <c r="A10" s="239" t="s">
        <v>107</v>
      </c>
      <c r="B10" s="31">
        <v>43848</v>
      </c>
      <c r="C10" s="31">
        <v>44209</v>
      </c>
      <c r="D10" s="28">
        <v>5810</v>
      </c>
      <c r="E10" s="29" t="s">
        <v>2</v>
      </c>
      <c r="F10" s="28">
        <v>2720</v>
      </c>
      <c r="G10" s="12" t="s">
        <v>162</v>
      </c>
      <c r="H10" s="13">
        <v>72</v>
      </c>
      <c r="I10" s="25" t="s">
        <v>6</v>
      </c>
      <c r="J10" s="9" t="s">
        <v>602</v>
      </c>
      <c r="K10" s="22">
        <v>1616</v>
      </c>
      <c r="L10" s="458"/>
      <c r="M10" s="248"/>
      <c r="N10" s="248"/>
      <c r="O10" s="248"/>
      <c r="P10" s="248"/>
      <c r="Q10" s="248"/>
      <c r="R10" s="248"/>
    </row>
    <row r="11" spans="1:22" s="38" customFormat="1">
      <c r="A11" s="239"/>
      <c r="B11" s="31"/>
      <c r="C11" s="31"/>
      <c r="D11" s="28"/>
      <c r="E11" s="29" t="s">
        <v>2</v>
      </c>
      <c r="F11" s="28">
        <v>1467</v>
      </c>
      <c r="G11" s="12" t="s">
        <v>62</v>
      </c>
      <c r="H11" s="10" t="s">
        <v>994</v>
      </c>
      <c r="I11" s="25" t="s">
        <v>6</v>
      </c>
      <c r="J11" s="9" t="s">
        <v>602</v>
      </c>
      <c r="K11" s="22">
        <v>1616</v>
      </c>
      <c r="L11" s="458">
        <v>1536.5</v>
      </c>
      <c r="M11" s="473"/>
      <c r="N11" s="473"/>
      <c r="O11" s="473"/>
      <c r="P11" s="473"/>
      <c r="Q11" s="473"/>
      <c r="R11" s="473"/>
    </row>
    <row r="12" spans="1:22" s="39" customFormat="1">
      <c r="A12" s="341" t="s">
        <v>110</v>
      </c>
      <c r="B12" s="31">
        <v>43841</v>
      </c>
      <c r="C12" s="31">
        <v>44210</v>
      </c>
      <c r="D12" s="28">
        <v>5858</v>
      </c>
      <c r="E12" s="29" t="s">
        <v>2</v>
      </c>
      <c r="F12" s="28">
        <v>2578</v>
      </c>
      <c r="G12" s="28" t="s">
        <v>221</v>
      </c>
      <c r="H12" s="13">
        <v>20</v>
      </c>
      <c r="I12" s="25" t="s">
        <v>6</v>
      </c>
      <c r="J12" s="9" t="s">
        <v>602</v>
      </c>
      <c r="K12" s="22">
        <v>1617</v>
      </c>
      <c r="L12" s="458">
        <v>310</v>
      </c>
      <c r="M12" s="248"/>
      <c r="N12" s="248"/>
      <c r="O12" s="248"/>
      <c r="P12" s="248"/>
      <c r="Q12" s="248"/>
      <c r="R12" s="248"/>
    </row>
    <row r="13" spans="1:22" s="38" customFormat="1">
      <c r="A13" s="239" t="s">
        <v>1186</v>
      </c>
      <c r="B13" s="31">
        <v>44210</v>
      </c>
      <c r="C13" s="31">
        <v>44214</v>
      </c>
      <c r="D13" s="28">
        <v>5991</v>
      </c>
      <c r="E13" s="136" t="s">
        <v>2</v>
      </c>
      <c r="F13" s="28">
        <v>784</v>
      </c>
      <c r="G13" s="9" t="s">
        <v>41</v>
      </c>
      <c r="H13" s="12">
        <v>200</v>
      </c>
      <c r="I13" s="25" t="s">
        <v>6</v>
      </c>
      <c r="J13" s="9" t="s">
        <v>602</v>
      </c>
      <c r="K13" s="22">
        <v>1618</v>
      </c>
      <c r="L13" s="479">
        <v>810</v>
      </c>
      <c r="M13" s="473"/>
      <c r="N13" s="473"/>
      <c r="O13" s="473"/>
      <c r="P13" s="473"/>
      <c r="Q13" s="473"/>
      <c r="R13" s="473"/>
    </row>
    <row r="14" spans="1:22" s="41" customFormat="1">
      <c r="A14" s="341"/>
      <c r="B14" s="32">
        <v>44210</v>
      </c>
      <c r="C14" s="32">
        <v>44225</v>
      </c>
      <c r="D14" s="33">
        <v>5980</v>
      </c>
      <c r="E14" s="34" t="s">
        <v>428</v>
      </c>
      <c r="F14" s="33">
        <v>2335</v>
      </c>
      <c r="G14" s="19" t="s">
        <v>41</v>
      </c>
      <c r="H14" s="19">
        <v>15</v>
      </c>
      <c r="I14" s="35" t="s">
        <v>6</v>
      </c>
      <c r="J14" s="19" t="s">
        <v>602</v>
      </c>
      <c r="K14" s="21">
        <v>1618</v>
      </c>
      <c r="L14" s="464">
        <v>747</v>
      </c>
      <c r="M14" s="249"/>
      <c r="N14" s="249"/>
      <c r="O14" s="249"/>
      <c r="P14" s="249"/>
      <c r="Q14" s="249"/>
      <c r="R14" s="249"/>
    </row>
    <row r="15" spans="1:22" s="38" customFormat="1">
      <c r="A15" s="341" t="s">
        <v>1034</v>
      </c>
      <c r="B15" s="31">
        <v>43848</v>
      </c>
      <c r="C15" s="31">
        <v>44218</v>
      </c>
      <c r="D15" s="28">
        <v>5096</v>
      </c>
      <c r="E15" s="136" t="s">
        <v>2</v>
      </c>
      <c r="F15" s="28">
        <v>2149</v>
      </c>
      <c r="G15" s="9" t="s">
        <v>26</v>
      </c>
      <c r="H15" s="13">
        <v>15</v>
      </c>
      <c r="I15" s="25" t="s">
        <v>6</v>
      </c>
      <c r="J15" s="9" t="s">
        <v>602</v>
      </c>
      <c r="K15" s="22">
        <v>1619</v>
      </c>
      <c r="L15" s="458">
        <v>213.9</v>
      </c>
      <c r="M15" s="473"/>
      <c r="N15" s="473"/>
      <c r="O15" s="473"/>
      <c r="P15" s="473"/>
      <c r="Q15" s="473"/>
      <c r="R15" s="473"/>
    </row>
    <row r="16" spans="1:22" s="43" customFormat="1">
      <c r="A16" s="534" t="s">
        <v>973</v>
      </c>
      <c r="B16" s="535">
        <v>43848</v>
      </c>
      <c r="C16" s="612"/>
      <c r="D16" s="629">
        <v>5901</v>
      </c>
      <c r="E16" s="609" t="s">
        <v>428</v>
      </c>
      <c r="F16" s="611">
        <v>1405</v>
      </c>
      <c r="G16" s="463" t="s">
        <v>603</v>
      </c>
      <c r="H16" s="463">
        <v>460</v>
      </c>
      <c r="I16" s="539" t="s">
        <v>498</v>
      </c>
      <c r="J16" s="538" t="s">
        <v>602</v>
      </c>
      <c r="K16" s="540">
        <v>1620</v>
      </c>
      <c r="L16" s="541">
        <v>340</v>
      </c>
      <c r="M16" s="247"/>
      <c r="N16" s="247"/>
      <c r="O16" s="247"/>
      <c r="P16" s="247"/>
      <c r="Q16" s="247"/>
      <c r="R16" s="247"/>
    </row>
    <row r="17" spans="1:18" s="43" customFormat="1">
      <c r="A17" s="341" t="s">
        <v>499</v>
      </c>
      <c r="B17" s="32">
        <v>44217</v>
      </c>
      <c r="C17" s="32">
        <v>44215</v>
      </c>
      <c r="D17" s="33">
        <v>5915</v>
      </c>
      <c r="E17" s="34" t="s">
        <v>74</v>
      </c>
      <c r="F17" s="33">
        <v>3393</v>
      </c>
      <c r="G17" s="19" t="s">
        <v>198</v>
      </c>
      <c r="H17" s="20">
        <v>20</v>
      </c>
      <c r="I17" s="35" t="s">
        <v>6</v>
      </c>
      <c r="J17" s="19" t="s">
        <v>602</v>
      </c>
      <c r="K17" s="21">
        <v>1621</v>
      </c>
      <c r="L17" s="464">
        <v>376.2</v>
      </c>
      <c r="M17" s="247"/>
      <c r="N17" s="247"/>
      <c r="O17" s="247"/>
      <c r="P17" s="247"/>
      <c r="Q17" s="247"/>
      <c r="R17" s="247"/>
    </row>
    <row r="18" spans="1:18" s="15" customFormat="1">
      <c r="A18" s="239" t="s">
        <v>845</v>
      </c>
      <c r="B18" s="31">
        <v>44221</v>
      </c>
      <c r="C18" s="31">
        <v>44218</v>
      </c>
      <c r="D18" s="28">
        <v>5930</v>
      </c>
      <c r="E18" s="136" t="s">
        <v>7</v>
      </c>
      <c r="F18" s="28">
        <v>1491</v>
      </c>
      <c r="G18" s="9" t="s">
        <v>678</v>
      </c>
      <c r="H18" s="12">
        <v>18</v>
      </c>
      <c r="I18" s="25" t="s">
        <v>6</v>
      </c>
      <c r="J18" s="9" t="s">
        <v>602</v>
      </c>
      <c r="K18" s="22">
        <v>1622</v>
      </c>
      <c r="L18" s="458">
        <v>470</v>
      </c>
      <c r="M18" s="16"/>
      <c r="N18" s="16"/>
      <c r="O18" s="16"/>
      <c r="P18" s="16"/>
      <c r="Q18" s="16"/>
      <c r="R18" s="16"/>
    </row>
    <row r="19" spans="1:18" s="43" customFormat="1">
      <c r="A19" s="341" t="s">
        <v>168</v>
      </c>
      <c r="B19" s="32">
        <v>44221</v>
      </c>
      <c r="C19" s="32">
        <v>44221</v>
      </c>
      <c r="D19" s="33">
        <v>5924</v>
      </c>
      <c r="E19" s="34" t="s">
        <v>2</v>
      </c>
      <c r="F19" s="33">
        <v>1215</v>
      </c>
      <c r="G19" s="19" t="s">
        <v>87</v>
      </c>
      <c r="H19" s="20" t="s">
        <v>1222</v>
      </c>
      <c r="I19" s="35" t="s">
        <v>6</v>
      </c>
      <c r="J19" s="19" t="s">
        <v>602</v>
      </c>
      <c r="K19" s="21">
        <v>1624</v>
      </c>
      <c r="L19" s="464">
        <v>600.5</v>
      </c>
      <c r="M19" s="247"/>
      <c r="N19" s="247"/>
      <c r="O19" s="247"/>
      <c r="P19" s="247"/>
      <c r="Q19" s="247"/>
      <c r="R19" s="247"/>
    </row>
    <row r="20" spans="1:18" s="43" customFormat="1">
      <c r="A20" s="341" t="s">
        <v>115</v>
      </c>
      <c r="B20" s="32">
        <v>43841</v>
      </c>
      <c r="C20" s="32">
        <v>44217</v>
      </c>
      <c r="D20" s="33">
        <v>5866</v>
      </c>
      <c r="E20" s="34" t="s">
        <v>2</v>
      </c>
      <c r="F20" s="33">
        <v>2604</v>
      </c>
      <c r="G20" s="19" t="s">
        <v>116</v>
      </c>
      <c r="H20" s="19" t="s">
        <v>1192</v>
      </c>
      <c r="I20" s="35" t="s">
        <v>6</v>
      </c>
      <c r="J20" s="19" t="s">
        <v>602</v>
      </c>
      <c r="K20" s="21">
        <v>1625</v>
      </c>
      <c r="L20" s="464">
        <v>470</v>
      </c>
      <c r="M20" s="247"/>
      <c r="N20" s="247"/>
      <c r="O20" s="247"/>
      <c r="P20" s="247"/>
      <c r="Q20" s="247"/>
      <c r="R20" s="247"/>
    </row>
    <row r="21" spans="1:18" s="15" customFormat="1">
      <c r="A21" s="239" t="s">
        <v>517</v>
      </c>
      <c r="B21" s="31">
        <v>44225</v>
      </c>
      <c r="C21" s="31">
        <v>44219</v>
      </c>
      <c r="D21" s="28">
        <v>6064</v>
      </c>
      <c r="E21" s="136" t="s">
        <v>2</v>
      </c>
      <c r="F21" s="28">
        <v>2022</v>
      </c>
      <c r="G21" s="9" t="s">
        <v>83</v>
      </c>
      <c r="H21" s="12">
        <v>13</v>
      </c>
      <c r="I21" s="25" t="s">
        <v>6</v>
      </c>
      <c r="J21" s="9" t="s">
        <v>602</v>
      </c>
      <c r="K21" s="22">
        <v>1626</v>
      </c>
      <c r="L21" s="458">
        <v>229.35</v>
      </c>
      <c r="M21" s="16"/>
      <c r="N21" s="16"/>
      <c r="O21" s="16"/>
      <c r="P21" s="16"/>
      <c r="Q21" s="16"/>
      <c r="R21" s="16"/>
    </row>
    <row r="22" spans="1:18" s="15" customFormat="1">
      <c r="A22" s="239" t="s">
        <v>188</v>
      </c>
      <c r="B22" s="31">
        <v>44222</v>
      </c>
      <c r="C22" s="31"/>
      <c r="D22" s="28">
        <v>6096</v>
      </c>
      <c r="E22" s="136" t="s">
        <v>2</v>
      </c>
      <c r="F22" s="28">
        <v>2800</v>
      </c>
      <c r="G22" s="9" t="s">
        <v>189</v>
      </c>
      <c r="H22" s="12">
        <v>40</v>
      </c>
      <c r="I22" s="25" t="s">
        <v>6</v>
      </c>
      <c r="J22" s="9" t="s">
        <v>602</v>
      </c>
      <c r="K22" s="22">
        <v>1629</v>
      </c>
      <c r="L22" s="458">
        <v>312</v>
      </c>
      <c r="M22" s="16"/>
      <c r="N22" s="16"/>
      <c r="O22" s="16"/>
      <c r="P22" s="16"/>
      <c r="Q22" s="16"/>
      <c r="R22" s="16"/>
    </row>
    <row r="23" spans="1:18" s="41" customFormat="1">
      <c r="A23" s="341" t="s">
        <v>1199</v>
      </c>
      <c r="B23" s="32">
        <v>44225</v>
      </c>
      <c r="C23" s="32">
        <v>44225</v>
      </c>
      <c r="D23" s="33">
        <v>6108</v>
      </c>
      <c r="E23" s="34" t="s">
        <v>2</v>
      </c>
      <c r="F23" s="33">
        <v>1215</v>
      </c>
      <c r="G23" s="19" t="s">
        <v>87</v>
      </c>
      <c r="H23" s="20">
        <v>106</v>
      </c>
      <c r="I23" s="35" t="s">
        <v>6</v>
      </c>
      <c r="J23" s="19" t="s">
        <v>602</v>
      </c>
      <c r="K23" s="21">
        <v>1631</v>
      </c>
      <c r="L23" s="464">
        <v>707</v>
      </c>
      <c r="M23" s="249"/>
      <c r="N23" s="249"/>
      <c r="O23" s="249"/>
      <c r="P23" s="249"/>
      <c r="Q23" s="249"/>
      <c r="R23" s="249"/>
    </row>
    <row r="24" spans="1:18" s="41" customFormat="1">
      <c r="A24" s="339"/>
      <c r="B24" s="132"/>
      <c r="C24" s="132"/>
      <c r="D24" s="133"/>
      <c r="E24" s="131"/>
      <c r="F24" s="133"/>
      <c r="G24" s="134"/>
      <c r="H24" s="135"/>
      <c r="I24" s="235"/>
      <c r="J24" s="134"/>
      <c r="K24" s="525"/>
      <c r="L24" s="454"/>
      <c r="M24" s="247"/>
      <c r="N24" s="249"/>
      <c r="O24" s="249"/>
      <c r="P24" s="249"/>
      <c r="Q24" s="249"/>
      <c r="R24" s="249"/>
    </row>
    <row r="25" spans="1:18" s="44" customFormat="1">
      <c r="A25" s="2449" t="s">
        <v>1160</v>
      </c>
      <c r="B25" s="2455"/>
      <c r="C25" s="2455"/>
      <c r="D25" s="2455"/>
      <c r="E25" s="2455"/>
      <c r="F25" s="2455"/>
      <c r="G25" s="2455"/>
      <c r="H25" s="2455"/>
      <c r="I25" s="2455"/>
      <c r="J25" s="2455"/>
      <c r="K25" s="2455"/>
      <c r="L25" s="2456"/>
      <c r="M25" s="246"/>
      <c r="N25" s="246"/>
      <c r="O25" s="246"/>
      <c r="P25" s="246"/>
      <c r="Q25" s="246"/>
      <c r="R25" s="246"/>
    </row>
    <row r="26" spans="1:18" s="43" customFormat="1">
      <c r="A26" s="341" t="s">
        <v>973</v>
      </c>
      <c r="B26" s="32">
        <v>44183</v>
      </c>
      <c r="C26" s="32">
        <v>44200</v>
      </c>
      <c r="D26" s="33">
        <v>5863</v>
      </c>
      <c r="E26" s="34" t="s">
        <v>428</v>
      </c>
      <c r="F26" s="33">
        <v>3389</v>
      </c>
      <c r="G26" s="19" t="s">
        <v>1164</v>
      </c>
      <c r="H26" s="19" t="s">
        <v>1180</v>
      </c>
      <c r="I26" s="35" t="s">
        <v>6</v>
      </c>
      <c r="J26" s="19" t="s">
        <v>749</v>
      </c>
      <c r="K26" s="21"/>
      <c r="L26" s="464">
        <v>540</v>
      </c>
      <c r="M26" s="249"/>
      <c r="N26" s="249"/>
      <c r="O26" s="247"/>
      <c r="P26" s="247"/>
      <c r="Q26" s="247"/>
      <c r="R26" s="247"/>
    </row>
    <row r="27" spans="1:18" s="41" customFormat="1" ht="15.75">
      <c r="A27" s="341" t="s">
        <v>1145</v>
      </c>
      <c r="B27" s="32">
        <v>44181</v>
      </c>
      <c r="C27" s="32">
        <v>44200</v>
      </c>
      <c r="D27" s="521"/>
      <c r="E27" s="34" t="s">
        <v>2</v>
      </c>
      <c r="F27" s="33">
        <v>1513</v>
      </c>
      <c r="G27" s="19" t="s">
        <v>622</v>
      </c>
      <c r="H27" s="20">
        <v>1</v>
      </c>
      <c r="I27" s="35" t="s">
        <v>6</v>
      </c>
      <c r="J27" s="19" t="s">
        <v>602</v>
      </c>
      <c r="K27" s="21">
        <v>1602</v>
      </c>
      <c r="L27" s="464">
        <v>60</v>
      </c>
      <c r="M27" s="586"/>
      <c r="N27" s="249"/>
      <c r="O27" s="249"/>
      <c r="P27" s="249"/>
      <c r="Q27" s="249"/>
      <c r="R27" s="249"/>
    </row>
    <row r="28" spans="1:18" s="15" customFormat="1">
      <c r="A28" s="341" t="s">
        <v>431</v>
      </c>
      <c r="B28" s="32">
        <v>5691</v>
      </c>
      <c r="C28" s="32">
        <v>44201</v>
      </c>
      <c r="D28" s="521">
        <v>5691</v>
      </c>
      <c r="E28" s="34" t="s">
        <v>1126</v>
      </c>
      <c r="F28" s="33">
        <v>2993</v>
      </c>
      <c r="G28" s="19" t="s">
        <v>430</v>
      </c>
      <c r="H28" s="20">
        <v>21</v>
      </c>
      <c r="I28" s="35" t="s">
        <v>6</v>
      </c>
      <c r="J28" s="19" t="s">
        <v>749</v>
      </c>
      <c r="K28" s="21"/>
      <c r="L28" s="464">
        <v>283.5</v>
      </c>
      <c r="M28" s="16"/>
      <c r="N28" s="16"/>
      <c r="O28" s="16"/>
      <c r="P28" s="16"/>
      <c r="Q28" s="16"/>
      <c r="R28" s="16"/>
    </row>
    <row r="29" spans="1:18" s="39" customFormat="1">
      <c r="A29" s="239" t="s">
        <v>1162</v>
      </c>
      <c r="B29" s="31">
        <v>43838</v>
      </c>
      <c r="C29" s="31">
        <v>44201</v>
      </c>
      <c r="D29" s="28">
        <v>5852</v>
      </c>
      <c r="E29" s="29" t="s">
        <v>428</v>
      </c>
      <c r="F29" s="28">
        <v>2743</v>
      </c>
      <c r="G29" s="28" t="s">
        <v>482</v>
      </c>
      <c r="H29" s="13">
        <v>5</v>
      </c>
      <c r="I29" s="25" t="s">
        <v>6</v>
      </c>
      <c r="J29" s="12" t="s">
        <v>749</v>
      </c>
      <c r="K29" s="22"/>
      <c r="L29" s="458">
        <v>72.5</v>
      </c>
      <c r="M29" s="248"/>
      <c r="N29" s="248"/>
      <c r="O29" s="248"/>
      <c r="P29" s="248"/>
      <c r="Q29" s="248"/>
      <c r="R29" s="248"/>
    </row>
    <row r="30" spans="1:18" s="39" customFormat="1">
      <c r="A30" s="239" t="s">
        <v>746</v>
      </c>
      <c r="B30" s="31">
        <v>43838</v>
      </c>
      <c r="C30" s="31">
        <v>44202</v>
      </c>
      <c r="D30" s="28">
        <v>5853</v>
      </c>
      <c r="E30" s="29" t="s">
        <v>2</v>
      </c>
      <c r="F30" s="28">
        <v>1556</v>
      </c>
      <c r="G30" s="28" t="s">
        <v>102</v>
      </c>
      <c r="H30" s="13">
        <v>21</v>
      </c>
      <c r="I30" s="25" t="s">
        <v>6</v>
      </c>
      <c r="J30" s="12" t="s">
        <v>749</v>
      </c>
      <c r="K30" s="22"/>
      <c r="L30" s="458">
        <v>250</v>
      </c>
      <c r="M30" s="248"/>
      <c r="N30" s="248"/>
      <c r="O30" s="248"/>
      <c r="P30" s="248"/>
      <c r="Q30" s="248"/>
      <c r="R30" s="248"/>
    </row>
    <row r="31" spans="1:18" s="38" customFormat="1">
      <c r="A31" s="239" t="s">
        <v>520</v>
      </c>
      <c r="B31" s="31">
        <v>44202</v>
      </c>
      <c r="C31" s="31">
        <v>44202</v>
      </c>
      <c r="D31" s="28">
        <v>5953</v>
      </c>
      <c r="E31" s="136" t="s">
        <v>40</v>
      </c>
      <c r="F31" s="28">
        <v>3081</v>
      </c>
      <c r="G31" s="236" t="s">
        <v>127</v>
      </c>
      <c r="H31" s="10" t="s">
        <v>1184</v>
      </c>
      <c r="I31" s="25" t="s">
        <v>6</v>
      </c>
      <c r="J31" s="9" t="s">
        <v>749</v>
      </c>
      <c r="K31" s="22"/>
      <c r="L31" s="458">
        <v>678.3</v>
      </c>
      <c r="M31" s="473"/>
      <c r="N31" s="473"/>
      <c r="O31" s="473"/>
      <c r="P31" s="473"/>
      <c r="Q31" s="473"/>
      <c r="R31" s="473"/>
    </row>
    <row r="32" spans="1:18" s="39" customFormat="1">
      <c r="A32" s="341" t="s">
        <v>134</v>
      </c>
      <c r="B32" s="31">
        <v>43848</v>
      </c>
      <c r="C32" s="31">
        <v>44207</v>
      </c>
      <c r="D32" s="28">
        <v>5710</v>
      </c>
      <c r="E32" s="29" t="s">
        <v>2</v>
      </c>
      <c r="F32" s="28">
        <v>97</v>
      </c>
      <c r="G32" s="28" t="s">
        <v>98</v>
      </c>
      <c r="H32" s="13">
        <v>1</v>
      </c>
      <c r="I32" s="25" t="s">
        <v>6</v>
      </c>
      <c r="J32" s="12" t="s">
        <v>749</v>
      </c>
      <c r="K32" s="22"/>
      <c r="L32" s="458"/>
      <c r="M32" s="248"/>
      <c r="N32" s="248"/>
      <c r="O32" s="248"/>
      <c r="P32" s="248"/>
      <c r="Q32" s="248"/>
      <c r="R32" s="248"/>
    </row>
    <row r="33" spans="1:18" s="39" customFormat="1">
      <c r="A33" s="601"/>
      <c r="B33" s="31"/>
      <c r="C33" s="31"/>
      <c r="D33" s="28"/>
      <c r="E33" s="29" t="s">
        <v>2</v>
      </c>
      <c r="F33" s="28">
        <v>1467</v>
      </c>
      <c r="G33" s="28" t="s">
        <v>62</v>
      </c>
      <c r="H33" s="10" t="s">
        <v>1187</v>
      </c>
      <c r="I33" s="25" t="s">
        <v>6</v>
      </c>
      <c r="J33" s="12" t="s">
        <v>749</v>
      </c>
      <c r="K33" s="22"/>
      <c r="L33" s="458">
        <v>98</v>
      </c>
      <c r="M33" s="248"/>
      <c r="N33" s="248"/>
      <c r="O33" s="248"/>
      <c r="P33" s="248"/>
      <c r="Q33" s="248"/>
      <c r="R33" s="248"/>
    </row>
    <row r="34" spans="1:18" s="43" customFormat="1">
      <c r="A34" s="341" t="s">
        <v>502</v>
      </c>
      <c r="B34" s="32">
        <v>43859</v>
      </c>
      <c r="C34" s="32">
        <v>44207</v>
      </c>
      <c r="D34" s="33">
        <v>5754</v>
      </c>
      <c r="E34" s="34" t="s">
        <v>2</v>
      </c>
      <c r="F34" s="33">
        <v>3210</v>
      </c>
      <c r="G34" s="19" t="s">
        <v>830</v>
      </c>
      <c r="H34" s="20" t="s">
        <v>1188</v>
      </c>
      <c r="I34" s="35" t="s">
        <v>6</v>
      </c>
      <c r="J34" s="19" t="s">
        <v>749</v>
      </c>
      <c r="K34" s="21"/>
      <c r="L34" s="464"/>
      <c r="M34" s="247"/>
      <c r="N34" s="247"/>
      <c r="O34" s="247"/>
      <c r="P34" s="247"/>
      <c r="Q34" s="247"/>
      <c r="R34" s="247"/>
    </row>
    <row r="35" spans="1:18" s="43" customFormat="1">
      <c r="A35" s="341" t="s">
        <v>502</v>
      </c>
      <c r="B35" s="32">
        <v>44225</v>
      </c>
      <c r="C35" s="32">
        <v>44207</v>
      </c>
      <c r="D35" s="33">
        <v>5998</v>
      </c>
      <c r="E35" s="34" t="s">
        <v>2</v>
      </c>
      <c r="F35" s="33">
        <v>3214</v>
      </c>
      <c r="G35" s="19" t="s">
        <v>1182</v>
      </c>
      <c r="H35" s="20">
        <v>80</v>
      </c>
      <c r="I35" s="35" t="s">
        <v>6</v>
      </c>
      <c r="J35" s="19" t="s">
        <v>749</v>
      </c>
      <c r="K35" s="21"/>
      <c r="L35" s="464">
        <v>1521</v>
      </c>
      <c r="M35" s="247"/>
      <c r="N35" s="247"/>
      <c r="O35" s="247"/>
      <c r="P35" s="247"/>
      <c r="Q35" s="247"/>
      <c r="R35" s="247"/>
    </row>
    <row r="36" spans="1:18" s="43" customFormat="1">
      <c r="A36" s="341" t="s">
        <v>502</v>
      </c>
      <c r="B36" s="32"/>
      <c r="C36" s="32">
        <v>44218</v>
      </c>
      <c r="D36" s="33">
        <v>5754</v>
      </c>
      <c r="E36" s="34" t="s">
        <v>2</v>
      </c>
      <c r="F36" s="33">
        <v>992</v>
      </c>
      <c r="G36" s="19" t="s">
        <v>213</v>
      </c>
      <c r="H36" s="20">
        <v>32</v>
      </c>
      <c r="I36" s="35" t="s">
        <v>6</v>
      </c>
      <c r="J36" s="19" t="s">
        <v>1197</v>
      </c>
      <c r="K36" s="21"/>
      <c r="L36" s="464">
        <v>285</v>
      </c>
      <c r="M36" s="247"/>
      <c r="N36" s="247"/>
      <c r="O36" s="247"/>
      <c r="P36" s="247"/>
      <c r="Q36" s="247"/>
      <c r="R36" s="247"/>
    </row>
    <row r="37" spans="1:18" s="43" customFormat="1">
      <c r="A37" s="341"/>
      <c r="B37" s="32"/>
      <c r="C37" s="32"/>
      <c r="D37" s="33"/>
      <c r="E37" s="34" t="s">
        <v>2</v>
      </c>
      <c r="F37" s="33">
        <v>3376</v>
      </c>
      <c r="G37" s="19" t="s">
        <v>825</v>
      </c>
      <c r="H37" s="20">
        <v>4</v>
      </c>
      <c r="I37" s="35" t="s">
        <v>6</v>
      </c>
      <c r="J37" s="19" t="s">
        <v>1197</v>
      </c>
      <c r="K37" s="21"/>
      <c r="L37" s="464">
        <v>166</v>
      </c>
      <c r="M37" s="247"/>
      <c r="N37" s="247"/>
      <c r="O37" s="247"/>
      <c r="P37" s="247"/>
      <c r="Q37" s="247"/>
      <c r="R37" s="247"/>
    </row>
    <row r="38" spans="1:18" s="39" customFormat="1">
      <c r="A38" s="341" t="s">
        <v>775</v>
      </c>
      <c r="B38" s="31">
        <v>43841</v>
      </c>
      <c r="C38" s="31">
        <v>44222</v>
      </c>
      <c r="D38" s="28">
        <v>5760</v>
      </c>
      <c r="E38" s="136" t="s">
        <v>7</v>
      </c>
      <c r="F38" s="28">
        <v>1169</v>
      </c>
      <c r="G38" s="28" t="s">
        <v>530</v>
      </c>
      <c r="H38" s="10" t="s">
        <v>1211</v>
      </c>
      <c r="I38" s="25" t="s">
        <v>6</v>
      </c>
      <c r="J38" s="9" t="s">
        <v>1197</v>
      </c>
      <c r="K38" s="22"/>
      <c r="L38" s="458"/>
      <c r="M38" s="248"/>
      <c r="N38" s="248"/>
      <c r="O38" s="248"/>
      <c r="P38" s="248"/>
      <c r="Q38" s="248"/>
      <c r="R38" s="248"/>
    </row>
    <row r="39" spans="1:18" s="39" customFormat="1">
      <c r="A39" s="341"/>
      <c r="B39" s="31"/>
      <c r="C39" s="31"/>
      <c r="D39" s="28"/>
      <c r="E39" s="136" t="s">
        <v>7</v>
      </c>
      <c r="F39" s="28">
        <v>3370</v>
      </c>
      <c r="G39" s="28" t="s">
        <v>822</v>
      </c>
      <c r="H39" s="13">
        <v>10</v>
      </c>
      <c r="I39" s="25" t="s">
        <v>6</v>
      </c>
      <c r="J39" s="9" t="s">
        <v>1197</v>
      </c>
      <c r="K39" s="22"/>
      <c r="L39" s="458"/>
      <c r="M39" s="248"/>
      <c r="N39" s="248"/>
      <c r="O39" s="248"/>
      <c r="P39" s="248"/>
      <c r="Q39" s="248"/>
      <c r="R39" s="248"/>
    </row>
    <row r="40" spans="1:18" s="39" customFormat="1">
      <c r="A40" s="341" t="s">
        <v>533</v>
      </c>
      <c r="B40" s="31">
        <v>43848</v>
      </c>
      <c r="C40" s="31">
        <v>44223</v>
      </c>
      <c r="D40" s="28">
        <v>5819</v>
      </c>
      <c r="E40" s="29" t="s">
        <v>2</v>
      </c>
      <c r="F40" s="28">
        <v>2357</v>
      </c>
      <c r="G40" s="28" t="s">
        <v>35</v>
      </c>
      <c r="H40" s="10" t="s">
        <v>897</v>
      </c>
      <c r="I40" s="25" t="s">
        <v>6</v>
      </c>
      <c r="J40" s="9" t="s">
        <v>1197</v>
      </c>
      <c r="K40" s="22"/>
      <c r="L40" s="458">
        <v>100</v>
      </c>
      <c r="M40" s="248"/>
      <c r="N40" s="248"/>
      <c r="O40" s="248"/>
      <c r="P40" s="248"/>
      <c r="Q40" s="248"/>
      <c r="R40" s="248"/>
    </row>
    <row r="41" spans="1:18" s="43" customFormat="1">
      <c r="A41" s="341" t="s">
        <v>1175</v>
      </c>
      <c r="B41" s="32">
        <v>43848</v>
      </c>
      <c r="C41" s="32">
        <v>44222</v>
      </c>
      <c r="D41" s="33">
        <v>5708</v>
      </c>
      <c r="E41" s="34" t="s">
        <v>2</v>
      </c>
      <c r="F41" s="33">
        <v>3005</v>
      </c>
      <c r="G41" s="19" t="s">
        <v>399</v>
      </c>
      <c r="H41" s="20" t="s">
        <v>1212</v>
      </c>
      <c r="I41" s="35" t="s">
        <v>6</v>
      </c>
      <c r="J41" s="9" t="s">
        <v>1197</v>
      </c>
      <c r="K41" s="21"/>
      <c r="L41" s="464">
        <v>34.1</v>
      </c>
      <c r="M41" s="247"/>
      <c r="N41" s="247"/>
      <c r="O41" s="247"/>
      <c r="P41" s="247"/>
      <c r="Q41" s="247"/>
      <c r="R41" s="247"/>
    </row>
    <row r="42" spans="1:18" s="43" customFormat="1">
      <c r="A42" s="341" t="s">
        <v>154</v>
      </c>
      <c r="B42" s="32">
        <v>43848</v>
      </c>
      <c r="C42" s="32">
        <v>44222</v>
      </c>
      <c r="D42" s="33">
        <v>5468</v>
      </c>
      <c r="E42" s="34" t="s">
        <v>2</v>
      </c>
      <c r="F42" s="33">
        <v>2415</v>
      </c>
      <c r="G42" s="19" t="s">
        <v>43</v>
      </c>
      <c r="H42" s="20">
        <v>34</v>
      </c>
      <c r="I42" s="35" t="s">
        <v>6</v>
      </c>
      <c r="J42" s="19" t="s">
        <v>1197</v>
      </c>
      <c r="K42" s="21"/>
      <c r="L42" s="464">
        <v>155</v>
      </c>
      <c r="M42" s="247"/>
      <c r="N42" s="247"/>
      <c r="O42" s="247"/>
      <c r="P42" s="247"/>
      <c r="Q42" s="247"/>
      <c r="R42" s="247"/>
    </row>
    <row r="43" spans="1:18" s="43" customFormat="1">
      <c r="A43" s="341" t="s">
        <v>1012</v>
      </c>
      <c r="B43" s="32">
        <v>44218</v>
      </c>
      <c r="C43" s="32">
        <v>44221</v>
      </c>
      <c r="D43" s="33">
        <v>5029</v>
      </c>
      <c r="E43" s="34" t="s">
        <v>2</v>
      </c>
      <c r="F43" s="33">
        <v>2837</v>
      </c>
      <c r="G43" s="19" t="s">
        <v>1013</v>
      </c>
      <c r="H43" s="20" t="s">
        <v>849</v>
      </c>
      <c r="I43" s="35" t="s">
        <v>6</v>
      </c>
      <c r="J43" s="19" t="s">
        <v>749</v>
      </c>
      <c r="K43" s="21"/>
      <c r="L43" s="464">
        <v>104.65</v>
      </c>
      <c r="M43" s="247"/>
      <c r="N43" s="247"/>
      <c r="O43" s="247"/>
      <c r="P43" s="247"/>
      <c r="Q43" s="247"/>
      <c r="R43" s="247"/>
    </row>
    <row r="44" spans="1:18" s="43" customFormat="1">
      <c r="A44" s="341" t="s">
        <v>168</v>
      </c>
      <c r="B44" s="32"/>
      <c r="C44" s="32">
        <v>44224</v>
      </c>
      <c r="D44" s="33">
        <v>5924</v>
      </c>
      <c r="E44" s="34" t="s">
        <v>2</v>
      </c>
      <c r="F44" s="33">
        <v>2114</v>
      </c>
      <c r="G44" s="19" t="s">
        <v>59</v>
      </c>
      <c r="H44" s="20">
        <v>10</v>
      </c>
      <c r="I44" s="35" t="s">
        <v>6</v>
      </c>
      <c r="J44" s="19" t="s">
        <v>1197</v>
      </c>
      <c r="K44" s="21"/>
      <c r="L44" s="464">
        <v>442.95</v>
      </c>
      <c r="M44" s="247"/>
      <c r="N44" s="247"/>
      <c r="O44" s="247"/>
      <c r="P44" s="247"/>
      <c r="Q44" s="247"/>
      <c r="R44" s="247"/>
    </row>
    <row r="45" spans="1:18" s="41" customFormat="1">
      <c r="A45" s="341" t="s">
        <v>454</v>
      </c>
      <c r="B45" s="32">
        <v>44218</v>
      </c>
      <c r="C45" s="32">
        <v>44224</v>
      </c>
      <c r="D45" s="33">
        <v>5917</v>
      </c>
      <c r="E45" s="34" t="s">
        <v>2</v>
      </c>
      <c r="F45" s="33">
        <v>2347</v>
      </c>
      <c r="G45" s="19" t="s">
        <v>455</v>
      </c>
      <c r="H45" s="19">
        <v>5</v>
      </c>
      <c r="I45" s="35" t="s">
        <v>6</v>
      </c>
      <c r="J45" s="19" t="s">
        <v>749</v>
      </c>
      <c r="K45" s="21" t="s">
        <v>498</v>
      </c>
      <c r="L45" s="464">
        <v>347</v>
      </c>
      <c r="M45" s="249"/>
      <c r="N45" s="249"/>
      <c r="O45" s="249"/>
      <c r="P45" s="249"/>
      <c r="Q45" s="249"/>
      <c r="R45" s="249"/>
    </row>
    <row r="46" spans="1:18" s="15" customFormat="1">
      <c r="A46" s="239" t="s">
        <v>973</v>
      </c>
      <c r="B46" s="31">
        <v>44222</v>
      </c>
      <c r="C46" s="31">
        <v>44221</v>
      </c>
      <c r="D46" s="28">
        <v>5987</v>
      </c>
      <c r="E46" s="136" t="s">
        <v>44</v>
      </c>
      <c r="F46" s="28">
        <v>2781</v>
      </c>
      <c r="G46" s="9" t="s">
        <v>405</v>
      </c>
      <c r="H46" s="9" t="s">
        <v>1205</v>
      </c>
      <c r="I46" s="25" t="s">
        <v>6</v>
      </c>
      <c r="J46" s="9" t="s">
        <v>749</v>
      </c>
      <c r="K46" s="22"/>
      <c r="L46" s="458">
        <v>329</v>
      </c>
      <c r="M46" s="16"/>
      <c r="N46" s="16"/>
      <c r="O46" s="16"/>
      <c r="P46" s="16"/>
      <c r="Q46" s="16"/>
      <c r="R46" s="16"/>
    </row>
    <row r="47" spans="1:18" s="15" customFormat="1">
      <c r="A47" s="239" t="s">
        <v>973</v>
      </c>
      <c r="B47" s="31">
        <v>44225</v>
      </c>
      <c r="C47" s="31">
        <v>44224</v>
      </c>
      <c r="D47" s="28">
        <v>6031</v>
      </c>
      <c r="E47" s="136" t="s">
        <v>131</v>
      </c>
      <c r="F47" s="28">
        <v>1548</v>
      </c>
      <c r="G47" s="9" t="s">
        <v>362</v>
      </c>
      <c r="H47" s="12">
        <v>60</v>
      </c>
      <c r="I47" s="25" t="s">
        <v>6</v>
      </c>
      <c r="J47" s="9" t="s">
        <v>749</v>
      </c>
      <c r="K47" s="11" t="s">
        <v>498</v>
      </c>
      <c r="L47" s="458">
        <v>140</v>
      </c>
      <c r="M47" s="16"/>
      <c r="N47" s="16"/>
      <c r="O47" s="16"/>
      <c r="P47" s="16"/>
      <c r="Q47" s="16"/>
      <c r="R47" s="16"/>
    </row>
    <row r="48" spans="1:18" s="15" customFormat="1">
      <c r="A48" s="239" t="s">
        <v>1194</v>
      </c>
      <c r="B48" s="31">
        <v>44225</v>
      </c>
      <c r="C48" s="31">
        <v>44222</v>
      </c>
      <c r="D48" s="28">
        <v>6055</v>
      </c>
      <c r="E48" s="136" t="s">
        <v>44</v>
      </c>
      <c r="F48" s="28">
        <v>2081</v>
      </c>
      <c r="G48" s="9" t="s">
        <v>1195</v>
      </c>
      <c r="H48" s="12">
        <v>5</v>
      </c>
      <c r="I48" s="25" t="s">
        <v>6</v>
      </c>
      <c r="J48" s="9" t="s">
        <v>749</v>
      </c>
      <c r="K48" s="22"/>
      <c r="L48" s="458">
        <v>84</v>
      </c>
      <c r="M48" s="16"/>
      <c r="N48" s="16"/>
      <c r="O48" s="16"/>
      <c r="P48" s="16"/>
      <c r="Q48" s="16"/>
      <c r="R48" s="16"/>
    </row>
    <row r="49" spans="1:18" s="15" customFormat="1">
      <c r="A49" s="239" t="s">
        <v>457</v>
      </c>
      <c r="B49" s="31">
        <v>44225</v>
      </c>
      <c r="C49" s="31">
        <v>44223</v>
      </c>
      <c r="D49" s="28">
        <v>6068</v>
      </c>
      <c r="E49" s="136" t="s">
        <v>1196</v>
      </c>
      <c r="F49" s="236">
        <v>2631</v>
      </c>
      <c r="G49" s="236" t="s">
        <v>128</v>
      </c>
      <c r="H49" s="9" t="s">
        <v>1215</v>
      </c>
      <c r="I49" s="25" t="s">
        <v>6</v>
      </c>
      <c r="J49" s="9" t="s">
        <v>749</v>
      </c>
      <c r="K49" s="22"/>
      <c r="L49" s="458"/>
      <c r="M49" s="16"/>
      <c r="N49" s="16"/>
      <c r="O49" s="16"/>
      <c r="P49" s="16"/>
      <c r="Q49" s="16"/>
      <c r="R49" s="16"/>
    </row>
    <row r="50" spans="1:18" s="15" customFormat="1">
      <c r="A50" s="613"/>
      <c r="B50" s="614"/>
      <c r="C50" s="614"/>
      <c r="D50" s="615"/>
      <c r="E50" s="610" t="s">
        <v>428</v>
      </c>
      <c r="F50" s="621">
        <v>2632</v>
      </c>
      <c r="G50" s="621" t="s">
        <v>94</v>
      </c>
      <c r="H50" s="617">
        <v>5</v>
      </c>
      <c r="I50" s="618"/>
      <c r="J50" s="616" t="s">
        <v>1214</v>
      </c>
      <c r="K50" s="619"/>
      <c r="L50" s="620"/>
      <c r="M50" s="585"/>
      <c r="N50" s="585"/>
      <c r="O50" s="16"/>
      <c r="P50" s="16"/>
      <c r="Q50" s="16"/>
      <c r="R50" s="16"/>
    </row>
    <row r="51" spans="1:18" s="42" customFormat="1">
      <c r="A51" s="340"/>
      <c r="B51" s="48"/>
      <c r="C51" s="48"/>
      <c r="D51" s="49"/>
      <c r="E51" s="40" t="s">
        <v>2</v>
      </c>
      <c r="F51" s="49">
        <v>2039</v>
      </c>
      <c r="G51" s="49" t="s">
        <v>29</v>
      </c>
      <c r="H51" s="36">
        <v>6</v>
      </c>
      <c r="I51" s="45" t="s">
        <v>6</v>
      </c>
      <c r="J51" s="36" t="s">
        <v>749</v>
      </c>
      <c r="K51" s="50"/>
      <c r="L51" s="459">
        <v>1457.25</v>
      </c>
      <c r="M51" s="80"/>
      <c r="N51" s="80"/>
      <c r="O51" s="80"/>
      <c r="P51" s="80"/>
      <c r="Q51" s="80"/>
      <c r="R51" s="80"/>
    </row>
    <row r="52" spans="1:18" s="41" customFormat="1">
      <c r="A52" s="341" t="s">
        <v>980</v>
      </c>
      <c r="B52" s="32">
        <v>44225</v>
      </c>
      <c r="C52" s="32">
        <v>44222</v>
      </c>
      <c r="D52" s="33">
        <v>6100</v>
      </c>
      <c r="E52" s="34" t="s">
        <v>44</v>
      </c>
      <c r="F52" s="33">
        <v>1195</v>
      </c>
      <c r="G52" s="19" t="s">
        <v>27</v>
      </c>
      <c r="H52" s="19">
        <v>2</v>
      </c>
      <c r="I52" s="35" t="s">
        <v>6</v>
      </c>
      <c r="J52" s="19" t="s">
        <v>749</v>
      </c>
      <c r="K52" s="21"/>
      <c r="L52" s="464">
        <v>83.16</v>
      </c>
      <c r="M52" s="249"/>
      <c r="N52" s="249"/>
      <c r="O52" s="249"/>
      <c r="P52" s="249"/>
      <c r="Q52" s="249"/>
      <c r="R52" s="249"/>
    </row>
    <row r="53" spans="1:18" s="41" customFormat="1">
      <c r="A53" s="341"/>
      <c r="B53" s="32"/>
      <c r="C53" s="32"/>
      <c r="D53" s="33"/>
      <c r="E53" s="34" t="s">
        <v>44</v>
      </c>
      <c r="F53" s="33">
        <v>1112</v>
      </c>
      <c r="G53" s="19" t="s">
        <v>27</v>
      </c>
      <c r="H53" s="19">
        <v>4</v>
      </c>
      <c r="I53" s="35" t="s">
        <v>6</v>
      </c>
      <c r="J53" s="19" t="s">
        <v>749</v>
      </c>
      <c r="K53" s="21"/>
      <c r="L53" s="464">
        <v>149.68</v>
      </c>
      <c r="M53" s="249"/>
      <c r="N53" s="249"/>
      <c r="O53" s="249"/>
      <c r="P53" s="249"/>
      <c r="Q53" s="249"/>
      <c r="R53" s="249"/>
    </row>
    <row r="54" spans="1:18" s="15" customFormat="1">
      <c r="A54" s="239" t="s">
        <v>171</v>
      </c>
      <c r="B54" s="31">
        <v>44223</v>
      </c>
      <c r="C54" s="31">
        <v>44223</v>
      </c>
      <c r="D54" s="28">
        <v>6111</v>
      </c>
      <c r="E54" s="136" t="s">
        <v>254</v>
      </c>
      <c r="F54" s="236">
        <v>3282</v>
      </c>
      <c r="G54" s="9" t="s">
        <v>193</v>
      </c>
      <c r="H54" s="9" t="s">
        <v>1216</v>
      </c>
      <c r="I54" s="25" t="s">
        <v>6</v>
      </c>
      <c r="J54" s="9" t="s">
        <v>495</v>
      </c>
      <c r="K54" s="22"/>
      <c r="L54" s="458"/>
      <c r="M54" s="16"/>
      <c r="N54" s="16"/>
      <c r="O54" s="16"/>
      <c r="P54" s="16"/>
      <c r="Q54" s="16"/>
      <c r="R54" s="16"/>
    </row>
    <row r="55" spans="1:18" s="15" customFormat="1">
      <c r="A55" s="239"/>
      <c r="B55" s="31"/>
      <c r="C55" s="31"/>
      <c r="D55" s="28"/>
      <c r="E55" s="136" t="s">
        <v>254</v>
      </c>
      <c r="F55" s="28">
        <v>2749</v>
      </c>
      <c r="G55" s="9" t="s">
        <v>193</v>
      </c>
      <c r="H55" s="12">
        <v>0.45</v>
      </c>
      <c r="I55" s="25" t="s">
        <v>6</v>
      </c>
      <c r="J55" s="9" t="s">
        <v>495</v>
      </c>
      <c r="K55" s="22"/>
      <c r="L55" s="458">
        <v>975</v>
      </c>
      <c r="M55" s="16"/>
      <c r="N55" s="16"/>
      <c r="O55" s="16"/>
      <c r="P55" s="16"/>
      <c r="Q55" s="16"/>
      <c r="R55" s="16"/>
    </row>
    <row r="56" spans="1:18" s="44" customFormat="1">
      <c r="A56" s="340" t="s">
        <v>973</v>
      </c>
      <c r="B56" s="48">
        <v>43838</v>
      </c>
      <c r="C56" s="48">
        <v>44201</v>
      </c>
      <c r="D56" s="49">
        <v>5816</v>
      </c>
      <c r="E56" s="40" t="s">
        <v>2</v>
      </c>
      <c r="F56" s="49">
        <v>1869</v>
      </c>
      <c r="G56" s="49" t="s">
        <v>15</v>
      </c>
      <c r="H56" s="47">
        <v>80</v>
      </c>
      <c r="I56" s="45" t="s">
        <v>6</v>
      </c>
      <c r="J56" s="36" t="s">
        <v>97</v>
      </c>
      <c r="K56" s="50"/>
      <c r="L56" s="459">
        <v>296</v>
      </c>
      <c r="M56" s="246"/>
      <c r="N56" s="246"/>
      <c r="O56" s="246"/>
      <c r="P56" s="246"/>
      <c r="Q56" s="246"/>
      <c r="R56" s="246"/>
    </row>
    <row r="57" spans="1:18" s="44" customFormat="1">
      <c r="A57" s="340" t="s">
        <v>973</v>
      </c>
      <c r="B57" s="48">
        <v>43838</v>
      </c>
      <c r="C57" s="48">
        <v>44201</v>
      </c>
      <c r="D57" s="49">
        <v>5817</v>
      </c>
      <c r="E57" s="40" t="s">
        <v>2</v>
      </c>
      <c r="F57" s="49">
        <v>1468</v>
      </c>
      <c r="G57" s="49" t="s">
        <v>21</v>
      </c>
      <c r="H57" s="47">
        <v>21</v>
      </c>
      <c r="I57" s="45" t="s">
        <v>6</v>
      </c>
      <c r="J57" s="36" t="s">
        <v>97</v>
      </c>
      <c r="K57" s="50"/>
      <c r="L57" s="459">
        <v>612</v>
      </c>
      <c r="M57" s="246"/>
      <c r="N57" s="246"/>
      <c r="O57" s="246"/>
      <c r="P57" s="246"/>
      <c r="Q57" s="246"/>
      <c r="R57" s="246"/>
    </row>
    <row r="58" spans="1:18" s="44" customFormat="1">
      <c r="A58" s="340" t="s">
        <v>973</v>
      </c>
      <c r="B58" s="48">
        <v>43838</v>
      </c>
      <c r="C58" s="48">
        <v>44200</v>
      </c>
      <c r="D58" s="49">
        <v>5878</v>
      </c>
      <c r="E58" s="40" t="s">
        <v>2</v>
      </c>
      <c r="F58" s="49">
        <v>2762</v>
      </c>
      <c r="G58" s="36" t="s">
        <v>164</v>
      </c>
      <c r="H58" s="47">
        <v>50</v>
      </c>
      <c r="I58" s="45" t="s">
        <v>6</v>
      </c>
      <c r="J58" s="36" t="s">
        <v>97</v>
      </c>
      <c r="K58" s="50"/>
      <c r="L58" s="459">
        <v>150</v>
      </c>
      <c r="M58" s="246"/>
      <c r="N58" s="246"/>
      <c r="O58" s="246"/>
      <c r="P58" s="246"/>
      <c r="Q58" s="246"/>
      <c r="R58" s="246"/>
    </row>
    <row r="59" spans="1:18" s="44" customFormat="1">
      <c r="A59" s="340" t="s">
        <v>1170</v>
      </c>
      <c r="B59" s="48">
        <v>43841</v>
      </c>
      <c r="C59" s="48">
        <v>44202</v>
      </c>
      <c r="D59" s="522">
        <v>5892</v>
      </c>
      <c r="E59" s="40" t="s">
        <v>40</v>
      </c>
      <c r="F59" s="49">
        <v>2847</v>
      </c>
      <c r="G59" s="36" t="s">
        <v>1169</v>
      </c>
      <c r="H59" s="36">
        <v>5</v>
      </c>
      <c r="I59" s="45" t="s">
        <v>6</v>
      </c>
      <c r="J59" s="36" t="s">
        <v>97</v>
      </c>
      <c r="K59" s="50"/>
      <c r="L59" s="459">
        <v>646.5</v>
      </c>
      <c r="M59" s="246"/>
      <c r="N59" s="246"/>
      <c r="O59" s="246"/>
      <c r="P59" s="246"/>
      <c r="Q59" s="246"/>
      <c r="R59" s="246"/>
    </row>
    <row r="60" spans="1:18" s="15" customFormat="1">
      <c r="A60" s="340" t="s">
        <v>1174</v>
      </c>
      <c r="B60" s="48">
        <v>43841</v>
      </c>
      <c r="C60" s="48">
        <v>44200</v>
      </c>
      <c r="D60" s="522">
        <v>5897</v>
      </c>
      <c r="E60" s="40" t="s">
        <v>2</v>
      </c>
      <c r="F60" s="49">
        <v>879</v>
      </c>
      <c r="G60" s="36" t="s">
        <v>17</v>
      </c>
      <c r="H60" s="47" t="s">
        <v>840</v>
      </c>
      <c r="I60" s="45" t="s">
        <v>6</v>
      </c>
      <c r="J60" s="36" t="s">
        <v>97</v>
      </c>
      <c r="K60" s="50"/>
      <c r="L60" s="459">
        <v>441</v>
      </c>
      <c r="M60" s="16"/>
      <c r="N60" s="16"/>
      <c r="O60" s="16"/>
      <c r="P60" s="16"/>
      <c r="Q60" s="16"/>
      <c r="R60" s="16"/>
    </row>
    <row r="61" spans="1:18" s="42" customFormat="1">
      <c r="A61" s="340" t="s">
        <v>370</v>
      </c>
      <c r="B61" s="48">
        <v>44209</v>
      </c>
      <c r="C61" s="48">
        <v>44202</v>
      </c>
      <c r="D61" s="49">
        <v>5939</v>
      </c>
      <c r="E61" s="40" t="s">
        <v>2</v>
      </c>
      <c r="F61" s="49">
        <v>1098</v>
      </c>
      <c r="G61" s="36" t="s">
        <v>3</v>
      </c>
      <c r="H61" s="36">
        <v>40</v>
      </c>
      <c r="I61" s="45" t="s">
        <v>6</v>
      </c>
      <c r="J61" s="36" t="s">
        <v>97</v>
      </c>
      <c r="K61" s="50"/>
      <c r="L61" s="459">
        <v>1200</v>
      </c>
      <c r="M61" s="80"/>
      <c r="N61" s="80"/>
      <c r="O61" s="80"/>
      <c r="P61" s="80"/>
      <c r="Q61" s="80"/>
      <c r="R61" s="80"/>
    </row>
    <row r="62" spans="1:18" s="42" customFormat="1">
      <c r="A62" s="340" t="s">
        <v>67</v>
      </c>
      <c r="B62" s="48">
        <v>44209</v>
      </c>
      <c r="C62" s="48">
        <v>44203</v>
      </c>
      <c r="D62" s="49">
        <v>5943</v>
      </c>
      <c r="E62" s="40" t="s">
        <v>2</v>
      </c>
      <c r="F62" s="49">
        <v>1862</v>
      </c>
      <c r="G62" s="36" t="s">
        <v>20</v>
      </c>
      <c r="H62" s="36">
        <v>15</v>
      </c>
      <c r="I62" s="45" t="s">
        <v>6</v>
      </c>
      <c r="J62" s="36" t="s">
        <v>97</v>
      </c>
      <c r="K62" s="50"/>
      <c r="L62" s="459">
        <v>359.5</v>
      </c>
      <c r="M62" s="80"/>
      <c r="N62" s="80"/>
      <c r="O62" s="80"/>
      <c r="P62" s="80"/>
      <c r="Q62" s="80"/>
      <c r="R62" s="80"/>
    </row>
    <row r="63" spans="1:18" s="42" customFormat="1">
      <c r="A63" s="340" t="s">
        <v>130</v>
      </c>
      <c r="B63" s="48">
        <v>44209</v>
      </c>
      <c r="C63" s="48">
        <v>44203</v>
      </c>
      <c r="D63" s="49">
        <v>5958</v>
      </c>
      <c r="E63" s="40" t="s">
        <v>2</v>
      </c>
      <c r="F63" s="49">
        <v>616</v>
      </c>
      <c r="G63" s="36" t="s">
        <v>75</v>
      </c>
      <c r="H63" s="36">
        <v>10</v>
      </c>
      <c r="I63" s="45" t="s">
        <v>6</v>
      </c>
      <c r="J63" s="36" t="s">
        <v>97</v>
      </c>
      <c r="K63" s="50"/>
      <c r="L63" s="459">
        <v>125</v>
      </c>
      <c r="M63" s="80"/>
      <c r="N63" s="80"/>
      <c r="O63" s="80"/>
      <c r="P63" s="80"/>
      <c r="Q63" s="80"/>
      <c r="R63" s="80"/>
    </row>
    <row r="64" spans="1:18" s="42" customFormat="1">
      <c r="A64" s="340" t="s">
        <v>224</v>
      </c>
      <c r="B64" s="48">
        <v>44209</v>
      </c>
      <c r="C64" s="48">
        <v>44203</v>
      </c>
      <c r="D64" s="49">
        <v>5961</v>
      </c>
      <c r="E64" s="40" t="s">
        <v>2</v>
      </c>
      <c r="F64" s="49">
        <v>838</v>
      </c>
      <c r="G64" s="36" t="s">
        <v>5</v>
      </c>
      <c r="H64" s="36">
        <v>5</v>
      </c>
      <c r="I64" s="45" t="s">
        <v>6</v>
      </c>
      <c r="J64" s="36" t="s">
        <v>97</v>
      </c>
      <c r="K64" s="50"/>
      <c r="L64" s="459">
        <v>140</v>
      </c>
      <c r="M64" s="80"/>
      <c r="N64" s="80"/>
      <c r="O64" s="80"/>
      <c r="P64" s="80"/>
      <c r="Q64" s="80"/>
      <c r="R64" s="80"/>
    </row>
    <row r="65" spans="1:18" s="44" customFormat="1">
      <c r="A65" s="340" t="s">
        <v>502</v>
      </c>
      <c r="B65" s="48">
        <v>44210</v>
      </c>
      <c r="C65" s="48">
        <v>44207</v>
      </c>
      <c r="D65" s="49">
        <v>5998</v>
      </c>
      <c r="E65" s="40" t="s">
        <v>2</v>
      </c>
      <c r="F65" s="49">
        <v>2039</v>
      </c>
      <c r="G65" s="36" t="s">
        <v>1183</v>
      </c>
      <c r="H65" s="47">
        <v>60</v>
      </c>
      <c r="I65" s="45" t="s">
        <v>6</v>
      </c>
      <c r="J65" s="36" t="s">
        <v>145</v>
      </c>
      <c r="K65" s="50"/>
      <c r="L65" s="459">
        <v>630</v>
      </c>
      <c r="M65" s="246"/>
      <c r="N65" s="246"/>
      <c r="O65" s="246"/>
      <c r="P65" s="246"/>
      <c r="Q65" s="246"/>
      <c r="R65" s="246"/>
    </row>
    <row r="66" spans="1:18" s="44" customFormat="1">
      <c r="A66" s="340" t="s">
        <v>519</v>
      </c>
      <c r="B66" s="48"/>
      <c r="C66" s="48">
        <v>44208</v>
      </c>
      <c r="D66" s="522">
        <v>5462</v>
      </c>
      <c r="E66" s="40" t="s">
        <v>2</v>
      </c>
      <c r="F66" s="49">
        <v>838</v>
      </c>
      <c r="G66" s="36" t="s">
        <v>5</v>
      </c>
      <c r="H66" s="47">
        <v>300</v>
      </c>
      <c r="I66" s="45" t="s">
        <v>6</v>
      </c>
      <c r="J66" s="36" t="s">
        <v>97</v>
      </c>
      <c r="K66" s="50"/>
      <c r="L66" s="459">
        <v>11700</v>
      </c>
      <c r="M66" s="246"/>
      <c r="N66" s="246"/>
      <c r="O66" s="246"/>
      <c r="P66" s="246"/>
      <c r="Q66" s="246"/>
      <c r="R66" s="246"/>
    </row>
    <row r="67" spans="1:18" s="43" customFormat="1">
      <c r="A67" s="340" t="s">
        <v>168</v>
      </c>
      <c r="B67" s="48">
        <v>44209</v>
      </c>
      <c r="C67" s="48">
        <v>44210</v>
      </c>
      <c r="D67" s="49">
        <v>5924</v>
      </c>
      <c r="E67" s="40" t="s">
        <v>2</v>
      </c>
      <c r="F67" s="49">
        <v>951</v>
      </c>
      <c r="G67" s="36" t="s">
        <v>58</v>
      </c>
      <c r="H67" s="47">
        <v>10</v>
      </c>
      <c r="I67" s="45" t="s">
        <v>6</v>
      </c>
      <c r="J67" s="36" t="s">
        <v>97</v>
      </c>
      <c r="K67" s="50"/>
      <c r="L67" s="459">
        <v>889.3</v>
      </c>
      <c r="M67" s="247"/>
      <c r="N67" s="247"/>
      <c r="O67" s="247"/>
      <c r="P67" s="247"/>
      <c r="Q67" s="247"/>
      <c r="R67" s="247"/>
    </row>
    <row r="68" spans="1:18" s="44" customFormat="1">
      <c r="A68" s="340" t="s">
        <v>485</v>
      </c>
      <c r="B68" s="48">
        <v>44209</v>
      </c>
      <c r="C68" s="48">
        <v>44204</v>
      </c>
      <c r="D68" s="49">
        <v>5938</v>
      </c>
      <c r="E68" s="40" t="s">
        <v>2</v>
      </c>
      <c r="F68" s="49">
        <v>2039</v>
      </c>
      <c r="G68" s="36" t="s">
        <v>29</v>
      </c>
      <c r="H68" s="36">
        <v>81</v>
      </c>
      <c r="I68" s="45" t="s">
        <v>6</v>
      </c>
      <c r="J68" s="36" t="s">
        <v>97</v>
      </c>
      <c r="K68" s="50"/>
      <c r="L68" s="459">
        <v>1080</v>
      </c>
      <c r="M68" s="246"/>
      <c r="N68" s="246"/>
      <c r="O68" s="246"/>
      <c r="P68" s="246"/>
      <c r="Q68" s="246"/>
      <c r="R68" s="246"/>
    </row>
    <row r="69" spans="1:18" s="42" customFormat="1">
      <c r="A69" s="340" t="s">
        <v>1181</v>
      </c>
      <c r="B69" s="48">
        <v>44210</v>
      </c>
      <c r="C69" s="48">
        <v>44209</v>
      </c>
      <c r="D69" s="49">
        <v>5980</v>
      </c>
      <c r="E69" s="40" t="s">
        <v>428</v>
      </c>
      <c r="F69" s="49">
        <v>2050</v>
      </c>
      <c r="G69" s="36" t="s">
        <v>21</v>
      </c>
      <c r="H69" s="36">
        <v>3</v>
      </c>
      <c r="I69" s="45" t="s">
        <v>6</v>
      </c>
      <c r="J69" s="36" t="s">
        <v>97</v>
      </c>
      <c r="K69" s="50"/>
      <c r="L69" s="459">
        <v>294</v>
      </c>
      <c r="M69" s="80"/>
      <c r="N69" s="80"/>
      <c r="O69" s="80"/>
      <c r="P69" s="80"/>
      <c r="Q69" s="80"/>
      <c r="R69" s="80"/>
    </row>
    <row r="70" spans="1:18" s="42" customFormat="1">
      <c r="A70" s="340" t="s">
        <v>973</v>
      </c>
      <c r="B70" s="48">
        <v>44211</v>
      </c>
      <c r="C70" s="48">
        <v>44210</v>
      </c>
      <c r="D70" s="49">
        <v>5988</v>
      </c>
      <c r="E70" s="40" t="s">
        <v>2</v>
      </c>
      <c r="F70" s="49">
        <v>855</v>
      </c>
      <c r="G70" s="36" t="s">
        <v>38</v>
      </c>
      <c r="H70" s="36">
        <v>150</v>
      </c>
      <c r="I70" s="45" t="s">
        <v>6</v>
      </c>
      <c r="J70" s="36" t="s">
        <v>97</v>
      </c>
      <c r="K70" s="50"/>
      <c r="L70" s="459">
        <v>1320</v>
      </c>
      <c r="M70" s="80"/>
      <c r="N70" s="80"/>
      <c r="O70" s="80"/>
      <c r="P70" s="80"/>
      <c r="Q70" s="80"/>
      <c r="R70" s="80"/>
    </row>
    <row r="71" spans="1:18" s="44" customFormat="1">
      <c r="A71" s="340" t="s">
        <v>973</v>
      </c>
      <c r="B71" s="48">
        <v>44211</v>
      </c>
      <c r="C71" s="48">
        <v>44209</v>
      </c>
      <c r="D71" s="49">
        <v>5989</v>
      </c>
      <c r="E71" s="40" t="s">
        <v>2</v>
      </c>
      <c r="F71" s="49">
        <v>1126</v>
      </c>
      <c r="G71" s="36" t="s">
        <v>57</v>
      </c>
      <c r="H71" s="36">
        <v>6</v>
      </c>
      <c r="I71" s="45" t="s">
        <v>6</v>
      </c>
      <c r="J71" s="36" t="s">
        <v>97</v>
      </c>
      <c r="K71" s="50"/>
      <c r="L71" s="459"/>
      <c r="M71" s="246"/>
      <c r="N71" s="246"/>
      <c r="O71" s="246"/>
      <c r="P71" s="246"/>
      <c r="Q71" s="246"/>
      <c r="R71" s="246"/>
    </row>
    <row r="72" spans="1:18" s="44" customFormat="1">
      <c r="A72" s="340"/>
      <c r="B72" s="48"/>
      <c r="C72" s="48"/>
      <c r="D72" s="49"/>
      <c r="E72" s="40" t="s">
        <v>2</v>
      </c>
      <c r="F72" s="49">
        <v>822</v>
      </c>
      <c r="G72" s="36" t="s">
        <v>19</v>
      </c>
      <c r="H72" s="36">
        <v>50</v>
      </c>
      <c r="I72" s="45" t="s">
        <v>6</v>
      </c>
      <c r="J72" s="36" t="s">
        <v>97</v>
      </c>
      <c r="K72" s="50"/>
      <c r="L72" s="459">
        <v>824.4</v>
      </c>
      <c r="M72" s="246"/>
      <c r="N72" s="246"/>
      <c r="O72" s="246"/>
      <c r="P72" s="246"/>
      <c r="Q72" s="246"/>
      <c r="R72" s="246"/>
    </row>
    <row r="73" spans="1:18" s="44" customFormat="1">
      <c r="A73" s="340" t="s">
        <v>973</v>
      </c>
      <c r="B73" s="48">
        <v>44211</v>
      </c>
      <c r="C73" s="48">
        <v>44210</v>
      </c>
      <c r="D73" s="49">
        <v>5990</v>
      </c>
      <c r="E73" s="40" t="s">
        <v>2</v>
      </c>
      <c r="F73" s="49">
        <v>2759</v>
      </c>
      <c r="G73" s="36" t="s">
        <v>170</v>
      </c>
      <c r="H73" s="36">
        <v>21</v>
      </c>
      <c r="I73" s="45" t="s">
        <v>6</v>
      </c>
      <c r="J73" s="36" t="s">
        <v>97</v>
      </c>
      <c r="K73" s="50"/>
      <c r="L73" s="459">
        <v>114.45</v>
      </c>
      <c r="M73" s="246"/>
      <c r="N73" s="246"/>
      <c r="O73" s="246"/>
      <c r="P73" s="246"/>
      <c r="Q73" s="246"/>
      <c r="R73" s="246"/>
    </row>
    <row r="74" spans="1:18" s="42" customFormat="1">
      <c r="A74" s="340" t="s">
        <v>973</v>
      </c>
      <c r="B74" s="48">
        <v>44211</v>
      </c>
      <c r="C74" s="48">
        <v>44214</v>
      </c>
      <c r="D74" s="49">
        <v>5992</v>
      </c>
      <c r="E74" s="40" t="s">
        <v>2</v>
      </c>
      <c r="F74" s="49">
        <v>879</v>
      </c>
      <c r="G74" s="36" t="s">
        <v>17</v>
      </c>
      <c r="H74" s="36">
        <v>50.4</v>
      </c>
      <c r="I74" s="45" t="s">
        <v>6</v>
      </c>
      <c r="J74" s="36" t="s">
        <v>97</v>
      </c>
      <c r="K74" s="50"/>
      <c r="L74" s="459"/>
      <c r="M74" s="80"/>
      <c r="N74" s="80"/>
      <c r="O74" s="80"/>
      <c r="P74" s="80"/>
      <c r="Q74" s="80"/>
      <c r="R74" s="80"/>
    </row>
    <row r="75" spans="1:18" s="42" customFormat="1">
      <c r="A75" s="340"/>
      <c r="B75" s="48"/>
      <c r="C75" s="48"/>
      <c r="D75" s="49"/>
      <c r="E75" s="40" t="s">
        <v>2</v>
      </c>
      <c r="F75" s="49">
        <v>2186</v>
      </c>
      <c r="G75" s="36" t="s">
        <v>120</v>
      </c>
      <c r="H75" s="36">
        <v>50</v>
      </c>
      <c r="I75" s="45" t="s">
        <v>6</v>
      </c>
      <c r="J75" s="36" t="s">
        <v>97</v>
      </c>
      <c r="K75" s="50"/>
      <c r="L75" s="459">
        <v>1787.5</v>
      </c>
      <c r="M75" s="80"/>
      <c r="N75" s="80"/>
      <c r="O75" s="80"/>
      <c r="P75" s="80"/>
      <c r="Q75" s="80"/>
      <c r="R75" s="80"/>
    </row>
    <row r="76" spans="1:18" s="42" customFormat="1">
      <c r="A76" s="340" t="s">
        <v>973</v>
      </c>
      <c r="B76" s="48">
        <v>44211</v>
      </c>
      <c r="C76" s="48">
        <v>44209</v>
      </c>
      <c r="D76" s="49">
        <v>5994</v>
      </c>
      <c r="E76" s="40" t="s">
        <v>2</v>
      </c>
      <c r="F76" s="49">
        <v>855</v>
      </c>
      <c r="G76" s="36" t="s">
        <v>38</v>
      </c>
      <c r="H76" s="36">
        <v>50</v>
      </c>
      <c r="I76" s="45" t="s">
        <v>6</v>
      </c>
      <c r="J76" s="36" t="s">
        <v>97</v>
      </c>
      <c r="K76" s="50"/>
      <c r="L76" s="459">
        <v>440</v>
      </c>
      <c r="M76" s="80"/>
      <c r="N76" s="80"/>
      <c r="O76" s="80"/>
      <c r="P76" s="80"/>
      <c r="Q76" s="80"/>
      <c r="R76" s="80"/>
    </row>
    <row r="77" spans="1:18" s="42" customFormat="1">
      <c r="A77" s="340" t="s">
        <v>791</v>
      </c>
      <c r="B77" s="48">
        <v>44211</v>
      </c>
      <c r="C77" s="48">
        <v>44209</v>
      </c>
      <c r="D77" s="49">
        <v>6001</v>
      </c>
      <c r="E77" s="40" t="s">
        <v>428</v>
      </c>
      <c r="F77" s="49">
        <v>1095</v>
      </c>
      <c r="G77" s="36" t="s">
        <v>47</v>
      </c>
      <c r="H77" s="36" t="s">
        <v>1066</v>
      </c>
      <c r="I77" s="45" t="s">
        <v>6</v>
      </c>
      <c r="J77" s="36" t="s">
        <v>97</v>
      </c>
      <c r="K77" s="50"/>
      <c r="L77" s="459">
        <v>113.6</v>
      </c>
      <c r="M77" s="80"/>
      <c r="N77" s="80"/>
      <c r="O77" s="80"/>
      <c r="P77" s="80"/>
      <c r="Q77" s="80"/>
      <c r="R77" s="80"/>
    </row>
    <row r="78" spans="1:18" s="42" customFormat="1">
      <c r="A78" s="340" t="s">
        <v>488</v>
      </c>
      <c r="B78" s="48">
        <v>44214</v>
      </c>
      <c r="C78" s="48">
        <v>44215</v>
      </c>
      <c r="D78" s="49">
        <v>6007</v>
      </c>
      <c r="E78" s="40" t="s">
        <v>2</v>
      </c>
      <c r="F78" s="49">
        <v>2762</v>
      </c>
      <c r="G78" s="36" t="s">
        <v>164</v>
      </c>
      <c r="H78" s="36">
        <v>100</v>
      </c>
      <c r="I78" s="45" t="s">
        <v>6</v>
      </c>
      <c r="J78" s="36" t="s">
        <v>97</v>
      </c>
      <c r="K78" s="50"/>
      <c r="L78" s="459">
        <v>430</v>
      </c>
      <c r="M78" s="80"/>
      <c r="N78" s="80"/>
      <c r="O78" s="80"/>
      <c r="P78" s="80"/>
      <c r="Q78" s="80"/>
      <c r="R78" s="80"/>
    </row>
    <row r="79" spans="1:18" s="42" customFormat="1">
      <c r="A79" s="340" t="s">
        <v>175</v>
      </c>
      <c r="B79" s="48">
        <v>44215</v>
      </c>
      <c r="C79" s="48">
        <v>44217</v>
      </c>
      <c r="D79" s="49">
        <v>6021</v>
      </c>
      <c r="E79" s="40" t="s">
        <v>2</v>
      </c>
      <c r="F79" s="49">
        <v>2264</v>
      </c>
      <c r="G79" s="36" t="s">
        <v>4</v>
      </c>
      <c r="H79" s="36">
        <v>60.2</v>
      </c>
      <c r="I79" s="45" t="s">
        <v>6</v>
      </c>
      <c r="J79" s="36" t="s">
        <v>97</v>
      </c>
      <c r="K79" s="50"/>
      <c r="L79" s="459">
        <v>1050</v>
      </c>
      <c r="M79" s="80"/>
      <c r="N79" s="80"/>
      <c r="O79" s="80"/>
      <c r="P79" s="80"/>
      <c r="Q79" s="80"/>
      <c r="R79" s="80"/>
    </row>
    <row r="80" spans="1:18" s="42" customFormat="1">
      <c r="A80" s="340" t="s">
        <v>383</v>
      </c>
      <c r="B80" s="48">
        <v>44215</v>
      </c>
      <c r="C80" s="48"/>
      <c r="D80" s="49">
        <v>6025</v>
      </c>
      <c r="E80" s="40" t="s">
        <v>2</v>
      </c>
      <c r="F80" s="49">
        <v>838</v>
      </c>
      <c r="G80" s="36" t="s">
        <v>5</v>
      </c>
      <c r="H80" s="36">
        <v>40</v>
      </c>
      <c r="I80" s="45" t="s">
        <v>6</v>
      </c>
      <c r="J80" s="36" t="s">
        <v>97</v>
      </c>
      <c r="K80" s="50"/>
      <c r="L80" s="459">
        <v>1400</v>
      </c>
      <c r="M80" s="80"/>
      <c r="N80" s="80"/>
      <c r="O80" s="80"/>
      <c r="P80" s="80"/>
      <c r="Q80" s="80"/>
      <c r="R80" s="80"/>
    </row>
    <row r="81" spans="1:18" s="42" customFormat="1">
      <c r="A81" s="340" t="s">
        <v>101</v>
      </c>
      <c r="B81" s="48">
        <v>44215</v>
      </c>
      <c r="C81" s="48">
        <v>44214</v>
      </c>
      <c r="D81" s="49">
        <v>6032</v>
      </c>
      <c r="E81" s="40" t="s">
        <v>2</v>
      </c>
      <c r="F81" s="49">
        <v>2740</v>
      </c>
      <c r="G81" s="36" t="s">
        <v>103</v>
      </c>
      <c r="H81" s="36">
        <v>19</v>
      </c>
      <c r="I81" s="45" t="s">
        <v>6</v>
      </c>
      <c r="J81" s="36" t="s">
        <v>97</v>
      </c>
      <c r="K81" s="50"/>
      <c r="L81" s="459">
        <v>281.2</v>
      </c>
      <c r="M81" s="80"/>
      <c r="N81" s="80"/>
      <c r="O81" s="80"/>
      <c r="P81" s="80"/>
      <c r="Q81" s="80"/>
      <c r="R81" s="80"/>
    </row>
    <row r="82" spans="1:18" s="42" customFormat="1">
      <c r="A82" s="340" t="s">
        <v>890</v>
      </c>
      <c r="B82" s="48">
        <v>44209</v>
      </c>
      <c r="C82" s="48">
        <v>44208</v>
      </c>
      <c r="D82" s="49">
        <v>6033</v>
      </c>
      <c r="E82" s="40" t="s">
        <v>2</v>
      </c>
      <c r="F82" s="49">
        <v>1468</v>
      </c>
      <c r="G82" s="36" t="s">
        <v>21</v>
      </c>
      <c r="H82" s="36">
        <v>15</v>
      </c>
      <c r="I82" s="45" t="s">
        <v>6</v>
      </c>
      <c r="J82" s="36" t="s">
        <v>97</v>
      </c>
      <c r="K82" s="50"/>
      <c r="L82" s="459">
        <v>625.95000000000005</v>
      </c>
      <c r="M82" s="80"/>
      <c r="N82" s="80"/>
      <c r="O82" s="80"/>
      <c r="P82" s="80"/>
      <c r="Q82" s="80"/>
      <c r="R82" s="80"/>
    </row>
    <row r="83" spans="1:18" s="44" customFormat="1">
      <c r="A83" s="340" t="s">
        <v>798</v>
      </c>
      <c r="B83" s="48">
        <v>44217</v>
      </c>
      <c r="C83" s="48">
        <v>44215</v>
      </c>
      <c r="D83" s="49">
        <v>5916</v>
      </c>
      <c r="E83" s="40" t="s">
        <v>2</v>
      </c>
      <c r="F83" s="49">
        <v>753</v>
      </c>
      <c r="G83" s="36" t="s">
        <v>1052</v>
      </c>
      <c r="H83" s="47" t="s">
        <v>882</v>
      </c>
      <c r="I83" s="45" t="s">
        <v>6</v>
      </c>
      <c r="J83" s="36" t="s">
        <v>97</v>
      </c>
      <c r="K83" s="50"/>
      <c r="L83" s="459">
        <v>156.94999999999999</v>
      </c>
      <c r="M83" s="246"/>
      <c r="N83" s="246"/>
      <c r="O83" s="246"/>
      <c r="P83" s="246"/>
      <c r="Q83" s="246"/>
      <c r="R83" s="246"/>
    </row>
    <row r="84" spans="1:18" s="38" customFormat="1">
      <c r="A84" s="239" t="s">
        <v>107</v>
      </c>
      <c r="B84" s="31">
        <v>44214</v>
      </c>
      <c r="C84" s="31">
        <v>44207</v>
      </c>
      <c r="D84" s="28">
        <v>5810</v>
      </c>
      <c r="E84" s="136" t="s">
        <v>2</v>
      </c>
      <c r="F84" s="28">
        <v>1467</v>
      </c>
      <c r="G84" s="9" t="s">
        <v>62</v>
      </c>
      <c r="H84" s="9" t="s">
        <v>919</v>
      </c>
      <c r="I84" s="25" t="s">
        <v>6</v>
      </c>
      <c r="J84" s="9" t="s">
        <v>749</v>
      </c>
      <c r="K84" s="22"/>
      <c r="L84" s="458">
        <v>119.52</v>
      </c>
      <c r="M84" s="473"/>
      <c r="N84" s="473"/>
      <c r="O84" s="473"/>
      <c r="P84" s="473"/>
      <c r="Q84" s="473"/>
      <c r="R84" s="473"/>
    </row>
    <row r="85" spans="1:18" s="42" customFormat="1">
      <c r="A85" s="340" t="s">
        <v>973</v>
      </c>
      <c r="B85" s="48">
        <v>44207</v>
      </c>
      <c r="C85" s="48">
        <v>44207</v>
      </c>
      <c r="D85" s="49">
        <v>6044</v>
      </c>
      <c r="E85" s="40" t="s">
        <v>2</v>
      </c>
      <c r="F85" s="49">
        <v>822</v>
      </c>
      <c r="G85" s="36" t="s">
        <v>19</v>
      </c>
      <c r="H85" s="36">
        <v>12</v>
      </c>
      <c r="I85" s="45" t="s">
        <v>6</v>
      </c>
      <c r="J85" s="36" t="s">
        <v>97</v>
      </c>
      <c r="K85" s="50"/>
      <c r="L85" s="459">
        <v>144</v>
      </c>
      <c r="M85" s="80"/>
      <c r="N85" s="80"/>
      <c r="O85" s="80"/>
      <c r="P85" s="80"/>
      <c r="Q85" s="80"/>
      <c r="R85" s="80"/>
    </row>
    <row r="86" spans="1:18" s="42" customFormat="1">
      <c r="A86" s="340"/>
      <c r="B86" s="48"/>
      <c r="C86" s="48"/>
      <c r="D86" s="49"/>
      <c r="E86" s="40" t="s">
        <v>2</v>
      </c>
      <c r="F86" s="49">
        <v>869</v>
      </c>
      <c r="G86" s="36" t="s">
        <v>16</v>
      </c>
      <c r="H86" s="36">
        <v>10</v>
      </c>
      <c r="I86" s="45" t="s">
        <v>6</v>
      </c>
      <c r="J86" s="36" t="s">
        <v>97</v>
      </c>
      <c r="K86" s="50"/>
      <c r="L86" s="459">
        <v>36</v>
      </c>
      <c r="M86" s="80"/>
      <c r="N86" s="80"/>
      <c r="O86" s="80"/>
      <c r="P86" s="80"/>
      <c r="Q86" s="80"/>
      <c r="R86" s="80"/>
    </row>
    <row r="87" spans="1:18" s="44" customFormat="1">
      <c r="A87" s="340" t="s">
        <v>1177</v>
      </c>
      <c r="B87" s="48">
        <v>44216</v>
      </c>
      <c r="C87" s="48">
        <v>44221</v>
      </c>
      <c r="D87" s="49">
        <v>5912</v>
      </c>
      <c r="E87" s="40" t="s">
        <v>2</v>
      </c>
      <c r="F87" s="49">
        <v>1007</v>
      </c>
      <c r="G87" s="36" t="s">
        <v>135</v>
      </c>
      <c r="H87" s="47">
        <v>30</v>
      </c>
      <c r="I87" s="45" t="s">
        <v>6</v>
      </c>
      <c r="J87" s="36" t="s">
        <v>1189</v>
      </c>
      <c r="K87" s="50"/>
      <c r="L87" s="459">
        <v>356</v>
      </c>
      <c r="M87" s="246"/>
      <c r="N87" s="246"/>
      <c r="O87" s="246"/>
      <c r="P87" s="246"/>
      <c r="Q87" s="246"/>
      <c r="R87" s="246"/>
    </row>
    <row r="88" spans="1:18" s="44" customFormat="1">
      <c r="A88" s="340" t="s">
        <v>375</v>
      </c>
      <c r="B88" s="48">
        <v>44216</v>
      </c>
      <c r="C88" s="48">
        <v>44216</v>
      </c>
      <c r="D88" s="49"/>
      <c r="E88" s="40" t="s">
        <v>40</v>
      </c>
      <c r="F88" s="49">
        <v>2115</v>
      </c>
      <c r="G88" s="36" t="s">
        <v>52</v>
      </c>
      <c r="H88" s="36">
        <v>198</v>
      </c>
      <c r="I88" s="45" t="s">
        <v>6</v>
      </c>
      <c r="J88" s="36" t="s">
        <v>97</v>
      </c>
      <c r="K88" s="50"/>
      <c r="L88" s="459"/>
      <c r="M88" s="246"/>
      <c r="N88" s="246"/>
      <c r="O88" s="246"/>
      <c r="P88" s="246"/>
      <c r="Q88" s="246"/>
      <c r="R88" s="246"/>
    </row>
    <row r="89" spans="1:18" s="44" customFormat="1">
      <c r="A89" s="340" t="s">
        <v>592</v>
      </c>
      <c r="B89" s="48">
        <v>44216</v>
      </c>
      <c r="C89" s="48">
        <v>44210</v>
      </c>
      <c r="D89" s="49">
        <v>6035</v>
      </c>
      <c r="E89" s="40" t="s">
        <v>2</v>
      </c>
      <c r="F89" s="49">
        <v>1087</v>
      </c>
      <c r="G89" s="36" t="s">
        <v>46</v>
      </c>
      <c r="H89" s="36">
        <v>50</v>
      </c>
      <c r="I89" s="45" t="s">
        <v>6</v>
      </c>
      <c r="J89" s="36" t="s">
        <v>97</v>
      </c>
      <c r="K89" s="50"/>
      <c r="L89" s="459">
        <v>525</v>
      </c>
      <c r="M89" s="246"/>
      <c r="N89" s="246"/>
      <c r="O89" s="246"/>
      <c r="P89" s="246"/>
      <c r="Q89" s="246"/>
      <c r="R89" s="246"/>
    </row>
    <row r="90" spans="1:18" s="44" customFormat="1">
      <c r="A90" s="340"/>
      <c r="B90" s="48"/>
      <c r="C90" s="48"/>
      <c r="D90" s="49"/>
      <c r="E90" s="40" t="s">
        <v>2</v>
      </c>
      <c r="F90" s="49">
        <v>2639</v>
      </c>
      <c r="G90" s="36" t="s">
        <v>142</v>
      </c>
      <c r="H90" s="36">
        <v>20</v>
      </c>
      <c r="I90" s="45" t="s">
        <v>6</v>
      </c>
      <c r="J90" s="36" t="s">
        <v>97</v>
      </c>
      <c r="K90" s="50"/>
      <c r="L90" s="459">
        <v>70</v>
      </c>
      <c r="M90" s="246"/>
      <c r="N90" s="246"/>
      <c r="O90" s="246"/>
      <c r="P90" s="246"/>
      <c r="Q90" s="246"/>
      <c r="R90" s="246"/>
    </row>
    <row r="91" spans="1:18" s="44" customFormat="1">
      <c r="A91" s="340" t="s">
        <v>86</v>
      </c>
      <c r="B91" s="48">
        <v>44217</v>
      </c>
      <c r="C91" s="48">
        <v>44216</v>
      </c>
      <c r="D91" s="49">
        <v>5729</v>
      </c>
      <c r="E91" s="40" t="s">
        <v>216</v>
      </c>
      <c r="F91" s="49">
        <v>2244</v>
      </c>
      <c r="G91" s="36" t="s">
        <v>17</v>
      </c>
      <c r="H91" s="36">
        <v>6.3</v>
      </c>
      <c r="I91" s="45" t="s">
        <v>6</v>
      </c>
      <c r="J91" s="36" t="s">
        <v>97</v>
      </c>
      <c r="K91" s="50"/>
      <c r="L91" s="459">
        <v>1348.6</v>
      </c>
      <c r="M91" s="246"/>
      <c r="N91" s="246"/>
      <c r="O91" s="246"/>
      <c r="P91" s="246"/>
      <c r="Q91" s="246"/>
      <c r="R91" s="246"/>
    </row>
    <row r="92" spans="1:18" s="44" customFormat="1">
      <c r="A92" s="340" t="s">
        <v>86</v>
      </c>
      <c r="B92" s="48">
        <v>44217</v>
      </c>
      <c r="C92" s="48"/>
      <c r="D92" s="49">
        <v>6046</v>
      </c>
      <c r="E92" s="40" t="s">
        <v>216</v>
      </c>
      <c r="F92" s="49">
        <v>1712</v>
      </c>
      <c r="G92" s="36" t="s">
        <v>19</v>
      </c>
      <c r="H92" s="36" t="s">
        <v>997</v>
      </c>
      <c r="I92" s="45" t="s">
        <v>6</v>
      </c>
      <c r="J92" s="36" t="s">
        <v>97</v>
      </c>
      <c r="K92" s="50"/>
      <c r="L92" s="459"/>
      <c r="M92" s="246"/>
      <c r="N92" s="246"/>
      <c r="O92" s="246"/>
      <c r="P92" s="246"/>
      <c r="Q92" s="246"/>
      <c r="R92" s="246"/>
    </row>
    <row r="93" spans="1:18" s="44" customFormat="1">
      <c r="A93" s="340"/>
      <c r="B93" s="48"/>
      <c r="C93" s="48"/>
      <c r="D93" s="49"/>
      <c r="E93" s="40" t="s">
        <v>216</v>
      </c>
      <c r="F93" s="49">
        <v>2244</v>
      </c>
      <c r="G93" s="36" t="s">
        <v>17</v>
      </c>
      <c r="H93" s="36" t="s">
        <v>944</v>
      </c>
      <c r="I93" s="45" t="s">
        <v>6</v>
      </c>
      <c r="J93" s="36" t="s">
        <v>97</v>
      </c>
      <c r="K93" s="50"/>
      <c r="L93" s="459">
        <v>1300</v>
      </c>
      <c r="M93" s="246"/>
      <c r="N93" s="246"/>
      <c r="O93" s="246"/>
      <c r="P93" s="246"/>
      <c r="Q93" s="246"/>
      <c r="R93" s="246"/>
    </row>
    <row r="94" spans="1:18" s="44" customFormat="1">
      <c r="A94" s="340" t="s">
        <v>1190</v>
      </c>
      <c r="B94" s="48">
        <v>44217</v>
      </c>
      <c r="C94" s="48">
        <v>44215</v>
      </c>
      <c r="D94" s="49">
        <v>6015</v>
      </c>
      <c r="E94" s="40" t="s">
        <v>2</v>
      </c>
      <c r="F94" s="49">
        <v>838</v>
      </c>
      <c r="G94" s="36" t="s">
        <v>5</v>
      </c>
      <c r="H94" s="36">
        <v>10</v>
      </c>
      <c r="I94" s="45" t="s">
        <v>6</v>
      </c>
      <c r="J94" s="36" t="s">
        <v>97</v>
      </c>
      <c r="K94" s="50"/>
      <c r="L94" s="459">
        <v>280</v>
      </c>
      <c r="M94" s="246"/>
      <c r="N94" s="246"/>
      <c r="O94" s="246"/>
      <c r="P94" s="246"/>
      <c r="Q94" s="246"/>
      <c r="R94" s="246"/>
    </row>
    <row r="95" spans="1:18" s="44" customFormat="1">
      <c r="A95" s="340" t="s">
        <v>514</v>
      </c>
      <c r="B95" s="48">
        <v>44218</v>
      </c>
      <c r="C95" s="48"/>
      <c r="D95" s="49">
        <v>6047</v>
      </c>
      <c r="E95" s="40" t="s">
        <v>7</v>
      </c>
      <c r="F95" s="49">
        <v>3334</v>
      </c>
      <c r="G95" s="36" t="s">
        <v>505</v>
      </c>
      <c r="H95" s="36">
        <v>60</v>
      </c>
      <c r="I95" s="45" t="s">
        <v>6</v>
      </c>
      <c r="J95" s="36" t="s">
        <v>97</v>
      </c>
      <c r="K95" s="50"/>
      <c r="L95" s="459"/>
      <c r="M95" s="246"/>
      <c r="N95" s="246"/>
      <c r="O95" s="246"/>
      <c r="P95" s="246"/>
      <c r="Q95" s="246"/>
      <c r="R95" s="246"/>
    </row>
    <row r="96" spans="1:18" s="44" customFormat="1">
      <c r="A96" s="340"/>
      <c r="B96" s="48"/>
      <c r="C96" s="48"/>
      <c r="D96" s="49"/>
      <c r="E96" s="40" t="s">
        <v>2</v>
      </c>
      <c r="F96" s="49">
        <v>855</v>
      </c>
      <c r="G96" s="36" t="s">
        <v>38</v>
      </c>
      <c r="H96" s="36">
        <v>8</v>
      </c>
      <c r="I96" s="45" t="s">
        <v>6</v>
      </c>
      <c r="J96" s="36" t="s">
        <v>97</v>
      </c>
      <c r="K96" s="50"/>
      <c r="L96" s="459"/>
      <c r="M96" s="246"/>
      <c r="N96" s="246"/>
      <c r="O96" s="246"/>
      <c r="P96" s="246"/>
      <c r="Q96" s="246"/>
      <c r="R96" s="246"/>
    </row>
    <row r="97" spans="1:18" s="44" customFormat="1">
      <c r="A97" s="340"/>
      <c r="B97" s="48"/>
      <c r="C97" s="48"/>
      <c r="D97" s="49"/>
      <c r="E97" s="40" t="s">
        <v>2</v>
      </c>
      <c r="F97" s="49">
        <v>1397</v>
      </c>
      <c r="G97" s="36" t="s">
        <v>22</v>
      </c>
      <c r="H97" s="36">
        <v>10</v>
      </c>
      <c r="I97" s="45" t="s">
        <v>6</v>
      </c>
      <c r="J97" s="36" t="s">
        <v>97</v>
      </c>
      <c r="K97" s="50"/>
      <c r="L97" s="459"/>
      <c r="M97" s="246"/>
      <c r="N97" s="246"/>
      <c r="O97" s="246"/>
      <c r="P97" s="246"/>
      <c r="Q97" s="246"/>
      <c r="R97" s="246"/>
    </row>
    <row r="98" spans="1:18" s="44" customFormat="1">
      <c r="A98" s="340"/>
      <c r="B98" s="48"/>
      <c r="C98" s="48"/>
      <c r="D98" s="49"/>
      <c r="E98" s="40" t="s">
        <v>2</v>
      </c>
      <c r="F98" s="49">
        <v>885</v>
      </c>
      <c r="G98" s="36" t="s">
        <v>32</v>
      </c>
      <c r="H98" s="36">
        <v>2.8</v>
      </c>
      <c r="I98" s="45" t="s">
        <v>6</v>
      </c>
      <c r="J98" s="36" t="s">
        <v>97</v>
      </c>
      <c r="K98" s="50"/>
      <c r="L98" s="459"/>
      <c r="M98" s="246"/>
      <c r="N98" s="246"/>
      <c r="O98" s="246"/>
      <c r="P98" s="246"/>
      <c r="Q98" s="246"/>
      <c r="R98" s="246"/>
    </row>
    <row r="99" spans="1:18" s="44" customFormat="1">
      <c r="A99" s="340"/>
      <c r="B99" s="48"/>
      <c r="C99" s="48"/>
      <c r="D99" s="49"/>
      <c r="E99" s="40" t="s">
        <v>2</v>
      </c>
      <c r="F99" s="49">
        <v>869</v>
      </c>
      <c r="G99" s="36" t="s">
        <v>16</v>
      </c>
      <c r="H99" s="36">
        <v>20</v>
      </c>
      <c r="I99" s="45" t="s">
        <v>6</v>
      </c>
      <c r="J99" s="36" t="s">
        <v>97</v>
      </c>
      <c r="K99" s="50"/>
      <c r="L99" s="459"/>
      <c r="M99" s="246"/>
      <c r="N99" s="246"/>
      <c r="O99" s="246"/>
      <c r="P99" s="246"/>
      <c r="Q99" s="246"/>
      <c r="R99" s="246"/>
    </row>
    <row r="100" spans="1:18" s="44" customFormat="1">
      <c r="A100" s="340"/>
      <c r="B100" s="48"/>
      <c r="C100" s="48"/>
      <c r="D100" s="49"/>
      <c r="E100" s="40" t="s">
        <v>2</v>
      </c>
      <c r="F100" s="49">
        <v>3234</v>
      </c>
      <c r="G100" s="36" t="s">
        <v>30</v>
      </c>
      <c r="H100" s="36">
        <v>14</v>
      </c>
      <c r="I100" s="45" t="s">
        <v>6</v>
      </c>
      <c r="J100" s="36" t="s">
        <v>97</v>
      </c>
      <c r="K100" s="50"/>
      <c r="L100" s="459"/>
      <c r="M100" s="246"/>
      <c r="N100" s="246"/>
      <c r="O100" s="246"/>
      <c r="P100" s="246"/>
      <c r="Q100" s="246"/>
      <c r="R100" s="246"/>
    </row>
    <row r="101" spans="1:18" s="44" customFormat="1">
      <c r="A101" s="340"/>
      <c r="B101" s="48"/>
      <c r="C101" s="48"/>
      <c r="D101" s="49"/>
      <c r="E101" s="40" t="s">
        <v>2</v>
      </c>
      <c r="F101" s="49">
        <v>1786</v>
      </c>
      <c r="G101" s="36" t="s">
        <v>1201</v>
      </c>
      <c r="H101" s="36">
        <v>40</v>
      </c>
      <c r="I101" s="45" t="s">
        <v>6</v>
      </c>
      <c r="J101" s="36" t="s">
        <v>97</v>
      </c>
      <c r="K101" s="50"/>
      <c r="L101" s="459">
        <v>2067.64</v>
      </c>
      <c r="M101" s="246"/>
      <c r="N101" s="246"/>
      <c r="O101" s="246"/>
      <c r="P101" s="246"/>
      <c r="Q101" s="246"/>
      <c r="R101" s="246"/>
    </row>
    <row r="102" spans="1:18" s="44" customFormat="1">
      <c r="A102" s="340" t="s">
        <v>592</v>
      </c>
      <c r="B102" s="48">
        <v>44218</v>
      </c>
      <c r="C102" s="48"/>
      <c r="D102" s="49">
        <v>5649</v>
      </c>
      <c r="E102" s="40" t="s">
        <v>2</v>
      </c>
      <c r="F102" s="49">
        <v>1087</v>
      </c>
      <c r="G102" s="36" t="s">
        <v>46</v>
      </c>
      <c r="H102" s="36">
        <v>5</v>
      </c>
      <c r="I102" s="45" t="s">
        <v>6</v>
      </c>
      <c r="J102" s="36" t="s">
        <v>97</v>
      </c>
      <c r="K102" s="50"/>
      <c r="L102" s="459">
        <v>106.09</v>
      </c>
      <c r="M102" s="246"/>
      <c r="N102" s="246"/>
      <c r="O102" s="246"/>
      <c r="P102" s="246"/>
      <c r="Q102" s="246"/>
      <c r="R102" s="246"/>
    </row>
    <row r="103" spans="1:18" s="44" customFormat="1">
      <c r="A103" s="340" t="s">
        <v>767</v>
      </c>
      <c r="B103" s="48">
        <v>44218</v>
      </c>
      <c r="C103" s="48">
        <v>44209</v>
      </c>
      <c r="D103" s="49">
        <v>6056</v>
      </c>
      <c r="E103" s="40" t="s">
        <v>428</v>
      </c>
      <c r="F103" s="49">
        <v>2468</v>
      </c>
      <c r="G103" s="36" t="s">
        <v>63</v>
      </c>
      <c r="H103" s="36">
        <v>2</v>
      </c>
      <c r="I103" s="45" t="s">
        <v>6</v>
      </c>
      <c r="J103" s="36" t="s">
        <v>97</v>
      </c>
      <c r="K103" s="50"/>
      <c r="L103" s="459">
        <v>216.98</v>
      </c>
      <c r="M103" s="246"/>
      <c r="N103" s="246"/>
      <c r="O103" s="246"/>
      <c r="P103" s="246"/>
      <c r="Q103" s="246"/>
      <c r="R103" s="246"/>
    </row>
    <row r="104" spans="1:18" s="44" customFormat="1">
      <c r="A104" s="340" t="s">
        <v>775</v>
      </c>
      <c r="B104" s="48">
        <v>44207</v>
      </c>
      <c r="C104" s="48">
        <v>44203</v>
      </c>
      <c r="D104" s="49">
        <v>5760</v>
      </c>
      <c r="E104" s="40" t="s">
        <v>428</v>
      </c>
      <c r="F104" s="49">
        <v>2172</v>
      </c>
      <c r="G104" s="49" t="s">
        <v>16</v>
      </c>
      <c r="H104" s="47">
        <v>30</v>
      </c>
      <c r="I104" s="45" t="s">
        <v>6</v>
      </c>
      <c r="J104" s="36" t="s">
        <v>97</v>
      </c>
      <c r="K104" s="50"/>
      <c r="L104" s="459">
        <v>1070</v>
      </c>
      <c r="M104" s="246"/>
      <c r="N104" s="246"/>
      <c r="O104" s="246"/>
      <c r="P104" s="246"/>
      <c r="Q104" s="246"/>
      <c r="R104" s="246"/>
    </row>
    <row r="105" spans="1:18" s="44" customFormat="1">
      <c r="A105" s="340" t="s">
        <v>906</v>
      </c>
      <c r="B105" s="48">
        <v>44223</v>
      </c>
      <c r="C105" s="48">
        <v>44223</v>
      </c>
      <c r="D105" s="49">
        <v>6041</v>
      </c>
      <c r="E105" s="40" t="s">
        <v>428</v>
      </c>
      <c r="F105" s="49">
        <v>3414</v>
      </c>
      <c r="G105" s="36" t="s">
        <v>47</v>
      </c>
      <c r="H105" s="36">
        <v>10</v>
      </c>
      <c r="I105" s="45" t="s">
        <v>6</v>
      </c>
      <c r="J105" s="36" t="s">
        <v>97</v>
      </c>
      <c r="K105" s="50" t="s">
        <v>1193</v>
      </c>
      <c r="L105" s="459">
        <v>1728</v>
      </c>
      <c r="M105" s="246"/>
      <c r="N105" s="246"/>
      <c r="O105" s="246"/>
      <c r="P105" s="246"/>
      <c r="Q105" s="246"/>
      <c r="R105" s="246"/>
    </row>
    <row r="106" spans="1:18" s="44" customFormat="1">
      <c r="A106" s="340" t="s">
        <v>779</v>
      </c>
      <c r="B106" s="48">
        <v>44221</v>
      </c>
      <c r="C106" s="48">
        <v>44217</v>
      </c>
      <c r="D106" s="49">
        <v>6066</v>
      </c>
      <c r="E106" s="40" t="s">
        <v>2</v>
      </c>
      <c r="F106" s="49">
        <v>753</v>
      </c>
      <c r="G106" s="36" t="s">
        <v>47</v>
      </c>
      <c r="H106" s="36">
        <v>20</v>
      </c>
      <c r="I106" s="45" t="s">
        <v>6</v>
      </c>
      <c r="J106" s="36" t="s">
        <v>97</v>
      </c>
      <c r="K106" s="50"/>
      <c r="L106" s="459">
        <v>520</v>
      </c>
      <c r="M106" s="246"/>
      <c r="N106" s="246"/>
      <c r="O106" s="246"/>
      <c r="P106" s="246"/>
      <c r="Q106" s="246"/>
      <c r="R106" s="246"/>
    </row>
    <row r="107" spans="1:18" s="44" customFormat="1">
      <c r="A107" s="340" t="s">
        <v>383</v>
      </c>
      <c r="B107" s="48">
        <v>44209</v>
      </c>
      <c r="C107" s="48">
        <v>44209</v>
      </c>
      <c r="D107" s="49">
        <v>6070</v>
      </c>
      <c r="E107" s="40" t="s">
        <v>2</v>
      </c>
      <c r="F107" s="49">
        <v>838</v>
      </c>
      <c r="G107" s="36" t="s">
        <v>5</v>
      </c>
      <c r="H107" s="36">
        <v>10</v>
      </c>
      <c r="I107" s="45" t="s">
        <v>6</v>
      </c>
      <c r="J107" s="36" t="s">
        <v>97</v>
      </c>
      <c r="K107" s="50"/>
      <c r="L107" s="459">
        <v>280</v>
      </c>
      <c r="M107" s="246"/>
      <c r="N107" s="246"/>
      <c r="O107" s="246"/>
      <c r="P107" s="246"/>
      <c r="Q107" s="246"/>
      <c r="R107" s="246"/>
    </row>
    <row r="108" spans="1:18" s="44" customFormat="1">
      <c r="A108" s="340" t="s">
        <v>480</v>
      </c>
      <c r="B108" s="48">
        <v>44214</v>
      </c>
      <c r="C108" s="48">
        <v>44214</v>
      </c>
      <c r="D108" s="49">
        <v>6069</v>
      </c>
      <c r="E108" s="40" t="s">
        <v>2</v>
      </c>
      <c r="F108" s="49">
        <v>1106</v>
      </c>
      <c r="G108" s="36" t="s">
        <v>18</v>
      </c>
      <c r="H108" s="36">
        <v>15</v>
      </c>
      <c r="I108" s="45" t="s">
        <v>6</v>
      </c>
      <c r="J108" s="36" t="s">
        <v>97</v>
      </c>
      <c r="K108" s="50"/>
      <c r="L108" s="459">
        <v>300</v>
      </c>
      <c r="M108" s="246"/>
      <c r="N108" s="246"/>
      <c r="O108" s="246"/>
      <c r="P108" s="246"/>
      <c r="Q108" s="246"/>
      <c r="R108" s="246"/>
    </row>
    <row r="109" spans="1:18" s="44" customFormat="1">
      <c r="A109" s="340" t="s">
        <v>111</v>
      </c>
      <c r="B109" s="48">
        <v>44221</v>
      </c>
      <c r="C109" s="48">
        <v>44221</v>
      </c>
      <c r="D109" s="49">
        <v>6082</v>
      </c>
      <c r="E109" s="40" t="s">
        <v>2</v>
      </c>
      <c r="F109" s="49">
        <v>869</v>
      </c>
      <c r="G109" s="36" t="s">
        <v>16</v>
      </c>
      <c r="H109" s="36">
        <v>100</v>
      </c>
      <c r="I109" s="45" t="s">
        <v>6</v>
      </c>
      <c r="J109" s="36" t="s">
        <v>97</v>
      </c>
      <c r="K109" s="50"/>
      <c r="L109" s="459">
        <v>380</v>
      </c>
      <c r="M109" s="246"/>
      <c r="N109" s="246"/>
      <c r="O109" s="246"/>
      <c r="P109" s="246"/>
      <c r="Q109" s="246"/>
      <c r="R109" s="246"/>
    </row>
    <row r="110" spans="1:18" s="44" customFormat="1">
      <c r="A110" s="340" t="s">
        <v>1007</v>
      </c>
      <c r="B110" s="48">
        <v>44221</v>
      </c>
      <c r="C110" s="48">
        <v>44222</v>
      </c>
      <c r="D110" s="49">
        <v>6083</v>
      </c>
      <c r="E110" s="40" t="s">
        <v>7</v>
      </c>
      <c r="F110" s="49">
        <v>2727</v>
      </c>
      <c r="G110" s="36" t="s">
        <v>15</v>
      </c>
      <c r="H110" s="36">
        <v>15</v>
      </c>
      <c r="I110" s="45" t="s">
        <v>6</v>
      </c>
      <c r="J110" s="36" t="s">
        <v>97</v>
      </c>
      <c r="K110" s="50"/>
      <c r="L110" s="459">
        <v>157.5</v>
      </c>
      <c r="M110" s="246"/>
      <c r="N110" s="246"/>
      <c r="O110" s="246"/>
      <c r="P110" s="246"/>
      <c r="Q110" s="246"/>
      <c r="R110" s="246"/>
    </row>
    <row r="111" spans="1:18" s="44" customFormat="1">
      <c r="A111" s="340"/>
      <c r="B111" s="48"/>
      <c r="C111" s="48"/>
      <c r="D111" s="49"/>
      <c r="E111" s="40" t="s">
        <v>7</v>
      </c>
      <c r="F111" s="49">
        <v>1483</v>
      </c>
      <c r="G111" s="36" t="s">
        <v>5</v>
      </c>
      <c r="H111" s="36">
        <v>3</v>
      </c>
      <c r="I111" s="45" t="s">
        <v>6</v>
      </c>
      <c r="J111" s="36" t="s">
        <v>97</v>
      </c>
      <c r="K111" s="50"/>
      <c r="L111" s="459">
        <v>121.5</v>
      </c>
      <c r="M111" s="246"/>
      <c r="N111" s="246"/>
      <c r="O111" s="246"/>
      <c r="P111" s="246"/>
      <c r="Q111" s="246"/>
      <c r="R111" s="246"/>
    </row>
    <row r="112" spans="1:18" s="44" customFormat="1">
      <c r="A112" s="340" t="s">
        <v>383</v>
      </c>
      <c r="B112" s="48">
        <v>44221</v>
      </c>
      <c r="C112" s="48">
        <v>44221</v>
      </c>
      <c r="D112" s="49">
        <v>6086</v>
      </c>
      <c r="E112" s="40" t="s">
        <v>428</v>
      </c>
      <c r="F112" s="49">
        <v>3416</v>
      </c>
      <c r="G112" s="36" t="s">
        <v>21</v>
      </c>
      <c r="H112" s="36">
        <v>20</v>
      </c>
      <c r="I112" s="45" t="s">
        <v>6</v>
      </c>
      <c r="J112" s="36" t="s">
        <v>97</v>
      </c>
      <c r="K112" s="50"/>
      <c r="L112" s="459">
        <v>1673.4</v>
      </c>
      <c r="M112" s="246"/>
      <c r="N112" s="246"/>
      <c r="O112" s="246"/>
      <c r="P112" s="246"/>
      <c r="Q112" s="246"/>
      <c r="R112" s="246"/>
    </row>
    <row r="113" spans="1:18" s="44" customFormat="1">
      <c r="A113" s="340" t="s">
        <v>101</v>
      </c>
      <c r="B113" s="48">
        <v>44221</v>
      </c>
      <c r="C113" s="48">
        <v>44218</v>
      </c>
      <c r="D113" s="49">
        <v>6091</v>
      </c>
      <c r="E113" s="40" t="s">
        <v>2</v>
      </c>
      <c r="F113" s="49">
        <v>2740</v>
      </c>
      <c r="G113" s="36" t="s">
        <v>103</v>
      </c>
      <c r="H113" s="36">
        <v>54</v>
      </c>
      <c r="I113" s="45" t="s">
        <v>6</v>
      </c>
      <c r="J113" s="36" t="s">
        <v>97</v>
      </c>
      <c r="K113" s="50"/>
      <c r="L113" s="459">
        <v>799.2</v>
      </c>
      <c r="M113" s="246"/>
      <c r="N113" s="246"/>
      <c r="O113" s="246"/>
      <c r="P113" s="246"/>
      <c r="Q113" s="246"/>
      <c r="R113" s="246"/>
    </row>
    <row r="114" spans="1:18" s="44" customFormat="1">
      <c r="A114" s="340" t="s">
        <v>848</v>
      </c>
      <c r="B114" s="48">
        <v>44222</v>
      </c>
      <c r="C114" s="48">
        <v>44222</v>
      </c>
      <c r="D114" s="49">
        <v>6097</v>
      </c>
      <c r="E114" s="40" t="s">
        <v>7</v>
      </c>
      <c r="F114" s="49">
        <v>2172</v>
      </c>
      <c r="G114" s="36" t="s">
        <v>16</v>
      </c>
      <c r="H114" s="36">
        <v>15</v>
      </c>
      <c r="I114" s="45" t="s">
        <v>6</v>
      </c>
      <c r="J114" s="36" t="s">
        <v>97</v>
      </c>
      <c r="K114" s="50"/>
      <c r="L114" s="459"/>
      <c r="M114" s="246"/>
      <c r="N114" s="246"/>
      <c r="O114" s="246"/>
      <c r="P114" s="246"/>
      <c r="Q114" s="246"/>
      <c r="R114" s="246"/>
    </row>
    <row r="115" spans="1:18" s="44" customFormat="1">
      <c r="A115" s="340"/>
      <c r="B115" s="48"/>
      <c r="C115" s="48"/>
      <c r="D115" s="49"/>
      <c r="E115" s="40" t="s">
        <v>428</v>
      </c>
      <c r="F115" s="49">
        <v>2560</v>
      </c>
      <c r="G115" s="36" t="s">
        <v>5</v>
      </c>
      <c r="H115" s="36">
        <v>1</v>
      </c>
      <c r="I115" s="45" t="s">
        <v>6</v>
      </c>
      <c r="J115" s="36" t="s">
        <v>97</v>
      </c>
      <c r="K115" s="50"/>
      <c r="L115" s="459">
        <v>363.5</v>
      </c>
      <c r="M115" s="246"/>
      <c r="N115" s="246"/>
      <c r="O115" s="246"/>
      <c r="P115" s="246"/>
      <c r="Q115" s="246"/>
      <c r="R115" s="246"/>
    </row>
    <row r="116" spans="1:18" s="44" customFormat="1">
      <c r="A116" s="340" t="s">
        <v>160</v>
      </c>
      <c r="B116" s="48">
        <v>44222</v>
      </c>
      <c r="C116" s="48">
        <v>44222</v>
      </c>
      <c r="D116" s="49">
        <v>6098</v>
      </c>
      <c r="E116" s="40" t="s">
        <v>671</v>
      </c>
      <c r="F116" s="49">
        <v>3016</v>
      </c>
      <c r="G116" s="36" t="s">
        <v>22</v>
      </c>
      <c r="H116" s="36">
        <v>30</v>
      </c>
      <c r="I116" s="45" t="s">
        <v>6</v>
      </c>
      <c r="J116" s="36" t="s">
        <v>97</v>
      </c>
      <c r="K116" s="50"/>
      <c r="L116" s="459">
        <v>342</v>
      </c>
      <c r="M116" s="246"/>
      <c r="N116" s="246"/>
      <c r="O116" s="246"/>
      <c r="P116" s="246"/>
      <c r="Q116" s="246"/>
      <c r="R116" s="246"/>
    </row>
    <row r="117" spans="1:18" s="44" customFormat="1">
      <c r="A117" s="340"/>
      <c r="B117" s="48"/>
      <c r="C117" s="48"/>
      <c r="D117" s="49"/>
      <c r="E117" s="40" t="s">
        <v>2</v>
      </c>
      <c r="F117" s="49">
        <v>1545</v>
      </c>
      <c r="G117" s="36" t="s">
        <v>36</v>
      </c>
      <c r="H117" s="36">
        <v>10</v>
      </c>
      <c r="I117" s="45" t="s">
        <v>6</v>
      </c>
      <c r="J117" s="36" t="s">
        <v>97</v>
      </c>
      <c r="K117" s="50"/>
      <c r="L117" s="459">
        <v>364</v>
      </c>
      <c r="M117" s="246"/>
      <c r="N117" s="246"/>
      <c r="O117" s="246"/>
      <c r="P117" s="246"/>
      <c r="Q117" s="246"/>
      <c r="R117" s="246"/>
    </row>
    <row r="118" spans="1:18">
      <c r="A118" s="340" t="s">
        <v>108</v>
      </c>
      <c r="B118" s="48">
        <v>44223</v>
      </c>
      <c r="C118" s="48">
        <v>44224</v>
      </c>
      <c r="D118" s="49">
        <v>6106</v>
      </c>
      <c r="E118" s="40" t="s">
        <v>2</v>
      </c>
      <c r="F118" s="49">
        <v>838</v>
      </c>
      <c r="G118" s="36" t="s">
        <v>5</v>
      </c>
      <c r="H118" s="36">
        <v>7</v>
      </c>
      <c r="I118" s="45" t="s">
        <v>6</v>
      </c>
      <c r="J118" s="36" t="s">
        <v>97</v>
      </c>
      <c r="K118" s="50"/>
      <c r="L118" s="459">
        <v>196</v>
      </c>
      <c r="M118" s="16"/>
    </row>
    <row r="119" spans="1:18">
      <c r="A119" s="340" t="s">
        <v>1198</v>
      </c>
      <c r="B119" s="48">
        <v>44223</v>
      </c>
      <c r="C119" s="48">
        <v>44223</v>
      </c>
      <c r="D119" s="49">
        <v>6109</v>
      </c>
      <c r="E119" s="40" t="s">
        <v>216</v>
      </c>
      <c r="F119" s="49">
        <v>2908</v>
      </c>
      <c r="G119" s="36" t="s">
        <v>22</v>
      </c>
      <c r="H119" s="36" t="s">
        <v>849</v>
      </c>
      <c r="I119" s="45" t="s">
        <v>6</v>
      </c>
      <c r="J119" s="36" t="s">
        <v>97</v>
      </c>
      <c r="K119" s="21" t="s">
        <v>8</v>
      </c>
      <c r="L119" s="459">
        <v>108.75</v>
      </c>
    </row>
    <row r="120" spans="1:18" s="44" customFormat="1">
      <c r="A120" s="340" t="s">
        <v>393</v>
      </c>
      <c r="B120" s="48">
        <v>44223</v>
      </c>
      <c r="C120" s="48">
        <v>44215</v>
      </c>
      <c r="D120" s="49">
        <v>6114</v>
      </c>
      <c r="E120" s="40" t="s">
        <v>2</v>
      </c>
      <c r="F120" s="49">
        <v>838</v>
      </c>
      <c r="G120" s="36" t="s">
        <v>5</v>
      </c>
      <c r="H120" s="36">
        <v>4</v>
      </c>
      <c r="I120" s="45" t="s">
        <v>6</v>
      </c>
      <c r="J120" s="36" t="s">
        <v>97</v>
      </c>
      <c r="K120" s="50"/>
      <c r="L120" s="459">
        <v>94</v>
      </c>
      <c r="M120" s="246"/>
      <c r="N120" s="246"/>
      <c r="O120" s="246"/>
      <c r="P120" s="246"/>
      <c r="Q120" s="246"/>
      <c r="R120" s="246"/>
    </row>
    <row r="121" spans="1:18" s="44" customFormat="1">
      <c r="A121" s="340" t="s">
        <v>411</v>
      </c>
      <c r="B121" s="48">
        <v>44223</v>
      </c>
      <c r="C121" s="48">
        <v>44222</v>
      </c>
      <c r="D121" s="49">
        <v>6107</v>
      </c>
      <c r="E121" s="40" t="s">
        <v>2</v>
      </c>
      <c r="F121" s="49">
        <v>1397</v>
      </c>
      <c r="G121" s="36" t="s">
        <v>22</v>
      </c>
      <c r="H121" s="36">
        <v>10</v>
      </c>
      <c r="I121" s="45" t="s">
        <v>6</v>
      </c>
      <c r="J121" s="36" t="s">
        <v>97</v>
      </c>
      <c r="K121" s="50"/>
      <c r="L121" s="459"/>
      <c r="M121" s="246"/>
      <c r="N121" s="246"/>
      <c r="O121" s="246"/>
      <c r="P121" s="246"/>
      <c r="Q121" s="246"/>
      <c r="R121" s="246"/>
    </row>
    <row r="122" spans="1:18" s="44" customFormat="1">
      <c r="A122" s="340"/>
      <c r="B122" s="48"/>
      <c r="C122" s="48"/>
      <c r="D122" s="49"/>
      <c r="E122" s="40" t="s">
        <v>2</v>
      </c>
      <c r="F122" s="49">
        <v>879</v>
      </c>
      <c r="G122" s="36" t="s">
        <v>17</v>
      </c>
      <c r="H122" s="36" t="s">
        <v>882</v>
      </c>
      <c r="I122" s="45" t="s">
        <v>6</v>
      </c>
      <c r="J122" s="36" t="s">
        <v>97</v>
      </c>
      <c r="K122" s="50"/>
      <c r="L122" s="459"/>
      <c r="M122" s="246"/>
      <c r="N122" s="246"/>
      <c r="O122" s="246"/>
      <c r="P122" s="246"/>
      <c r="Q122" s="246"/>
      <c r="R122" s="246"/>
    </row>
    <row r="123" spans="1:18" s="43" customFormat="1">
      <c r="A123" s="341"/>
      <c r="B123" s="32">
        <v>44225</v>
      </c>
      <c r="C123" s="32">
        <v>44225</v>
      </c>
      <c r="D123" s="33"/>
      <c r="E123" s="34" t="s">
        <v>7</v>
      </c>
      <c r="F123" s="33">
        <v>2844</v>
      </c>
      <c r="G123" s="19" t="s">
        <v>208</v>
      </c>
      <c r="H123" s="19">
        <v>10</v>
      </c>
      <c r="I123" s="35" t="s">
        <v>6</v>
      </c>
      <c r="J123" s="19" t="s">
        <v>749</v>
      </c>
      <c r="K123" s="21"/>
      <c r="L123" s="464">
        <v>306</v>
      </c>
      <c r="M123" s="249"/>
      <c r="N123" s="249"/>
      <c r="O123" s="247"/>
      <c r="P123" s="247"/>
      <c r="Q123" s="247"/>
      <c r="R123" s="247"/>
    </row>
    <row r="124" spans="1:18" s="44" customFormat="1">
      <c r="A124" s="340" t="s">
        <v>973</v>
      </c>
      <c r="B124" s="48">
        <v>44223</v>
      </c>
      <c r="C124" s="48">
        <v>44223</v>
      </c>
      <c r="D124" s="49">
        <v>6116</v>
      </c>
      <c r="E124" s="40" t="s">
        <v>2</v>
      </c>
      <c r="F124" s="49">
        <v>1869</v>
      </c>
      <c r="G124" s="36" t="s">
        <v>15</v>
      </c>
      <c r="H124" s="36">
        <v>150</v>
      </c>
      <c r="I124" s="45" t="s">
        <v>6</v>
      </c>
      <c r="J124" s="36" t="s">
        <v>97</v>
      </c>
      <c r="K124" s="50"/>
      <c r="L124" s="459">
        <v>555</v>
      </c>
      <c r="M124" s="246"/>
      <c r="N124" s="246"/>
      <c r="O124" s="246"/>
      <c r="P124" s="246"/>
      <c r="Q124" s="246"/>
      <c r="R124" s="246"/>
    </row>
    <row r="125" spans="1:18" s="44" customFormat="1">
      <c r="A125" s="340" t="s">
        <v>973</v>
      </c>
      <c r="B125" s="48">
        <v>44223</v>
      </c>
      <c r="C125" s="48">
        <v>44224</v>
      </c>
      <c r="D125" s="49">
        <v>6115</v>
      </c>
      <c r="E125" s="40" t="s">
        <v>2</v>
      </c>
      <c r="F125" s="49">
        <v>869</v>
      </c>
      <c r="G125" s="36" t="s">
        <v>16</v>
      </c>
      <c r="H125" s="36">
        <v>200</v>
      </c>
      <c r="I125" s="45" t="s">
        <v>6</v>
      </c>
      <c r="J125" s="36" t="s">
        <v>97</v>
      </c>
      <c r="K125" s="50"/>
      <c r="L125" s="459">
        <v>760</v>
      </c>
      <c r="M125" s="246"/>
      <c r="N125" s="246"/>
      <c r="O125" s="246"/>
      <c r="P125" s="246"/>
      <c r="Q125" s="246"/>
      <c r="R125" s="246"/>
    </row>
    <row r="126" spans="1:18" s="44" customFormat="1">
      <c r="A126" s="340" t="s">
        <v>137</v>
      </c>
      <c r="B126" s="48">
        <v>44224</v>
      </c>
      <c r="C126" s="48">
        <v>44222</v>
      </c>
      <c r="D126" s="49">
        <v>6123</v>
      </c>
      <c r="E126" s="40" t="s">
        <v>2</v>
      </c>
      <c r="F126" s="49">
        <v>3302</v>
      </c>
      <c r="G126" s="36" t="s">
        <v>15</v>
      </c>
      <c r="H126" s="36">
        <v>100</v>
      </c>
      <c r="I126" s="45" t="s">
        <v>6</v>
      </c>
      <c r="J126" s="36" t="s">
        <v>97</v>
      </c>
      <c r="K126" s="50"/>
      <c r="L126" s="459">
        <v>407</v>
      </c>
      <c r="M126" s="246"/>
      <c r="N126" s="246"/>
      <c r="O126" s="246"/>
      <c r="P126" s="246"/>
      <c r="Q126" s="246"/>
      <c r="R126" s="246"/>
    </row>
    <row r="127" spans="1:18" s="44" customFormat="1">
      <c r="A127" s="340" t="s">
        <v>1198</v>
      </c>
      <c r="B127" s="48">
        <v>44223</v>
      </c>
      <c r="C127" s="48">
        <v>44223</v>
      </c>
      <c r="D127" s="49">
        <v>6109</v>
      </c>
      <c r="E127" s="40" t="s">
        <v>2</v>
      </c>
      <c r="F127" s="49">
        <v>1397</v>
      </c>
      <c r="G127" s="36" t="s">
        <v>22</v>
      </c>
      <c r="H127" s="36">
        <v>7.5</v>
      </c>
      <c r="I127" s="45" t="s">
        <v>6</v>
      </c>
      <c r="J127" s="36" t="s">
        <v>97</v>
      </c>
      <c r="K127" s="50"/>
      <c r="L127" s="459">
        <v>108.75</v>
      </c>
      <c r="M127" s="246"/>
      <c r="N127" s="246"/>
      <c r="O127" s="246"/>
      <c r="P127" s="246"/>
      <c r="Q127" s="246"/>
      <c r="R127" s="246"/>
    </row>
    <row r="128" spans="1:18" s="44" customFormat="1">
      <c r="A128" s="340" t="s">
        <v>1112</v>
      </c>
      <c r="B128" s="48">
        <v>44218</v>
      </c>
      <c r="C128" s="48">
        <v>44217</v>
      </c>
      <c r="D128" s="49">
        <v>6127</v>
      </c>
      <c r="E128" s="40" t="s">
        <v>2</v>
      </c>
      <c r="F128" s="49">
        <v>2740</v>
      </c>
      <c r="G128" s="36" t="s">
        <v>103</v>
      </c>
      <c r="H128" s="36">
        <v>6</v>
      </c>
      <c r="I128" s="45" t="s">
        <v>6</v>
      </c>
      <c r="J128" s="36" t="s">
        <v>97</v>
      </c>
      <c r="K128" s="50"/>
      <c r="L128" s="459">
        <v>114</v>
      </c>
      <c r="M128" s="246"/>
      <c r="N128" s="246"/>
      <c r="O128" s="246"/>
      <c r="P128" s="246"/>
      <c r="Q128" s="246"/>
      <c r="R128" s="246"/>
    </row>
    <row r="129" spans="1:18" s="44" customFormat="1">
      <c r="A129" s="340" t="s">
        <v>1200</v>
      </c>
      <c r="B129" s="48">
        <v>44224</v>
      </c>
      <c r="C129" s="48">
        <v>44217</v>
      </c>
      <c r="D129" s="49">
        <v>6125</v>
      </c>
      <c r="E129" s="40" t="s">
        <v>2</v>
      </c>
      <c r="F129" s="49">
        <v>753</v>
      </c>
      <c r="G129" s="36" t="s">
        <v>47</v>
      </c>
      <c r="H129" s="36">
        <v>8</v>
      </c>
      <c r="I129" s="45" t="s">
        <v>6</v>
      </c>
      <c r="J129" s="36" t="s">
        <v>97</v>
      </c>
      <c r="K129" s="50"/>
      <c r="L129" s="459">
        <v>210.4</v>
      </c>
      <c r="M129" s="246"/>
      <c r="N129" s="246"/>
      <c r="O129" s="246"/>
      <c r="P129" s="246"/>
      <c r="Q129" s="246"/>
      <c r="R129" s="246"/>
    </row>
    <row r="130" spans="1:18" s="44" customFormat="1">
      <c r="A130" s="340" t="s">
        <v>388</v>
      </c>
      <c r="B130" s="48">
        <v>44224</v>
      </c>
      <c r="C130" s="48">
        <v>44224</v>
      </c>
      <c r="D130" s="49">
        <v>6128</v>
      </c>
      <c r="E130" s="40" t="s">
        <v>2</v>
      </c>
      <c r="F130" s="49">
        <v>951</v>
      </c>
      <c r="G130" s="36" t="s">
        <v>58</v>
      </c>
      <c r="H130" s="36">
        <v>30</v>
      </c>
      <c r="I130" s="45" t="s">
        <v>6</v>
      </c>
      <c r="J130" s="36" t="s">
        <v>97</v>
      </c>
      <c r="K130" s="50"/>
      <c r="L130" s="459">
        <v>2010</v>
      </c>
      <c r="M130" s="246"/>
      <c r="N130" s="246"/>
      <c r="O130" s="246"/>
      <c r="P130" s="246"/>
      <c r="Q130" s="246"/>
      <c r="R130" s="246"/>
    </row>
    <row r="131" spans="1:18" s="44" customFormat="1">
      <c r="A131" s="340" t="s">
        <v>965</v>
      </c>
      <c r="B131" s="48">
        <v>44216</v>
      </c>
      <c r="C131" s="48">
        <v>44216</v>
      </c>
      <c r="D131" s="49">
        <v>6136</v>
      </c>
      <c r="E131" s="40" t="s">
        <v>474</v>
      </c>
      <c r="F131" s="49">
        <v>3102</v>
      </c>
      <c r="G131" s="36" t="s">
        <v>16</v>
      </c>
      <c r="H131" s="36">
        <v>80</v>
      </c>
      <c r="I131" s="45" t="s">
        <v>6</v>
      </c>
      <c r="J131" s="36" t="s">
        <v>97</v>
      </c>
      <c r="K131" s="50" t="s">
        <v>1193</v>
      </c>
      <c r="L131" s="459">
        <v>897</v>
      </c>
      <c r="M131" s="246"/>
      <c r="N131" s="246"/>
      <c r="O131" s="246"/>
      <c r="P131" s="246"/>
      <c r="Q131" s="246"/>
      <c r="R131" s="246"/>
    </row>
    <row r="132" spans="1:18" s="44" customFormat="1">
      <c r="A132" s="340" t="s">
        <v>973</v>
      </c>
      <c r="B132" s="48">
        <v>44224</v>
      </c>
      <c r="C132" s="48">
        <v>44225</v>
      </c>
      <c r="D132" s="49">
        <v>6132</v>
      </c>
      <c r="E132" s="40" t="s">
        <v>2</v>
      </c>
      <c r="F132" s="49">
        <v>2186</v>
      </c>
      <c r="G132" s="36" t="s">
        <v>120</v>
      </c>
      <c r="H132" s="36">
        <v>62</v>
      </c>
      <c r="I132" s="45" t="s">
        <v>6</v>
      </c>
      <c r="J132" s="36" t="s">
        <v>97</v>
      </c>
      <c r="K132" s="50"/>
      <c r="L132" s="459">
        <v>837</v>
      </c>
      <c r="M132" s="246"/>
      <c r="N132" s="246"/>
      <c r="O132" s="246"/>
      <c r="P132" s="246"/>
      <c r="Q132" s="246"/>
      <c r="R132" s="246"/>
    </row>
    <row r="133" spans="1:18" s="44" customFormat="1">
      <c r="A133" s="340" t="s">
        <v>973</v>
      </c>
      <c r="B133" s="48">
        <v>44224</v>
      </c>
      <c r="C133" s="48">
        <v>44223</v>
      </c>
      <c r="D133" s="49">
        <v>6131</v>
      </c>
      <c r="E133" s="40" t="s">
        <v>254</v>
      </c>
      <c r="F133" s="49">
        <v>2724</v>
      </c>
      <c r="G133" s="36" t="s">
        <v>1213</v>
      </c>
      <c r="H133" s="36">
        <v>48</v>
      </c>
      <c r="I133" s="45" t="s">
        <v>6</v>
      </c>
      <c r="J133" s="36" t="s">
        <v>97</v>
      </c>
      <c r="K133" s="50"/>
      <c r="L133" s="459">
        <v>230</v>
      </c>
      <c r="M133" s="246"/>
      <c r="N133" s="246"/>
      <c r="O133" s="246"/>
      <c r="P133" s="246"/>
      <c r="Q133" s="246"/>
      <c r="R133" s="246"/>
    </row>
    <row r="134" spans="1:18" s="44" customFormat="1">
      <c r="A134" s="338"/>
      <c r="B134" s="125"/>
      <c r="C134" s="125"/>
      <c r="D134" s="126"/>
      <c r="E134" s="603" t="s">
        <v>428</v>
      </c>
      <c r="F134" s="602">
        <v>1405</v>
      </c>
      <c r="G134" s="604" t="s">
        <v>603</v>
      </c>
      <c r="H134" s="604">
        <v>300</v>
      </c>
      <c r="I134" s="605" t="s">
        <v>498</v>
      </c>
      <c r="J134" s="604" t="s">
        <v>602</v>
      </c>
      <c r="K134" s="606">
        <v>1620</v>
      </c>
      <c r="L134" s="607">
        <v>1020</v>
      </c>
      <c r="M134" s="246"/>
      <c r="N134" s="246"/>
      <c r="O134" s="246"/>
      <c r="P134" s="246"/>
      <c r="Q134" s="246"/>
      <c r="R134" s="246"/>
    </row>
    <row r="135" spans="1:18" s="44" customFormat="1">
      <c r="A135" s="340" t="s">
        <v>1202</v>
      </c>
      <c r="B135" s="48">
        <v>44225</v>
      </c>
      <c r="C135" s="48">
        <v>44224</v>
      </c>
      <c r="D135" s="49">
        <v>6140</v>
      </c>
      <c r="E135" s="40" t="s">
        <v>2</v>
      </c>
      <c r="F135" s="49">
        <v>855</v>
      </c>
      <c r="G135" s="36" t="s">
        <v>38</v>
      </c>
      <c r="H135" s="36">
        <v>100</v>
      </c>
      <c r="I135" s="45" t="s">
        <v>6</v>
      </c>
      <c r="J135" s="36" t="s">
        <v>97</v>
      </c>
      <c r="K135" s="50"/>
      <c r="L135" s="459">
        <v>950</v>
      </c>
      <c r="M135" s="246"/>
      <c r="N135" s="246"/>
      <c r="O135" s="246"/>
      <c r="P135" s="246"/>
      <c r="Q135" s="246"/>
      <c r="R135" s="246"/>
    </row>
    <row r="136" spans="1:18" s="44" customFormat="1">
      <c r="A136" s="340" t="s">
        <v>1203</v>
      </c>
      <c r="B136" s="48">
        <v>44225</v>
      </c>
      <c r="C136" s="48">
        <v>44223</v>
      </c>
      <c r="D136" s="49">
        <v>6141</v>
      </c>
      <c r="E136" s="40" t="s">
        <v>2</v>
      </c>
      <c r="F136" s="49">
        <v>1468</v>
      </c>
      <c r="G136" s="36" t="s">
        <v>21</v>
      </c>
      <c r="H136" s="36">
        <v>15</v>
      </c>
      <c r="I136" s="45" t="s">
        <v>6</v>
      </c>
      <c r="J136" s="36" t="s">
        <v>97</v>
      </c>
      <c r="K136" s="50"/>
      <c r="L136" s="459">
        <v>625.95000000000005</v>
      </c>
      <c r="M136" s="246"/>
      <c r="N136" s="246"/>
      <c r="O136" s="246"/>
      <c r="P136" s="246"/>
      <c r="Q136" s="246"/>
      <c r="R136" s="246"/>
    </row>
    <row r="137" spans="1:18" s="44" customFormat="1">
      <c r="A137" s="340" t="s">
        <v>973</v>
      </c>
      <c r="B137" s="48">
        <v>44225</v>
      </c>
      <c r="C137" s="48">
        <v>44223</v>
      </c>
      <c r="D137" s="49">
        <v>6143</v>
      </c>
      <c r="E137" s="40" t="s">
        <v>2</v>
      </c>
      <c r="F137" s="49">
        <v>1869</v>
      </c>
      <c r="G137" s="36" t="s">
        <v>15</v>
      </c>
      <c r="H137" s="36">
        <v>20</v>
      </c>
      <c r="I137" s="45" t="s">
        <v>6</v>
      </c>
      <c r="J137" s="36" t="s">
        <v>97</v>
      </c>
      <c r="K137" s="50"/>
      <c r="L137" s="459">
        <v>70</v>
      </c>
      <c r="M137" s="246"/>
      <c r="N137" s="246"/>
      <c r="O137" s="246"/>
      <c r="P137" s="246"/>
      <c r="Q137" s="246"/>
      <c r="R137" s="246"/>
    </row>
    <row r="138" spans="1:18" s="42" customFormat="1">
      <c r="A138" s="340" t="s">
        <v>963</v>
      </c>
      <c r="B138" s="48">
        <v>44225</v>
      </c>
      <c r="C138" s="48">
        <v>44223</v>
      </c>
      <c r="D138" s="49">
        <v>6142</v>
      </c>
      <c r="E138" s="40" t="s">
        <v>2</v>
      </c>
      <c r="F138" s="49">
        <v>1468</v>
      </c>
      <c r="G138" s="36" t="s">
        <v>21</v>
      </c>
      <c r="H138" s="36">
        <v>4</v>
      </c>
      <c r="I138" s="45" t="s">
        <v>6</v>
      </c>
      <c r="J138" s="36" t="s">
        <v>97</v>
      </c>
      <c r="K138" s="50"/>
      <c r="L138" s="459">
        <v>252</v>
      </c>
      <c r="M138" s="80"/>
      <c r="N138" s="80"/>
      <c r="O138" s="80"/>
      <c r="P138" s="80"/>
      <c r="Q138" s="80"/>
      <c r="R138" s="80"/>
    </row>
    <row r="139" spans="1:18" s="42" customFormat="1">
      <c r="A139" s="340" t="s">
        <v>163</v>
      </c>
      <c r="B139" s="48">
        <v>44225</v>
      </c>
      <c r="C139" s="48">
        <v>44223</v>
      </c>
      <c r="D139" s="49">
        <v>6148</v>
      </c>
      <c r="E139" s="40" t="s">
        <v>2</v>
      </c>
      <c r="F139" s="49">
        <v>838</v>
      </c>
      <c r="G139" s="36" t="s">
        <v>5</v>
      </c>
      <c r="H139" s="36">
        <v>7</v>
      </c>
      <c r="I139" s="45" t="s">
        <v>6</v>
      </c>
      <c r="J139" s="36" t="s">
        <v>97</v>
      </c>
      <c r="K139" s="50"/>
      <c r="L139" s="459">
        <v>210</v>
      </c>
      <c r="M139" s="80"/>
      <c r="N139" s="80"/>
      <c r="O139" s="80"/>
      <c r="P139" s="80"/>
      <c r="Q139" s="80"/>
      <c r="R139" s="80"/>
    </row>
    <row r="140" spans="1:18" s="42" customFormat="1">
      <c r="A140" s="340" t="s">
        <v>494</v>
      </c>
      <c r="B140" s="48">
        <v>44225</v>
      </c>
      <c r="C140" s="48">
        <v>44224</v>
      </c>
      <c r="D140" s="49">
        <v>6152</v>
      </c>
      <c r="E140" s="40" t="s">
        <v>216</v>
      </c>
      <c r="F140" s="49">
        <v>3459</v>
      </c>
      <c r="G140" s="36" t="s">
        <v>32</v>
      </c>
      <c r="H140" s="36">
        <v>10</v>
      </c>
      <c r="I140" s="45" t="s">
        <v>6</v>
      </c>
      <c r="J140" s="36" t="s">
        <v>97</v>
      </c>
      <c r="K140" s="50"/>
      <c r="L140" s="459">
        <v>295</v>
      </c>
      <c r="M140" s="80"/>
      <c r="N140" s="80"/>
      <c r="O140" s="80"/>
      <c r="P140" s="80"/>
      <c r="Q140" s="80"/>
      <c r="R140" s="80"/>
    </row>
    <row r="141" spans="1:18" s="42" customFormat="1">
      <c r="A141" s="340" t="s">
        <v>1110</v>
      </c>
      <c r="B141" s="48">
        <v>44225</v>
      </c>
      <c r="C141" s="48">
        <v>44223</v>
      </c>
      <c r="D141" s="49">
        <v>6154</v>
      </c>
      <c r="E141" s="40" t="s">
        <v>2</v>
      </c>
      <c r="F141" s="49">
        <v>1397</v>
      </c>
      <c r="G141" s="36" t="s">
        <v>22</v>
      </c>
      <c r="H141" s="36">
        <v>2.5</v>
      </c>
      <c r="I141" s="45" t="s">
        <v>6</v>
      </c>
      <c r="J141" s="36" t="s">
        <v>97</v>
      </c>
      <c r="K141" s="50"/>
      <c r="L141" s="459">
        <v>27</v>
      </c>
      <c r="M141" s="80"/>
      <c r="N141" s="80"/>
      <c r="O141" s="80"/>
      <c r="P141" s="80"/>
      <c r="Q141" s="80"/>
      <c r="R141" s="80"/>
    </row>
    <row r="142" spans="1:18" s="41" customFormat="1">
      <c r="A142" s="341" t="s">
        <v>454</v>
      </c>
      <c r="B142" s="32">
        <v>44228</v>
      </c>
      <c r="C142" s="32">
        <v>44224</v>
      </c>
      <c r="D142" s="33">
        <v>6156</v>
      </c>
      <c r="E142" s="34" t="s">
        <v>2</v>
      </c>
      <c r="F142" s="33">
        <v>2347</v>
      </c>
      <c r="G142" s="19" t="s">
        <v>455</v>
      </c>
      <c r="H142" s="19">
        <v>5</v>
      </c>
      <c r="I142" s="35" t="s">
        <v>6</v>
      </c>
      <c r="J142" s="19" t="s">
        <v>749</v>
      </c>
      <c r="K142" s="21"/>
      <c r="L142" s="464">
        <v>275</v>
      </c>
      <c r="M142" s="249"/>
      <c r="N142" s="249"/>
      <c r="O142" s="249"/>
      <c r="P142" s="249"/>
      <c r="Q142" s="249"/>
      <c r="R142" s="249"/>
    </row>
    <row r="143" spans="1:18" s="42" customFormat="1">
      <c r="A143" s="340" t="s">
        <v>965</v>
      </c>
      <c r="B143" s="48">
        <v>44224</v>
      </c>
      <c r="C143" s="48">
        <v>44224</v>
      </c>
      <c r="D143" s="49">
        <v>6180</v>
      </c>
      <c r="E143" s="40" t="s">
        <v>153</v>
      </c>
      <c r="F143" s="49">
        <v>3443</v>
      </c>
      <c r="G143" s="36" t="s">
        <v>16</v>
      </c>
      <c r="H143" s="36">
        <v>5</v>
      </c>
      <c r="I143" s="45" t="s">
        <v>6</v>
      </c>
      <c r="J143" s="36" t="s">
        <v>97</v>
      </c>
      <c r="K143" s="50"/>
      <c r="L143" s="459">
        <v>57.5</v>
      </c>
      <c r="M143" s="80"/>
      <c r="N143" s="80"/>
      <c r="O143" s="80"/>
      <c r="P143" s="80"/>
      <c r="Q143" s="80"/>
      <c r="R143" s="80"/>
    </row>
    <row r="144" spans="1:18" s="44" customFormat="1">
      <c r="A144" s="340" t="s">
        <v>380</v>
      </c>
      <c r="B144" s="48">
        <v>44230</v>
      </c>
      <c r="C144" s="48">
        <v>44223</v>
      </c>
      <c r="D144" s="49">
        <v>6183</v>
      </c>
      <c r="E144" s="40" t="s">
        <v>2</v>
      </c>
      <c r="F144" s="49">
        <v>2515</v>
      </c>
      <c r="G144" s="49" t="s">
        <v>35</v>
      </c>
      <c r="H144" s="47">
        <v>15</v>
      </c>
      <c r="I144" s="45" t="s">
        <v>6</v>
      </c>
      <c r="J144" s="36" t="s">
        <v>97</v>
      </c>
      <c r="K144" s="50"/>
      <c r="L144" s="459">
        <v>187.5</v>
      </c>
      <c r="M144" s="246"/>
      <c r="N144" s="246"/>
      <c r="O144" s="246"/>
      <c r="P144" s="246"/>
      <c r="Q144" s="246"/>
      <c r="R144" s="246"/>
    </row>
    <row r="145" spans="1:18" s="44" customFormat="1">
      <c r="A145" s="340" t="s">
        <v>1209</v>
      </c>
      <c r="B145" s="48">
        <v>44231</v>
      </c>
      <c r="C145" s="48">
        <v>44224</v>
      </c>
      <c r="D145" s="49">
        <v>6192</v>
      </c>
      <c r="E145" s="40" t="s">
        <v>2</v>
      </c>
      <c r="F145" s="49">
        <v>869</v>
      </c>
      <c r="G145" s="36" t="s">
        <v>16</v>
      </c>
      <c r="H145" s="47">
        <v>10</v>
      </c>
      <c r="I145" s="45" t="s">
        <v>6</v>
      </c>
      <c r="J145" s="36" t="s">
        <v>97</v>
      </c>
      <c r="K145" s="50"/>
      <c r="L145" s="459">
        <v>105</v>
      </c>
      <c r="M145" s="246"/>
      <c r="N145" s="246"/>
      <c r="O145" s="246"/>
      <c r="P145" s="246"/>
      <c r="Q145" s="246"/>
      <c r="R145" s="246"/>
    </row>
    <row r="146" spans="1:18" s="42" customFormat="1">
      <c r="A146" s="340" t="s">
        <v>150</v>
      </c>
      <c r="B146" s="48">
        <v>44229</v>
      </c>
      <c r="C146" s="48">
        <v>44224</v>
      </c>
      <c r="D146" s="522">
        <v>6168</v>
      </c>
      <c r="E146" s="40" t="s">
        <v>2</v>
      </c>
      <c r="F146" s="49">
        <v>869</v>
      </c>
      <c r="G146" s="36" t="s">
        <v>16</v>
      </c>
      <c r="H146" s="47">
        <v>20</v>
      </c>
      <c r="I146" s="45" t="s">
        <v>6</v>
      </c>
      <c r="J146" s="36" t="s">
        <v>97</v>
      </c>
      <c r="K146" s="50"/>
      <c r="L146" s="459">
        <v>210</v>
      </c>
      <c r="M146" s="80"/>
      <c r="N146" s="80"/>
      <c r="O146" s="80"/>
      <c r="P146" s="80"/>
      <c r="Q146" s="80"/>
      <c r="R146" s="80"/>
    </row>
    <row r="147" spans="1:18" s="42" customFormat="1">
      <c r="A147" s="340" t="s">
        <v>68</v>
      </c>
      <c r="B147" s="48">
        <v>44232</v>
      </c>
      <c r="C147" s="48">
        <v>44224</v>
      </c>
      <c r="D147" s="49">
        <v>6225</v>
      </c>
      <c r="E147" s="40" t="s">
        <v>2</v>
      </c>
      <c r="F147" s="49">
        <v>1960</v>
      </c>
      <c r="G147" s="36" t="s">
        <v>13</v>
      </c>
      <c r="H147" s="36">
        <v>21</v>
      </c>
      <c r="I147" s="45" t="s">
        <v>6</v>
      </c>
      <c r="J147" s="36" t="s">
        <v>97</v>
      </c>
      <c r="K147" s="50"/>
      <c r="L147" s="459">
        <v>406</v>
      </c>
      <c r="M147" s="80">
        <v>420</v>
      </c>
      <c r="N147" s="80"/>
      <c r="O147" s="80"/>
      <c r="P147" s="80"/>
      <c r="Q147" s="80"/>
      <c r="R147" s="80"/>
    </row>
    <row r="148" spans="1:18" s="43" customFormat="1">
      <c r="A148" s="341" t="s">
        <v>973</v>
      </c>
      <c r="B148" s="32">
        <v>43848</v>
      </c>
      <c r="C148" s="32">
        <v>44225</v>
      </c>
      <c r="D148" s="521">
        <v>5901</v>
      </c>
      <c r="E148" s="34" t="s">
        <v>428</v>
      </c>
      <c r="F148" s="33">
        <v>1405</v>
      </c>
      <c r="G148" s="19" t="s">
        <v>603</v>
      </c>
      <c r="H148" s="19">
        <v>80</v>
      </c>
      <c r="I148" s="35" t="s">
        <v>6</v>
      </c>
      <c r="J148" s="19" t="s">
        <v>749</v>
      </c>
      <c r="K148" s="21">
        <v>1620</v>
      </c>
      <c r="L148" s="464">
        <v>340</v>
      </c>
      <c r="M148" s="247"/>
      <c r="N148" s="247"/>
      <c r="O148" s="247"/>
      <c r="P148" s="247"/>
      <c r="Q148" s="247"/>
      <c r="R148" s="247"/>
    </row>
    <row r="149" spans="1:18" s="42" customFormat="1">
      <c r="A149" s="340" t="s">
        <v>772</v>
      </c>
      <c r="B149" s="48">
        <v>44235</v>
      </c>
      <c r="C149" s="48">
        <v>44225</v>
      </c>
      <c r="D149" s="49">
        <v>6251</v>
      </c>
      <c r="E149" s="40" t="s">
        <v>2</v>
      </c>
      <c r="F149" s="49">
        <v>1468</v>
      </c>
      <c r="G149" s="36" t="s">
        <v>21</v>
      </c>
      <c r="H149" s="36">
        <v>10</v>
      </c>
      <c r="I149" s="45" t="s">
        <v>6</v>
      </c>
      <c r="J149" s="36" t="s">
        <v>97</v>
      </c>
      <c r="K149" s="50"/>
      <c r="L149" s="459">
        <v>450</v>
      </c>
      <c r="M149" s="80"/>
      <c r="N149" s="80"/>
      <c r="O149" s="80"/>
      <c r="P149" s="80"/>
      <c r="Q149" s="80"/>
      <c r="R149" s="80"/>
    </row>
    <row r="150" spans="1:18" s="44" customFormat="1">
      <c r="A150" s="340" t="s">
        <v>601</v>
      </c>
      <c r="B150" s="48">
        <v>44230</v>
      </c>
      <c r="C150" s="48">
        <v>44225</v>
      </c>
      <c r="D150" s="49">
        <v>6189</v>
      </c>
      <c r="E150" s="40" t="s">
        <v>2</v>
      </c>
      <c r="F150" s="49">
        <v>1126</v>
      </c>
      <c r="G150" s="36" t="s">
        <v>57</v>
      </c>
      <c r="H150" s="47">
        <v>10</v>
      </c>
      <c r="I150" s="45" t="s">
        <v>6</v>
      </c>
      <c r="J150" s="36" t="s">
        <v>97</v>
      </c>
      <c r="K150" s="50"/>
      <c r="L150" s="459">
        <v>720</v>
      </c>
      <c r="M150" s="246"/>
      <c r="N150" s="246"/>
      <c r="O150" s="246"/>
      <c r="P150" s="246"/>
      <c r="Q150" s="246"/>
      <c r="R150" s="246"/>
    </row>
    <row r="151" spans="1:18" s="44" customFormat="1">
      <c r="A151" s="340" t="s">
        <v>112</v>
      </c>
      <c r="B151" s="48">
        <v>44231</v>
      </c>
      <c r="C151" s="48">
        <v>44225</v>
      </c>
      <c r="D151" s="49">
        <v>6215</v>
      </c>
      <c r="E151" s="40" t="s">
        <v>2</v>
      </c>
      <c r="F151" s="49">
        <v>885</v>
      </c>
      <c r="G151" s="36" t="s">
        <v>32</v>
      </c>
      <c r="H151" s="47">
        <v>10</v>
      </c>
      <c r="I151" s="45" t="s">
        <v>6</v>
      </c>
      <c r="J151" s="36" t="s">
        <v>97</v>
      </c>
      <c r="K151" s="50"/>
      <c r="L151" s="459">
        <v>220</v>
      </c>
      <c r="M151" s="246"/>
      <c r="N151" s="246"/>
      <c r="O151" s="246"/>
      <c r="P151" s="246"/>
      <c r="Q151" s="246"/>
      <c r="R151" s="246"/>
    </row>
    <row r="152" spans="1:18" s="42" customFormat="1" ht="15.75">
      <c r="A152" s="340" t="s">
        <v>466</v>
      </c>
      <c r="B152" s="48">
        <v>44229</v>
      </c>
      <c r="C152" s="48">
        <v>44225</v>
      </c>
      <c r="D152" s="522">
        <v>6164</v>
      </c>
      <c r="E152" s="40" t="s">
        <v>2</v>
      </c>
      <c r="F152" s="49">
        <v>2740</v>
      </c>
      <c r="G152" s="36" t="s">
        <v>103</v>
      </c>
      <c r="H152" s="47">
        <v>10</v>
      </c>
      <c r="I152" s="45" t="s">
        <v>6</v>
      </c>
      <c r="J152" s="36" t="s">
        <v>97</v>
      </c>
      <c r="K152" s="50"/>
      <c r="L152" s="459">
        <v>190</v>
      </c>
      <c r="M152" s="608"/>
      <c r="N152" s="80"/>
      <c r="O152" s="80"/>
      <c r="P152" s="80"/>
      <c r="Q152" s="80"/>
      <c r="R152" s="80"/>
    </row>
    <row r="153" spans="1:18" s="42" customFormat="1">
      <c r="A153" s="340" t="s">
        <v>174</v>
      </c>
      <c r="B153" s="48">
        <v>44232</v>
      </c>
      <c r="C153" s="48">
        <v>44225</v>
      </c>
      <c r="D153" s="49">
        <v>6220</v>
      </c>
      <c r="E153" s="40" t="s">
        <v>2</v>
      </c>
      <c r="F153" s="49">
        <v>1545</v>
      </c>
      <c r="G153" s="36" t="s">
        <v>36</v>
      </c>
      <c r="H153" s="36">
        <v>5</v>
      </c>
      <c r="I153" s="45" t="s">
        <v>6</v>
      </c>
      <c r="J153" s="36" t="s">
        <v>97</v>
      </c>
      <c r="K153" s="50"/>
      <c r="L153" s="459">
        <v>356.16</v>
      </c>
      <c r="M153" s="80"/>
      <c r="N153" s="80"/>
      <c r="O153" s="80"/>
      <c r="P153" s="80"/>
      <c r="Q153" s="80"/>
      <c r="R153" s="80"/>
    </row>
    <row r="154" spans="1:18" s="42" customFormat="1">
      <c r="A154" s="340" t="s">
        <v>580</v>
      </c>
      <c r="B154" s="48">
        <v>44235</v>
      </c>
      <c r="C154" s="48">
        <v>44225</v>
      </c>
      <c r="D154" s="49">
        <v>6227</v>
      </c>
      <c r="E154" s="40" t="s">
        <v>2</v>
      </c>
      <c r="F154" s="49">
        <v>1397</v>
      </c>
      <c r="G154" s="49" t="s">
        <v>22</v>
      </c>
      <c r="H154" s="36">
        <v>25</v>
      </c>
      <c r="I154" s="45" t="s">
        <v>6</v>
      </c>
      <c r="J154" s="36" t="s">
        <v>97</v>
      </c>
      <c r="K154" s="50"/>
      <c r="L154" s="459">
        <v>550</v>
      </c>
      <c r="M154" s="80"/>
      <c r="N154" s="80"/>
      <c r="O154" s="80"/>
      <c r="P154" s="80"/>
      <c r="Q154" s="80"/>
      <c r="R154" s="80"/>
    </row>
    <row r="155" spans="1:18" s="42" customFormat="1">
      <c r="A155" s="340" t="s">
        <v>82</v>
      </c>
      <c r="B155" s="48">
        <v>44225</v>
      </c>
      <c r="C155" s="48">
        <v>44225</v>
      </c>
      <c r="D155" s="49">
        <v>0</v>
      </c>
      <c r="E155" s="40" t="s">
        <v>2</v>
      </c>
      <c r="F155" s="49">
        <v>885</v>
      </c>
      <c r="G155" s="36" t="s">
        <v>32</v>
      </c>
      <c r="H155" s="36">
        <v>7</v>
      </c>
      <c r="I155" s="45" t="s">
        <v>6</v>
      </c>
      <c r="J155" s="36" t="s">
        <v>97</v>
      </c>
      <c r="K155" s="50"/>
      <c r="L155" s="459">
        <v>0</v>
      </c>
      <c r="M155" s="80"/>
      <c r="N155" s="80"/>
      <c r="O155" s="80"/>
      <c r="P155" s="80"/>
      <c r="Q155" s="80"/>
      <c r="R155" s="80"/>
    </row>
    <row r="156" spans="1:18" s="42" customFormat="1">
      <c r="A156" s="338"/>
      <c r="B156" s="125"/>
      <c r="C156" s="125"/>
      <c r="D156" s="126"/>
      <c r="E156" s="124"/>
      <c r="F156" s="126"/>
      <c r="G156" s="51"/>
      <c r="H156" s="51"/>
      <c r="I156" s="233"/>
      <c r="J156" s="51"/>
      <c r="K156" s="526"/>
      <c r="L156" s="462"/>
      <c r="M156" s="80"/>
      <c r="N156" s="80"/>
      <c r="O156" s="80"/>
      <c r="P156" s="80"/>
      <c r="Q156" s="80"/>
      <c r="R156" s="80"/>
    </row>
    <row r="157" spans="1:18" s="6" customFormat="1" ht="16.5" thickBot="1">
      <c r="A157" s="37"/>
      <c r="B157"/>
      <c r="C157"/>
      <c r="D157"/>
      <c r="E157"/>
      <c r="F157"/>
      <c r="G157"/>
      <c r="H157"/>
      <c r="I157" s="37"/>
      <c r="J157"/>
      <c r="K157" s="452" t="s">
        <v>438</v>
      </c>
      <c r="L157" s="528">
        <f>SUM(L2:L156)</f>
        <v>78466.829999999973</v>
      </c>
    </row>
  </sheetData>
  <mergeCells count="3">
    <mergeCell ref="A2:L2"/>
    <mergeCell ref="A7:L7"/>
    <mergeCell ref="A25:L25"/>
  </mergeCells>
  <conditionalFormatting sqref="I8:I24 I3:I6 I1 I26:I156">
    <cfRule type="containsText" dxfId="66" priority="24" operator="containsText" text="OK">
      <formula>NOT(ISERROR(SEARCH("OK",I1)))</formula>
    </cfRule>
  </conditionalFormatting>
  <conditionalFormatting sqref="I144 I146 I104 I56:I57 I28:I33 I38:I39 I24 I12">
    <cfRule type="containsText" dxfId="65" priority="23" operator="containsText" text="OK">
      <formula>NOT(ISERROR(SEARCH("OK",I12)))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theme="6"/>
  </sheetPr>
  <dimension ref="A1:W383"/>
  <sheetViews>
    <sheetView workbookViewId="0"/>
  </sheetViews>
  <sheetFormatPr defaultRowHeight="15"/>
  <cols>
    <col min="1" max="1" width="17.5703125" style="37" bestFit="1" customWidth="1"/>
    <col min="2" max="8" width="12.5703125" customWidth="1"/>
    <col min="9" max="9" width="12.5703125" style="37" customWidth="1"/>
    <col min="10" max="10" width="16.140625" customWidth="1"/>
    <col min="11" max="11" width="12.5703125" customWidth="1"/>
    <col min="12" max="12" width="12.140625" style="528" bestFit="1" customWidth="1"/>
    <col min="13" max="13" width="5" style="6" customWidth="1"/>
    <col min="14" max="14" width="11.7109375" style="6" customWidth="1"/>
    <col min="15" max="18" width="9.140625" style="6"/>
  </cols>
  <sheetData>
    <row r="1" spans="1:22">
      <c r="A1" s="27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17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2" s="15" customFormat="1">
      <c r="A2" s="2449" t="s">
        <v>351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</row>
    <row r="3" spans="1:22" s="15" customFormat="1">
      <c r="A3" s="645" t="s">
        <v>1239</v>
      </c>
      <c r="B3" s="32">
        <v>43866</v>
      </c>
      <c r="C3" s="32">
        <v>44230</v>
      </c>
      <c r="D3" s="521">
        <v>6123</v>
      </c>
      <c r="E3" s="34" t="s">
        <v>44</v>
      </c>
      <c r="F3" s="33">
        <v>3361</v>
      </c>
      <c r="G3" s="19" t="s">
        <v>219</v>
      </c>
      <c r="H3" s="20" t="s">
        <v>1228</v>
      </c>
      <c r="I3" s="35" t="s">
        <v>6</v>
      </c>
      <c r="J3" s="19" t="s">
        <v>486</v>
      </c>
      <c r="K3" s="21"/>
      <c r="L3" s="464">
        <v>1218</v>
      </c>
      <c r="M3" s="16"/>
      <c r="N3" s="16"/>
      <c r="O3" s="16"/>
      <c r="P3" s="16"/>
      <c r="Q3" s="16"/>
      <c r="R3" s="16"/>
    </row>
    <row r="4" spans="1:22" s="15" customFormat="1">
      <c r="A4" s="341" t="s">
        <v>137</v>
      </c>
      <c r="B4" s="32">
        <v>44232</v>
      </c>
      <c r="C4" s="32">
        <v>44230</v>
      </c>
      <c r="D4" s="521">
        <v>5940</v>
      </c>
      <c r="E4" s="34" t="s">
        <v>44</v>
      </c>
      <c r="F4" s="33">
        <v>3361</v>
      </c>
      <c r="G4" s="19" t="s">
        <v>219</v>
      </c>
      <c r="H4" s="20" t="s">
        <v>1229</v>
      </c>
      <c r="I4" s="35" t="s">
        <v>6</v>
      </c>
      <c r="J4" s="19" t="s">
        <v>486</v>
      </c>
      <c r="K4" s="21"/>
      <c r="L4" s="464">
        <v>1218</v>
      </c>
      <c r="M4" s="16"/>
      <c r="N4" s="16"/>
      <c r="O4" s="16"/>
      <c r="P4" s="16"/>
      <c r="Q4" s="16"/>
      <c r="R4" s="16"/>
    </row>
    <row r="5" spans="1:22" s="41" customFormat="1">
      <c r="A5" s="514" t="s">
        <v>137</v>
      </c>
      <c r="B5" s="511">
        <v>44249</v>
      </c>
      <c r="C5" s="511"/>
      <c r="D5" s="512">
        <v>6349</v>
      </c>
      <c r="E5" s="510" t="s">
        <v>44</v>
      </c>
      <c r="F5" s="512">
        <v>3361</v>
      </c>
      <c r="G5" s="513" t="s">
        <v>219</v>
      </c>
      <c r="H5" s="513">
        <v>60</v>
      </c>
      <c r="I5" s="574"/>
      <c r="J5" s="513" t="s">
        <v>486</v>
      </c>
      <c r="K5" s="527">
        <v>1634</v>
      </c>
      <c r="L5" s="518">
        <v>1218</v>
      </c>
      <c r="M5" s="249"/>
      <c r="N5" s="16"/>
      <c r="O5" s="16"/>
      <c r="P5" s="16"/>
      <c r="Q5" s="16"/>
      <c r="R5" s="16"/>
      <c r="S5" s="15"/>
      <c r="T5" s="15"/>
      <c r="U5" s="15"/>
      <c r="V5" s="15"/>
    </row>
    <row r="6" spans="1:22" s="41" customFormat="1">
      <c r="A6" s="514"/>
      <c r="B6" s="511"/>
      <c r="C6" s="511"/>
      <c r="D6" s="512">
        <v>6350</v>
      </c>
      <c r="E6" s="510" t="s">
        <v>44</v>
      </c>
      <c r="F6" s="512">
        <v>3361</v>
      </c>
      <c r="G6" s="513" t="s">
        <v>219</v>
      </c>
      <c r="H6" s="513">
        <v>60</v>
      </c>
      <c r="I6" s="574"/>
      <c r="J6" s="513"/>
      <c r="K6" s="527"/>
      <c r="L6" s="518">
        <v>1218</v>
      </c>
      <c r="M6" s="249"/>
      <c r="N6" s="16"/>
      <c r="O6" s="16"/>
      <c r="P6" s="16"/>
      <c r="Q6" s="16"/>
      <c r="R6" s="16"/>
      <c r="S6" s="15"/>
      <c r="T6" s="15"/>
      <c r="U6" s="15"/>
      <c r="V6" s="15"/>
    </row>
    <row r="7" spans="1:22" s="41" customFormat="1">
      <c r="A7" s="514" t="s">
        <v>171</v>
      </c>
      <c r="B7" s="511">
        <v>44232</v>
      </c>
      <c r="C7" s="511"/>
      <c r="D7" s="512"/>
      <c r="E7" s="510" t="s">
        <v>254</v>
      </c>
      <c r="F7" s="512">
        <v>2749</v>
      </c>
      <c r="G7" s="513" t="s">
        <v>193</v>
      </c>
      <c r="H7" s="513">
        <v>22</v>
      </c>
      <c r="I7" s="574"/>
      <c r="J7" s="513" t="s">
        <v>486</v>
      </c>
      <c r="K7" s="527">
        <v>1635</v>
      </c>
      <c r="L7" s="518">
        <v>2420</v>
      </c>
      <c r="M7" s="249"/>
      <c r="N7" s="16"/>
      <c r="O7" s="16"/>
      <c r="P7" s="16"/>
      <c r="Q7" s="16"/>
      <c r="R7" s="16"/>
      <c r="S7" s="15"/>
      <c r="T7" s="15"/>
      <c r="U7" s="15"/>
      <c r="V7" s="15"/>
    </row>
    <row r="8" spans="1:22" s="41" customFormat="1">
      <c r="A8" s="514" t="s">
        <v>137</v>
      </c>
      <c r="B8" s="511">
        <v>44258</v>
      </c>
      <c r="C8" s="511"/>
      <c r="D8" s="512" t="s">
        <v>1241</v>
      </c>
      <c r="E8" s="510" t="s">
        <v>44</v>
      </c>
      <c r="F8" s="512">
        <v>3361</v>
      </c>
      <c r="G8" s="513" t="s">
        <v>219</v>
      </c>
      <c r="H8" s="513">
        <v>145</v>
      </c>
      <c r="I8" s="574"/>
      <c r="J8" s="513" t="s">
        <v>486</v>
      </c>
      <c r="K8" s="527">
        <v>1638</v>
      </c>
      <c r="L8" s="518">
        <v>0</v>
      </c>
      <c r="M8" s="249"/>
      <c r="N8" s="16"/>
      <c r="O8" s="16"/>
      <c r="P8" s="16"/>
      <c r="Q8" s="16"/>
      <c r="R8" s="16"/>
      <c r="S8" s="15"/>
      <c r="T8" s="15"/>
      <c r="U8" s="15"/>
      <c r="V8" s="15"/>
    </row>
    <row r="9" spans="1:22" s="15" customFormat="1">
      <c r="A9" s="514" t="s">
        <v>975</v>
      </c>
      <c r="B9" s="511">
        <v>44265</v>
      </c>
      <c r="C9" s="511"/>
      <c r="D9" s="646">
        <v>6367</v>
      </c>
      <c r="E9" s="510" t="s">
        <v>1243</v>
      </c>
      <c r="F9" s="512">
        <v>2043</v>
      </c>
      <c r="G9" s="513" t="s">
        <v>65</v>
      </c>
      <c r="H9" s="647">
        <v>10</v>
      </c>
      <c r="I9" s="574"/>
      <c r="J9" s="513" t="s">
        <v>486</v>
      </c>
      <c r="K9" s="527">
        <v>1639</v>
      </c>
      <c r="L9" s="518">
        <v>490</v>
      </c>
      <c r="M9" s="16"/>
      <c r="N9" s="16"/>
      <c r="O9" s="16"/>
      <c r="P9" s="16"/>
      <c r="Q9" s="16"/>
      <c r="R9" s="16"/>
    </row>
    <row r="10" spans="1:22" s="43" customFormat="1">
      <c r="A10" s="339"/>
      <c r="B10" s="132"/>
      <c r="C10" s="132"/>
      <c r="D10" s="547"/>
      <c r="E10" s="131"/>
      <c r="F10" s="133"/>
      <c r="G10" s="134"/>
      <c r="H10" s="135"/>
      <c r="I10" s="235"/>
      <c r="J10" s="134"/>
      <c r="K10" s="525"/>
      <c r="L10" s="454"/>
      <c r="M10" s="247"/>
      <c r="N10" s="247"/>
      <c r="O10" s="247"/>
      <c r="P10" s="247"/>
      <c r="Q10" s="247"/>
      <c r="R10" s="247"/>
    </row>
    <row r="11" spans="1:22" s="43" customFormat="1">
      <c r="A11" s="339"/>
      <c r="B11" s="132"/>
      <c r="C11" s="132"/>
      <c r="D11" s="547"/>
      <c r="E11" s="131"/>
      <c r="F11" s="133"/>
      <c r="G11" s="134"/>
      <c r="H11" s="135"/>
      <c r="I11" s="235"/>
      <c r="J11" s="134"/>
      <c r="K11" s="525"/>
      <c r="L11" s="454"/>
      <c r="M11" s="247"/>
      <c r="N11" s="247"/>
      <c r="O11" s="247"/>
      <c r="P11" s="247"/>
      <c r="Q11" s="247"/>
      <c r="R11" s="247"/>
    </row>
    <row r="12" spans="1:22" s="44" customFormat="1">
      <c r="A12" s="2449" t="s">
        <v>1125</v>
      </c>
      <c r="B12" s="2453"/>
      <c r="C12" s="2453"/>
      <c r="D12" s="2453"/>
      <c r="E12" s="2453"/>
      <c r="F12" s="2453"/>
      <c r="G12" s="2453"/>
      <c r="H12" s="2453"/>
      <c r="I12" s="2453"/>
      <c r="J12" s="2453"/>
      <c r="K12" s="2453"/>
      <c r="L12" s="2454"/>
      <c r="M12" s="246"/>
      <c r="N12" s="246"/>
      <c r="O12" s="246"/>
      <c r="P12" s="246"/>
      <c r="Q12" s="246"/>
      <c r="R12" s="246"/>
    </row>
    <row r="13" spans="1:22" s="15" customFormat="1">
      <c r="A13" s="592" t="s">
        <v>160</v>
      </c>
      <c r="B13" s="593">
        <v>44225</v>
      </c>
      <c r="C13" s="593"/>
      <c r="D13" s="594">
        <v>6098</v>
      </c>
      <c r="E13" s="600" t="s">
        <v>2</v>
      </c>
      <c r="F13" s="594">
        <v>3239</v>
      </c>
      <c r="G13" s="597" t="s">
        <v>120</v>
      </c>
      <c r="H13" s="595">
        <v>5</v>
      </c>
      <c r="I13" s="596"/>
      <c r="J13" s="597" t="s">
        <v>602</v>
      </c>
      <c r="K13" s="598">
        <v>1630</v>
      </c>
      <c r="L13" s="599">
        <v>79.8</v>
      </c>
      <c r="M13" s="16"/>
      <c r="N13" s="16"/>
      <c r="O13" s="16"/>
      <c r="P13" s="16"/>
      <c r="Q13" s="16"/>
      <c r="R13" s="16"/>
    </row>
    <row r="14" spans="1:22" s="41" customFormat="1">
      <c r="A14" s="341" t="s">
        <v>973</v>
      </c>
      <c r="B14" s="32">
        <v>44229</v>
      </c>
      <c r="C14" s="32">
        <v>44230</v>
      </c>
      <c r="D14" s="33">
        <v>6129</v>
      </c>
      <c r="E14" s="34" t="s">
        <v>2</v>
      </c>
      <c r="F14" s="33">
        <v>784</v>
      </c>
      <c r="G14" s="19" t="s">
        <v>41</v>
      </c>
      <c r="H14" s="20">
        <v>340</v>
      </c>
      <c r="I14" s="35" t="s">
        <v>6</v>
      </c>
      <c r="J14" s="19" t="s">
        <v>602</v>
      </c>
      <c r="K14" s="21">
        <v>1632</v>
      </c>
      <c r="L14" s="464">
        <v>810</v>
      </c>
      <c r="M14" s="249"/>
      <c r="N14" s="249"/>
      <c r="O14" s="249"/>
      <c r="P14" s="249"/>
      <c r="Q14" s="249"/>
      <c r="R14" s="249"/>
    </row>
    <row r="15" spans="1:22" s="41" customFormat="1">
      <c r="A15" s="341" t="s">
        <v>175</v>
      </c>
      <c r="B15" s="32">
        <v>44229</v>
      </c>
      <c r="C15" s="32">
        <v>44231</v>
      </c>
      <c r="D15" s="33">
        <v>6130</v>
      </c>
      <c r="E15" s="34" t="s">
        <v>2</v>
      </c>
      <c r="F15" s="33">
        <v>1271</v>
      </c>
      <c r="G15" s="19" t="s">
        <v>25</v>
      </c>
      <c r="H15" s="20">
        <v>99</v>
      </c>
      <c r="I15" s="35" t="s">
        <v>6</v>
      </c>
      <c r="J15" s="19" t="s">
        <v>602</v>
      </c>
      <c r="K15" s="21">
        <v>1633</v>
      </c>
      <c r="L15" s="464">
        <v>445</v>
      </c>
      <c r="M15" s="249"/>
      <c r="N15" s="249"/>
      <c r="O15" s="249"/>
      <c r="P15" s="249"/>
      <c r="Q15" s="249"/>
      <c r="R15" s="249"/>
    </row>
    <row r="16" spans="1:22" s="43" customFormat="1">
      <c r="A16" s="534" t="s">
        <v>111</v>
      </c>
      <c r="B16" s="535">
        <v>44253</v>
      </c>
      <c r="C16" s="535"/>
      <c r="D16" s="537">
        <v>6421</v>
      </c>
      <c r="E16" s="536" t="s">
        <v>2</v>
      </c>
      <c r="F16" s="537">
        <v>2691</v>
      </c>
      <c r="G16" s="538" t="s">
        <v>47</v>
      </c>
      <c r="H16" s="551">
        <v>132</v>
      </c>
      <c r="I16" s="539"/>
      <c r="J16" s="538" t="s">
        <v>602</v>
      </c>
      <c r="K16" s="540">
        <v>1642</v>
      </c>
      <c r="L16" s="541">
        <v>2064</v>
      </c>
      <c r="M16" s="247"/>
      <c r="N16" s="247"/>
      <c r="O16" s="247"/>
      <c r="P16" s="247"/>
      <c r="Q16" s="247"/>
      <c r="R16" s="247"/>
    </row>
    <row r="17" spans="1:18" s="43" customFormat="1">
      <c r="A17" s="339"/>
      <c r="B17" s="132"/>
      <c r="C17" s="132"/>
      <c r="D17" s="133"/>
      <c r="E17" s="131"/>
      <c r="F17" s="133"/>
      <c r="G17" s="134"/>
      <c r="H17" s="134"/>
      <c r="I17" s="235"/>
      <c r="J17" s="134"/>
      <c r="K17" s="525"/>
      <c r="L17" s="454"/>
      <c r="M17" s="247"/>
      <c r="N17" s="247"/>
      <c r="O17" s="247"/>
      <c r="P17" s="247"/>
      <c r="Q17" s="247"/>
      <c r="R17" s="247"/>
    </row>
    <row r="18" spans="1:18" s="41" customFormat="1">
      <c r="A18" s="339"/>
      <c r="B18" s="132"/>
      <c r="C18" s="132"/>
      <c r="D18" s="133"/>
      <c r="E18" s="131"/>
      <c r="F18" s="133"/>
      <c r="G18" s="134"/>
      <c r="H18" s="135"/>
      <c r="I18" s="235"/>
      <c r="J18" s="134"/>
      <c r="K18" s="525"/>
      <c r="L18" s="454"/>
      <c r="M18" s="247"/>
      <c r="N18" s="249"/>
      <c r="O18" s="249"/>
      <c r="P18" s="249"/>
      <c r="Q18" s="249"/>
      <c r="R18" s="249"/>
    </row>
    <row r="19" spans="1:18" s="44" customFormat="1">
      <c r="A19" s="2457" t="s">
        <v>1160</v>
      </c>
      <c r="B19" s="2458"/>
      <c r="C19" s="2458"/>
      <c r="D19" s="2458"/>
      <c r="E19" s="2458"/>
      <c r="F19" s="2458"/>
      <c r="G19" s="2458"/>
      <c r="H19" s="2458"/>
      <c r="I19" s="2458"/>
      <c r="J19" s="2458"/>
      <c r="K19" s="2458"/>
      <c r="L19" s="2459"/>
      <c r="M19" s="246"/>
      <c r="N19" s="246"/>
      <c r="O19" s="246"/>
      <c r="P19" s="246"/>
      <c r="Q19" s="246"/>
      <c r="R19" s="246"/>
    </row>
    <row r="20" spans="1:18" s="43" customFormat="1">
      <c r="A20" s="341" t="s">
        <v>973</v>
      </c>
      <c r="B20" s="32">
        <v>43848</v>
      </c>
      <c r="C20" s="32"/>
      <c r="D20" s="521">
        <v>5901</v>
      </c>
      <c r="E20" s="34" t="s">
        <v>7</v>
      </c>
      <c r="F20" s="33">
        <v>1405</v>
      </c>
      <c r="G20" s="19" t="s">
        <v>603</v>
      </c>
      <c r="H20" s="19">
        <v>80</v>
      </c>
      <c r="I20" s="35" t="s">
        <v>6</v>
      </c>
      <c r="J20" s="19" t="s">
        <v>1223</v>
      </c>
      <c r="K20" s="21"/>
      <c r="L20" s="464">
        <v>340</v>
      </c>
      <c r="M20" s="247">
        <v>1000</v>
      </c>
      <c r="N20" s="247" t="s">
        <v>1224</v>
      </c>
      <c r="O20" s="247"/>
      <c r="P20" s="247"/>
      <c r="Q20" s="247"/>
      <c r="R20" s="247"/>
    </row>
    <row r="21" spans="1:18" s="43" customFormat="1">
      <c r="A21" s="341"/>
      <c r="B21" s="32"/>
      <c r="C21" s="32">
        <v>44242</v>
      </c>
      <c r="D21" s="521"/>
      <c r="E21" s="34"/>
      <c r="F21" s="33"/>
      <c r="G21" s="19"/>
      <c r="H21" s="19">
        <v>20</v>
      </c>
      <c r="I21" s="35" t="s">
        <v>6</v>
      </c>
      <c r="J21" s="19"/>
      <c r="K21" s="21"/>
      <c r="L21" s="464"/>
      <c r="M21" s="247"/>
      <c r="N21" s="247"/>
      <c r="O21" s="247"/>
      <c r="P21" s="247"/>
      <c r="Q21" s="247"/>
      <c r="R21" s="247"/>
    </row>
    <row r="22" spans="1:18" s="43" customFormat="1">
      <c r="A22" s="341" t="s">
        <v>973</v>
      </c>
      <c r="B22" s="32">
        <v>44224</v>
      </c>
      <c r="C22" s="32">
        <v>44242</v>
      </c>
      <c r="D22" s="521">
        <v>6131</v>
      </c>
      <c r="E22" s="34" t="s">
        <v>7</v>
      </c>
      <c r="F22" s="33">
        <v>1405</v>
      </c>
      <c r="G22" s="19" t="s">
        <v>603</v>
      </c>
      <c r="H22" s="19">
        <v>300</v>
      </c>
      <c r="I22" s="35" t="s">
        <v>6</v>
      </c>
      <c r="J22" s="19"/>
      <c r="K22" s="21"/>
      <c r="L22" s="464"/>
      <c r="M22" s="247"/>
      <c r="N22" s="247"/>
      <c r="O22" s="247"/>
      <c r="P22" s="247"/>
      <c r="Q22" s="247"/>
      <c r="R22" s="247"/>
    </row>
    <row r="23" spans="1:18">
      <c r="A23" s="341" t="s">
        <v>108</v>
      </c>
      <c r="B23" s="32">
        <v>44223</v>
      </c>
      <c r="C23" s="48">
        <v>44228</v>
      </c>
      <c r="D23" s="49">
        <v>6106</v>
      </c>
      <c r="E23" s="34" t="s">
        <v>7</v>
      </c>
      <c r="F23" s="33">
        <v>1401</v>
      </c>
      <c r="G23" s="19" t="s">
        <v>65</v>
      </c>
      <c r="H23" s="19">
        <v>12</v>
      </c>
      <c r="I23" s="35" t="s">
        <v>6</v>
      </c>
      <c r="J23" s="19" t="s">
        <v>749</v>
      </c>
      <c r="K23" s="21"/>
      <c r="L23" s="464">
        <v>315</v>
      </c>
      <c r="M23" s="16"/>
      <c r="N23" s="16"/>
    </row>
    <row r="24" spans="1:18" s="15" customFormat="1">
      <c r="A24" s="239" t="s">
        <v>973</v>
      </c>
      <c r="B24" s="31">
        <v>44222</v>
      </c>
      <c r="C24" s="31">
        <v>44228</v>
      </c>
      <c r="D24" s="28">
        <v>5986</v>
      </c>
      <c r="E24" s="136" t="s">
        <v>44</v>
      </c>
      <c r="F24" s="28">
        <v>3401</v>
      </c>
      <c r="G24" s="9" t="s">
        <v>244</v>
      </c>
      <c r="H24" s="12">
        <v>5</v>
      </c>
      <c r="I24" s="25" t="s">
        <v>6</v>
      </c>
      <c r="J24" s="9" t="s">
        <v>749</v>
      </c>
      <c r="K24" s="11"/>
      <c r="L24" s="458">
        <v>130</v>
      </c>
      <c r="M24" s="16"/>
      <c r="N24" s="16"/>
      <c r="O24" s="16"/>
      <c r="P24" s="16"/>
      <c r="Q24" s="16"/>
      <c r="R24" s="16"/>
    </row>
    <row r="25" spans="1:18" s="41" customFormat="1">
      <c r="A25" s="633" t="s">
        <v>86</v>
      </c>
      <c r="B25" s="634">
        <v>44228</v>
      </c>
      <c r="C25" s="634">
        <v>44228</v>
      </c>
      <c r="D25" s="635">
        <v>6149</v>
      </c>
      <c r="E25" s="636" t="s">
        <v>254</v>
      </c>
      <c r="F25" s="635">
        <v>3444</v>
      </c>
      <c r="G25" s="637" t="s">
        <v>1204</v>
      </c>
      <c r="H25" s="637">
        <v>1</v>
      </c>
      <c r="I25" s="638" t="s">
        <v>6</v>
      </c>
      <c r="J25" s="637" t="s">
        <v>749</v>
      </c>
      <c r="K25" s="639"/>
      <c r="L25" s="640">
        <v>160.69999999999999</v>
      </c>
      <c r="M25" s="249"/>
      <c r="N25" s="249"/>
      <c r="O25" s="249"/>
      <c r="P25" s="249"/>
      <c r="Q25" s="249"/>
      <c r="R25" s="249"/>
    </row>
    <row r="26" spans="1:18" s="44" customFormat="1">
      <c r="A26" s="340" t="s">
        <v>973</v>
      </c>
      <c r="B26" s="48">
        <v>44229</v>
      </c>
      <c r="C26" s="48">
        <v>44228</v>
      </c>
      <c r="D26" s="49">
        <v>6117</v>
      </c>
      <c r="E26" s="40" t="s">
        <v>2</v>
      </c>
      <c r="F26" s="49">
        <v>1869</v>
      </c>
      <c r="G26" s="36" t="s">
        <v>15</v>
      </c>
      <c r="H26" s="36">
        <v>80</v>
      </c>
      <c r="I26" s="45" t="s">
        <v>6</v>
      </c>
      <c r="J26" s="36" t="s">
        <v>97</v>
      </c>
      <c r="K26" s="50"/>
      <c r="L26" s="459">
        <v>296</v>
      </c>
      <c r="M26" s="80"/>
      <c r="N26" s="80"/>
      <c r="O26" s="246"/>
      <c r="P26" s="246"/>
      <c r="Q26" s="246"/>
      <c r="R26" s="246"/>
    </row>
    <row r="27" spans="1:18" s="44" customFormat="1">
      <c r="A27" s="340" t="s">
        <v>1206</v>
      </c>
      <c r="B27" s="48">
        <v>44230</v>
      </c>
      <c r="C27" s="48"/>
      <c r="D27" s="49">
        <v>6178</v>
      </c>
      <c r="E27" s="40" t="s">
        <v>1207</v>
      </c>
      <c r="F27" s="49">
        <v>2564</v>
      </c>
      <c r="G27" s="49" t="s">
        <v>31</v>
      </c>
      <c r="H27" s="47">
        <v>5</v>
      </c>
      <c r="I27" s="45" t="s">
        <v>6</v>
      </c>
      <c r="J27" s="36" t="s">
        <v>97</v>
      </c>
      <c r="K27" s="50" t="s">
        <v>1208</v>
      </c>
      <c r="L27" s="459">
        <v>150</v>
      </c>
      <c r="M27" s="246"/>
      <c r="N27" s="246"/>
      <c r="O27" s="246"/>
      <c r="P27" s="246"/>
      <c r="Q27" s="246"/>
      <c r="R27" s="246"/>
    </row>
    <row r="28" spans="1:18" s="42" customFormat="1">
      <c r="A28" s="340" t="s">
        <v>368</v>
      </c>
      <c r="B28" s="48">
        <v>44230</v>
      </c>
      <c r="C28" s="48">
        <v>44228</v>
      </c>
      <c r="D28" s="49">
        <v>6184</v>
      </c>
      <c r="E28" s="40" t="s">
        <v>2</v>
      </c>
      <c r="F28" s="49">
        <v>2515</v>
      </c>
      <c r="G28" s="36" t="s">
        <v>35</v>
      </c>
      <c r="H28" s="36">
        <v>10</v>
      </c>
      <c r="I28" s="45" t="s">
        <v>6</v>
      </c>
      <c r="J28" s="36" t="s">
        <v>97</v>
      </c>
      <c r="K28" s="50"/>
      <c r="L28" s="459"/>
      <c r="M28" s="80"/>
      <c r="N28" s="80"/>
      <c r="O28" s="80"/>
      <c r="P28" s="80"/>
      <c r="Q28" s="80"/>
      <c r="R28" s="80"/>
    </row>
    <row r="29" spans="1:18" s="42" customFormat="1">
      <c r="A29" s="340"/>
      <c r="B29" s="48"/>
      <c r="C29" s="48"/>
      <c r="D29" s="49"/>
      <c r="E29" s="40" t="s">
        <v>2</v>
      </c>
      <c r="F29" s="49">
        <v>838</v>
      </c>
      <c r="G29" s="36" t="s">
        <v>5</v>
      </c>
      <c r="H29" s="36">
        <v>10</v>
      </c>
      <c r="I29" s="45" t="s">
        <v>6</v>
      </c>
      <c r="J29" s="36" t="s">
        <v>97</v>
      </c>
      <c r="K29" s="50"/>
      <c r="L29" s="459">
        <v>385</v>
      </c>
      <c r="M29" s="80"/>
      <c r="N29" s="80"/>
      <c r="O29" s="80"/>
      <c r="P29" s="80"/>
      <c r="Q29" s="80"/>
      <c r="R29" s="80"/>
    </row>
    <row r="30" spans="1:18" s="44" customFormat="1">
      <c r="A30" s="340" t="s">
        <v>779</v>
      </c>
      <c r="B30" s="48">
        <v>44230</v>
      </c>
      <c r="C30" s="48">
        <v>44228</v>
      </c>
      <c r="D30" s="49">
        <v>6188</v>
      </c>
      <c r="E30" s="40" t="s">
        <v>2</v>
      </c>
      <c r="F30" s="49">
        <v>753</v>
      </c>
      <c r="G30" s="49" t="s">
        <v>47</v>
      </c>
      <c r="H30" s="47" t="s">
        <v>1226</v>
      </c>
      <c r="I30" s="45" t="s">
        <v>6</v>
      </c>
      <c r="J30" s="36" t="s">
        <v>97</v>
      </c>
      <c r="K30" s="50"/>
      <c r="L30" s="459">
        <v>411</v>
      </c>
      <c r="M30" s="246"/>
      <c r="N30" s="246"/>
      <c r="O30" s="246"/>
      <c r="P30" s="246"/>
      <c r="Q30" s="246"/>
      <c r="R30" s="246"/>
    </row>
    <row r="31" spans="1:18" s="43" customFormat="1">
      <c r="A31" s="341" t="s">
        <v>381</v>
      </c>
      <c r="B31" s="32">
        <v>44230</v>
      </c>
      <c r="C31" s="32">
        <v>44238</v>
      </c>
      <c r="D31" s="33">
        <v>6187</v>
      </c>
      <c r="E31" s="34" t="s">
        <v>7</v>
      </c>
      <c r="F31" s="33">
        <v>2555</v>
      </c>
      <c r="G31" s="19" t="s">
        <v>382</v>
      </c>
      <c r="H31" s="20">
        <v>10</v>
      </c>
      <c r="I31" s="35" t="s">
        <v>6</v>
      </c>
      <c r="J31" s="19" t="s">
        <v>749</v>
      </c>
      <c r="K31" s="21"/>
      <c r="L31" s="464">
        <v>680</v>
      </c>
      <c r="M31" s="249">
        <v>800</v>
      </c>
      <c r="N31" s="249"/>
      <c r="O31" s="247"/>
      <c r="P31" s="247"/>
      <c r="Q31" s="247"/>
      <c r="R31" s="247"/>
    </row>
    <row r="32" spans="1:18" s="43" customFormat="1">
      <c r="A32" s="341"/>
      <c r="B32" s="32"/>
      <c r="C32" s="32"/>
      <c r="D32" s="33"/>
      <c r="E32" s="34" t="s">
        <v>7</v>
      </c>
      <c r="F32" s="33">
        <v>1627</v>
      </c>
      <c r="G32" s="19" t="s">
        <v>54</v>
      </c>
      <c r="H32" s="20">
        <v>5</v>
      </c>
      <c r="I32" s="35" t="s">
        <v>6</v>
      </c>
      <c r="J32" s="19" t="s">
        <v>749</v>
      </c>
      <c r="K32" s="21"/>
      <c r="L32" s="464">
        <v>123</v>
      </c>
      <c r="M32" s="249">
        <v>140</v>
      </c>
      <c r="N32" s="249"/>
      <c r="O32" s="247"/>
      <c r="P32" s="247"/>
      <c r="Q32" s="247"/>
      <c r="R32" s="247"/>
    </row>
    <row r="33" spans="1:18" s="42" customFormat="1">
      <c r="A33" s="340" t="s">
        <v>107</v>
      </c>
      <c r="B33" s="48">
        <v>44232</v>
      </c>
      <c r="C33" s="48">
        <v>44232</v>
      </c>
      <c r="D33" s="49">
        <v>6146</v>
      </c>
      <c r="E33" s="40" t="s">
        <v>2</v>
      </c>
      <c r="F33" s="49">
        <v>1467</v>
      </c>
      <c r="G33" s="36" t="s">
        <v>62</v>
      </c>
      <c r="H33" s="36" t="s">
        <v>877</v>
      </c>
      <c r="I33" s="45" t="s">
        <v>6</v>
      </c>
      <c r="J33" s="36" t="s">
        <v>97</v>
      </c>
      <c r="K33" s="21"/>
      <c r="L33" s="459"/>
      <c r="M33" s="80"/>
      <c r="N33" s="80"/>
      <c r="O33" s="80"/>
      <c r="P33" s="80"/>
      <c r="Q33" s="80"/>
      <c r="R33" s="80"/>
    </row>
    <row r="34" spans="1:18" s="42" customFormat="1">
      <c r="A34" s="340"/>
      <c r="B34" s="48"/>
      <c r="C34" s="48"/>
      <c r="D34" s="49"/>
      <c r="E34" s="40" t="s">
        <v>2</v>
      </c>
      <c r="F34" s="49">
        <v>2720</v>
      </c>
      <c r="G34" s="36" t="s">
        <v>162</v>
      </c>
      <c r="H34" s="36">
        <v>30</v>
      </c>
      <c r="I34" s="45" t="s">
        <v>6</v>
      </c>
      <c r="J34" s="36" t="s">
        <v>97</v>
      </c>
      <c r="K34" s="21"/>
      <c r="L34" s="459">
        <v>1419.9</v>
      </c>
      <c r="M34" s="80"/>
      <c r="N34" s="80"/>
      <c r="O34" s="80"/>
      <c r="P34" s="80"/>
      <c r="Q34" s="80"/>
      <c r="R34" s="80"/>
    </row>
    <row r="35" spans="1:18" s="44" customFormat="1">
      <c r="A35" s="340" t="s">
        <v>67</v>
      </c>
      <c r="B35" s="48">
        <v>44231</v>
      </c>
      <c r="C35" s="48">
        <v>44228</v>
      </c>
      <c r="D35" s="49">
        <v>6202</v>
      </c>
      <c r="E35" s="40" t="s">
        <v>2</v>
      </c>
      <c r="F35" s="49">
        <v>1862</v>
      </c>
      <c r="G35" s="49" t="s">
        <v>20</v>
      </c>
      <c r="H35" s="47">
        <v>15</v>
      </c>
      <c r="I35" s="45" t="s">
        <v>6</v>
      </c>
      <c r="J35" s="36" t="s">
        <v>97</v>
      </c>
      <c r="K35" s="50"/>
      <c r="L35" s="459">
        <v>358.5</v>
      </c>
      <c r="M35" s="246"/>
      <c r="N35" s="246"/>
      <c r="O35" s="246"/>
      <c r="P35" s="246"/>
      <c r="Q35" s="246"/>
      <c r="R35" s="246"/>
    </row>
    <row r="36" spans="1:18" s="44" customFormat="1">
      <c r="A36" s="340" t="s">
        <v>375</v>
      </c>
      <c r="B36" s="48">
        <v>44231</v>
      </c>
      <c r="C36" s="48">
        <v>44238</v>
      </c>
      <c r="D36" s="49"/>
      <c r="E36" s="40" t="s">
        <v>40</v>
      </c>
      <c r="F36" s="49">
        <v>2115</v>
      </c>
      <c r="G36" s="36" t="s">
        <v>52</v>
      </c>
      <c r="H36" s="36">
        <v>400</v>
      </c>
      <c r="I36" s="45" t="s">
        <v>6</v>
      </c>
      <c r="J36" s="36" t="s">
        <v>97</v>
      </c>
      <c r="K36" s="50"/>
      <c r="L36" s="459"/>
      <c r="M36" s="246"/>
      <c r="N36" s="246"/>
      <c r="O36" s="246"/>
      <c r="P36" s="246"/>
      <c r="Q36" s="246"/>
      <c r="R36" s="246"/>
    </row>
    <row r="37" spans="1:18" s="44" customFormat="1">
      <c r="A37" s="340" t="s">
        <v>82</v>
      </c>
      <c r="B37" s="48">
        <v>44238</v>
      </c>
      <c r="C37" s="48">
        <v>44238</v>
      </c>
      <c r="D37" s="49"/>
      <c r="E37" s="40" t="s">
        <v>40</v>
      </c>
      <c r="F37" s="49">
        <v>2115</v>
      </c>
      <c r="G37" s="36" t="s">
        <v>52</v>
      </c>
      <c r="H37" s="36">
        <v>20</v>
      </c>
      <c r="I37" s="45" t="s">
        <v>6</v>
      </c>
      <c r="J37" s="36" t="s">
        <v>97</v>
      </c>
      <c r="K37" s="50"/>
      <c r="L37" s="459"/>
      <c r="M37" s="246"/>
      <c r="N37" s="246"/>
      <c r="O37" s="246"/>
      <c r="P37" s="246"/>
      <c r="Q37" s="246"/>
      <c r="R37" s="246"/>
    </row>
    <row r="38" spans="1:18" s="43" customFormat="1">
      <c r="A38" s="341" t="s">
        <v>874</v>
      </c>
      <c r="B38" s="32">
        <v>44231</v>
      </c>
      <c r="C38" s="32">
        <v>44228</v>
      </c>
      <c r="D38" s="33">
        <v>6211</v>
      </c>
      <c r="E38" s="34" t="s">
        <v>648</v>
      </c>
      <c r="F38" s="33">
        <v>1019</v>
      </c>
      <c r="G38" s="19" t="s">
        <v>96</v>
      </c>
      <c r="H38" s="20">
        <v>3</v>
      </c>
      <c r="I38" s="35" t="s">
        <v>6</v>
      </c>
      <c r="J38" s="19" t="s">
        <v>749</v>
      </c>
      <c r="K38" s="21"/>
      <c r="L38" s="464">
        <v>50</v>
      </c>
      <c r="M38" s="247"/>
      <c r="N38" s="247"/>
      <c r="O38" s="247"/>
      <c r="P38" s="247"/>
      <c r="Q38" s="247"/>
      <c r="R38" s="247"/>
    </row>
    <row r="39" spans="1:18" s="44" customFormat="1">
      <c r="A39" s="340" t="s">
        <v>1159</v>
      </c>
      <c r="B39" s="48">
        <v>44231</v>
      </c>
      <c r="C39" s="48">
        <v>44228</v>
      </c>
      <c r="D39" s="49">
        <v>6214</v>
      </c>
      <c r="E39" s="40" t="s">
        <v>2</v>
      </c>
      <c r="F39" s="49">
        <v>838</v>
      </c>
      <c r="G39" s="36" t="s">
        <v>5</v>
      </c>
      <c r="H39" s="47">
        <v>10</v>
      </c>
      <c r="I39" s="45" t="s">
        <v>6</v>
      </c>
      <c r="J39" s="36" t="s">
        <v>97</v>
      </c>
      <c r="K39" s="50"/>
      <c r="L39" s="459"/>
      <c r="M39" s="246"/>
      <c r="N39" s="246"/>
      <c r="O39" s="246"/>
      <c r="P39" s="246"/>
      <c r="Q39" s="246"/>
      <c r="R39" s="246"/>
    </row>
    <row r="40" spans="1:18" s="44" customFormat="1">
      <c r="A40" s="340"/>
      <c r="B40" s="48"/>
      <c r="C40" s="48"/>
      <c r="D40" s="49"/>
      <c r="E40" s="40" t="s">
        <v>2</v>
      </c>
      <c r="F40" s="49">
        <v>855</v>
      </c>
      <c r="G40" s="36" t="s">
        <v>38</v>
      </c>
      <c r="H40" s="47">
        <v>10</v>
      </c>
      <c r="I40" s="45" t="s">
        <v>6</v>
      </c>
      <c r="J40" s="36" t="s">
        <v>97</v>
      </c>
      <c r="K40" s="50"/>
      <c r="L40" s="459">
        <v>437</v>
      </c>
      <c r="M40" s="246"/>
      <c r="N40" s="246"/>
      <c r="O40" s="246"/>
      <c r="P40" s="246"/>
      <c r="Q40" s="246"/>
      <c r="R40" s="246"/>
    </row>
    <row r="41" spans="1:18" s="42" customFormat="1">
      <c r="A41" s="340" t="s">
        <v>1177</v>
      </c>
      <c r="B41" s="48">
        <v>44232</v>
      </c>
      <c r="C41" s="48">
        <v>44228</v>
      </c>
      <c r="D41" s="49">
        <v>6218</v>
      </c>
      <c r="E41" s="40" t="s">
        <v>2</v>
      </c>
      <c r="F41" s="49">
        <v>1007</v>
      </c>
      <c r="G41" s="36" t="s">
        <v>135</v>
      </c>
      <c r="H41" s="36">
        <v>10</v>
      </c>
      <c r="I41" s="45" t="s">
        <v>6</v>
      </c>
      <c r="J41" s="36" t="s">
        <v>97</v>
      </c>
      <c r="K41" s="50"/>
      <c r="L41" s="459">
        <v>178</v>
      </c>
      <c r="M41" s="80"/>
      <c r="N41" s="80"/>
      <c r="O41" s="80"/>
      <c r="P41" s="80"/>
      <c r="Q41" s="80"/>
      <c r="R41" s="80"/>
    </row>
    <row r="42" spans="1:18" s="42" customFormat="1">
      <c r="A42" s="340" t="s">
        <v>918</v>
      </c>
      <c r="B42" s="48">
        <v>44232</v>
      </c>
      <c r="C42" s="48">
        <v>44228</v>
      </c>
      <c r="D42" s="49">
        <v>6219</v>
      </c>
      <c r="E42" s="40" t="s">
        <v>2</v>
      </c>
      <c r="F42" s="49">
        <v>1126</v>
      </c>
      <c r="G42" s="36" t="s">
        <v>57</v>
      </c>
      <c r="H42" s="36" t="s">
        <v>876</v>
      </c>
      <c r="I42" s="45" t="s">
        <v>6</v>
      </c>
      <c r="J42" s="36" t="s">
        <v>97</v>
      </c>
      <c r="K42" s="50"/>
      <c r="L42" s="459">
        <v>288.5</v>
      </c>
      <c r="M42" s="80"/>
      <c r="N42" s="80"/>
      <c r="O42" s="80"/>
      <c r="P42" s="80"/>
      <c r="Q42" s="80"/>
      <c r="R42" s="80"/>
    </row>
    <row r="43" spans="1:18" s="42" customFormat="1">
      <c r="A43" s="340" t="s">
        <v>370</v>
      </c>
      <c r="B43" s="48">
        <v>44232</v>
      </c>
      <c r="C43" s="48">
        <v>44228</v>
      </c>
      <c r="D43" s="49">
        <v>6222</v>
      </c>
      <c r="E43" s="40" t="s">
        <v>2</v>
      </c>
      <c r="F43" s="49">
        <v>1098</v>
      </c>
      <c r="G43" s="36" t="s">
        <v>3</v>
      </c>
      <c r="H43" s="36">
        <v>40</v>
      </c>
      <c r="I43" s="45" t="s">
        <v>6</v>
      </c>
      <c r="J43" s="36" t="s">
        <v>97</v>
      </c>
      <c r="K43" s="50"/>
      <c r="L43" s="459">
        <v>1200</v>
      </c>
      <c r="M43" s="80"/>
      <c r="N43" s="80"/>
      <c r="O43" s="80"/>
      <c r="P43" s="80"/>
      <c r="Q43" s="80"/>
      <c r="R43" s="80"/>
    </row>
    <row r="44" spans="1:18" s="42" customFormat="1">
      <c r="A44" s="340" t="s">
        <v>174</v>
      </c>
      <c r="B44" s="48">
        <v>44232</v>
      </c>
      <c r="C44" s="48">
        <v>44228</v>
      </c>
      <c r="D44" s="49">
        <v>6221</v>
      </c>
      <c r="E44" s="40" t="s">
        <v>2</v>
      </c>
      <c r="F44" s="49">
        <v>1087</v>
      </c>
      <c r="G44" s="36" t="s">
        <v>46</v>
      </c>
      <c r="H44" s="36">
        <v>0.2</v>
      </c>
      <c r="I44" s="45" t="s">
        <v>6</v>
      </c>
      <c r="J44" s="36" t="s">
        <v>97</v>
      </c>
      <c r="K44" s="50"/>
      <c r="L44" s="459">
        <v>1.74</v>
      </c>
      <c r="M44" s="80"/>
      <c r="N44" s="80"/>
      <c r="O44" s="80"/>
      <c r="P44" s="80"/>
      <c r="Q44" s="80"/>
      <c r="R44" s="80"/>
    </row>
    <row r="45" spans="1:18" s="42" customFormat="1">
      <c r="A45" s="340" t="s">
        <v>141</v>
      </c>
      <c r="B45" s="48">
        <v>44235</v>
      </c>
      <c r="C45" s="48">
        <v>44229</v>
      </c>
      <c r="D45" s="49">
        <v>6226</v>
      </c>
      <c r="E45" s="40" t="s">
        <v>165</v>
      </c>
      <c r="F45" s="49">
        <v>3458</v>
      </c>
      <c r="G45" s="36" t="s">
        <v>75</v>
      </c>
      <c r="H45" s="36">
        <v>10</v>
      </c>
      <c r="I45" s="45" t="s">
        <v>6</v>
      </c>
      <c r="J45" s="36" t="s">
        <v>97</v>
      </c>
      <c r="K45" s="50"/>
      <c r="L45" s="459">
        <v>120</v>
      </c>
      <c r="M45" s="80"/>
      <c r="N45" s="80"/>
      <c r="O45" s="80"/>
      <c r="P45" s="80"/>
      <c r="Q45" s="80"/>
      <c r="R45" s="80"/>
    </row>
    <row r="46" spans="1:18" s="42" customFormat="1">
      <c r="A46" s="340" t="s">
        <v>1217</v>
      </c>
      <c r="B46" s="48">
        <v>44235</v>
      </c>
      <c r="C46" s="48">
        <v>44229</v>
      </c>
      <c r="D46" s="49">
        <v>6229</v>
      </c>
      <c r="E46" s="40" t="s">
        <v>2</v>
      </c>
      <c r="F46" s="49">
        <v>1614</v>
      </c>
      <c r="G46" s="49" t="s">
        <v>52</v>
      </c>
      <c r="H46" s="36">
        <v>10</v>
      </c>
      <c r="I46" s="45" t="s">
        <v>6</v>
      </c>
      <c r="J46" s="36" t="s">
        <v>97</v>
      </c>
      <c r="K46" s="50"/>
      <c r="L46" s="459">
        <v>105</v>
      </c>
      <c r="M46" s="80"/>
      <c r="N46" s="80"/>
      <c r="O46" s="80"/>
      <c r="P46" s="80"/>
      <c r="Q46" s="80"/>
      <c r="R46" s="80"/>
    </row>
    <row r="47" spans="1:18" s="38" customFormat="1">
      <c r="A47" s="239" t="s">
        <v>134</v>
      </c>
      <c r="B47" s="31">
        <v>44232</v>
      </c>
      <c r="C47" s="31">
        <v>44228</v>
      </c>
      <c r="D47" s="28">
        <v>6231</v>
      </c>
      <c r="E47" s="29" t="s">
        <v>2</v>
      </c>
      <c r="F47" s="28">
        <v>97</v>
      </c>
      <c r="G47" s="28" t="s">
        <v>98</v>
      </c>
      <c r="H47" s="12" t="s">
        <v>984</v>
      </c>
      <c r="I47" s="25" t="s">
        <v>6</v>
      </c>
      <c r="J47" s="12" t="s">
        <v>749</v>
      </c>
      <c r="K47" s="22"/>
      <c r="L47" s="458">
        <v>150</v>
      </c>
      <c r="M47" s="473"/>
      <c r="N47" s="473"/>
      <c r="O47" s="473"/>
      <c r="P47" s="473"/>
      <c r="Q47" s="473"/>
      <c r="R47" s="473"/>
    </row>
    <row r="48" spans="1:18" s="41" customFormat="1">
      <c r="A48" s="341" t="s">
        <v>835</v>
      </c>
      <c r="B48" s="32">
        <v>44232</v>
      </c>
      <c r="C48" s="32">
        <v>44229</v>
      </c>
      <c r="D48" s="33">
        <v>6234</v>
      </c>
      <c r="E48" s="34" t="s">
        <v>7</v>
      </c>
      <c r="F48" s="33">
        <v>3219</v>
      </c>
      <c r="G48" s="19" t="s">
        <v>836</v>
      </c>
      <c r="H48" s="19">
        <v>30</v>
      </c>
      <c r="I48" s="35" t="s">
        <v>6</v>
      </c>
      <c r="J48" s="19" t="s">
        <v>749</v>
      </c>
      <c r="K48" s="21"/>
      <c r="L48" s="464">
        <v>840</v>
      </c>
      <c r="M48" s="249">
        <v>840</v>
      </c>
      <c r="N48" s="249"/>
      <c r="O48" s="249"/>
      <c r="P48" s="249"/>
      <c r="Q48" s="249"/>
      <c r="R48" s="249"/>
    </row>
    <row r="49" spans="1:23" s="42" customFormat="1">
      <c r="A49" s="340" t="s">
        <v>973</v>
      </c>
      <c r="B49" s="48">
        <v>44235</v>
      </c>
      <c r="C49" s="48">
        <v>44229</v>
      </c>
      <c r="D49" s="49">
        <v>6159</v>
      </c>
      <c r="E49" s="40" t="s">
        <v>2</v>
      </c>
      <c r="F49" s="49">
        <v>2759</v>
      </c>
      <c r="G49" s="36" t="s">
        <v>170</v>
      </c>
      <c r="H49" s="36">
        <v>63</v>
      </c>
      <c r="I49" s="45" t="s">
        <v>6</v>
      </c>
      <c r="J49" s="36" t="s">
        <v>97</v>
      </c>
      <c r="K49" s="50"/>
      <c r="L49" s="459">
        <v>327</v>
      </c>
      <c r="M49" s="80"/>
      <c r="N49" s="80"/>
      <c r="O49" s="80"/>
      <c r="P49" s="80"/>
      <c r="Q49" s="80"/>
      <c r="R49" s="80"/>
    </row>
    <row r="50" spans="1:23" s="15" customFormat="1">
      <c r="A50" s="239" t="s">
        <v>381</v>
      </c>
      <c r="B50" s="31">
        <v>44235</v>
      </c>
      <c r="C50" s="31">
        <v>44229</v>
      </c>
      <c r="D50" s="28">
        <v>6241</v>
      </c>
      <c r="E50" s="136" t="s">
        <v>254</v>
      </c>
      <c r="F50" s="28">
        <v>2555</v>
      </c>
      <c r="G50" s="9" t="s">
        <v>382</v>
      </c>
      <c r="H50" s="12">
        <v>1</v>
      </c>
      <c r="I50" s="25" t="s">
        <v>6</v>
      </c>
      <c r="J50" s="9" t="s">
        <v>749</v>
      </c>
      <c r="K50" s="22"/>
      <c r="L50" s="458">
        <v>88.4</v>
      </c>
      <c r="M50" s="16"/>
      <c r="N50" s="16"/>
      <c r="O50" s="16"/>
      <c r="P50" s="16"/>
      <c r="Q50" s="16"/>
      <c r="R50" s="16"/>
    </row>
    <row r="51" spans="1:23" s="42" customFormat="1">
      <c r="A51" s="340" t="s">
        <v>383</v>
      </c>
      <c r="B51" s="48">
        <v>44235</v>
      </c>
      <c r="C51" s="48">
        <v>44229</v>
      </c>
      <c r="D51" s="49">
        <v>6248</v>
      </c>
      <c r="E51" s="40" t="s">
        <v>254</v>
      </c>
      <c r="F51" s="49">
        <v>3416</v>
      </c>
      <c r="G51" s="36" t="s">
        <v>21</v>
      </c>
      <c r="H51" s="36" t="s">
        <v>984</v>
      </c>
      <c r="I51" s="45" t="s">
        <v>6</v>
      </c>
      <c r="J51" s="36" t="s">
        <v>97</v>
      </c>
      <c r="K51" s="50"/>
      <c r="L51" s="459">
        <v>2175.4</v>
      </c>
      <c r="M51" s="80"/>
      <c r="N51" s="80"/>
      <c r="O51" s="80"/>
      <c r="P51" s="80"/>
      <c r="Q51" s="80"/>
      <c r="R51" s="80"/>
    </row>
    <row r="52" spans="1:23" s="42" customFormat="1">
      <c r="A52" s="340"/>
      <c r="B52" s="48"/>
      <c r="C52" s="48"/>
      <c r="D52" s="49"/>
      <c r="E52" s="40" t="s">
        <v>7</v>
      </c>
      <c r="F52" s="49">
        <v>2050</v>
      </c>
      <c r="G52" s="36" t="s">
        <v>21</v>
      </c>
      <c r="H52" s="36" t="s">
        <v>982</v>
      </c>
      <c r="I52" s="45" t="s">
        <v>6</v>
      </c>
      <c r="J52" s="36" t="s">
        <v>97</v>
      </c>
      <c r="K52" s="50"/>
      <c r="L52" s="459"/>
      <c r="M52" s="80"/>
      <c r="N52" s="80"/>
      <c r="O52" s="80"/>
      <c r="P52" s="80"/>
      <c r="Q52" s="80"/>
      <c r="R52" s="80"/>
    </row>
    <row r="53" spans="1:23" s="41" customFormat="1">
      <c r="A53" s="341" t="s">
        <v>782</v>
      </c>
      <c r="B53" s="32">
        <v>44235</v>
      </c>
      <c r="C53" s="32">
        <v>44230</v>
      </c>
      <c r="D53" s="33">
        <v>5205</v>
      </c>
      <c r="E53" s="34" t="s">
        <v>2</v>
      </c>
      <c r="F53" s="33">
        <v>2561</v>
      </c>
      <c r="G53" s="19" t="s">
        <v>783</v>
      </c>
      <c r="H53" s="19">
        <v>9</v>
      </c>
      <c r="I53" s="35" t="s">
        <v>6</v>
      </c>
      <c r="J53" s="19" t="s">
        <v>749</v>
      </c>
      <c r="K53" s="21"/>
      <c r="L53" s="464">
        <v>250</v>
      </c>
      <c r="M53" s="249"/>
      <c r="N53" s="16"/>
      <c r="O53" s="16"/>
      <c r="P53" s="16"/>
      <c r="Q53" s="16"/>
      <c r="R53" s="16"/>
      <c r="S53" s="15"/>
      <c r="T53" s="15"/>
      <c r="U53" s="15"/>
      <c r="V53" s="15"/>
      <c r="W53" s="15"/>
    </row>
    <row r="54" spans="1:23" s="41" customFormat="1">
      <c r="A54" s="341"/>
      <c r="B54" s="32"/>
      <c r="C54" s="32"/>
      <c r="D54" s="33"/>
      <c r="E54" s="34" t="s">
        <v>216</v>
      </c>
      <c r="F54" s="33">
        <v>3286</v>
      </c>
      <c r="G54" s="19" t="s">
        <v>1056</v>
      </c>
      <c r="H54" s="19">
        <v>5</v>
      </c>
      <c r="I54" s="35" t="s">
        <v>6</v>
      </c>
      <c r="J54" s="19" t="s">
        <v>749</v>
      </c>
      <c r="K54" s="21"/>
      <c r="L54" s="464">
        <v>325</v>
      </c>
      <c r="M54" s="249"/>
      <c r="N54" s="16"/>
      <c r="O54" s="16"/>
      <c r="P54" s="16"/>
      <c r="Q54" s="16"/>
      <c r="R54" s="16"/>
      <c r="S54" s="15"/>
      <c r="T54" s="15"/>
      <c r="U54" s="15"/>
      <c r="V54" s="15"/>
      <c r="W54" s="15"/>
    </row>
    <row r="55" spans="1:23" s="44" customFormat="1">
      <c r="A55" s="340" t="s">
        <v>848</v>
      </c>
      <c r="B55" s="48">
        <v>44235</v>
      </c>
      <c r="C55" s="48">
        <v>44230</v>
      </c>
      <c r="D55" s="49">
        <v>6259</v>
      </c>
      <c r="E55" s="40" t="s">
        <v>254</v>
      </c>
      <c r="F55" s="49">
        <v>2172</v>
      </c>
      <c r="G55" s="49" t="s">
        <v>16</v>
      </c>
      <c r="H55" s="47">
        <v>15</v>
      </c>
      <c r="I55" s="45" t="s">
        <v>6</v>
      </c>
      <c r="J55" s="36" t="s">
        <v>97</v>
      </c>
      <c r="K55" s="50"/>
      <c r="L55" s="459"/>
      <c r="M55" s="246"/>
      <c r="N55" s="246"/>
      <c r="O55" s="246"/>
      <c r="P55" s="246"/>
      <c r="Q55" s="246"/>
      <c r="R55" s="246"/>
    </row>
    <row r="56" spans="1:23" s="44" customFormat="1">
      <c r="A56" s="340"/>
      <c r="B56" s="48"/>
      <c r="C56" s="48"/>
      <c r="D56" s="49"/>
      <c r="E56" s="40" t="s">
        <v>254</v>
      </c>
      <c r="F56" s="49">
        <v>2560</v>
      </c>
      <c r="G56" s="36" t="s">
        <v>5</v>
      </c>
      <c r="H56" s="47">
        <v>1</v>
      </c>
      <c r="I56" s="45" t="s">
        <v>6</v>
      </c>
      <c r="J56" s="36" t="s">
        <v>97</v>
      </c>
      <c r="K56" s="50"/>
      <c r="L56" s="459">
        <v>230</v>
      </c>
      <c r="M56" s="246"/>
      <c r="N56" s="246"/>
      <c r="O56" s="246"/>
      <c r="P56" s="246"/>
      <c r="Q56" s="246"/>
      <c r="R56" s="246"/>
    </row>
    <row r="57" spans="1:23" s="44" customFormat="1">
      <c r="A57" s="341" t="s">
        <v>134</v>
      </c>
      <c r="B57" s="32">
        <v>44236</v>
      </c>
      <c r="C57" s="32">
        <v>44228</v>
      </c>
      <c r="D57" s="521">
        <v>6263</v>
      </c>
      <c r="E57" s="34" t="s">
        <v>2</v>
      </c>
      <c r="F57" s="33">
        <v>97</v>
      </c>
      <c r="G57" s="19" t="s">
        <v>98</v>
      </c>
      <c r="H57" s="19" t="s">
        <v>984</v>
      </c>
      <c r="I57" s="35" t="s">
        <v>6</v>
      </c>
      <c r="J57" s="19" t="s">
        <v>97</v>
      </c>
      <c r="K57" s="21"/>
      <c r="L57" s="464">
        <v>145</v>
      </c>
      <c r="M57" s="246"/>
      <c r="N57" s="246"/>
      <c r="O57" s="246"/>
      <c r="P57" s="246"/>
      <c r="Q57" s="246"/>
      <c r="R57" s="246"/>
    </row>
    <row r="58" spans="1:23" s="15" customFormat="1">
      <c r="A58" s="340" t="s">
        <v>1220</v>
      </c>
      <c r="B58" s="48">
        <v>44236</v>
      </c>
      <c r="C58" s="48">
        <v>44236</v>
      </c>
      <c r="D58" s="522">
        <v>6264</v>
      </c>
      <c r="E58" s="40" t="s">
        <v>1221</v>
      </c>
      <c r="F58" s="49">
        <v>2481</v>
      </c>
      <c r="G58" s="36" t="s">
        <v>89</v>
      </c>
      <c r="H58" s="47">
        <v>500</v>
      </c>
      <c r="I58" s="45" t="s">
        <v>6</v>
      </c>
      <c r="J58" s="36" t="s">
        <v>97</v>
      </c>
      <c r="K58" s="50"/>
      <c r="L58" s="459">
        <v>1625</v>
      </c>
      <c r="M58" s="16">
        <v>4300</v>
      </c>
      <c r="N58" s="16"/>
      <c r="O58" s="16"/>
      <c r="P58" s="16"/>
      <c r="Q58" s="16"/>
      <c r="R58" s="16"/>
    </row>
    <row r="59" spans="1:23" s="41" customFormat="1">
      <c r="A59" s="341" t="s">
        <v>973</v>
      </c>
      <c r="B59" s="32">
        <v>44236</v>
      </c>
      <c r="C59" s="32">
        <v>44229</v>
      </c>
      <c r="D59" s="33">
        <v>6256</v>
      </c>
      <c r="E59" s="34" t="s">
        <v>648</v>
      </c>
      <c r="F59" s="33">
        <v>3304</v>
      </c>
      <c r="G59" s="19" t="s">
        <v>21</v>
      </c>
      <c r="H59" s="19">
        <v>5</v>
      </c>
      <c r="I59" s="35" t="s">
        <v>6</v>
      </c>
      <c r="J59" s="19" t="s">
        <v>749</v>
      </c>
      <c r="K59" s="21"/>
      <c r="L59" s="464">
        <v>291.5</v>
      </c>
      <c r="M59" s="249"/>
      <c r="N59" s="249"/>
      <c r="O59" s="249"/>
      <c r="P59" s="249"/>
      <c r="Q59" s="249"/>
      <c r="R59" s="249"/>
    </row>
    <row r="60" spans="1:23" s="631" customFormat="1">
      <c r="A60" s="661" t="s">
        <v>137</v>
      </c>
      <c r="B60" s="662">
        <v>44249</v>
      </c>
      <c r="C60" s="662"/>
      <c r="D60" s="663">
        <v>6123</v>
      </c>
      <c r="E60" s="664" t="s">
        <v>2</v>
      </c>
      <c r="F60" s="663">
        <v>3364</v>
      </c>
      <c r="G60" s="665" t="s">
        <v>143</v>
      </c>
      <c r="H60" s="665">
        <v>3.75</v>
      </c>
      <c r="I60" s="35" t="s">
        <v>6</v>
      </c>
      <c r="J60" s="19" t="s">
        <v>1225</v>
      </c>
      <c r="K60" s="666"/>
      <c r="L60" s="667">
        <v>335.55</v>
      </c>
      <c r="M60" s="630"/>
      <c r="N60" s="630"/>
      <c r="O60" s="630"/>
      <c r="P60" s="630"/>
      <c r="Q60" s="630"/>
      <c r="R60" s="630"/>
    </row>
    <row r="61" spans="1:23" s="631" customFormat="1">
      <c r="A61" s="661"/>
      <c r="B61" s="662"/>
      <c r="C61" s="662"/>
      <c r="D61" s="663"/>
      <c r="E61" s="664"/>
      <c r="F61" s="663">
        <v>1904</v>
      </c>
      <c r="G61" s="665" t="s">
        <v>143</v>
      </c>
      <c r="H61" s="665">
        <v>0.5</v>
      </c>
      <c r="I61" s="35" t="s">
        <v>6</v>
      </c>
      <c r="J61" s="19" t="s">
        <v>1225</v>
      </c>
      <c r="K61" s="666"/>
      <c r="L61" s="667"/>
      <c r="M61" s="630"/>
      <c r="N61" s="630"/>
      <c r="O61" s="630"/>
      <c r="P61" s="630"/>
      <c r="Q61" s="630"/>
      <c r="R61" s="630"/>
    </row>
    <row r="62" spans="1:23" s="15" customFormat="1">
      <c r="A62" s="239" t="s">
        <v>188</v>
      </c>
      <c r="B62" s="31">
        <v>44222</v>
      </c>
      <c r="C62" s="31">
        <v>44230</v>
      </c>
      <c r="D62" s="28">
        <v>6096</v>
      </c>
      <c r="E62" s="136" t="s">
        <v>2</v>
      </c>
      <c r="F62" s="28">
        <v>2800</v>
      </c>
      <c r="G62" s="9" t="s">
        <v>189</v>
      </c>
      <c r="H62" s="12">
        <v>6</v>
      </c>
      <c r="I62" s="25" t="s">
        <v>6</v>
      </c>
      <c r="J62" s="9" t="s">
        <v>121</v>
      </c>
      <c r="K62" s="22"/>
      <c r="L62" s="458">
        <v>312</v>
      </c>
      <c r="M62" s="16"/>
      <c r="N62" s="16"/>
      <c r="O62" s="16"/>
      <c r="P62" s="16"/>
      <c r="Q62" s="16"/>
      <c r="R62" s="16"/>
    </row>
    <row r="63" spans="1:23" s="42" customFormat="1">
      <c r="A63" s="340" t="s">
        <v>1227</v>
      </c>
      <c r="B63" s="48">
        <v>44237</v>
      </c>
      <c r="C63" s="48"/>
      <c r="D63" s="49">
        <v>6201</v>
      </c>
      <c r="E63" s="40" t="s">
        <v>2</v>
      </c>
      <c r="F63" s="49">
        <v>2733</v>
      </c>
      <c r="G63" s="36" t="s">
        <v>21</v>
      </c>
      <c r="H63" s="36">
        <v>0.5</v>
      </c>
      <c r="I63" s="45" t="s">
        <v>6</v>
      </c>
      <c r="J63" s="36" t="s">
        <v>97</v>
      </c>
      <c r="K63" s="50" t="s">
        <v>495</v>
      </c>
      <c r="L63" s="459">
        <v>30.32</v>
      </c>
      <c r="M63" s="80"/>
      <c r="N63" s="80"/>
      <c r="O63" s="80"/>
      <c r="P63" s="80"/>
      <c r="Q63" s="80"/>
      <c r="R63" s="80"/>
    </row>
    <row r="64" spans="1:23" s="44" customFormat="1">
      <c r="A64" s="340"/>
      <c r="B64" s="48"/>
      <c r="C64" s="48"/>
      <c r="D64" s="49"/>
      <c r="E64" s="40" t="s">
        <v>2</v>
      </c>
      <c r="F64" s="49">
        <v>1468</v>
      </c>
      <c r="G64" s="36" t="s">
        <v>21</v>
      </c>
      <c r="H64" s="47">
        <v>5</v>
      </c>
      <c r="I64" s="45" t="s">
        <v>6</v>
      </c>
      <c r="J64" s="36" t="s">
        <v>97</v>
      </c>
      <c r="K64" s="50"/>
      <c r="L64" s="459">
        <v>315</v>
      </c>
      <c r="M64" s="246"/>
      <c r="N64" s="246"/>
      <c r="O64" s="246"/>
      <c r="P64" s="246"/>
      <c r="Q64" s="246"/>
      <c r="R64" s="246"/>
    </row>
    <row r="65" spans="1:18" s="43" customFormat="1">
      <c r="A65" s="341" t="s">
        <v>518</v>
      </c>
      <c r="B65" s="32">
        <v>44237</v>
      </c>
      <c r="C65" s="32">
        <v>44232</v>
      </c>
      <c r="D65" s="521">
        <v>6285</v>
      </c>
      <c r="E65" s="34" t="s">
        <v>2</v>
      </c>
      <c r="F65" s="33">
        <v>1140</v>
      </c>
      <c r="G65" s="19" t="s">
        <v>144</v>
      </c>
      <c r="H65" s="20">
        <v>4</v>
      </c>
      <c r="I65" s="35" t="s">
        <v>6</v>
      </c>
      <c r="J65" s="19" t="s">
        <v>749</v>
      </c>
      <c r="K65" s="21"/>
      <c r="L65" s="464">
        <v>36</v>
      </c>
      <c r="M65" s="247"/>
      <c r="N65" s="247"/>
      <c r="O65" s="247"/>
      <c r="P65" s="247"/>
      <c r="Q65" s="247"/>
      <c r="R65" s="247"/>
    </row>
    <row r="66" spans="1:18" s="42" customFormat="1">
      <c r="A66" s="340" t="s">
        <v>848</v>
      </c>
      <c r="B66" s="48">
        <v>44238</v>
      </c>
      <c r="C66" s="48">
        <v>44230</v>
      </c>
      <c r="D66" s="49">
        <v>6289</v>
      </c>
      <c r="E66" s="40" t="s">
        <v>7</v>
      </c>
      <c r="F66" s="49">
        <v>2560</v>
      </c>
      <c r="G66" s="36" t="s">
        <v>5</v>
      </c>
      <c r="H66" s="36">
        <v>5</v>
      </c>
      <c r="I66" s="45" t="s">
        <v>6</v>
      </c>
      <c r="J66" s="36" t="s">
        <v>97</v>
      </c>
      <c r="K66" s="50"/>
      <c r="L66" s="459"/>
      <c r="M66" s="80"/>
      <c r="N66" s="80"/>
      <c r="O66" s="80"/>
      <c r="P66" s="80"/>
      <c r="Q66" s="80"/>
      <c r="R66" s="80"/>
    </row>
    <row r="67" spans="1:18" s="43" customFormat="1">
      <c r="A67" s="340"/>
      <c r="B67" s="48"/>
      <c r="C67" s="48"/>
      <c r="D67" s="49"/>
      <c r="E67" s="40" t="s">
        <v>7</v>
      </c>
      <c r="F67" s="49">
        <v>2172</v>
      </c>
      <c r="G67" s="36" t="s">
        <v>16</v>
      </c>
      <c r="H67" s="47">
        <v>10</v>
      </c>
      <c r="I67" s="45" t="s">
        <v>6</v>
      </c>
      <c r="J67" s="36" t="s">
        <v>97</v>
      </c>
      <c r="K67" s="50"/>
      <c r="L67" s="459">
        <v>305</v>
      </c>
      <c r="M67" s="247"/>
      <c r="N67" s="247"/>
      <c r="O67" s="247"/>
      <c r="P67" s="247"/>
      <c r="Q67" s="247"/>
      <c r="R67" s="247"/>
    </row>
    <row r="68" spans="1:18" s="44" customFormat="1">
      <c r="A68" s="340" t="s">
        <v>787</v>
      </c>
      <c r="B68" s="48">
        <v>44238</v>
      </c>
      <c r="C68" s="48">
        <v>44230</v>
      </c>
      <c r="D68" s="49">
        <v>6291</v>
      </c>
      <c r="E68" s="40" t="s">
        <v>2</v>
      </c>
      <c r="F68" s="49">
        <v>2664</v>
      </c>
      <c r="G68" s="36" t="s">
        <v>142</v>
      </c>
      <c r="H68" s="36">
        <v>60</v>
      </c>
      <c r="I68" s="45" t="s">
        <v>6</v>
      </c>
      <c r="J68" s="36" t="s">
        <v>97</v>
      </c>
      <c r="K68" s="50"/>
      <c r="L68" s="459"/>
      <c r="M68" s="246"/>
      <c r="N68" s="246"/>
      <c r="O68" s="246"/>
      <c r="P68" s="246"/>
      <c r="Q68" s="246"/>
      <c r="R68" s="246"/>
    </row>
    <row r="69" spans="1:18" s="42" customFormat="1">
      <c r="A69" s="340"/>
      <c r="B69" s="48"/>
      <c r="C69" s="48"/>
      <c r="D69" s="49"/>
      <c r="E69" s="40" t="s">
        <v>2</v>
      </c>
      <c r="F69" s="49">
        <v>753</v>
      </c>
      <c r="G69" s="36" t="s">
        <v>47</v>
      </c>
      <c r="H69" s="36">
        <v>2.4</v>
      </c>
      <c r="I69" s="45" t="s">
        <v>6</v>
      </c>
      <c r="J69" s="36" t="s">
        <v>97</v>
      </c>
      <c r="K69" s="50"/>
      <c r="L69" s="459">
        <v>324</v>
      </c>
      <c r="M69" s="80"/>
      <c r="N69" s="80"/>
      <c r="O69" s="80"/>
      <c r="P69" s="80"/>
      <c r="Q69" s="80"/>
      <c r="R69" s="80"/>
    </row>
    <row r="70" spans="1:18" s="42" customFormat="1">
      <c r="A70" s="340" t="s">
        <v>368</v>
      </c>
      <c r="B70" s="48">
        <v>44238</v>
      </c>
      <c r="C70" s="48">
        <v>44231</v>
      </c>
      <c r="D70" s="49">
        <v>6292</v>
      </c>
      <c r="E70" s="40" t="s">
        <v>2</v>
      </c>
      <c r="F70" s="49">
        <v>2515</v>
      </c>
      <c r="G70" s="36" t="s">
        <v>35</v>
      </c>
      <c r="H70" s="36">
        <v>20</v>
      </c>
      <c r="I70" s="45" t="s">
        <v>6</v>
      </c>
      <c r="J70" s="36" t="s">
        <v>97</v>
      </c>
      <c r="K70" s="50"/>
      <c r="L70" s="459"/>
      <c r="M70" s="80"/>
      <c r="N70" s="80"/>
      <c r="O70" s="80"/>
      <c r="P70" s="80"/>
      <c r="Q70" s="80"/>
      <c r="R70" s="80"/>
    </row>
    <row r="71" spans="1:18" s="44" customFormat="1">
      <c r="A71" s="340"/>
      <c r="B71" s="48"/>
      <c r="C71" s="48"/>
      <c r="D71" s="49"/>
      <c r="E71" s="40" t="s">
        <v>2</v>
      </c>
      <c r="F71" s="49">
        <v>838</v>
      </c>
      <c r="G71" s="36" t="s">
        <v>5</v>
      </c>
      <c r="H71" s="36">
        <v>10</v>
      </c>
      <c r="I71" s="45" t="s">
        <v>6</v>
      </c>
      <c r="J71" s="36" t="s">
        <v>97</v>
      </c>
      <c r="K71" s="50"/>
      <c r="L71" s="459">
        <v>385</v>
      </c>
      <c r="M71" s="246"/>
      <c r="N71" s="246"/>
      <c r="O71" s="246"/>
      <c r="P71" s="246"/>
      <c r="Q71" s="246"/>
      <c r="R71" s="246"/>
    </row>
    <row r="72" spans="1:18" s="44" customFormat="1">
      <c r="A72" s="340" t="s">
        <v>358</v>
      </c>
      <c r="B72" s="48">
        <v>44232</v>
      </c>
      <c r="C72" s="48"/>
      <c r="D72" s="49">
        <v>6206</v>
      </c>
      <c r="E72" s="40" t="s">
        <v>7</v>
      </c>
      <c r="F72" s="49">
        <v>1853</v>
      </c>
      <c r="G72" s="36" t="s">
        <v>20</v>
      </c>
      <c r="H72" s="36">
        <v>2</v>
      </c>
      <c r="I72" s="45" t="s">
        <v>6</v>
      </c>
      <c r="J72" s="36" t="s">
        <v>97</v>
      </c>
      <c r="K72" s="50"/>
      <c r="L72" s="459"/>
      <c r="M72" s="246"/>
      <c r="N72" s="246"/>
      <c r="O72" s="246"/>
      <c r="P72" s="246"/>
      <c r="Q72" s="246"/>
      <c r="R72" s="246"/>
    </row>
    <row r="73" spans="1:18" s="43" customFormat="1">
      <c r="A73" s="341"/>
      <c r="B73" s="32"/>
      <c r="C73" s="32"/>
      <c r="D73" s="33"/>
      <c r="E73" s="34" t="s">
        <v>7</v>
      </c>
      <c r="F73" s="33">
        <v>2771</v>
      </c>
      <c r="G73" s="19" t="s">
        <v>357</v>
      </c>
      <c r="H73" s="19">
        <v>5</v>
      </c>
      <c r="I73" s="35" t="s">
        <v>6</v>
      </c>
      <c r="J73" s="19" t="s">
        <v>749</v>
      </c>
      <c r="K73" s="21"/>
      <c r="L73" s="464"/>
      <c r="M73" s="247"/>
      <c r="N73" s="247"/>
      <c r="O73" s="247"/>
      <c r="P73" s="247"/>
      <c r="Q73" s="247"/>
      <c r="R73" s="247"/>
    </row>
    <row r="74" spans="1:18" s="41" customFormat="1">
      <c r="A74" s="341"/>
      <c r="B74" s="32"/>
      <c r="C74" s="32"/>
      <c r="D74" s="33"/>
      <c r="E74" s="34" t="s">
        <v>7</v>
      </c>
      <c r="F74" s="33">
        <v>2775</v>
      </c>
      <c r="G74" s="19" t="s">
        <v>26</v>
      </c>
      <c r="H74" s="19">
        <v>2</v>
      </c>
      <c r="I74" s="35" t="s">
        <v>6</v>
      </c>
      <c r="J74" s="19" t="s">
        <v>749</v>
      </c>
      <c r="K74" s="21"/>
      <c r="L74" s="464">
        <v>514.46</v>
      </c>
      <c r="M74" s="249"/>
      <c r="N74" s="249"/>
      <c r="O74" s="249"/>
      <c r="P74" s="249"/>
      <c r="Q74" s="249"/>
      <c r="R74" s="249"/>
    </row>
    <row r="75" spans="1:18" s="41" customFormat="1">
      <c r="A75" s="341" t="s">
        <v>358</v>
      </c>
      <c r="B75" s="32">
        <v>44238</v>
      </c>
      <c r="C75" s="32">
        <v>44238</v>
      </c>
      <c r="D75" s="33">
        <v>6300</v>
      </c>
      <c r="E75" s="34" t="s">
        <v>7</v>
      </c>
      <c r="F75" s="33">
        <v>2771</v>
      </c>
      <c r="G75" s="19" t="s">
        <v>357</v>
      </c>
      <c r="H75" s="19">
        <v>15</v>
      </c>
      <c r="I75" s="35" t="s">
        <v>6</v>
      </c>
      <c r="J75" s="19" t="s">
        <v>749</v>
      </c>
      <c r="K75" s="21" t="s">
        <v>8</v>
      </c>
      <c r="L75" s="464">
        <v>116.047</v>
      </c>
      <c r="M75" s="249" t="s">
        <v>1230</v>
      </c>
      <c r="N75" s="249"/>
      <c r="O75" s="249"/>
      <c r="P75" s="249"/>
      <c r="Q75" s="249"/>
      <c r="R75" s="249"/>
    </row>
    <row r="76" spans="1:18" s="41" customFormat="1">
      <c r="A76" s="341" t="s">
        <v>871</v>
      </c>
      <c r="B76" s="32">
        <v>44239</v>
      </c>
      <c r="C76" s="32">
        <v>44232</v>
      </c>
      <c r="D76" s="33">
        <v>6309</v>
      </c>
      <c r="E76" s="34" t="s">
        <v>2</v>
      </c>
      <c r="F76" s="33">
        <v>950</v>
      </c>
      <c r="G76" s="19" t="s">
        <v>770</v>
      </c>
      <c r="H76" s="19" t="s">
        <v>891</v>
      </c>
      <c r="I76" s="35" t="s">
        <v>6</v>
      </c>
      <c r="J76" s="19" t="s">
        <v>749</v>
      </c>
      <c r="K76" s="21"/>
      <c r="L76" s="464">
        <v>765</v>
      </c>
      <c r="M76" s="249"/>
      <c r="N76" s="249"/>
      <c r="O76" s="249"/>
      <c r="P76" s="249"/>
      <c r="Q76" s="249"/>
      <c r="R76" s="249"/>
    </row>
    <row r="77" spans="1:18" s="41" customFormat="1">
      <c r="A77" s="341" t="s">
        <v>1237</v>
      </c>
      <c r="B77" s="32">
        <v>44237</v>
      </c>
      <c r="C77" s="32">
        <v>44236</v>
      </c>
      <c r="D77" s="33">
        <v>6275</v>
      </c>
      <c r="E77" s="34" t="s">
        <v>2</v>
      </c>
      <c r="F77" s="33">
        <v>1153</v>
      </c>
      <c r="G77" s="19" t="s">
        <v>129</v>
      </c>
      <c r="H77" s="19">
        <v>66</v>
      </c>
      <c r="I77" s="35" t="s">
        <v>6</v>
      </c>
      <c r="J77" s="19" t="s">
        <v>749</v>
      </c>
      <c r="K77" s="21"/>
      <c r="L77" s="464">
        <v>741.25</v>
      </c>
      <c r="M77" s="249"/>
      <c r="N77" s="249"/>
      <c r="O77" s="249"/>
      <c r="P77" s="249"/>
      <c r="Q77" s="249"/>
      <c r="R77" s="249"/>
    </row>
    <row r="78" spans="1:18" s="41" customFormat="1">
      <c r="A78" s="341" t="s">
        <v>388</v>
      </c>
      <c r="B78" s="32">
        <v>44239</v>
      </c>
      <c r="C78" s="32">
        <v>44235</v>
      </c>
      <c r="D78" s="33">
        <v>6310</v>
      </c>
      <c r="E78" s="34" t="s">
        <v>2</v>
      </c>
      <c r="F78" s="33">
        <v>951</v>
      </c>
      <c r="G78" s="19" t="s">
        <v>58</v>
      </c>
      <c r="H78" s="19">
        <v>20</v>
      </c>
      <c r="I78" s="35" t="s">
        <v>6</v>
      </c>
      <c r="J78" s="19" t="s">
        <v>97</v>
      </c>
      <c r="K78" s="21"/>
      <c r="L78" s="464">
        <v>1340</v>
      </c>
      <c r="M78" s="249"/>
      <c r="N78" s="249"/>
      <c r="O78" s="249"/>
      <c r="P78" s="249"/>
      <c r="Q78" s="249"/>
      <c r="R78" s="249"/>
    </row>
    <row r="79" spans="1:18" s="42" customFormat="1">
      <c r="A79" s="340" t="s">
        <v>249</v>
      </c>
      <c r="B79" s="48">
        <v>44239</v>
      </c>
      <c r="C79" s="48"/>
      <c r="D79" s="49">
        <v>6311</v>
      </c>
      <c r="E79" s="40" t="s">
        <v>474</v>
      </c>
      <c r="F79" s="49">
        <v>3189</v>
      </c>
      <c r="G79" s="36" t="s">
        <v>19</v>
      </c>
      <c r="H79" s="36">
        <v>3</v>
      </c>
      <c r="I79" s="45" t="s">
        <v>6</v>
      </c>
      <c r="J79" s="36" t="s">
        <v>97</v>
      </c>
      <c r="K79" s="50"/>
      <c r="L79" s="459"/>
      <c r="M79" s="80"/>
      <c r="N79" s="80"/>
      <c r="O79" s="80"/>
      <c r="P79" s="80"/>
      <c r="Q79" s="80"/>
      <c r="R79" s="80"/>
    </row>
    <row r="80" spans="1:18" s="41" customFormat="1">
      <c r="A80" s="341"/>
      <c r="B80" s="32"/>
      <c r="C80" s="32"/>
      <c r="D80" s="33"/>
      <c r="E80" s="34" t="s">
        <v>44</v>
      </c>
      <c r="F80" s="33">
        <v>3184</v>
      </c>
      <c r="G80" s="19" t="s">
        <v>804</v>
      </c>
      <c r="H80" s="19" t="s">
        <v>1240</v>
      </c>
      <c r="I80" s="35" t="s">
        <v>6</v>
      </c>
      <c r="J80" s="19" t="s">
        <v>749</v>
      </c>
      <c r="K80" s="21"/>
      <c r="L80" s="464"/>
      <c r="M80" s="249"/>
      <c r="N80" s="249"/>
      <c r="O80" s="249"/>
      <c r="P80" s="249"/>
      <c r="Q80" s="249"/>
      <c r="R80" s="249"/>
    </row>
    <row r="81" spans="1:18" s="41" customFormat="1">
      <c r="A81" s="341"/>
      <c r="B81" s="32"/>
      <c r="C81" s="32"/>
      <c r="D81" s="33"/>
      <c r="E81" s="34" t="s">
        <v>44</v>
      </c>
      <c r="F81" s="33">
        <v>3502</v>
      </c>
      <c r="G81" s="19" t="s">
        <v>1238</v>
      </c>
      <c r="H81" s="19">
        <v>12</v>
      </c>
      <c r="I81" s="35" t="s">
        <v>6</v>
      </c>
      <c r="J81" s="19" t="s">
        <v>749</v>
      </c>
      <c r="K81" s="21"/>
      <c r="L81" s="464">
        <v>0</v>
      </c>
      <c r="M81" s="249"/>
      <c r="N81" s="249"/>
      <c r="O81" s="249"/>
      <c r="P81" s="249"/>
      <c r="Q81" s="249"/>
      <c r="R81" s="249"/>
    </row>
    <row r="82" spans="1:18" s="42" customFormat="1">
      <c r="A82" s="340"/>
      <c r="B82" s="48"/>
      <c r="C82" s="48"/>
      <c r="D82" s="49"/>
      <c r="E82" s="40" t="s">
        <v>474</v>
      </c>
      <c r="F82" s="49">
        <v>3102</v>
      </c>
      <c r="G82" s="36" t="s">
        <v>16</v>
      </c>
      <c r="H82" s="36">
        <v>15</v>
      </c>
      <c r="I82" s="35" t="s">
        <v>6</v>
      </c>
      <c r="J82" s="36" t="s">
        <v>97</v>
      </c>
      <c r="K82" s="50"/>
      <c r="L82" s="459"/>
      <c r="M82" s="80"/>
      <c r="N82" s="80"/>
      <c r="O82" s="80"/>
      <c r="P82" s="80"/>
      <c r="Q82" s="80"/>
      <c r="R82" s="80"/>
    </row>
    <row r="83" spans="1:18" s="42" customFormat="1">
      <c r="A83" s="340"/>
      <c r="B83" s="48"/>
      <c r="C83" s="48"/>
      <c r="D83" s="49"/>
      <c r="E83" s="40" t="s">
        <v>474</v>
      </c>
      <c r="F83" s="49">
        <v>3101</v>
      </c>
      <c r="G83" s="36" t="s">
        <v>21</v>
      </c>
      <c r="H83" s="36">
        <v>1.5</v>
      </c>
      <c r="I83" s="35" t="s">
        <v>6</v>
      </c>
      <c r="J83" s="36" t="s">
        <v>97</v>
      </c>
      <c r="K83" s="50"/>
      <c r="L83" s="459"/>
      <c r="M83" s="80"/>
      <c r="N83" s="80"/>
      <c r="O83" s="80"/>
      <c r="P83" s="80"/>
      <c r="Q83" s="80"/>
      <c r="R83" s="80"/>
    </row>
    <row r="84" spans="1:18" s="42" customFormat="1">
      <c r="A84" s="340"/>
      <c r="B84" s="48"/>
      <c r="C84" s="48"/>
      <c r="D84" s="49"/>
      <c r="E84" s="40" t="s">
        <v>2</v>
      </c>
      <c r="F84" s="49">
        <v>869</v>
      </c>
      <c r="G84" s="36" t="s">
        <v>16</v>
      </c>
      <c r="H84" s="36">
        <v>30</v>
      </c>
      <c r="I84" s="35" t="s">
        <v>6</v>
      </c>
      <c r="J84" s="36" t="s">
        <v>97</v>
      </c>
      <c r="K84" s="50"/>
      <c r="L84" s="459"/>
      <c r="M84" s="80"/>
      <c r="N84" s="80"/>
      <c r="O84" s="80"/>
      <c r="P84" s="80"/>
      <c r="Q84" s="80"/>
      <c r="R84" s="80"/>
    </row>
    <row r="85" spans="1:18" s="42" customFormat="1">
      <c r="A85" s="340"/>
      <c r="B85" s="48"/>
      <c r="C85" s="48"/>
      <c r="D85" s="49"/>
      <c r="E85" s="40" t="s">
        <v>474</v>
      </c>
      <c r="F85" s="49">
        <v>3493</v>
      </c>
      <c r="G85" s="36" t="s">
        <v>78</v>
      </c>
      <c r="H85" s="36">
        <v>3</v>
      </c>
      <c r="I85" s="35" t="s">
        <v>6</v>
      </c>
      <c r="J85" s="36" t="s">
        <v>97</v>
      </c>
      <c r="K85" s="50" t="s">
        <v>103</v>
      </c>
      <c r="L85" s="459">
        <v>962.55</v>
      </c>
      <c r="M85" s="80"/>
      <c r="N85" s="80"/>
      <c r="O85" s="80"/>
      <c r="P85" s="80"/>
      <c r="Q85" s="80"/>
      <c r="R85" s="80"/>
    </row>
    <row r="86" spans="1:18" s="44" customFormat="1">
      <c r="A86" s="340" t="s">
        <v>793</v>
      </c>
      <c r="B86" s="48">
        <v>44239</v>
      </c>
      <c r="C86" s="48">
        <v>44231</v>
      </c>
      <c r="D86" s="49">
        <v>6315</v>
      </c>
      <c r="E86" s="40" t="s">
        <v>2</v>
      </c>
      <c r="F86" s="49">
        <v>838</v>
      </c>
      <c r="G86" s="36" t="s">
        <v>5</v>
      </c>
      <c r="H86" s="47">
        <v>25</v>
      </c>
      <c r="I86" s="45" t="s">
        <v>6</v>
      </c>
      <c r="J86" s="36" t="s">
        <v>97</v>
      </c>
      <c r="K86" s="50"/>
      <c r="L86" s="459">
        <v>445</v>
      </c>
      <c r="M86" s="246"/>
      <c r="N86" s="246"/>
      <c r="O86" s="246"/>
      <c r="P86" s="246"/>
      <c r="Q86" s="246"/>
      <c r="R86" s="246"/>
    </row>
    <row r="87" spans="1:18" s="42" customFormat="1">
      <c r="A87" s="340" t="s">
        <v>837</v>
      </c>
      <c r="B87" s="48">
        <v>44239</v>
      </c>
      <c r="C87" s="48"/>
      <c r="D87" s="49">
        <v>6306</v>
      </c>
      <c r="E87" s="40" t="s">
        <v>2</v>
      </c>
      <c r="F87" s="49">
        <v>1468</v>
      </c>
      <c r="G87" s="36" t="s">
        <v>21</v>
      </c>
      <c r="H87" s="36">
        <v>30</v>
      </c>
      <c r="I87" s="45" t="s">
        <v>6</v>
      </c>
      <c r="J87" s="36" t="s">
        <v>97</v>
      </c>
      <c r="K87" s="21"/>
      <c r="L87" s="459"/>
      <c r="M87" s="80"/>
      <c r="N87" s="80"/>
      <c r="O87" s="80"/>
      <c r="P87" s="80"/>
      <c r="Q87" s="80"/>
      <c r="R87" s="80"/>
    </row>
    <row r="88" spans="1:18" s="42" customFormat="1">
      <c r="A88" s="340"/>
      <c r="B88" s="48"/>
      <c r="C88" s="48"/>
      <c r="D88" s="49"/>
      <c r="E88" s="40" t="s">
        <v>474</v>
      </c>
      <c r="F88" s="49">
        <v>2987</v>
      </c>
      <c r="G88" s="36" t="s">
        <v>17</v>
      </c>
      <c r="H88" s="36" t="s">
        <v>882</v>
      </c>
      <c r="I88" s="45" t="s">
        <v>6</v>
      </c>
      <c r="J88" s="36" t="s">
        <v>97</v>
      </c>
      <c r="K88" s="21"/>
      <c r="L88" s="459"/>
      <c r="M88" s="80"/>
      <c r="N88" s="80"/>
      <c r="O88" s="80"/>
      <c r="P88" s="80"/>
      <c r="Q88" s="80"/>
      <c r="R88" s="80"/>
    </row>
    <row r="89" spans="1:18" s="42" customFormat="1">
      <c r="A89" s="340"/>
      <c r="B89" s="48"/>
      <c r="C89" s="48"/>
      <c r="D89" s="49"/>
      <c r="E89" s="40" t="s">
        <v>81</v>
      </c>
      <c r="F89" s="49">
        <v>3486</v>
      </c>
      <c r="G89" s="36" t="s">
        <v>17</v>
      </c>
      <c r="H89" s="36" t="s">
        <v>1244</v>
      </c>
      <c r="I89" s="45" t="s">
        <v>6</v>
      </c>
      <c r="J89" s="36" t="s">
        <v>97</v>
      </c>
      <c r="K89" s="50"/>
      <c r="L89" s="459"/>
      <c r="M89" s="80"/>
      <c r="N89" s="80"/>
      <c r="O89" s="80"/>
      <c r="P89" s="80"/>
      <c r="Q89" s="80"/>
      <c r="R89" s="80"/>
    </row>
    <row r="90" spans="1:18" s="44" customFormat="1">
      <c r="A90" s="340"/>
      <c r="B90" s="48"/>
      <c r="C90" s="48"/>
      <c r="D90" s="49"/>
      <c r="E90" s="40" t="s">
        <v>786</v>
      </c>
      <c r="F90" s="49">
        <v>3487</v>
      </c>
      <c r="G90" s="36" t="s">
        <v>17</v>
      </c>
      <c r="H90" s="47" t="s">
        <v>882</v>
      </c>
      <c r="I90" s="45" t="s">
        <v>6</v>
      </c>
      <c r="J90" s="36" t="s">
        <v>97</v>
      </c>
      <c r="K90" s="50"/>
      <c r="L90" s="459"/>
      <c r="M90" s="246"/>
      <c r="N90" s="246"/>
      <c r="O90" s="246"/>
      <c r="P90" s="246"/>
      <c r="Q90" s="246"/>
      <c r="R90" s="246"/>
    </row>
    <row r="91" spans="1:18" s="44" customFormat="1">
      <c r="A91" s="340"/>
      <c r="B91" s="48"/>
      <c r="C91" s="48"/>
      <c r="D91" s="49"/>
      <c r="E91" s="40" t="s">
        <v>1231</v>
      </c>
      <c r="F91" s="49">
        <v>3488</v>
      </c>
      <c r="G91" s="36" t="s">
        <v>17</v>
      </c>
      <c r="H91" s="36" t="s">
        <v>882</v>
      </c>
      <c r="I91" s="45" t="s">
        <v>6</v>
      </c>
      <c r="J91" s="36" t="s">
        <v>97</v>
      </c>
      <c r="K91" s="50"/>
      <c r="L91" s="459"/>
      <c r="M91" s="246"/>
      <c r="N91" s="246"/>
      <c r="O91" s="246"/>
      <c r="P91" s="246"/>
      <c r="Q91" s="246"/>
      <c r="R91" s="246"/>
    </row>
    <row r="92" spans="1:18" s="43" customFormat="1">
      <c r="A92" s="341"/>
      <c r="B92" s="32"/>
      <c r="C92" s="32"/>
      <c r="D92" s="33"/>
      <c r="E92" s="34" t="s">
        <v>474</v>
      </c>
      <c r="F92" s="33">
        <v>3489</v>
      </c>
      <c r="G92" s="19" t="s">
        <v>55</v>
      </c>
      <c r="H92" s="19">
        <v>5</v>
      </c>
      <c r="I92" s="45" t="s">
        <v>6</v>
      </c>
      <c r="J92" s="19" t="s">
        <v>749</v>
      </c>
      <c r="K92" s="21"/>
      <c r="L92" s="464"/>
      <c r="M92" s="247"/>
      <c r="N92" s="247"/>
      <c r="O92" s="247"/>
      <c r="P92" s="247"/>
      <c r="Q92" s="247"/>
      <c r="R92" s="247"/>
    </row>
    <row r="93" spans="1:18" s="43" customFormat="1">
      <c r="A93" s="341"/>
      <c r="B93" s="32"/>
      <c r="C93" s="32"/>
      <c r="D93" s="33"/>
      <c r="E93" s="34" t="s">
        <v>81</v>
      </c>
      <c r="F93" s="33">
        <v>3490</v>
      </c>
      <c r="G93" s="19" t="s">
        <v>55</v>
      </c>
      <c r="H93" s="19">
        <v>10</v>
      </c>
      <c r="I93" s="45" t="s">
        <v>6</v>
      </c>
      <c r="J93" s="19" t="s">
        <v>749</v>
      </c>
      <c r="K93" s="21"/>
      <c r="L93" s="464"/>
      <c r="M93" s="247"/>
      <c r="N93" s="247"/>
      <c r="O93" s="247"/>
      <c r="P93" s="247"/>
      <c r="Q93" s="247"/>
      <c r="R93" s="247"/>
    </row>
    <row r="94" spans="1:18" s="43" customFormat="1">
      <c r="A94" s="341"/>
      <c r="B94" s="32"/>
      <c r="C94" s="32"/>
      <c r="D94" s="33"/>
      <c r="E94" s="34" t="s">
        <v>786</v>
      </c>
      <c r="F94" s="33">
        <v>3492</v>
      </c>
      <c r="G94" s="19" t="s">
        <v>55</v>
      </c>
      <c r="H94" s="19">
        <v>5</v>
      </c>
      <c r="I94" s="45" t="s">
        <v>6</v>
      </c>
      <c r="J94" s="19" t="s">
        <v>749</v>
      </c>
      <c r="K94" s="21"/>
      <c r="L94" s="464"/>
      <c r="M94" s="247"/>
      <c r="N94" s="247"/>
      <c r="O94" s="247"/>
      <c r="P94" s="247"/>
      <c r="Q94" s="247"/>
      <c r="R94" s="247"/>
    </row>
    <row r="95" spans="1:18" s="43" customFormat="1">
      <c r="A95" s="341"/>
      <c r="B95" s="32"/>
      <c r="C95" s="32"/>
      <c r="D95" s="33"/>
      <c r="E95" s="34" t="s">
        <v>1231</v>
      </c>
      <c r="F95" s="33">
        <v>3491</v>
      </c>
      <c r="G95" s="19" t="s">
        <v>55</v>
      </c>
      <c r="H95" s="19">
        <v>5</v>
      </c>
      <c r="I95" s="45" t="s">
        <v>6</v>
      </c>
      <c r="J95" s="19" t="s">
        <v>749</v>
      </c>
      <c r="K95" s="21"/>
      <c r="L95" s="464">
        <v>3742.5</v>
      </c>
      <c r="M95" s="247"/>
      <c r="N95" s="247"/>
      <c r="O95" s="247"/>
      <c r="P95" s="247"/>
      <c r="Q95" s="247"/>
      <c r="R95" s="247"/>
    </row>
    <row r="96" spans="1:18" s="44" customFormat="1">
      <c r="A96" s="340" t="s">
        <v>837</v>
      </c>
      <c r="B96" s="48">
        <v>44239</v>
      </c>
      <c r="C96" s="48">
        <v>44232</v>
      </c>
      <c r="D96" s="49">
        <v>6323</v>
      </c>
      <c r="E96" s="40" t="s">
        <v>474</v>
      </c>
      <c r="F96" s="49">
        <v>2040</v>
      </c>
      <c r="G96" s="36" t="s">
        <v>75</v>
      </c>
      <c r="H96" s="36">
        <v>0.3</v>
      </c>
      <c r="I96" s="45" t="s">
        <v>6</v>
      </c>
      <c r="J96" s="36" t="s">
        <v>97</v>
      </c>
      <c r="K96" s="50"/>
      <c r="L96" s="459"/>
      <c r="M96" s="246"/>
      <c r="N96" s="246"/>
      <c r="O96" s="246"/>
      <c r="P96" s="246"/>
      <c r="Q96" s="246"/>
      <c r="R96" s="246"/>
    </row>
    <row r="97" spans="1:18" s="44" customFormat="1">
      <c r="A97" s="340"/>
      <c r="B97" s="48"/>
      <c r="C97" s="48"/>
      <c r="D97" s="49"/>
      <c r="E97" s="40" t="s">
        <v>786</v>
      </c>
      <c r="F97" s="49">
        <v>3011</v>
      </c>
      <c r="G97" s="36" t="s">
        <v>75</v>
      </c>
      <c r="H97" s="36">
        <v>0.3</v>
      </c>
      <c r="I97" s="45" t="s">
        <v>6</v>
      </c>
      <c r="J97" s="36" t="s">
        <v>97</v>
      </c>
      <c r="K97" s="50"/>
      <c r="L97" s="459">
        <v>17.7</v>
      </c>
      <c r="M97" s="246"/>
      <c r="N97" s="246"/>
      <c r="O97" s="246"/>
      <c r="P97" s="246"/>
      <c r="Q97" s="246"/>
      <c r="R97" s="246"/>
    </row>
    <row r="98" spans="1:18" s="43" customFormat="1">
      <c r="A98" s="341" t="s">
        <v>101</v>
      </c>
      <c r="B98" s="32">
        <v>44242</v>
      </c>
      <c r="C98" s="32">
        <v>44239</v>
      </c>
      <c r="D98" s="33">
        <v>6321</v>
      </c>
      <c r="E98" s="34" t="s">
        <v>7</v>
      </c>
      <c r="F98" s="33">
        <v>2603</v>
      </c>
      <c r="G98" s="19" t="s">
        <v>102</v>
      </c>
      <c r="H98" s="19">
        <v>4</v>
      </c>
      <c r="I98" s="35" t="s">
        <v>6</v>
      </c>
      <c r="J98" s="19" t="s">
        <v>749</v>
      </c>
      <c r="K98" s="21"/>
      <c r="L98" s="464"/>
      <c r="M98" s="247"/>
      <c r="N98" s="247"/>
      <c r="O98" s="247"/>
      <c r="P98" s="247"/>
      <c r="Q98" s="247"/>
      <c r="R98" s="247"/>
    </row>
    <row r="99" spans="1:18" s="43" customFormat="1">
      <c r="A99" s="341"/>
      <c r="B99" s="32"/>
      <c r="C99" s="32"/>
      <c r="D99" s="33"/>
      <c r="E99" s="34" t="s">
        <v>2</v>
      </c>
      <c r="F99" s="33">
        <v>2804</v>
      </c>
      <c r="G99" s="19" t="s">
        <v>194</v>
      </c>
      <c r="H99" s="19">
        <v>20</v>
      </c>
      <c r="I99" s="35" t="s">
        <v>6</v>
      </c>
      <c r="J99" s="19" t="s">
        <v>749</v>
      </c>
      <c r="K99" s="21"/>
      <c r="L99" s="464">
        <v>462</v>
      </c>
      <c r="M99" s="247"/>
      <c r="N99" s="247"/>
      <c r="O99" s="247"/>
      <c r="P99" s="247"/>
      <c r="Q99" s="247"/>
      <c r="R99" s="247"/>
    </row>
    <row r="100" spans="1:18" s="44" customFormat="1">
      <c r="A100" s="340" t="s">
        <v>383</v>
      </c>
      <c r="B100" s="48">
        <v>44242</v>
      </c>
      <c r="C100" s="48">
        <v>44235</v>
      </c>
      <c r="D100" s="49">
        <v>6352</v>
      </c>
      <c r="E100" s="40" t="s">
        <v>2</v>
      </c>
      <c r="F100" s="49">
        <v>838</v>
      </c>
      <c r="G100" s="36" t="s">
        <v>5</v>
      </c>
      <c r="H100" s="36">
        <v>40</v>
      </c>
      <c r="I100" s="45" t="s">
        <v>6</v>
      </c>
      <c r="J100" s="36" t="s">
        <v>97</v>
      </c>
      <c r="K100" s="50"/>
      <c r="L100" s="459">
        <v>1400</v>
      </c>
      <c r="M100" s="246"/>
      <c r="N100" s="246"/>
      <c r="O100" s="246"/>
      <c r="P100" s="246"/>
      <c r="Q100" s="246"/>
      <c r="R100" s="246"/>
    </row>
    <row r="101" spans="1:18" s="44" customFormat="1">
      <c r="A101" s="340" t="s">
        <v>174</v>
      </c>
      <c r="B101" s="48">
        <v>44232</v>
      </c>
      <c r="C101" s="48">
        <v>44232</v>
      </c>
      <c r="D101" s="49">
        <v>6331</v>
      </c>
      <c r="E101" s="40" t="s">
        <v>2</v>
      </c>
      <c r="F101" s="49">
        <v>869</v>
      </c>
      <c r="G101" s="36" t="s">
        <v>16</v>
      </c>
      <c r="H101" s="36">
        <v>20</v>
      </c>
      <c r="I101" s="45" t="s">
        <v>6</v>
      </c>
      <c r="J101" s="36" t="s">
        <v>97</v>
      </c>
      <c r="K101" s="50"/>
      <c r="L101" s="459">
        <v>110</v>
      </c>
      <c r="M101" s="246"/>
      <c r="N101" s="246"/>
      <c r="O101" s="246"/>
      <c r="P101" s="246"/>
      <c r="Q101" s="246"/>
      <c r="R101" s="246"/>
    </row>
    <row r="102" spans="1:18" s="121" customFormat="1">
      <c r="A102" s="654" t="s">
        <v>973</v>
      </c>
      <c r="B102" s="655">
        <v>44245</v>
      </c>
      <c r="C102" s="655"/>
      <c r="D102" s="656">
        <v>6332</v>
      </c>
      <c r="E102" s="657" t="s">
        <v>2</v>
      </c>
      <c r="F102" s="656">
        <v>1139</v>
      </c>
      <c r="G102" s="658" t="s">
        <v>139</v>
      </c>
      <c r="H102" s="658">
        <v>11</v>
      </c>
      <c r="I102" s="659" t="s">
        <v>6</v>
      </c>
      <c r="J102" s="658" t="s">
        <v>1225</v>
      </c>
      <c r="K102" s="177"/>
      <c r="L102" s="660">
        <v>393.73</v>
      </c>
      <c r="M102" s="490"/>
      <c r="N102" s="490"/>
      <c r="O102" s="490"/>
      <c r="P102" s="490"/>
      <c r="Q102" s="490"/>
      <c r="R102" s="490"/>
    </row>
    <row r="103" spans="1:18" s="44" customFormat="1">
      <c r="A103" s="340" t="s">
        <v>973</v>
      </c>
      <c r="B103" s="48">
        <v>44242</v>
      </c>
      <c r="C103" s="48">
        <v>44235</v>
      </c>
      <c r="D103" s="49">
        <v>6333</v>
      </c>
      <c r="E103" s="40" t="s">
        <v>2</v>
      </c>
      <c r="F103" s="49">
        <v>869</v>
      </c>
      <c r="G103" s="36" t="s">
        <v>16</v>
      </c>
      <c r="H103" s="36">
        <v>200</v>
      </c>
      <c r="I103" s="45" t="s">
        <v>6</v>
      </c>
      <c r="J103" s="36" t="s">
        <v>97</v>
      </c>
      <c r="K103" s="50"/>
      <c r="L103" s="459">
        <v>760</v>
      </c>
      <c r="M103" s="246"/>
      <c r="N103" s="246"/>
      <c r="O103" s="246"/>
      <c r="P103" s="246"/>
      <c r="Q103" s="246"/>
      <c r="R103" s="246"/>
    </row>
    <row r="104" spans="1:18" s="43" customFormat="1">
      <c r="A104" s="341" t="s">
        <v>1235</v>
      </c>
      <c r="B104" s="32">
        <v>44242</v>
      </c>
      <c r="C104" s="32">
        <v>44238</v>
      </c>
      <c r="D104" s="33">
        <v>6334</v>
      </c>
      <c r="E104" s="34" t="s">
        <v>44</v>
      </c>
      <c r="F104" s="33">
        <v>3498</v>
      </c>
      <c r="G104" s="19" t="s">
        <v>430</v>
      </c>
      <c r="H104" s="19" t="s">
        <v>1092</v>
      </c>
      <c r="I104" s="35" t="s">
        <v>6</v>
      </c>
      <c r="J104" s="19" t="s">
        <v>749</v>
      </c>
      <c r="K104" s="21"/>
      <c r="L104" s="464">
        <v>33.75</v>
      </c>
      <c r="M104" s="247"/>
      <c r="N104" s="247"/>
      <c r="O104" s="247"/>
      <c r="P104" s="247"/>
      <c r="Q104" s="247"/>
      <c r="R104" s="247"/>
    </row>
    <row r="105" spans="1:18" s="43" customFormat="1">
      <c r="A105" s="341" t="s">
        <v>431</v>
      </c>
      <c r="B105" s="32">
        <v>44245</v>
      </c>
      <c r="C105" s="32">
        <v>44238</v>
      </c>
      <c r="D105" s="33">
        <v>6361</v>
      </c>
      <c r="E105" s="34" t="s">
        <v>44</v>
      </c>
      <c r="F105" s="33">
        <v>3498</v>
      </c>
      <c r="G105" s="19" t="s">
        <v>430</v>
      </c>
      <c r="H105" s="19">
        <v>5</v>
      </c>
      <c r="I105" s="35" t="s">
        <v>6</v>
      </c>
      <c r="J105" s="19" t="s">
        <v>749</v>
      </c>
      <c r="K105" s="21"/>
      <c r="L105" s="464">
        <v>112.5</v>
      </c>
      <c r="M105" s="247"/>
      <c r="N105" s="247"/>
      <c r="O105" s="247"/>
      <c r="P105" s="247"/>
      <c r="Q105" s="247"/>
      <c r="R105" s="247"/>
    </row>
    <row r="106" spans="1:18" s="43" customFormat="1">
      <c r="A106" s="341" t="s">
        <v>973</v>
      </c>
      <c r="B106" s="32">
        <v>44246</v>
      </c>
      <c r="C106" s="32">
        <v>44242</v>
      </c>
      <c r="D106" s="33">
        <v>6344</v>
      </c>
      <c r="E106" s="34" t="s">
        <v>81</v>
      </c>
      <c r="F106" s="33">
        <v>2859</v>
      </c>
      <c r="G106" s="19" t="s">
        <v>90</v>
      </c>
      <c r="H106" s="19">
        <v>7</v>
      </c>
      <c r="I106" s="35" t="s">
        <v>6</v>
      </c>
      <c r="J106" s="19" t="s">
        <v>749</v>
      </c>
      <c r="K106" s="21" t="s">
        <v>270</v>
      </c>
      <c r="L106" s="464">
        <v>526.04999999999995</v>
      </c>
      <c r="M106" s="247"/>
      <c r="N106" s="247"/>
      <c r="O106" s="247"/>
      <c r="P106" s="247"/>
      <c r="Q106" s="247"/>
      <c r="R106" s="247"/>
    </row>
    <row r="107" spans="1:18" s="43" customFormat="1">
      <c r="A107" s="341" t="s">
        <v>229</v>
      </c>
      <c r="B107" s="32">
        <v>44242</v>
      </c>
      <c r="C107" s="32">
        <v>44243</v>
      </c>
      <c r="D107" s="33">
        <v>6060</v>
      </c>
      <c r="E107" s="34" t="s">
        <v>7</v>
      </c>
      <c r="F107" s="33">
        <v>3510</v>
      </c>
      <c r="G107" s="19" t="s">
        <v>230</v>
      </c>
      <c r="H107" s="19">
        <v>2</v>
      </c>
      <c r="I107" s="35" t="s">
        <v>6</v>
      </c>
      <c r="J107" s="19" t="s">
        <v>749</v>
      </c>
      <c r="K107" s="21"/>
      <c r="L107" s="464"/>
      <c r="M107" s="247"/>
      <c r="N107" s="247"/>
      <c r="O107" s="247"/>
      <c r="P107" s="247"/>
      <c r="Q107" s="247"/>
      <c r="R107" s="247"/>
    </row>
    <row r="108" spans="1:18" s="44" customFormat="1">
      <c r="A108" s="340" t="s">
        <v>86</v>
      </c>
      <c r="B108" s="48">
        <v>44244</v>
      </c>
      <c r="C108" s="48">
        <v>44236</v>
      </c>
      <c r="D108" s="49">
        <v>6230</v>
      </c>
      <c r="E108" s="40" t="s">
        <v>216</v>
      </c>
      <c r="F108" s="49">
        <v>2244</v>
      </c>
      <c r="G108" s="36" t="s">
        <v>17</v>
      </c>
      <c r="H108" s="36" t="s">
        <v>944</v>
      </c>
      <c r="I108" s="45" t="s">
        <v>6</v>
      </c>
      <c r="J108" s="36" t="s">
        <v>97</v>
      </c>
      <c r="K108" s="50"/>
      <c r="L108" s="459">
        <v>939.3</v>
      </c>
      <c r="M108" s="246"/>
      <c r="N108" s="246"/>
      <c r="O108" s="246"/>
      <c r="P108" s="246"/>
      <c r="Q108" s="246"/>
      <c r="R108" s="246"/>
    </row>
    <row r="109" spans="1:18" s="44" customFormat="1">
      <c r="A109" s="340" t="s">
        <v>267</v>
      </c>
      <c r="B109" s="48">
        <v>44244</v>
      </c>
      <c r="C109" s="48">
        <v>44235</v>
      </c>
      <c r="D109" s="49">
        <v>6347</v>
      </c>
      <c r="E109" s="40" t="s">
        <v>2</v>
      </c>
      <c r="F109" s="49">
        <v>2577</v>
      </c>
      <c r="G109" s="36" t="s">
        <v>5</v>
      </c>
      <c r="H109" s="36">
        <v>2</v>
      </c>
      <c r="I109" s="45" t="s">
        <v>6</v>
      </c>
      <c r="J109" s="36" t="s">
        <v>97</v>
      </c>
      <c r="K109" s="50"/>
      <c r="L109" s="459">
        <v>48</v>
      </c>
      <c r="M109" s="246"/>
      <c r="N109" s="246"/>
      <c r="O109" s="246"/>
      <c r="P109" s="246"/>
      <c r="Q109" s="246"/>
      <c r="R109" s="246"/>
    </row>
    <row r="110" spans="1:18" s="43" customFormat="1">
      <c r="A110" s="341" t="s">
        <v>778</v>
      </c>
      <c r="B110" s="32">
        <v>44244</v>
      </c>
      <c r="C110" s="32">
        <v>44243</v>
      </c>
      <c r="D110" s="33">
        <v>6346</v>
      </c>
      <c r="E110" s="34" t="s">
        <v>7</v>
      </c>
      <c r="F110" s="33">
        <v>3241</v>
      </c>
      <c r="G110" s="19" t="s">
        <v>53</v>
      </c>
      <c r="H110" s="19">
        <v>4</v>
      </c>
      <c r="I110" s="35" t="s">
        <v>6</v>
      </c>
      <c r="J110" s="19" t="s">
        <v>749</v>
      </c>
      <c r="K110" s="21"/>
      <c r="L110" s="464">
        <v>474.8</v>
      </c>
      <c r="M110" s="247"/>
      <c r="N110" s="247"/>
      <c r="O110" s="247"/>
      <c r="P110" s="247"/>
      <c r="Q110" s="247"/>
      <c r="R110" s="247"/>
    </row>
    <row r="111" spans="1:18" s="44" customFormat="1">
      <c r="A111" s="340" t="s">
        <v>1242</v>
      </c>
      <c r="B111" s="48">
        <v>44249</v>
      </c>
      <c r="C111" s="48"/>
      <c r="D111" s="49">
        <v>6355</v>
      </c>
      <c r="E111" s="40" t="s">
        <v>114</v>
      </c>
      <c r="F111" s="49">
        <v>3504</v>
      </c>
      <c r="G111" s="36" t="s">
        <v>200</v>
      </c>
      <c r="H111" s="36">
        <v>10</v>
      </c>
      <c r="I111" s="45" t="s">
        <v>6</v>
      </c>
      <c r="J111" s="36" t="s">
        <v>97</v>
      </c>
      <c r="K111" s="50" t="s">
        <v>495</v>
      </c>
      <c r="L111" s="459">
        <v>350</v>
      </c>
      <c r="M111" s="246"/>
      <c r="N111" s="246"/>
      <c r="O111" s="246"/>
      <c r="P111" s="246"/>
      <c r="Q111" s="246"/>
      <c r="R111" s="246"/>
    </row>
    <row r="112" spans="1:18" s="44" customFormat="1">
      <c r="A112" s="340" t="s">
        <v>973</v>
      </c>
      <c r="B112" s="48">
        <v>44245</v>
      </c>
      <c r="C112" s="48">
        <v>44238</v>
      </c>
      <c r="D112" s="49">
        <v>6359</v>
      </c>
      <c r="E112" s="40" t="s">
        <v>2</v>
      </c>
      <c r="F112" s="49">
        <v>1869</v>
      </c>
      <c r="G112" s="36" t="s">
        <v>15</v>
      </c>
      <c r="H112" s="36">
        <v>625</v>
      </c>
      <c r="I112" s="45" t="s">
        <v>6</v>
      </c>
      <c r="J112" s="36" t="s">
        <v>97</v>
      </c>
      <c r="K112" s="50"/>
      <c r="L112" s="459">
        <v>2312.5</v>
      </c>
      <c r="M112" s="246"/>
      <c r="N112" s="246"/>
      <c r="O112" s="246"/>
      <c r="P112" s="246"/>
      <c r="Q112" s="246"/>
      <c r="R112" s="246"/>
    </row>
    <row r="113" spans="1:18" s="44" customFormat="1">
      <c r="A113" s="340" t="s">
        <v>1198</v>
      </c>
      <c r="B113" s="48">
        <v>44245</v>
      </c>
      <c r="C113" s="48">
        <v>44238</v>
      </c>
      <c r="D113" s="49">
        <v>6362</v>
      </c>
      <c r="E113" s="40" t="s">
        <v>2</v>
      </c>
      <c r="F113" s="49">
        <v>1397</v>
      </c>
      <c r="G113" s="36" t="s">
        <v>22</v>
      </c>
      <c r="H113" s="36">
        <v>5</v>
      </c>
      <c r="I113" s="45" t="s">
        <v>6</v>
      </c>
      <c r="J113" s="36" t="s">
        <v>97</v>
      </c>
      <c r="K113" s="50"/>
      <c r="L113" s="459">
        <v>110</v>
      </c>
      <c r="M113" s="246"/>
      <c r="N113" s="246"/>
      <c r="O113" s="246"/>
      <c r="P113" s="246"/>
      <c r="Q113" s="246"/>
      <c r="R113" s="246"/>
    </row>
    <row r="114" spans="1:18" s="44" customFormat="1">
      <c r="A114" s="340" t="s">
        <v>377</v>
      </c>
      <c r="B114" s="48">
        <v>44245</v>
      </c>
      <c r="C114" s="48">
        <v>44244</v>
      </c>
      <c r="D114" s="49">
        <v>6363</v>
      </c>
      <c r="E114" s="40" t="s">
        <v>2</v>
      </c>
      <c r="F114" s="49">
        <v>1545</v>
      </c>
      <c r="G114" s="49" t="s">
        <v>36</v>
      </c>
      <c r="H114" s="36">
        <v>60</v>
      </c>
      <c r="I114" s="45" t="s">
        <v>6</v>
      </c>
      <c r="J114" s="36" t="s">
        <v>97</v>
      </c>
      <c r="K114" s="50"/>
      <c r="L114" s="459"/>
      <c r="M114" s="246"/>
      <c r="N114" s="246"/>
      <c r="O114" s="246"/>
      <c r="P114" s="246"/>
      <c r="Q114" s="246"/>
      <c r="R114" s="246"/>
    </row>
    <row r="115" spans="1:18" s="44" customFormat="1">
      <c r="A115" s="340"/>
      <c r="B115" s="48"/>
      <c r="C115" s="48"/>
      <c r="D115" s="49"/>
      <c r="E115" s="40" t="s">
        <v>153</v>
      </c>
      <c r="F115" s="49">
        <v>2447</v>
      </c>
      <c r="G115" s="49" t="s">
        <v>36</v>
      </c>
      <c r="H115" s="36">
        <v>20</v>
      </c>
      <c r="I115" s="45" t="s">
        <v>6</v>
      </c>
      <c r="J115" s="36" t="s">
        <v>97</v>
      </c>
      <c r="K115" s="50"/>
      <c r="L115" s="459"/>
      <c r="M115" s="246"/>
      <c r="N115" s="246"/>
      <c r="O115" s="246"/>
      <c r="P115" s="246"/>
      <c r="Q115" s="246"/>
      <c r="R115" s="246"/>
    </row>
    <row r="116" spans="1:18" s="44" customFormat="1">
      <c r="A116" s="340"/>
      <c r="B116" s="48"/>
      <c r="C116" s="48"/>
      <c r="D116" s="49"/>
      <c r="E116" s="40" t="s">
        <v>69</v>
      </c>
      <c r="F116" s="49">
        <v>2576</v>
      </c>
      <c r="G116" s="49" t="s">
        <v>36</v>
      </c>
      <c r="H116" s="36">
        <v>20</v>
      </c>
      <c r="I116" s="45" t="s">
        <v>6</v>
      </c>
      <c r="J116" s="36" t="s">
        <v>97</v>
      </c>
      <c r="K116" s="50"/>
      <c r="L116" s="459"/>
      <c r="M116" s="246"/>
      <c r="N116" s="246"/>
      <c r="O116" s="246"/>
      <c r="P116" s="246"/>
      <c r="Q116" s="246"/>
      <c r="R116" s="246"/>
    </row>
    <row r="117" spans="1:18">
      <c r="A117" s="340"/>
      <c r="B117" s="48"/>
      <c r="C117" s="48"/>
      <c r="D117" s="49"/>
      <c r="E117" s="40" t="s">
        <v>81</v>
      </c>
      <c r="F117" s="49">
        <v>2448</v>
      </c>
      <c r="G117" s="49" t="s">
        <v>36</v>
      </c>
      <c r="H117" s="36">
        <v>20</v>
      </c>
      <c r="I117" s="45" t="s">
        <v>6</v>
      </c>
      <c r="J117" s="36" t="s">
        <v>97</v>
      </c>
      <c r="K117" s="50"/>
      <c r="L117" s="459">
        <v>3960</v>
      </c>
    </row>
    <row r="118" spans="1:18" s="44" customFormat="1">
      <c r="A118" s="340" t="s">
        <v>851</v>
      </c>
      <c r="B118" s="48">
        <v>44245</v>
      </c>
      <c r="C118" s="48">
        <v>44238</v>
      </c>
      <c r="D118" s="49">
        <v>6365</v>
      </c>
      <c r="E118" s="40" t="s">
        <v>2</v>
      </c>
      <c r="F118" s="49">
        <v>1545</v>
      </c>
      <c r="G118" s="36" t="s">
        <v>36</v>
      </c>
      <c r="H118" s="36">
        <v>20</v>
      </c>
      <c r="I118" s="45" t="s">
        <v>6</v>
      </c>
      <c r="J118" s="36" t="s">
        <v>97</v>
      </c>
      <c r="K118" s="50"/>
      <c r="L118" s="459"/>
      <c r="M118" s="246"/>
      <c r="N118" s="246"/>
      <c r="O118" s="246"/>
      <c r="P118" s="246"/>
      <c r="Q118" s="246"/>
      <c r="R118" s="246"/>
    </row>
    <row r="119" spans="1:18" s="44" customFormat="1">
      <c r="A119" s="340"/>
      <c r="B119" s="48"/>
      <c r="C119" s="48">
        <v>44243</v>
      </c>
      <c r="D119" s="49"/>
      <c r="E119" s="40" t="s">
        <v>2</v>
      </c>
      <c r="F119" s="49">
        <v>2396</v>
      </c>
      <c r="G119" s="36" t="s">
        <v>14</v>
      </c>
      <c r="H119" s="36">
        <v>10</v>
      </c>
      <c r="I119" s="45" t="s">
        <v>12</v>
      </c>
      <c r="J119" s="36" t="s">
        <v>97</v>
      </c>
      <c r="K119" s="50" t="s">
        <v>164</v>
      </c>
      <c r="L119" s="459">
        <v>811</v>
      </c>
      <c r="M119" s="246"/>
      <c r="N119" s="246"/>
      <c r="O119" s="246"/>
      <c r="P119" s="246"/>
      <c r="Q119" s="246"/>
      <c r="R119" s="246"/>
    </row>
    <row r="120" spans="1:18" s="44" customFormat="1">
      <c r="A120" s="340" t="s">
        <v>592</v>
      </c>
      <c r="B120" s="48">
        <v>44245</v>
      </c>
      <c r="C120" s="48">
        <v>44238</v>
      </c>
      <c r="D120" s="49">
        <v>6364</v>
      </c>
      <c r="E120" s="40" t="s">
        <v>2</v>
      </c>
      <c r="F120" s="49">
        <v>1087</v>
      </c>
      <c r="G120" s="36" t="s">
        <v>46</v>
      </c>
      <c r="H120" s="36">
        <v>50</v>
      </c>
      <c r="I120" s="45" t="s">
        <v>12</v>
      </c>
      <c r="J120" s="36" t="s">
        <v>97</v>
      </c>
      <c r="K120" s="50"/>
      <c r="L120" s="459"/>
      <c r="M120" s="246"/>
      <c r="N120" s="246"/>
      <c r="O120" s="246"/>
      <c r="P120" s="246"/>
      <c r="Q120" s="246"/>
      <c r="R120" s="246"/>
    </row>
    <row r="121" spans="1:18" s="44" customFormat="1">
      <c r="A121" s="340"/>
      <c r="B121" s="48"/>
      <c r="C121" s="48"/>
      <c r="D121" s="49"/>
      <c r="E121" s="40" t="s">
        <v>2</v>
      </c>
      <c r="F121" s="49">
        <v>2639</v>
      </c>
      <c r="G121" s="36" t="s">
        <v>142</v>
      </c>
      <c r="H121" s="36">
        <v>20</v>
      </c>
      <c r="I121" s="45" t="s">
        <v>12</v>
      </c>
      <c r="J121" s="36" t="s">
        <v>97</v>
      </c>
      <c r="K121" s="50"/>
      <c r="L121" s="459">
        <v>595</v>
      </c>
      <c r="M121" s="246"/>
      <c r="N121" s="246"/>
      <c r="O121" s="246"/>
      <c r="P121" s="246"/>
      <c r="Q121" s="246"/>
      <c r="R121" s="246"/>
    </row>
    <row r="122" spans="1:18" s="44" customFormat="1">
      <c r="A122" s="340" t="s">
        <v>249</v>
      </c>
      <c r="B122" s="48">
        <v>44238</v>
      </c>
      <c r="C122" s="48">
        <v>44238</v>
      </c>
      <c r="D122" s="49">
        <v>6371</v>
      </c>
      <c r="E122" s="40" t="s">
        <v>69</v>
      </c>
      <c r="F122" s="49">
        <v>3466</v>
      </c>
      <c r="G122" s="36" t="s">
        <v>19</v>
      </c>
      <c r="H122" s="36">
        <v>3</v>
      </c>
      <c r="I122" s="45" t="s">
        <v>6</v>
      </c>
      <c r="J122" s="36" t="s">
        <v>97</v>
      </c>
      <c r="K122" s="50"/>
      <c r="L122" s="459">
        <v>61.5</v>
      </c>
      <c r="M122" s="246"/>
      <c r="N122" s="246"/>
      <c r="O122" s="246"/>
      <c r="P122" s="246"/>
      <c r="Q122" s="246"/>
      <c r="R122" s="246"/>
    </row>
    <row r="123" spans="1:18" s="44" customFormat="1">
      <c r="A123" s="340" t="s">
        <v>112</v>
      </c>
      <c r="B123" s="48">
        <v>44246</v>
      </c>
      <c r="C123" s="48">
        <v>44246</v>
      </c>
      <c r="D123" s="49">
        <v>6377</v>
      </c>
      <c r="E123" s="40" t="s">
        <v>216</v>
      </c>
      <c r="F123" s="49">
        <v>2586</v>
      </c>
      <c r="G123" s="36" t="s">
        <v>31</v>
      </c>
      <c r="H123" s="36">
        <v>50</v>
      </c>
      <c r="I123" s="45" t="s">
        <v>6</v>
      </c>
      <c r="J123" s="36" t="s">
        <v>97</v>
      </c>
      <c r="K123" s="21" t="s">
        <v>1246</v>
      </c>
      <c r="L123" s="459">
        <v>750</v>
      </c>
      <c r="M123" s="246"/>
      <c r="N123" s="246"/>
      <c r="O123" s="246"/>
      <c r="P123" s="246"/>
      <c r="Q123" s="246"/>
      <c r="R123" s="246"/>
    </row>
    <row r="124" spans="1:18" s="44" customFormat="1">
      <c r="A124" s="340" t="s">
        <v>973</v>
      </c>
      <c r="B124" s="48">
        <v>44246</v>
      </c>
      <c r="C124" s="48">
        <v>44238</v>
      </c>
      <c r="D124" s="49">
        <v>6381</v>
      </c>
      <c r="E124" s="40" t="s">
        <v>2</v>
      </c>
      <c r="F124" s="49">
        <v>1468</v>
      </c>
      <c r="G124" s="36" t="s">
        <v>21</v>
      </c>
      <c r="H124" s="36">
        <v>8</v>
      </c>
      <c r="I124" s="45" t="s">
        <v>6</v>
      </c>
      <c r="J124" s="36" t="s">
        <v>97</v>
      </c>
      <c r="K124" s="50"/>
      <c r="L124" s="459">
        <v>504</v>
      </c>
      <c r="M124" s="246"/>
      <c r="N124" s="246"/>
      <c r="O124" s="246"/>
      <c r="P124" s="246"/>
      <c r="Q124" s="246"/>
      <c r="R124" s="246"/>
    </row>
    <row r="125" spans="1:18" s="44" customFormat="1">
      <c r="A125" s="340" t="s">
        <v>466</v>
      </c>
      <c r="B125" s="48">
        <v>44246</v>
      </c>
      <c r="C125" s="48">
        <v>44239</v>
      </c>
      <c r="D125" s="49">
        <v>6386</v>
      </c>
      <c r="E125" s="40" t="s">
        <v>2</v>
      </c>
      <c r="F125" s="49">
        <v>2740</v>
      </c>
      <c r="G125" s="36" t="s">
        <v>103</v>
      </c>
      <c r="H125" s="36">
        <v>20</v>
      </c>
      <c r="I125" s="45" t="s">
        <v>6</v>
      </c>
      <c r="J125" s="36" t="s">
        <v>97</v>
      </c>
      <c r="K125" s="50"/>
      <c r="L125" s="459">
        <v>380</v>
      </c>
      <c r="M125" s="246"/>
      <c r="N125" s="246"/>
      <c r="O125" s="246"/>
      <c r="P125" s="246"/>
      <c r="Q125" s="246"/>
      <c r="R125" s="246"/>
    </row>
    <row r="126" spans="1:18" s="44" customFormat="1">
      <c r="A126" s="340" t="s">
        <v>472</v>
      </c>
      <c r="B126" s="48">
        <v>44246</v>
      </c>
      <c r="C126" s="48">
        <v>44239</v>
      </c>
      <c r="D126" s="49">
        <v>6388</v>
      </c>
      <c r="E126" s="40" t="s">
        <v>2</v>
      </c>
      <c r="F126" s="49">
        <v>2039</v>
      </c>
      <c r="G126" s="36" t="s">
        <v>29</v>
      </c>
      <c r="H126" s="36" t="s">
        <v>870</v>
      </c>
      <c r="I126" s="45" t="s">
        <v>6</v>
      </c>
      <c r="J126" s="36" t="s">
        <v>97</v>
      </c>
      <c r="K126" s="50"/>
      <c r="L126" s="459">
        <v>684</v>
      </c>
      <c r="M126" s="246"/>
      <c r="N126" s="246"/>
      <c r="O126" s="246"/>
      <c r="P126" s="246"/>
      <c r="Q126" s="246"/>
      <c r="R126" s="246"/>
    </row>
    <row r="127" spans="1:18" s="41" customFormat="1">
      <c r="A127" s="341" t="s">
        <v>358</v>
      </c>
      <c r="B127" s="32">
        <v>44249</v>
      </c>
      <c r="C127" s="32">
        <v>44244</v>
      </c>
      <c r="D127" s="33">
        <v>6336</v>
      </c>
      <c r="E127" s="34" t="s">
        <v>7</v>
      </c>
      <c r="F127" s="33">
        <v>2771</v>
      </c>
      <c r="G127" s="19" t="s">
        <v>357</v>
      </c>
      <c r="H127" s="19">
        <v>45</v>
      </c>
      <c r="I127" s="35" t="s">
        <v>6</v>
      </c>
      <c r="J127" s="19" t="s">
        <v>749</v>
      </c>
      <c r="K127" s="21"/>
      <c r="L127" s="464">
        <v>334.8</v>
      </c>
      <c r="M127" s="249"/>
      <c r="N127" s="249"/>
      <c r="O127" s="249"/>
      <c r="P127" s="249"/>
      <c r="Q127" s="249"/>
      <c r="R127" s="249"/>
    </row>
    <row r="128" spans="1:18" s="43" customFormat="1">
      <c r="A128" s="341" t="s">
        <v>1235</v>
      </c>
      <c r="B128" s="32">
        <v>44249</v>
      </c>
      <c r="C128" s="32">
        <v>44243</v>
      </c>
      <c r="D128" s="33">
        <v>6390</v>
      </c>
      <c r="E128" s="34" t="s">
        <v>44</v>
      </c>
      <c r="F128" s="33">
        <v>3498</v>
      </c>
      <c r="G128" s="19" t="s">
        <v>1245</v>
      </c>
      <c r="H128" s="19">
        <v>6</v>
      </c>
      <c r="I128" s="35" t="s">
        <v>6</v>
      </c>
      <c r="J128" s="19" t="s">
        <v>749</v>
      </c>
      <c r="K128" s="21"/>
      <c r="L128" s="464">
        <v>112.5</v>
      </c>
      <c r="M128" s="249"/>
      <c r="N128" s="247"/>
      <c r="O128" s="247"/>
      <c r="P128" s="247"/>
      <c r="Q128" s="247"/>
      <c r="R128" s="247"/>
    </row>
    <row r="129" spans="1:18" s="44" customFormat="1">
      <c r="A129" s="340" t="s">
        <v>68</v>
      </c>
      <c r="B129" s="48">
        <v>44242</v>
      </c>
      <c r="C129" s="48">
        <v>44239</v>
      </c>
      <c r="D129" s="49">
        <v>6393</v>
      </c>
      <c r="E129" s="40" t="s">
        <v>2</v>
      </c>
      <c r="F129" s="49">
        <v>1960</v>
      </c>
      <c r="G129" s="36" t="s">
        <v>13</v>
      </c>
      <c r="H129" s="36">
        <v>9</v>
      </c>
      <c r="I129" s="45" t="s">
        <v>6</v>
      </c>
      <c r="J129" s="36" t="s">
        <v>97</v>
      </c>
      <c r="K129" s="50"/>
      <c r="L129" s="459">
        <v>125.1</v>
      </c>
      <c r="M129" s="246"/>
      <c r="N129" s="246"/>
      <c r="O129" s="246"/>
      <c r="P129" s="246"/>
      <c r="Q129" s="246"/>
      <c r="R129" s="246"/>
    </row>
    <row r="130" spans="1:18" s="43" customFormat="1">
      <c r="A130" s="341" t="s">
        <v>499</v>
      </c>
      <c r="B130" s="32">
        <v>44249</v>
      </c>
      <c r="C130" s="32">
        <v>44246</v>
      </c>
      <c r="D130" s="33">
        <v>6394</v>
      </c>
      <c r="E130" s="34" t="s">
        <v>2</v>
      </c>
      <c r="F130" s="33">
        <v>3035</v>
      </c>
      <c r="G130" s="19" t="s">
        <v>493</v>
      </c>
      <c r="H130" s="19">
        <v>20</v>
      </c>
      <c r="I130" s="35" t="s">
        <v>6</v>
      </c>
      <c r="J130" s="19" t="s">
        <v>749</v>
      </c>
      <c r="K130" s="21"/>
      <c r="L130" s="464">
        <v>103.7</v>
      </c>
      <c r="M130" s="247"/>
      <c r="N130" s="247"/>
      <c r="O130" s="247"/>
      <c r="P130" s="247"/>
      <c r="Q130" s="247"/>
      <c r="R130" s="247"/>
    </row>
    <row r="131" spans="1:18" s="44" customFormat="1">
      <c r="A131" s="340" t="s">
        <v>141</v>
      </c>
      <c r="B131" s="48">
        <v>44239</v>
      </c>
      <c r="C131" s="48">
        <v>44239</v>
      </c>
      <c r="D131" s="49">
        <v>6402</v>
      </c>
      <c r="E131" s="40" t="s">
        <v>2</v>
      </c>
      <c r="F131" s="49">
        <v>1397</v>
      </c>
      <c r="G131" s="36" t="s">
        <v>22</v>
      </c>
      <c r="H131" s="36">
        <v>35</v>
      </c>
      <c r="I131" s="45" t="s">
        <v>6</v>
      </c>
      <c r="J131" s="36" t="s">
        <v>97</v>
      </c>
      <c r="K131" s="50"/>
      <c r="L131" s="459">
        <v>315</v>
      </c>
      <c r="M131" s="246"/>
      <c r="N131" s="246"/>
      <c r="O131" s="246"/>
      <c r="P131" s="246"/>
      <c r="Q131" s="246"/>
      <c r="R131" s="246"/>
    </row>
    <row r="132" spans="1:18" s="44" customFormat="1">
      <c r="A132" s="340" t="s">
        <v>779</v>
      </c>
      <c r="B132" s="48">
        <v>44250</v>
      </c>
      <c r="C132" s="48">
        <v>44239</v>
      </c>
      <c r="D132" s="49">
        <v>6400</v>
      </c>
      <c r="E132" s="40" t="s">
        <v>2</v>
      </c>
      <c r="F132" s="49">
        <v>753</v>
      </c>
      <c r="G132" s="36" t="s">
        <v>47</v>
      </c>
      <c r="H132" s="36">
        <v>20</v>
      </c>
      <c r="I132" s="45" t="s">
        <v>6</v>
      </c>
      <c r="J132" s="36" t="s">
        <v>97</v>
      </c>
      <c r="K132" s="50"/>
      <c r="L132" s="459">
        <v>548</v>
      </c>
      <c r="M132" s="246"/>
      <c r="N132" s="246"/>
      <c r="O132" s="246"/>
      <c r="P132" s="246"/>
      <c r="Q132" s="246"/>
      <c r="R132" s="246"/>
    </row>
    <row r="133" spans="1:18" s="44" customFormat="1">
      <c r="A133" s="340" t="s">
        <v>973</v>
      </c>
      <c r="B133" s="48">
        <v>44250</v>
      </c>
      <c r="C133" s="48">
        <v>44242</v>
      </c>
      <c r="D133" s="49">
        <v>6401</v>
      </c>
      <c r="E133" s="40" t="s">
        <v>2</v>
      </c>
      <c r="F133" s="49">
        <v>2762</v>
      </c>
      <c r="G133" s="36" t="s">
        <v>164</v>
      </c>
      <c r="H133" s="36">
        <v>50</v>
      </c>
      <c r="I133" s="45" t="s">
        <v>6</v>
      </c>
      <c r="J133" s="36" t="s">
        <v>97</v>
      </c>
      <c r="K133" s="50"/>
      <c r="L133" s="459"/>
      <c r="M133" s="246"/>
      <c r="N133" s="246"/>
      <c r="O133" s="246"/>
      <c r="P133" s="246"/>
      <c r="Q133" s="246"/>
      <c r="R133" s="246"/>
    </row>
    <row r="134" spans="1:18" s="44" customFormat="1">
      <c r="A134" s="340"/>
      <c r="B134" s="48"/>
      <c r="C134" s="48"/>
      <c r="D134" s="49"/>
      <c r="E134" s="40" t="s">
        <v>7</v>
      </c>
      <c r="F134" s="49">
        <v>2724</v>
      </c>
      <c r="G134" s="36" t="s">
        <v>164</v>
      </c>
      <c r="H134" s="36">
        <v>50</v>
      </c>
      <c r="I134" s="45" t="s">
        <v>6</v>
      </c>
      <c r="J134" s="36" t="s">
        <v>97</v>
      </c>
      <c r="K134" s="50"/>
      <c r="L134" s="459">
        <v>380</v>
      </c>
      <c r="M134" s="246"/>
      <c r="N134" s="246"/>
      <c r="O134" s="246"/>
      <c r="P134" s="246"/>
      <c r="Q134" s="246"/>
      <c r="R134" s="246"/>
    </row>
    <row r="135" spans="1:18" s="43" customFormat="1">
      <c r="A135" s="341" t="s">
        <v>973</v>
      </c>
      <c r="B135" s="32">
        <v>44250</v>
      </c>
      <c r="C135" s="32">
        <v>44245</v>
      </c>
      <c r="D135" s="33">
        <v>6392</v>
      </c>
      <c r="E135" s="34" t="s">
        <v>7</v>
      </c>
      <c r="F135" s="33">
        <v>3129</v>
      </c>
      <c r="G135" s="19" t="s">
        <v>613</v>
      </c>
      <c r="H135" s="19">
        <v>44</v>
      </c>
      <c r="I135" s="35" t="s">
        <v>6</v>
      </c>
      <c r="J135" s="19" t="s">
        <v>749</v>
      </c>
      <c r="K135" s="21"/>
      <c r="L135" s="464">
        <v>418</v>
      </c>
      <c r="M135" s="247"/>
      <c r="N135" s="247"/>
      <c r="O135" s="247"/>
      <c r="P135" s="247"/>
      <c r="Q135" s="247"/>
      <c r="R135" s="247"/>
    </row>
    <row r="136" spans="1:18" s="42" customFormat="1">
      <c r="A136" s="340" t="s">
        <v>1248</v>
      </c>
      <c r="B136" s="48">
        <v>44242</v>
      </c>
      <c r="C136" s="48">
        <v>44239</v>
      </c>
      <c r="D136" s="49">
        <v>6407</v>
      </c>
      <c r="E136" s="40" t="s">
        <v>2</v>
      </c>
      <c r="F136" s="49">
        <v>951</v>
      </c>
      <c r="G136" s="36" t="s">
        <v>58</v>
      </c>
      <c r="H136" s="36">
        <v>20</v>
      </c>
      <c r="I136" s="35" t="s">
        <v>6</v>
      </c>
      <c r="J136" s="36" t="s">
        <v>97</v>
      </c>
      <c r="K136" s="50"/>
      <c r="L136" s="459"/>
      <c r="M136" s="80"/>
      <c r="N136" s="80"/>
      <c r="O136" s="80"/>
      <c r="P136" s="80"/>
      <c r="Q136" s="80"/>
      <c r="R136" s="80"/>
    </row>
    <row r="137" spans="1:18" s="41" customFormat="1">
      <c r="A137" s="341" t="s">
        <v>1253</v>
      </c>
      <c r="B137" s="32">
        <v>44250</v>
      </c>
      <c r="C137" s="32">
        <v>44243</v>
      </c>
      <c r="D137" s="33">
        <v>6405</v>
      </c>
      <c r="E137" s="34" t="s">
        <v>44</v>
      </c>
      <c r="F137" s="33">
        <v>3498</v>
      </c>
      <c r="G137" s="19" t="s">
        <v>1245</v>
      </c>
      <c r="H137" s="19">
        <v>15</v>
      </c>
      <c r="I137" s="35" t="s">
        <v>6</v>
      </c>
      <c r="J137" s="19" t="s">
        <v>749</v>
      </c>
      <c r="K137" s="21"/>
      <c r="L137" s="464">
        <v>540</v>
      </c>
      <c r="M137" s="249"/>
      <c r="N137" s="249"/>
      <c r="O137" s="249"/>
      <c r="P137" s="249"/>
      <c r="Q137" s="249"/>
      <c r="R137" s="249"/>
    </row>
    <row r="138" spans="1:18" s="42" customFormat="1">
      <c r="A138" s="340" t="s">
        <v>851</v>
      </c>
      <c r="B138" s="48">
        <v>44250</v>
      </c>
      <c r="C138" s="48">
        <v>44242</v>
      </c>
      <c r="D138" s="49">
        <v>6408</v>
      </c>
      <c r="E138" s="40" t="s">
        <v>2</v>
      </c>
      <c r="F138" s="49">
        <v>1545</v>
      </c>
      <c r="G138" s="36" t="s">
        <v>36</v>
      </c>
      <c r="H138" s="36">
        <v>20</v>
      </c>
      <c r="I138" s="45" t="s">
        <v>6</v>
      </c>
      <c r="J138" s="36" t="s">
        <v>97</v>
      </c>
      <c r="K138" s="50"/>
      <c r="L138" s="459"/>
      <c r="M138" s="80"/>
      <c r="N138" s="80"/>
      <c r="O138" s="80"/>
      <c r="P138" s="80"/>
      <c r="Q138" s="80"/>
      <c r="R138" s="80"/>
    </row>
    <row r="139" spans="1:18" s="42" customFormat="1">
      <c r="A139" s="340"/>
      <c r="B139" s="48"/>
      <c r="C139" s="48"/>
      <c r="D139" s="49"/>
      <c r="E139" s="40" t="s">
        <v>2</v>
      </c>
      <c r="F139" s="49">
        <v>2396</v>
      </c>
      <c r="G139" s="36" t="s">
        <v>14</v>
      </c>
      <c r="H139" s="36">
        <v>10</v>
      </c>
      <c r="I139" s="45" t="s">
        <v>6</v>
      </c>
      <c r="J139" s="36" t="s">
        <v>97</v>
      </c>
      <c r="K139" s="50" t="s">
        <v>164</v>
      </c>
      <c r="L139" s="459">
        <v>811</v>
      </c>
      <c r="M139" s="80"/>
      <c r="N139" s="80"/>
      <c r="O139" s="80"/>
      <c r="P139" s="80"/>
      <c r="Q139" s="80"/>
      <c r="R139" s="80"/>
    </row>
    <row r="140" spans="1:18" s="41" customFormat="1">
      <c r="A140" s="341" t="s">
        <v>1254</v>
      </c>
      <c r="B140" s="32">
        <v>44250</v>
      </c>
      <c r="C140" s="32">
        <v>44246</v>
      </c>
      <c r="D140" s="33">
        <v>6414</v>
      </c>
      <c r="E140" s="34" t="s">
        <v>2</v>
      </c>
      <c r="F140" s="33">
        <v>2086</v>
      </c>
      <c r="G140" s="19" t="s">
        <v>42</v>
      </c>
      <c r="H140" s="19">
        <v>15</v>
      </c>
      <c r="I140" s="35" t="s">
        <v>6</v>
      </c>
      <c r="J140" s="19" t="s">
        <v>749</v>
      </c>
      <c r="K140" s="21"/>
      <c r="L140" s="464">
        <v>392.5</v>
      </c>
      <c r="M140" s="249"/>
      <c r="N140" s="249"/>
      <c r="O140" s="249"/>
      <c r="P140" s="249"/>
      <c r="Q140" s="249"/>
      <c r="R140" s="249"/>
    </row>
    <row r="141" spans="1:18" s="42" customFormat="1">
      <c r="A141" s="340" t="s">
        <v>773</v>
      </c>
      <c r="B141" s="48">
        <v>44250</v>
      </c>
      <c r="C141" s="48">
        <v>44243</v>
      </c>
      <c r="D141" s="49">
        <v>6415</v>
      </c>
      <c r="E141" s="40" t="s">
        <v>7</v>
      </c>
      <c r="F141" s="49">
        <v>1599</v>
      </c>
      <c r="G141" s="36" t="s">
        <v>9</v>
      </c>
      <c r="H141" s="36" t="s">
        <v>849</v>
      </c>
      <c r="I141" s="45" t="s">
        <v>6</v>
      </c>
      <c r="J141" s="36" t="s">
        <v>97</v>
      </c>
      <c r="K141" s="50"/>
      <c r="L141" s="459">
        <v>240</v>
      </c>
      <c r="M141" s="80"/>
      <c r="N141" s="80"/>
      <c r="O141" s="80"/>
      <c r="P141" s="80"/>
      <c r="Q141" s="80"/>
      <c r="R141" s="80"/>
    </row>
    <row r="142" spans="1:18" s="42" customFormat="1">
      <c r="A142" s="340" t="s">
        <v>620</v>
      </c>
      <c r="B142" s="48">
        <v>44250</v>
      </c>
      <c r="C142" s="48">
        <v>44243</v>
      </c>
      <c r="D142" s="49">
        <v>6419</v>
      </c>
      <c r="E142" s="40" t="s">
        <v>2</v>
      </c>
      <c r="F142" s="49">
        <v>1869</v>
      </c>
      <c r="G142" s="36" t="s">
        <v>15</v>
      </c>
      <c r="H142" s="36">
        <v>10</v>
      </c>
      <c r="I142" s="45" t="s">
        <v>6</v>
      </c>
      <c r="J142" s="36" t="s">
        <v>97</v>
      </c>
      <c r="K142" s="50"/>
      <c r="L142" s="459">
        <v>105</v>
      </c>
      <c r="M142" s="80"/>
      <c r="N142" s="80"/>
      <c r="O142" s="80"/>
      <c r="P142" s="80"/>
      <c r="Q142" s="80"/>
      <c r="R142" s="80"/>
    </row>
    <row r="143" spans="1:18" s="42" customFormat="1">
      <c r="A143" s="340" t="s">
        <v>1255</v>
      </c>
      <c r="B143" s="48">
        <v>44243</v>
      </c>
      <c r="C143" s="48">
        <v>44242</v>
      </c>
      <c r="D143" s="49">
        <v>6420</v>
      </c>
      <c r="E143" s="40" t="s">
        <v>2</v>
      </c>
      <c r="F143" s="49">
        <v>1862</v>
      </c>
      <c r="G143" s="36" t="s">
        <v>20</v>
      </c>
      <c r="H143" s="36">
        <v>10</v>
      </c>
      <c r="I143" s="45" t="s">
        <v>6</v>
      </c>
      <c r="J143" s="36" t="s">
        <v>97</v>
      </c>
      <c r="K143" s="50"/>
      <c r="L143" s="459">
        <v>312</v>
      </c>
      <c r="M143" s="80"/>
      <c r="N143" s="80"/>
      <c r="O143" s="80"/>
      <c r="P143" s="80"/>
      <c r="Q143" s="80"/>
      <c r="R143" s="80"/>
    </row>
    <row r="144" spans="1:18" s="42" customFormat="1">
      <c r="A144" s="340" t="s">
        <v>585</v>
      </c>
      <c r="B144" s="48">
        <v>44251</v>
      </c>
      <c r="C144" s="48">
        <v>44244</v>
      </c>
      <c r="D144" s="49">
        <v>6424</v>
      </c>
      <c r="E144" s="40" t="s">
        <v>2</v>
      </c>
      <c r="F144" s="49">
        <v>869</v>
      </c>
      <c r="G144" s="36" t="s">
        <v>16</v>
      </c>
      <c r="H144" s="36">
        <v>50</v>
      </c>
      <c r="I144" s="45" t="s">
        <v>6</v>
      </c>
      <c r="J144" s="36" t="s">
        <v>97</v>
      </c>
      <c r="K144" s="50"/>
      <c r="L144" s="459">
        <v>250</v>
      </c>
      <c r="M144" s="80"/>
      <c r="N144" s="80"/>
      <c r="O144" s="80"/>
      <c r="P144" s="80"/>
      <c r="Q144" s="80"/>
      <c r="R144" s="80"/>
    </row>
    <row r="145" spans="1:18" s="42" customFormat="1">
      <c r="A145" s="340" t="s">
        <v>359</v>
      </c>
      <c r="B145" s="48">
        <v>44251</v>
      </c>
      <c r="C145" s="48">
        <v>44243</v>
      </c>
      <c r="D145" s="49">
        <v>6425</v>
      </c>
      <c r="E145" s="40" t="s">
        <v>7</v>
      </c>
      <c r="F145" s="49">
        <v>1853</v>
      </c>
      <c r="G145" s="36" t="s">
        <v>20</v>
      </c>
      <c r="H145" s="36">
        <v>4</v>
      </c>
      <c r="I145" s="45" t="s">
        <v>6</v>
      </c>
      <c r="J145" s="36" t="s">
        <v>97</v>
      </c>
      <c r="K145" s="50"/>
      <c r="L145" s="459">
        <v>157.36000000000001</v>
      </c>
      <c r="M145" s="80"/>
      <c r="N145" s="80"/>
      <c r="O145" s="80"/>
      <c r="P145" s="80"/>
      <c r="Q145" s="80"/>
      <c r="R145" s="80"/>
    </row>
    <row r="146" spans="1:18" s="41" customFormat="1">
      <c r="A146" s="341"/>
      <c r="B146" s="32"/>
      <c r="C146" s="32"/>
      <c r="D146" s="33"/>
      <c r="E146" s="34" t="s">
        <v>7</v>
      </c>
      <c r="F146" s="33">
        <v>2771</v>
      </c>
      <c r="G146" s="19" t="s">
        <v>357</v>
      </c>
      <c r="H146" s="19">
        <v>50</v>
      </c>
      <c r="I146" s="35" t="s">
        <v>6</v>
      </c>
      <c r="J146" s="19" t="s">
        <v>749</v>
      </c>
      <c r="K146" s="21"/>
      <c r="L146" s="464">
        <v>372</v>
      </c>
      <c r="M146" s="249"/>
      <c r="N146" s="249"/>
      <c r="O146" s="249"/>
      <c r="P146" s="249"/>
      <c r="Q146" s="249"/>
      <c r="R146" s="249"/>
    </row>
    <row r="147" spans="1:18" s="42" customFormat="1">
      <c r="A147" s="340" t="s">
        <v>141</v>
      </c>
      <c r="B147" s="48">
        <v>44251</v>
      </c>
      <c r="C147" s="48">
        <v>44243</v>
      </c>
      <c r="D147" s="49">
        <v>6426</v>
      </c>
      <c r="E147" s="40" t="s">
        <v>2</v>
      </c>
      <c r="F147" s="49">
        <v>1397</v>
      </c>
      <c r="G147" s="36" t="s">
        <v>22</v>
      </c>
      <c r="H147" s="36">
        <v>21</v>
      </c>
      <c r="I147" s="45" t="s">
        <v>6</v>
      </c>
      <c r="J147" s="36" t="s">
        <v>97</v>
      </c>
      <c r="K147" s="50"/>
      <c r="L147" s="459">
        <v>180</v>
      </c>
      <c r="M147" s="80"/>
      <c r="N147" s="80"/>
      <c r="O147" s="80"/>
      <c r="P147" s="80"/>
      <c r="Q147" s="80"/>
      <c r="R147" s="80"/>
    </row>
    <row r="148" spans="1:18" s="42" customFormat="1">
      <c r="A148" s="340" t="s">
        <v>1256</v>
      </c>
      <c r="B148" s="48">
        <v>44251</v>
      </c>
      <c r="C148" s="48">
        <v>44244</v>
      </c>
      <c r="D148" s="49">
        <v>6429</v>
      </c>
      <c r="E148" s="40" t="s">
        <v>40</v>
      </c>
      <c r="F148" s="49">
        <v>3508</v>
      </c>
      <c r="G148" s="36" t="s">
        <v>36</v>
      </c>
      <c r="H148" s="36">
        <v>0.5</v>
      </c>
      <c r="I148" s="45" t="s">
        <v>6</v>
      </c>
      <c r="J148" s="36" t="s">
        <v>97</v>
      </c>
      <c r="K148" s="50"/>
      <c r="L148" s="459"/>
      <c r="M148" s="80"/>
      <c r="N148" s="80"/>
      <c r="O148" s="80"/>
      <c r="P148" s="80"/>
      <c r="Q148" s="80"/>
      <c r="R148" s="80"/>
    </row>
    <row r="149" spans="1:18" s="42" customFormat="1">
      <c r="A149" s="340"/>
      <c r="B149" s="48"/>
      <c r="C149" s="48"/>
      <c r="D149" s="49"/>
      <c r="E149" s="40" t="s">
        <v>40</v>
      </c>
      <c r="F149" s="49">
        <v>2051</v>
      </c>
      <c r="G149" s="36" t="s">
        <v>5</v>
      </c>
      <c r="H149" s="36">
        <v>1</v>
      </c>
      <c r="I149" s="45" t="s">
        <v>6</v>
      </c>
      <c r="J149" s="36" t="s">
        <v>97</v>
      </c>
      <c r="K149" s="50"/>
      <c r="L149" s="459">
        <v>105.55</v>
      </c>
      <c r="M149" s="80"/>
      <c r="N149" s="80"/>
      <c r="O149" s="80"/>
      <c r="P149" s="80"/>
      <c r="Q149" s="80"/>
      <c r="R149" s="80"/>
    </row>
    <row r="150" spans="1:18" s="42" customFormat="1">
      <c r="A150" s="340" t="s">
        <v>1135</v>
      </c>
      <c r="B150" s="48">
        <v>44251</v>
      </c>
      <c r="C150" s="48">
        <v>44243</v>
      </c>
      <c r="D150" s="49">
        <v>6430</v>
      </c>
      <c r="E150" s="40" t="s">
        <v>2</v>
      </c>
      <c r="F150" s="49">
        <v>753</v>
      </c>
      <c r="G150" s="36" t="s">
        <v>47</v>
      </c>
      <c r="H150" s="36">
        <v>20</v>
      </c>
      <c r="I150" s="45" t="s">
        <v>6</v>
      </c>
      <c r="J150" s="36" t="s">
        <v>97</v>
      </c>
      <c r="K150" s="50"/>
      <c r="L150" s="459">
        <v>777.2</v>
      </c>
      <c r="M150" s="80"/>
      <c r="N150" s="80"/>
      <c r="O150" s="80"/>
      <c r="P150" s="80"/>
      <c r="Q150" s="80"/>
      <c r="R150" s="80"/>
    </row>
    <row r="151" spans="1:18" s="42" customFormat="1">
      <c r="A151" s="340" t="s">
        <v>223</v>
      </c>
      <c r="B151" s="48">
        <v>44251</v>
      </c>
      <c r="C151" s="48">
        <v>44243</v>
      </c>
      <c r="D151" s="49">
        <v>6431</v>
      </c>
      <c r="E151" s="40" t="s">
        <v>2</v>
      </c>
      <c r="F151" s="49">
        <v>838</v>
      </c>
      <c r="G151" s="36" t="s">
        <v>5</v>
      </c>
      <c r="H151" s="36">
        <v>10</v>
      </c>
      <c r="I151" s="45" t="s">
        <v>6</v>
      </c>
      <c r="J151" s="36" t="s">
        <v>97</v>
      </c>
      <c r="K151" s="50"/>
      <c r="L151" s="459">
        <v>280</v>
      </c>
      <c r="M151" s="80"/>
      <c r="N151" s="80"/>
      <c r="O151" s="80"/>
      <c r="P151" s="80"/>
      <c r="Q151" s="80"/>
      <c r="R151" s="80"/>
    </row>
    <row r="152" spans="1:18" s="42" customFormat="1">
      <c r="A152" s="340" t="s">
        <v>400</v>
      </c>
      <c r="B152" s="48">
        <v>44251</v>
      </c>
      <c r="C152" s="48">
        <v>44244</v>
      </c>
      <c r="D152" s="49">
        <v>6432</v>
      </c>
      <c r="E152" s="40" t="s">
        <v>7</v>
      </c>
      <c r="F152" s="49">
        <v>3509</v>
      </c>
      <c r="G152" s="36" t="s">
        <v>31</v>
      </c>
      <c r="H152" s="36" t="s">
        <v>1258</v>
      </c>
      <c r="I152" s="45" t="s">
        <v>6</v>
      </c>
      <c r="J152" s="36" t="s">
        <v>97</v>
      </c>
      <c r="K152" s="50"/>
      <c r="L152" s="459"/>
      <c r="M152" s="80"/>
      <c r="N152" s="80"/>
      <c r="O152" s="80"/>
      <c r="P152" s="80"/>
      <c r="Q152" s="80"/>
      <c r="R152" s="80"/>
    </row>
    <row r="153" spans="1:18" s="42" customFormat="1">
      <c r="A153" s="340"/>
      <c r="B153" s="48"/>
      <c r="C153" s="48"/>
      <c r="D153" s="49"/>
      <c r="E153" s="40" t="s">
        <v>153</v>
      </c>
      <c r="F153" s="49">
        <v>3172</v>
      </c>
      <c r="G153" s="36" t="s">
        <v>31</v>
      </c>
      <c r="H153" s="36" t="s">
        <v>1258</v>
      </c>
      <c r="I153" s="45" t="s">
        <v>6</v>
      </c>
      <c r="J153" s="36" t="s">
        <v>97</v>
      </c>
      <c r="K153" s="50"/>
      <c r="L153" s="459">
        <v>192.9</v>
      </c>
      <c r="M153" s="80"/>
      <c r="N153" s="80"/>
      <c r="O153" s="80"/>
      <c r="P153" s="80"/>
      <c r="Q153" s="80"/>
      <c r="R153" s="80"/>
    </row>
    <row r="154" spans="1:18" s="42" customFormat="1">
      <c r="A154" s="340" t="s">
        <v>1100</v>
      </c>
      <c r="B154" s="48">
        <v>44251</v>
      </c>
      <c r="C154" s="48">
        <v>44244</v>
      </c>
      <c r="D154" s="49">
        <v>6435</v>
      </c>
      <c r="E154" s="40" t="s">
        <v>114</v>
      </c>
      <c r="F154" s="49">
        <v>2600</v>
      </c>
      <c r="G154" s="36" t="s">
        <v>200</v>
      </c>
      <c r="H154" s="36">
        <v>6</v>
      </c>
      <c r="I154" s="45" t="s">
        <v>6</v>
      </c>
      <c r="J154" s="36" t="s">
        <v>97</v>
      </c>
      <c r="K154" s="50"/>
      <c r="L154" s="459">
        <v>192</v>
      </c>
      <c r="M154" s="80"/>
      <c r="N154" s="80"/>
      <c r="O154" s="80"/>
      <c r="P154" s="80"/>
      <c r="Q154" s="80"/>
      <c r="R154" s="80"/>
    </row>
    <row r="155" spans="1:18" s="42" customFormat="1">
      <c r="A155" s="340" t="s">
        <v>973</v>
      </c>
      <c r="B155" s="48">
        <v>44251</v>
      </c>
      <c r="C155" s="48">
        <v>44242</v>
      </c>
      <c r="D155" s="49">
        <v>6436</v>
      </c>
      <c r="E155" s="40" t="s">
        <v>2</v>
      </c>
      <c r="F155" s="49">
        <v>869</v>
      </c>
      <c r="G155" s="36" t="s">
        <v>16</v>
      </c>
      <c r="H155" s="36">
        <v>5</v>
      </c>
      <c r="I155" s="45" t="s">
        <v>6</v>
      </c>
      <c r="J155" s="36" t="s">
        <v>97</v>
      </c>
      <c r="K155" s="50"/>
      <c r="L155" s="459">
        <v>40</v>
      </c>
      <c r="M155" s="80"/>
      <c r="N155" s="80"/>
      <c r="O155" s="80"/>
      <c r="P155" s="80"/>
      <c r="Q155" s="80"/>
      <c r="R155" s="80"/>
    </row>
    <row r="156" spans="1:18" s="42" customFormat="1">
      <c r="A156" s="340" t="s">
        <v>580</v>
      </c>
      <c r="B156" s="48">
        <v>44251</v>
      </c>
      <c r="C156" s="48">
        <v>44243</v>
      </c>
      <c r="D156" s="49">
        <v>6437</v>
      </c>
      <c r="E156" s="40" t="s">
        <v>2</v>
      </c>
      <c r="F156" s="49">
        <v>1468</v>
      </c>
      <c r="G156" s="36" t="s">
        <v>21</v>
      </c>
      <c r="H156" s="36">
        <v>10</v>
      </c>
      <c r="I156" s="45" t="s">
        <v>6</v>
      </c>
      <c r="J156" s="36" t="s">
        <v>97</v>
      </c>
      <c r="K156" s="50"/>
      <c r="L156" s="459">
        <v>355</v>
      </c>
      <c r="M156" s="80"/>
      <c r="N156" s="80"/>
      <c r="O156" s="80"/>
      <c r="P156" s="80"/>
      <c r="Q156" s="80"/>
      <c r="R156" s="80"/>
    </row>
    <row r="157" spans="1:18" s="41" customFormat="1">
      <c r="A157" s="341" t="s">
        <v>499</v>
      </c>
      <c r="B157" s="32">
        <v>44251</v>
      </c>
      <c r="C157" s="32">
        <v>44246</v>
      </c>
      <c r="D157" s="33">
        <v>6438</v>
      </c>
      <c r="E157" s="34" t="s">
        <v>2</v>
      </c>
      <c r="F157" s="33">
        <v>2811</v>
      </c>
      <c r="G157" s="19" t="s">
        <v>198</v>
      </c>
      <c r="H157" s="19">
        <v>10</v>
      </c>
      <c r="I157" s="35" t="s">
        <v>6</v>
      </c>
      <c r="J157" s="19" t="s">
        <v>749</v>
      </c>
      <c r="K157" s="21"/>
      <c r="L157" s="464">
        <v>290</v>
      </c>
      <c r="M157" s="249"/>
      <c r="N157" s="249"/>
      <c r="O157" s="249"/>
      <c r="P157" s="249"/>
      <c r="Q157" s="249"/>
      <c r="R157" s="249"/>
    </row>
    <row r="158" spans="1:18" s="42" customFormat="1">
      <c r="A158" s="340" t="s">
        <v>1257</v>
      </c>
      <c r="B158" s="48">
        <v>44252</v>
      </c>
      <c r="C158" s="48">
        <v>44244</v>
      </c>
      <c r="D158" s="49">
        <v>6448</v>
      </c>
      <c r="E158" s="40" t="s">
        <v>2</v>
      </c>
      <c r="F158" s="49">
        <v>1869</v>
      </c>
      <c r="G158" s="36" t="s">
        <v>15</v>
      </c>
      <c r="H158" s="36">
        <v>20</v>
      </c>
      <c r="I158" s="45" t="s">
        <v>6</v>
      </c>
      <c r="J158" s="36" t="s">
        <v>97</v>
      </c>
      <c r="K158" s="50"/>
      <c r="L158" s="459">
        <v>118</v>
      </c>
      <c r="M158" s="80"/>
      <c r="N158" s="80"/>
      <c r="O158" s="80"/>
      <c r="P158" s="80"/>
      <c r="Q158" s="80"/>
      <c r="R158" s="80"/>
    </row>
    <row r="159" spans="1:18" s="41" customFormat="1">
      <c r="A159" s="341" t="s">
        <v>201</v>
      </c>
      <c r="B159" s="32">
        <v>44246</v>
      </c>
      <c r="C159" s="32">
        <v>44244</v>
      </c>
      <c r="D159" s="33">
        <v>6446</v>
      </c>
      <c r="E159" s="34" t="s">
        <v>7</v>
      </c>
      <c r="F159" s="33">
        <v>2668</v>
      </c>
      <c r="G159" s="19" t="s">
        <v>214</v>
      </c>
      <c r="H159" s="19">
        <v>25</v>
      </c>
      <c r="I159" s="35" t="s">
        <v>6</v>
      </c>
      <c r="J159" s="19" t="s">
        <v>749</v>
      </c>
      <c r="K159" s="21"/>
      <c r="L159" s="464">
        <v>300</v>
      </c>
      <c r="M159" s="249"/>
      <c r="N159" s="249"/>
      <c r="O159" s="249"/>
      <c r="P159" s="249"/>
      <c r="Q159" s="249"/>
      <c r="R159" s="249"/>
    </row>
    <row r="160" spans="1:18" s="42" customFormat="1">
      <c r="A160" s="340" t="s">
        <v>620</v>
      </c>
      <c r="B160" s="48">
        <v>44253</v>
      </c>
      <c r="C160" s="48">
        <v>44244</v>
      </c>
      <c r="D160" s="49">
        <v>6450</v>
      </c>
      <c r="E160" s="40" t="s">
        <v>7</v>
      </c>
      <c r="F160" s="49">
        <v>2727</v>
      </c>
      <c r="G160" s="36" t="s">
        <v>15</v>
      </c>
      <c r="H160" s="36">
        <v>10</v>
      </c>
      <c r="I160" s="45" t="s">
        <v>6</v>
      </c>
      <c r="J160" s="36" t="s">
        <v>97</v>
      </c>
      <c r="K160" s="50"/>
      <c r="L160" s="459">
        <v>145</v>
      </c>
      <c r="M160" s="80"/>
      <c r="N160" s="80"/>
      <c r="O160" s="80"/>
      <c r="P160" s="80"/>
      <c r="Q160" s="80"/>
      <c r="R160" s="80"/>
    </row>
    <row r="161" spans="1:18" s="42" customFormat="1">
      <c r="A161" s="340" t="s">
        <v>508</v>
      </c>
      <c r="B161" s="48">
        <v>44253</v>
      </c>
      <c r="C161" s="48">
        <v>44244</v>
      </c>
      <c r="D161" s="49">
        <v>6458</v>
      </c>
      <c r="E161" s="40" t="s">
        <v>2</v>
      </c>
      <c r="F161" s="49">
        <v>753</v>
      </c>
      <c r="G161" s="36" t="s">
        <v>47</v>
      </c>
      <c r="H161" s="36">
        <v>2.4</v>
      </c>
      <c r="I161" s="45" t="s">
        <v>6</v>
      </c>
      <c r="J161" s="36" t="s">
        <v>97</v>
      </c>
      <c r="K161" s="50"/>
      <c r="L161" s="459">
        <v>91.2</v>
      </c>
      <c r="M161" s="80"/>
      <c r="N161" s="80"/>
      <c r="O161" s="80"/>
      <c r="P161" s="80"/>
      <c r="Q161" s="80"/>
      <c r="R161" s="80"/>
    </row>
    <row r="162" spans="1:18" s="41" customFormat="1">
      <c r="A162" s="341" t="s">
        <v>1259</v>
      </c>
      <c r="B162" s="32">
        <v>44253</v>
      </c>
      <c r="C162" s="32">
        <v>44249</v>
      </c>
      <c r="D162" s="33">
        <v>6457</v>
      </c>
      <c r="E162" s="34" t="s">
        <v>2</v>
      </c>
      <c r="F162" s="33">
        <v>1631</v>
      </c>
      <c r="G162" s="19" t="s">
        <v>100</v>
      </c>
      <c r="H162" s="19" t="s">
        <v>1263</v>
      </c>
      <c r="I162" s="35" t="s">
        <v>6</v>
      </c>
      <c r="J162" s="19" t="s">
        <v>749</v>
      </c>
      <c r="K162" s="21"/>
      <c r="L162" s="464">
        <v>463.6</v>
      </c>
      <c r="M162" s="249"/>
      <c r="N162" s="249"/>
      <c r="O162" s="249"/>
      <c r="P162" s="249"/>
      <c r="Q162" s="249"/>
      <c r="R162" s="249"/>
    </row>
    <row r="163" spans="1:18" s="42" customFormat="1">
      <c r="A163" s="340" t="s">
        <v>883</v>
      </c>
      <c r="B163" s="48">
        <v>44253</v>
      </c>
      <c r="C163" s="48">
        <v>44246</v>
      </c>
      <c r="D163" s="49">
        <v>6462</v>
      </c>
      <c r="E163" s="40" t="s">
        <v>216</v>
      </c>
      <c r="F163" s="49">
        <v>2601</v>
      </c>
      <c r="G163" s="36" t="s">
        <v>3</v>
      </c>
      <c r="H163" s="36">
        <v>20</v>
      </c>
      <c r="I163" s="45" t="s">
        <v>6</v>
      </c>
      <c r="J163" s="36" t="s">
        <v>97</v>
      </c>
      <c r="K163" s="50"/>
      <c r="L163" s="459">
        <v>844</v>
      </c>
      <c r="M163" s="80"/>
      <c r="N163" s="80"/>
      <c r="O163" s="80"/>
      <c r="P163" s="80"/>
      <c r="Q163" s="80"/>
      <c r="R163" s="80"/>
    </row>
    <row r="164" spans="1:18" s="42" customFormat="1">
      <c r="A164" s="340" t="s">
        <v>1260</v>
      </c>
      <c r="B164" s="48">
        <v>44253</v>
      </c>
      <c r="C164" s="48">
        <v>44245</v>
      </c>
      <c r="D164" s="49">
        <v>6464</v>
      </c>
      <c r="E164" s="40" t="s">
        <v>7</v>
      </c>
      <c r="F164" s="49">
        <v>1483</v>
      </c>
      <c r="G164" s="36" t="s">
        <v>5</v>
      </c>
      <c r="H164" s="36">
        <v>10</v>
      </c>
      <c r="I164" s="45" t="s">
        <v>6</v>
      </c>
      <c r="J164" s="36" t="s">
        <v>97</v>
      </c>
      <c r="K164" s="50"/>
      <c r="L164" s="459">
        <v>452</v>
      </c>
      <c r="M164" s="80"/>
      <c r="N164" s="80"/>
      <c r="O164" s="80"/>
      <c r="P164" s="80"/>
      <c r="Q164" s="80"/>
      <c r="R164" s="80"/>
    </row>
    <row r="165" spans="1:18" s="42" customFormat="1">
      <c r="A165" s="340" t="s">
        <v>425</v>
      </c>
      <c r="B165" s="48">
        <v>44253</v>
      </c>
      <c r="C165" s="48">
        <v>44245</v>
      </c>
      <c r="D165" s="49">
        <v>6465</v>
      </c>
      <c r="E165" s="40" t="s">
        <v>7</v>
      </c>
      <c r="F165" s="49">
        <v>1483</v>
      </c>
      <c r="G165" s="36" t="s">
        <v>5</v>
      </c>
      <c r="H165" s="36">
        <v>6</v>
      </c>
      <c r="I165" s="45" t="s">
        <v>6</v>
      </c>
      <c r="J165" s="36" t="s">
        <v>97</v>
      </c>
      <c r="K165" s="50"/>
      <c r="L165" s="459">
        <v>294</v>
      </c>
      <c r="M165" s="80"/>
      <c r="N165" s="80"/>
      <c r="O165" s="80"/>
      <c r="P165" s="80"/>
      <c r="Q165" s="80"/>
      <c r="R165" s="80"/>
    </row>
    <row r="166" spans="1:18" s="42" customFormat="1">
      <c r="A166" s="340" t="s">
        <v>82</v>
      </c>
      <c r="B166" s="48">
        <v>44245</v>
      </c>
      <c r="C166" s="48">
        <v>44245</v>
      </c>
      <c r="D166" s="49">
        <v>0</v>
      </c>
      <c r="E166" s="40" t="s">
        <v>114</v>
      </c>
      <c r="F166" s="49">
        <v>2600</v>
      </c>
      <c r="G166" s="36" t="s">
        <v>200</v>
      </c>
      <c r="H166" s="36">
        <v>16</v>
      </c>
      <c r="I166" s="45" t="s">
        <v>6</v>
      </c>
      <c r="J166" s="36" t="s">
        <v>97</v>
      </c>
      <c r="K166" s="50"/>
      <c r="L166" s="459">
        <v>0</v>
      </c>
      <c r="M166" s="80"/>
      <c r="N166" s="80"/>
      <c r="O166" s="80"/>
      <c r="P166" s="80"/>
      <c r="Q166" s="80"/>
      <c r="R166" s="80"/>
    </row>
    <row r="167" spans="1:18" s="42" customFormat="1">
      <c r="A167" s="340" t="s">
        <v>973</v>
      </c>
      <c r="B167" s="48">
        <v>44253</v>
      </c>
      <c r="C167" s="48">
        <v>44246</v>
      </c>
      <c r="D167" s="49">
        <v>6477</v>
      </c>
      <c r="E167" s="40" t="s">
        <v>2</v>
      </c>
      <c r="F167" s="49">
        <v>1468</v>
      </c>
      <c r="G167" s="36" t="s">
        <v>21</v>
      </c>
      <c r="H167" s="36">
        <v>2</v>
      </c>
      <c r="I167" s="45" t="s">
        <v>6</v>
      </c>
      <c r="J167" s="36" t="s">
        <v>97</v>
      </c>
      <c r="K167" s="50"/>
      <c r="L167" s="459">
        <v>126</v>
      </c>
      <c r="M167" s="80"/>
      <c r="N167" s="80"/>
      <c r="O167" s="80"/>
      <c r="P167" s="80"/>
      <c r="Q167" s="80"/>
      <c r="R167" s="80"/>
    </row>
    <row r="168" spans="1:18" s="41" customFormat="1">
      <c r="A168" s="341" t="s">
        <v>108</v>
      </c>
      <c r="B168" s="32">
        <v>44253</v>
      </c>
      <c r="C168" s="32">
        <v>44249</v>
      </c>
      <c r="D168" s="33">
        <v>6479</v>
      </c>
      <c r="E168" s="34" t="s">
        <v>7</v>
      </c>
      <c r="F168" s="33">
        <v>1170</v>
      </c>
      <c r="G168" s="19" t="s">
        <v>530</v>
      </c>
      <c r="H168" s="19">
        <v>5</v>
      </c>
      <c r="I168" s="45" t="s">
        <v>6</v>
      </c>
      <c r="J168" s="19" t="s">
        <v>749</v>
      </c>
      <c r="K168" s="21"/>
      <c r="L168" s="464">
        <v>260</v>
      </c>
      <c r="M168" s="249"/>
      <c r="N168" s="249"/>
      <c r="O168" s="249"/>
      <c r="P168" s="249"/>
      <c r="Q168" s="249"/>
      <c r="R168" s="249"/>
    </row>
    <row r="169" spans="1:18" s="41" customFormat="1">
      <c r="A169" s="341" t="s">
        <v>108</v>
      </c>
      <c r="B169" s="32">
        <v>44253</v>
      </c>
      <c r="C169" s="32">
        <v>44249</v>
      </c>
      <c r="D169" s="33">
        <v>6487</v>
      </c>
      <c r="E169" s="34" t="s">
        <v>7</v>
      </c>
      <c r="F169" s="33">
        <v>1157</v>
      </c>
      <c r="G169" s="19" t="s">
        <v>45</v>
      </c>
      <c r="H169" s="19">
        <v>5</v>
      </c>
      <c r="I169" s="45" t="s">
        <v>6</v>
      </c>
      <c r="J169" s="19" t="s">
        <v>749</v>
      </c>
      <c r="K169" s="21"/>
      <c r="L169" s="464">
        <v>160</v>
      </c>
      <c r="M169" s="249"/>
      <c r="N169" s="249"/>
      <c r="O169" s="249"/>
      <c r="P169" s="249"/>
      <c r="Q169" s="249"/>
      <c r="R169" s="249"/>
    </row>
    <row r="170" spans="1:18" s="41" customFormat="1">
      <c r="A170" s="341" t="s">
        <v>1139</v>
      </c>
      <c r="B170" s="32">
        <v>44253</v>
      </c>
      <c r="C170" s="32">
        <v>44249</v>
      </c>
      <c r="D170" s="33">
        <v>6475</v>
      </c>
      <c r="E170" s="34" t="s">
        <v>44</v>
      </c>
      <c r="F170" s="33">
        <v>3367</v>
      </c>
      <c r="G170" s="19" t="s">
        <v>88</v>
      </c>
      <c r="H170" s="19">
        <v>5</v>
      </c>
      <c r="I170" s="35" t="s">
        <v>6</v>
      </c>
      <c r="J170" s="19" t="s">
        <v>749</v>
      </c>
      <c r="K170" s="21"/>
      <c r="L170" s="464">
        <v>103.5</v>
      </c>
      <c r="M170" s="249"/>
      <c r="N170" s="249"/>
      <c r="O170" s="249"/>
      <c r="P170" s="249"/>
      <c r="Q170" s="249"/>
      <c r="R170" s="249"/>
    </row>
    <row r="171" spans="1:18" s="44" customFormat="1">
      <c r="A171" s="340" t="s">
        <v>112</v>
      </c>
      <c r="B171" s="48">
        <v>44250</v>
      </c>
      <c r="C171" s="48">
        <v>44246</v>
      </c>
      <c r="D171" s="49">
        <v>6484</v>
      </c>
      <c r="E171" s="40" t="s">
        <v>216</v>
      </c>
      <c r="F171" s="49">
        <v>2586</v>
      </c>
      <c r="G171" s="36" t="s">
        <v>31</v>
      </c>
      <c r="H171" s="36" t="s">
        <v>1262</v>
      </c>
      <c r="I171" s="45" t="s">
        <v>6</v>
      </c>
      <c r="J171" s="36" t="s">
        <v>97</v>
      </c>
      <c r="K171" s="50"/>
      <c r="L171" s="459">
        <v>750</v>
      </c>
      <c r="M171" s="246"/>
      <c r="N171" s="246"/>
      <c r="O171" s="246"/>
      <c r="P171" s="246"/>
      <c r="Q171" s="246"/>
      <c r="R171" s="246"/>
    </row>
    <row r="172" spans="1:18" s="44" customFormat="1">
      <c r="A172" s="340" t="s">
        <v>1261</v>
      </c>
      <c r="B172" s="48">
        <v>44250</v>
      </c>
      <c r="C172" s="48">
        <v>44249</v>
      </c>
      <c r="D172" s="49">
        <v>6492</v>
      </c>
      <c r="E172" s="40" t="s">
        <v>2</v>
      </c>
      <c r="F172" s="49">
        <v>879</v>
      </c>
      <c r="G172" s="36" t="s">
        <v>17</v>
      </c>
      <c r="H172" s="36" t="s">
        <v>889</v>
      </c>
      <c r="I172" s="45" t="s">
        <v>6</v>
      </c>
      <c r="J172" s="36" t="s">
        <v>97</v>
      </c>
      <c r="K172" s="50"/>
      <c r="L172" s="459"/>
      <c r="M172" s="246"/>
      <c r="N172" s="246"/>
      <c r="O172" s="246"/>
      <c r="P172" s="246"/>
      <c r="Q172" s="246"/>
      <c r="R172" s="246"/>
    </row>
    <row r="173" spans="1:18" s="44" customFormat="1">
      <c r="A173" s="340"/>
      <c r="B173" s="48"/>
      <c r="C173" s="48"/>
      <c r="D173" s="49"/>
      <c r="E173" s="40" t="s">
        <v>81</v>
      </c>
      <c r="F173" s="49">
        <v>1403</v>
      </c>
      <c r="G173" s="36" t="s">
        <v>17</v>
      </c>
      <c r="H173" s="36" t="s">
        <v>882</v>
      </c>
      <c r="I173" s="45" t="s">
        <v>6</v>
      </c>
      <c r="J173" s="36" t="s">
        <v>97</v>
      </c>
      <c r="K173" s="50"/>
      <c r="L173" s="459"/>
      <c r="M173" s="246"/>
      <c r="N173" s="246"/>
      <c r="O173" s="246"/>
      <c r="P173" s="246"/>
      <c r="Q173" s="246"/>
      <c r="R173" s="246"/>
    </row>
    <row r="174" spans="1:18" s="44" customFormat="1">
      <c r="A174" s="340" t="s">
        <v>918</v>
      </c>
      <c r="B174" s="48">
        <v>44256</v>
      </c>
      <c r="C174" s="48">
        <v>44246</v>
      </c>
      <c r="D174" s="49">
        <v>6482</v>
      </c>
      <c r="E174" s="40" t="s">
        <v>2</v>
      </c>
      <c r="F174" s="49">
        <v>1126</v>
      </c>
      <c r="G174" s="36" t="s">
        <v>57</v>
      </c>
      <c r="H174" s="36">
        <v>10</v>
      </c>
      <c r="I174" s="45" t="s">
        <v>6</v>
      </c>
      <c r="J174" s="36" t="s">
        <v>97</v>
      </c>
      <c r="K174" s="50"/>
      <c r="L174" s="459">
        <v>650</v>
      </c>
      <c r="M174" s="246"/>
      <c r="N174" s="246"/>
      <c r="O174" s="246"/>
      <c r="P174" s="246"/>
      <c r="Q174" s="246"/>
      <c r="R174" s="246"/>
    </row>
    <row r="175" spans="1:18" s="121" customFormat="1">
      <c r="A175" s="654" t="s">
        <v>247</v>
      </c>
      <c r="B175" s="655">
        <v>44243</v>
      </c>
      <c r="C175" s="655">
        <v>44250</v>
      </c>
      <c r="D175" s="656">
        <v>6343</v>
      </c>
      <c r="E175" s="657" t="s">
        <v>2</v>
      </c>
      <c r="F175" s="656">
        <v>3500</v>
      </c>
      <c r="G175" s="658" t="s">
        <v>902</v>
      </c>
      <c r="H175" s="658">
        <v>50</v>
      </c>
      <c r="I175" s="659" t="s">
        <v>6</v>
      </c>
      <c r="J175" s="658" t="s">
        <v>1225</v>
      </c>
      <c r="K175" s="177"/>
      <c r="L175" s="660">
        <v>1100</v>
      </c>
      <c r="M175" s="490"/>
      <c r="N175" s="490"/>
      <c r="O175" s="490"/>
      <c r="P175" s="490"/>
      <c r="Q175" s="490"/>
      <c r="R175" s="490"/>
    </row>
    <row r="176" spans="1:18" s="41" customFormat="1">
      <c r="A176" s="341" t="s">
        <v>151</v>
      </c>
      <c r="B176" s="32">
        <v>44257</v>
      </c>
      <c r="C176" s="32">
        <v>44251</v>
      </c>
      <c r="D176" s="33">
        <v>6442</v>
      </c>
      <c r="E176" s="34" t="s">
        <v>2</v>
      </c>
      <c r="F176" s="33">
        <v>2149</v>
      </c>
      <c r="G176" s="19" t="s">
        <v>26</v>
      </c>
      <c r="H176" s="19">
        <v>30</v>
      </c>
      <c r="I176" s="35" t="s">
        <v>6</v>
      </c>
      <c r="J176" s="19" t="s">
        <v>749</v>
      </c>
      <c r="K176" s="21"/>
      <c r="L176" s="464">
        <v>750</v>
      </c>
      <c r="M176" s="249"/>
      <c r="N176" s="249"/>
      <c r="O176" s="249"/>
      <c r="P176" s="249"/>
      <c r="Q176" s="249"/>
      <c r="R176" s="249"/>
    </row>
    <row r="177" spans="1:18" s="44" customFormat="1">
      <c r="A177" s="340" t="s">
        <v>1198</v>
      </c>
      <c r="B177" s="48">
        <v>44251</v>
      </c>
      <c r="C177" s="48">
        <v>44249</v>
      </c>
      <c r="D177" s="49">
        <v>6497</v>
      </c>
      <c r="E177" s="40" t="s">
        <v>2</v>
      </c>
      <c r="F177" s="49">
        <v>1397</v>
      </c>
      <c r="G177" s="36" t="s">
        <v>22</v>
      </c>
      <c r="H177" s="36">
        <v>10</v>
      </c>
      <c r="I177" s="45" t="s">
        <v>6</v>
      </c>
      <c r="J177" s="36" t="s">
        <v>97</v>
      </c>
      <c r="K177" s="50"/>
      <c r="L177" s="459">
        <v>145</v>
      </c>
      <c r="M177" s="246"/>
      <c r="N177" s="246"/>
      <c r="O177" s="246"/>
      <c r="P177" s="246"/>
      <c r="Q177" s="246"/>
      <c r="R177" s="246"/>
    </row>
    <row r="178" spans="1:18" s="44" customFormat="1">
      <c r="A178" s="340" t="s">
        <v>973</v>
      </c>
      <c r="B178" s="48">
        <v>44251</v>
      </c>
      <c r="C178" s="48">
        <v>44249</v>
      </c>
      <c r="D178" s="49">
        <v>6498</v>
      </c>
      <c r="E178" s="40" t="s">
        <v>2</v>
      </c>
      <c r="F178" s="49">
        <v>1397</v>
      </c>
      <c r="G178" s="36" t="s">
        <v>22</v>
      </c>
      <c r="H178" s="36">
        <v>10</v>
      </c>
      <c r="I178" s="45" t="s">
        <v>6</v>
      </c>
      <c r="J178" s="36" t="s">
        <v>97</v>
      </c>
      <c r="K178" s="50"/>
      <c r="L178" s="459">
        <v>145</v>
      </c>
      <c r="M178" s="246"/>
      <c r="N178" s="246"/>
      <c r="O178" s="246"/>
      <c r="P178" s="246"/>
      <c r="Q178" s="246"/>
      <c r="R178" s="246"/>
    </row>
    <row r="179" spans="1:18" s="41" customFormat="1">
      <c r="A179" s="341" t="s">
        <v>101</v>
      </c>
      <c r="B179" s="32"/>
      <c r="C179" s="32"/>
      <c r="D179" s="33"/>
      <c r="E179" s="34" t="s">
        <v>2</v>
      </c>
      <c r="F179" s="33">
        <v>2804</v>
      </c>
      <c r="G179" s="19" t="s">
        <v>194</v>
      </c>
      <c r="H179" s="19">
        <v>19</v>
      </c>
      <c r="I179" s="35" t="s">
        <v>6</v>
      </c>
      <c r="J179" s="19" t="s">
        <v>247</v>
      </c>
      <c r="K179" s="21"/>
      <c r="L179" s="464">
        <v>1677</v>
      </c>
      <c r="M179" s="249"/>
      <c r="N179" s="249"/>
      <c r="O179" s="249"/>
      <c r="P179" s="249"/>
      <c r="Q179" s="249"/>
      <c r="R179" s="249"/>
    </row>
    <row r="180" spans="1:18" s="44" customFormat="1">
      <c r="A180" s="338"/>
      <c r="B180" s="125"/>
      <c r="C180" s="125"/>
      <c r="D180" s="126"/>
      <c r="E180" s="124"/>
      <c r="F180" s="126"/>
      <c r="G180" s="51"/>
      <c r="H180" s="51"/>
      <c r="I180" s="233"/>
      <c r="J180" s="51"/>
      <c r="K180" s="526"/>
      <c r="L180" s="462"/>
      <c r="M180" s="246"/>
      <c r="N180" s="246"/>
      <c r="O180" s="246"/>
      <c r="P180" s="246"/>
      <c r="Q180" s="246"/>
      <c r="R180" s="246"/>
    </row>
    <row r="181" spans="1:18" s="44" customFormat="1">
      <c r="A181" s="338"/>
      <c r="B181" s="125"/>
      <c r="C181" s="125"/>
      <c r="D181" s="126"/>
      <c r="E181" s="124"/>
      <c r="F181" s="126"/>
      <c r="G181" s="51"/>
      <c r="H181" s="51"/>
      <c r="I181" s="233"/>
      <c r="J181" s="51"/>
      <c r="K181" s="526"/>
      <c r="L181" s="462"/>
      <c r="M181" s="246"/>
      <c r="N181" s="246"/>
      <c r="O181" s="246"/>
      <c r="P181" s="246"/>
      <c r="Q181" s="246"/>
      <c r="R181" s="246"/>
    </row>
    <row r="182" spans="1:18" s="44" customFormat="1">
      <c r="A182" s="338"/>
      <c r="B182" s="125"/>
      <c r="C182" s="125"/>
      <c r="D182" s="126"/>
      <c r="E182" s="124"/>
      <c r="F182" s="126"/>
      <c r="G182" s="51"/>
      <c r="H182" s="51"/>
      <c r="I182" s="233"/>
      <c r="J182" s="51"/>
      <c r="K182" s="526"/>
      <c r="L182" s="462"/>
      <c r="M182" s="246"/>
      <c r="N182" s="246"/>
      <c r="O182" s="246"/>
      <c r="P182" s="246"/>
      <c r="Q182" s="246"/>
      <c r="R182" s="246"/>
    </row>
    <row r="183" spans="1:18" s="44" customFormat="1">
      <c r="A183" s="338"/>
      <c r="B183" s="125"/>
      <c r="C183" s="125"/>
      <c r="D183" s="126"/>
      <c r="E183" s="124"/>
      <c r="F183" s="126"/>
      <c r="G183" s="51"/>
      <c r="H183" s="51"/>
      <c r="I183" s="233"/>
      <c r="J183" s="51"/>
      <c r="K183" s="526"/>
      <c r="L183" s="462"/>
      <c r="M183" s="246"/>
      <c r="N183" s="246"/>
      <c r="O183" s="246"/>
      <c r="P183" s="246"/>
      <c r="Q183" s="246"/>
      <c r="R183" s="246"/>
    </row>
    <row r="184" spans="1:18" s="44" customFormat="1">
      <c r="A184" s="338"/>
      <c r="B184" s="125"/>
      <c r="C184" s="125"/>
      <c r="D184" s="126"/>
      <c r="E184" s="124"/>
      <c r="F184" s="126"/>
      <c r="G184" s="51"/>
      <c r="H184" s="51"/>
      <c r="I184" s="233"/>
      <c r="J184" s="51"/>
      <c r="K184" s="526"/>
      <c r="L184" s="462"/>
      <c r="M184" s="246"/>
      <c r="N184" s="246"/>
      <c r="O184" s="246"/>
      <c r="P184" s="246"/>
      <c r="Q184" s="246"/>
      <c r="R184" s="246"/>
    </row>
    <row r="185" spans="1:18">
      <c r="A185" s="460"/>
      <c r="B185" s="116"/>
      <c r="C185" s="116"/>
      <c r="D185" s="117"/>
      <c r="E185" s="115"/>
      <c r="F185" s="117"/>
      <c r="G185" s="118"/>
      <c r="H185" s="118"/>
      <c r="I185" s="234"/>
      <c r="J185" s="118"/>
      <c r="K185" s="546"/>
      <c r="L185" s="461"/>
    </row>
    <row r="186" spans="1:18">
      <c r="A186" s="338"/>
      <c r="B186" s="125"/>
      <c r="C186" s="125"/>
      <c r="D186" s="126"/>
      <c r="E186" s="124"/>
      <c r="F186" s="126"/>
      <c r="G186" s="51"/>
      <c r="H186" s="52"/>
      <c r="I186" s="233"/>
      <c r="J186" s="51"/>
      <c r="K186" s="526"/>
      <c r="L186" s="461"/>
    </row>
    <row r="187" spans="1:18" s="44" customFormat="1" ht="15.75" thickBot="1">
      <c r="A187" s="338"/>
      <c r="B187" s="125"/>
      <c r="C187" s="125"/>
      <c r="D187" s="126"/>
      <c r="E187" s="124"/>
      <c r="F187" s="126"/>
      <c r="G187" s="51"/>
      <c r="H187" s="52"/>
      <c r="I187" s="233"/>
      <c r="J187" s="51"/>
      <c r="K187" s="588"/>
      <c r="L187" s="589"/>
      <c r="M187" s="246"/>
      <c r="N187" s="246"/>
      <c r="O187" s="246"/>
      <c r="P187" s="246"/>
      <c r="Q187" s="246"/>
      <c r="R187" s="246"/>
    </row>
    <row r="188" spans="1:18" s="6" customFormat="1" ht="16.5" thickBot="1">
      <c r="A188" s="37"/>
      <c r="B188"/>
      <c r="C188"/>
      <c r="D188"/>
      <c r="E188"/>
      <c r="F188"/>
      <c r="G188"/>
      <c r="H188"/>
      <c r="I188" s="37"/>
      <c r="J188"/>
      <c r="K188" s="590" t="s">
        <v>438</v>
      </c>
      <c r="L188" s="591">
        <f>SUM(L2:L187)</f>
        <v>67746.857000000004</v>
      </c>
    </row>
    <row r="189" spans="1:18" s="6" customFormat="1">
      <c r="A189" s="387"/>
      <c r="I189" s="387"/>
      <c r="L189" s="587"/>
    </row>
    <row r="190" spans="1:18" s="6" customFormat="1">
      <c r="A190" s="387"/>
      <c r="I190" s="387"/>
      <c r="L190" s="587"/>
    </row>
    <row r="191" spans="1:18" s="6" customFormat="1">
      <c r="A191" s="387"/>
      <c r="I191" s="387"/>
      <c r="L191" s="587"/>
    </row>
    <row r="192" spans="1:18" s="6" customFormat="1">
      <c r="A192" s="387"/>
      <c r="I192" s="387"/>
      <c r="L192" s="587"/>
    </row>
    <row r="193" spans="1:12" s="6" customFormat="1">
      <c r="A193" s="387"/>
      <c r="I193" s="387"/>
      <c r="L193" s="587"/>
    </row>
    <row r="194" spans="1:12" s="6" customFormat="1">
      <c r="A194" s="387"/>
      <c r="I194" s="387"/>
      <c r="L194" s="587"/>
    </row>
    <row r="195" spans="1:12" s="6" customFormat="1">
      <c r="A195" s="387"/>
      <c r="I195" s="387"/>
      <c r="L195" s="587"/>
    </row>
    <row r="196" spans="1:12" s="6" customFormat="1">
      <c r="A196" s="387"/>
      <c r="I196" s="387"/>
      <c r="L196" s="587"/>
    </row>
    <row r="197" spans="1:12" s="6" customFormat="1">
      <c r="A197" s="387"/>
      <c r="I197" s="387"/>
      <c r="L197" s="587"/>
    </row>
    <row r="198" spans="1:12" s="6" customFormat="1">
      <c r="A198" s="387"/>
      <c r="I198" s="387"/>
      <c r="L198" s="587"/>
    </row>
    <row r="199" spans="1:12" s="6" customFormat="1">
      <c r="A199" s="387"/>
      <c r="I199" s="387"/>
      <c r="L199" s="587"/>
    </row>
    <row r="200" spans="1:12" s="6" customFormat="1">
      <c r="A200" s="387"/>
      <c r="I200" s="387"/>
      <c r="L200" s="587"/>
    </row>
    <row r="201" spans="1:12" s="6" customFormat="1">
      <c r="A201" s="387"/>
      <c r="I201" s="387"/>
      <c r="L201" s="587"/>
    </row>
    <row r="202" spans="1:12" s="6" customFormat="1">
      <c r="A202" s="387"/>
      <c r="I202" s="387"/>
      <c r="L202" s="587"/>
    </row>
    <row r="203" spans="1:12" s="6" customFormat="1">
      <c r="A203" s="387"/>
      <c r="I203" s="387"/>
      <c r="L203" s="587"/>
    </row>
    <row r="204" spans="1:12" s="6" customFormat="1">
      <c r="A204" s="387"/>
      <c r="I204" s="387"/>
      <c r="L204" s="587"/>
    </row>
    <row r="205" spans="1:12" s="6" customFormat="1">
      <c r="A205" s="387"/>
      <c r="I205" s="387"/>
      <c r="L205" s="587"/>
    </row>
    <row r="206" spans="1:12" s="6" customFormat="1">
      <c r="A206" s="387"/>
      <c r="I206" s="387"/>
      <c r="L206" s="587"/>
    </row>
    <row r="207" spans="1:12" s="6" customFormat="1">
      <c r="A207" s="387"/>
      <c r="I207" s="387"/>
      <c r="L207" s="587"/>
    </row>
    <row r="208" spans="1:12" s="6" customFormat="1">
      <c r="A208" s="387"/>
      <c r="I208" s="387"/>
      <c r="L208" s="587"/>
    </row>
    <row r="209" spans="1:12" s="6" customFormat="1">
      <c r="A209" s="387"/>
      <c r="I209" s="387"/>
      <c r="L209" s="587"/>
    </row>
    <row r="210" spans="1:12" s="6" customFormat="1">
      <c r="A210" s="387"/>
      <c r="I210" s="387"/>
      <c r="L210" s="587"/>
    </row>
    <row r="211" spans="1:12" s="6" customFormat="1">
      <c r="A211" s="387"/>
      <c r="I211" s="387"/>
      <c r="L211" s="587"/>
    </row>
    <row r="212" spans="1:12" s="6" customFormat="1">
      <c r="A212" s="387"/>
      <c r="I212" s="387"/>
      <c r="L212" s="587"/>
    </row>
    <row r="213" spans="1:12" s="6" customFormat="1">
      <c r="A213" s="387"/>
      <c r="I213" s="387"/>
      <c r="L213" s="587"/>
    </row>
    <row r="214" spans="1:12" s="6" customFormat="1">
      <c r="A214" s="387"/>
      <c r="I214" s="387"/>
      <c r="L214" s="587"/>
    </row>
    <row r="215" spans="1:12" s="6" customFormat="1">
      <c r="A215" s="387"/>
      <c r="I215" s="387"/>
      <c r="L215" s="587"/>
    </row>
    <row r="216" spans="1:12" s="6" customFormat="1">
      <c r="A216" s="387"/>
      <c r="I216" s="387"/>
      <c r="L216" s="587"/>
    </row>
    <row r="217" spans="1:12" s="6" customFormat="1">
      <c r="A217" s="387"/>
      <c r="I217" s="387"/>
      <c r="L217" s="587"/>
    </row>
    <row r="218" spans="1:12" s="6" customFormat="1">
      <c r="A218" s="387"/>
      <c r="I218" s="387"/>
      <c r="L218" s="587"/>
    </row>
    <row r="219" spans="1:12" s="6" customFormat="1">
      <c r="A219" s="387"/>
      <c r="I219" s="387"/>
      <c r="L219" s="587"/>
    </row>
    <row r="220" spans="1:12" s="6" customFormat="1">
      <c r="A220" s="387"/>
      <c r="I220" s="387"/>
      <c r="L220" s="587"/>
    </row>
    <row r="221" spans="1:12" s="6" customFormat="1">
      <c r="A221" s="387"/>
      <c r="I221" s="387"/>
      <c r="L221" s="587"/>
    </row>
    <row r="222" spans="1:12" s="6" customFormat="1">
      <c r="A222" s="387"/>
      <c r="I222" s="387"/>
      <c r="L222" s="587"/>
    </row>
    <row r="223" spans="1:12" s="6" customFormat="1">
      <c r="A223" s="387"/>
      <c r="I223" s="387"/>
      <c r="L223" s="587"/>
    </row>
    <row r="224" spans="1:12" s="6" customFormat="1">
      <c r="A224" s="387"/>
      <c r="I224" s="387"/>
      <c r="L224" s="587"/>
    </row>
    <row r="225" spans="1:12" s="6" customFormat="1">
      <c r="A225" s="387"/>
      <c r="I225" s="387"/>
      <c r="L225" s="587"/>
    </row>
    <row r="226" spans="1:12" s="6" customFormat="1">
      <c r="A226" s="387"/>
      <c r="I226" s="387"/>
      <c r="L226" s="587"/>
    </row>
    <row r="227" spans="1:12" s="6" customFormat="1">
      <c r="A227" s="387"/>
      <c r="I227" s="387"/>
      <c r="L227" s="587"/>
    </row>
    <row r="228" spans="1:12" s="6" customFormat="1">
      <c r="A228" s="387"/>
      <c r="I228" s="387"/>
      <c r="L228" s="587"/>
    </row>
    <row r="229" spans="1:12" s="6" customFormat="1">
      <c r="A229" s="387"/>
      <c r="I229" s="387"/>
      <c r="L229" s="587"/>
    </row>
    <row r="230" spans="1:12" s="6" customFormat="1">
      <c r="A230" s="387"/>
      <c r="I230" s="387"/>
      <c r="L230" s="587"/>
    </row>
    <row r="231" spans="1:12" s="6" customFormat="1">
      <c r="A231" s="387"/>
      <c r="I231" s="387"/>
      <c r="L231" s="587"/>
    </row>
    <row r="232" spans="1:12" s="6" customFormat="1">
      <c r="A232" s="387"/>
      <c r="I232" s="387"/>
      <c r="L232" s="587"/>
    </row>
    <row r="233" spans="1:12" s="6" customFormat="1">
      <c r="A233" s="387"/>
      <c r="I233" s="387"/>
      <c r="L233" s="587"/>
    </row>
    <row r="234" spans="1:12" s="6" customFormat="1">
      <c r="A234" s="387"/>
      <c r="I234" s="387"/>
      <c r="L234" s="587"/>
    </row>
    <row r="235" spans="1:12" s="6" customFormat="1">
      <c r="A235" s="387"/>
      <c r="I235" s="387"/>
      <c r="L235" s="587"/>
    </row>
    <row r="236" spans="1:12" s="6" customFormat="1">
      <c r="A236" s="387"/>
      <c r="I236" s="387"/>
      <c r="L236" s="587"/>
    </row>
    <row r="237" spans="1:12" s="6" customFormat="1">
      <c r="A237" s="387"/>
      <c r="I237" s="387"/>
      <c r="L237" s="587"/>
    </row>
    <row r="238" spans="1:12" s="6" customFormat="1">
      <c r="A238" s="387"/>
      <c r="I238" s="387"/>
      <c r="L238" s="587"/>
    </row>
    <row r="239" spans="1:12" s="6" customFormat="1">
      <c r="A239" s="387"/>
      <c r="I239" s="387"/>
      <c r="L239" s="587"/>
    </row>
    <row r="240" spans="1:12" s="6" customFormat="1">
      <c r="A240" s="387"/>
      <c r="I240" s="387"/>
      <c r="L240" s="587"/>
    </row>
    <row r="241" spans="1:12" s="6" customFormat="1">
      <c r="A241" s="387"/>
      <c r="I241" s="387"/>
      <c r="L241" s="587"/>
    </row>
    <row r="242" spans="1:12" s="6" customFormat="1">
      <c r="A242" s="387"/>
      <c r="I242" s="387"/>
      <c r="L242" s="587"/>
    </row>
    <row r="243" spans="1:12" s="6" customFormat="1">
      <c r="A243" s="387"/>
      <c r="I243" s="387"/>
      <c r="L243" s="587"/>
    </row>
    <row r="244" spans="1:12" s="6" customFormat="1">
      <c r="A244" s="387"/>
      <c r="I244" s="387"/>
      <c r="L244" s="587"/>
    </row>
    <row r="245" spans="1:12" s="6" customFormat="1">
      <c r="A245" s="387"/>
      <c r="I245" s="387"/>
      <c r="L245" s="587"/>
    </row>
    <row r="246" spans="1:12" s="6" customFormat="1">
      <c r="A246" s="387"/>
      <c r="I246" s="387"/>
      <c r="L246" s="587"/>
    </row>
    <row r="247" spans="1:12" s="6" customFormat="1">
      <c r="A247" s="387"/>
      <c r="I247" s="387"/>
      <c r="L247" s="587"/>
    </row>
    <row r="248" spans="1:12" s="6" customFormat="1">
      <c r="A248" s="387"/>
      <c r="I248" s="387"/>
      <c r="L248" s="587"/>
    </row>
    <row r="249" spans="1:12" s="6" customFormat="1">
      <c r="A249" s="387"/>
      <c r="I249" s="387"/>
      <c r="L249" s="587"/>
    </row>
    <row r="250" spans="1:12" s="6" customFormat="1">
      <c r="A250" s="387"/>
      <c r="I250" s="387"/>
      <c r="L250" s="587"/>
    </row>
    <row r="251" spans="1:12" s="6" customFormat="1">
      <c r="A251" s="387"/>
      <c r="I251" s="387"/>
      <c r="L251" s="587"/>
    </row>
    <row r="252" spans="1:12" s="6" customFormat="1">
      <c r="A252" s="387"/>
      <c r="I252" s="387"/>
      <c r="L252" s="587"/>
    </row>
    <row r="253" spans="1:12" s="6" customFormat="1">
      <c r="A253" s="387"/>
      <c r="I253" s="387"/>
      <c r="L253" s="587"/>
    </row>
    <row r="254" spans="1:12" s="6" customFormat="1">
      <c r="A254" s="387"/>
      <c r="I254" s="387"/>
      <c r="L254" s="587"/>
    </row>
    <row r="255" spans="1:12" s="6" customFormat="1">
      <c r="A255" s="387"/>
      <c r="I255" s="387"/>
      <c r="L255" s="587"/>
    </row>
    <row r="256" spans="1:12" s="6" customFormat="1">
      <c r="A256" s="387"/>
      <c r="I256" s="387"/>
      <c r="L256" s="587"/>
    </row>
    <row r="257" spans="1:12" s="6" customFormat="1">
      <c r="A257" s="387"/>
      <c r="I257" s="387"/>
      <c r="L257" s="587"/>
    </row>
    <row r="258" spans="1:12" s="6" customFormat="1">
      <c r="A258" s="387"/>
      <c r="I258" s="387"/>
      <c r="L258" s="587"/>
    </row>
    <row r="259" spans="1:12" s="6" customFormat="1">
      <c r="A259" s="387"/>
      <c r="I259" s="387"/>
      <c r="L259" s="587"/>
    </row>
    <row r="260" spans="1:12" s="6" customFormat="1">
      <c r="A260" s="387"/>
      <c r="I260" s="387"/>
      <c r="L260" s="587"/>
    </row>
    <row r="261" spans="1:12" s="6" customFormat="1">
      <c r="A261" s="387"/>
      <c r="I261" s="387"/>
      <c r="L261" s="587"/>
    </row>
    <row r="262" spans="1:12" s="6" customFormat="1">
      <c r="A262" s="387"/>
      <c r="I262" s="387"/>
      <c r="L262" s="587"/>
    </row>
    <row r="263" spans="1:12" s="6" customFormat="1">
      <c r="A263" s="387"/>
      <c r="I263" s="387"/>
      <c r="L263" s="587"/>
    </row>
    <row r="264" spans="1:12" s="6" customFormat="1">
      <c r="A264" s="387"/>
      <c r="I264" s="387"/>
      <c r="L264" s="587"/>
    </row>
    <row r="265" spans="1:12" s="6" customFormat="1">
      <c r="A265" s="387"/>
      <c r="I265" s="387"/>
      <c r="L265" s="587"/>
    </row>
    <row r="266" spans="1:12" s="6" customFormat="1">
      <c r="A266" s="387"/>
      <c r="I266" s="387"/>
      <c r="L266" s="587"/>
    </row>
    <row r="267" spans="1:12" s="6" customFormat="1">
      <c r="A267" s="387"/>
      <c r="I267" s="387"/>
      <c r="L267" s="587"/>
    </row>
    <row r="268" spans="1:12" s="6" customFormat="1">
      <c r="A268" s="387"/>
      <c r="I268" s="387"/>
      <c r="L268" s="587"/>
    </row>
    <row r="269" spans="1:12" s="6" customFormat="1">
      <c r="A269" s="387"/>
      <c r="I269" s="387"/>
      <c r="L269" s="587"/>
    </row>
    <row r="270" spans="1:12" s="6" customFormat="1">
      <c r="A270" s="387"/>
      <c r="I270" s="387"/>
      <c r="L270" s="587"/>
    </row>
    <row r="271" spans="1:12" s="6" customFormat="1">
      <c r="A271" s="387"/>
      <c r="I271" s="387"/>
      <c r="L271" s="587"/>
    </row>
    <row r="272" spans="1:12" s="6" customFormat="1">
      <c r="A272" s="387"/>
      <c r="I272" s="387"/>
      <c r="L272" s="587"/>
    </row>
    <row r="273" spans="1:12" s="6" customFormat="1">
      <c r="A273" s="387"/>
      <c r="I273" s="387"/>
      <c r="L273" s="587"/>
    </row>
    <row r="274" spans="1:12" s="6" customFormat="1">
      <c r="A274" s="387"/>
      <c r="I274" s="387"/>
      <c r="L274" s="587"/>
    </row>
    <row r="275" spans="1:12" s="6" customFormat="1">
      <c r="A275" s="387"/>
      <c r="I275" s="387"/>
      <c r="L275" s="587"/>
    </row>
    <row r="276" spans="1:12" s="6" customFormat="1">
      <c r="A276" s="387"/>
      <c r="I276" s="387"/>
      <c r="L276" s="587"/>
    </row>
    <row r="277" spans="1:12" s="6" customFormat="1">
      <c r="A277" s="387"/>
      <c r="I277" s="387"/>
      <c r="L277" s="587"/>
    </row>
    <row r="278" spans="1:12" s="6" customFormat="1">
      <c r="A278" s="387"/>
      <c r="I278" s="387"/>
      <c r="L278" s="587"/>
    </row>
    <row r="279" spans="1:12" s="6" customFormat="1">
      <c r="A279" s="387"/>
      <c r="I279" s="387"/>
      <c r="L279" s="587"/>
    </row>
    <row r="280" spans="1:12" s="6" customFormat="1">
      <c r="A280" s="387"/>
      <c r="I280" s="387"/>
      <c r="L280" s="587"/>
    </row>
    <row r="281" spans="1:12" s="6" customFormat="1">
      <c r="A281" s="387"/>
      <c r="I281" s="387"/>
      <c r="L281" s="587"/>
    </row>
    <row r="282" spans="1:12" s="6" customFormat="1">
      <c r="A282" s="387"/>
      <c r="I282" s="387"/>
      <c r="L282" s="587"/>
    </row>
    <row r="283" spans="1:12" s="6" customFormat="1">
      <c r="A283" s="387"/>
      <c r="I283" s="387"/>
      <c r="L283" s="587"/>
    </row>
    <row r="284" spans="1:12" s="6" customFormat="1">
      <c r="A284" s="387"/>
      <c r="I284" s="387"/>
      <c r="L284" s="587"/>
    </row>
    <row r="285" spans="1:12" s="6" customFormat="1">
      <c r="A285" s="387"/>
      <c r="I285" s="387"/>
      <c r="L285" s="587"/>
    </row>
    <row r="286" spans="1:12" s="6" customFormat="1">
      <c r="A286" s="387"/>
      <c r="I286" s="387"/>
      <c r="L286" s="587"/>
    </row>
    <row r="287" spans="1:12" s="6" customFormat="1">
      <c r="A287" s="387"/>
      <c r="I287" s="387"/>
      <c r="L287" s="587"/>
    </row>
    <row r="288" spans="1:12" s="6" customFormat="1">
      <c r="A288" s="387"/>
      <c r="I288" s="387"/>
      <c r="L288" s="587"/>
    </row>
    <row r="289" spans="1:12" s="6" customFormat="1">
      <c r="A289" s="387"/>
      <c r="I289" s="387"/>
      <c r="L289" s="587"/>
    </row>
    <row r="290" spans="1:12" s="6" customFormat="1">
      <c r="A290" s="387"/>
      <c r="I290" s="387"/>
      <c r="L290" s="587"/>
    </row>
    <row r="291" spans="1:12" s="6" customFormat="1">
      <c r="A291" s="387"/>
      <c r="I291" s="387"/>
      <c r="L291" s="587"/>
    </row>
    <row r="292" spans="1:12" s="6" customFormat="1">
      <c r="A292" s="387"/>
      <c r="I292" s="387"/>
      <c r="L292" s="587"/>
    </row>
    <row r="293" spans="1:12" s="6" customFormat="1">
      <c r="A293" s="387"/>
      <c r="I293" s="387"/>
      <c r="L293" s="587"/>
    </row>
    <row r="294" spans="1:12" s="6" customFormat="1">
      <c r="A294" s="387"/>
      <c r="I294" s="387"/>
      <c r="L294" s="587"/>
    </row>
    <row r="295" spans="1:12" s="6" customFormat="1">
      <c r="A295" s="387"/>
      <c r="I295" s="387"/>
      <c r="L295" s="587"/>
    </row>
    <row r="296" spans="1:12" s="6" customFormat="1">
      <c r="A296" s="387"/>
      <c r="I296" s="387"/>
      <c r="L296" s="587"/>
    </row>
    <row r="297" spans="1:12" s="6" customFormat="1">
      <c r="A297" s="387"/>
      <c r="I297" s="387"/>
      <c r="L297" s="587"/>
    </row>
    <row r="298" spans="1:12" s="6" customFormat="1">
      <c r="A298" s="387"/>
      <c r="I298" s="387"/>
      <c r="L298" s="587"/>
    </row>
    <row r="299" spans="1:12" s="6" customFormat="1">
      <c r="A299" s="387"/>
      <c r="I299" s="387"/>
      <c r="L299" s="587"/>
    </row>
    <row r="300" spans="1:12" s="6" customFormat="1">
      <c r="A300" s="387"/>
      <c r="I300" s="387"/>
      <c r="L300" s="587"/>
    </row>
    <row r="301" spans="1:12" s="6" customFormat="1">
      <c r="A301" s="387"/>
      <c r="I301" s="387"/>
      <c r="L301" s="587"/>
    </row>
    <row r="302" spans="1:12" s="6" customFormat="1">
      <c r="A302" s="387"/>
      <c r="I302" s="387"/>
      <c r="L302" s="587"/>
    </row>
    <row r="303" spans="1:12" s="6" customFormat="1">
      <c r="A303" s="387"/>
      <c r="I303" s="387"/>
      <c r="L303" s="587"/>
    </row>
    <row r="304" spans="1:12" s="6" customFormat="1">
      <c r="A304" s="387"/>
      <c r="I304" s="387"/>
      <c r="L304" s="587"/>
    </row>
    <row r="305" spans="1:12" s="6" customFormat="1">
      <c r="A305" s="387"/>
      <c r="I305" s="387"/>
      <c r="L305" s="587"/>
    </row>
    <row r="306" spans="1:12" s="6" customFormat="1">
      <c r="A306" s="387"/>
      <c r="I306" s="387"/>
      <c r="L306" s="587"/>
    </row>
    <row r="307" spans="1:12" s="6" customFormat="1">
      <c r="A307" s="387"/>
      <c r="I307" s="387"/>
      <c r="L307" s="587"/>
    </row>
    <row r="308" spans="1:12" s="6" customFormat="1">
      <c r="A308" s="387"/>
      <c r="I308" s="387"/>
      <c r="L308" s="587"/>
    </row>
    <row r="309" spans="1:12" s="6" customFormat="1">
      <c r="A309" s="387"/>
      <c r="I309" s="387"/>
      <c r="L309" s="587"/>
    </row>
    <row r="310" spans="1:12" s="6" customFormat="1">
      <c r="A310" s="387"/>
      <c r="I310" s="387"/>
      <c r="L310" s="587"/>
    </row>
    <row r="311" spans="1:12" s="6" customFormat="1">
      <c r="A311" s="387"/>
      <c r="I311" s="387"/>
      <c r="L311" s="587"/>
    </row>
    <row r="312" spans="1:12" s="6" customFormat="1">
      <c r="A312" s="387"/>
      <c r="I312" s="387"/>
      <c r="L312" s="587"/>
    </row>
    <row r="313" spans="1:12" s="6" customFormat="1">
      <c r="A313" s="387"/>
      <c r="I313" s="387"/>
      <c r="L313" s="587"/>
    </row>
    <row r="314" spans="1:12" s="6" customFormat="1">
      <c r="A314" s="387"/>
      <c r="I314" s="387"/>
      <c r="L314" s="587"/>
    </row>
    <row r="315" spans="1:12" s="6" customFormat="1">
      <c r="A315" s="387"/>
      <c r="I315" s="387"/>
      <c r="L315" s="587"/>
    </row>
    <row r="316" spans="1:12" s="6" customFormat="1">
      <c r="A316" s="387"/>
      <c r="I316" s="387"/>
      <c r="L316" s="587"/>
    </row>
    <row r="317" spans="1:12" s="6" customFormat="1">
      <c r="A317" s="387"/>
      <c r="I317" s="387"/>
      <c r="L317" s="587"/>
    </row>
    <row r="318" spans="1:12" s="6" customFormat="1">
      <c r="A318" s="387"/>
      <c r="I318" s="387"/>
      <c r="L318" s="587"/>
    </row>
    <row r="319" spans="1:12" s="6" customFormat="1">
      <c r="A319" s="387"/>
      <c r="I319" s="387"/>
      <c r="L319" s="587"/>
    </row>
    <row r="320" spans="1:12" s="6" customFormat="1">
      <c r="A320" s="387"/>
      <c r="I320" s="387"/>
      <c r="L320" s="587"/>
    </row>
    <row r="321" spans="1:12" s="6" customFormat="1">
      <c r="A321" s="387"/>
      <c r="I321" s="387"/>
      <c r="L321" s="587"/>
    </row>
    <row r="322" spans="1:12" s="6" customFormat="1">
      <c r="A322" s="387"/>
      <c r="I322" s="387"/>
      <c r="L322" s="587"/>
    </row>
    <row r="323" spans="1:12" s="6" customFormat="1">
      <c r="A323" s="387"/>
      <c r="I323" s="387"/>
      <c r="L323" s="587"/>
    </row>
    <row r="324" spans="1:12" s="6" customFormat="1">
      <c r="A324" s="387"/>
      <c r="I324" s="387"/>
      <c r="L324" s="587"/>
    </row>
    <row r="325" spans="1:12" s="6" customFormat="1">
      <c r="A325" s="387"/>
      <c r="I325" s="387"/>
      <c r="L325" s="587"/>
    </row>
    <row r="326" spans="1:12" s="6" customFormat="1">
      <c r="A326" s="387"/>
      <c r="I326" s="387"/>
      <c r="L326" s="587"/>
    </row>
    <row r="327" spans="1:12" s="6" customFormat="1">
      <c r="A327" s="387"/>
      <c r="I327" s="387"/>
      <c r="L327" s="587"/>
    </row>
    <row r="328" spans="1:12" s="6" customFormat="1">
      <c r="A328" s="387"/>
      <c r="I328" s="387"/>
      <c r="L328" s="587"/>
    </row>
    <row r="329" spans="1:12" s="6" customFormat="1">
      <c r="A329" s="387"/>
      <c r="I329" s="387"/>
      <c r="L329" s="587"/>
    </row>
    <row r="330" spans="1:12" s="6" customFormat="1">
      <c r="A330" s="387"/>
      <c r="I330" s="387"/>
      <c r="L330" s="587"/>
    </row>
    <row r="331" spans="1:12" s="6" customFormat="1">
      <c r="A331" s="387"/>
      <c r="I331" s="387"/>
      <c r="L331" s="587"/>
    </row>
    <row r="332" spans="1:12" s="6" customFormat="1">
      <c r="A332" s="387"/>
      <c r="I332" s="387"/>
      <c r="L332" s="587"/>
    </row>
    <row r="333" spans="1:12" s="6" customFormat="1">
      <c r="A333" s="387"/>
      <c r="I333" s="387"/>
      <c r="L333" s="587"/>
    </row>
    <row r="334" spans="1:12" s="6" customFormat="1">
      <c r="A334" s="387"/>
      <c r="I334" s="387"/>
      <c r="L334" s="587"/>
    </row>
    <row r="335" spans="1:12" s="6" customFormat="1">
      <c r="A335" s="387"/>
      <c r="I335" s="387"/>
      <c r="L335" s="587"/>
    </row>
    <row r="336" spans="1:12" s="6" customFormat="1">
      <c r="A336" s="387"/>
      <c r="I336" s="387"/>
      <c r="L336" s="587"/>
    </row>
    <row r="337" spans="1:12" s="6" customFormat="1">
      <c r="A337" s="387"/>
      <c r="I337" s="387"/>
      <c r="L337" s="587"/>
    </row>
    <row r="338" spans="1:12" s="6" customFormat="1">
      <c r="A338" s="387"/>
      <c r="I338" s="387"/>
      <c r="L338" s="587"/>
    </row>
    <row r="339" spans="1:12" s="6" customFormat="1">
      <c r="A339" s="387"/>
      <c r="I339" s="387"/>
      <c r="L339" s="587"/>
    </row>
    <row r="340" spans="1:12" s="6" customFormat="1">
      <c r="A340" s="387"/>
      <c r="I340" s="387"/>
      <c r="L340" s="587"/>
    </row>
    <row r="341" spans="1:12" s="6" customFormat="1">
      <c r="A341" s="387"/>
      <c r="I341" s="387"/>
      <c r="L341" s="587"/>
    </row>
    <row r="342" spans="1:12" s="6" customFormat="1">
      <c r="A342" s="387"/>
      <c r="I342" s="387"/>
      <c r="L342" s="587"/>
    </row>
    <row r="343" spans="1:12" s="6" customFormat="1">
      <c r="A343" s="387"/>
      <c r="I343" s="387"/>
      <c r="L343" s="587"/>
    </row>
    <row r="344" spans="1:12" s="6" customFormat="1">
      <c r="A344" s="387"/>
      <c r="I344" s="387"/>
      <c r="L344" s="587"/>
    </row>
    <row r="345" spans="1:12" s="6" customFormat="1">
      <c r="A345" s="387"/>
      <c r="I345" s="387"/>
      <c r="L345" s="587"/>
    </row>
    <row r="346" spans="1:12" s="6" customFormat="1">
      <c r="A346" s="387"/>
      <c r="I346" s="387"/>
      <c r="L346" s="587"/>
    </row>
    <row r="347" spans="1:12" s="6" customFormat="1">
      <c r="A347" s="387"/>
      <c r="I347" s="387"/>
      <c r="L347" s="587"/>
    </row>
    <row r="348" spans="1:12" s="6" customFormat="1">
      <c r="A348" s="387"/>
      <c r="I348" s="387"/>
      <c r="L348" s="587"/>
    </row>
    <row r="349" spans="1:12" s="6" customFormat="1">
      <c r="A349" s="387"/>
      <c r="I349" s="387"/>
      <c r="L349" s="587"/>
    </row>
    <row r="350" spans="1:12" s="6" customFormat="1">
      <c r="A350" s="387"/>
      <c r="I350" s="387"/>
      <c r="L350" s="587"/>
    </row>
    <row r="351" spans="1:12" s="6" customFormat="1">
      <c r="A351" s="387"/>
      <c r="I351" s="387"/>
      <c r="L351" s="587"/>
    </row>
    <row r="352" spans="1:12" s="6" customFormat="1">
      <c r="A352" s="387"/>
      <c r="I352" s="387"/>
      <c r="L352" s="587"/>
    </row>
    <row r="353" spans="1:12" s="6" customFormat="1">
      <c r="A353" s="387"/>
      <c r="I353" s="387"/>
      <c r="L353" s="587"/>
    </row>
    <row r="354" spans="1:12" s="6" customFormat="1">
      <c r="A354" s="387"/>
      <c r="I354" s="387"/>
      <c r="L354" s="587"/>
    </row>
    <row r="355" spans="1:12" s="6" customFormat="1">
      <c r="A355" s="387"/>
      <c r="I355" s="387"/>
      <c r="L355" s="587"/>
    </row>
    <row r="356" spans="1:12" s="6" customFormat="1">
      <c r="A356" s="387"/>
      <c r="I356" s="387"/>
      <c r="L356" s="587"/>
    </row>
    <row r="357" spans="1:12" s="6" customFormat="1">
      <c r="A357" s="387"/>
      <c r="I357" s="387"/>
      <c r="L357" s="587"/>
    </row>
    <row r="358" spans="1:12" s="6" customFormat="1">
      <c r="A358" s="387"/>
      <c r="I358" s="387"/>
      <c r="L358" s="587"/>
    </row>
    <row r="359" spans="1:12" s="6" customFormat="1">
      <c r="A359" s="387"/>
      <c r="I359" s="387"/>
      <c r="L359" s="587"/>
    </row>
    <row r="360" spans="1:12" s="6" customFormat="1">
      <c r="A360" s="387"/>
      <c r="I360" s="387"/>
      <c r="L360" s="587"/>
    </row>
    <row r="361" spans="1:12" s="6" customFormat="1">
      <c r="A361" s="387"/>
      <c r="I361" s="387"/>
      <c r="L361" s="587"/>
    </row>
    <row r="362" spans="1:12" s="6" customFormat="1">
      <c r="A362" s="387"/>
      <c r="I362" s="387"/>
      <c r="L362" s="587"/>
    </row>
    <row r="363" spans="1:12" s="6" customFormat="1">
      <c r="A363" s="387"/>
      <c r="I363" s="387"/>
      <c r="L363" s="587"/>
    </row>
    <row r="364" spans="1:12" s="6" customFormat="1">
      <c r="A364" s="387"/>
      <c r="I364" s="387"/>
      <c r="L364" s="587"/>
    </row>
    <row r="365" spans="1:12" s="6" customFormat="1">
      <c r="A365" s="387"/>
      <c r="I365" s="387"/>
      <c r="L365" s="587"/>
    </row>
    <row r="366" spans="1:12" s="6" customFormat="1">
      <c r="A366" s="387"/>
      <c r="I366" s="387"/>
      <c r="L366" s="587"/>
    </row>
    <row r="367" spans="1:12" s="6" customFormat="1">
      <c r="A367" s="387"/>
      <c r="I367" s="387"/>
      <c r="L367" s="587"/>
    </row>
    <row r="368" spans="1:12" s="6" customFormat="1">
      <c r="A368" s="387"/>
      <c r="I368" s="387"/>
      <c r="L368" s="587"/>
    </row>
    <row r="369" spans="1:12" s="6" customFormat="1">
      <c r="A369" s="387"/>
      <c r="I369" s="387"/>
      <c r="L369" s="587"/>
    </row>
    <row r="370" spans="1:12" s="6" customFormat="1">
      <c r="A370" s="387"/>
      <c r="I370" s="387"/>
      <c r="L370" s="587"/>
    </row>
    <row r="371" spans="1:12" s="6" customFormat="1">
      <c r="A371" s="387"/>
      <c r="I371" s="387"/>
      <c r="L371" s="587"/>
    </row>
    <row r="372" spans="1:12" s="6" customFormat="1">
      <c r="A372" s="387"/>
      <c r="I372" s="387"/>
      <c r="L372" s="587"/>
    </row>
    <row r="373" spans="1:12" s="6" customFormat="1">
      <c r="A373" s="387"/>
      <c r="I373" s="387"/>
      <c r="L373" s="587"/>
    </row>
    <row r="374" spans="1:12" s="6" customFormat="1">
      <c r="A374" s="387"/>
      <c r="I374" s="387"/>
      <c r="L374" s="587"/>
    </row>
    <row r="375" spans="1:12" s="6" customFormat="1">
      <c r="A375" s="387"/>
      <c r="I375" s="387"/>
      <c r="L375" s="587"/>
    </row>
    <row r="376" spans="1:12" s="6" customFormat="1">
      <c r="A376" s="387"/>
      <c r="I376" s="387"/>
      <c r="L376" s="587"/>
    </row>
    <row r="377" spans="1:12" s="6" customFormat="1">
      <c r="A377" s="387"/>
      <c r="I377" s="387"/>
      <c r="L377" s="587"/>
    </row>
    <row r="378" spans="1:12" s="6" customFormat="1">
      <c r="A378" s="387"/>
      <c r="I378" s="387"/>
      <c r="L378" s="587"/>
    </row>
    <row r="379" spans="1:12" s="6" customFormat="1">
      <c r="A379" s="387"/>
      <c r="I379" s="387"/>
      <c r="L379" s="587"/>
    </row>
    <row r="380" spans="1:12" s="6" customFormat="1">
      <c r="A380" s="387"/>
      <c r="I380" s="387"/>
      <c r="L380" s="587"/>
    </row>
    <row r="381" spans="1:12" s="6" customFormat="1">
      <c r="A381" s="387"/>
      <c r="I381" s="387"/>
      <c r="L381" s="587"/>
    </row>
    <row r="382" spans="1:12" s="6" customFormat="1">
      <c r="A382" s="387"/>
      <c r="I382" s="387"/>
      <c r="L382" s="587"/>
    </row>
    <row r="383" spans="1:12" s="6" customFormat="1">
      <c r="A383" s="387"/>
      <c r="I383" s="387"/>
      <c r="L383" s="587"/>
    </row>
  </sheetData>
  <mergeCells count="3">
    <mergeCell ref="A2:L2"/>
    <mergeCell ref="A12:L12"/>
    <mergeCell ref="A19:L19"/>
  </mergeCells>
  <conditionalFormatting sqref="I1 I3:I11 I13:I18 I20:I187">
    <cfRule type="containsText" dxfId="64" priority="20" operator="containsText" text="OK">
      <formula>NOT(ISERROR(SEARCH("OK",I1)))</formula>
    </cfRule>
  </conditionalFormatting>
  <conditionalFormatting sqref="I54:I55 I33:I34 I27:I30 I18">
    <cfRule type="containsText" dxfId="63" priority="19" operator="containsText" text="OK">
      <formula>NOT(ISERROR(SEARCH("OK",I18)))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V162"/>
  <sheetViews>
    <sheetView workbookViewId="0"/>
  </sheetViews>
  <sheetFormatPr defaultRowHeight="15"/>
  <cols>
    <col min="1" max="1" width="17.5703125" style="37" bestFit="1" customWidth="1"/>
    <col min="2" max="8" width="12.5703125" customWidth="1"/>
    <col min="9" max="9" width="12.5703125" style="37" customWidth="1"/>
    <col min="10" max="10" width="16.140625" customWidth="1"/>
    <col min="11" max="11" width="12.5703125" customWidth="1"/>
    <col min="12" max="12" width="12.140625" style="528" bestFit="1" customWidth="1"/>
    <col min="13" max="13" width="5" style="6" customWidth="1"/>
    <col min="14" max="14" width="11.7109375" style="6" customWidth="1"/>
    <col min="15" max="18" width="9.140625" style="6"/>
  </cols>
  <sheetData>
    <row r="1" spans="1:22">
      <c r="A1" s="27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17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2" s="15" customFormat="1">
      <c r="A2" s="2449" t="s">
        <v>351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</row>
    <row r="3" spans="1:22" s="41" customFormat="1">
      <c r="A3" s="341" t="s">
        <v>171</v>
      </c>
      <c r="B3" s="32">
        <v>44232</v>
      </c>
      <c r="C3" s="32">
        <v>44293</v>
      </c>
      <c r="D3" s="33"/>
      <c r="E3" s="34" t="s">
        <v>254</v>
      </c>
      <c r="F3" s="33">
        <v>2749</v>
      </c>
      <c r="G3" s="19" t="s">
        <v>193</v>
      </c>
      <c r="H3" s="19" t="s">
        <v>1311</v>
      </c>
      <c r="I3" s="35" t="s">
        <v>6</v>
      </c>
      <c r="J3" s="19" t="s">
        <v>486</v>
      </c>
      <c r="K3" s="21">
        <v>1635</v>
      </c>
      <c r="L3" s="464">
        <v>2420</v>
      </c>
      <c r="M3" s="249"/>
      <c r="N3" s="16"/>
      <c r="O3" s="16"/>
      <c r="P3" s="16"/>
      <c r="Q3" s="16"/>
      <c r="R3" s="16"/>
      <c r="S3" s="15"/>
      <c r="T3" s="15"/>
      <c r="U3" s="15"/>
      <c r="V3" s="15"/>
    </row>
    <row r="4" spans="1:22" s="15" customFormat="1">
      <c r="A4" s="341" t="s">
        <v>975</v>
      </c>
      <c r="B4" s="32">
        <v>44265</v>
      </c>
      <c r="C4" s="32">
        <v>44293</v>
      </c>
      <c r="D4" s="521">
        <v>6367</v>
      </c>
      <c r="E4" s="34" t="s">
        <v>1243</v>
      </c>
      <c r="F4" s="33">
        <v>2043</v>
      </c>
      <c r="G4" s="19" t="s">
        <v>65</v>
      </c>
      <c r="H4" s="20">
        <v>30</v>
      </c>
      <c r="I4" s="35" t="s">
        <v>6</v>
      </c>
      <c r="J4" s="19" t="s">
        <v>486</v>
      </c>
      <c r="K4" s="21">
        <v>1639</v>
      </c>
      <c r="L4" s="464">
        <v>490</v>
      </c>
      <c r="M4" s="16"/>
      <c r="N4" s="16"/>
      <c r="O4" s="16"/>
      <c r="P4" s="16"/>
      <c r="Q4" s="16"/>
      <c r="R4" s="16"/>
    </row>
    <row r="5" spans="1:22" s="15" customFormat="1">
      <c r="A5" s="341" t="s">
        <v>975</v>
      </c>
      <c r="B5" s="32">
        <v>44280</v>
      </c>
      <c r="C5" s="32">
        <v>44293</v>
      </c>
      <c r="D5" s="521">
        <v>6537</v>
      </c>
      <c r="E5" s="34" t="s">
        <v>1243</v>
      </c>
      <c r="F5" s="33">
        <v>3538</v>
      </c>
      <c r="G5" s="19" t="s">
        <v>416</v>
      </c>
      <c r="H5" s="20" t="s">
        <v>1355</v>
      </c>
      <c r="I5" s="35" t="s">
        <v>6</v>
      </c>
      <c r="J5" s="19" t="s">
        <v>486</v>
      </c>
      <c r="K5" s="21">
        <v>1651</v>
      </c>
      <c r="L5" s="464">
        <v>525</v>
      </c>
      <c r="M5" s="16"/>
      <c r="N5" s="16"/>
      <c r="O5" s="16"/>
      <c r="P5" s="16"/>
      <c r="Q5" s="16"/>
      <c r="R5" s="16"/>
    </row>
    <row r="6" spans="1:22" s="15" customFormat="1">
      <c r="A6" s="339"/>
      <c r="B6" s="132"/>
      <c r="C6" s="132"/>
      <c r="D6" s="547"/>
      <c r="E6" s="131"/>
      <c r="F6" s="133"/>
      <c r="G6" s="134"/>
      <c r="H6" s="135"/>
      <c r="I6" s="235"/>
      <c r="J6" s="134"/>
      <c r="K6" s="525"/>
      <c r="L6" s="454"/>
      <c r="M6" s="16"/>
      <c r="N6" s="16"/>
      <c r="O6" s="16"/>
      <c r="P6" s="16"/>
      <c r="Q6" s="16"/>
      <c r="R6" s="16"/>
    </row>
    <row r="7" spans="1:22" s="43" customFormat="1">
      <c r="A7" s="2449" t="s">
        <v>121</v>
      </c>
      <c r="B7" s="2450"/>
      <c r="C7" s="2450"/>
      <c r="D7" s="2450"/>
      <c r="E7" s="2450"/>
      <c r="F7" s="2450"/>
      <c r="G7" s="2450"/>
      <c r="H7" s="2450"/>
      <c r="I7" s="2450"/>
      <c r="J7" s="2450"/>
      <c r="K7" s="2450"/>
      <c r="L7" s="2451"/>
      <c r="M7" s="247"/>
      <c r="N7" s="247"/>
      <c r="O7" s="247"/>
      <c r="P7" s="247"/>
      <c r="Q7" s="247"/>
      <c r="R7" s="247"/>
    </row>
    <row r="8" spans="1:22" s="43" customFormat="1">
      <c r="A8" s="341" t="s">
        <v>1379</v>
      </c>
      <c r="B8" s="32">
        <v>44300</v>
      </c>
      <c r="C8" s="32">
        <v>44299</v>
      </c>
      <c r="D8" s="33">
        <v>6947</v>
      </c>
      <c r="E8" s="34" t="s">
        <v>254</v>
      </c>
      <c r="F8" s="33">
        <v>3282</v>
      </c>
      <c r="G8" s="19" t="s">
        <v>1380</v>
      </c>
      <c r="H8" s="20">
        <v>5</v>
      </c>
      <c r="I8" s="35" t="s">
        <v>6</v>
      </c>
      <c r="J8" s="19" t="s">
        <v>991</v>
      </c>
      <c r="K8" s="21"/>
      <c r="L8" s="464">
        <v>650</v>
      </c>
      <c r="M8" s="247"/>
      <c r="N8" s="247"/>
      <c r="O8" s="247"/>
      <c r="P8" s="247"/>
      <c r="Q8" s="247"/>
      <c r="R8" s="247"/>
    </row>
    <row r="9" spans="1:22" s="43" customFormat="1">
      <c r="A9" s="341"/>
      <c r="B9" s="32"/>
      <c r="C9" s="32"/>
      <c r="D9" s="33"/>
      <c r="E9" s="34"/>
      <c r="F9" s="33">
        <v>2749</v>
      </c>
      <c r="G9" s="19" t="s">
        <v>1380</v>
      </c>
      <c r="H9" s="20">
        <v>5</v>
      </c>
      <c r="I9" s="35" t="s">
        <v>6</v>
      </c>
      <c r="J9" s="19" t="s">
        <v>991</v>
      </c>
      <c r="K9" s="21"/>
      <c r="L9" s="464">
        <v>650</v>
      </c>
      <c r="M9" s="247"/>
      <c r="N9" s="247"/>
      <c r="O9" s="247"/>
      <c r="P9" s="247"/>
      <c r="Q9" s="247"/>
      <c r="R9" s="247"/>
    </row>
    <row r="10" spans="1:22" s="15" customFormat="1">
      <c r="A10" s="239" t="s">
        <v>188</v>
      </c>
      <c r="B10" s="31">
        <v>44309</v>
      </c>
      <c r="C10" s="31">
        <v>44305</v>
      </c>
      <c r="D10" s="28">
        <v>6978</v>
      </c>
      <c r="E10" s="136" t="s">
        <v>2</v>
      </c>
      <c r="F10" s="28">
        <v>2800</v>
      </c>
      <c r="G10" s="9" t="s">
        <v>189</v>
      </c>
      <c r="H10" s="9" t="s">
        <v>1408</v>
      </c>
      <c r="I10" s="25" t="s">
        <v>6</v>
      </c>
      <c r="J10" s="9" t="s">
        <v>991</v>
      </c>
      <c r="K10" s="22"/>
      <c r="L10" s="458">
        <v>260</v>
      </c>
      <c r="M10" s="16"/>
      <c r="N10" s="16"/>
      <c r="O10" s="16"/>
      <c r="P10" s="16"/>
      <c r="Q10" s="16"/>
      <c r="R10" s="16"/>
    </row>
    <row r="11" spans="1:22" s="15" customFormat="1">
      <c r="A11" s="239" t="s">
        <v>134</v>
      </c>
      <c r="B11" s="31">
        <v>44312</v>
      </c>
      <c r="C11" s="31">
        <v>44305</v>
      </c>
      <c r="D11" s="28">
        <v>6994</v>
      </c>
      <c r="E11" s="136" t="s">
        <v>428</v>
      </c>
      <c r="F11" s="28">
        <v>2494</v>
      </c>
      <c r="G11" s="9" t="s">
        <v>72</v>
      </c>
      <c r="H11" s="12">
        <v>20</v>
      </c>
      <c r="I11" s="25" t="s">
        <v>6</v>
      </c>
      <c r="J11" s="9" t="s">
        <v>991</v>
      </c>
      <c r="K11" s="22"/>
      <c r="L11" s="458">
        <v>550</v>
      </c>
      <c r="M11" s="16"/>
      <c r="N11" s="16"/>
      <c r="O11" s="16"/>
      <c r="P11" s="16"/>
      <c r="Q11" s="16"/>
      <c r="R11" s="16"/>
    </row>
    <row r="12" spans="1:22" s="15" customFormat="1">
      <c r="A12" s="460"/>
      <c r="B12" s="116"/>
      <c r="C12" s="116"/>
      <c r="D12" s="117"/>
      <c r="E12" s="691"/>
      <c r="F12" s="117"/>
      <c r="G12" s="24"/>
      <c r="H12" s="118"/>
      <c r="I12" s="234"/>
      <c r="J12" s="24"/>
      <c r="K12" s="546"/>
      <c r="L12" s="461"/>
      <c r="M12" s="16"/>
      <c r="N12" s="16"/>
      <c r="O12" s="16"/>
      <c r="P12" s="16"/>
      <c r="Q12" s="16"/>
      <c r="R12" s="16"/>
    </row>
    <row r="13" spans="1:22" s="41" customFormat="1">
      <c r="A13" s="2464">
        <f>SUM(L8:L12)</f>
        <v>2110</v>
      </c>
      <c r="B13" s="2465"/>
      <c r="C13" s="2465"/>
      <c r="D13" s="2465"/>
      <c r="E13" s="2465"/>
      <c r="F13" s="2465"/>
      <c r="G13" s="2465"/>
      <c r="H13" s="2465"/>
      <c r="I13" s="2465"/>
      <c r="J13" s="2465"/>
      <c r="K13" s="2465"/>
      <c r="L13" s="2466"/>
      <c r="M13" s="249"/>
      <c r="N13" s="249"/>
      <c r="O13" s="249"/>
      <c r="P13" s="249"/>
      <c r="Q13" s="249"/>
      <c r="R13" s="249"/>
    </row>
    <row r="14" spans="1:22" s="41" customFormat="1" ht="18.75">
      <c r="A14" s="2460" t="s">
        <v>749</v>
      </c>
      <c r="B14" s="2450"/>
      <c r="C14" s="2450"/>
      <c r="D14" s="2450"/>
      <c r="E14" s="2450"/>
      <c r="F14" s="2450"/>
      <c r="G14" s="2450"/>
      <c r="H14" s="2450"/>
      <c r="I14" s="2450"/>
      <c r="J14" s="2450"/>
      <c r="K14" s="2450"/>
      <c r="L14" s="2451"/>
      <c r="M14" s="249"/>
      <c r="N14" s="249"/>
      <c r="O14" s="249"/>
      <c r="P14" s="249"/>
      <c r="Q14" s="249"/>
      <c r="R14" s="249"/>
    </row>
    <row r="15" spans="1:22" s="43" customFormat="1">
      <c r="A15" s="341" t="s">
        <v>973</v>
      </c>
      <c r="B15" s="32">
        <v>44292</v>
      </c>
      <c r="C15" s="32">
        <v>44302</v>
      </c>
      <c r="D15" s="33">
        <v>6630</v>
      </c>
      <c r="E15" s="34" t="s">
        <v>44</v>
      </c>
      <c r="F15" s="33">
        <v>2780</v>
      </c>
      <c r="G15" s="19" t="s">
        <v>911</v>
      </c>
      <c r="H15" s="19">
        <v>150</v>
      </c>
      <c r="I15" s="35" t="s">
        <v>6</v>
      </c>
      <c r="J15" s="19" t="s">
        <v>749</v>
      </c>
      <c r="K15" s="21"/>
      <c r="L15" s="464">
        <v>1837.5</v>
      </c>
      <c r="M15" s="247"/>
      <c r="N15" s="247"/>
      <c r="O15" s="247"/>
      <c r="P15" s="247"/>
      <c r="Q15" s="247"/>
      <c r="R15" s="247"/>
    </row>
    <row r="16" spans="1:22" s="43" customFormat="1">
      <c r="A16" s="341" t="s">
        <v>973</v>
      </c>
      <c r="B16" s="32">
        <v>44292</v>
      </c>
      <c r="C16" s="32">
        <v>44295</v>
      </c>
      <c r="D16" s="33">
        <v>6809</v>
      </c>
      <c r="E16" s="34" t="s">
        <v>216</v>
      </c>
      <c r="F16" s="33">
        <v>3168</v>
      </c>
      <c r="G16" s="19" t="s">
        <v>1354</v>
      </c>
      <c r="H16" s="20">
        <v>5</v>
      </c>
      <c r="I16" s="35" t="s">
        <v>6</v>
      </c>
      <c r="J16" s="19" t="s">
        <v>749</v>
      </c>
      <c r="K16" s="21"/>
      <c r="L16" s="464">
        <v>292</v>
      </c>
      <c r="M16" s="247"/>
      <c r="N16" s="247"/>
      <c r="O16" s="247"/>
      <c r="P16" s="247"/>
      <c r="Q16" s="247"/>
      <c r="R16" s="247"/>
    </row>
    <row r="17" spans="1:18" s="43" customFormat="1">
      <c r="A17" s="341" t="s">
        <v>1310</v>
      </c>
      <c r="B17" s="32">
        <v>44294</v>
      </c>
      <c r="C17" s="32">
        <v>44302</v>
      </c>
      <c r="D17" s="33">
        <v>6824</v>
      </c>
      <c r="E17" s="34" t="s">
        <v>44</v>
      </c>
      <c r="F17" s="33">
        <v>3584</v>
      </c>
      <c r="G17" s="19" t="s">
        <v>219</v>
      </c>
      <c r="H17" s="19">
        <v>5</v>
      </c>
      <c r="I17" s="35" t="s">
        <v>6</v>
      </c>
      <c r="J17" s="19" t="s">
        <v>749</v>
      </c>
      <c r="K17" s="21"/>
      <c r="L17" s="464">
        <v>225</v>
      </c>
      <c r="M17" s="247"/>
      <c r="N17" s="247"/>
      <c r="O17" s="247"/>
      <c r="P17" s="247"/>
      <c r="Q17" s="247"/>
      <c r="R17" s="247"/>
    </row>
    <row r="18" spans="1:18" s="43" customFormat="1">
      <c r="A18" s="339" t="s">
        <v>1275</v>
      </c>
      <c r="B18" s="132">
        <v>44305</v>
      </c>
      <c r="C18" s="132"/>
      <c r="D18" s="133">
        <v>0</v>
      </c>
      <c r="E18" s="131" t="s">
        <v>1363</v>
      </c>
      <c r="F18" s="133"/>
      <c r="G18" s="134" t="s">
        <v>1364</v>
      </c>
      <c r="H18" s="134">
        <v>0.2</v>
      </c>
      <c r="I18" s="235"/>
      <c r="J18" s="134" t="s">
        <v>749</v>
      </c>
      <c r="K18" s="525"/>
      <c r="L18" s="454">
        <v>0</v>
      </c>
      <c r="M18" s="247"/>
      <c r="N18" s="247"/>
      <c r="O18" s="247"/>
      <c r="P18" s="247"/>
      <c r="Q18" s="247"/>
      <c r="R18" s="247"/>
    </row>
    <row r="19" spans="1:18" s="43" customFormat="1">
      <c r="A19" s="341" t="s">
        <v>86</v>
      </c>
      <c r="B19" s="32">
        <v>44308</v>
      </c>
      <c r="C19" s="32">
        <v>44305</v>
      </c>
      <c r="D19" s="33">
        <v>6951</v>
      </c>
      <c r="E19" s="34" t="s">
        <v>44</v>
      </c>
      <c r="F19" s="33">
        <v>2550</v>
      </c>
      <c r="G19" s="19" t="s">
        <v>47</v>
      </c>
      <c r="H19" s="19">
        <v>20</v>
      </c>
      <c r="I19" s="35" t="s">
        <v>6</v>
      </c>
      <c r="J19" s="19" t="s">
        <v>749</v>
      </c>
      <c r="K19" s="21"/>
      <c r="L19" s="464">
        <v>810</v>
      </c>
      <c r="M19" s="247"/>
      <c r="N19" s="247"/>
      <c r="O19" s="247"/>
      <c r="P19" s="247"/>
      <c r="Q19" s="247"/>
      <c r="R19" s="247"/>
    </row>
    <row r="20" spans="1:18" s="43" customFormat="1">
      <c r="A20" s="341" t="s">
        <v>1392</v>
      </c>
      <c r="B20" s="32">
        <v>44309</v>
      </c>
      <c r="C20" s="32">
        <v>44306</v>
      </c>
      <c r="D20" s="33">
        <v>6987</v>
      </c>
      <c r="E20" s="34" t="s">
        <v>2</v>
      </c>
      <c r="F20" s="33">
        <v>3394</v>
      </c>
      <c r="G20" s="19" t="s">
        <v>821</v>
      </c>
      <c r="H20" s="19">
        <v>16</v>
      </c>
      <c r="I20" s="35" t="s">
        <v>6</v>
      </c>
      <c r="J20" s="19" t="s">
        <v>749</v>
      </c>
      <c r="K20" s="21"/>
      <c r="L20" s="464">
        <v>560</v>
      </c>
      <c r="M20" s="247"/>
      <c r="N20" s="247"/>
      <c r="O20" s="247"/>
      <c r="P20" s="247"/>
      <c r="Q20" s="247"/>
      <c r="R20" s="247"/>
    </row>
    <row r="21" spans="1:18" s="43" customFormat="1">
      <c r="A21" s="341" t="s">
        <v>411</v>
      </c>
      <c r="B21" s="32">
        <v>44308</v>
      </c>
      <c r="C21" s="32">
        <v>44302</v>
      </c>
      <c r="D21" s="33">
        <v>6955</v>
      </c>
      <c r="E21" s="34" t="s">
        <v>7</v>
      </c>
      <c r="F21" s="33">
        <v>2844</v>
      </c>
      <c r="G21" s="19" t="s">
        <v>208</v>
      </c>
      <c r="H21" s="19">
        <v>10</v>
      </c>
      <c r="I21" s="35" t="s">
        <v>6</v>
      </c>
      <c r="J21" s="19" t="s">
        <v>749</v>
      </c>
      <c r="K21" s="21"/>
      <c r="L21" s="464">
        <v>90</v>
      </c>
      <c r="M21" s="247"/>
      <c r="N21" s="247"/>
      <c r="O21" s="247"/>
      <c r="P21" s="247"/>
      <c r="Q21" s="247"/>
      <c r="R21" s="247"/>
    </row>
    <row r="22" spans="1:18" s="43" customFormat="1">
      <c r="A22" s="341" t="s">
        <v>201</v>
      </c>
      <c r="B22" s="32">
        <v>44312</v>
      </c>
      <c r="C22" s="32">
        <v>44302</v>
      </c>
      <c r="D22" s="33">
        <v>6989</v>
      </c>
      <c r="E22" s="34" t="s">
        <v>44</v>
      </c>
      <c r="F22" s="33">
        <v>1316</v>
      </c>
      <c r="G22" s="19" t="s">
        <v>50</v>
      </c>
      <c r="H22" s="19">
        <v>5</v>
      </c>
      <c r="I22" s="35" t="s">
        <v>6</v>
      </c>
      <c r="J22" s="19" t="s">
        <v>749</v>
      </c>
      <c r="K22" s="21"/>
      <c r="L22" s="464">
        <v>40</v>
      </c>
      <c r="M22" s="247"/>
      <c r="N22" s="247"/>
      <c r="O22" s="247"/>
      <c r="P22" s="247"/>
      <c r="Q22" s="247"/>
      <c r="R22" s="247"/>
    </row>
    <row r="23" spans="1:18" s="43" customFormat="1">
      <c r="A23" s="341" t="s">
        <v>973</v>
      </c>
      <c r="B23" s="32">
        <v>44312</v>
      </c>
      <c r="C23" s="32">
        <v>44314</v>
      </c>
      <c r="D23" s="33">
        <v>6809</v>
      </c>
      <c r="E23" s="34" t="s">
        <v>216</v>
      </c>
      <c r="F23" s="33">
        <v>3168</v>
      </c>
      <c r="G23" s="19" t="s">
        <v>1354</v>
      </c>
      <c r="H23" s="20">
        <v>5</v>
      </c>
      <c r="I23" s="35" t="s">
        <v>6</v>
      </c>
      <c r="J23" s="19" t="s">
        <v>749</v>
      </c>
      <c r="K23" s="21"/>
      <c r="L23" s="464">
        <v>292</v>
      </c>
      <c r="M23" s="247"/>
      <c r="N23" s="247"/>
      <c r="O23" s="247"/>
      <c r="P23" s="247"/>
      <c r="Q23" s="247"/>
      <c r="R23" s="247"/>
    </row>
    <row r="24" spans="1:18" s="43" customFormat="1">
      <c r="A24" s="341" t="s">
        <v>592</v>
      </c>
      <c r="B24" s="32">
        <v>44313</v>
      </c>
      <c r="C24" s="32">
        <v>44306</v>
      </c>
      <c r="D24" s="33">
        <v>6997</v>
      </c>
      <c r="E24" s="34" t="s">
        <v>153</v>
      </c>
      <c r="F24" s="33">
        <v>3608</v>
      </c>
      <c r="G24" s="19" t="s">
        <v>826</v>
      </c>
      <c r="H24" s="19">
        <v>10</v>
      </c>
      <c r="I24" s="35" t="s">
        <v>6</v>
      </c>
      <c r="J24" s="19" t="s">
        <v>749</v>
      </c>
      <c r="K24" s="21"/>
      <c r="L24" s="464"/>
      <c r="M24" s="247"/>
      <c r="N24" s="247"/>
      <c r="O24" s="247"/>
      <c r="P24" s="247"/>
      <c r="Q24" s="247"/>
      <c r="R24" s="247"/>
    </row>
    <row r="25" spans="1:18" s="43" customFormat="1">
      <c r="A25" s="341"/>
      <c r="B25" s="32"/>
      <c r="C25" s="32"/>
      <c r="D25" s="33"/>
      <c r="E25" s="34" t="s">
        <v>131</v>
      </c>
      <c r="F25" s="33">
        <v>3610</v>
      </c>
      <c r="G25" s="19" t="s">
        <v>826</v>
      </c>
      <c r="H25" s="19">
        <v>5</v>
      </c>
      <c r="I25" s="35" t="s">
        <v>6</v>
      </c>
      <c r="J25" s="19" t="s">
        <v>749</v>
      </c>
      <c r="K25" s="21"/>
      <c r="L25" s="464"/>
      <c r="M25" s="247"/>
      <c r="N25" s="247"/>
      <c r="O25" s="247"/>
      <c r="P25" s="247"/>
      <c r="Q25" s="247"/>
      <c r="R25" s="247"/>
    </row>
    <row r="26" spans="1:18" s="43" customFormat="1">
      <c r="A26" s="341"/>
      <c r="B26" s="32"/>
      <c r="C26" s="32"/>
      <c r="D26" s="33"/>
      <c r="E26" s="34" t="s">
        <v>1395</v>
      </c>
      <c r="F26" s="33">
        <v>3607</v>
      </c>
      <c r="G26" s="19" t="s">
        <v>826</v>
      </c>
      <c r="H26" s="19">
        <v>5</v>
      </c>
      <c r="I26" s="35" t="s">
        <v>6</v>
      </c>
      <c r="J26" s="19" t="s">
        <v>749</v>
      </c>
      <c r="K26" s="21"/>
      <c r="L26" s="464"/>
      <c r="M26" s="247"/>
      <c r="N26" s="247"/>
      <c r="O26" s="247"/>
      <c r="P26" s="247"/>
      <c r="Q26" s="247"/>
      <c r="R26" s="247"/>
    </row>
    <row r="27" spans="1:18" s="43" customFormat="1">
      <c r="A27" s="341"/>
      <c r="B27" s="32"/>
      <c r="C27" s="32"/>
      <c r="D27" s="33"/>
      <c r="E27" s="34" t="s">
        <v>2</v>
      </c>
      <c r="F27" s="33">
        <v>3609</v>
      </c>
      <c r="G27" s="19" t="s">
        <v>826</v>
      </c>
      <c r="H27" s="19">
        <v>10</v>
      </c>
      <c r="I27" s="35" t="s">
        <v>6</v>
      </c>
      <c r="J27" s="19" t="s">
        <v>749</v>
      </c>
      <c r="K27" s="21"/>
      <c r="L27" s="464">
        <v>192.8</v>
      </c>
      <c r="M27" s="247"/>
      <c r="N27" s="247"/>
      <c r="O27" s="247"/>
      <c r="P27" s="247"/>
      <c r="Q27" s="247"/>
      <c r="R27" s="247"/>
    </row>
    <row r="28" spans="1:18" s="43" customFormat="1">
      <c r="A28" s="341" t="s">
        <v>1402</v>
      </c>
      <c r="B28" s="32"/>
      <c r="C28" s="32">
        <v>44316</v>
      </c>
      <c r="D28" s="33">
        <v>6976</v>
      </c>
      <c r="E28" s="34" t="s">
        <v>216</v>
      </c>
      <c r="F28" s="33">
        <v>3603</v>
      </c>
      <c r="G28" s="19" t="s">
        <v>1403</v>
      </c>
      <c r="H28" s="19" t="s">
        <v>1433</v>
      </c>
      <c r="I28" s="35" t="s">
        <v>6</v>
      </c>
      <c r="J28" s="19" t="s">
        <v>749</v>
      </c>
      <c r="K28" s="21" t="s">
        <v>69</v>
      </c>
      <c r="L28" s="464">
        <v>271.64999999999998</v>
      </c>
      <c r="M28" s="247"/>
      <c r="N28" s="247"/>
      <c r="O28" s="247"/>
      <c r="P28" s="247"/>
      <c r="Q28" s="247"/>
      <c r="R28" s="247"/>
    </row>
    <row r="29" spans="1:18" s="43" customFormat="1">
      <c r="A29" s="341" t="s">
        <v>282</v>
      </c>
      <c r="B29" s="32">
        <v>44305</v>
      </c>
      <c r="C29" s="32">
        <v>44305</v>
      </c>
      <c r="D29" s="33">
        <v>7016</v>
      </c>
      <c r="E29" s="34" t="s">
        <v>7</v>
      </c>
      <c r="F29" s="33">
        <v>2175</v>
      </c>
      <c r="G29" s="19" t="s">
        <v>77</v>
      </c>
      <c r="H29" s="19">
        <v>10</v>
      </c>
      <c r="I29" s="35" t="s">
        <v>6</v>
      </c>
      <c r="J29" s="19" t="s">
        <v>749</v>
      </c>
      <c r="K29" s="21"/>
      <c r="L29" s="464">
        <v>185</v>
      </c>
      <c r="M29" s="247"/>
      <c r="N29" s="247"/>
      <c r="O29" s="247"/>
      <c r="P29" s="247"/>
      <c r="Q29" s="247"/>
      <c r="R29" s="247"/>
    </row>
    <row r="30" spans="1:18" s="43" customFormat="1">
      <c r="A30" s="341" t="s">
        <v>1414</v>
      </c>
      <c r="B30" s="32">
        <v>44316</v>
      </c>
      <c r="C30" s="32">
        <v>44312</v>
      </c>
      <c r="D30" s="33">
        <v>7045</v>
      </c>
      <c r="E30" s="34" t="s">
        <v>2</v>
      </c>
      <c r="F30" s="33">
        <v>1173</v>
      </c>
      <c r="G30" s="19" t="s">
        <v>33</v>
      </c>
      <c r="H30" s="19">
        <v>21</v>
      </c>
      <c r="I30" s="35" t="s">
        <v>6</v>
      </c>
      <c r="J30" s="19" t="s">
        <v>749</v>
      </c>
      <c r="K30" s="21"/>
      <c r="L30" s="464">
        <v>766.5</v>
      </c>
      <c r="M30" s="247"/>
      <c r="N30" s="247"/>
      <c r="O30" s="247"/>
      <c r="P30" s="247"/>
      <c r="Q30" s="247"/>
      <c r="R30" s="247"/>
    </row>
    <row r="31" spans="1:18" s="41" customFormat="1">
      <c r="A31" s="341" t="s">
        <v>472</v>
      </c>
      <c r="B31" s="32">
        <v>44314</v>
      </c>
      <c r="C31" s="32">
        <v>44313</v>
      </c>
      <c r="D31" s="33">
        <v>7060</v>
      </c>
      <c r="E31" s="34" t="s">
        <v>2</v>
      </c>
      <c r="F31" s="33">
        <v>3152</v>
      </c>
      <c r="G31" s="19" t="s">
        <v>729</v>
      </c>
      <c r="H31" s="19">
        <v>2</v>
      </c>
      <c r="I31" s="35" t="s">
        <v>6</v>
      </c>
      <c r="J31" s="19" t="s">
        <v>749</v>
      </c>
      <c r="K31" s="21"/>
      <c r="L31" s="464">
        <v>232.8</v>
      </c>
      <c r="M31" s="249"/>
      <c r="N31" s="249"/>
      <c r="O31" s="249"/>
      <c r="P31" s="249"/>
      <c r="Q31" s="249"/>
      <c r="R31" s="249"/>
    </row>
    <row r="32" spans="1:18" s="41" customFormat="1">
      <c r="A32" s="341" t="s">
        <v>472</v>
      </c>
      <c r="B32" s="32">
        <v>44314</v>
      </c>
      <c r="C32" s="32">
        <v>44313</v>
      </c>
      <c r="D32" s="33">
        <v>7061</v>
      </c>
      <c r="E32" s="34" t="s">
        <v>2</v>
      </c>
      <c r="F32" s="33">
        <v>3152</v>
      </c>
      <c r="G32" s="19" t="s">
        <v>729</v>
      </c>
      <c r="H32" s="19">
        <v>1</v>
      </c>
      <c r="I32" s="35" t="s">
        <v>6</v>
      </c>
      <c r="J32" s="19" t="s">
        <v>749</v>
      </c>
      <c r="K32" s="21"/>
      <c r="L32" s="464">
        <v>116.4</v>
      </c>
      <c r="M32" s="249"/>
      <c r="N32" s="249"/>
      <c r="O32" s="249"/>
      <c r="P32" s="249"/>
      <c r="Q32" s="249"/>
      <c r="R32" s="249"/>
    </row>
    <row r="33" spans="1:18" s="41" customFormat="1">
      <c r="A33" s="341" t="s">
        <v>115</v>
      </c>
      <c r="B33" s="32">
        <v>44316</v>
      </c>
      <c r="C33" s="32">
        <v>44313</v>
      </c>
      <c r="D33" s="33">
        <v>7077</v>
      </c>
      <c r="E33" s="34" t="s">
        <v>2</v>
      </c>
      <c r="F33" s="33">
        <v>2604</v>
      </c>
      <c r="G33" s="19" t="s">
        <v>116</v>
      </c>
      <c r="H33" s="19" t="s">
        <v>903</v>
      </c>
      <c r="I33" s="35" t="s">
        <v>6</v>
      </c>
      <c r="J33" s="19" t="s">
        <v>749</v>
      </c>
      <c r="K33" s="21"/>
      <c r="L33" s="464">
        <v>162.19999999999999</v>
      </c>
      <c r="M33" s="249"/>
      <c r="N33" s="249"/>
      <c r="O33" s="249"/>
      <c r="P33" s="249"/>
      <c r="Q33" s="249"/>
      <c r="R33" s="249"/>
    </row>
    <row r="34" spans="1:18" s="42" customFormat="1">
      <c r="A34" s="341" t="s">
        <v>1430</v>
      </c>
      <c r="B34" s="32">
        <v>44316</v>
      </c>
      <c r="C34" s="32">
        <v>44315</v>
      </c>
      <c r="D34" s="33">
        <v>7109</v>
      </c>
      <c r="E34" s="34" t="s">
        <v>7</v>
      </c>
      <c r="F34" s="33">
        <v>3634</v>
      </c>
      <c r="G34" s="19" t="s">
        <v>1431</v>
      </c>
      <c r="H34" s="20" t="s">
        <v>923</v>
      </c>
      <c r="I34" s="35" t="s">
        <v>6</v>
      </c>
      <c r="J34" s="19" t="s">
        <v>749</v>
      </c>
      <c r="K34" s="21"/>
      <c r="L34" s="464">
        <v>388.75</v>
      </c>
      <c r="M34" s="80"/>
      <c r="N34" s="80"/>
      <c r="O34" s="80"/>
      <c r="P34" s="80"/>
      <c r="Q34" s="80"/>
      <c r="R34" s="80"/>
    </row>
    <row r="35" spans="1:18" s="43" customFormat="1">
      <c r="A35" s="339"/>
      <c r="B35" s="132"/>
      <c r="C35" s="132"/>
      <c r="D35" s="133"/>
      <c r="E35" s="131"/>
      <c r="F35" s="133"/>
      <c r="G35" s="134"/>
      <c r="H35" s="134"/>
      <c r="I35" s="235"/>
      <c r="J35" s="134"/>
      <c r="K35" s="525"/>
      <c r="L35" s="454"/>
      <c r="M35" s="247"/>
      <c r="N35" s="247"/>
      <c r="O35" s="247"/>
      <c r="P35" s="247"/>
      <c r="Q35" s="247"/>
      <c r="R35" s="247"/>
    </row>
    <row r="36" spans="1:18" s="41" customFormat="1">
      <c r="A36" s="2464">
        <f>SUM(L15:L35)</f>
        <v>6462.5999999999995</v>
      </c>
      <c r="B36" s="2465"/>
      <c r="C36" s="2465"/>
      <c r="D36" s="2465"/>
      <c r="E36" s="2465"/>
      <c r="F36" s="2465"/>
      <c r="G36" s="2465"/>
      <c r="H36" s="2465"/>
      <c r="I36" s="2465"/>
      <c r="J36" s="2465"/>
      <c r="K36" s="2465"/>
      <c r="L36" s="2466"/>
      <c r="M36" s="249"/>
      <c r="N36" s="249"/>
      <c r="O36" s="249"/>
      <c r="P36" s="249"/>
      <c r="Q36" s="249"/>
      <c r="R36" s="249"/>
    </row>
    <row r="37" spans="1:18" s="41" customFormat="1" ht="18.75">
      <c r="A37" s="2460" t="s">
        <v>1225</v>
      </c>
      <c r="B37" s="2450"/>
      <c r="C37" s="2450"/>
      <c r="D37" s="2450"/>
      <c r="E37" s="2450"/>
      <c r="F37" s="2450"/>
      <c r="G37" s="2450"/>
      <c r="H37" s="2450"/>
      <c r="I37" s="2450"/>
      <c r="J37" s="2450"/>
      <c r="K37" s="2450"/>
      <c r="L37" s="2451"/>
      <c r="M37" s="249"/>
      <c r="N37" s="249"/>
      <c r="O37" s="249"/>
      <c r="P37" s="249"/>
      <c r="Q37" s="249"/>
      <c r="R37" s="249"/>
    </row>
    <row r="38" spans="1:18" s="15" customFormat="1">
      <c r="A38" s="460" t="s">
        <v>1008</v>
      </c>
      <c r="B38" s="116">
        <v>44225</v>
      </c>
      <c r="C38" s="116"/>
      <c r="D38" s="117"/>
      <c r="E38" s="691" t="s">
        <v>2</v>
      </c>
      <c r="F38" s="117"/>
      <c r="G38" s="24" t="s">
        <v>521</v>
      </c>
      <c r="H38" s="118">
        <v>0.2</v>
      </c>
      <c r="I38" s="234"/>
      <c r="J38" s="24" t="s">
        <v>1225</v>
      </c>
      <c r="K38" s="756" t="s">
        <v>1275</v>
      </c>
      <c r="L38" s="461">
        <v>0</v>
      </c>
      <c r="M38" s="16"/>
      <c r="N38" s="16"/>
      <c r="O38" s="16"/>
      <c r="P38" s="16"/>
      <c r="Q38" s="16"/>
      <c r="R38" s="16"/>
    </row>
    <row r="39" spans="1:18" s="43" customFormat="1">
      <c r="A39" s="341" t="s">
        <v>381</v>
      </c>
      <c r="B39" s="32">
        <v>44293</v>
      </c>
      <c r="C39" s="32">
        <v>44292</v>
      </c>
      <c r="D39" s="33">
        <v>6790</v>
      </c>
      <c r="E39" s="34" t="s">
        <v>2</v>
      </c>
      <c r="F39" s="33">
        <v>2774</v>
      </c>
      <c r="G39" s="19" t="s">
        <v>127</v>
      </c>
      <c r="H39" s="19" t="s">
        <v>1353</v>
      </c>
      <c r="I39" s="35" t="s">
        <v>6</v>
      </c>
      <c r="J39" s="9" t="s">
        <v>1225</v>
      </c>
      <c r="K39" s="21"/>
      <c r="L39" s="464">
        <v>308.7</v>
      </c>
      <c r="M39" s="247"/>
      <c r="N39" s="247"/>
      <c r="O39" s="247"/>
      <c r="P39" s="247"/>
      <c r="Q39" s="247"/>
      <c r="R39" s="247"/>
    </row>
    <row r="40" spans="1:18" s="43" customFormat="1">
      <c r="A40" s="341"/>
      <c r="B40" s="32"/>
      <c r="C40" s="32">
        <v>44286</v>
      </c>
      <c r="D40" s="33"/>
      <c r="E40" s="34" t="s">
        <v>7</v>
      </c>
      <c r="F40" s="33">
        <v>2555</v>
      </c>
      <c r="G40" s="19" t="s">
        <v>382</v>
      </c>
      <c r="H40" s="19">
        <v>8</v>
      </c>
      <c r="I40" s="35" t="s">
        <v>6</v>
      </c>
      <c r="J40" s="9" t="s">
        <v>1225</v>
      </c>
      <c r="K40" s="21"/>
      <c r="L40" s="464">
        <v>340</v>
      </c>
      <c r="M40" s="247"/>
      <c r="N40" s="247"/>
      <c r="O40" s="247"/>
      <c r="P40" s="247"/>
      <c r="Q40" s="247"/>
      <c r="R40" s="247"/>
    </row>
    <row r="41" spans="1:18" s="43" customFormat="1">
      <c r="A41" s="341" t="s">
        <v>184</v>
      </c>
      <c r="B41" s="32">
        <v>44300</v>
      </c>
      <c r="C41" s="32">
        <v>44306</v>
      </c>
      <c r="D41" s="33">
        <v>6870</v>
      </c>
      <c r="E41" s="34" t="s">
        <v>7</v>
      </c>
      <c r="F41" s="49">
        <v>2798</v>
      </c>
      <c r="G41" s="36" t="s">
        <v>185</v>
      </c>
      <c r="H41" s="36">
        <v>10</v>
      </c>
      <c r="I41" s="45" t="s">
        <v>6</v>
      </c>
      <c r="J41" s="36" t="s">
        <v>1225</v>
      </c>
      <c r="K41" s="50" t="s">
        <v>1317</v>
      </c>
      <c r="L41" s="464">
        <v>132.5</v>
      </c>
      <c r="M41" s="247"/>
      <c r="N41" s="247"/>
      <c r="O41" s="247"/>
      <c r="P41" s="247"/>
      <c r="Q41" s="247"/>
      <c r="R41" s="247"/>
    </row>
    <row r="42" spans="1:18" s="41" customFormat="1">
      <c r="A42" s="341" t="s">
        <v>1316</v>
      </c>
      <c r="B42" s="32">
        <v>44299</v>
      </c>
      <c r="C42" s="32">
        <v>44295</v>
      </c>
      <c r="D42" s="33">
        <v>6854</v>
      </c>
      <c r="E42" s="34" t="s">
        <v>2</v>
      </c>
      <c r="F42" s="33">
        <v>1271</v>
      </c>
      <c r="G42" s="19" t="s">
        <v>25</v>
      </c>
      <c r="H42" s="19">
        <v>18</v>
      </c>
      <c r="I42" s="35" t="s">
        <v>6</v>
      </c>
      <c r="J42" s="19" t="s">
        <v>1225</v>
      </c>
      <c r="K42" s="21"/>
      <c r="L42" s="464"/>
      <c r="M42" s="249"/>
      <c r="N42" s="249"/>
      <c r="O42" s="249"/>
      <c r="P42" s="249"/>
      <c r="Q42" s="249"/>
      <c r="R42" s="249"/>
    </row>
    <row r="43" spans="1:18" s="41" customFormat="1">
      <c r="A43" s="341" t="s">
        <v>1316</v>
      </c>
      <c r="B43" s="32">
        <v>44299</v>
      </c>
      <c r="C43" s="32">
        <v>44295</v>
      </c>
      <c r="D43" s="33">
        <v>6854</v>
      </c>
      <c r="E43" s="34" t="s">
        <v>2</v>
      </c>
      <c r="F43" s="33">
        <v>2804</v>
      </c>
      <c r="G43" s="19" t="s">
        <v>194</v>
      </c>
      <c r="H43" s="19">
        <v>36</v>
      </c>
      <c r="I43" s="35" t="s">
        <v>6</v>
      </c>
      <c r="J43" s="19" t="s">
        <v>1225</v>
      </c>
      <c r="K43" s="21"/>
      <c r="L43" s="464">
        <v>436.61</v>
      </c>
      <c r="M43" s="249"/>
      <c r="N43" s="249"/>
      <c r="O43" s="249"/>
      <c r="P43" s="249"/>
      <c r="Q43" s="249"/>
      <c r="R43" s="249"/>
    </row>
    <row r="44" spans="1:18" s="41" customFormat="1">
      <c r="A44" s="341" t="s">
        <v>1312</v>
      </c>
      <c r="B44" s="32">
        <v>44299</v>
      </c>
      <c r="C44" s="32">
        <v>44295</v>
      </c>
      <c r="D44" s="33">
        <v>6855</v>
      </c>
      <c r="E44" s="34" t="s">
        <v>216</v>
      </c>
      <c r="F44" s="33">
        <v>3591</v>
      </c>
      <c r="G44" s="19" t="s">
        <v>902</v>
      </c>
      <c r="H44" s="19">
        <v>5</v>
      </c>
      <c r="I44" s="35" t="s">
        <v>6</v>
      </c>
      <c r="J44" s="19" t="s">
        <v>1225</v>
      </c>
      <c r="K44" s="21"/>
      <c r="L44" s="464">
        <v>138.30000000000001</v>
      </c>
      <c r="M44" s="249"/>
      <c r="N44" s="249"/>
      <c r="O44" s="249"/>
      <c r="P44" s="249"/>
      <c r="Q44" s="249"/>
      <c r="R44" s="249"/>
    </row>
    <row r="45" spans="1:18" s="43" customFormat="1">
      <c r="A45" s="738" t="s">
        <v>973</v>
      </c>
      <c r="B45" s="739">
        <v>44292</v>
      </c>
      <c r="C45" s="739"/>
      <c r="D45" s="740">
        <v>6803</v>
      </c>
      <c r="E45" s="741" t="s">
        <v>1306</v>
      </c>
      <c r="F45" s="740">
        <v>3074</v>
      </c>
      <c r="G45" s="742" t="s">
        <v>1307</v>
      </c>
      <c r="H45" s="742">
        <v>20</v>
      </c>
      <c r="I45" s="743"/>
      <c r="J45" s="742" t="s">
        <v>749</v>
      </c>
      <c r="K45" s="744"/>
      <c r="L45" s="745">
        <v>200</v>
      </c>
      <c r="M45" s="247"/>
      <c r="N45" s="247"/>
      <c r="O45" s="247"/>
      <c r="P45" s="247"/>
      <c r="Q45" s="247"/>
      <c r="R45" s="247"/>
    </row>
    <row r="46" spans="1:18" s="43" customFormat="1">
      <c r="A46" s="341"/>
      <c r="B46" s="32"/>
      <c r="C46" s="32"/>
      <c r="D46" s="33"/>
      <c r="E46" s="34"/>
      <c r="F46" s="33"/>
      <c r="G46" s="19" t="s">
        <v>1307</v>
      </c>
      <c r="H46" s="20">
        <v>4500</v>
      </c>
      <c r="I46" s="35" t="s">
        <v>6</v>
      </c>
      <c r="J46" s="19" t="s">
        <v>749</v>
      </c>
      <c r="K46" s="21"/>
      <c r="L46" s="464">
        <v>45</v>
      </c>
      <c r="M46" s="247"/>
      <c r="N46" s="247"/>
      <c r="O46" s="247"/>
      <c r="P46" s="247"/>
      <c r="Q46" s="247"/>
      <c r="R46" s="247"/>
    </row>
    <row r="47" spans="1:18" s="43" customFormat="1">
      <c r="A47" s="341" t="s">
        <v>1362</v>
      </c>
      <c r="B47" s="32">
        <v>44216</v>
      </c>
      <c r="C47" s="32">
        <v>44298</v>
      </c>
      <c r="D47" s="33">
        <v>6918</v>
      </c>
      <c r="E47" s="34" t="s">
        <v>216</v>
      </c>
      <c r="F47" s="33">
        <v>3591</v>
      </c>
      <c r="G47" s="19" t="s">
        <v>902</v>
      </c>
      <c r="H47" s="19">
        <v>8</v>
      </c>
      <c r="I47" s="35" t="s">
        <v>6</v>
      </c>
      <c r="J47" s="19" t="s">
        <v>1225</v>
      </c>
      <c r="K47" s="21"/>
      <c r="L47" s="464">
        <v>207.45</v>
      </c>
      <c r="M47" s="247"/>
      <c r="N47" s="247"/>
      <c r="O47" s="247"/>
      <c r="P47" s="247"/>
      <c r="Q47" s="247"/>
      <c r="R47" s="247"/>
    </row>
    <row r="48" spans="1:18" s="43" customFormat="1">
      <c r="A48" s="341" t="s">
        <v>247</v>
      </c>
      <c r="B48" s="32">
        <v>44212</v>
      </c>
      <c r="C48" s="32">
        <v>44300</v>
      </c>
      <c r="D48" s="33">
        <v>6934</v>
      </c>
      <c r="E48" s="34" t="s">
        <v>2</v>
      </c>
      <c r="F48" s="33">
        <v>3500</v>
      </c>
      <c r="G48" s="19" t="s">
        <v>902</v>
      </c>
      <c r="H48" s="19">
        <v>50</v>
      </c>
      <c r="I48" s="35" t="s">
        <v>6</v>
      </c>
      <c r="J48" s="19" t="s">
        <v>1225</v>
      </c>
      <c r="K48" s="21" t="s">
        <v>1391</v>
      </c>
      <c r="L48" s="464">
        <v>1100</v>
      </c>
      <c r="M48" s="247"/>
      <c r="N48" s="247"/>
      <c r="O48" s="247"/>
      <c r="P48" s="247"/>
      <c r="Q48" s="247"/>
      <c r="R48" s="247"/>
    </row>
    <row r="49" spans="1:18" s="43" customFormat="1">
      <c r="A49" s="341" t="s">
        <v>101</v>
      </c>
      <c r="B49" s="32">
        <v>44306</v>
      </c>
      <c r="C49" s="32">
        <v>44298</v>
      </c>
      <c r="D49" s="33">
        <v>6917</v>
      </c>
      <c r="E49" s="34" t="s">
        <v>2</v>
      </c>
      <c r="F49" s="33">
        <v>1271</v>
      </c>
      <c r="G49" s="19" t="s">
        <v>25</v>
      </c>
      <c r="H49" s="19">
        <v>45</v>
      </c>
      <c r="I49" s="35" t="s">
        <v>6</v>
      </c>
      <c r="J49" s="19" t="s">
        <v>1225</v>
      </c>
      <c r="K49" s="21"/>
      <c r="L49" s="464">
        <v>232.65</v>
      </c>
      <c r="M49" s="247"/>
      <c r="N49" s="247"/>
      <c r="O49" s="247"/>
      <c r="P49" s="247"/>
      <c r="Q49" s="247"/>
      <c r="R49" s="247"/>
    </row>
    <row r="50" spans="1:18" s="41" customFormat="1">
      <c r="A50" s="341" t="s">
        <v>1385</v>
      </c>
      <c r="B50" s="32">
        <v>44312</v>
      </c>
      <c r="C50" s="32">
        <v>44312</v>
      </c>
      <c r="D50" s="33">
        <v>6945</v>
      </c>
      <c r="E50" s="34" t="s">
        <v>40</v>
      </c>
      <c r="F50" s="33">
        <v>2991</v>
      </c>
      <c r="G50" s="19" t="s">
        <v>179</v>
      </c>
      <c r="H50" s="19" t="s">
        <v>1416</v>
      </c>
      <c r="I50" s="35" t="s">
        <v>6</v>
      </c>
      <c r="J50" s="19" t="s">
        <v>1225</v>
      </c>
      <c r="K50" s="21" t="s">
        <v>1317</v>
      </c>
      <c r="L50" s="464">
        <v>537.02</v>
      </c>
      <c r="M50" s="249"/>
      <c r="N50" s="249"/>
      <c r="O50" s="249"/>
      <c r="P50" s="249"/>
      <c r="Q50" s="249"/>
      <c r="R50" s="249"/>
    </row>
    <row r="51" spans="1:18" s="41" customFormat="1">
      <c r="A51" s="341" t="s">
        <v>1312</v>
      </c>
      <c r="B51" s="32">
        <v>44314</v>
      </c>
      <c r="C51" s="32"/>
      <c r="D51" s="33">
        <v>7008</v>
      </c>
      <c r="E51" s="34" t="s">
        <v>216</v>
      </c>
      <c r="F51" s="33">
        <v>3612</v>
      </c>
      <c r="G51" s="19" t="s">
        <v>1396</v>
      </c>
      <c r="H51" s="19">
        <v>11</v>
      </c>
      <c r="I51" s="35" t="s">
        <v>6</v>
      </c>
      <c r="J51" s="19" t="s">
        <v>1225</v>
      </c>
      <c r="K51" s="21"/>
      <c r="L51" s="464">
        <v>187.5</v>
      </c>
      <c r="M51" s="249"/>
      <c r="N51" s="249"/>
      <c r="O51" s="249"/>
      <c r="P51" s="249"/>
      <c r="Q51" s="249"/>
      <c r="R51" s="249"/>
    </row>
    <row r="52" spans="1:18" s="41" customFormat="1">
      <c r="A52" s="341" t="s">
        <v>1312</v>
      </c>
      <c r="B52" s="32">
        <v>44316</v>
      </c>
      <c r="C52" s="32">
        <v>44309</v>
      </c>
      <c r="D52" s="33">
        <v>7019</v>
      </c>
      <c r="E52" s="34" t="s">
        <v>216</v>
      </c>
      <c r="F52" s="33">
        <v>3612</v>
      </c>
      <c r="G52" s="19" t="s">
        <v>1396</v>
      </c>
      <c r="H52" s="19">
        <v>100</v>
      </c>
      <c r="I52" s="35" t="s">
        <v>6</v>
      </c>
      <c r="J52" s="19" t="s">
        <v>1225</v>
      </c>
      <c r="K52" s="21"/>
      <c r="L52" s="464">
        <v>1197</v>
      </c>
      <c r="M52" s="249"/>
      <c r="N52" s="249"/>
      <c r="O52" s="249"/>
      <c r="P52" s="249"/>
      <c r="Q52" s="249"/>
      <c r="R52" s="249"/>
    </row>
    <row r="53" spans="1:18" s="41" customFormat="1">
      <c r="A53" s="341"/>
      <c r="B53" s="32"/>
      <c r="C53" s="32">
        <v>44306</v>
      </c>
      <c r="D53" s="33"/>
      <c r="E53" s="34"/>
      <c r="F53" s="33">
        <v>3612</v>
      </c>
      <c r="G53" s="19" t="s">
        <v>1396</v>
      </c>
      <c r="H53" s="19">
        <v>12</v>
      </c>
      <c r="I53" s="35" t="s">
        <v>6</v>
      </c>
      <c r="J53" s="19"/>
      <c r="K53" s="21"/>
      <c r="L53" s="464"/>
      <c r="M53" s="249"/>
      <c r="N53" s="249"/>
      <c r="O53" s="249"/>
      <c r="P53" s="249"/>
      <c r="Q53" s="249"/>
      <c r="R53" s="249"/>
    </row>
    <row r="54" spans="1:18" s="41" customFormat="1">
      <c r="A54" s="341" t="s">
        <v>1312</v>
      </c>
      <c r="B54" s="32">
        <v>44306</v>
      </c>
      <c r="C54" s="32"/>
      <c r="D54" s="33">
        <v>7028</v>
      </c>
      <c r="E54" s="34" t="s">
        <v>428</v>
      </c>
      <c r="F54" s="33">
        <v>3618</v>
      </c>
      <c r="G54" s="19" t="s">
        <v>1396</v>
      </c>
      <c r="H54" s="19" t="s">
        <v>849</v>
      </c>
      <c r="I54" s="35" t="s">
        <v>6</v>
      </c>
      <c r="J54" s="19" t="s">
        <v>1225</v>
      </c>
      <c r="K54" s="21"/>
      <c r="L54" s="464">
        <v>187.5</v>
      </c>
      <c r="M54" s="249"/>
      <c r="N54" s="249"/>
      <c r="O54" s="249"/>
      <c r="P54" s="249"/>
      <c r="Q54" s="249"/>
      <c r="R54" s="249"/>
    </row>
    <row r="55" spans="1:18" s="41" customFormat="1">
      <c r="A55" s="341" t="s">
        <v>1312</v>
      </c>
      <c r="B55" s="32">
        <v>44316</v>
      </c>
      <c r="C55" s="32">
        <v>44315</v>
      </c>
      <c r="D55" s="33">
        <v>7023</v>
      </c>
      <c r="E55" s="34" t="s">
        <v>216</v>
      </c>
      <c r="F55" s="33">
        <v>3612</v>
      </c>
      <c r="G55" s="19" t="s">
        <v>1396</v>
      </c>
      <c r="H55" s="19">
        <v>63</v>
      </c>
      <c r="I55" s="35" t="s">
        <v>6</v>
      </c>
      <c r="J55" s="19" t="s">
        <v>1225</v>
      </c>
      <c r="K55" s="21"/>
      <c r="L55" s="464">
        <v>598.5</v>
      </c>
      <c r="M55" s="249"/>
      <c r="N55" s="249"/>
      <c r="O55" s="249"/>
      <c r="P55" s="249"/>
      <c r="Q55" s="249"/>
      <c r="R55" s="249"/>
    </row>
    <row r="56" spans="1:18" s="41" customFormat="1">
      <c r="A56" s="341" t="s">
        <v>1312</v>
      </c>
      <c r="B56" s="32">
        <v>44316</v>
      </c>
      <c r="C56" s="32">
        <v>44315</v>
      </c>
      <c r="D56" s="33">
        <v>7024</v>
      </c>
      <c r="E56" s="34" t="s">
        <v>216</v>
      </c>
      <c r="F56" s="33">
        <v>3612</v>
      </c>
      <c r="G56" s="19" t="s">
        <v>1396</v>
      </c>
      <c r="H56" s="19">
        <v>63</v>
      </c>
      <c r="I56" s="35" t="s">
        <v>6</v>
      </c>
      <c r="J56" s="19" t="s">
        <v>1225</v>
      </c>
      <c r="K56" s="21"/>
      <c r="L56" s="464">
        <v>598.5</v>
      </c>
      <c r="M56" s="249"/>
      <c r="N56" s="249"/>
      <c r="O56" s="249"/>
      <c r="P56" s="249"/>
      <c r="Q56" s="249"/>
      <c r="R56" s="249"/>
    </row>
    <row r="57" spans="1:18" s="41" customFormat="1">
      <c r="A57" s="341" t="s">
        <v>1316</v>
      </c>
      <c r="B57" s="32">
        <v>44260</v>
      </c>
      <c r="C57" s="32">
        <v>44312</v>
      </c>
      <c r="D57" s="33">
        <v>7052</v>
      </c>
      <c r="E57" s="34" t="s">
        <v>2</v>
      </c>
      <c r="F57" s="33">
        <v>1271</v>
      </c>
      <c r="G57" s="19" t="s">
        <v>25</v>
      </c>
      <c r="H57" s="19">
        <v>99</v>
      </c>
      <c r="I57" s="35" t="s">
        <v>6</v>
      </c>
      <c r="J57" s="19" t="s">
        <v>1225</v>
      </c>
      <c r="K57" s="19"/>
      <c r="L57" s="464">
        <v>465.3</v>
      </c>
      <c r="M57" s="249"/>
      <c r="N57" s="249"/>
      <c r="O57" s="249"/>
      <c r="P57" s="249"/>
      <c r="Q57" s="249"/>
      <c r="R57" s="249"/>
    </row>
    <row r="58" spans="1:18" s="43" customFormat="1">
      <c r="A58" s="341" t="s">
        <v>1312</v>
      </c>
      <c r="B58" s="32">
        <v>44309</v>
      </c>
      <c r="C58" s="32">
        <v>44309</v>
      </c>
      <c r="D58" s="33">
        <v>7048</v>
      </c>
      <c r="E58" s="34" t="s">
        <v>216</v>
      </c>
      <c r="F58" s="33">
        <v>3618</v>
      </c>
      <c r="G58" s="19" t="s">
        <v>1396</v>
      </c>
      <c r="H58" s="19">
        <v>10</v>
      </c>
      <c r="I58" s="35" t="s">
        <v>6</v>
      </c>
      <c r="J58" s="19" t="s">
        <v>1225</v>
      </c>
      <c r="K58" s="21"/>
      <c r="L58" s="464">
        <v>254.6</v>
      </c>
      <c r="M58" s="247"/>
      <c r="N58" s="247"/>
      <c r="O58" s="247"/>
      <c r="P58" s="247"/>
      <c r="Q58" s="247"/>
      <c r="R58" s="247"/>
    </row>
    <row r="59" spans="1:18" s="43" customFormat="1">
      <c r="A59" s="341"/>
      <c r="B59" s="32"/>
      <c r="C59" s="32"/>
      <c r="D59" s="33"/>
      <c r="E59" s="34" t="s">
        <v>428</v>
      </c>
      <c r="F59" s="33">
        <v>3618</v>
      </c>
      <c r="G59" s="19" t="s">
        <v>1396</v>
      </c>
      <c r="H59" s="19">
        <v>10</v>
      </c>
      <c r="I59" s="35" t="s">
        <v>6</v>
      </c>
      <c r="J59" s="19" t="s">
        <v>1225</v>
      </c>
      <c r="K59" s="19"/>
      <c r="L59" s="464">
        <v>254.6</v>
      </c>
      <c r="M59" s="247"/>
      <c r="N59" s="247"/>
      <c r="O59" s="247"/>
      <c r="P59" s="247"/>
      <c r="Q59" s="247"/>
      <c r="R59" s="247"/>
    </row>
    <row r="60" spans="1:18" s="41" customFormat="1">
      <c r="A60" s="341" t="s">
        <v>101</v>
      </c>
      <c r="B60" s="32">
        <v>44320</v>
      </c>
      <c r="C60" s="32">
        <v>44316</v>
      </c>
      <c r="D60" s="33">
        <v>7102</v>
      </c>
      <c r="E60" s="34" t="s">
        <v>2</v>
      </c>
      <c r="F60" s="33">
        <v>2804</v>
      </c>
      <c r="G60" s="19" t="s">
        <v>1427</v>
      </c>
      <c r="H60" s="19">
        <v>24</v>
      </c>
      <c r="I60" s="35" t="s">
        <v>6</v>
      </c>
      <c r="J60" s="19" t="s">
        <v>1225</v>
      </c>
      <c r="K60" s="19"/>
      <c r="L60" s="464">
        <v>224.8</v>
      </c>
      <c r="M60" s="249"/>
      <c r="N60" s="249"/>
      <c r="O60" s="249"/>
      <c r="P60" s="249"/>
      <c r="Q60" s="249"/>
      <c r="R60" s="249"/>
    </row>
    <row r="61" spans="1:18" s="43" customFormat="1">
      <c r="A61" s="341" t="s">
        <v>247</v>
      </c>
      <c r="B61" s="32">
        <v>44295</v>
      </c>
      <c r="C61" s="32">
        <v>44294</v>
      </c>
      <c r="D61" s="33">
        <v>6914</v>
      </c>
      <c r="E61" s="34" t="s">
        <v>428</v>
      </c>
      <c r="F61" s="33">
        <v>2632</v>
      </c>
      <c r="G61" s="19" t="s">
        <v>94</v>
      </c>
      <c r="H61" s="19">
        <v>10</v>
      </c>
      <c r="I61" s="35" t="s">
        <v>6</v>
      </c>
      <c r="J61" s="19" t="s">
        <v>1225</v>
      </c>
      <c r="K61" s="21"/>
      <c r="L61" s="464">
        <v>990</v>
      </c>
      <c r="M61" s="247"/>
      <c r="N61" s="247"/>
      <c r="O61" s="247"/>
      <c r="P61" s="247"/>
      <c r="Q61" s="247"/>
      <c r="R61" s="247"/>
    </row>
    <row r="62" spans="1:18" s="41" customFormat="1">
      <c r="A62" s="2464">
        <f>SUM(L38:L56)</f>
        <v>6447.23</v>
      </c>
      <c r="B62" s="2465"/>
      <c r="C62" s="2465"/>
      <c r="D62" s="2465"/>
      <c r="E62" s="2465"/>
      <c r="F62" s="2465"/>
      <c r="G62" s="2465"/>
      <c r="H62" s="2465"/>
      <c r="I62" s="2465"/>
      <c r="J62" s="2465"/>
      <c r="K62" s="2465"/>
      <c r="L62" s="2466"/>
      <c r="M62" s="247"/>
      <c r="N62" s="249"/>
      <c r="O62" s="249"/>
      <c r="P62" s="249"/>
      <c r="Q62" s="249"/>
      <c r="R62" s="249"/>
    </row>
    <row r="63" spans="1:18" s="44" customFormat="1" ht="18.75">
      <c r="A63" s="2461" t="s">
        <v>1315</v>
      </c>
      <c r="B63" s="2462"/>
      <c r="C63" s="2462"/>
      <c r="D63" s="2462"/>
      <c r="E63" s="2462"/>
      <c r="F63" s="2462"/>
      <c r="G63" s="2462"/>
      <c r="H63" s="2462"/>
      <c r="I63" s="2462"/>
      <c r="J63" s="2462"/>
      <c r="K63" s="2462"/>
      <c r="L63" s="2463"/>
      <c r="M63" s="246"/>
      <c r="N63" s="246"/>
      <c r="O63" s="246"/>
      <c r="P63" s="246"/>
      <c r="Q63" s="246"/>
      <c r="R63" s="246"/>
    </row>
    <row r="64" spans="1:18" s="42" customFormat="1">
      <c r="A64" s="340" t="s">
        <v>111</v>
      </c>
      <c r="B64" s="48">
        <v>44291</v>
      </c>
      <c r="C64" s="48">
        <v>44300</v>
      </c>
      <c r="D64" s="49">
        <v>6650</v>
      </c>
      <c r="E64" s="40" t="s">
        <v>2</v>
      </c>
      <c r="F64" s="49">
        <v>2691</v>
      </c>
      <c r="G64" s="36" t="s">
        <v>47</v>
      </c>
      <c r="H64" s="36">
        <v>100</v>
      </c>
      <c r="I64" s="45" t="s">
        <v>6</v>
      </c>
      <c r="J64" s="36" t="s">
        <v>1189</v>
      </c>
      <c r="K64" s="717"/>
      <c r="L64" s="459"/>
      <c r="M64" s="80"/>
      <c r="N64" s="80"/>
      <c r="O64" s="80"/>
      <c r="P64" s="80"/>
      <c r="Q64" s="80"/>
      <c r="R64" s="80"/>
    </row>
    <row r="65" spans="1:18" s="42" customFormat="1">
      <c r="A65" s="340" t="s">
        <v>111</v>
      </c>
      <c r="B65" s="48">
        <v>44299</v>
      </c>
      <c r="C65" s="48">
        <v>44299</v>
      </c>
      <c r="D65" s="49">
        <v>6558</v>
      </c>
      <c r="E65" s="40" t="s">
        <v>2</v>
      </c>
      <c r="F65" s="49">
        <v>2691</v>
      </c>
      <c r="G65" s="36" t="s">
        <v>47</v>
      </c>
      <c r="H65" s="36">
        <v>20</v>
      </c>
      <c r="I65" s="45" t="s">
        <v>6</v>
      </c>
      <c r="J65" s="36" t="s">
        <v>1189</v>
      </c>
      <c r="K65" s="50"/>
      <c r="L65" s="459"/>
      <c r="M65" s="80"/>
      <c r="N65" s="80"/>
      <c r="O65" s="80"/>
      <c r="P65" s="80"/>
      <c r="Q65" s="80"/>
      <c r="R65" s="80"/>
    </row>
    <row r="66" spans="1:18" s="684" customFormat="1">
      <c r="A66" s="340" t="s">
        <v>383</v>
      </c>
      <c r="B66" s="48">
        <v>44321</v>
      </c>
      <c r="C66" s="48">
        <v>44292</v>
      </c>
      <c r="D66" s="49">
        <v>6337</v>
      </c>
      <c r="E66" s="40" t="s">
        <v>428</v>
      </c>
      <c r="F66" s="49">
        <v>3416</v>
      </c>
      <c r="G66" s="36" t="s">
        <v>21</v>
      </c>
      <c r="H66" s="36">
        <v>20</v>
      </c>
      <c r="I66" s="45" t="s">
        <v>6</v>
      </c>
      <c r="J66" s="36" t="s">
        <v>97</v>
      </c>
      <c r="K66" s="717" t="s">
        <v>1236</v>
      </c>
      <c r="L66" s="459">
        <v>1673.4</v>
      </c>
      <c r="M66" s="683"/>
      <c r="N66" s="683"/>
      <c r="O66" s="683"/>
      <c r="P66" s="683"/>
      <c r="Q66" s="683"/>
      <c r="R66" s="683"/>
    </row>
    <row r="67" spans="1:18" s="44" customFormat="1">
      <c r="A67" s="340" t="s">
        <v>1124</v>
      </c>
      <c r="B67" s="48">
        <v>44299</v>
      </c>
      <c r="C67" s="48">
        <v>44291</v>
      </c>
      <c r="D67" s="49">
        <v>6854</v>
      </c>
      <c r="E67" s="40" t="s">
        <v>2</v>
      </c>
      <c r="F67" s="49">
        <v>2740</v>
      </c>
      <c r="G67" s="36" t="s">
        <v>103</v>
      </c>
      <c r="H67" s="36">
        <v>10</v>
      </c>
      <c r="I67" s="45" t="s">
        <v>6</v>
      </c>
      <c r="J67" s="36" t="s">
        <v>97</v>
      </c>
      <c r="K67" s="50"/>
      <c r="L67" s="459"/>
      <c r="M67" s="246"/>
      <c r="N67" s="246"/>
      <c r="O67" s="246"/>
      <c r="P67" s="246"/>
      <c r="Q67" s="246"/>
      <c r="R67" s="246"/>
    </row>
    <row r="68" spans="1:18" s="42" customFormat="1">
      <c r="A68" s="340" t="s">
        <v>1312</v>
      </c>
      <c r="B68" s="48">
        <v>44299</v>
      </c>
      <c r="C68" s="48">
        <v>44291</v>
      </c>
      <c r="D68" s="49">
        <v>6855</v>
      </c>
      <c r="E68" s="40" t="s">
        <v>216</v>
      </c>
      <c r="F68" s="49">
        <v>3590</v>
      </c>
      <c r="G68" s="36" t="s">
        <v>47</v>
      </c>
      <c r="H68" s="36">
        <v>10</v>
      </c>
      <c r="I68" s="45" t="s">
        <v>6</v>
      </c>
      <c r="J68" s="36" t="s">
        <v>97</v>
      </c>
      <c r="K68" s="50"/>
      <c r="L68" s="459">
        <v>494</v>
      </c>
      <c r="M68" s="80"/>
      <c r="N68" s="80"/>
      <c r="O68" s="80"/>
      <c r="P68" s="80"/>
      <c r="Q68" s="80"/>
      <c r="R68" s="80"/>
    </row>
    <row r="69" spans="1:18" s="42" customFormat="1">
      <c r="A69" s="340" t="s">
        <v>368</v>
      </c>
      <c r="B69" s="48">
        <v>44299</v>
      </c>
      <c r="C69" s="48">
        <v>44291</v>
      </c>
      <c r="D69" s="49">
        <v>6859</v>
      </c>
      <c r="E69" s="40" t="s">
        <v>2</v>
      </c>
      <c r="F69" s="49">
        <v>2515</v>
      </c>
      <c r="G69" s="36" t="s">
        <v>35</v>
      </c>
      <c r="H69" s="36">
        <v>10</v>
      </c>
      <c r="I69" s="45" t="s">
        <v>6</v>
      </c>
      <c r="J69" s="36" t="s">
        <v>97</v>
      </c>
      <c r="K69" s="50"/>
      <c r="L69" s="459"/>
      <c r="M69" s="80"/>
      <c r="N69" s="80"/>
      <c r="O69" s="80"/>
      <c r="P69" s="80"/>
      <c r="Q69" s="80"/>
      <c r="R69" s="80"/>
    </row>
    <row r="70" spans="1:18" s="42" customFormat="1">
      <c r="A70" s="340"/>
      <c r="B70" s="48"/>
      <c r="C70" s="48"/>
      <c r="D70" s="49"/>
      <c r="E70" s="40" t="s">
        <v>2</v>
      </c>
      <c r="F70" s="49">
        <v>838</v>
      </c>
      <c r="G70" s="36" t="s">
        <v>5</v>
      </c>
      <c r="H70" s="36">
        <v>5</v>
      </c>
      <c r="I70" s="45" t="s">
        <v>6</v>
      </c>
      <c r="J70" s="36" t="s">
        <v>97</v>
      </c>
      <c r="K70" s="50"/>
      <c r="L70" s="459">
        <v>285</v>
      </c>
      <c r="M70" s="80"/>
      <c r="N70" s="80"/>
      <c r="O70" s="80"/>
      <c r="P70" s="80"/>
      <c r="Q70" s="80"/>
      <c r="R70" s="80"/>
    </row>
    <row r="71" spans="1:18" s="42" customFormat="1">
      <c r="A71" s="340" t="s">
        <v>963</v>
      </c>
      <c r="B71" s="48">
        <v>44299</v>
      </c>
      <c r="C71" s="48">
        <v>44291</v>
      </c>
      <c r="D71" s="49">
        <v>6862</v>
      </c>
      <c r="E71" s="40" t="s">
        <v>2</v>
      </c>
      <c r="F71" s="49">
        <v>1468</v>
      </c>
      <c r="G71" s="36" t="s">
        <v>21</v>
      </c>
      <c r="H71" s="36">
        <v>5</v>
      </c>
      <c r="I71" s="45" t="s">
        <v>6</v>
      </c>
      <c r="J71" s="36" t="s">
        <v>97</v>
      </c>
      <c r="K71" s="50"/>
      <c r="L71" s="459">
        <v>315</v>
      </c>
      <c r="M71" s="80"/>
      <c r="N71" s="80"/>
      <c r="O71" s="80"/>
      <c r="P71" s="80"/>
      <c r="Q71" s="80"/>
      <c r="R71" s="80"/>
    </row>
    <row r="72" spans="1:18" s="44" customFormat="1">
      <c r="A72" s="340" t="s">
        <v>111</v>
      </c>
      <c r="B72" s="48">
        <v>44299</v>
      </c>
      <c r="C72" s="48">
        <v>44291</v>
      </c>
      <c r="D72" s="49">
        <v>6863</v>
      </c>
      <c r="E72" s="40" t="s">
        <v>2</v>
      </c>
      <c r="F72" s="49">
        <v>869</v>
      </c>
      <c r="G72" s="36" t="s">
        <v>16</v>
      </c>
      <c r="H72" s="36">
        <v>100</v>
      </c>
      <c r="I72" s="45" t="s">
        <v>6</v>
      </c>
      <c r="J72" s="36" t="s">
        <v>97</v>
      </c>
      <c r="K72" s="50"/>
      <c r="L72" s="459">
        <v>380</v>
      </c>
      <c r="M72" s="246"/>
      <c r="N72" s="246"/>
      <c r="O72" s="246"/>
      <c r="P72" s="246"/>
      <c r="Q72" s="246"/>
      <c r="R72" s="246"/>
    </row>
    <row r="73" spans="1:18" s="44" customFormat="1">
      <c r="A73" s="340" t="s">
        <v>1313</v>
      </c>
      <c r="B73" s="48">
        <v>44292</v>
      </c>
      <c r="C73" s="48">
        <v>44292</v>
      </c>
      <c r="D73" s="49">
        <v>6868</v>
      </c>
      <c r="E73" s="40" t="s">
        <v>2</v>
      </c>
      <c r="F73" s="49">
        <v>753</v>
      </c>
      <c r="G73" s="36" t="s">
        <v>47</v>
      </c>
      <c r="H73" s="36" t="s">
        <v>882</v>
      </c>
      <c r="I73" s="45" t="s">
        <v>6</v>
      </c>
      <c r="J73" s="36" t="s">
        <v>97</v>
      </c>
      <c r="K73" s="50"/>
      <c r="L73" s="459">
        <v>182.5</v>
      </c>
      <c r="M73" s="246"/>
      <c r="N73" s="246"/>
      <c r="O73" s="246"/>
      <c r="P73" s="246"/>
      <c r="Q73" s="246"/>
      <c r="R73" s="246"/>
    </row>
    <row r="74" spans="1:18" s="44" customFormat="1">
      <c r="A74" s="340" t="s">
        <v>1314</v>
      </c>
      <c r="B74" s="48">
        <v>44292</v>
      </c>
      <c r="C74" s="48">
        <v>44292</v>
      </c>
      <c r="D74" s="49">
        <v>6869</v>
      </c>
      <c r="E74" s="40" t="s">
        <v>2</v>
      </c>
      <c r="F74" s="49">
        <v>753</v>
      </c>
      <c r="G74" s="36" t="s">
        <v>47</v>
      </c>
      <c r="H74" s="36" t="s">
        <v>1066</v>
      </c>
      <c r="I74" s="45" t="s">
        <v>6</v>
      </c>
      <c r="J74" s="36" t="s">
        <v>97</v>
      </c>
      <c r="K74" s="50"/>
      <c r="L74" s="459">
        <v>122.4</v>
      </c>
      <c r="M74" s="246"/>
      <c r="N74" s="246"/>
      <c r="O74" s="246"/>
      <c r="P74" s="246"/>
      <c r="Q74" s="246"/>
      <c r="R74" s="246"/>
    </row>
    <row r="75" spans="1:18" s="44" customFormat="1">
      <c r="A75" s="340" t="s">
        <v>767</v>
      </c>
      <c r="B75" s="48">
        <v>44300</v>
      </c>
      <c r="C75" s="48">
        <v>44292</v>
      </c>
      <c r="D75" s="49">
        <v>6871</v>
      </c>
      <c r="E75" s="40" t="s">
        <v>7</v>
      </c>
      <c r="F75" s="49">
        <v>2467</v>
      </c>
      <c r="G75" s="36" t="s">
        <v>63</v>
      </c>
      <c r="H75" s="36">
        <v>3</v>
      </c>
      <c r="I75" s="45" t="s">
        <v>6</v>
      </c>
      <c r="J75" s="36" t="s">
        <v>97</v>
      </c>
      <c r="K75" s="50"/>
      <c r="L75" s="459">
        <v>309</v>
      </c>
      <c r="M75" s="246"/>
      <c r="N75" s="246"/>
      <c r="O75" s="246"/>
      <c r="P75" s="246"/>
      <c r="Q75" s="246"/>
      <c r="R75" s="246"/>
    </row>
    <row r="76" spans="1:18" s="44" customFormat="1">
      <c r="A76" s="340" t="s">
        <v>580</v>
      </c>
      <c r="B76" s="48">
        <v>44294</v>
      </c>
      <c r="C76" s="48">
        <v>44292</v>
      </c>
      <c r="D76" s="49">
        <v>6872</v>
      </c>
      <c r="E76" s="40" t="s">
        <v>2</v>
      </c>
      <c r="F76" s="49">
        <v>1397</v>
      </c>
      <c r="G76" s="36" t="s">
        <v>22</v>
      </c>
      <c r="H76" s="36">
        <v>10</v>
      </c>
      <c r="I76" s="45" t="s">
        <v>6</v>
      </c>
      <c r="J76" s="36" t="s">
        <v>97</v>
      </c>
      <c r="K76" s="50"/>
      <c r="L76" s="459">
        <v>225</v>
      </c>
      <c r="M76" s="246"/>
      <c r="N76" s="246"/>
      <c r="O76" s="246"/>
      <c r="P76" s="246"/>
      <c r="Q76" s="246"/>
      <c r="R76" s="246"/>
    </row>
    <row r="77" spans="1:18" s="44" customFormat="1">
      <c r="A77" s="340" t="s">
        <v>1312</v>
      </c>
      <c r="B77" s="48">
        <v>44293</v>
      </c>
      <c r="C77" s="48">
        <v>44292</v>
      </c>
      <c r="D77" s="49">
        <v>6873</v>
      </c>
      <c r="E77" s="40" t="s">
        <v>428</v>
      </c>
      <c r="F77" s="49">
        <v>3594</v>
      </c>
      <c r="G77" s="36" t="s">
        <v>47</v>
      </c>
      <c r="H77" s="36">
        <v>10</v>
      </c>
      <c r="I77" s="45" t="s">
        <v>6</v>
      </c>
      <c r="J77" s="36" t="s">
        <v>97</v>
      </c>
      <c r="K77" s="50"/>
      <c r="L77" s="459">
        <v>494</v>
      </c>
      <c r="M77" s="246"/>
      <c r="N77" s="246"/>
      <c r="O77" s="246"/>
      <c r="P77" s="246"/>
      <c r="Q77" s="246"/>
      <c r="R77" s="246"/>
    </row>
    <row r="78" spans="1:18" s="42" customFormat="1">
      <c r="A78" s="340" t="s">
        <v>174</v>
      </c>
      <c r="B78" s="48">
        <v>44295</v>
      </c>
      <c r="C78" s="48">
        <v>44292</v>
      </c>
      <c r="D78" s="49">
        <v>6876</v>
      </c>
      <c r="E78" s="40" t="s">
        <v>2</v>
      </c>
      <c r="F78" s="49">
        <v>753</v>
      </c>
      <c r="G78" s="36" t="s">
        <v>47</v>
      </c>
      <c r="H78" s="36" t="s">
        <v>882</v>
      </c>
      <c r="I78" s="45" t="s">
        <v>6</v>
      </c>
      <c r="J78" s="36" t="s">
        <v>97</v>
      </c>
      <c r="K78" s="50"/>
      <c r="L78" s="459">
        <v>120</v>
      </c>
      <c r="M78" s="80"/>
      <c r="N78" s="80"/>
      <c r="O78" s="80"/>
      <c r="P78" s="80"/>
      <c r="Q78" s="80"/>
      <c r="R78" s="80"/>
    </row>
    <row r="79" spans="1:18" s="44" customFormat="1">
      <c r="A79" s="340" t="s">
        <v>159</v>
      </c>
      <c r="B79" s="48">
        <v>44301</v>
      </c>
      <c r="C79" s="48">
        <v>44292</v>
      </c>
      <c r="D79" s="49">
        <v>6887</v>
      </c>
      <c r="E79" s="40" t="s">
        <v>2</v>
      </c>
      <c r="F79" s="49">
        <v>838</v>
      </c>
      <c r="G79" s="36" t="s">
        <v>5</v>
      </c>
      <c r="H79" s="36">
        <v>10</v>
      </c>
      <c r="I79" s="45" t="s">
        <v>6</v>
      </c>
      <c r="J79" s="36" t="s">
        <v>97</v>
      </c>
      <c r="K79" s="50"/>
      <c r="L79" s="459">
        <v>280</v>
      </c>
      <c r="M79" s="246"/>
      <c r="N79" s="246"/>
      <c r="O79" s="246"/>
      <c r="P79" s="246"/>
      <c r="Q79" s="246"/>
      <c r="R79" s="246"/>
    </row>
    <row r="80" spans="1:18" s="44" customFormat="1">
      <c r="A80" s="340" t="s">
        <v>110</v>
      </c>
      <c r="B80" s="48">
        <v>44293</v>
      </c>
      <c r="C80" s="48">
        <v>44293</v>
      </c>
      <c r="D80" s="49">
        <v>6891</v>
      </c>
      <c r="E80" s="40" t="s">
        <v>2</v>
      </c>
      <c r="F80" s="49">
        <v>1468</v>
      </c>
      <c r="G80" s="36" t="s">
        <v>21</v>
      </c>
      <c r="H80" s="36">
        <v>10</v>
      </c>
      <c r="I80" s="45" t="s">
        <v>6</v>
      </c>
      <c r="J80" s="36" t="s">
        <v>97</v>
      </c>
      <c r="K80" s="50"/>
      <c r="L80" s="459">
        <v>309</v>
      </c>
      <c r="M80" s="246"/>
      <c r="N80" s="246"/>
      <c r="O80" s="246"/>
      <c r="P80" s="246"/>
      <c r="Q80" s="246"/>
      <c r="R80" s="246"/>
    </row>
    <row r="81" spans="1:18" s="44" customFormat="1">
      <c r="A81" s="340" t="s">
        <v>249</v>
      </c>
      <c r="B81" s="48">
        <v>44302</v>
      </c>
      <c r="C81" s="48">
        <v>44293</v>
      </c>
      <c r="D81" s="49">
        <v>6896</v>
      </c>
      <c r="E81" s="40" t="s">
        <v>2</v>
      </c>
      <c r="F81" s="49">
        <v>3102</v>
      </c>
      <c r="G81" s="36" t="s">
        <v>16</v>
      </c>
      <c r="H81" s="36">
        <v>15</v>
      </c>
      <c r="I81" s="45" t="s">
        <v>6</v>
      </c>
      <c r="J81" s="36" t="s">
        <v>97</v>
      </c>
      <c r="K81" s="50"/>
      <c r="L81" s="459">
        <v>129</v>
      </c>
      <c r="M81" s="246"/>
      <c r="N81" s="246"/>
      <c r="O81" s="246"/>
      <c r="P81" s="246"/>
      <c r="Q81" s="246"/>
      <c r="R81" s="246"/>
    </row>
    <row r="82" spans="1:18" s="43" customFormat="1">
      <c r="A82" s="340"/>
      <c r="B82" s="48"/>
      <c r="C82" s="48"/>
      <c r="D82" s="49"/>
      <c r="E82" s="40"/>
      <c r="F82" s="49">
        <v>3101</v>
      </c>
      <c r="G82" s="36" t="s">
        <v>21</v>
      </c>
      <c r="H82" s="36">
        <v>1</v>
      </c>
      <c r="I82" s="45" t="s">
        <v>6</v>
      </c>
      <c r="J82" s="36" t="s">
        <v>97</v>
      </c>
      <c r="K82" s="21"/>
      <c r="L82" s="459">
        <v>74.5</v>
      </c>
      <c r="M82" s="247"/>
      <c r="N82" s="247"/>
      <c r="O82" s="247"/>
      <c r="P82" s="247"/>
      <c r="Q82" s="247"/>
      <c r="R82" s="247"/>
    </row>
    <row r="83" spans="1:18" s="43" customFormat="1">
      <c r="A83" s="340"/>
      <c r="B83" s="48"/>
      <c r="C83" s="48"/>
      <c r="D83" s="49"/>
      <c r="E83" s="40"/>
      <c r="F83" s="49">
        <v>3189</v>
      </c>
      <c r="G83" s="36" t="s">
        <v>19</v>
      </c>
      <c r="H83" s="36">
        <v>1.5</v>
      </c>
      <c r="I83" s="45" t="s">
        <v>6</v>
      </c>
      <c r="J83" s="36" t="s">
        <v>97</v>
      </c>
      <c r="K83" s="21"/>
      <c r="L83" s="459">
        <v>30.75</v>
      </c>
      <c r="M83" s="247"/>
      <c r="N83" s="247"/>
      <c r="O83" s="247"/>
      <c r="P83" s="247"/>
      <c r="Q83" s="247"/>
      <c r="R83" s="247"/>
    </row>
    <row r="84" spans="1:18" s="43" customFormat="1">
      <c r="A84" s="340" t="s">
        <v>779</v>
      </c>
      <c r="B84" s="48">
        <v>44302</v>
      </c>
      <c r="C84" s="48">
        <v>44293</v>
      </c>
      <c r="D84" s="49">
        <v>6897</v>
      </c>
      <c r="E84" s="40" t="s">
        <v>2</v>
      </c>
      <c r="F84" s="49">
        <v>753</v>
      </c>
      <c r="G84" s="36" t="s">
        <v>47</v>
      </c>
      <c r="H84" s="36">
        <v>20</v>
      </c>
      <c r="I84" s="45" t="s">
        <v>6</v>
      </c>
      <c r="J84" s="36" t="s">
        <v>97</v>
      </c>
      <c r="K84" s="50"/>
      <c r="L84" s="459">
        <v>580</v>
      </c>
      <c r="M84" s="247"/>
      <c r="N84" s="247"/>
      <c r="O84" s="247"/>
      <c r="P84" s="247"/>
      <c r="Q84" s="247"/>
      <c r="R84" s="247"/>
    </row>
    <row r="85" spans="1:18" s="44" customFormat="1">
      <c r="A85" s="340" t="s">
        <v>215</v>
      </c>
      <c r="B85" s="48">
        <v>44294</v>
      </c>
      <c r="C85" s="48">
        <v>44294</v>
      </c>
      <c r="D85" s="49">
        <v>6909</v>
      </c>
      <c r="E85" s="40" t="s">
        <v>2</v>
      </c>
      <c r="F85" s="49">
        <v>1007</v>
      </c>
      <c r="G85" s="36" t="s">
        <v>135</v>
      </c>
      <c r="H85" s="36">
        <v>30</v>
      </c>
      <c r="I85" s="45" t="s">
        <v>6</v>
      </c>
      <c r="J85" s="36" t="s">
        <v>97</v>
      </c>
      <c r="K85" s="50"/>
      <c r="L85" s="459">
        <v>534</v>
      </c>
      <c r="M85" s="246"/>
      <c r="N85" s="246"/>
      <c r="O85" s="246"/>
      <c r="P85" s="246"/>
      <c r="Q85" s="246"/>
      <c r="R85" s="246"/>
    </row>
    <row r="86" spans="1:18" s="44" customFormat="1">
      <c r="A86" s="340" t="s">
        <v>377</v>
      </c>
      <c r="B86" s="48">
        <v>44298</v>
      </c>
      <c r="C86" s="48">
        <v>44294</v>
      </c>
      <c r="D86" s="49">
        <v>6912</v>
      </c>
      <c r="E86" s="40" t="s">
        <v>69</v>
      </c>
      <c r="F86" s="49">
        <v>2576</v>
      </c>
      <c r="G86" s="36" t="s">
        <v>36</v>
      </c>
      <c r="H86" s="36">
        <v>10</v>
      </c>
      <c r="I86" s="45" t="s">
        <v>6</v>
      </c>
      <c r="J86" s="36" t="s">
        <v>97</v>
      </c>
      <c r="K86" s="50"/>
      <c r="L86" s="459"/>
      <c r="M86" s="246"/>
      <c r="N86" s="246"/>
      <c r="O86" s="246"/>
      <c r="P86" s="246"/>
      <c r="Q86" s="246"/>
      <c r="R86" s="246"/>
    </row>
    <row r="87" spans="1:18" s="44" customFormat="1">
      <c r="A87" s="340"/>
      <c r="B87" s="48"/>
      <c r="C87" s="48"/>
      <c r="D87" s="49"/>
      <c r="E87" s="40" t="s">
        <v>785</v>
      </c>
      <c r="F87" s="49">
        <v>2447</v>
      </c>
      <c r="G87" s="36" t="s">
        <v>36</v>
      </c>
      <c r="H87" s="36">
        <v>10</v>
      </c>
      <c r="I87" s="45" t="s">
        <v>6</v>
      </c>
      <c r="J87" s="36" t="s">
        <v>97</v>
      </c>
      <c r="K87" s="50"/>
      <c r="L87" s="459"/>
      <c r="M87" s="246"/>
      <c r="N87" s="246"/>
      <c r="O87" s="246"/>
      <c r="P87" s="246"/>
      <c r="Q87" s="246"/>
      <c r="R87" s="246"/>
    </row>
    <row r="88" spans="1:18" s="44" customFormat="1">
      <c r="A88" s="340"/>
      <c r="B88" s="48"/>
      <c r="C88" s="48"/>
      <c r="D88" s="49"/>
      <c r="E88" s="40" t="s">
        <v>74</v>
      </c>
      <c r="F88" s="49">
        <v>2589</v>
      </c>
      <c r="G88" s="36" t="s">
        <v>36</v>
      </c>
      <c r="H88" s="36">
        <v>10</v>
      </c>
      <c r="I88" s="45" t="s">
        <v>6</v>
      </c>
      <c r="J88" s="36" t="s">
        <v>97</v>
      </c>
      <c r="K88" s="50"/>
      <c r="L88" s="459"/>
      <c r="M88" s="246"/>
      <c r="N88" s="246"/>
      <c r="O88" s="246"/>
      <c r="P88" s="246"/>
      <c r="Q88" s="246"/>
      <c r="R88" s="246"/>
    </row>
    <row r="89" spans="1:18" s="44" customFormat="1">
      <c r="A89" s="340"/>
      <c r="B89" s="48"/>
      <c r="C89" s="48"/>
      <c r="D89" s="49"/>
      <c r="E89" s="40" t="s">
        <v>2</v>
      </c>
      <c r="F89" s="49">
        <v>1545</v>
      </c>
      <c r="G89" s="36" t="s">
        <v>36</v>
      </c>
      <c r="H89" s="36">
        <v>10</v>
      </c>
      <c r="I89" s="45" t="s">
        <v>6</v>
      </c>
      <c r="J89" s="36" t="s">
        <v>97</v>
      </c>
      <c r="K89" s="50"/>
      <c r="L89" s="459"/>
      <c r="M89" s="246"/>
      <c r="N89" s="246"/>
      <c r="O89" s="246"/>
      <c r="P89" s="246"/>
      <c r="Q89" s="246"/>
      <c r="R89" s="246"/>
    </row>
    <row r="90" spans="1:18" s="44" customFormat="1">
      <c r="A90" s="340"/>
      <c r="B90" s="48"/>
      <c r="C90" s="48"/>
      <c r="D90" s="49"/>
      <c r="E90" s="40" t="s">
        <v>80</v>
      </c>
      <c r="F90" s="49">
        <v>2449</v>
      </c>
      <c r="G90" s="36" t="s">
        <v>36</v>
      </c>
      <c r="H90" s="36">
        <v>10</v>
      </c>
      <c r="I90" s="45" t="s">
        <v>6</v>
      </c>
      <c r="J90" s="36" t="s">
        <v>97</v>
      </c>
      <c r="K90" s="50"/>
      <c r="L90" s="459">
        <v>1964</v>
      </c>
      <c r="M90" s="246"/>
      <c r="N90" s="246"/>
      <c r="O90" s="246"/>
      <c r="P90" s="246"/>
      <c r="Q90" s="246"/>
      <c r="R90" s="246"/>
    </row>
    <row r="91" spans="1:18" s="44" customFormat="1">
      <c r="A91" s="340" t="s">
        <v>1359</v>
      </c>
      <c r="B91" s="48">
        <v>44294</v>
      </c>
      <c r="C91" s="48">
        <v>44295</v>
      </c>
      <c r="D91" s="49">
        <v>6913</v>
      </c>
      <c r="E91" s="40" t="s">
        <v>216</v>
      </c>
      <c r="F91" s="49">
        <v>2881</v>
      </c>
      <c r="G91" s="36" t="s">
        <v>19</v>
      </c>
      <c r="H91" s="36">
        <v>52</v>
      </c>
      <c r="I91" s="45" t="s">
        <v>6</v>
      </c>
      <c r="J91" s="36" t="s">
        <v>97</v>
      </c>
      <c r="K91" s="50"/>
      <c r="L91" s="459">
        <v>825</v>
      </c>
      <c r="M91" s="246"/>
      <c r="N91" s="246"/>
      <c r="O91" s="246"/>
      <c r="P91" s="246"/>
      <c r="Q91" s="246"/>
      <c r="R91" s="246"/>
    </row>
    <row r="92" spans="1:18" s="44" customFormat="1">
      <c r="A92" s="340"/>
      <c r="B92" s="48"/>
      <c r="C92" s="48"/>
      <c r="D92" s="49"/>
      <c r="E92" s="40" t="s">
        <v>428</v>
      </c>
      <c r="F92" s="49">
        <v>3596</v>
      </c>
      <c r="G92" s="36" t="s">
        <v>36</v>
      </c>
      <c r="H92" s="36">
        <v>10</v>
      </c>
      <c r="I92" s="45" t="s">
        <v>6</v>
      </c>
      <c r="J92" s="36" t="s">
        <v>97</v>
      </c>
      <c r="K92" s="50"/>
      <c r="L92" s="459">
        <v>720</v>
      </c>
      <c r="M92" s="246"/>
      <c r="N92" s="246"/>
      <c r="O92" s="246"/>
      <c r="P92" s="246"/>
      <c r="Q92" s="246"/>
      <c r="R92" s="246"/>
    </row>
    <row r="93" spans="1:18" s="44" customFormat="1">
      <c r="A93" s="340" t="s">
        <v>101</v>
      </c>
      <c r="B93" s="48">
        <v>44305</v>
      </c>
      <c r="C93" s="48">
        <v>44295</v>
      </c>
      <c r="D93" s="49">
        <v>6916</v>
      </c>
      <c r="E93" s="40" t="s">
        <v>2</v>
      </c>
      <c r="F93" s="49">
        <v>2740</v>
      </c>
      <c r="G93" s="36" t="s">
        <v>103</v>
      </c>
      <c r="H93" s="36">
        <v>6</v>
      </c>
      <c r="I93" s="45" t="s">
        <v>6</v>
      </c>
      <c r="J93" s="36" t="s">
        <v>97</v>
      </c>
      <c r="K93" s="50"/>
      <c r="L93" s="459">
        <v>97.68</v>
      </c>
      <c r="M93" s="246"/>
      <c r="N93" s="246"/>
      <c r="O93" s="246"/>
      <c r="P93" s="246"/>
      <c r="Q93" s="246"/>
      <c r="R93" s="246"/>
    </row>
    <row r="94" spans="1:18" s="44" customFormat="1">
      <c r="A94" s="340" t="s">
        <v>1362</v>
      </c>
      <c r="B94" s="48">
        <v>44215</v>
      </c>
      <c r="C94" s="48">
        <v>44295</v>
      </c>
      <c r="D94" s="49">
        <v>6917</v>
      </c>
      <c r="E94" s="40" t="s">
        <v>428</v>
      </c>
      <c r="F94" s="49">
        <v>3594</v>
      </c>
      <c r="G94" s="36" t="s">
        <v>47</v>
      </c>
      <c r="H94" s="36">
        <v>10</v>
      </c>
      <c r="I94" s="45" t="s">
        <v>6</v>
      </c>
      <c r="J94" s="36" t="s">
        <v>97</v>
      </c>
      <c r="K94" s="50"/>
      <c r="L94" s="459">
        <v>494</v>
      </c>
      <c r="M94" s="246"/>
      <c r="N94" s="246"/>
      <c r="O94" s="246"/>
      <c r="P94" s="246"/>
      <c r="Q94" s="246"/>
      <c r="R94" s="246"/>
    </row>
    <row r="95" spans="1:18" s="44" customFormat="1">
      <c r="A95" s="340" t="s">
        <v>1058</v>
      </c>
      <c r="B95" s="48">
        <v>44298</v>
      </c>
      <c r="C95" s="48">
        <v>44295</v>
      </c>
      <c r="D95" s="49">
        <v>6921</v>
      </c>
      <c r="E95" s="40" t="s">
        <v>428</v>
      </c>
      <c r="F95" s="49">
        <v>2560</v>
      </c>
      <c r="G95" s="36" t="s">
        <v>5</v>
      </c>
      <c r="H95" s="36">
        <v>3</v>
      </c>
      <c r="I95" s="45" t="s">
        <v>6</v>
      </c>
      <c r="J95" s="36" t="s">
        <v>97</v>
      </c>
      <c r="K95" s="50"/>
      <c r="L95" s="459">
        <v>135.6</v>
      </c>
      <c r="M95" s="246"/>
      <c r="N95" s="246"/>
      <c r="O95" s="246"/>
      <c r="P95" s="246"/>
      <c r="Q95" s="246"/>
      <c r="R95" s="246"/>
    </row>
    <row r="96" spans="1:18" s="44" customFormat="1">
      <c r="A96" s="340" t="s">
        <v>1362</v>
      </c>
      <c r="B96" s="48">
        <v>44295</v>
      </c>
      <c r="C96" s="48">
        <v>44295</v>
      </c>
      <c r="D96" s="49">
        <v>6926</v>
      </c>
      <c r="E96" s="40" t="s">
        <v>216</v>
      </c>
      <c r="F96" s="49">
        <v>3581</v>
      </c>
      <c r="G96" s="36" t="s">
        <v>63</v>
      </c>
      <c r="H96" s="36">
        <v>10</v>
      </c>
      <c r="I96" s="45" t="s">
        <v>6</v>
      </c>
      <c r="J96" s="36" t="s">
        <v>97</v>
      </c>
      <c r="K96" s="50"/>
      <c r="L96" s="459">
        <v>580</v>
      </c>
      <c r="M96" s="246"/>
      <c r="N96" s="246"/>
      <c r="O96" s="246"/>
      <c r="P96" s="246"/>
      <c r="Q96" s="246"/>
      <c r="R96" s="246"/>
    </row>
    <row r="97" spans="1:18" s="44" customFormat="1">
      <c r="A97" s="340" t="s">
        <v>1198</v>
      </c>
      <c r="B97" s="48">
        <v>44298</v>
      </c>
      <c r="C97" s="48">
        <v>44298</v>
      </c>
      <c r="D97" s="49">
        <v>6946</v>
      </c>
      <c r="E97" s="40" t="s">
        <v>2</v>
      </c>
      <c r="F97" s="49">
        <v>1397</v>
      </c>
      <c r="G97" s="36" t="s">
        <v>22</v>
      </c>
      <c r="H97" s="36">
        <v>10</v>
      </c>
      <c r="I97" s="45" t="s">
        <v>6</v>
      </c>
      <c r="J97" s="36" t="s">
        <v>97</v>
      </c>
      <c r="K97" s="50"/>
      <c r="L97" s="459">
        <v>145</v>
      </c>
      <c r="M97" s="246"/>
      <c r="N97" s="246"/>
      <c r="O97" s="246"/>
      <c r="P97" s="246"/>
      <c r="Q97" s="246"/>
      <c r="R97" s="246"/>
    </row>
    <row r="98" spans="1:18" s="44" customFormat="1">
      <c r="A98" s="340" t="s">
        <v>973</v>
      </c>
      <c r="B98" s="48">
        <v>44302</v>
      </c>
      <c r="C98" s="48">
        <v>44300</v>
      </c>
      <c r="D98" s="49">
        <v>6950</v>
      </c>
      <c r="E98" s="40" t="s">
        <v>2</v>
      </c>
      <c r="F98" s="49">
        <v>2759</v>
      </c>
      <c r="G98" s="36" t="s">
        <v>170</v>
      </c>
      <c r="H98" s="36">
        <v>21</v>
      </c>
      <c r="I98" s="45" t="s">
        <v>6</v>
      </c>
      <c r="J98" s="36" t="s">
        <v>97</v>
      </c>
      <c r="K98" s="50"/>
      <c r="L98" s="459">
        <v>124.95</v>
      </c>
      <c r="M98" s="246"/>
      <c r="N98" s="246"/>
      <c r="O98" s="246"/>
      <c r="P98" s="246"/>
      <c r="Q98" s="246"/>
      <c r="R98" s="246"/>
    </row>
    <row r="99" spans="1:18" s="44" customFormat="1">
      <c r="A99" s="340" t="s">
        <v>973</v>
      </c>
      <c r="B99" s="48">
        <v>44302</v>
      </c>
      <c r="C99" s="48">
        <v>44300</v>
      </c>
      <c r="D99" s="49">
        <v>6952</v>
      </c>
      <c r="E99" s="40" t="s">
        <v>2</v>
      </c>
      <c r="F99" s="49">
        <v>1468</v>
      </c>
      <c r="G99" s="36" t="s">
        <v>21</v>
      </c>
      <c r="H99" s="36">
        <v>2</v>
      </c>
      <c r="I99" s="45" t="s">
        <v>6</v>
      </c>
      <c r="J99" s="36" t="s">
        <v>97</v>
      </c>
      <c r="K99" s="50"/>
      <c r="L99" s="459">
        <v>61.2</v>
      </c>
      <c r="M99" s="246"/>
      <c r="N99" s="246"/>
      <c r="O99" s="246"/>
      <c r="P99" s="246"/>
      <c r="Q99" s="246"/>
      <c r="R99" s="246"/>
    </row>
    <row r="100" spans="1:18" s="44" customFormat="1">
      <c r="A100" s="340" t="s">
        <v>973</v>
      </c>
      <c r="B100" s="48">
        <v>44302</v>
      </c>
      <c r="C100" s="48">
        <v>44300</v>
      </c>
      <c r="D100" s="49">
        <v>6954</v>
      </c>
      <c r="E100" s="40" t="s">
        <v>2</v>
      </c>
      <c r="F100" s="49">
        <v>2759</v>
      </c>
      <c r="G100" s="36" t="s">
        <v>170</v>
      </c>
      <c r="H100" s="36">
        <v>9</v>
      </c>
      <c r="I100" s="45" t="s">
        <v>6</v>
      </c>
      <c r="J100" s="36" t="s">
        <v>97</v>
      </c>
      <c r="K100" s="50"/>
      <c r="L100" s="459">
        <v>53.55</v>
      </c>
      <c r="M100" s="246"/>
      <c r="N100" s="246"/>
      <c r="O100" s="246"/>
      <c r="P100" s="246"/>
      <c r="Q100" s="246"/>
      <c r="R100" s="246"/>
    </row>
    <row r="101" spans="1:18" s="44" customFormat="1">
      <c r="A101" s="340" t="s">
        <v>1386</v>
      </c>
      <c r="B101" s="48">
        <v>44300</v>
      </c>
      <c r="C101" s="48">
        <v>44300</v>
      </c>
      <c r="D101" s="49">
        <v>6941</v>
      </c>
      <c r="E101" s="40" t="s">
        <v>2</v>
      </c>
      <c r="F101" s="49">
        <v>818</v>
      </c>
      <c r="G101" s="36" t="s">
        <v>31</v>
      </c>
      <c r="H101" s="36">
        <v>20</v>
      </c>
      <c r="I101" s="45" t="s">
        <v>6</v>
      </c>
      <c r="J101" s="36" t="s">
        <v>97</v>
      </c>
      <c r="K101" s="50"/>
      <c r="L101" s="459">
        <v>362.71</v>
      </c>
      <c r="M101" s="246"/>
      <c r="N101" s="246"/>
      <c r="O101" s="246"/>
      <c r="P101" s="246"/>
      <c r="Q101" s="246"/>
      <c r="R101" s="246"/>
    </row>
    <row r="102" spans="1:18" s="44" customFormat="1">
      <c r="A102" s="340" t="s">
        <v>1387</v>
      </c>
      <c r="B102" s="48">
        <v>44301</v>
      </c>
      <c r="C102" s="48">
        <v>44300</v>
      </c>
      <c r="D102" s="49">
        <v>6958</v>
      </c>
      <c r="E102" s="40" t="s">
        <v>2</v>
      </c>
      <c r="F102" s="49">
        <v>951</v>
      </c>
      <c r="G102" s="36" t="s">
        <v>58</v>
      </c>
      <c r="H102" s="36">
        <v>8</v>
      </c>
      <c r="I102" s="45" t="s">
        <v>6</v>
      </c>
      <c r="J102" s="36" t="s">
        <v>97</v>
      </c>
      <c r="K102" s="50"/>
      <c r="L102" s="459">
        <v>552</v>
      </c>
      <c r="M102" s="246"/>
      <c r="N102" s="246"/>
      <c r="O102" s="246"/>
      <c r="P102" s="246"/>
      <c r="Q102" s="246"/>
      <c r="R102" s="246"/>
    </row>
    <row r="103" spans="1:18" s="44" customFormat="1">
      <c r="A103" s="340" t="s">
        <v>411</v>
      </c>
      <c r="B103" s="48">
        <v>44308</v>
      </c>
      <c r="C103" s="48">
        <v>44301</v>
      </c>
      <c r="D103" s="49">
        <v>6955</v>
      </c>
      <c r="E103" s="40" t="s">
        <v>2</v>
      </c>
      <c r="F103" s="49">
        <v>908</v>
      </c>
      <c r="G103" s="36" t="s">
        <v>30</v>
      </c>
      <c r="H103" s="36" t="s">
        <v>840</v>
      </c>
      <c r="I103" s="45" t="s">
        <v>6</v>
      </c>
      <c r="J103" s="36" t="s">
        <v>97</v>
      </c>
      <c r="K103" s="50"/>
      <c r="L103" s="459">
        <v>231</v>
      </c>
      <c r="M103" s="246"/>
      <c r="N103" s="246"/>
      <c r="O103" s="246"/>
      <c r="P103" s="246"/>
      <c r="Q103" s="246"/>
      <c r="R103" s="246"/>
    </row>
    <row r="104" spans="1:18" s="44" customFormat="1">
      <c r="A104" s="340" t="s">
        <v>398</v>
      </c>
      <c r="B104" s="48">
        <v>44305</v>
      </c>
      <c r="C104" s="48">
        <v>44302</v>
      </c>
      <c r="D104" s="49">
        <v>6962</v>
      </c>
      <c r="E104" s="40" t="s">
        <v>40</v>
      </c>
      <c r="F104" s="49">
        <v>2948</v>
      </c>
      <c r="G104" s="36" t="s">
        <v>17</v>
      </c>
      <c r="H104" s="36" t="s">
        <v>840</v>
      </c>
      <c r="I104" s="45" t="s">
        <v>6</v>
      </c>
      <c r="J104" s="36" t="s">
        <v>97</v>
      </c>
      <c r="K104" s="50"/>
      <c r="L104" s="459">
        <v>395</v>
      </c>
      <c r="M104" s="246"/>
      <c r="N104" s="246"/>
      <c r="O104" s="246"/>
      <c r="P104" s="246"/>
      <c r="Q104" s="246"/>
      <c r="R104" s="246"/>
    </row>
    <row r="105" spans="1:18" s="44" customFormat="1">
      <c r="A105" s="340" t="s">
        <v>400</v>
      </c>
      <c r="B105" s="48">
        <v>44299</v>
      </c>
      <c r="C105" s="48">
        <v>44300</v>
      </c>
      <c r="D105" s="49">
        <v>6964</v>
      </c>
      <c r="E105" s="40" t="s">
        <v>81</v>
      </c>
      <c r="F105" s="49">
        <v>3234</v>
      </c>
      <c r="G105" s="36" t="s">
        <v>30</v>
      </c>
      <c r="H105" s="36">
        <v>7</v>
      </c>
      <c r="I105" s="45" t="s">
        <v>6</v>
      </c>
      <c r="J105" s="36" t="s">
        <v>97</v>
      </c>
      <c r="K105" s="50"/>
      <c r="L105" s="459">
        <v>122.5</v>
      </c>
      <c r="M105" s="246"/>
      <c r="N105" s="246"/>
      <c r="O105" s="246"/>
      <c r="P105" s="246"/>
      <c r="Q105" s="246"/>
      <c r="R105" s="246"/>
    </row>
    <row r="106" spans="1:18" s="44" customFormat="1">
      <c r="A106" s="340" t="s">
        <v>1388</v>
      </c>
      <c r="B106" s="48">
        <v>44302</v>
      </c>
      <c r="C106" s="48">
        <v>44301</v>
      </c>
      <c r="D106" s="49">
        <v>6972</v>
      </c>
      <c r="E106" s="40" t="s">
        <v>428</v>
      </c>
      <c r="F106" s="49">
        <v>3096</v>
      </c>
      <c r="G106" s="36" t="s">
        <v>47</v>
      </c>
      <c r="H106" s="36">
        <v>5</v>
      </c>
      <c r="I106" s="45" t="s">
        <v>6</v>
      </c>
      <c r="J106" s="36" t="s">
        <v>97</v>
      </c>
      <c r="K106" s="50"/>
      <c r="L106" s="459">
        <v>230</v>
      </c>
      <c r="M106" s="246"/>
      <c r="N106" s="246"/>
      <c r="O106" s="246"/>
      <c r="P106" s="246"/>
      <c r="Q106" s="246"/>
      <c r="R106" s="246"/>
    </row>
    <row r="107" spans="1:18" s="44" customFormat="1">
      <c r="A107" s="340" t="s">
        <v>1393</v>
      </c>
      <c r="B107" s="48">
        <v>44308</v>
      </c>
      <c r="C107" s="48">
        <v>44302</v>
      </c>
      <c r="D107" s="49">
        <v>6968</v>
      </c>
      <c r="E107" s="40" t="s">
        <v>216</v>
      </c>
      <c r="F107" s="49">
        <v>3459</v>
      </c>
      <c r="G107" s="36" t="s">
        <v>32</v>
      </c>
      <c r="H107" s="36">
        <v>10</v>
      </c>
      <c r="I107" s="45" t="s">
        <v>6</v>
      </c>
      <c r="J107" s="36" t="s">
        <v>97</v>
      </c>
      <c r="K107" s="50" t="s">
        <v>834</v>
      </c>
      <c r="L107" s="459">
        <v>237.5</v>
      </c>
      <c r="M107" s="246"/>
      <c r="N107" s="246"/>
      <c r="O107" s="246"/>
      <c r="P107" s="246"/>
      <c r="Q107" s="246"/>
      <c r="R107" s="246"/>
    </row>
    <row r="108" spans="1:18" s="44" customFormat="1">
      <c r="A108" s="340" t="s">
        <v>130</v>
      </c>
      <c r="B108" s="48">
        <v>44306</v>
      </c>
      <c r="C108" s="48">
        <v>44301</v>
      </c>
      <c r="D108" s="49">
        <v>6967</v>
      </c>
      <c r="E108" s="40" t="s">
        <v>2</v>
      </c>
      <c r="F108" s="49">
        <v>616</v>
      </c>
      <c r="G108" s="36" t="s">
        <v>75</v>
      </c>
      <c r="H108" s="36">
        <v>30</v>
      </c>
      <c r="I108" s="45" t="s">
        <v>6</v>
      </c>
      <c r="J108" s="36" t="s">
        <v>97</v>
      </c>
      <c r="K108" s="50"/>
      <c r="L108" s="459">
        <v>375</v>
      </c>
      <c r="M108" s="246"/>
      <c r="N108" s="246"/>
      <c r="O108" s="246"/>
      <c r="P108" s="246"/>
      <c r="Q108" s="246"/>
      <c r="R108" s="246"/>
    </row>
    <row r="109" spans="1:18" s="44" customFormat="1">
      <c r="A109" s="340" t="s">
        <v>580</v>
      </c>
      <c r="B109" s="48">
        <v>44306</v>
      </c>
      <c r="C109" s="48">
        <v>44300</v>
      </c>
      <c r="D109" s="49">
        <v>6980</v>
      </c>
      <c r="E109" s="40" t="s">
        <v>2</v>
      </c>
      <c r="F109" s="49">
        <v>3605</v>
      </c>
      <c r="G109" s="36" t="s">
        <v>21</v>
      </c>
      <c r="H109" s="36" t="s">
        <v>849</v>
      </c>
      <c r="I109" s="45" t="s">
        <v>6</v>
      </c>
      <c r="J109" s="36" t="s">
        <v>97</v>
      </c>
      <c r="K109" s="50"/>
      <c r="L109" s="459">
        <v>266.25</v>
      </c>
      <c r="M109" s="246"/>
      <c r="N109" s="246"/>
      <c r="O109" s="246"/>
      <c r="P109" s="246"/>
      <c r="Q109" s="246"/>
      <c r="R109" s="246"/>
    </row>
    <row r="110" spans="1:18" s="44" customFormat="1">
      <c r="A110" s="340" t="s">
        <v>368</v>
      </c>
      <c r="B110" s="48">
        <v>44308</v>
      </c>
      <c r="C110" s="48">
        <v>44301</v>
      </c>
      <c r="D110" s="49">
        <v>6983</v>
      </c>
      <c r="E110" s="40" t="s">
        <v>2</v>
      </c>
      <c r="F110" s="49">
        <v>838</v>
      </c>
      <c r="G110" s="36" t="s">
        <v>5</v>
      </c>
      <c r="H110" s="36">
        <v>4</v>
      </c>
      <c r="I110" s="45" t="s">
        <v>6</v>
      </c>
      <c r="J110" s="36" t="s">
        <v>97</v>
      </c>
      <c r="K110" s="50"/>
      <c r="L110" s="459">
        <v>96</v>
      </c>
      <c r="M110" s="246"/>
      <c r="N110" s="246"/>
      <c r="O110" s="246"/>
      <c r="P110" s="246"/>
      <c r="Q110" s="246"/>
      <c r="R110" s="246"/>
    </row>
    <row r="111" spans="1:18" s="44" customFormat="1">
      <c r="A111" s="340" t="s">
        <v>163</v>
      </c>
      <c r="B111" s="48">
        <v>44308</v>
      </c>
      <c r="C111" s="48">
        <v>44301</v>
      </c>
      <c r="D111" s="49">
        <v>6986</v>
      </c>
      <c r="E111" s="40" t="s">
        <v>2</v>
      </c>
      <c r="F111" s="49">
        <v>838</v>
      </c>
      <c r="G111" s="36" t="s">
        <v>5</v>
      </c>
      <c r="H111" s="36">
        <v>6</v>
      </c>
      <c r="I111" s="45" t="s">
        <v>6</v>
      </c>
      <c r="J111" s="36" t="s">
        <v>97</v>
      </c>
      <c r="K111" s="50"/>
      <c r="L111" s="459">
        <v>180</v>
      </c>
      <c r="M111" s="246"/>
      <c r="N111" s="246"/>
      <c r="O111" s="246"/>
      <c r="P111" s="246"/>
      <c r="Q111" s="246"/>
      <c r="R111" s="246"/>
    </row>
    <row r="112" spans="1:18" s="44" customFormat="1">
      <c r="A112" s="340" t="s">
        <v>973</v>
      </c>
      <c r="B112" s="48">
        <v>44305</v>
      </c>
      <c r="C112" s="48">
        <v>44302</v>
      </c>
      <c r="D112" s="49">
        <v>7000</v>
      </c>
      <c r="E112" s="40" t="s">
        <v>2</v>
      </c>
      <c r="F112" s="49">
        <v>822</v>
      </c>
      <c r="G112" s="36" t="s">
        <v>19</v>
      </c>
      <c r="H112" s="36">
        <v>18</v>
      </c>
      <c r="I112" s="45" t="s">
        <v>6</v>
      </c>
      <c r="J112" s="36" t="s">
        <v>97</v>
      </c>
      <c r="K112" s="50"/>
      <c r="L112" s="459">
        <v>210</v>
      </c>
      <c r="M112" s="246"/>
      <c r="N112" s="246"/>
      <c r="O112" s="246"/>
      <c r="P112" s="246"/>
      <c r="Q112" s="246"/>
      <c r="R112" s="246"/>
    </row>
    <row r="113" spans="1:18" s="44" customFormat="1">
      <c r="A113" s="340"/>
      <c r="B113" s="48"/>
      <c r="C113" s="48"/>
      <c r="D113" s="49"/>
      <c r="E113" s="40"/>
      <c r="F113" s="49">
        <v>1614</v>
      </c>
      <c r="G113" s="36" t="s">
        <v>52</v>
      </c>
      <c r="H113" s="36">
        <v>10</v>
      </c>
      <c r="I113" s="45" t="s">
        <v>6</v>
      </c>
      <c r="J113" s="36" t="s">
        <v>97</v>
      </c>
      <c r="K113" s="50"/>
      <c r="L113" s="459">
        <v>82</v>
      </c>
      <c r="M113" s="246"/>
      <c r="N113" s="246"/>
      <c r="O113" s="246"/>
      <c r="P113" s="246"/>
      <c r="Q113" s="246"/>
      <c r="R113" s="246"/>
    </row>
    <row r="114" spans="1:18" s="44" customFormat="1">
      <c r="A114" s="340" t="s">
        <v>871</v>
      </c>
      <c r="B114" s="48">
        <v>44305</v>
      </c>
      <c r="C114" s="48">
        <v>44302</v>
      </c>
      <c r="D114" s="49">
        <v>6990</v>
      </c>
      <c r="E114" s="40" t="s">
        <v>2</v>
      </c>
      <c r="F114" s="49">
        <v>950</v>
      </c>
      <c r="G114" s="36" t="s">
        <v>770</v>
      </c>
      <c r="H114" s="36">
        <v>17</v>
      </c>
      <c r="I114" s="45" t="s">
        <v>6</v>
      </c>
      <c r="J114" s="36" t="s">
        <v>97</v>
      </c>
      <c r="K114" s="50" t="s">
        <v>1394</v>
      </c>
      <c r="L114" s="459">
        <v>765</v>
      </c>
      <c r="M114" s="246"/>
      <c r="N114" s="246"/>
      <c r="O114" s="246"/>
      <c r="P114" s="246"/>
      <c r="Q114" s="246"/>
      <c r="R114" s="246"/>
    </row>
    <row r="115" spans="1:18" s="44" customFormat="1">
      <c r="A115" s="340" t="s">
        <v>794</v>
      </c>
      <c r="B115" s="48">
        <v>44305</v>
      </c>
      <c r="C115" s="48">
        <v>44302</v>
      </c>
      <c r="D115" s="49">
        <v>7006</v>
      </c>
      <c r="E115" s="40" t="s">
        <v>7</v>
      </c>
      <c r="F115" s="49">
        <v>3334</v>
      </c>
      <c r="G115" s="36" t="s">
        <v>505</v>
      </c>
      <c r="H115" s="36">
        <v>60</v>
      </c>
      <c r="I115" s="45" t="s">
        <v>6</v>
      </c>
      <c r="J115" s="36" t="s">
        <v>97</v>
      </c>
      <c r="K115" s="50"/>
      <c r="L115" s="459">
        <v>325</v>
      </c>
      <c r="M115" s="246"/>
      <c r="N115" s="246"/>
      <c r="O115" s="246"/>
      <c r="P115" s="246"/>
      <c r="Q115" s="246"/>
      <c r="R115" s="246"/>
    </row>
    <row r="116" spans="1:18" s="44" customFormat="1">
      <c r="A116" s="340" t="s">
        <v>1312</v>
      </c>
      <c r="B116" s="48">
        <v>44314</v>
      </c>
      <c r="C116" s="48">
        <v>44305</v>
      </c>
      <c r="D116" s="49">
        <v>7008</v>
      </c>
      <c r="E116" s="40" t="s">
        <v>428</v>
      </c>
      <c r="F116" s="49">
        <v>3594</v>
      </c>
      <c r="G116" s="36" t="s">
        <v>47</v>
      </c>
      <c r="H116" s="36">
        <v>15</v>
      </c>
      <c r="I116" s="45" t="s">
        <v>6</v>
      </c>
      <c r="J116" s="36" t="s">
        <v>97</v>
      </c>
      <c r="K116" s="50"/>
      <c r="L116" s="459">
        <v>741</v>
      </c>
      <c r="M116" s="246"/>
      <c r="N116" s="246"/>
      <c r="O116" s="246"/>
      <c r="P116" s="246"/>
      <c r="Q116" s="246"/>
      <c r="R116" s="246"/>
    </row>
    <row r="117" spans="1:18" s="44" customFormat="1">
      <c r="A117" s="340"/>
      <c r="B117" s="48"/>
      <c r="C117" s="48"/>
      <c r="D117" s="49"/>
      <c r="E117" s="40" t="s">
        <v>216</v>
      </c>
      <c r="F117" s="49">
        <v>3581</v>
      </c>
      <c r="G117" s="36" t="s">
        <v>63</v>
      </c>
      <c r="H117" s="36" t="s">
        <v>1018</v>
      </c>
      <c r="I117" s="45" t="s">
        <v>6</v>
      </c>
      <c r="J117" s="36" t="s">
        <v>97</v>
      </c>
      <c r="K117" s="50"/>
      <c r="L117" s="459">
        <v>203</v>
      </c>
      <c r="M117" s="246"/>
      <c r="N117" s="246"/>
      <c r="O117" s="246"/>
      <c r="P117" s="246"/>
      <c r="Q117" s="246"/>
      <c r="R117" s="246"/>
    </row>
    <row r="118" spans="1:18" s="44" customFormat="1">
      <c r="A118" s="340" t="s">
        <v>1407</v>
      </c>
      <c r="B118" s="48">
        <v>44306</v>
      </c>
      <c r="C118" s="48">
        <v>44306</v>
      </c>
      <c r="D118" s="49">
        <v>7017</v>
      </c>
      <c r="E118" s="40" t="s">
        <v>2</v>
      </c>
      <c r="F118" s="49">
        <v>838</v>
      </c>
      <c r="G118" s="36" t="s">
        <v>5</v>
      </c>
      <c r="H118" s="36">
        <v>20</v>
      </c>
      <c r="I118" s="45" t="s">
        <v>6</v>
      </c>
      <c r="J118" s="36" t="s">
        <v>97</v>
      </c>
      <c r="K118" s="50"/>
      <c r="L118" s="459">
        <v>362.2</v>
      </c>
      <c r="M118" s="246"/>
      <c r="N118" s="246"/>
      <c r="O118" s="246"/>
      <c r="P118" s="246"/>
      <c r="Q118" s="246"/>
      <c r="R118" s="246"/>
    </row>
    <row r="119" spans="1:18" s="44" customFormat="1">
      <c r="A119" s="340" t="s">
        <v>1388</v>
      </c>
      <c r="B119" s="48">
        <v>44308</v>
      </c>
      <c r="C119" s="48">
        <v>44306</v>
      </c>
      <c r="D119" s="49">
        <v>7020</v>
      </c>
      <c r="E119" s="40" t="s">
        <v>428</v>
      </c>
      <c r="F119" s="49">
        <v>3096</v>
      </c>
      <c r="G119" s="36" t="s">
        <v>47</v>
      </c>
      <c r="H119" s="36">
        <v>20</v>
      </c>
      <c r="I119" s="45" t="s">
        <v>6</v>
      </c>
      <c r="J119" s="36" t="s">
        <v>97</v>
      </c>
      <c r="K119" s="50"/>
      <c r="L119" s="459">
        <v>920</v>
      </c>
      <c r="M119" s="246"/>
      <c r="N119" s="246"/>
      <c r="O119" s="246"/>
      <c r="P119" s="246"/>
      <c r="Q119" s="246"/>
      <c r="R119" s="246"/>
    </row>
    <row r="120" spans="1:18" s="44" customFormat="1">
      <c r="A120" s="340" t="s">
        <v>511</v>
      </c>
      <c r="B120" s="48">
        <v>44309</v>
      </c>
      <c r="C120" s="48">
        <v>44306</v>
      </c>
      <c r="D120" s="49">
        <v>7021</v>
      </c>
      <c r="E120" s="40" t="s">
        <v>2</v>
      </c>
      <c r="F120" s="49">
        <v>818</v>
      </c>
      <c r="G120" s="36" t="s">
        <v>31</v>
      </c>
      <c r="H120" s="36">
        <v>10</v>
      </c>
      <c r="I120" s="45" t="s">
        <v>6</v>
      </c>
      <c r="J120" s="36" t="s">
        <v>97</v>
      </c>
      <c r="K120" s="50"/>
      <c r="L120" s="459"/>
      <c r="M120" s="246"/>
      <c r="N120" s="246"/>
      <c r="O120" s="246"/>
      <c r="P120" s="246"/>
      <c r="Q120" s="246"/>
      <c r="R120" s="246"/>
    </row>
    <row r="121" spans="1:18" s="44" customFormat="1">
      <c r="A121" s="340"/>
      <c r="B121" s="48"/>
      <c r="C121" s="48"/>
      <c r="D121" s="49"/>
      <c r="E121" s="40" t="s">
        <v>2</v>
      </c>
      <c r="F121" s="49">
        <v>951</v>
      </c>
      <c r="G121" s="36" t="s">
        <v>58</v>
      </c>
      <c r="H121" s="36">
        <v>1</v>
      </c>
      <c r="I121" s="45" t="s">
        <v>6</v>
      </c>
      <c r="J121" s="36" t="s">
        <v>97</v>
      </c>
      <c r="K121" s="50"/>
      <c r="L121" s="459"/>
      <c r="M121" s="246"/>
      <c r="N121" s="246"/>
      <c r="O121" s="246"/>
      <c r="P121" s="246"/>
      <c r="Q121" s="246"/>
      <c r="R121" s="246"/>
    </row>
    <row r="122" spans="1:18" s="44" customFormat="1">
      <c r="A122" s="340"/>
      <c r="B122" s="48"/>
      <c r="C122" s="48"/>
      <c r="D122" s="49"/>
      <c r="E122" s="40" t="s">
        <v>7</v>
      </c>
      <c r="F122" s="49">
        <v>1095</v>
      </c>
      <c r="G122" s="36" t="s">
        <v>47</v>
      </c>
      <c r="H122" s="36">
        <v>1</v>
      </c>
      <c r="I122" s="45" t="s">
        <v>6</v>
      </c>
      <c r="J122" s="36" t="s">
        <v>97</v>
      </c>
      <c r="K122" s="50"/>
      <c r="L122" s="459">
        <v>367</v>
      </c>
      <c r="M122" s="246"/>
      <c r="N122" s="246"/>
      <c r="O122" s="246"/>
      <c r="P122" s="246"/>
      <c r="Q122" s="246"/>
      <c r="R122" s="246"/>
    </row>
    <row r="123" spans="1:18" s="44" customFormat="1">
      <c r="A123" s="340" t="s">
        <v>1386</v>
      </c>
      <c r="B123" s="48">
        <v>44306</v>
      </c>
      <c r="C123" s="48">
        <v>44306</v>
      </c>
      <c r="D123" s="49">
        <v>7026</v>
      </c>
      <c r="E123" s="40" t="s">
        <v>2</v>
      </c>
      <c r="F123" s="49">
        <v>3615</v>
      </c>
      <c r="G123" s="36" t="s">
        <v>31</v>
      </c>
      <c r="H123" s="36">
        <v>20</v>
      </c>
      <c r="I123" s="45" t="s">
        <v>6</v>
      </c>
      <c r="J123" s="36" t="s">
        <v>97</v>
      </c>
      <c r="K123" s="50"/>
      <c r="L123" s="459">
        <v>381.5</v>
      </c>
      <c r="M123" s="246"/>
      <c r="N123" s="246"/>
      <c r="O123" s="246"/>
      <c r="P123" s="246"/>
      <c r="Q123" s="246"/>
      <c r="R123" s="246"/>
    </row>
    <row r="124" spans="1:18" s="44" customFormat="1">
      <c r="A124" s="340" t="s">
        <v>67</v>
      </c>
      <c r="B124" s="48">
        <v>44309</v>
      </c>
      <c r="C124" s="48">
        <v>44306</v>
      </c>
      <c r="D124" s="49">
        <v>7032</v>
      </c>
      <c r="E124" s="40" t="s">
        <v>2</v>
      </c>
      <c r="F124" s="49">
        <v>1862</v>
      </c>
      <c r="G124" s="36" t="s">
        <v>20</v>
      </c>
      <c r="H124" s="36">
        <v>15</v>
      </c>
      <c r="I124" s="45" t="s">
        <v>6</v>
      </c>
      <c r="J124" s="36" t="s">
        <v>97</v>
      </c>
      <c r="K124" s="50"/>
      <c r="L124" s="459">
        <v>358.5</v>
      </c>
      <c r="M124" s="246"/>
      <c r="N124" s="246"/>
      <c r="O124" s="246"/>
      <c r="P124" s="246"/>
      <c r="Q124" s="246"/>
      <c r="R124" s="246"/>
    </row>
    <row r="125" spans="1:18" s="44" customFormat="1">
      <c r="A125" s="340" t="s">
        <v>580</v>
      </c>
      <c r="B125" s="48">
        <v>44309</v>
      </c>
      <c r="C125" s="48">
        <v>44308</v>
      </c>
      <c r="D125" s="49">
        <v>7033</v>
      </c>
      <c r="E125" s="40" t="s">
        <v>2</v>
      </c>
      <c r="F125" s="49">
        <v>1397</v>
      </c>
      <c r="G125" s="36" t="s">
        <v>22</v>
      </c>
      <c r="H125" s="36">
        <v>15</v>
      </c>
      <c r="I125" s="45" t="s">
        <v>6</v>
      </c>
      <c r="J125" s="36" t="s">
        <v>97</v>
      </c>
      <c r="K125" s="50"/>
      <c r="L125" s="459">
        <v>337.5</v>
      </c>
      <c r="M125" s="246"/>
      <c r="N125" s="246"/>
      <c r="O125" s="246"/>
      <c r="P125" s="246"/>
      <c r="Q125" s="246"/>
      <c r="R125" s="246"/>
    </row>
    <row r="126" spans="1:18" s="44" customFormat="1">
      <c r="A126" s="340" t="s">
        <v>130</v>
      </c>
      <c r="B126" s="48">
        <v>44309</v>
      </c>
      <c r="C126" s="48">
        <v>44308</v>
      </c>
      <c r="D126" s="49">
        <v>7044</v>
      </c>
      <c r="E126" s="40" t="s">
        <v>2</v>
      </c>
      <c r="F126" s="49">
        <v>616</v>
      </c>
      <c r="G126" s="36" t="s">
        <v>75</v>
      </c>
      <c r="H126" s="36">
        <v>30</v>
      </c>
      <c r="I126" s="45" t="s">
        <v>6</v>
      </c>
      <c r="J126" s="36" t="s">
        <v>97</v>
      </c>
      <c r="K126" s="50"/>
      <c r="L126" s="459">
        <v>375</v>
      </c>
      <c r="M126" s="246"/>
      <c r="N126" s="246"/>
      <c r="O126" s="246"/>
      <c r="P126" s="246"/>
      <c r="Q126" s="246"/>
      <c r="R126" s="246"/>
    </row>
    <row r="127" spans="1:18" s="44" customFormat="1">
      <c r="A127" s="340" t="s">
        <v>535</v>
      </c>
      <c r="B127" s="48">
        <v>44315</v>
      </c>
      <c r="C127" s="48"/>
      <c r="D127" s="49">
        <v>7047</v>
      </c>
      <c r="E127" s="40" t="s">
        <v>2</v>
      </c>
      <c r="F127" s="49">
        <v>2760</v>
      </c>
      <c r="G127" s="36" t="s">
        <v>20</v>
      </c>
      <c r="H127" s="36">
        <v>20</v>
      </c>
      <c r="I127" s="45" t="s">
        <v>6</v>
      </c>
      <c r="J127" s="36" t="s">
        <v>97</v>
      </c>
      <c r="K127" s="50"/>
      <c r="L127" s="459">
        <v>546</v>
      </c>
      <c r="M127" s="246"/>
      <c r="N127" s="246"/>
      <c r="O127" s="246"/>
      <c r="P127" s="246"/>
      <c r="Q127" s="246"/>
      <c r="R127" s="246"/>
    </row>
    <row r="128" spans="1:18" s="44" customFormat="1">
      <c r="A128" s="340" t="s">
        <v>1312</v>
      </c>
      <c r="B128" s="48">
        <v>44316</v>
      </c>
      <c r="C128" s="48">
        <v>44309</v>
      </c>
      <c r="D128" s="49">
        <v>7048</v>
      </c>
      <c r="E128" s="40" t="s">
        <v>428</v>
      </c>
      <c r="F128" s="49">
        <v>3594</v>
      </c>
      <c r="G128" s="36" t="s">
        <v>47</v>
      </c>
      <c r="H128" s="36">
        <v>20</v>
      </c>
      <c r="I128" s="45" t="s">
        <v>6</v>
      </c>
      <c r="J128" s="36" t="s">
        <v>97</v>
      </c>
      <c r="K128" s="50"/>
      <c r="L128" s="459">
        <v>988</v>
      </c>
      <c r="M128" s="246"/>
      <c r="N128" s="246"/>
      <c r="O128" s="246"/>
      <c r="P128" s="246"/>
      <c r="Q128" s="246"/>
      <c r="R128" s="246"/>
    </row>
    <row r="129" spans="1:18" s="44" customFormat="1">
      <c r="A129" s="340"/>
      <c r="B129" s="48"/>
      <c r="C129" s="48"/>
      <c r="D129" s="49"/>
      <c r="E129" s="40" t="s">
        <v>216</v>
      </c>
      <c r="F129" s="49">
        <v>3581</v>
      </c>
      <c r="G129" s="36" t="s">
        <v>63</v>
      </c>
      <c r="H129" s="36">
        <v>3</v>
      </c>
      <c r="I129" s="45" t="s">
        <v>6</v>
      </c>
      <c r="J129" s="36" t="s">
        <v>97</v>
      </c>
      <c r="K129" s="50" t="s">
        <v>834</v>
      </c>
      <c r="L129" s="459">
        <v>174</v>
      </c>
      <c r="M129" s="246"/>
      <c r="N129" s="246"/>
      <c r="O129" s="246"/>
      <c r="P129" s="246"/>
      <c r="Q129" s="246"/>
      <c r="R129" s="246"/>
    </row>
    <row r="130" spans="1:18" s="44" customFormat="1">
      <c r="A130" s="340" t="s">
        <v>224</v>
      </c>
      <c r="B130" s="48">
        <v>44314</v>
      </c>
      <c r="C130" s="48">
        <v>44309</v>
      </c>
      <c r="D130" s="49">
        <v>7051</v>
      </c>
      <c r="E130" s="40" t="s">
        <v>2</v>
      </c>
      <c r="F130" s="49">
        <v>838</v>
      </c>
      <c r="G130" s="36" t="s">
        <v>5</v>
      </c>
      <c r="H130" s="36">
        <v>5</v>
      </c>
      <c r="I130" s="45" t="s">
        <v>6</v>
      </c>
      <c r="J130" s="36" t="s">
        <v>97</v>
      </c>
      <c r="K130" s="50"/>
      <c r="L130" s="459">
        <v>140</v>
      </c>
      <c r="M130" s="246"/>
      <c r="N130" s="246"/>
      <c r="O130" s="246"/>
      <c r="P130" s="246"/>
      <c r="Q130" s="246"/>
      <c r="R130" s="246"/>
    </row>
    <row r="131" spans="1:18" s="44" customFormat="1">
      <c r="A131" s="340" t="s">
        <v>580</v>
      </c>
      <c r="B131" s="48">
        <v>2804</v>
      </c>
      <c r="C131" s="48">
        <v>44309</v>
      </c>
      <c r="D131" s="49">
        <v>7033</v>
      </c>
      <c r="E131" s="40" t="s">
        <v>2</v>
      </c>
      <c r="F131" s="49">
        <v>3620</v>
      </c>
      <c r="G131" s="36" t="s">
        <v>22</v>
      </c>
      <c r="H131" s="36">
        <v>15</v>
      </c>
      <c r="I131" s="45" t="s">
        <v>6</v>
      </c>
      <c r="J131" s="36" t="s">
        <v>97</v>
      </c>
      <c r="K131" s="50"/>
      <c r="L131" s="459">
        <v>337.5</v>
      </c>
      <c r="M131" s="246"/>
      <c r="N131" s="246"/>
      <c r="O131" s="246"/>
      <c r="P131" s="246"/>
      <c r="Q131" s="246"/>
      <c r="R131" s="246"/>
    </row>
    <row r="132" spans="1:18" s="42" customFormat="1">
      <c r="A132" s="340" t="s">
        <v>472</v>
      </c>
      <c r="B132" s="48">
        <v>44312</v>
      </c>
      <c r="C132" s="48">
        <v>44312</v>
      </c>
      <c r="D132" s="49">
        <v>7060</v>
      </c>
      <c r="E132" s="40" t="s">
        <v>2</v>
      </c>
      <c r="F132" s="49">
        <v>2039</v>
      </c>
      <c r="G132" s="36" t="s">
        <v>29</v>
      </c>
      <c r="H132" s="36" t="s">
        <v>870</v>
      </c>
      <c r="I132" s="45" t="s">
        <v>6</v>
      </c>
      <c r="J132" s="36" t="s">
        <v>97</v>
      </c>
      <c r="K132" s="50"/>
      <c r="L132" s="459"/>
      <c r="M132" s="80"/>
      <c r="N132" s="80"/>
      <c r="O132" s="80"/>
      <c r="P132" s="80"/>
      <c r="Q132" s="80"/>
      <c r="R132" s="80"/>
    </row>
    <row r="133" spans="1:18" s="42" customFormat="1">
      <c r="A133" s="340"/>
      <c r="B133" s="48">
        <v>44312</v>
      </c>
      <c r="C133" s="48">
        <v>44312</v>
      </c>
      <c r="D133" s="49"/>
      <c r="E133" s="40" t="s">
        <v>7</v>
      </c>
      <c r="F133" s="49">
        <v>2807</v>
      </c>
      <c r="G133" s="36" t="s">
        <v>79</v>
      </c>
      <c r="H133" s="36">
        <v>5</v>
      </c>
      <c r="I133" s="45" t="s">
        <v>6</v>
      </c>
      <c r="J133" s="36" t="s">
        <v>97</v>
      </c>
      <c r="K133" s="50"/>
      <c r="L133" s="459"/>
      <c r="M133" s="80"/>
      <c r="N133" s="80"/>
      <c r="O133" s="80"/>
      <c r="P133" s="80"/>
      <c r="Q133" s="80"/>
      <c r="R133" s="80"/>
    </row>
    <row r="134" spans="1:18" s="44" customFormat="1">
      <c r="A134" s="340" t="s">
        <v>472</v>
      </c>
      <c r="B134" s="48">
        <v>44312</v>
      </c>
      <c r="C134" s="48">
        <v>44312</v>
      </c>
      <c r="D134" s="49">
        <v>7061</v>
      </c>
      <c r="E134" s="40" t="s">
        <v>2</v>
      </c>
      <c r="F134" s="49">
        <v>2039</v>
      </c>
      <c r="G134" s="36" t="s">
        <v>29</v>
      </c>
      <c r="H134" s="36">
        <v>6</v>
      </c>
      <c r="I134" s="45" t="s">
        <v>6</v>
      </c>
      <c r="J134" s="36" t="s">
        <v>97</v>
      </c>
      <c r="K134" s="50"/>
      <c r="L134" s="459"/>
      <c r="M134" s="246"/>
      <c r="N134" s="246"/>
      <c r="O134" s="246"/>
      <c r="P134" s="246"/>
      <c r="Q134" s="246"/>
      <c r="R134" s="246"/>
    </row>
    <row r="135" spans="1:18" s="44" customFormat="1">
      <c r="A135" s="340"/>
      <c r="B135" s="48">
        <v>44312</v>
      </c>
      <c r="C135" s="48">
        <v>44312</v>
      </c>
      <c r="D135" s="49"/>
      <c r="E135" s="40" t="s">
        <v>7</v>
      </c>
      <c r="F135" s="49">
        <v>2807</v>
      </c>
      <c r="G135" s="36" t="s">
        <v>79</v>
      </c>
      <c r="H135" s="47">
        <v>1</v>
      </c>
      <c r="I135" s="45" t="s">
        <v>6</v>
      </c>
      <c r="J135" s="36" t="s">
        <v>97</v>
      </c>
      <c r="K135" s="50"/>
      <c r="L135" s="459"/>
      <c r="M135" s="246"/>
      <c r="N135" s="246"/>
      <c r="O135" s="246"/>
      <c r="P135" s="246"/>
      <c r="Q135" s="246"/>
      <c r="R135" s="246"/>
    </row>
    <row r="136" spans="1:18" s="44" customFormat="1">
      <c r="A136" s="340" t="s">
        <v>253</v>
      </c>
      <c r="B136" s="48">
        <v>44314</v>
      </c>
      <c r="C136" s="48">
        <v>44312</v>
      </c>
      <c r="D136" s="49">
        <v>7066</v>
      </c>
      <c r="E136" s="40" t="s">
        <v>2</v>
      </c>
      <c r="F136" s="49">
        <v>1468</v>
      </c>
      <c r="G136" s="36" t="s">
        <v>21</v>
      </c>
      <c r="H136" s="47">
        <v>20</v>
      </c>
      <c r="I136" s="45" t="s">
        <v>6</v>
      </c>
      <c r="J136" s="36" t="s">
        <v>97</v>
      </c>
      <c r="K136" s="50"/>
      <c r="L136" s="459">
        <v>935.6</v>
      </c>
      <c r="M136" s="246"/>
      <c r="N136" s="246"/>
      <c r="O136" s="246"/>
      <c r="P136" s="246"/>
      <c r="Q136" s="246"/>
      <c r="R136" s="246"/>
    </row>
    <row r="137" spans="1:18" s="44" customFormat="1">
      <c r="A137" s="340" t="s">
        <v>150</v>
      </c>
      <c r="B137" s="48">
        <v>44313</v>
      </c>
      <c r="C137" s="48"/>
      <c r="D137" s="49">
        <v>7070</v>
      </c>
      <c r="E137" s="40" t="s">
        <v>2</v>
      </c>
      <c r="F137" s="49">
        <v>908</v>
      </c>
      <c r="G137" s="36" t="s">
        <v>30</v>
      </c>
      <c r="H137" s="47" t="s">
        <v>982</v>
      </c>
      <c r="I137" s="45" t="s">
        <v>6</v>
      </c>
      <c r="J137" s="36" t="s">
        <v>97</v>
      </c>
      <c r="K137" s="50"/>
      <c r="L137" s="459">
        <v>210</v>
      </c>
      <c r="M137" s="246"/>
      <c r="N137" s="246"/>
      <c r="O137" s="246"/>
      <c r="P137" s="246"/>
      <c r="Q137" s="246"/>
      <c r="R137" s="246"/>
    </row>
    <row r="138" spans="1:18" s="44" customFormat="1">
      <c r="A138" s="340" t="s">
        <v>407</v>
      </c>
      <c r="B138" s="48">
        <v>44313</v>
      </c>
      <c r="C138" s="48">
        <v>44313</v>
      </c>
      <c r="D138" s="49">
        <v>7071</v>
      </c>
      <c r="E138" s="40" t="s">
        <v>2</v>
      </c>
      <c r="F138" s="49">
        <v>753</v>
      </c>
      <c r="G138" s="36" t="s">
        <v>47</v>
      </c>
      <c r="H138" s="47">
        <v>20</v>
      </c>
      <c r="I138" s="45" t="s">
        <v>6</v>
      </c>
      <c r="J138" s="36" t="s">
        <v>97</v>
      </c>
      <c r="K138" s="50"/>
      <c r="L138" s="459">
        <v>572</v>
      </c>
      <c r="M138" s="246"/>
      <c r="N138" s="246"/>
      <c r="O138" s="246"/>
      <c r="P138" s="246"/>
      <c r="Q138" s="246"/>
      <c r="R138" s="246"/>
    </row>
    <row r="139" spans="1:18" s="44" customFormat="1">
      <c r="A139" s="340" t="s">
        <v>1235</v>
      </c>
      <c r="B139" s="48">
        <v>44314</v>
      </c>
      <c r="C139" s="48">
        <v>44313</v>
      </c>
      <c r="D139" s="49">
        <v>7072</v>
      </c>
      <c r="E139" s="40" t="s">
        <v>2</v>
      </c>
      <c r="F139" s="49">
        <v>1106</v>
      </c>
      <c r="G139" s="36" t="s">
        <v>18</v>
      </c>
      <c r="H139" s="47" t="s">
        <v>849</v>
      </c>
      <c r="I139" s="45" t="s">
        <v>6</v>
      </c>
      <c r="J139" s="36" t="s">
        <v>97</v>
      </c>
      <c r="K139" s="50"/>
      <c r="L139" s="459">
        <v>116.25</v>
      </c>
      <c r="M139" s="246"/>
      <c r="N139" s="246"/>
      <c r="O139" s="246"/>
      <c r="P139" s="246"/>
      <c r="Q139" s="246"/>
      <c r="R139" s="246"/>
    </row>
    <row r="140" spans="1:18" s="44" customFormat="1">
      <c r="A140" s="340" t="s">
        <v>215</v>
      </c>
      <c r="B140" s="48">
        <v>44314</v>
      </c>
      <c r="C140" s="48">
        <v>44313</v>
      </c>
      <c r="D140" s="49">
        <v>7076</v>
      </c>
      <c r="E140" s="40" t="s">
        <v>2</v>
      </c>
      <c r="F140" s="49">
        <v>1007</v>
      </c>
      <c r="G140" s="36" t="s">
        <v>135</v>
      </c>
      <c r="H140" s="47">
        <v>10</v>
      </c>
      <c r="I140" s="45" t="s">
        <v>6</v>
      </c>
      <c r="J140" s="36" t="s">
        <v>97</v>
      </c>
      <c r="K140" s="50"/>
      <c r="L140" s="459">
        <v>178</v>
      </c>
      <c r="M140" s="246"/>
      <c r="N140" s="246"/>
      <c r="O140" s="246"/>
      <c r="P140" s="246"/>
      <c r="Q140" s="246"/>
      <c r="R140" s="246"/>
    </row>
    <row r="141" spans="1:18" s="44" customFormat="1">
      <c r="A141" s="340" t="s">
        <v>368</v>
      </c>
      <c r="B141" s="48">
        <v>44314</v>
      </c>
      <c r="C141" s="48">
        <v>44313</v>
      </c>
      <c r="D141" s="49">
        <v>7079</v>
      </c>
      <c r="E141" s="40" t="s">
        <v>2</v>
      </c>
      <c r="F141" s="49">
        <v>838</v>
      </c>
      <c r="G141" s="36" t="s">
        <v>5</v>
      </c>
      <c r="H141" s="47">
        <v>4</v>
      </c>
      <c r="I141" s="45" t="s">
        <v>6</v>
      </c>
      <c r="J141" s="36" t="s">
        <v>97</v>
      </c>
      <c r="K141" s="50"/>
      <c r="L141" s="459">
        <v>112</v>
      </c>
      <c r="M141" s="246"/>
      <c r="N141" s="246"/>
      <c r="O141" s="246"/>
      <c r="P141" s="246"/>
      <c r="Q141" s="246"/>
      <c r="R141" s="246"/>
    </row>
    <row r="142" spans="1:18" s="44" customFormat="1">
      <c r="A142" s="340" t="s">
        <v>141</v>
      </c>
      <c r="B142" s="48">
        <v>44314</v>
      </c>
      <c r="C142" s="48">
        <v>44313</v>
      </c>
      <c r="D142" s="49">
        <v>7081</v>
      </c>
      <c r="E142" s="40" t="s">
        <v>2</v>
      </c>
      <c r="F142" s="49">
        <v>1397</v>
      </c>
      <c r="G142" s="36" t="s">
        <v>22</v>
      </c>
      <c r="H142" s="47" t="s">
        <v>982</v>
      </c>
      <c r="I142" s="45" t="s">
        <v>6</v>
      </c>
      <c r="J142" s="36" t="s">
        <v>97</v>
      </c>
      <c r="K142" s="50"/>
      <c r="L142" s="459">
        <v>144</v>
      </c>
      <c r="M142" s="246"/>
      <c r="N142" s="246"/>
      <c r="O142" s="246"/>
      <c r="P142" s="246"/>
      <c r="Q142" s="246"/>
      <c r="R142" s="246"/>
    </row>
    <row r="143" spans="1:18" s="44" customFormat="1">
      <c r="A143" s="340" t="s">
        <v>1362</v>
      </c>
      <c r="B143" s="48">
        <v>44316</v>
      </c>
      <c r="C143" s="48">
        <v>44316</v>
      </c>
      <c r="D143" s="49">
        <v>7082</v>
      </c>
      <c r="E143" s="40" t="s">
        <v>216</v>
      </c>
      <c r="F143" s="49">
        <v>3624</v>
      </c>
      <c r="G143" s="36" t="s">
        <v>63</v>
      </c>
      <c r="H143" s="47">
        <v>24</v>
      </c>
      <c r="I143" s="45" t="s">
        <v>6</v>
      </c>
      <c r="J143" s="36" t="s">
        <v>97</v>
      </c>
      <c r="K143" s="50" t="s">
        <v>1429</v>
      </c>
      <c r="L143" s="459">
        <v>116</v>
      </c>
      <c r="M143" s="246"/>
      <c r="N143" s="246"/>
      <c r="O143" s="246"/>
      <c r="P143" s="246"/>
      <c r="Q143" s="246"/>
      <c r="R143" s="246"/>
    </row>
    <row r="144" spans="1:18" s="44" customFormat="1">
      <c r="A144" s="340"/>
      <c r="B144" s="48"/>
      <c r="C144" s="48">
        <v>44315</v>
      </c>
      <c r="D144" s="49"/>
      <c r="E144" s="34"/>
      <c r="F144" s="49"/>
      <c r="G144" s="36"/>
      <c r="H144" s="47">
        <v>90</v>
      </c>
      <c r="I144" s="45" t="s">
        <v>6</v>
      </c>
      <c r="J144" s="36" t="s">
        <v>145</v>
      </c>
      <c r="K144" s="50" t="s">
        <v>1429</v>
      </c>
      <c r="L144" s="459"/>
      <c r="M144" s="246"/>
      <c r="N144" s="246"/>
      <c r="O144" s="246"/>
      <c r="P144" s="246"/>
      <c r="Q144" s="246"/>
      <c r="R144" s="246"/>
    </row>
    <row r="145" spans="1:18" s="44" customFormat="1">
      <c r="A145" s="340" t="s">
        <v>68</v>
      </c>
      <c r="B145" s="48">
        <v>44314</v>
      </c>
      <c r="C145" s="48">
        <v>44313</v>
      </c>
      <c r="D145" s="49">
        <v>7085</v>
      </c>
      <c r="E145" s="40" t="s">
        <v>2</v>
      </c>
      <c r="F145" s="49">
        <v>1960</v>
      </c>
      <c r="G145" s="36" t="s">
        <v>13</v>
      </c>
      <c r="H145" s="47">
        <v>18</v>
      </c>
      <c r="I145" s="45" t="s">
        <v>6</v>
      </c>
      <c r="J145" s="36" t="s">
        <v>97</v>
      </c>
      <c r="K145" s="50"/>
      <c r="L145" s="459">
        <v>365.4</v>
      </c>
      <c r="M145" s="246"/>
      <c r="N145" s="246"/>
      <c r="O145" s="246"/>
      <c r="P145" s="246"/>
      <c r="Q145" s="246"/>
      <c r="R145" s="246"/>
    </row>
    <row r="146" spans="1:18" s="44" customFormat="1">
      <c r="A146" s="340" t="s">
        <v>112</v>
      </c>
      <c r="B146" s="48">
        <v>44315</v>
      </c>
      <c r="C146" s="48">
        <v>44314</v>
      </c>
      <c r="D146" s="49">
        <v>7090</v>
      </c>
      <c r="E146" s="40" t="s">
        <v>2</v>
      </c>
      <c r="F146" s="49">
        <v>3633</v>
      </c>
      <c r="G146" s="36" t="s">
        <v>63</v>
      </c>
      <c r="H146" s="47">
        <v>2</v>
      </c>
      <c r="I146" s="45" t="s">
        <v>6</v>
      </c>
      <c r="J146" s="36" t="s">
        <v>97</v>
      </c>
      <c r="K146" s="50"/>
      <c r="L146" s="459">
        <v>105</v>
      </c>
      <c r="M146" s="246"/>
      <c r="N146" s="246"/>
      <c r="O146" s="246"/>
      <c r="P146" s="246"/>
      <c r="Q146" s="246"/>
      <c r="R146" s="246"/>
    </row>
    <row r="147" spans="1:18" s="44" customFormat="1">
      <c r="A147" s="340" t="s">
        <v>1159</v>
      </c>
      <c r="B147" s="48">
        <v>44315</v>
      </c>
      <c r="C147" s="48">
        <v>44314</v>
      </c>
      <c r="D147" s="49">
        <v>7092</v>
      </c>
      <c r="E147" s="40" t="s">
        <v>2</v>
      </c>
      <c r="F147" s="49">
        <v>855</v>
      </c>
      <c r="G147" s="36" t="s">
        <v>38</v>
      </c>
      <c r="H147" s="47">
        <v>5</v>
      </c>
      <c r="I147" s="45" t="s">
        <v>6</v>
      </c>
      <c r="J147" s="36" t="s">
        <v>97</v>
      </c>
      <c r="K147" s="50"/>
      <c r="L147" s="459">
        <v>92.5</v>
      </c>
      <c r="M147" s="246"/>
      <c r="N147" s="246"/>
      <c r="O147" s="246"/>
      <c r="P147" s="246"/>
      <c r="Q147" s="246"/>
      <c r="R147" s="246"/>
    </row>
    <row r="148" spans="1:18" s="44" customFormat="1">
      <c r="A148" s="340"/>
      <c r="B148" s="48"/>
      <c r="C148" s="48"/>
      <c r="D148" s="49"/>
      <c r="E148" s="40" t="s">
        <v>2</v>
      </c>
      <c r="F148" s="49">
        <v>838</v>
      </c>
      <c r="G148" s="36" t="s">
        <v>5</v>
      </c>
      <c r="H148" s="47">
        <v>5</v>
      </c>
      <c r="I148" s="45" t="s">
        <v>6</v>
      </c>
      <c r="J148" s="36" t="s">
        <v>97</v>
      </c>
      <c r="K148" s="50"/>
      <c r="L148" s="459">
        <v>126</v>
      </c>
      <c r="M148" s="246"/>
      <c r="N148" s="246"/>
      <c r="O148" s="246"/>
      <c r="P148" s="246"/>
      <c r="Q148" s="246"/>
      <c r="R148" s="246"/>
    </row>
    <row r="149" spans="1:18" s="44" customFormat="1">
      <c r="A149" s="340" t="s">
        <v>141</v>
      </c>
      <c r="B149" s="48">
        <v>44315</v>
      </c>
      <c r="C149" s="48">
        <v>44314</v>
      </c>
      <c r="D149" s="49">
        <v>7096</v>
      </c>
      <c r="E149" s="40" t="s">
        <v>2</v>
      </c>
      <c r="F149" s="49">
        <v>1397</v>
      </c>
      <c r="G149" s="36" t="s">
        <v>22</v>
      </c>
      <c r="H149" s="47">
        <v>35</v>
      </c>
      <c r="I149" s="45" t="s">
        <v>6</v>
      </c>
      <c r="J149" s="36" t="s">
        <v>97</v>
      </c>
      <c r="K149" s="50"/>
      <c r="L149" s="459">
        <v>315</v>
      </c>
      <c r="M149" s="246"/>
      <c r="N149" s="246"/>
      <c r="O149" s="246"/>
      <c r="P149" s="246"/>
      <c r="Q149" s="246"/>
      <c r="R149" s="246"/>
    </row>
    <row r="150" spans="1:18" s="44" customFormat="1">
      <c r="A150" s="340" t="s">
        <v>175</v>
      </c>
      <c r="B150" s="48">
        <v>44314</v>
      </c>
      <c r="C150" s="48">
        <v>44314</v>
      </c>
      <c r="D150" s="49">
        <v>7098</v>
      </c>
      <c r="E150" s="40" t="s">
        <v>2</v>
      </c>
      <c r="F150" s="49">
        <v>3310</v>
      </c>
      <c r="G150" s="36" t="s">
        <v>4</v>
      </c>
      <c r="H150" s="47" t="s">
        <v>938</v>
      </c>
      <c r="I150" s="45" t="s">
        <v>6</v>
      </c>
      <c r="J150" s="36" t="s">
        <v>97</v>
      </c>
      <c r="K150" s="50"/>
      <c r="L150" s="459">
        <v>1050</v>
      </c>
      <c r="M150" s="246"/>
      <c r="N150" s="246"/>
      <c r="O150" s="246"/>
      <c r="P150" s="246"/>
      <c r="Q150" s="246"/>
      <c r="R150" s="246"/>
    </row>
    <row r="151" spans="1:18" s="42" customFormat="1">
      <c r="A151" s="340" t="s">
        <v>1314</v>
      </c>
      <c r="B151" s="48">
        <v>44316</v>
      </c>
      <c r="C151" s="48">
        <v>44315</v>
      </c>
      <c r="D151" s="49">
        <v>7105</v>
      </c>
      <c r="E151" s="40" t="s">
        <v>2</v>
      </c>
      <c r="F151" s="49">
        <v>753</v>
      </c>
      <c r="G151" s="36" t="s">
        <v>47</v>
      </c>
      <c r="H151" s="47" t="s">
        <v>919</v>
      </c>
      <c r="I151" s="45" t="s">
        <v>6</v>
      </c>
      <c r="J151" s="36" t="s">
        <v>97</v>
      </c>
      <c r="K151" s="50"/>
      <c r="L151" s="459">
        <v>141.6</v>
      </c>
      <c r="M151" s="80"/>
      <c r="N151" s="80"/>
      <c r="O151" s="80"/>
      <c r="P151" s="80"/>
      <c r="Q151" s="80"/>
      <c r="R151" s="80"/>
    </row>
    <row r="152" spans="1:18" s="42" customFormat="1">
      <c r="A152" s="340" t="s">
        <v>1428</v>
      </c>
      <c r="B152" s="48">
        <v>44316</v>
      </c>
      <c r="C152" s="48">
        <v>44316</v>
      </c>
      <c r="D152" s="49">
        <v>7110</v>
      </c>
      <c r="E152" s="40" t="s">
        <v>2</v>
      </c>
      <c r="F152" s="49">
        <v>869</v>
      </c>
      <c r="G152" s="36" t="s">
        <v>16</v>
      </c>
      <c r="H152" s="47">
        <v>50</v>
      </c>
      <c r="I152" s="45" t="s">
        <v>6</v>
      </c>
      <c r="J152" s="36" t="s">
        <v>97</v>
      </c>
      <c r="K152" s="50"/>
      <c r="L152" s="459">
        <v>325</v>
      </c>
      <c r="M152" s="80"/>
      <c r="N152" s="80"/>
      <c r="O152" s="80"/>
      <c r="P152" s="80"/>
      <c r="Q152" s="80"/>
      <c r="R152" s="80"/>
    </row>
    <row r="153" spans="1:18">
      <c r="A153" s="45" t="s">
        <v>112</v>
      </c>
      <c r="B153" s="46">
        <v>44316</v>
      </c>
      <c r="C153" s="46">
        <v>44315</v>
      </c>
      <c r="D153" s="36">
        <v>7090</v>
      </c>
      <c r="E153" s="36" t="s">
        <v>2</v>
      </c>
      <c r="F153" s="36">
        <v>3633</v>
      </c>
      <c r="G153" s="36" t="s">
        <v>63</v>
      </c>
      <c r="H153" s="36">
        <v>2</v>
      </c>
      <c r="I153" s="45" t="s">
        <v>6</v>
      </c>
      <c r="J153" s="36" t="s">
        <v>97</v>
      </c>
      <c r="K153" s="36"/>
      <c r="L153" s="459">
        <v>105</v>
      </c>
    </row>
    <row r="154" spans="1:18" s="15" customFormat="1">
      <c r="A154" s="45" t="s">
        <v>833</v>
      </c>
      <c r="B154" s="46">
        <v>44316</v>
      </c>
      <c r="C154" s="46">
        <v>44316</v>
      </c>
      <c r="D154" s="36">
        <v>7115</v>
      </c>
      <c r="E154" s="36" t="s">
        <v>453</v>
      </c>
      <c r="F154" s="36">
        <v>3635</v>
      </c>
      <c r="G154" s="36" t="s">
        <v>75</v>
      </c>
      <c r="H154" s="36">
        <v>25</v>
      </c>
      <c r="I154" s="45" t="s">
        <v>6</v>
      </c>
      <c r="J154" s="36" t="s">
        <v>97</v>
      </c>
      <c r="K154" s="50"/>
      <c r="L154" s="459"/>
      <c r="M154" s="16"/>
      <c r="N154" s="16"/>
      <c r="O154" s="16"/>
      <c r="P154" s="16"/>
      <c r="Q154" s="16"/>
      <c r="R154" s="16"/>
    </row>
    <row r="155" spans="1:18" s="15" customFormat="1">
      <c r="A155" s="45"/>
      <c r="B155" s="46"/>
      <c r="C155" s="46"/>
      <c r="D155" s="36"/>
      <c r="E155" s="36" t="s">
        <v>1432</v>
      </c>
      <c r="F155" s="36">
        <v>2040</v>
      </c>
      <c r="G155" s="36" t="s">
        <v>75</v>
      </c>
      <c r="H155" s="36">
        <v>25</v>
      </c>
      <c r="I155" s="45" t="s">
        <v>6</v>
      </c>
      <c r="J155" s="36" t="s">
        <v>97</v>
      </c>
      <c r="K155" s="50"/>
      <c r="L155" s="459">
        <v>595</v>
      </c>
      <c r="M155" s="16"/>
      <c r="N155" s="16"/>
      <c r="O155" s="16"/>
      <c r="P155" s="16"/>
      <c r="Q155" s="16"/>
      <c r="R155" s="16"/>
    </row>
    <row r="156" spans="1:18" s="44" customFormat="1">
      <c r="A156" s="340" t="s">
        <v>1312</v>
      </c>
      <c r="B156" s="48">
        <v>44316</v>
      </c>
      <c r="C156" s="48">
        <v>44316</v>
      </c>
      <c r="D156" s="49">
        <v>7116</v>
      </c>
      <c r="E156" s="40" t="s">
        <v>428</v>
      </c>
      <c r="F156" s="49">
        <v>3623</v>
      </c>
      <c r="G156" s="36" t="s">
        <v>47</v>
      </c>
      <c r="H156" s="47">
        <v>20</v>
      </c>
      <c r="I156" s="45" t="s">
        <v>6</v>
      </c>
      <c r="J156" s="36" t="s">
        <v>97</v>
      </c>
      <c r="K156" s="50" t="s">
        <v>1429</v>
      </c>
      <c r="L156" s="459">
        <v>494</v>
      </c>
      <c r="M156" s="246"/>
      <c r="N156" s="246"/>
      <c r="O156" s="246"/>
      <c r="P156" s="246"/>
      <c r="Q156" s="246"/>
      <c r="R156" s="246"/>
    </row>
    <row r="157" spans="1:18" s="42" customFormat="1">
      <c r="A157" s="340" t="s">
        <v>973</v>
      </c>
      <c r="B157" s="48">
        <v>44321</v>
      </c>
      <c r="C157" s="48">
        <v>44316</v>
      </c>
      <c r="D157" s="49">
        <v>7002</v>
      </c>
      <c r="E157" s="40" t="s">
        <v>2</v>
      </c>
      <c r="F157" s="49">
        <v>2186</v>
      </c>
      <c r="G157" s="36" t="s">
        <v>120</v>
      </c>
      <c r="H157" s="36">
        <v>50</v>
      </c>
      <c r="I157" s="45" t="s">
        <v>6</v>
      </c>
      <c r="J157" s="36" t="s">
        <v>97</v>
      </c>
      <c r="K157" s="50"/>
      <c r="L157" s="459">
        <v>725</v>
      </c>
      <c r="M157" s="80"/>
      <c r="N157" s="80"/>
      <c r="O157" s="80"/>
      <c r="P157" s="80"/>
      <c r="Q157" s="80"/>
      <c r="R157" s="80"/>
    </row>
    <row r="158" spans="1:18" s="42" customFormat="1">
      <c r="A158" s="340" t="s">
        <v>82</v>
      </c>
      <c r="B158" s="48">
        <v>44316</v>
      </c>
      <c r="C158" s="48">
        <v>44316</v>
      </c>
      <c r="D158" s="49">
        <v>0</v>
      </c>
      <c r="E158" s="40" t="s">
        <v>2</v>
      </c>
      <c r="F158" s="49">
        <v>1397</v>
      </c>
      <c r="G158" s="36" t="s">
        <v>22</v>
      </c>
      <c r="H158" s="47">
        <v>15</v>
      </c>
      <c r="I158" s="45" t="s">
        <v>6</v>
      </c>
      <c r="J158" s="36" t="s">
        <v>97</v>
      </c>
      <c r="K158" s="50"/>
      <c r="L158" s="459">
        <v>0</v>
      </c>
      <c r="M158" s="80"/>
      <c r="N158" s="80"/>
      <c r="O158" s="80"/>
      <c r="P158" s="80"/>
      <c r="Q158" s="80"/>
      <c r="R158" s="80"/>
    </row>
    <row r="159" spans="1:18" s="684" customFormat="1">
      <c r="A159" s="340" t="s">
        <v>86</v>
      </c>
      <c r="B159" s="48">
        <v>44320</v>
      </c>
      <c r="C159" s="48">
        <v>44316</v>
      </c>
      <c r="D159" s="49">
        <v>7118</v>
      </c>
      <c r="E159" s="40" t="s">
        <v>216</v>
      </c>
      <c r="F159" s="49">
        <v>2244</v>
      </c>
      <c r="G159" s="36" t="s">
        <v>17</v>
      </c>
      <c r="H159" s="36" t="s">
        <v>889</v>
      </c>
      <c r="I159" s="45" t="s">
        <v>6</v>
      </c>
      <c r="J159" s="36" t="s">
        <v>97</v>
      </c>
      <c r="K159" s="717"/>
      <c r="L159" s="459">
        <v>716.1</v>
      </c>
      <c r="M159" s="683"/>
      <c r="N159" s="683"/>
      <c r="O159" s="683"/>
      <c r="P159" s="683"/>
      <c r="Q159" s="683"/>
      <c r="R159" s="683"/>
    </row>
    <row r="160" spans="1:18" s="6" customFormat="1" ht="16.5" thickBot="1">
      <c r="A160" s="37"/>
      <c r="B160"/>
      <c r="C160"/>
      <c r="D160"/>
      <c r="E160"/>
      <c r="F160"/>
      <c r="G160"/>
      <c r="H160"/>
      <c r="I160" s="37"/>
      <c r="J160"/>
      <c r="K160" s="452" t="s">
        <v>438</v>
      </c>
      <c r="L160" s="528">
        <f>SUM(L2:L159)</f>
        <v>50583.26999999999</v>
      </c>
    </row>
    <row r="162" spans="1:2">
      <c r="A162" s="37" t="s">
        <v>1389</v>
      </c>
      <c r="B162" t="s">
        <v>1390</v>
      </c>
    </row>
  </sheetData>
  <mergeCells count="8">
    <mergeCell ref="A2:L2"/>
    <mergeCell ref="A7:L7"/>
    <mergeCell ref="A14:L14"/>
    <mergeCell ref="A63:L63"/>
    <mergeCell ref="A37:L37"/>
    <mergeCell ref="A36:L36"/>
    <mergeCell ref="A13:L13"/>
    <mergeCell ref="A62:L62"/>
  </mergeCells>
  <conditionalFormatting sqref="I64:I159 I3:I6 I15:I35 I8:I12 I1 I38:I61">
    <cfRule type="containsText" dxfId="62" priority="8" operator="containsText" text="OK">
      <formula>NOT(ISERROR(SEARCH("OK",I1)))</formula>
    </cfRule>
  </conditionalFormatting>
  <conditionalFormatting sqref="I66">
    <cfRule type="containsText" dxfId="61" priority="7" operator="containsText" text="OK">
      <formula>NOT(ISERROR(SEARCH("OK",I66)))</formula>
    </cfRule>
  </conditionalFormatting>
  <conditionalFormatting sqref="I159">
    <cfRule type="containsText" dxfId="60" priority="2" operator="containsText" text="OK">
      <formula>NOT(ISERROR(SEARCH("OK",I159)))</formula>
    </cfRule>
  </conditionalFormatting>
  <conditionalFormatting sqref="I159">
    <cfRule type="containsText" dxfId="59" priority="1" operator="containsText" text="OK">
      <formula>NOT(ISERROR(SEARCH("OK",I159)))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7030A0"/>
  </sheetPr>
  <dimension ref="A1:V156"/>
  <sheetViews>
    <sheetView workbookViewId="0"/>
  </sheetViews>
  <sheetFormatPr defaultRowHeight="15"/>
  <cols>
    <col min="1" max="1" width="17.5703125" style="37" bestFit="1" customWidth="1"/>
    <col min="2" max="8" width="12.5703125" customWidth="1"/>
    <col min="9" max="9" width="12.5703125" style="37" customWidth="1"/>
    <col min="10" max="10" width="16.140625" customWidth="1"/>
    <col min="11" max="11" width="12.5703125" customWidth="1"/>
    <col min="12" max="12" width="12.140625" style="528" bestFit="1" customWidth="1"/>
    <col min="13" max="13" width="10.5703125" style="6" bestFit="1" customWidth="1"/>
    <col min="14" max="14" width="11.7109375" style="6" customWidth="1"/>
    <col min="15" max="18" width="9.140625" style="6"/>
  </cols>
  <sheetData>
    <row r="1" spans="1:22">
      <c r="A1" s="27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17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2" s="15" customFormat="1">
      <c r="A2" s="2449" t="s">
        <v>351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</row>
    <row r="3" spans="1:22" s="41" customFormat="1">
      <c r="A3" s="341" t="s">
        <v>137</v>
      </c>
      <c r="B3" s="32">
        <v>44249</v>
      </c>
      <c r="C3" s="32">
        <v>44264</v>
      </c>
      <c r="D3" s="33">
        <v>6349</v>
      </c>
      <c r="E3" s="34" t="s">
        <v>44</v>
      </c>
      <c r="F3" s="33">
        <v>3361</v>
      </c>
      <c r="G3" s="19" t="s">
        <v>219</v>
      </c>
      <c r="H3" s="19">
        <v>60</v>
      </c>
      <c r="I3" s="35" t="s">
        <v>6</v>
      </c>
      <c r="J3" s="19" t="s">
        <v>486</v>
      </c>
      <c r="K3" s="21">
        <v>1634</v>
      </c>
      <c r="L3" s="464">
        <v>1218</v>
      </c>
      <c r="M3" s="249"/>
      <c r="N3" s="16"/>
      <c r="O3" s="16"/>
      <c r="P3" s="16"/>
      <c r="Q3" s="16"/>
      <c r="R3" s="16"/>
      <c r="S3" s="15"/>
      <c r="T3" s="15"/>
      <c r="U3" s="15"/>
      <c r="V3" s="15"/>
    </row>
    <row r="4" spans="1:22" s="41" customFormat="1">
      <c r="A4" s="341"/>
      <c r="B4" s="32"/>
      <c r="C4" s="32">
        <v>44264</v>
      </c>
      <c r="D4" s="33">
        <v>6350</v>
      </c>
      <c r="E4" s="34" t="s">
        <v>44</v>
      </c>
      <c r="F4" s="33">
        <v>3361</v>
      </c>
      <c r="G4" s="19" t="s">
        <v>219</v>
      </c>
      <c r="H4" s="19">
        <v>69</v>
      </c>
      <c r="I4" s="35" t="s">
        <v>6</v>
      </c>
      <c r="J4" s="19"/>
      <c r="K4" s="21"/>
      <c r="L4" s="464">
        <v>1218</v>
      </c>
      <c r="M4" s="249"/>
      <c r="N4" s="16"/>
      <c r="O4" s="16"/>
      <c r="P4" s="16"/>
      <c r="Q4" s="16"/>
      <c r="R4" s="16"/>
      <c r="S4" s="15"/>
      <c r="T4" s="15"/>
      <c r="U4" s="15"/>
      <c r="V4" s="15"/>
    </row>
    <row r="5" spans="1:22" s="41" customFormat="1" ht="15.75" customHeight="1">
      <c r="A5" s="341" t="s">
        <v>137</v>
      </c>
      <c r="B5" s="32">
        <v>44258</v>
      </c>
      <c r="C5" s="32">
        <v>44281</v>
      </c>
      <c r="D5" s="33" t="s">
        <v>1241</v>
      </c>
      <c r="E5" s="34" t="s">
        <v>44</v>
      </c>
      <c r="F5" s="33">
        <v>3361</v>
      </c>
      <c r="G5" s="19" t="s">
        <v>219</v>
      </c>
      <c r="H5" s="19">
        <v>123</v>
      </c>
      <c r="I5" s="35" t="s">
        <v>6</v>
      </c>
      <c r="J5" s="19" t="s">
        <v>486</v>
      </c>
      <c r="K5" s="21">
        <v>1638</v>
      </c>
      <c r="L5" s="464">
        <v>0</v>
      </c>
      <c r="M5" s="249"/>
      <c r="N5" s="16"/>
      <c r="O5" s="16"/>
      <c r="P5" s="16"/>
      <c r="Q5" s="16"/>
      <c r="R5" s="16"/>
      <c r="S5" s="15"/>
      <c r="T5" s="15"/>
      <c r="U5" s="15"/>
      <c r="V5" s="15"/>
    </row>
    <row r="6" spans="1:22" s="15" customFormat="1">
      <c r="A6" s="341" t="s">
        <v>625</v>
      </c>
      <c r="B6" s="32">
        <v>44280</v>
      </c>
      <c r="C6" s="32">
        <v>44281</v>
      </c>
      <c r="D6" s="521">
        <v>6535</v>
      </c>
      <c r="E6" s="34" t="s">
        <v>2</v>
      </c>
      <c r="F6" s="33">
        <v>2263</v>
      </c>
      <c r="G6" s="19" t="s">
        <v>626</v>
      </c>
      <c r="H6" s="20">
        <v>10</v>
      </c>
      <c r="I6" s="35" t="s">
        <v>6</v>
      </c>
      <c r="J6" s="19" t="s">
        <v>486</v>
      </c>
      <c r="K6" s="21">
        <v>1649</v>
      </c>
      <c r="L6" s="464">
        <v>576</v>
      </c>
      <c r="M6" s="16"/>
      <c r="N6" s="16"/>
      <c r="O6" s="16"/>
      <c r="P6" s="16"/>
      <c r="Q6" s="16"/>
      <c r="R6" s="16"/>
    </row>
    <row r="7" spans="1:22" s="43" customFormat="1">
      <c r="A7" s="339"/>
      <c r="B7" s="132"/>
      <c r="C7" s="132"/>
      <c r="D7" s="547"/>
      <c r="E7" s="131"/>
      <c r="F7" s="133"/>
      <c r="G7" s="134"/>
      <c r="H7" s="135"/>
      <c r="I7" s="235"/>
      <c r="J7" s="134"/>
      <c r="K7" s="525"/>
      <c r="L7" s="454"/>
      <c r="M7" s="247"/>
      <c r="N7" s="247"/>
      <c r="O7" s="247"/>
      <c r="P7" s="247"/>
      <c r="Q7" s="247"/>
      <c r="R7" s="247"/>
    </row>
    <row r="8" spans="1:22" s="43" customFormat="1">
      <c r="A8" s="339"/>
      <c r="B8" s="132"/>
      <c r="C8" s="132"/>
      <c r="D8" s="547"/>
      <c r="E8" s="131"/>
      <c r="F8" s="133"/>
      <c r="G8" s="134"/>
      <c r="H8" s="135"/>
      <c r="I8" s="235"/>
      <c r="J8" s="134"/>
      <c r="K8" s="525"/>
      <c r="L8" s="454"/>
      <c r="M8" s="247"/>
      <c r="N8" s="247"/>
      <c r="O8" s="247"/>
      <c r="P8" s="247"/>
      <c r="Q8" s="247"/>
      <c r="R8" s="247"/>
    </row>
    <row r="9" spans="1:22" s="44" customFormat="1">
      <c r="A9" s="2449" t="s">
        <v>1125</v>
      </c>
      <c r="B9" s="2453"/>
      <c r="C9" s="2453"/>
      <c r="D9" s="2453"/>
      <c r="E9" s="2453"/>
      <c r="F9" s="2453"/>
      <c r="G9" s="2453"/>
      <c r="H9" s="2453"/>
      <c r="I9" s="2453"/>
      <c r="J9" s="2453"/>
      <c r="K9" s="2453"/>
      <c r="L9" s="2454"/>
      <c r="M9" s="246"/>
      <c r="N9" s="246"/>
      <c r="O9" s="246"/>
      <c r="P9" s="246"/>
      <c r="Q9" s="246"/>
      <c r="R9" s="246"/>
    </row>
    <row r="10" spans="1:22">
      <c r="A10" s="337"/>
      <c r="B10" s="5"/>
      <c r="C10" s="5"/>
      <c r="D10" s="5"/>
      <c r="E10" s="5"/>
      <c r="F10" s="5"/>
      <c r="G10" s="5"/>
      <c r="H10" s="5"/>
      <c r="I10" s="337"/>
      <c r="J10" s="5"/>
      <c r="K10" s="5"/>
    </row>
    <row r="11" spans="1:22" s="43" customFormat="1">
      <c r="A11" s="339"/>
      <c r="B11" s="132"/>
      <c r="C11" s="132"/>
      <c r="D11" s="133"/>
      <c r="E11" s="131"/>
      <c r="F11" s="133"/>
      <c r="G11" s="134"/>
      <c r="H11" s="135"/>
      <c r="I11" s="235"/>
      <c r="J11" s="134"/>
      <c r="K11" s="525"/>
      <c r="L11" s="454"/>
      <c r="M11" s="247"/>
      <c r="N11" s="247"/>
      <c r="O11" s="247"/>
      <c r="P11" s="247"/>
      <c r="Q11" s="247"/>
      <c r="R11" s="247"/>
    </row>
    <row r="12" spans="1:22" s="43" customFormat="1">
      <c r="A12" s="2449" t="s">
        <v>247</v>
      </c>
      <c r="B12" s="2450"/>
      <c r="C12" s="2450"/>
      <c r="D12" s="2450"/>
      <c r="E12" s="2450"/>
      <c r="F12" s="2450"/>
      <c r="G12" s="2450"/>
      <c r="H12" s="2450"/>
      <c r="I12" s="2450"/>
      <c r="J12" s="2450"/>
      <c r="K12" s="2450"/>
      <c r="L12" s="2451"/>
      <c r="M12" s="247"/>
      <c r="N12" s="247"/>
      <c r="O12" s="247"/>
      <c r="P12" s="247"/>
      <c r="Q12" s="247"/>
      <c r="R12" s="247"/>
    </row>
    <row r="13" spans="1:22" s="43" customFormat="1">
      <c r="A13" s="341" t="s">
        <v>111</v>
      </c>
      <c r="B13" s="32">
        <v>44256</v>
      </c>
      <c r="C13" s="32">
        <v>44270</v>
      </c>
      <c r="D13" s="33">
        <v>6421</v>
      </c>
      <c r="E13" s="34" t="s">
        <v>2</v>
      </c>
      <c r="F13" s="33">
        <v>2691</v>
      </c>
      <c r="G13" s="19" t="s">
        <v>47</v>
      </c>
      <c r="H13" s="20" t="s">
        <v>1287</v>
      </c>
      <c r="I13" s="35" t="s">
        <v>6</v>
      </c>
      <c r="J13" s="19" t="s">
        <v>1266</v>
      </c>
      <c r="K13" s="21">
        <v>1642</v>
      </c>
      <c r="L13" s="464">
        <v>2064</v>
      </c>
      <c r="M13" s="247"/>
      <c r="N13" s="247"/>
      <c r="O13" s="247"/>
      <c r="P13" s="247"/>
      <c r="Q13" s="247"/>
      <c r="R13" s="247"/>
    </row>
    <row r="14" spans="1:22" s="43" customFormat="1">
      <c r="A14" s="341" t="s">
        <v>1035</v>
      </c>
      <c r="B14" s="32">
        <v>44256</v>
      </c>
      <c r="C14" s="32">
        <v>44266</v>
      </c>
      <c r="D14" s="33">
        <v>6561</v>
      </c>
      <c r="E14" s="34" t="s">
        <v>1267</v>
      </c>
      <c r="F14" s="33">
        <v>3540</v>
      </c>
      <c r="G14" s="19" t="s">
        <v>1268</v>
      </c>
      <c r="H14" s="20" t="s">
        <v>923</v>
      </c>
      <c r="I14" s="35" t="s">
        <v>6</v>
      </c>
      <c r="J14" s="19" t="s">
        <v>1266</v>
      </c>
      <c r="K14" s="21">
        <v>1647</v>
      </c>
      <c r="L14" s="464">
        <v>2187.5</v>
      </c>
      <c r="M14" s="247"/>
      <c r="N14" s="247"/>
      <c r="O14" s="247"/>
      <c r="P14" s="247"/>
      <c r="Q14" s="247"/>
      <c r="R14" s="247"/>
    </row>
    <row r="15" spans="1:22" s="43" customFormat="1">
      <c r="A15" s="341" t="s">
        <v>973</v>
      </c>
      <c r="B15" s="32">
        <v>44256</v>
      </c>
      <c r="C15" s="32">
        <v>44263</v>
      </c>
      <c r="D15" s="33">
        <v>6570</v>
      </c>
      <c r="E15" s="34" t="s">
        <v>1267</v>
      </c>
      <c r="F15" s="33">
        <v>3539</v>
      </c>
      <c r="G15" s="19" t="s">
        <v>123</v>
      </c>
      <c r="H15" s="20">
        <v>37.1</v>
      </c>
      <c r="I15" s="35" t="s">
        <v>6</v>
      </c>
      <c r="J15" s="19" t="s">
        <v>1266</v>
      </c>
      <c r="K15" s="21">
        <v>1648</v>
      </c>
      <c r="L15" s="464">
        <v>1800</v>
      </c>
      <c r="M15" s="247"/>
      <c r="N15" s="247"/>
      <c r="O15" s="247"/>
      <c r="P15" s="247"/>
      <c r="Q15" s="247"/>
      <c r="R15" s="247"/>
    </row>
    <row r="16" spans="1:22" s="15" customFormat="1">
      <c r="A16" s="239" t="s">
        <v>160</v>
      </c>
      <c r="B16" s="31">
        <v>44225</v>
      </c>
      <c r="C16" s="31">
        <v>44279</v>
      </c>
      <c r="D16" s="28">
        <v>6098</v>
      </c>
      <c r="E16" s="136" t="s">
        <v>2</v>
      </c>
      <c r="F16" s="28">
        <v>3239</v>
      </c>
      <c r="G16" s="9" t="s">
        <v>120</v>
      </c>
      <c r="H16" s="9" t="s">
        <v>1302</v>
      </c>
      <c r="I16" s="35" t="s">
        <v>6</v>
      </c>
      <c r="J16" s="9" t="s">
        <v>1266</v>
      </c>
      <c r="K16" s="22">
        <v>1652</v>
      </c>
      <c r="L16" s="458">
        <v>79.8</v>
      </c>
      <c r="M16" s="16"/>
      <c r="N16" s="16"/>
      <c r="O16" s="16"/>
      <c r="P16" s="16"/>
      <c r="Q16" s="16"/>
      <c r="R16" s="16"/>
    </row>
    <row r="17" spans="1:18" s="15" customFormat="1">
      <c r="A17" s="239" t="s">
        <v>130</v>
      </c>
      <c r="B17" s="31">
        <v>44263</v>
      </c>
      <c r="C17" s="31">
        <v>44263</v>
      </c>
      <c r="D17" s="28">
        <v>6623</v>
      </c>
      <c r="E17" s="136" t="s">
        <v>1267</v>
      </c>
      <c r="F17" s="28">
        <v>3553</v>
      </c>
      <c r="G17" s="9" t="s">
        <v>1281</v>
      </c>
      <c r="H17" s="12">
        <v>5</v>
      </c>
      <c r="I17" s="25" t="s">
        <v>6</v>
      </c>
      <c r="J17" s="9" t="s">
        <v>1266</v>
      </c>
      <c r="K17" s="22">
        <v>1653</v>
      </c>
      <c r="L17" s="458" t="s">
        <v>607</v>
      </c>
      <c r="M17" s="16"/>
      <c r="N17" s="16"/>
      <c r="O17" s="16"/>
      <c r="P17" s="16"/>
      <c r="Q17" s="16"/>
      <c r="R17" s="16"/>
    </row>
    <row r="18" spans="1:18" s="41" customFormat="1">
      <c r="A18" s="339"/>
      <c r="B18" s="132"/>
      <c r="C18" s="132"/>
      <c r="D18" s="133"/>
      <c r="E18" s="131"/>
      <c r="F18" s="133"/>
      <c r="G18" s="134"/>
      <c r="H18" s="135"/>
      <c r="I18" s="235"/>
      <c r="J18" s="134"/>
      <c r="K18" s="525"/>
      <c r="L18" s="454"/>
      <c r="M18" s="249"/>
      <c r="N18" s="249"/>
      <c r="O18" s="249"/>
      <c r="P18" s="249"/>
      <c r="Q18" s="249"/>
      <c r="R18" s="249"/>
    </row>
    <row r="19" spans="1:18" s="41" customFormat="1">
      <c r="A19" s="2449" t="s">
        <v>1278</v>
      </c>
      <c r="B19" s="2450"/>
      <c r="C19" s="2450"/>
      <c r="D19" s="2450"/>
      <c r="E19" s="2450"/>
      <c r="F19" s="2450"/>
      <c r="G19" s="2450"/>
      <c r="H19" s="2450"/>
      <c r="I19" s="2450"/>
      <c r="J19" s="2450"/>
      <c r="K19" s="2450"/>
      <c r="L19" s="2451"/>
      <c r="M19" s="249"/>
      <c r="N19" s="249"/>
      <c r="O19" s="249"/>
      <c r="P19" s="249"/>
      <c r="Q19" s="249"/>
      <c r="R19" s="249"/>
    </row>
    <row r="20" spans="1:18" s="41" customFormat="1">
      <c r="A20" s="675" t="s">
        <v>1279</v>
      </c>
      <c r="B20" s="676">
        <v>44279</v>
      </c>
      <c r="C20" s="676"/>
      <c r="D20" s="677">
        <v>6526</v>
      </c>
      <c r="E20" s="678" t="s">
        <v>114</v>
      </c>
      <c r="F20" s="677">
        <v>2171</v>
      </c>
      <c r="G20" s="679" t="s">
        <v>1270</v>
      </c>
      <c r="H20" s="685">
        <v>10</v>
      </c>
      <c r="I20" s="680"/>
      <c r="J20" s="679" t="s">
        <v>1278</v>
      </c>
      <c r="K20" s="681">
        <v>1650</v>
      </c>
      <c r="L20" s="682">
        <v>725</v>
      </c>
      <c r="M20" s="249"/>
      <c r="N20" s="249"/>
      <c r="O20" s="249"/>
      <c r="P20" s="249"/>
      <c r="Q20" s="249"/>
      <c r="R20" s="249"/>
    </row>
    <row r="21" spans="1:18" s="41" customFormat="1">
      <c r="A21" s="339"/>
      <c r="B21" s="132"/>
      <c r="C21" s="132"/>
      <c r="D21" s="133"/>
      <c r="E21" s="131"/>
      <c r="F21" s="133"/>
      <c r="G21" s="134"/>
      <c r="H21" s="135"/>
      <c r="I21" s="235"/>
      <c r="J21" s="134"/>
      <c r="K21" s="525"/>
      <c r="L21" s="454"/>
      <c r="M21" s="247"/>
      <c r="N21" s="249"/>
      <c r="O21" s="249"/>
      <c r="P21" s="249"/>
      <c r="Q21" s="249"/>
      <c r="R21" s="249"/>
    </row>
    <row r="22" spans="1:18" s="44" customFormat="1">
      <c r="A22" s="2457" t="s">
        <v>1160</v>
      </c>
      <c r="B22" s="2458"/>
      <c r="C22" s="2458"/>
      <c r="D22" s="2458"/>
      <c r="E22" s="2458"/>
      <c r="F22" s="2458"/>
      <c r="G22" s="2458"/>
      <c r="H22" s="2458"/>
      <c r="I22" s="2458"/>
      <c r="J22" s="2458"/>
      <c r="K22" s="2458"/>
      <c r="L22" s="2459"/>
      <c r="M22" s="246"/>
      <c r="N22" s="246"/>
      <c r="O22" s="246"/>
      <c r="P22" s="246"/>
      <c r="Q22" s="246"/>
      <c r="R22" s="246"/>
    </row>
    <row r="23" spans="1:18" s="42" customFormat="1">
      <c r="A23" s="340" t="s">
        <v>592</v>
      </c>
      <c r="B23" s="48">
        <v>44253</v>
      </c>
      <c r="C23" s="48">
        <v>44271</v>
      </c>
      <c r="D23" s="49">
        <v>6412</v>
      </c>
      <c r="E23" s="40" t="s">
        <v>2</v>
      </c>
      <c r="F23" s="49">
        <v>2825</v>
      </c>
      <c r="G23" s="36" t="s">
        <v>207</v>
      </c>
      <c r="H23" s="36">
        <v>50</v>
      </c>
      <c r="I23" s="45" t="s">
        <v>6</v>
      </c>
      <c r="J23" s="36" t="s">
        <v>97</v>
      </c>
      <c r="K23" s="50" t="s">
        <v>852</v>
      </c>
      <c r="L23" s="459">
        <v>2081</v>
      </c>
      <c r="M23" s="80"/>
      <c r="N23" s="80"/>
      <c r="O23" s="80"/>
      <c r="P23" s="80"/>
      <c r="Q23" s="80"/>
      <c r="R23" s="80"/>
    </row>
    <row r="24" spans="1:18" s="123" customFormat="1">
      <c r="A24" s="654" t="s">
        <v>592</v>
      </c>
      <c r="B24" s="655"/>
      <c r="C24" s="655">
        <v>44258</v>
      </c>
      <c r="D24" s="656"/>
      <c r="E24" s="657"/>
      <c r="F24" s="656"/>
      <c r="G24" s="658" t="s">
        <v>207</v>
      </c>
      <c r="H24" s="674">
        <v>25330</v>
      </c>
      <c r="I24" s="659" t="s">
        <v>6</v>
      </c>
      <c r="J24" s="658" t="s">
        <v>1225</v>
      </c>
      <c r="K24" s="177"/>
      <c r="L24" s="660"/>
      <c r="M24" s="653"/>
      <c r="N24" s="653"/>
      <c r="O24" s="653"/>
      <c r="P24" s="653"/>
      <c r="Q24" s="653"/>
      <c r="R24" s="653"/>
    </row>
    <row r="25" spans="1:18" s="44" customFormat="1">
      <c r="A25" s="340" t="s">
        <v>1242</v>
      </c>
      <c r="B25" s="48">
        <v>44253</v>
      </c>
      <c r="C25" s="48">
        <v>44257</v>
      </c>
      <c r="D25" s="49">
        <v>6499</v>
      </c>
      <c r="E25" s="40" t="s">
        <v>114</v>
      </c>
      <c r="F25" s="49">
        <v>3504</v>
      </c>
      <c r="G25" s="36" t="s">
        <v>200</v>
      </c>
      <c r="H25" s="36">
        <v>20</v>
      </c>
      <c r="I25" s="45" t="s">
        <v>6</v>
      </c>
      <c r="J25" s="36" t="s">
        <v>97</v>
      </c>
      <c r="K25" s="50" t="s">
        <v>834</v>
      </c>
      <c r="L25" s="459">
        <v>800</v>
      </c>
      <c r="M25" s="246"/>
      <c r="N25" s="246"/>
      <c r="O25" s="246"/>
      <c r="P25" s="246"/>
      <c r="Q25" s="246"/>
      <c r="R25" s="246"/>
    </row>
    <row r="26" spans="1:18" s="41" customFormat="1">
      <c r="A26" s="341" t="s">
        <v>101</v>
      </c>
      <c r="B26" s="32">
        <v>44256</v>
      </c>
      <c r="C26" s="32">
        <v>44270</v>
      </c>
      <c r="D26" s="33">
        <v>6480</v>
      </c>
      <c r="E26" s="34" t="s">
        <v>7</v>
      </c>
      <c r="F26" s="33">
        <v>2603</v>
      </c>
      <c r="G26" s="19" t="s">
        <v>102</v>
      </c>
      <c r="H26" s="19">
        <v>64</v>
      </c>
      <c r="I26" s="35" t="s">
        <v>6</v>
      </c>
      <c r="J26" s="19" t="s">
        <v>1225</v>
      </c>
      <c r="K26" s="21"/>
      <c r="L26" s="464"/>
      <c r="M26" s="249"/>
      <c r="N26" s="249"/>
      <c r="O26" s="249"/>
      <c r="P26" s="249"/>
      <c r="Q26" s="249"/>
      <c r="R26" s="249"/>
    </row>
    <row r="27" spans="1:18" s="41" customFormat="1">
      <c r="A27" s="341"/>
      <c r="B27" s="32"/>
      <c r="C27" s="32"/>
      <c r="D27" s="33"/>
      <c r="E27" s="34" t="s">
        <v>2</v>
      </c>
      <c r="F27" s="33">
        <v>2804</v>
      </c>
      <c r="G27" s="19" t="s">
        <v>194</v>
      </c>
      <c r="H27" s="19">
        <v>22</v>
      </c>
      <c r="I27" s="35" t="s">
        <v>6</v>
      </c>
      <c r="J27" s="19" t="s">
        <v>1225</v>
      </c>
      <c r="K27" s="21"/>
      <c r="L27" s="464">
        <v>1677</v>
      </c>
      <c r="M27" s="249"/>
      <c r="N27" s="249"/>
      <c r="O27" s="249"/>
      <c r="P27" s="249"/>
      <c r="Q27" s="249"/>
      <c r="R27" s="249"/>
    </row>
    <row r="28" spans="1:18" s="44" customFormat="1">
      <c r="A28" s="340" t="s">
        <v>767</v>
      </c>
      <c r="B28" s="48">
        <v>44323</v>
      </c>
      <c r="C28" s="48">
        <v>44258</v>
      </c>
      <c r="D28" s="49">
        <v>6305</v>
      </c>
      <c r="E28" s="40" t="s">
        <v>7</v>
      </c>
      <c r="F28" s="49">
        <v>2467</v>
      </c>
      <c r="G28" s="49" t="s">
        <v>63</v>
      </c>
      <c r="H28" s="47">
        <v>3</v>
      </c>
      <c r="I28" s="45" t="s">
        <v>6</v>
      </c>
      <c r="J28" s="36" t="s">
        <v>97</v>
      </c>
      <c r="K28" s="673"/>
      <c r="L28" s="459">
        <v>542.45000000000005</v>
      </c>
      <c r="M28" s="246"/>
      <c r="N28" s="246"/>
      <c r="O28" s="246"/>
      <c r="P28" s="246"/>
      <c r="Q28" s="246"/>
      <c r="R28" s="246"/>
    </row>
    <row r="29" spans="1:18" s="41" customFormat="1">
      <c r="A29" s="341" t="s">
        <v>188</v>
      </c>
      <c r="B29" s="32">
        <v>44259</v>
      </c>
      <c r="C29" s="32">
        <v>44265</v>
      </c>
      <c r="D29" s="33">
        <v>6476</v>
      </c>
      <c r="E29" s="34" t="s">
        <v>2</v>
      </c>
      <c r="F29" s="33">
        <v>2800</v>
      </c>
      <c r="G29" s="19" t="s">
        <v>189</v>
      </c>
      <c r="H29" s="19">
        <v>5</v>
      </c>
      <c r="I29" s="35" t="s">
        <v>6</v>
      </c>
      <c r="J29" s="19" t="s">
        <v>495</v>
      </c>
      <c r="K29" s="21"/>
      <c r="L29" s="464">
        <v>260</v>
      </c>
      <c r="M29" s="249"/>
      <c r="N29" s="249"/>
      <c r="O29" s="249"/>
      <c r="P29" s="249"/>
      <c r="Q29" s="249"/>
      <c r="R29" s="249"/>
    </row>
    <row r="30" spans="1:18" s="43" customFormat="1">
      <c r="A30" s="341" t="s">
        <v>184</v>
      </c>
      <c r="B30" s="32">
        <v>44256</v>
      </c>
      <c r="C30" s="32">
        <v>44266</v>
      </c>
      <c r="D30" s="33">
        <v>6483</v>
      </c>
      <c r="E30" s="34" t="s">
        <v>7</v>
      </c>
      <c r="F30" s="33">
        <v>2798</v>
      </c>
      <c r="G30" s="19" t="s">
        <v>185</v>
      </c>
      <c r="H30" s="19">
        <v>10</v>
      </c>
      <c r="I30" s="35" t="s">
        <v>6</v>
      </c>
      <c r="J30" s="19" t="s">
        <v>749</v>
      </c>
      <c r="K30" s="21"/>
      <c r="L30" s="464">
        <v>227.5</v>
      </c>
      <c r="M30" s="247"/>
      <c r="N30" s="247"/>
      <c r="O30" s="247"/>
      <c r="P30" s="247"/>
      <c r="Q30" s="247"/>
      <c r="R30" s="247"/>
    </row>
    <row r="31" spans="1:18" s="43" customFormat="1">
      <c r="A31" s="341" t="s">
        <v>141</v>
      </c>
      <c r="B31" s="32">
        <v>44257</v>
      </c>
      <c r="C31" s="32">
        <v>44267</v>
      </c>
      <c r="D31" s="33">
        <v>6488</v>
      </c>
      <c r="E31" s="34" t="s">
        <v>2</v>
      </c>
      <c r="F31" s="33">
        <v>3395</v>
      </c>
      <c r="G31" s="19" t="s">
        <v>521</v>
      </c>
      <c r="H31" s="19">
        <v>15</v>
      </c>
      <c r="I31" s="35" t="s">
        <v>6</v>
      </c>
      <c r="J31" s="19" t="s">
        <v>749</v>
      </c>
      <c r="K31" s="21"/>
      <c r="L31" s="464">
        <v>157.5</v>
      </c>
      <c r="M31" s="247"/>
      <c r="N31" s="247"/>
      <c r="O31" s="247"/>
      <c r="P31" s="247"/>
      <c r="Q31" s="247"/>
      <c r="R31" s="247"/>
    </row>
    <row r="32" spans="1:18" s="44" customFormat="1">
      <c r="A32" s="340" t="s">
        <v>794</v>
      </c>
      <c r="B32" s="48">
        <v>44258</v>
      </c>
      <c r="C32" s="48">
        <v>44267</v>
      </c>
      <c r="D32" s="49">
        <v>6508</v>
      </c>
      <c r="E32" s="40" t="s">
        <v>216</v>
      </c>
      <c r="F32" s="49">
        <v>788</v>
      </c>
      <c r="G32" s="36" t="s">
        <v>63</v>
      </c>
      <c r="H32" s="36">
        <v>10</v>
      </c>
      <c r="I32" s="45" t="s">
        <v>6</v>
      </c>
      <c r="J32" s="36" t="s">
        <v>145</v>
      </c>
      <c r="K32" s="50" t="s">
        <v>780</v>
      </c>
      <c r="L32" s="459">
        <v>747</v>
      </c>
      <c r="M32" s="246"/>
      <c r="N32" s="246"/>
      <c r="O32" s="246"/>
      <c r="P32" s="246"/>
      <c r="Q32" s="246"/>
      <c r="R32" s="246"/>
    </row>
    <row r="33" spans="1:18" s="43" customFormat="1">
      <c r="A33" s="341" t="s">
        <v>355</v>
      </c>
      <c r="B33" s="32">
        <v>44258</v>
      </c>
      <c r="C33" s="32">
        <v>44270</v>
      </c>
      <c r="D33" s="33">
        <v>6509</v>
      </c>
      <c r="E33" s="34" t="s">
        <v>2</v>
      </c>
      <c r="F33" s="33">
        <v>2207</v>
      </c>
      <c r="G33" s="19" t="s">
        <v>354</v>
      </c>
      <c r="H33" s="19">
        <v>10</v>
      </c>
      <c r="I33" s="35" t="s">
        <v>6</v>
      </c>
      <c r="J33" s="19" t="s">
        <v>749</v>
      </c>
      <c r="K33" s="21"/>
      <c r="L33" s="464">
        <v>246</v>
      </c>
      <c r="M33" s="247"/>
      <c r="N33" s="247"/>
      <c r="O33" s="247"/>
      <c r="P33" s="247"/>
      <c r="Q33" s="247"/>
      <c r="R33" s="247"/>
    </row>
    <row r="34" spans="1:18" s="43" customFormat="1">
      <c r="A34" s="341" t="s">
        <v>156</v>
      </c>
      <c r="B34" s="32">
        <v>44267</v>
      </c>
      <c r="C34" s="32">
        <v>44271</v>
      </c>
      <c r="D34" s="33">
        <v>6513</v>
      </c>
      <c r="E34" s="34" t="s">
        <v>2</v>
      </c>
      <c r="F34" s="33">
        <v>343</v>
      </c>
      <c r="G34" s="19" t="s">
        <v>65</v>
      </c>
      <c r="H34" s="19">
        <v>5</v>
      </c>
      <c r="I34" s="35" t="s">
        <v>6</v>
      </c>
      <c r="J34" s="19" t="s">
        <v>749</v>
      </c>
      <c r="K34" s="21"/>
      <c r="L34" s="464">
        <v>175</v>
      </c>
      <c r="M34" s="247"/>
      <c r="N34" s="247"/>
      <c r="O34" s="247"/>
      <c r="P34" s="247"/>
      <c r="Q34" s="247"/>
      <c r="R34" s="247"/>
    </row>
    <row r="35" spans="1:18" s="44" customFormat="1">
      <c r="A35" s="340" t="s">
        <v>973</v>
      </c>
      <c r="B35" s="48">
        <v>44259</v>
      </c>
      <c r="C35" s="48">
        <v>44257</v>
      </c>
      <c r="D35" s="49">
        <v>6515</v>
      </c>
      <c r="E35" s="40" t="s">
        <v>7</v>
      </c>
      <c r="F35" s="49">
        <v>3523</v>
      </c>
      <c r="G35" s="36" t="s">
        <v>21</v>
      </c>
      <c r="H35" s="36" t="s">
        <v>1277</v>
      </c>
      <c r="I35" s="45" t="s">
        <v>6</v>
      </c>
      <c r="J35" s="36" t="s">
        <v>97</v>
      </c>
      <c r="K35" s="50" t="s">
        <v>834</v>
      </c>
      <c r="L35" s="459">
        <v>385</v>
      </c>
      <c r="M35" s="246"/>
      <c r="N35" s="246"/>
      <c r="O35" s="246"/>
      <c r="P35" s="246"/>
      <c r="Q35" s="246"/>
      <c r="R35" s="246"/>
    </row>
    <row r="36" spans="1:18" s="43" customFormat="1">
      <c r="A36" s="341" t="s">
        <v>486</v>
      </c>
      <c r="B36" s="32">
        <v>44259</v>
      </c>
      <c r="C36" s="32">
        <v>44259</v>
      </c>
      <c r="D36" s="33">
        <v>0</v>
      </c>
      <c r="E36" s="34" t="s">
        <v>7</v>
      </c>
      <c r="F36" s="33"/>
      <c r="G36" s="19" t="s">
        <v>48</v>
      </c>
      <c r="H36" s="20">
        <v>2833</v>
      </c>
      <c r="I36" s="35" t="s">
        <v>6</v>
      </c>
      <c r="J36" s="19" t="s">
        <v>495</v>
      </c>
      <c r="K36" s="21"/>
      <c r="L36" s="464">
        <v>490</v>
      </c>
      <c r="M36" s="247"/>
      <c r="N36" s="247"/>
      <c r="O36" s="247"/>
      <c r="P36" s="247"/>
      <c r="Q36" s="247"/>
      <c r="R36" s="247"/>
    </row>
    <row r="37" spans="1:18" s="43" customFormat="1">
      <c r="A37" s="341" t="s">
        <v>160</v>
      </c>
      <c r="B37" s="32">
        <v>44259</v>
      </c>
      <c r="C37" s="32">
        <v>44271</v>
      </c>
      <c r="D37" s="33">
        <v>6516</v>
      </c>
      <c r="E37" s="34" t="s">
        <v>2</v>
      </c>
      <c r="F37" s="33">
        <v>2496</v>
      </c>
      <c r="G37" s="19" t="s">
        <v>1265</v>
      </c>
      <c r="H37" s="19">
        <v>5</v>
      </c>
      <c r="I37" s="35" t="s">
        <v>6</v>
      </c>
      <c r="J37" s="19" t="s">
        <v>749</v>
      </c>
      <c r="K37" s="21"/>
      <c r="L37" s="464">
        <v>367.65</v>
      </c>
      <c r="M37" s="247"/>
      <c r="N37" s="247"/>
      <c r="O37" s="247"/>
      <c r="P37" s="247"/>
      <c r="Q37" s="247"/>
      <c r="R37" s="247"/>
    </row>
    <row r="38" spans="1:18" s="44" customFormat="1">
      <c r="A38" s="340" t="s">
        <v>782</v>
      </c>
      <c r="B38" s="48">
        <v>44259</v>
      </c>
      <c r="C38" s="48">
        <v>44265</v>
      </c>
      <c r="D38" s="49">
        <v>6517</v>
      </c>
      <c r="E38" s="40" t="s">
        <v>2</v>
      </c>
      <c r="F38" s="49">
        <v>2561</v>
      </c>
      <c r="G38" s="36" t="s">
        <v>783</v>
      </c>
      <c r="H38" s="36">
        <v>200</v>
      </c>
      <c r="I38" s="45" t="s">
        <v>6</v>
      </c>
      <c r="J38" s="36" t="s">
        <v>97</v>
      </c>
      <c r="K38" s="50" t="s">
        <v>852</v>
      </c>
      <c r="L38" s="459"/>
      <c r="M38" s="246"/>
      <c r="N38" s="246"/>
      <c r="O38" s="246"/>
      <c r="P38" s="246"/>
      <c r="Q38" s="246"/>
      <c r="R38" s="246"/>
    </row>
    <row r="39" spans="1:18" s="41" customFormat="1">
      <c r="A39" s="341"/>
      <c r="B39" s="32"/>
      <c r="C39" s="32"/>
      <c r="D39" s="33"/>
      <c r="E39" s="34" t="s">
        <v>2</v>
      </c>
      <c r="F39" s="33">
        <v>3286</v>
      </c>
      <c r="G39" s="19" t="s">
        <v>1056</v>
      </c>
      <c r="H39" s="19">
        <v>15</v>
      </c>
      <c r="I39" s="35" t="s">
        <v>6</v>
      </c>
      <c r="J39" s="19" t="s">
        <v>1225</v>
      </c>
      <c r="K39" s="21" t="s">
        <v>8</v>
      </c>
      <c r="L39" s="464">
        <v>5400</v>
      </c>
      <c r="M39" s="249">
        <v>1</v>
      </c>
      <c r="N39" s="249"/>
      <c r="O39" s="249"/>
      <c r="P39" s="249"/>
      <c r="Q39" s="249"/>
      <c r="R39" s="249"/>
    </row>
    <row r="40" spans="1:18" s="42" customFormat="1">
      <c r="A40" s="340"/>
      <c r="B40" s="48"/>
      <c r="C40" s="48"/>
      <c r="D40" s="49"/>
      <c r="E40" s="40" t="s">
        <v>2</v>
      </c>
      <c r="F40" s="49">
        <v>3286</v>
      </c>
      <c r="G40" s="36" t="s">
        <v>1056</v>
      </c>
      <c r="H40" s="36" t="s">
        <v>1299</v>
      </c>
      <c r="I40" s="45" t="s">
        <v>6</v>
      </c>
      <c r="J40" s="36" t="s">
        <v>97</v>
      </c>
      <c r="K40" s="50" t="s">
        <v>852</v>
      </c>
      <c r="L40" s="459"/>
      <c r="M40" s="80"/>
      <c r="N40" s="80"/>
      <c r="O40" s="80"/>
      <c r="P40" s="80"/>
      <c r="Q40" s="80"/>
      <c r="R40" s="80"/>
    </row>
    <row r="41" spans="1:18" s="44" customFormat="1">
      <c r="A41" s="340" t="s">
        <v>1269</v>
      </c>
      <c r="B41" s="48">
        <v>44260</v>
      </c>
      <c r="C41" s="48">
        <v>44271</v>
      </c>
      <c r="D41" s="49">
        <v>6526</v>
      </c>
      <c r="E41" s="40" t="s">
        <v>254</v>
      </c>
      <c r="F41" s="49">
        <v>3533</v>
      </c>
      <c r="G41" s="36" t="s">
        <v>30</v>
      </c>
      <c r="H41" s="36">
        <v>7</v>
      </c>
      <c r="I41" s="45" t="s">
        <v>6</v>
      </c>
      <c r="J41" s="36" t="s">
        <v>97</v>
      </c>
      <c r="K41" s="50"/>
      <c r="L41" s="459">
        <v>88.95</v>
      </c>
      <c r="M41" s="246"/>
      <c r="N41" s="246"/>
      <c r="O41" s="246"/>
      <c r="P41" s="246"/>
      <c r="Q41" s="246"/>
      <c r="R41" s="246"/>
    </row>
    <row r="42" spans="1:18" s="41" customFormat="1">
      <c r="A42" s="341" t="s">
        <v>837</v>
      </c>
      <c r="B42" s="32">
        <v>44265</v>
      </c>
      <c r="C42" s="32">
        <v>44260</v>
      </c>
      <c r="D42" s="33">
        <v>6524</v>
      </c>
      <c r="E42" s="34" t="s">
        <v>786</v>
      </c>
      <c r="F42" s="33">
        <v>3525</v>
      </c>
      <c r="G42" s="19" t="s">
        <v>213</v>
      </c>
      <c r="H42" s="19">
        <v>4</v>
      </c>
      <c r="I42" s="35" t="s">
        <v>6</v>
      </c>
      <c r="J42" s="19" t="s">
        <v>749</v>
      </c>
      <c r="K42" s="21" t="s">
        <v>1273</v>
      </c>
      <c r="L42" s="464"/>
      <c r="M42" s="249"/>
      <c r="N42" s="249"/>
      <c r="O42" s="249"/>
      <c r="P42" s="249"/>
      <c r="Q42" s="249"/>
      <c r="R42" s="249"/>
    </row>
    <row r="43" spans="1:18" s="41" customFormat="1">
      <c r="A43" s="341"/>
      <c r="B43" s="32"/>
      <c r="C43" s="32"/>
      <c r="D43" s="33"/>
      <c r="E43" s="34" t="s">
        <v>1271</v>
      </c>
      <c r="F43" s="33">
        <v>3526</v>
      </c>
      <c r="G43" s="19" t="s">
        <v>213</v>
      </c>
      <c r="H43" s="19">
        <v>4</v>
      </c>
      <c r="I43" s="35" t="s">
        <v>6</v>
      </c>
      <c r="J43" s="19" t="s">
        <v>749</v>
      </c>
      <c r="K43" s="21" t="s">
        <v>1273</v>
      </c>
      <c r="L43" s="464"/>
      <c r="M43" s="249"/>
      <c r="N43" s="249"/>
      <c r="O43" s="249"/>
      <c r="P43" s="249"/>
      <c r="Q43" s="249"/>
      <c r="R43" s="249"/>
    </row>
    <row r="44" spans="1:18" s="41" customFormat="1">
      <c r="A44" s="341"/>
      <c r="B44" s="32"/>
      <c r="C44" s="32"/>
      <c r="D44" s="33"/>
      <c r="E44" s="34" t="s">
        <v>785</v>
      </c>
      <c r="F44" s="33">
        <v>3527</v>
      </c>
      <c r="G44" s="19" t="s">
        <v>213</v>
      </c>
      <c r="H44" s="19">
        <v>4</v>
      </c>
      <c r="I44" s="35" t="s">
        <v>6</v>
      </c>
      <c r="J44" s="19" t="s">
        <v>749</v>
      </c>
      <c r="K44" s="21" t="s">
        <v>1273</v>
      </c>
      <c r="L44" s="464"/>
      <c r="M44" s="249"/>
      <c r="N44" s="249"/>
      <c r="O44" s="249"/>
      <c r="P44" s="249"/>
      <c r="Q44" s="249"/>
      <c r="R44" s="249"/>
    </row>
    <row r="45" spans="1:18" s="41" customFormat="1">
      <c r="A45" s="341"/>
      <c r="B45" s="32"/>
      <c r="C45" s="32"/>
      <c r="D45" s="33"/>
      <c r="E45" s="34" t="s">
        <v>69</v>
      </c>
      <c r="F45" s="33">
        <v>3528</v>
      </c>
      <c r="G45" s="19" t="s">
        <v>213</v>
      </c>
      <c r="H45" s="19">
        <v>4</v>
      </c>
      <c r="I45" s="35" t="s">
        <v>6</v>
      </c>
      <c r="J45" s="19" t="s">
        <v>749</v>
      </c>
      <c r="K45" s="21" t="s">
        <v>1273</v>
      </c>
      <c r="L45" s="464"/>
      <c r="M45" s="249"/>
      <c r="N45" s="249"/>
      <c r="O45" s="249"/>
      <c r="P45" s="249"/>
      <c r="Q45" s="249"/>
      <c r="R45" s="249"/>
    </row>
    <row r="46" spans="1:18" s="41" customFormat="1">
      <c r="A46" s="341"/>
      <c r="B46" s="32"/>
      <c r="C46" s="32"/>
      <c r="D46" s="33"/>
      <c r="E46" s="34" t="s">
        <v>69</v>
      </c>
      <c r="F46" s="33">
        <v>3529</v>
      </c>
      <c r="G46" s="19" t="s">
        <v>213</v>
      </c>
      <c r="H46" s="19">
        <v>4</v>
      </c>
      <c r="I46" s="35" t="s">
        <v>6</v>
      </c>
      <c r="J46" s="19" t="s">
        <v>749</v>
      </c>
      <c r="K46" s="21" t="s">
        <v>1273</v>
      </c>
      <c r="L46" s="464"/>
      <c r="M46" s="249"/>
      <c r="N46" s="249"/>
      <c r="O46" s="249"/>
      <c r="P46" s="249"/>
      <c r="Q46" s="249"/>
      <c r="R46" s="249"/>
    </row>
    <row r="47" spans="1:18" s="41" customFormat="1">
      <c r="A47" s="341"/>
      <c r="B47" s="32"/>
      <c r="C47" s="32"/>
      <c r="D47" s="33"/>
      <c r="E47" s="34" t="s">
        <v>990</v>
      </c>
      <c r="F47" s="33">
        <v>3530</v>
      </c>
      <c r="G47" s="19" t="s">
        <v>213</v>
      </c>
      <c r="H47" s="19">
        <v>4</v>
      </c>
      <c r="I47" s="35" t="s">
        <v>6</v>
      </c>
      <c r="J47" s="19" t="s">
        <v>749</v>
      </c>
      <c r="K47" s="21" t="s">
        <v>1273</v>
      </c>
      <c r="L47" s="464"/>
      <c r="M47" s="249"/>
      <c r="N47" s="249"/>
      <c r="O47" s="249"/>
      <c r="P47" s="249"/>
      <c r="Q47" s="249"/>
      <c r="R47" s="249"/>
    </row>
    <row r="48" spans="1:18" s="41" customFormat="1">
      <c r="A48" s="341"/>
      <c r="B48" s="32"/>
      <c r="C48" s="32"/>
      <c r="D48" s="33"/>
      <c r="E48" s="34" t="s">
        <v>1272</v>
      </c>
      <c r="F48" s="33">
        <v>3531</v>
      </c>
      <c r="G48" s="19" t="s">
        <v>213</v>
      </c>
      <c r="H48" s="19">
        <v>4</v>
      </c>
      <c r="I48" s="35" t="s">
        <v>6</v>
      </c>
      <c r="J48" s="19" t="s">
        <v>749</v>
      </c>
      <c r="K48" s="21" t="s">
        <v>1273</v>
      </c>
      <c r="L48" s="464">
        <v>742</v>
      </c>
      <c r="M48" s="249"/>
      <c r="N48" s="249"/>
      <c r="O48" s="249"/>
      <c r="P48" s="249"/>
      <c r="Q48" s="249"/>
      <c r="R48" s="249"/>
    </row>
    <row r="49" spans="1:18" s="44" customFormat="1">
      <c r="A49" s="340" t="s">
        <v>174</v>
      </c>
      <c r="B49" s="48">
        <v>44260</v>
      </c>
      <c r="C49" s="48">
        <v>44257</v>
      </c>
      <c r="D49" s="49">
        <v>6542</v>
      </c>
      <c r="E49" s="40" t="s">
        <v>2</v>
      </c>
      <c r="F49" s="49">
        <v>1087</v>
      </c>
      <c r="G49" s="36" t="s">
        <v>46</v>
      </c>
      <c r="H49" s="36">
        <v>10</v>
      </c>
      <c r="I49" s="45" t="s">
        <v>6</v>
      </c>
      <c r="J49" s="36" t="s">
        <v>97</v>
      </c>
      <c r="K49" s="50"/>
      <c r="L49" s="459">
        <v>100</v>
      </c>
      <c r="M49" s="246"/>
      <c r="N49" s="246"/>
      <c r="O49" s="246"/>
      <c r="P49" s="246"/>
      <c r="Q49" s="246"/>
      <c r="R49" s="246"/>
    </row>
    <row r="50" spans="1:18" s="43" customFormat="1">
      <c r="A50" s="341" t="s">
        <v>1253</v>
      </c>
      <c r="B50" s="32">
        <v>44263</v>
      </c>
      <c r="C50" s="32">
        <v>44266</v>
      </c>
      <c r="D50" s="33">
        <v>6540</v>
      </c>
      <c r="E50" s="34" t="s">
        <v>44</v>
      </c>
      <c r="F50" s="33">
        <v>2530</v>
      </c>
      <c r="G50" s="19" t="s">
        <v>1274</v>
      </c>
      <c r="H50" s="19">
        <v>9</v>
      </c>
      <c r="I50" s="35" t="s">
        <v>6</v>
      </c>
      <c r="J50" s="19" t="s">
        <v>749</v>
      </c>
      <c r="K50" s="21"/>
      <c r="L50" s="464">
        <v>216</v>
      </c>
      <c r="M50" s="247"/>
      <c r="N50" s="247"/>
      <c r="O50" s="247"/>
      <c r="P50" s="247"/>
      <c r="Q50" s="247"/>
      <c r="R50" s="247"/>
    </row>
    <row r="51" spans="1:18" s="43" customFormat="1">
      <c r="A51" s="341" t="s">
        <v>92</v>
      </c>
      <c r="B51" s="32">
        <v>44264</v>
      </c>
      <c r="C51" s="32">
        <v>44265</v>
      </c>
      <c r="D51" s="33">
        <v>6549</v>
      </c>
      <c r="E51" s="34" t="s">
        <v>2</v>
      </c>
      <c r="F51" s="33">
        <v>2697</v>
      </c>
      <c r="G51" s="19" t="s">
        <v>147</v>
      </c>
      <c r="H51" s="19">
        <v>64</v>
      </c>
      <c r="I51" s="35" t="s">
        <v>6</v>
      </c>
      <c r="J51" s="19" t="s">
        <v>749</v>
      </c>
      <c r="K51" s="21"/>
      <c r="L51" s="464">
        <v>309</v>
      </c>
      <c r="M51" s="247"/>
      <c r="N51" s="247"/>
      <c r="O51" s="247"/>
      <c r="P51" s="247"/>
      <c r="Q51" s="247"/>
      <c r="R51" s="247"/>
    </row>
    <row r="52" spans="1:18" s="43" customFormat="1">
      <c r="A52" s="341" t="s">
        <v>520</v>
      </c>
      <c r="B52" s="32">
        <v>44265</v>
      </c>
      <c r="C52" s="32">
        <v>44270</v>
      </c>
      <c r="D52" s="33">
        <v>6527</v>
      </c>
      <c r="E52" s="34" t="s">
        <v>1243</v>
      </c>
      <c r="F52" s="33">
        <v>3081</v>
      </c>
      <c r="G52" s="19" t="s">
        <v>127</v>
      </c>
      <c r="H52" s="19">
        <v>3.9</v>
      </c>
      <c r="I52" s="35" t="s">
        <v>6</v>
      </c>
      <c r="J52" s="19" t="s">
        <v>1225</v>
      </c>
      <c r="K52" s="21"/>
      <c r="L52" s="464"/>
      <c r="M52" s="247"/>
      <c r="N52" s="247"/>
      <c r="O52" s="247"/>
      <c r="P52" s="247"/>
      <c r="Q52" s="247"/>
      <c r="R52" s="247"/>
    </row>
    <row r="53" spans="1:18" s="44" customFormat="1">
      <c r="A53" s="340" t="s">
        <v>797</v>
      </c>
      <c r="B53" s="48">
        <v>44265</v>
      </c>
      <c r="C53" s="48">
        <v>44257</v>
      </c>
      <c r="D53" s="49">
        <v>6559</v>
      </c>
      <c r="E53" s="40" t="s">
        <v>2</v>
      </c>
      <c r="F53" s="49">
        <v>753</v>
      </c>
      <c r="G53" s="36" t="s">
        <v>63</v>
      </c>
      <c r="H53" s="36" t="s">
        <v>900</v>
      </c>
      <c r="I53" s="45" t="s">
        <v>6</v>
      </c>
      <c r="J53" s="36" t="s">
        <v>97</v>
      </c>
      <c r="K53" s="50"/>
      <c r="L53" s="459">
        <v>185.6</v>
      </c>
      <c r="M53" s="246"/>
      <c r="N53" s="246"/>
      <c r="O53" s="246"/>
      <c r="P53" s="246"/>
      <c r="Q53" s="246"/>
      <c r="R53" s="246"/>
    </row>
    <row r="54" spans="1:18" s="44" customFormat="1">
      <c r="A54" s="340" t="s">
        <v>137</v>
      </c>
      <c r="B54" s="48">
        <v>44266</v>
      </c>
      <c r="C54" s="48"/>
      <c r="D54" s="49">
        <v>6565</v>
      </c>
      <c r="E54" s="40" t="s">
        <v>2</v>
      </c>
      <c r="F54" s="49">
        <v>3302</v>
      </c>
      <c r="G54" s="36" t="s">
        <v>15</v>
      </c>
      <c r="H54" s="36">
        <v>110</v>
      </c>
      <c r="I54" s="45" t="s">
        <v>6</v>
      </c>
      <c r="J54" s="36" t="s">
        <v>97</v>
      </c>
      <c r="K54" s="50"/>
      <c r="L54" s="459">
        <v>407</v>
      </c>
      <c r="M54" s="246"/>
      <c r="N54" s="246"/>
      <c r="O54" s="246"/>
      <c r="P54" s="246"/>
      <c r="Q54" s="246"/>
      <c r="R54" s="246"/>
    </row>
    <row r="55" spans="1:18" s="44" customFormat="1">
      <c r="A55" s="340"/>
      <c r="B55" s="48"/>
      <c r="C55" s="48"/>
      <c r="D55" s="49"/>
      <c r="E55" s="40" t="s">
        <v>2</v>
      </c>
      <c r="F55" s="49">
        <v>1869</v>
      </c>
      <c r="G55" s="36" t="s">
        <v>15</v>
      </c>
      <c r="H55" s="36">
        <v>15</v>
      </c>
      <c r="I55" s="45" t="s">
        <v>6</v>
      </c>
      <c r="J55" s="36" t="s">
        <v>97</v>
      </c>
      <c r="K55" s="50"/>
      <c r="L55" s="459"/>
      <c r="M55" s="246"/>
      <c r="N55" s="246"/>
      <c r="O55" s="246"/>
      <c r="P55" s="246"/>
      <c r="Q55" s="246"/>
      <c r="R55" s="246"/>
    </row>
    <row r="56" spans="1:18" s="43" customFormat="1">
      <c r="A56" s="341" t="s">
        <v>794</v>
      </c>
      <c r="B56" s="32">
        <v>44266</v>
      </c>
      <c r="C56" s="32">
        <v>44272</v>
      </c>
      <c r="D56" s="33">
        <v>6568</v>
      </c>
      <c r="E56" s="34" t="s">
        <v>7</v>
      </c>
      <c r="F56" s="33">
        <v>1020</v>
      </c>
      <c r="G56" s="19" t="s">
        <v>1276</v>
      </c>
      <c r="H56" s="19" t="s">
        <v>1289</v>
      </c>
      <c r="I56" s="35" t="s">
        <v>6</v>
      </c>
      <c r="J56" s="19" t="s">
        <v>749</v>
      </c>
      <c r="K56" s="21"/>
      <c r="L56" s="464">
        <v>260</v>
      </c>
      <c r="M56" s="247"/>
      <c r="N56" s="247"/>
      <c r="O56" s="247"/>
      <c r="P56" s="247"/>
      <c r="Q56" s="247"/>
      <c r="R56" s="247"/>
    </row>
    <row r="57" spans="1:18" s="43" customFormat="1">
      <c r="A57" s="341" t="s">
        <v>101</v>
      </c>
      <c r="B57" s="32">
        <v>44271</v>
      </c>
      <c r="C57" s="32">
        <v>44270</v>
      </c>
      <c r="D57" s="33">
        <v>6555</v>
      </c>
      <c r="E57" s="34" t="s">
        <v>2</v>
      </c>
      <c r="F57" s="33">
        <v>2804</v>
      </c>
      <c r="G57" s="19" t="s">
        <v>194</v>
      </c>
      <c r="H57" s="19">
        <v>21</v>
      </c>
      <c r="I57" s="35" t="s">
        <v>6</v>
      </c>
      <c r="J57" s="19" t="s">
        <v>1225</v>
      </c>
      <c r="K57" s="21"/>
      <c r="L57" s="464">
        <v>224.28</v>
      </c>
      <c r="M57" s="247"/>
      <c r="N57" s="247"/>
      <c r="O57" s="247"/>
      <c r="P57" s="247"/>
      <c r="Q57" s="247"/>
      <c r="R57" s="247"/>
    </row>
    <row r="58" spans="1:18" s="44" customFormat="1">
      <c r="A58" s="340" t="s">
        <v>898</v>
      </c>
      <c r="B58" s="48">
        <v>44266</v>
      </c>
      <c r="C58" s="48">
        <v>44272</v>
      </c>
      <c r="D58" s="49">
        <v>6576</v>
      </c>
      <c r="E58" s="40" t="s">
        <v>2</v>
      </c>
      <c r="F58" s="49">
        <v>744</v>
      </c>
      <c r="G58" s="36" t="s">
        <v>48</v>
      </c>
      <c r="H58" s="36">
        <v>10</v>
      </c>
      <c r="I58" s="45" t="s">
        <v>6</v>
      </c>
      <c r="J58" s="36" t="s">
        <v>97</v>
      </c>
      <c r="K58" s="50" t="s">
        <v>36</v>
      </c>
      <c r="L58" s="459">
        <v>385</v>
      </c>
      <c r="M58" s="246"/>
      <c r="N58" s="246"/>
      <c r="O58" s="246"/>
      <c r="P58" s="246"/>
      <c r="Q58" s="246"/>
      <c r="R58" s="246"/>
    </row>
    <row r="59" spans="1:18" s="44" customFormat="1">
      <c r="A59" s="340" t="s">
        <v>973</v>
      </c>
      <c r="B59" s="48">
        <v>44266</v>
      </c>
      <c r="C59" s="48"/>
      <c r="D59" s="49">
        <v>6577</v>
      </c>
      <c r="E59" s="40" t="s">
        <v>2</v>
      </c>
      <c r="F59" s="49">
        <v>869</v>
      </c>
      <c r="G59" s="36" t="s">
        <v>16</v>
      </c>
      <c r="H59" s="36">
        <v>207.2</v>
      </c>
      <c r="I59" s="45" t="s">
        <v>6</v>
      </c>
      <c r="J59" s="36" t="s">
        <v>97</v>
      </c>
      <c r="K59" s="50"/>
      <c r="L59" s="459">
        <v>760</v>
      </c>
      <c r="M59" s="246"/>
      <c r="N59" s="246"/>
      <c r="O59" s="246"/>
      <c r="P59" s="246"/>
      <c r="Q59" s="246"/>
      <c r="R59" s="246"/>
    </row>
    <row r="60" spans="1:18" s="44" customFormat="1">
      <c r="A60" s="340" t="s">
        <v>499</v>
      </c>
      <c r="B60" s="48">
        <v>44267</v>
      </c>
      <c r="C60" s="48">
        <v>44259</v>
      </c>
      <c r="D60" s="49">
        <v>6587</v>
      </c>
      <c r="E60" s="40" t="s">
        <v>2</v>
      </c>
      <c r="F60" s="49">
        <v>869</v>
      </c>
      <c r="G60" s="36" t="s">
        <v>16</v>
      </c>
      <c r="H60" s="36">
        <v>10</v>
      </c>
      <c r="I60" s="45" t="s">
        <v>6</v>
      </c>
      <c r="J60" s="36" t="s">
        <v>97</v>
      </c>
      <c r="K60" s="50"/>
      <c r="L60" s="459">
        <v>70</v>
      </c>
      <c r="M60" s="246"/>
      <c r="N60" s="246"/>
      <c r="O60" s="246"/>
      <c r="P60" s="246"/>
      <c r="Q60" s="246"/>
      <c r="R60" s="246"/>
    </row>
    <row r="61" spans="1:18" s="44" customFormat="1">
      <c r="A61" s="340" t="s">
        <v>82</v>
      </c>
      <c r="B61" s="48"/>
      <c r="C61" s="48">
        <v>44259</v>
      </c>
      <c r="D61" s="49"/>
      <c r="E61" s="40"/>
      <c r="F61" s="49">
        <v>869</v>
      </c>
      <c r="G61" s="36" t="s">
        <v>16</v>
      </c>
      <c r="H61" s="36">
        <v>30</v>
      </c>
      <c r="I61" s="45" t="s">
        <v>6</v>
      </c>
      <c r="J61" s="36" t="s">
        <v>97</v>
      </c>
      <c r="K61" s="50"/>
      <c r="L61" s="459">
        <v>0</v>
      </c>
      <c r="M61" s="246"/>
      <c r="N61" s="246"/>
      <c r="O61" s="246"/>
      <c r="P61" s="246"/>
      <c r="Q61" s="246"/>
      <c r="R61" s="246"/>
    </row>
    <row r="62" spans="1:18" s="43" customFormat="1">
      <c r="A62" s="341" t="s">
        <v>132</v>
      </c>
      <c r="B62" s="32">
        <v>44267</v>
      </c>
      <c r="C62" s="32">
        <v>44270</v>
      </c>
      <c r="D62" s="33">
        <v>6571</v>
      </c>
      <c r="E62" s="34" t="s">
        <v>7</v>
      </c>
      <c r="F62" s="33">
        <v>3542</v>
      </c>
      <c r="G62" s="19" t="s">
        <v>133</v>
      </c>
      <c r="H62" s="19" t="s">
        <v>900</v>
      </c>
      <c r="I62" s="35" t="s">
        <v>6</v>
      </c>
      <c r="J62" s="19" t="s">
        <v>749</v>
      </c>
      <c r="K62" s="21"/>
      <c r="L62" s="464">
        <v>476.5</v>
      </c>
      <c r="M62" s="247"/>
      <c r="N62" s="247"/>
      <c r="O62" s="247"/>
      <c r="P62" s="247"/>
      <c r="Q62" s="247"/>
      <c r="R62" s="247"/>
    </row>
    <row r="63" spans="1:18" s="43" customFormat="1">
      <c r="A63" s="341" t="s">
        <v>518</v>
      </c>
      <c r="B63" s="32">
        <v>44267</v>
      </c>
      <c r="C63" s="32">
        <v>44272</v>
      </c>
      <c r="D63" s="33">
        <v>6589</v>
      </c>
      <c r="E63" s="34" t="s">
        <v>2</v>
      </c>
      <c r="F63" s="33">
        <v>1140</v>
      </c>
      <c r="G63" s="19" t="s">
        <v>144</v>
      </c>
      <c r="H63" s="19">
        <v>8</v>
      </c>
      <c r="I63" s="35" t="s">
        <v>6</v>
      </c>
      <c r="J63" s="19" t="s">
        <v>749</v>
      </c>
      <c r="K63" s="21"/>
      <c r="L63" s="464"/>
      <c r="M63" s="247"/>
      <c r="N63" s="247"/>
      <c r="O63" s="247"/>
      <c r="P63" s="247"/>
      <c r="Q63" s="247"/>
      <c r="R63" s="247"/>
    </row>
    <row r="64" spans="1:18" s="43" customFormat="1">
      <c r="A64" s="341"/>
      <c r="B64" s="32">
        <v>44277</v>
      </c>
      <c r="C64" s="32"/>
      <c r="D64" s="33"/>
      <c r="E64" s="34" t="s">
        <v>648</v>
      </c>
      <c r="F64" s="33">
        <v>1019</v>
      </c>
      <c r="G64" s="19" t="s">
        <v>96</v>
      </c>
      <c r="H64" s="19">
        <v>3</v>
      </c>
      <c r="I64" s="35" t="s">
        <v>6</v>
      </c>
      <c r="J64" s="19" t="s">
        <v>749</v>
      </c>
      <c r="K64" s="21"/>
      <c r="L64" s="464">
        <v>157.29</v>
      </c>
      <c r="M64" s="247"/>
      <c r="N64" s="247"/>
      <c r="O64" s="247"/>
      <c r="P64" s="247"/>
      <c r="Q64" s="247"/>
      <c r="R64" s="247"/>
    </row>
    <row r="65" spans="1:18" s="43" customFormat="1">
      <c r="A65" s="341" t="s">
        <v>180</v>
      </c>
      <c r="B65" s="32">
        <v>44270</v>
      </c>
      <c r="C65" s="32">
        <v>44272</v>
      </c>
      <c r="D65" s="33">
        <v>6592</v>
      </c>
      <c r="E65" s="34" t="s">
        <v>2</v>
      </c>
      <c r="F65" s="33">
        <v>2788</v>
      </c>
      <c r="G65" s="19" t="s">
        <v>27</v>
      </c>
      <c r="H65" s="19">
        <v>5</v>
      </c>
      <c r="I65" s="35" t="s">
        <v>6</v>
      </c>
      <c r="J65" s="19" t="s">
        <v>749</v>
      </c>
      <c r="K65" s="21"/>
      <c r="L65" s="464">
        <v>139.44999999999999</v>
      </c>
      <c r="M65" s="247"/>
      <c r="N65" s="247"/>
      <c r="O65" s="247"/>
      <c r="P65" s="247"/>
      <c r="Q65" s="247"/>
      <c r="R65" s="247"/>
    </row>
    <row r="66" spans="1:18" s="44" customFormat="1">
      <c r="A66" s="340" t="s">
        <v>407</v>
      </c>
      <c r="B66" s="48">
        <v>44270</v>
      </c>
      <c r="C66" s="48">
        <v>44263</v>
      </c>
      <c r="D66" s="49">
        <v>6593</v>
      </c>
      <c r="E66" s="40" t="s">
        <v>2</v>
      </c>
      <c r="F66" s="49">
        <v>753</v>
      </c>
      <c r="G66" s="36" t="s">
        <v>47</v>
      </c>
      <c r="H66" s="36" t="s">
        <v>900</v>
      </c>
      <c r="I66" s="45" t="s">
        <v>6</v>
      </c>
      <c r="J66" s="36" t="s">
        <v>97</v>
      </c>
      <c r="K66" s="50"/>
      <c r="L66" s="459">
        <v>286</v>
      </c>
      <c r="M66" s="246"/>
      <c r="N66" s="246"/>
      <c r="O66" s="246"/>
      <c r="P66" s="246"/>
      <c r="Q66" s="246"/>
      <c r="R66" s="246"/>
    </row>
    <row r="67" spans="1:18" s="43" customFormat="1">
      <c r="A67" s="341" t="s">
        <v>392</v>
      </c>
      <c r="B67" s="32">
        <v>44277</v>
      </c>
      <c r="C67" s="32">
        <v>44272</v>
      </c>
      <c r="D67" s="33">
        <v>6552</v>
      </c>
      <c r="E67" s="34" t="s">
        <v>648</v>
      </c>
      <c r="F67" s="33">
        <v>1019</v>
      </c>
      <c r="G67" s="19" t="s">
        <v>96</v>
      </c>
      <c r="H67" s="19">
        <v>12</v>
      </c>
      <c r="I67" s="35" t="s">
        <v>6</v>
      </c>
      <c r="J67" s="19" t="s">
        <v>749</v>
      </c>
      <c r="K67" s="21"/>
      <c r="L67" s="464">
        <v>256</v>
      </c>
      <c r="M67" s="247"/>
      <c r="N67" s="247"/>
      <c r="O67" s="247"/>
      <c r="P67" s="247"/>
      <c r="Q67" s="247"/>
      <c r="R67" s="247"/>
    </row>
    <row r="68" spans="1:18" s="44" customFormat="1">
      <c r="A68" s="340" t="s">
        <v>1280</v>
      </c>
      <c r="B68" s="48">
        <v>44270</v>
      </c>
      <c r="C68" s="48"/>
      <c r="D68" s="49">
        <v>6596</v>
      </c>
      <c r="E68" s="40" t="s">
        <v>7</v>
      </c>
      <c r="F68" s="49">
        <v>1483</v>
      </c>
      <c r="G68" s="36" t="s">
        <v>5</v>
      </c>
      <c r="H68" s="36">
        <v>10</v>
      </c>
      <c r="I68" s="45" t="s">
        <v>6</v>
      </c>
      <c r="J68" s="36" t="s">
        <v>97</v>
      </c>
      <c r="K68" s="50"/>
      <c r="L68" s="459">
        <v>500</v>
      </c>
      <c r="M68" s="246"/>
      <c r="N68" s="246"/>
      <c r="O68" s="246"/>
      <c r="P68" s="246"/>
      <c r="Q68" s="246"/>
      <c r="R68" s="246"/>
    </row>
    <row r="69" spans="1:18" s="44" customFormat="1">
      <c r="A69" s="340" t="s">
        <v>82</v>
      </c>
      <c r="B69" s="48"/>
      <c r="C69" s="48"/>
      <c r="D69" s="49"/>
      <c r="E69" s="40"/>
      <c r="F69" s="49">
        <v>838</v>
      </c>
      <c r="G69" s="36" t="s">
        <v>1121</v>
      </c>
      <c r="H69" s="36">
        <v>10</v>
      </c>
      <c r="I69" s="45" t="s">
        <v>6</v>
      </c>
      <c r="J69" s="36" t="s">
        <v>97</v>
      </c>
      <c r="K69" s="50"/>
      <c r="L69" s="459">
        <v>0</v>
      </c>
      <c r="M69" s="246"/>
      <c r="N69" s="246"/>
      <c r="O69" s="246"/>
      <c r="P69" s="246"/>
      <c r="Q69" s="246"/>
      <c r="R69" s="246"/>
    </row>
    <row r="70" spans="1:18" s="44" customFormat="1">
      <c r="A70" s="340" t="s">
        <v>973</v>
      </c>
      <c r="B70" s="48">
        <v>44270</v>
      </c>
      <c r="C70" s="48">
        <v>44263</v>
      </c>
      <c r="D70" s="49">
        <v>6597</v>
      </c>
      <c r="E70" s="40" t="s">
        <v>2</v>
      </c>
      <c r="F70" s="49">
        <v>1869</v>
      </c>
      <c r="G70" s="36" t="s">
        <v>15</v>
      </c>
      <c r="H70" s="36">
        <v>300</v>
      </c>
      <c r="I70" s="45" t="s">
        <v>6</v>
      </c>
      <c r="J70" s="36" t="s">
        <v>97</v>
      </c>
      <c r="K70" s="50"/>
      <c r="L70" s="459">
        <v>1110</v>
      </c>
      <c r="M70" s="246"/>
      <c r="N70" s="246"/>
      <c r="O70" s="246"/>
      <c r="P70" s="246"/>
      <c r="Q70" s="246"/>
      <c r="R70" s="246"/>
    </row>
    <row r="71" spans="1:18" s="44" customFormat="1">
      <c r="A71" s="340" t="s">
        <v>111</v>
      </c>
      <c r="B71" s="48">
        <v>44267</v>
      </c>
      <c r="C71" s="48">
        <v>44260</v>
      </c>
      <c r="D71" s="49">
        <v>6599</v>
      </c>
      <c r="E71" s="40" t="s">
        <v>2</v>
      </c>
      <c r="F71" s="49">
        <v>869</v>
      </c>
      <c r="G71" s="36" t="s">
        <v>16</v>
      </c>
      <c r="H71" s="36">
        <v>100</v>
      </c>
      <c r="I71" s="45" t="s">
        <v>6</v>
      </c>
      <c r="J71" s="36" t="s">
        <v>97</v>
      </c>
      <c r="K71" s="50"/>
      <c r="L71" s="459">
        <v>380</v>
      </c>
      <c r="M71" s="246"/>
      <c r="N71" s="246"/>
      <c r="O71" s="246"/>
      <c r="P71" s="246"/>
      <c r="Q71" s="246"/>
      <c r="R71" s="246"/>
    </row>
    <row r="72" spans="1:18" s="44" customFormat="1">
      <c r="A72" s="340" t="s">
        <v>175</v>
      </c>
      <c r="B72" s="48">
        <v>44271</v>
      </c>
      <c r="C72" s="48">
        <v>44264</v>
      </c>
      <c r="D72" s="49">
        <v>6603</v>
      </c>
      <c r="E72" s="40" t="s">
        <v>2</v>
      </c>
      <c r="F72" s="49">
        <v>2264</v>
      </c>
      <c r="G72" s="36" t="s">
        <v>4</v>
      </c>
      <c r="H72" s="36" t="s">
        <v>938</v>
      </c>
      <c r="I72" s="45" t="s">
        <v>6</v>
      </c>
      <c r="J72" s="36" t="s">
        <v>97</v>
      </c>
      <c r="K72" s="50"/>
      <c r="L72" s="459">
        <v>1050</v>
      </c>
      <c r="M72" s="246"/>
      <c r="N72" s="246"/>
      <c r="O72" s="246"/>
      <c r="P72" s="246"/>
      <c r="Q72" s="246"/>
      <c r="R72" s="246"/>
    </row>
    <row r="73" spans="1:18" s="44" customFormat="1">
      <c r="A73" s="340" t="s">
        <v>249</v>
      </c>
      <c r="B73" s="48">
        <v>44271</v>
      </c>
      <c r="C73" s="48">
        <v>44264</v>
      </c>
      <c r="D73" s="49">
        <v>6608</v>
      </c>
      <c r="E73" s="40" t="s">
        <v>81</v>
      </c>
      <c r="F73" s="49">
        <v>3549</v>
      </c>
      <c r="G73" s="36" t="s">
        <v>19</v>
      </c>
      <c r="H73" s="36">
        <v>4.5</v>
      </c>
      <c r="I73" s="45" t="s">
        <v>6</v>
      </c>
      <c r="J73" s="36" t="s">
        <v>97</v>
      </c>
      <c r="K73" s="50"/>
      <c r="L73" s="459"/>
      <c r="M73" s="246"/>
      <c r="N73" s="246"/>
      <c r="O73" s="246"/>
      <c r="P73" s="246"/>
      <c r="Q73" s="246"/>
      <c r="R73" s="246"/>
    </row>
    <row r="74" spans="1:18" s="44" customFormat="1">
      <c r="A74" s="340"/>
      <c r="B74" s="48"/>
      <c r="C74" s="48"/>
      <c r="D74" s="49"/>
      <c r="E74" s="40" t="s">
        <v>81</v>
      </c>
      <c r="F74" s="49">
        <v>3550</v>
      </c>
      <c r="G74" s="36" t="s">
        <v>21</v>
      </c>
      <c r="H74" s="36">
        <v>0.5</v>
      </c>
      <c r="I74" s="45" t="s">
        <v>6</v>
      </c>
      <c r="J74" s="36" t="s">
        <v>97</v>
      </c>
      <c r="K74" s="50"/>
      <c r="L74" s="459">
        <v>129.5</v>
      </c>
      <c r="M74" s="246"/>
      <c r="N74" s="246"/>
      <c r="O74" s="246"/>
      <c r="P74" s="246"/>
      <c r="Q74" s="246"/>
      <c r="R74" s="246"/>
    </row>
    <row r="75" spans="1:18" s="44" customFormat="1">
      <c r="A75" s="340" t="s">
        <v>1242</v>
      </c>
      <c r="B75" s="48">
        <v>44277</v>
      </c>
      <c r="C75" s="48">
        <v>44274</v>
      </c>
      <c r="D75" s="49">
        <v>6613</v>
      </c>
      <c r="E75" s="40" t="s">
        <v>114</v>
      </c>
      <c r="F75" s="49">
        <v>3504</v>
      </c>
      <c r="G75" s="36" t="s">
        <v>200</v>
      </c>
      <c r="H75" s="36">
        <v>10</v>
      </c>
      <c r="I75" s="45" t="s">
        <v>6</v>
      </c>
      <c r="J75" s="36" t="s">
        <v>97</v>
      </c>
      <c r="K75" s="50" t="s">
        <v>834</v>
      </c>
      <c r="L75" s="459">
        <v>400</v>
      </c>
      <c r="M75" s="246"/>
      <c r="N75" s="246"/>
      <c r="O75" s="246"/>
      <c r="P75" s="246"/>
      <c r="Q75" s="246"/>
      <c r="R75" s="246"/>
    </row>
    <row r="76" spans="1:18" s="44" customFormat="1">
      <c r="A76" s="340" t="s">
        <v>973</v>
      </c>
      <c r="B76" s="48">
        <v>44272</v>
      </c>
      <c r="C76" s="48">
        <v>44266</v>
      </c>
      <c r="D76" s="49">
        <v>6618</v>
      </c>
      <c r="E76" s="40" t="s">
        <v>2</v>
      </c>
      <c r="F76" s="49">
        <v>1468</v>
      </c>
      <c r="G76" s="36" t="s">
        <v>21</v>
      </c>
      <c r="H76" s="36">
        <v>5</v>
      </c>
      <c r="I76" s="45" t="s">
        <v>6</v>
      </c>
      <c r="J76" s="36" t="s">
        <v>97</v>
      </c>
      <c r="K76" s="50"/>
      <c r="L76" s="459">
        <v>315</v>
      </c>
      <c r="M76" s="246"/>
      <c r="N76" s="246"/>
      <c r="O76" s="246"/>
      <c r="P76" s="246"/>
      <c r="Q76" s="246"/>
      <c r="R76" s="246"/>
    </row>
    <row r="77" spans="1:18" s="44" customFormat="1">
      <c r="A77" s="340" t="s">
        <v>411</v>
      </c>
      <c r="B77" s="48">
        <v>44272</v>
      </c>
      <c r="C77" s="48">
        <v>44266</v>
      </c>
      <c r="D77" s="49">
        <v>6620</v>
      </c>
      <c r="E77" s="40" t="s">
        <v>2</v>
      </c>
      <c r="F77" s="49">
        <v>908</v>
      </c>
      <c r="G77" s="36" t="s">
        <v>30</v>
      </c>
      <c r="H77" s="36" t="s">
        <v>840</v>
      </c>
      <c r="I77" s="45" t="s">
        <v>6</v>
      </c>
      <c r="J77" s="36" t="s">
        <v>97</v>
      </c>
      <c r="K77" s="50"/>
      <c r="L77" s="459"/>
      <c r="M77" s="246"/>
      <c r="N77" s="246"/>
      <c r="O77" s="246"/>
      <c r="P77" s="246"/>
      <c r="Q77" s="246"/>
      <c r="R77" s="246"/>
    </row>
    <row r="78" spans="1:18" s="43" customFormat="1">
      <c r="A78" s="341"/>
      <c r="B78" s="32"/>
      <c r="C78" s="32"/>
      <c r="D78" s="33"/>
      <c r="E78" s="34" t="s">
        <v>7</v>
      </c>
      <c r="F78" s="33">
        <v>2844</v>
      </c>
      <c r="G78" s="19" t="s">
        <v>208</v>
      </c>
      <c r="H78" s="19">
        <v>5</v>
      </c>
      <c r="I78" s="35" t="s">
        <v>6</v>
      </c>
      <c r="J78" s="19" t="s">
        <v>749</v>
      </c>
      <c r="K78" s="21"/>
      <c r="L78" s="464">
        <v>280</v>
      </c>
      <c r="M78" s="247"/>
      <c r="N78" s="247"/>
      <c r="O78" s="247"/>
      <c r="P78" s="247"/>
      <c r="Q78" s="247"/>
      <c r="R78" s="247"/>
    </row>
    <row r="79" spans="1:18" s="44" customFormat="1">
      <c r="A79" s="340" t="s">
        <v>627</v>
      </c>
      <c r="B79" s="48">
        <v>44272</v>
      </c>
      <c r="C79" s="48">
        <v>44266</v>
      </c>
      <c r="D79" s="49">
        <v>6624</v>
      </c>
      <c r="E79" s="40" t="s">
        <v>114</v>
      </c>
      <c r="F79" s="49">
        <v>2600</v>
      </c>
      <c r="G79" s="36" t="s">
        <v>200</v>
      </c>
      <c r="H79" s="36">
        <v>4</v>
      </c>
      <c r="I79" s="45" t="s">
        <v>6</v>
      </c>
      <c r="J79" s="36" t="s">
        <v>97</v>
      </c>
      <c r="K79" s="50"/>
      <c r="L79" s="459"/>
      <c r="M79" s="246"/>
      <c r="N79" s="246"/>
      <c r="O79" s="246"/>
      <c r="P79" s="246"/>
      <c r="Q79" s="246"/>
      <c r="R79" s="246"/>
    </row>
    <row r="80" spans="1:18" s="43" customFormat="1">
      <c r="A80" s="341"/>
      <c r="B80" s="32"/>
      <c r="C80" s="32"/>
      <c r="D80" s="33"/>
      <c r="E80" s="34" t="s">
        <v>2</v>
      </c>
      <c r="F80" s="33">
        <v>1104</v>
      </c>
      <c r="G80" s="19" t="s">
        <v>49</v>
      </c>
      <c r="H80" s="19">
        <v>16</v>
      </c>
      <c r="I80" s="35" t="s">
        <v>6</v>
      </c>
      <c r="J80" s="19" t="s">
        <v>749</v>
      </c>
      <c r="K80" s="21"/>
      <c r="L80" s="464">
        <v>460</v>
      </c>
      <c r="M80" s="247"/>
      <c r="N80" s="247"/>
      <c r="O80" s="247"/>
      <c r="P80" s="247"/>
      <c r="Q80" s="247"/>
      <c r="R80" s="247"/>
    </row>
    <row r="81" spans="1:18" s="44" customFormat="1">
      <c r="A81" s="340" t="s">
        <v>141</v>
      </c>
      <c r="B81" s="48">
        <v>44273</v>
      </c>
      <c r="C81" s="48">
        <v>44266</v>
      </c>
      <c r="D81" s="49">
        <v>6625</v>
      </c>
      <c r="E81" s="40" t="s">
        <v>165</v>
      </c>
      <c r="F81" s="49">
        <v>3458</v>
      </c>
      <c r="G81" s="36" t="s">
        <v>75</v>
      </c>
      <c r="H81" s="36">
        <v>10</v>
      </c>
      <c r="I81" s="45" t="s">
        <v>6</v>
      </c>
      <c r="J81" s="36" t="s">
        <v>97</v>
      </c>
      <c r="K81" s="50"/>
      <c r="L81" s="459">
        <v>120</v>
      </c>
      <c r="M81" s="246"/>
      <c r="N81" s="246"/>
      <c r="O81" s="246"/>
      <c r="P81" s="246"/>
      <c r="Q81" s="246"/>
      <c r="R81" s="246"/>
    </row>
    <row r="82" spans="1:18" s="44" customFormat="1">
      <c r="A82" s="340" t="s">
        <v>973</v>
      </c>
      <c r="B82" s="48">
        <v>44273</v>
      </c>
      <c r="C82" s="48">
        <v>44266</v>
      </c>
      <c r="D82" s="49">
        <v>6628</v>
      </c>
      <c r="E82" s="40" t="s">
        <v>2</v>
      </c>
      <c r="F82" s="49">
        <v>2459</v>
      </c>
      <c r="G82" s="36" t="s">
        <v>170</v>
      </c>
      <c r="H82" s="36">
        <v>21</v>
      </c>
      <c r="I82" s="45" t="s">
        <v>6</v>
      </c>
      <c r="J82" s="36" t="s">
        <v>97</v>
      </c>
      <c r="K82" s="50"/>
      <c r="L82" s="459">
        <v>114.45</v>
      </c>
      <c r="M82" s="246"/>
      <c r="N82" s="246"/>
      <c r="O82" s="246"/>
      <c r="P82" s="246"/>
      <c r="Q82" s="246"/>
      <c r="R82" s="246"/>
    </row>
    <row r="83" spans="1:18" s="44" customFormat="1">
      <c r="A83" s="340" t="s">
        <v>973</v>
      </c>
      <c r="B83" s="48">
        <v>44273</v>
      </c>
      <c r="C83" s="48">
        <v>44267</v>
      </c>
      <c r="D83" s="49">
        <v>6629</v>
      </c>
      <c r="E83" s="40" t="s">
        <v>2</v>
      </c>
      <c r="F83" s="49">
        <v>855</v>
      </c>
      <c r="G83" s="36" t="s">
        <v>38</v>
      </c>
      <c r="H83" s="36">
        <v>152</v>
      </c>
      <c r="I83" s="45" t="s">
        <v>6</v>
      </c>
      <c r="J83" s="36" t="s">
        <v>97</v>
      </c>
      <c r="K83" s="50"/>
      <c r="L83" s="459">
        <v>1320</v>
      </c>
      <c r="M83" s="246"/>
      <c r="N83" s="246"/>
      <c r="O83" s="246"/>
      <c r="P83" s="246"/>
      <c r="Q83" s="246"/>
      <c r="R83" s="246"/>
    </row>
    <row r="84" spans="1:18" s="44" customFormat="1">
      <c r="A84" s="340" t="s">
        <v>973</v>
      </c>
      <c r="B84" s="48">
        <v>44273</v>
      </c>
      <c r="C84" s="48">
        <v>44266</v>
      </c>
      <c r="D84" s="49">
        <v>6631</v>
      </c>
      <c r="E84" s="40" t="s">
        <v>2</v>
      </c>
      <c r="F84" s="49">
        <v>753</v>
      </c>
      <c r="G84" s="36" t="s">
        <v>47</v>
      </c>
      <c r="H84" s="36" t="s">
        <v>882</v>
      </c>
      <c r="I84" s="45" t="s">
        <v>6</v>
      </c>
      <c r="J84" s="36" t="s">
        <v>97</v>
      </c>
      <c r="K84" s="50"/>
      <c r="L84" s="459">
        <v>106</v>
      </c>
      <c r="M84" s="246"/>
      <c r="N84" s="246"/>
      <c r="O84" s="246"/>
      <c r="P84" s="246"/>
      <c r="Q84" s="246"/>
      <c r="R84" s="246"/>
    </row>
    <row r="85" spans="1:18" s="44" customFormat="1">
      <c r="A85" s="340" t="s">
        <v>740</v>
      </c>
      <c r="B85" s="48">
        <v>44274</v>
      </c>
      <c r="C85" s="48">
        <v>44267</v>
      </c>
      <c r="D85" s="49">
        <v>6639</v>
      </c>
      <c r="E85" s="40" t="s">
        <v>2</v>
      </c>
      <c r="F85" s="49">
        <v>838</v>
      </c>
      <c r="G85" s="36" t="s">
        <v>5</v>
      </c>
      <c r="H85" s="36">
        <v>10</v>
      </c>
      <c r="I85" s="45" t="s">
        <v>6</v>
      </c>
      <c r="J85" s="36" t="s">
        <v>97</v>
      </c>
      <c r="K85" s="50"/>
      <c r="L85" s="459">
        <v>254</v>
      </c>
      <c r="M85" s="246"/>
      <c r="N85" s="246"/>
      <c r="O85" s="246"/>
      <c r="P85" s="246"/>
      <c r="Q85" s="246"/>
      <c r="R85" s="246"/>
    </row>
    <row r="86" spans="1:18" s="44" customFormat="1">
      <c r="A86" s="340" t="s">
        <v>627</v>
      </c>
      <c r="B86" s="48">
        <v>44274</v>
      </c>
      <c r="C86" s="48">
        <v>44266</v>
      </c>
      <c r="D86" s="49">
        <v>6640</v>
      </c>
      <c r="E86" s="40" t="s">
        <v>114</v>
      </c>
      <c r="F86" s="49">
        <v>2600</v>
      </c>
      <c r="G86" s="36" t="s">
        <v>200</v>
      </c>
      <c r="H86" s="36">
        <v>10</v>
      </c>
      <c r="I86" s="45" t="s">
        <v>6</v>
      </c>
      <c r="J86" s="36" t="s">
        <v>97</v>
      </c>
      <c r="K86" s="50"/>
      <c r="L86" s="459">
        <v>300</v>
      </c>
      <c r="M86" s="246"/>
      <c r="N86" s="246"/>
      <c r="O86" s="246"/>
      <c r="P86" s="246"/>
      <c r="Q86" s="246"/>
      <c r="R86" s="246"/>
    </row>
    <row r="87" spans="1:18" s="44" customFormat="1">
      <c r="A87" s="340" t="s">
        <v>407</v>
      </c>
      <c r="B87" s="48">
        <v>44274</v>
      </c>
      <c r="C87" s="48">
        <v>44270</v>
      </c>
      <c r="D87" s="49">
        <v>6642</v>
      </c>
      <c r="E87" s="40" t="s">
        <v>2</v>
      </c>
      <c r="F87" s="49">
        <v>753</v>
      </c>
      <c r="G87" s="36" t="s">
        <v>47</v>
      </c>
      <c r="H87" s="36">
        <v>20</v>
      </c>
      <c r="I87" s="45" t="s">
        <v>6</v>
      </c>
      <c r="J87" s="36" t="s">
        <v>97</v>
      </c>
      <c r="K87" s="50"/>
      <c r="L87" s="459">
        <v>572</v>
      </c>
      <c r="M87" s="246"/>
      <c r="N87" s="246"/>
      <c r="O87" s="246"/>
      <c r="P87" s="246"/>
      <c r="Q87" s="246"/>
      <c r="R87" s="246"/>
    </row>
    <row r="88" spans="1:18" s="43" customFormat="1">
      <c r="A88" s="341" t="s">
        <v>371</v>
      </c>
      <c r="B88" s="32">
        <v>44277</v>
      </c>
      <c r="C88" s="32">
        <v>44274</v>
      </c>
      <c r="D88" s="33">
        <v>6664</v>
      </c>
      <c r="E88" s="34" t="s">
        <v>7</v>
      </c>
      <c r="F88" s="33">
        <v>3241</v>
      </c>
      <c r="G88" s="19" t="s">
        <v>53</v>
      </c>
      <c r="H88" s="19">
        <v>10</v>
      </c>
      <c r="I88" s="35" t="s">
        <v>6</v>
      </c>
      <c r="J88" s="19" t="s">
        <v>97</v>
      </c>
      <c r="K88" s="21"/>
      <c r="L88" s="464">
        <v>1187</v>
      </c>
      <c r="M88" s="247"/>
      <c r="N88" s="247"/>
      <c r="O88" s="247"/>
      <c r="P88" s="247"/>
      <c r="Q88" s="247"/>
      <c r="R88" s="247"/>
    </row>
    <row r="89" spans="1:18" s="43" customFormat="1">
      <c r="A89" s="341" t="s">
        <v>371</v>
      </c>
      <c r="B89" s="32">
        <v>44278</v>
      </c>
      <c r="C89" s="32">
        <v>44273</v>
      </c>
      <c r="D89" s="33">
        <v>6670</v>
      </c>
      <c r="E89" s="34" t="s">
        <v>7</v>
      </c>
      <c r="F89" s="33">
        <v>3241</v>
      </c>
      <c r="G89" s="19" t="s">
        <v>53</v>
      </c>
      <c r="H89" s="19">
        <v>4</v>
      </c>
      <c r="I89" s="35" t="s">
        <v>6</v>
      </c>
      <c r="J89" s="19" t="s">
        <v>97</v>
      </c>
      <c r="K89" s="21"/>
      <c r="L89" s="464">
        <v>118.7</v>
      </c>
      <c r="M89" s="247"/>
      <c r="N89" s="247"/>
      <c r="O89" s="247"/>
      <c r="P89" s="247"/>
      <c r="Q89" s="247"/>
      <c r="R89" s="247"/>
    </row>
    <row r="90" spans="1:18" s="43" customFormat="1">
      <c r="A90" s="341" t="s">
        <v>775</v>
      </c>
      <c r="B90" s="32">
        <v>44278</v>
      </c>
      <c r="C90" s="32">
        <v>44273</v>
      </c>
      <c r="D90" s="33">
        <v>6669</v>
      </c>
      <c r="E90" s="34" t="s">
        <v>7</v>
      </c>
      <c r="F90" s="33">
        <v>1169</v>
      </c>
      <c r="G90" s="19" t="s">
        <v>530</v>
      </c>
      <c r="H90" s="19" t="s">
        <v>923</v>
      </c>
      <c r="I90" s="35" t="s">
        <v>6</v>
      </c>
      <c r="J90" s="19" t="s">
        <v>749</v>
      </c>
      <c r="K90" s="21"/>
      <c r="L90" s="464"/>
      <c r="M90" s="247"/>
      <c r="N90" s="247"/>
      <c r="O90" s="247"/>
      <c r="P90" s="247"/>
      <c r="Q90" s="247"/>
      <c r="R90" s="247"/>
    </row>
    <row r="91" spans="1:18" s="44" customFormat="1">
      <c r="A91" s="340"/>
      <c r="B91" s="48"/>
      <c r="C91" s="48">
        <v>44270</v>
      </c>
      <c r="D91" s="49"/>
      <c r="E91" s="40" t="s">
        <v>7</v>
      </c>
      <c r="F91" s="49">
        <v>2172</v>
      </c>
      <c r="G91" s="36" t="s">
        <v>16</v>
      </c>
      <c r="H91" s="36">
        <v>30</v>
      </c>
      <c r="I91" s="45" t="s">
        <v>6</v>
      </c>
      <c r="J91" s="36" t="s">
        <v>97</v>
      </c>
      <c r="K91" s="50"/>
      <c r="L91" s="459"/>
      <c r="M91" s="246"/>
      <c r="N91" s="246"/>
      <c r="O91" s="246"/>
      <c r="P91" s="246"/>
      <c r="Q91" s="246"/>
      <c r="R91" s="246"/>
    </row>
    <row r="92" spans="1:18" s="44" customFormat="1">
      <c r="A92" s="340"/>
      <c r="B92" s="48"/>
      <c r="C92" s="48">
        <v>44272</v>
      </c>
      <c r="D92" s="49"/>
      <c r="E92" s="40" t="s">
        <v>7</v>
      </c>
      <c r="F92" s="49">
        <v>3370</v>
      </c>
      <c r="G92" s="36" t="s">
        <v>822</v>
      </c>
      <c r="H92" s="36">
        <v>35</v>
      </c>
      <c r="I92" s="45" t="s">
        <v>6</v>
      </c>
      <c r="J92" s="36" t="s">
        <v>1225</v>
      </c>
      <c r="K92" s="50"/>
      <c r="L92" s="459">
        <v>1230</v>
      </c>
      <c r="M92" s="246"/>
      <c r="N92" s="246"/>
      <c r="O92" s="246"/>
      <c r="P92" s="246"/>
      <c r="Q92" s="246"/>
      <c r="R92" s="246"/>
    </row>
    <row r="93" spans="1:18" s="44" customFormat="1">
      <c r="A93" s="340" t="s">
        <v>163</v>
      </c>
      <c r="B93" s="48">
        <v>44271</v>
      </c>
      <c r="C93" s="48">
        <v>44270</v>
      </c>
      <c r="D93" s="49">
        <v>6687</v>
      </c>
      <c r="E93" s="40" t="s">
        <v>2</v>
      </c>
      <c r="F93" s="49">
        <v>838</v>
      </c>
      <c r="G93" s="36" t="s">
        <v>5</v>
      </c>
      <c r="H93" s="36">
        <v>5</v>
      </c>
      <c r="I93" s="45" t="s">
        <v>6</v>
      </c>
      <c r="J93" s="36" t="s">
        <v>97</v>
      </c>
      <c r="K93" s="50"/>
      <c r="L93" s="459">
        <v>150</v>
      </c>
      <c r="M93" s="246"/>
      <c r="N93" s="246"/>
      <c r="O93" s="246"/>
      <c r="P93" s="246"/>
      <c r="Q93" s="246"/>
      <c r="R93" s="246"/>
    </row>
    <row r="94" spans="1:18" s="44" customFormat="1">
      <c r="A94" s="340" t="s">
        <v>1159</v>
      </c>
      <c r="B94" s="48">
        <v>44279</v>
      </c>
      <c r="C94" s="48">
        <v>44270</v>
      </c>
      <c r="D94" s="49">
        <v>6685</v>
      </c>
      <c r="E94" s="40" t="s">
        <v>2</v>
      </c>
      <c r="F94" s="49">
        <v>838</v>
      </c>
      <c r="G94" s="36" t="s">
        <v>5</v>
      </c>
      <c r="H94" s="36">
        <v>5</v>
      </c>
      <c r="I94" s="45" t="s">
        <v>6</v>
      </c>
      <c r="J94" s="36" t="s">
        <v>97</v>
      </c>
      <c r="K94" s="50"/>
      <c r="L94" s="459">
        <v>126</v>
      </c>
      <c r="M94" s="246"/>
      <c r="N94" s="246"/>
      <c r="O94" s="246"/>
      <c r="P94" s="246"/>
      <c r="Q94" s="246"/>
      <c r="R94" s="246"/>
    </row>
    <row r="95" spans="1:18" s="44" customFormat="1">
      <c r="A95" s="340" t="s">
        <v>209</v>
      </c>
      <c r="B95" s="48">
        <v>44279</v>
      </c>
      <c r="C95" s="48">
        <v>44270</v>
      </c>
      <c r="D95" s="49">
        <v>6686</v>
      </c>
      <c r="E95" s="40" t="s">
        <v>2</v>
      </c>
      <c r="F95" s="49">
        <v>838</v>
      </c>
      <c r="G95" s="36" t="s">
        <v>5</v>
      </c>
      <c r="H95" s="36">
        <v>5</v>
      </c>
      <c r="I95" s="45" t="s">
        <v>6</v>
      </c>
      <c r="J95" s="36" t="s">
        <v>97</v>
      </c>
      <c r="K95" s="50"/>
      <c r="L95" s="459">
        <v>280</v>
      </c>
      <c r="M95" s="246"/>
      <c r="N95" s="246"/>
      <c r="O95" s="246"/>
      <c r="P95" s="246"/>
      <c r="Q95" s="246"/>
      <c r="R95" s="246"/>
    </row>
    <row r="96" spans="1:18" s="44" customFormat="1">
      <c r="A96" s="340" t="s">
        <v>509</v>
      </c>
      <c r="B96" s="48">
        <v>44279</v>
      </c>
      <c r="C96" s="48">
        <v>44270</v>
      </c>
      <c r="D96" s="49">
        <v>6676</v>
      </c>
      <c r="E96" s="40" t="s">
        <v>2</v>
      </c>
      <c r="F96" s="49">
        <v>908</v>
      </c>
      <c r="G96" s="36" t="s">
        <v>30</v>
      </c>
      <c r="H96" s="36" t="s">
        <v>840</v>
      </c>
      <c r="I96" s="45" t="s">
        <v>6</v>
      </c>
      <c r="J96" s="36" t="s">
        <v>97</v>
      </c>
      <c r="K96" s="50"/>
      <c r="L96" s="459">
        <v>255</v>
      </c>
      <c r="M96" s="246"/>
      <c r="N96" s="246"/>
      <c r="O96" s="246"/>
      <c r="P96" s="246"/>
      <c r="Q96" s="246"/>
      <c r="R96" s="246"/>
    </row>
    <row r="97" spans="1:18" s="44" customFormat="1">
      <c r="A97" s="340" t="s">
        <v>973</v>
      </c>
      <c r="B97" s="48">
        <v>44279</v>
      </c>
      <c r="C97" s="48">
        <v>44272</v>
      </c>
      <c r="D97" s="49">
        <v>6690</v>
      </c>
      <c r="E97" s="40" t="s">
        <v>2</v>
      </c>
      <c r="F97" s="49">
        <v>855</v>
      </c>
      <c r="G97" s="36" t="s">
        <v>38</v>
      </c>
      <c r="H97" s="36">
        <v>50</v>
      </c>
      <c r="I97" s="45" t="s">
        <v>6</v>
      </c>
      <c r="J97" s="36" t="s">
        <v>97</v>
      </c>
      <c r="K97" s="50"/>
      <c r="L97" s="459">
        <v>440</v>
      </c>
      <c r="M97" s="246"/>
      <c r="N97" s="246"/>
      <c r="O97" s="246"/>
      <c r="P97" s="246"/>
      <c r="Q97" s="246"/>
      <c r="R97" s="246"/>
    </row>
    <row r="98" spans="1:18" s="44" customFormat="1">
      <c r="A98" s="340" t="s">
        <v>973</v>
      </c>
      <c r="B98" s="48">
        <v>44279</v>
      </c>
      <c r="C98" s="48">
        <v>44272</v>
      </c>
      <c r="D98" s="49">
        <v>6691</v>
      </c>
      <c r="E98" s="40" t="s">
        <v>2</v>
      </c>
      <c r="F98" s="49">
        <v>1126</v>
      </c>
      <c r="G98" s="36" t="s">
        <v>57</v>
      </c>
      <c r="H98" s="36" t="s">
        <v>876</v>
      </c>
      <c r="I98" s="45" t="s">
        <v>6</v>
      </c>
      <c r="J98" s="36" t="s">
        <v>97</v>
      </c>
      <c r="K98" s="50"/>
      <c r="L98" s="459">
        <v>187</v>
      </c>
      <c r="M98" s="246"/>
      <c r="N98" s="246"/>
      <c r="O98" s="246"/>
      <c r="P98" s="246"/>
      <c r="Q98" s="246"/>
      <c r="R98" s="246"/>
    </row>
    <row r="99" spans="1:18" s="44" customFormat="1">
      <c r="A99" s="340" t="s">
        <v>973</v>
      </c>
      <c r="B99" s="48">
        <v>44279</v>
      </c>
      <c r="C99" s="48">
        <v>44271</v>
      </c>
      <c r="D99" s="49">
        <v>6692</v>
      </c>
      <c r="E99" s="40" t="s">
        <v>2</v>
      </c>
      <c r="F99" s="49">
        <v>869</v>
      </c>
      <c r="G99" s="36" t="s">
        <v>16</v>
      </c>
      <c r="H99" s="36">
        <v>20</v>
      </c>
      <c r="I99" s="45" t="s">
        <v>6</v>
      </c>
      <c r="J99" s="36" t="s">
        <v>97</v>
      </c>
      <c r="K99" s="50"/>
      <c r="L99" s="459">
        <v>76</v>
      </c>
      <c r="M99" s="246"/>
      <c r="N99" s="246"/>
      <c r="O99" s="246"/>
      <c r="P99" s="246"/>
      <c r="Q99" s="246"/>
      <c r="R99" s="246"/>
    </row>
    <row r="100" spans="1:18" s="44" customFormat="1">
      <c r="A100" s="340" t="s">
        <v>973</v>
      </c>
      <c r="B100" s="48">
        <v>44279</v>
      </c>
      <c r="C100" s="48">
        <v>44274</v>
      </c>
      <c r="D100" s="49">
        <v>6693</v>
      </c>
      <c r="E100" s="40" t="s">
        <v>2</v>
      </c>
      <c r="F100" s="49">
        <v>822</v>
      </c>
      <c r="G100" s="36" t="s">
        <v>19</v>
      </c>
      <c r="H100" s="36">
        <v>51</v>
      </c>
      <c r="I100" s="45" t="s">
        <v>6</v>
      </c>
      <c r="J100" s="36" t="s">
        <v>97</v>
      </c>
      <c r="K100" s="50"/>
      <c r="L100" s="459">
        <v>600</v>
      </c>
      <c r="M100" s="246"/>
      <c r="N100" s="246"/>
      <c r="O100" s="246"/>
      <c r="P100" s="246"/>
      <c r="Q100" s="246"/>
      <c r="R100" s="246"/>
    </row>
    <row r="101" spans="1:18" s="44" customFormat="1">
      <c r="A101" s="340" t="s">
        <v>391</v>
      </c>
      <c r="B101" s="48">
        <v>44279</v>
      </c>
      <c r="C101" s="48">
        <v>44272</v>
      </c>
      <c r="D101" s="49">
        <v>6694</v>
      </c>
      <c r="E101" s="40" t="s">
        <v>2</v>
      </c>
      <c r="F101" s="49">
        <v>1106</v>
      </c>
      <c r="G101" s="36" t="s">
        <v>18</v>
      </c>
      <c r="H101" s="36">
        <v>10</v>
      </c>
      <c r="I101" s="45" t="s">
        <v>6</v>
      </c>
      <c r="J101" s="36" t="s">
        <v>97</v>
      </c>
      <c r="K101" s="50"/>
      <c r="L101" s="459">
        <v>340</v>
      </c>
      <c r="M101" s="246"/>
      <c r="N101" s="246"/>
      <c r="O101" s="246"/>
      <c r="P101" s="246"/>
      <c r="Q101" s="246"/>
      <c r="R101" s="246"/>
    </row>
    <row r="102" spans="1:18" s="44" customFormat="1">
      <c r="A102" s="340" t="s">
        <v>601</v>
      </c>
      <c r="B102" s="48">
        <v>44279</v>
      </c>
      <c r="C102" s="48">
        <v>44273</v>
      </c>
      <c r="D102" s="49">
        <v>6696</v>
      </c>
      <c r="E102" s="40" t="s">
        <v>2</v>
      </c>
      <c r="F102" s="49">
        <v>1126</v>
      </c>
      <c r="G102" s="36" t="s">
        <v>57</v>
      </c>
      <c r="H102" s="36">
        <v>30</v>
      </c>
      <c r="I102" s="45" t="s">
        <v>6</v>
      </c>
      <c r="J102" s="36" t="s">
        <v>97</v>
      </c>
      <c r="K102" s="50"/>
      <c r="L102" s="459">
        <v>2160</v>
      </c>
      <c r="M102" s="246"/>
      <c r="N102" s="246"/>
      <c r="O102" s="246"/>
      <c r="P102" s="246"/>
      <c r="Q102" s="246"/>
      <c r="R102" s="246"/>
    </row>
    <row r="103" spans="1:18" s="44" customFormat="1">
      <c r="A103" s="340" t="s">
        <v>1015</v>
      </c>
      <c r="B103" s="48">
        <v>44285</v>
      </c>
      <c r="C103" s="48">
        <v>44274</v>
      </c>
      <c r="D103" s="49">
        <v>6716</v>
      </c>
      <c r="E103" s="40" t="s">
        <v>2</v>
      </c>
      <c r="F103" s="49">
        <v>2498</v>
      </c>
      <c r="G103" s="36" t="s">
        <v>31</v>
      </c>
      <c r="H103" s="36">
        <v>5</v>
      </c>
      <c r="I103" s="45" t="s">
        <v>6</v>
      </c>
      <c r="J103" s="36" t="s">
        <v>97</v>
      </c>
      <c r="K103" s="50" t="s">
        <v>834</v>
      </c>
      <c r="L103" s="459">
        <v>170</v>
      </c>
      <c r="M103" s="246"/>
      <c r="N103" s="246"/>
      <c r="O103" s="246"/>
      <c r="P103" s="246"/>
      <c r="Q103" s="246"/>
      <c r="R103" s="246"/>
    </row>
    <row r="104" spans="1:18" s="44" customFormat="1">
      <c r="A104" s="340" t="s">
        <v>791</v>
      </c>
      <c r="B104" s="48">
        <v>44280</v>
      </c>
      <c r="C104" s="48">
        <v>44272</v>
      </c>
      <c r="D104" s="49">
        <v>6717</v>
      </c>
      <c r="E104" s="40" t="s">
        <v>7</v>
      </c>
      <c r="F104" s="49">
        <v>1095</v>
      </c>
      <c r="G104" s="36" t="s">
        <v>47</v>
      </c>
      <c r="H104" s="36">
        <v>10</v>
      </c>
      <c r="I104" s="45" t="s">
        <v>6</v>
      </c>
      <c r="J104" s="36" t="s">
        <v>97</v>
      </c>
      <c r="K104" s="50"/>
      <c r="L104" s="459">
        <v>295</v>
      </c>
      <c r="M104" s="246"/>
      <c r="N104" s="246"/>
      <c r="O104" s="246"/>
      <c r="P104" s="246"/>
      <c r="Q104" s="246"/>
      <c r="R104" s="246"/>
    </row>
    <row r="105" spans="1:18" s="44" customFormat="1">
      <c r="A105" s="340" t="s">
        <v>201</v>
      </c>
      <c r="B105" s="48">
        <v>44280</v>
      </c>
      <c r="C105" s="48">
        <v>44273</v>
      </c>
      <c r="D105" s="49">
        <v>6718</v>
      </c>
      <c r="E105" s="40" t="s">
        <v>216</v>
      </c>
      <c r="F105" s="49">
        <v>3306</v>
      </c>
      <c r="G105" s="36" t="s">
        <v>22</v>
      </c>
      <c r="H105" s="36">
        <v>30</v>
      </c>
      <c r="I105" s="45" t="s">
        <v>6</v>
      </c>
      <c r="J105" s="36" t="s">
        <v>97</v>
      </c>
      <c r="K105" s="50"/>
      <c r="L105" s="459">
        <v>255</v>
      </c>
      <c r="M105" s="246"/>
      <c r="N105" s="246"/>
      <c r="O105" s="246"/>
      <c r="P105" s="246"/>
      <c r="Q105" s="246"/>
      <c r="R105" s="246"/>
    </row>
    <row r="106" spans="1:18" s="44" customFormat="1">
      <c r="A106" s="340"/>
      <c r="B106" s="48"/>
      <c r="C106" s="48"/>
      <c r="D106" s="49"/>
      <c r="E106" s="40" t="s">
        <v>216</v>
      </c>
      <c r="F106" s="49">
        <v>2908</v>
      </c>
      <c r="G106" s="36" t="s">
        <v>22</v>
      </c>
      <c r="H106" s="36">
        <v>60</v>
      </c>
      <c r="I106" s="45" t="s">
        <v>6</v>
      </c>
      <c r="J106" s="36" t="s">
        <v>97</v>
      </c>
      <c r="K106" s="50"/>
      <c r="L106" s="459">
        <v>0</v>
      </c>
      <c r="M106" s="246"/>
      <c r="N106" s="246"/>
      <c r="O106" s="246"/>
      <c r="P106" s="246"/>
      <c r="Q106" s="246"/>
      <c r="R106" s="246"/>
    </row>
    <row r="107" spans="1:18" s="43" customFormat="1">
      <c r="A107" s="341" t="s">
        <v>284</v>
      </c>
      <c r="B107" s="32">
        <v>44280</v>
      </c>
      <c r="C107" s="32">
        <v>44274</v>
      </c>
      <c r="D107" s="33">
        <v>6720</v>
      </c>
      <c r="E107" s="34" t="s">
        <v>2</v>
      </c>
      <c r="F107" s="33">
        <v>1018</v>
      </c>
      <c r="G107" s="19" t="s">
        <v>204</v>
      </c>
      <c r="H107" s="19">
        <v>10</v>
      </c>
      <c r="I107" s="35" t="s">
        <v>6</v>
      </c>
      <c r="J107" s="19" t="s">
        <v>97</v>
      </c>
      <c r="K107" s="21"/>
      <c r="L107" s="464">
        <v>480</v>
      </c>
      <c r="M107" s="247"/>
      <c r="N107" s="247"/>
      <c r="O107" s="247"/>
      <c r="P107" s="247"/>
      <c r="Q107" s="247"/>
      <c r="R107" s="247"/>
    </row>
    <row r="108" spans="1:18" s="44" customFormat="1">
      <c r="A108" s="340" t="s">
        <v>400</v>
      </c>
      <c r="B108" s="48">
        <v>44280</v>
      </c>
      <c r="C108" s="48">
        <v>44274</v>
      </c>
      <c r="D108" s="49">
        <v>6721</v>
      </c>
      <c r="E108" s="40" t="s">
        <v>187</v>
      </c>
      <c r="F108" s="49">
        <v>3198</v>
      </c>
      <c r="G108" s="36" t="s">
        <v>47</v>
      </c>
      <c r="H108" s="36">
        <v>3</v>
      </c>
      <c r="I108" s="45" t="s">
        <v>6</v>
      </c>
      <c r="J108" s="36" t="s">
        <v>97</v>
      </c>
      <c r="K108" s="50"/>
      <c r="L108" s="459">
        <v>229.2</v>
      </c>
      <c r="M108" s="246"/>
      <c r="N108" s="246"/>
      <c r="O108" s="246"/>
      <c r="P108" s="246"/>
      <c r="Q108" s="246"/>
      <c r="R108" s="246"/>
    </row>
    <row r="109" spans="1:18" s="44" customFormat="1">
      <c r="A109" s="340"/>
      <c r="B109" s="48"/>
      <c r="C109" s="48"/>
      <c r="D109" s="49"/>
      <c r="E109" s="40" t="s">
        <v>2</v>
      </c>
      <c r="F109" s="49">
        <v>908</v>
      </c>
      <c r="G109" s="36" t="s">
        <v>30</v>
      </c>
      <c r="H109" s="36">
        <v>203</v>
      </c>
      <c r="I109" s="45" t="s">
        <v>6</v>
      </c>
      <c r="J109" s="36" t="s">
        <v>97</v>
      </c>
      <c r="K109" s="50"/>
      <c r="L109" s="459">
        <v>1040</v>
      </c>
      <c r="M109" s="246"/>
      <c r="N109" s="246"/>
      <c r="O109" s="246"/>
      <c r="P109" s="246"/>
      <c r="Q109" s="246"/>
      <c r="R109" s="246"/>
    </row>
    <row r="110" spans="1:18" s="44" customFormat="1">
      <c r="A110" s="340" t="s">
        <v>592</v>
      </c>
      <c r="B110" s="48">
        <v>44281</v>
      </c>
      <c r="C110" s="48">
        <v>44277</v>
      </c>
      <c r="D110" s="49">
        <v>6403</v>
      </c>
      <c r="E110" s="40" t="s">
        <v>2</v>
      </c>
      <c r="F110" s="49">
        <v>1087</v>
      </c>
      <c r="G110" s="36" t="s">
        <v>46</v>
      </c>
      <c r="H110" s="36">
        <v>50</v>
      </c>
      <c r="I110" s="45" t="s">
        <v>6</v>
      </c>
      <c r="J110" s="36" t="s">
        <v>97</v>
      </c>
      <c r="K110" s="50"/>
      <c r="L110" s="459">
        <v>525</v>
      </c>
      <c r="M110" s="246"/>
      <c r="N110" s="246"/>
      <c r="O110" s="246"/>
      <c r="P110" s="246"/>
      <c r="Q110" s="246"/>
      <c r="R110" s="246"/>
    </row>
    <row r="111" spans="1:18" s="44" customFormat="1">
      <c r="A111" s="340" t="s">
        <v>779</v>
      </c>
      <c r="B111" s="48">
        <v>44281</v>
      </c>
      <c r="C111" s="48">
        <v>44277</v>
      </c>
      <c r="D111" s="49">
        <v>6729</v>
      </c>
      <c r="E111" s="40" t="s">
        <v>2</v>
      </c>
      <c r="F111" s="49">
        <v>753</v>
      </c>
      <c r="G111" s="36" t="s">
        <v>47</v>
      </c>
      <c r="H111" s="36">
        <v>20</v>
      </c>
      <c r="I111" s="45" t="s">
        <v>6</v>
      </c>
      <c r="J111" s="36" t="s">
        <v>97</v>
      </c>
      <c r="K111" s="50"/>
      <c r="L111" s="459">
        <v>580</v>
      </c>
      <c r="M111" s="246"/>
      <c r="N111" s="246"/>
      <c r="O111" s="246"/>
      <c r="P111" s="246"/>
      <c r="Q111" s="246"/>
      <c r="R111" s="246"/>
    </row>
    <row r="112" spans="1:18" s="43" customFormat="1">
      <c r="A112" s="341" t="s">
        <v>1291</v>
      </c>
      <c r="B112" s="32">
        <v>44281</v>
      </c>
      <c r="C112" s="32">
        <v>44274</v>
      </c>
      <c r="D112" s="33">
        <v>6733</v>
      </c>
      <c r="E112" s="34" t="s">
        <v>2</v>
      </c>
      <c r="F112" s="33">
        <v>784</v>
      </c>
      <c r="G112" s="19" t="s">
        <v>41</v>
      </c>
      <c r="H112" s="19">
        <v>20</v>
      </c>
      <c r="I112" s="35" t="s">
        <v>6</v>
      </c>
      <c r="J112" s="19" t="s">
        <v>749</v>
      </c>
      <c r="K112" s="21"/>
      <c r="L112" s="464">
        <v>90</v>
      </c>
      <c r="M112" s="247"/>
      <c r="N112" s="247"/>
      <c r="O112" s="247"/>
      <c r="P112" s="247"/>
      <c r="Q112" s="247"/>
      <c r="R112" s="247"/>
    </row>
    <row r="113" spans="1:18" s="44" customFormat="1">
      <c r="A113" s="340" t="s">
        <v>141</v>
      </c>
      <c r="B113" s="48">
        <v>44284</v>
      </c>
      <c r="C113" s="48">
        <v>44277</v>
      </c>
      <c r="D113" s="49">
        <v>6742</v>
      </c>
      <c r="E113" s="40" t="s">
        <v>2</v>
      </c>
      <c r="F113" s="49">
        <v>1397</v>
      </c>
      <c r="G113" s="36" t="s">
        <v>22</v>
      </c>
      <c r="H113" s="36">
        <v>35</v>
      </c>
      <c r="I113" s="45" t="s">
        <v>6</v>
      </c>
      <c r="J113" s="36" t="s">
        <v>97</v>
      </c>
      <c r="K113" s="50"/>
      <c r="L113" s="459">
        <v>315</v>
      </c>
      <c r="M113" s="246"/>
      <c r="N113" s="246"/>
      <c r="O113" s="246"/>
      <c r="P113" s="246"/>
      <c r="Q113" s="246"/>
      <c r="R113" s="246"/>
    </row>
    <row r="114" spans="1:18" s="44" customFormat="1">
      <c r="A114" s="340" t="s">
        <v>862</v>
      </c>
      <c r="B114" s="48">
        <v>44277</v>
      </c>
      <c r="C114" s="48">
        <v>44274</v>
      </c>
      <c r="D114" s="49">
        <v>6744</v>
      </c>
      <c r="E114" s="40" t="s">
        <v>2</v>
      </c>
      <c r="F114" s="49">
        <v>3186</v>
      </c>
      <c r="G114" s="36" t="s">
        <v>18</v>
      </c>
      <c r="H114" s="36">
        <v>5</v>
      </c>
      <c r="I114" s="45" t="s">
        <v>6</v>
      </c>
      <c r="J114" s="36" t="s">
        <v>97</v>
      </c>
      <c r="K114" s="50"/>
      <c r="L114" s="459">
        <v>140</v>
      </c>
      <c r="M114" s="246"/>
      <c r="N114" s="246"/>
      <c r="O114" s="246"/>
      <c r="P114" s="246"/>
      <c r="Q114" s="246"/>
      <c r="R114" s="246"/>
    </row>
    <row r="115" spans="1:18" s="44" customFormat="1">
      <c r="A115" s="340" t="s">
        <v>365</v>
      </c>
      <c r="B115" s="48">
        <v>44284</v>
      </c>
      <c r="C115" s="48">
        <v>44277</v>
      </c>
      <c r="D115" s="49">
        <v>6747</v>
      </c>
      <c r="E115" s="40" t="s">
        <v>2</v>
      </c>
      <c r="F115" s="49">
        <v>838</v>
      </c>
      <c r="G115" s="36" t="s">
        <v>5</v>
      </c>
      <c r="H115" s="36">
        <v>20</v>
      </c>
      <c r="I115" s="45" t="s">
        <v>6</v>
      </c>
      <c r="J115" s="36" t="s">
        <v>97</v>
      </c>
      <c r="K115" s="50"/>
      <c r="L115" s="459">
        <v>480</v>
      </c>
      <c r="M115" s="246"/>
      <c r="N115" s="246"/>
      <c r="O115" s="246"/>
      <c r="P115" s="246"/>
      <c r="Q115" s="246"/>
      <c r="R115" s="246"/>
    </row>
    <row r="116" spans="1:18" s="43" customFormat="1">
      <c r="A116" s="341" t="s">
        <v>675</v>
      </c>
      <c r="B116" s="32">
        <v>44285</v>
      </c>
      <c r="C116" s="32">
        <v>44277</v>
      </c>
      <c r="D116" s="33">
        <v>6750</v>
      </c>
      <c r="E116" s="34" t="s">
        <v>44</v>
      </c>
      <c r="F116" s="33">
        <v>2550</v>
      </c>
      <c r="G116" s="19" t="s">
        <v>48</v>
      </c>
      <c r="H116" s="19">
        <v>8</v>
      </c>
      <c r="I116" s="35" t="s">
        <v>6</v>
      </c>
      <c r="J116" s="19" t="s">
        <v>749</v>
      </c>
      <c r="K116" s="21"/>
      <c r="L116" s="464">
        <v>284</v>
      </c>
      <c r="M116" s="247"/>
      <c r="N116" s="247"/>
      <c r="O116" s="247"/>
      <c r="P116" s="247"/>
      <c r="Q116" s="247"/>
      <c r="R116" s="247"/>
    </row>
    <row r="117" spans="1:18" s="43" customFormat="1">
      <c r="A117" s="341" t="s">
        <v>101</v>
      </c>
      <c r="B117" s="32">
        <v>44285</v>
      </c>
      <c r="C117" s="32">
        <v>44277</v>
      </c>
      <c r="D117" s="33">
        <v>6751</v>
      </c>
      <c r="E117" s="34" t="s">
        <v>44</v>
      </c>
      <c r="F117" s="33">
        <v>2107</v>
      </c>
      <c r="G117" s="19" t="s">
        <v>528</v>
      </c>
      <c r="H117" s="19">
        <v>4</v>
      </c>
      <c r="I117" s="35" t="s">
        <v>6</v>
      </c>
      <c r="J117" s="19" t="s">
        <v>749</v>
      </c>
      <c r="K117" s="21"/>
      <c r="L117" s="464">
        <v>151.19999999999999</v>
      </c>
      <c r="M117" s="247"/>
      <c r="N117" s="247"/>
      <c r="O117" s="247"/>
      <c r="P117" s="247"/>
      <c r="Q117" s="247"/>
      <c r="R117" s="247"/>
    </row>
    <row r="118" spans="1:18" s="44" customFormat="1">
      <c r="A118" s="340" t="s">
        <v>779</v>
      </c>
      <c r="B118" s="48">
        <v>44285</v>
      </c>
      <c r="C118" s="48">
        <v>44277</v>
      </c>
      <c r="D118" s="49">
        <v>6754</v>
      </c>
      <c r="E118" s="40" t="s">
        <v>2</v>
      </c>
      <c r="F118" s="49">
        <v>753</v>
      </c>
      <c r="G118" s="36" t="s">
        <v>47</v>
      </c>
      <c r="H118" s="36">
        <v>20</v>
      </c>
      <c r="I118" s="45" t="s">
        <v>6</v>
      </c>
      <c r="J118" s="36" t="s">
        <v>97</v>
      </c>
      <c r="K118" s="50"/>
      <c r="L118" s="459">
        <v>580</v>
      </c>
      <c r="M118" s="246"/>
      <c r="N118" s="246"/>
      <c r="O118" s="246"/>
      <c r="P118" s="246"/>
      <c r="Q118" s="246"/>
      <c r="R118" s="246"/>
    </row>
    <row r="119" spans="1:18" s="44" customFormat="1">
      <c r="A119" s="340" t="s">
        <v>124</v>
      </c>
      <c r="B119" s="48">
        <v>44278</v>
      </c>
      <c r="C119" s="48">
        <v>44278</v>
      </c>
      <c r="D119" s="49">
        <v>6762</v>
      </c>
      <c r="E119" s="40" t="s">
        <v>2</v>
      </c>
      <c r="F119" s="49">
        <v>2761</v>
      </c>
      <c r="G119" s="36" t="s">
        <v>63</v>
      </c>
      <c r="H119" s="36">
        <v>15</v>
      </c>
      <c r="I119" s="45" t="s">
        <v>6</v>
      </c>
      <c r="J119" s="36" t="s">
        <v>97</v>
      </c>
      <c r="K119" s="50"/>
      <c r="L119" s="459">
        <v>652.5</v>
      </c>
      <c r="M119" s="246"/>
      <c r="N119" s="246"/>
      <c r="O119" s="246"/>
      <c r="P119" s="246"/>
      <c r="Q119" s="246"/>
      <c r="R119" s="246"/>
    </row>
    <row r="120" spans="1:18" s="44" customFormat="1">
      <c r="A120" s="340" t="s">
        <v>400</v>
      </c>
      <c r="B120" s="48">
        <v>44278</v>
      </c>
      <c r="C120" s="48">
        <v>44278</v>
      </c>
      <c r="D120" s="49">
        <v>6769</v>
      </c>
      <c r="E120" s="40" t="s">
        <v>7</v>
      </c>
      <c r="F120" s="49">
        <v>1095</v>
      </c>
      <c r="G120" s="36" t="s">
        <v>47</v>
      </c>
      <c r="H120" s="36">
        <v>6</v>
      </c>
      <c r="I120" s="45" t="s">
        <v>6</v>
      </c>
      <c r="J120" s="36" t="s">
        <v>97</v>
      </c>
      <c r="K120" s="50"/>
      <c r="L120" s="459">
        <v>229.2</v>
      </c>
      <c r="M120" s="246"/>
      <c r="N120" s="246"/>
      <c r="O120" s="246"/>
      <c r="P120" s="246"/>
      <c r="Q120" s="246"/>
      <c r="R120" s="246"/>
    </row>
    <row r="121" spans="1:18" s="44" customFormat="1">
      <c r="A121" s="340" t="s">
        <v>68</v>
      </c>
      <c r="B121" s="48">
        <v>44279</v>
      </c>
      <c r="C121" s="48">
        <v>44278</v>
      </c>
      <c r="D121" s="49">
        <v>6755</v>
      </c>
      <c r="E121" s="40" t="s">
        <v>2</v>
      </c>
      <c r="F121" s="49">
        <v>1960</v>
      </c>
      <c r="G121" s="36" t="s">
        <v>13</v>
      </c>
      <c r="H121" s="36">
        <v>21</v>
      </c>
      <c r="I121" s="45" t="s">
        <v>6</v>
      </c>
      <c r="J121" s="36" t="s">
        <v>97</v>
      </c>
      <c r="K121" s="50"/>
      <c r="L121" s="459">
        <v>406</v>
      </c>
      <c r="M121" s="246"/>
      <c r="N121" s="246"/>
      <c r="O121" s="246"/>
      <c r="P121" s="246"/>
      <c r="Q121" s="246"/>
      <c r="R121" s="246"/>
    </row>
    <row r="122" spans="1:18" s="44" customFormat="1">
      <c r="A122" s="340" t="s">
        <v>160</v>
      </c>
      <c r="B122" s="48">
        <v>44280</v>
      </c>
      <c r="C122" s="48">
        <v>44278</v>
      </c>
      <c r="D122" s="49">
        <v>6773</v>
      </c>
      <c r="E122" s="40" t="s">
        <v>165</v>
      </c>
      <c r="F122" s="49">
        <v>3016</v>
      </c>
      <c r="G122" s="36" t="s">
        <v>22</v>
      </c>
      <c r="H122" s="36">
        <v>15</v>
      </c>
      <c r="I122" s="45" t="s">
        <v>6</v>
      </c>
      <c r="J122" s="36" t="s">
        <v>97</v>
      </c>
      <c r="K122" s="50"/>
      <c r="L122" s="459">
        <v>191.4</v>
      </c>
      <c r="M122" s="246"/>
      <c r="N122" s="246"/>
      <c r="O122" s="246"/>
      <c r="P122" s="246"/>
      <c r="Q122" s="246"/>
      <c r="R122" s="246"/>
    </row>
    <row r="123" spans="1:18" s="44" customFormat="1">
      <c r="A123" s="340" t="s">
        <v>82</v>
      </c>
      <c r="B123" s="48">
        <v>44281</v>
      </c>
      <c r="C123" s="48">
        <v>44278</v>
      </c>
      <c r="D123" s="49">
        <v>6773</v>
      </c>
      <c r="E123" s="40" t="s">
        <v>2</v>
      </c>
      <c r="F123" s="49">
        <v>1397</v>
      </c>
      <c r="G123" s="36" t="s">
        <v>1301</v>
      </c>
      <c r="H123" s="36">
        <v>15</v>
      </c>
      <c r="I123" s="45" t="s">
        <v>6</v>
      </c>
      <c r="J123" s="36" t="s">
        <v>97</v>
      </c>
      <c r="K123" s="50"/>
      <c r="L123" s="459">
        <v>0</v>
      </c>
      <c r="M123" s="246"/>
      <c r="N123" s="246"/>
      <c r="O123" s="246"/>
      <c r="P123" s="246"/>
      <c r="Q123" s="246"/>
      <c r="R123" s="246"/>
    </row>
    <row r="124" spans="1:18" s="41" customFormat="1">
      <c r="A124" s="340" t="s">
        <v>160</v>
      </c>
      <c r="B124" s="48">
        <v>44279</v>
      </c>
      <c r="C124" s="48">
        <v>44279</v>
      </c>
      <c r="D124" s="49">
        <v>6773</v>
      </c>
      <c r="E124" s="40" t="s">
        <v>2</v>
      </c>
      <c r="F124" s="49">
        <v>1545</v>
      </c>
      <c r="G124" s="36" t="s">
        <v>36</v>
      </c>
      <c r="H124" s="36">
        <v>5</v>
      </c>
      <c r="I124" s="45" t="s">
        <v>6</v>
      </c>
      <c r="J124" s="36" t="s">
        <v>97</v>
      </c>
      <c r="K124" s="50"/>
      <c r="L124" s="459">
        <v>199.5</v>
      </c>
      <c r="M124" s="249"/>
      <c r="N124" s="249"/>
      <c r="O124" s="249"/>
      <c r="P124" s="249"/>
      <c r="Q124" s="249"/>
      <c r="R124" s="249"/>
    </row>
    <row r="125" spans="1:18" s="44" customFormat="1">
      <c r="A125" s="340" t="s">
        <v>514</v>
      </c>
      <c r="B125" s="48">
        <v>44281</v>
      </c>
      <c r="C125" s="48">
        <v>44279</v>
      </c>
      <c r="D125" s="49">
        <v>6778</v>
      </c>
      <c r="E125" s="40" t="s">
        <v>2</v>
      </c>
      <c r="F125" s="49">
        <v>855</v>
      </c>
      <c r="G125" s="36" t="s">
        <v>38</v>
      </c>
      <c r="H125" s="36">
        <v>10</v>
      </c>
      <c r="I125" s="45" t="s">
        <v>6</v>
      </c>
      <c r="J125" s="36" t="s">
        <v>97</v>
      </c>
      <c r="K125" s="50"/>
      <c r="L125" s="459">
        <v>205</v>
      </c>
      <c r="M125" s="246"/>
      <c r="N125" s="246"/>
      <c r="O125" s="246"/>
      <c r="P125" s="246"/>
      <c r="Q125" s="246"/>
      <c r="R125" s="246"/>
    </row>
    <row r="126" spans="1:18" s="44" customFormat="1">
      <c r="A126" s="340"/>
      <c r="B126" s="48"/>
      <c r="C126" s="48"/>
      <c r="D126" s="49"/>
      <c r="E126" s="40" t="s">
        <v>2</v>
      </c>
      <c r="F126" s="49">
        <v>3005</v>
      </c>
      <c r="G126" s="36" t="s">
        <v>399</v>
      </c>
      <c r="H126" s="36">
        <v>4</v>
      </c>
      <c r="I126" s="45" t="s">
        <v>6</v>
      </c>
      <c r="J126" s="36" t="s">
        <v>1225</v>
      </c>
      <c r="K126" s="50"/>
      <c r="L126" s="459">
        <v>126</v>
      </c>
      <c r="M126" s="246"/>
      <c r="N126" s="246"/>
      <c r="O126" s="246"/>
      <c r="P126" s="246"/>
      <c r="Q126" s="246"/>
      <c r="R126" s="246"/>
    </row>
    <row r="127" spans="1:18" s="44" customFormat="1">
      <c r="A127" s="340" t="s">
        <v>137</v>
      </c>
      <c r="B127" s="48">
        <v>44279</v>
      </c>
      <c r="C127" s="48">
        <v>44279</v>
      </c>
      <c r="D127" s="49">
        <v>6783</v>
      </c>
      <c r="E127" s="40" t="s">
        <v>2</v>
      </c>
      <c r="F127" s="49">
        <v>3302</v>
      </c>
      <c r="G127" s="36" t="s">
        <v>15</v>
      </c>
      <c r="H127" s="36">
        <v>100</v>
      </c>
      <c r="I127" s="45" t="s">
        <v>6</v>
      </c>
      <c r="J127" s="36" t="s">
        <v>97</v>
      </c>
      <c r="K127" s="50"/>
      <c r="L127" s="459">
        <v>407</v>
      </c>
      <c r="M127" s="246"/>
      <c r="N127" s="246"/>
      <c r="O127" s="246"/>
      <c r="P127" s="246"/>
      <c r="Q127" s="246"/>
      <c r="R127" s="246"/>
    </row>
    <row r="128" spans="1:18" s="44" customFormat="1">
      <c r="A128" s="340" t="s">
        <v>223</v>
      </c>
      <c r="B128" s="48">
        <v>44280</v>
      </c>
      <c r="C128" s="48">
        <v>44279</v>
      </c>
      <c r="D128" s="49">
        <v>6785</v>
      </c>
      <c r="E128" s="40" t="s">
        <v>2</v>
      </c>
      <c r="F128" s="49">
        <v>838</v>
      </c>
      <c r="G128" s="36" t="s">
        <v>5</v>
      </c>
      <c r="H128" s="36">
        <v>10</v>
      </c>
      <c r="I128" s="45" t="s">
        <v>6</v>
      </c>
      <c r="J128" s="36" t="s">
        <v>97</v>
      </c>
      <c r="K128" s="50"/>
      <c r="L128" s="459">
        <v>280</v>
      </c>
      <c r="M128" s="246"/>
      <c r="N128" s="246"/>
      <c r="O128" s="246"/>
      <c r="P128" s="246"/>
      <c r="Q128" s="246"/>
      <c r="R128" s="246"/>
    </row>
    <row r="129" spans="1:18" s="44" customFormat="1">
      <c r="A129" s="340" t="s">
        <v>370</v>
      </c>
      <c r="B129" s="48">
        <v>44281</v>
      </c>
      <c r="C129" s="48">
        <v>44279</v>
      </c>
      <c r="D129" s="49">
        <v>6606</v>
      </c>
      <c r="E129" s="40" t="s">
        <v>2</v>
      </c>
      <c r="F129" s="49">
        <v>1098</v>
      </c>
      <c r="G129" s="36" t="s">
        <v>3</v>
      </c>
      <c r="H129" s="36">
        <v>40</v>
      </c>
      <c r="I129" s="45" t="s">
        <v>6</v>
      </c>
      <c r="J129" s="36" t="s">
        <v>97</v>
      </c>
      <c r="K129" s="50"/>
      <c r="L129" s="459">
        <v>1400</v>
      </c>
      <c r="M129" s="246"/>
      <c r="N129" s="246"/>
      <c r="O129" s="246"/>
      <c r="P129" s="246"/>
      <c r="Q129" s="246"/>
      <c r="R129" s="246"/>
    </row>
    <row r="130" spans="1:18" s="44" customFormat="1">
      <c r="A130" s="340" t="s">
        <v>1303</v>
      </c>
      <c r="B130" s="48">
        <v>44280</v>
      </c>
      <c r="C130" s="48">
        <v>44280</v>
      </c>
      <c r="D130" s="49">
        <v>6796</v>
      </c>
      <c r="E130" s="40" t="s">
        <v>216</v>
      </c>
      <c r="F130" s="49">
        <v>3581</v>
      </c>
      <c r="G130" s="36" t="s">
        <v>63</v>
      </c>
      <c r="H130" s="36">
        <v>1</v>
      </c>
      <c r="I130" s="45" t="s">
        <v>6</v>
      </c>
      <c r="J130" s="36" t="s">
        <v>97</v>
      </c>
      <c r="K130" s="50"/>
      <c r="L130" s="459">
        <v>42</v>
      </c>
      <c r="M130" s="246"/>
      <c r="N130" s="246"/>
      <c r="O130" s="246"/>
      <c r="P130" s="246"/>
      <c r="Q130" s="246"/>
      <c r="R130" s="246"/>
    </row>
    <row r="131" spans="1:18" s="44" customFormat="1">
      <c r="A131" s="340" t="s">
        <v>174</v>
      </c>
      <c r="B131" s="48">
        <v>44280</v>
      </c>
      <c r="C131" s="48">
        <v>44280</v>
      </c>
      <c r="D131" s="49">
        <v>6797</v>
      </c>
      <c r="E131" s="40" t="s">
        <v>2</v>
      </c>
      <c r="F131" s="49">
        <v>869</v>
      </c>
      <c r="G131" s="36" t="s">
        <v>827</v>
      </c>
      <c r="H131" s="36">
        <v>20</v>
      </c>
      <c r="I131" s="45" t="s">
        <v>6</v>
      </c>
      <c r="J131" s="36" t="s">
        <v>97</v>
      </c>
      <c r="K131" s="50"/>
      <c r="L131" s="459">
        <v>110</v>
      </c>
      <c r="M131" s="246"/>
      <c r="N131" s="246"/>
      <c r="O131" s="246"/>
      <c r="P131" s="246"/>
      <c r="Q131" s="246"/>
      <c r="R131" s="246"/>
    </row>
    <row r="132" spans="1:18" s="44" customFormat="1">
      <c r="A132" s="340" t="s">
        <v>591</v>
      </c>
      <c r="B132" s="48">
        <v>44280</v>
      </c>
      <c r="C132" s="48">
        <v>44280</v>
      </c>
      <c r="D132" s="49">
        <v>6802</v>
      </c>
      <c r="E132" s="40" t="s">
        <v>2</v>
      </c>
      <c r="F132" s="49">
        <v>1545</v>
      </c>
      <c r="G132" s="36" t="s">
        <v>477</v>
      </c>
      <c r="H132" s="36">
        <v>15</v>
      </c>
      <c r="I132" s="45" t="s">
        <v>6</v>
      </c>
      <c r="J132" s="36" t="s">
        <v>97</v>
      </c>
      <c r="K132" s="50"/>
      <c r="L132" s="459">
        <v>487.5</v>
      </c>
      <c r="M132" s="246"/>
      <c r="N132" s="246"/>
      <c r="O132" s="246"/>
      <c r="P132" s="246"/>
      <c r="Q132" s="246"/>
      <c r="R132" s="246"/>
    </row>
    <row r="133" spans="1:18" s="44" customFormat="1">
      <c r="A133" s="340" t="s">
        <v>172</v>
      </c>
      <c r="B133" s="48">
        <v>44281</v>
      </c>
      <c r="C133" s="48">
        <v>44281</v>
      </c>
      <c r="D133" s="49">
        <v>838</v>
      </c>
      <c r="E133" s="40" t="s">
        <v>2</v>
      </c>
      <c r="F133" s="49">
        <v>838</v>
      </c>
      <c r="G133" s="36" t="s">
        <v>5</v>
      </c>
      <c r="H133" s="36">
        <v>10</v>
      </c>
      <c r="I133" s="45" t="s">
        <v>6</v>
      </c>
      <c r="J133" s="36" t="s">
        <v>97</v>
      </c>
      <c r="K133" s="50"/>
      <c r="L133" s="459">
        <v>280</v>
      </c>
      <c r="M133" s="246"/>
      <c r="N133" s="246"/>
      <c r="O133" s="246"/>
      <c r="P133" s="246"/>
      <c r="Q133" s="246"/>
      <c r="R133" s="246"/>
    </row>
    <row r="134" spans="1:18" s="44" customFormat="1">
      <c r="A134" s="340" t="s">
        <v>973</v>
      </c>
      <c r="B134" s="48">
        <v>44281</v>
      </c>
      <c r="C134" s="48">
        <v>44281</v>
      </c>
      <c r="D134" s="49">
        <v>6807</v>
      </c>
      <c r="E134" s="40" t="s">
        <v>2</v>
      </c>
      <c r="F134" s="49">
        <v>2186</v>
      </c>
      <c r="G134" s="36" t="s">
        <v>120</v>
      </c>
      <c r="H134" s="36">
        <v>50</v>
      </c>
      <c r="I134" s="45" t="s">
        <v>6</v>
      </c>
      <c r="J134" s="36" t="s">
        <v>97</v>
      </c>
      <c r="K134" s="50"/>
      <c r="L134" s="459">
        <v>725</v>
      </c>
      <c r="M134" s="246"/>
      <c r="N134" s="246"/>
      <c r="O134" s="246"/>
      <c r="P134" s="246"/>
      <c r="Q134" s="246"/>
      <c r="R134" s="246"/>
    </row>
    <row r="135" spans="1:18" s="44" customFormat="1">
      <c r="A135" s="340" t="s">
        <v>973</v>
      </c>
      <c r="B135" s="48">
        <v>44281</v>
      </c>
      <c r="C135" s="48">
        <v>44284</v>
      </c>
      <c r="D135" s="49">
        <v>6808</v>
      </c>
      <c r="E135" s="40" t="s">
        <v>2</v>
      </c>
      <c r="F135" s="49">
        <v>2759</v>
      </c>
      <c r="G135" s="36" t="s">
        <v>170</v>
      </c>
      <c r="H135" s="36">
        <v>30</v>
      </c>
      <c r="I135" s="45" t="s">
        <v>6</v>
      </c>
      <c r="J135" s="36" t="s">
        <v>97</v>
      </c>
      <c r="K135" s="50"/>
      <c r="L135" s="459"/>
      <c r="M135" s="246"/>
      <c r="N135" s="246"/>
      <c r="O135" s="246"/>
      <c r="P135" s="246"/>
      <c r="Q135" s="246"/>
      <c r="R135" s="246"/>
    </row>
    <row r="136" spans="1:18" s="44" customFormat="1">
      <c r="A136" s="340"/>
      <c r="B136" s="48"/>
      <c r="C136" s="48"/>
      <c r="D136" s="49"/>
      <c r="E136" s="40" t="s">
        <v>2</v>
      </c>
      <c r="F136" s="49">
        <v>1397</v>
      </c>
      <c r="G136" s="36" t="s">
        <v>22</v>
      </c>
      <c r="H136" s="36">
        <v>10</v>
      </c>
      <c r="I136" s="45" t="s">
        <v>6</v>
      </c>
      <c r="J136" s="36" t="s">
        <v>97</v>
      </c>
      <c r="K136" s="50"/>
      <c r="L136" s="459"/>
      <c r="M136" s="246"/>
      <c r="N136" s="246"/>
      <c r="O136" s="246"/>
      <c r="P136" s="246"/>
      <c r="Q136" s="246"/>
      <c r="R136" s="246"/>
    </row>
    <row r="137" spans="1:18" s="44" customFormat="1">
      <c r="A137" s="340"/>
      <c r="B137" s="48"/>
      <c r="C137" s="48"/>
      <c r="D137" s="49"/>
      <c r="E137" s="40" t="s">
        <v>2</v>
      </c>
      <c r="F137" s="49">
        <v>822</v>
      </c>
      <c r="G137" s="36" t="s">
        <v>19</v>
      </c>
      <c r="H137" s="47">
        <v>6</v>
      </c>
      <c r="I137" s="45" t="s">
        <v>6</v>
      </c>
      <c r="J137" s="36" t="s">
        <v>97</v>
      </c>
      <c r="K137" s="50"/>
      <c r="L137" s="459">
        <v>295.5</v>
      </c>
      <c r="M137" s="246"/>
      <c r="N137" s="246"/>
      <c r="O137" s="246"/>
      <c r="P137" s="246"/>
      <c r="Q137" s="246"/>
      <c r="R137" s="246"/>
    </row>
    <row r="138" spans="1:18" s="44" customFormat="1">
      <c r="A138" s="340" t="s">
        <v>383</v>
      </c>
      <c r="B138" s="48">
        <v>44285</v>
      </c>
      <c r="C138" s="48">
        <v>44284</v>
      </c>
      <c r="D138" s="49">
        <v>6337</v>
      </c>
      <c r="E138" s="40" t="s">
        <v>7</v>
      </c>
      <c r="F138" s="49">
        <v>2050</v>
      </c>
      <c r="G138" s="36" t="s">
        <v>21</v>
      </c>
      <c r="H138" s="47">
        <v>50</v>
      </c>
      <c r="I138" s="45" t="s">
        <v>6</v>
      </c>
      <c r="J138" s="36" t="s">
        <v>97</v>
      </c>
      <c r="K138" s="50"/>
      <c r="L138" s="459">
        <v>3900</v>
      </c>
      <c r="M138" s="246"/>
      <c r="N138" s="246"/>
      <c r="O138" s="246"/>
      <c r="P138" s="246"/>
      <c r="Q138" s="246"/>
      <c r="R138" s="246"/>
    </row>
    <row r="139" spans="1:18" s="44" customFormat="1">
      <c r="A139" s="340" t="s">
        <v>282</v>
      </c>
      <c r="B139" s="48">
        <v>44285</v>
      </c>
      <c r="C139" s="48">
        <v>44284</v>
      </c>
      <c r="D139" s="49">
        <v>6813</v>
      </c>
      <c r="E139" s="40" t="s">
        <v>7</v>
      </c>
      <c r="F139" s="49">
        <v>1210</v>
      </c>
      <c r="G139" s="36" t="s">
        <v>1308</v>
      </c>
      <c r="H139" s="36">
        <v>3</v>
      </c>
      <c r="I139" s="45" t="s">
        <v>6</v>
      </c>
      <c r="J139" s="36" t="s">
        <v>97</v>
      </c>
      <c r="K139" s="50"/>
      <c r="L139" s="459">
        <v>118.5</v>
      </c>
      <c r="M139" s="246"/>
      <c r="N139" s="246"/>
      <c r="O139" s="246"/>
      <c r="P139" s="246"/>
      <c r="Q139" s="246"/>
      <c r="R139" s="246"/>
    </row>
    <row r="140" spans="1:18" s="44" customFormat="1">
      <c r="A140" s="340" t="s">
        <v>965</v>
      </c>
      <c r="B140" s="48">
        <v>44286</v>
      </c>
      <c r="C140" s="48">
        <v>44285</v>
      </c>
      <c r="D140" s="49">
        <v>6818</v>
      </c>
      <c r="E140" s="40" t="s">
        <v>785</v>
      </c>
      <c r="F140" s="49">
        <v>3582</v>
      </c>
      <c r="G140" s="36" t="s">
        <v>16</v>
      </c>
      <c r="H140" s="36">
        <v>2</v>
      </c>
      <c r="I140" s="45" t="s">
        <v>6</v>
      </c>
      <c r="J140" s="36" t="s">
        <v>97</v>
      </c>
      <c r="K140" s="50"/>
      <c r="L140" s="459"/>
      <c r="M140" s="246"/>
      <c r="N140" s="246"/>
      <c r="O140" s="246"/>
      <c r="P140" s="246"/>
      <c r="Q140" s="246"/>
      <c r="R140" s="246"/>
    </row>
    <row r="141" spans="1:18" s="44" customFormat="1">
      <c r="A141" s="340"/>
      <c r="B141" s="48"/>
      <c r="C141" s="48"/>
      <c r="D141" s="49"/>
      <c r="E141" s="40" t="s">
        <v>785</v>
      </c>
      <c r="F141" s="49">
        <v>3583</v>
      </c>
      <c r="G141" s="36" t="s">
        <v>16</v>
      </c>
      <c r="H141" s="36">
        <v>2</v>
      </c>
      <c r="I141" s="45" t="s">
        <v>6</v>
      </c>
      <c r="J141" s="36" t="s">
        <v>97</v>
      </c>
      <c r="K141" s="50"/>
      <c r="L141" s="459">
        <v>50</v>
      </c>
      <c r="M141" s="246"/>
      <c r="N141" s="246"/>
      <c r="O141" s="246"/>
      <c r="P141" s="246"/>
      <c r="Q141" s="246"/>
      <c r="R141" s="246"/>
    </row>
    <row r="142" spans="1:18" s="44" customFormat="1">
      <c r="A142" s="340" t="s">
        <v>1309</v>
      </c>
      <c r="B142" s="48">
        <v>44285</v>
      </c>
      <c r="C142" s="48">
        <v>44286</v>
      </c>
      <c r="D142" s="49">
        <v>6815</v>
      </c>
      <c r="E142" s="40" t="s">
        <v>2</v>
      </c>
      <c r="F142" s="49">
        <v>1468</v>
      </c>
      <c r="G142" s="36" t="s">
        <v>21</v>
      </c>
      <c r="H142" s="36">
        <v>10</v>
      </c>
      <c r="I142" s="45" t="s">
        <v>6</v>
      </c>
      <c r="J142" s="36" t="s">
        <v>97</v>
      </c>
      <c r="K142" s="50"/>
      <c r="L142" s="459">
        <v>490</v>
      </c>
      <c r="M142" s="246"/>
      <c r="N142" s="246"/>
      <c r="O142" s="246"/>
      <c r="P142" s="246"/>
      <c r="Q142" s="246"/>
      <c r="R142" s="246"/>
    </row>
    <row r="143" spans="1:18" s="44" customFormat="1">
      <c r="A143" s="340" t="s">
        <v>1256</v>
      </c>
      <c r="B143" s="48">
        <v>44273</v>
      </c>
      <c r="C143" s="48">
        <v>44284</v>
      </c>
      <c r="D143" s="49">
        <v>6636</v>
      </c>
      <c r="E143" s="40" t="s">
        <v>1243</v>
      </c>
      <c r="F143" s="49">
        <v>2051</v>
      </c>
      <c r="G143" s="36" t="s">
        <v>5</v>
      </c>
      <c r="H143" s="36">
        <v>5</v>
      </c>
      <c r="I143" s="45" t="s">
        <v>6</v>
      </c>
      <c r="J143" s="36" t="s">
        <v>97</v>
      </c>
      <c r="K143" s="712"/>
      <c r="L143" s="459"/>
      <c r="M143" s="246"/>
      <c r="N143" s="246"/>
      <c r="O143" s="246"/>
      <c r="P143" s="246"/>
      <c r="Q143" s="246"/>
      <c r="R143" s="246"/>
    </row>
    <row r="144" spans="1:18" s="44" customFormat="1">
      <c r="A144" s="340"/>
      <c r="B144" s="48"/>
      <c r="C144" s="48"/>
      <c r="D144" s="49"/>
      <c r="E144" s="40" t="s">
        <v>1243</v>
      </c>
      <c r="F144" s="49">
        <v>3508</v>
      </c>
      <c r="G144" s="36" t="s">
        <v>36</v>
      </c>
      <c r="H144" s="36">
        <v>5</v>
      </c>
      <c r="I144" s="45" t="s">
        <v>6</v>
      </c>
      <c r="J144" s="36" t="s">
        <v>97</v>
      </c>
      <c r="K144" s="712"/>
      <c r="L144" s="459">
        <v>527.75</v>
      </c>
      <c r="M144" s="246"/>
      <c r="N144" s="246"/>
      <c r="O144" s="246"/>
      <c r="P144" s="246"/>
      <c r="Q144" s="246"/>
      <c r="R144" s="246"/>
    </row>
    <row r="145" spans="1:18" s="42" customFormat="1">
      <c r="A145" s="340" t="s">
        <v>973</v>
      </c>
      <c r="B145" s="48">
        <v>44285</v>
      </c>
      <c r="C145" s="48">
        <v>44285</v>
      </c>
      <c r="D145" s="49">
        <v>6827</v>
      </c>
      <c r="E145" s="40" t="s">
        <v>2</v>
      </c>
      <c r="F145" s="49">
        <v>1614</v>
      </c>
      <c r="G145" s="36" t="s">
        <v>52</v>
      </c>
      <c r="H145" s="36">
        <v>4</v>
      </c>
      <c r="I145" s="45" t="s">
        <v>6</v>
      </c>
      <c r="J145" s="36" t="s">
        <v>97</v>
      </c>
      <c r="K145" s="712"/>
      <c r="L145" s="459">
        <v>30</v>
      </c>
      <c r="M145" s="80"/>
      <c r="N145" s="80"/>
      <c r="O145" s="80"/>
      <c r="P145" s="80"/>
      <c r="Q145" s="80"/>
      <c r="R145" s="80"/>
    </row>
    <row r="146" spans="1:18" s="42" customFormat="1">
      <c r="A146" s="340" t="s">
        <v>800</v>
      </c>
      <c r="B146" s="48">
        <v>44285</v>
      </c>
      <c r="C146" s="48">
        <v>44285</v>
      </c>
      <c r="D146" s="49">
        <v>6829</v>
      </c>
      <c r="E146" s="40" t="s">
        <v>2</v>
      </c>
      <c r="F146" s="49">
        <v>1545</v>
      </c>
      <c r="G146" s="36" t="s">
        <v>36</v>
      </c>
      <c r="H146" s="36" t="s">
        <v>984</v>
      </c>
      <c r="I146" s="45" t="s">
        <v>6</v>
      </c>
      <c r="J146" s="36" t="s">
        <v>97</v>
      </c>
      <c r="K146" s="712"/>
      <c r="L146" s="459">
        <v>83.5</v>
      </c>
      <c r="M146" s="80"/>
      <c r="N146" s="80"/>
      <c r="O146" s="80"/>
      <c r="P146" s="80"/>
      <c r="Q146" s="80"/>
      <c r="R146" s="80"/>
    </row>
    <row r="147" spans="1:18" s="42" customFormat="1">
      <c r="A147" s="340" t="s">
        <v>380</v>
      </c>
      <c r="B147" s="48">
        <v>44286</v>
      </c>
      <c r="C147" s="48">
        <v>44285</v>
      </c>
      <c r="D147" s="49">
        <v>6830</v>
      </c>
      <c r="E147" s="40" t="s">
        <v>2</v>
      </c>
      <c r="F147" s="49">
        <v>2515</v>
      </c>
      <c r="G147" s="36" t="s">
        <v>35</v>
      </c>
      <c r="H147" s="36">
        <v>10</v>
      </c>
      <c r="I147" s="45" t="s">
        <v>6</v>
      </c>
      <c r="J147" s="36" t="s">
        <v>97</v>
      </c>
      <c r="K147" s="712"/>
      <c r="L147" s="459">
        <v>125</v>
      </c>
      <c r="M147" s="80"/>
      <c r="N147" s="80"/>
      <c r="O147" s="80"/>
      <c r="P147" s="80"/>
      <c r="Q147" s="80"/>
      <c r="R147" s="80"/>
    </row>
    <row r="148" spans="1:18" s="42" customFormat="1">
      <c r="A148" s="340"/>
      <c r="B148" s="48"/>
      <c r="C148" s="48"/>
      <c r="D148" s="49"/>
      <c r="E148" s="40" t="s">
        <v>785</v>
      </c>
      <c r="F148" s="49">
        <v>2765</v>
      </c>
      <c r="G148" s="36" t="s">
        <v>35</v>
      </c>
      <c r="H148" s="36">
        <v>5</v>
      </c>
      <c r="I148" s="45" t="s">
        <v>6</v>
      </c>
      <c r="J148" s="36" t="s">
        <v>97</v>
      </c>
      <c r="K148" s="712"/>
      <c r="L148" s="459">
        <v>67.5</v>
      </c>
      <c r="M148" s="80"/>
      <c r="N148" s="80"/>
      <c r="O148" s="80"/>
      <c r="P148" s="80"/>
      <c r="Q148" s="80"/>
      <c r="R148" s="80"/>
    </row>
    <row r="149" spans="1:18" s="41" customFormat="1">
      <c r="A149" s="341" t="s">
        <v>520</v>
      </c>
      <c r="B149" s="32"/>
      <c r="C149" s="32">
        <v>44285</v>
      </c>
      <c r="D149" s="33">
        <v>6752</v>
      </c>
      <c r="E149" s="34" t="s">
        <v>1243</v>
      </c>
      <c r="F149" s="33">
        <v>3081</v>
      </c>
      <c r="G149" s="19" t="s">
        <v>127</v>
      </c>
      <c r="H149" s="20" t="s">
        <v>949</v>
      </c>
      <c r="I149" s="35" t="s">
        <v>6</v>
      </c>
      <c r="J149" s="19" t="s">
        <v>1225</v>
      </c>
      <c r="K149" s="21" t="s">
        <v>1214</v>
      </c>
      <c r="L149" s="464"/>
      <c r="M149" s="249"/>
      <c r="N149" s="249"/>
      <c r="O149" s="249"/>
      <c r="P149" s="249"/>
      <c r="Q149" s="249"/>
      <c r="R149" s="249"/>
    </row>
    <row r="150" spans="1:18" s="43" customFormat="1">
      <c r="A150" s="341"/>
      <c r="B150" s="32"/>
      <c r="C150" s="32">
        <v>44285</v>
      </c>
      <c r="D150" s="33"/>
      <c r="E150" s="34" t="s">
        <v>1243</v>
      </c>
      <c r="F150" s="33">
        <v>3082</v>
      </c>
      <c r="G150" s="19" t="s">
        <v>521</v>
      </c>
      <c r="H150" s="19">
        <v>24</v>
      </c>
      <c r="I150" s="35" t="s">
        <v>6</v>
      </c>
      <c r="J150" s="19" t="s">
        <v>1225</v>
      </c>
      <c r="K150" s="21" t="s">
        <v>1214</v>
      </c>
      <c r="L150" s="464"/>
      <c r="M150" s="247"/>
      <c r="N150" s="247"/>
      <c r="O150" s="247"/>
      <c r="P150" s="247"/>
      <c r="Q150" s="247"/>
      <c r="R150" s="247"/>
    </row>
    <row r="151" spans="1:18" s="42" customFormat="1">
      <c r="A151" s="340" t="s">
        <v>791</v>
      </c>
      <c r="B151" s="48">
        <v>44285</v>
      </c>
      <c r="C151" s="48">
        <v>44285</v>
      </c>
      <c r="D151" s="49">
        <v>6820</v>
      </c>
      <c r="E151" s="40" t="s">
        <v>7</v>
      </c>
      <c r="F151" s="49">
        <v>1095</v>
      </c>
      <c r="G151" s="36" t="s">
        <v>47</v>
      </c>
      <c r="H151" s="36">
        <v>10</v>
      </c>
      <c r="I151" s="45" t="s">
        <v>6</v>
      </c>
      <c r="J151" s="36" t="s">
        <v>97</v>
      </c>
      <c r="K151" s="50"/>
      <c r="L151" s="459">
        <v>295</v>
      </c>
      <c r="M151" s="80"/>
      <c r="N151" s="80"/>
      <c r="O151" s="80"/>
      <c r="P151" s="80"/>
      <c r="Q151" s="80"/>
      <c r="R151" s="80"/>
    </row>
    <row r="152" spans="1:18" s="42" customFormat="1">
      <c r="A152" s="340" t="s">
        <v>112</v>
      </c>
      <c r="B152" s="48">
        <v>44286</v>
      </c>
      <c r="C152" s="48">
        <v>44286</v>
      </c>
      <c r="D152" s="49">
        <v>6840</v>
      </c>
      <c r="E152" s="40" t="s">
        <v>131</v>
      </c>
      <c r="F152" s="49">
        <v>2903</v>
      </c>
      <c r="G152" s="36" t="s">
        <v>31</v>
      </c>
      <c r="H152" s="36">
        <v>10</v>
      </c>
      <c r="I152" s="45" t="s">
        <v>6</v>
      </c>
      <c r="J152" s="36" t="s">
        <v>97</v>
      </c>
      <c r="K152" s="50"/>
      <c r="L152" s="459">
        <v>209</v>
      </c>
      <c r="M152" s="80"/>
      <c r="N152" s="80"/>
      <c r="O152" s="80"/>
      <c r="P152" s="80"/>
      <c r="Q152" s="80"/>
      <c r="R152" s="80"/>
    </row>
    <row r="153" spans="1:18" s="42" customFormat="1">
      <c r="A153" s="340" t="s">
        <v>529</v>
      </c>
      <c r="B153" s="48">
        <v>44291</v>
      </c>
      <c r="C153" s="48"/>
      <c r="D153" s="49">
        <v>6844</v>
      </c>
      <c r="E153" s="40" t="s">
        <v>2</v>
      </c>
      <c r="F153" s="49">
        <v>822</v>
      </c>
      <c r="G153" s="36" t="s">
        <v>19</v>
      </c>
      <c r="H153" s="36">
        <v>201</v>
      </c>
      <c r="I153" s="45" t="s">
        <v>6</v>
      </c>
      <c r="J153" s="36" t="s">
        <v>97</v>
      </c>
      <c r="K153" s="50"/>
      <c r="L153" s="459">
        <v>2613</v>
      </c>
      <c r="M153" s="80"/>
      <c r="N153" s="80"/>
      <c r="O153" s="80"/>
      <c r="P153" s="80"/>
      <c r="Q153" s="80"/>
      <c r="R153" s="80"/>
    </row>
    <row r="154" spans="1:18" s="42" customFormat="1">
      <c r="A154" s="340" t="s">
        <v>1312</v>
      </c>
      <c r="B154" s="48">
        <v>44290</v>
      </c>
      <c r="C154" s="48">
        <v>44286</v>
      </c>
      <c r="D154" s="49">
        <v>6845</v>
      </c>
      <c r="E154" s="40" t="s">
        <v>216</v>
      </c>
      <c r="F154" s="49">
        <v>3581</v>
      </c>
      <c r="G154" s="36" t="s">
        <v>63</v>
      </c>
      <c r="H154" s="36">
        <v>2</v>
      </c>
      <c r="I154" s="45" t="s">
        <v>6</v>
      </c>
      <c r="J154" s="36" t="s">
        <v>97</v>
      </c>
      <c r="K154" s="50"/>
      <c r="L154" s="459">
        <v>132</v>
      </c>
      <c r="M154" s="80"/>
      <c r="N154" s="80"/>
      <c r="O154" s="80"/>
      <c r="P154" s="80"/>
      <c r="Q154" s="80"/>
      <c r="R154" s="80"/>
    </row>
    <row r="156" spans="1:18" s="6" customFormat="1" ht="16.5" thickBot="1">
      <c r="A156" s="37"/>
      <c r="B156"/>
      <c r="C156"/>
      <c r="D156"/>
      <c r="E156"/>
      <c r="F156"/>
      <c r="G156"/>
      <c r="H156"/>
      <c r="I156" s="37"/>
      <c r="J156"/>
      <c r="K156" s="452" t="s">
        <v>438</v>
      </c>
      <c r="L156" s="528">
        <f>SUM(L2:L154)</f>
        <v>63340.369999999988</v>
      </c>
    </row>
  </sheetData>
  <mergeCells count="5">
    <mergeCell ref="A2:L2"/>
    <mergeCell ref="A9:L9"/>
    <mergeCell ref="A22:L22"/>
    <mergeCell ref="A12:L12"/>
    <mergeCell ref="A19:L19"/>
  </mergeCells>
  <conditionalFormatting sqref="I20:I21 I11 I13:I18 I3:I8 I1 I23:I154">
    <cfRule type="containsText" dxfId="58" priority="10" operator="containsText" text="OK">
      <formula>NOT(ISERROR(SEARCH("OK",I1)))</formula>
    </cfRule>
  </conditionalFormatting>
  <conditionalFormatting sqref="I28 I21">
    <cfRule type="containsText" dxfId="57" priority="9" operator="containsText" text="OK">
      <formula>NOT(ISERROR(SEARCH("OK",I21)))</formula>
    </cfRule>
  </conditionalFormatting>
  <conditionalFormatting sqref="I139:I142">
    <cfRule type="containsText" dxfId="56" priority="5" operator="containsText" text="OK">
      <formula>NOT(ISERROR(SEARCH("OK",I139)))</formula>
    </cfRule>
  </conditionalFormatting>
  <conditionalFormatting sqref="I143:I153">
    <cfRule type="containsText" dxfId="55" priority="4" operator="containsText" text="OK">
      <formula>NOT(ISERROR(SEARCH("OK",I143)))</formula>
    </cfRule>
  </conditionalFormatting>
  <conditionalFormatting sqref="I149:I153">
    <cfRule type="containsText" dxfId="54" priority="3" operator="containsText" text="OK">
      <formula>NOT(ISERROR(SEARCH("OK",I149)))</formula>
    </cfRule>
  </conditionalFormatting>
  <conditionalFormatting sqref="I153">
    <cfRule type="containsText" dxfId="53" priority="2" operator="containsText" text="OK">
      <formula>NOT(ISERROR(SEARCH("OK",I153)))</formula>
    </cfRule>
  </conditionalFormatting>
  <conditionalFormatting sqref="I154">
    <cfRule type="containsText" dxfId="52" priority="1" operator="containsText" text="OK">
      <formula>NOT(ISERROR(SEARCH("OK",I154)))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103"/>
  <sheetViews>
    <sheetView zoomScale="116" zoomScaleNormal="116" workbookViewId="0">
      <selection activeCell="B69" sqref="B69:D87"/>
    </sheetView>
  </sheetViews>
  <sheetFormatPr defaultRowHeight="15"/>
  <cols>
    <col min="1" max="1" width="18" customWidth="1"/>
    <col min="2" max="2" width="9.85546875" style="8" customWidth="1"/>
    <col min="3" max="3" width="4.7109375" style="8" customWidth="1"/>
    <col min="4" max="4" width="10.7109375" style="8" customWidth="1"/>
    <col min="5" max="5" width="5.28515625" customWidth="1"/>
    <col min="6" max="6" width="7.5703125" customWidth="1"/>
    <col min="7" max="7" width="5.28515625" bestFit="1" customWidth="1"/>
    <col min="8" max="8" width="12" customWidth="1"/>
    <col min="9" max="9" width="6.42578125" bestFit="1" customWidth="1"/>
    <col min="10" max="10" width="6.7109375" bestFit="1" customWidth="1"/>
    <col min="11" max="11" width="6" bestFit="1" customWidth="1"/>
    <col min="12" max="12" width="6.5703125" bestFit="1" customWidth="1"/>
    <col min="13" max="13" width="4.28515625" customWidth="1"/>
    <col min="14" max="14" width="6.5703125" style="8" bestFit="1" customWidth="1"/>
    <col min="15" max="15" width="5.5703125" style="8" bestFit="1" customWidth="1"/>
    <col min="16" max="16" width="6.5703125" style="8" bestFit="1" customWidth="1"/>
    <col min="17" max="17" width="3.42578125" customWidth="1"/>
    <col min="18" max="18" width="6.42578125" style="8" bestFit="1" customWidth="1"/>
    <col min="19" max="19" width="4.28515625" style="8" bestFit="1" customWidth="1"/>
    <col min="20" max="20" width="6.42578125" style="8" bestFit="1" customWidth="1"/>
    <col min="21" max="21" width="3.5703125" customWidth="1"/>
    <col min="22" max="22" width="6.42578125" style="8" bestFit="1" customWidth="1"/>
    <col min="23" max="23" width="3.7109375" style="8" customWidth="1"/>
    <col min="24" max="24" width="6.42578125" style="8" bestFit="1" customWidth="1"/>
    <col min="25" max="25" width="3.85546875" customWidth="1"/>
    <col min="26" max="26" width="6.42578125" style="8" bestFit="1" customWidth="1"/>
    <col min="27" max="27" width="4.140625" style="8" customWidth="1"/>
    <col min="28" max="28" width="6.42578125" style="8" bestFit="1" customWidth="1"/>
    <col min="29" max="29" width="3.42578125" customWidth="1"/>
    <col min="30" max="30" width="6.85546875" style="8" customWidth="1"/>
    <col min="31" max="31" width="4.7109375" style="8" customWidth="1"/>
    <col min="32" max="32" width="6.85546875" style="8" customWidth="1"/>
    <col min="33" max="33" width="3.7109375" customWidth="1"/>
    <col min="34" max="34" width="6.85546875" style="8" customWidth="1"/>
    <col min="35" max="35" width="5.42578125" style="8" customWidth="1"/>
    <col min="36" max="36" width="6.85546875" style="8" customWidth="1"/>
    <col min="37" max="37" width="4" customWidth="1"/>
    <col min="39" max="39" width="4.28515625" customWidth="1"/>
    <col min="40" max="40" width="7.42578125" customWidth="1"/>
    <col min="41" max="41" width="4.5703125" customWidth="1"/>
    <col min="43" max="43" width="4.140625" customWidth="1"/>
  </cols>
  <sheetData>
    <row r="1" spans="1:40" ht="15.75" thickBot="1"/>
    <row r="2" spans="1:40" ht="19.5" thickBot="1">
      <c r="A2" s="114"/>
      <c r="B2" s="2483" t="s">
        <v>395</v>
      </c>
      <c r="C2" s="2484"/>
      <c r="D2" s="2485"/>
      <c r="E2" s="956"/>
      <c r="F2" s="2483" t="s">
        <v>1736</v>
      </c>
      <c r="G2" s="2484"/>
      <c r="H2" s="2485"/>
      <c r="I2" s="956"/>
      <c r="J2" s="2483" t="s">
        <v>3387</v>
      </c>
      <c r="K2" s="2484"/>
      <c r="L2" s="2485"/>
      <c r="M2" s="956"/>
      <c r="N2" s="2480" t="s">
        <v>2222</v>
      </c>
      <c r="O2" s="2481"/>
      <c r="P2" s="2482"/>
      <c r="Q2" s="956"/>
      <c r="R2" s="2477" t="s">
        <v>2073</v>
      </c>
      <c r="S2" s="2478"/>
      <c r="T2" s="2479"/>
      <c r="U2" s="956"/>
      <c r="V2" s="2470" t="s">
        <v>1609</v>
      </c>
      <c r="W2" s="2470"/>
      <c r="X2" s="2470"/>
      <c r="Y2" s="956"/>
      <c r="Z2" s="2470" t="s">
        <v>1548</v>
      </c>
      <c r="AA2" s="2470"/>
      <c r="AB2" s="2470"/>
      <c r="AC2" s="956"/>
      <c r="AD2" s="2470" t="s">
        <v>2271</v>
      </c>
      <c r="AE2" s="2470"/>
      <c r="AF2" s="2470"/>
      <c r="AG2" s="113"/>
      <c r="AH2" s="2470" t="s">
        <v>165</v>
      </c>
      <c r="AI2" s="2470"/>
      <c r="AJ2" s="2470"/>
      <c r="AK2" s="112"/>
      <c r="AL2" s="2470" t="s">
        <v>114</v>
      </c>
      <c r="AM2" s="2470"/>
      <c r="AN2" s="2470"/>
    </row>
    <row r="3" spans="1:40" ht="15.75" thickBot="1">
      <c r="A3" s="102"/>
      <c r="B3" s="226" t="s">
        <v>576</v>
      </c>
      <c r="C3" s="227" t="s">
        <v>577</v>
      </c>
      <c r="D3" s="228" t="s">
        <v>578</v>
      </c>
      <c r="E3" s="6"/>
      <c r="F3" s="226" t="s">
        <v>576</v>
      </c>
      <c r="G3" s="227" t="s">
        <v>577</v>
      </c>
      <c r="H3" s="228" t="s">
        <v>578</v>
      </c>
      <c r="I3" s="6"/>
      <c r="J3" s="226" t="s">
        <v>576</v>
      </c>
      <c r="K3" s="227" t="s">
        <v>577</v>
      </c>
      <c r="L3" s="228" t="s">
        <v>578</v>
      </c>
      <c r="M3" s="6"/>
      <c r="N3" s="226" t="s">
        <v>576</v>
      </c>
      <c r="O3" s="227" t="s">
        <v>577</v>
      </c>
      <c r="P3" s="228" t="s">
        <v>578</v>
      </c>
      <c r="Q3" s="6"/>
      <c r="R3" s="226" t="s">
        <v>576</v>
      </c>
      <c r="S3" s="227" t="s">
        <v>577</v>
      </c>
      <c r="T3" s="228" t="s">
        <v>578</v>
      </c>
      <c r="U3" s="6"/>
      <c r="V3" s="957" t="s">
        <v>576</v>
      </c>
      <c r="W3" s="958" t="s">
        <v>577</v>
      </c>
      <c r="X3" s="959" t="s">
        <v>578</v>
      </c>
      <c r="Y3" s="6"/>
      <c r="Z3" s="957" t="s">
        <v>576</v>
      </c>
      <c r="AA3" s="958" t="s">
        <v>577</v>
      </c>
      <c r="AB3" s="959" t="s">
        <v>578</v>
      </c>
      <c r="AC3" s="16"/>
      <c r="AD3" s="957" t="s">
        <v>576</v>
      </c>
      <c r="AE3" s="958" t="s">
        <v>577</v>
      </c>
      <c r="AF3" s="959" t="s">
        <v>578</v>
      </c>
      <c r="AG3" s="6"/>
      <c r="AH3" s="960" t="s">
        <v>576</v>
      </c>
      <c r="AI3" s="961" t="s">
        <v>577</v>
      </c>
      <c r="AJ3" s="962" t="s">
        <v>578</v>
      </c>
      <c r="AK3" s="101"/>
      <c r="AL3" s="960" t="s">
        <v>576</v>
      </c>
      <c r="AM3" s="961" t="s">
        <v>577</v>
      </c>
      <c r="AN3" s="962" t="s">
        <v>578</v>
      </c>
    </row>
    <row r="4" spans="1:40" ht="15.75" thickBot="1">
      <c r="A4" s="102"/>
      <c r="B4" s="110">
        <v>110</v>
      </c>
      <c r="C4" s="111">
        <v>2</v>
      </c>
      <c r="D4" s="108">
        <f t="shared" ref="D4:D11" si="0">B4*C4</f>
        <v>220</v>
      </c>
      <c r="E4" s="6"/>
      <c r="F4" s="110">
        <v>125</v>
      </c>
      <c r="G4" s="109">
        <v>2</v>
      </c>
      <c r="H4" s="108">
        <f t="shared" ref="H4:H12" si="1">F4*G4</f>
        <v>250</v>
      </c>
      <c r="I4" s="6"/>
      <c r="J4" s="110">
        <v>110</v>
      </c>
      <c r="K4" s="109">
        <v>2</v>
      </c>
      <c r="L4" s="108">
        <f t="shared" ref="L4:L10" si="2">J4*K4</f>
        <v>220</v>
      </c>
      <c r="M4" s="6"/>
      <c r="N4" s="65">
        <v>105</v>
      </c>
      <c r="O4" s="106">
        <v>3</v>
      </c>
      <c r="P4" s="66">
        <f t="shared" ref="P4:P10" si="3">N4*O4</f>
        <v>315</v>
      </c>
      <c r="Q4" s="6"/>
      <c r="R4" s="65">
        <v>110</v>
      </c>
      <c r="S4" s="106">
        <v>0</v>
      </c>
      <c r="T4" s="66">
        <f t="shared" ref="T4:T10" si="4">R4*S4</f>
        <v>0</v>
      </c>
      <c r="U4" s="6"/>
      <c r="V4" s="110">
        <v>100</v>
      </c>
      <c r="W4" s="109">
        <v>4</v>
      </c>
      <c r="X4" s="108">
        <f t="shared" ref="X4:X10" si="5">V4*W4</f>
        <v>400</v>
      </c>
      <c r="Y4" s="6"/>
      <c r="Z4" s="552">
        <v>110</v>
      </c>
      <c r="AA4" s="553">
        <v>5</v>
      </c>
      <c r="AB4" s="554">
        <f t="shared" ref="AB4:AB9" si="6">Z4*AA4</f>
        <v>550</v>
      </c>
      <c r="AC4" s="16"/>
      <c r="AD4" s="552">
        <v>165</v>
      </c>
      <c r="AE4" s="553">
        <v>5</v>
      </c>
      <c r="AF4" s="554">
        <f>AD4*AE4</f>
        <v>825</v>
      </c>
      <c r="AG4" s="6"/>
      <c r="AH4" s="97">
        <v>110</v>
      </c>
      <c r="AI4" s="107">
        <v>2</v>
      </c>
      <c r="AJ4" s="96">
        <f>AH4*AI4</f>
        <v>220</v>
      </c>
      <c r="AK4" s="101"/>
      <c r="AL4" s="97">
        <v>100</v>
      </c>
      <c r="AM4" s="107">
        <v>0</v>
      </c>
      <c r="AN4" s="96">
        <f>AL4*AM4</f>
        <v>0</v>
      </c>
    </row>
    <row r="5" spans="1:40" ht="15.75" thickBot="1">
      <c r="A5" s="102"/>
      <c r="B5" s="65">
        <v>95</v>
      </c>
      <c r="C5" s="4">
        <v>5</v>
      </c>
      <c r="D5" s="66">
        <f t="shared" si="0"/>
        <v>475</v>
      </c>
      <c r="E5" s="6"/>
      <c r="F5" s="706">
        <v>120</v>
      </c>
      <c r="G5" s="868">
        <v>1</v>
      </c>
      <c r="H5" s="108">
        <f t="shared" si="1"/>
        <v>120</v>
      </c>
      <c r="I5" s="6"/>
      <c r="J5" s="706">
        <v>105</v>
      </c>
      <c r="K5" s="868">
        <v>2</v>
      </c>
      <c r="L5" s="108">
        <f t="shared" si="2"/>
        <v>210</v>
      </c>
      <c r="M5" s="6"/>
      <c r="N5" s="65">
        <v>100</v>
      </c>
      <c r="O5" s="106">
        <v>2</v>
      </c>
      <c r="P5" s="66">
        <f t="shared" si="3"/>
        <v>200</v>
      </c>
      <c r="Q5" s="6"/>
      <c r="R5" s="65">
        <v>105</v>
      </c>
      <c r="S5" s="106">
        <v>2</v>
      </c>
      <c r="T5" s="66">
        <f t="shared" si="4"/>
        <v>210</v>
      </c>
      <c r="U5" s="6"/>
      <c r="V5" s="706">
        <v>0</v>
      </c>
      <c r="W5" s="868">
        <v>0</v>
      </c>
      <c r="X5" s="707">
        <v>0</v>
      </c>
      <c r="Y5" s="6"/>
      <c r="Z5" s="869">
        <v>105</v>
      </c>
      <c r="AA5" s="870">
        <v>2</v>
      </c>
      <c r="AB5" s="554">
        <f t="shared" si="6"/>
        <v>210</v>
      </c>
      <c r="AC5" s="16"/>
      <c r="AD5" s="869">
        <v>175</v>
      </c>
      <c r="AE5" s="870">
        <v>1</v>
      </c>
      <c r="AF5" s="554">
        <f>AD5*AE5</f>
        <v>175</v>
      </c>
      <c r="AG5" s="6"/>
      <c r="AH5" s="94">
        <v>105</v>
      </c>
      <c r="AI5" s="2">
        <v>3</v>
      </c>
      <c r="AJ5" s="95">
        <f>AH5*AI5</f>
        <v>315</v>
      </c>
      <c r="AK5" s="101"/>
      <c r="AL5" s="94">
        <v>100</v>
      </c>
      <c r="AM5" s="2">
        <v>7</v>
      </c>
      <c r="AN5" s="95">
        <f>AL5*AM5</f>
        <v>700</v>
      </c>
    </row>
    <row r="6" spans="1:40" ht="15.75" thickBot="1">
      <c r="A6" s="102"/>
      <c r="B6" s="65">
        <v>70</v>
      </c>
      <c r="C6" s="4">
        <v>0</v>
      </c>
      <c r="D6" s="66">
        <f t="shared" si="0"/>
        <v>0</v>
      </c>
      <c r="E6" s="6"/>
      <c r="F6" s="65">
        <v>108</v>
      </c>
      <c r="G6" s="106">
        <v>0</v>
      </c>
      <c r="H6" s="66">
        <f t="shared" si="1"/>
        <v>0</v>
      </c>
      <c r="I6" s="6"/>
      <c r="J6" s="65">
        <v>100</v>
      </c>
      <c r="K6" s="106">
        <v>2</v>
      </c>
      <c r="L6" s="108">
        <f t="shared" si="2"/>
        <v>200</v>
      </c>
      <c r="M6" s="6"/>
      <c r="N6" s="65">
        <v>75</v>
      </c>
      <c r="O6" s="106">
        <v>2</v>
      </c>
      <c r="P6" s="66">
        <f t="shared" si="3"/>
        <v>150</v>
      </c>
      <c r="Q6" s="6"/>
      <c r="R6" s="65">
        <v>95</v>
      </c>
      <c r="S6" s="106">
        <v>3</v>
      </c>
      <c r="T6" s="66">
        <f t="shared" si="4"/>
        <v>285</v>
      </c>
      <c r="U6" s="6"/>
      <c r="V6" s="65">
        <v>0</v>
      </c>
      <c r="W6" s="106">
        <v>0</v>
      </c>
      <c r="X6" s="66">
        <f t="shared" si="5"/>
        <v>0</v>
      </c>
      <c r="Y6" s="6"/>
      <c r="Z6" s="555">
        <v>95</v>
      </c>
      <c r="AA6" s="24">
        <v>1</v>
      </c>
      <c r="AB6" s="556">
        <f t="shared" si="6"/>
        <v>95</v>
      </c>
      <c r="AC6" s="16"/>
      <c r="AD6" s="555">
        <v>0</v>
      </c>
      <c r="AE6" s="24">
        <v>0</v>
      </c>
      <c r="AF6" s="556">
        <f>AD6*AE6</f>
        <v>0</v>
      </c>
      <c r="AG6" s="6"/>
      <c r="AH6" s="94">
        <v>95</v>
      </c>
      <c r="AI6" s="2">
        <v>3</v>
      </c>
      <c r="AJ6" s="95">
        <f>AH6*AI6</f>
        <v>285</v>
      </c>
      <c r="AK6" s="101"/>
      <c r="AL6" s="94">
        <v>90</v>
      </c>
      <c r="AM6" s="2">
        <v>1</v>
      </c>
      <c r="AN6" s="95">
        <f>AL6*AM6</f>
        <v>90</v>
      </c>
    </row>
    <row r="7" spans="1:40" ht="15.75" thickBot="1">
      <c r="A7" s="102"/>
      <c r="B7" s="65">
        <v>65</v>
      </c>
      <c r="C7" s="4">
        <v>0</v>
      </c>
      <c r="D7" s="66">
        <f t="shared" si="0"/>
        <v>0</v>
      </c>
      <c r="E7" s="6"/>
      <c r="F7" s="65">
        <v>105</v>
      </c>
      <c r="G7" s="106">
        <v>6</v>
      </c>
      <c r="H7" s="66">
        <f t="shared" si="1"/>
        <v>630</v>
      </c>
      <c r="I7" s="6"/>
      <c r="J7" s="65">
        <v>95</v>
      </c>
      <c r="K7" s="106">
        <v>1</v>
      </c>
      <c r="L7" s="108">
        <f t="shared" si="2"/>
        <v>95</v>
      </c>
      <c r="M7" s="6"/>
      <c r="N7" s="65">
        <v>60</v>
      </c>
      <c r="O7" s="106">
        <v>1</v>
      </c>
      <c r="P7" s="66">
        <f t="shared" si="3"/>
        <v>60</v>
      </c>
      <c r="Q7" s="6"/>
      <c r="R7" s="65">
        <v>70</v>
      </c>
      <c r="S7" s="106">
        <v>0</v>
      </c>
      <c r="T7" s="66">
        <f t="shared" si="4"/>
        <v>0</v>
      </c>
      <c r="U7" s="6"/>
      <c r="V7" s="65">
        <v>0</v>
      </c>
      <c r="W7" s="106">
        <v>0</v>
      </c>
      <c r="X7" s="66">
        <f t="shared" si="5"/>
        <v>0</v>
      </c>
      <c r="Y7" s="6"/>
      <c r="Z7" s="555">
        <v>85</v>
      </c>
      <c r="AA7" s="24">
        <v>1</v>
      </c>
      <c r="AB7" s="556">
        <f t="shared" si="6"/>
        <v>85</v>
      </c>
      <c r="AC7" s="16"/>
      <c r="AD7" s="555">
        <v>0</v>
      </c>
      <c r="AE7" s="24">
        <v>0</v>
      </c>
      <c r="AF7" s="556">
        <f>AD7*AE7</f>
        <v>0</v>
      </c>
      <c r="AG7" s="6"/>
      <c r="AH7" s="94">
        <v>60</v>
      </c>
      <c r="AI7" s="2">
        <v>3</v>
      </c>
      <c r="AJ7" s="95">
        <f>AH7*AI7</f>
        <v>180</v>
      </c>
      <c r="AK7" s="101"/>
      <c r="AL7" s="94">
        <v>60</v>
      </c>
      <c r="AM7" s="2">
        <v>0</v>
      </c>
      <c r="AN7" s="95">
        <f>AL7*AM7</f>
        <v>0</v>
      </c>
    </row>
    <row r="8" spans="1:40" ht="15.75" thickBot="1">
      <c r="A8" s="102"/>
      <c r="B8" s="65">
        <v>0</v>
      </c>
      <c r="C8" s="4">
        <v>0</v>
      </c>
      <c r="D8" s="66">
        <f t="shared" si="0"/>
        <v>0</v>
      </c>
      <c r="E8" s="6"/>
      <c r="F8" s="65">
        <v>100</v>
      </c>
      <c r="G8" s="106">
        <v>0</v>
      </c>
      <c r="H8" s="66">
        <f t="shared" si="1"/>
        <v>0</v>
      </c>
      <c r="I8" s="6"/>
      <c r="J8" s="65">
        <v>90</v>
      </c>
      <c r="K8" s="106">
        <v>1</v>
      </c>
      <c r="L8" s="108">
        <f t="shared" si="2"/>
        <v>90</v>
      </c>
      <c r="M8" s="6"/>
      <c r="N8" s="65">
        <v>115</v>
      </c>
      <c r="O8" s="106">
        <v>2</v>
      </c>
      <c r="P8" s="66">
        <f t="shared" si="3"/>
        <v>230</v>
      </c>
      <c r="Q8" s="6"/>
      <c r="R8" s="65">
        <v>60</v>
      </c>
      <c r="S8" s="106">
        <v>0</v>
      </c>
      <c r="T8" s="66">
        <f t="shared" si="4"/>
        <v>0</v>
      </c>
      <c r="U8" s="6"/>
      <c r="V8" s="65">
        <v>0</v>
      </c>
      <c r="W8" s="106">
        <v>0</v>
      </c>
      <c r="X8" s="66">
        <f t="shared" si="5"/>
        <v>0</v>
      </c>
      <c r="Y8" s="6"/>
      <c r="Z8" s="555">
        <v>60</v>
      </c>
      <c r="AA8" s="24">
        <v>1</v>
      </c>
      <c r="AB8" s="556">
        <f t="shared" si="6"/>
        <v>60</v>
      </c>
      <c r="AC8" s="16"/>
      <c r="AD8" s="557">
        <v>0</v>
      </c>
      <c r="AE8" s="558">
        <v>0</v>
      </c>
      <c r="AF8" s="559">
        <f>AD8*AE8</f>
        <v>0</v>
      </c>
      <c r="AG8" s="6"/>
      <c r="AH8" s="93">
        <v>0</v>
      </c>
      <c r="AI8" s="92">
        <v>0</v>
      </c>
      <c r="AJ8" s="91">
        <v>0</v>
      </c>
      <c r="AK8" s="101"/>
      <c r="AL8" s="93">
        <v>0</v>
      </c>
      <c r="AM8" s="92">
        <v>0</v>
      </c>
      <c r="AN8" s="91">
        <v>0</v>
      </c>
    </row>
    <row r="9" spans="1:40" ht="15.75" thickBot="1">
      <c r="A9" s="102"/>
      <c r="B9" s="65">
        <v>0</v>
      </c>
      <c r="C9" s="4">
        <v>0</v>
      </c>
      <c r="D9" s="66">
        <f t="shared" si="0"/>
        <v>0</v>
      </c>
      <c r="E9" s="6"/>
      <c r="F9" s="65">
        <v>95</v>
      </c>
      <c r="G9" s="106">
        <v>0</v>
      </c>
      <c r="H9" s="66">
        <f t="shared" si="1"/>
        <v>0</v>
      </c>
      <c r="I9" s="6"/>
      <c r="J9" s="65">
        <v>75</v>
      </c>
      <c r="K9" s="106">
        <v>1</v>
      </c>
      <c r="L9" s="108">
        <f t="shared" si="2"/>
        <v>75</v>
      </c>
      <c r="M9" s="6"/>
      <c r="N9" s="65">
        <v>0</v>
      </c>
      <c r="O9" s="106">
        <v>0</v>
      </c>
      <c r="P9" s="66">
        <f t="shared" si="3"/>
        <v>0</v>
      </c>
      <c r="Q9" s="6"/>
      <c r="R9" s="65">
        <v>0</v>
      </c>
      <c r="S9" s="106">
        <v>0</v>
      </c>
      <c r="T9" s="66">
        <f t="shared" si="4"/>
        <v>0</v>
      </c>
      <c r="U9" s="6"/>
      <c r="V9" s="65">
        <v>0</v>
      </c>
      <c r="W9" s="106">
        <v>0</v>
      </c>
      <c r="X9" s="66">
        <f t="shared" si="5"/>
        <v>0</v>
      </c>
      <c r="Y9" s="6"/>
      <c r="Z9" s="557">
        <v>0</v>
      </c>
      <c r="AA9" s="558">
        <v>0</v>
      </c>
      <c r="AB9" s="559">
        <f t="shared" si="6"/>
        <v>0</v>
      </c>
      <c r="AC9" s="16"/>
      <c r="AD9" s="219"/>
      <c r="AE9" s="220"/>
      <c r="AF9" s="221"/>
      <c r="AG9" s="6"/>
      <c r="AH9" s="94"/>
      <c r="AI9" s="1"/>
      <c r="AJ9" s="95"/>
      <c r="AK9" s="101"/>
      <c r="AL9" s="94"/>
      <c r="AM9" s="1"/>
      <c r="AN9" s="95"/>
    </row>
    <row r="10" spans="1:40" ht="15.75" thickBot="1">
      <c r="A10" s="102"/>
      <c r="B10" s="65">
        <v>0</v>
      </c>
      <c r="C10" s="4">
        <v>0</v>
      </c>
      <c r="D10" s="66">
        <f t="shared" si="0"/>
        <v>0</v>
      </c>
      <c r="E10" s="6"/>
      <c r="F10" s="65">
        <v>90</v>
      </c>
      <c r="G10" s="106">
        <v>0</v>
      </c>
      <c r="H10" s="66">
        <f t="shared" si="1"/>
        <v>0</v>
      </c>
      <c r="I10" s="6"/>
      <c r="J10" s="67">
        <v>70</v>
      </c>
      <c r="K10" s="104">
        <v>1</v>
      </c>
      <c r="L10" s="108">
        <f t="shared" si="2"/>
        <v>70</v>
      </c>
      <c r="M10" s="6"/>
      <c r="N10" s="65">
        <v>0</v>
      </c>
      <c r="O10" s="106">
        <v>0</v>
      </c>
      <c r="P10" s="66">
        <f t="shared" si="3"/>
        <v>0</v>
      </c>
      <c r="Q10" s="6"/>
      <c r="R10" s="65">
        <v>0</v>
      </c>
      <c r="S10" s="106">
        <v>0</v>
      </c>
      <c r="T10" s="66">
        <f t="shared" si="4"/>
        <v>0</v>
      </c>
      <c r="U10" s="6"/>
      <c r="V10" s="67">
        <v>0</v>
      </c>
      <c r="W10" s="104">
        <v>0</v>
      </c>
      <c r="X10" s="68">
        <f t="shared" si="5"/>
        <v>0</v>
      </c>
      <c r="Y10" s="6"/>
      <c r="Z10" s="219"/>
      <c r="AA10" s="220"/>
      <c r="AB10" s="221"/>
      <c r="AC10" s="16"/>
      <c r="AD10" s="219"/>
      <c r="AE10" s="220"/>
      <c r="AF10" s="221"/>
      <c r="AG10" s="6"/>
      <c r="AH10" s="94"/>
      <c r="AI10" s="1"/>
      <c r="AJ10" s="95"/>
      <c r="AK10" s="101"/>
      <c r="AL10" s="94"/>
      <c r="AM10" s="1"/>
      <c r="AN10" s="95"/>
    </row>
    <row r="11" spans="1:40" ht="15.75" thickBot="1">
      <c r="A11" s="102"/>
      <c r="B11" s="67">
        <v>0</v>
      </c>
      <c r="C11" s="105">
        <v>0</v>
      </c>
      <c r="D11" s="68">
        <f t="shared" si="0"/>
        <v>0</v>
      </c>
      <c r="E11" s="6"/>
      <c r="F11" s="65">
        <v>85</v>
      </c>
      <c r="G11" s="106">
        <v>0</v>
      </c>
      <c r="H11" s="66">
        <f t="shared" si="1"/>
        <v>0</v>
      </c>
      <c r="I11" s="6"/>
      <c r="J11" s="94"/>
      <c r="K11" s="1"/>
      <c r="L11" s="95"/>
      <c r="M11" s="6"/>
      <c r="N11" s="94"/>
      <c r="O11" s="1"/>
      <c r="P11" s="95"/>
      <c r="Q11" s="6"/>
      <c r="R11" s="94"/>
      <c r="S11" s="1"/>
      <c r="T11" s="95"/>
      <c r="U11" s="6"/>
      <c r="V11" s="94"/>
      <c r="W11" s="1"/>
      <c r="X11" s="95"/>
      <c r="Y11" s="6"/>
      <c r="Z11" s="94"/>
      <c r="AA11" s="1"/>
      <c r="AB11" s="95"/>
      <c r="AC11" s="6"/>
      <c r="AD11" s="94"/>
      <c r="AE11" s="1"/>
      <c r="AF11" s="95"/>
      <c r="AG11" s="6"/>
      <c r="AH11" s="94"/>
      <c r="AI11" s="1"/>
      <c r="AJ11" s="95"/>
      <c r="AK11" s="101"/>
      <c r="AL11" s="94"/>
      <c r="AM11" s="1"/>
      <c r="AN11" s="95"/>
    </row>
    <row r="12" spans="1:40">
      <c r="A12" s="102"/>
      <c r="B12" s="94"/>
      <c r="C12" s="1"/>
      <c r="D12" s="95"/>
      <c r="E12" s="6"/>
      <c r="F12" s="65">
        <v>80</v>
      </c>
      <c r="G12" s="4">
        <v>0</v>
      </c>
      <c r="H12" s="66">
        <f t="shared" si="1"/>
        <v>0</v>
      </c>
      <c r="I12" s="6"/>
      <c r="J12" s="94"/>
      <c r="K12" s="964">
        <v>960</v>
      </c>
      <c r="L12" s="95"/>
      <c r="M12" s="6"/>
      <c r="N12" s="94"/>
      <c r="O12" s="964">
        <v>1000</v>
      </c>
      <c r="P12" s="95"/>
      <c r="Q12" s="6"/>
      <c r="R12" s="94"/>
      <c r="S12" s="964">
        <v>790</v>
      </c>
      <c r="T12" s="95">
        <v>0</v>
      </c>
      <c r="U12" s="6"/>
      <c r="V12" s="94"/>
      <c r="W12" s="1"/>
      <c r="X12" s="95"/>
      <c r="Y12" s="6"/>
      <c r="Z12" s="94"/>
      <c r="AA12" s="1"/>
      <c r="AB12" s="95"/>
      <c r="AC12" s="6"/>
      <c r="AD12" s="94"/>
      <c r="AE12" s="1"/>
      <c r="AF12" s="95"/>
      <c r="AG12" s="6"/>
      <c r="AH12" s="94"/>
      <c r="AI12" s="1"/>
      <c r="AJ12" s="95"/>
      <c r="AK12" s="101"/>
      <c r="AL12" s="94"/>
      <c r="AM12" s="1"/>
      <c r="AN12" s="95"/>
    </row>
    <row r="13" spans="1:40">
      <c r="A13" s="102"/>
      <c r="B13" s="94"/>
      <c r="C13" s="1"/>
      <c r="D13" s="95"/>
      <c r="E13" s="6"/>
      <c r="F13" s="94"/>
      <c r="G13" s="964">
        <v>1000</v>
      </c>
      <c r="H13" s="95"/>
      <c r="I13" s="6"/>
      <c r="J13" s="94"/>
      <c r="K13" s="1"/>
      <c r="L13" s="95"/>
      <c r="M13" s="6"/>
      <c r="N13" s="94"/>
      <c r="O13" s="1"/>
      <c r="P13" s="95"/>
      <c r="Q13" s="6"/>
      <c r="R13" s="94"/>
      <c r="S13" s="1"/>
      <c r="T13" s="95"/>
      <c r="U13" s="6"/>
      <c r="V13" s="94"/>
      <c r="W13" s="1"/>
      <c r="X13" s="95"/>
      <c r="Y13" s="6"/>
      <c r="Z13" s="94"/>
      <c r="AA13" s="1"/>
      <c r="AB13" s="95"/>
      <c r="AC13" s="6"/>
      <c r="AD13" s="94"/>
      <c r="AE13" s="1"/>
      <c r="AF13" s="95"/>
      <c r="AG13" s="6"/>
      <c r="AH13" s="94"/>
      <c r="AI13" s="1"/>
      <c r="AJ13" s="95"/>
      <c r="AK13" s="101"/>
      <c r="AL13" s="94"/>
      <c r="AM13" s="1"/>
      <c r="AN13" s="95"/>
    </row>
    <row r="14" spans="1:40" ht="16.5" thickBot="1">
      <c r="A14" s="102"/>
      <c r="B14" s="93"/>
      <c r="C14" s="92"/>
      <c r="D14" s="103">
        <f>SUM(D4:D13)</f>
        <v>695</v>
      </c>
      <c r="E14" s="6"/>
      <c r="F14" s="93"/>
      <c r="G14" s="224"/>
      <c r="H14" s="103">
        <f>SUM(H4:H13)</f>
        <v>1000</v>
      </c>
      <c r="I14" s="6"/>
      <c r="J14" s="93"/>
      <c r="K14" s="92"/>
      <c r="L14" s="103">
        <f>SUM(L4:L13)</f>
        <v>960</v>
      </c>
      <c r="M14" s="6"/>
      <c r="N14" s="93"/>
      <c r="O14" s="92"/>
      <c r="P14" s="103">
        <f>SUM(P4:P13)</f>
        <v>955</v>
      </c>
      <c r="Q14" s="6"/>
      <c r="R14" s="93"/>
      <c r="S14" s="92"/>
      <c r="T14" s="103">
        <f>SUM(T4:T13)</f>
        <v>495</v>
      </c>
      <c r="U14" s="6"/>
      <c r="V14" s="93"/>
      <c r="W14" s="92"/>
      <c r="X14" s="103">
        <f>SUM(X4:X13)</f>
        <v>400</v>
      </c>
      <c r="Y14" s="6"/>
      <c r="Z14" s="93"/>
      <c r="AA14" s="92"/>
      <c r="AB14" s="103">
        <f>SUM(AB4:AB13)</f>
        <v>1000</v>
      </c>
      <c r="AC14" s="6"/>
      <c r="AD14" s="93"/>
      <c r="AE14" s="92"/>
      <c r="AF14" s="103">
        <f>SUM(AF4:AF13)</f>
        <v>1000</v>
      </c>
      <c r="AG14" s="6"/>
      <c r="AH14" s="93"/>
      <c r="AI14" s="92"/>
      <c r="AJ14" s="103">
        <f>SUM(AJ4:AJ13)</f>
        <v>1000</v>
      </c>
      <c r="AK14" s="101"/>
      <c r="AL14" s="93"/>
      <c r="AM14" s="92"/>
      <c r="AN14" s="103">
        <f>SUM(AN4:AN13)</f>
        <v>790</v>
      </c>
    </row>
    <row r="15" spans="1:40">
      <c r="A15" s="102"/>
      <c r="B15" s="1"/>
      <c r="C15" s="1"/>
      <c r="D15" s="1">
        <f>SUM(D14-1000)</f>
        <v>-305</v>
      </c>
      <c r="E15" s="6"/>
      <c r="F15" s="6"/>
      <c r="G15" s="6"/>
      <c r="H15" s="6">
        <f>H14-G13</f>
        <v>0</v>
      </c>
      <c r="I15" s="6"/>
      <c r="J15" s="6"/>
      <c r="K15" s="6"/>
      <c r="L15" s="6">
        <f>L14-960</f>
        <v>0</v>
      </c>
      <c r="M15" s="6"/>
      <c r="N15" s="1"/>
      <c r="O15" s="1"/>
      <c r="P15" s="1">
        <f>P14-1000</f>
        <v>-45</v>
      </c>
      <c r="Q15" s="6"/>
      <c r="R15" s="1"/>
      <c r="S15" s="1"/>
      <c r="T15" s="1">
        <f>T14-460</f>
        <v>35</v>
      </c>
      <c r="U15" s="6"/>
      <c r="V15" s="1"/>
      <c r="W15" s="1"/>
      <c r="X15" s="1">
        <f>X14-800</f>
        <v>-400</v>
      </c>
      <c r="Y15" s="6"/>
      <c r="Z15" s="1"/>
      <c r="AA15" s="1"/>
      <c r="AB15" s="1">
        <f>AB14-1000</f>
        <v>0</v>
      </c>
      <c r="AC15" s="6"/>
      <c r="AD15" s="1"/>
      <c r="AE15" s="1"/>
      <c r="AF15" s="1">
        <f>AF14-1000</f>
        <v>0</v>
      </c>
      <c r="AG15" s="6"/>
      <c r="AH15" s="1"/>
      <c r="AI15" s="1"/>
      <c r="AJ15" s="1">
        <f>AJ14-1000</f>
        <v>0</v>
      </c>
      <c r="AK15" s="101"/>
      <c r="AN15">
        <f>AN14-790</f>
        <v>0</v>
      </c>
    </row>
    <row r="16" spans="1:40" ht="15.75" thickBot="1">
      <c r="A16" s="100"/>
      <c r="B16" s="92"/>
      <c r="C16" s="92"/>
      <c r="D16" s="92"/>
      <c r="E16" s="99"/>
      <c r="F16" s="99"/>
      <c r="G16" s="99"/>
      <c r="H16" s="99"/>
      <c r="I16" s="99"/>
      <c r="J16" s="99"/>
      <c r="K16" s="99"/>
      <c r="L16" s="99"/>
      <c r="M16" s="99"/>
      <c r="N16" s="92"/>
      <c r="O16" s="92"/>
      <c r="P16" s="92"/>
      <c r="Q16" s="99"/>
      <c r="R16" s="92"/>
      <c r="S16" s="92"/>
      <c r="T16" s="92"/>
      <c r="U16" s="99"/>
      <c r="V16" s="92"/>
      <c r="W16" s="92"/>
      <c r="X16" s="92"/>
      <c r="Y16" s="99"/>
      <c r="Z16" s="92"/>
      <c r="AA16" s="92"/>
      <c r="AB16" s="92"/>
      <c r="AC16" s="99"/>
      <c r="AD16" s="92"/>
      <c r="AE16" s="92"/>
      <c r="AF16" s="92"/>
      <c r="AG16" s="99"/>
      <c r="AH16" s="92"/>
      <c r="AI16" s="92"/>
      <c r="AJ16" s="92"/>
      <c r="AK16" s="98"/>
    </row>
    <row r="17" spans="2:38" ht="15.75" thickBot="1"/>
    <row r="18" spans="2:38" ht="15.75" thickBot="1">
      <c r="B18" s="2467" t="s">
        <v>1949</v>
      </c>
      <c r="C18" s="2468"/>
      <c r="D18" s="2469"/>
      <c r="F18" s="2467" t="s">
        <v>1949</v>
      </c>
      <c r="G18" s="2468"/>
      <c r="H18" s="2469"/>
      <c r="I18" s="2474" t="s">
        <v>1908</v>
      </c>
      <c r="J18" s="2475"/>
      <c r="K18" s="2476"/>
      <c r="L18" s="2474" t="s">
        <v>3833</v>
      </c>
      <c r="M18" s="2475"/>
      <c r="N18" s="2476"/>
      <c r="O18" s="58"/>
      <c r="P18" s="2471" t="s">
        <v>2398</v>
      </c>
      <c r="Q18" s="2472"/>
      <c r="R18" s="2473"/>
      <c r="T18" s="2471" t="s">
        <v>1937</v>
      </c>
      <c r="U18" s="2472"/>
      <c r="V18" s="2473"/>
      <c r="X18" s="2471" t="s">
        <v>1937</v>
      </c>
      <c r="Y18" s="2472"/>
      <c r="Z18" s="2473"/>
      <c r="AA18"/>
      <c r="AB18"/>
      <c r="AD18"/>
      <c r="AE18"/>
      <c r="AF18"/>
      <c r="AH18"/>
      <c r="AI18"/>
      <c r="AJ18"/>
    </row>
    <row r="19" spans="2:38" ht="15.75" thickBot="1">
      <c r="B19" s="226" t="s">
        <v>576</v>
      </c>
      <c r="C19" s="227" t="s">
        <v>577</v>
      </c>
      <c r="D19" s="228" t="s">
        <v>578</v>
      </c>
      <c r="F19" s="226" t="s">
        <v>576</v>
      </c>
      <c r="G19" s="227" t="s">
        <v>577</v>
      </c>
      <c r="H19" s="228" t="s">
        <v>578</v>
      </c>
      <c r="I19" s="226" t="s">
        <v>576</v>
      </c>
      <c r="J19" s="227" t="s">
        <v>577</v>
      </c>
      <c r="K19" s="228" t="s">
        <v>578</v>
      </c>
      <c r="L19" s="226" t="s">
        <v>576</v>
      </c>
      <c r="M19" s="227" t="s">
        <v>577</v>
      </c>
      <c r="N19" s="228" t="s">
        <v>578</v>
      </c>
      <c r="O19" s="58"/>
      <c r="P19" s="226" t="s">
        <v>576</v>
      </c>
      <c r="Q19" s="227" t="s">
        <v>577</v>
      </c>
      <c r="R19" s="228" t="s">
        <v>578</v>
      </c>
      <c r="T19" s="226" t="s">
        <v>576</v>
      </c>
      <c r="U19" s="227" t="s">
        <v>577</v>
      </c>
      <c r="V19" s="228" t="s">
        <v>578</v>
      </c>
      <c r="X19" s="226" t="s">
        <v>576</v>
      </c>
      <c r="Y19" s="227" t="s">
        <v>577</v>
      </c>
      <c r="Z19" s="228" t="s">
        <v>578</v>
      </c>
      <c r="AA19"/>
      <c r="AB19" s="2471" t="s">
        <v>298</v>
      </c>
      <c r="AC19" s="2472"/>
      <c r="AD19" s="2473"/>
      <c r="AE19"/>
      <c r="AF19" s="2471" t="s">
        <v>301</v>
      </c>
      <c r="AG19" s="2472"/>
      <c r="AH19" s="2473"/>
      <c r="AI19"/>
      <c r="AJ19" s="2471" t="s">
        <v>298</v>
      </c>
      <c r="AK19" s="2472"/>
      <c r="AL19" s="2473"/>
    </row>
    <row r="20" spans="2:38" ht="15.75" thickBot="1">
      <c r="B20" s="1439">
        <v>155</v>
      </c>
      <c r="C20" s="1440">
        <v>1</v>
      </c>
      <c r="D20" s="1441">
        <f t="shared" ref="D20:D34" si="7">B20*C20</f>
        <v>155</v>
      </c>
      <c r="E20" s="43"/>
      <c r="F20" s="1442">
        <v>210</v>
      </c>
      <c r="G20" s="1443"/>
      <c r="H20" s="1444">
        <f t="shared" ref="H20:H33" si="8">F20*G20</f>
        <v>0</v>
      </c>
      <c r="I20" s="1442">
        <v>160</v>
      </c>
      <c r="J20" s="1443"/>
      <c r="K20" s="1444">
        <f t="shared" ref="K20:K33" si="9">I20*J20</f>
        <v>0</v>
      </c>
      <c r="L20" s="1442">
        <v>152</v>
      </c>
      <c r="M20" s="1443"/>
      <c r="N20" s="1444">
        <f t="shared" ref="N20:N33" si="10">L20*M20</f>
        <v>0</v>
      </c>
      <c r="O20" s="58"/>
      <c r="P20" s="216">
        <v>152</v>
      </c>
      <c r="Q20" s="217">
        <v>0</v>
      </c>
      <c r="R20" s="218">
        <f t="shared" ref="R20:R35" si="11">P20*Q20</f>
        <v>0</v>
      </c>
      <c r="T20" s="216"/>
      <c r="U20" s="217"/>
      <c r="V20" s="218"/>
      <c r="X20" s="216"/>
      <c r="Y20" s="217"/>
      <c r="Z20" s="218"/>
      <c r="AA20"/>
      <c r="AB20" s="226" t="s">
        <v>576</v>
      </c>
      <c r="AC20" s="227" t="s">
        <v>577</v>
      </c>
      <c r="AD20" s="228" t="s">
        <v>578</v>
      </c>
      <c r="AE20"/>
      <c r="AF20" s="226" t="s">
        <v>576</v>
      </c>
      <c r="AG20" s="227" t="s">
        <v>577</v>
      </c>
      <c r="AH20" s="228" t="s">
        <v>578</v>
      </c>
      <c r="AI20"/>
      <c r="AJ20" s="226" t="s">
        <v>576</v>
      </c>
      <c r="AK20" s="227" t="s">
        <v>577</v>
      </c>
      <c r="AL20" s="228" t="s">
        <v>578</v>
      </c>
    </row>
    <row r="21" spans="2:38">
      <c r="B21" s="1445">
        <v>145</v>
      </c>
      <c r="C21" s="491">
        <v>7</v>
      </c>
      <c r="D21" s="1446">
        <f t="shared" si="7"/>
        <v>1015</v>
      </c>
      <c r="E21" s="43"/>
      <c r="F21" s="572">
        <v>130</v>
      </c>
      <c r="G21" s="374"/>
      <c r="H21" s="375">
        <f t="shared" si="8"/>
        <v>0</v>
      </c>
      <c r="I21" s="572">
        <v>128</v>
      </c>
      <c r="J21" s="374">
        <v>1</v>
      </c>
      <c r="K21" s="375">
        <f t="shared" si="9"/>
        <v>128</v>
      </c>
      <c r="L21" s="572">
        <v>129</v>
      </c>
      <c r="M21" s="374">
        <v>1</v>
      </c>
      <c r="N21" s="375">
        <f t="shared" si="10"/>
        <v>129</v>
      </c>
      <c r="O21" s="58"/>
      <c r="P21" s="219">
        <v>125</v>
      </c>
      <c r="Q21" s="220">
        <v>1</v>
      </c>
      <c r="R21" s="221">
        <f t="shared" si="11"/>
        <v>125</v>
      </c>
      <c r="T21" s="219">
        <v>130</v>
      </c>
      <c r="U21" s="220">
        <v>0</v>
      </c>
      <c r="V21" s="221">
        <f t="shared" ref="V21:V33" si="12">T21*U21</f>
        <v>0</v>
      </c>
      <c r="X21" s="219">
        <v>125</v>
      </c>
      <c r="Y21" s="220">
        <v>2</v>
      </c>
      <c r="Z21" s="221">
        <f t="shared" ref="Z21:Z33" si="13">X21*Y21</f>
        <v>250</v>
      </c>
      <c r="AA21"/>
      <c r="AB21" s="216"/>
      <c r="AC21" s="217"/>
      <c r="AD21" s="218"/>
      <c r="AE21"/>
      <c r="AF21" s="216"/>
      <c r="AG21" s="217"/>
      <c r="AH21" s="218"/>
      <c r="AI21"/>
      <c r="AJ21" s="216"/>
      <c r="AK21" s="217"/>
      <c r="AL21" s="218"/>
    </row>
    <row r="22" spans="2:38">
      <c r="B22" s="1445">
        <v>110</v>
      </c>
      <c r="C22" s="491">
        <v>3</v>
      </c>
      <c r="D22" s="1446">
        <f t="shared" si="7"/>
        <v>330</v>
      </c>
      <c r="E22" s="43"/>
      <c r="F22" s="572">
        <v>115</v>
      </c>
      <c r="G22" s="374">
        <v>5</v>
      </c>
      <c r="H22" s="375">
        <f t="shared" si="8"/>
        <v>575</v>
      </c>
      <c r="I22" s="572">
        <v>110</v>
      </c>
      <c r="J22" s="374">
        <v>6</v>
      </c>
      <c r="K22" s="375">
        <f t="shared" si="9"/>
        <v>660</v>
      </c>
      <c r="L22" s="572">
        <v>111</v>
      </c>
      <c r="M22" s="374">
        <v>3</v>
      </c>
      <c r="N22" s="375">
        <f t="shared" si="10"/>
        <v>333</v>
      </c>
      <c r="O22" s="58"/>
      <c r="P22" s="572">
        <v>110</v>
      </c>
      <c r="Q22" s="220">
        <v>0</v>
      </c>
      <c r="R22" s="221">
        <f t="shared" si="11"/>
        <v>0</v>
      </c>
      <c r="T22" s="219">
        <v>110</v>
      </c>
      <c r="U22" s="220">
        <v>3</v>
      </c>
      <c r="V22" s="221">
        <f t="shared" si="12"/>
        <v>330</v>
      </c>
      <c r="X22" s="219">
        <v>110</v>
      </c>
      <c r="Y22" s="220">
        <v>0</v>
      </c>
      <c r="Z22" s="221">
        <f t="shared" si="13"/>
        <v>0</v>
      </c>
      <c r="AA22"/>
      <c r="AB22" s="219">
        <v>120</v>
      </c>
      <c r="AC22" s="220">
        <v>0</v>
      </c>
      <c r="AD22" s="221">
        <f t="shared" ref="AD22:AD34" si="14">AB22*AC22</f>
        <v>0</v>
      </c>
      <c r="AE22"/>
      <c r="AF22" s="219">
        <v>125</v>
      </c>
      <c r="AG22" s="220">
        <v>2</v>
      </c>
      <c r="AH22" s="221">
        <f t="shared" ref="AH22:AH34" si="15">AF22*AG22</f>
        <v>250</v>
      </c>
      <c r="AI22"/>
      <c r="AJ22" s="219">
        <v>125</v>
      </c>
      <c r="AK22" s="220">
        <v>1</v>
      </c>
      <c r="AL22" s="221">
        <f t="shared" ref="AL22:AL34" si="16">AJ22*AK22</f>
        <v>125</v>
      </c>
    </row>
    <row r="23" spans="2:38">
      <c r="B23" s="1445">
        <v>100</v>
      </c>
      <c r="C23" s="491"/>
      <c r="D23" s="1446">
        <f t="shared" si="7"/>
        <v>0</v>
      </c>
      <c r="E23" s="43"/>
      <c r="F23" s="572">
        <v>110</v>
      </c>
      <c r="G23" s="374">
        <v>5</v>
      </c>
      <c r="H23" s="375">
        <f t="shared" si="8"/>
        <v>550</v>
      </c>
      <c r="I23" s="572">
        <v>108</v>
      </c>
      <c r="J23" s="374"/>
      <c r="K23" s="375">
        <f t="shared" si="9"/>
        <v>0</v>
      </c>
      <c r="L23" s="572">
        <v>108</v>
      </c>
      <c r="M23" s="374">
        <v>4</v>
      </c>
      <c r="N23" s="375">
        <f t="shared" si="10"/>
        <v>432</v>
      </c>
      <c r="O23" s="58"/>
      <c r="P23" s="572">
        <v>108</v>
      </c>
      <c r="Q23" s="220"/>
      <c r="R23" s="221">
        <f t="shared" si="11"/>
        <v>0</v>
      </c>
      <c r="T23" s="219">
        <v>108</v>
      </c>
      <c r="U23" s="220">
        <v>0</v>
      </c>
      <c r="V23" s="221">
        <f t="shared" si="12"/>
        <v>0</v>
      </c>
      <c r="X23" s="219">
        <v>108</v>
      </c>
      <c r="Y23" s="220">
        <v>0</v>
      </c>
      <c r="Z23" s="221">
        <f t="shared" si="13"/>
        <v>0</v>
      </c>
      <c r="AA23"/>
      <c r="AB23" s="219">
        <v>110</v>
      </c>
      <c r="AC23" s="220">
        <v>1</v>
      </c>
      <c r="AD23" s="221">
        <f t="shared" si="14"/>
        <v>110</v>
      </c>
      <c r="AE23"/>
      <c r="AF23" s="219">
        <v>110</v>
      </c>
      <c r="AG23" s="220">
        <v>3</v>
      </c>
      <c r="AH23" s="221">
        <f t="shared" si="15"/>
        <v>330</v>
      </c>
      <c r="AI23"/>
      <c r="AJ23" s="219">
        <v>110</v>
      </c>
      <c r="AK23" s="220">
        <v>3</v>
      </c>
      <c r="AL23" s="221">
        <f t="shared" si="16"/>
        <v>330</v>
      </c>
    </row>
    <row r="24" spans="2:38">
      <c r="B24" s="1445">
        <v>106</v>
      </c>
      <c r="C24" s="491"/>
      <c r="D24" s="1446">
        <f t="shared" si="7"/>
        <v>0</v>
      </c>
      <c r="E24" s="43"/>
      <c r="F24" s="572">
        <v>106</v>
      </c>
      <c r="G24" s="374"/>
      <c r="H24" s="375">
        <f t="shared" si="8"/>
        <v>0</v>
      </c>
      <c r="I24" s="572">
        <v>102</v>
      </c>
      <c r="J24" s="374"/>
      <c r="K24" s="375">
        <f t="shared" si="9"/>
        <v>0</v>
      </c>
      <c r="L24" s="572">
        <v>106</v>
      </c>
      <c r="M24" s="374">
        <v>1</v>
      </c>
      <c r="N24" s="375">
        <f t="shared" si="10"/>
        <v>106</v>
      </c>
      <c r="O24" s="58"/>
      <c r="P24" s="572">
        <v>105</v>
      </c>
      <c r="Q24" s="220">
        <v>0</v>
      </c>
      <c r="R24" s="221">
        <f t="shared" si="11"/>
        <v>0</v>
      </c>
      <c r="T24" s="219">
        <v>105</v>
      </c>
      <c r="U24" s="220">
        <v>6</v>
      </c>
      <c r="V24" s="221">
        <f t="shared" si="12"/>
        <v>630</v>
      </c>
      <c r="X24" s="219">
        <v>105</v>
      </c>
      <c r="Y24" s="220">
        <v>0</v>
      </c>
      <c r="Z24" s="221">
        <f t="shared" si="13"/>
        <v>0</v>
      </c>
      <c r="AA24"/>
      <c r="AB24" s="219">
        <v>108</v>
      </c>
      <c r="AC24" s="220">
        <v>0</v>
      </c>
      <c r="AD24" s="221">
        <f t="shared" si="14"/>
        <v>0</v>
      </c>
      <c r="AE24"/>
      <c r="AF24" s="219">
        <v>108</v>
      </c>
      <c r="AG24" s="220">
        <v>0</v>
      </c>
      <c r="AH24" s="221">
        <f t="shared" si="15"/>
        <v>0</v>
      </c>
      <c r="AI24"/>
      <c r="AJ24" s="219">
        <v>108</v>
      </c>
      <c r="AK24" s="220">
        <v>0</v>
      </c>
      <c r="AL24" s="221">
        <f t="shared" si="16"/>
        <v>0</v>
      </c>
    </row>
    <row r="25" spans="2:38">
      <c r="B25" s="1445">
        <v>100</v>
      </c>
      <c r="C25" s="491"/>
      <c r="D25" s="1446">
        <f t="shared" si="7"/>
        <v>0</v>
      </c>
      <c r="E25" s="43"/>
      <c r="F25" s="572">
        <v>100</v>
      </c>
      <c r="G25" s="374"/>
      <c r="H25" s="375">
        <f t="shared" si="8"/>
        <v>0</v>
      </c>
      <c r="I25" s="572">
        <v>106</v>
      </c>
      <c r="J25" s="374">
        <v>2</v>
      </c>
      <c r="K25" s="375">
        <f t="shared" si="9"/>
        <v>212</v>
      </c>
      <c r="L25" s="572">
        <v>100</v>
      </c>
      <c r="M25" s="374"/>
      <c r="N25" s="375">
        <f t="shared" si="10"/>
        <v>0</v>
      </c>
      <c r="O25" s="58"/>
      <c r="P25" s="572">
        <v>100</v>
      </c>
      <c r="Q25" s="220">
        <v>0</v>
      </c>
      <c r="R25" s="221">
        <f t="shared" si="11"/>
        <v>0</v>
      </c>
      <c r="T25" s="219">
        <v>100</v>
      </c>
      <c r="U25" s="220">
        <v>0</v>
      </c>
      <c r="V25" s="221">
        <f t="shared" si="12"/>
        <v>0</v>
      </c>
      <c r="X25" s="219">
        <v>100</v>
      </c>
      <c r="Y25" s="220">
        <v>2</v>
      </c>
      <c r="Z25" s="221">
        <f t="shared" si="13"/>
        <v>200</v>
      </c>
      <c r="AA25"/>
      <c r="AB25" s="219">
        <v>105</v>
      </c>
      <c r="AC25" s="220">
        <v>11</v>
      </c>
      <c r="AD25" s="221">
        <f t="shared" si="14"/>
        <v>1155</v>
      </c>
      <c r="AE25"/>
      <c r="AF25" s="219">
        <v>105</v>
      </c>
      <c r="AG25" s="220">
        <v>4</v>
      </c>
      <c r="AH25" s="221">
        <f t="shared" si="15"/>
        <v>420</v>
      </c>
      <c r="AI25"/>
      <c r="AJ25" s="219">
        <v>105</v>
      </c>
      <c r="AK25" s="220">
        <v>9</v>
      </c>
      <c r="AL25" s="221">
        <f t="shared" si="16"/>
        <v>945</v>
      </c>
    </row>
    <row r="26" spans="2:38">
      <c r="B26" s="1445">
        <v>98</v>
      </c>
      <c r="C26" s="491"/>
      <c r="D26" s="1446">
        <f t="shared" si="7"/>
        <v>0</v>
      </c>
      <c r="E26" s="43"/>
      <c r="F26" s="572">
        <v>100</v>
      </c>
      <c r="G26" s="374"/>
      <c r="H26" s="375">
        <f t="shared" si="8"/>
        <v>0</v>
      </c>
      <c r="I26" s="572">
        <v>100</v>
      </c>
      <c r="J26" s="374"/>
      <c r="K26" s="375">
        <f t="shared" si="9"/>
        <v>0</v>
      </c>
      <c r="L26" s="572">
        <v>92</v>
      </c>
      <c r="M26" s="374"/>
      <c r="N26" s="375">
        <f t="shared" si="10"/>
        <v>0</v>
      </c>
      <c r="O26" s="58"/>
      <c r="P26" s="572">
        <v>95</v>
      </c>
      <c r="Q26" s="220">
        <v>1</v>
      </c>
      <c r="R26" s="221">
        <f t="shared" si="11"/>
        <v>95</v>
      </c>
      <c r="T26" s="219">
        <v>95</v>
      </c>
      <c r="U26" s="220">
        <v>5</v>
      </c>
      <c r="V26" s="221">
        <f t="shared" si="12"/>
        <v>475</v>
      </c>
      <c r="X26" s="219">
        <v>95</v>
      </c>
      <c r="Y26" s="220">
        <v>0</v>
      </c>
      <c r="Z26" s="221">
        <f t="shared" si="13"/>
        <v>0</v>
      </c>
      <c r="AA26"/>
      <c r="AB26" s="219">
        <v>100</v>
      </c>
      <c r="AC26" s="220">
        <v>0</v>
      </c>
      <c r="AD26" s="221">
        <f t="shared" si="14"/>
        <v>0</v>
      </c>
      <c r="AE26"/>
      <c r="AF26" s="219">
        <v>100</v>
      </c>
      <c r="AG26" s="220">
        <v>0</v>
      </c>
      <c r="AH26" s="221">
        <f t="shared" si="15"/>
        <v>0</v>
      </c>
      <c r="AI26"/>
      <c r="AJ26" s="219">
        <v>100</v>
      </c>
      <c r="AK26" s="220">
        <v>0</v>
      </c>
      <c r="AL26" s="221">
        <f t="shared" si="16"/>
        <v>0</v>
      </c>
    </row>
    <row r="27" spans="2:38">
      <c r="B27" s="1445">
        <v>90</v>
      </c>
      <c r="C27" s="491"/>
      <c r="D27" s="1446">
        <f t="shared" si="7"/>
        <v>0</v>
      </c>
      <c r="E27" s="43"/>
      <c r="F27" s="572">
        <v>90</v>
      </c>
      <c r="G27" s="374">
        <v>2</v>
      </c>
      <c r="H27" s="375">
        <f t="shared" si="8"/>
        <v>180</v>
      </c>
      <c r="I27" s="572"/>
      <c r="J27" s="374"/>
      <c r="K27" s="375">
        <f t="shared" si="9"/>
        <v>0</v>
      </c>
      <c r="L27" s="572">
        <v>97</v>
      </c>
      <c r="M27" s="374"/>
      <c r="N27" s="375">
        <f t="shared" si="10"/>
        <v>0</v>
      </c>
      <c r="O27" s="58"/>
      <c r="P27" s="572">
        <v>89</v>
      </c>
      <c r="Q27" s="220"/>
      <c r="R27" s="221">
        <f t="shared" si="11"/>
        <v>0</v>
      </c>
      <c r="T27" s="219">
        <v>90</v>
      </c>
      <c r="U27" s="220">
        <v>0</v>
      </c>
      <c r="V27" s="221">
        <f t="shared" si="12"/>
        <v>0</v>
      </c>
      <c r="X27" s="219">
        <v>90</v>
      </c>
      <c r="Y27" s="220">
        <v>2</v>
      </c>
      <c r="Z27" s="221">
        <f t="shared" si="13"/>
        <v>180</v>
      </c>
      <c r="AA27"/>
      <c r="AB27" s="219">
        <v>95</v>
      </c>
      <c r="AC27" s="220">
        <v>0</v>
      </c>
      <c r="AD27" s="221">
        <f t="shared" si="14"/>
        <v>0</v>
      </c>
      <c r="AE27"/>
      <c r="AF27" s="219">
        <v>95</v>
      </c>
      <c r="AG27" s="220">
        <v>0</v>
      </c>
      <c r="AH27" s="221">
        <f t="shared" si="15"/>
        <v>0</v>
      </c>
      <c r="AI27"/>
      <c r="AJ27" s="219">
        <v>95</v>
      </c>
      <c r="AK27" s="220">
        <v>0</v>
      </c>
      <c r="AL27" s="221">
        <f t="shared" si="16"/>
        <v>0</v>
      </c>
    </row>
    <row r="28" spans="2:38">
      <c r="B28" s="1445">
        <v>88</v>
      </c>
      <c r="C28" s="491"/>
      <c r="D28" s="1446">
        <f t="shared" si="7"/>
        <v>0</v>
      </c>
      <c r="E28" s="43"/>
      <c r="F28" s="572">
        <v>83</v>
      </c>
      <c r="G28" s="374"/>
      <c r="H28" s="375">
        <f t="shared" si="8"/>
        <v>0</v>
      </c>
      <c r="I28" s="572">
        <v>93</v>
      </c>
      <c r="J28" s="374"/>
      <c r="K28" s="375">
        <f t="shared" si="9"/>
        <v>0</v>
      </c>
      <c r="L28" s="572">
        <v>80</v>
      </c>
      <c r="M28" s="374"/>
      <c r="N28" s="375">
        <f t="shared" si="10"/>
        <v>0</v>
      </c>
      <c r="O28" s="58"/>
      <c r="P28" s="572">
        <v>85</v>
      </c>
      <c r="Q28" s="220">
        <v>0</v>
      </c>
      <c r="R28" s="221">
        <f t="shared" si="11"/>
        <v>0</v>
      </c>
      <c r="T28" s="219">
        <v>85</v>
      </c>
      <c r="U28" s="220">
        <v>0</v>
      </c>
      <c r="V28" s="221">
        <f t="shared" si="12"/>
        <v>0</v>
      </c>
      <c r="X28" s="219">
        <v>85</v>
      </c>
      <c r="Y28" s="220">
        <v>2</v>
      </c>
      <c r="Z28" s="221">
        <f t="shared" si="13"/>
        <v>170</v>
      </c>
      <c r="AA28"/>
      <c r="AB28" s="219">
        <v>90</v>
      </c>
      <c r="AC28" s="220">
        <v>1</v>
      </c>
      <c r="AD28" s="221">
        <f t="shared" si="14"/>
        <v>90</v>
      </c>
      <c r="AE28"/>
      <c r="AF28" s="219">
        <v>90</v>
      </c>
      <c r="AG28" s="220">
        <v>0</v>
      </c>
      <c r="AH28" s="221">
        <f t="shared" si="15"/>
        <v>0</v>
      </c>
      <c r="AI28"/>
      <c r="AJ28" s="219">
        <v>90</v>
      </c>
      <c r="AK28" s="220">
        <v>0</v>
      </c>
      <c r="AL28" s="221">
        <f t="shared" si="16"/>
        <v>0</v>
      </c>
    </row>
    <row r="29" spans="2:38">
      <c r="B29" s="1445">
        <v>86</v>
      </c>
      <c r="C29" s="491"/>
      <c r="D29" s="1446">
        <f t="shared" si="7"/>
        <v>0</v>
      </c>
      <c r="E29" s="43"/>
      <c r="F29" s="572">
        <v>80</v>
      </c>
      <c r="G29" s="374"/>
      <c r="H29" s="375">
        <f t="shared" si="8"/>
        <v>0</v>
      </c>
      <c r="I29" s="572">
        <v>80</v>
      </c>
      <c r="J29" s="374"/>
      <c r="K29" s="375">
        <f t="shared" si="9"/>
        <v>0</v>
      </c>
      <c r="L29" s="572">
        <v>87</v>
      </c>
      <c r="M29" s="374"/>
      <c r="N29" s="375">
        <f t="shared" si="10"/>
        <v>0</v>
      </c>
      <c r="O29" s="58"/>
      <c r="P29" s="572">
        <v>80</v>
      </c>
      <c r="Q29" s="220"/>
      <c r="R29" s="221">
        <f t="shared" si="11"/>
        <v>0</v>
      </c>
      <c r="T29" s="219">
        <v>80</v>
      </c>
      <c r="U29" s="220">
        <v>0</v>
      </c>
      <c r="V29" s="221">
        <f t="shared" si="12"/>
        <v>0</v>
      </c>
      <c r="X29" s="219">
        <v>80</v>
      </c>
      <c r="Y29" s="220">
        <v>2</v>
      </c>
      <c r="Z29" s="221">
        <f t="shared" si="13"/>
        <v>160</v>
      </c>
      <c r="AA29"/>
      <c r="AB29" s="219">
        <v>85</v>
      </c>
      <c r="AC29" s="220">
        <v>0</v>
      </c>
      <c r="AD29" s="221">
        <f t="shared" si="14"/>
        <v>0</v>
      </c>
      <c r="AE29"/>
      <c r="AF29" s="219">
        <v>85</v>
      </c>
      <c r="AG29" s="220">
        <v>0</v>
      </c>
      <c r="AH29" s="221">
        <f t="shared" si="15"/>
        <v>0</v>
      </c>
      <c r="AI29"/>
      <c r="AJ29" s="219">
        <v>85</v>
      </c>
      <c r="AK29" s="220">
        <v>0</v>
      </c>
      <c r="AL29" s="221">
        <f t="shared" si="16"/>
        <v>0</v>
      </c>
    </row>
    <row r="30" spans="2:38">
      <c r="B30" s="1445">
        <v>79</v>
      </c>
      <c r="C30" s="491"/>
      <c r="D30" s="1446">
        <f t="shared" si="7"/>
        <v>0</v>
      </c>
      <c r="E30" s="43"/>
      <c r="F30" s="572">
        <v>75</v>
      </c>
      <c r="G30" s="374">
        <v>1</v>
      </c>
      <c r="H30" s="375">
        <f t="shared" si="8"/>
        <v>75</v>
      </c>
      <c r="I30" s="572">
        <v>71</v>
      </c>
      <c r="J30" s="1447"/>
      <c r="K30" s="375">
        <f t="shared" si="9"/>
        <v>0</v>
      </c>
      <c r="L30" s="572">
        <v>78</v>
      </c>
      <c r="M30" s="2196"/>
      <c r="N30" s="375">
        <f t="shared" si="10"/>
        <v>0</v>
      </c>
      <c r="O30" s="58"/>
      <c r="P30" s="572">
        <v>75</v>
      </c>
      <c r="Q30" s="220">
        <v>0</v>
      </c>
      <c r="R30" s="221">
        <f t="shared" si="11"/>
        <v>0</v>
      </c>
      <c r="T30" s="219">
        <v>75</v>
      </c>
      <c r="U30" s="220">
        <v>0</v>
      </c>
      <c r="V30" s="221">
        <f t="shared" si="12"/>
        <v>0</v>
      </c>
      <c r="X30" s="219">
        <v>75</v>
      </c>
      <c r="Y30" s="220">
        <v>2</v>
      </c>
      <c r="Z30" s="221">
        <f t="shared" si="13"/>
        <v>150</v>
      </c>
      <c r="AA30"/>
      <c r="AB30" s="219">
        <v>80</v>
      </c>
      <c r="AC30" s="220">
        <v>0</v>
      </c>
      <c r="AD30" s="221">
        <f t="shared" si="14"/>
        <v>0</v>
      </c>
      <c r="AE30"/>
      <c r="AF30" s="219">
        <v>80</v>
      </c>
      <c r="AG30" s="220">
        <v>0</v>
      </c>
      <c r="AH30" s="221">
        <f t="shared" si="15"/>
        <v>0</v>
      </c>
      <c r="AI30"/>
      <c r="AJ30" s="219">
        <v>80</v>
      </c>
      <c r="AK30" s="220">
        <v>0</v>
      </c>
      <c r="AL30" s="221">
        <f t="shared" si="16"/>
        <v>0</v>
      </c>
    </row>
    <row r="31" spans="2:38">
      <c r="B31" s="1445">
        <v>72</v>
      </c>
      <c r="C31" s="491"/>
      <c r="D31" s="1446">
        <f t="shared" si="7"/>
        <v>0</v>
      </c>
      <c r="E31" s="43"/>
      <c r="F31" s="572">
        <v>69</v>
      </c>
      <c r="G31" s="374"/>
      <c r="H31" s="375">
        <f t="shared" si="8"/>
        <v>0</v>
      </c>
      <c r="I31" s="572">
        <v>70</v>
      </c>
      <c r="J31" s="374"/>
      <c r="K31" s="375">
        <f t="shared" si="9"/>
        <v>0</v>
      </c>
      <c r="L31" s="572">
        <v>72</v>
      </c>
      <c r="M31" s="374"/>
      <c r="N31" s="375">
        <f t="shared" si="10"/>
        <v>0</v>
      </c>
      <c r="O31" s="58"/>
      <c r="P31" s="572">
        <v>70</v>
      </c>
      <c r="Q31" s="220"/>
      <c r="R31" s="221">
        <f t="shared" si="11"/>
        <v>0</v>
      </c>
      <c r="T31" s="219">
        <v>70</v>
      </c>
      <c r="U31" s="220">
        <v>0</v>
      </c>
      <c r="V31" s="221">
        <f t="shared" si="12"/>
        <v>0</v>
      </c>
      <c r="X31" s="219">
        <v>70</v>
      </c>
      <c r="Y31" s="220">
        <v>2</v>
      </c>
      <c r="Z31" s="221">
        <f t="shared" si="13"/>
        <v>140</v>
      </c>
      <c r="AA31"/>
      <c r="AB31" s="219">
        <v>75</v>
      </c>
      <c r="AC31" s="220">
        <v>0</v>
      </c>
      <c r="AD31" s="221">
        <f t="shared" si="14"/>
        <v>0</v>
      </c>
      <c r="AE31"/>
      <c r="AF31" s="219">
        <v>75</v>
      </c>
      <c r="AG31" s="220">
        <v>0</v>
      </c>
      <c r="AH31" s="221">
        <f t="shared" si="15"/>
        <v>0</v>
      </c>
      <c r="AI31"/>
      <c r="AJ31" s="219">
        <v>75</v>
      </c>
      <c r="AK31" s="220">
        <v>0</v>
      </c>
      <c r="AL31" s="221">
        <f t="shared" si="16"/>
        <v>0</v>
      </c>
    </row>
    <row r="32" spans="2:38">
      <c r="B32" s="1445">
        <v>65</v>
      </c>
      <c r="C32" s="491"/>
      <c r="D32" s="1446">
        <f t="shared" si="7"/>
        <v>0</v>
      </c>
      <c r="E32" s="43"/>
      <c r="F32" s="572">
        <v>64</v>
      </c>
      <c r="G32" s="374"/>
      <c r="H32" s="375">
        <f t="shared" si="8"/>
        <v>0</v>
      </c>
      <c r="I32" s="572">
        <v>52</v>
      </c>
      <c r="J32" s="374"/>
      <c r="K32" s="375">
        <f t="shared" si="9"/>
        <v>0</v>
      </c>
      <c r="L32" s="572">
        <v>65</v>
      </c>
      <c r="M32" s="374"/>
      <c r="N32" s="375">
        <f t="shared" si="10"/>
        <v>0</v>
      </c>
      <c r="O32" s="58"/>
      <c r="P32" s="572">
        <v>65</v>
      </c>
      <c r="Q32" s="220">
        <v>6</v>
      </c>
      <c r="R32" s="221">
        <f t="shared" si="11"/>
        <v>390</v>
      </c>
      <c r="T32" s="219">
        <v>65</v>
      </c>
      <c r="U32" s="220">
        <v>1</v>
      </c>
      <c r="V32" s="221">
        <f t="shared" si="12"/>
        <v>65</v>
      </c>
      <c r="X32" s="219">
        <v>65</v>
      </c>
      <c r="Y32" s="220">
        <v>2</v>
      </c>
      <c r="Z32" s="221">
        <f t="shared" si="13"/>
        <v>130</v>
      </c>
      <c r="AA32"/>
      <c r="AB32" s="219">
        <v>70</v>
      </c>
      <c r="AC32" s="220">
        <v>0</v>
      </c>
      <c r="AD32" s="221">
        <f t="shared" si="14"/>
        <v>0</v>
      </c>
      <c r="AE32"/>
      <c r="AF32" s="219">
        <v>70</v>
      </c>
      <c r="AG32" s="220">
        <v>0</v>
      </c>
      <c r="AH32" s="221">
        <f t="shared" si="15"/>
        <v>0</v>
      </c>
      <c r="AI32"/>
      <c r="AJ32" s="219">
        <v>70</v>
      </c>
      <c r="AK32" s="220">
        <v>0</v>
      </c>
      <c r="AL32" s="221">
        <f t="shared" si="16"/>
        <v>0</v>
      </c>
    </row>
    <row r="33" spans="1:38">
      <c r="B33" s="1445">
        <v>60</v>
      </c>
      <c r="C33" s="491"/>
      <c r="D33" s="1446">
        <f t="shared" si="7"/>
        <v>0</v>
      </c>
      <c r="E33" s="43"/>
      <c r="F33" s="572">
        <v>60</v>
      </c>
      <c r="G33" s="374">
        <v>2</v>
      </c>
      <c r="H33" s="375">
        <f t="shared" si="8"/>
        <v>120</v>
      </c>
      <c r="I33" s="572">
        <v>65</v>
      </c>
      <c r="J33" s="374"/>
      <c r="K33" s="375">
        <f t="shared" si="9"/>
        <v>0</v>
      </c>
      <c r="L33" s="572">
        <v>60</v>
      </c>
      <c r="M33" s="374"/>
      <c r="N33" s="375">
        <f t="shared" si="10"/>
        <v>0</v>
      </c>
      <c r="O33" s="58"/>
      <c r="P33" s="219">
        <v>55</v>
      </c>
      <c r="Q33" s="220">
        <v>0</v>
      </c>
      <c r="R33" s="221">
        <f t="shared" si="11"/>
        <v>0</v>
      </c>
      <c r="T33" s="219">
        <v>60</v>
      </c>
      <c r="U33" s="220">
        <v>0</v>
      </c>
      <c r="V33" s="221">
        <f t="shared" si="12"/>
        <v>0</v>
      </c>
      <c r="X33" s="219">
        <v>60</v>
      </c>
      <c r="Y33" s="220">
        <v>2</v>
      </c>
      <c r="Z33" s="221">
        <f t="shared" si="13"/>
        <v>120</v>
      </c>
      <c r="AA33"/>
      <c r="AB33" s="219">
        <v>65</v>
      </c>
      <c r="AC33" s="220">
        <v>0</v>
      </c>
      <c r="AD33" s="221">
        <f t="shared" si="14"/>
        <v>0</v>
      </c>
      <c r="AE33"/>
      <c r="AF33" s="219">
        <v>65</v>
      </c>
      <c r="AG33" s="220">
        <v>0</v>
      </c>
      <c r="AH33" s="221">
        <f t="shared" si="15"/>
        <v>0</v>
      </c>
      <c r="AI33"/>
      <c r="AJ33" s="219">
        <v>65</v>
      </c>
      <c r="AK33" s="220">
        <v>0</v>
      </c>
      <c r="AL33" s="221">
        <f t="shared" si="16"/>
        <v>0</v>
      </c>
    </row>
    <row r="34" spans="1:38">
      <c r="B34" s="1445">
        <v>55</v>
      </c>
      <c r="C34" s="491"/>
      <c r="D34" s="1446">
        <f t="shared" si="7"/>
        <v>0</v>
      </c>
      <c r="E34" s="43"/>
      <c r="F34" s="572"/>
      <c r="G34" s="374"/>
      <c r="H34" s="375"/>
      <c r="I34" s="572"/>
      <c r="J34" s="374"/>
      <c r="K34" s="375"/>
      <c r="L34" s="572"/>
      <c r="M34" s="374"/>
      <c r="N34" s="375"/>
      <c r="O34" s="58"/>
      <c r="P34" s="219">
        <v>112</v>
      </c>
      <c r="Q34" s="220"/>
      <c r="R34" s="221">
        <f t="shared" si="11"/>
        <v>0</v>
      </c>
      <c r="T34" s="219"/>
      <c r="U34" s="220"/>
      <c r="V34" s="221"/>
      <c r="X34" s="219"/>
      <c r="Y34" s="220"/>
      <c r="Z34" s="221"/>
      <c r="AA34"/>
      <c r="AB34" s="219">
        <v>60</v>
      </c>
      <c r="AC34" s="220">
        <v>0</v>
      </c>
      <c r="AD34" s="221">
        <f t="shared" si="14"/>
        <v>0</v>
      </c>
      <c r="AE34"/>
      <c r="AF34" s="219">
        <v>60</v>
      </c>
      <c r="AG34" s="220">
        <v>0</v>
      </c>
      <c r="AH34" s="221">
        <f t="shared" si="15"/>
        <v>0</v>
      </c>
      <c r="AI34"/>
      <c r="AJ34" s="219">
        <v>60</v>
      </c>
      <c r="AK34" s="220">
        <v>0</v>
      </c>
      <c r="AL34" s="221">
        <f t="shared" si="16"/>
        <v>0</v>
      </c>
    </row>
    <row r="35" spans="1:38">
      <c r="B35" s="1445"/>
      <c r="C35" s="491"/>
      <c r="D35" s="1446"/>
      <c r="E35" s="43"/>
      <c r="F35" s="572"/>
      <c r="G35" s="374"/>
      <c r="H35" s="375"/>
      <c r="I35" s="572"/>
      <c r="J35" s="374"/>
      <c r="K35" s="375"/>
      <c r="L35" s="572"/>
      <c r="M35" s="374"/>
      <c r="N35" s="375"/>
      <c r="O35" s="58"/>
      <c r="P35" s="219">
        <v>49</v>
      </c>
      <c r="Q35" s="220"/>
      <c r="R35" s="221">
        <f t="shared" si="11"/>
        <v>0</v>
      </c>
      <c r="T35" s="219"/>
      <c r="U35" s="220"/>
      <c r="V35" s="221"/>
      <c r="W35"/>
      <c r="X35" s="219"/>
      <c r="Y35" s="220"/>
      <c r="Z35" s="221"/>
      <c r="AA35"/>
      <c r="AB35" s="219"/>
      <c r="AC35" s="220"/>
      <c r="AD35" s="221"/>
      <c r="AE35"/>
      <c r="AF35" s="219"/>
      <c r="AG35" s="220"/>
      <c r="AH35" s="221"/>
      <c r="AI35"/>
      <c r="AJ35" s="219"/>
      <c r="AK35" s="220"/>
      <c r="AL35" s="221"/>
    </row>
    <row r="36" spans="1:38">
      <c r="B36" s="1437"/>
      <c r="C36" s="376"/>
      <c r="D36" s="377"/>
      <c r="F36" s="219"/>
      <c r="G36" s="220"/>
      <c r="H36" s="221"/>
      <c r="I36" s="219"/>
      <c r="J36" s="220"/>
      <c r="K36" s="221"/>
      <c r="L36" s="219"/>
      <c r="M36" s="220"/>
      <c r="N36" s="221"/>
      <c r="O36" s="58"/>
      <c r="P36" s="219"/>
      <c r="Q36" s="220"/>
      <c r="R36" s="221"/>
      <c r="T36" s="219"/>
      <c r="U36" s="220"/>
      <c r="V36" s="221"/>
      <c r="W36"/>
      <c r="X36" s="219"/>
      <c r="Y36" s="220"/>
      <c r="Z36" s="221"/>
      <c r="AA36"/>
      <c r="AB36" s="219"/>
      <c r="AC36" s="220"/>
      <c r="AD36" s="221"/>
      <c r="AE36"/>
      <c r="AF36" s="219"/>
      <c r="AG36" s="220"/>
      <c r="AH36" s="221"/>
      <c r="AI36"/>
      <c r="AJ36" s="219"/>
      <c r="AK36" s="220"/>
      <c r="AL36" s="221"/>
    </row>
    <row r="37" spans="1:38">
      <c r="B37" s="1445"/>
      <c r="C37" s="491"/>
      <c r="D37" s="1446"/>
      <c r="F37" s="219"/>
      <c r="G37" s="220">
        <f>SUM(G20:G36)</f>
        <v>15</v>
      </c>
      <c r="H37" s="221"/>
      <c r="I37" s="219"/>
      <c r="J37" s="220"/>
      <c r="K37" s="221"/>
      <c r="L37" s="219"/>
      <c r="M37" s="220">
        <f>SUM(M20:M36)</f>
        <v>9</v>
      </c>
      <c r="N37" s="221"/>
      <c r="O37" s="58"/>
      <c r="P37" s="219"/>
      <c r="Q37" s="220">
        <f>SUM(Q20:Q36)</f>
        <v>8</v>
      </c>
      <c r="R37" s="221"/>
      <c r="T37" s="219"/>
      <c r="U37" s="220">
        <f>SUM(U20:U36)</f>
        <v>15</v>
      </c>
      <c r="V37" s="221"/>
      <c r="W37"/>
      <c r="X37" s="219"/>
      <c r="Y37" s="220">
        <f>SUM(Y20:Y36)</f>
        <v>18</v>
      </c>
      <c r="Z37" s="221"/>
      <c r="AA37"/>
      <c r="AB37" s="219"/>
      <c r="AC37" s="220"/>
      <c r="AD37" s="221"/>
      <c r="AE37"/>
      <c r="AF37" s="219"/>
      <c r="AG37" s="220"/>
      <c r="AH37" s="221"/>
      <c r="AI37"/>
      <c r="AJ37" s="219"/>
      <c r="AK37" s="220"/>
      <c r="AL37" s="221"/>
    </row>
    <row r="38" spans="1:38" ht="15.75">
      <c r="B38" s="1445" t="s">
        <v>348</v>
      </c>
      <c r="C38" s="491"/>
      <c r="D38" s="1450">
        <f>SUM(D20:D37)</f>
        <v>1500</v>
      </c>
      <c r="F38" s="219" t="s">
        <v>348</v>
      </c>
      <c r="G38" s="220"/>
      <c r="H38" s="222">
        <f>SUM(H20:H37)</f>
        <v>1500</v>
      </c>
      <c r="I38" s="219" t="s">
        <v>348</v>
      </c>
      <c r="J38" s="220"/>
      <c r="K38" s="222">
        <f>SUM(K20:K37)</f>
        <v>1000</v>
      </c>
      <c r="L38" s="219" t="s">
        <v>348</v>
      </c>
      <c r="M38" s="220"/>
      <c r="N38" s="222">
        <f>SUM(N20:N37)</f>
        <v>1000</v>
      </c>
      <c r="O38" s="58"/>
      <c r="P38" s="219" t="s">
        <v>348</v>
      </c>
      <c r="Q38" s="220"/>
      <c r="R38" s="222">
        <f>SUM(R20:R37)</f>
        <v>610</v>
      </c>
      <c r="T38" s="219" t="s">
        <v>348</v>
      </c>
      <c r="U38" s="220"/>
      <c r="V38" s="222">
        <f>SUM(V20:V37)</f>
        <v>1500</v>
      </c>
      <c r="W38"/>
      <c r="X38" s="219" t="s">
        <v>348</v>
      </c>
      <c r="Y38" s="220"/>
      <c r="Z38" s="222">
        <f>SUM(Z20:Z37)</f>
        <v>1500</v>
      </c>
      <c r="AA38"/>
      <c r="AB38" s="219"/>
      <c r="AC38" s="220">
        <f>SUM(AC21:AC37)</f>
        <v>13</v>
      </c>
      <c r="AD38" s="221"/>
      <c r="AE38"/>
      <c r="AF38" s="219"/>
      <c r="AG38" s="220">
        <f>SUM(AG21:AG37)</f>
        <v>9</v>
      </c>
      <c r="AH38" s="221"/>
      <c r="AI38"/>
      <c r="AJ38" s="219"/>
      <c r="AK38" s="220">
        <f>SUM(AK21:AK37)</f>
        <v>13</v>
      </c>
      <c r="AL38" s="221"/>
    </row>
    <row r="39" spans="1:38" ht="16.5" thickBot="1">
      <c r="B39" s="93" t="s">
        <v>347</v>
      </c>
      <c r="C39" s="92"/>
      <c r="D39" s="91">
        <f>D38-1500</f>
        <v>0</v>
      </c>
      <c r="F39" s="223" t="s">
        <v>347</v>
      </c>
      <c r="G39" s="224"/>
      <c r="H39" s="225">
        <f>H38-1500</f>
        <v>0</v>
      </c>
      <c r="I39" s="223" t="s">
        <v>347</v>
      </c>
      <c r="J39" s="224"/>
      <c r="K39" s="225">
        <f>K38-1000</f>
        <v>0</v>
      </c>
      <c r="L39" s="223" t="s">
        <v>347</v>
      </c>
      <c r="M39" s="224"/>
      <c r="N39" s="225">
        <f>N38-1000</f>
        <v>0</v>
      </c>
      <c r="O39" s="58"/>
      <c r="P39" s="223" t="s">
        <v>347</v>
      </c>
      <c r="Q39" s="224"/>
      <c r="R39" s="225">
        <f>R38-610</f>
        <v>0</v>
      </c>
      <c r="T39" s="223"/>
      <c r="U39" s="224"/>
      <c r="V39" s="225">
        <f>V38-1500</f>
        <v>0</v>
      </c>
      <c r="W39"/>
      <c r="X39" s="223"/>
      <c r="Y39" s="224"/>
      <c r="Z39" s="225">
        <f>Z38-1500</f>
        <v>0</v>
      </c>
      <c r="AA39"/>
      <c r="AB39" s="219" t="s">
        <v>348</v>
      </c>
      <c r="AC39" s="220"/>
      <c r="AD39" s="222">
        <f>SUM(AD21:AD38)</f>
        <v>1355</v>
      </c>
      <c r="AE39"/>
      <c r="AF39" s="219" t="s">
        <v>348</v>
      </c>
      <c r="AG39" s="220"/>
      <c r="AH39" s="222">
        <f>SUM(AH21:AH38)</f>
        <v>1000</v>
      </c>
      <c r="AI39"/>
      <c r="AJ39" s="219" t="s">
        <v>348</v>
      </c>
      <c r="AK39" s="220"/>
      <c r="AL39" s="222">
        <f>SUM(AL21:AL38)</f>
        <v>1400</v>
      </c>
    </row>
    <row r="40" spans="1:38" ht="15.75" thickBot="1">
      <c r="C40" s="8">
        <v>1</v>
      </c>
      <c r="G40">
        <v>1</v>
      </c>
      <c r="J40">
        <v>1</v>
      </c>
      <c r="K40" s="1185"/>
      <c r="N40" s="2322">
        <v>1000</v>
      </c>
      <c r="AB40" s="223"/>
      <c r="AC40" s="224"/>
      <c r="AD40" s="225">
        <f>AD39-1400</f>
        <v>-45</v>
      </c>
      <c r="AF40" s="223"/>
      <c r="AG40" s="224"/>
      <c r="AH40" s="225">
        <f>AH39-1000</f>
        <v>0</v>
      </c>
      <c r="AJ40" s="223"/>
      <c r="AK40" s="224"/>
      <c r="AL40" s="225">
        <f>AL39-1400</f>
        <v>0</v>
      </c>
    </row>
    <row r="42" spans="1:38">
      <c r="R42" s="8">
        <v>10695</v>
      </c>
    </row>
    <row r="43" spans="1:38" ht="15.75" thickBot="1">
      <c r="B43" s="2489" t="s">
        <v>2302</v>
      </c>
      <c r="C43" s="2489"/>
      <c r="D43" s="2489"/>
      <c r="F43" s="2489" t="s">
        <v>2303</v>
      </c>
      <c r="G43" s="2489"/>
      <c r="H43" s="2489"/>
      <c r="J43" s="2489" t="s">
        <v>2303</v>
      </c>
      <c r="K43" s="2489"/>
      <c r="L43" s="2489"/>
      <c r="N43" s="2489" t="s">
        <v>2303</v>
      </c>
      <c r="O43" s="2489"/>
      <c r="P43" s="2489"/>
      <c r="R43" s="2489" t="s">
        <v>2303</v>
      </c>
      <c r="S43" s="2489"/>
      <c r="T43" s="2489"/>
    </row>
    <row r="44" spans="1:38" ht="15.75" thickBot="1">
      <c r="A44" t="s">
        <v>2300</v>
      </c>
      <c r="B44" s="2486" t="s">
        <v>2301</v>
      </c>
      <c r="C44" s="2487"/>
      <c r="D44" s="2488"/>
      <c r="F44" s="2490" t="s">
        <v>2304</v>
      </c>
      <c r="G44" s="2491"/>
      <c r="H44" s="2492"/>
      <c r="J44" s="2490" t="s">
        <v>2304</v>
      </c>
      <c r="K44" s="2491"/>
      <c r="L44" s="2492"/>
      <c r="N44" s="2490" t="s">
        <v>2304</v>
      </c>
      <c r="O44" s="2491"/>
      <c r="P44" s="2492"/>
      <c r="R44" s="2490" t="s">
        <v>2304</v>
      </c>
      <c r="S44" s="2491"/>
      <c r="T44" s="2492"/>
      <c r="V44" s="2490" t="s">
        <v>2425</v>
      </c>
      <c r="W44" s="2491"/>
      <c r="X44" s="2492"/>
    </row>
    <row r="45" spans="1:38" ht="15.75" thickBot="1">
      <c r="B45" s="226" t="s">
        <v>576</v>
      </c>
      <c r="C45" s="227" t="s">
        <v>577</v>
      </c>
      <c r="D45" s="228" t="s">
        <v>578</v>
      </c>
      <c r="F45" s="226" t="s">
        <v>576</v>
      </c>
      <c r="G45" s="227" t="s">
        <v>577</v>
      </c>
      <c r="H45" s="228" t="s">
        <v>578</v>
      </c>
      <c r="J45" s="226" t="s">
        <v>576</v>
      </c>
      <c r="K45" s="227" t="s">
        <v>577</v>
      </c>
      <c r="L45" s="228" t="s">
        <v>578</v>
      </c>
      <c r="N45" s="226" t="s">
        <v>576</v>
      </c>
      <c r="O45" s="227" t="s">
        <v>577</v>
      </c>
      <c r="P45" s="228" t="s">
        <v>578</v>
      </c>
      <c r="R45" s="226" t="s">
        <v>576</v>
      </c>
      <c r="S45" s="227" t="s">
        <v>577</v>
      </c>
      <c r="T45" s="228" t="s">
        <v>578</v>
      </c>
      <c r="V45" s="226" t="s">
        <v>576</v>
      </c>
      <c r="W45" s="227" t="s">
        <v>577</v>
      </c>
      <c r="X45" s="228" t="s">
        <v>578</v>
      </c>
    </row>
    <row r="46" spans="1:38">
      <c r="B46" s="216">
        <v>136</v>
      </c>
      <c r="C46" s="217"/>
      <c r="D46" s="218">
        <f t="shared" ref="D46:D61" si="17">B46*C46</f>
        <v>0</v>
      </c>
      <c r="F46" s="216">
        <v>136</v>
      </c>
      <c r="G46" s="217">
        <v>0</v>
      </c>
      <c r="H46" s="218">
        <f t="shared" ref="H46:H61" si="18">F46*G46</f>
        <v>0</v>
      </c>
      <c r="J46" s="216">
        <v>136</v>
      </c>
      <c r="K46" s="217">
        <v>0</v>
      </c>
      <c r="L46" s="218">
        <f t="shared" ref="L46:L61" si="19">J46*K46</f>
        <v>0</v>
      </c>
      <c r="N46" s="216">
        <v>136</v>
      </c>
      <c r="O46" s="217">
        <v>0</v>
      </c>
      <c r="P46" s="218">
        <f t="shared" ref="P46:P61" si="20">N46*O46</f>
        <v>0</v>
      </c>
      <c r="R46" s="216">
        <v>136</v>
      </c>
      <c r="S46" s="217">
        <v>0</v>
      </c>
      <c r="T46" s="218">
        <f t="shared" ref="T46:T61" si="21">R46*S46</f>
        <v>0</v>
      </c>
      <c r="V46" s="216">
        <v>124</v>
      </c>
      <c r="W46" s="217">
        <v>5</v>
      </c>
      <c r="X46" s="218">
        <f t="shared" ref="X46:X61" si="22">V46*W46</f>
        <v>620</v>
      </c>
    </row>
    <row r="47" spans="1:38">
      <c r="B47" s="219">
        <v>124</v>
      </c>
      <c r="C47" s="220"/>
      <c r="D47" s="221">
        <f t="shared" si="17"/>
        <v>0</v>
      </c>
      <c r="F47" s="219">
        <v>124</v>
      </c>
      <c r="G47" s="220">
        <v>0</v>
      </c>
      <c r="H47" s="221">
        <f t="shared" si="18"/>
        <v>0</v>
      </c>
      <c r="J47" s="219">
        <v>124</v>
      </c>
      <c r="K47" s="220">
        <v>0</v>
      </c>
      <c r="L47" s="221">
        <f t="shared" si="19"/>
        <v>0</v>
      </c>
      <c r="N47" s="219">
        <v>124</v>
      </c>
      <c r="O47" s="220">
        <v>0</v>
      </c>
      <c r="P47" s="221">
        <f t="shared" si="20"/>
        <v>0</v>
      </c>
      <c r="R47" s="219">
        <v>115</v>
      </c>
      <c r="S47" s="220">
        <v>1</v>
      </c>
      <c r="T47" s="221">
        <f t="shared" si="21"/>
        <v>115</v>
      </c>
      <c r="V47" s="219">
        <v>115</v>
      </c>
      <c r="W47" s="220">
        <v>0</v>
      </c>
      <c r="X47" s="221">
        <f t="shared" si="22"/>
        <v>0</v>
      </c>
    </row>
    <row r="48" spans="1:38">
      <c r="B48" s="572">
        <v>110</v>
      </c>
      <c r="C48" s="220">
        <v>4</v>
      </c>
      <c r="D48" s="221">
        <f t="shared" si="17"/>
        <v>440</v>
      </c>
      <c r="F48" s="572">
        <v>110</v>
      </c>
      <c r="G48" s="220">
        <v>0</v>
      </c>
      <c r="H48" s="221">
        <f t="shared" si="18"/>
        <v>0</v>
      </c>
      <c r="J48" s="572">
        <v>110</v>
      </c>
      <c r="K48" s="220">
        <v>0</v>
      </c>
      <c r="L48" s="221">
        <f t="shared" si="19"/>
        <v>0</v>
      </c>
      <c r="N48" s="572">
        <v>110</v>
      </c>
      <c r="O48" s="220">
        <v>0</v>
      </c>
      <c r="P48" s="221">
        <f t="shared" si="20"/>
        <v>0</v>
      </c>
      <c r="R48" s="572">
        <v>110</v>
      </c>
      <c r="S48" s="220">
        <v>1</v>
      </c>
      <c r="T48" s="221">
        <f t="shared" si="21"/>
        <v>110</v>
      </c>
      <c r="V48" s="572">
        <v>110</v>
      </c>
      <c r="W48" s="220">
        <v>2</v>
      </c>
      <c r="X48" s="221">
        <f t="shared" si="22"/>
        <v>220</v>
      </c>
    </row>
    <row r="49" spans="2:24">
      <c r="B49" s="572">
        <v>108</v>
      </c>
      <c r="C49" s="220"/>
      <c r="D49" s="221">
        <f t="shared" si="17"/>
        <v>0</v>
      </c>
      <c r="F49" s="572">
        <v>108</v>
      </c>
      <c r="G49" s="220">
        <v>0</v>
      </c>
      <c r="H49" s="221">
        <f t="shared" si="18"/>
        <v>0</v>
      </c>
      <c r="J49" s="572">
        <v>108</v>
      </c>
      <c r="K49" s="220">
        <v>0</v>
      </c>
      <c r="L49" s="221">
        <f t="shared" si="19"/>
        <v>0</v>
      </c>
      <c r="N49" s="572">
        <v>108</v>
      </c>
      <c r="O49" s="220">
        <v>0</v>
      </c>
      <c r="P49" s="221">
        <f t="shared" si="20"/>
        <v>0</v>
      </c>
      <c r="R49" s="572">
        <v>108</v>
      </c>
      <c r="S49" s="220">
        <v>0</v>
      </c>
      <c r="T49" s="221">
        <f t="shared" si="21"/>
        <v>0</v>
      </c>
      <c r="V49" s="572">
        <v>108</v>
      </c>
      <c r="W49" s="220">
        <v>0</v>
      </c>
      <c r="X49" s="221">
        <f t="shared" si="22"/>
        <v>0</v>
      </c>
    </row>
    <row r="50" spans="2:24">
      <c r="B50" s="572">
        <v>105</v>
      </c>
      <c r="C50" s="220"/>
      <c r="D50" s="221">
        <f t="shared" si="17"/>
        <v>0</v>
      </c>
      <c r="F50" s="572">
        <v>105</v>
      </c>
      <c r="G50" s="220">
        <v>0</v>
      </c>
      <c r="H50" s="221">
        <f t="shared" si="18"/>
        <v>0</v>
      </c>
      <c r="J50" s="572">
        <v>105</v>
      </c>
      <c r="K50" s="220">
        <v>0</v>
      </c>
      <c r="L50" s="221">
        <f t="shared" si="19"/>
        <v>0</v>
      </c>
      <c r="N50" s="572">
        <v>105</v>
      </c>
      <c r="O50" s="220">
        <v>0</v>
      </c>
      <c r="P50" s="221">
        <f t="shared" si="20"/>
        <v>0</v>
      </c>
      <c r="R50" s="572">
        <v>105</v>
      </c>
      <c r="S50" s="220">
        <v>1</v>
      </c>
      <c r="T50" s="221">
        <f t="shared" si="21"/>
        <v>105</v>
      </c>
      <c r="V50" s="572">
        <v>105</v>
      </c>
      <c r="W50" s="220">
        <v>2</v>
      </c>
      <c r="X50" s="221">
        <f t="shared" si="22"/>
        <v>210</v>
      </c>
    </row>
    <row r="51" spans="2:24">
      <c r="B51" s="572">
        <v>100</v>
      </c>
      <c r="C51" s="220"/>
      <c r="D51" s="221">
        <f t="shared" si="17"/>
        <v>0</v>
      </c>
      <c r="F51" s="572">
        <v>100</v>
      </c>
      <c r="G51" s="220">
        <v>0</v>
      </c>
      <c r="H51" s="221">
        <f t="shared" si="18"/>
        <v>0</v>
      </c>
      <c r="J51" s="572">
        <v>100</v>
      </c>
      <c r="K51" s="220">
        <v>0</v>
      </c>
      <c r="L51" s="221">
        <f t="shared" si="19"/>
        <v>0</v>
      </c>
      <c r="N51" s="572">
        <v>100</v>
      </c>
      <c r="O51" s="220">
        <v>0</v>
      </c>
      <c r="P51" s="221">
        <f t="shared" si="20"/>
        <v>0</v>
      </c>
      <c r="R51" s="572">
        <v>100</v>
      </c>
      <c r="S51" s="220">
        <v>0</v>
      </c>
      <c r="T51" s="221">
        <f t="shared" si="21"/>
        <v>0</v>
      </c>
      <c r="V51" s="572">
        <v>100</v>
      </c>
      <c r="W51" s="220">
        <v>0</v>
      </c>
      <c r="X51" s="221">
        <f t="shared" si="22"/>
        <v>0</v>
      </c>
    </row>
    <row r="52" spans="2:24">
      <c r="B52" s="572">
        <v>95</v>
      </c>
      <c r="C52" s="220">
        <v>5</v>
      </c>
      <c r="D52" s="221">
        <f t="shared" si="17"/>
        <v>475</v>
      </c>
      <c r="F52" s="572">
        <v>95</v>
      </c>
      <c r="G52" s="220">
        <v>0</v>
      </c>
      <c r="H52" s="221">
        <f t="shared" si="18"/>
        <v>0</v>
      </c>
      <c r="J52" s="572">
        <v>95</v>
      </c>
      <c r="K52" s="220">
        <v>1</v>
      </c>
      <c r="L52" s="221">
        <f t="shared" si="19"/>
        <v>95</v>
      </c>
      <c r="N52" s="572">
        <v>95</v>
      </c>
      <c r="O52" s="220">
        <v>0</v>
      </c>
      <c r="P52" s="221">
        <f t="shared" si="20"/>
        <v>0</v>
      </c>
      <c r="R52" s="572">
        <v>95</v>
      </c>
      <c r="S52" s="220">
        <v>0</v>
      </c>
      <c r="T52" s="221">
        <f t="shared" si="21"/>
        <v>0</v>
      </c>
      <c r="V52" s="572">
        <v>95</v>
      </c>
      <c r="W52" s="220">
        <v>0</v>
      </c>
      <c r="X52" s="221">
        <f t="shared" si="22"/>
        <v>0</v>
      </c>
    </row>
    <row r="53" spans="2:24">
      <c r="B53" s="572">
        <v>94</v>
      </c>
      <c r="C53" s="220"/>
      <c r="D53" s="221">
        <f t="shared" si="17"/>
        <v>0</v>
      </c>
      <c r="F53" s="572">
        <v>90</v>
      </c>
      <c r="G53" s="220">
        <v>0</v>
      </c>
      <c r="H53" s="221">
        <f t="shared" si="18"/>
        <v>0</v>
      </c>
      <c r="J53" s="572">
        <v>90</v>
      </c>
      <c r="K53" s="220">
        <v>1</v>
      </c>
      <c r="L53" s="221">
        <f t="shared" si="19"/>
        <v>90</v>
      </c>
      <c r="N53" s="572">
        <v>94</v>
      </c>
      <c r="O53" s="220">
        <v>0</v>
      </c>
      <c r="P53" s="221">
        <f t="shared" si="20"/>
        <v>0</v>
      </c>
      <c r="R53" s="572">
        <v>94</v>
      </c>
      <c r="S53" s="220">
        <v>0</v>
      </c>
      <c r="T53" s="221">
        <f t="shared" si="21"/>
        <v>0</v>
      </c>
      <c r="V53" s="572">
        <v>94</v>
      </c>
      <c r="W53" s="220">
        <v>0</v>
      </c>
      <c r="X53" s="221">
        <f t="shared" si="22"/>
        <v>0</v>
      </c>
    </row>
    <row r="54" spans="2:24">
      <c r="B54" s="572">
        <v>85</v>
      </c>
      <c r="C54" s="220">
        <v>1</v>
      </c>
      <c r="D54" s="221">
        <f t="shared" si="17"/>
        <v>85</v>
      </c>
      <c r="F54" s="572">
        <v>85</v>
      </c>
      <c r="G54" s="220">
        <v>1</v>
      </c>
      <c r="H54" s="221">
        <f t="shared" si="18"/>
        <v>85</v>
      </c>
      <c r="J54" s="572">
        <v>85</v>
      </c>
      <c r="K54" s="220">
        <v>0</v>
      </c>
      <c r="L54" s="221">
        <f t="shared" si="19"/>
        <v>0</v>
      </c>
      <c r="N54" s="572">
        <v>85</v>
      </c>
      <c r="O54" s="220">
        <v>0</v>
      </c>
      <c r="P54" s="221">
        <f t="shared" si="20"/>
        <v>0</v>
      </c>
      <c r="R54" s="572">
        <v>85</v>
      </c>
      <c r="S54" s="220">
        <v>0</v>
      </c>
      <c r="T54" s="221">
        <f t="shared" si="21"/>
        <v>0</v>
      </c>
      <c r="V54" s="572">
        <v>85</v>
      </c>
      <c r="W54" s="220">
        <v>0</v>
      </c>
      <c r="X54" s="221">
        <f t="shared" si="22"/>
        <v>0</v>
      </c>
    </row>
    <row r="55" spans="2:24">
      <c r="B55" s="572">
        <v>80</v>
      </c>
      <c r="C55" s="220"/>
      <c r="D55" s="221">
        <f t="shared" si="17"/>
        <v>0</v>
      </c>
      <c r="F55" s="572">
        <v>80</v>
      </c>
      <c r="G55" s="220">
        <v>0</v>
      </c>
      <c r="H55" s="221">
        <f t="shared" si="18"/>
        <v>0</v>
      </c>
      <c r="J55" s="572">
        <v>80</v>
      </c>
      <c r="K55" s="220">
        <v>1</v>
      </c>
      <c r="L55" s="221">
        <f t="shared" si="19"/>
        <v>80</v>
      </c>
      <c r="N55" s="572">
        <v>80</v>
      </c>
      <c r="O55" s="220">
        <v>1</v>
      </c>
      <c r="P55" s="221">
        <f t="shared" si="20"/>
        <v>80</v>
      </c>
      <c r="R55" s="572">
        <v>80</v>
      </c>
      <c r="S55" s="220">
        <v>0</v>
      </c>
      <c r="T55" s="221">
        <f t="shared" si="21"/>
        <v>0</v>
      </c>
      <c r="V55" s="572">
        <v>80</v>
      </c>
      <c r="W55" s="220">
        <v>0</v>
      </c>
      <c r="X55" s="221">
        <f t="shared" si="22"/>
        <v>0</v>
      </c>
    </row>
    <row r="56" spans="2:24">
      <c r="B56" s="572">
        <v>75</v>
      </c>
      <c r="C56" s="220"/>
      <c r="D56" s="221">
        <f t="shared" si="17"/>
        <v>0</v>
      </c>
      <c r="F56" s="572">
        <v>75</v>
      </c>
      <c r="G56" s="220">
        <v>0</v>
      </c>
      <c r="H56" s="221">
        <f t="shared" si="18"/>
        <v>0</v>
      </c>
      <c r="J56" s="572">
        <v>75</v>
      </c>
      <c r="K56" s="220">
        <v>0</v>
      </c>
      <c r="L56" s="221">
        <f t="shared" si="19"/>
        <v>0</v>
      </c>
      <c r="N56" s="572">
        <v>75</v>
      </c>
      <c r="O56" s="220">
        <v>0</v>
      </c>
      <c r="P56" s="221">
        <f t="shared" si="20"/>
        <v>0</v>
      </c>
      <c r="R56" s="572">
        <v>75</v>
      </c>
      <c r="S56" s="220">
        <v>0</v>
      </c>
      <c r="T56" s="221">
        <f t="shared" si="21"/>
        <v>0</v>
      </c>
      <c r="V56" s="572">
        <v>75</v>
      </c>
      <c r="W56" s="220">
        <v>0</v>
      </c>
      <c r="X56" s="221">
        <f t="shared" si="22"/>
        <v>0</v>
      </c>
    </row>
    <row r="57" spans="2:24">
      <c r="B57" s="572">
        <v>70</v>
      </c>
      <c r="C57" s="220"/>
      <c r="D57" s="221">
        <f t="shared" si="17"/>
        <v>0</v>
      </c>
      <c r="F57" s="572">
        <v>70</v>
      </c>
      <c r="G57" s="220">
        <v>0</v>
      </c>
      <c r="H57" s="221">
        <f t="shared" si="18"/>
        <v>0</v>
      </c>
      <c r="J57" s="572">
        <v>70</v>
      </c>
      <c r="K57" s="220">
        <v>0</v>
      </c>
      <c r="L57" s="221">
        <f t="shared" si="19"/>
        <v>0</v>
      </c>
      <c r="N57" s="572">
        <v>70</v>
      </c>
      <c r="O57" s="220">
        <v>0</v>
      </c>
      <c r="P57" s="221">
        <f t="shared" si="20"/>
        <v>0</v>
      </c>
      <c r="R57" s="572">
        <v>70</v>
      </c>
      <c r="S57" s="220">
        <v>0</v>
      </c>
      <c r="T57" s="221">
        <f t="shared" si="21"/>
        <v>0</v>
      </c>
      <c r="V57" s="572">
        <v>70</v>
      </c>
      <c r="W57" s="220">
        <v>0</v>
      </c>
      <c r="X57" s="221">
        <f t="shared" si="22"/>
        <v>0</v>
      </c>
    </row>
    <row r="58" spans="2:24">
      <c r="B58" s="572">
        <v>65</v>
      </c>
      <c r="C58" s="220"/>
      <c r="D58" s="221">
        <f t="shared" si="17"/>
        <v>0</v>
      </c>
      <c r="F58" s="572">
        <v>65</v>
      </c>
      <c r="G58" s="1347">
        <v>7</v>
      </c>
      <c r="H58" s="221">
        <f t="shared" si="18"/>
        <v>455</v>
      </c>
      <c r="J58" s="572">
        <v>65</v>
      </c>
      <c r="K58" s="1347">
        <v>6</v>
      </c>
      <c r="L58" s="221">
        <f t="shared" si="19"/>
        <v>390</v>
      </c>
      <c r="N58" s="572">
        <v>65</v>
      </c>
      <c r="O58" s="220">
        <v>8</v>
      </c>
      <c r="P58" s="221">
        <f t="shared" si="20"/>
        <v>520</v>
      </c>
      <c r="R58" s="572">
        <v>65</v>
      </c>
      <c r="S58" s="220">
        <v>6</v>
      </c>
      <c r="T58" s="221">
        <f t="shared" si="21"/>
        <v>390</v>
      </c>
      <c r="V58" s="572">
        <v>65</v>
      </c>
      <c r="W58" s="220">
        <v>0</v>
      </c>
      <c r="X58" s="221">
        <f t="shared" si="22"/>
        <v>0</v>
      </c>
    </row>
    <row r="59" spans="2:24">
      <c r="B59" s="219">
        <v>60</v>
      </c>
      <c r="C59" s="220"/>
      <c r="D59" s="221">
        <f t="shared" si="17"/>
        <v>0</v>
      </c>
      <c r="F59" s="219">
        <v>60</v>
      </c>
      <c r="G59" s="1347">
        <v>8</v>
      </c>
      <c r="H59" s="221">
        <f t="shared" si="18"/>
        <v>480</v>
      </c>
      <c r="J59" s="219">
        <v>60</v>
      </c>
      <c r="K59" s="220">
        <v>6</v>
      </c>
      <c r="L59" s="221">
        <f t="shared" si="19"/>
        <v>360</v>
      </c>
      <c r="N59" s="219">
        <v>60</v>
      </c>
      <c r="O59" s="220">
        <v>7</v>
      </c>
      <c r="P59" s="221">
        <f t="shared" si="20"/>
        <v>420</v>
      </c>
      <c r="R59" s="219">
        <v>60</v>
      </c>
      <c r="S59" s="220">
        <v>5</v>
      </c>
      <c r="T59" s="221">
        <f t="shared" si="21"/>
        <v>300</v>
      </c>
      <c r="V59" s="219">
        <v>60</v>
      </c>
      <c r="W59" s="220">
        <v>0</v>
      </c>
      <c r="X59" s="221">
        <f t="shared" si="22"/>
        <v>0</v>
      </c>
    </row>
    <row r="60" spans="2:24">
      <c r="B60" s="219"/>
      <c r="C60" s="220"/>
      <c r="D60" s="221">
        <f t="shared" si="17"/>
        <v>0</v>
      </c>
      <c r="F60" s="219"/>
      <c r="G60" s="220">
        <v>0</v>
      </c>
      <c r="H60" s="221">
        <f t="shared" si="18"/>
        <v>0</v>
      </c>
      <c r="J60" s="219"/>
      <c r="K60" s="220">
        <v>0</v>
      </c>
      <c r="L60" s="221">
        <f t="shared" si="19"/>
        <v>0</v>
      </c>
      <c r="N60" s="219"/>
      <c r="O60" s="220">
        <v>0</v>
      </c>
      <c r="P60" s="221">
        <f t="shared" si="20"/>
        <v>0</v>
      </c>
      <c r="R60" s="219"/>
      <c r="S60" s="220">
        <v>0</v>
      </c>
      <c r="T60" s="221">
        <f t="shared" si="21"/>
        <v>0</v>
      </c>
      <c r="V60" s="219"/>
      <c r="W60" s="220">
        <v>0</v>
      </c>
      <c r="X60" s="221">
        <f t="shared" si="22"/>
        <v>0</v>
      </c>
    </row>
    <row r="61" spans="2:24">
      <c r="B61" s="219"/>
      <c r="C61" s="220"/>
      <c r="D61" s="221">
        <f t="shared" si="17"/>
        <v>0</v>
      </c>
      <c r="F61" s="219"/>
      <c r="G61" s="220">
        <v>0</v>
      </c>
      <c r="H61" s="221">
        <f t="shared" si="18"/>
        <v>0</v>
      </c>
      <c r="J61" s="219"/>
      <c r="K61" s="220">
        <v>0</v>
      </c>
      <c r="L61" s="221">
        <f t="shared" si="19"/>
        <v>0</v>
      </c>
      <c r="N61" s="219"/>
      <c r="O61" s="220">
        <v>0</v>
      </c>
      <c r="P61" s="221">
        <f t="shared" si="20"/>
        <v>0</v>
      </c>
      <c r="R61" s="219"/>
      <c r="S61" s="220">
        <v>0</v>
      </c>
      <c r="T61" s="221">
        <f t="shared" si="21"/>
        <v>0</v>
      </c>
      <c r="V61" s="219"/>
      <c r="W61" s="220">
        <v>0</v>
      </c>
      <c r="X61" s="221">
        <f t="shared" si="22"/>
        <v>0</v>
      </c>
    </row>
    <row r="62" spans="2:24">
      <c r="B62" s="219"/>
      <c r="C62" s="220"/>
      <c r="D62" s="221"/>
      <c r="F62" s="219"/>
      <c r="G62" s="220"/>
      <c r="H62" s="221"/>
      <c r="J62" s="219"/>
      <c r="K62" s="220"/>
      <c r="L62" s="221"/>
      <c r="N62" s="219"/>
      <c r="O62" s="220"/>
      <c r="P62" s="221"/>
      <c r="R62" s="219"/>
      <c r="S62" s="220"/>
      <c r="T62" s="221"/>
      <c r="V62" s="219"/>
      <c r="W62" s="220"/>
      <c r="X62" s="221"/>
    </row>
    <row r="63" spans="2:24">
      <c r="B63" s="219"/>
      <c r="C63" s="220">
        <f>SUM(C46:C62)</f>
        <v>10</v>
      </c>
      <c r="D63" s="221"/>
      <c r="F63" s="219"/>
      <c r="G63" s="220">
        <f>SUM(G46:G62)</f>
        <v>16</v>
      </c>
      <c r="H63" s="221"/>
      <c r="J63" s="219"/>
      <c r="K63" s="220">
        <f>SUM(K46:K62)</f>
        <v>15</v>
      </c>
      <c r="L63" s="221"/>
      <c r="N63" s="219"/>
      <c r="O63" s="220">
        <f>SUM(O46:O62)</f>
        <v>16</v>
      </c>
      <c r="P63" s="221"/>
      <c r="R63" s="219"/>
      <c r="S63" s="220">
        <f>SUM(S46:S62)</f>
        <v>14</v>
      </c>
      <c r="T63" s="221"/>
      <c r="V63" s="219"/>
      <c r="W63" s="220">
        <f>SUM(W46:W62)</f>
        <v>9</v>
      </c>
      <c r="X63" s="221"/>
    </row>
    <row r="64" spans="2:24" ht="15.75">
      <c r="B64" s="219" t="s">
        <v>348</v>
      </c>
      <c r="C64" s="220"/>
      <c r="D64" s="222">
        <f>SUM(D46:D63)</f>
        <v>1000</v>
      </c>
      <c r="F64" s="219" t="s">
        <v>348</v>
      </c>
      <c r="G64" s="220"/>
      <c r="H64" s="222">
        <f>SUM(H46:H63)</f>
        <v>1020</v>
      </c>
      <c r="J64" s="219" t="s">
        <v>348</v>
      </c>
      <c r="K64" s="220"/>
      <c r="L64" s="222">
        <f>SUM(L46:L63)</f>
        <v>1015</v>
      </c>
      <c r="N64" s="219" t="s">
        <v>348</v>
      </c>
      <c r="O64" s="220"/>
      <c r="P64" s="222">
        <f>SUM(P46:P63)</f>
        <v>1020</v>
      </c>
      <c r="R64" s="219" t="s">
        <v>348</v>
      </c>
      <c r="S64" s="220"/>
      <c r="T64" s="222">
        <f>SUM(T46:T63)</f>
        <v>1020</v>
      </c>
      <c r="V64" s="219" t="s">
        <v>348</v>
      </c>
      <c r="W64" s="220"/>
      <c r="X64" s="222">
        <f>SUM(X46:X63)</f>
        <v>1050</v>
      </c>
    </row>
    <row r="65" spans="2:44" ht="15.75" thickBot="1">
      <c r="B65" s="223" t="s">
        <v>347</v>
      </c>
      <c r="C65" s="224"/>
      <c r="D65" s="225">
        <f>D64-1000</f>
        <v>0</v>
      </c>
      <c r="F65" s="223" t="s">
        <v>347</v>
      </c>
      <c r="G65" s="224"/>
      <c r="H65" s="225">
        <f>H64-1020</f>
        <v>0</v>
      </c>
      <c r="J65" s="223" t="s">
        <v>347</v>
      </c>
      <c r="K65" s="224"/>
      <c r="L65" s="225">
        <f>L64-1015</f>
        <v>0</v>
      </c>
      <c r="N65" s="223" t="s">
        <v>347</v>
      </c>
      <c r="O65" s="224"/>
      <c r="P65" s="225">
        <f>P64-1020</f>
        <v>0</v>
      </c>
      <c r="R65" s="223" t="s">
        <v>347</v>
      </c>
      <c r="S65" s="224"/>
      <c r="T65" s="225">
        <f>T64-1020</f>
        <v>0</v>
      </c>
      <c r="V65" s="223" t="s">
        <v>347</v>
      </c>
      <c r="W65" s="224"/>
      <c r="X65" s="225">
        <f>X64-1020</f>
        <v>30</v>
      </c>
    </row>
    <row r="66" spans="2:44">
      <c r="H66" t="s">
        <v>6</v>
      </c>
      <c r="L66" t="s">
        <v>6</v>
      </c>
    </row>
    <row r="67" spans="2:44" ht="15.75" thickBot="1"/>
    <row r="68" spans="2:44" ht="15.75" thickBot="1">
      <c r="B68" s="2467" t="s">
        <v>2781</v>
      </c>
      <c r="C68" s="2468"/>
      <c r="D68" s="2469"/>
      <c r="F68" s="2467" t="s">
        <v>40</v>
      </c>
      <c r="G68" s="2468"/>
      <c r="H68" s="2469"/>
      <c r="J68" s="2467" t="s">
        <v>2781</v>
      </c>
      <c r="K68" s="2468"/>
      <c r="L68" s="2469"/>
      <c r="N68" s="2467" t="s">
        <v>3103</v>
      </c>
      <c r="O68" s="2468"/>
      <c r="P68" s="2469"/>
      <c r="R68" s="2467" t="s">
        <v>298</v>
      </c>
      <c r="S68" s="2468"/>
      <c r="T68" s="2469"/>
      <c r="V68" s="2467" t="s">
        <v>199</v>
      </c>
      <c r="W68" s="2468"/>
      <c r="X68" s="2469"/>
      <c r="Z68" s="2467" t="s">
        <v>199</v>
      </c>
      <c r="AA68" s="2468"/>
      <c r="AB68" s="2469"/>
      <c r="AD68" s="2467" t="s">
        <v>199</v>
      </c>
      <c r="AE68" s="2468"/>
      <c r="AF68" s="2469"/>
      <c r="AH68" s="2467" t="s">
        <v>199</v>
      </c>
      <c r="AI68" s="2468"/>
      <c r="AJ68" s="2469"/>
      <c r="AL68" s="2467" t="s">
        <v>199</v>
      </c>
      <c r="AM68" s="2468"/>
      <c r="AN68" s="2469"/>
      <c r="AP68" s="2467" t="s">
        <v>199</v>
      </c>
      <c r="AQ68" s="2468"/>
      <c r="AR68" s="2469"/>
    </row>
    <row r="69" spans="2:44" ht="15.75" thickBot="1">
      <c r="B69" s="226" t="s">
        <v>576</v>
      </c>
      <c r="C69" s="227" t="s">
        <v>577</v>
      </c>
      <c r="D69" s="228" t="s">
        <v>578</v>
      </c>
      <c r="F69" s="226" t="s">
        <v>576</v>
      </c>
      <c r="G69" s="227" t="s">
        <v>577</v>
      </c>
      <c r="H69" s="228" t="s">
        <v>578</v>
      </c>
      <c r="J69" s="226" t="s">
        <v>576</v>
      </c>
      <c r="K69" s="227" t="s">
        <v>577</v>
      </c>
      <c r="L69" s="228" t="s">
        <v>578</v>
      </c>
      <c r="N69" s="226" t="s">
        <v>576</v>
      </c>
      <c r="O69" s="227" t="s">
        <v>577</v>
      </c>
      <c r="P69" s="228" t="s">
        <v>578</v>
      </c>
      <c r="R69" s="2187" t="s">
        <v>576</v>
      </c>
      <c r="S69" s="2188" t="s">
        <v>577</v>
      </c>
      <c r="T69" s="2189" t="s">
        <v>578</v>
      </c>
      <c r="V69" s="226" t="s">
        <v>576</v>
      </c>
      <c r="W69" s="227" t="s">
        <v>577</v>
      </c>
      <c r="X69" s="228" t="s">
        <v>578</v>
      </c>
      <c r="Z69" s="226" t="s">
        <v>576</v>
      </c>
      <c r="AA69" s="227" t="s">
        <v>577</v>
      </c>
      <c r="AB69" s="228" t="s">
        <v>578</v>
      </c>
      <c r="AD69" s="226" t="s">
        <v>576</v>
      </c>
      <c r="AE69" s="227" t="s">
        <v>577</v>
      </c>
      <c r="AF69" s="228" t="s">
        <v>578</v>
      </c>
      <c r="AH69" s="226" t="s">
        <v>576</v>
      </c>
      <c r="AI69" s="227" t="s">
        <v>577</v>
      </c>
      <c r="AJ69" s="228" t="s">
        <v>578</v>
      </c>
      <c r="AL69" s="226" t="s">
        <v>576</v>
      </c>
      <c r="AM69" s="227" t="s">
        <v>577</v>
      </c>
      <c r="AN69" s="228" t="s">
        <v>578</v>
      </c>
      <c r="AP69" s="226" t="s">
        <v>576</v>
      </c>
      <c r="AQ69" s="227" t="s">
        <v>577</v>
      </c>
      <c r="AR69" s="228" t="s">
        <v>578</v>
      </c>
    </row>
    <row r="70" spans="2:44">
      <c r="B70" s="1439">
        <v>210</v>
      </c>
      <c r="C70" s="1440">
        <v>6</v>
      </c>
      <c r="D70" s="1441">
        <f t="shared" ref="D70:D83" si="23">B70*C70</f>
        <v>1260</v>
      </c>
      <c r="F70" s="1439">
        <v>210</v>
      </c>
      <c r="G70" s="1440">
        <v>4</v>
      </c>
      <c r="H70" s="1441">
        <f t="shared" ref="H70:H83" si="24">F70*G70</f>
        <v>840</v>
      </c>
      <c r="J70" s="1439">
        <v>130</v>
      </c>
      <c r="K70" s="2180"/>
      <c r="L70" s="1441">
        <f t="shared" ref="L70:L83" si="25">J70*K70</f>
        <v>0</v>
      </c>
      <c r="N70" s="1439">
        <v>180</v>
      </c>
      <c r="O70" s="2262">
        <v>1</v>
      </c>
      <c r="P70" s="1441">
        <f t="shared" ref="P70:P83" si="26">N70*O70</f>
        <v>180</v>
      </c>
      <c r="R70" s="2190">
        <v>140</v>
      </c>
      <c r="S70" s="2191"/>
      <c r="T70" s="2192">
        <f t="shared" ref="T70:T83" si="27">R70*S70</f>
        <v>0</v>
      </c>
      <c r="V70" s="1439">
        <v>122</v>
      </c>
      <c r="W70" s="1440">
        <v>1</v>
      </c>
      <c r="X70" s="1441">
        <f>V70*W70</f>
        <v>122</v>
      </c>
      <c r="Z70" s="1439">
        <v>210</v>
      </c>
      <c r="AA70" s="1440"/>
      <c r="AB70" s="1441">
        <f>Z70*AA70</f>
        <v>0</v>
      </c>
      <c r="AD70" s="1439">
        <v>204</v>
      </c>
      <c r="AE70" s="1965"/>
      <c r="AF70" s="1441">
        <f>AD70*AE70</f>
        <v>0</v>
      </c>
      <c r="AH70" s="1439">
        <v>204</v>
      </c>
      <c r="AI70" s="1965"/>
      <c r="AJ70" s="1441">
        <f>AH70*AI70</f>
        <v>0</v>
      </c>
      <c r="AL70" s="1439">
        <v>240</v>
      </c>
      <c r="AM70" s="1965"/>
      <c r="AN70" s="1441">
        <f>AL70*AM70</f>
        <v>0</v>
      </c>
      <c r="AP70" s="1439">
        <v>240</v>
      </c>
      <c r="AQ70" s="1965"/>
      <c r="AR70" s="1441">
        <f>AP70*AQ70</f>
        <v>0</v>
      </c>
    </row>
    <row r="71" spans="2:44">
      <c r="B71" s="1445">
        <v>120</v>
      </c>
      <c r="C71" s="491">
        <v>2</v>
      </c>
      <c r="D71" s="1446">
        <f t="shared" si="23"/>
        <v>240</v>
      </c>
      <c r="F71" s="1445">
        <v>125</v>
      </c>
      <c r="G71" s="491">
        <v>1</v>
      </c>
      <c r="H71" s="1446">
        <f t="shared" si="24"/>
        <v>125</v>
      </c>
      <c r="J71" s="1445">
        <v>125</v>
      </c>
      <c r="K71" s="491"/>
      <c r="L71" s="1446">
        <f t="shared" si="25"/>
        <v>0</v>
      </c>
      <c r="N71" s="1445">
        <v>110</v>
      </c>
      <c r="O71" s="2263">
        <v>12</v>
      </c>
      <c r="P71" s="1446">
        <f t="shared" si="26"/>
        <v>1320</v>
      </c>
      <c r="R71" s="2193">
        <v>125</v>
      </c>
      <c r="S71" s="2194"/>
      <c r="T71" s="2195">
        <f t="shared" si="27"/>
        <v>0</v>
      </c>
      <c r="V71" s="1445">
        <v>111</v>
      </c>
      <c r="W71" s="491"/>
      <c r="X71" s="1446">
        <f t="shared" ref="X71:X83" si="28">V71*W71</f>
        <v>0</v>
      </c>
      <c r="Z71" s="1445">
        <v>120</v>
      </c>
      <c r="AA71" s="491"/>
      <c r="AB71" s="1446">
        <f t="shared" ref="AB71:AB83" si="29">Z71*AA71</f>
        <v>0</v>
      </c>
      <c r="AD71" s="1445">
        <v>178</v>
      </c>
      <c r="AE71" s="376"/>
      <c r="AF71" s="1446">
        <f t="shared" ref="AF71:AF83" si="30">AD71*AE71</f>
        <v>0</v>
      </c>
      <c r="AH71" s="1445">
        <v>213</v>
      </c>
      <c r="AI71" s="376"/>
      <c r="AJ71" s="1446">
        <f t="shared" ref="AJ71:AJ83" si="31">AH71*AI71</f>
        <v>0</v>
      </c>
      <c r="AL71" s="1445">
        <v>140</v>
      </c>
      <c r="AM71" s="376"/>
      <c r="AN71" s="1446">
        <f t="shared" ref="AN71:AN83" si="32">AL71*AM71</f>
        <v>0</v>
      </c>
      <c r="AP71" s="1445">
        <v>160</v>
      </c>
      <c r="AQ71" s="376"/>
      <c r="AR71" s="1446">
        <f t="shared" ref="AR71:AR83" si="33">AP71*AQ71</f>
        <v>0</v>
      </c>
    </row>
    <row r="72" spans="2:44">
      <c r="B72" s="1445">
        <v>110</v>
      </c>
      <c r="C72" s="491"/>
      <c r="D72" s="1446">
        <f t="shared" si="23"/>
        <v>0</v>
      </c>
      <c r="F72" s="1445">
        <v>114</v>
      </c>
      <c r="G72" s="491">
        <v>4</v>
      </c>
      <c r="H72" s="1446">
        <f t="shared" si="24"/>
        <v>456</v>
      </c>
      <c r="J72" s="1445">
        <v>114</v>
      </c>
      <c r="K72" s="1957">
        <v>2</v>
      </c>
      <c r="L72" s="1446">
        <f t="shared" si="25"/>
        <v>228</v>
      </c>
      <c r="N72" s="1445">
        <v>106</v>
      </c>
      <c r="O72" s="2263"/>
      <c r="P72" s="1446">
        <f t="shared" si="26"/>
        <v>0</v>
      </c>
      <c r="R72" s="2193">
        <v>114</v>
      </c>
      <c r="S72" s="2194"/>
      <c r="T72" s="2195">
        <f t="shared" si="27"/>
        <v>0</v>
      </c>
      <c r="V72" s="1445">
        <v>108</v>
      </c>
      <c r="W72" s="491"/>
      <c r="X72" s="1446">
        <f t="shared" si="28"/>
        <v>0</v>
      </c>
      <c r="Z72" s="1445">
        <v>65</v>
      </c>
      <c r="AA72" s="491"/>
      <c r="AB72" s="1446">
        <f t="shared" si="29"/>
        <v>0</v>
      </c>
      <c r="AD72" s="1445">
        <v>113</v>
      </c>
      <c r="AE72" s="491"/>
      <c r="AF72" s="1446">
        <f t="shared" si="30"/>
        <v>0</v>
      </c>
      <c r="AH72" s="1445">
        <v>74</v>
      </c>
      <c r="AI72" s="491"/>
      <c r="AJ72" s="1446">
        <f t="shared" si="31"/>
        <v>0</v>
      </c>
      <c r="AL72" s="1445">
        <v>74</v>
      </c>
      <c r="AM72" s="491"/>
      <c r="AN72" s="1446">
        <f t="shared" si="32"/>
        <v>0</v>
      </c>
      <c r="AP72" s="1445">
        <v>74</v>
      </c>
      <c r="AQ72" s="491"/>
      <c r="AR72" s="1446">
        <f t="shared" si="33"/>
        <v>0</v>
      </c>
    </row>
    <row r="73" spans="2:44">
      <c r="B73" s="1445">
        <v>108</v>
      </c>
      <c r="C73" s="491"/>
      <c r="D73" s="1446">
        <f t="shared" si="23"/>
        <v>0</v>
      </c>
      <c r="F73" s="1445">
        <v>108</v>
      </c>
      <c r="G73" s="491"/>
      <c r="H73" s="1446">
        <f t="shared" si="24"/>
        <v>0</v>
      </c>
      <c r="J73" s="1445">
        <v>110</v>
      </c>
      <c r="K73" s="491">
        <v>3</v>
      </c>
      <c r="L73" s="1446">
        <f t="shared" si="25"/>
        <v>330</v>
      </c>
      <c r="N73" s="1445">
        <v>97</v>
      </c>
      <c r="O73" s="2263"/>
      <c r="P73" s="1446">
        <f t="shared" si="26"/>
        <v>0</v>
      </c>
      <c r="R73" s="2193">
        <v>111</v>
      </c>
      <c r="S73" s="2194">
        <v>3</v>
      </c>
      <c r="T73" s="2195">
        <f t="shared" si="27"/>
        <v>333</v>
      </c>
      <c r="V73" s="1445">
        <v>105</v>
      </c>
      <c r="W73" s="491"/>
      <c r="X73" s="1446">
        <f t="shared" si="28"/>
        <v>0</v>
      </c>
      <c r="Z73" s="1445">
        <v>111</v>
      </c>
      <c r="AA73" s="491">
        <v>12</v>
      </c>
      <c r="AB73" s="1446">
        <f t="shared" si="29"/>
        <v>1332</v>
      </c>
      <c r="AD73" s="1445">
        <v>111</v>
      </c>
      <c r="AE73" s="491">
        <v>12</v>
      </c>
      <c r="AF73" s="1446">
        <f t="shared" si="30"/>
        <v>1332</v>
      </c>
      <c r="AH73" s="1445">
        <v>84</v>
      </c>
      <c r="AI73" s="491"/>
      <c r="AJ73" s="1446">
        <f t="shared" si="31"/>
        <v>0</v>
      </c>
      <c r="AL73" s="1445">
        <v>84</v>
      </c>
      <c r="AM73" s="491"/>
      <c r="AN73" s="1446">
        <f t="shared" si="32"/>
        <v>0</v>
      </c>
      <c r="AP73" s="1445">
        <v>84</v>
      </c>
      <c r="AQ73" s="491"/>
      <c r="AR73" s="1446">
        <f t="shared" si="33"/>
        <v>0</v>
      </c>
    </row>
    <row r="74" spans="2:44" ht="15.75" customHeight="1">
      <c r="B74" s="1445">
        <v>106</v>
      </c>
      <c r="C74" s="1957"/>
      <c r="D74" s="1446">
        <f t="shared" si="23"/>
        <v>0</v>
      </c>
      <c r="F74" s="1445">
        <v>106</v>
      </c>
      <c r="G74" s="491"/>
      <c r="H74" s="1446">
        <f t="shared" si="24"/>
        <v>0</v>
      </c>
      <c r="J74" s="1445">
        <v>106</v>
      </c>
      <c r="K74" s="491"/>
      <c r="L74" s="1446">
        <f t="shared" si="25"/>
        <v>0</v>
      </c>
      <c r="N74" s="1445">
        <v>105</v>
      </c>
      <c r="O74" s="2263"/>
      <c r="P74" s="1446">
        <f t="shared" si="26"/>
        <v>0</v>
      </c>
      <c r="R74" s="2193">
        <v>108</v>
      </c>
      <c r="S74" s="2194"/>
      <c r="T74" s="2195">
        <f t="shared" si="27"/>
        <v>0</v>
      </c>
      <c r="V74" s="1445">
        <v>106</v>
      </c>
      <c r="W74" s="491">
        <v>13</v>
      </c>
      <c r="X74" s="1446">
        <f t="shared" si="28"/>
        <v>1378</v>
      </c>
      <c r="Z74" s="1445">
        <v>106</v>
      </c>
      <c r="AA74" s="376">
        <v>1</v>
      </c>
      <c r="AB74" s="1446">
        <f t="shared" si="29"/>
        <v>106</v>
      </c>
      <c r="AD74" s="1445">
        <v>101</v>
      </c>
      <c r="AE74" s="491"/>
      <c r="AF74" s="1446">
        <f t="shared" si="30"/>
        <v>0</v>
      </c>
      <c r="AH74" s="1445">
        <v>111</v>
      </c>
      <c r="AI74" s="491">
        <v>4</v>
      </c>
      <c r="AJ74" s="1446">
        <f t="shared" si="31"/>
        <v>444</v>
      </c>
      <c r="AL74" s="1445">
        <v>110</v>
      </c>
      <c r="AM74" s="491">
        <v>6</v>
      </c>
      <c r="AN74" s="1446">
        <f t="shared" si="32"/>
        <v>660</v>
      </c>
      <c r="AP74" s="1445">
        <v>110</v>
      </c>
      <c r="AQ74" s="491"/>
      <c r="AR74" s="1446">
        <f t="shared" si="33"/>
        <v>0</v>
      </c>
    </row>
    <row r="75" spans="2:44" s="43" customFormat="1">
      <c r="B75" s="1445">
        <v>102</v>
      </c>
      <c r="C75" s="491"/>
      <c r="D75" s="1446">
        <f t="shared" si="23"/>
        <v>0</v>
      </c>
      <c r="F75" s="1445">
        <v>105</v>
      </c>
      <c r="G75" s="491"/>
      <c r="H75" s="1446">
        <f t="shared" si="24"/>
        <v>0</v>
      </c>
      <c r="J75" s="1445">
        <v>100</v>
      </c>
      <c r="K75" s="491"/>
      <c r="L75" s="1446">
        <f t="shared" si="25"/>
        <v>0</v>
      </c>
      <c r="N75" s="1445">
        <v>100</v>
      </c>
      <c r="O75" s="2263"/>
      <c r="P75" s="1446">
        <f t="shared" si="26"/>
        <v>0</v>
      </c>
      <c r="R75" s="2193">
        <v>101</v>
      </c>
      <c r="S75" s="2194">
        <v>3</v>
      </c>
      <c r="T75" s="2195">
        <f t="shared" si="27"/>
        <v>303</v>
      </c>
      <c r="V75" s="1445">
        <v>0</v>
      </c>
      <c r="W75" s="491"/>
      <c r="X75" s="1446">
        <f t="shared" si="28"/>
        <v>0</v>
      </c>
      <c r="Z75" s="1445">
        <v>102</v>
      </c>
      <c r="AA75" s="491"/>
      <c r="AB75" s="1446">
        <f t="shared" si="29"/>
        <v>0</v>
      </c>
      <c r="AD75" s="1445">
        <v>86</v>
      </c>
      <c r="AE75" s="491">
        <v>1</v>
      </c>
      <c r="AF75" s="1446">
        <f t="shared" si="30"/>
        <v>86</v>
      </c>
      <c r="AH75" s="1445">
        <v>110</v>
      </c>
      <c r="AI75" s="491">
        <v>1</v>
      </c>
      <c r="AJ75" s="1446">
        <f t="shared" si="31"/>
        <v>110</v>
      </c>
      <c r="AL75" s="1445">
        <v>105</v>
      </c>
      <c r="AM75" s="491">
        <v>8</v>
      </c>
      <c r="AN75" s="1446">
        <f t="shared" si="32"/>
        <v>840</v>
      </c>
      <c r="AP75" s="1445">
        <v>105</v>
      </c>
      <c r="AQ75" s="491"/>
      <c r="AR75" s="1446">
        <f t="shared" si="33"/>
        <v>0</v>
      </c>
    </row>
    <row r="76" spans="2:44" s="43" customFormat="1">
      <c r="B76" s="1445">
        <v>96</v>
      </c>
      <c r="C76" s="491"/>
      <c r="D76" s="1446">
        <f t="shared" si="23"/>
        <v>0</v>
      </c>
      <c r="F76" s="1445">
        <v>100</v>
      </c>
      <c r="G76" s="491"/>
      <c r="H76" s="1446">
        <f t="shared" si="24"/>
        <v>0</v>
      </c>
      <c r="J76" s="1445">
        <v>97</v>
      </c>
      <c r="K76" s="491"/>
      <c r="L76" s="1446">
        <f t="shared" si="25"/>
        <v>0</v>
      </c>
      <c r="N76" s="1445">
        <v>95</v>
      </c>
      <c r="O76" s="491"/>
      <c r="P76" s="1446">
        <f t="shared" si="26"/>
        <v>0</v>
      </c>
      <c r="R76" s="2193">
        <v>96</v>
      </c>
      <c r="S76" s="2194">
        <v>9</v>
      </c>
      <c r="T76" s="2195">
        <f t="shared" si="27"/>
        <v>864</v>
      </c>
      <c r="V76" s="1445">
        <v>95</v>
      </c>
      <c r="W76" s="491"/>
      <c r="X76" s="1446">
        <f t="shared" si="28"/>
        <v>0</v>
      </c>
      <c r="Z76" s="1445">
        <v>95</v>
      </c>
      <c r="AA76" s="491"/>
      <c r="AB76" s="1446">
        <f t="shared" si="29"/>
        <v>0</v>
      </c>
      <c r="AD76" s="1445">
        <v>82</v>
      </c>
      <c r="AE76" s="491">
        <v>1</v>
      </c>
      <c r="AF76" s="1446">
        <f t="shared" si="30"/>
        <v>82</v>
      </c>
      <c r="AH76" s="1445">
        <v>95</v>
      </c>
      <c r="AI76" s="491"/>
      <c r="AJ76" s="1446">
        <f t="shared" si="31"/>
        <v>0</v>
      </c>
      <c r="AL76" s="1445">
        <v>95</v>
      </c>
      <c r="AM76" s="491"/>
      <c r="AN76" s="1446">
        <f t="shared" si="32"/>
        <v>0</v>
      </c>
      <c r="AP76" s="1445">
        <v>95</v>
      </c>
      <c r="AQ76" s="491"/>
      <c r="AR76" s="1446">
        <f t="shared" si="33"/>
        <v>0</v>
      </c>
    </row>
    <row r="77" spans="2:44" s="43" customFormat="1">
      <c r="B77" s="1445">
        <v>92</v>
      </c>
      <c r="C77" s="1957"/>
      <c r="D77" s="1446">
        <f t="shared" si="23"/>
        <v>0</v>
      </c>
      <c r="F77" s="1445">
        <v>92</v>
      </c>
      <c r="G77" s="491"/>
      <c r="H77" s="1446">
        <f t="shared" si="24"/>
        <v>0</v>
      </c>
      <c r="J77" s="1445">
        <v>92</v>
      </c>
      <c r="K77" s="491">
        <v>1</v>
      </c>
      <c r="L77" s="1446">
        <f t="shared" si="25"/>
        <v>92</v>
      </c>
      <c r="N77" s="1445">
        <v>92</v>
      </c>
      <c r="O77" s="491"/>
      <c r="P77" s="1446">
        <f t="shared" si="26"/>
        <v>0</v>
      </c>
      <c r="R77" s="2193">
        <v>90</v>
      </c>
      <c r="S77" s="2194"/>
      <c r="T77" s="2195">
        <f t="shared" si="27"/>
        <v>0</v>
      </c>
      <c r="V77" s="1445">
        <v>90</v>
      </c>
      <c r="W77" s="376"/>
      <c r="X77" s="1446">
        <f t="shared" si="28"/>
        <v>0</v>
      </c>
      <c r="Z77" s="1445">
        <v>90</v>
      </c>
      <c r="AA77" s="491"/>
      <c r="AB77" s="1446">
        <f t="shared" si="29"/>
        <v>0</v>
      </c>
      <c r="AD77" s="1445">
        <v>90</v>
      </c>
      <c r="AE77" s="491"/>
      <c r="AF77" s="1446">
        <f t="shared" si="30"/>
        <v>0</v>
      </c>
      <c r="AH77" s="1445">
        <v>0</v>
      </c>
      <c r="AI77" s="491"/>
      <c r="AJ77" s="1446">
        <f t="shared" si="31"/>
        <v>0</v>
      </c>
      <c r="AL77" s="1445">
        <v>0</v>
      </c>
      <c r="AM77" s="491"/>
      <c r="AN77" s="1446">
        <f t="shared" si="32"/>
        <v>0</v>
      </c>
      <c r="AP77" s="1445">
        <v>0</v>
      </c>
      <c r="AQ77" s="491"/>
      <c r="AR77" s="1446">
        <f t="shared" si="33"/>
        <v>0</v>
      </c>
    </row>
    <row r="78" spans="2:44" s="43" customFormat="1">
      <c r="B78" s="1445">
        <v>85</v>
      </c>
      <c r="C78" s="491"/>
      <c r="D78" s="1446">
        <f t="shared" si="23"/>
        <v>0</v>
      </c>
      <c r="F78" s="1445">
        <v>88</v>
      </c>
      <c r="G78" s="376"/>
      <c r="H78" s="1446">
        <f t="shared" si="24"/>
        <v>0</v>
      </c>
      <c r="J78" s="1445">
        <v>85</v>
      </c>
      <c r="K78" s="491">
        <v>10</v>
      </c>
      <c r="L78" s="1446">
        <f t="shared" si="25"/>
        <v>850</v>
      </c>
      <c r="N78" s="1445">
        <v>85</v>
      </c>
      <c r="O78" s="491"/>
      <c r="P78" s="1446">
        <f t="shared" si="26"/>
        <v>0</v>
      </c>
      <c r="R78" s="2193">
        <v>86</v>
      </c>
      <c r="S78" s="2194"/>
      <c r="T78" s="2195">
        <f t="shared" si="27"/>
        <v>0</v>
      </c>
      <c r="V78" s="1445">
        <v>86</v>
      </c>
      <c r="W78" s="491"/>
      <c r="X78" s="1446">
        <f t="shared" si="28"/>
        <v>0</v>
      </c>
      <c r="Z78" s="1445">
        <v>85</v>
      </c>
      <c r="AA78" s="491"/>
      <c r="AB78" s="1446">
        <f t="shared" si="29"/>
        <v>0</v>
      </c>
      <c r="AD78" s="1445">
        <v>0</v>
      </c>
      <c r="AE78" s="491"/>
      <c r="AF78" s="1446">
        <f t="shared" si="30"/>
        <v>0</v>
      </c>
      <c r="AH78" s="1445">
        <v>86</v>
      </c>
      <c r="AI78" s="491">
        <v>11</v>
      </c>
      <c r="AJ78" s="1446">
        <f t="shared" si="31"/>
        <v>946</v>
      </c>
      <c r="AL78" s="1445">
        <v>0</v>
      </c>
      <c r="AM78" s="491"/>
      <c r="AN78" s="1446">
        <f t="shared" si="32"/>
        <v>0</v>
      </c>
      <c r="AP78" s="1445">
        <v>0</v>
      </c>
      <c r="AQ78" s="491"/>
      <c r="AR78" s="1446">
        <f t="shared" si="33"/>
        <v>0</v>
      </c>
    </row>
    <row r="79" spans="2:44" s="43" customFormat="1">
      <c r="B79" s="1445">
        <v>80</v>
      </c>
      <c r="C79" s="491"/>
      <c r="D79" s="1446">
        <f t="shared" si="23"/>
        <v>0</v>
      </c>
      <c r="F79" s="1445">
        <v>81</v>
      </c>
      <c r="G79" s="491"/>
      <c r="H79" s="1446">
        <f t="shared" si="24"/>
        <v>0</v>
      </c>
      <c r="J79" s="1445">
        <v>80</v>
      </c>
      <c r="K79" s="491"/>
      <c r="L79" s="1446">
        <f t="shared" si="25"/>
        <v>0</v>
      </c>
      <c r="N79" s="1445">
        <v>80</v>
      </c>
      <c r="O79" s="491"/>
      <c r="P79" s="1446">
        <f t="shared" si="26"/>
        <v>0</v>
      </c>
      <c r="R79" s="2193">
        <v>80</v>
      </c>
      <c r="S79" s="2194"/>
      <c r="T79" s="2195">
        <f t="shared" si="27"/>
        <v>0</v>
      </c>
      <c r="V79" s="1445">
        <v>84</v>
      </c>
      <c r="W79" s="491"/>
      <c r="X79" s="1446">
        <f t="shared" si="28"/>
        <v>0</v>
      </c>
      <c r="Z79" s="1445">
        <v>80</v>
      </c>
      <c r="AA79" s="491"/>
      <c r="AB79" s="1446">
        <f t="shared" si="29"/>
        <v>0</v>
      </c>
      <c r="AD79" s="1445">
        <v>0</v>
      </c>
      <c r="AE79" s="491"/>
      <c r="AF79" s="1446">
        <f t="shared" si="30"/>
        <v>0</v>
      </c>
      <c r="AH79" s="1445">
        <v>80</v>
      </c>
      <c r="AI79" s="491"/>
      <c r="AJ79" s="1446">
        <f t="shared" si="31"/>
        <v>0</v>
      </c>
      <c r="AL79" s="1445">
        <v>0</v>
      </c>
      <c r="AM79" s="491"/>
      <c r="AN79" s="1446">
        <f t="shared" si="32"/>
        <v>0</v>
      </c>
      <c r="AP79" s="1445">
        <v>0</v>
      </c>
      <c r="AQ79" s="491"/>
      <c r="AR79" s="1446">
        <f t="shared" si="33"/>
        <v>0</v>
      </c>
    </row>
    <row r="80" spans="2:44" s="43" customFormat="1">
      <c r="B80" s="1445">
        <v>79</v>
      </c>
      <c r="C80" s="491"/>
      <c r="D80" s="1446">
        <f t="shared" si="23"/>
        <v>0</v>
      </c>
      <c r="F80" s="1445">
        <v>79</v>
      </c>
      <c r="G80" s="491">
        <v>1</v>
      </c>
      <c r="H80" s="1446">
        <f t="shared" si="24"/>
        <v>79</v>
      </c>
      <c r="J80" s="1445">
        <v>79</v>
      </c>
      <c r="K80" s="491"/>
      <c r="L80" s="1446">
        <f t="shared" si="25"/>
        <v>0</v>
      </c>
      <c r="N80" s="1445">
        <v>75</v>
      </c>
      <c r="O80" s="491"/>
      <c r="P80" s="1446">
        <f t="shared" si="26"/>
        <v>0</v>
      </c>
      <c r="R80" s="2193">
        <v>78</v>
      </c>
      <c r="S80" s="2194"/>
      <c r="T80" s="2195">
        <f t="shared" si="27"/>
        <v>0</v>
      </c>
      <c r="V80" s="1445">
        <v>75</v>
      </c>
      <c r="W80" s="491"/>
      <c r="X80" s="1446">
        <f t="shared" si="28"/>
        <v>0</v>
      </c>
      <c r="Z80" s="1445">
        <v>75</v>
      </c>
      <c r="AA80" s="491"/>
      <c r="AB80" s="1446">
        <f t="shared" si="29"/>
        <v>0</v>
      </c>
      <c r="AD80" s="1445">
        <v>75</v>
      </c>
      <c r="AE80" s="491"/>
      <c r="AF80" s="1446">
        <f t="shared" si="30"/>
        <v>0</v>
      </c>
      <c r="AH80" s="1445">
        <v>72</v>
      </c>
      <c r="AI80" s="491"/>
      <c r="AJ80" s="1446">
        <f t="shared" si="31"/>
        <v>0</v>
      </c>
      <c r="AL80" s="1445">
        <v>75</v>
      </c>
      <c r="AM80" s="491"/>
      <c r="AN80" s="1446">
        <f t="shared" si="32"/>
        <v>0</v>
      </c>
      <c r="AP80" s="1445">
        <v>88</v>
      </c>
      <c r="AQ80" s="491"/>
      <c r="AR80" s="1446">
        <f t="shared" si="33"/>
        <v>0</v>
      </c>
    </row>
    <row r="81" spans="2:44">
      <c r="B81" s="1445">
        <v>70</v>
      </c>
      <c r="C81" s="491"/>
      <c r="D81" s="1446">
        <f t="shared" si="23"/>
        <v>0</v>
      </c>
      <c r="F81" s="1445">
        <v>70</v>
      </c>
      <c r="G81" s="491"/>
      <c r="H81" s="1446">
        <f t="shared" si="24"/>
        <v>0</v>
      </c>
      <c r="J81" s="1445">
        <v>70</v>
      </c>
      <c r="K81" s="491"/>
      <c r="L81" s="1446">
        <f t="shared" si="25"/>
        <v>0</v>
      </c>
      <c r="N81" s="1445">
        <v>70</v>
      </c>
      <c r="O81" s="491"/>
      <c r="P81" s="1446">
        <f t="shared" si="26"/>
        <v>0</v>
      </c>
      <c r="R81" s="2193">
        <v>70</v>
      </c>
      <c r="S81" s="2194"/>
      <c r="T81" s="2195">
        <f t="shared" si="27"/>
        <v>0</v>
      </c>
      <c r="V81" s="1445">
        <v>70</v>
      </c>
      <c r="W81" s="491"/>
      <c r="X81" s="1446">
        <f t="shared" si="28"/>
        <v>0</v>
      </c>
      <c r="Z81" s="1445">
        <v>70</v>
      </c>
      <c r="AA81" s="491"/>
      <c r="AB81" s="1446">
        <f t="shared" si="29"/>
        <v>0</v>
      </c>
      <c r="AD81" s="1445">
        <v>70</v>
      </c>
      <c r="AE81" s="491"/>
      <c r="AF81" s="1446">
        <f t="shared" si="30"/>
        <v>0</v>
      </c>
      <c r="AH81" s="1445">
        <v>70</v>
      </c>
      <c r="AI81" s="491"/>
      <c r="AJ81" s="1446">
        <f t="shared" si="31"/>
        <v>0</v>
      </c>
      <c r="AL81" s="1445">
        <v>70</v>
      </c>
      <c r="AM81" s="491"/>
      <c r="AN81" s="1446">
        <f t="shared" si="32"/>
        <v>0</v>
      </c>
      <c r="AP81" s="1445">
        <v>87</v>
      </c>
      <c r="AQ81" s="491"/>
      <c r="AR81" s="1446">
        <f t="shared" si="33"/>
        <v>0</v>
      </c>
    </row>
    <row r="82" spans="2:44">
      <c r="B82" s="1445">
        <v>69</v>
      </c>
      <c r="C82" s="491"/>
      <c r="D82" s="1446">
        <f t="shared" si="23"/>
        <v>0</v>
      </c>
      <c r="F82" s="1445">
        <v>62</v>
      </c>
      <c r="G82" s="491"/>
      <c r="H82" s="1446">
        <f t="shared" si="24"/>
        <v>0</v>
      </c>
      <c r="J82" s="1445">
        <v>65</v>
      </c>
      <c r="K82" s="491"/>
      <c r="L82" s="1446">
        <f t="shared" si="25"/>
        <v>0</v>
      </c>
      <c r="N82" s="1445">
        <v>65</v>
      </c>
      <c r="O82" s="491"/>
      <c r="P82" s="1446">
        <f t="shared" si="26"/>
        <v>0</v>
      </c>
      <c r="R82" s="2193">
        <v>62</v>
      </c>
      <c r="S82" s="2194"/>
      <c r="T82" s="2195">
        <f t="shared" si="27"/>
        <v>0</v>
      </c>
      <c r="V82" s="1445">
        <v>65</v>
      </c>
      <c r="W82" s="491"/>
      <c r="X82" s="1446">
        <f t="shared" si="28"/>
        <v>0</v>
      </c>
      <c r="Z82" s="1445">
        <v>62</v>
      </c>
      <c r="AA82" s="491">
        <v>1</v>
      </c>
      <c r="AB82" s="1446">
        <f t="shared" si="29"/>
        <v>62</v>
      </c>
      <c r="AD82" s="1445">
        <v>68</v>
      </c>
      <c r="AE82" s="491"/>
      <c r="AF82" s="1446">
        <f t="shared" si="30"/>
        <v>0</v>
      </c>
      <c r="AH82" s="1445">
        <v>67</v>
      </c>
      <c r="AI82" s="376"/>
      <c r="AJ82" s="1446">
        <f t="shared" si="31"/>
        <v>0</v>
      </c>
      <c r="AL82" s="1445">
        <v>67</v>
      </c>
      <c r="AM82" s="376"/>
      <c r="AN82" s="1446">
        <f t="shared" si="32"/>
        <v>0</v>
      </c>
      <c r="AP82" s="1445">
        <v>65</v>
      </c>
      <c r="AQ82" s="2194"/>
      <c r="AR82" s="1446">
        <f t="shared" si="33"/>
        <v>0</v>
      </c>
    </row>
    <row r="83" spans="2:44">
      <c r="B83" s="1445">
        <v>60</v>
      </c>
      <c r="C83" s="491"/>
      <c r="D83" s="1446">
        <f t="shared" si="23"/>
        <v>0</v>
      </c>
      <c r="F83" s="1445">
        <v>60</v>
      </c>
      <c r="G83" s="491"/>
      <c r="H83" s="1446">
        <f t="shared" si="24"/>
        <v>0</v>
      </c>
      <c r="J83" s="1445">
        <v>63</v>
      </c>
      <c r="K83" s="491"/>
      <c r="L83" s="1446">
        <f t="shared" si="25"/>
        <v>0</v>
      </c>
      <c r="N83" s="1445">
        <v>60</v>
      </c>
      <c r="O83" s="491"/>
      <c r="P83" s="1446">
        <f t="shared" si="26"/>
        <v>0</v>
      </c>
      <c r="R83" s="2193">
        <v>60</v>
      </c>
      <c r="S83" s="2194"/>
      <c r="T83" s="2195">
        <f t="shared" si="27"/>
        <v>0</v>
      </c>
      <c r="V83" s="1445">
        <v>60</v>
      </c>
      <c r="W83" s="491"/>
      <c r="X83" s="1446">
        <f t="shared" si="28"/>
        <v>0</v>
      </c>
      <c r="Z83" s="1445">
        <v>60</v>
      </c>
      <c r="AA83" s="491"/>
      <c r="AB83" s="1446">
        <f t="shared" si="29"/>
        <v>0</v>
      </c>
      <c r="AD83" s="1445">
        <v>60</v>
      </c>
      <c r="AE83" s="491"/>
      <c r="AF83" s="1446">
        <f t="shared" si="30"/>
        <v>0</v>
      </c>
      <c r="AH83" s="1445">
        <v>60</v>
      </c>
      <c r="AI83" s="491"/>
      <c r="AJ83" s="1446">
        <f t="shared" si="31"/>
        <v>0</v>
      </c>
      <c r="AL83" s="1445">
        <v>60</v>
      </c>
      <c r="AM83" s="491"/>
      <c r="AN83" s="1446">
        <f t="shared" si="32"/>
        <v>0</v>
      </c>
      <c r="AP83" s="1445">
        <v>60</v>
      </c>
      <c r="AQ83" s="491"/>
      <c r="AR83" s="1446">
        <f t="shared" si="33"/>
        <v>0</v>
      </c>
    </row>
    <row r="84" spans="2:44">
      <c r="B84" s="1445"/>
      <c r="C84" s="491"/>
      <c r="D84" s="1446"/>
      <c r="F84" s="1445"/>
      <c r="G84" s="491"/>
      <c r="H84" s="1446"/>
      <c r="J84" s="1445"/>
      <c r="K84" s="491"/>
      <c r="L84" s="1446"/>
      <c r="N84" s="1445"/>
      <c r="O84" s="491"/>
      <c r="P84" s="1446"/>
      <c r="R84" s="2193"/>
      <c r="S84" s="2194"/>
      <c r="T84" s="2195"/>
      <c r="V84" s="1445"/>
      <c r="W84" s="491"/>
      <c r="X84" s="1446"/>
      <c r="Z84" s="1445"/>
      <c r="AA84" s="491"/>
      <c r="AB84" s="1446"/>
      <c r="AD84" s="1445"/>
      <c r="AE84" s="491"/>
      <c r="AF84" s="1446"/>
      <c r="AH84" s="1445"/>
      <c r="AI84" s="491"/>
      <c r="AJ84" s="1446"/>
      <c r="AL84" s="1445"/>
      <c r="AM84" s="491"/>
      <c r="AN84" s="1446"/>
      <c r="AP84" s="1445"/>
      <c r="AQ84" s="491"/>
      <c r="AR84" s="1446"/>
    </row>
    <row r="85" spans="2:44">
      <c r="B85" s="1437"/>
      <c r="C85" s="376"/>
      <c r="D85" s="377"/>
      <c r="F85" s="1437"/>
      <c r="G85" s="376"/>
      <c r="H85" s="377"/>
      <c r="J85" s="1437"/>
      <c r="K85" s="376"/>
      <c r="L85" s="377"/>
      <c r="N85" s="1437"/>
      <c r="O85" s="376"/>
      <c r="P85" s="377"/>
      <c r="R85" s="2193"/>
      <c r="S85" s="2194"/>
      <c r="T85" s="2195"/>
      <c r="V85" s="1437"/>
      <c r="W85" s="376"/>
      <c r="X85" s="377"/>
      <c r="Z85" s="1437"/>
      <c r="AA85" s="376"/>
      <c r="AB85" s="377"/>
      <c r="AD85" s="1437"/>
      <c r="AE85" s="376"/>
      <c r="AF85" s="377"/>
      <c r="AH85" s="1437"/>
      <c r="AI85" s="376"/>
      <c r="AJ85" s="377"/>
      <c r="AL85" s="1437"/>
      <c r="AM85" s="376"/>
      <c r="AN85" s="377"/>
      <c r="AP85" s="1437"/>
      <c r="AQ85" s="376"/>
      <c r="AR85" s="377"/>
    </row>
    <row r="86" spans="2:44">
      <c r="B86" s="1445"/>
      <c r="C86" s="491"/>
      <c r="D86" s="1446"/>
      <c r="F86" s="1445"/>
      <c r="G86" s="491"/>
      <c r="H86" s="1446"/>
      <c r="J86" s="1445"/>
      <c r="K86" s="491"/>
      <c r="L86" s="1446"/>
      <c r="N86" s="1445"/>
      <c r="O86" s="491"/>
      <c r="P86" s="1446"/>
      <c r="R86" s="2193"/>
      <c r="S86" s="2194"/>
      <c r="T86" s="2195"/>
      <c r="V86" s="1445"/>
      <c r="W86" s="491"/>
      <c r="X86" s="1446"/>
      <c r="Z86" s="1445"/>
      <c r="AA86" s="491"/>
      <c r="AB86" s="1446"/>
      <c r="AD86" s="1445"/>
      <c r="AE86" s="491">
        <f>SUM(AE70:AE85)</f>
        <v>14</v>
      </c>
      <c r="AF86" s="1446"/>
      <c r="AH86" s="1445"/>
      <c r="AI86" s="491"/>
      <c r="AJ86" s="1446"/>
      <c r="AL86" s="1445"/>
      <c r="AM86" s="491">
        <f>SUM(AM70:AM85)</f>
        <v>14</v>
      </c>
      <c r="AN86" s="1446"/>
      <c r="AP86" s="1445"/>
      <c r="AQ86" s="491">
        <f>SUM(AQ70:AQ85)</f>
        <v>0</v>
      </c>
      <c r="AR86" s="1446"/>
    </row>
    <row r="87" spans="2:44" ht="15.75">
      <c r="B87" s="1445" t="s">
        <v>348</v>
      </c>
      <c r="C87" s="491"/>
      <c r="D87" s="1450">
        <f>SUM(D70:D86)</f>
        <v>1500</v>
      </c>
      <c r="F87" s="1445" t="s">
        <v>348</v>
      </c>
      <c r="G87" s="491"/>
      <c r="H87" s="1450">
        <f>SUM(H70:H86)</f>
        <v>1500</v>
      </c>
      <c r="J87" s="1445" t="s">
        <v>348</v>
      </c>
      <c r="K87" s="491"/>
      <c r="L87" s="1450">
        <f>SUM(L70:L86)</f>
        <v>1500</v>
      </c>
      <c r="N87" s="1445" t="s">
        <v>348</v>
      </c>
      <c r="O87" s="491"/>
      <c r="P87" s="1450">
        <f>SUM(P70:P86)</f>
        <v>1500</v>
      </c>
      <c r="R87" s="2193" t="s">
        <v>348</v>
      </c>
      <c r="S87" s="2194"/>
      <c r="T87" s="1450">
        <f>SUM(T70:T86)</f>
        <v>1500</v>
      </c>
      <c r="V87" s="1445" t="s">
        <v>348</v>
      </c>
      <c r="W87" s="491"/>
      <c r="X87" s="1450">
        <f>SUM(X70:X86)</f>
        <v>1500</v>
      </c>
      <c r="Z87" s="1445" t="s">
        <v>348</v>
      </c>
      <c r="AA87" s="491"/>
      <c r="AB87" s="1450">
        <f>SUM(AB70:AB86)</f>
        <v>1500</v>
      </c>
      <c r="AD87" s="1445" t="s">
        <v>348</v>
      </c>
      <c r="AE87" s="491"/>
      <c r="AF87" s="1450">
        <f>SUM(AF70:AF86)</f>
        <v>1500</v>
      </c>
      <c r="AH87" s="1445" t="s">
        <v>348</v>
      </c>
      <c r="AI87" s="491"/>
      <c r="AJ87" s="1450">
        <f>SUM(AJ70:AJ86)</f>
        <v>1500</v>
      </c>
      <c r="AL87" s="1445" t="s">
        <v>348</v>
      </c>
      <c r="AM87" s="491"/>
      <c r="AN87" s="1450">
        <f>SUM(AN70:AN86)</f>
        <v>1500</v>
      </c>
      <c r="AP87" s="1445" t="s">
        <v>348</v>
      </c>
      <c r="AQ87" s="491"/>
      <c r="AR87" s="1450">
        <f>SUM(AR70:AR86)</f>
        <v>0</v>
      </c>
    </row>
    <row r="88" spans="2:44" ht="15.75" thickBot="1">
      <c r="B88" s="93" t="s">
        <v>347</v>
      </c>
      <c r="C88" s="1463"/>
      <c r="D88" s="91">
        <f>D87-1500</f>
        <v>0</v>
      </c>
      <c r="F88" s="93" t="s">
        <v>347</v>
      </c>
      <c r="G88" s="1463"/>
      <c r="H88" s="91">
        <f>H87-1500</f>
        <v>0</v>
      </c>
      <c r="J88" s="93" t="s">
        <v>347</v>
      </c>
      <c r="K88" s="1463"/>
      <c r="L88" s="91">
        <f>L87-1500</f>
        <v>0</v>
      </c>
      <c r="N88" s="93" t="s">
        <v>347</v>
      </c>
      <c r="O88" s="1463"/>
      <c r="P88" s="91">
        <f>P87-1500</f>
        <v>0</v>
      </c>
      <c r="R88" s="93" t="s">
        <v>347</v>
      </c>
      <c r="S88" s="1463"/>
      <c r="T88" s="91">
        <f>T87-1500</f>
        <v>0</v>
      </c>
      <c r="V88" s="93" t="s">
        <v>347</v>
      </c>
      <c r="W88" s="1890"/>
      <c r="X88" s="91">
        <f>X87-1500</f>
        <v>0</v>
      </c>
      <c r="Z88" s="93" t="s">
        <v>347</v>
      </c>
      <c r="AA88" s="1958"/>
      <c r="AB88" s="91">
        <f>AB87-1500</f>
        <v>0</v>
      </c>
      <c r="AD88" s="93" t="s">
        <v>347</v>
      </c>
      <c r="AE88" s="1958"/>
      <c r="AF88" s="91">
        <f>AF87-1500</f>
        <v>0</v>
      </c>
      <c r="AH88" s="93" t="s">
        <v>347</v>
      </c>
      <c r="AI88" s="1958"/>
      <c r="AJ88" s="91">
        <f>AJ87-1500</f>
        <v>0</v>
      </c>
      <c r="AL88" s="93" t="s">
        <v>347</v>
      </c>
      <c r="AM88" s="1958"/>
      <c r="AN88" s="91">
        <f>AN87-1500</f>
        <v>0</v>
      </c>
      <c r="AP88" s="93" t="s">
        <v>347</v>
      </c>
      <c r="AQ88" s="1958"/>
      <c r="AR88" s="91">
        <f>AR87-1500</f>
        <v>-1500</v>
      </c>
    </row>
    <row r="89" spans="2:44">
      <c r="B89" s="58"/>
      <c r="C89" s="2264">
        <v>1</v>
      </c>
      <c r="D89" s="58"/>
      <c r="E89" s="15"/>
      <c r="F89" s="15"/>
      <c r="G89" s="1953">
        <v>1</v>
      </c>
      <c r="H89" s="15"/>
      <c r="I89" s="15"/>
      <c r="J89" s="15"/>
      <c r="K89" s="2264">
        <v>1</v>
      </c>
      <c r="L89" s="15"/>
      <c r="M89" s="15"/>
      <c r="N89" s="58"/>
      <c r="O89" s="2264">
        <v>4</v>
      </c>
      <c r="P89" s="58"/>
      <c r="Q89" s="15"/>
      <c r="R89" s="58"/>
      <c r="S89" s="2264"/>
      <c r="T89" s="58"/>
      <c r="U89" s="15"/>
      <c r="V89" s="58"/>
      <c r="W89" s="2264"/>
      <c r="X89" s="58"/>
      <c r="Y89" s="15"/>
      <c r="Z89" s="58"/>
      <c r="AA89" s="2264"/>
    </row>
    <row r="90" spans="2:44">
      <c r="B90" s="58"/>
      <c r="C90" s="58"/>
      <c r="D90" s="58"/>
      <c r="E90" s="15"/>
      <c r="F90" s="15"/>
      <c r="G90" s="58"/>
      <c r="H90" s="15"/>
      <c r="I90" s="15"/>
      <c r="J90" s="15"/>
      <c r="K90" s="58"/>
      <c r="L90" s="15"/>
      <c r="M90" s="15"/>
      <c r="N90" s="58"/>
      <c r="O90" s="2264"/>
      <c r="P90" s="58"/>
      <c r="Q90" s="15"/>
      <c r="R90" s="58"/>
      <c r="S90" s="58"/>
      <c r="T90" s="58"/>
      <c r="U90" s="15"/>
      <c r="V90" s="58"/>
      <c r="W90" s="2264"/>
      <c r="X90" s="58"/>
      <c r="Y90" s="15"/>
      <c r="Z90" s="58"/>
      <c r="AA90" s="58"/>
    </row>
    <row r="91" spans="2:44">
      <c r="B91" s="58"/>
      <c r="C91" s="2253"/>
      <c r="D91" s="58"/>
      <c r="E91" s="15"/>
      <c r="F91" s="15"/>
      <c r="G91" s="42"/>
      <c r="H91" s="15"/>
      <c r="I91" s="15"/>
      <c r="J91" s="15"/>
      <c r="K91" s="42"/>
      <c r="L91" s="15"/>
      <c r="M91" s="15"/>
      <c r="N91" s="58"/>
      <c r="O91" s="2253"/>
      <c r="P91" s="58"/>
      <c r="Q91" s="15"/>
      <c r="R91" s="58"/>
      <c r="S91" s="2253"/>
      <c r="T91" s="58"/>
      <c r="U91" s="15"/>
      <c r="V91" s="58"/>
      <c r="W91" s="2253"/>
      <c r="X91" s="58"/>
      <c r="Y91" s="15"/>
      <c r="Z91" s="58"/>
      <c r="AA91" s="2253"/>
    </row>
    <row r="92" spans="2:44">
      <c r="B92" s="58"/>
      <c r="C92" s="58"/>
      <c r="D92" s="58"/>
      <c r="E92" s="15"/>
      <c r="F92" s="15"/>
      <c r="G92" s="15"/>
      <c r="H92" s="15"/>
      <c r="I92" s="15"/>
      <c r="J92" s="15"/>
      <c r="K92" s="15"/>
      <c r="L92" s="15"/>
      <c r="M92" s="15"/>
      <c r="N92" s="58"/>
      <c r="O92" s="58"/>
      <c r="P92" s="58"/>
      <c r="Q92" s="15"/>
      <c r="R92" s="58"/>
      <c r="S92" s="58"/>
      <c r="T92" s="58"/>
      <c r="U92" s="15"/>
      <c r="V92" s="58"/>
      <c r="W92" s="58"/>
      <c r="X92" s="58"/>
      <c r="Y92" s="15"/>
      <c r="Z92" s="58"/>
      <c r="AA92" s="58"/>
    </row>
    <row r="93" spans="2:44">
      <c r="B93" s="58"/>
      <c r="C93" s="58"/>
      <c r="D93" s="58"/>
      <c r="E93" s="15"/>
      <c r="F93" s="15"/>
      <c r="G93" s="15"/>
      <c r="H93" s="15"/>
      <c r="I93" s="15"/>
      <c r="J93" s="15"/>
      <c r="K93" s="15"/>
      <c r="L93" s="15"/>
      <c r="M93" s="15"/>
      <c r="N93" s="58"/>
      <c r="O93" s="58"/>
      <c r="P93" s="58"/>
      <c r="Q93" s="15"/>
      <c r="R93" s="58"/>
      <c r="S93" s="58"/>
      <c r="T93" s="58"/>
      <c r="U93" s="15"/>
      <c r="V93" s="58"/>
      <c r="W93" s="58"/>
      <c r="X93" s="58"/>
      <c r="Y93" s="15"/>
      <c r="Z93" s="58"/>
      <c r="AA93" s="58"/>
    </row>
    <row r="94" spans="2:44">
      <c r="B94" s="58"/>
      <c r="C94" s="58"/>
      <c r="D94" s="58"/>
      <c r="E94" s="15"/>
      <c r="F94" s="15"/>
      <c r="G94" s="15"/>
      <c r="H94" s="15"/>
      <c r="I94" s="15"/>
      <c r="J94" s="15"/>
      <c r="K94" s="15"/>
      <c r="L94" s="15"/>
      <c r="M94" s="15"/>
      <c r="N94" s="58"/>
      <c r="O94" s="58"/>
      <c r="P94" s="58"/>
      <c r="Q94" s="15"/>
      <c r="R94" s="58"/>
      <c r="S94" s="58"/>
      <c r="T94" s="58"/>
      <c r="U94" s="15"/>
      <c r="V94" s="58"/>
      <c r="W94" s="58"/>
      <c r="X94" s="58"/>
      <c r="Y94" s="15"/>
      <c r="Z94" s="58"/>
      <c r="AA94" s="58"/>
    </row>
    <row r="99" spans="7:10">
      <c r="G99">
        <v>111</v>
      </c>
      <c r="H99">
        <v>65</v>
      </c>
      <c r="J99">
        <f>G99*H99</f>
        <v>7215</v>
      </c>
    </row>
    <row r="100" spans="7:10">
      <c r="G100">
        <v>96</v>
      </c>
      <c r="H100">
        <v>32</v>
      </c>
      <c r="J100">
        <f>G100*H100</f>
        <v>3072</v>
      </c>
    </row>
    <row r="101" spans="7:10">
      <c r="G101">
        <v>106</v>
      </c>
      <c r="H101">
        <v>18</v>
      </c>
      <c r="J101">
        <f>G101*H101</f>
        <v>1908</v>
      </c>
    </row>
    <row r="102" spans="7:10">
      <c r="G102">
        <v>56</v>
      </c>
      <c r="H102">
        <v>9</v>
      </c>
      <c r="J102">
        <f>G102*H102</f>
        <v>504</v>
      </c>
    </row>
    <row r="103" spans="7:10">
      <c r="J103">
        <f>SUM(J99:J102)</f>
        <v>12699</v>
      </c>
    </row>
  </sheetData>
  <mergeCells count="42">
    <mergeCell ref="V68:X68"/>
    <mergeCell ref="B68:D68"/>
    <mergeCell ref="F68:H68"/>
    <mergeCell ref="J68:L68"/>
    <mergeCell ref="N68:P68"/>
    <mergeCell ref="R68:T68"/>
    <mergeCell ref="V44:X44"/>
    <mergeCell ref="R43:T43"/>
    <mergeCell ref="R44:T44"/>
    <mergeCell ref="N43:P43"/>
    <mergeCell ref="N44:P44"/>
    <mergeCell ref="B44:D44"/>
    <mergeCell ref="B43:D43"/>
    <mergeCell ref="F43:H43"/>
    <mergeCell ref="F44:H44"/>
    <mergeCell ref="J43:L43"/>
    <mergeCell ref="J44:L44"/>
    <mergeCell ref="R2:T2"/>
    <mergeCell ref="N2:P2"/>
    <mergeCell ref="J2:L2"/>
    <mergeCell ref="F2:H2"/>
    <mergeCell ref="B2:D2"/>
    <mergeCell ref="AB19:AD19"/>
    <mergeCell ref="AF19:AH19"/>
    <mergeCell ref="AJ19:AL19"/>
    <mergeCell ref="X18:Z18"/>
    <mergeCell ref="B18:D18"/>
    <mergeCell ref="F18:H18"/>
    <mergeCell ref="L18:N18"/>
    <mergeCell ref="P18:R18"/>
    <mergeCell ref="T18:V18"/>
    <mergeCell ref="I18:K18"/>
    <mergeCell ref="AL2:AN2"/>
    <mergeCell ref="AH2:AJ2"/>
    <mergeCell ref="Z2:AB2"/>
    <mergeCell ref="V2:X2"/>
    <mergeCell ref="AD2:AF2"/>
    <mergeCell ref="Z68:AB68"/>
    <mergeCell ref="AD68:AF68"/>
    <mergeCell ref="AH68:AJ68"/>
    <mergeCell ref="AL68:AN68"/>
    <mergeCell ref="AP68:AR6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D112"/>
  <sheetViews>
    <sheetView showGridLines="0" zoomScale="82" zoomScaleNormal="82" workbookViewId="0">
      <selection activeCell="H11" sqref="H11"/>
    </sheetView>
  </sheetViews>
  <sheetFormatPr defaultRowHeight="18.75"/>
  <cols>
    <col min="1" max="1" width="3.140625" customWidth="1"/>
    <col min="2" max="2" width="26" customWidth="1"/>
    <col min="3" max="3" width="15.28515625" bestFit="1" customWidth="1"/>
    <col min="4" max="4" width="20.7109375" customWidth="1"/>
    <col min="5" max="6" width="16.7109375" bestFit="1" customWidth="1"/>
    <col min="7" max="7" width="20" customWidth="1"/>
    <col min="8" max="8" width="16.7109375" customWidth="1"/>
    <col min="9" max="9" width="19" bestFit="1" customWidth="1"/>
    <col min="10" max="10" width="16.28515625" bestFit="1" customWidth="1"/>
    <col min="11" max="11" width="20.140625" bestFit="1" customWidth="1"/>
    <col min="12" max="12" width="1.5703125" customWidth="1"/>
    <col min="13" max="13" width="35.42578125" style="169" customWidth="1"/>
    <col min="14" max="14" width="13.140625" style="315" bestFit="1" customWidth="1"/>
    <col min="15" max="15" width="13" bestFit="1" customWidth="1"/>
    <col min="16" max="16" width="13.5703125" bestFit="1" customWidth="1"/>
    <col min="17" max="17" width="12" bestFit="1" customWidth="1"/>
    <col min="18" max="18" width="14.5703125" bestFit="1" customWidth="1"/>
    <col min="19" max="19" width="11.85546875" style="87" customWidth="1"/>
    <col min="20" max="20" width="20.140625" style="273" bestFit="1" customWidth="1"/>
    <col min="21" max="21" width="22.5703125" style="306" customWidth="1"/>
    <col min="22" max="22" width="16.42578125" style="306" bestFit="1" customWidth="1"/>
    <col min="23" max="23" width="33.5703125" style="938" bestFit="1" customWidth="1"/>
    <col min="24" max="24" width="10.140625" style="271" bestFit="1" customWidth="1"/>
    <col min="25" max="25" width="9.42578125" style="273" bestFit="1" customWidth="1"/>
    <col min="26" max="26" width="10.140625" style="273" bestFit="1" customWidth="1"/>
    <col min="27" max="27" width="11.7109375" style="270" bestFit="1" customWidth="1"/>
    <col min="28" max="28" width="10.140625" bestFit="1" customWidth="1"/>
    <col min="29" max="29" width="9.42578125" bestFit="1" customWidth="1"/>
  </cols>
  <sheetData>
    <row r="1" spans="1:27">
      <c r="A1" t="s">
        <v>56</v>
      </c>
    </row>
    <row r="2" spans="1:27" ht="19.5" thickBot="1">
      <c r="B2" s="85"/>
      <c r="C2" s="85"/>
      <c r="D2" s="85"/>
      <c r="E2" s="85"/>
      <c r="F2" s="85"/>
      <c r="G2" s="85"/>
      <c r="H2" s="85"/>
      <c r="I2" s="85"/>
    </row>
    <row r="3" spans="1:27" ht="29.25" thickBot="1">
      <c r="B3" s="2496" t="s">
        <v>302</v>
      </c>
      <c r="C3" s="2497"/>
      <c r="D3" s="2497"/>
      <c r="E3" s="2497"/>
      <c r="F3" s="2497"/>
      <c r="G3" s="2497"/>
      <c r="H3" s="2497"/>
      <c r="I3" s="2497"/>
      <c r="J3" s="2497"/>
      <c r="K3" s="2498"/>
    </row>
    <row r="4" spans="1:27" ht="5.25" customHeight="1" thickBot="1">
      <c r="B4" s="86"/>
      <c r="C4" s="86"/>
      <c r="D4" s="79"/>
      <c r="E4" s="79"/>
      <c r="F4" s="79"/>
      <c r="G4" s="79"/>
      <c r="H4" s="79"/>
      <c r="I4" s="79"/>
    </row>
    <row r="5" spans="1:27" ht="9" customHeight="1" thickBot="1">
      <c r="B5" s="2500"/>
      <c r="C5" s="2501"/>
      <c r="D5" s="2501"/>
      <c r="E5" s="2501"/>
      <c r="F5" s="2501"/>
      <c r="G5" s="2502"/>
      <c r="H5" s="2502"/>
      <c r="I5" s="2503"/>
    </row>
    <row r="6" spans="1:27" ht="21">
      <c r="B6" s="252"/>
      <c r="C6" s="1925" t="s">
        <v>1650</v>
      </c>
      <c r="D6" s="1926" t="s">
        <v>1651</v>
      </c>
      <c r="E6" s="1927" t="s">
        <v>1649</v>
      </c>
      <c r="F6" s="1928" t="s">
        <v>670</v>
      </c>
      <c r="G6" s="1980" t="s">
        <v>4143</v>
      </c>
      <c r="H6" s="912" t="s">
        <v>1650</v>
      </c>
      <c r="I6" s="928" t="s">
        <v>2452</v>
      </c>
      <c r="J6" s="2238" t="s">
        <v>1221</v>
      </c>
      <c r="K6" s="1897" t="s">
        <v>3944</v>
      </c>
      <c r="M6" s="2372" t="s">
        <v>5106</v>
      </c>
      <c r="N6" s="315">
        <v>4.3E-3</v>
      </c>
    </row>
    <row r="7" spans="1:27" ht="21.75" thickBot="1">
      <c r="B7" s="257"/>
      <c r="C7" s="1929" t="s">
        <v>297</v>
      </c>
      <c r="D7" s="1930" t="s">
        <v>579</v>
      </c>
      <c r="E7" s="1931" t="s">
        <v>3354</v>
      </c>
      <c r="F7" s="1932" t="s">
        <v>435</v>
      </c>
      <c r="G7" s="1981" t="s">
        <v>4776</v>
      </c>
      <c r="H7" s="1933" t="s">
        <v>649</v>
      </c>
      <c r="I7" s="1934" t="s">
        <v>3946</v>
      </c>
      <c r="J7" s="2239" t="s">
        <v>3354</v>
      </c>
      <c r="K7" s="1935" t="s">
        <v>3945</v>
      </c>
      <c r="M7" s="2372" t="s">
        <v>5107</v>
      </c>
      <c r="N7" s="315">
        <v>6.2199999999999998E-3</v>
      </c>
      <c r="P7" t="s">
        <v>4774</v>
      </c>
      <c r="Q7">
        <v>6.2E-2</v>
      </c>
    </row>
    <row r="8" spans="1:27" ht="21">
      <c r="B8" s="258" t="s">
        <v>295</v>
      </c>
      <c r="C8" s="1918">
        <v>92</v>
      </c>
      <c r="D8" s="1920">
        <v>110</v>
      </c>
      <c r="E8" s="1919">
        <v>105</v>
      </c>
      <c r="F8" s="1921">
        <v>105</v>
      </c>
      <c r="G8" s="1971">
        <v>105</v>
      </c>
      <c r="H8" s="1922">
        <v>60</v>
      </c>
      <c r="I8" s="1923">
        <v>120</v>
      </c>
      <c r="J8" s="2240">
        <v>105</v>
      </c>
      <c r="K8" s="1924">
        <v>105</v>
      </c>
      <c r="M8" s="2372" t="s">
        <v>5110</v>
      </c>
      <c r="N8" s="315">
        <v>2.332E-2</v>
      </c>
      <c r="P8" t="s">
        <v>5071</v>
      </c>
      <c r="Q8">
        <v>3.2</v>
      </c>
    </row>
    <row r="9" spans="1:27" ht="21">
      <c r="B9" s="258" t="s">
        <v>3851</v>
      </c>
      <c r="C9" s="259">
        <v>13</v>
      </c>
      <c r="D9" s="260">
        <v>24</v>
      </c>
      <c r="E9" s="261">
        <v>123</v>
      </c>
      <c r="F9" s="262">
        <v>43</v>
      </c>
      <c r="G9" s="1972">
        <v>23</v>
      </c>
      <c r="H9" s="914">
        <v>200</v>
      </c>
      <c r="I9" s="930">
        <v>33</v>
      </c>
      <c r="J9" s="2241">
        <v>45</v>
      </c>
      <c r="K9" s="1900">
        <v>43</v>
      </c>
      <c r="M9" s="2372" t="s">
        <v>5111</v>
      </c>
      <c r="N9" s="315">
        <v>3.5270000000000003E-2</v>
      </c>
    </row>
    <row r="10" spans="1:27" ht="21.75" thickBot="1">
      <c r="B10" s="258" t="s">
        <v>294</v>
      </c>
      <c r="C10" s="1902">
        <v>2</v>
      </c>
      <c r="D10" s="1903">
        <v>3</v>
      </c>
      <c r="E10" s="1904">
        <v>1</v>
      </c>
      <c r="F10" s="1905">
        <v>1</v>
      </c>
      <c r="G10" s="1973">
        <v>2</v>
      </c>
      <c r="H10" s="1906">
        <v>1</v>
      </c>
      <c r="I10" s="1907">
        <v>2</v>
      </c>
      <c r="J10" s="2242">
        <v>1</v>
      </c>
      <c r="K10" s="1908">
        <v>1</v>
      </c>
      <c r="M10" s="2372" t="s">
        <v>4174</v>
      </c>
      <c r="N10" s="315">
        <v>3.5529999999999999E-2</v>
      </c>
    </row>
    <row r="11" spans="1:27" ht="19.5" thickBot="1">
      <c r="B11" s="258" t="s">
        <v>3852</v>
      </c>
      <c r="C11" s="1909">
        <f t="shared" ref="C11:K11" si="0">C12+(C12*7%)</f>
        <v>3.2634999999999996</v>
      </c>
      <c r="D11" s="1910">
        <f t="shared" si="0"/>
        <v>3.1779000000000002</v>
      </c>
      <c r="E11" s="1911">
        <f>E12+(E12*7%)</f>
        <v>3.9590000000000001</v>
      </c>
      <c r="F11" s="1969">
        <f t="shared" si="0"/>
        <v>4.6972999999999994</v>
      </c>
      <c r="G11" s="1974">
        <f t="shared" si="0"/>
        <v>2.8676000000000004</v>
      </c>
      <c r="H11" s="1913">
        <f t="shared" si="0"/>
        <v>2.8676000000000004</v>
      </c>
      <c r="I11" s="1913">
        <f t="shared" si="0"/>
        <v>5.9384999999999994</v>
      </c>
      <c r="J11" s="2243">
        <f t="shared" si="0"/>
        <v>2.8676000000000004</v>
      </c>
      <c r="K11" s="1912">
        <f t="shared" si="0"/>
        <v>2.8676000000000004</v>
      </c>
      <c r="M11" s="2372" t="s">
        <v>4177</v>
      </c>
      <c r="N11" s="315">
        <v>2.97E-3</v>
      </c>
    </row>
    <row r="12" spans="1:27" ht="21">
      <c r="B12" s="263" t="s">
        <v>1640</v>
      </c>
      <c r="C12" s="1914">
        <v>3.05</v>
      </c>
      <c r="D12" s="1914">
        <v>2.97</v>
      </c>
      <c r="E12" s="2266">
        <v>3.7</v>
      </c>
      <c r="F12" s="1914">
        <v>4.3899999999999997</v>
      </c>
      <c r="G12" s="2267">
        <v>2.68</v>
      </c>
      <c r="H12" s="1915">
        <v>2.68</v>
      </c>
      <c r="I12" s="1916">
        <v>5.55</v>
      </c>
      <c r="J12" s="2244">
        <v>2.68</v>
      </c>
      <c r="K12" s="1917">
        <v>2.68</v>
      </c>
      <c r="M12" s="2372" t="s">
        <v>5112</v>
      </c>
      <c r="N12" s="315">
        <v>3.5799999999999998E-3</v>
      </c>
    </row>
    <row r="13" spans="1:27">
      <c r="B13" s="258" t="s">
        <v>292</v>
      </c>
      <c r="C13" s="1936">
        <f t="shared" ref="C13:J13" si="1">C9/C10</f>
        <v>6.5</v>
      </c>
      <c r="D13" s="83">
        <f t="shared" si="1"/>
        <v>8</v>
      </c>
      <c r="E13" s="261">
        <f t="shared" si="1"/>
        <v>123</v>
      </c>
      <c r="F13" s="265">
        <f t="shared" si="1"/>
        <v>43</v>
      </c>
      <c r="G13" s="1975">
        <f t="shared" si="1"/>
        <v>11.5</v>
      </c>
      <c r="H13" s="917">
        <f t="shared" si="1"/>
        <v>200</v>
      </c>
      <c r="I13" s="917">
        <f t="shared" si="1"/>
        <v>16.5</v>
      </c>
      <c r="J13" s="2245">
        <f t="shared" si="1"/>
        <v>45</v>
      </c>
      <c r="K13" s="1898">
        <f>K9/K10</f>
        <v>43</v>
      </c>
      <c r="M13" s="2372" t="s">
        <v>1820</v>
      </c>
      <c r="N13" s="315">
        <v>2.198E-2</v>
      </c>
    </row>
    <row r="14" spans="1:27" ht="24" customHeight="1">
      <c r="B14" s="263"/>
      <c r="C14" s="263"/>
      <c r="D14" s="266"/>
      <c r="E14" s="267"/>
      <c r="F14" s="266"/>
      <c r="G14" s="1976"/>
      <c r="H14" s="918"/>
      <c r="I14" s="923"/>
      <c r="J14" s="2246"/>
      <c r="K14" s="1898">
        <f>K13*0.11</f>
        <v>4.7300000000000004</v>
      </c>
      <c r="M14" s="2372" t="s">
        <v>5113</v>
      </c>
      <c r="N14" s="315">
        <v>1.3350000000000001E-2</v>
      </c>
    </row>
    <row r="15" spans="1:27" ht="21.75" thickBot="1">
      <c r="B15" s="269"/>
      <c r="C15" s="84" t="s">
        <v>291</v>
      </c>
      <c r="D15" s="83" t="s">
        <v>291</v>
      </c>
      <c r="E15" s="82" t="s">
        <v>291</v>
      </c>
      <c r="F15" s="81" t="s">
        <v>291</v>
      </c>
      <c r="G15" s="1977" t="s">
        <v>291</v>
      </c>
      <c r="H15" s="919" t="s">
        <v>291</v>
      </c>
      <c r="I15" s="925" t="s">
        <v>290</v>
      </c>
      <c r="J15" s="2247" t="s">
        <v>290</v>
      </c>
      <c r="K15" s="1901" t="s">
        <v>290</v>
      </c>
      <c r="M15" s="2372" t="s">
        <v>213</v>
      </c>
      <c r="N15" s="315">
        <v>4.4400000000000004</v>
      </c>
    </row>
    <row r="16" spans="1:27" s="304" customFormat="1" ht="19.5" thickBot="1">
      <c r="B16" s="299" t="s">
        <v>289</v>
      </c>
      <c r="C16" s="300" t="s">
        <v>288</v>
      </c>
      <c r="D16" s="301" t="s">
        <v>288</v>
      </c>
      <c r="E16" s="302" t="s">
        <v>288</v>
      </c>
      <c r="F16" s="303" t="s">
        <v>288</v>
      </c>
      <c r="G16" s="1978" t="s">
        <v>288</v>
      </c>
      <c r="H16" s="920" t="s">
        <v>288</v>
      </c>
      <c r="I16" s="926" t="s">
        <v>288</v>
      </c>
      <c r="J16" s="2248" t="s">
        <v>288</v>
      </c>
      <c r="K16" s="1899" t="s">
        <v>288</v>
      </c>
      <c r="M16" s="2372" t="s">
        <v>5140</v>
      </c>
      <c r="N16" s="315">
        <v>4.5109999999999997E-2</v>
      </c>
      <c r="S16" s="305"/>
      <c r="T16" s="306"/>
      <c r="U16" s="306"/>
      <c r="V16" s="306"/>
      <c r="W16" s="938"/>
      <c r="X16" s="307"/>
      <c r="Y16" s="306"/>
      <c r="Z16" s="306"/>
      <c r="AA16" s="308"/>
    </row>
    <row r="17" spans="2:30" ht="29.25" thickBot="1">
      <c r="B17" s="1937">
        <v>1000</v>
      </c>
      <c r="C17" s="1938">
        <f t="shared" ref="C17:J17" si="2">((C13*(C8/1000)*C11))</f>
        <v>1.9515729999999998</v>
      </c>
      <c r="D17" s="1939">
        <f t="shared" si="2"/>
        <v>2.7965520000000001</v>
      </c>
      <c r="E17" s="1940">
        <f t="shared" si="2"/>
        <v>51.130485</v>
      </c>
      <c r="F17" s="1941">
        <f t="shared" si="2"/>
        <v>21.208309499999995</v>
      </c>
      <c r="G17" s="1979">
        <f t="shared" si="2"/>
        <v>3.4626270000000003</v>
      </c>
      <c r="H17" s="1942">
        <f t="shared" si="2"/>
        <v>34.411200000000008</v>
      </c>
      <c r="I17" s="1943">
        <f t="shared" si="2"/>
        <v>11.758229999999999</v>
      </c>
      <c r="J17" s="2249">
        <f t="shared" si="2"/>
        <v>13.54941</v>
      </c>
      <c r="K17" s="1944">
        <f>((K13*(K8/1000)*K11 +K14))</f>
        <v>17.677213999999999</v>
      </c>
      <c r="M17" s="2372" t="s">
        <v>19</v>
      </c>
      <c r="N17" s="315">
        <v>1.027E-2</v>
      </c>
    </row>
    <row r="18" spans="2:30" ht="8.25" customHeight="1" thickBot="1">
      <c r="M18" s="87"/>
      <c r="N18" s="316"/>
      <c r="O18" s="273"/>
      <c r="P18" s="271"/>
      <c r="Q18" s="271"/>
      <c r="R18" s="273"/>
      <c r="S18" s="280"/>
      <c r="T18" s="270"/>
      <c r="U18" s="304"/>
      <c r="V18" s="304"/>
      <c r="W18" s="39"/>
      <c r="X18"/>
      <c r="Y18" s="285"/>
      <c r="Z18"/>
      <c r="AA18"/>
    </row>
    <row r="19" spans="2:30" ht="20.25" customHeight="1" thickBot="1">
      <c r="D19" s="6"/>
      <c r="E19" s="6"/>
      <c r="F19" s="6"/>
      <c r="G19" s="6"/>
      <c r="H19" s="6"/>
      <c r="I19" s="6"/>
      <c r="J19" s="6"/>
      <c r="M19" s="2504" t="s">
        <v>287</v>
      </c>
      <c r="N19" s="2505"/>
      <c r="O19" s="2505"/>
      <c r="P19" s="2505"/>
      <c r="Q19" s="2505"/>
      <c r="R19" s="2505"/>
      <c r="S19" s="2505"/>
      <c r="T19" s="2506"/>
      <c r="U19" s="304"/>
      <c r="V19" s="304"/>
      <c r="W19" s="1581" t="s">
        <v>657</v>
      </c>
      <c r="X19" s="1582" t="s">
        <v>658</v>
      </c>
      <c r="Y19" s="1582" t="s">
        <v>438</v>
      </c>
      <c r="Z19" s="1582" t="s">
        <v>658</v>
      </c>
      <c r="AA19" s="1582" t="s">
        <v>438</v>
      </c>
      <c r="AB19" s="1582" t="s">
        <v>658</v>
      </c>
      <c r="AC19" s="1582" t="s">
        <v>438</v>
      </c>
    </row>
    <row r="20" spans="2:30" ht="19.5" customHeight="1">
      <c r="D20" s="6"/>
      <c r="E20" s="6"/>
      <c r="F20" s="16"/>
      <c r="G20" s="16"/>
      <c r="H20" s="16"/>
      <c r="I20" s="16"/>
      <c r="J20" s="16"/>
      <c r="M20" s="932" t="s">
        <v>435</v>
      </c>
      <c r="N20" s="1669" t="s">
        <v>1345</v>
      </c>
      <c r="O20" s="1670" t="s">
        <v>635</v>
      </c>
      <c r="P20" s="1671" t="s">
        <v>436</v>
      </c>
      <c r="Q20" s="1671" t="s">
        <v>636</v>
      </c>
      <c r="R20" s="1670" t="s">
        <v>440</v>
      </c>
      <c r="S20" s="1670" t="s">
        <v>438</v>
      </c>
      <c r="T20" s="1672" t="s">
        <v>3068</v>
      </c>
      <c r="U20" s="1667" t="s">
        <v>3062</v>
      </c>
      <c r="V20" s="1567"/>
      <c r="W20" s="2499" t="s">
        <v>3520</v>
      </c>
      <c r="X20" s="2499"/>
      <c r="Y20" s="2499"/>
      <c r="Z20" s="2499"/>
      <c r="AA20" s="2499"/>
      <c r="AB20" s="2499"/>
      <c r="AC20" s="2499"/>
      <c r="AD20">
        <v>60</v>
      </c>
    </row>
    <row r="21" spans="2:30" ht="21.75" thickBot="1">
      <c r="D21" s="6"/>
      <c r="E21" s="6"/>
      <c r="F21" s="16"/>
      <c r="G21" s="169" t="s">
        <v>4715</v>
      </c>
      <c r="H21" s="16"/>
      <c r="I21" s="16"/>
      <c r="J21" s="16"/>
      <c r="M21" s="2209" t="s">
        <v>659</v>
      </c>
      <c r="N21" s="2335">
        <v>3.02</v>
      </c>
      <c r="O21" s="1483">
        <v>2.93</v>
      </c>
      <c r="P21" s="1484">
        <v>0</v>
      </c>
      <c r="Q21" s="2336">
        <v>3.2500000000000001E-2</v>
      </c>
      <c r="R21" s="1483">
        <v>0</v>
      </c>
      <c r="S21" s="1483">
        <v>3.02</v>
      </c>
      <c r="T21" s="2337">
        <v>45785</v>
      </c>
      <c r="U21" s="1668" t="s">
        <v>3070</v>
      </c>
      <c r="V21" s="1564"/>
      <c r="W21" s="1583" t="s">
        <v>3065</v>
      </c>
      <c r="X21" s="1777">
        <v>105</v>
      </c>
      <c r="Y21" s="1587">
        <f>(X21*(N21+0.3))/X21</f>
        <v>3.32</v>
      </c>
      <c r="Z21" s="1585">
        <v>110</v>
      </c>
      <c r="AA21" s="1587">
        <f>(Z21*(N21+0.3))/Z21</f>
        <v>3.32</v>
      </c>
      <c r="AB21" s="1585">
        <v>112</v>
      </c>
      <c r="AC21" s="1587">
        <f>(AB21*(N21+0.3))/AB21</f>
        <v>3.32</v>
      </c>
      <c r="AD21" t="s">
        <v>1699</v>
      </c>
    </row>
    <row r="22" spans="2:30" ht="21">
      <c r="D22" s="6"/>
      <c r="E22" s="6"/>
      <c r="F22" s="16"/>
      <c r="G22" s="16"/>
      <c r="H22" s="1876"/>
      <c r="I22" s="16"/>
      <c r="J22" s="16"/>
      <c r="M22" s="2368" t="s">
        <v>286</v>
      </c>
      <c r="N22" s="2412">
        <v>2.97</v>
      </c>
      <c r="O22" s="715">
        <v>2.88</v>
      </c>
      <c r="P22" s="1138">
        <v>0</v>
      </c>
      <c r="Q22" s="1139">
        <v>3.2500000000000001E-2</v>
      </c>
      <c r="R22" s="715">
        <v>0</v>
      </c>
      <c r="S22" s="715">
        <v>2.91</v>
      </c>
      <c r="T22" s="2413">
        <v>46041</v>
      </c>
      <c r="U22" s="304"/>
      <c r="V22" s="304"/>
      <c r="W22" s="1583" t="s">
        <v>3066</v>
      </c>
      <c r="X22" s="1585">
        <v>105</v>
      </c>
      <c r="Y22" s="1587">
        <f>(X22*(N22+0.3))/X22</f>
        <v>3.27</v>
      </c>
      <c r="Z22" s="1585">
        <v>110</v>
      </c>
      <c r="AA22" s="1587">
        <f>(Z22*(N22+0.3))/Z22</f>
        <v>3.27</v>
      </c>
      <c r="AB22" s="1585">
        <v>112</v>
      </c>
      <c r="AC22" s="1587">
        <f>(AB22*(N22+0.3))/AB22</f>
        <v>3.27</v>
      </c>
    </row>
    <row r="23" spans="2:30" ht="21">
      <c r="B23" s="6"/>
      <c r="C23" s="6"/>
      <c r="D23" s="6"/>
      <c r="E23" s="6"/>
      <c r="F23" s="1875"/>
      <c r="G23" s="16"/>
      <c r="H23" s="2514"/>
      <c r="I23" s="2514"/>
      <c r="J23" s="2514"/>
      <c r="M23" s="2339" t="s">
        <v>418</v>
      </c>
      <c r="N23" s="2335">
        <v>4.3899999999999997</v>
      </c>
      <c r="O23" s="2340">
        <v>4</v>
      </c>
      <c r="P23" s="2341">
        <v>0</v>
      </c>
      <c r="Q23" s="2342">
        <v>9.7500000000000003E-2</v>
      </c>
      <c r="R23" s="2340">
        <v>0</v>
      </c>
      <c r="S23" s="2340">
        <v>4.21</v>
      </c>
      <c r="T23" s="2338">
        <v>46000</v>
      </c>
      <c r="U23" s="304"/>
      <c r="V23" s="304"/>
      <c r="W23" s="1583" t="s">
        <v>1350</v>
      </c>
      <c r="X23" s="1585">
        <v>105</v>
      </c>
      <c r="Y23" s="1587">
        <f>(X23*(N23+0.3))/X23</f>
        <v>4.6899999999999995</v>
      </c>
      <c r="Z23" s="1585"/>
      <c r="AA23" s="1587"/>
      <c r="AB23" s="1585"/>
      <c r="AC23" s="1587"/>
    </row>
    <row r="24" spans="2:30">
      <c r="B24" s="6"/>
      <c r="C24" s="6"/>
      <c r="D24" s="6"/>
      <c r="E24" s="6"/>
      <c r="F24" s="16"/>
      <c r="G24" s="16"/>
      <c r="H24" s="1868"/>
      <c r="I24" s="1868"/>
      <c r="J24" s="1868"/>
      <c r="M24" s="2134" t="s">
        <v>5119</v>
      </c>
      <c r="N24" s="2135">
        <v>4.16</v>
      </c>
      <c r="O24" s="2136">
        <v>4.03</v>
      </c>
      <c r="P24" s="2137">
        <v>0</v>
      </c>
      <c r="Q24" s="2138">
        <v>3.2500000000000001E-2</v>
      </c>
      <c r="R24" s="2136">
        <v>0</v>
      </c>
      <c r="S24" s="2136">
        <v>4.16</v>
      </c>
      <c r="T24" s="2139">
        <v>45460</v>
      </c>
      <c r="U24" s="304"/>
      <c r="V24" s="304"/>
      <c r="W24" s="1583" t="s">
        <v>3109</v>
      </c>
      <c r="X24" s="1585">
        <v>105</v>
      </c>
      <c r="Y24" s="1587">
        <f>(X24*(N27+0.3))/X24</f>
        <v>6.27</v>
      </c>
      <c r="Z24" s="1585"/>
      <c r="AA24" s="1587"/>
      <c r="AB24" s="1585"/>
      <c r="AC24" s="1587"/>
    </row>
    <row r="25" spans="2:30" ht="21">
      <c r="D25" t="s">
        <v>4307</v>
      </c>
      <c r="M25" s="2339" t="s">
        <v>3992</v>
      </c>
      <c r="N25" s="2335">
        <v>4.09</v>
      </c>
      <c r="O25" s="2343">
        <v>3.97</v>
      </c>
      <c r="P25" s="2344">
        <v>0</v>
      </c>
      <c r="Q25" s="2345">
        <v>3.2500000000000001E-2</v>
      </c>
      <c r="R25" s="2343">
        <v>0</v>
      </c>
      <c r="S25" s="2343">
        <v>0</v>
      </c>
      <c r="T25" s="2346">
        <v>45734</v>
      </c>
    </row>
    <row r="26" spans="2:30" ht="19.5" thickBot="1">
      <c r="M26" s="2134" t="s">
        <v>4052</v>
      </c>
      <c r="N26" s="2135">
        <v>4.01</v>
      </c>
      <c r="O26" s="2136">
        <v>3.66</v>
      </c>
      <c r="P26" s="2137">
        <v>0</v>
      </c>
      <c r="Q26" s="2138">
        <v>9.7500000000000003E-2</v>
      </c>
      <c r="R26" s="2136">
        <v>0</v>
      </c>
      <c r="S26" s="2136">
        <v>4.01</v>
      </c>
      <c r="T26" s="2139">
        <v>45895</v>
      </c>
    </row>
    <row r="27" spans="2:30" ht="21.75" thickBot="1">
      <c r="F27" s="16"/>
      <c r="G27" s="1869"/>
      <c r="H27" s="1597" t="s">
        <v>1340</v>
      </c>
      <c r="I27" s="1597" t="s">
        <v>3887</v>
      </c>
      <c r="J27" s="1867"/>
      <c r="M27" s="697" t="s">
        <v>2471</v>
      </c>
      <c r="N27" s="2140">
        <v>5.97</v>
      </c>
      <c r="O27" s="1506">
        <v>5.79</v>
      </c>
      <c r="P27" s="2137">
        <v>0</v>
      </c>
      <c r="Q27" s="2138">
        <v>3.2500000000000001E-2</v>
      </c>
      <c r="R27" s="1506">
        <v>0</v>
      </c>
      <c r="S27" s="2140">
        <v>5.97</v>
      </c>
      <c r="T27" s="1608">
        <v>45148</v>
      </c>
      <c r="U27" s="304"/>
      <c r="V27" s="304"/>
      <c r="W27" s="1583"/>
      <c r="X27" s="1586"/>
      <c r="Y27" s="1587"/>
      <c r="Z27" s="1585"/>
      <c r="AA27" s="1588"/>
      <c r="AB27" s="1585"/>
      <c r="AC27" s="1588"/>
    </row>
    <row r="28" spans="2:30" ht="21.75" thickBot="1">
      <c r="F28" s="16"/>
      <c r="G28" s="1600" t="s">
        <v>2719</v>
      </c>
      <c r="H28" s="1601">
        <v>0</v>
      </c>
      <c r="I28" s="1601">
        <v>0</v>
      </c>
      <c r="J28" s="1871"/>
      <c r="M28" s="697" t="s">
        <v>2472</v>
      </c>
      <c r="N28" s="2140">
        <v>13.05</v>
      </c>
      <c r="O28" s="1506">
        <v>9.6</v>
      </c>
      <c r="P28" s="2137">
        <v>0</v>
      </c>
      <c r="Q28" s="2138">
        <v>9.7500000000000003E-2</v>
      </c>
      <c r="R28" s="1506">
        <v>181.63</v>
      </c>
      <c r="S28" s="2140">
        <v>13.05</v>
      </c>
      <c r="T28" s="1608">
        <v>44855</v>
      </c>
      <c r="U28" s="304"/>
      <c r="V28" s="304"/>
      <c r="W28" s="1583" t="s">
        <v>1348</v>
      </c>
      <c r="X28" s="1586">
        <v>105</v>
      </c>
      <c r="Y28" s="1587">
        <f>(X28*(N44+0.3))/X28</f>
        <v>2.98</v>
      </c>
      <c r="Z28" s="1585">
        <v>110</v>
      </c>
      <c r="AA28" s="1587">
        <f>(Z28*(N44+0.3))/Z28</f>
        <v>2.98</v>
      </c>
      <c r="AB28" s="1585">
        <v>95</v>
      </c>
      <c r="AC28" s="1587">
        <f>(AB28*(N44+0.3))/AB28</f>
        <v>2.9800000000000004</v>
      </c>
    </row>
    <row r="29" spans="2:30" ht="16.5" thickBot="1">
      <c r="B29" s="1"/>
      <c r="C29" s="1595" t="s">
        <v>2720</v>
      </c>
      <c r="D29" s="1596" t="s">
        <v>2179</v>
      </c>
      <c r="E29" s="2220" t="s">
        <v>2721</v>
      </c>
      <c r="F29" s="2036" t="s">
        <v>269</v>
      </c>
      <c r="H29" s="1597" t="s">
        <v>1340</v>
      </c>
      <c r="I29" s="1597" t="s">
        <v>3888</v>
      </c>
      <c r="J29" s="1873"/>
      <c r="M29" s="2141" t="s">
        <v>3499</v>
      </c>
      <c r="N29" s="2142">
        <v>5.43</v>
      </c>
      <c r="O29" s="2142">
        <v>4.95</v>
      </c>
      <c r="P29" s="2143">
        <v>0</v>
      </c>
      <c r="Q29" s="2144">
        <v>9.7500000000000003E-2</v>
      </c>
      <c r="R29" s="2142">
        <v>0</v>
      </c>
      <c r="S29" s="2142">
        <v>5.43</v>
      </c>
      <c r="T29" s="2145">
        <v>45294</v>
      </c>
      <c r="U29" s="304"/>
      <c r="V29" s="304"/>
      <c r="W29" s="1583" t="s">
        <v>3067</v>
      </c>
      <c r="X29" s="1585">
        <v>105</v>
      </c>
      <c r="Y29" s="1587">
        <f>(X29*(N65+0.3))/X29</f>
        <v>4.53</v>
      </c>
      <c r="Z29" s="1585">
        <v>110</v>
      </c>
      <c r="AA29" s="1587">
        <f>(Z29*(N65+0.3))/Z29</f>
        <v>4.53</v>
      </c>
      <c r="AB29" s="1585">
        <v>125</v>
      </c>
      <c r="AC29" s="1587">
        <f>(AB29*(N65+0.3))/AB29</f>
        <v>4.53</v>
      </c>
    </row>
    <row r="30" spans="2:30" ht="21.75" thickBot="1">
      <c r="B30" s="1600" t="s">
        <v>2719</v>
      </c>
      <c r="C30" s="2215">
        <v>2.8</v>
      </c>
      <c r="D30" s="2215">
        <v>3.94</v>
      </c>
      <c r="E30" s="2216">
        <v>0</v>
      </c>
      <c r="F30" s="1601">
        <v>25</v>
      </c>
      <c r="G30" s="1601">
        <v>0</v>
      </c>
      <c r="H30" s="1892">
        <f>H28*60%+H28</f>
        <v>0</v>
      </c>
      <c r="I30" s="1892">
        <f>I28*70%+I28</f>
        <v>0</v>
      </c>
      <c r="J30" s="1873"/>
      <c r="M30" s="2146" t="s">
        <v>3719</v>
      </c>
      <c r="N30" s="2147">
        <v>4.54</v>
      </c>
      <c r="O30" s="2069">
        <v>3.91</v>
      </c>
      <c r="P30" s="2148">
        <v>0.04</v>
      </c>
      <c r="Q30" s="2149">
        <v>3.2500000000000001E-2</v>
      </c>
      <c r="R30" s="2150">
        <v>0</v>
      </c>
      <c r="S30" s="2151">
        <v>4.78</v>
      </c>
      <c r="T30" s="2071">
        <v>45428</v>
      </c>
      <c r="U30" s="306" t="s">
        <v>3890</v>
      </c>
      <c r="V30" s="304"/>
      <c r="W30" s="1583" t="s">
        <v>3312</v>
      </c>
      <c r="X30" s="1585">
        <v>105</v>
      </c>
      <c r="Y30" s="1587">
        <f>(X30*(N46+0.3))/X30</f>
        <v>4</v>
      </c>
      <c r="Z30" s="1585">
        <v>110</v>
      </c>
      <c r="AA30" s="1587">
        <f>(Z30*(N46+0.3))/Z30</f>
        <v>4</v>
      </c>
      <c r="AB30" s="1585">
        <v>125</v>
      </c>
      <c r="AC30" s="1587">
        <f>(AB30*(N46+0.3))/AB30</f>
        <v>4</v>
      </c>
    </row>
    <row r="31" spans="2:30" ht="19.5" thickBot="1">
      <c r="B31" s="2026">
        <v>1000</v>
      </c>
      <c r="C31" s="2218">
        <f>C30*250%+C30</f>
        <v>9.8000000000000007</v>
      </c>
      <c r="D31" s="2221">
        <f>$D$30*230%+$D$30</f>
        <v>13.001999999999999</v>
      </c>
      <c r="E31" s="1598">
        <f>$E$30*220%+$E$30</f>
        <v>0</v>
      </c>
      <c r="F31" s="2226">
        <f>F30*95%+F30</f>
        <v>48.75</v>
      </c>
      <c r="G31" s="2226">
        <f>G30*100%+G30</f>
        <v>0</v>
      </c>
      <c r="H31" s="1891"/>
      <c r="I31" s="1891"/>
      <c r="J31" s="1873"/>
      <c r="V31" s="304"/>
      <c r="W31" s="1607" t="s">
        <v>3126</v>
      </c>
      <c r="X31" s="1585">
        <v>105</v>
      </c>
      <c r="Y31" s="1587">
        <f>(X31*(N42+0.3))/X31</f>
        <v>5.9700000000000006</v>
      </c>
      <c r="Z31" s="1585"/>
      <c r="AA31" s="1588"/>
      <c r="AB31" s="1585"/>
      <c r="AC31" s="1588"/>
    </row>
    <row r="32" spans="2:30" ht="19.5" thickBot="1">
      <c r="B32" s="1593">
        <v>5000</v>
      </c>
      <c r="C32" s="2218">
        <f>C30*220%+C30</f>
        <v>8.9600000000000009</v>
      </c>
      <c r="D32" s="2222">
        <f>$D$30*200%+$D$30</f>
        <v>11.82</v>
      </c>
      <c r="E32" s="1598">
        <f>$E$30*190%+$E$30</f>
        <v>0</v>
      </c>
      <c r="F32" s="2226">
        <f>F30*90%+F30</f>
        <v>47.5</v>
      </c>
      <c r="G32" s="2226">
        <f>G30*90%+G30</f>
        <v>0</v>
      </c>
      <c r="H32" s="1598"/>
      <c r="I32" s="1598"/>
      <c r="J32" s="1873"/>
      <c r="M32" s="2279" t="s">
        <v>439</v>
      </c>
      <c r="N32" s="1320" t="s">
        <v>1345</v>
      </c>
      <c r="O32" s="1321" t="s">
        <v>635</v>
      </c>
      <c r="P32" s="1322" t="s">
        <v>436</v>
      </c>
      <c r="Q32" s="1322" t="s">
        <v>636</v>
      </c>
      <c r="R32" s="1321" t="s">
        <v>440</v>
      </c>
      <c r="S32" s="1321" t="s">
        <v>438</v>
      </c>
      <c r="T32" s="284" t="s">
        <v>3068</v>
      </c>
      <c r="U32" s="1560" t="s">
        <v>3060</v>
      </c>
      <c r="V32" s="304"/>
      <c r="W32" s="1607" t="s">
        <v>3077</v>
      </c>
      <c r="X32" s="1585">
        <v>105</v>
      </c>
      <c r="Y32" s="1587">
        <f>(X32*(N52+0.3))/X32</f>
        <v>3.4899999999999998</v>
      </c>
      <c r="Z32" s="1585"/>
      <c r="AA32" s="1588"/>
      <c r="AB32" s="1585"/>
      <c r="AC32" s="1588"/>
    </row>
    <row r="33" spans="2:29" ht="19.5" thickBot="1">
      <c r="B33" s="1593">
        <v>10000</v>
      </c>
      <c r="C33" s="2218">
        <f>C30*180%+C30</f>
        <v>7.84</v>
      </c>
      <c r="D33" s="2221">
        <f>$D$30*150%+$D$30</f>
        <v>9.85</v>
      </c>
      <c r="E33" s="1598">
        <f>$E$30*110%+$E$30</f>
        <v>0</v>
      </c>
      <c r="F33" s="2226">
        <f>F30*89%+F30</f>
        <v>47.25</v>
      </c>
      <c r="G33" s="2226">
        <f>G30*80%+G30</f>
        <v>0</v>
      </c>
      <c r="H33" s="1598"/>
      <c r="I33" s="1598"/>
      <c r="J33" s="1873"/>
      <c r="M33" s="2368" t="s">
        <v>5125</v>
      </c>
      <c r="N33" s="730">
        <v>2.66</v>
      </c>
      <c r="O33" s="730">
        <v>2.58</v>
      </c>
      <c r="P33" s="2369">
        <v>12</v>
      </c>
      <c r="Q33" s="2370">
        <v>3.25</v>
      </c>
      <c r="R33" s="730">
        <v>0</v>
      </c>
      <c r="S33" s="730">
        <v>2.66</v>
      </c>
      <c r="T33" s="2371">
        <v>46066</v>
      </c>
      <c r="U33" s="2162"/>
      <c r="V33" s="304"/>
      <c r="W33" s="1584"/>
      <c r="X33" s="1585"/>
      <c r="Y33" s="1588"/>
      <c r="Z33" s="1585"/>
      <c r="AA33" s="1588"/>
      <c r="AB33" s="1585"/>
      <c r="AC33" s="1588"/>
    </row>
    <row r="34" spans="2:29" ht="19.5" thickBot="1">
      <c r="B34" s="1593">
        <v>15000</v>
      </c>
      <c r="C34" s="2218">
        <f>($C33-($C33*2%))</f>
        <v>7.6832000000000003</v>
      </c>
      <c r="D34" s="2221">
        <f>($D$33-($D$33*2%))</f>
        <v>9.6530000000000005</v>
      </c>
      <c r="E34" s="1598">
        <f>($E$33-($E$33*2%))</f>
        <v>0</v>
      </c>
      <c r="F34" s="2226">
        <f>F30*85%+F30</f>
        <v>46.25</v>
      </c>
      <c r="G34" s="2226"/>
      <c r="H34" s="1598"/>
      <c r="I34" s="1598"/>
      <c r="J34" s="1873"/>
      <c r="M34" s="2368" t="s">
        <v>5126</v>
      </c>
      <c r="N34" s="730">
        <v>4.5999999999999996</v>
      </c>
      <c r="O34" s="730">
        <v>4.46</v>
      </c>
      <c r="P34" s="2369">
        <v>12</v>
      </c>
      <c r="Q34" s="2370">
        <v>3.25</v>
      </c>
      <c r="R34" s="730">
        <v>0</v>
      </c>
      <c r="S34" s="730">
        <v>4.5999999999999996</v>
      </c>
      <c r="T34" s="2371">
        <v>46066</v>
      </c>
      <c r="U34" s="2163"/>
      <c r="V34" s="304"/>
      <c r="W34" s="39"/>
      <c r="X34"/>
      <c r="Y34" s="285"/>
      <c r="Z34"/>
      <c r="AA34"/>
    </row>
    <row r="35" spans="2:29">
      <c r="B35" s="1593">
        <v>30000</v>
      </c>
      <c r="C35" s="2218">
        <f>($C33-($C33*3%))</f>
        <v>7.6048</v>
      </c>
      <c r="D35" s="2221">
        <f>($D$33-($D$33*3%))</f>
        <v>9.5544999999999991</v>
      </c>
      <c r="E35" s="1598">
        <f>($E$33-($E$33*3%))</f>
        <v>0</v>
      </c>
      <c r="F35" s="2223"/>
      <c r="G35" s="2226"/>
      <c r="H35" s="1598"/>
      <c r="I35" s="1598"/>
      <c r="J35" s="1873"/>
      <c r="M35" s="2368" t="s">
        <v>5127</v>
      </c>
      <c r="N35" s="730">
        <v>3.63</v>
      </c>
      <c r="O35" s="730">
        <v>2.96</v>
      </c>
      <c r="P35" s="2369">
        <v>4</v>
      </c>
      <c r="Q35" s="2370">
        <v>9.75</v>
      </c>
      <c r="R35" s="730">
        <v>0</v>
      </c>
      <c r="S35" s="730">
        <v>3.63</v>
      </c>
      <c r="T35" s="2371">
        <v>46066</v>
      </c>
      <c r="U35" s="2163"/>
      <c r="V35" s="304"/>
      <c r="W35" s="39"/>
      <c r="X35"/>
      <c r="Y35" s="285"/>
      <c r="Z35"/>
      <c r="AA35"/>
    </row>
    <row r="36" spans="2:29" ht="19.5" thickBot="1">
      <c r="B36" s="1593">
        <v>50000</v>
      </c>
      <c r="C36" s="2218">
        <f>($C33-($C33*5%))</f>
        <v>7.4479999999999995</v>
      </c>
      <c r="D36" s="2221">
        <f>($D$33-($D$33*5%))</f>
        <v>9.3574999999999999</v>
      </c>
      <c r="E36" s="1598">
        <f>($E$33-($E$33*4%))</f>
        <v>0</v>
      </c>
      <c r="F36" s="2223"/>
      <c r="G36" s="1593"/>
      <c r="H36" s="1598"/>
      <c r="I36" s="1598"/>
      <c r="J36" s="1873"/>
      <c r="M36" s="2152"/>
      <c r="N36" s="2311"/>
      <c r="O36" s="2311"/>
      <c r="P36" s="2312"/>
      <c r="Q36" s="2313"/>
      <c r="R36" s="2152">
        <v>0</v>
      </c>
      <c r="S36" s="2152"/>
      <c r="T36" s="2314"/>
      <c r="U36" s="2182"/>
      <c r="V36" s="304"/>
      <c r="W36" s="39"/>
      <c r="X36"/>
      <c r="Y36" s="285"/>
      <c r="Z36"/>
      <c r="AA36"/>
    </row>
    <row r="37" spans="2:29">
      <c r="B37" s="1593">
        <v>100000</v>
      </c>
      <c r="C37" s="2218">
        <f>($C33-($C33*10%))</f>
        <v>7.056</v>
      </c>
      <c r="D37" s="2221">
        <f>($D$33-($D$33*10%))</f>
        <v>8.8650000000000002</v>
      </c>
      <c r="E37" s="1598">
        <f>($E$33-($E$33*5%))</f>
        <v>0</v>
      </c>
      <c r="F37" s="2223"/>
      <c r="G37" s="1593"/>
      <c r="H37" s="1598"/>
      <c r="I37" s="1598"/>
      <c r="J37" s="1873"/>
      <c r="M37" s="2209"/>
      <c r="N37" s="2210"/>
      <c r="O37" s="2210"/>
      <c r="P37" s="2211"/>
      <c r="Q37" s="2212"/>
      <c r="R37" s="2209">
        <v>0</v>
      </c>
      <c r="S37" s="2209"/>
      <c r="T37" s="2213"/>
      <c r="V37" s="304"/>
      <c r="W37" s="39"/>
      <c r="X37"/>
      <c r="Y37" s="285"/>
      <c r="Z37"/>
      <c r="AA37"/>
    </row>
    <row r="38" spans="2:29">
      <c r="B38" s="1593">
        <v>200000</v>
      </c>
      <c r="C38" s="2218">
        <f>($C33-($C33*12%))</f>
        <v>6.8991999999999996</v>
      </c>
      <c r="D38" s="2221">
        <f>($D$33-($D$33*12%))</f>
        <v>8.6679999999999993</v>
      </c>
      <c r="E38" s="1598">
        <f>($E$33-($E$33*8%))</f>
        <v>0</v>
      </c>
      <c r="F38" s="2223"/>
      <c r="G38" s="1593"/>
      <c r="H38" s="1598"/>
      <c r="I38" s="1598"/>
      <c r="J38" s="1873"/>
      <c r="M38" s="2152"/>
      <c r="N38" s="2311"/>
      <c r="O38" s="2311"/>
      <c r="P38" s="2312"/>
      <c r="Q38" s="2313"/>
      <c r="R38" s="2152">
        <v>0</v>
      </c>
      <c r="S38" s="2152"/>
      <c r="T38" s="2314"/>
      <c r="V38" s="304"/>
      <c r="W38" s="39"/>
      <c r="X38"/>
      <c r="Y38" s="285"/>
      <c r="Z38"/>
      <c r="AA38"/>
    </row>
    <row r="39" spans="2:29" ht="19.5" thickBot="1">
      <c r="B39" s="1593">
        <v>300000</v>
      </c>
      <c r="C39" s="2218">
        <f>($C33-($C33*15%))</f>
        <v>6.6639999999999997</v>
      </c>
      <c r="D39" s="2221">
        <f>($D$33-($D$33*15%))</f>
        <v>8.3725000000000005</v>
      </c>
      <c r="E39" s="1598">
        <f>($E$33-($E$33*10%))</f>
        <v>0</v>
      </c>
      <c r="F39" s="2223"/>
      <c r="G39" s="1593"/>
      <c r="H39" s="1598"/>
      <c r="I39" s="1598"/>
      <c r="J39" s="1873"/>
      <c r="M39" s="2359"/>
      <c r="N39" s="2360"/>
      <c r="O39" s="2360"/>
      <c r="P39" s="2361"/>
      <c r="Q39" s="2362"/>
      <c r="R39" s="2359">
        <v>0</v>
      </c>
      <c r="S39" s="2359"/>
      <c r="T39" s="2363"/>
      <c r="V39" s="304"/>
      <c r="W39" s="39"/>
      <c r="X39"/>
      <c r="Y39" s="285"/>
      <c r="Z39"/>
      <c r="AA39"/>
    </row>
    <row r="40" spans="2:29" ht="19.5" thickBot="1">
      <c r="B40" s="2217">
        <v>500000</v>
      </c>
      <c r="C40" s="2218">
        <f>($C33-($C33*18%))</f>
        <v>6.4287999999999998</v>
      </c>
      <c r="D40" s="2221">
        <f>($D$33-($D$33*18%))</f>
        <v>8.077</v>
      </c>
      <c r="E40" s="1599">
        <f>($E$33-($E$33*15%))</f>
        <v>0</v>
      </c>
      <c r="F40" s="2224"/>
      <c r="G40" s="1594"/>
      <c r="H40" s="1599"/>
      <c r="I40" s="1599"/>
      <c r="J40" s="1873"/>
      <c r="M40" s="2364"/>
      <c r="N40" s="2365"/>
      <c r="O40" s="113"/>
      <c r="P40" s="113"/>
      <c r="Q40" s="113"/>
      <c r="R40" s="113"/>
      <c r="S40" s="2366"/>
      <c r="T40" s="2367"/>
      <c r="U40" s="1667" t="s">
        <v>3062</v>
      </c>
      <c r="V40" s="945"/>
      <c r="W40" s="39"/>
      <c r="X40"/>
      <c r="Y40" s="285"/>
      <c r="Z40"/>
      <c r="AA40"/>
    </row>
    <row r="41" spans="2:29" ht="19.5" thickBot="1">
      <c r="B41" s="2376">
        <v>600000</v>
      </c>
      <c r="C41" s="2219">
        <f>(C33-(C33*20%))</f>
        <v>6.2720000000000002</v>
      </c>
      <c r="D41" s="1589">
        <f>($D$33-($D$33*20%))</f>
        <v>7.88</v>
      </c>
      <c r="E41" s="1599">
        <f>($E$33-($E$33*17%))</f>
        <v>0</v>
      </c>
      <c r="J41" s="1873"/>
      <c r="M41" s="937" t="s">
        <v>3354</v>
      </c>
      <c r="N41" s="733" t="s">
        <v>1345</v>
      </c>
      <c r="O41" s="282" t="s">
        <v>635</v>
      </c>
      <c r="P41" s="283" t="s">
        <v>436</v>
      </c>
      <c r="Q41" s="283" t="s">
        <v>636</v>
      </c>
      <c r="R41" s="282" t="s">
        <v>440</v>
      </c>
      <c r="S41" s="282" t="s">
        <v>438</v>
      </c>
      <c r="T41" s="284" t="s">
        <v>3068</v>
      </c>
      <c r="U41" s="1668" t="s">
        <v>3071</v>
      </c>
      <c r="V41" s="945"/>
      <c r="W41" s="39"/>
      <c r="X41"/>
      <c r="Y41" s="285"/>
      <c r="Z41"/>
      <c r="AA41"/>
    </row>
    <row r="42" spans="2:29">
      <c r="B42" s="16"/>
      <c r="C42" s="2514" t="s">
        <v>4088</v>
      </c>
      <c r="D42" s="2514"/>
      <c r="E42" s="2514"/>
      <c r="F42" s="16"/>
      <c r="G42" s="16"/>
      <c r="H42" s="2513"/>
      <c r="I42" s="2513"/>
      <c r="J42" s="2513"/>
      <c r="K42" s="44"/>
      <c r="L42" s="44"/>
      <c r="M42" s="2368" t="s">
        <v>5102</v>
      </c>
      <c r="N42" s="730">
        <v>5.67</v>
      </c>
      <c r="O42" s="730">
        <v>4.88</v>
      </c>
      <c r="P42" s="2369">
        <v>0.04</v>
      </c>
      <c r="Q42" s="2370">
        <v>3.2500000000000001E-2</v>
      </c>
      <c r="R42" s="730">
        <v>0</v>
      </c>
      <c r="S42" s="730">
        <v>5.67</v>
      </c>
      <c r="T42" s="2371">
        <v>46036</v>
      </c>
      <c r="U42" s="304"/>
      <c r="V42" s="945"/>
      <c r="W42" s="39"/>
      <c r="X42"/>
      <c r="Y42" s="285"/>
      <c r="Z42"/>
      <c r="AA42"/>
    </row>
    <row r="43" spans="2:29">
      <c r="B43" s="16"/>
      <c r="C43" s="1868"/>
      <c r="D43" s="1868"/>
      <c r="E43" s="1868"/>
      <c r="F43" s="16"/>
      <c r="G43" s="16"/>
      <c r="H43" s="1868"/>
      <c r="I43" s="1868"/>
      <c r="J43" s="1868"/>
      <c r="K43" s="44"/>
      <c r="L43" s="44"/>
      <c r="M43" s="2209" t="s">
        <v>1568</v>
      </c>
      <c r="N43" s="1861">
        <v>3.24</v>
      </c>
      <c r="O43" s="1861">
        <v>3.14</v>
      </c>
      <c r="P43" s="1862">
        <v>0.12</v>
      </c>
      <c r="Q43" s="1864">
        <v>3.2500000000000001E-2</v>
      </c>
      <c r="R43" s="1861">
        <v>0</v>
      </c>
      <c r="S43" s="1861">
        <v>3.24</v>
      </c>
      <c r="T43" s="1863">
        <v>45993</v>
      </c>
      <c r="U43" s="304" t="s">
        <v>3464</v>
      </c>
      <c r="V43" s="945"/>
      <c r="W43" s="39"/>
      <c r="X43"/>
      <c r="Y43" s="285"/>
      <c r="Z43"/>
      <c r="AA43"/>
    </row>
    <row r="44" spans="2:29" ht="21">
      <c r="C44" s="2515" t="s">
        <v>1737</v>
      </c>
      <c r="D44" s="2516"/>
      <c r="E44" s="2517"/>
      <c r="F44" s="16"/>
      <c r="G44" s="1869"/>
      <c r="H44" s="1867"/>
      <c r="I44" s="1867"/>
      <c r="J44" s="1867"/>
      <c r="M44" s="2368" t="s">
        <v>5085</v>
      </c>
      <c r="N44" s="730">
        <v>2.68</v>
      </c>
      <c r="O44" s="730">
        <v>2.6</v>
      </c>
      <c r="P44" s="2369">
        <v>0.12</v>
      </c>
      <c r="Q44" s="2370">
        <v>3.2500000000000001E-2</v>
      </c>
      <c r="R44" s="730">
        <v>0</v>
      </c>
      <c r="S44" s="730">
        <v>2.68</v>
      </c>
      <c r="T44" s="2371">
        <v>46037</v>
      </c>
      <c r="U44" s="304"/>
      <c r="V44" s="304"/>
      <c r="W44" s="39"/>
      <c r="X44"/>
      <c r="Y44" s="285">
        <v>4.41</v>
      </c>
      <c r="Z44"/>
      <c r="AA44"/>
    </row>
    <row r="45" spans="2:29" ht="21">
      <c r="C45" s="935"/>
      <c r="D45" s="935"/>
      <c r="E45" s="935"/>
      <c r="F45" s="16"/>
      <c r="G45" s="1869"/>
      <c r="H45" s="1867"/>
      <c r="I45" s="1867"/>
      <c r="J45" s="1867"/>
      <c r="M45" s="2368" t="s">
        <v>5044</v>
      </c>
      <c r="N45" s="730">
        <v>2.68</v>
      </c>
      <c r="O45" s="730">
        <v>2.31</v>
      </c>
      <c r="P45" s="2369">
        <v>0.04</v>
      </c>
      <c r="Q45" s="2370">
        <v>3.2399999999999998E-2</v>
      </c>
      <c r="R45" s="730">
        <v>0</v>
      </c>
      <c r="S45" s="730">
        <v>2.68</v>
      </c>
      <c r="T45" s="2371">
        <v>46057</v>
      </c>
      <c r="U45" s="304"/>
      <c r="V45" s="304"/>
      <c r="W45" s="39"/>
      <c r="X45"/>
      <c r="Y45" s="285"/>
      <c r="Z45"/>
      <c r="AA45"/>
    </row>
    <row r="46" spans="2:29" ht="21">
      <c r="C46" s="935"/>
      <c r="D46" s="935"/>
      <c r="E46" s="935"/>
      <c r="F46" s="16"/>
      <c r="G46" s="1869"/>
      <c r="H46" s="1867"/>
      <c r="I46" s="1867"/>
      <c r="J46" s="1867"/>
      <c r="M46" s="2368" t="s">
        <v>5086</v>
      </c>
      <c r="N46" s="730">
        <v>3.7</v>
      </c>
      <c r="O46" s="730">
        <v>3.02</v>
      </c>
      <c r="P46" s="2369">
        <v>0.04</v>
      </c>
      <c r="Q46" s="2370">
        <v>9.7500000000000003E-2</v>
      </c>
      <c r="R46" s="730">
        <v>0</v>
      </c>
      <c r="S46" s="730">
        <v>3.7</v>
      </c>
      <c r="T46" s="2371">
        <v>46034</v>
      </c>
      <c r="U46" s="304"/>
      <c r="V46" s="304"/>
      <c r="W46" s="39"/>
      <c r="X46"/>
      <c r="Y46" s="285"/>
      <c r="Z46"/>
      <c r="AA46"/>
    </row>
    <row r="47" spans="2:29" ht="19.5" thickBot="1">
      <c r="B47" s="1"/>
      <c r="C47" s="1779" t="s">
        <v>953</v>
      </c>
      <c r="D47" s="1780" t="s">
        <v>3786</v>
      </c>
      <c r="E47" s="1781" t="s">
        <v>3782</v>
      </c>
      <c r="F47" s="16"/>
      <c r="G47" s="1870"/>
      <c r="H47" s="1871"/>
      <c r="I47" s="1871"/>
      <c r="J47" s="1871"/>
      <c r="M47" s="2152" t="s">
        <v>4819</v>
      </c>
      <c r="N47" s="1505">
        <v>4.1100000000000003</v>
      </c>
      <c r="O47" s="1505">
        <v>3.75</v>
      </c>
      <c r="P47" s="499">
        <v>0.12</v>
      </c>
      <c r="Q47" s="2126">
        <v>9.7500000000000003E-2</v>
      </c>
      <c r="R47" s="1505">
        <v>0</v>
      </c>
      <c r="S47" s="1505">
        <v>4.1100000000000003</v>
      </c>
      <c r="T47" s="1508">
        <v>45758</v>
      </c>
      <c r="U47" s="304" t="s">
        <v>608</v>
      </c>
      <c r="V47" s="304"/>
      <c r="W47" s="39"/>
      <c r="X47"/>
      <c r="Y47" s="285"/>
      <c r="Z47"/>
      <c r="AA47"/>
    </row>
    <row r="48" spans="2:29" ht="19.5" thickBot="1">
      <c r="B48" s="2001"/>
      <c r="C48" s="1779"/>
      <c r="D48" s="1780"/>
      <c r="E48" s="1781"/>
      <c r="F48" s="16"/>
      <c r="G48" s="1870"/>
      <c r="H48" s="1871"/>
      <c r="I48" s="1871"/>
      <c r="J48" s="1871"/>
      <c r="M48" s="2152" t="s">
        <v>3463</v>
      </c>
      <c r="N48" s="1505">
        <v>3.03</v>
      </c>
      <c r="O48" s="1505">
        <v>2.94</v>
      </c>
      <c r="P48" s="499">
        <v>0.12</v>
      </c>
      <c r="Q48" s="2126">
        <v>3.2500000000000001E-2</v>
      </c>
      <c r="R48" s="1505">
        <v>0</v>
      </c>
      <c r="S48" s="1505">
        <v>3.03</v>
      </c>
      <c r="T48" s="1508">
        <v>45565</v>
      </c>
      <c r="U48" s="304"/>
      <c r="V48" s="304"/>
      <c r="W48" s="39"/>
      <c r="X48"/>
      <c r="Y48" s="285"/>
      <c r="Z48"/>
      <c r="AA48"/>
    </row>
    <row r="49" spans="1:27" ht="21.75" thickBot="1">
      <c r="B49" s="1600" t="s">
        <v>2719</v>
      </c>
      <c r="C49" s="1601">
        <v>16.149999999999999</v>
      </c>
      <c r="D49" s="1601">
        <v>16.149999999999999</v>
      </c>
      <c r="E49" s="1601">
        <v>16.149999999999999</v>
      </c>
      <c r="F49" s="16"/>
      <c r="G49" s="1872"/>
      <c r="H49" s="2181" t="s">
        <v>4670</v>
      </c>
      <c r="I49" s="1873"/>
      <c r="J49" s="1873"/>
      <c r="M49" s="2395" t="s">
        <v>4233</v>
      </c>
      <c r="N49" s="724">
        <v>4.3</v>
      </c>
      <c r="O49" s="724">
        <v>3.51</v>
      </c>
      <c r="P49" s="2396">
        <v>0.04</v>
      </c>
      <c r="Q49" s="2397">
        <v>9.7500000000000003E-2</v>
      </c>
      <c r="R49" s="724">
        <v>0</v>
      </c>
      <c r="S49" s="724">
        <v>4.3</v>
      </c>
      <c r="T49" s="2398">
        <v>46045</v>
      </c>
      <c r="U49" s="304"/>
      <c r="V49" s="304"/>
      <c r="W49" s="39"/>
      <c r="X49"/>
      <c r="Y49" s="285"/>
      <c r="Z49"/>
      <c r="AA49"/>
    </row>
    <row r="50" spans="1:27" ht="19.5" thickBot="1">
      <c r="A50" t="s">
        <v>3629</v>
      </c>
      <c r="B50" s="1673">
        <v>1000</v>
      </c>
      <c r="C50" s="1590">
        <f>C53*2</f>
        <v>96.899999999999991</v>
      </c>
      <c r="D50" s="1590">
        <f>D53*3</f>
        <v>193.79999999999998</v>
      </c>
      <c r="E50" s="1590">
        <f>E53*6</f>
        <v>387.59999999999997</v>
      </c>
      <c r="F50" s="16"/>
      <c r="G50" s="1872"/>
      <c r="H50" s="2181" t="s">
        <v>4667</v>
      </c>
      <c r="I50" s="1873"/>
      <c r="J50" s="1873"/>
      <c r="M50" s="2014"/>
      <c r="N50" s="2015"/>
      <c r="O50" s="2016"/>
      <c r="P50" s="2017"/>
      <c r="Q50" s="2018"/>
      <c r="R50" s="2016"/>
      <c r="S50" s="2016"/>
      <c r="T50" s="2019"/>
      <c r="U50" s="1667" t="s">
        <v>3062</v>
      </c>
      <c r="V50" s="304"/>
      <c r="W50" s="39"/>
      <c r="X50"/>
      <c r="Y50" s="285"/>
      <c r="Z50"/>
      <c r="AA50"/>
    </row>
    <row r="51" spans="1:27" ht="19.5" thickBot="1">
      <c r="B51" s="2026"/>
      <c r="C51" s="2027"/>
      <c r="D51" s="2027"/>
      <c r="E51" s="2027"/>
      <c r="F51" s="16"/>
      <c r="G51" s="1872"/>
      <c r="H51" s="2181" t="s">
        <v>4668</v>
      </c>
      <c r="I51" s="1873"/>
      <c r="J51" s="1873"/>
      <c r="M51" s="932" t="s">
        <v>641</v>
      </c>
      <c r="N51" s="1669" t="s">
        <v>1345</v>
      </c>
      <c r="O51" s="1670" t="s">
        <v>635</v>
      </c>
      <c r="P51" s="1671" t="s">
        <v>436</v>
      </c>
      <c r="Q51" s="1671" t="s">
        <v>636</v>
      </c>
      <c r="R51" s="1670" t="s">
        <v>440</v>
      </c>
      <c r="S51" s="1670" t="s">
        <v>438</v>
      </c>
      <c r="T51" s="1672" t="s">
        <v>3068</v>
      </c>
      <c r="U51" s="1668" t="s">
        <v>3069</v>
      </c>
      <c r="V51" s="304"/>
      <c r="W51" s="39"/>
      <c r="X51"/>
      <c r="Y51" s="285"/>
      <c r="Z51"/>
      <c r="AA51"/>
    </row>
    <row r="52" spans="1:27">
      <c r="A52" s="1133">
        <v>0.5</v>
      </c>
      <c r="B52" s="1593">
        <v>5000</v>
      </c>
      <c r="C52" s="1591">
        <f>(C53*50%)+C53</f>
        <v>72.674999999999997</v>
      </c>
      <c r="D52" s="1591">
        <f>(D53*75%)+D53</f>
        <v>113.04999999999998</v>
      </c>
      <c r="E52" s="1591">
        <f>(E53*200%)+E53</f>
        <v>193.79999999999998</v>
      </c>
      <c r="F52" s="16"/>
      <c r="G52" s="1872"/>
      <c r="H52" s="2181" t="s">
        <v>4669</v>
      </c>
      <c r="I52" s="1873"/>
      <c r="J52" s="1873"/>
      <c r="M52" s="2153" t="s">
        <v>642</v>
      </c>
      <c r="N52" s="1505">
        <v>3.19</v>
      </c>
      <c r="O52" s="1505">
        <v>3.11</v>
      </c>
      <c r="P52" s="499">
        <v>0</v>
      </c>
      <c r="Q52" s="499">
        <v>0</v>
      </c>
      <c r="R52" s="1505">
        <v>8.5000000000000006E-2</v>
      </c>
      <c r="S52" s="1505">
        <v>3.19</v>
      </c>
      <c r="T52" s="1508">
        <v>45104</v>
      </c>
      <c r="U52" s="946" t="s">
        <v>3107</v>
      </c>
      <c r="V52" s="304"/>
      <c r="W52" s="39"/>
      <c r="X52"/>
      <c r="Y52" s="285"/>
      <c r="Z52"/>
      <c r="AA52"/>
    </row>
    <row r="53" spans="1:27" ht="15.75">
      <c r="A53">
        <v>2.5</v>
      </c>
      <c r="B53" s="1855">
        <v>10000</v>
      </c>
      <c r="C53" s="1856">
        <f>C49*3</f>
        <v>48.449999999999996</v>
      </c>
      <c r="D53" s="1856">
        <f>D49*4</f>
        <v>64.599999999999994</v>
      </c>
      <c r="E53" s="1856">
        <f>E49*4</f>
        <v>64.599999999999994</v>
      </c>
      <c r="F53" s="16"/>
      <c r="G53" s="1872"/>
      <c r="H53" s="1873"/>
      <c r="I53" s="1873"/>
      <c r="J53" s="1873"/>
      <c r="M53" s="2154" t="s">
        <v>643</v>
      </c>
      <c r="N53" s="1506">
        <v>2.04</v>
      </c>
      <c r="O53" s="1506">
        <v>1.98</v>
      </c>
      <c r="P53" s="1507">
        <v>0</v>
      </c>
      <c r="Q53" s="1507">
        <v>0</v>
      </c>
      <c r="R53" s="1506">
        <v>75</v>
      </c>
      <c r="S53" s="1506">
        <v>2.0299999999999998</v>
      </c>
      <c r="T53" s="1608">
        <v>44684</v>
      </c>
      <c r="U53" s="945" t="s">
        <v>3106</v>
      </c>
      <c r="V53" s="944"/>
      <c r="W53" s="39"/>
      <c r="X53"/>
      <c r="Y53" s="285"/>
      <c r="Z53"/>
      <c r="AA53"/>
    </row>
    <row r="54" spans="1:27">
      <c r="A54">
        <v>-4</v>
      </c>
      <c r="B54" s="1593">
        <v>15000</v>
      </c>
      <c r="C54" s="1591">
        <f>(C53-(C53*4%))</f>
        <v>46.511999999999993</v>
      </c>
      <c r="D54" s="1591">
        <f>(D53-(D53*4%))</f>
        <v>62.015999999999991</v>
      </c>
      <c r="E54" s="1591">
        <f>(E53-(E53*4%))</f>
        <v>62.015999999999991</v>
      </c>
      <c r="F54" s="16"/>
      <c r="G54" s="1872"/>
      <c r="H54" s="1873"/>
      <c r="I54" s="1873"/>
      <c r="J54" s="1873"/>
      <c r="M54" s="2153" t="s">
        <v>2937</v>
      </c>
      <c r="N54" s="1505">
        <v>1.81</v>
      </c>
      <c r="O54" s="1506">
        <v>1.75</v>
      </c>
      <c r="P54" s="1507">
        <v>0</v>
      </c>
      <c r="Q54" s="1507">
        <v>0</v>
      </c>
      <c r="R54" s="1506">
        <v>1.1479999999999999</v>
      </c>
      <c r="S54" s="1506">
        <v>1.81</v>
      </c>
      <c r="T54" s="1608">
        <v>45153</v>
      </c>
      <c r="U54" s="945"/>
    </row>
    <row r="55" spans="1:27">
      <c r="A55">
        <v>-10</v>
      </c>
      <c r="B55" s="1593">
        <v>20000</v>
      </c>
      <c r="C55" s="1591">
        <f>(C53-(C53*10%))</f>
        <v>43.604999999999997</v>
      </c>
      <c r="D55" s="1591">
        <f>(D53-(D53*10%))</f>
        <v>58.139999999999993</v>
      </c>
      <c r="E55" s="1591">
        <f>(E53-(E53*10%))</f>
        <v>58.139999999999993</v>
      </c>
      <c r="F55" s="16"/>
      <c r="G55" s="1872"/>
      <c r="H55" s="1873"/>
      <c r="I55" s="1873"/>
      <c r="J55" s="1873"/>
      <c r="M55" s="2153" t="s">
        <v>2353</v>
      </c>
      <c r="N55" s="2155">
        <v>1.81</v>
      </c>
      <c r="O55" s="2155">
        <v>1.75</v>
      </c>
      <c r="P55" s="2126">
        <v>0</v>
      </c>
      <c r="Q55" s="2126">
        <v>0</v>
      </c>
      <c r="R55" s="2155">
        <v>0.06</v>
      </c>
      <c r="S55" s="2155">
        <v>1.81</v>
      </c>
      <c r="T55" s="1508">
        <v>45223</v>
      </c>
      <c r="U55" s="304"/>
      <c r="V55" s="1566"/>
    </row>
    <row r="56" spans="1:27">
      <c r="B56" s="1593">
        <v>30000</v>
      </c>
      <c r="C56" s="1591">
        <f>(C53-(C53*12%))</f>
        <v>42.635999999999996</v>
      </c>
      <c r="D56" s="1591">
        <f>(D53-(D53*12%))</f>
        <v>56.847999999999999</v>
      </c>
      <c r="E56" s="1591">
        <f>(E53-(E53*12%))</f>
        <v>56.847999999999999</v>
      </c>
      <c r="F56" s="16"/>
      <c r="G56" s="1872"/>
      <c r="H56" s="1873"/>
      <c r="I56" s="1873"/>
      <c r="J56" s="1873"/>
      <c r="M56" s="2153" t="s">
        <v>1999</v>
      </c>
      <c r="N56" s="1505">
        <v>2.04</v>
      </c>
      <c r="O56" s="1506">
        <v>1.95</v>
      </c>
      <c r="P56" s="1507">
        <v>0</v>
      </c>
      <c r="Q56" s="1507">
        <v>0</v>
      </c>
      <c r="R56" s="1506">
        <v>0.09</v>
      </c>
      <c r="S56" s="1506">
        <v>2.02</v>
      </c>
      <c r="T56" s="1608">
        <v>45569</v>
      </c>
      <c r="U56" s="304"/>
      <c r="V56" s="1565"/>
    </row>
    <row r="57" spans="1:27">
      <c r="A57">
        <v>-15</v>
      </c>
      <c r="B57" s="1593">
        <v>50000</v>
      </c>
      <c r="C57" s="1591">
        <f>(C53-(C53*15%))</f>
        <v>41.182499999999997</v>
      </c>
      <c r="D57" s="1591">
        <f>(D53-(D53*15%))</f>
        <v>54.91</v>
      </c>
      <c r="E57" s="1591">
        <f>(E53-(E53*15%))</f>
        <v>54.91</v>
      </c>
      <c r="F57" s="16"/>
      <c r="G57" s="1872"/>
      <c r="H57" s="1873"/>
      <c r="I57" s="1873"/>
      <c r="J57" s="1873"/>
      <c r="M57" s="2368" t="s">
        <v>5117</v>
      </c>
      <c r="N57" s="730">
        <v>2.31</v>
      </c>
      <c r="O57" s="730">
        <v>2.16</v>
      </c>
      <c r="P57" s="2369">
        <v>0</v>
      </c>
      <c r="Q57" s="2370">
        <v>0</v>
      </c>
      <c r="R57" s="730">
        <v>0.15</v>
      </c>
      <c r="S57" s="730">
        <v>2.31</v>
      </c>
      <c r="T57" s="2371">
        <v>46090</v>
      </c>
      <c r="U57" s="304"/>
      <c r="V57" s="1565"/>
    </row>
    <row r="58" spans="1:27">
      <c r="A58">
        <v>-20</v>
      </c>
      <c r="B58" s="1593">
        <v>100000</v>
      </c>
      <c r="C58" s="1591">
        <f>(C53-(C53*20%))</f>
        <v>38.76</v>
      </c>
      <c r="D58" s="1591">
        <f>(D53-(D53*20%))</f>
        <v>51.679999999999993</v>
      </c>
      <c r="E58" s="1591">
        <f>(E53-(E53*20%))</f>
        <v>51.679999999999993</v>
      </c>
      <c r="F58" s="16"/>
      <c r="G58" s="1872"/>
      <c r="H58" s="1873"/>
      <c r="I58" s="1873"/>
      <c r="J58" s="1873"/>
      <c r="M58" s="2368" t="s">
        <v>5116</v>
      </c>
      <c r="N58" s="730">
        <v>2.71</v>
      </c>
      <c r="O58" s="730">
        <v>2.5</v>
      </c>
      <c r="P58" s="2369">
        <v>0</v>
      </c>
      <c r="Q58" s="2370">
        <v>0</v>
      </c>
      <c r="R58" s="730">
        <v>0.21</v>
      </c>
      <c r="S58" s="730">
        <v>2.71</v>
      </c>
      <c r="T58" s="2371">
        <v>46050</v>
      </c>
      <c r="U58" s="304"/>
    </row>
    <row r="59" spans="1:27" ht="19.5" thickBot="1">
      <c r="A59">
        <v>-30</v>
      </c>
      <c r="B59" s="1593">
        <v>300000</v>
      </c>
      <c r="C59" s="1591">
        <f>(C53-(C53*30%))</f>
        <v>33.914999999999999</v>
      </c>
      <c r="D59" s="1591">
        <f>(D53-(D53*30%))</f>
        <v>45.22</v>
      </c>
      <c r="E59" s="1591">
        <f>(E53-(E53*30%))</f>
        <v>45.22</v>
      </c>
      <c r="F59" s="16"/>
      <c r="G59" s="1874"/>
      <c r="H59" s="1873"/>
      <c r="I59" s="1873"/>
      <c r="J59" s="1873"/>
      <c r="M59" s="2131" t="s">
        <v>4298</v>
      </c>
      <c r="N59" s="1505">
        <v>5.32</v>
      </c>
      <c r="O59" s="1506">
        <v>5.23</v>
      </c>
      <c r="P59" s="1507">
        <v>0</v>
      </c>
      <c r="Q59" s="1507">
        <v>0</v>
      </c>
      <c r="R59" s="1506">
        <v>9.8000000000000004E-2</v>
      </c>
      <c r="S59" s="1506">
        <v>2.52</v>
      </c>
      <c r="T59" s="2156">
        <v>45566</v>
      </c>
      <c r="U59" s="304"/>
    </row>
    <row r="60" spans="1:27" ht="19.5" thickBot="1">
      <c r="A60">
        <v>-35</v>
      </c>
      <c r="B60" s="1594">
        <v>500000</v>
      </c>
      <c r="C60" s="1592">
        <f>(C53-(C53*35%))</f>
        <v>31.4925</v>
      </c>
      <c r="D60" s="1592">
        <f>(D53-(D53*35%))</f>
        <v>41.989999999999995</v>
      </c>
      <c r="E60" s="1592">
        <f>(E53-(E53*35%))</f>
        <v>41.989999999999995</v>
      </c>
      <c r="M60" s="935"/>
      <c r="N60" s="317"/>
      <c r="O60" s="275"/>
      <c r="P60" s="276"/>
      <c r="Q60" s="276"/>
      <c r="R60" s="275"/>
      <c r="S60" s="281"/>
      <c r="T60" s="277"/>
      <c r="U60" s="1561" t="s">
        <v>3062</v>
      </c>
    </row>
    <row r="61" spans="1:27" ht="19.5" thickBot="1">
      <c r="M61" s="932" t="s">
        <v>648</v>
      </c>
      <c r="N61" s="733" t="s">
        <v>1345</v>
      </c>
      <c r="O61" s="282" t="s">
        <v>635</v>
      </c>
      <c r="P61" s="283" t="s">
        <v>436</v>
      </c>
      <c r="Q61" s="283" t="s">
        <v>636</v>
      </c>
      <c r="R61" s="282" t="s">
        <v>440</v>
      </c>
      <c r="S61" s="282" t="s">
        <v>438</v>
      </c>
      <c r="T61" s="284" t="s">
        <v>3068</v>
      </c>
      <c r="U61" s="1563"/>
    </row>
    <row r="62" spans="1:27" ht="19.5" thickBot="1">
      <c r="M62" s="474" t="s">
        <v>1290</v>
      </c>
      <c r="N62" s="2157">
        <v>4.37</v>
      </c>
      <c r="O62" s="2069">
        <v>3.29</v>
      </c>
      <c r="P62" s="2070">
        <v>0.06</v>
      </c>
      <c r="Q62" s="2070">
        <v>0.15</v>
      </c>
      <c r="R62" s="2069">
        <v>135</v>
      </c>
      <c r="S62" s="2069">
        <v>4.37</v>
      </c>
      <c r="T62" s="2071">
        <v>44265</v>
      </c>
    </row>
    <row r="63" spans="1:27" ht="19.5" thickBot="1">
      <c r="U63" s="1561" t="s">
        <v>3061</v>
      </c>
    </row>
    <row r="64" spans="1:27">
      <c r="M64" s="937" t="s">
        <v>1547</v>
      </c>
      <c r="N64" s="733" t="s">
        <v>1345</v>
      </c>
      <c r="O64" s="282" t="s">
        <v>635</v>
      </c>
      <c r="P64" s="283" t="s">
        <v>436</v>
      </c>
      <c r="Q64" s="283" t="s">
        <v>636</v>
      </c>
      <c r="R64" s="282" t="s">
        <v>440</v>
      </c>
      <c r="S64" s="282" t="s">
        <v>438</v>
      </c>
      <c r="T64" s="284" t="s">
        <v>3068</v>
      </c>
      <c r="U64" s="2153" t="s">
        <v>3059</v>
      </c>
    </row>
    <row r="65" spans="13:22" ht="21.75" thickBot="1">
      <c r="M65" s="2347" t="s">
        <v>4044</v>
      </c>
      <c r="N65" s="2356">
        <v>4.2300000000000004</v>
      </c>
      <c r="O65" s="2357">
        <v>3.35</v>
      </c>
      <c r="P65" s="2349">
        <v>0.04</v>
      </c>
      <c r="Q65" s="2358">
        <v>9.7500000000000003E-2</v>
      </c>
      <c r="R65" s="2357">
        <v>0.13</v>
      </c>
      <c r="S65" s="2348">
        <v>4.2300000000000004</v>
      </c>
      <c r="T65" s="2338">
        <v>45751</v>
      </c>
      <c r="U65" s="1562" t="s">
        <v>4045</v>
      </c>
    </row>
    <row r="66" spans="13:22" ht="19.5" thickBot="1">
      <c r="M66" s="2158"/>
      <c r="N66" s="2159"/>
      <c r="O66" s="2160"/>
      <c r="P66" s="2160"/>
      <c r="Q66" s="2160"/>
      <c r="R66" s="2160"/>
      <c r="S66" s="2161"/>
      <c r="T66" s="1196"/>
    </row>
    <row r="67" spans="13:22" ht="19.5" thickBot="1">
      <c r="M67" s="1188"/>
      <c r="N67" s="1189"/>
      <c r="O67" s="6"/>
      <c r="P67" s="6"/>
      <c r="Q67" s="6"/>
      <c r="R67" s="6"/>
      <c r="S67" s="935"/>
      <c r="T67" s="275"/>
      <c r="U67" s="1561" t="s">
        <v>3062</v>
      </c>
      <c r="V67" s="1579"/>
    </row>
    <row r="68" spans="13:22" ht="19.5" thickBot="1">
      <c r="M68" s="937" t="s">
        <v>2333</v>
      </c>
      <c r="N68" s="733" t="s">
        <v>1345</v>
      </c>
      <c r="O68" s="282" t="s">
        <v>635</v>
      </c>
      <c r="P68" s="283" t="s">
        <v>436</v>
      </c>
      <c r="Q68" s="283" t="s">
        <v>636</v>
      </c>
      <c r="R68" s="282" t="s">
        <v>440</v>
      </c>
      <c r="S68" s="282" t="s">
        <v>438</v>
      </c>
      <c r="T68" s="284" t="s">
        <v>3068</v>
      </c>
      <c r="U68" s="2127" t="s">
        <v>4769</v>
      </c>
      <c r="V68" s="1580" t="s">
        <v>4770</v>
      </c>
    </row>
    <row r="69" spans="13:22">
      <c r="M69" s="2153" t="s">
        <v>2334</v>
      </c>
      <c r="N69" s="2131">
        <v>4.43</v>
      </c>
      <c r="O69" s="2131">
        <v>4.03</v>
      </c>
      <c r="P69" s="499">
        <v>0</v>
      </c>
      <c r="Q69" s="2126">
        <v>3.2500000000000001E-2</v>
      </c>
      <c r="R69" s="2131">
        <v>0.27</v>
      </c>
      <c r="S69" s="1505">
        <v>4.43</v>
      </c>
      <c r="T69" s="1508">
        <v>45078</v>
      </c>
      <c r="U69" s="2128"/>
      <c r="V69" s="1580"/>
    </row>
    <row r="70" spans="13:22" ht="21">
      <c r="M70" s="2350" t="s">
        <v>2394</v>
      </c>
      <c r="N70" s="2351">
        <v>2.68</v>
      </c>
      <c r="O70" s="2351">
        <v>2.39</v>
      </c>
      <c r="P70" s="2352">
        <v>0</v>
      </c>
      <c r="Q70" s="2353">
        <v>3.2500000000000001E-2</v>
      </c>
      <c r="R70" s="2351">
        <v>0.21</v>
      </c>
      <c r="S70" s="2354">
        <v>2.68</v>
      </c>
      <c r="T70" s="2355">
        <v>45835</v>
      </c>
      <c r="U70" s="2128"/>
      <c r="V70" s="1580"/>
    </row>
    <row r="71" spans="13:22">
      <c r="M71" s="2368" t="s">
        <v>5138</v>
      </c>
      <c r="N71" s="730">
        <v>4.8</v>
      </c>
      <c r="O71" s="730">
        <v>4.1100000000000003</v>
      </c>
      <c r="P71" s="2369">
        <v>0</v>
      </c>
      <c r="Q71" s="2370">
        <v>9.7500000000000003E-2</v>
      </c>
      <c r="R71" s="730">
        <v>0.29199999999999998</v>
      </c>
      <c r="S71" s="730">
        <v>4.8</v>
      </c>
      <c r="T71" s="2371">
        <v>46090</v>
      </c>
    </row>
    <row r="72" spans="13:22" ht="19.5" thickBot="1">
      <c r="M72" s="2158" t="s">
        <v>2336</v>
      </c>
      <c r="N72" s="2159"/>
      <c r="O72" s="2160"/>
      <c r="P72" s="2160"/>
      <c r="Q72" s="2160"/>
      <c r="R72" s="2160"/>
      <c r="S72" s="2161"/>
      <c r="T72" s="1196" t="s">
        <v>56</v>
      </c>
    </row>
    <row r="73" spans="13:22" ht="19.5" thickBot="1">
      <c r="M73" s="1188"/>
      <c r="N73" s="1189"/>
      <c r="O73" s="6"/>
      <c r="P73" s="6"/>
      <c r="Q73" s="6"/>
      <c r="R73" s="6"/>
      <c r="S73" s="935"/>
      <c r="T73" s="275"/>
    </row>
    <row r="74" spans="13:22">
      <c r="M74" s="932" t="s">
        <v>644</v>
      </c>
      <c r="N74" s="733" t="s">
        <v>1345</v>
      </c>
      <c r="O74" s="282" t="s">
        <v>635</v>
      </c>
      <c r="P74" s="283" t="s">
        <v>436</v>
      </c>
      <c r="Q74" s="283" t="s">
        <v>636</v>
      </c>
      <c r="R74" s="282" t="s">
        <v>440</v>
      </c>
      <c r="S74" s="282" t="s">
        <v>438</v>
      </c>
      <c r="T74" s="284" t="s">
        <v>3068</v>
      </c>
    </row>
    <row r="75" spans="13:22">
      <c r="M75" s="697" t="s">
        <v>647</v>
      </c>
      <c r="N75" s="1505">
        <v>3</v>
      </c>
      <c r="O75" s="1506">
        <v>2.58</v>
      </c>
      <c r="P75" s="1507">
        <v>0</v>
      </c>
      <c r="Q75" s="1507">
        <v>0.06</v>
      </c>
      <c r="R75" s="1506">
        <v>0.26</v>
      </c>
      <c r="S75" s="1506">
        <f>(O75*P75)+(O75*Q75)+O75+R75</f>
        <v>2.9947999999999997</v>
      </c>
      <c r="T75" s="632" t="s">
        <v>654</v>
      </c>
      <c r="V75" s="306" t="s">
        <v>3375</v>
      </c>
    </row>
    <row r="76" spans="13:22" ht="19.5" thickBot="1">
      <c r="M76" s="1188"/>
      <c r="N76" s="1189"/>
      <c r="O76" s="6"/>
      <c r="P76" s="6"/>
      <c r="Q76" s="6"/>
      <c r="R76" s="6"/>
      <c r="S76" s="935"/>
      <c r="T76" s="275"/>
    </row>
    <row r="77" spans="13:22" ht="19.5" thickBot="1">
      <c r="M77" s="1188"/>
      <c r="N77" s="1189"/>
      <c r="O77" s="6"/>
      <c r="P77" s="6"/>
      <c r="Q77" s="6"/>
      <c r="R77" s="6"/>
      <c r="S77" s="935"/>
      <c r="T77" s="275"/>
      <c r="U77" s="1560" t="s">
        <v>3064</v>
      </c>
    </row>
    <row r="78" spans="13:22" ht="15.75">
      <c r="M78" s="1327" t="s">
        <v>2728</v>
      </c>
      <c r="N78" s="1320" t="s">
        <v>1345</v>
      </c>
      <c r="O78" s="1321" t="s">
        <v>635</v>
      </c>
      <c r="P78" s="1322" t="s">
        <v>436</v>
      </c>
      <c r="Q78" s="1322" t="s">
        <v>636</v>
      </c>
      <c r="R78" s="1321" t="s">
        <v>440</v>
      </c>
      <c r="S78" s="1321" t="s">
        <v>438</v>
      </c>
      <c r="T78" s="284" t="s">
        <v>3068</v>
      </c>
      <c r="U78" s="1559" t="s">
        <v>3544</v>
      </c>
    </row>
    <row r="79" spans="13:22">
      <c r="M79" s="1569" t="s">
        <v>2729</v>
      </c>
      <c r="N79" s="1573">
        <v>31.58</v>
      </c>
      <c r="O79" s="1573">
        <v>28.9</v>
      </c>
      <c r="P79" s="1574">
        <v>0</v>
      </c>
      <c r="Q79" s="1574">
        <v>0</v>
      </c>
      <c r="R79" s="1569">
        <v>2.68</v>
      </c>
      <c r="S79" s="1573">
        <v>31.58</v>
      </c>
      <c r="T79" s="1576">
        <v>46045</v>
      </c>
      <c r="U79" s="1559">
        <v>126.89</v>
      </c>
    </row>
    <row r="80" spans="13:22">
      <c r="M80" s="2131" t="s">
        <v>5118</v>
      </c>
      <c r="N80" s="2133">
        <v>26.7</v>
      </c>
      <c r="O80" s="2133">
        <v>26</v>
      </c>
      <c r="P80" s="2130">
        <v>0</v>
      </c>
      <c r="Q80" s="2130">
        <v>0</v>
      </c>
      <c r="R80" s="2131">
        <v>0.7</v>
      </c>
      <c r="S80" s="2129">
        <v>26.7</v>
      </c>
      <c r="T80" s="2132">
        <v>45434</v>
      </c>
      <c r="U80" s="1559"/>
    </row>
    <row r="81" spans="13:27">
      <c r="M81" s="2131" t="s">
        <v>4517</v>
      </c>
      <c r="N81" s="2133">
        <v>12.75</v>
      </c>
      <c r="O81" s="2133">
        <v>12.05</v>
      </c>
      <c r="P81" s="2130"/>
      <c r="Q81" s="2130"/>
      <c r="R81" s="2131">
        <v>0.7</v>
      </c>
      <c r="S81" s="2129"/>
      <c r="T81" s="2132"/>
      <c r="U81" s="1559"/>
    </row>
    <row r="82" spans="13:27">
      <c r="M82" s="2028" t="s">
        <v>4920</v>
      </c>
      <c r="N82" s="2399">
        <v>16.95</v>
      </c>
      <c r="O82" s="2399">
        <v>12.5</v>
      </c>
      <c r="P82" s="2400">
        <v>0</v>
      </c>
      <c r="Q82" s="2400">
        <v>0</v>
      </c>
      <c r="R82" s="2028">
        <v>4.45</v>
      </c>
      <c r="S82" s="2401">
        <v>10.78</v>
      </c>
      <c r="T82" s="2402">
        <v>45827</v>
      </c>
      <c r="U82" s="1559"/>
    </row>
    <row r="83" spans="13:27">
      <c r="M83" s="2131" t="s">
        <v>4020</v>
      </c>
      <c r="N83" s="2133">
        <v>7.28</v>
      </c>
      <c r="O83" s="2133">
        <v>6.5</v>
      </c>
      <c r="P83" s="2130">
        <v>0</v>
      </c>
      <c r="Q83" s="2130">
        <v>0</v>
      </c>
      <c r="R83" s="2131">
        <v>0.78</v>
      </c>
      <c r="S83" s="2129">
        <v>7.28</v>
      </c>
      <c r="T83" s="2132">
        <v>45512</v>
      </c>
      <c r="U83" s="1559"/>
    </row>
    <row r="84" spans="13:27" ht="15.75">
      <c r="M84" s="2124" t="s">
        <v>2819</v>
      </c>
      <c r="N84" s="2164">
        <v>12.47</v>
      </c>
      <c r="O84" s="2164">
        <v>10.6</v>
      </c>
      <c r="P84" s="2165">
        <v>0</v>
      </c>
      <c r="Q84" s="2165">
        <v>0</v>
      </c>
      <c r="R84" s="2124">
        <v>1.87</v>
      </c>
      <c r="S84" s="2164">
        <v>12.47</v>
      </c>
      <c r="T84" s="2166">
        <v>45209</v>
      </c>
      <c r="U84" s="1711" t="s">
        <v>3377</v>
      </c>
    </row>
    <row r="85" spans="13:27" ht="15.75">
      <c r="M85" s="2124" t="s">
        <v>3376</v>
      </c>
      <c r="N85" s="2164">
        <v>9.73</v>
      </c>
      <c r="O85" s="2164">
        <v>9</v>
      </c>
      <c r="P85" s="2165">
        <v>0</v>
      </c>
      <c r="Q85" s="2165">
        <v>0</v>
      </c>
      <c r="R85" s="2124">
        <v>0.73</v>
      </c>
      <c r="S85" s="2164">
        <v>9.73</v>
      </c>
      <c r="T85" s="2167">
        <v>45215</v>
      </c>
    </row>
    <row r="86" spans="13:27" ht="15.75">
      <c r="M86" s="2510" t="s">
        <v>1346</v>
      </c>
      <c r="N86" s="2511"/>
      <c r="O86" s="2512"/>
    </row>
    <row r="87" spans="13:27" ht="19.5" thickBot="1">
      <c r="M87" s="2507" t="s">
        <v>1347</v>
      </c>
      <c r="N87" s="2508"/>
      <c r="O87" s="2509"/>
    </row>
    <row r="88" spans="13:27" ht="19.5" thickBot="1">
      <c r="U88" s="1560" t="s">
        <v>3064</v>
      </c>
    </row>
    <row r="89" spans="13:27" ht="16.5" thickBot="1">
      <c r="M89" s="2105" t="s">
        <v>3251</v>
      </c>
      <c r="N89" s="1320" t="s">
        <v>1345</v>
      </c>
      <c r="O89" s="1321" t="s">
        <v>635</v>
      </c>
      <c r="P89" s="1322" t="s">
        <v>436</v>
      </c>
      <c r="Q89" s="1322" t="s">
        <v>636</v>
      </c>
      <c r="R89" s="1321" t="s">
        <v>440</v>
      </c>
      <c r="S89" s="1321" t="s">
        <v>438</v>
      </c>
      <c r="T89" s="284" t="s">
        <v>3068</v>
      </c>
      <c r="U89" s="1559" t="s">
        <v>3059</v>
      </c>
    </row>
    <row r="90" spans="13:27" s="37" customFormat="1" ht="19.5" thickBot="1">
      <c r="M90" s="2168" t="s">
        <v>3252</v>
      </c>
      <c r="N90" s="2168">
        <v>5.09</v>
      </c>
      <c r="O90" s="2168">
        <v>4.57</v>
      </c>
      <c r="P90" s="2168">
        <v>0</v>
      </c>
      <c r="Q90" s="2168">
        <v>0</v>
      </c>
      <c r="R90" s="2168">
        <v>175</v>
      </c>
      <c r="S90" s="2168">
        <v>5.09</v>
      </c>
      <c r="T90" s="2169">
        <v>45223</v>
      </c>
      <c r="U90" s="1562"/>
      <c r="V90" s="2171"/>
      <c r="W90" s="2172"/>
      <c r="X90" s="2173"/>
      <c r="Y90" s="280"/>
      <c r="Z90" s="280"/>
      <c r="AA90" s="87"/>
    </row>
    <row r="91" spans="13:27" ht="16.5" thickBot="1">
      <c r="M91" s="2106"/>
      <c r="N91" s="2107"/>
      <c r="O91" s="2108"/>
      <c r="P91" s="2109"/>
      <c r="Q91" s="2109"/>
      <c r="R91" s="2110"/>
      <c r="S91" s="2107"/>
      <c r="T91" s="2111"/>
    </row>
    <row r="92" spans="13:27" ht="19.5" thickBot="1">
      <c r="U92" s="1560" t="s">
        <v>3064</v>
      </c>
    </row>
    <row r="93" spans="13:27" ht="16.5" thickBot="1">
      <c r="M93" s="2105" t="s">
        <v>4399</v>
      </c>
      <c r="N93" s="1320" t="s">
        <v>1345</v>
      </c>
      <c r="O93" s="1321" t="s">
        <v>635</v>
      </c>
      <c r="P93" s="1322" t="s">
        <v>436</v>
      </c>
      <c r="Q93" s="1322" t="s">
        <v>636</v>
      </c>
      <c r="R93" s="1321" t="s">
        <v>440</v>
      </c>
      <c r="S93" s="1321" t="s">
        <v>438</v>
      </c>
      <c r="T93" s="284" t="s">
        <v>3068</v>
      </c>
      <c r="U93" s="2170" t="s">
        <v>3544</v>
      </c>
    </row>
    <row r="94" spans="13:27" ht="19.5" thickBot="1">
      <c r="M94" s="2168" t="s">
        <v>4400</v>
      </c>
      <c r="N94" s="2168">
        <v>0.35</v>
      </c>
      <c r="O94" s="2168">
        <v>0.28999999999999998</v>
      </c>
      <c r="P94" s="2168">
        <v>4</v>
      </c>
      <c r="Q94" s="2168">
        <v>9.75</v>
      </c>
      <c r="R94" s="2168">
        <v>113.19</v>
      </c>
      <c r="S94" s="2168">
        <v>0.35</v>
      </c>
      <c r="T94" s="2169">
        <v>45223</v>
      </c>
      <c r="U94" s="1562"/>
    </row>
    <row r="95" spans="13:27" ht="16.5" thickBot="1">
      <c r="M95" s="2106"/>
      <c r="N95" s="2107"/>
      <c r="O95" s="2108"/>
      <c r="P95" s="2109"/>
      <c r="Q95" s="2109"/>
      <c r="R95" s="2110"/>
      <c r="S95" s="2107"/>
      <c r="T95" s="2111"/>
    </row>
    <row r="96" spans="13:27" ht="19.5" thickBot="1">
      <c r="U96" s="1560" t="s">
        <v>3064</v>
      </c>
    </row>
    <row r="97" spans="13:21" ht="16.5" thickBot="1">
      <c r="M97" s="2105" t="s">
        <v>4505</v>
      </c>
      <c r="N97" s="1320" t="s">
        <v>1345</v>
      </c>
      <c r="O97" s="1321" t="s">
        <v>635</v>
      </c>
      <c r="P97" s="1322" t="s">
        <v>436</v>
      </c>
      <c r="Q97" s="1322" t="s">
        <v>636</v>
      </c>
      <c r="R97" s="1321" t="s">
        <v>440</v>
      </c>
      <c r="S97" s="1321" t="s">
        <v>438</v>
      </c>
      <c r="T97" s="284" t="s">
        <v>3068</v>
      </c>
      <c r="U97" s="1559" t="s">
        <v>4507</v>
      </c>
    </row>
    <row r="98" spans="13:21" ht="19.5" thickBot="1">
      <c r="M98" s="2168" t="s">
        <v>4506</v>
      </c>
      <c r="N98" s="2168">
        <v>2.17</v>
      </c>
      <c r="O98" s="2168">
        <v>1.46</v>
      </c>
      <c r="P98" s="2168">
        <v>4</v>
      </c>
      <c r="Q98" s="2168">
        <v>6.5</v>
      </c>
      <c r="R98" s="2168">
        <v>130.16999999999999</v>
      </c>
      <c r="S98" s="2168">
        <v>662.3</v>
      </c>
      <c r="T98" s="2169">
        <v>45637</v>
      </c>
      <c r="U98" s="1562"/>
    </row>
    <row r="99" spans="13:21" ht="16.5" thickBot="1">
      <c r="M99" s="2106" t="s">
        <v>4508</v>
      </c>
      <c r="N99" s="2493" t="s">
        <v>4509</v>
      </c>
      <c r="O99" s="2494"/>
      <c r="P99" s="2494"/>
      <c r="Q99" s="2494"/>
      <c r="R99" s="2494"/>
      <c r="S99" s="2494"/>
      <c r="T99" s="2495"/>
    </row>
    <row r="100" spans="13:21" ht="19.5" thickBot="1">
      <c r="U100" s="1560" t="s">
        <v>3064</v>
      </c>
    </row>
    <row r="101" spans="13:21" ht="15.75">
      <c r="M101" s="2105" t="s">
        <v>1120</v>
      </c>
      <c r="N101" s="1320" t="s">
        <v>1345</v>
      </c>
      <c r="O101" s="1321" t="s">
        <v>635</v>
      </c>
      <c r="P101" s="1322" t="s">
        <v>436</v>
      </c>
      <c r="Q101" s="1322" t="s">
        <v>636</v>
      </c>
      <c r="R101" s="1321" t="s">
        <v>440</v>
      </c>
      <c r="S101" s="1321" t="s">
        <v>438</v>
      </c>
      <c r="T101" s="284" t="s">
        <v>3068</v>
      </c>
      <c r="U101" s="1559" t="s">
        <v>4507</v>
      </c>
    </row>
    <row r="102" spans="13:21" ht="19.5" thickBot="1">
      <c r="M102" s="2368" t="s">
        <v>4906</v>
      </c>
      <c r="N102" s="730">
        <v>1.52</v>
      </c>
      <c r="O102" s="730">
        <v>1.1499999999999999</v>
      </c>
      <c r="P102" s="2369">
        <v>0.04</v>
      </c>
      <c r="Q102" s="2370">
        <v>9.7500000000000003E-2</v>
      </c>
      <c r="R102" s="730">
        <v>0.11</v>
      </c>
      <c r="S102" s="730">
        <v>1.52</v>
      </c>
      <c r="T102" s="2371">
        <v>46045</v>
      </c>
      <c r="U102" s="1562">
        <v>170.37</v>
      </c>
    </row>
    <row r="103" spans="13:21" ht="15.75">
      <c r="M103" s="2106"/>
      <c r="N103" s="2493" t="s">
        <v>4509</v>
      </c>
      <c r="O103" s="2494"/>
      <c r="P103" s="2494"/>
      <c r="Q103" s="2494"/>
      <c r="R103" s="2494"/>
      <c r="S103" s="2494"/>
      <c r="T103" s="2495"/>
    </row>
    <row r="104" spans="13:21" ht="19.5" thickBot="1"/>
    <row r="105" spans="13:21">
      <c r="M105" s="2279" t="s">
        <v>1324</v>
      </c>
      <c r="N105" s="1320" t="s">
        <v>1345</v>
      </c>
      <c r="O105" s="1321" t="s">
        <v>635</v>
      </c>
      <c r="P105" s="1322" t="s">
        <v>436</v>
      </c>
      <c r="Q105" s="1322" t="s">
        <v>636</v>
      </c>
      <c r="R105" s="1321" t="s">
        <v>440</v>
      </c>
      <c r="S105" s="1321" t="s">
        <v>438</v>
      </c>
      <c r="T105" s="284" t="s">
        <v>3068</v>
      </c>
      <c r="U105" s="2403" t="s">
        <v>3060</v>
      </c>
    </row>
    <row r="106" spans="13:21" ht="19.5" thickBot="1">
      <c r="M106" s="2152" t="s">
        <v>1590</v>
      </c>
      <c r="N106" s="2311">
        <v>2.98</v>
      </c>
      <c r="O106" s="2311">
        <v>2.98</v>
      </c>
      <c r="P106" s="2312">
        <v>12</v>
      </c>
      <c r="Q106" s="2313" t="s">
        <v>5072</v>
      </c>
      <c r="R106" s="2152">
        <v>0</v>
      </c>
      <c r="S106" s="2152">
        <v>2.98</v>
      </c>
      <c r="T106" s="2405">
        <v>45984</v>
      </c>
      <c r="U106" s="2404" t="s">
        <v>3238</v>
      </c>
    </row>
    <row r="107" spans="13:21">
      <c r="M107" s="2152" t="s">
        <v>301</v>
      </c>
      <c r="N107" s="2311">
        <v>2.73</v>
      </c>
      <c r="O107" s="2311">
        <v>2.65</v>
      </c>
      <c r="P107" s="2312">
        <v>12</v>
      </c>
      <c r="Q107" s="2313">
        <v>3.25</v>
      </c>
      <c r="R107" s="2152">
        <v>0</v>
      </c>
      <c r="S107" s="2152">
        <v>2.73</v>
      </c>
      <c r="T107" s="2405">
        <v>45747</v>
      </c>
      <c r="U107" s="2163">
        <v>2.81</v>
      </c>
    </row>
    <row r="108" spans="13:21">
      <c r="M108" s="2152" t="s">
        <v>4911</v>
      </c>
      <c r="N108" s="2311">
        <v>2.77</v>
      </c>
      <c r="O108" s="2311">
        <v>2.77</v>
      </c>
      <c r="P108" s="2312">
        <v>0</v>
      </c>
      <c r="Q108" s="2313">
        <v>0</v>
      </c>
      <c r="R108" s="2152">
        <v>0</v>
      </c>
      <c r="S108" s="2152">
        <v>2.77</v>
      </c>
      <c r="T108" s="2405">
        <v>45805</v>
      </c>
      <c r="U108" s="2163"/>
    </row>
    <row r="109" spans="13:21" ht="19.5" thickBot="1">
      <c r="M109" s="2152" t="s">
        <v>4586</v>
      </c>
      <c r="N109" s="2311">
        <v>2.73</v>
      </c>
      <c r="O109" s="2311">
        <v>2.65</v>
      </c>
      <c r="P109" s="2312">
        <v>12</v>
      </c>
      <c r="Q109" s="2313">
        <v>3.25</v>
      </c>
      <c r="R109" s="2152">
        <v>0</v>
      </c>
      <c r="S109" s="2152">
        <v>2.73</v>
      </c>
      <c r="T109" s="2405">
        <v>45673</v>
      </c>
      <c r="U109" s="2182"/>
    </row>
    <row r="110" spans="13:21">
      <c r="M110" s="2209" t="s">
        <v>395</v>
      </c>
      <c r="N110" s="2210">
        <v>3.45</v>
      </c>
      <c r="O110" s="2210">
        <v>3.35</v>
      </c>
      <c r="P110" s="2211">
        <v>12</v>
      </c>
      <c r="Q110" s="2212">
        <v>3.25</v>
      </c>
      <c r="R110" s="2209">
        <v>0</v>
      </c>
      <c r="S110" s="2209">
        <v>3.45</v>
      </c>
      <c r="T110" s="2406">
        <v>45984</v>
      </c>
    </row>
    <row r="111" spans="13:21">
      <c r="M111" s="2152" t="s">
        <v>303</v>
      </c>
      <c r="N111" s="2311">
        <v>2.63</v>
      </c>
      <c r="O111" s="2311">
        <v>2.63</v>
      </c>
      <c r="P111" s="2312">
        <v>12</v>
      </c>
      <c r="Q111" s="2313" t="s">
        <v>5072</v>
      </c>
      <c r="R111" s="2152">
        <v>0</v>
      </c>
      <c r="S111" s="2152">
        <v>2.63</v>
      </c>
      <c r="T111" s="2405">
        <v>45984</v>
      </c>
    </row>
    <row r="112" spans="13:21" ht="19.5" thickBot="1">
      <c r="M112" s="2407" t="s">
        <v>4674</v>
      </c>
      <c r="N112" s="2408">
        <v>3.77</v>
      </c>
      <c r="O112" s="2408">
        <v>3.44</v>
      </c>
      <c r="P112" s="2409">
        <v>12</v>
      </c>
      <c r="Q112" s="2410">
        <v>9.75</v>
      </c>
      <c r="R112" s="2407">
        <v>0</v>
      </c>
      <c r="S112" s="2407">
        <v>3.77</v>
      </c>
      <c r="T112" s="2411">
        <v>45701</v>
      </c>
    </row>
  </sheetData>
  <mergeCells count="12">
    <mergeCell ref="N103:T103"/>
    <mergeCell ref="N99:T99"/>
    <mergeCell ref="B3:K3"/>
    <mergeCell ref="W20:AC20"/>
    <mergeCell ref="B5:I5"/>
    <mergeCell ref="M19:T19"/>
    <mergeCell ref="M87:O87"/>
    <mergeCell ref="M86:O86"/>
    <mergeCell ref="H42:J42"/>
    <mergeCell ref="H23:J23"/>
    <mergeCell ref="C42:E42"/>
    <mergeCell ref="C44:E44"/>
  </mergeCells>
  <pageMargins left="0.511811024" right="0.511811024" top="0.78740157499999996" bottom="0.78740157499999996" header="0.31496062000000002" footer="0.31496062000000002"/>
  <pageSetup paperSize="9" orientation="portrait" verticalDpi="4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B2:AH97"/>
  <sheetViews>
    <sheetView showGridLines="0" topLeftCell="H52" workbookViewId="0">
      <selection activeCell="I87" sqref="I87"/>
    </sheetView>
  </sheetViews>
  <sheetFormatPr defaultRowHeight="18.75"/>
  <cols>
    <col min="1" max="1" width="6.28515625" customWidth="1"/>
    <col min="2" max="2" width="26" customWidth="1"/>
    <col min="3" max="3" width="20.7109375" customWidth="1"/>
    <col min="4" max="4" width="15.140625" bestFit="1" customWidth="1"/>
    <col min="5" max="5" width="19.42578125" bestFit="1" customWidth="1"/>
    <col min="6" max="6" width="14.85546875" bestFit="1" customWidth="1"/>
    <col min="7" max="7" width="14" bestFit="1" customWidth="1"/>
    <col min="8" max="8" width="15.5703125" bestFit="1" customWidth="1"/>
    <col min="9" max="9" width="15.28515625" bestFit="1" customWidth="1"/>
    <col min="10" max="10" width="17.140625" bestFit="1" customWidth="1"/>
    <col min="11" max="11" width="4.5703125" customWidth="1"/>
    <col min="12" max="12" width="2.140625" customWidth="1"/>
    <col min="13" max="13" width="35" style="169" bestFit="1" customWidth="1"/>
    <col min="14" max="14" width="11.28515625" style="315" bestFit="1" customWidth="1"/>
    <col min="15" max="15" width="9.85546875" bestFit="1" customWidth="1"/>
    <col min="16" max="16" width="9.140625" bestFit="1" customWidth="1"/>
    <col min="17" max="17" width="8" bestFit="1" customWidth="1"/>
    <col min="18" max="18" width="10.28515625" bestFit="1" customWidth="1"/>
    <col min="19" max="19" width="11.85546875" style="87" customWidth="1"/>
    <col min="20" max="20" width="21.140625" style="273" bestFit="1" customWidth="1"/>
    <col min="21" max="21" width="20.5703125" style="306" bestFit="1" customWidth="1"/>
    <col min="22" max="22" width="10.5703125" style="306" customWidth="1"/>
    <col min="23" max="23" width="31.140625" style="938" bestFit="1" customWidth="1"/>
    <col min="24" max="24" width="10.140625" style="271" bestFit="1" customWidth="1"/>
    <col min="25" max="25" width="8.85546875" style="273" customWidth="1"/>
    <col min="26" max="26" width="10.140625" style="273" bestFit="1" customWidth="1"/>
    <col min="27" max="27" width="8.7109375" style="270" customWidth="1"/>
    <col min="28" max="28" width="10.140625" bestFit="1" customWidth="1"/>
    <col min="29" max="29" width="8.140625" bestFit="1" customWidth="1"/>
  </cols>
  <sheetData>
    <row r="2" spans="2:27" ht="19.5" thickBot="1">
      <c r="B2" s="85"/>
      <c r="C2" s="85"/>
      <c r="D2" s="85"/>
      <c r="E2" s="85"/>
      <c r="F2" s="85"/>
      <c r="G2" s="85"/>
      <c r="H2" s="85"/>
      <c r="I2" s="85"/>
    </row>
    <row r="3" spans="2:27" ht="29.25" thickBot="1">
      <c r="B3" s="2496" t="s">
        <v>302</v>
      </c>
      <c r="C3" s="2497"/>
      <c r="D3" s="2497"/>
      <c r="E3" s="2497"/>
      <c r="F3" s="2497"/>
      <c r="G3" s="2497"/>
      <c r="H3" s="2497"/>
      <c r="I3" s="2498"/>
      <c r="S3" s="87" t="s">
        <v>2441</v>
      </c>
    </row>
    <row r="4" spans="2:27" ht="5.25" customHeight="1" thickBot="1">
      <c r="B4" s="86"/>
      <c r="C4" s="86"/>
      <c r="D4" s="79"/>
      <c r="E4" s="79"/>
      <c r="F4" s="79"/>
      <c r="G4" s="79"/>
      <c r="H4" s="79"/>
      <c r="I4" s="79"/>
    </row>
    <row r="5" spans="2:27" ht="9" customHeight="1" thickBot="1">
      <c r="B5" s="2500"/>
      <c r="C5" s="2501"/>
      <c r="D5" s="2501"/>
      <c r="E5" s="2501"/>
      <c r="F5" s="2501"/>
      <c r="G5" s="2502"/>
      <c r="H5" s="2502"/>
      <c r="I5" s="2503"/>
    </row>
    <row r="6" spans="2:27" ht="21">
      <c r="B6" s="252"/>
      <c r="C6" s="253" t="s">
        <v>1650</v>
      </c>
      <c r="D6" s="254" t="s">
        <v>1651</v>
      </c>
      <c r="E6" s="255" t="s">
        <v>1649</v>
      </c>
      <c r="F6" s="256" t="s">
        <v>670</v>
      </c>
      <c r="G6" s="905" t="s">
        <v>306</v>
      </c>
      <c r="H6" s="912" t="s">
        <v>1650</v>
      </c>
      <c r="I6" s="928" t="s">
        <v>7</v>
      </c>
      <c r="J6" s="965" t="s">
        <v>831</v>
      </c>
    </row>
    <row r="7" spans="2:27" ht="21">
      <c r="B7" s="257"/>
      <c r="C7" s="84" t="s">
        <v>297</v>
      </c>
      <c r="D7" s="83" t="s">
        <v>579</v>
      </c>
      <c r="E7" s="82" t="s">
        <v>2932</v>
      </c>
      <c r="F7" s="81" t="s">
        <v>296</v>
      </c>
      <c r="G7" s="906" t="s">
        <v>655</v>
      </c>
      <c r="H7" s="913" t="s">
        <v>649</v>
      </c>
      <c r="I7" s="929" t="s">
        <v>2396</v>
      </c>
      <c r="J7" s="966" t="s">
        <v>1737</v>
      </c>
    </row>
    <row r="8" spans="2:27" ht="21">
      <c r="B8" s="258" t="s">
        <v>295</v>
      </c>
      <c r="C8" s="259">
        <v>105</v>
      </c>
      <c r="D8" s="260">
        <v>85</v>
      </c>
      <c r="E8" s="261">
        <v>105</v>
      </c>
      <c r="F8" s="262">
        <v>110</v>
      </c>
      <c r="G8" s="907">
        <v>75</v>
      </c>
      <c r="H8" s="914">
        <v>105</v>
      </c>
      <c r="I8" s="930">
        <v>45</v>
      </c>
      <c r="J8" s="967">
        <v>105</v>
      </c>
      <c r="M8" s="169" t="s">
        <v>2439</v>
      </c>
    </row>
    <row r="9" spans="2:27" ht="21">
      <c r="B9" s="258" t="s">
        <v>667</v>
      </c>
      <c r="C9" s="259">
        <v>103</v>
      </c>
      <c r="D9" s="260">
        <v>63</v>
      </c>
      <c r="E9" s="261">
        <v>123</v>
      </c>
      <c r="F9" s="262">
        <v>23</v>
      </c>
      <c r="G9" s="907">
        <v>40</v>
      </c>
      <c r="H9" s="914">
        <v>53</v>
      </c>
      <c r="I9" s="930">
        <v>88</v>
      </c>
      <c r="J9" s="967">
        <v>133</v>
      </c>
      <c r="M9" s="169">
        <v>5.88</v>
      </c>
    </row>
    <row r="10" spans="2:27" ht="21">
      <c r="B10" s="258" t="s">
        <v>294</v>
      </c>
      <c r="C10" s="259">
        <v>1</v>
      </c>
      <c r="D10" s="260">
        <v>1</v>
      </c>
      <c r="E10" s="261">
        <v>1</v>
      </c>
      <c r="F10" s="262">
        <v>2</v>
      </c>
      <c r="G10" s="907">
        <v>1</v>
      </c>
      <c r="H10" s="914">
        <v>1</v>
      </c>
      <c r="I10" s="930">
        <v>2</v>
      </c>
      <c r="J10" s="967">
        <v>1</v>
      </c>
      <c r="M10" s="169">
        <v>200</v>
      </c>
    </row>
    <row r="11" spans="2:27" ht="21">
      <c r="B11" s="258" t="s">
        <v>293</v>
      </c>
      <c r="C11" s="896">
        <f t="shared" ref="C11:J11" si="0">C12+(C12*5%)</f>
        <v>3.2024999999999997</v>
      </c>
      <c r="D11" s="897">
        <f t="shared" si="0"/>
        <v>3.0555000000000003</v>
      </c>
      <c r="E11" s="898">
        <f t="shared" si="0"/>
        <v>4.0635000000000003</v>
      </c>
      <c r="F11" s="899">
        <f t="shared" si="0"/>
        <v>5.25</v>
      </c>
      <c r="G11" s="908">
        <f t="shared" si="0"/>
        <v>3.4125000000000001</v>
      </c>
      <c r="H11" s="915">
        <f t="shared" si="0"/>
        <v>2.9715000000000003</v>
      </c>
      <c r="I11" s="931">
        <f t="shared" si="0"/>
        <v>2.8140000000000001</v>
      </c>
      <c r="J11" s="968">
        <f t="shared" si="0"/>
        <v>4.41</v>
      </c>
      <c r="K11" s="144"/>
      <c r="M11" s="169" t="s">
        <v>2440</v>
      </c>
    </row>
    <row r="12" spans="2:27">
      <c r="B12" s="263" t="s">
        <v>1640</v>
      </c>
      <c r="C12" s="1046">
        <v>3.05</v>
      </c>
      <c r="D12" s="1046">
        <v>2.91</v>
      </c>
      <c r="E12" s="1046">
        <v>3.87</v>
      </c>
      <c r="F12" s="1046">
        <v>5</v>
      </c>
      <c r="G12" s="264">
        <v>3.25</v>
      </c>
      <c r="H12" s="916">
        <v>2.83</v>
      </c>
      <c r="I12" s="922">
        <v>2.68</v>
      </c>
      <c r="J12" s="969">
        <v>4.2</v>
      </c>
      <c r="M12" s="169">
        <v>817.4</v>
      </c>
    </row>
    <row r="13" spans="2:27">
      <c r="B13" s="258" t="s">
        <v>292</v>
      </c>
      <c r="C13" s="259">
        <f t="shared" ref="C13:H13" si="1">C9/C10</f>
        <v>103</v>
      </c>
      <c r="D13" s="83">
        <f t="shared" si="1"/>
        <v>63</v>
      </c>
      <c r="E13" s="261">
        <f t="shared" si="1"/>
        <v>123</v>
      </c>
      <c r="F13" s="265">
        <f t="shared" si="1"/>
        <v>11.5</v>
      </c>
      <c r="G13" s="907">
        <f t="shared" si="1"/>
        <v>40</v>
      </c>
      <c r="H13" s="917">
        <f t="shared" si="1"/>
        <v>53</v>
      </c>
      <c r="I13" s="924">
        <f>I9/I10</f>
        <v>44</v>
      </c>
      <c r="J13" s="970">
        <f>J9/J10</f>
        <v>133</v>
      </c>
      <c r="M13" s="169">
        <v>7.78</v>
      </c>
    </row>
    <row r="14" spans="2:27" ht="5.25" customHeight="1">
      <c r="B14" s="263"/>
      <c r="C14" s="263"/>
      <c r="D14" s="266"/>
      <c r="E14" s="267"/>
      <c r="F14" s="266"/>
      <c r="G14" s="268"/>
      <c r="H14" s="918"/>
      <c r="I14" s="923"/>
      <c r="J14" s="971"/>
    </row>
    <row r="15" spans="2:27" ht="19.5" thickBot="1">
      <c r="B15" s="269"/>
      <c r="C15" s="84" t="s">
        <v>291</v>
      </c>
      <c r="D15" s="83" t="s">
        <v>291</v>
      </c>
      <c r="E15" s="82" t="s">
        <v>291</v>
      </c>
      <c r="F15" s="81" t="s">
        <v>291</v>
      </c>
      <c r="G15" s="909" t="s">
        <v>291</v>
      </c>
      <c r="H15" s="919" t="s">
        <v>291</v>
      </c>
      <c r="I15" s="925" t="s">
        <v>290</v>
      </c>
      <c r="J15" s="972" t="s">
        <v>290</v>
      </c>
    </row>
    <row r="16" spans="2:27" s="304" customFormat="1" ht="19.5" thickBot="1">
      <c r="B16" s="299" t="s">
        <v>289</v>
      </c>
      <c r="C16" s="300" t="s">
        <v>288</v>
      </c>
      <c r="D16" s="301" t="s">
        <v>288</v>
      </c>
      <c r="E16" s="302" t="s">
        <v>288</v>
      </c>
      <c r="F16" s="303" t="s">
        <v>288</v>
      </c>
      <c r="G16" s="910" t="s">
        <v>288</v>
      </c>
      <c r="H16" s="920" t="s">
        <v>288</v>
      </c>
      <c r="I16" s="926" t="s">
        <v>288</v>
      </c>
      <c r="J16" s="973" t="s">
        <v>288</v>
      </c>
      <c r="M16" s="169"/>
      <c r="N16" s="315"/>
      <c r="S16" s="305"/>
      <c r="T16" s="306"/>
      <c r="U16" s="306"/>
      <c r="V16" s="306"/>
      <c r="W16" s="938"/>
      <c r="X16" s="307"/>
      <c r="Y16" s="306"/>
      <c r="Z16" s="306"/>
      <c r="AA16" s="308"/>
    </row>
    <row r="17" spans="2:30" ht="24" thickBot="1">
      <c r="B17" s="900">
        <v>1000</v>
      </c>
      <c r="C17" s="901">
        <f t="shared" ref="C17:H17" si="2">((C13*(C8/1000)*C11))</f>
        <v>34.635037499999996</v>
      </c>
      <c r="D17" s="902">
        <f t="shared" si="2"/>
        <v>16.362202500000002</v>
      </c>
      <c r="E17" s="903">
        <f t="shared" si="2"/>
        <v>52.480102500000001</v>
      </c>
      <c r="F17" s="904">
        <f t="shared" si="2"/>
        <v>6.6412499999999994</v>
      </c>
      <c r="G17" s="911">
        <f t="shared" si="2"/>
        <v>10.237500000000001</v>
      </c>
      <c r="H17" s="921">
        <f t="shared" si="2"/>
        <v>16.5363975</v>
      </c>
      <c r="I17" s="927">
        <f>((I13*(I8/1000)*I11))</f>
        <v>5.57172</v>
      </c>
      <c r="J17" s="974">
        <f>((J13*(J8/1000)*J11))</f>
        <v>61.585650000000001</v>
      </c>
    </row>
    <row r="18" spans="2:30" ht="8.25" customHeight="1" thickBot="1">
      <c r="M18" s="87"/>
      <c r="N18" s="316"/>
      <c r="O18" s="273"/>
      <c r="P18" s="271"/>
      <c r="Q18" s="271"/>
      <c r="R18" s="273"/>
      <c r="S18" s="280"/>
      <c r="T18" s="270"/>
      <c r="U18" s="304"/>
      <c r="V18" s="304"/>
      <c r="W18" s="39"/>
      <c r="X18"/>
      <c r="Y18" s="285"/>
      <c r="Z18"/>
      <c r="AA18"/>
    </row>
    <row r="19" spans="2:30" ht="19.5" customHeight="1" thickBot="1">
      <c r="C19">
        <v>3.05</v>
      </c>
      <c r="M19" s="2518" t="s">
        <v>287</v>
      </c>
      <c r="N19" s="2519"/>
      <c r="O19" s="2519"/>
      <c r="P19" s="2519"/>
      <c r="Q19" s="2519"/>
      <c r="R19" s="2519"/>
      <c r="S19" s="2519"/>
      <c r="T19" s="2520"/>
      <c r="U19" s="304"/>
      <c r="V19" s="304"/>
      <c r="W19" s="298" t="s">
        <v>657</v>
      </c>
      <c r="X19" s="941" t="s">
        <v>658</v>
      </c>
      <c r="Y19" s="941" t="s">
        <v>438</v>
      </c>
      <c r="Z19" s="941" t="s">
        <v>658</v>
      </c>
      <c r="AA19" s="941" t="s">
        <v>438</v>
      </c>
      <c r="AB19" s="941" t="s">
        <v>658</v>
      </c>
      <c r="AC19" s="942" t="s">
        <v>438</v>
      </c>
    </row>
    <row r="20" spans="2:30" ht="19.5" customHeight="1" thickBot="1">
      <c r="M20" s="932" t="s">
        <v>435</v>
      </c>
      <c r="N20" s="733" t="s">
        <v>1345</v>
      </c>
      <c r="O20" s="282" t="s">
        <v>635</v>
      </c>
      <c r="P20" s="283" t="s">
        <v>436</v>
      </c>
      <c r="Q20" s="283" t="s">
        <v>636</v>
      </c>
      <c r="R20" s="282" t="s">
        <v>440</v>
      </c>
      <c r="S20" s="282" t="s">
        <v>438</v>
      </c>
      <c r="T20" s="284" t="s">
        <v>653</v>
      </c>
      <c r="U20" s="1561" t="s">
        <v>3062</v>
      </c>
      <c r="V20" s="1567"/>
      <c r="W20" s="2521" t="s">
        <v>1711</v>
      </c>
      <c r="X20" s="2522"/>
      <c r="Y20" s="2523"/>
      <c r="Z20" s="2522"/>
      <c r="AA20" s="2523"/>
      <c r="AB20" s="2522"/>
      <c r="AC20" s="2524"/>
      <c r="AD20">
        <v>60</v>
      </c>
    </row>
    <row r="21" spans="2:30" ht="16.5" thickBot="1">
      <c r="H21" t="s">
        <v>2931</v>
      </c>
      <c r="M21" s="933" t="s">
        <v>659</v>
      </c>
      <c r="N21" s="1339">
        <v>3.05</v>
      </c>
      <c r="O21" s="715">
        <v>2.95</v>
      </c>
      <c r="P21" s="1138">
        <v>0</v>
      </c>
      <c r="Q21" s="1139">
        <v>3.2500000000000001E-2</v>
      </c>
      <c r="R21" s="715">
        <v>0</v>
      </c>
      <c r="S21" s="715">
        <f>(O21*P21)+(O21*Q21)+O21</f>
        <v>3.0458750000000001</v>
      </c>
      <c r="T21" s="1140">
        <v>44932</v>
      </c>
      <c r="U21" s="1563" t="s">
        <v>3063</v>
      </c>
      <c r="V21" s="1564"/>
      <c r="W21" s="939" t="s">
        <v>1352</v>
      </c>
      <c r="X21" s="3">
        <v>105</v>
      </c>
      <c r="Y21" s="735">
        <f>(X21*N21+80)/X21</f>
        <v>3.8119047619047617</v>
      </c>
      <c r="Z21" s="1549">
        <v>125</v>
      </c>
      <c r="AA21" s="735">
        <f>(Z21*N21+80)/Z21</f>
        <v>3.69</v>
      </c>
      <c r="AB21" s="1549">
        <v>110</v>
      </c>
      <c r="AC21" s="735">
        <f>(AB21*N21+80)/AB21</f>
        <v>3.7772727272727273</v>
      </c>
      <c r="AD21" t="s">
        <v>1699</v>
      </c>
    </row>
    <row r="22" spans="2:30" ht="15.75">
      <c r="H22" s="1133"/>
      <c r="M22" s="933" t="s">
        <v>286</v>
      </c>
      <c r="N22" s="1339">
        <v>2.91</v>
      </c>
      <c r="O22" s="715">
        <v>2.82</v>
      </c>
      <c r="P22" s="1138">
        <v>0</v>
      </c>
      <c r="Q22" s="1139">
        <v>3.2500000000000001E-2</v>
      </c>
      <c r="R22" s="715">
        <v>0</v>
      </c>
      <c r="S22" s="715">
        <v>2.91</v>
      </c>
      <c r="T22" s="1140">
        <v>44932</v>
      </c>
      <c r="U22" s="304"/>
      <c r="V22" s="304"/>
      <c r="W22" s="939" t="s">
        <v>1351</v>
      </c>
      <c r="X22" s="3">
        <v>105</v>
      </c>
      <c r="Y22" s="410">
        <f>(X22*N22+80)/X22</f>
        <v>3.671904761904762</v>
      </c>
      <c r="Z22" s="1549">
        <v>125</v>
      </c>
      <c r="AA22" s="410">
        <f>(Z22*N22+80)/Z22</f>
        <v>3.55</v>
      </c>
      <c r="AB22" s="1549">
        <v>110</v>
      </c>
      <c r="AC22" s="410">
        <f>(AB22*N22+80)/AB22</f>
        <v>3.6372727272727277</v>
      </c>
    </row>
    <row r="23" spans="2:30" ht="15.75">
      <c r="C23" s="1411" t="s">
        <v>1750</v>
      </c>
      <c r="H23" s="1133"/>
      <c r="I23" s="1133"/>
      <c r="M23" s="1310" t="s">
        <v>1806</v>
      </c>
      <c r="N23" s="1297">
        <v>5.29</v>
      </c>
      <c r="O23" s="1301">
        <v>4.8899999999999997</v>
      </c>
      <c r="P23" s="1302">
        <v>0</v>
      </c>
      <c r="Q23" s="1302">
        <v>0.05</v>
      </c>
      <c r="R23" s="1301">
        <v>151.01</v>
      </c>
      <c r="S23" s="1298">
        <f>(O23*P23)+(O23*Q23)+O23+0.1511</f>
        <v>5.2856000000000005</v>
      </c>
      <c r="T23" s="1318">
        <v>44510</v>
      </c>
      <c r="U23" s="304" t="s">
        <v>1807</v>
      </c>
      <c r="V23" s="304"/>
      <c r="W23" s="939" t="s">
        <v>1350</v>
      </c>
      <c r="X23" s="3">
        <v>105</v>
      </c>
      <c r="Y23" s="410">
        <f>(X23*N24+80)/X23</f>
        <v>5.8619047619047615</v>
      </c>
      <c r="Z23" s="1549">
        <v>125</v>
      </c>
      <c r="AA23" s="410">
        <f>(Z23*N24+80)/Z23</f>
        <v>5.74</v>
      </c>
      <c r="AB23" s="1549">
        <v>110</v>
      </c>
      <c r="AC23" s="410">
        <f>(AB23*N24+80)/AB23</f>
        <v>5.8272727272727272</v>
      </c>
    </row>
    <row r="24" spans="2:30">
      <c r="C24" s="5" t="s">
        <v>1751</v>
      </c>
      <c r="D24" s="5"/>
      <c r="J24">
        <v>18.36</v>
      </c>
      <c r="M24" s="987" t="s">
        <v>418</v>
      </c>
      <c r="N24" s="988">
        <v>5.0999999999999996</v>
      </c>
      <c r="O24" s="729">
        <v>5.64</v>
      </c>
      <c r="P24" s="1141">
        <v>0</v>
      </c>
      <c r="Q24" s="1142">
        <v>9.7500000000000003E-2</v>
      </c>
      <c r="R24" s="729">
        <v>0</v>
      </c>
      <c r="S24" s="729">
        <v>6.19</v>
      </c>
      <c r="T24" s="1143">
        <v>44832</v>
      </c>
      <c r="U24" s="304"/>
      <c r="V24" s="304"/>
      <c r="W24" s="939" t="s">
        <v>254</v>
      </c>
      <c r="X24" s="3">
        <v>105</v>
      </c>
      <c r="Y24" s="410">
        <f>(X24*N27+80)/X24</f>
        <v>7.4319047619047618</v>
      </c>
      <c r="Z24" s="1549">
        <v>125</v>
      </c>
      <c r="AA24" s="410">
        <f>(Z24*N27+80)/Z24</f>
        <v>7.31</v>
      </c>
      <c r="AB24" s="1549">
        <v>110</v>
      </c>
      <c r="AC24" s="410">
        <f>(AB24*N27+80)/AB24</f>
        <v>7.3972727272727274</v>
      </c>
    </row>
    <row r="25" spans="2:30">
      <c r="J25">
        <v>11.48</v>
      </c>
      <c r="M25" s="987" t="s">
        <v>2432</v>
      </c>
      <c r="N25" s="988">
        <v>4.67</v>
      </c>
      <c r="O25" s="729">
        <v>4.53</v>
      </c>
      <c r="P25" s="1141">
        <v>0</v>
      </c>
      <c r="Q25" s="1142">
        <v>3.2500000000000001E-2</v>
      </c>
      <c r="R25" s="729">
        <v>0</v>
      </c>
      <c r="S25" s="729">
        <v>4.67</v>
      </c>
      <c r="T25" s="1143">
        <v>44845</v>
      </c>
      <c r="U25" s="304"/>
      <c r="V25" s="304"/>
      <c r="W25" s="939" t="s">
        <v>2890</v>
      </c>
      <c r="X25" s="3">
        <v>85</v>
      </c>
      <c r="Y25" s="410">
        <f>(X25*N24+80)/X25</f>
        <v>6.0411764705882351</v>
      </c>
      <c r="Z25" s="1549"/>
      <c r="AA25" s="410"/>
      <c r="AB25" s="1549"/>
      <c r="AC25" s="410"/>
    </row>
    <row r="26" spans="2:30" ht="15.75">
      <c r="C26" s="1411" t="s">
        <v>1752</v>
      </c>
      <c r="M26" s="1296" t="s">
        <v>2241</v>
      </c>
      <c r="N26" s="1297">
        <v>6.27</v>
      </c>
      <c r="O26" s="1298">
        <v>5.72</v>
      </c>
      <c r="P26" s="1299">
        <v>0</v>
      </c>
      <c r="Q26" s="1299">
        <v>9.7500000000000003E-2</v>
      </c>
      <c r="R26" s="1298">
        <v>0</v>
      </c>
      <c r="S26" s="1298">
        <v>6.27</v>
      </c>
      <c r="T26" s="1300">
        <v>44760</v>
      </c>
      <c r="U26" s="304" t="s">
        <v>2242</v>
      </c>
      <c r="V26" s="304"/>
      <c r="W26" s="939" t="s">
        <v>2827</v>
      </c>
      <c r="X26" s="3">
        <v>105</v>
      </c>
      <c r="Y26" s="410">
        <f>(X26*N40+80)/X26</f>
        <v>5.4219047619047611</v>
      </c>
      <c r="Z26" s="1549">
        <v>125</v>
      </c>
      <c r="AA26" s="410">
        <f>(Z26*N23+80)/Z26</f>
        <v>5.93</v>
      </c>
      <c r="AB26" s="1549">
        <v>110</v>
      </c>
      <c r="AC26" s="410">
        <f>(AB26*N23+80)/AB26</f>
        <v>6.0172727272727267</v>
      </c>
    </row>
    <row r="27" spans="2:30" ht="16.5" thickBot="1">
      <c r="C27" s="2525" t="s">
        <v>2575</v>
      </c>
      <c r="D27" s="2526"/>
      <c r="M27" s="1296" t="s">
        <v>651</v>
      </c>
      <c r="N27" s="1297">
        <v>6.67</v>
      </c>
      <c r="O27" s="1301">
        <v>5.8</v>
      </c>
      <c r="P27" s="1302">
        <v>0</v>
      </c>
      <c r="Q27" s="1302">
        <v>0.15</v>
      </c>
      <c r="R27" s="1301">
        <v>0</v>
      </c>
      <c r="S27" s="1298">
        <v>5.8</v>
      </c>
      <c r="T27" s="1303" t="s">
        <v>2357</v>
      </c>
      <c r="U27" s="943">
        <v>44172</v>
      </c>
      <c r="V27" s="943"/>
      <c r="W27" s="939" t="s">
        <v>1348</v>
      </c>
      <c r="X27" s="3">
        <v>105</v>
      </c>
      <c r="Y27" s="410">
        <f>(X27*N43+80)/X27</f>
        <v>3.441904761904762</v>
      </c>
      <c r="Z27" s="1549">
        <v>125</v>
      </c>
      <c r="AA27" s="411">
        <f>(Z27*N43+80)/Z27</f>
        <v>3.32</v>
      </c>
      <c r="AB27" s="1549">
        <v>110</v>
      </c>
      <c r="AC27" s="411">
        <f>(AB27*N43+80)/AB27</f>
        <v>3.4072727272727272</v>
      </c>
    </row>
    <row r="28" spans="2:30" ht="16.5" thickBot="1">
      <c r="D28" s="1417"/>
      <c r="E28" s="1418" t="s">
        <v>2720</v>
      </c>
      <c r="F28" t="s">
        <v>2179</v>
      </c>
      <c r="G28" t="s">
        <v>2721</v>
      </c>
      <c r="H28">
        <v>27.91</v>
      </c>
      <c r="M28" s="1414" t="s">
        <v>2309</v>
      </c>
      <c r="N28" s="1297">
        <v>4.4000000000000004</v>
      </c>
      <c r="O28" s="1301">
        <v>3.69</v>
      </c>
      <c r="P28" s="1302">
        <v>0</v>
      </c>
      <c r="Q28" s="1302">
        <v>3.2500000000000001E-2</v>
      </c>
      <c r="R28" s="1301">
        <v>593.54999999999995</v>
      </c>
      <c r="S28" s="1298">
        <v>3.8</v>
      </c>
      <c r="T28" s="1303" t="s">
        <v>1567</v>
      </c>
      <c r="U28" s="943"/>
      <c r="V28" s="943"/>
      <c r="W28" s="1186" t="s">
        <v>338</v>
      </c>
      <c r="X28" s="1187">
        <v>105</v>
      </c>
      <c r="Y28" s="410">
        <f>(X28*N60+100)/X28</f>
        <v>5.9523809523809526</v>
      </c>
      <c r="Z28" s="1550"/>
      <c r="AA28" s="411"/>
      <c r="AB28" s="1550"/>
      <c r="AC28" s="411"/>
    </row>
    <row r="29" spans="2:30" ht="29.25" thickBot="1">
      <c r="D29" s="146" t="s">
        <v>2719</v>
      </c>
      <c r="E29" s="1438">
        <v>34.64</v>
      </c>
      <c r="F29" s="1438">
        <v>40.770000000000003</v>
      </c>
      <c r="G29" s="1438">
        <v>7.7</v>
      </c>
      <c r="H29" s="1412">
        <v>8.3000000000000007</v>
      </c>
      <c r="I29" s="1412"/>
      <c r="J29" s="1412"/>
      <c r="K29" s="1412"/>
      <c r="L29" s="1412"/>
      <c r="M29" s="1416" t="s">
        <v>581</v>
      </c>
      <c r="N29" s="1413">
        <v>2.99</v>
      </c>
      <c r="O29" s="1301">
        <v>2.85</v>
      </c>
      <c r="P29" s="1302">
        <v>0</v>
      </c>
      <c r="Q29" s="1306">
        <v>0.05</v>
      </c>
      <c r="R29" s="1307">
        <v>0</v>
      </c>
      <c r="S29" s="1308">
        <f>(O29*P29)+(O29*Q29)+O29</f>
        <v>2.9925000000000002</v>
      </c>
      <c r="T29" s="1309" t="s">
        <v>475</v>
      </c>
      <c r="U29" s="304"/>
      <c r="V29" s="304"/>
      <c r="W29" s="940" t="s">
        <v>1349</v>
      </c>
      <c r="X29" s="409">
        <v>105</v>
      </c>
      <c r="Y29" s="411">
        <f>(X29*N44+80)/X29</f>
        <v>4.9519047619047623</v>
      </c>
      <c r="Z29" s="736">
        <v>125</v>
      </c>
      <c r="AA29" s="411">
        <f>(Z29*N44+80)/Z29</f>
        <v>4.83</v>
      </c>
      <c r="AB29" s="736">
        <v>110</v>
      </c>
      <c r="AC29" s="411">
        <f>(AB29*N44+100)/AB29</f>
        <v>5.0990909090909096</v>
      </c>
    </row>
    <row r="30" spans="2:30" ht="19.5" thickBot="1">
      <c r="C30" s="1133">
        <v>1.8</v>
      </c>
      <c r="D30" s="1451">
        <v>1000</v>
      </c>
      <c r="E30" s="528">
        <f>E29*180%+E29</f>
        <v>96.992000000000004</v>
      </c>
      <c r="F30" s="528">
        <f>F29*150%+F29</f>
        <v>101.92500000000001</v>
      </c>
      <c r="G30" s="528">
        <f>G29*100%+G29</f>
        <v>15.4</v>
      </c>
      <c r="H30">
        <v>36.21</v>
      </c>
      <c r="M30" s="1415" t="s">
        <v>2471</v>
      </c>
      <c r="N30" s="722">
        <v>7.28</v>
      </c>
      <c r="O30" s="715">
        <v>7.05</v>
      </c>
      <c r="P30" s="715">
        <v>0</v>
      </c>
      <c r="Q30" s="715">
        <v>3.25</v>
      </c>
      <c r="R30" s="715">
        <v>0</v>
      </c>
      <c r="S30" s="722">
        <v>7.28</v>
      </c>
      <c r="T30" s="1144">
        <v>44762</v>
      </c>
      <c r="U30" s="304"/>
      <c r="V30" s="304"/>
      <c r="W30" s="1492" t="s">
        <v>2891</v>
      </c>
      <c r="X30" s="1493">
        <v>72</v>
      </c>
      <c r="Y30" s="411">
        <f>(X30*N33+80)/X30</f>
        <v>7.0111111111111111</v>
      </c>
      <c r="Z30"/>
      <c r="AA30"/>
    </row>
    <row r="31" spans="2:30" ht="19.5" thickBot="1">
      <c r="C31" s="1133">
        <v>-0.02</v>
      </c>
      <c r="D31" s="1451">
        <v>5000</v>
      </c>
      <c r="E31" s="176">
        <f>(E30-(E30*2%))</f>
        <v>95.052160000000001</v>
      </c>
      <c r="F31" s="176">
        <f>(F30-(F30*2%))</f>
        <v>99.886500000000012</v>
      </c>
      <c r="G31" s="176">
        <f>(G30-(G30*2%))</f>
        <v>15.092000000000001</v>
      </c>
      <c r="M31" s="934" t="s">
        <v>2472</v>
      </c>
      <c r="N31" s="722">
        <v>13.05</v>
      </c>
      <c r="O31" s="715">
        <v>9.6</v>
      </c>
      <c r="P31" s="715">
        <v>12</v>
      </c>
      <c r="Q31" s="715">
        <v>0</v>
      </c>
      <c r="R31" s="715">
        <v>181.63</v>
      </c>
      <c r="S31" s="722">
        <v>13.05</v>
      </c>
      <c r="T31" s="1144">
        <v>44855</v>
      </c>
      <c r="U31" s="304"/>
      <c r="V31" s="304"/>
      <c r="W31" s="1492" t="s">
        <v>2971</v>
      </c>
      <c r="X31" s="1493">
        <v>95</v>
      </c>
      <c r="Y31" s="411">
        <f>(N50*X31+80)/X31</f>
        <v>2.8821052631578947</v>
      </c>
      <c r="Z31"/>
      <c r="AA31"/>
    </row>
    <row r="32" spans="2:30" s="15" customFormat="1" ht="19.5" thickBot="1">
      <c r="C32" s="1410"/>
      <c r="D32" s="1488"/>
      <c r="E32" s="1489"/>
      <c r="F32" s="1489"/>
      <c r="G32" s="1489"/>
      <c r="M32" s="186" t="s">
        <v>2890</v>
      </c>
      <c r="N32" s="1490">
        <v>4.78</v>
      </c>
      <c r="O32" s="1483"/>
      <c r="P32" s="1483"/>
      <c r="Q32" s="1483"/>
      <c r="R32" s="1483"/>
      <c r="S32" s="1490"/>
      <c r="T32" s="1491"/>
      <c r="U32" s="1000"/>
      <c r="V32" s="1000"/>
      <c r="W32" s="38"/>
      <c r="Y32" s="1001"/>
    </row>
    <row r="33" spans="2:27" s="15" customFormat="1" ht="16.5" thickBot="1">
      <c r="C33" s="1410">
        <v>-0.03</v>
      </c>
      <c r="D33" s="1451">
        <v>10000</v>
      </c>
      <c r="E33" s="176">
        <f>(E30-(E30*3%))</f>
        <v>94.082239999999999</v>
      </c>
      <c r="F33" s="176">
        <f>(F30-(F30*3%))</f>
        <v>98.867250000000013</v>
      </c>
      <c r="G33" s="176">
        <f>(G30-(G30*3%))</f>
        <v>14.938000000000001</v>
      </c>
      <c r="M33" s="1310" t="s">
        <v>2891</v>
      </c>
      <c r="N33" s="1297">
        <v>5.9</v>
      </c>
      <c r="O33" s="1301"/>
      <c r="P33" s="1302"/>
      <c r="Q33" s="1302"/>
      <c r="R33" s="1301"/>
      <c r="S33" s="1298"/>
      <c r="T33" s="1311"/>
      <c r="U33" s="1000"/>
      <c r="V33" s="1000"/>
      <c r="W33" s="38"/>
      <c r="Y33" s="1001"/>
    </row>
    <row r="34" spans="2:27" ht="16.5" thickBot="1">
      <c r="C34" s="1133">
        <v>-0.04</v>
      </c>
      <c r="D34" s="1451">
        <v>15000</v>
      </c>
      <c r="E34" s="176">
        <f>(E30-(E30*4%))</f>
        <v>93.112320000000011</v>
      </c>
      <c r="F34" s="176">
        <f>(F30-(F30*4%))</f>
        <v>97.848000000000013</v>
      </c>
      <c r="G34" s="176">
        <f>(G30-(G30*4%))</f>
        <v>14.784000000000001</v>
      </c>
      <c r="M34" s="1304" t="s">
        <v>637</v>
      </c>
      <c r="N34" s="1305">
        <v>35.5</v>
      </c>
      <c r="O34" s="1301"/>
      <c r="P34" s="1302"/>
      <c r="Q34" s="1306"/>
      <c r="R34" s="1307"/>
      <c r="S34" s="1308">
        <f>(O34*P34)+(O34*Q34)+O34</f>
        <v>0</v>
      </c>
      <c r="T34" s="1309"/>
      <c r="U34" s="304"/>
      <c r="V34" s="304"/>
      <c r="W34" s="955" t="s">
        <v>1722</v>
      </c>
      <c r="X34" s="2">
        <v>110</v>
      </c>
      <c r="Y34" s="411">
        <f>(X34*N47+80)/X34</f>
        <v>3.9772727272727271</v>
      </c>
      <c r="Z34" s="734" t="s">
        <v>1239</v>
      </c>
      <c r="AA34"/>
    </row>
    <row r="35" spans="2:27" ht="16.5" thickBot="1">
      <c r="B35">
        <v>21.18</v>
      </c>
      <c r="C35" s="1133">
        <v>-0.05</v>
      </c>
      <c r="D35" s="1451">
        <v>20000</v>
      </c>
      <c r="E35" s="176">
        <f>(E30-(E30*5%))</f>
        <v>92.142400000000009</v>
      </c>
      <c r="F35" s="176">
        <f>(F30-(F30*5%))</f>
        <v>96.828750000000014</v>
      </c>
      <c r="G35" s="176">
        <f>(G30-(G30*5%))</f>
        <v>14.63</v>
      </c>
      <c r="M35" s="1296" t="s">
        <v>943</v>
      </c>
      <c r="N35" s="1297">
        <v>3.06</v>
      </c>
      <c r="O35" s="1301">
        <v>2.76</v>
      </c>
      <c r="P35" s="1302">
        <v>0.12</v>
      </c>
      <c r="Q35" s="1302">
        <v>0.05</v>
      </c>
      <c r="R35" s="1301">
        <v>0</v>
      </c>
      <c r="S35" s="1298">
        <v>3.0640000000000001</v>
      </c>
      <c r="T35" s="1311" t="s">
        <v>1567</v>
      </c>
      <c r="U35" s="943">
        <v>44203</v>
      </c>
      <c r="V35" s="943"/>
      <c r="W35" s="955"/>
      <c r="X35" s="2"/>
      <c r="Y35" s="411"/>
      <c r="Z35"/>
      <c r="AA35"/>
    </row>
    <row r="36" spans="2:27" ht="15">
      <c r="C36" s="1133">
        <v>0.1</v>
      </c>
      <c r="D36" s="1451">
        <v>50000</v>
      </c>
      <c r="E36" s="176">
        <f>(E30-(E30*10%))</f>
        <v>87.2928</v>
      </c>
      <c r="F36" s="176">
        <f>(F30-(F30*8%))</f>
        <v>93.771000000000015</v>
      </c>
      <c r="G36" s="176">
        <f>(G30-(G30*7%))</f>
        <v>14.322000000000001</v>
      </c>
      <c r="M36" s="1304" t="s">
        <v>638</v>
      </c>
      <c r="N36" s="1305">
        <v>3.6</v>
      </c>
      <c r="O36" s="1307"/>
      <c r="P36" s="1302"/>
      <c r="Q36" s="1306"/>
      <c r="R36" s="1307"/>
      <c r="S36" s="1308">
        <f>(O36*P36)+(O36*Q36)+O36</f>
        <v>0</v>
      </c>
      <c r="T36" s="1309"/>
      <c r="U36" s="304"/>
      <c r="V36" s="304"/>
      <c r="W36" s="39"/>
      <c r="X36"/>
      <c r="Y36" s="285"/>
      <c r="Z36"/>
      <c r="AA36"/>
    </row>
    <row r="37" spans="2:27" ht="15.75" thickBot="1">
      <c r="C37" s="1133">
        <v>0.15</v>
      </c>
      <c r="D37" s="1451">
        <v>100000</v>
      </c>
      <c r="E37" s="176">
        <f>(E30-(E30*15%))</f>
        <v>82.443200000000004</v>
      </c>
      <c r="F37" s="176">
        <f>(F30-(F30*12%))</f>
        <v>89.694000000000017</v>
      </c>
      <c r="G37" s="176">
        <f>(G30-(G30*10%))</f>
        <v>13.86</v>
      </c>
      <c r="M37" s="1312" t="s">
        <v>639</v>
      </c>
      <c r="N37" s="1313">
        <v>2.9</v>
      </c>
      <c r="O37" s="1314">
        <v>2.76</v>
      </c>
      <c r="P37" s="1315">
        <v>0</v>
      </c>
      <c r="Q37" s="1316">
        <v>0.05</v>
      </c>
      <c r="R37" s="1314">
        <v>0</v>
      </c>
      <c r="S37" s="1308">
        <f>(O37*P37)+(O37*Q37)+O37</f>
        <v>2.8979999999999997</v>
      </c>
      <c r="T37" s="1317"/>
      <c r="U37" s="304"/>
      <c r="V37" s="304"/>
      <c r="W37" s="39"/>
      <c r="X37"/>
      <c r="Y37" s="285"/>
      <c r="Z37"/>
      <c r="AA37"/>
    </row>
    <row r="38" spans="2:27" ht="15.75" thickBot="1">
      <c r="C38" s="1133">
        <v>0.2</v>
      </c>
      <c r="D38" s="1451">
        <v>200000</v>
      </c>
      <c r="E38" s="176">
        <f>(E30-(E30*20%))</f>
        <v>77.593600000000009</v>
      </c>
      <c r="F38" s="176">
        <f>(F30-(F30*15%))</f>
        <v>86.636250000000018</v>
      </c>
      <c r="G38" s="176">
        <f>(G30-(G30*15%))</f>
        <v>13.09</v>
      </c>
      <c r="M38" s="1332"/>
      <c r="N38" s="1333"/>
      <c r="O38" s="1334"/>
      <c r="P38" s="1335"/>
      <c r="Q38" s="1336"/>
      <c r="R38" s="1334"/>
      <c r="S38" s="1337"/>
      <c r="T38" s="1338"/>
      <c r="U38" s="304"/>
      <c r="V38" s="304"/>
      <c r="W38" s="39"/>
      <c r="X38"/>
      <c r="Y38" s="285"/>
      <c r="Z38"/>
      <c r="AA38"/>
    </row>
    <row r="39" spans="2:27">
      <c r="C39" s="1133">
        <v>0.25</v>
      </c>
      <c r="D39" s="1451">
        <v>300000</v>
      </c>
      <c r="E39" s="176">
        <f>(E30-(E30*25%))</f>
        <v>72.744</v>
      </c>
      <c r="F39" s="176">
        <f>(F30-(F30*20%))</f>
        <v>81.540000000000006</v>
      </c>
      <c r="G39" s="176">
        <f>(G30-(G30*20%))</f>
        <v>12.32</v>
      </c>
      <c r="M39" s="937" t="s">
        <v>649</v>
      </c>
      <c r="N39" s="733" t="s">
        <v>1345</v>
      </c>
      <c r="O39" s="282" t="s">
        <v>635</v>
      </c>
      <c r="P39" s="283" t="s">
        <v>436</v>
      </c>
      <c r="Q39" s="283" t="s">
        <v>636</v>
      </c>
      <c r="R39" s="282" t="s">
        <v>440</v>
      </c>
      <c r="S39" s="282" t="s">
        <v>438</v>
      </c>
      <c r="T39" s="284" t="s">
        <v>653</v>
      </c>
      <c r="U39" s="304"/>
      <c r="V39" s="304"/>
      <c r="W39" s="39"/>
      <c r="X39"/>
      <c r="Y39" s="285"/>
      <c r="Z39"/>
      <c r="AA39"/>
    </row>
    <row r="40" spans="2:27">
      <c r="D40" s="1504">
        <v>500000</v>
      </c>
      <c r="E40" s="176">
        <f>(E30-(E30*28%))</f>
        <v>69.834239999999994</v>
      </c>
      <c r="F40" s="176">
        <f>(F30-(F30*25%))</f>
        <v>76.443750000000009</v>
      </c>
      <c r="G40" s="176">
        <f>(G31-(G31*20%))</f>
        <v>12.073600000000001</v>
      </c>
      <c r="M40" s="933" t="s">
        <v>650</v>
      </c>
      <c r="N40" s="730">
        <v>4.66</v>
      </c>
      <c r="O40" s="715">
        <v>4.01</v>
      </c>
      <c r="P40" s="1138">
        <v>0.04</v>
      </c>
      <c r="Q40" s="1139">
        <v>3.2500000000000001E-2</v>
      </c>
      <c r="R40" s="715">
        <v>0</v>
      </c>
      <c r="S40" s="715">
        <v>4.66</v>
      </c>
      <c r="T40" s="1140">
        <v>44960</v>
      </c>
      <c r="U40" s="304"/>
      <c r="V40" s="304"/>
      <c r="W40" s="39"/>
      <c r="X40"/>
      <c r="Y40" s="285"/>
      <c r="Z40"/>
      <c r="AA40"/>
    </row>
    <row r="41" spans="2:27">
      <c r="M41" s="1481" t="s">
        <v>1568</v>
      </c>
      <c r="N41" s="1482">
        <v>3.39</v>
      </c>
      <c r="O41" s="1483">
        <v>3.28</v>
      </c>
      <c r="P41" s="1484">
        <v>0.12</v>
      </c>
      <c r="Q41" s="1484">
        <v>3.2500000000000001E-2</v>
      </c>
      <c r="R41" s="1483">
        <v>0</v>
      </c>
      <c r="S41" s="1483">
        <v>3.39</v>
      </c>
      <c r="T41" s="1485">
        <v>44701</v>
      </c>
      <c r="U41" s="304"/>
      <c r="V41" s="304"/>
      <c r="W41" s="39"/>
      <c r="X41"/>
      <c r="Y41" s="285"/>
      <c r="Z41"/>
      <c r="AA41"/>
    </row>
    <row r="42" spans="2:27">
      <c r="M42" s="1578" t="s">
        <v>2959</v>
      </c>
      <c r="N42" s="1512">
        <v>2.82</v>
      </c>
      <c r="O42" s="1512">
        <v>2.4300000000000002</v>
      </c>
      <c r="P42" s="1570">
        <v>0.04</v>
      </c>
      <c r="Q42" s="1571">
        <v>3.2500000000000001E-2</v>
      </c>
      <c r="R42" s="1512">
        <v>0</v>
      </c>
      <c r="S42" s="1512">
        <v>2.82</v>
      </c>
      <c r="T42" s="1572">
        <v>45030</v>
      </c>
      <c r="U42" s="304"/>
      <c r="V42" s="304"/>
      <c r="W42" s="39"/>
      <c r="X42"/>
      <c r="Y42" s="285"/>
      <c r="Z42"/>
      <c r="AA42"/>
    </row>
    <row r="43" spans="2:27">
      <c r="M43" s="1578" t="s">
        <v>1962</v>
      </c>
      <c r="N43" s="1512">
        <v>2.68</v>
      </c>
      <c r="O43" s="1512">
        <v>2.6</v>
      </c>
      <c r="P43" s="1570">
        <v>0.12</v>
      </c>
      <c r="Q43" s="1571">
        <v>3.2500000000000001E-2</v>
      </c>
      <c r="R43" s="1512">
        <v>0</v>
      </c>
      <c r="S43" s="1512">
        <v>2.68</v>
      </c>
      <c r="T43" s="1572">
        <v>45159</v>
      </c>
      <c r="U43" s="304"/>
      <c r="V43" s="304"/>
      <c r="W43" s="39"/>
      <c r="X43"/>
      <c r="Y43" s="285"/>
      <c r="Z43"/>
      <c r="AA43"/>
    </row>
    <row r="44" spans="2:27">
      <c r="M44" s="1208" t="s">
        <v>2578</v>
      </c>
      <c r="N44" s="1207">
        <v>4.1900000000000004</v>
      </c>
      <c r="O44" s="1211">
        <v>3.82</v>
      </c>
      <c r="P44" s="1213">
        <v>0.12</v>
      </c>
      <c r="Q44" s="1479">
        <v>9.7500000000000003E-2</v>
      </c>
      <c r="R44" s="1211">
        <v>0</v>
      </c>
      <c r="S44" s="1211">
        <v>4.1900000000000004</v>
      </c>
      <c r="T44" s="1480">
        <v>44896</v>
      </c>
      <c r="U44" s="304"/>
      <c r="V44" s="304"/>
      <c r="W44" s="39"/>
      <c r="X44"/>
      <c r="Y44" s="285"/>
      <c r="Z44"/>
      <c r="AA44"/>
    </row>
    <row r="45" spans="2:27" ht="19.5" thickBot="1">
      <c r="M45" s="935"/>
      <c r="N45" s="317"/>
      <c r="O45" s="275"/>
      <c r="P45" s="276"/>
      <c r="Q45" s="276"/>
      <c r="R45" s="278"/>
      <c r="S45" s="281"/>
      <c r="T45" s="277"/>
      <c r="U45" s="304"/>
      <c r="V45" s="304"/>
      <c r="W45" s="39"/>
      <c r="X45"/>
      <c r="Y45" s="285"/>
      <c r="Z45"/>
      <c r="AA45"/>
    </row>
    <row r="46" spans="2:27">
      <c r="M46" s="932" t="s">
        <v>641</v>
      </c>
      <c r="N46" s="733" t="s">
        <v>1345</v>
      </c>
      <c r="O46" s="282" t="s">
        <v>635</v>
      </c>
      <c r="P46" s="283" t="s">
        <v>436</v>
      </c>
      <c r="Q46" s="283" t="s">
        <v>636</v>
      </c>
      <c r="R46" s="282" t="s">
        <v>440</v>
      </c>
      <c r="S46" s="282" t="s">
        <v>438</v>
      </c>
      <c r="T46" s="284"/>
      <c r="U46" s="304"/>
      <c r="V46" s="304"/>
      <c r="W46" s="39"/>
      <c r="X46"/>
      <c r="Y46" s="285"/>
      <c r="Z46"/>
      <c r="AA46"/>
    </row>
    <row r="47" spans="2:27" ht="15.75">
      <c r="G47" s="484">
        <v>10000</v>
      </c>
      <c r="H47">
        <v>7.76</v>
      </c>
      <c r="M47" s="1509" t="s">
        <v>642</v>
      </c>
      <c r="N47" s="1211">
        <v>3.25</v>
      </c>
      <c r="O47" s="1211">
        <v>3.15</v>
      </c>
      <c r="P47" s="1213">
        <v>0</v>
      </c>
      <c r="Q47" s="1213">
        <v>0</v>
      </c>
      <c r="R47" s="1211">
        <v>0.105</v>
      </c>
      <c r="S47" s="1211">
        <v>3.25</v>
      </c>
      <c r="T47" s="1214">
        <v>44757</v>
      </c>
      <c r="U47" s="945"/>
      <c r="V47" s="945"/>
      <c r="W47" s="39"/>
      <c r="X47"/>
      <c r="Y47" s="285"/>
      <c r="Z47"/>
      <c r="AA47"/>
    </row>
    <row r="48" spans="2:27" ht="15.75">
      <c r="G48" s="484">
        <v>20000</v>
      </c>
      <c r="H48">
        <v>7.65</v>
      </c>
      <c r="M48" s="1509" t="s">
        <v>1974</v>
      </c>
      <c r="N48" s="1211">
        <v>2.2200000000000002</v>
      </c>
      <c r="O48" s="1211">
        <v>2.15</v>
      </c>
      <c r="P48" s="1213">
        <v>0</v>
      </c>
      <c r="Q48" s="1213">
        <v>0</v>
      </c>
      <c r="R48" s="1211">
        <v>7.0000000000000007E-2</v>
      </c>
      <c r="S48" s="1211">
        <v>2.2200000000000002</v>
      </c>
      <c r="T48" s="1214">
        <v>45026</v>
      </c>
      <c r="U48" s="945"/>
      <c r="V48" s="945"/>
      <c r="W48" s="39"/>
      <c r="X48"/>
      <c r="Y48" s="285"/>
      <c r="Z48"/>
      <c r="AA48"/>
    </row>
    <row r="49" spans="7:27">
      <c r="G49" s="484">
        <v>30000</v>
      </c>
      <c r="H49">
        <v>7.6</v>
      </c>
      <c r="M49" s="697" t="s">
        <v>2358</v>
      </c>
      <c r="N49" s="1505">
        <v>3.54</v>
      </c>
      <c r="O49" s="1506">
        <v>3.46</v>
      </c>
      <c r="P49" s="1507">
        <v>0</v>
      </c>
      <c r="Q49" s="1507">
        <v>0</v>
      </c>
      <c r="R49" s="1506">
        <v>85</v>
      </c>
      <c r="S49" s="1506">
        <v>3.54</v>
      </c>
      <c r="T49" s="1508">
        <v>44812</v>
      </c>
      <c r="U49" s="945" t="s">
        <v>1378</v>
      </c>
      <c r="V49" s="945"/>
      <c r="W49" s="39"/>
      <c r="X49"/>
      <c r="Y49" s="285"/>
      <c r="Z49"/>
      <c r="AA49"/>
    </row>
    <row r="50" spans="7:27" ht="15.75">
      <c r="M50" s="1509" t="s">
        <v>643</v>
      </c>
      <c r="N50" s="1510">
        <v>2.04</v>
      </c>
      <c r="O50" s="1209">
        <v>1.98</v>
      </c>
      <c r="P50" s="1210">
        <v>0</v>
      </c>
      <c r="Q50" s="1210">
        <v>0</v>
      </c>
      <c r="R50" s="1209">
        <v>75</v>
      </c>
      <c r="S50" s="1211">
        <v>2.0299999999999998</v>
      </c>
      <c r="T50" s="1212">
        <v>44684</v>
      </c>
      <c r="U50" s="946"/>
      <c r="V50" s="946"/>
      <c r="W50" s="39"/>
      <c r="X50"/>
      <c r="Y50" s="285"/>
      <c r="Z50"/>
      <c r="AA50"/>
    </row>
    <row r="51" spans="7:27">
      <c r="J51" s="44" t="s">
        <v>2237</v>
      </c>
      <c r="K51" s="44"/>
      <c r="L51" s="44"/>
      <c r="M51" s="1511" t="s">
        <v>2937</v>
      </c>
      <c r="N51" s="1512">
        <v>2.21</v>
      </c>
      <c r="O51" s="1513">
        <v>2.14</v>
      </c>
      <c r="P51" s="1514">
        <v>0</v>
      </c>
      <c r="Q51" s="1514">
        <v>0</v>
      </c>
      <c r="R51" s="1513">
        <v>7.0000000000000007E-2</v>
      </c>
      <c r="S51" s="1513">
        <v>2.21</v>
      </c>
      <c r="T51" s="1515">
        <v>45030</v>
      </c>
      <c r="U51" s="945"/>
      <c r="V51" s="945"/>
      <c r="W51" s="39"/>
      <c r="X51"/>
      <c r="Y51" s="285"/>
      <c r="Z51"/>
      <c r="AA51"/>
    </row>
    <row r="52" spans="7:27" ht="15.75">
      <c r="J52" s="44"/>
      <c r="K52" s="44"/>
      <c r="L52" s="44"/>
      <c r="M52" s="1509" t="s">
        <v>2353</v>
      </c>
      <c r="N52" s="1211">
        <v>1.78</v>
      </c>
      <c r="O52" s="1209">
        <v>1.7</v>
      </c>
      <c r="P52" s="1210">
        <v>0</v>
      </c>
      <c r="Q52" s="1210">
        <v>0</v>
      </c>
      <c r="R52" s="1209">
        <v>85</v>
      </c>
      <c r="S52" s="1211">
        <v>1.78</v>
      </c>
      <c r="T52" s="1212">
        <v>44812</v>
      </c>
      <c r="U52" s="945"/>
      <c r="V52" s="945"/>
      <c r="W52" s="39"/>
      <c r="X52"/>
      <c r="Y52" s="285"/>
      <c r="Z52"/>
      <c r="AA52"/>
    </row>
    <row r="53" spans="7:27">
      <c r="M53" s="1511" t="s">
        <v>1999</v>
      </c>
      <c r="N53" s="1512">
        <v>2.2200000000000002</v>
      </c>
      <c r="O53" s="1513">
        <v>2.15</v>
      </c>
      <c r="P53" s="1514">
        <v>0</v>
      </c>
      <c r="Q53" s="1514">
        <v>0</v>
      </c>
      <c r="R53" s="1513">
        <v>7.0000000000000007E-2</v>
      </c>
      <c r="S53" s="1513">
        <v>2.2200000000000002</v>
      </c>
      <c r="T53" s="1515">
        <v>45026</v>
      </c>
      <c r="U53" s="304"/>
      <c r="V53" s="304"/>
      <c r="W53" s="39"/>
      <c r="X53"/>
      <c r="Y53" s="285"/>
      <c r="Z53"/>
      <c r="AA53"/>
    </row>
    <row r="54" spans="7:27" ht="19.5" thickBot="1">
      <c r="M54" s="1516" t="s">
        <v>2354</v>
      </c>
      <c r="N54" s="1517">
        <v>2.57</v>
      </c>
      <c r="O54" s="1518">
        <v>2.5</v>
      </c>
      <c r="P54" s="1519">
        <v>0</v>
      </c>
      <c r="Q54" s="1519">
        <v>0</v>
      </c>
      <c r="R54" s="1518">
        <v>7.0000000000000007E-2</v>
      </c>
      <c r="S54" s="1518">
        <v>2.57</v>
      </c>
      <c r="T54" s="1520">
        <v>45030</v>
      </c>
      <c r="U54" s="304"/>
      <c r="V54" s="304"/>
      <c r="W54" s="39"/>
      <c r="X54"/>
      <c r="Y54" s="285"/>
      <c r="Z54"/>
      <c r="AA54"/>
    </row>
    <row r="55" spans="7:27" ht="19.5" thickBot="1">
      <c r="M55" s="935"/>
      <c r="N55" s="317"/>
      <c r="O55" s="275"/>
      <c r="P55" s="276"/>
      <c r="Q55" s="276"/>
      <c r="R55" s="275"/>
      <c r="S55" s="281"/>
      <c r="T55" s="277"/>
      <c r="U55" s="304"/>
      <c r="V55" s="304"/>
      <c r="W55" s="39"/>
      <c r="X55"/>
      <c r="Y55" s="285"/>
      <c r="Z55"/>
      <c r="AA55"/>
    </row>
    <row r="56" spans="7:27">
      <c r="M56" s="932" t="s">
        <v>648</v>
      </c>
      <c r="N56" s="733" t="s">
        <v>1345</v>
      </c>
      <c r="O56" s="282" t="s">
        <v>635</v>
      </c>
      <c r="P56" s="283" t="s">
        <v>436</v>
      </c>
      <c r="Q56" s="283" t="s">
        <v>636</v>
      </c>
      <c r="R56" s="282" t="s">
        <v>440</v>
      </c>
      <c r="S56" s="282" t="s">
        <v>438</v>
      </c>
      <c r="T56" s="284" t="s">
        <v>653</v>
      </c>
      <c r="U56" s="304"/>
      <c r="V56" s="304"/>
      <c r="W56" s="39"/>
      <c r="X56"/>
      <c r="Y56" s="285"/>
      <c r="Z56"/>
      <c r="AA56"/>
    </row>
    <row r="57" spans="7:27" ht="19.5" thickBot="1">
      <c r="M57" s="936" t="s">
        <v>1290</v>
      </c>
      <c r="N57" s="724">
        <v>4.37</v>
      </c>
      <c r="O57" s="725">
        <v>3.29</v>
      </c>
      <c r="P57" s="726">
        <v>0.06</v>
      </c>
      <c r="Q57" s="726">
        <v>0.15</v>
      </c>
      <c r="R57" s="725">
        <v>135</v>
      </c>
      <c r="S57" s="727">
        <v>4.37</v>
      </c>
      <c r="T57" s="728">
        <v>44265</v>
      </c>
      <c r="U57" s="944"/>
      <c r="V57" s="944"/>
      <c r="W57" s="39"/>
      <c r="X57"/>
      <c r="Y57" s="285"/>
      <c r="Z57"/>
      <c r="AA57"/>
    </row>
    <row r="58" spans="7:27" ht="19.5" thickBot="1"/>
    <row r="59" spans="7:27">
      <c r="M59" s="937" t="s">
        <v>1547</v>
      </c>
      <c r="N59" s="733" t="s">
        <v>1345</v>
      </c>
      <c r="O59" s="282" t="s">
        <v>635</v>
      </c>
      <c r="P59" s="283" t="s">
        <v>436</v>
      </c>
      <c r="Q59" s="283" t="s">
        <v>636</v>
      </c>
      <c r="R59" s="282" t="s">
        <v>440</v>
      </c>
      <c r="S59" s="282" t="s">
        <v>438</v>
      </c>
      <c r="T59" s="284" t="s">
        <v>653</v>
      </c>
      <c r="U59" s="1561" t="s">
        <v>3061</v>
      </c>
      <c r="V59" s="1566"/>
    </row>
    <row r="60" spans="7:27">
      <c r="M60" s="1511" t="s">
        <v>1548</v>
      </c>
      <c r="N60" s="1568">
        <v>5</v>
      </c>
      <c r="O60" s="1569">
        <v>3.98</v>
      </c>
      <c r="P60" s="1570">
        <v>0.04</v>
      </c>
      <c r="Q60" s="1571">
        <v>9.7500000000000003E-2</v>
      </c>
      <c r="R60" s="1569">
        <v>0.128</v>
      </c>
      <c r="S60" s="1512">
        <v>5</v>
      </c>
      <c r="T60" s="1572">
        <v>45075</v>
      </c>
      <c r="U60" s="1511" t="s">
        <v>3059</v>
      </c>
      <c r="V60" s="1565"/>
    </row>
    <row r="61" spans="7:27" ht="19.5" thickBot="1">
      <c r="M61" s="1192"/>
      <c r="N61" s="1193"/>
      <c r="O61" s="1194"/>
      <c r="P61" s="1194"/>
      <c r="Q61" s="1194"/>
      <c r="R61" s="1194"/>
      <c r="S61" s="1195"/>
      <c r="T61" s="1196"/>
      <c r="U61" s="1562"/>
      <c r="V61" s="1565"/>
    </row>
    <row r="62" spans="7:27" ht="19.5" thickBot="1">
      <c r="M62" s="1188"/>
      <c r="N62" s="1189"/>
      <c r="O62" s="6"/>
      <c r="P62" s="6"/>
      <c r="Q62" s="6"/>
      <c r="R62" s="6"/>
      <c r="S62" s="935"/>
      <c r="T62" s="275"/>
    </row>
    <row r="63" spans="7:27">
      <c r="M63" s="937" t="s">
        <v>2333</v>
      </c>
      <c r="N63" s="733" t="s">
        <v>1345</v>
      </c>
      <c r="O63" s="282" t="s">
        <v>635</v>
      </c>
      <c r="P63" s="283" t="s">
        <v>436</v>
      </c>
      <c r="Q63" s="283" t="s">
        <v>636</v>
      </c>
      <c r="R63" s="282" t="s">
        <v>440</v>
      </c>
      <c r="S63" s="282" t="s">
        <v>438</v>
      </c>
      <c r="T63" s="284" t="s">
        <v>653</v>
      </c>
    </row>
    <row r="64" spans="7:27" ht="15.75">
      <c r="M64" s="1190" t="s">
        <v>2334</v>
      </c>
      <c r="N64" s="1159">
        <v>4.7</v>
      </c>
      <c r="O64" s="731">
        <v>4.03</v>
      </c>
      <c r="P64" s="732">
        <v>0</v>
      </c>
      <c r="Q64" s="732">
        <v>3.2500000000000001E-2</v>
      </c>
      <c r="R64" s="731">
        <v>538.64</v>
      </c>
      <c r="S64" s="1158">
        <v>4.6900000000000004</v>
      </c>
      <c r="T64" s="1191">
        <v>44802</v>
      </c>
      <c r="U64" s="306" t="s">
        <v>2335</v>
      </c>
    </row>
    <row r="65" spans="9:20" ht="15.75">
      <c r="M65" s="1221" t="s">
        <v>2394</v>
      </c>
      <c r="N65" s="1222">
        <v>2.4500000000000002</v>
      </c>
      <c r="O65" s="1223">
        <v>2.27</v>
      </c>
      <c r="P65" s="1224">
        <v>0</v>
      </c>
      <c r="Q65" s="1224">
        <v>3.2500000000000001E-2</v>
      </c>
      <c r="R65" s="1223">
        <v>230</v>
      </c>
      <c r="S65" s="1225">
        <v>2.4500000000000002</v>
      </c>
      <c r="T65" s="1226">
        <v>44888</v>
      </c>
    </row>
    <row r="66" spans="9:20" ht="19.5" thickBot="1">
      <c r="M66" s="1192" t="s">
        <v>2336</v>
      </c>
      <c r="N66" s="1193"/>
      <c r="O66" s="1194"/>
      <c r="P66" s="1194"/>
      <c r="Q66" s="1194"/>
      <c r="R66" s="1194"/>
      <c r="S66" s="1195"/>
      <c r="T66" s="1196" t="s">
        <v>56</v>
      </c>
    </row>
    <row r="67" spans="9:20" ht="19.5" thickBot="1">
      <c r="M67" s="1188"/>
      <c r="N67" s="1189"/>
      <c r="O67" s="6"/>
      <c r="P67" s="6"/>
      <c r="Q67" s="6"/>
      <c r="R67" s="6"/>
      <c r="S67" s="935"/>
      <c r="T67" s="275"/>
    </row>
    <row r="68" spans="9:20">
      <c r="M68" s="932" t="s">
        <v>644</v>
      </c>
      <c r="N68" s="733" t="s">
        <v>1345</v>
      </c>
      <c r="O68" s="282" t="s">
        <v>635</v>
      </c>
      <c r="P68" s="283" t="s">
        <v>436</v>
      </c>
      <c r="Q68" s="283" t="s">
        <v>636</v>
      </c>
      <c r="R68" s="282" t="s">
        <v>440</v>
      </c>
      <c r="S68" s="282" t="s">
        <v>438</v>
      </c>
      <c r="T68" s="284" t="s">
        <v>653</v>
      </c>
    </row>
    <row r="69" spans="9:20" ht="15.75">
      <c r="M69" s="1147" t="s">
        <v>645</v>
      </c>
      <c r="N69" s="1150">
        <v>4.3499999999999996</v>
      </c>
      <c r="O69" s="1149"/>
      <c r="P69" s="1148"/>
      <c r="Q69" s="1148"/>
      <c r="R69" s="1149"/>
      <c r="S69" s="1150"/>
      <c r="T69" s="1151" t="s">
        <v>457</v>
      </c>
    </row>
    <row r="70" spans="9:20" ht="15.75">
      <c r="M70" s="1147" t="s">
        <v>646</v>
      </c>
      <c r="N70" s="1150">
        <v>3.8</v>
      </c>
      <c r="O70" s="1149">
        <v>3.38</v>
      </c>
      <c r="P70" s="1148">
        <v>0</v>
      </c>
      <c r="Q70" s="1148">
        <v>0.06</v>
      </c>
      <c r="R70" s="1149">
        <v>0.22</v>
      </c>
      <c r="S70" s="1150">
        <f>(O70*P70)+(O70*Q70)+O70+R70</f>
        <v>3.8028</v>
      </c>
      <c r="T70" s="1151" t="s">
        <v>457</v>
      </c>
    </row>
    <row r="71" spans="9:20">
      <c r="M71" s="934" t="s">
        <v>647</v>
      </c>
      <c r="N71" s="730">
        <v>3</v>
      </c>
      <c r="O71" s="713">
        <v>2.58</v>
      </c>
      <c r="P71" s="714">
        <v>0</v>
      </c>
      <c r="Q71" s="714">
        <v>0.06</v>
      </c>
      <c r="R71" s="713">
        <v>0.26</v>
      </c>
      <c r="S71" s="715">
        <f>(O71*P71)+(O71*Q71)+O71+R71</f>
        <v>2.9947999999999997</v>
      </c>
      <c r="T71" s="716" t="s">
        <v>654</v>
      </c>
    </row>
    <row r="72" spans="9:20" ht="16.5" thickBot="1">
      <c r="I72" s="734" t="s">
        <v>1239</v>
      </c>
      <c r="M72" s="1153" t="s">
        <v>64</v>
      </c>
      <c r="N72" s="1157">
        <v>8.65</v>
      </c>
      <c r="O72" s="274"/>
      <c r="P72" s="272"/>
      <c r="Q72" s="272"/>
      <c r="R72" s="274"/>
      <c r="S72" s="723"/>
      <c r="T72" s="279"/>
    </row>
    <row r="73" spans="9:20" ht="19.5" thickBot="1">
      <c r="M73" s="1188"/>
      <c r="N73" s="1189"/>
      <c r="O73" s="6"/>
      <c r="P73" s="6"/>
      <c r="Q73" s="6"/>
      <c r="R73" s="6"/>
      <c r="S73" s="935"/>
      <c r="T73" s="275"/>
    </row>
    <row r="74" spans="9:20" ht="15.75">
      <c r="M74" s="1319" t="s">
        <v>439</v>
      </c>
      <c r="N74" s="1320" t="s">
        <v>1345</v>
      </c>
      <c r="O74" s="1321" t="s">
        <v>635</v>
      </c>
      <c r="P74" s="1322" t="s">
        <v>436</v>
      </c>
      <c r="Q74" s="1322" t="s">
        <v>636</v>
      </c>
      <c r="R74" s="1321" t="s">
        <v>440</v>
      </c>
      <c r="S74" s="1321" t="s">
        <v>438</v>
      </c>
      <c r="T74" s="1323" t="s">
        <v>653</v>
      </c>
    </row>
    <row r="75" spans="9:20" ht="15.75">
      <c r="M75" s="1145" t="s">
        <v>640</v>
      </c>
      <c r="N75" s="1150">
        <v>2.54</v>
      </c>
      <c r="O75" s="1149">
        <v>2.2799999999999998</v>
      </c>
      <c r="P75" s="1148">
        <v>0.06</v>
      </c>
      <c r="Q75" s="1148">
        <v>0.05</v>
      </c>
      <c r="R75" s="1149">
        <v>0</v>
      </c>
      <c r="S75" s="1150">
        <f>(O75*P75)+(O75*Q75)+O75</f>
        <v>2.5307999999999997</v>
      </c>
      <c r="T75" s="1151" t="s">
        <v>652</v>
      </c>
    </row>
    <row r="76" spans="9:20" ht="16.5" thickBot="1">
      <c r="M76" s="1153" t="s">
        <v>733</v>
      </c>
      <c r="N76" s="1157">
        <v>3.47</v>
      </c>
      <c r="O76" s="1154">
        <v>2.68</v>
      </c>
      <c r="P76" s="1155">
        <v>0.14000000000000001</v>
      </c>
      <c r="Q76" s="1155">
        <v>0.15</v>
      </c>
      <c r="R76" s="1154">
        <v>0</v>
      </c>
      <c r="S76" s="1157">
        <f>(O76*P76)+(O76*Q76)+O76</f>
        <v>3.4572000000000003</v>
      </c>
      <c r="T76" s="1156"/>
    </row>
    <row r="77" spans="9:20" ht="16.5" thickBot="1">
      <c r="M77" s="387"/>
      <c r="N77" s="1324"/>
      <c r="O77" s="248"/>
      <c r="P77" s="248"/>
      <c r="Q77" s="248"/>
      <c r="R77" s="248"/>
      <c r="S77" s="1325"/>
      <c r="T77" s="1326"/>
    </row>
    <row r="78" spans="9:20" ht="15.75">
      <c r="M78" s="1327" t="s">
        <v>1247</v>
      </c>
      <c r="N78" s="1320" t="s">
        <v>1345</v>
      </c>
      <c r="O78" s="1321" t="s">
        <v>635</v>
      </c>
      <c r="P78" s="1322" t="s">
        <v>436</v>
      </c>
      <c r="Q78" s="1322" t="s">
        <v>636</v>
      </c>
      <c r="R78" s="1321" t="s">
        <v>440</v>
      </c>
      <c r="S78" s="1321" t="s">
        <v>438</v>
      </c>
      <c r="T78" s="1323" t="s">
        <v>653</v>
      </c>
    </row>
    <row r="79" spans="9:20" ht="15.75">
      <c r="M79" s="1145" t="s">
        <v>1264</v>
      </c>
      <c r="N79" s="1277">
        <v>4.2</v>
      </c>
      <c r="O79" s="1100">
        <v>3.2</v>
      </c>
      <c r="P79" s="1101">
        <v>0.14000000000000001</v>
      </c>
      <c r="Q79" s="1101">
        <v>0.15</v>
      </c>
      <c r="R79" s="1100">
        <v>0.73</v>
      </c>
      <c r="S79" s="462">
        <v>4.12</v>
      </c>
      <c r="T79" s="1152" t="s">
        <v>1460</v>
      </c>
    </row>
    <row r="80" spans="9:20" ht="15.75">
      <c r="M80" s="1145" t="s">
        <v>1459</v>
      </c>
      <c r="N80" s="1277">
        <v>4.93</v>
      </c>
      <c r="O80" s="1100">
        <v>3.77</v>
      </c>
      <c r="P80" s="1101">
        <v>0.14000000000000001</v>
      </c>
      <c r="Q80" s="1101">
        <v>0.15</v>
      </c>
      <c r="R80" s="1100">
        <v>0.73</v>
      </c>
      <c r="S80" s="462">
        <v>4.93</v>
      </c>
      <c r="T80" s="1146">
        <v>44340</v>
      </c>
    </row>
    <row r="81" spans="13:34" ht="16.5" thickBot="1">
      <c r="M81" s="1278" t="s">
        <v>300</v>
      </c>
      <c r="N81" s="1277">
        <v>2.82</v>
      </c>
      <c r="O81" s="1279"/>
      <c r="P81" s="1279"/>
      <c r="Q81" s="1279"/>
      <c r="R81" s="1279"/>
      <c r="S81" s="1280"/>
      <c r="T81" s="1281">
        <v>44337</v>
      </c>
    </row>
    <row r="82" spans="13:34" ht="15.75">
      <c r="M82" s="1330" t="s">
        <v>809</v>
      </c>
      <c r="N82" s="1331"/>
      <c r="O82" s="1161"/>
      <c r="P82" s="1161"/>
      <c r="Q82" s="1161"/>
      <c r="R82" s="1161"/>
      <c r="S82" s="710"/>
      <c r="T82" s="1162"/>
      <c r="AH82" s="1556"/>
    </row>
    <row r="83" spans="13:34" ht="16.5" thickBot="1">
      <c r="M83" s="37"/>
      <c r="N83" s="1328"/>
      <c r="O83" s="39"/>
      <c r="P83" s="39"/>
      <c r="Q83" s="39"/>
      <c r="R83" s="39">
        <v>7.2999999999999995E-2</v>
      </c>
      <c r="S83" s="709"/>
      <c r="T83" s="1329"/>
    </row>
    <row r="84" spans="13:34" ht="15.75">
      <c r="M84" s="1327" t="s">
        <v>1324</v>
      </c>
      <c r="N84" s="1320" t="s">
        <v>1345</v>
      </c>
      <c r="O84" s="1321" t="s">
        <v>635</v>
      </c>
      <c r="P84" s="1322" t="s">
        <v>436</v>
      </c>
      <c r="Q84" s="1322" t="s">
        <v>636</v>
      </c>
      <c r="R84" s="1321" t="s">
        <v>440</v>
      </c>
      <c r="S84" s="1321" t="s">
        <v>438</v>
      </c>
      <c r="T84" s="1556" t="s">
        <v>653</v>
      </c>
      <c r="U84" s="1560" t="s">
        <v>3060</v>
      </c>
      <c r="V84" s="1579"/>
    </row>
    <row r="85" spans="13:34" ht="15.75">
      <c r="M85" s="233" t="s">
        <v>301</v>
      </c>
      <c r="N85" s="1163">
        <v>2.5</v>
      </c>
      <c r="O85" s="883">
        <v>2.09</v>
      </c>
      <c r="P85" s="1164">
        <v>0.06</v>
      </c>
      <c r="Q85" s="1164">
        <v>0.05</v>
      </c>
      <c r="R85" s="883"/>
      <c r="S85" s="1165">
        <v>2.4300000000000002</v>
      </c>
      <c r="T85" s="1557" t="s">
        <v>1567</v>
      </c>
      <c r="U85" s="1559"/>
      <c r="V85" s="1580"/>
    </row>
    <row r="86" spans="13:34" ht="19.5" thickBot="1">
      <c r="M86" s="1569" t="s">
        <v>1590</v>
      </c>
      <c r="N86" s="1573">
        <v>3.87</v>
      </c>
      <c r="O86" s="1573">
        <v>3.4</v>
      </c>
      <c r="P86" s="1574">
        <v>0.12</v>
      </c>
      <c r="Q86" s="1575">
        <v>9.7500000000000003E-2</v>
      </c>
      <c r="R86" s="1569">
        <v>0.14499999999999999</v>
      </c>
      <c r="S86" s="1573">
        <v>3.87</v>
      </c>
      <c r="T86" s="1576">
        <v>45075</v>
      </c>
      <c r="U86" s="1577" t="s">
        <v>3059</v>
      </c>
      <c r="V86" s="1580"/>
    </row>
    <row r="87" spans="13:34" ht="19.5" thickBot="1">
      <c r="M87" s="1188"/>
      <c r="N87" s="1189"/>
      <c r="O87" s="6"/>
      <c r="P87" s="6"/>
      <c r="Q87" s="6"/>
      <c r="R87" s="6"/>
      <c r="S87" s="935"/>
      <c r="T87" s="275"/>
    </row>
    <row r="88" spans="13:34" ht="15.75">
      <c r="M88" s="1327" t="s">
        <v>2728</v>
      </c>
      <c r="N88" s="1320" t="s">
        <v>1345</v>
      </c>
      <c r="O88" s="1321" t="s">
        <v>635</v>
      </c>
      <c r="P88" s="1322" t="s">
        <v>436</v>
      </c>
      <c r="Q88" s="1322" t="s">
        <v>636</v>
      </c>
      <c r="R88" s="1321" t="s">
        <v>440</v>
      </c>
      <c r="S88" s="1321" t="s">
        <v>438</v>
      </c>
      <c r="T88" s="1556" t="s">
        <v>653</v>
      </c>
      <c r="U88" s="1560" t="s">
        <v>3064</v>
      </c>
    </row>
    <row r="89" spans="13:34" ht="15.75">
      <c r="M89" s="35" t="s">
        <v>2729</v>
      </c>
      <c r="N89" s="1407">
        <v>29.4</v>
      </c>
      <c r="O89" s="1408">
        <v>28.35</v>
      </c>
      <c r="P89" s="1409">
        <v>0</v>
      </c>
      <c r="Q89" s="1409">
        <v>0</v>
      </c>
      <c r="R89" s="19">
        <v>1.05</v>
      </c>
      <c r="S89" s="1407">
        <v>29.4</v>
      </c>
      <c r="T89" s="1558">
        <v>45042</v>
      </c>
      <c r="U89" s="1559" t="s">
        <v>2730</v>
      </c>
    </row>
    <row r="90" spans="13:34" ht="16.5" thickBot="1">
      <c r="M90" s="35" t="s">
        <v>2819</v>
      </c>
      <c r="N90" s="1407">
        <v>16.61</v>
      </c>
      <c r="O90" s="1408">
        <v>15.9</v>
      </c>
      <c r="P90" s="1409">
        <v>0</v>
      </c>
      <c r="Q90" s="1409">
        <v>0</v>
      </c>
      <c r="R90" s="19">
        <v>0.7</v>
      </c>
      <c r="S90" s="1407">
        <v>16.61</v>
      </c>
      <c r="T90" s="1558">
        <v>44966</v>
      </c>
      <c r="U90" s="1562"/>
    </row>
    <row r="91" spans="13:34" ht="15.75">
      <c r="M91" s="2527" t="s">
        <v>1346</v>
      </c>
      <c r="N91" s="2528"/>
      <c r="O91" s="2529"/>
    </row>
    <row r="92" spans="13:34">
      <c r="M92" s="2507" t="s">
        <v>1347</v>
      </c>
      <c r="N92" s="2508"/>
      <c r="O92" s="2509"/>
    </row>
    <row r="95" spans="13:34">
      <c r="M95" s="169" t="s">
        <v>2437</v>
      </c>
      <c r="N95" s="315">
        <v>6.14</v>
      </c>
      <c r="O95" t="s">
        <v>2438</v>
      </c>
    </row>
    <row r="96" spans="13:34">
      <c r="N96" s="315">
        <v>111</v>
      </c>
    </row>
    <row r="97" spans="14:15">
      <c r="N97" s="315">
        <v>681.54</v>
      </c>
      <c r="O97">
        <v>881.54</v>
      </c>
    </row>
  </sheetData>
  <mergeCells count="7">
    <mergeCell ref="M92:O92"/>
    <mergeCell ref="B3:I3"/>
    <mergeCell ref="B5:I5"/>
    <mergeCell ref="M19:T19"/>
    <mergeCell ref="W20:AC20"/>
    <mergeCell ref="C27:D27"/>
    <mergeCell ref="M91:O91"/>
  </mergeCells>
  <pageMargins left="0.511811024" right="0.511811024" top="0.78740157499999996" bottom="0.78740157499999996" header="0.31496062000000002" footer="0.31496062000000002"/>
  <pageSetup paperSize="9" orientation="portrait" verticalDpi="4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FFFF00"/>
  </sheetPr>
  <dimension ref="A1:R123"/>
  <sheetViews>
    <sheetView workbookViewId="0"/>
  </sheetViews>
  <sheetFormatPr defaultRowHeight="15"/>
  <cols>
    <col min="1" max="1" width="17.5703125" style="37" bestFit="1" customWidth="1"/>
    <col min="2" max="8" width="12.5703125" customWidth="1"/>
    <col min="9" max="9" width="12.5703125" style="37" customWidth="1"/>
    <col min="10" max="10" width="16.140625" customWidth="1"/>
    <col min="11" max="11" width="15.28515625" bestFit="1" customWidth="1"/>
    <col min="12" max="12" width="12.140625" style="528" bestFit="1" customWidth="1"/>
    <col min="13" max="13" width="5" style="6" customWidth="1"/>
    <col min="14" max="14" width="11.7109375" style="6" customWidth="1"/>
    <col min="15" max="18" width="9.140625" style="6"/>
  </cols>
  <sheetData>
    <row r="1" spans="1:18">
      <c r="A1" s="27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17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18" s="15" customFormat="1">
      <c r="A2" s="2449" t="s">
        <v>351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</row>
    <row r="3" spans="1:18" s="15" customFormat="1">
      <c r="A3" s="341" t="s">
        <v>352</v>
      </c>
      <c r="B3" s="32">
        <v>44320</v>
      </c>
      <c r="C3" s="32">
        <v>44334</v>
      </c>
      <c r="D3" s="521">
        <v>6875</v>
      </c>
      <c r="E3" s="34" t="s">
        <v>2</v>
      </c>
      <c r="F3" s="33">
        <v>2805</v>
      </c>
      <c r="G3" s="19" t="s">
        <v>47</v>
      </c>
      <c r="H3" s="20" t="s">
        <v>1456</v>
      </c>
      <c r="I3" s="35" t="s">
        <v>6</v>
      </c>
      <c r="J3" s="19" t="s">
        <v>486</v>
      </c>
      <c r="K3" s="21">
        <v>1655</v>
      </c>
      <c r="L3" s="464">
        <v>490</v>
      </c>
      <c r="M3" s="16"/>
      <c r="N3" s="16"/>
      <c r="O3" s="16"/>
      <c r="P3" s="16"/>
      <c r="Q3" s="16"/>
      <c r="R3" s="16"/>
    </row>
    <row r="4" spans="1:18" s="15" customFormat="1">
      <c r="A4" s="341" t="s">
        <v>1412</v>
      </c>
      <c r="B4" s="32">
        <v>44308</v>
      </c>
      <c r="C4" s="32"/>
      <c r="D4" s="521">
        <v>6961</v>
      </c>
      <c r="E4" s="34" t="s">
        <v>428</v>
      </c>
      <c r="F4" s="33">
        <v>3619</v>
      </c>
      <c r="G4" s="19" t="s">
        <v>1413</v>
      </c>
      <c r="H4" s="20">
        <v>2</v>
      </c>
      <c r="I4" s="35" t="s">
        <v>6</v>
      </c>
      <c r="J4" s="19" t="s">
        <v>486</v>
      </c>
      <c r="K4" s="21"/>
      <c r="L4" s="464">
        <v>1060</v>
      </c>
      <c r="M4" s="16"/>
      <c r="N4" s="16"/>
      <c r="O4" s="16"/>
      <c r="P4" s="16"/>
      <c r="Q4" s="16"/>
      <c r="R4" s="16"/>
    </row>
    <row r="5" spans="1:18" s="43" customFormat="1">
      <c r="A5" s="339"/>
      <c r="B5" s="132"/>
      <c r="C5" s="132"/>
      <c r="D5" s="133"/>
      <c r="E5" s="131"/>
      <c r="F5" s="133"/>
      <c r="G5" s="134"/>
      <c r="H5" s="135"/>
      <c r="I5" s="235"/>
      <c r="J5" s="134"/>
      <c r="K5" s="525"/>
      <c r="L5" s="454"/>
      <c r="M5" s="247"/>
      <c r="N5" s="247"/>
      <c r="O5" s="247"/>
      <c r="P5" s="247"/>
      <c r="Q5" s="247"/>
      <c r="R5" s="247"/>
    </row>
    <row r="6" spans="1:18" s="43" customFormat="1">
      <c r="A6" s="2449" t="s">
        <v>121</v>
      </c>
      <c r="B6" s="2450"/>
      <c r="C6" s="2450"/>
      <c r="D6" s="2450"/>
      <c r="E6" s="2450"/>
      <c r="F6" s="2450"/>
      <c r="G6" s="2450"/>
      <c r="H6" s="2450"/>
      <c r="I6" s="2450"/>
      <c r="J6" s="2450"/>
      <c r="K6" s="2450"/>
      <c r="L6" s="2451"/>
      <c r="M6" s="247"/>
      <c r="N6" s="247"/>
      <c r="O6" s="247"/>
      <c r="P6" s="247"/>
      <c r="Q6" s="247"/>
      <c r="R6" s="247"/>
    </row>
    <row r="7" spans="1:18" s="43" customFormat="1">
      <c r="A7" s="341" t="s">
        <v>188</v>
      </c>
      <c r="B7" s="32">
        <v>44337</v>
      </c>
      <c r="C7" s="32">
        <v>44334</v>
      </c>
      <c r="D7" s="33">
        <v>6978</v>
      </c>
      <c r="E7" s="34" t="s">
        <v>2</v>
      </c>
      <c r="F7" s="33">
        <v>2800</v>
      </c>
      <c r="G7" s="19" t="s">
        <v>189</v>
      </c>
      <c r="H7" s="20">
        <v>900</v>
      </c>
      <c r="I7" s="35" t="s">
        <v>6</v>
      </c>
      <c r="J7" s="19" t="s">
        <v>1454</v>
      </c>
      <c r="K7" s="21"/>
      <c r="L7" s="464">
        <v>312</v>
      </c>
      <c r="M7" s="247"/>
      <c r="N7" s="247"/>
      <c r="O7" s="247"/>
      <c r="P7" s="247"/>
      <c r="Q7" s="247"/>
      <c r="R7" s="247"/>
    </row>
    <row r="8" spans="1:18" s="43" customFormat="1">
      <c r="A8" s="341"/>
      <c r="B8" s="32"/>
      <c r="C8" s="32"/>
      <c r="D8" s="33"/>
      <c r="E8" s="34" t="s">
        <v>2</v>
      </c>
      <c r="F8" s="33">
        <v>2891</v>
      </c>
      <c r="G8" s="19" t="s">
        <v>100</v>
      </c>
      <c r="H8" s="20">
        <v>1200</v>
      </c>
      <c r="I8" s="35" t="s">
        <v>6</v>
      </c>
      <c r="J8" s="19" t="s">
        <v>1454</v>
      </c>
      <c r="K8" s="21"/>
      <c r="L8" s="464">
        <v>130</v>
      </c>
      <c r="M8" s="247"/>
      <c r="N8" s="247"/>
      <c r="O8" s="247"/>
      <c r="P8" s="247"/>
      <c r="Q8" s="247"/>
      <c r="R8" s="247"/>
    </row>
    <row r="9" spans="1:18" s="15" customFormat="1">
      <c r="A9" s="239" t="s">
        <v>134</v>
      </c>
      <c r="B9" s="31">
        <v>44335</v>
      </c>
      <c r="C9" s="31">
        <v>44335</v>
      </c>
      <c r="D9" s="28">
        <v>7270</v>
      </c>
      <c r="E9" s="136" t="s">
        <v>428</v>
      </c>
      <c r="F9" s="28">
        <v>2494</v>
      </c>
      <c r="G9" s="9" t="s">
        <v>72</v>
      </c>
      <c r="H9" s="12">
        <v>15</v>
      </c>
      <c r="I9" s="35" t="s">
        <v>6</v>
      </c>
      <c r="J9" s="9" t="s">
        <v>1454</v>
      </c>
      <c r="K9" s="22"/>
      <c r="L9" s="458">
        <v>550</v>
      </c>
      <c r="M9" s="16"/>
      <c r="N9" s="16"/>
      <c r="O9" s="16"/>
      <c r="P9" s="16"/>
      <c r="Q9" s="16"/>
      <c r="R9" s="16"/>
    </row>
    <row r="10" spans="1:18" s="41" customFormat="1">
      <c r="A10" s="339"/>
      <c r="B10" s="132"/>
      <c r="C10" s="132"/>
      <c r="D10" s="133"/>
      <c r="E10" s="131"/>
      <c r="F10" s="133"/>
      <c r="G10" s="134"/>
      <c r="H10" s="135"/>
      <c r="I10" s="235"/>
      <c r="J10" s="134"/>
      <c r="K10" s="525"/>
      <c r="L10" s="454"/>
      <c r="M10" s="249"/>
      <c r="N10" s="249"/>
      <c r="O10" s="249"/>
      <c r="P10" s="249"/>
      <c r="Q10" s="249"/>
      <c r="R10" s="249"/>
    </row>
    <row r="11" spans="1:18" s="41" customFormat="1" ht="18.75">
      <c r="A11" s="2460" t="s">
        <v>749</v>
      </c>
      <c r="B11" s="2450"/>
      <c r="C11" s="2450"/>
      <c r="D11" s="2450"/>
      <c r="E11" s="2450"/>
      <c r="F11" s="2450"/>
      <c r="G11" s="2450"/>
      <c r="H11" s="2450"/>
      <c r="I11" s="2450"/>
      <c r="J11" s="2450"/>
      <c r="K11" s="2450"/>
      <c r="L11" s="2451"/>
      <c r="M11" s="249"/>
      <c r="N11" s="249"/>
      <c r="O11" s="249"/>
      <c r="P11" s="249"/>
      <c r="Q11" s="249"/>
      <c r="R11" s="249"/>
    </row>
    <row r="12" spans="1:18" s="43" customFormat="1">
      <c r="A12" s="341" t="s">
        <v>1435</v>
      </c>
      <c r="B12" s="32">
        <v>44320</v>
      </c>
      <c r="C12" s="32">
        <v>44319</v>
      </c>
      <c r="D12" s="33">
        <v>7129</v>
      </c>
      <c r="E12" s="34" t="s">
        <v>2</v>
      </c>
      <c r="F12" s="33">
        <v>1195</v>
      </c>
      <c r="G12" s="19" t="s">
        <v>27</v>
      </c>
      <c r="H12" s="19">
        <v>5</v>
      </c>
      <c r="I12" s="35" t="s">
        <v>6</v>
      </c>
      <c r="J12" s="19" t="s">
        <v>749</v>
      </c>
      <c r="K12" s="21"/>
      <c r="L12" s="464">
        <v>64</v>
      </c>
      <c r="M12" s="247"/>
      <c r="N12" s="247"/>
      <c r="O12" s="247"/>
      <c r="P12" s="247"/>
      <c r="Q12" s="247"/>
      <c r="R12" s="247"/>
    </row>
    <row r="13" spans="1:18" s="43" customFormat="1">
      <c r="A13" s="341" t="s">
        <v>973</v>
      </c>
      <c r="B13" s="32">
        <v>44329</v>
      </c>
      <c r="C13" s="32">
        <v>44321</v>
      </c>
      <c r="D13" s="33">
        <v>7148</v>
      </c>
      <c r="E13" s="34" t="s">
        <v>7</v>
      </c>
      <c r="F13" s="33">
        <v>785</v>
      </c>
      <c r="G13" s="19" t="s">
        <v>461</v>
      </c>
      <c r="H13" s="19">
        <v>6</v>
      </c>
      <c r="I13" s="35" t="s">
        <v>6</v>
      </c>
      <c r="J13" s="19" t="s">
        <v>749</v>
      </c>
      <c r="K13" s="21"/>
      <c r="L13" s="464">
        <v>135</v>
      </c>
      <c r="M13" s="247"/>
      <c r="N13" s="247"/>
      <c r="O13" s="247"/>
      <c r="P13" s="247"/>
      <c r="Q13" s="247"/>
      <c r="R13" s="247"/>
    </row>
    <row r="14" spans="1:18" s="41" customFormat="1">
      <c r="A14" s="341" t="s">
        <v>410</v>
      </c>
      <c r="B14" s="32">
        <v>44328</v>
      </c>
      <c r="C14" s="32">
        <v>44327</v>
      </c>
      <c r="D14" s="33">
        <v>7193</v>
      </c>
      <c r="E14" s="34" t="s">
        <v>44</v>
      </c>
      <c r="F14" s="33">
        <v>2973</v>
      </c>
      <c r="G14" s="19" t="s">
        <v>38</v>
      </c>
      <c r="H14" s="19">
        <v>6</v>
      </c>
      <c r="I14" s="35" t="s">
        <v>6</v>
      </c>
      <c r="J14" s="19" t="s">
        <v>749</v>
      </c>
      <c r="K14" s="21"/>
      <c r="L14" s="464">
        <v>123</v>
      </c>
      <c r="M14" s="249"/>
      <c r="N14" s="249"/>
      <c r="O14" s="249"/>
      <c r="P14" s="249"/>
      <c r="Q14" s="249"/>
      <c r="R14" s="249"/>
    </row>
    <row r="15" spans="1:18" s="41" customFormat="1">
      <c r="A15" s="341"/>
      <c r="B15" s="32"/>
      <c r="C15" s="32"/>
      <c r="D15" s="33"/>
      <c r="E15" s="34" t="s">
        <v>44</v>
      </c>
      <c r="F15" s="33">
        <v>2972</v>
      </c>
      <c r="G15" s="19" t="s">
        <v>5</v>
      </c>
      <c r="H15" s="19">
        <v>5</v>
      </c>
      <c r="I15" s="35" t="s">
        <v>6</v>
      </c>
      <c r="J15" s="19" t="s">
        <v>749</v>
      </c>
      <c r="K15" s="21"/>
      <c r="L15" s="464">
        <v>119</v>
      </c>
      <c r="M15" s="249"/>
      <c r="N15" s="249"/>
      <c r="O15" s="249"/>
      <c r="P15" s="249"/>
      <c r="Q15" s="249"/>
      <c r="R15" s="249"/>
    </row>
    <row r="16" spans="1:18" s="41" customFormat="1">
      <c r="A16" s="341" t="s">
        <v>511</v>
      </c>
      <c r="B16" s="32">
        <v>44329</v>
      </c>
      <c r="C16" s="32">
        <v>44329</v>
      </c>
      <c r="D16" s="33">
        <v>7200</v>
      </c>
      <c r="E16" s="34" t="s">
        <v>2</v>
      </c>
      <c r="F16" s="33">
        <v>3645</v>
      </c>
      <c r="G16" s="19" t="s">
        <v>27</v>
      </c>
      <c r="H16" s="19">
        <v>20</v>
      </c>
      <c r="I16" s="35" t="s">
        <v>6</v>
      </c>
      <c r="J16" s="19" t="s">
        <v>749</v>
      </c>
      <c r="K16" s="21"/>
      <c r="L16" s="464">
        <v>170</v>
      </c>
      <c r="M16" s="249"/>
      <c r="N16" s="249"/>
      <c r="O16" s="249"/>
      <c r="P16" s="249"/>
      <c r="Q16" s="249"/>
      <c r="R16" s="249"/>
    </row>
    <row r="17" spans="1:18" s="43" customFormat="1">
      <c r="A17" s="341" t="s">
        <v>835</v>
      </c>
      <c r="B17" s="32">
        <v>44334</v>
      </c>
      <c r="C17" s="32">
        <v>44330</v>
      </c>
      <c r="D17" s="33">
        <v>7220</v>
      </c>
      <c r="E17" s="34" t="s">
        <v>7</v>
      </c>
      <c r="F17" s="33">
        <v>3219</v>
      </c>
      <c r="G17" s="19" t="s">
        <v>836</v>
      </c>
      <c r="H17" s="19">
        <v>30</v>
      </c>
      <c r="I17" s="35" t="s">
        <v>6</v>
      </c>
      <c r="J17" s="19" t="s">
        <v>749</v>
      </c>
      <c r="K17" s="21"/>
      <c r="L17" s="464">
        <v>906</v>
      </c>
      <c r="M17" s="247"/>
      <c r="N17" s="247"/>
      <c r="O17" s="247"/>
      <c r="P17" s="247"/>
      <c r="Q17" s="247"/>
      <c r="R17" s="247"/>
    </row>
    <row r="18" spans="1:18" s="43" customFormat="1">
      <c r="A18" s="341" t="s">
        <v>154</v>
      </c>
      <c r="B18" s="32">
        <v>44340</v>
      </c>
      <c r="C18" s="32">
        <v>44341</v>
      </c>
      <c r="D18" s="33">
        <v>7231</v>
      </c>
      <c r="E18" s="34" t="s">
        <v>44</v>
      </c>
      <c r="F18" s="33">
        <v>3652</v>
      </c>
      <c r="G18" s="19" t="s">
        <v>155</v>
      </c>
      <c r="H18" s="19">
        <v>15</v>
      </c>
      <c r="I18" s="35" t="s">
        <v>6</v>
      </c>
      <c r="J18" s="19" t="s">
        <v>749</v>
      </c>
      <c r="K18" s="21" t="s">
        <v>1068</v>
      </c>
      <c r="L18" s="464">
        <v>110.4</v>
      </c>
      <c r="M18" s="247"/>
      <c r="N18" s="247"/>
      <c r="O18" s="247"/>
      <c r="P18" s="247"/>
      <c r="Q18" s="247"/>
      <c r="R18" s="247"/>
    </row>
    <row r="19" spans="1:18" s="43" customFormat="1">
      <c r="A19" s="785" t="s">
        <v>1451</v>
      </c>
      <c r="B19" s="786">
        <v>44337</v>
      </c>
      <c r="C19" s="786"/>
      <c r="D19" s="787">
        <v>7230</v>
      </c>
      <c r="E19" s="788" t="s">
        <v>2</v>
      </c>
      <c r="F19" s="787">
        <v>3651</v>
      </c>
      <c r="G19" s="61" t="s">
        <v>1452</v>
      </c>
      <c r="H19" s="61">
        <v>40</v>
      </c>
      <c r="I19" s="59"/>
      <c r="J19" s="61" t="s">
        <v>749</v>
      </c>
      <c r="K19" s="789" t="s">
        <v>1457</v>
      </c>
      <c r="L19" s="790">
        <v>540</v>
      </c>
      <c r="M19" s="247"/>
      <c r="N19" s="247"/>
      <c r="O19" s="247"/>
      <c r="P19" s="247"/>
      <c r="Q19" s="247"/>
      <c r="R19" s="247"/>
    </row>
    <row r="20" spans="1:18" s="43" customFormat="1">
      <c r="A20" s="341" t="s">
        <v>371</v>
      </c>
      <c r="B20" s="32">
        <v>44341</v>
      </c>
      <c r="C20" s="32">
        <v>44337</v>
      </c>
      <c r="D20" s="33">
        <v>7240</v>
      </c>
      <c r="E20" s="34" t="s">
        <v>7</v>
      </c>
      <c r="F20" s="33">
        <v>3241</v>
      </c>
      <c r="G20" s="19" t="s">
        <v>53</v>
      </c>
      <c r="H20" s="19">
        <v>4.5</v>
      </c>
      <c r="I20" s="35" t="s">
        <v>6</v>
      </c>
      <c r="J20" s="19" t="s">
        <v>749</v>
      </c>
      <c r="K20" s="21"/>
      <c r="L20" s="464">
        <v>712.2</v>
      </c>
      <c r="M20" s="247"/>
      <c r="N20" s="247"/>
      <c r="O20" s="247"/>
      <c r="P20" s="247"/>
      <c r="Q20" s="247"/>
      <c r="R20" s="247"/>
    </row>
    <row r="21" spans="1:18" s="43" customFormat="1">
      <c r="A21" s="341" t="s">
        <v>627</v>
      </c>
      <c r="B21" s="32">
        <v>44342</v>
      </c>
      <c r="C21" s="32">
        <v>44337</v>
      </c>
      <c r="D21" s="33">
        <v>7260</v>
      </c>
      <c r="E21" s="34" t="s">
        <v>2</v>
      </c>
      <c r="F21" s="33">
        <v>1104</v>
      </c>
      <c r="G21" s="19" t="s">
        <v>49</v>
      </c>
      <c r="H21" s="20">
        <v>16</v>
      </c>
      <c r="I21" s="35" t="s">
        <v>6</v>
      </c>
      <c r="J21" s="19" t="s">
        <v>749</v>
      </c>
      <c r="K21" s="21"/>
      <c r="L21" s="464">
        <v>352</v>
      </c>
      <c r="M21" s="247"/>
      <c r="N21" s="247"/>
      <c r="O21" s="247"/>
      <c r="P21" s="247"/>
      <c r="Q21" s="247"/>
      <c r="R21" s="247"/>
    </row>
    <row r="22" spans="1:18" s="43" customFormat="1">
      <c r="A22" s="341" t="s">
        <v>359</v>
      </c>
      <c r="B22" s="32">
        <v>44343</v>
      </c>
      <c r="C22" s="32">
        <v>44340</v>
      </c>
      <c r="D22" s="33">
        <v>7280</v>
      </c>
      <c r="E22" s="34" t="s">
        <v>7</v>
      </c>
      <c r="F22" s="33">
        <v>2771</v>
      </c>
      <c r="G22" s="19" t="s">
        <v>357</v>
      </c>
      <c r="H22" s="20">
        <v>80</v>
      </c>
      <c r="I22" s="35" t="s">
        <v>6</v>
      </c>
      <c r="J22" s="19" t="s">
        <v>749</v>
      </c>
      <c r="K22" s="21"/>
      <c r="L22" s="464">
        <v>577.6</v>
      </c>
      <c r="M22" s="247"/>
      <c r="N22" s="247"/>
      <c r="O22" s="247"/>
      <c r="P22" s="247"/>
      <c r="Q22" s="247"/>
      <c r="R22" s="247"/>
    </row>
    <row r="23" spans="1:18" s="43" customFormat="1">
      <c r="A23" s="341" t="s">
        <v>606</v>
      </c>
      <c r="B23" s="32">
        <v>44344</v>
      </c>
      <c r="C23" s="32">
        <v>44341</v>
      </c>
      <c r="D23" s="33">
        <v>7287</v>
      </c>
      <c r="E23" s="34" t="s">
        <v>2</v>
      </c>
      <c r="F23" s="33">
        <v>1195</v>
      </c>
      <c r="G23" s="19" t="s">
        <v>27</v>
      </c>
      <c r="H23" s="20">
        <v>10</v>
      </c>
      <c r="I23" s="35" t="s">
        <v>6</v>
      </c>
      <c r="J23" s="19" t="s">
        <v>749</v>
      </c>
      <c r="K23" s="21"/>
      <c r="L23" s="464">
        <v>420</v>
      </c>
      <c r="M23" s="247"/>
      <c r="N23" s="247"/>
      <c r="O23" s="247"/>
      <c r="P23" s="247"/>
      <c r="Q23" s="247"/>
      <c r="R23" s="247"/>
    </row>
    <row r="24" spans="1:18" s="43" customFormat="1">
      <c r="A24" s="341" t="s">
        <v>180</v>
      </c>
      <c r="B24" s="32">
        <v>44344</v>
      </c>
      <c r="C24" s="32">
        <v>44333</v>
      </c>
      <c r="D24" s="33">
        <v>7291</v>
      </c>
      <c r="E24" s="34" t="s">
        <v>2</v>
      </c>
      <c r="F24" s="33">
        <v>2788</v>
      </c>
      <c r="G24" s="19" t="s">
        <v>27</v>
      </c>
      <c r="H24" s="19">
        <v>6</v>
      </c>
      <c r="I24" s="35" t="s">
        <v>6</v>
      </c>
      <c r="J24" s="19" t="s">
        <v>749</v>
      </c>
      <c r="K24" s="21"/>
      <c r="L24" s="464">
        <v>167.34</v>
      </c>
      <c r="M24" s="247"/>
      <c r="N24" s="247"/>
      <c r="O24" s="247"/>
      <c r="P24" s="247"/>
      <c r="Q24" s="247"/>
      <c r="R24" s="247"/>
    </row>
    <row r="25" spans="1:18" s="43" customFormat="1">
      <c r="A25" s="341" t="s">
        <v>226</v>
      </c>
      <c r="B25" s="32">
        <v>44349</v>
      </c>
      <c r="C25" s="32">
        <v>44347</v>
      </c>
      <c r="D25" s="33">
        <v>7320</v>
      </c>
      <c r="E25" s="34" t="s">
        <v>44</v>
      </c>
      <c r="F25" s="33">
        <v>1260</v>
      </c>
      <c r="G25" s="19" t="s">
        <v>1461</v>
      </c>
      <c r="H25" s="19">
        <v>20</v>
      </c>
      <c r="I25" s="35" t="s">
        <v>6</v>
      </c>
      <c r="J25" s="19" t="s">
        <v>749</v>
      </c>
      <c r="K25" s="21"/>
      <c r="L25" s="464">
        <v>235.8</v>
      </c>
      <c r="M25" s="247"/>
      <c r="N25" s="247"/>
      <c r="O25" s="247"/>
      <c r="P25" s="247"/>
      <c r="Q25" s="247"/>
      <c r="R25" s="247"/>
    </row>
    <row r="26" spans="1:18" s="41" customFormat="1">
      <c r="A26" s="339"/>
      <c r="B26" s="132"/>
      <c r="C26" s="132"/>
      <c r="D26" s="133"/>
      <c r="E26" s="131"/>
      <c r="F26" s="133"/>
      <c r="G26" s="134"/>
      <c r="H26" s="135"/>
      <c r="I26" s="235"/>
      <c r="J26" s="134"/>
      <c r="K26" s="525"/>
      <c r="L26" s="454"/>
      <c r="M26" s="249"/>
      <c r="N26" s="249"/>
      <c r="O26" s="249"/>
      <c r="P26" s="249"/>
      <c r="Q26" s="249"/>
      <c r="R26" s="249"/>
    </row>
    <row r="27" spans="1:18" s="41" customFormat="1" ht="18.75">
      <c r="A27" s="2460" t="s">
        <v>1225</v>
      </c>
      <c r="B27" s="2450"/>
      <c r="C27" s="2450"/>
      <c r="D27" s="2450"/>
      <c r="E27" s="2450"/>
      <c r="F27" s="2450"/>
      <c r="G27" s="2450"/>
      <c r="H27" s="2450"/>
      <c r="I27" s="2450"/>
      <c r="J27" s="2450"/>
      <c r="K27" s="2450"/>
      <c r="L27" s="2451"/>
      <c r="M27" s="249"/>
      <c r="N27" s="249"/>
      <c r="O27" s="249"/>
      <c r="P27" s="249"/>
      <c r="Q27" s="249"/>
      <c r="R27" s="249"/>
    </row>
    <row r="28" spans="1:18" s="43" customFormat="1">
      <c r="A28" s="341" t="s">
        <v>973</v>
      </c>
      <c r="B28" s="32">
        <v>44329</v>
      </c>
      <c r="C28" s="32">
        <v>44323</v>
      </c>
      <c r="D28" s="33">
        <v>7140</v>
      </c>
      <c r="E28" s="34" t="s">
        <v>2</v>
      </c>
      <c r="F28" s="33">
        <v>1139</v>
      </c>
      <c r="G28" s="19" t="s">
        <v>139</v>
      </c>
      <c r="H28" s="19">
        <v>10</v>
      </c>
      <c r="I28" s="35" t="s">
        <v>6</v>
      </c>
      <c r="J28" s="9" t="s">
        <v>1225</v>
      </c>
      <c r="K28" s="21"/>
      <c r="L28" s="464">
        <v>420</v>
      </c>
      <c r="M28" s="247"/>
      <c r="N28" s="247"/>
      <c r="O28" s="247"/>
      <c r="P28" s="247"/>
      <c r="Q28" s="247"/>
      <c r="R28" s="247"/>
    </row>
    <row r="29" spans="1:18" s="43" customFormat="1">
      <c r="A29" s="341" t="s">
        <v>973</v>
      </c>
      <c r="B29" s="32">
        <v>44329</v>
      </c>
      <c r="C29" s="32">
        <v>44322</v>
      </c>
      <c r="D29" s="33">
        <v>7148</v>
      </c>
      <c r="E29" s="34" t="s">
        <v>2</v>
      </c>
      <c r="F29" s="33">
        <v>3005</v>
      </c>
      <c r="G29" s="19" t="s">
        <v>399</v>
      </c>
      <c r="H29" s="19" t="s">
        <v>952</v>
      </c>
      <c r="I29" s="35" t="s">
        <v>6</v>
      </c>
      <c r="J29" s="19" t="s">
        <v>1225</v>
      </c>
      <c r="K29" s="50"/>
      <c r="L29" s="464">
        <v>54.6</v>
      </c>
      <c r="M29" s="247"/>
      <c r="N29" s="247"/>
      <c r="O29" s="247"/>
      <c r="P29" s="247"/>
      <c r="Q29" s="247"/>
      <c r="R29" s="247"/>
    </row>
    <row r="30" spans="1:18" s="41" customFormat="1">
      <c r="A30" s="341" t="s">
        <v>973</v>
      </c>
      <c r="B30" s="32">
        <v>44335</v>
      </c>
      <c r="C30" s="32">
        <v>44333</v>
      </c>
      <c r="D30" s="33">
        <v>7158</v>
      </c>
      <c r="E30" s="34" t="s">
        <v>2</v>
      </c>
      <c r="F30" s="33">
        <v>3174</v>
      </c>
      <c r="G30" s="19" t="s">
        <v>1440</v>
      </c>
      <c r="H30" s="19">
        <v>87.5</v>
      </c>
      <c r="I30" s="35" t="s">
        <v>6</v>
      </c>
      <c r="J30" s="19" t="s">
        <v>1225</v>
      </c>
      <c r="K30" s="19"/>
      <c r="L30" s="464">
        <v>581.88</v>
      </c>
      <c r="M30" s="249"/>
      <c r="N30" s="249"/>
      <c r="O30" s="249"/>
      <c r="P30" s="249"/>
      <c r="Q30" s="249"/>
      <c r="R30" s="249"/>
    </row>
    <row r="31" spans="1:18" s="41" customFormat="1">
      <c r="A31" s="339"/>
      <c r="B31" s="132"/>
      <c r="C31" s="132"/>
      <c r="D31" s="133"/>
      <c r="E31" s="609" t="s">
        <v>671</v>
      </c>
      <c r="F31" s="133">
        <v>3175</v>
      </c>
      <c r="G31" s="134" t="s">
        <v>1440</v>
      </c>
      <c r="H31" s="134">
        <v>70</v>
      </c>
      <c r="I31" s="235"/>
      <c r="J31" s="134" t="s">
        <v>1225</v>
      </c>
      <c r="K31" s="134"/>
      <c r="L31" s="454">
        <v>567</v>
      </c>
      <c r="M31" s="249"/>
      <c r="N31" s="249"/>
      <c r="O31" s="249"/>
      <c r="P31" s="249"/>
      <c r="Q31" s="249"/>
      <c r="R31" s="249"/>
    </row>
    <row r="32" spans="1:18" s="43" customFormat="1">
      <c r="A32" s="341" t="s">
        <v>141</v>
      </c>
      <c r="B32" s="32">
        <v>44326</v>
      </c>
      <c r="C32" s="32">
        <v>44326</v>
      </c>
      <c r="D32" s="33">
        <v>7174</v>
      </c>
      <c r="E32" s="34" t="s">
        <v>2</v>
      </c>
      <c r="F32" s="33">
        <v>3295</v>
      </c>
      <c r="G32" s="19" t="s">
        <v>521</v>
      </c>
      <c r="H32" s="19">
        <v>9</v>
      </c>
      <c r="I32" s="35" t="s">
        <v>6</v>
      </c>
      <c r="J32" s="19" t="s">
        <v>1225</v>
      </c>
      <c r="K32" s="21"/>
      <c r="L32" s="464">
        <v>94.5</v>
      </c>
      <c r="M32" s="247"/>
      <c r="N32" s="247"/>
      <c r="O32" s="247"/>
      <c r="P32" s="247"/>
      <c r="Q32" s="247"/>
      <c r="R32" s="247"/>
    </row>
    <row r="33" spans="1:18" s="43" customFormat="1">
      <c r="A33" s="341" t="s">
        <v>973</v>
      </c>
      <c r="B33" s="32">
        <v>44337</v>
      </c>
      <c r="C33" s="32">
        <v>44335</v>
      </c>
      <c r="D33" s="33">
        <v>7223</v>
      </c>
      <c r="E33" s="34" t="s">
        <v>7</v>
      </c>
      <c r="F33" s="33">
        <v>3129</v>
      </c>
      <c r="G33" s="19" t="s">
        <v>1438</v>
      </c>
      <c r="H33" s="19">
        <v>40</v>
      </c>
      <c r="I33" s="35" t="s">
        <v>6</v>
      </c>
      <c r="J33" s="19" t="s">
        <v>1225</v>
      </c>
      <c r="K33" s="19"/>
      <c r="L33" s="464">
        <v>320</v>
      </c>
      <c r="M33" s="247"/>
      <c r="N33" s="247"/>
      <c r="O33" s="247"/>
      <c r="P33" s="247"/>
      <c r="Q33" s="247"/>
      <c r="R33" s="247"/>
    </row>
    <row r="34" spans="1:18" s="43" customFormat="1">
      <c r="A34" s="341" t="s">
        <v>154</v>
      </c>
      <c r="B34" s="32">
        <v>44340</v>
      </c>
      <c r="C34" s="32">
        <v>44340</v>
      </c>
      <c r="D34" s="33">
        <v>7231</v>
      </c>
      <c r="E34" s="34" t="s">
        <v>2</v>
      </c>
      <c r="F34" s="33">
        <v>2415</v>
      </c>
      <c r="G34" s="19" t="s">
        <v>43</v>
      </c>
      <c r="H34" s="19">
        <v>54</v>
      </c>
      <c r="I34" s="35" t="s">
        <v>6</v>
      </c>
      <c r="J34" s="19" t="s">
        <v>1225</v>
      </c>
      <c r="K34" s="21"/>
      <c r="L34" s="464">
        <v>350</v>
      </c>
      <c r="M34" s="247"/>
      <c r="N34" s="247"/>
      <c r="O34" s="247"/>
      <c r="P34" s="247"/>
      <c r="Q34" s="247"/>
      <c r="R34" s="247"/>
    </row>
    <row r="35" spans="1:18" s="43" customFormat="1">
      <c r="A35" s="341" t="s">
        <v>520</v>
      </c>
      <c r="B35" s="32">
        <v>44342</v>
      </c>
      <c r="C35" s="32">
        <v>44340</v>
      </c>
      <c r="D35" s="33">
        <v>7251</v>
      </c>
      <c r="E35" s="34" t="s">
        <v>1243</v>
      </c>
      <c r="F35" s="33">
        <v>3082</v>
      </c>
      <c r="G35" s="19" t="s">
        <v>521</v>
      </c>
      <c r="H35" s="19">
        <v>22</v>
      </c>
      <c r="I35" s="35" t="s">
        <v>6</v>
      </c>
      <c r="J35" s="19" t="s">
        <v>1225</v>
      </c>
      <c r="K35" s="21"/>
      <c r="L35" s="464">
        <v>459</v>
      </c>
      <c r="M35" s="247"/>
      <c r="N35" s="247"/>
      <c r="O35" s="247"/>
      <c r="P35" s="247"/>
      <c r="Q35" s="247"/>
      <c r="R35" s="247"/>
    </row>
    <row r="36" spans="1:18" s="41" customFormat="1">
      <c r="A36" s="341" t="s">
        <v>494</v>
      </c>
      <c r="B36" s="32">
        <v>44343</v>
      </c>
      <c r="C36" s="32">
        <v>44347</v>
      </c>
      <c r="D36" s="33">
        <v>940</v>
      </c>
      <c r="E36" s="34" t="s">
        <v>2</v>
      </c>
      <c r="F36" s="33">
        <v>940</v>
      </c>
      <c r="G36" s="19" t="s">
        <v>71</v>
      </c>
      <c r="H36" s="19">
        <v>43</v>
      </c>
      <c r="I36" s="35" t="s">
        <v>6</v>
      </c>
      <c r="J36" s="19" t="s">
        <v>1225</v>
      </c>
      <c r="K36" s="19" t="s">
        <v>1417</v>
      </c>
      <c r="L36" s="464">
        <v>905</v>
      </c>
      <c r="M36" s="249"/>
      <c r="N36" s="249"/>
      <c r="O36" s="249"/>
      <c r="P36" s="249"/>
      <c r="Q36" s="249"/>
      <c r="R36" s="249"/>
    </row>
    <row r="37" spans="1:18" s="41" customFormat="1">
      <c r="A37" s="341" t="s">
        <v>101</v>
      </c>
      <c r="B37" s="32">
        <v>44344</v>
      </c>
      <c r="C37" s="32">
        <v>44341</v>
      </c>
      <c r="D37" s="33">
        <v>7295</v>
      </c>
      <c r="E37" s="34" t="s">
        <v>2</v>
      </c>
      <c r="F37" s="33">
        <v>2804</v>
      </c>
      <c r="G37" s="19" t="s">
        <v>194</v>
      </c>
      <c r="H37" s="19">
        <v>32</v>
      </c>
      <c r="I37" s="35" t="s">
        <v>6</v>
      </c>
      <c r="J37" s="19" t="s">
        <v>1225</v>
      </c>
      <c r="K37" s="21"/>
      <c r="L37" s="464">
        <v>414.72</v>
      </c>
      <c r="M37" s="249"/>
      <c r="N37" s="249"/>
      <c r="O37" s="249"/>
      <c r="P37" s="249"/>
      <c r="Q37" s="249"/>
      <c r="R37" s="249"/>
    </row>
    <row r="38" spans="1:18" s="43" customFormat="1">
      <c r="A38" s="341" t="s">
        <v>1362</v>
      </c>
      <c r="B38" s="32">
        <v>44347</v>
      </c>
      <c r="C38" s="32">
        <v>44341</v>
      </c>
      <c r="D38" s="33">
        <v>7302</v>
      </c>
      <c r="E38" s="34" t="s">
        <v>216</v>
      </c>
      <c r="F38" s="33">
        <v>3625</v>
      </c>
      <c r="G38" s="19" t="s">
        <v>902</v>
      </c>
      <c r="H38" s="19">
        <v>15</v>
      </c>
      <c r="I38" s="35" t="s">
        <v>6</v>
      </c>
      <c r="J38" s="19" t="s">
        <v>1225</v>
      </c>
      <c r="K38" s="21" t="s">
        <v>1429</v>
      </c>
      <c r="L38" s="464">
        <v>1673.85</v>
      </c>
      <c r="M38" s="247"/>
      <c r="N38" s="247"/>
      <c r="O38" s="247"/>
      <c r="P38" s="247"/>
      <c r="Q38" s="247"/>
      <c r="R38" s="247"/>
    </row>
    <row r="39" spans="1:18" s="43" customFormat="1">
      <c r="A39" s="341" t="s">
        <v>1362</v>
      </c>
      <c r="B39" s="32">
        <v>44347</v>
      </c>
      <c r="C39" s="32">
        <v>44343</v>
      </c>
      <c r="D39" s="33">
        <v>7302</v>
      </c>
      <c r="E39" s="34" t="s">
        <v>216</v>
      </c>
      <c r="F39" s="33">
        <v>3621</v>
      </c>
      <c r="G39" s="19" t="s">
        <v>1396</v>
      </c>
      <c r="H39" s="19">
        <v>15</v>
      </c>
      <c r="I39" s="35" t="s">
        <v>6</v>
      </c>
      <c r="J39" s="19" t="s">
        <v>1225</v>
      </c>
      <c r="K39" s="21" t="s">
        <v>1429</v>
      </c>
      <c r="L39" s="464">
        <v>239.4</v>
      </c>
      <c r="M39" s="247"/>
      <c r="N39" s="247"/>
      <c r="O39" s="247"/>
      <c r="P39" s="247"/>
      <c r="Q39" s="247"/>
      <c r="R39" s="247"/>
    </row>
    <row r="40" spans="1:18" s="43" customFormat="1">
      <c r="A40" s="341" t="s">
        <v>173</v>
      </c>
      <c r="B40" s="32">
        <v>44355</v>
      </c>
      <c r="C40" s="32">
        <v>44344</v>
      </c>
      <c r="D40" s="33">
        <v>7335</v>
      </c>
      <c r="E40" s="34" t="s">
        <v>216</v>
      </c>
      <c r="F40" s="33">
        <v>2491</v>
      </c>
      <c r="G40" s="19" t="s">
        <v>122</v>
      </c>
      <c r="H40" s="19">
        <v>10</v>
      </c>
      <c r="I40" s="35" t="s">
        <v>6</v>
      </c>
      <c r="J40" s="19" t="s">
        <v>1225</v>
      </c>
      <c r="K40" s="21"/>
      <c r="L40" s="464">
        <v>450</v>
      </c>
      <c r="M40" s="247"/>
      <c r="N40" s="247"/>
      <c r="O40" s="247"/>
      <c r="P40" s="247"/>
      <c r="Q40" s="247"/>
      <c r="R40" s="247"/>
    </row>
    <row r="41" spans="1:18" s="41" customFormat="1">
      <c r="A41" s="339" t="s">
        <v>762</v>
      </c>
      <c r="B41" s="132">
        <v>44355</v>
      </c>
      <c r="C41" s="132"/>
      <c r="D41" s="133">
        <v>7336</v>
      </c>
      <c r="E41" s="609" t="s">
        <v>428</v>
      </c>
      <c r="F41" s="133">
        <v>2482</v>
      </c>
      <c r="G41" s="134" t="s">
        <v>528</v>
      </c>
      <c r="H41" s="134">
        <v>10</v>
      </c>
      <c r="I41" s="235"/>
      <c r="J41" s="134" t="s">
        <v>1225</v>
      </c>
      <c r="K41" s="525"/>
      <c r="L41" s="454">
        <v>132.9</v>
      </c>
      <c r="M41" s="249"/>
      <c r="N41" s="249"/>
      <c r="O41" s="249"/>
      <c r="P41" s="249"/>
      <c r="Q41" s="249"/>
      <c r="R41" s="249"/>
    </row>
    <row r="42" spans="1:18" s="41" customFormat="1">
      <c r="A42" s="339"/>
      <c r="B42" s="132"/>
      <c r="C42" s="132"/>
      <c r="D42" s="133"/>
      <c r="E42" s="131"/>
      <c r="F42" s="133"/>
      <c r="G42" s="134"/>
      <c r="H42" s="134"/>
      <c r="I42" s="235"/>
      <c r="J42" s="134"/>
      <c r="K42" s="525"/>
      <c r="L42" s="454"/>
      <c r="M42" s="249"/>
      <c r="N42" s="249"/>
      <c r="O42" s="249"/>
      <c r="P42" s="249"/>
      <c r="Q42" s="249"/>
      <c r="R42" s="249"/>
    </row>
    <row r="43" spans="1:18" s="41" customFormat="1">
      <c r="A43" s="339"/>
      <c r="B43" s="132"/>
      <c r="C43" s="132"/>
      <c r="D43" s="133"/>
      <c r="E43" s="131"/>
      <c r="F43" s="133"/>
      <c r="G43" s="134"/>
      <c r="H43" s="135"/>
      <c r="I43" s="235"/>
      <c r="J43" s="134"/>
      <c r="K43" s="525"/>
      <c r="L43" s="454"/>
      <c r="M43" s="247"/>
      <c r="N43" s="249"/>
      <c r="O43" s="249"/>
      <c r="P43" s="249"/>
      <c r="Q43" s="249"/>
      <c r="R43" s="249"/>
    </row>
    <row r="44" spans="1:18" s="44" customFormat="1" ht="18.75">
      <c r="A44" s="2461" t="s">
        <v>1315</v>
      </c>
      <c r="B44" s="2462"/>
      <c r="C44" s="2462"/>
      <c r="D44" s="2462"/>
      <c r="E44" s="2462"/>
      <c r="F44" s="2462"/>
      <c r="G44" s="2462"/>
      <c r="H44" s="2462"/>
      <c r="I44" s="2462"/>
      <c r="J44" s="2462"/>
      <c r="K44" s="2462"/>
      <c r="L44" s="2463"/>
      <c r="M44" s="246"/>
      <c r="N44" s="246"/>
      <c r="O44" s="246"/>
      <c r="P44" s="246"/>
      <c r="Q44" s="246"/>
      <c r="R44" s="246"/>
    </row>
    <row r="45" spans="1:18" s="42" customFormat="1">
      <c r="A45" s="27" t="s">
        <v>104</v>
      </c>
      <c r="B45" s="30" t="s">
        <v>106</v>
      </c>
      <c r="C45" s="30" t="s">
        <v>105</v>
      </c>
      <c r="D45" s="26" t="s">
        <v>748</v>
      </c>
      <c r="E45" s="27" t="s">
        <v>0</v>
      </c>
      <c r="F45" s="26" t="s">
        <v>34</v>
      </c>
      <c r="G45" s="17" t="s">
        <v>1</v>
      </c>
      <c r="H45" s="17" t="s">
        <v>28</v>
      </c>
      <c r="I45" s="17" t="s">
        <v>6</v>
      </c>
      <c r="J45" s="17" t="s">
        <v>732</v>
      </c>
      <c r="K45" s="18" t="s">
        <v>747</v>
      </c>
      <c r="L45" s="453" t="s">
        <v>314</v>
      </c>
      <c r="M45" s="80"/>
      <c r="N45" s="80"/>
      <c r="O45" s="80"/>
      <c r="P45" s="80"/>
      <c r="Q45" s="80"/>
      <c r="R45" s="80"/>
    </row>
    <row r="46" spans="1:18" s="44" customFormat="1">
      <c r="A46" s="340" t="s">
        <v>1362</v>
      </c>
      <c r="B46" s="48">
        <v>44316</v>
      </c>
      <c r="C46" s="48">
        <v>44322</v>
      </c>
      <c r="D46" s="49">
        <v>7082</v>
      </c>
      <c r="E46" s="40" t="s">
        <v>216</v>
      </c>
      <c r="F46" s="49">
        <v>3624</v>
      </c>
      <c r="G46" s="36" t="s">
        <v>63</v>
      </c>
      <c r="H46" s="47">
        <v>43</v>
      </c>
      <c r="I46" s="45" t="s">
        <v>6</v>
      </c>
      <c r="J46" s="36" t="s">
        <v>97</v>
      </c>
      <c r="K46" s="50" t="s">
        <v>1429</v>
      </c>
      <c r="L46" s="459">
        <v>116</v>
      </c>
      <c r="M46" s="246"/>
      <c r="N46" s="246"/>
      <c r="O46" s="246"/>
      <c r="P46" s="246"/>
      <c r="Q46" s="246"/>
      <c r="R46" s="246"/>
    </row>
    <row r="47" spans="1:18" s="42" customFormat="1">
      <c r="A47" s="340" t="s">
        <v>368</v>
      </c>
      <c r="B47" s="48">
        <v>44320</v>
      </c>
      <c r="C47" s="48">
        <v>44320</v>
      </c>
      <c r="D47" s="49">
        <v>7126</v>
      </c>
      <c r="E47" s="40" t="s">
        <v>2</v>
      </c>
      <c r="F47" s="49">
        <v>838</v>
      </c>
      <c r="G47" s="36" t="s">
        <v>5</v>
      </c>
      <c r="H47" s="36">
        <v>5</v>
      </c>
      <c r="I47" s="45" t="s">
        <v>6</v>
      </c>
      <c r="J47" s="36" t="s">
        <v>97</v>
      </c>
      <c r="K47" s="50"/>
      <c r="L47" s="459">
        <v>145</v>
      </c>
      <c r="M47" s="80"/>
      <c r="N47" s="80"/>
      <c r="O47" s="80"/>
      <c r="P47" s="80"/>
      <c r="Q47" s="80"/>
      <c r="R47" s="80"/>
    </row>
    <row r="48" spans="1:18" s="42" customFormat="1">
      <c r="A48" s="340" t="s">
        <v>393</v>
      </c>
      <c r="B48" s="48">
        <v>44320</v>
      </c>
      <c r="C48" s="48">
        <v>44320</v>
      </c>
      <c r="D48" s="49">
        <v>7127</v>
      </c>
      <c r="E48" s="40" t="s">
        <v>2</v>
      </c>
      <c r="F48" s="49">
        <v>838</v>
      </c>
      <c r="G48" s="36" t="s">
        <v>5</v>
      </c>
      <c r="H48" s="36">
        <v>10</v>
      </c>
      <c r="I48" s="45" t="s">
        <v>6</v>
      </c>
      <c r="J48" s="36" t="s">
        <v>97</v>
      </c>
      <c r="K48" s="50"/>
      <c r="L48" s="459">
        <v>290</v>
      </c>
      <c r="M48" s="80"/>
      <c r="N48" s="80"/>
      <c r="O48" s="80"/>
      <c r="P48" s="80"/>
      <c r="Q48" s="80"/>
      <c r="R48" s="80"/>
    </row>
    <row r="49" spans="1:18" s="42" customFormat="1">
      <c r="A49" s="340" t="s">
        <v>1434</v>
      </c>
      <c r="B49" s="48">
        <v>44320</v>
      </c>
      <c r="C49" s="48">
        <v>44320</v>
      </c>
      <c r="D49" s="49">
        <v>7128</v>
      </c>
      <c r="E49" s="40" t="s">
        <v>2</v>
      </c>
      <c r="F49" s="49">
        <v>869</v>
      </c>
      <c r="G49" s="36" t="s">
        <v>16</v>
      </c>
      <c r="H49" s="36">
        <v>25</v>
      </c>
      <c r="I49" s="45" t="s">
        <v>6</v>
      </c>
      <c r="J49" s="36" t="s">
        <v>97</v>
      </c>
      <c r="K49" s="50"/>
      <c r="L49" s="459">
        <v>44.5</v>
      </c>
      <c r="M49" s="80"/>
      <c r="N49" s="80"/>
      <c r="O49" s="80"/>
      <c r="P49" s="80"/>
      <c r="Q49" s="80"/>
      <c r="R49" s="80"/>
    </row>
    <row r="50" spans="1:18" s="42" customFormat="1">
      <c r="A50" s="340" t="s">
        <v>250</v>
      </c>
      <c r="B50" s="48">
        <v>44320</v>
      </c>
      <c r="C50" s="48">
        <v>44320</v>
      </c>
      <c r="D50" s="49">
        <v>7130</v>
      </c>
      <c r="E50" s="40" t="s">
        <v>7</v>
      </c>
      <c r="F50" s="49">
        <v>2467</v>
      </c>
      <c r="G50" s="36" t="s">
        <v>63</v>
      </c>
      <c r="H50" s="36">
        <v>3</v>
      </c>
      <c r="I50" s="45" t="s">
        <v>6</v>
      </c>
      <c r="J50" s="36" t="s">
        <v>97</v>
      </c>
      <c r="K50" s="50"/>
      <c r="L50" s="459">
        <v>309</v>
      </c>
      <c r="M50" s="80"/>
      <c r="N50" s="80"/>
      <c r="O50" s="80"/>
      <c r="P50" s="80"/>
      <c r="Q50" s="80"/>
      <c r="R50" s="80"/>
    </row>
    <row r="51" spans="1:18" s="44" customFormat="1">
      <c r="A51" s="340" t="s">
        <v>1436</v>
      </c>
      <c r="B51" s="48">
        <v>44323</v>
      </c>
      <c r="C51" s="48">
        <v>44320</v>
      </c>
      <c r="D51" s="49">
        <v>7131</v>
      </c>
      <c r="E51" s="40" t="s">
        <v>2</v>
      </c>
      <c r="F51" s="49">
        <v>843</v>
      </c>
      <c r="G51" s="36" t="s">
        <v>1437</v>
      </c>
      <c r="H51" s="36">
        <v>20</v>
      </c>
      <c r="I51" s="45" t="s">
        <v>6</v>
      </c>
      <c r="J51" s="36" t="s">
        <v>97</v>
      </c>
      <c r="K51" s="50"/>
      <c r="L51" s="459">
        <v>21.84</v>
      </c>
      <c r="M51" s="246"/>
      <c r="N51" s="246"/>
      <c r="O51" s="246"/>
      <c r="P51" s="246"/>
      <c r="Q51" s="246"/>
      <c r="R51" s="246"/>
    </row>
    <row r="52" spans="1:18" s="44" customFormat="1">
      <c r="A52" s="340" t="s">
        <v>595</v>
      </c>
      <c r="B52" s="48">
        <v>44322</v>
      </c>
      <c r="C52" s="48">
        <v>44322</v>
      </c>
      <c r="D52" s="49">
        <v>7135</v>
      </c>
      <c r="E52" s="40" t="s">
        <v>2</v>
      </c>
      <c r="F52" s="49">
        <v>2515</v>
      </c>
      <c r="G52" s="36" t="s">
        <v>35</v>
      </c>
      <c r="H52" s="36">
        <v>55</v>
      </c>
      <c r="I52" s="45" t="s">
        <v>6</v>
      </c>
      <c r="J52" s="36" t="s">
        <v>97</v>
      </c>
      <c r="K52" s="50"/>
      <c r="L52" s="459">
        <v>1050</v>
      </c>
      <c r="M52" s="246"/>
      <c r="N52" s="246"/>
      <c r="O52" s="246"/>
      <c r="P52" s="246"/>
      <c r="Q52" s="246"/>
      <c r="R52" s="246"/>
    </row>
    <row r="53" spans="1:18" s="44" customFormat="1">
      <c r="A53" s="340" t="s">
        <v>973</v>
      </c>
      <c r="B53" s="48">
        <v>44329</v>
      </c>
      <c r="C53" s="48">
        <v>44322</v>
      </c>
      <c r="D53" s="49">
        <v>7140</v>
      </c>
      <c r="E53" s="40" t="s">
        <v>2</v>
      </c>
      <c r="F53" s="49">
        <v>1126</v>
      </c>
      <c r="G53" s="36" t="s">
        <v>57</v>
      </c>
      <c r="H53" s="36" t="s">
        <v>843</v>
      </c>
      <c r="I53" s="45" t="s">
        <v>6</v>
      </c>
      <c r="J53" s="36" t="s">
        <v>97</v>
      </c>
      <c r="K53" s="50"/>
      <c r="L53" s="459">
        <v>322</v>
      </c>
      <c r="M53" s="246"/>
      <c r="N53" s="246"/>
      <c r="O53" s="246"/>
      <c r="P53" s="246"/>
      <c r="Q53" s="246"/>
      <c r="R53" s="246"/>
    </row>
    <row r="54" spans="1:18" s="44" customFormat="1">
      <c r="A54" s="340"/>
      <c r="B54" s="48"/>
      <c r="C54" s="48"/>
      <c r="D54" s="49"/>
      <c r="E54" s="40"/>
      <c r="F54" s="49">
        <v>822</v>
      </c>
      <c r="G54" s="36" t="s">
        <v>19</v>
      </c>
      <c r="H54" s="36">
        <v>30</v>
      </c>
      <c r="I54" s="45" t="s">
        <v>6</v>
      </c>
      <c r="J54" s="36" t="s">
        <v>97</v>
      </c>
      <c r="K54" s="50"/>
      <c r="L54" s="459">
        <v>390</v>
      </c>
      <c r="M54" s="246"/>
      <c r="N54" s="246"/>
      <c r="O54" s="246"/>
      <c r="P54" s="246"/>
      <c r="Q54" s="246"/>
      <c r="R54" s="246"/>
    </row>
    <row r="55" spans="1:18" s="44" customFormat="1">
      <c r="A55" s="340"/>
      <c r="B55" s="48"/>
      <c r="C55" s="48"/>
      <c r="D55" s="49"/>
      <c r="E55" s="40"/>
      <c r="F55" s="49">
        <v>2759</v>
      </c>
      <c r="G55" s="36" t="s">
        <v>170</v>
      </c>
      <c r="H55" s="36">
        <v>21</v>
      </c>
      <c r="I55" s="45" t="s">
        <v>6</v>
      </c>
      <c r="J55" s="36" t="s">
        <v>97</v>
      </c>
      <c r="K55" s="50"/>
      <c r="L55" s="459">
        <v>124.95</v>
      </c>
      <c r="M55" s="246"/>
      <c r="N55" s="246"/>
      <c r="O55" s="246"/>
      <c r="P55" s="246"/>
      <c r="Q55" s="246"/>
      <c r="R55" s="246"/>
    </row>
    <row r="56" spans="1:18" s="44" customFormat="1">
      <c r="A56" s="340"/>
      <c r="B56" s="48"/>
      <c r="C56" s="48"/>
      <c r="D56" s="49"/>
      <c r="E56" s="40"/>
      <c r="F56" s="49">
        <v>1869</v>
      </c>
      <c r="G56" s="36" t="s">
        <v>15</v>
      </c>
      <c r="H56" s="36">
        <v>50</v>
      </c>
      <c r="I56" s="45" t="s">
        <v>6</v>
      </c>
      <c r="J56" s="36" t="s">
        <v>97</v>
      </c>
      <c r="K56" s="50"/>
      <c r="L56" s="459">
        <v>205</v>
      </c>
      <c r="M56" s="246"/>
      <c r="N56" s="246"/>
      <c r="O56" s="246"/>
      <c r="P56" s="246"/>
      <c r="Q56" s="246"/>
      <c r="R56" s="246"/>
    </row>
    <row r="57" spans="1:18" s="42" customFormat="1">
      <c r="A57" s="340" t="s">
        <v>973</v>
      </c>
      <c r="B57" s="48">
        <v>44329</v>
      </c>
      <c r="C57" s="48">
        <v>44322</v>
      </c>
      <c r="D57" s="49">
        <v>7147</v>
      </c>
      <c r="E57" s="40" t="s">
        <v>7</v>
      </c>
      <c r="F57" s="49">
        <v>2724</v>
      </c>
      <c r="G57" s="36" t="s">
        <v>164</v>
      </c>
      <c r="H57" s="36">
        <v>50</v>
      </c>
      <c r="I57" s="45" t="s">
        <v>6</v>
      </c>
      <c r="J57" s="36" t="s">
        <v>97</v>
      </c>
      <c r="K57" s="50"/>
      <c r="L57" s="459">
        <v>247.5</v>
      </c>
      <c r="M57" s="80"/>
      <c r="N57" s="80"/>
      <c r="O57" s="80"/>
      <c r="P57" s="80"/>
      <c r="Q57" s="80"/>
      <c r="R57" s="80"/>
    </row>
    <row r="58" spans="1:18" s="44" customFormat="1">
      <c r="A58" s="340"/>
      <c r="B58" s="48"/>
      <c r="C58" s="48"/>
      <c r="D58" s="49"/>
      <c r="E58" s="40" t="s">
        <v>2</v>
      </c>
      <c r="F58" s="49">
        <v>2762</v>
      </c>
      <c r="G58" s="36" t="s">
        <v>164</v>
      </c>
      <c r="H58" s="36">
        <v>50</v>
      </c>
      <c r="I58" s="45" t="s">
        <v>6</v>
      </c>
      <c r="J58" s="36" t="s">
        <v>97</v>
      </c>
      <c r="K58" s="50"/>
      <c r="L58" s="459">
        <v>160</v>
      </c>
      <c r="M58" s="246"/>
      <c r="N58" s="246"/>
      <c r="O58" s="246"/>
      <c r="P58" s="246"/>
      <c r="Q58" s="246"/>
      <c r="R58" s="246"/>
    </row>
    <row r="59" spans="1:18" s="44" customFormat="1">
      <c r="A59" s="340" t="s">
        <v>973</v>
      </c>
      <c r="B59" s="48">
        <v>44329</v>
      </c>
      <c r="C59" s="48">
        <v>44322</v>
      </c>
      <c r="D59" s="49">
        <v>7148</v>
      </c>
      <c r="E59" s="40" t="s">
        <v>2</v>
      </c>
      <c r="F59" s="49">
        <v>2266</v>
      </c>
      <c r="G59" s="36" t="s">
        <v>9</v>
      </c>
      <c r="H59" s="36">
        <v>3</v>
      </c>
      <c r="I59" s="45" t="s">
        <v>6</v>
      </c>
      <c r="J59" s="36" t="s">
        <v>97</v>
      </c>
      <c r="K59" s="50"/>
      <c r="L59" s="459">
        <v>34.5</v>
      </c>
      <c r="M59" s="246"/>
      <c r="N59" s="246"/>
      <c r="O59" s="246"/>
      <c r="P59" s="246"/>
      <c r="Q59" s="246"/>
      <c r="R59" s="246"/>
    </row>
    <row r="60" spans="1:18" s="44" customFormat="1">
      <c r="A60" s="340" t="s">
        <v>174</v>
      </c>
      <c r="B60" s="48">
        <v>44326</v>
      </c>
      <c r="C60" s="48">
        <v>44322</v>
      </c>
      <c r="D60" s="49">
        <v>7154</v>
      </c>
      <c r="E60" s="40" t="s">
        <v>2</v>
      </c>
      <c r="F60" s="49">
        <v>869</v>
      </c>
      <c r="G60" s="36" t="s">
        <v>16</v>
      </c>
      <c r="H60" s="36">
        <v>20</v>
      </c>
      <c r="I60" s="45" t="s">
        <v>6</v>
      </c>
      <c r="J60" s="36" t="s">
        <v>97</v>
      </c>
      <c r="K60" s="50"/>
      <c r="L60" s="459">
        <v>115</v>
      </c>
      <c r="M60" s="246"/>
      <c r="N60" s="246"/>
      <c r="O60" s="246"/>
      <c r="P60" s="246"/>
      <c r="Q60" s="246"/>
      <c r="R60" s="246"/>
    </row>
    <row r="61" spans="1:18" s="43" customFormat="1">
      <c r="A61" s="340" t="s">
        <v>592</v>
      </c>
      <c r="B61" s="48">
        <v>44323</v>
      </c>
      <c r="C61" s="48">
        <v>44323</v>
      </c>
      <c r="D61" s="49">
        <v>7162</v>
      </c>
      <c r="E61" s="40" t="s">
        <v>2</v>
      </c>
      <c r="F61" s="49">
        <v>1087</v>
      </c>
      <c r="G61" s="36" t="s">
        <v>46</v>
      </c>
      <c r="H61" s="36">
        <v>50</v>
      </c>
      <c r="I61" s="45" t="s">
        <v>6</v>
      </c>
      <c r="J61" s="36" t="s">
        <v>97</v>
      </c>
      <c r="K61" s="21"/>
      <c r="L61" s="459">
        <v>315</v>
      </c>
      <c r="M61" s="247"/>
      <c r="N61" s="247"/>
      <c r="O61" s="247"/>
      <c r="P61" s="247"/>
      <c r="Q61" s="247"/>
      <c r="R61" s="247"/>
    </row>
    <row r="62" spans="1:18" s="43" customFormat="1">
      <c r="A62" s="340" t="s">
        <v>141</v>
      </c>
      <c r="B62" s="48">
        <v>44323</v>
      </c>
      <c r="C62" s="48">
        <v>44323</v>
      </c>
      <c r="D62" s="49">
        <v>7164</v>
      </c>
      <c r="E62" s="40" t="s">
        <v>2</v>
      </c>
      <c r="F62" s="49">
        <v>753</v>
      </c>
      <c r="G62" s="36" t="s">
        <v>47</v>
      </c>
      <c r="H62" s="36">
        <v>15</v>
      </c>
      <c r="I62" s="45" t="s">
        <v>6</v>
      </c>
      <c r="J62" s="36" t="s">
        <v>97</v>
      </c>
      <c r="K62" s="21"/>
      <c r="L62" s="459">
        <v>337.5</v>
      </c>
      <c r="M62" s="247"/>
      <c r="N62" s="247"/>
      <c r="O62" s="247"/>
      <c r="P62" s="247"/>
      <c r="Q62" s="247"/>
      <c r="R62" s="247"/>
    </row>
    <row r="63" spans="1:18" s="43" customFormat="1">
      <c r="A63" s="340" t="s">
        <v>1439</v>
      </c>
      <c r="B63" s="48">
        <v>44323</v>
      </c>
      <c r="C63" s="48">
        <v>44323</v>
      </c>
      <c r="D63" s="49">
        <v>7166</v>
      </c>
      <c r="E63" s="40" t="s">
        <v>2</v>
      </c>
      <c r="F63" s="49">
        <v>855</v>
      </c>
      <c r="G63" s="36" t="s">
        <v>38</v>
      </c>
      <c r="H63" s="36">
        <v>48</v>
      </c>
      <c r="I63" s="45" t="s">
        <v>6</v>
      </c>
      <c r="J63" s="36" t="s">
        <v>97</v>
      </c>
      <c r="K63" s="50"/>
      <c r="L63" s="459">
        <v>508.4</v>
      </c>
      <c r="M63" s="247"/>
      <c r="N63" s="247"/>
      <c r="O63" s="247"/>
      <c r="P63" s="247"/>
      <c r="Q63" s="247"/>
      <c r="R63" s="247"/>
    </row>
    <row r="64" spans="1:18" s="44" customFormat="1">
      <c r="A64" s="340" t="s">
        <v>517</v>
      </c>
      <c r="B64" s="48">
        <v>44323</v>
      </c>
      <c r="C64" s="48">
        <v>44323</v>
      </c>
      <c r="D64" s="49">
        <v>7165</v>
      </c>
      <c r="E64" s="40" t="s">
        <v>2</v>
      </c>
      <c r="F64" s="49">
        <v>869</v>
      </c>
      <c r="G64" s="36" t="s">
        <v>16</v>
      </c>
      <c r="H64" s="36">
        <v>110</v>
      </c>
      <c r="I64" s="45" t="s">
        <v>6</v>
      </c>
      <c r="J64" s="36" t="s">
        <v>97</v>
      </c>
      <c r="K64" s="50"/>
      <c r="L64" s="459">
        <v>285</v>
      </c>
      <c r="M64" s="246"/>
      <c r="N64" s="246"/>
      <c r="O64" s="246"/>
      <c r="P64" s="246"/>
      <c r="Q64" s="246"/>
      <c r="R64" s="246"/>
    </row>
    <row r="65" spans="1:18" s="44" customFormat="1">
      <c r="A65" s="340" t="s">
        <v>111</v>
      </c>
      <c r="B65" s="48">
        <v>44326</v>
      </c>
      <c r="C65" s="48">
        <v>44323</v>
      </c>
      <c r="D65" s="49">
        <v>7171</v>
      </c>
      <c r="E65" s="40" t="s">
        <v>2</v>
      </c>
      <c r="F65" s="49">
        <v>2691</v>
      </c>
      <c r="G65" s="36" t="s">
        <v>47</v>
      </c>
      <c r="H65" s="36" t="s">
        <v>923</v>
      </c>
      <c r="I65" s="45" t="s">
        <v>6</v>
      </c>
      <c r="J65" s="36" t="s">
        <v>97</v>
      </c>
      <c r="K65" s="50" t="s">
        <v>780</v>
      </c>
      <c r="L65" s="459">
        <v>206</v>
      </c>
      <c r="M65" s="246"/>
      <c r="N65" s="246"/>
      <c r="O65" s="246"/>
      <c r="P65" s="246"/>
      <c r="Q65" s="246"/>
      <c r="R65" s="246"/>
    </row>
    <row r="66" spans="1:18" s="44" customFormat="1">
      <c r="A66" s="340" t="s">
        <v>973</v>
      </c>
      <c r="B66" s="48">
        <v>44326</v>
      </c>
      <c r="C66" s="48">
        <v>44323</v>
      </c>
      <c r="D66" s="49">
        <v>7172</v>
      </c>
      <c r="E66" s="40" t="s">
        <v>2</v>
      </c>
      <c r="F66" s="49">
        <v>1106</v>
      </c>
      <c r="G66" s="36" t="s">
        <v>18</v>
      </c>
      <c r="H66" s="36">
        <v>5</v>
      </c>
      <c r="I66" s="45" t="s">
        <v>6</v>
      </c>
      <c r="J66" s="36" t="s">
        <v>97</v>
      </c>
      <c r="K66" s="50"/>
      <c r="L66" s="459">
        <v>100</v>
      </c>
      <c r="M66" s="246"/>
      <c r="N66" s="246"/>
      <c r="O66" s="246"/>
      <c r="P66" s="246"/>
      <c r="Q66" s="246"/>
      <c r="R66" s="246"/>
    </row>
    <row r="67" spans="1:18" s="44" customFormat="1">
      <c r="A67" s="340" t="s">
        <v>1362</v>
      </c>
      <c r="B67" s="48">
        <v>44326</v>
      </c>
      <c r="C67" s="48">
        <v>44326</v>
      </c>
      <c r="D67" s="49">
        <v>7178</v>
      </c>
      <c r="E67" s="40" t="s">
        <v>671</v>
      </c>
      <c r="F67" s="49">
        <v>3626</v>
      </c>
      <c r="G67" s="36" t="s">
        <v>1441</v>
      </c>
      <c r="H67" s="36">
        <v>2</v>
      </c>
      <c r="I67" s="45" t="s">
        <v>6</v>
      </c>
      <c r="J67" s="36" t="s">
        <v>97</v>
      </c>
      <c r="K67" s="50"/>
      <c r="L67" s="459">
        <v>31.2</v>
      </c>
      <c r="M67" s="246"/>
      <c r="N67" s="246"/>
      <c r="O67" s="246"/>
      <c r="P67" s="246"/>
      <c r="Q67" s="246"/>
      <c r="R67" s="246"/>
    </row>
    <row r="68" spans="1:18" s="44" customFormat="1">
      <c r="A68" s="340" t="s">
        <v>1442</v>
      </c>
      <c r="B68" s="48">
        <v>44326</v>
      </c>
      <c r="C68" s="48">
        <v>44334</v>
      </c>
      <c r="D68" s="49">
        <v>7182</v>
      </c>
      <c r="E68" s="40" t="s">
        <v>216</v>
      </c>
      <c r="F68" s="49">
        <v>2438</v>
      </c>
      <c r="G68" s="36" t="s">
        <v>47</v>
      </c>
      <c r="H68" s="36" t="s">
        <v>900</v>
      </c>
      <c r="I68" s="45" t="s">
        <v>6</v>
      </c>
      <c r="J68" s="36" t="s">
        <v>97</v>
      </c>
      <c r="K68" s="50"/>
      <c r="L68" s="459">
        <v>323.89999999999998</v>
      </c>
      <c r="M68" s="246"/>
      <c r="N68" s="246"/>
      <c r="O68" s="246"/>
      <c r="P68" s="246"/>
      <c r="Q68" s="246"/>
      <c r="R68" s="246"/>
    </row>
    <row r="69" spans="1:18" s="44" customFormat="1">
      <c r="A69" s="340"/>
      <c r="B69" s="48"/>
      <c r="C69" s="48">
        <v>44326</v>
      </c>
      <c r="D69" s="49"/>
      <c r="E69" s="40" t="s">
        <v>2</v>
      </c>
      <c r="F69" s="49">
        <v>744</v>
      </c>
      <c r="G69" s="36" t="s">
        <v>48</v>
      </c>
      <c r="H69" s="36">
        <v>10</v>
      </c>
      <c r="I69" s="45" t="s">
        <v>6</v>
      </c>
      <c r="J69" s="36" t="s">
        <v>97</v>
      </c>
      <c r="K69" s="50"/>
      <c r="L69" s="459">
        <v>420.4</v>
      </c>
      <c r="M69" s="246"/>
      <c r="N69" s="246"/>
      <c r="O69" s="246"/>
      <c r="P69" s="246"/>
      <c r="Q69" s="246"/>
      <c r="R69" s="246"/>
    </row>
    <row r="70" spans="1:18" s="44" customFormat="1">
      <c r="A70" s="340" t="s">
        <v>247</v>
      </c>
      <c r="B70" s="48">
        <v>44326</v>
      </c>
      <c r="C70" s="48">
        <v>44326</v>
      </c>
      <c r="D70" s="49">
        <v>7185</v>
      </c>
      <c r="E70" s="40" t="s">
        <v>428</v>
      </c>
      <c r="F70" s="49">
        <v>3596</v>
      </c>
      <c r="G70" s="36" t="s">
        <v>36</v>
      </c>
      <c r="H70" s="36">
        <v>13</v>
      </c>
      <c r="I70" s="45" t="s">
        <v>6</v>
      </c>
      <c r="J70" s="36" t="s">
        <v>97</v>
      </c>
      <c r="K70" s="50"/>
      <c r="L70" s="459">
        <v>864</v>
      </c>
      <c r="M70" s="246"/>
      <c r="N70" s="246"/>
      <c r="O70" s="246"/>
      <c r="P70" s="246"/>
      <c r="Q70" s="246"/>
      <c r="R70" s="246"/>
    </row>
    <row r="71" spans="1:18" s="44" customFormat="1">
      <c r="A71" s="340" t="s">
        <v>132</v>
      </c>
      <c r="B71" s="48">
        <v>44323</v>
      </c>
      <c r="C71" s="48">
        <v>44326</v>
      </c>
      <c r="D71" s="49">
        <v>7125</v>
      </c>
      <c r="E71" s="40" t="s">
        <v>428</v>
      </c>
      <c r="F71" s="49">
        <v>2640</v>
      </c>
      <c r="G71" s="36" t="s">
        <v>62</v>
      </c>
      <c r="H71" s="36">
        <v>20</v>
      </c>
      <c r="I71" s="45" t="s">
        <v>6</v>
      </c>
      <c r="J71" s="36" t="s">
        <v>97</v>
      </c>
      <c r="K71" s="50"/>
      <c r="L71" s="459">
        <v>1044.8</v>
      </c>
      <c r="M71" s="246"/>
      <c r="N71" s="246"/>
      <c r="O71" s="246"/>
      <c r="P71" s="246"/>
      <c r="Q71" s="246"/>
      <c r="R71" s="246"/>
    </row>
    <row r="72" spans="1:18" s="44" customFormat="1">
      <c r="A72" s="340" t="s">
        <v>141</v>
      </c>
      <c r="B72" s="48">
        <v>44327</v>
      </c>
      <c r="C72" s="48">
        <v>44326</v>
      </c>
      <c r="D72" s="49">
        <v>7186</v>
      </c>
      <c r="E72" s="40" t="s">
        <v>2</v>
      </c>
      <c r="F72" s="49">
        <v>1397</v>
      </c>
      <c r="G72" s="36" t="s">
        <v>22</v>
      </c>
      <c r="H72" s="36">
        <v>21</v>
      </c>
      <c r="I72" s="45" t="s">
        <v>6</v>
      </c>
      <c r="J72" s="36" t="s">
        <v>97</v>
      </c>
      <c r="K72" s="50"/>
      <c r="L72" s="459">
        <v>180</v>
      </c>
      <c r="M72" s="246"/>
      <c r="N72" s="246"/>
      <c r="O72" s="246"/>
      <c r="P72" s="246"/>
      <c r="Q72" s="246"/>
      <c r="R72" s="246"/>
    </row>
    <row r="73" spans="1:18" s="44" customFormat="1">
      <c r="A73" s="340" t="s">
        <v>223</v>
      </c>
      <c r="B73" s="48">
        <v>44328</v>
      </c>
      <c r="C73" s="48">
        <v>44328</v>
      </c>
      <c r="D73" s="49">
        <v>7202</v>
      </c>
      <c r="E73" s="40" t="s">
        <v>2</v>
      </c>
      <c r="F73" s="49">
        <v>838</v>
      </c>
      <c r="G73" s="36" t="s">
        <v>5</v>
      </c>
      <c r="H73" s="36">
        <v>22</v>
      </c>
      <c r="I73" s="45" t="s">
        <v>6</v>
      </c>
      <c r="J73" s="36" t="s">
        <v>97</v>
      </c>
      <c r="K73" s="50"/>
      <c r="L73" s="459">
        <v>280</v>
      </c>
      <c r="M73" s="246"/>
      <c r="N73" s="246"/>
      <c r="O73" s="246"/>
      <c r="P73" s="246"/>
      <c r="Q73" s="246"/>
      <c r="R73" s="246"/>
    </row>
    <row r="74" spans="1:18" s="44" customFormat="1">
      <c r="A74" s="340" t="s">
        <v>628</v>
      </c>
      <c r="B74" s="48">
        <v>44328</v>
      </c>
      <c r="C74" s="48">
        <v>44328</v>
      </c>
      <c r="D74" s="49">
        <v>7203</v>
      </c>
      <c r="E74" s="40" t="s">
        <v>40</v>
      </c>
      <c r="F74" s="49">
        <v>2847</v>
      </c>
      <c r="G74" s="36" t="s">
        <v>58</v>
      </c>
      <c r="H74" s="36">
        <v>0.25</v>
      </c>
      <c r="I74" s="45" t="s">
        <v>6</v>
      </c>
      <c r="J74" s="36" t="s">
        <v>97</v>
      </c>
      <c r="K74" s="50"/>
      <c r="L74" s="459">
        <v>45</v>
      </c>
      <c r="M74" s="246"/>
      <c r="N74" s="246"/>
      <c r="O74" s="246"/>
      <c r="P74" s="246"/>
      <c r="Q74" s="246"/>
      <c r="R74" s="246"/>
    </row>
    <row r="75" spans="1:18" s="44" customFormat="1">
      <c r="A75" s="340" t="s">
        <v>68</v>
      </c>
      <c r="B75" s="48">
        <v>44328</v>
      </c>
      <c r="C75" s="48">
        <v>44328</v>
      </c>
      <c r="D75" s="49">
        <v>7204</v>
      </c>
      <c r="E75" s="40" t="s">
        <v>2</v>
      </c>
      <c r="F75" s="49">
        <v>1960</v>
      </c>
      <c r="G75" s="36" t="s">
        <v>13</v>
      </c>
      <c r="H75" s="36">
        <v>72</v>
      </c>
      <c r="I75" s="45" t="s">
        <v>6</v>
      </c>
      <c r="J75" s="36" t="s">
        <v>97</v>
      </c>
      <c r="K75" s="50"/>
      <c r="L75" s="459">
        <v>246.3</v>
      </c>
      <c r="M75" s="246"/>
      <c r="N75" s="246"/>
      <c r="O75" s="246"/>
      <c r="P75" s="246"/>
      <c r="Q75" s="246"/>
      <c r="R75" s="246"/>
    </row>
    <row r="76" spans="1:18" s="44" customFormat="1">
      <c r="A76" s="340" t="s">
        <v>136</v>
      </c>
      <c r="B76" s="48">
        <v>44328</v>
      </c>
      <c r="C76" s="48">
        <v>44328</v>
      </c>
      <c r="D76" s="49">
        <v>7205</v>
      </c>
      <c r="E76" s="40" t="s">
        <v>2</v>
      </c>
      <c r="F76" s="49">
        <v>2039</v>
      </c>
      <c r="G76" s="36" t="s">
        <v>29</v>
      </c>
      <c r="H76" s="36">
        <v>36</v>
      </c>
      <c r="I76" s="45" t="s">
        <v>6</v>
      </c>
      <c r="J76" s="36" t="s">
        <v>97</v>
      </c>
      <c r="K76" s="50"/>
      <c r="L76" s="459">
        <v>123.75</v>
      </c>
      <c r="M76" s="246"/>
      <c r="N76" s="246"/>
      <c r="O76" s="246"/>
      <c r="P76" s="246"/>
      <c r="Q76" s="246"/>
      <c r="R76" s="246"/>
    </row>
    <row r="77" spans="1:18" s="44" customFormat="1">
      <c r="A77" s="340" t="s">
        <v>383</v>
      </c>
      <c r="B77" s="48">
        <v>44329</v>
      </c>
      <c r="C77" s="48">
        <v>44329</v>
      </c>
      <c r="D77" s="49">
        <v>7208</v>
      </c>
      <c r="E77" s="40" t="s">
        <v>2</v>
      </c>
      <c r="F77" s="49">
        <v>838</v>
      </c>
      <c r="G77" s="36" t="s">
        <v>5</v>
      </c>
      <c r="H77" s="36">
        <v>41</v>
      </c>
      <c r="I77" s="45" t="s">
        <v>6</v>
      </c>
      <c r="J77" s="36" t="s">
        <v>97</v>
      </c>
      <c r="K77" s="50"/>
      <c r="L77" s="459">
        <v>1400</v>
      </c>
      <c r="M77" s="246"/>
      <c r="N77" s="246"/>
      <c r="O77" s="246"/>
      <c r="P77" s="246"/>
      <c r="Q77" s="246"/>
      <c r="R77" s="246"/>
    </row>
    <row r="78" spans="1:18" s="44" customFormat="1">
      <c r="A78" s="340" t="s">
        <v>973</v>
      </c>
      <c r="B78" s="48">
        <v>44330</v>
      </c>
      <c r="C78" s="48">
        <v>44330</v>
      </c>
      <c r="D78" s="49">
        <v>7217</v>
      </c>
      <c r="E78" s="40" t="s">
        <v>2</v>
      </c>
      <c r="F78" s="49">
        <v>855</v>
      </c>
      <c r="G78" s="36" t="s">
        <v>38</v>
      </c>
      <c r="H78" s="36">
        <v>32</v>
      </c>
      <c r="I78" s="45" t="s">
        <v>6</v>
      </c>
      <c r="J78" s="36" t="s">
        <v>97</v>
      </c>
      <c r="K78" s="50"/>
      <c r="L78" s="459">
        <v>297</v>
      </c>
      <c r="M78" s="246"/>
      <c r="N78" s="246"/>
      <c r="O78" s="246"/>
      <c r="P78" s="246"/>
      <c r="Q78" s="246"/>
      <c r="R78" s="246"/>
    </row>
    <row r="79" spans="1:18" s="44" customFormat="1">
      <c r="A79" s="340" t="s">
        <v>973</v>
      </c>
      <c r="B79" s="48">
        <v>44333</v>
      </c>
      <c r="C79" s="48">
        <v>44333</v>
      </c>
      <c r="D79" s="49">
        <v>7229</v>
      </c>
      <c r="E79" s="40" t="s">
        <v>2</v>
      </c>
      <c r="F79" s="49">
        <v>869</v>
      </c>
      <c r="G79" s="36" t="s">
        <v>16</v>
      </c>
      <c r="H79" s="36">
        <v>200</v>
      </c>
      <c r="I79" s="45" t="s">
        <v>6</v>
      </c>
      <c r="J79" s="36" t="s">
        <v>97</v>
      </c>
      <c r="K79" s="50"/>
      <c r="L79" s="459">
        <v>860</v>
      </c>
      <c r="M79" s="246"/>
      <c r="N79" s="246"/>
      <c r="O79" s="246"/>
      <c r="P79" s="246"/>
      <c r="Q79" s="246"/>
      <c r="R79" s="246"/>
    </row>
    <row r="80" spans="1:18" s="44" customFormat="1">
      <c r="A80" s="340" t="s">
        <v>1312</v>
      </c>
      <c r="B80" s="48">
        <v>44334</v>
      </c>
      <c r="C80" s="48">
        <v>44333</v>
      </c>
      <c r="D80" s="49">
        <v>7233</v>
      </c>
      <c r="E80" s="40" t="s">
        <v>671</v>
      </c>
      <c r="F80" s="49">
        <v>3626</v>
      </c>
      <c r="G80" s="36" t="s">
        <v>1441</v>
      </c>
      <c r="H80" s="36">
        <v>20</v>
      </c>
      <c r="I80" s="45" t="s">
        <v>6</v>
      </c>
      <c r="J80" s="36" t="s">
        <v>97</v>
      </c>
      <c r="K80" s="50" t="s">
        <v>1429</v>
      </c>
      <c r="L80" s="459">
        <v>312</v>
      </c>
      <c r="M80" s="246"/>
      <c r="N80" s="246"/>
      <c r="O80" s="246"/>
      <c r="P80" s="246"/>
      <c r="Q80" s="246"/>
      <c r="R80" s="246"/>
    </row>
    <row r="81" spans="1:18" s="44" customFormat="1">
      <c r="A81" s="340"/>
      <c r="B81" s="48"/>
      <c r="C81" s="48"/>
      <c r="D81" s="49"/>
      <c r="E81" s="40" t="s">
        <v>428</v>
      </c>
      <c r="F81" s="49">
        <v>3623</v>
      </c>
      <c r="G81" s="36" t="s">
        <v>47</v>
      </c>
      <c r="H81" s="36">
        <v>15</v>
      </c>
      <c r="I81" s="45" t="s">
        <v>6</v>
      </c>
      <c r="J81" s="36" t="s">
        <v>97</v>
      </c>
      <c r="K81" s="50" t="s">
        <v>1429</v>
      </c>
      <c r="L81" s="459">
        <v>370.5</v>
      </c>
      <c r="M81" s="246"/>
      <c r="N81" s="246"/>
      <c r="O81" s="246"/>
      <c r="P81" s="246"/>
      <c r="Q81" s="246"/>
      <c r="R81" s="246"/>
    </row>
    <row r="82" spans="1:18" s="44" customFormat="1">
      <c r="A82" s="340" t="s">
        <v>160</v>
      </c>
      <c r="B82" s="48">
        <v>44334</v>
      </c>
      <c r="C82" s="48">
        <v>44333</v>
      </c>
      <c r="D82" s="49">
        <v>7234</v>
      </c>
      <c r="E82" s="40" t="s">
        <v>2</v>
      </c>
      <c r="F82" s="49">
        <v>1186</v>
      </c>
      <c r="G82" s="36" t="s">
        <v>79</v>
      </c>
      <c r="H82" s="36">
        <v>4</v>
      </c>
      <c r="I82" s="45" t="s">
        <v>6</v>
      </c>
      <c r="J82" s="36" t="s">
        <v>97</v>
      </c>
      <c r="K82" s="50" t="s">
        <v>36</v>
      </c>
      <c r="L82" s="459">
        <v>142.94</v>
      </c>
      <c r="M82" s="246"/>
      <c r="N82" s="246"/>
      <c r="O82" s="246"/>
      <c r="P82" s="246"/>
      <c r="Q82" s="246"/>
      <c r="R82" s="246"/>
    </row>
    <row r="83" spans="1:18" s="44" customFormat="1">
      <c r="A83" s="340"/>
      <c r="B83" s="48"/>
      <c r="C83" s="48"/>
      <c r="D83" s="49"/>
      <c r="E83" s="40" t="s">
        <v>671</v>
      </c>
      <c r="F83" s="49">
        <v>3016</v>
      </c>
      <c r="G83" s="36" t="s">
        <v>22</v>
      </c>
      <c r="H83" s="36">
        <v>7.5</v>
      </c>
      <c r="I83" s="45" t="s">
        <v>6</v>
      </c>
      <c r="J83" s="36" t="s">
        <v>97</v>
      </c>
      <c r="K83" s="50"/>
      <c r="L83" s="459">
        <v>102.75</v>
      </c>
      <c r="M83" s="246"/>
      <c r="N83" s="246"/>
      <c r="O83" s="246"/>
      <c r="P83" s="246"/>
      <c r="Q83" s="246"/>
      <c r="R83" s="246"/>
    </row>
    <row r="84" spans="1:18" s="44" customFormat="1">
      <c r="A84" s="340" t="s">
        <v>794</v>
      </c>
      <c r="B84" s="48">
        <v>44341</v>
      </c>
      <c r="C84" s="48">
        <v>44334</v>
      </c>
      <c r="D84" s="49">
        <v>7243</v>
      </c>
      <c r="E84" s="40" t="s">
        <v>216</v>
      </c>
      <c r="F84" s="49">
        <v>788</v>
      </c>
      <c r="G84" s="36" t="s">
        <v>63</v>
      </c>
      <c r="H84" s="36">
        <v>100</v>
      </c>
      <c r="I84" s="45" t="s">
        <v>6</v>
      </c>
      <c r="J84" s="36" t="s">
        <v>97</v>
      </c>
      <c r="K84" s="50"/>
      <c r="L84" s="459">
        <v>747</v>
      </c>
      <c r="M84" s="246"/>
      <c r="N84" s="246"/>
      <c r="O84" s="246"/>
      <c r="P84" s="246"/>
      <c r="Q84" s="246"/>
      <c r="R84" s="246"/>
    </row>
    <row r="85" spans="1:18" s="44" customFormat="1">
      <c r="A85" s="340" t="s">
        <v>799</v>
      </c>
      <c r="B85" s="48">
        <v>44334</v>
      </c>
      <c r="C85" s="48">
        <v>44334</v>
      </c>
      <c r="D85" s="49">
        <v>7244</v>
      </c>
      <c r="E85" s="40" t="s">
        <v>2</v>
      </c>
      <c r="F85" s="49">
        <v>2515</v>
      </c>
      <c r="G85" s="36" t="s">
        <v>35</v>
      </c>
      <c r="H85" s="36" t="s">
        <v>1455</v>
      </c>
      <c r="I85" s="45" t="s">
        <v>6</v>
      </c>
      <c r="J85" s="36" t="s">
        <v>97</v>
      </c>
      <c r="K85" s="50"/>
      <c r="L85" s="459">
        <v>72.5</v>
      </c>
      <c r="M85" s="246"/>
      <c r="N85" s="246"/>
      <c r="O85" s="246"/>
      <c r="P85" s="246"/>
      <c r="Q85" s="246"/>
      <c r="R85" s="246"/>
    </row>
    <row r="86" spans="1:18" s="44" customFormat="1">
      <c r="A86" s="340" t="s">
        <v>1453</v>
      </c>
      <c r="B86" s="48">
        <v>44334</v>
      </c>
      <c r="C86" s="48">
        <v>44334</v>
      </c>
      <c r="D86" s="49">
        <v>7245</v>
      </c>
      <c r="E86" s="40" t="s">
        <v>2</v>
      </c>
      <c r="F86" s="49">
        <v>838</v>
      </c>
      <c r="G86" s="36" t="s">
        <v>5</v>
      </c>
      <c r="H86" s="36">
        <v>30</v>
      </c>
      <c r="I86" s="45" t="s">
        <v>6</v>
      </c>
      <c r="J86" s="36" t="s">
        <v>97</v>
      </c>
      <c r="K86" s="50"/>
      <c r="L86" s="459">
        <v>840</v>
      </c>
      <c r="M86" s="246"/>
      <c r="N86" s="246"/>
      <c r="O86" s="246"/>
      <c r="P86" s="246"/>
      <c r="Q86" s="246"/>
      <c r="R86" s="246"/>
    </row>
    <row r="87" spans="1:18" s="44" customFormat="1">
      <c r="A87" s="340" t="s">
        <v>452</v>
      </c>
      <c r="B87" s="48">
        <v>44334</v>
      </c>
      <c r="C87" s="48">
        <v>44334</v>
      </c>
      <c r="D87" s="49">
        <v>7216</v>
      </c>
      <c r="E87" s="40" t="s">
        <v>2</v>
      </c>
      <c r="F87" s="49">
        <v>3646</v>
      </c>
      <c r="G87" s="36" t="s">
        <v>102</v>
      </c>
      <c r="H87" s="36">
        <v>10</v>
      </c>
      <c r="I87" s="45" t="s">
        <v>6</v>
      </c>
      <c r="J87" s="36" t="s">
        <v>97</v>
      </c>
      <c r="K87" s="50"/>
      <c r="L87" s="459"/>
      <c r="M87" s="246"/>
      <c r="N87" s="246"/>
      <c r="O87" s="246"/>
      <c r="P87" s="246"/>
      <c r="Q87" s="246"/>
      <c r="R87" s="246"/>
    </row>
    <row r="88" spans="1:18" s="44" customFormat="1">
      <c r="A88" s="340"/>
      <c r="B88" s="48"/>
      <c r="C88" s="48"/>
      <c r="D88" s="49"/>
      <c r="E88" s="40"/>
      <c r="F88" s="49">
        <v>1273</v>
      </c>
      <c r="G88" s="36" t="s">
        <v>102</v>
      </c>
      <c r="H88" s="36">
        <v>3</v>
      </c>
      <c r="I88" s="45" t="s">
        <v>6</v>
      </c>
      <c r="J88" s="36" t="s">
        <v>97</v>
      </c>
      <c r="K88" s="50"/>
      <c r="L88" s="459"/>
      <c r="M88" s="246"/>
      <c r="N88" s="246"/>
      <c r="O88" s="246"/>
      <c r="P88" s="246"/>
      <c r="Q88" s="246"/>
      <c r="R88" s="246"/>
    </row>
    <row r="89" spans="1:18" s="44" customFormat="1">
      <c r="A89" s="340"/>
      <c r="B89" s="48"/>
      <c r="C89" s="48"/>
      <c r="D89" s="49"/>
      <c r="E89" s="40"/>
      <c r="F89" s="49">
        <v>3647</v>
      </c>
      <c r="G89" s="36" t="s">
        <v>102</v>
      </c>
      <c r="H89" s="36">
        <v>3</v>
      </c>
      <c r="I89" s="45" t="s">
        <v>6</v>
      </c>
      <c r="J89" s="36" t="s">
        <v>97</v>
      </c>
      <c r="K89" s="50"/>
      <c r="L89" s="459"/>
      <c r="M89" s="246"/>
      <c r="N89" s="246"/>
      <c r="O89" s="246"/>
      <c r="P89" s="246"/>
      <c r="Q89" s="246"/>
      <c r="R89" s="246"/>
    </row>
    <row r="90" spans="1:18" s="44" customFormat="1">
      <c r="A90" s="340"/>
      <c r="B90" s="48"/>
      <c r="C90" s="48"/>
      <c r="D90" s="49"/>
      <c r="E90" s="40"/>
      <c r="F90" s="49">
        <v>3648</v>
      </c>
      <c r="G90" s="36" t="s">
        <v>102</v>
      </c>
      <c r="H90" s="36">
        <v>3</v>
      </c>
      <c r="I90" s="45" t="s">
        <v>6</v>
      </c>
      <c r="J90" s="36" t="s">
        <v>97</v>
      </c>
      <c r="K90" s="50"/>
      <c r="L90" s="459">
        <v>437</v>
      </c>
      <c r="M90" s="246"/>
      <c r="N90" s="246"/>
      <c r="O90" s="246"/>
      <c r="P90" s="246"/>
      <c r="Q90" s="246"/>
      <c r="R90" s="246"/>
    </row>
    <row r="91" spans="1:18" s="44" customFormat="1">
      <c r="A91" s="340" t="s">
        <v>1386</v>
      </c>
      <c r="B91" s="48">
        <v>44334</v>
      </c>
      <c r="C91" s="48">
        <v>44334</v>
      </c>
      <c r="D91" s="49">
        <v>7259</v>
      </c>
      <c r="E91" s="40" t="s">
        <v>2</v>
      </c>
      <c r="F91" s="49">
        <v>818</v>
      </c>
      <c r="G91" s="36" t="s">
        <v>31</v>
      </c>
      <c r="H91" s="36">
        <v>30</v>
      </c>
      <c r="I91" s="45" t="s">
        <v>6</v>
      </c>
      <c r="J91" s="36" t="s">
        <v>97</v>
      </c>
      <c r="K91" s="50"/>
      <c r="L91" s="459">
        <v>572.70000000000005</v>
      </c>
      <c r="M91" s="246"/>
      <c r="N91" s="246"/>
      <c r="O91" s="246"/>
      <c r="P91" s="246"/>
      <c r="Q91" s="246"/>
      <c r="R91" s="246"/>
    </row>
    <row r="92" spans="1:18" s="44" customFormat="1">
      <c r="A92" s="340" t="s">
        <v>627</v>
      </c>
      <c r="B92" s="48">
        <v>44342</v>
      </c>
      <c r="C92" s="48">
        <v>44336</v>
      </c>
      <c r="D92" s="49">
        <v>7260</v>
      </c>
      <c r="E92" s="40" t="s">
        <v>114</v>
      </c>
      <c r="F92" s="49">
        <v>2600</v>
      </c>
      <c r="G92" s="36" t="s">
        <v>200</v>
      </c>
      <c r="H92" s="36">
        <v>18</v>
      </c>
      <c r="I92" s="45" t="s">
        <v>6</v>
      </c>
      <c r="J92" s="36" t="s">
        <v>97</v>
      </c>
      <c r="K92" s="50"/>
      <c r="L92" s="459">
        <v>54</v>
      </c>
      <c r="M92" s="246"/>
      <c r="N92" s="246"/>
      <c r="O92" s="246"/>
      <c r="P92" s="246"/>
      <c r="Q92" s="246"/>
      <c r="R92" s="246"/>
    </row>
    <row r="93" spans="1:18" s="44" customFormat="1">
      <c r="A93" s="340" t="s">
        <v>1312</v>
      </c>
      <c r="B93" s="48">
        <v>44335</v>
      </c>
      <c r="C93" s="48">
        <v>44335</v>
      </c>
      <c r="D93" s="49">
        <v>7263</v>
      </c>
      <c r="E93" s="40" t="s">
        <v>428</v>
      </c>
      <c r="F93" s="49">
        <v>3623</v>
      </c>
      <c r="G93" s="36" t="s">
        <v>47</v>
      </c>
      <c r="H93" s="36">
        <v>20</v>
      </c>
      <c r="I93" s="45" t="s">
        <v>6</v>
      </c>
      <c r="J93" s="36" t="s">
        <v>97</v>
      </c>
      <c r="K93" s="50"/>
      <c r="L93" s="459">
        <v>370.5</v>
      </c>
      <c r="M93" s="246"/>
      <c r="N93" s="246"/>
      <c r="O93" s="246"/>
      <c r="P93" s="246"/>
      <c r="Q93" s="246"/>
      <c r="R93" s="246"/>
    </row>
    <row r="94" spans="1:18" s="44" customFormat="1">
      <c r="A94" s="340" t="s">
        <v>794</v>
      </c>
      <c r="B94" s="48">
        <v>44341</v>
      </c>
      <c r="C94" s="48">
        <v>44335</v>
      </c>
      <c r="D94" s="49">
        <v>7243</v>
      </c>
      <c r="E94" s="40" t="s">
        <v>216</v>
      </c>
      <c r="F94" s="49">
        <v>788</v>
      </c>
      <c r="G94" s="36" t="s">
        <v>63</v>
      </c>
      <c r="H94" s="36">
        <v>10</v>
      </c>
      <c r="I94" s="45" t="s">
        <v>6</v>
      </c>
      <c r="J94" s="36" t="s">
        <v>97</v>
      </c>
      <c r="K94" s="50"/>
      <c r="L94" s="459">
        <v>747</v>
      </c>
      <c r="M94" s="246"/>
      <c r="N94" s="246"/>
      <c r="O94" s="246"/>
      <c r="P94" s="246"/>
      <c r="Q94" s="246"/>
      <c r="R94" s="246"/>
    </row>
    <row r="95" spans="1:18" s="44" customFormat="1">
      <c r="A95" s="340" t="s">
        <v>377</v>
      </c>
      <c r="B95" s="48">
        <v>44341</v>
      </c>
      <c r="C95" s="48">
        <v>44336</v>
      </c>
      <c r="D95" s="49">
        <v>7271</v>
      </c>
      <c r="E95" s="40" t="s">
        <v>2</v>
      </c>
      <c r="F95" s="49">
        <v>1545</v>
      </c>
      <c r="G95" s="36" t="s">
        <v>36</v>
      </c>
      <c r="H95" s="36">
        <v>25</v>
      </c>
      <c r="I95" s="45" t="s">
        <v>6</v>
      </c>
      <c r="J95" s="36" t="s">
        <v>97</v>
      </c>
      <c r="K95" s="50"/>
      <c r="L95" s="459">
        <v>820</v>
      </c>
      <c r="M95" s="246"/>
      <c r="N95" s="246"/>
      <c r="O95" s="246"/>
      <c r="P95" s="246"/>
      <c r="Q95" s="246"/>
      <c r="R95" s="246"/>
    </row>
    <row r="96" spans="1:18" s="44" customFormat="1">
      <c r="A96" s="340"/>
      <c r="B96" s="48"/>
      <c r="C96" s="48"/>
      <c r="D96" s="49"/>
      <c r="E96" s="40" t="s">
        <v>74</v>
      </c>
      <c r="F96" s="49">
        <v>2589</v>
      </c>
      <c r="G96" s="36" t="s">
        <v>36</v>
      </c>
      <c r="H96" s="36">
        <v>5</v>
      </c>
      <c r="I96" s="45" t="s">
        <v>6</v>
      </c>
      <c r="J96" s="36" t="s">
        <v>97</v>
      </c>
      <c r="K96" s="50"/>
      <c r="L96" s="459">
        <v>328</v>
      </c>
      <c r="M96" s="246"/>
      <c r="N96" s="246"/>
      <c r="O96" s="246"/>
      <c r="P96" s="246"/>
      <c r="Q96" s="246"/>
      <c r="R96" s="246"/>
    </row>
    <row r="97" spans="1:18" s="44" customFormat="1">
      <c r="A97" s="340" t="s">
        <v>425</v>
      </c>
      <c r="B97" s="48">
        <v>44337</v>
      </c>
      <c r="C97" s="48">
        <v>44337</v>
      </c>
      <c r="D97" s="49">
        <v>7289</v>
      </c>
      <c r="E97" s="40" t="s">
        <v>7</v>
      </c>
      <c r="F97" s="49">
        <v>1483</v>
      </c>
      <c r="G97" s="36" t="s">
        <v>5</v>
      </c>
      <c r="H97" s="36">
        <v>6</v>
      </c>
      <c r="I97" s="45" t="s">
        <v>6</v>
      </c>
      <c r="J97" s="36" t="s">
        <v>97</v>
      </c>
      <c r="K97" s="50"/>
      <c r="L97" s="459">
        <v>294</v>
      </c>
      <c r="M97" s="246"/>
      <c r="N97" s="246"/>
      <c r="O97" s="246"/>
      <c r="P97" s="246"/>
      <c r="Q97" s="246"/>
      <c r="R97" s="246"/>
    </row>
    <row r="98" spans="1:18" s="44" customFormat="1">
      <c r="A98" s="340" t="s">
        <v>160</v>
      </c>
      <c r="B98" s="48">
        <v>44337</v>
      </c>
      <c r="C98" s="48">
        <v>44337</v>
      </c>
      <c r="D98" s="49">
        <v>7234</v>
      </c>
      <c r="E98" s="40" t="s">
        <v>671</v>
      </c>
      <c r="F98" s="49">
        <v>3016</v>
      </c>
      <c r="G98" s="36" t="s">
        <v>22</v>
      </c>
      <c r="H98" s="36">
        <v>7.5</v>
      </c>
      <c r="I98" s="45" t="s">
        <v>6</v>
      </c>
      <c r="J98" s="36" t="s">
        <v>97</v>
      </c>
      <c r="K98" s="50"/>
      <c r="L98" s="459">
        <v>191.4</v>
      </c>
      <c r="M98" s="246"/>
      <c r="N98" s="246"/>
      <c r="O98" s="246"/>
      <c r="P98" s="246"/>
      <c r="Q98" s="246"/>
      <c r="R98" s="246"/>
    </row>
    <row r="99" spans="1:18" s="44" customFormat="1">
      <c r="A99" s="340" t="s">
        <v>1003</v>
      </c>
      <c r="B99" s="48">
        <v>44344</v>
      </c>
      <c r="C99" s="48">
        <v>44337</v>
      </c>
      <c r="D99" s="49">
        <v>7288</v>
      </c>
      <c r="E99" s="40" t="s">
        <v>2</v>
      </c>
      <c r="F99" s="49">
        <v>2739</v>
      </c>
      <c r="G99" s="36" t="s">
        <v>119</v>
      </c>
      <c r="H99" s="36">
        <v>20</v>
      </c>
      <c r="I99" s="45" t="s">
        <v>6</v>
      </c>
      <c r="J99" s="36" t="s">
        <v>97</v>
      </c>
      <c r="K99" s="50"/>
      <c r="L99" s="459"/>
      <c r="M99" s="246"/>
      <c r="N99" s="246"/>
      <c r="O99" s="246"/>
      <c r="P99" s="246"/>
      <c r="Q99" s="246"/>
      <c r="R99" s="246"/>
    </row>
    <row r="100" spans="1:18" s="44" customFormat="1">
      <c r="A100" s="340"/>
      <c r="B100" s="48"/>
      <c r="C100" s="48"/>
      <c r="D100" s="49"/>
      <c r="E100" s="40" t="s">
        <v>2</v>
      </c>
      <c r="F100" s="49">
        <v>3657</v>
      </c>
      <c r="G100" s="36" t="s">
        <v>212</v>
      </c>
      <c r="H100" s="36">
        <v>3</v>
      </c>
      <c r="I100" s="45" t="s">
        <v>6</v>
      </c>
      <c r="J100" s="36" t="s">
        <v>97</v>
      </c>
      <c r="K100" s="50"/>
      <c r="L100" s="459"/>
      <c r="M100" s="246"/>
      <c r="N100" s="246"/>
      <c r="O100" s="246"/>
      <c r="P100" s="246"/>
      <c r="Q100" s="246"/>
      <c r="R100" s="246"/>
    </row>
    <row r="101" spans="1:18" s="44" customFormat="1">
      <c r="A101" s="340"/>
      <c r="B101" s="48"/>
      <c r="C101" s="48"/>
      <c r="D101" s="49"/>
      <c r="E101" s="40" t="s">
        <v>2</v>
      </c>
      <c r="F101" s="49">
        <v>2738</v>
      </c>
      <c r="G101" s="36" t="s">
        <v>307</v>
      </c>
      <c r="H101" s="36">
        <v>8</v>
      </c>
      <c r="I101" s="45" t="s">
        <v>6</v>
      </c>
      <c r="J101" s="36" t="s">
        <v>97</v>
      </c>
      <c r="K101" s="50"/>
      <c r="L101" s="459"/>
      <c r="M101" s="246"/>
      <c r="N101" s="246"/>
      <c r="O101" s="246"/>
      <c r="P101" s="246"/>
      <c r="Q101" s="246"/>
      <c r="R101" s="246"/>
    </row>
    <row r="102" spans="1:18" s="44" customFormat="1">
      <c r="A102" s="340"/>
      <c r="B102" s="48"/>
      <c r="C102" s="48"/>
      <c r="D102" s="49"/>
      <c r="E102" s="40" t="s">
        <v>2</v>
      </c>
      <c r="F102" s="49">
        <v>2737</v>
      </c>
      <c r="G102" s="36" t="s">
        <v>212</v>
      </c>
      <c r="H102" s="36">
        <v>7</v>
      </c>
      <c r="I102" s="45" t="s">
        <v>6</v>
      </c>
      <c r="J102" s="36" t="s">
        <v>97</v>
      </c>
      <c r="K102" s="50"/>
      <c r="L102" s="459"/>
      <c r="M102" s="246"/>
      <c r="N102" s="246"/>
      <c r="O102" s="246"/>
      <c r="P102" s="246"/>
      <c r="Q102" s="246"/>
      <c r="R102" s="246"/>
    </row>
    <row r="103" spans="1:18" s="44" customFormat="1">
      <c r="A103" s="340"/>
      <c r="B103" s="48"/>
      <c r="C103" s="48"/>
      <c r="D103" s="49"/>
      <c r="E103" s="40" t="s">
        <v>2</v>
      </c>
      <c r="F103" s="49">
        <v>2742</v>
      </c>
      <c r="G103" s="36" t="s">
        <v>212</v>
      </c>
      <c r="H103" s="36">
        <v>5</v>
      </c>
      <c r="I103" s="45" t="s">
        <v>6</v>
      </c>
      <c r="J103" s="36" t="s">
        <v>97</v>
      </c>
      <c r="K103" s="50"/>
      <c r="L103" s="459">
        <v>1315.25</v>
      </c>
      <c r="M103" s="246"/>
      <c r="N103" s="246"/>
      <c r="O103" s="246"/>
      <c r="P103" s="246"/>
      <c r="Q103" s="246"/>
      <c r="R103" s="246"/>
    </row>
    <row r="104" spans="1:18" s="44" customFormat="1">
      <c r="A104" s="340" t="s">
        <v>115</v>
      </c>
      <c r="B104" s="48">
        <v>44340</v>
      </c>
      <c r="C104" s="48">
        <v>44340</v>
      </c>
      <c r="D104" s="49">
        <v>7298</v>
      </c>
      <c r="E104" s="40" t="s">
        <v>2</v>
      </c>
      <c r="F104" s="49">
        <v>1468</v>
      </c>
      <c r="G104" s="36" t="s">
        <v>21</v>
      </c>
      <c r="H104" s="36">
        <v>7.5</v>
      </c>
      <c r="I104" s="45" t="s">
        <v>6</v>
      </c>
      <c r="J104" s="36" t="s">
        <v>97</v>
      </c>
      <c r="K104" s="50"/>
      <c r="L104" s="459">
        <v>277.5</v>
      </c>
      <c r="M104" s="246"/>
      <c r="N104" s="246"/>
      <c r="O104" s="246"/>
      <c r="P104" s="246"/>
      <c r="Q104" s="246"/>
      <c r="R104" s="246"/>
    </row>
    <row r="105" spans="1:18" s="44" customFormat="1">
      <c r="A105" s="340" t="s">
        <v>779</v>
      </c>
      <c r="B105" s="48">
        <v>44340</v>
      </c>
      <c r="C105" s="48">
        <v>44340</v>
      </c>
      <c r="D105" s="49">
        <v>7308</v>
      </c>
      <c r="E105" s="40" t="s">
        <v>2</v>
      </c>
      <c r="F105" s="49">
        <v>753</v>
      </c>
      <c r="G105" s="36" t="s">
        <v>47</v>
      </c>
      <c r="H105" s="36">
        <v>20</v>
      </c>
      <c r="I105" s="45" t="s">
        <v>6</v>
      </c>
      <c r="J105" s="36" t="s">
        <v>97</v>
      </c>
      <c r="K105" s="50"/>
      <c r="L105" s="459">
        <v>580</v>
      </c>
      <c r="M105" s="246"/>
      <c r="N105" s="246"/>
      <c r="O105" s="246"/>
      <c r="P105" s="246"/>
      <c r="Q105" s="246"/>
      <c r="R105" s="246"/>
    </row>
    <row r="106" spans="1:18" s="44" customFormat="1">
      <c r="A106" s="340" t="s">
        <v>137</v>
      </c>
      <c r="B106" s="48">
        <v>44341</v>
      </c>
      <c r="C106" s="48">
        <v>44340</v>
      </c>
      <c r="D106" s="49">
        <v>7305</v>
      </c>
      <c r="E106" s="40" t="s">
        <v>2</v>
      </c>
      <c r="F106" s="49">
        <v>3302</v>
      </c>
      <c r="G106" s="36" t="s">
        <v>15</v>
      </c>
      <c r="H106" s="36">
        <v>100</v>
      </c>
      <c r="I106" s="45" t="s">
        <v>6</v>
      </c>
      <c r="J106" s="36" t="s">
        <v>97</v>
      </c>
      <c r="K106" s="50"/>
      <c r="L106" s="459">
        <v>407</v>
      </c>
      <c r="M106" s="246"/>
      <c r="N106" s="246"/>
      <c r="O106" s="246"/>
      <c r="P106" s="246"/>
      <c r="Q106" s="246"/>
      <c r="R106" s="246"/>
    </row>
    <row r="107" spans="1:18" s="44" customFormat="1">
      <c r="A107" s="340" t="s">
        <v>249</v>
      </c>
      <c r="B107" s="48">
        <v>44344</v>
      </c>
      <c r="C107" s="48">
        <v>44344</v>
      </c>
      <c r="D107" s="49">
        <v>7306</v>
      </c>
      <c r="E107" s="40" t="s">
        <v>74</v>
      </c>
      <c r="F107" s="49">
        <v>3659</v>
      </c>
      <c r="G107" s="36" t="s">
        <v>19</v>
      </c>
      <c r="H107" s="36">
        <v>3</v>
      </c>
      <c r="I107" s="45" t="s">
        <v>6</v>
      </c>
      <c r="J107" s="36" t="s">
        <v>97</v>
      </c>
      <c r="K107" s="50" t="s">
        <v>347</v>
      </c>
      <c r="L107" s="459"/>
      <c r="M107" s="246"/>
      <c r="N107" s="246"/>
      <c r="O107" s="246"/>
      <c r="P107" s="246"/>
      <c r="Q107" s="246"/>
      <c r="R107" s="246"/>
    </row>
    <row r="108" spans="1:18" s="44" customFormat="1">
      <c r="A108" s="340"/>
      <c r="B108" s="48"/>
      <c r="C108" s="48"/>
      <c r="D108" s="49"/>
      <c r="E108" s="40" t="s">
        <v>74</v>
      </c>
      <c r="F108" s="49">
        <v>3660</v>
      </c>
      <c r="G108" s="36" t="s">
        <v>21</v>
      </c>
      <c r="H108" s="36">
        <v>2.5</v>
      </c>
      <c r="I108" s="45" t="s">
        <v>6</v>
      </c>
      <c r="J108" s="36" t="s">
        <v>97</v>
      </c>
      <c r="K108" s="50" t="s">
        <v>270</v>
      </c>
      <c r="L108" s="459">
        <v>253.75</v>
      </c>
      <c r="M108" s="246"/>
      <c r="N108" s="246"/>
      <c r="O108" s="246"/>
      <c r="P108" s="246"/>
      <c r="Q108" s="246"/>
      <c r="R108" s="246"/>
    </row>
    <row r="109" spans="1:18" s="44" customFormat="1">
      <c r="A109" s="340" t="s">
        <v>201</v>
      </c>
      <c r="B109" s="48">
        <v>44341</v>
      </c>
      <c r="C109" s="48">
        <v>44341</v>
      </c>
      <c r="D109" s="49">
        <v>7316</v>
      </c>
      <c r="E109" s="40" t="s">
        <v>216</v>
      </c>
      <c r="F109" s="49">
        <v>3306</v>
      </c>
      <c r="G109" s="36" t="s">
        <v>22</v>
      </c>
      <c r="H109" s="36">
        <v>30</v>
      </c>
      <c r="I109" s="45" t="s">
        <v>6</v>
      </c>
      <c r="J109" s="36" t="s">
        <v>97</v>
      </c>
      <c r="K109" s="50"/>
      <c r="L109" s="459">
        <v>270</v>
      </c>
      <c r="M109" s="246"/>
      <c r="N109" s="246"/>
      <c r="O109" s="246"/>
      <c r="P109" s="246"/>
      <c r="Q109" s="246"/>
      <c r="R109" s="246"/>
    </row>
    <row r="110" spans="1:18" s="44" customFormat="1">
      <c r="A110" s="340" t="s">
        <v>223</v>
      </c>
      <c r="B110" s="48">
        <v>44341</v>
      </c>
      <c r="C110" s="48">
        <v>44341</v>
      </c>
      <c r="D110" s="49">
        <v>7317</v>
      </c>
      <c r="E110" s="40" t="s">
        <v>2</v>
      </c>
      <c r="F110" s="49">
        <v>838</v>
      </c>
      <c r="G110" s="36" t="s">
        <v>5</v>
      </c>
      <c r="H110" s="36">
        <v>10</v>
      </c>
      <c r="I110" s="45" t="s">
        <v>6</v>
      </c>
      <c r="J110" s="36" t="s">
        <v>97</v>
      </c>
      <c r="K110" s="50"/>
      <c r="L110" s="459">
        <v>280</v>
      </c>
      <c r="M110" s="246"/>
      <c r="N110" s="246"/>
      <c r="O110" s="246"/>
      <c r="P110" s="246"/>
      <c r="Q110" s="246"/>
      <c r="R110" s="246"/>
    </row>
    <row r="111" spans="1:18" s="44" customFormat="1">
      <c r="A111" s="340" t="s">
        <v>1362</v>
      </c>
      <c r="B111" s="48">
        <v>44347</v>
      </c>
      <c r="C111" s="48">
        <v>44342</v>
      </c>
      <c r="D111" s="49">
        <v>7284</v>
      </c>
      <c r="E111" s="40" t="s">
        <v>428</v>
      </c>
      <c r="F111" s="49">
        <v>3623</v>
      </c>
      <c r="G111" s="36" t="s">
        <v>47</v>
      </c>
      <c r="H111" s="36">
        <v>15</v>
      </c>
      <c r="I111" s="45" t="s">
        <v>6</v>
      </c>
      <c r="J111" s="36" t="s">
        <v>97</v>
      </c>
      <c r="K111" s="50" t="s">
        <v>1429</v>
      </c>
      <c r="L111" s="459">
        <v>370.5</v>
      </c>
      <c r="M111" s="246"/>
      <c r="N111" s="246"/>
      <c r="O111" s="246"/>
      <c r="P111" s="246"/>
      <c r="Q111" s="246"/>
      <c r="R111" s="246"/>
    </row>
    <row r="112" spans="1:18" s="44" customFormat="1">
      <c r="A112" s="340" t="s">
        <v>1312</v>
      </c>
      <c r="B112" s="48">
        <v>44347</v>
      </c>
      <c r="C112" s="48">
        <v>44341</v>
      </c>
      <c r="D112" s="49">
        <v>7302</v>
      </c>
      <c r="E112" s="40" t="s">
        <v>671</v>
      </c>
      <c r="F112" s="49">
        <v>3626</v>
      </c>
      <c r="G112" s="36" t="s">
        <v>1441</v>
      </c>
      <c r="H112" s="36">
        <v>20</v>
      </c>
      <c r="I112" s="45" t="s">
        <v>6</v>
      </c>
      <c r="J112" s="36" t="s">
        <v>97</v>
      </c>
      <c r="K112" s="50" t="s">
        <v>1429</v>
      </c>
      <c r="L112" s="459">
        <v>312</v>
      </c>
      <c r="M112" s="246"/>
      <c r="N112" s="246"/>
      <c r="O112" s="246"/>
      <c r="P112" s="246"/>
      <c r="Q112" s="246"/>
      <c r="R112" s="246"/>
    </row>
    <row r="113" spans="1:18" s="44" customFormat="1">
      <c r="A113" s="340"/>
      <c r="B113" s="48"/>
      <c r="C113" s="48">
        <v>44343</v>
      </c>
      <c r="D113" s="49"/>
      <c r="E113" s="40" t="s">
        <v>428</v>
      </c>
      <c r="F113" s="49">
        <v>3623</v>
      </c>
      <c r="G113" s="36" t="s">
        <v>47</v>
      </c>
      <c r="H113" s="36">
        <v>30</v>
      </c>
      <c r="I113" s="45" t="s">
        <v>6</v>
      </c>
      <c r="J113" s="36" t="s">
        <v>97</v>
      </c>
      <c r="K113" s="50" t="s">
        <v>1429</v>
      </c>
      <c r="L113" s="459">
        <v>741</v>
      </c>
      <c r="M113" s="246"/>
      <c r="N113" s="246"/>
      <c r="O113" s="246"/>
      <c r="P113" s="246"/>
      <c r="Q113" s="246"/>
      <c r="R113" s="246"/>
    </row>
    <row r="114" spans="1:18" s="42" customFormat="1">
      <c r="A114" s="340" t="s">
        <v>973</v>
      </c>
      <c r="B114" s="48">
        <v>44349</v>
      </c>
      <c r="C114" s="48">
        <v>44342</v>
      </c>
      <c r="D114" s="49">
        <v>7332</v>
      </c>
      <c r="E114" s="40" t="s">
        <v>2</v>
      </c>
      <c r="F114" s="49">
        <v>1126</v>
      </c>
      <c r="G114" s="36" t="s">
        <v>57</v>
      </c>
      <c r="H114" s="47">
        <v>20</v>
      </c>
      <c r="I114" s="45" t="s">
        <v>6</v>
      </c>
      <c r="J114" s="36" t="s">
        <v>97</v>
      </c>
      <c r="K114" s="50"/>
      <c r="L114" s="459">
        <v>920</v>
      </c>
      <c r="M114" s="80"/>
      <c r="N114" s="80"/>
      <c r="O114" s="80"/>
      <c r="P114" s="80"/>
      <c r="Q114" s="80"/>
      <c r="R114" s="80"/>
    </row>
    <row r="115" spans="1:18" s="44" customFormat="1">
      <c r="A115" s="340" t="s">
        <v>1462</v>
      </c>
      <c r="B115" s="48">
        <v>44344</v>
      </c>
      <c r="C115" s="48">
        <v>44344</v>
      </c>
      <c r="D115" s="49">
        <v>7337</v>
      </c>
      <c r="E115" s="40" t="s">
        <v>2</v>
      </c>
      <c r="F115" s="49">
        <v>794</v>
      </c>
      <c r="G115" s="36" t="s">
        <v>505</v>
      </c>
      <c r="H115" s="36">
        <v>150</v>
      </c>
      <c r="I115" s="45" t="s">
        <v>6</v>
      </c>
      <c r="J115" s="36" t="s">
        <v>97</v>
      </c>
      <c r="K115" s="50"/>
      <c r="L115" s="459"/>
      <c r="M115" s="246"/>
      <c r="N115" s="246"/>
      <c r="O115" s="246"/>
      <c r="P115" s="246"/>
      <c r="Q115" s="246"/>
      <c r="R115" s="246"/>
    </row>
    <row r="116" spans="1:18" s="44" customFormat="1">
      <c r="A116" s="340"/>
      <c r="B116" s="48"/>
      <c r="C116" s="48"/>
      <c r="D116" s="49"/>
      <c r="E116" s="40" t="s">
        <v>2</v>
      </c>
      <c r="F116" s="49">
        <v>2762</v>
      </c>
      <c r="G116" s="36" t="s">
        <v>164</v>
      </c>
      <c r="H116" s="36">
        <v>100</v>
      </c>
      <c r="I116" s="45" t="s">
        <v>6</v>
      </c>
      <c r="J116" s="36" t="s">
        <v>97</v>
      </c>
      <c r="K116" s="50"/>
      <c r="L116" s="459">
        <v>915</v>
      </c>
      <c r="M116" s="246"/>
      <c r="N116" s="246"/>
      <c r="O116" s="246"/>
      <c r="P116" s="246"/>
      <c r="Q116" s="246"/>
      <c r="R116" s="246"/>
    </row>
    <row r="117" spans="1:18">
      <c r="A117" s="340" t="s">
        <v>779</v>
      </c>
      <c r="B117" s="48">
        <v>44344</v>
      </c>
      <c r="C117" s="48">
        <v>44344</v>
      </c>
      <c r="D117" s="49">
        <v>7340</v>
      </c>
      <c r="E117" s="40" t="s">
        <v>2</v>
      </c>
      <c r="F117" s="49">
        <v>753</v>
      </c>
      <c r="G117" s="36" t="s">
        <v>47</v>
      </c>
      <c r="H117" s="47">
        <v>25</v>
      </c>
      <c r="I117" s="45" t="s">
        <v>6</v>
      </c>
      <c r="J117" s="36" t="s">
        <v>97</v>
      </c>
      <c r="K117" s="50"/>
      <c r="L117" s="458">
        <v>580</v>
      </c>
    </row>
    <row r="118" spans="1:18" s="42" customFormat="1">
      <c r="A118" s="340" t="s">
        <v>1463</v>
      </c>
      <c r="B118" s="48">
        <v>44349</v>
      </c>
      <c r="C118" s="48">
        <v>44347</v>
      </c>
      <c r="D118" s="49">
        <v>7346</v>
      </c>
      <c r="E118" s="40" t="s">
        <v>216</v>
      </c>
      <c r="F118" s="49">
        <v>3662</v>
      </c>
      <c r="G118" s="36" t="s">
        <v>203</v>
      </c>
      <c r="H118" s="791">
        <v>0.1</v>
      </c>
      <c r="I118" s="45" t="s">
        <v>6</v>
      </c>
      <c r="J118" s="36" t="s">
        <v>97</v>
      </c>
      <c r="K118" s="50"/>
      <c r="L118" s="459">
        <v>0.52</v>
      </c>
      <c r="M118" s="80"/>
      <c r="N118" s="80"/>
      <c r="O118" s="80"/>
      <c r="P118" s="80"/>
      <c r="Q118" s="80"/>
      <c r="R118" s="80"/>
    </row>
    <row r="119" spans="1:18" s="42" customFormat="1">
      <c r="A119" s="340"/>
      <c r="B119" s="48"/>
      <c r="C119" s="48"/>
      <c r="D119" s="49"/>
      <c r="E119" s="40" t="s">
        <v>216</v>
      </c>
      <c r="F119" s="49">
        <v>3663</v>
      </c>
      <c r="G119" s="36" t="s">
        <v>47</v>
      </c>
      <c r="H119" s="791">
        <v>0.1</v>
      </c>
      <c r="I119" s="45" t="s">
        <v>6</v>
      </c>
      <c r="J119" s="36" t="s">
        <v>97</v>
      </c>
      <c r="K119" s="50"/>
      <c r="L119" s="459">
        <v>2.96</v>
      </c>
      <c r="M119" s="80"/>
      <c r="N119" s="80"/>
      <c r="O119" s="80"/>
      <c r="P119" s="80"/>
      <c r="Q119" s="80"/>
      <c r="R119" s="80"/>
    </row>
    <row r="120" spans="1:18" s="44" customFormat="1">
      <c r="A120" s="338"/>
      <c r="B120" s="125"/>
      <c r="C120" s="125"/>
      <c r="D120" s="126"/>
      <c r="E120" s="124"/>
      <c r="F120" s="126"/>
      <c r="G120" s="51"/>
      <c r="H120" s="52"/>
      <c r="I120" s="233"/>
      <c r="J120" s="51"/>
      <c r="K120" s="526"/>
      <c r="L120" s="462"/>
      <c r="M120" s="246"/>
      <c r="N120" s="246"/>
      <c r="O120" s="246"/>
      <c r="P120" s="246"/>
      <c r="Q120" s="246"/>
      <c r="R120" s="246"/>
    </row>
    <row r="121" spans="1:18" s="6" customFormat="1" ht="16.5" thickBot="1">
      <c r="A121" s="37"/>
      <c r="B121"/>
      <c r="C121"/>
      <c r="D121"/>
      <c r="E121"/>
      <c r="F121"/>
      <c r="G121"/>
      <c r="H121"/>
      <c r="I121" s="37"/>
      <c r="J121"/>
      <c r="K121" s="452" t="s">
        <v>438</v>
      </c>
      <c r="L121" s="528">
        <f>SUM(L2:L120)</f>
        <v>38908.5</v>
      </c>
    </row>
    <row r="123" spans="1:18">
      <c r="A123" s="37" t="s">
        <v>1389</v>
      </c>
      <c r="B123" t="s">
        <v>1390</v>
      </c>
    </row>
  </sheetData>
  <mergeCells count="5">
    <mergeCell ref="A2:L2"/>
    <mergeCell ref="A6:L6"/>
    <mergeCell ref="A11:L11"/>
    <mergeCell ref="A27:L27"/>
    <mergeCell ref="A44:L44"/>
  </mergeCells>
  <conditionalFormatting sqref="I45:I120 I28:I43 I3:I5 I7:I10 I1 I12:I26">
    <cfRule type="containsText" dxfId="51" priority="6" operator="containsText" text="OK">
      <formula>NOT(ISERROR(SEARCH("OK",I1)))</formula>
    </cfRule>
  </conditionalFormatting>
  <conditionalFormatting sqref="I43">
    <cfRule type="containsText" dxfId="50" priority="5" operator="containsText" text="OK">
      <formula>NOT(ISERROR(SEARCH("OK",I43)))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7030A0"/>
  </sheetPr>
  <dimension ref="A1:R206"/>
  <sheetViews>
    <sheetView workbookViewId="0"/>
  </sheetViews>
  <sheetFormatPr defaultRowHeight="15"/>
  <cols>
    <col min="1" max="1" width="17.5703125" style="37" bestFit="1" customWidth="1"/>
    <col min="2" max="7" width="12.5703125" customWidth="1"/>
    <col min="8" max="8" width="12.5703125" style="484" customWidth="1"/>
    <col min="9" max="9" width="12.5703125" style="37" customWidth="1"/>
    <col min="10" max="10" width="16.140625" customWidth="1"/>
    <col min="11" max="11" width="15.28515625" bestFit="1" customWidth="1"/>
    <col min="12" max="12" width="10.85546875" style="528" bestFit="1" customWidth="1"/>
    <col min="13" max="13" width="5" style="6" customWidth="1"/>
    <col min="14" max="14" width="5.28515625" style="6" customWidth="1"/>
    <col min="15" max="15" width="8.42578125" style="6" bestFit="1" customWidth="1"/>
    <col min="16" max="16" width="4.140625" style="6" bestFit="1" customWidth="1"/>
    <col min="17" max="17" width="4.28515625" style="6" bestFit="1" customWidth="1"/>
    <col min="18" max="18" width="9.140625" style="6"/>
  </cols>
  <sheetData>
    <row r="1" spans="1:18">
      <c r="A1" s="27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18" s="15" customFormat="1">
      <c r="A2" s="2449" t="s">
        <v>351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</row>
    <row r="3" spans="1:18" s="15" customFormat="1">
      <c r="A3" s="339"/>
      <c r="B3" s="132"/>
      <c r="C3" s="132"/>
      <c r="D3" s="547"/>
      <c r="E3" s="131"/>
      <c r="F3" s="133"/>
      <c r="G3" s="134"/>
      <c r="H3" s="135"/>
      <c r="I3" s="235"/>
      <c r="J3" s="134"/>
      <c r="K3" s="525"/>
      <c r="L3" s="454"/>
      <c r="M3" s="16"/>
      <c r="N3" s="16"/>
      <c r="O3" s="16"/>
      <c r="P3" s="16"/>
      <c r="Q3" s="16"/>
      <c r="R3" s="16"/>
    </row>
    <row r="4" spans="1:18" s="43" customFormat="1">
      <c r="A4" s="2530">
        <f>SUM(L3:L3)</f>
        <v>0</v>
      </c>
      <c r="B4" s="2531"/>
      <c r="C4" s="2531"/>
      <c r="D4" s="2531"/>
      <c r="E4" s="2531"/>
      <c r="F4" s="2531"/>
      <c r="G4" s="2531"/>
      <c r="H4" s="2531"/>
      <c r="I4" s="2531"/>
      <c r="J4" s="2531"/>
      <c r="K4" s="2531"/>
      <c r="L4" s="2532"/>
      <c r="M4" s="247"/>
      <c r="N4" s="247"/>
      <c r="O4" s="247"/>
      <c r="P4" s="247"/>
      <c r="Q4" s="247"/>
      <c r="R4" s="247"/>
    </row>
    <row r="5" spans="1:18" s="43" customFormat="1">
      <c r="A5" s="2449" t="s">
        <v>121</v>
      </c>
      <c r="B5" s="2450"/>
      <c r="C5" s="2450"/>
      <c r="D5" s="2450"/>
      <c r="E5" s="2450"/>
      <c r="F5" s="2450"/>
      <c r="G5" s="2450"/>
      <c r="H5" s="2450"/>
      <c r="I5" s="2450"/>
      <c r="J5" s="2450"/>
      <c r="K5" s="2450"/>
      <c r="L5" s="2451"/>
      <c r="M5" s="247"/>
      <c r="N5" s="247"/>
      <c r="O5" s="247"/>
      <c r="P5" s="247"/>
      <c r="Q5" s="247"/>
      <c r="R5" s="247"/>
    </row>
    <row r="6" spans="1:18" s="807" customFormat="1">
      <c r="A6" s="819" t="s">
        <v>1312</v>
      </c>
      <c r="B6" s="819" t="s">
        <v>1471</v>
      </c>
      <c r="C6" s="819" t="s">
        <v>1492</v>
      </c>
      <c r="D6" s="819" t="s">
        <v>1472</v>
      </c>
      <c r="E6" s="819" t="s">
        <v>216</v>
      </c>
      <c r="F6" s="819" t="s">
        <v>1473</v>
      </c>
      <c r="G6" s="819" t="s">
        <v>1465</v>
      </c>
      <c r="H6" s="819" t="s">
        <v>1132</v>
      </c>
      <c r="I6" s="819" t="s">
        <v>6</v>
      </c>
      <c r="J6" s="819" t="s">
        <v>1225</v>
      </c>
      <c r="K6" s="819" t="s">
        <v>1486</v>
      </c>
      <c r="L6" s="821">
        <v>189</v>
      </c>
      <c r="M6" s="806"/>
      <c r="N6" s="806"/>
      <c r="O6" s="806"/>
      <c r="P6" s="806"/>
      <c r="Q6" s="806"/>
      <c r="R6" s="806"/>
    </row>
    <row r="7" spans="1:18" s="807" customFormat="1">
      <c r="A7" s="819"/>
      <c r="B7" s="819"/>
      <c r="C7" s="819" t="s">
        <v>1487</v>
      </c>
      <c r="D7" s="819" t="s">
        <v>1482</v>
      </c>
      <c r="E7" s="819" t="s">
        <v>428</v>
      </c>
      <c r="F7" s="819" t="s">
        <v>1483</v>
      </c>
      <c r="G7" s="819" t="s">
        <v>1396</v>
      </c>
      <c r="H7" s="819" t="s">
        <v>1484</v>
      </c>
      <c r="I7" s="819" t="s">
        <v>6</v>
      </c>
      <c r="J7" s="819" t="s">
        <v>1485</v>
      </c>
      <c r="K7" s="820" t="s">
        <v>1486</v>
      </c>
      <c r="L7" s="821"/>
      <c r="M7" s="806"/>
      <c r="N7" s="806"/>
      <c r="O7" s="806"/>
      <c r="P7" s="806"/>
      <c r="Q7" s="806"/>
      <c r="R7" s="806"/>
    </row>
    <row r="8" spans="1:18" s="807" customFormat="1">
      <c r="A8" s="819" t="s">
        <v>1312</v>
      </c>
      <c r="B8" s="819" t="s">
        <v>1488</v>
      </c>
      <c r="C8" s="819" t="s">
        <v>1497</v>
      </c>
      <c r="D8" s="819" t="s">
        <v>1489</v>
      </c>
      <c r="E8" s="819" t="s">
        <v>216</v>
      </c>
      <c r="F8" s="819" t="s">
        <v>1490</v>
      </c>
      <c r="G8" s="819" t="s">
        <v>1465</v>
      </c>
      <c r="H8" s="819" t="s">
        <v>1491</v>
      </c>
      <c r="I8" s="819" t="s">
        <v>6</v>
      </c>
      <c r="J8" s="819" t="s">
        <v>1225</v>
      </c>
      <c r="K8" s="820" t="s">
        <v>1486</v>
      </c>
      <c r="L8" s="821">
        <v>94.5</v>
      </c>
      <c r="M8" s="806"/>
      <c r="N8" s="806"/>
      <c r="O8" s="806"/>
      <c r="P8" s="806"/>
      <c r="Q8" s="806"/>
      <c r="R8" s="806"/>
    </row>
    <row r="9" spans="1:18" s="807" customFormat="1">
      <c r="A9" s="805"/>
      <c r="B9" s="805"/>
      <c r="C9" s="805"/>
      <c r="D9" s="805"/>
      <c r="E9" s="805"/>
      <c r="F9" s="805"/>
      <c r="G9" s="805"/>
      <c r="H9" s="805"/>
      <c r="I9" s="805"/>
      <c r="J9" s="805"/>
      <c r="K9" s="808"/>
      <c r="L9" s="816"/>
      <c r="M9" s="806"/>
      <c r="N9" s="806"/>
      <c r="O9" s="806"/>
      <c r="P9" s="806"/>
      <c r="Q9" s="806"/>
      <c r="R9" s="806"/>
    </row>
    <row r="10" spans="1:18" s="818" customFormat="1">
      <c r="A10" s="805"/>
      <c r="B10" s="809"/>
      <c r="C10" s="809"/>
      <c r="D10" s="810"/>
      <c r="E10" s="811"/>
      <c r="F10" s="810"/>
      <c r="G10" s="812"/>
      <c r="H10" s="813"/>
      <c r="I10" s="814"/>
      <c r="J10" s="812"/>
      <c r="K10" s="815"/>
      <c r="L10" s="816"/>
      <c r="M10" s="817"/>
      <c r="N10" s="817"/>
      <c r="O10" s="817"/>
      <c r="P10" s="817"/>
      <c r="Q10" s="817"/>
      <c r="R10" s="817"/>
    </row>
    <row r="11" spans="1:18" s="41" customFormat="1">
      <c r="A11" s="2530">
        <f>SUM(L6:L10)</f>
        <v>283.5</v>
      </c>
      <c r="B11" s="2531"/>
      <c r="C11" s="2531"/>
      <c r="D11" s="2531"/>
      <c r="E11" s="2531"/>
      <c r="F11" s="2531"/>
      <c r="G11" s="2531"/>
      <c r="H11" s="2531"/>
      <c r="I11" s="2531"/>
      <c r="J11" s="2531"/>
      <c r="K11" s="2531"/>
      <c r="L11" s="2532"/>
      <c r="M11" s="249"/>
      <c r="N11" s="249"/>
      <c r="O11" s="249"/>
      <c r="P11" s="249"/>
      <c r="Q11" s="249"/>
      <c r="R11" s="249"/>
    </row>
    <row r="12" spans="1:18" s="41" customFormat="1" ht="18.75">
      <c r="A12" s="2460" t="s">
        <v>749</v>
      </c>
      <c r="B12" s="2450"/>
      <c r="C12" s="2450"/>
      <c r="D12" s="2450"/>
      <c r="E12" s="2450"/>
      <c r="F12" s="2450"/>
      <c r="G12" s="2450"/>
      <c r="H12" s="2450"/>
      <c r="I12" s="2450"/>
      <c r="J12" s="2450"/>
      <c r="K12" s="2450"/>
      <c r="L12" s="2451"/>
      <c r="M12" s="249"/>
      <c r="N12" s="249"/>
      <c r="O12" s="249"/>
      <c r="P12" s="249"/>
      <c r="Q12" s="249"/>
      <c r="R12" s="249"/>
    </row>
    <row r="13" spans="1:18" s="43" customFormat="1">
      <c r="A13" s="341" t="s">
        <v>851</v>
      </c>
      <c r="B13" s="32">
        <v>44349</v>
      </c>
      <c r="C13" s="32">
        <v>44348</v>
      </c>
      <c r="D13" s="33">
        <v>7330</v>
      </c>
      <c r="E13" s="34" t="s">
        <v>2</v>
      </c>
      <c r="F13" s="33">
        <v>2396</v>
      </c>
      <c r="G13" s="19" t="s">
        <v>14</v>
      </c>
      <c r="H13" s="20">
        <v>30</v>
      </c>
      <c r="I13" s="35" t="s">
        <v>6</v>
      </c>
      <c r="J13" s="19" t="s">
        <v>749</v>
      </c>
      <c r="K13" s="21"/>
      <c r="L13" s="464">
        <v>150</v>
      </c>
      <c r="M13" s="247"/>
      <c r="N13" s="247"/>
      <c r="O13" s="247"/>
      <c r="P13" s="247"/>
      <c r="Q13" s="247"/>
      <c r="R13" s="247"/>
    </row>
    <row r="14" spans="1:18" s="43" customFormat="1">
      <c r="A14" s="341" t="s">
        <v>973</v>
      </c>
      <c r="B14" s="32">
        <v>44354</v>
      </c>
      <c r="C14" s="32">
        <v>44348</v>
      </c>
      <c r="D14" s="33">
        <v>7331</v>
      </c>
      <c r="E14" s="34" t="s">
        <v>786</v>
      </c>
      <c r="F14" s="33">
        <v>1548</v>
      </c>
      <c r="G14" s="19" t="s">
        <v>45</v>
      </c>
      <c r="H14" s="20">
        <v>50</v>
      </c>
      <c r="I14" s="35" t="s">
        <v>6</v>
      </c>
      <c r="J14" s="19" t="s">
        <v>749</v>
      </c>
      <c r="K14" s="21"/>
      <c r="L14" s="464">
        <v>167.5</v>
      </c>
      <c r="M14" s="247"/>
      <c r="N14" s="247"/>
      <c r="O14" s="247"/>
      <c r="P14" s="247"/>
      <c r="Q14" s="247"/>
      <c r="R14" s="247"/>
    </row>
    <row r="15" spans="1:18" s="43" customFormat="1">
      <c r="A15" s="341" t="s">
        <v>201</v>
      </c>
      <c r="B15" s="32">
        <v>44356</v>
      </c>
      <c r="C15" s="32">
        <v>44349</v>
      </c>
      <c r="D15" s="33">
        <v>7344</v>
      </c>
      <c r="E15" s="34" t="s">
        <v>44</v>
      </c>
      <c r="F15" s="33">
        <v>1316</v>
      </c>
      <c r="G15" s="19" t="s">
        <v>50</v>
      </c>
      <c r="H15" s="20" t="s">
        <v>923</v>
      </c>
      <c r="I15" s="35" t="s">
        <v>6</v>
      </c>
      <c r="J15" s="19" t="s">
        <v>749</v>
      </c>
      <c r="K15" s="21"/>
      <c r="L15" s="464">
        <v>112.5</v>
      </c>
      <c r="M15" s="247"/>
      <c r="N15" s="247"/>
      <c r="O15" s="247"/>
      <c r="P15" s="247"/>
      <c r="Q15" s="247"/>
      <c r="R15" s="247"/>
    </row>
    <row r="16" spans="1:18" s="43" customFormat="1">
      <c r="A16" s="341" t="s">
        <v>1464</v>
      </c>
      <c r="B16" s="32">
        <v>44356</v>
      </c>
      <c r="C16" s="32">
        <v>44355</v>
      </c>
      <c r="D16" s="33">
        <v>7353</v>
      </c>
      <c r="E16" s="34" t="s">
        <v>2</v>
      </c>
      <c r="F16" s="33">
        <v>1018</v>
      </c>
      <c r="G16" s="19" t="s">
        <v>204</v>
      </c>
      <c r="H16" s="20">
        <v>6</v>
      </c>
      <c r="I16" s="35" t="s">
        <v>6</v>
      </c>
      <c r="J16" s="19" t="s">
        <v>749</v>
      </c>
      <c r="K16" s="21"/>
      <c r="L16" s="464">
        <v>210</v>
      </c>
      <c r="M16" s="247"/>
      <c r="N16" s="247"/>
      <c r="O16" s="247"/>
      <c r="P16" s="247"/>
      <c r="Q16" s="247"/>
      <c r="R16" s="247"/>
    </row>
    <row r="17" spans="1:18" s="43" customFormat="1">
      <c r="A17" s="341" t="s">
        <v>267</v>
      </c>
      <c r="B17" s="32">
        <v>44357</v>
      </c>
      <c r="C17" s="32">
        <v>44349</v>
      </c>
      <c r="D17" s="33">
        <v>7354</v>
      </c>
      <c r="E17" s="34" t="s">
        <v>2</v>
      </c>
      <c r="F17" s="33">
        <v>2348</v>
      </c>
      <c r="G17" s="19" t="s">
        <v>45</v>
      </c>
      <c r="H17" s="20">
        <v>93</v>
      </c>
      <c r="I17" s="35" t="s">
        <v>6</v>
      </c>
      <c r="J17" s="19" t="s">
        <v>749</v>
      </c>
      <c r="K17" s="21"/>
      <c r="L17" s="464">
        <v>230</v>
      </c>
      <c r="M17" s="247"/>
      <c r="N17" s="247"/>
      <c r="O17" s="247"/>
      <c r="P17" s="247"/>
      <c r="Q17" s="247"/>
      <c r="R17" s="247"/>
    </row>
    <row r="18" spans="1:18" s="43" customFormat="1">
      <c r="A18" s="341" t="s">
        <v>1467</v>
      </c>
      <c r="B18" s="32">
        <v>44357</v>
      </c>
      <c r="C18" s="32">
        <v>44356</v>
      </c>
      <c r="D18" s="33"/>
      <c r="E18" s="34" t="s">
        <v>104</v>
      </c>
      <c r="F18" s="33">
        <v>3661</v>
      </c>
      <c r="G18" s="19" t="s">
        <v>1475</v>
      </c>
      <c r="H18" s="20">
        <v>6</v>
      </c>
      <c r="I18" s="35" t="s">
        <v>6</v>
      </c>
      <c r="J18" s="19" t="s">
        <v>749</v>
      </c>
      <c r="K18" s="21"/>
      <c r="L18" s="464">
        <v>100</v>
      </c>
      <c r="M18" s="247"/>
      <c r="N18" s="247"/>
      <c r="O18" s="247"/>
      <c r="P18" s="247"/>
      <c r="Q18" s="247"/>
      <c r="R18" s="247"/>
    </row>
    <row r="19" spans="1:18" s="43" customFormat="1">
      <c r="A19" s="341" t="s">
        <v>1467</v>
      </c>
      <c r="B19" s="32">
        <v>44357</v>
      </c>
      <c r="C19" s="32">
        <v>44356</v>
      </c>
      <c r="D19" s="33"/>
      <c r="E19" s="34" t="s">
        <v>104</v>
      </c>
      <c r="F19" s="33">
        <v>3661</v>
      </c>
      <c r="G19" s="19" t="s">
        <v>1476</v>
      </c>
      <c r="H19" s="20">
        <v>1.4</v>
      </c>
      <c r="I19" s="35" t="s">
        <v>6</v>
      </c>
      <c r="J19" s="19" t="s">
        <v>749</v>
      </c>
      <c r="K19" s="21"/>
      <c r="L19" s="464">
        <v>66.66</v>
      </c>
      <c r="M19" s="247"/>
      <c r="N19" s="247"/>
      <c r="O19" s="247"/>
      <c r="P19" s="247"/>
      <c r="Q19" s="247"/>
      <c r="R19" s="247"/>
    </row>
    <row r="20" spans="1:18" s="41" customFormat="1">
      <c r="A20" s="341" t="s">
        <v>499</v>
      </c>
      <c r="B20" s="32">
        <v>44357</v>
      </c>
      <c r="C20" s="32">
        <v>44356</v>
      </c>
      <c r="D20" s="33">
        <v>7355</v>
      </c>
      <c r="E20" s="34" t="s">
        <v>2</v>
      </c>
      <c r="F20" s="33">
        <v>2811</v>
      </c>
      <c r="G20" s="19" t="s">
        <v>198</v>
      </c>
      <c r="H20" s="20">
        <v>10</v>
      </c>
      <c r="I20" s="35" t="s">
        <v>6</v>
      </c>
      <c r="J20" s="19" t="s">
        <v>749</v>
      </c>
      <c r="K20" s="21"/>
      <c r="L20" s="464">
        <v>153.69999999999999</v>
      </c>
      <c r="M20" s="249"/>
      <c r="N20" s="249"/>
      <c r="O20" s="249"/>
      <c r="P20" s="249"/>
      <c r="Q20" s="249"/>
      <c r="R20" s="249"/>
    </row>
    <row r="21" spans="1:18" s="43" customFormat="1">
      <c r="A21" s="341" t="s">
        <v>1466</v>
      </c>
      <c r="B21" s="32">
        <v>44358</v>
      </c>
      <c r="C21" s="32">
        <v>44357</v>
      </c>
      <c r="D21" s="33">
        <v>7367</v>
      </c>
      <c r="E21" s="34" t="s">
        <v>254</v>
      </c>
      <c r="F21" s="33">
        <v>3665</v>
      </c>
      <c r="G21" s="19" t="s">
        <v>729</v>
      </c>
      <c r="H21" s="20">
        <v>1</v>
      </c>
      <c r="I21" s="35" t="s">
        <v>6</v>
      </c>
      <c r="J21" s="19" t="s">
        <v>749</v>
      </c>
      <c r="K21" s="21"/>
      <c r="L21" s="464">
        <v>245</v>
      </c>
      <c r="M21" s="247"/>
      <c r="N21" s="247"/>
      <c r="O21" s="247"/>
      <c r="P21" s="247"/>
      <c r="Q21" s="247"/>
      <c r="R21" s="247"/>
    </row>
    <row r="22" spans="1:18" s="43" customFormat="1">
      <c r="A22" s="341" t="s">
        <v>411</v>
      </c>
      <c r="B22" s="32">
        <v>44361</v>
      </c>
      <c r="C22" s="32">
        <v>44357</v>
      </c>
      <c r="D22" s="33">
        <v>7373</v>
      </c>
      <c r="E22" s="34" t="s">
        <v>7</v>
      </c>
      <c r="F22" s="33">
        <v>2844</v>
      </c>
      <c r="G22" s="19" t="s">
        <v>208</v>
      </c>
      <c r="H22" s="20">
        <v>20</v>
      </c>
      <c r="I22" s="35" t="s">
        <v>6</v>
      </c>
      <c r="J22" s="19" t="s">
        <v>749</v>
      </c>
      <c r="K22" s="21"/>
      <c r="L22" s="464">
        <v>60</v>
      </c>
      <c r="M22" s="247"/>
      <c r="N22" s="247"/>
      <c r="O22" s="247"/>
      <c r="P22" s="247"/>
      <c r="Q22" s="247"/>
      <c r="R22" s="247"/>
    </row>
    <row r="23" spans="1:18" s="43" customFormat="1">
      <c r="A23" s="341" t="s">
        <v>1469</v>
      </c>
      <c r="B23" s="32">
        <v>44361</v>
      </c>
      <c r="C23" s="32">
        <v>44361</v>
      </c>
      <c r="D23" s="33">
        <v>7386</v>
      </c>
      <c r="E23" s="34" t="s">
        <v>7</v>
      </c>
      <c r="F23" s="33">
        <v>1491</v>
      </c>
      <c r="G23" s="19" t="s">
        <v>678</v>
      </c>
      <c r="H23" s="20">
        <v>50</v>
      </c>
      <c r="I23" s="35" t="s">
        <v>6</v>
      </c>
      <c r="J23" s="19" t="s">
        <v>749</v>
      </c>
      <c r="K23" s="21"/>
      <c r="L23" s="464">
        <v>1175</v>
      </c>
      <c r="M23" s="247"/>
      <c r="N23" s="247"/>
      <c r="O23" s="247"/>
      <c r="P23" s="247"/>
      <c r="Q23" s="247"/>
      <c r="R23" s="247"/>
    </row>
    <row r="24" spans="1:18" s="43" customFormat="1">
      <c r="A24" s="341" t="s">
        <v>86</v>
      </c>
      <c r="B24" s="32">
        <v>44362</v>
      </c>
      <c r="C24" s="32">
        <v>44362</v>
      </c>
      <c r="D24" s="33">
        <v>7392</v>
      </c>
      <c r="E24" s="34" t="s">
        <v>44</v>
      </c>
      <c r="F24" s="33">
        <v>2550</v>
      </c>
      <c r="G24" s="19" t="s">
        <v>48</v>
      </c>
      <c r="H24" s="20">
        <v>12</v>
      </c>
      <c r="I24" s="35" t="s">
        <v>6</v>
      </c>
      <c r="J24" s="19" t="s">
        <v>749</v>
      </c>
      <c r="K24" s="21"/>
      <c r="L24" s="464">
        <v>486</v>
      </c>
      <c r="M24" s="247"/>
      <c r="N24" s="247"/>
      <c r="O24" s="247"/>
      <c r="P24" s="247"/>
      <c r="Q24" s="247"/>
      <c r="R24" s="247"/>
    </row>
    <row r="25" spans="1:18" s="43" customFormat="1">
      <c r="A25" s="341" t="s">
        <v>249</v>
      </c>
      <c r="B25" s="32">
        <v>44362</v>
      </c>
      <c r="C25" s="32">
        <v>44361</v>
      </c>
      <c r="D25" s="33">
        <v>7401</v>
      </c>
      <c r="E25" s="34" t="s">
        <v>44</v>
      </c>
      <c r="F25" s="33">
        <v>3184</v>
      </c>
      <c r="G25" s="19" t="s">
        <v>804</v>
      </c>
      <c r="H25" s="20">
        <v>16</v>
      </c>
      <c r="I25" s="35" t="s">
        <v>6</v>
      </c>
      <c r="J25" s="19" t="s">
        <v>749</v>
      </c>
      <c r="K25" s="21"/>
      <c r="L25" s="464">
        <v>398.4</v>
      </c>
      <c r="M25" s="247"/>
      <c r="N25" s="247"/>
      <c r="O25" s="247"/>
      <c r="P25" s="247"/>
      <c r="Q25" s="247"/>
      <c r="R25" s="247"/>
    </row>
    <row r="26" spans="1:18" s="43" customFormat="1">
      <c r="A26" s="341" t="s">
        <v>1474</v>
      </c>
      <c r="B26" s="32">
        <v>44363</v>
      </c>
      <c r="C26" s="32">
        <v>44364</v>
      </c>
      <c r="D26" s="33">
        <v>7400</v>
      </c>
      <c r="E26" s="34" t="s">
        <v>2</v>
      </c>
      <c r="F26" s="33">
        <v>1215</v>
      </c>
      <c r="G26" s="19" t="s">
        <v>87</v>
      </c>
      <c r="H26" s="20">
        <v>40</v>
      </c>
      <c r="I26" s="35" t="s">
        <v>6</v>
      </c>
      <c r="J26" s="19" t="s">
        <v>749</v>
      </c>
      <c r="K26" s="21"/>
      <c r="L26" s="464">
        <v>695.2</v>
      </c>
      <c r="M26" s="247"/>
      <c r="N26" s="247"/>
      <c r="O26" s="247"/>
      <c r="P26" s="247"/>
      <c r="Q26" s="247"/>
      <c r="R26" s="247"/>
    </row>
    <row r="27" spans="1:18" s="41" customFormat="1">
      <c r="A27" s="341" t="s">
        <v>1474</v>
      </c>
      <c r="B27" s="32">
        <v>44363</v>
      </c>
      <c r="C27" s="32">
        <v>44364</v>
      </c>
      <c r="D27" s="33">
        <v>7400</v>
      </c>
      <c r="E27" s="34" t="s">
        <v>2</v>
      </c>
      <c r="F27" s="33">
        <v>2114</v>
      </c>
      <c r="G27" s="19" t="s">
        <v>59</v>
      </c>
      <c r="H27" s="20">
        <v>10</v>
      </c>
      <c r="I27" s="35" t="s">
        <v>6</v>
      </c>
      <c r="J27" s="19" t="s">
        <v>1225</v>
      </c>
      <c r="K27" s="21"/>
      <c r="L27" s="464">
        <v>486.1</v>
      </c>
      <c r="M27" s="249"/>
      <c r="N27" s="249"/>
      <c r="O27" s="249"/>
      <c r="P27" s="249"/>
      <c r="Q27" s="249"/>
      <c r="R27" s="249"/>
    </row>
    <row r="28" spans="1:18" s="43" customFormat="1">
      <c r="A28" s="341" t="s">
        <v>1162</v>
      </c>
      <c r="B28" s="32">
        <v>44364</v>
      </c>
      <c r="C28" s="32">
        <v>44364</v>
      </c>
      <c r="D28" s="33">
        <v>7408</v>
      </c>
      <c r="E28" s="34" t="s">
        <v>7</v>
      </c>
      <c r="F28" s="33">
        <v>2743</v>
      </c>
      <c r="G28" s="19" t="s">
        <v>482</v>
      </c>
      <c r="H28" s="20" t="s">
        <v>984</v>
      </c>
      <c r="I28" s="35" t="s">
        <v>6</v>
      </c>
      <c r="J28" s="19" t="s">
        <v>749</v>
      </c>
      <c r="K28" s="21"/>
      <c r="L28" s="464">
        <v>95</v>
      </c>
      <c r="M28" s="247"/>
      <c r="N28" s="247"/>
      <c r="O28" s="247"/>
      <c r="P28" s="247"/>
      <c r="Q28" s="247"/>
      <c r="R28" s="247"/>
    </row>
    <row r="29" spans="1:18" s="41" customFormat="1">
      <c r="A29" s="341" t="s">
        <v>767</v>
      </c>
      <c r="B29" s="32">
        <v>44364</v>
      </c>
      <c r="C29" s="32">
        <v>44365</v>
      </c>
      <c r="D29" s="33">
        <v>7403</v>
      </c>
      <c r="E29" s="34" t="s">
        <v>7</v>
      </c>
      <c r="F29" s="33">
        <v>3670</v>
      </c>
      <c r="G29" s="19" t="s">
        <v>53</v>
      </c>
      <c r="H29" s="20" t="s">
        <v>1517</v>
      </c>
      <c r="I29" s="35" t="s">
        <v>6</v>
      </c>
      <c r="J29" s="19" t="s">
        <v>1225</v>
      </c>
      <c r="K29" s="21"/>
      <c r="L29" s="464">
        <v>405.79</v>
      </c>
      <c r="M29" s="249"/>
      <c r="N29" s="249"/>
      <c r="O29" s="249"/>
      <c r="P29" s="249"/>
      <c r="Q29" s="249"/>
      <c r="R29" s="249"/>
    </row>
    <row r="30" spans="1:18" s="43" customFormat="1">
      <c r="A30" s="341" t="s">
        <v>108</v>
      </c>
      <c r="B30" s="32">
        <v>44365</v>
      </c>
      <c r="C30" s="32">
        <v>44365</v>
      </c>
      <c r="D30" s="33">
        <v>7436</v>
      </c>
      <c r="E30" s="34" t="s">
        <v>7</v>
      </c>
      <c r="F30" s="33">
        <v>3300</v>
      </c>
      <c r="G30" s="19" t="s">
        <v>530</v>
      </c>
      <c r="H30" s="20">
        <v>2</v>
      </c>
      <c r="I30" s="35" t="s">
        <v>6</v>
      </c>
      <c r="J30" s="19" t="s">
        <v>749</v>
      </c>
      <c r="K30" s="21"/>
      <c r="L30" s="464">
        <v>104</v>
      </c>
      <c r="M30" s="247"/>
      <c r="N30" s="247"/>
      <c r="O30" s="247"/>
      <c r="P30" s="247"/>
      <c r="Q30" s="247"/>
      <c r="R30" s="247"/>
    </row>
    <row r="31" spans="1:18" s="41" customFormat="1">
      <c r="A31" s="341" t="s">
        <v>156</v>
      </c>
      <c r="B31" s="32">
        <v>44365</v>
      </c>
      <c r="C31" s="32">
        <v>44365</v>
      </c>
      <c r="D31" s="33">
        <v>7437</v>
      </c>
      <c r="E31" s="34" t="s">
        <v>2</v>
      </c>
      <c r="F31" s="33">
        <v>343</v>
      </c>
      <c r="G31" s="19" t="s">
        <v>65</v>
      </c>
      <c r="H31" s="20">
        <v>5</v>
      </c>
      <c r="I31" s="35" t="s">
        <v>6</v>
      </c>
      <c r="J31" s="19" t="s">
        <v>749</v>
      </c>
      <c r="K31" s="21"/>
      <c r="L31" s="464">
        <v>175</v>
      </c>
      <c r="M31" s="249"/>
      <c r="N31" s="249"/>
      <c r="O31" s="249"/>
      <c r="P31" s="249"/>
      <c r="Q31" s="249"/>
      <c r="R31" s="249"/>
    </row>
    <row r="32" spans="1:18" s="43" customFormat="1">
      <c r="A32" s="341" t="s">
        <v>935</v>
      </c>
      <c r="B32" s="32">
        <v>44368</v>
      </c>
      <c r="C32" s="32">
        <v>44368</v>
      </c>
      <c r="D32" s="33">
        <v>7452</v>
      </c>
      <c r="E32" s="34" t="s">
        <v>2</v>
      </c>
      <c r="F32" s="33">
        <v>782</v>
      </c>
      <c r="G32" s="19" t="s">
        <v>958</v>
      </c>
      <c r="H32" s="20" t="s">
        <v>997</v>
      </c>
      <c r="I32" s="35" t="s">
        <v>6</v>
      </c>
      <c r="J32" s="19" t="s">
        <v>749</v>
      </c>
      <c r="K32" s="21"/>
      <c r="L32" s="464">
        <v>139.05000000000001</v>
      </c>
      <c r="M32" s="247"/>
      <c r="N32" s="247"/>
      <c r="O32" s="247"/>
      <c r="P32" s="247"/>
      <c r="Q32" s="247"/>
      <c r="R32" s="247"/>
    </row>
    <row r="33" spans="1:18" s="41" customFormat="1">
      <c r="A33" s="341" t="s">
        <v>1451</v>
      </c>
      <c r="B33" s="32">
        <v>44368</v>
      </c>
      <c r="C33" s="32">
        <v>44369</v>
      </c>
      <c r="D33" s="33">
        <v>7230</v>
      </c>
      <c r="E33" s="34" t="s">
        <v>2</v>
      </c>
      <c r="F33" s="33">
        <v>3651</v>
      </c>
      <c r="G33" s="19" t="s">
        <v>1452</v>
      </c>
      <c r="H33" s="20">
        <v>40</v>
      </c>
      <c r="I33" s="35" t="s">
        <v>6</v>
      </c>
      <c r="J33" s="19" t="s">
        <v>749</v>
      </c>
      <c r="K33" s="21" t="s">
        <v>1457</v>
      </c>
      <c r="L33" s="464">
        <v>540</v>
      </c>
      <c r="M33" s="249"/>
      <c r="N33" s="249"/>
      <c r="O33" s="249"/>
      <c r="P33" s="249"/>
      <c r="Q33" s="249"/>
      <c r="R33" s="249"/>
    </row>
    <row r="34" spans="1:18" s="43" customFormat="1">
      <c r="A34" s="341" t="s">
        <v>1493</v>
      </c>
      <c r="B34" s="32">
        <v>44369</v>
      </c>
      <c r="C34" s="32">
        <v>44370</v>
      </c>
      <c r="D34" s="33"/>
      <c r="E34" s="34" t="s">
        <v>7</v>
      </c>
      <c r="F34" s="33">
        <v>3661</v>
      </c>
      <c r="G34" s="19" t="s">
        <v>1528</v>
      </c>
      <c r="H34" s="20" t="s">
        <v>1526</v>
      </c>
      <c r="I34" s="35" t="s">
        <v>6</v>
      </c>
      <c r="J34" s="19" t="s">
        <v>749</v>
      </c>
      <c r="K34" s="21"/>
      <c r="L34" s="464">
        <v>0</v>
      </c>
      <c r="M34" s="247"/>
      <c r="N34" s="247"/>
      <c r="O34" s="247"/>
      <c r="P34" s="247"/>
      <c r="Q34" s="247"/>
      <c r="R34" s="247"/>
    </row>
    <row r="35" spans="1:18" s="43" customFormat="1">
      <c r="A35" s="341"/>
      <c r="B35" s="32"/>
      <c r="C35" s="32"/>
      <c r="D35" s="33"/>
      <c r="E35" s="34" t="s">
        <v>7</v>
      </c>
      <c r="F35" s="33">
        <v>3661</v>
      </c>
      <c r="G35" s="19" t="s">
        <v>1528</v>
      </c>
      <c r="H35" s="20" t="s">
        <v>1527</v>
      </c>
      <c r="I35" s="35" t="s">
        <v>6</v>
      </c>
      <c r="J35" s="19" t="s">
        <v>749</v>
      </c>
      <c r="K35" s="21"/>
      <c r="L35" s="464"/>
      <c r="M35" s="247"/>
      <c r="N35" s="247"/>
      <c r="O35" s="247"/>
      <c r="P35" s="247"/>
      <c r="Q35" s="247"/>
      <c r="R35" s="247"/>
    </row>
    <row r="36" spans="1:18" s="43" customFormat="1">
      <c r="A36" s="341"/>
      <c r="B36" s="32"/>
      <c r="C36" s="32"/>
      <c r="D36" s="33"/>
      <c r="E36" s="34" t="s">
        <v>2</v>
      </c>
      <c r="F36" s="33">
        <v>3661</v>
      </c>
      <c r="G36" s="19" t="s">
        <v>1475</v>
      </c>
      <c r="H36" s="20" t="s">
        <v>876</v>
      </c>
      <c r="I36" s="35" t="s">
        <v>6</v>
      </c>
      <c r="J36" s="19" t="s">
        <v>749</v>
      </c>
      <c r="K36" s="21"/>
      <c r="L36" s="464"/>
      <c r="M36" s="247"/>
      <c r="N36" s="247"/>
      <c r="O36" s="247"/>
      <c r="P36" s="247"/>
      <c r="Q36" s="247"/>
      <c r="R36" s="247"/>
    </row>
    <row r="37" spans="1:18" s="43" customFormat="1">
      <c r="A37" s="341" t="s">
        <v>109</v>
      </c>
      <c r="B37" s="32">
        <v>44368</v>
      </c>
      <c r="C37" s="32">
        <v>44365</v>
      </c>
      <c r="D37" s="33">
        <v>7459</v>
      </c>
      <c r="E37" s="34" t="s">
        <v>2</v>
      </c>
      <c r="F37" s="33">
        <v>2791</v>
      </c>
      <c r="G37" s="19" t="s">
        <v>66</v>
      </c>
      <c r="H37" s="20" t="s">
        <v>908</v>
      </c>
      <c r="I37" s="35" t="s">
        <v>6</v>
      </c>
      <c r="J37" s="19" t="s">
        <v>749</v>
      </c>
      <c r="K37" s="21"/>
      <c r="L37" s="464">
        <v>114.75</v>
      </c>
      <c r="M37" s="247"/>
      <c r="N37" s="247"/>
      <c r="O37" s="247"/>
      <c r="P37" s="247"/>
      <c r="Q37" s="247"/>
      <c r="R37" s="247"/>
    </row>
    <row r="38" spans="1:18" s="43" customFormat="1">
      <c r="A38" s="341" t="s">
        <v>141</v>
      </c>
      <c r="B38" s="32">
        <v>44369</v>
      </c>
      <c r="C38" s="32">
        <v>44369</v>
      </c>
      <c r="D38" s="33">
        <v>7469</v>
      </c>
      <c r="E38" s="34" t="s">
        <v>7</v>
      </c>
      <c r="F38" s="33">
        <v>3139</v>
      </c>
      <c r="G38" s="19" t="s">
        <v>624</v>
      </c>
      <c r="H38" s="20">
        <v>5</v>
      </c>
      <c r="I38" s="35" t="s">
        <v>6</v>
      </c>
      <c r="J38" s="19" t="s">
        <v>749</v>
      </c>
      <c r="K38" s="21"/>
      <c r="L38" s="464">
        <v>120</v>
      </c>
      <c r="M38" s="247"/>
      <c r="N38" s="247"/>
      <c r="O38" s="247"/>
      <c r="P38" s="247"/>
      <c r="Q38" s="247"/>
      <c r="R38" s="247"/>
    </row>
    <row r="39" spans="1:18" s="43" customFormat="1">
      <c r="A39" s="341" t="s">
        <v>517</v>
      </c>
      <c r="B39" s="32">
        <v>44370</v>
      </c>
      <c r="C39" s="32">
        <v>44372</v>
      </c>
      <c r="D39" s="33">
        <v>7489</v>
      </c>
      <c r="E39" s="34" t="s">
        <v>2</v>
      </c>
      <c r="F39" s="33">
        <v>2022</v>
      </c>
      <c r="G39" s="19" t="s">
        <v>83</v>
      </c>
      <c r="H39" s="20">
        <v>11</v>
      </c>
      <c r="I39" s="35" t="s">
        <v>6</v>
      </c>
      <c r="J39" s="19" t="s">
        <v>749</v>
      </c>
      <c r="K39" s="21"/>
      <c r="L39" s="464">
        <v>196.9</v>
      </c>
      <c r="M39" s="247"/>
      <c r="N39" s="247"/>
      <c r="O39" s="247"/>
      <c r="P39" s="247"/>
      <c r="Q39" s="247"/>
      <c r="R39" s="247"/>
    </row>
    <row r="40" spans="1:18" s="43" customFormat="1">
      <c r="A40" s="341" t="s">
        <v>154</v>
      </c>
      <c r="B40" s="32">
        <v>44370</v>
      </c>
      <c r="C40" s="32">
        <v>44370</v>
      </c>
      <c r="D40" s="33">
        <v>7492</v>
      </c>
      <c r="E40" s="34" t="s">
        <v>44</v>
      </c>
      <c r="F40" s="33">
        <v>3652</v>
      </c>
      <c r="G40" s="19" t="s">
        <v>155</v>
      </c>
      <c r="H40" s="20" t="s">
        <v>840</v>
      </c>
      <c r="I40" s="35" t="s">
        <v>6</v>
      </c>
      <c r="J40" s="19" t="s">
        <v>749</v>
      </c>
      <c r="K40" s="21"/>
      <c r="L40" s="464">
        <v>55.2</v>
      </c>
      <c r="M40" s="247"/>
      <c r="N40" s="247"/>
      <c r="O40" s="247"/>
      <c r="P40" s="247"/>
      <c r="Q40" s="247"/>
      <c r="R40" s="247"/>
    </row>
    <row r="41" spans="1:18" s="43" customFormat="1">
      <c r="A41" s="341" t="s">
        <v>431</v>
      </c>
      <c r="B41" s="32">
        <v>44370</v>
      </c>
      <c r="C41" s="32">
        <v>44370</v>
      </c>
      <c r="D41" s="33">
        <v>7494</v>
      </c>
      <c r="E41" s="34" t="s">
        <v>44</v>
      </c>
      <c r="F41" s="33">
        <v>3676</v>
      </c>
      <c r="G41" s="19" t="s">
        <v>1245</v>
      </c>
      <c r="H41" s="20">
        <v>21</v>
      </c>
      <c r="I41" s="35" t="s">
        <v>6</v>
      </c>
      <c r="J41" s="19" t="s">
        <v>749</v>
      </c>
      <c r="K41" s="21"/>
      <c r="L41" s="464">
        <v>367.5</v>
      </c>
      <c r="M41" s="247"/>
      <c r="N41" s="247"/>
      <c r="O41" s="247"/>
      <c r="P41" s="247"/>
      <c r="Q41" s="247"/>
      <c r="R41" s="247"/>
    </row>
    <row r="42" spans="1:18" s="43" customFormat="1">
      <c r="A42" s="341" t="s">
        <v>1508</v>
      </c>
      <c r="B42" s="32">
        <v>44371</v>
      </c>
      <c r="C42" s="32">
        <v>44372</v>
      </c>
      <c r="D42" s="33">
        <v>7497</v>
      </c>
      <c r="E42" s="34" t="s">
        <v>2</v>
      </c>
      <c r="F42" s="33">
        <v>2646</v>
      </c>
      <c r="G42" s="19" t="s">
        <v>182</v>
      </c>
      <c r="H42" s="20">
        <v>30</v>
      </c>
      <c r="I42" s="35" t="s">
        <v>6</v>
      </c>
      <c r="J42" s="19" t="s">
        <v>749</v>
      </c>
      <c r="K42" s="21"/>
      <c r="L42" s="464">
        <v>447</v>
      </c>
      <c r="M42" s="247"/>
      <c r="N42" s="247"/>
      <c r="O42" s="247"/>
      <c r="P42" s="247"/>
      <c r="Q42" s="247"/>
      <c r="R42" s="247"/>
    </row>
    <row r="43" spans="1:18" s="43" customFormat="1">
      <c r="A43" s="341" t="s">
        <v>1518</v>
      </c>
      <c r="B43" s="32">
        <v>44375</v>
      </c>
      <c r="C43" s="32">
        <v>44374</v>
      </c>
      <c r="D43" s="33">
        <v>7530</v>
      </c>
      <c r="E43" s="34" t="s">
        <v>2</v>
      </c>
      <c r="F43" s="33">
        <v>1631</v>
      </c>
      <c r="G43" s="19" t="s">
        <v>100</v>
      </c>
      <c r="H43" s="20" t="s">
        <v>933</v>
      </c>
      <c r="I43" s="35" t="s">
        <v>6</v>
      </c>
      <c r="J43" s="19" t="s">
        <v>749</v>
      </c>
      <c r="K43" s="21"/>
      <c r="L43" s="464">
        <v>498</v>
      </c>
      <c r="M43" s="247"/>
      <c r="N43" s="247"/>
      <c r="O43" s="247"/>
      <c r="P43" s="247"/>
      <c r="Q43" s="247"/>
      <c r="R43" s="247"/>
    </row>
    <row r="44" spans="1:18" s="43" customFormat="1">
      <c r="A44" s="341" t="s">
        <v>966</v>
      </c>
      <c r="B44" s="32">
        <v>44375</v>
      </c>
      <c r="C44" s="32">
        <v>44375</v>
      </c>
      <c r="D44" s="33">
        <v>7531</v>
      </c>
      <c r="E44" s="34" t="s">
        <v>7</v>
      </c>
      <c r="F44" s="33">
        <v>2938</v>
      </c>
      <c r="G44" s="19" t="s">
        <v>360</v>
      </c>
      <c r="H44" s="20">
        <v>8</v>
      </c>
      <c r="I44" s="35" t="s">
        <v>6</v>
      </c>
      <c r="J44" s="19" t="s">
        <v>749</v>
      </c>
      <c r="K44" s="21"/>
      <c r="L44" s="464">
        <v>40</v>
      </c>
      <c r="M44" s="247"/>
      <c r="N44" s="247"/>
      <c r="O44" s="247"/>
      <c r="P44" s="247"/>
      <c r="Q44" s="247"/>
      <c r="R44" s="247"/>
    </row>
    <row r="45" spans="1:18" s="43" customFormat="1">
      <c r="A45" s="341" t="s">
        <v>1463</v>
      </c>
      <c r="B45" s="32">
        <v>44376</v>
      </c>
      <c r="C45" s="32">
        <v>44375</v>
      </c>
      <c r="D45" s="33">
        <v>7541</v>
      </c>
      <c r="E45" s="34" t="s">
        <v>44</v>
      </c>
      <c r="F45" s="33">
        <v>1316</v>
      </c>
      <c r="G45" s="19" t="s">
        <v>50</v>
      </c>
      <c r="H45" s="20">
        <v>5</v>
      </c>
      <c r="I45" s="35" t="s">
        <v>6</v>
      </c>
      <c r="J45" s="19" t="s">
        <v>749</v>
      </c>
      <c r="K45" s="21"/>
      <c r="L45" s="464">
        <v>92</v>
      </c>
      <c r="M45" s="247"/>
      <c r="N45" s="247"/>
      <c r="O45" s="247"/>
      <c r="P45" s="247"/>
      <c r="Q45" s="247"/>
      <c r="R45" s="247"/>
    </row>
    <row r="46" spans="1:18" s="43" customFormat="1">
      <c r="A46" s="341" t="s">
        <v>1202</v>
      </c>
      <c r="B46" s="32">
        <v>44377</v>
      </c>
      <c r="C46" s="32">
        <v>44375</v>
      </c>
      <c r="D46" s="33">
        <v>7553</v>
      </c>
      <c r="E46" s="34" t="s">
        <v>7</v>
      </c>
      <c r="F46" s="33">
        <v>3691</v>
      </c>
      <c r="G46" s="19" t="s">
        <v>100</v>
      </c>
      <c r="H46" s="20" t="s">
        <v>1092</v>
      </c>
      <c r="I46" s="35" t="s">
        <v>6</v>
      </c>
      <c r="J46" s="19" t="s">
        <v>749</v>
      </c>
      <c r="K46" s="21"/>
      <c r="L46" s="464">
        <v>33.75</v>
      </c>
      <c r="M46" s="247"/>
      <c r="N46" s="247"/>
      <c r="O46" s="247"/>
      <c r="P46" s="247"/>
      <c r="Q46" s="247"/>
      <c r="R46" s="247"/>
    </row>
    <row r="47" spans="1:18" s="43" customFormat="1">
      <c r="A47" s="341" t="s">
        <v>86</v>
      </c>
      <c r="B47" s="32">
        <v>44378</v>
      </c>
      <c r="C47" s="32">
        <v>44376</v>
      </c>
      <c r="D47" s="33">
        <v>7566</v>
      </c>
      <c r="E47" s="34" t="s">
        <v>44</v>
      </c>
      <c r="F47" s="33">
        <v>2550</v>
      </c>
      <c r="G47" s="19" t="s">
        <v>48</v>
      </c>
      <c r="H47" s="20">
        <v>10</v>
      </c>
      <c r="I47" s="35" t="s">
        <v>6</v>
      </c>
      <c r="J47" s="19" t="s">
        <v>749</v>
      </c>
      <c r="K47" s="21"/>
      <c r="L47" s="464">
        <v>405</v>
      </c>
      <c r="M47" s="247"/>
      <c r="N47" s="247"/>
      <c r="O47" s="247"/>
      <c r="P47" s="247"/>
      <c r="Q47" s="247"/>
      <c r="R47" s="247"/>
    </row>
    <row r="48" spans="1:18" s="43" customFormat="1">
      <c r="A48" s="341" t="s">
        <v>518</v>
      </c>
      <c r="B48" s="32">
        <v>44378</v>
      </c>
      <c r="C48" s="32">
        <v>44376</v>
      </c>
      <c r="D48" s="33">
        <v>7564</v>
      </c>
      <c r="E48" s="34" t="s">
        <v>1522</v>
      </c>
      <c r="F48" s="33">
        <v>1019</v>
      </c>
      <c r="G48" s="19" t="s">
        <v>96</v>
      </c>
      <c r="H48" s="20">
        <v>6</v>
      </c>
      <c r="I48" s="35" t="s">
        <v>6</v>
      </c>
      <c r="J48" s="19" t="s">
        <v>749</v>
      </c>
      <c r="K48" s="21"/>
      <c r="L48" s="464">
        <v>112.12</v>
      </c>
      <c r="M48" s="247"/>
      <c r="N48" s="247"/>
      <c r="O48" s="247"/>
      <c r="P48" s="247"/>
      <c r="Q48" s="247"/>
      <c r="R48" s="247"/>
    </row>
    <row r="49" spans="1:18" s="43" customFormat="1">
      <c r="A49" s="341"/>
      <c r="B49" s="32"/>
      <c r="C49" s="32"/>
      <c r="D49" s="33"/>
      <c r="E49" s="34" t="s">
        <v>2</v>
      </c>
      <c r="F49" s="33">
        <v>1140</v>
      </c>
      <c r="G49" s="19" t="s">
        <v>144</v>
      </c>
      <c r="H49" s="20">
        <v>4</v>
      </c>
      <c r="I49" s="35" t="s">
        <v>6</v>
      </c>
      <c r="J49" s="19" t="s">
        <v>749</v>
      </c>
      <c r="K49" s="21"/>
      <c r="L49" s="464">
        <v>36.6</v>
      </c>
      <c r="M49" s="247"/>
      <c r="N49" s="247"/>
      <c r="O49" s="247"/>
      <c r="P49" s="247"/>
      <c r="Q49" s="247"/>
      <c r="R49" s="247"/>
    </row>
    <row r="50" spans="1:18" s="43" customFormat="1">
      <c r="A50" s="341" t="s">
        <v>141</v>
      </c>
      <c r="B50" s="32">
        <v>44378</v>
      </c>
      <c r="C50" s="32">
        <v>44375</v>
      </c>
      <c r="D50" s="33">
        <v>7570</v>
      </c>
      <c r="E50" s="34" t="s">
        <v>2</v>
      </c>
      <c r="F50" s="33">
        <v>3675</v>
      </c>
      <c r="G50" s="19" t="s">
        <v>1523</v>
      </c>
      <c r="H50" s="20">
        <v>8</v>
      </c>
      <c r="I50" s="35" t="s">
        <v>6</v>
      </c>
      <c r="J50" s="19" t="s">
        <v>749</v>
      </c>
      <c r="K50" s="21"/>
      <c r="L50" s="464">
        <v>39.200000000000003</v>
      </c>
      <c r="M50" s="247"/>
      <c r="N50" s="247"/>
      <c r="O50" s="247"/>
      <c r="P50" s="247"/>
      <c r="Q50" s="247"/>
      <c r="R50" s="247"/>
    </row>
    <row r="51" spans="1:18" s="43" customFormat="1">
      <c r="A51" s="341"/>
      <c r="B51" s="32"/>
      <c r="C51" s="32"/>
      <c r="D51" s="33"/>
      <c r="E51" s="34" t="s">
        <v>44</v>
      </c>
      <c r="F51" s="33">
        <v>3305</v>
      </c>
      <c r="G51" s="19" t="s">
        <v>1045</v>
      </c>
      <c r="H51" s="20" t="s">
        <v>1524</v>
      </c>
      <c r="I51" s="35" t="s">
        <v>6</v>
      </c>
      <c r="J51" s="19" t="s">
        <v>749</v>
      </c>
      <c r="K51" s="21"/>
      <c r="L51" s="464">
        <v>11.6</v>
      </c>
      <c r="M51" s="247"/>
      <c r="N51" s="247"/>
      <c r="O51" s="247"/>
      <c r="P51" s="247"/>
      <c r="Q51" s="247"/>
      <c r="R51" s="247"/>
    </row>
    <row r="52" spans="1:18" s="43" customFormat="1">
      <c r="A52" s="341" t="s">
        <v>1549</v>
      </c>
      <c r="B52" s="32">
        <v>44349</v>
      </c>
      <c r="C52" s="32">
        <v>44376</v>
      </c>
      <c r="D52" s="33">
        <v>7327</v>
      </c>
      <c r="E52" s="34" t="s">
        <v>2</v>
      </c>
      <c r="F52" s="33">
        <v>1104</v>
      </c>
      <c r="G52" s="19" t="s">
        <v>49</v>
      </c>
      <c r="H52" s="20">
        <v>16</v>
      </c>
      <c r="I52" s="35" t="s">
        <v>6</v>
      </c>
      <c r="J52" s="19" t="s">
        <v>749</v>
      </c>
      <c r="K52" s="21"/>
      <c r="L52" s="464">
        <v>119.55</v>
      </c>
      <c r="M52" s="247"/>
      <c r="N52" s="247"/>
      <c r="O52" s="247"/>
      <c r="P52" s="247"/>
      <c r="Q52" s="247"/>
      <c r="R52" s="247"/>
    </row>
    <row r="53" spans="1:18" s="43" customFormat="1">
      <c r="A53" s="341" t="s">
        <v>86</v>
      </c>
      <c r="B53" s="32">
        <v>44383</v>
      </c>
      <c r="C53" s="32">
        <v>44376</v>
      </c>
      <c r="D53" s="33">
        <v>7609</v>
      </c>
      <c r="E53" s="34" t="s">
        <v>44</v>
      </c>
      <c r="F53" s="33">
        <v>2550</v>
      </c>
      <c r="G53" s="19" t="s">
        <v>48</v>
      </c>
      <c r="H53" s="20" t="s">
        <v>1550</v>
      </c>
      <c r="I53" s="35" t="s">
        <v>6</v>
      </c>
      <c r="J53" s="19" t="s">
        <v>749</v>
      </c>
      <c r="K53" s="21"/>
      <c r="L53" s="464">
        <v>486</v>
      </c>
      <c r="M53" s="247"/>
      <c r="N53" s="247"/>
      <c r="O53" s="247"/>
      <c r="P53" s="247"/>
      <c r="Q53" s="247"/>
      <c r="R53" s="247"/>
    </row>
    <row r="54" spans="1:18" s="43" customFormat="1">
      <c r="A54" s="341" t="s">
        <v>109</v>
      </c>
      <c r="B54" s="32">
        <v>44385</v>
      </c>
      <c r="C54" s="32">
        <v>44378</v>
      </c>
      <c r="D54" s="33">
        <v>7645</v>
      </c>
      <c r="E54" s="34" t="s">
        <v>44</v>
      </c>
      <c r="F54" s="33">
        <v>2781</v>
      </c>
      <c r="G54" s="19" t="s">
        <v>405</v>
      </c>
      <c r="H54" s="20">
        <v>7</v>
      </c>
      <c r="I54" s="35" t="s">
        <v>12</v>
      </c>
      <c r="J54" s="19" t="s">
        <v>749</v>
      </c>
      <c r="K54" s="21"/>
      <c r="L54" s="464">
        <v>346</v>
      </c>
      <c r="M54" s="247"/>
      <c r="N54" s="247"/>
      <c r="O54" s="247"/>
      <c r="P54" s="247"/>
      <c r="Q54" s="247"/>
      <c r="R54" s="247"/>
    </row>
    <row r="55" spans="1:18" s="43" customFormat="1">
      <c r="A55" s="341"/>
      <c r="B55" s="32"/>
      <c r="C55" s="32">
        <v>44377</v>
      </c>
      <c r="D55" s="33">
        <v>7645</v>
      </c>
      <c r="E55" s="34" t="s">
        <v>44</v>
      </c>
      <c r="F55" s="33">
        <v>2781</v>
      </c>
      <c r="G55" s="19" t="s">
        <v>405</v>
      </c>
      <c r="H55" s="20">
        <v>13</v>
      </c>
      <c r="I55" s="35" t="s">
        <v>6</v>
      </c>
      <c r="J55" s="19" t="s">
        <v>749</v>
      </c>
      <c r="K55" s="21"/>
      <c r="L55" s="464"/>
      <c r="M55" s="247"/>
      <c r="N55" s="247"/>
      <c r="O55" s="247"/>
      <c r="P55" s="247"/>
      <c r="Q55" s="247"/>
      <c r="R55" s="247"/>
    </row>
    <row r="56" spans="1:18" s="43" customFormat="1">
      <c r="A56" s="339"/>
      <c r="B56" s="132"/>
      <c r="C56" s="132"/>
      <c r="D56" s="133"/>
      <c r="E56" s="131"/>
      <c r="F56" s="133"/>
      <c r="G56" s="134"/>
      <c r="H56" s="135"/>
      <c r="I56" s="235"/>
      <c r="J56" s="134"/>
      <c r="K56" s="525"/>
      <c r="L56" s="454"/>
      <c r="M56" s="247"/>
      <c r="N56" s="247"/>
      <c r="O56" s="247"/>
      <c r="P56" s="247"/>
      <c r="Q56" s="247"/>
      <c r="R56" s="247"/>
    </row>
    <row r="57" spans="1:18" s="43" customFormat="1">
      <c r="A57" s="339"/>
      <c r="B57" s="132"/>
      <c r="C57" s="132"/>
      <c r="D57" s="133"/>
      <c r="E57" s="131"/>
      <c r="F57" s="133"/>
      <c r="G57" s="134"/>
      <c r="H57" s="135"/>
      <c r="I57" s="235"/>
      <c r="J57" s="134"/>
      <c r="K57" s="525"/>
      <c r="L57" s="454"/>
      <c r="M57" s="247"/>
      <c r="N57" s="247"/>
      <c r="O57" s="247"/>
      <c r="P57" s="247"/>
      <c r="Q57" s="247"/>
      <c r="R57" s="247"/>
    </row>
    <row r="58" spans="1:18" s="41" customFormat="1">
      <c r="A58" s="2530">
        <f>SUM(L13:L57)</f>
        <v>9716.0700000000015</v>
      </c>
      <c r="B58" s="2531"/>
      <c r="C58" s="2531"/>
      <c r="D58" s="2531"/>
      <c r="E58" s="2531"/>
      <c r="F58" s="2531"/>
      <c r="G58" s="2531"/>
      <c r="H58" s="2531"/>
      <c r="I58" s="2531"/>
      <c r="J58" s="2531"/>
      <c r="K58" s="2531"/>
      <c r="L58" s="2532"/>
      <c r="M58" s="249"/>
      <c r="N58" s="249"/>
      <c r="O58" s="249"/>
      <c r="P58" s="249"/>
      <c r="Q58" s="249"/>
      <c r="R58" s="249"/>
    </row>
    <row r="59" spans="1:18" s="41" customFormat="1" ht="18.75">
      <c r="A59" s="2460" t="s">
        <v>1225</v>
      </c>
      <c r="B59" s="2450"/>
      <c r="C59" s="2450"/>
      <c r="D59" s="2450"/>
      <c r="E59" s="2450"/>
      <c r="F59" s="2450"/>
      <c r="G59" s="2450"/>
      <c r="H59" s="2450"/>
      <c r="I59" s="2450"/>
      <c r="J59" s="2450"/>
      <c r="K59" s="2450"/>
      <c r="L59" s="2451"/>
      <c r="M59" s="249"/>
      <c r="N59" s="249"/>
      <c r="O59" s="249"/>
      <c r="P59" s="249"/>
      <c r="Q59" s="249"/>
      <c r="R59" s="249"/>
    </row>
    <row r="60" spans="1:18" s="123" customFormat="1">
      <c r="A60" s="654" t="s">
        <v>141</v>
      </c>
      <c r="B60" s="655">
        <v>44356</v>
      </c>
      <c r="C60" s="655">
        <v>44354</v>
      </c>
      <c r="D60" s="656">
        <v>7348</v>
      </c>
      <c r="E60" s="657" t="s">
        <v>2</v>
      </c>
      <c r="F60" s="656">
        <v>3295</v>
      </c>
      <c r="G60" s="658" t="s">
        <v>521</v>
      </c>
      <c r="H60" s="674">
        <v>24</v>
      </c>
      <c r="I60" s="659" t="s">
        <v>6</v>
      </c>
      <c r="J60" s="658" t="s">
        <v>1225</v>
      </c>
      <c r="K60" s="177"/>
      <c r="L60" s="660">
        <v>220.5</v>
      </c>
      <c r="M60" s="653"/>
      <c r="N60" s="653"/>
      <c r="O60" s="653"/>
      <c r="P60" s="653"/>
      <c r="Q60" s="653"/>
      <c r="R60" s="653"/>
    </row>
    <row r="61" spans="1:18" s="123" customFormat="1">
      <c r="A61" s="654" t="s">
        <v>1312</v>
      </c>
      <c r="B61" s="655">
        <v>44357</v>
      </c>
      <c r="C61" s="655">
        <v>44349</v>
      </c>
      <c r="D61" s="656">
        <v>7350</v>
      </c>
      <c r="E61" s="657" t="s">
        <v>216</v>
      </c>
      <c r="F61" s="656">
        <v>3627</v>
      </c>
      <c r="G61" s="658" t="s">
        <v>1465</v>
      </c>
      <c r="H61" s="674">
        <v>5</v>
      </c>
      <c r="I61" s="659" t="s">
        <v>6</v>
      </c>
      <c r="J61" s="658" t="s">
        <v>1225</v>
      </c>
      <c r="K61" s="177" t="s">
        <v>528</v>
      </c>
      <c r="L61" s="660"/>
      <c r="M61" s="653"/>
      <c r="N61" s="653"/>
      <c r="O61" s="653"/>
      <c r="P61" s="653"/>
      <c r="Q61" s="653"/>
      <c r="R61" s="653"/>
    </row>
    <row r="62" spans="1:18" s="123" customFormat="1">
      <c r="A62" s="654" t="s">
        <v>1312</v>
      </c>
      <c r="B62" s="655"/>
      <c r="C62" s="655"/>
      <c r="D62" s="656">
        <v>7350</v>
      </c>
      <c r="E62" s="657" t="s">
        <v>216</v>
      </c>
      <c r="F62" s="656">
        <v>3630</v>
      </c>
      <c r="G62" s="658" t="s">
        <v>1465</v>
      </c>
      <c r="H62" s="674">
        <v>5</v>
      </c>
      <c r="I62" s="659" t="s">
        <v>6</v>
      </c>
      <c r="J62" s="658" t="s">
        <v>1225</v>
      </c>
      <c r="K62" s="177" t="s">
        <v>528</v>
      </c>
      <c r="L62" s="660"/>
      <c r="M62" s="653"/>
      <c r="N62" s="653"/>
      <c r="O62" s="653"/>
      <c r="P62" s="653"/>
      <c r="Q62" s="653"/>
      <c r="R62" s="653"/>
    </row>
    <row r="63" spans="1:18" s="123" customFormat="1">
      <c r="A63" s="654" t="s">
        <v>1312</v>
      </c>
      <c r="B63" s="655"/>
      <c r="C63" s="655">
        <v>44356</v>
      </c>
      <c r="D63" s="656">
        <v>7350</v>
      </c>
      <c r="E63" s="657" t="s">
        <v>216</v>
      </c>
      <c r="F63" s="656">
        <v>3625</v>
      </c>
      <c r="G63" s="658" t="s">
        <v>902</v>
      </c>
      <c r="H63" s="674">
        <v>10</v>
      </c>
      <c r="I63" s="659" t="s">
        <v>6</v>
      </c>
      <c r="J63" s="658" t="s">
        <v>1225</v>
      </c>
      <c r="K63" s="177"/>
      <c r="L63" s="660"/>
      <c r="M63" s="653"/>
      <c r="N63" s="653"/>
      <c r="O63" s="653"/>
      <c r="P63" s="653"/>
      <c r="Q63" s="653"/>
      <c r="R63" s="653"/>
    </row>
    <row r="64" spans="1:18" s="123" customFormat="1">
      <c r="A64" s="654" t="s">
        <v>115</v>
      </c>
      <c r="B64" s="655">
        <v>44316</v>
      </c>
      <c r="C64" s="655">
        <v>44369</v>
      </c>
      <c r="D64" s="656">
        <v>7077</v>
      </c>
      <c r="E64" s="657" t="s">
        <v>2</v>
      </c>
      <c r="F64" s="656">
        <v>2604</v>
      </c>
      <c r="G64" s="658" t="s">
        <v>116</v>
      </c>
      <c r="H64" s="674" t="s">
        <v>1004</v>
      </c>
      <c r="I64" s="659" t="s">
        <v>6</v>
      </c>
      <c r="J64" s="658" t="s">
        <v>1225</v>
      </c>
      <c r="K64" s="177"/>
      <c r="L64" s="660">
        <v>765</v>
      </c>
      <c r="M64" s="653"/>
      <c r="N64" s="653"/>
      <c r="O64" s="653"/>
      <c r="P64" s="653"/>
      <c r="Q64" s="653"/>
      <c r="R64" s="653"/>
    </row>
    <row r="65" spans="1:18" s="123" customFormat="1">
      <c r="A65" s="654"/>
      <c r="B65" s="655"/>
      <c r="C65" s="655">
        <v>44356</v>
      </c>
      <c r="D65" s="656"/>
      <c r="E65" s="657"/>
      <c r="F65" s="656"/>
      <c r="G65" s="658" t="s">
        <v>116</v>
      </c>
      <c r="H65" s="674" t="s">
        <v>903</v>
      </c>
      <c r="I65" s="659" t="s">
        <v>6</v>
      </c>
      <c r="J65" s="658" t="s">
        <v>1225</v>
      </c>
      <c r="K65" s="177"/>
      <c r="L65" s="660"/>
      <c r="M65" s="653"/>
      <c r="N65" s="653"/>
      <c r="O65" s="653"/>
      <c r="P65" s="653"/>
      <c r="Q65" s="653"/>
      <c r="R65" s="653"/>
    </row>
    <row r="66" spans="1:18" s="123" customFormat="1">
      <c r="A66" s="654" t="s">
        <v>1316</v>
      </c>
      <c r="B66" s="655"/>
      <c r="C66" s="655">
        <v>44358</v>
      </c>
      <c r="D66" s="656">
        <v>7351</v>
      </c>
      <c r="E66" s="657" t="s">
        <v>2</v>
      </c>
      <c r="F66" s="656">
        <v>2804</v>
      </c>
      <c r="G66" s="658" t="s">
        <v>194</v>
      </c>
      <c r="H66" s="674">
        <v>54</v>
      </c>
      <c r="I66" s="659" t="s">
        <v>6</v>
      </c>
      <c r="J66" s="658" t="s">
        <v>1225</v>
      </c>
      <c r="K66" s="177"/>
      <c r="L66" s="660">
        <v>619.46</v>
      </c>
      <c r="M66" s="653"/>
      <c r="N66" s="653"/>
      <c r="O66" s="653"/>
      <c r="P66" s="653"/>
      <c r="Q66" s="653"/>
      <c r="R66" s="653"/>
    </row>
    <row r="67" spans="1:18" s="123" customFormat="1">
      <c r="A67" s="654" t="s">
        <v>1312</v>
      </c>
      <c r="B67" s="655">
        <v>44357</v>
      </c>
      <c r="C67" s="655">
        <v>44356</v>
      </c>
      <c r="D67" s="656">
        <v>7352</v>
      </c>
      <c r="E67" s="657" t="s">
        <v>216</v>
      </c>
      <c r="F67" s="656">
        <v>3625</v>
      </c>
      <c r="G67" s="658" t="s">
        <v>902</v>
      </c>
      <c r="H67" s="674">
        <v>12</v>
      </c>
      <c r="I67" s="659" t="s">
        <v>6</v>
      </c>
      <c r="J67" s="658" t="s">
        <v>1225</v>
      </c>
      <c r="K67" s="177"/>
      <c r="L67" s="660">
        <v>553.20000000000005</v>
      </c>
      <c r="M67" s="653"/>
      <c r="N67" s="653"/>
      <c r="O67" s="653"/>
      <c r="P67" s="653"/>
      <c r="Q67" s="653"/>
      <c r="R67" s="653"/>
    </row>
    <row r="68" spans="1:18" s="123" customFormat="1">
      <c r="A68" s="654" t="s">
        <v>192</v>
      </c>
      <c r="B68" s="655">
        <v>44361</v>
      </c>
      <c r="C68" s="655">
        <v>44361</v>
      </c>
      <c r="D68" s="656">
        <v>7383</v>
      </c>
      <c r="E68" s="657" t="s">
        <v>2</v>
      </c>
      <c r="F68" s="656">
        <v>3295</v>
      </c>
      <c r="G68" s="658" t="s">
        <v>521</v>
      </c>
      <c r="H68" s="674">
        <v>12</v>
      </c>
      <c r="I68" s="659" t="s">
        <v>6</v>
      </c>
      <c r="J68" s="658" t="s">
        <v>1225</v>
      </c>
      <c r="K68" s="177"/>
      <c r="L68" s="660">
        <v>148.80000000000001</v>
      </c>
      <c r="M68" s="653"/>
      <c r="N68" s="653"/>
      <c r="O68" s="653"/>
      <c r="P68" s="653"/>
      <c r="Q68" s="653"/>
      <c r="R68" s="653"/>
    </row>
    <row r="69" spans="1:18" s="123" customFormat="1">
      <c r="A69" s="654" t="s">
        <v>1316</v>
      </c>
      <c r="B69" s="655">
        <v>44362</v>
      </c>
      <c r="C69" s="655">
        <v>44364</v>
      </c>
      <c r="D69" s="656">
        <v>7393</v>
      </c>
      <c r="E69" s="657" t="s">
        <v>2</v>
      </c>
      <c r="F69" s="656">
        <v>2804</v>
      </c>
      <c r="G69" s="658" t="s">
        <v>194</v>
      </c>
      <c r="H69" s="674">
        <v>210</v>
      </c>
      <c r="I69" s="659" t="s">
        <v>6</v>
      </c>
      <c r="J69" s="658" t="s">
        <v>1225</v>
      </c>
      <c r="K69" s="177"/>
      <c r="L69" s="660">
        <v>2721.6</v>
      </c>
      <c r="M69" s="653"/>
      <c r="N69" s="653"/>
      <c r="O69" s="653"/>
      <c r="P69" s="653"/>
      <c r="Q69" s="653"/>
      <c r="R69" s="653"/>
    </row>
    <row r="70" spans="1:18" s="123" customFormat="1">
      <c r="A70" s="654"/>
      <c r="B70" s="655"/>
      <c r="C70" s="655"/>
      <c r="D70" s="656"/>
      <c r="E70" s="657"/>
      <c r="F70" s="656"/>
      <c r="G70" s="658"/>
      <c r="H70" s="674">
        <v>8</v>
      </c>
      <c r="I70" s="659" t="s">
        <v>6</v>
      </c>
      <c r="J70" s="658"/>
      <c r="K70" s="177"/>
      <c r="L70" s="660"/>
      <c r="M70" s="653"/>
      <c r="N70" s="653"/>
      <c r="O70" s="653"/>
      <c r="P70" s="653"/>
      <c r="Q70" s="653"/>
      <c r="R70" s="653"/>
    </row>
    <row r="71" spans="1:18" s="123" customFormat="1">
      <c r="A71" s="654" t="s">
        <v>1312</v>
      </c>
      <c r="B71" s="655">
        <v>44368</v>
      </c>
      <c r="C71" s="655">
        <v>44368</v>
      </c>
      <c r="D71" s="656">
        <v>7465</v>
      </c>
      <c r="E71" s="657" t="s">
        <v>216</v>
      </c>
      <c r="F71" s="656">
        <v>3621</v>
      </c>
      <c r="G71" s="658" t="s">
        <v>1396</v>
      </c>
      <c r="H71" s="674">
        <v>50</v>
      </c>
      <c r="I71" s="659" t="s">
        <v>6</v>
      </c>
      <c r="J71" s="658" t="s">
        <v>1225</v>
      </c>
      <c r="K71" s="177"/>
      <c r="L71" s="660">
        <v>1197</v>
      </c>
      <c r="M71" s="653"/>
      <c r="N71" s="653"/>
      <c r="O71" s="653"/>
      <c r="P71" s="653"/>
      <c r="Q71" s="653"/>
      <c r="R71" s="653"/>
    </row>
    <row r="72" spans="1:18" s="123" customFormat="1">
      <c r="A72" s="654" t="s">
        <v>1312</v>
      </c>
      <c r="B72" s="655">
        <v>44370</v>
      </c>
      <c r="C72" s="655">
        <v>44369</v>
      </c>
      <c r="D72" s="656">
        <v>7493</v>
      </c>
      <c r="E72" s="657" t="s">
        <v>216</v>
      </c>
      <c r="F72" s="656">
        <v>3621</v>
      </c>
      <c r="G72" s="658" t="s">
        <v>1396</v>
      </c>
      <c r="H72" s="674">
        <v>31</v>
      </c>
      <c r="I72" s="659" t="s">
        <v>6</v>
      </c>
      <c r="J72" s="658" t="s">
        <v>1225</v>
      </c>
      <c r="K72" s="177"/>
      <c r="L72" s="660">
        <v>347.13</v>
      </c>
      <c r="M72" s="653"/>
      <c r="N72" s="653"/>
      <c r="O72" s="653"/>
      <c r="P72" s="653"/>
      <c r="Q72" s="653"/>
      <c r="R72" s="653"/>
    </row>
    <row r="73" spans="1:18" s="849" customFormat="1">
      <c r="A73" s="654" t="s">
        <v>454</v>
      </c>
      <c r="B73" s="655">
        <v>44370</v>
      </c>
      <c r="C73" s="655">
        <v>44369</v>
      </c>
      <c r="D73" s="656">
        <v>7484</v>
      </c>
      <c r="E73" s="657" t="s">
        <v>2</v>
      </c>
      <c r="F73" s="656">
        <v>2347</v>
      </c>
      <c r="G73" s="658" t="s">
        <v>455</v>
      </c>
      <c r="H73" s="674">
        <v>6</v>
      </c>
      <c r="I73" s="659" t="s">
        <v>6</v>
      </c>
      <c r="J73" s="658" t="s">
        <v>1225</v>
      </c>
      <c r="K73" s="177"/>
      <c r="L73" s="660">
        <v>275</v>
      </c>
      <c r="M73" s="848"/>
      <c r="N73" s="848"/>
      <c r="O73" s="848"/>
      <c r="P73" s="848"/>
      <c r="Q73" s="848"/>
      <c r="R73" s="848"/>
    </row>
    <row r="74" spans="1:18" s="123" customFormat="1">
      <c r="A74" s="654" t="s">
        <v>1510</v>
      </c>
      <c r="B74" s="655">
        <v>44371</v>
      </c>
      <c r="C74" s="655">
        <v>44370</v>
      </c>
      <c r="D74" s="656">
        <v>7510</v>
      </c>
      <c r="E74" s="657" t="s">
        <v>40</v>
      </c>
      <c r="F74" s="656">
        <v>3685</v>
      </c>
      <c r="G74" s="658" t="s">
        <v>399</v>
      </c>
      <c r="H74" s="674" t="s">
        <v>952</v>
      </c>
      <c r="I74" s="659" t="s">
        <v>6</v>
      </c>
      <c r="J74" s="658" t="s">
        <v>1225</v>
      </c>
      <c r="K74" s="177"/>
      <c r="L74" s="660"/>
      <c r="M74" s="653"/>
      <c r="N74" s="653"/>
      <c r="O74" s="653"/>
      <c r="P74" s="653"/>
      <c r="Q74" s="653"/>
      <c r="R74" s="653"/>
    </row>
    <row r="75" spans="1:18" s="123" customFormat="1">
      <c r="A75" s="654" t="s">
        <v>1516</v>
      </c>
      <c r="B75" s="655">
        <v>44372</v>
      </c>
      <c r="C75" s="655">
        <v>44370</v>
      </c>
      <c r="D75" s="656">
        <v>7520</v>
      </c>
      <c r="E75" s="657" t="s">
        <v>7</v>
      </c>
      <c r="F75" s="656">
        <v>3687</v>
      </c>
      <c r="G75" s="658" t="s">
        <v>399</v>
      </c>
      <c r="H75" s="674" t="s">
        <v>1530</v>
      </c>
      <c r="I75" s="659" t="s">
        <v>6</v>
      </c>
      <c r="J75" s="658" t="s">
        <v>1225</v>
      </c>
      <c r="K75" s="177"/>
      <c r="L75" s="660">
        <v>985.5</v>
      </c>
      <c r="M75" s="653"/>
      <c r="N75" s="653"/>
      <c r="O75" s="653"/>
      <c r="P75" s="653"/>
      <c r="Q75" s="653"/>
      <c r="R75" s="653"/>
    </row>
    <row r="76" spans="1:18" s="123" customFormat="1">
      <c r="A76" s="654" t="s">
        <v>1316</v>
      </c>
      <c r="B76" s="655">
        <v>44375</v>
      </c>
      <c r="C76" s="655">
        <v>44371</v>
      </c>
      <c r="D76" s="656">
        <v>7527</v>
      </c>
      <c r="E76" s="657" t="s">
        <v>2</v>
      </c>
      <c r="F76" s="656">
        <v>1271</v>
      </c>
      <c r="G76" s="658" t="s">
        <v>25</v>
      </c>
      <c r="H76" s="674">
        <v>45</v>
      </c>
      <c r="I76" s="659" t="s">
        <v>6</v>
      </c>
      <c r="J76" s="658" t="s">
        <v>1225</v>
      </c>
      <c r="K76" s="177"/>
      <c r="L76" s="660">
        <v>186.12</v>
      </c>
      <c r="M76" s="653"/>
      <c r="N76" s="653"/>
      <c r="O76" s="653"/>
      <c r="P76" s="653"/>
      <c r="Q76" s="653"/>
      <c r="R76" s="653"/>
    </row>
    <row r="77" spans="1:18" s="123" customFormat="1">
      <c r="A77" s="654"/>
      <c r="B77" s="655"/>
      <c r="C77" s="655">
        <v>44375</v>
      </c>
      <c r="D77" s="656"/>
      <c r="E77" s="657" t="s">
        <v>7</v>
      </c>
      <c r="F77" s="656">
        <v>2603</v>
      </c>
      <c r="G77" s="658" t="s">
        <v>102</v>
      </c>
      <c r="H77" s="674">
        <v>92</v>
      </c>
      <c r="I77" s="659" t="s">
        <v>6</v>
      </c>
      <c r="J77" s="658" t="s">
        <v>1225</v>
      </c>
      <c r="K77" s="177"/>
      <c r="L77" s="660">
        <v>1738.8</v>
      </c>
      <c r="M77" s="653" t="s">
        <v>1536</v>
      </c>
      <c r="N77" s="653"/>
      <c r="O77" s="653"/>
      <c r="P77" s="653"/>
      <c r="Q77" s="653"/>
      <c r="R77" s="653"/>
    </row>
    <row r="78" spans="1:18" s="123" customFormat="1">
      <c r="A78" s="654" t="s">
        <v>1303</v>
      </c>
      <c r="B78" s="655">
        <v>44379</v>
      </c>
      <c r="C78" s="655">
        <v>44377</v>
      </c>
      <c r="D78" s="656">
        <v>7559</v>
      </c>
      <c r="E78" s="657" t="s">
        <v>216</v>
      </c>
      <c r="F78" s="656">
        <v>3621</v>
      </c>
      <c r="G78" s="658" t="s">
        <v>1396</v>
      </c>
      <c r="H78" s="674">
        <v>79</v>
      </c>
      <c r="I78" s="659" t="s">
        <v>6</v>
      </c>
      <c r="J78" s="658" t="s">
        <v>1225</v>
      </c>
      <c r="K78" s="177"/>
      <c r="L78" s="660">
        <v>945.63</v>
      </c>
      <c r="M78" s="653" t="s">
        <v>1533</v>
      </c>
      <c r="N78" s="653" t="s">
        <v>1532</v>
      </c>
      <c r="O78" s="653" t="s">
        <v>1540</v>
      </c>
      <c r="P78" s="653"/>
      <c r="Q78" s="653"/>
      <c r="R78" s="653"/>
    </row>
    <row r="79" spans="1:18" s="123" customFormat="1">
      <c r="A79" s="654" t="s">
        <v>1312</v>
      </c>
      <c r="B79" s="655">
        <v>44391</v>
      </c>
      <c r="C79" s="655">
        <v>44376</v>
      </c>
      <c r="D79" s="656">
        <v>7606</v>
      </c>
      <c r="E79" s="657" t="s">
        <v>216</v>
      </c>
      <c r="F79" s="656">
        <v>3627</v>
      </c>
      <c r="G79" s="658" t="s">
        <v>1465</v>
      </c>
      <c r="H79" s="674">
        <v>10</v>
      </c>
      <c r="I79" s="659" t="s">
        <v>6</v>
      </c>
      <c r="J79" s="658" t="s">
        <v>1225</v>
      </c>
      <c r="K79" s="177" t="s">
        <v>834</v>
      </c>
      <c r="L79" s="660">
        <v>189</v>
      </c>
      <c r="M79" s="653" t="s">
        <v>1538</v>
      </c>
      <c r="N79" s="653"/>
      <c r="O79" s="653"/>
      <c r="P79" s="653"/>
      <c r="Q79" s="653"/>
      <c r="R79" s="653"/>
    </row>
    <row r="80" spans="1:18" s="123" customFormat="1">
      <c r="A80" s="654"/>
      <c r="B80" s="655"/>
      <c r="C80" s="655"/>
      <c r="D80" s="656"/>
      <c r="E80" s="657" t="s">
        <v>216</v>
      </c>
      <c r="F80" s="656">
        <v>3630</v>
      </c>
      <c r="G80" s="658" t="s">
        <v>1465</v>
      </c>
      <c r="H80" s="674">
        <v>16</v>
      </c>
      <c r="I80" s="659" t="s">
        <v>6</v>
      </c>
      <c r="J80" s="658" t="s">
        <v>1225</v>
      </c>
      <c r="K80" s="177" t="s">
        <v>834</v>
      </c>
      <c r="L80" s="660">
        <v>283.5</v>
      </c>
      <c r="M80" s="653" t="s">
        <v>1539</v>
      </c>
      <c r="N80" s="653"/>
      <c r="O80" s="653"/>
      <c r="P80" s="653"/>
      <c r="Q80" s="653"/>
      <c r="R80" s="653"/>
    </row>
    <row r="81" spans="1:18" s="123" customFormat="1">
      <c r="A81" s="804"/>
      <c r="B81" s="797"/>
      <c r="C81" s="797"/>
      <c r="D81" s="798"/>
      <c r="E81" s="799"/>
      <c r="F81" s="798"/>
      <c r="G81" s="120"/>
      <c r="H81" s="800"/>
      <c r="I81" s="801"/>
      <c r="J81" s="120"/>
      <c r="K81" s="802"/>
      <c r="L81" s="803"/>
      <c r="M81" s="653"/>
      <c r="N81" s="653"/>
      <c r="O81" s="653"/>
      <c r="P81" s="653"/>
      <c r="Q81" s="653"/>
      <c r="R81" s="653"/>
    </row>
    <row r="82" spans="1:18" s="41" customFormat="1">
      <c r="A82" s="2530">
        <f>SUM(L60:L81)</f>
        <v>11176.239999999998</v>
      </c>
      <c r="B82" s="2531"/>
      <c r="C82" s="2531"/>
      <c r="D82" s="2531"/>
      <c r="E82" s="2531"/>
      <c r="F82" s="2531"/>
      <c r="G82" s="2531"/>
      <c r="H82" s="2531"/>
      <c r="I82" s="2531"/>
      <c r="J82" s="2531"/>
      <c r="K82" s="2531"/>
      <c r="L82" s="2532"/>
      <c r="M82" s="247"/>
      <c r="N82" s="249"/>
      <c r="O82" s="249"/>
      <c r="P82" s="249"/>
      <c r="Q82" s="249"/>
      <c r="R82" s="249"/>
    </row>
    <row r="83" spans="1:18" s="44" customFormat="1" ht="18.75">
      <c r="A83" s="2461" t="s">
        <v>1315</v>
      </c>
      <c r="B83" s="2462"/>
      <c r="C83" s="2462"/>
      <c r="D83" s="2462"/>
      <c r="E83" s="2462"/>
      <c r="F83" s="2462"/>
      <c r="G83" s="2462"/>
      <c r="H83" s="2462"/>
      <c r="I83" s="2462"/>
      <c r="J83" s="2462"/>
      <c r="K83" s="2462"/>
      <c r="L83" s="2463"/>
      <c r="M83" s="246"/>
      <c r="N83" s="246"/>
      <c r="O83" s="246"/>
      <c r="P83" s="246"/>
      <c r="Q83" s="246"/>
      <c r="R83" s="246"/>
    </row>
    <row r="84" spans="1:18" s="42" customFormat="1">
      <c r="A84" s="27" t="s">
        <v>104</v>
      </c>
      <c r="B84" s="30" t="s">
        <v>106</v>
      </c>
      <c r="C84" s="30" t="s">
        <v>105</v>
      </c>
      <c r="D84" s="26" t="s">
        <v>748</v>
      </c>
      <c r="E84" s="27" t="s">
        <v>0</v>
      </c>
      <c r="F84" s="26" t="s">
        <v>34</v>
      </c>
      <c r="G84" s="17" t="s">
        <v>1</v>
      </c>
      <c r="H84" s="483" t="s">
        <v>28</v>
      </c>
      <c r="I84" s="17" t="s">
        <v>6</v>
      </c>
      <c r="J84" s="17" t="s">
        <v>732</v>
      </c>
      <c r="K84" s="18" t="s">
        <v>747</v>
      </c>
      <c r="L84" s="453" t="s">
        <v>314</v>
      </c>
      <c r="M84" s="80"/>
      <c r="N84" s="80"/>
      <c r="O84" s="80"/>
      <c r="P84" s="80"/>
      <c r="Q84" s="80"/>
      <c r="R84" s="80"/>
    </row>
    <row r="85" spans="1:18" s="42" customFormat="1">
      <c r="A85" s="340" t="s">
        <v>150</v>
      </c>
      <c r="B85" s="48">
        <v>44350</v>
      </c>
      <c r="C85" s="48">
        <v>44355</v>
      </c>
      <c r="D85" s="49">
        <v>7343</v>
      </c>
      <c r="E85" s="40" t="s">
        <v>114</v>
      </c>
      <c r="F85" s="49">
        <v>2600</v>
      </c>
      <c r="G85" s="36" t="s">
        <v>200</v>
      </c>
      <c r="H85" s="47">
        <v>10</v>
      </c>
      <c r="I85" s="45" t="s">
        <v>6</v>
      </c>
      <c r="J85" s="36" t="s">
        <v>97</v>
      </c>
      <c r="K85" s="50"/>
      <c r="L85" s="459">
        <v>300</v>
      </c>
      <c r="M85" s="80"/>
      <c r="N85" s="80"/>
      <c r="O85" s="80"/>
      <c r="P85" s="80"/>
      <c r="Q85" s="80"/>
      <c r="R85" s="80"/>
    </row>
    <row r="86" spans="1:18" s="42" customFormat="1">
      <c r="A86" s="340" t="s">
        <v>1312</v>
      </c>
      <c r="B86" s="48">
        <v>44357</v>
      </c>
      <c r="C86" s="48">
        <v>44348</v>
      </c>
      <c r="D86" s="49">
        <v>7350</v>
      </c>
      <c r="E86" s="40" t="s">
        <v>671</v>
      </c>
      <c r="F86" s="49">
        <v>3626</v>
      </c>
      <c r="G86" s="36" t="s">
        <v>1441</v>
      </c>
      <c r="H86" s="47">
        <v>20</v>
      </c>
      <c r="I86" s="45" t="s">
        <v>6</v>
      </c>
      <c r="J86" s="36" t="s">
        <v>97</v>
      </c>
      <c r="K86" s="50"/>
      <c r="L86" s="459"/>
      <c r="M86" s="80"/>
      <c r="N86" s="80"/>
      <c r="O86" s="80"/>
      <c r="P86" s="80"/>
      <c r="Q86" s="80"/>
      <c r="R86" s="80"/>
    </row>
    <row r="87" spans="1:18" s="42" customFormat="1">
      <c r="A87" s="340" t="s">
        <v>1312</v>
      </c>
      <c r="B87" s="48">
        <v>44357</v>
      </c>
      <c r="C87" s="48">
        <v>44348</v>
      </c>
      <c r="D87" s="49">
        <v>7350</v>
      </c>
      <c r="E87" s="40" t="s">
        <v>428</v>
      </c>
      <c r="F87" s="49">
        <v>3623</v>
      </c>
      <c r="G87" s="36" t="s">
        <v>47</v>
      </c>
      <c r="H87" s="47">
        <v>30</v>
      </c>
      <c r="I87" s="45" t="s">
        <v>6</v>
      </c>
      <c r="J87" s="36" t="s">
        <v>97</v>
      </c>
      <c r="K87" s="50"/>
      <c r="L87" s="459"/>
      <c r="M87" s="80"/>
      <c r="N87" s="80"/>
      <c r="O87" s="80"/>
      <c r="P87" s="80"/>
      <c r="Q87" s="80"/>
      <c r="R87" s="80"/>
    </row>
    <row r="88" spans="1:18" s="42" customFormat="1">
      <c r="A88" s="340" t="s">
        <v>499</v>
      </c>
      <c r="B88" s="48">
        <v>44357</v>
      </c>
      <c r="C88" s="48">
        <v>44348</v>
      </c>
      <c r="D88" s="49">
        <v>7355</v>
      </c>
      <c r="E88" s="40" t="s">
        <v>2</v>
      </c>
      <c r="F88" s="49">
        <v>869</v>
      </c>
      <c r="G88" s="36" t="s">
        <v>16</v>
      </c>
      <c r="H88" s="47">
        <v>10</v>
      </c>
      <c r="I88" s="45" t="s">
        <v>6</v>
      </c>
      <c r="J88" s="36" t="s">
        <v>97</v>
      </c>
      <c r="K88" s="50"/>
      <c r="L88" s="459">
        <v>80</v>
      </c>
      <c r="M88" s="80"/>
      <c r="N88" s="80"/>
      <c r="O88" s="80"/>
      <c r="P88" s="80"/>
      <c r="Q88" s="80"/>
      <c r="R88" s="80"/>
    </row>
    <row r="89" spans="1:18" s="42" customFormat="1">
      <c r="A89" s="340" t="s">
        <v>971</v>
      </c>
      <c r="B89" s="48">
        <v>44357</v>
      </c>
      <c r="C89" s="48">
        <v>44348</v>
      </c>
      <c r="D89" s="49">
        <v>7356</v>
      </c>
      <c r="E89" s="40" t="s">
        <v>2</v>
      </c>
      <c r="F89" s="49">
        <v>838</v>
      </c>
      <c r="G89" s="36" t="s">
        <v>5</v>
      </c>
      <c r="H89" s="47">
        <v>20</v>
      </c>
      <c r="I89" s="45" t="s">
        <v>6</v>
      </c>
      <c r="J89" s="36" t="s">
        <v>97</v>
      </c>
      <c r="K89" s="50"/>
      <c r="L89" s="459">
        <v>560</v>
      </c>
      <c r="M89" s="80"/>
      <c r="N89" s="80"/>
      <c r="O89" s="80"/>
      <c r="P89" s="80"/>
      <c r="Q89" s="80"/>
      <c r="R89" s="80"/>
    </row>
    <row r="90" spans="1:18" s="42" customFormat="1">
      <c r="A90" s="340" t="s">
        <v>247</v>
      </c>
      <c r="B90" s="48">
        <v>44356</v>
      </c>
      <c r="C90" s="48">
        <v>44361</v>
      </c>
      <c r="D90" s="49">
        <v>7212</v>
      </c>
      <c r="E90" s="40" t="s">
        <v>2</v>
      </c>
      <c r="F90" s="49">
        <v>3500</v>
      </c>
      <c r="G90" s="36" t="s">
        <v>902</v>
      </c>
      <c r="H90" s="47">
        <v>50</v>
      </c>
      <c r="I90" s="45" t="s">
        <v>6</v>
      </c>
      <c r="J90" s="36" t="s">
        <v>97</v>
      </c>
      <c r="K90" s="21"/>
      <c r="L90" s="459">
        <v>1300</v>
      </c>
      <c r="M90" s="80"/>
      <c r="N90" s="80"/>
      <c r="O90" s="80"/>
      <c r="P90" s="80"/>
      <c r="Q90" s="80"/>
      <c r="R90" s="80"/>
    </row>
    <row r="91" spans="1:18" s="42" customFormat="1">
      <c r="A91" s="340" t="s">
        <v>368</v>
      </c>
      <c r="B91" s="48">
        <v>44354</v>
      </c>
      <c r="C91" s="48">
        <v>44349</v>
      </c>
      <c r="D91" s="49">
        <v>7370</v>
      </c>
      <c r="E91" s="40" t="s">
        <v>2</v>
      </c>
      <c r="F91" s="49">
        <v>2515</v>
      </c>
      <c r="G91" s="36" t="s">
        <v>35</v>
      </c>
      <c r="H91" s="47">
        <v>30</v>
      </c>
      <c r="I91" s="45" t="s">
        <v>6</v>
      </c>
      <c r="J91" s="36" t="s">
        <v>97</v>
      </c>
      <c r="K91" s="50"/>
      <c r="L91" s="459">
        <v>187.5</v>
      </c>
      <c r="M91" s="80"/>
      <c r="N91" s="80"/>
      <c r="O91" s="80"/>
      <c r="P91" s="80"/>
      <c r="Q91" s="80"/>
      <c r="R91" s="80"/>
    </row>
    <row r="92" spans="1:18" s="42" customFormat="1">
      <c r="A92" s="340" t="s">
        <v>973</v>
      </c>
      <c r="B92" s="48">
        <v>44354</v>
      </c>
      <c r="C92" s="48">
        <v>44349</v>
      </c>
      <c r="D92" s="49">
        <v>7371</v>
      </c>
      <c r="E92" s="40" t="s">
        <v>2</v>
      </c>
      <c r="F92" s="49">
        <v>1126</v>
      </c>
      <c r="G92" s="36" t="s">
        <v>57</v>
      </c>
      <c r="H92" s="47">
        <v>10</v>
      </c>
      <c r="I92" s="45" t="s">
        <v>6</v>
      </c>
      <c r="J92" s="36" t="s">
        <v>97</v>
      </c>
      <c r="K92" s="50"/>
      <c r="L92" s="459">
        <v>460</v>
      </c>
      <c r="M92" s="80"/>
      <c r="N92" s="80"/>
      <c r="O92" s="80"/>
      <c r="P92" s="80"/>
      <c r="Q92" s="80"/>
      <c r="R92" s="80"/>
    </row>
    <row r="93" spans="1:18" s="42" customFormat="1">
      <c r="A93" s="340" t="s">
        <v>1468</v>
      </c>
      <c r="B93" s="48">
        <v>44354</v>
      </c>
      <c r="C93" s="48">
        <v>44349</v>
      </c>
      <c r="D93" s="49">
        <v>7372</v>
      </c>
      <c r="E93" s="40" t="s">
        <v>2</v>
      </c>
      <c r="F93" s="49">
        <v>753</v>
      </c>
      <c r="G93" s="36" t="s">
        <v>47</v>
      </c>
      <c r="H93" s="47" t="s">
        <v>1226</v>
      </c>
      <c r="I93" s="45" t="s">
        <v>6</v>
      </c>
      <c r="J93" s="36" t="s">
        <v>97</v>
      </c>
      <c r="K93" s="50"/>
      <c r="L93" s="459">
        <v>466.35</v>
      </c>
      <c r="M93" s="80"/>
      <c r="N93" s="80"/>
      <c r="O93" s="80"/>
      <c r="P93" s="80"/>
      <c r="Q93" s="80"/>
      <c r="R93" s="80"/>
    </row>
    <row r="94" spans="1:18" s="42" customFormat="1">
      <c r="A94" s="340" t="s">
        <v>411</v>
      </c>
      <c r="B94" s="48">
        <v>44361</v>
      </c>
      <c r="C94" s="48">
        <v>44354</v>
      </c>
      <c r="D94" s="49">
        <v>7373</v>
      </c>
      <c r="E94" s="40" t="s">
        <v>2</v>
      </c>
      <c r="F94" s="49">
        <v>908</v>
      </c>
      <c r="G94" s="36" t="s">
        <v>30</v>
      </c>
      <c r="H94" s="47">
        <v>21</v>
      </c>
      <c r="I94" s="45" t="s">
        <v>6</v>
      </c>
      <c r="J94" s="36" t="s">
        <v>97</v>
      </c>
      <c r="K94" s="50"/>
      <c r="L94" s="459">
        <v>220</v>
      </c>
      <c r="M94" s="80"/>
      <c r="N94" s="80"/>
      <c r="O94" s="80"/>
      <c r="P94" s="80"/>
      <c r="Q94" s="80"/>
      <c r="R94" s="80"/>
    </row>
    <row r="95" spans="1:18" s="42" customFormat="1">
      <c r="A95" s="340" t="s">
        <v>377</v>
      </c>
      <c r="B95" s="48"/>
      <c r="C95" s="48">
        <v>44354</v>
      </c>
      <c r="D95" s="49">
        <v>7279</v>
      </c>
      <c r="E95" s="40" t="s">
        <v>81</v>
      </c>
      <c r="F95" s="49">
        <v>2448</v>
      </c>
      <c r="G95" s="36" t="s">
        <v>36</v>
      </c>
      <c r="H95" s="47">
        <v>4</v>
      </c>
      <c r="I95" s="45" t="s">
        <v>6</v>
      </c>
      <c r="J95" s="36" t="s">
        <v>97</v>
      </c>
      <c r="K95" s="50"/>
      <c r="L95" s="459">
        <v>0</v>
      </c>
      <c r="M95" s="80"/>
      <c r="N95" s="80"/>
      <c r="O95" s="80"/>
      <c r="P95" s="80"/>
      <c r="Q95" s="80"/>
      <c r="R95" s="80"/>
    </row>
    <row r="96" spans="1:18" s="42" customFormat="1">
      <c r="A96" s="340"/>
      <c r="B96" s="48"/>
      <c r="C96" s="48"/>
      <c r="D96" s="49"/>
      <c r="E96" s="40" t="s">
        <v>74</v>
      </c>
      <c r="F96" s="49">
        <v>2589</v>
      </c>
      <c r="G96" s="36" t="s">
        <v>36</v>
      </c>
      <c r="H96" s="47">
        <v>5</v>
      </c>
      <c r="I96" s="45" t="s">
        <v>6</v>
      </c>
      <c r="J96" s="36" t="s">
        <v>97</v>
      </c>
      <c r="K96" s="50"/>
      <c r="L96" s="459">
        <v>0</v>
      </c>
      <c r="M96" s="80"/>
      <c r="N96" s="80"/>
      <c r="O96" s="80"/>
      <c r="P96" s="80"/>
      <c r="Q96" s="80"/>
      <c r="R96" s="80"/>
    </row>
    <row r="97" spans="1:18" s="42" customFormat="1">
      <c r="A97" s="340"/>
      <c r="B97" s="48"/>
      <c r="C97" s="48"/>
      <c r="D97" s="49"/>
      <c r="E97" s="40" t="s">
        <v>153</v>
      </c>
      <c r="F97" s="49">
        <v>2447</v>
      </c>
      <c r="G97" s="36" t="s">
        <v>36</v>
      </c>
      <c r="H97" s="47">
        <v>5</v>
      </c>
      <c r="I97" s="45" t="s">
        <v>6</v>
      </c>
      <c r="J97" s="36" t="s">
        <v>97</v>
      </c>
      <c r="K97" s="50"/>
      <c r="L97" s="459">
        <v>0</v>
      </c>
      <c r="M97" s="80"/>
      <c r="N97" s="80"/>
      <c r="O97" s="80"/>
      <c r="P97" s="80"/>
      <c r="Q97" s="80"/>
      <c r="R97" s="80"/>
    </row>
    <row r="98" spans="1:18" s="42" customFormat="1">
      <c r="A98" s="340" t="s">
        <v>192</v>
      </c>
      <c r="B98" s="48">
        <v>44361</v>
      </c>
      <c r="C98" s="48">
        <v>44355</v>
      </c>
      <c r="D98" s="49">
        <v>7383</v>
      </c>
      <c r="E98" s="40" t="s">
        <v>2</v>
      </c>
      <c r="F98" s="49">
        <v>1126</v>
      </c>
      <c r="G98" s="36" t="s">
        <v>57</v>
      </c>
      <c r="H98" s="47" t="s">
        <v>1187</v>
      </c>
      <c r="I98" s="45" t="s">
        <v>6</v>
      </c>
      <c r="J98" s="36" t="s">
        <v>97</v>
      </c>
      <c r="K98" s="50"/>
      <c r="L98" s="459">
        <v>127.5</v>
      </c>
      <c r="M98" s="80"/>
      <c r="N98" s="80"/>
      <c r="O98" s="80"/>
      <c r="P98" s="80"/>
      <c r="Q98" s="80"/>
      <c r="R98" s="80"/>
    </row>
    <row r="99" spans="1:18" s="42" customFormat="1">
      <c r="A99" s="340" t="s">
        <v>508</v>
      </c>
      <c r="B99" s="48">
        <v>44357</v>
      </c>
      <c r="C99" s="48">
        <v>44355</v>
      </c>
      <c r="D99" s="49">
        <v>7381</v>
      </c>
      <c r="E99" s="40" t="s">
        <v>2</v>
      </c>
      <c r="F99" s="49">
        <v>753</v>
      </c>
      <c r="G99" s="36" t="s">
        <v>47</v>
      </c>
      <c r="H99" s="47">
        <v>4</v>
      </c>
      <c r="I99" s="45" t="s">
        <v>6</v>
      </c>
      <c r="J99" s="36" t="s">
        <v>97</v>
      </c>
      <c r="K99" s="50"/>
      <c r="L99" s="459">
        <v>156</v>
      </c>
      <c r="M99" s="80"/>
      <c r="N99" s="80"/>
      <c r="O99" s="80"/>
      <c r="P99" s="80"/>
      <c r="Q99" s="80"/>
      <c r="R99" s="80"/>
    </row>
    <row r="100" spans="1:18" s="42" customFormat="1">
      <c r="A100" s="340" t="s">
        <v>1470</v>
      </c>
      <c r="B100" s="48">
        <v>44357</v>
      </c>
      <c r="C100" s="48">
        <v>44356</v>
      </c>
      <c r="D100" s="49">
        <v>7382</v>
      </c>
      <c r="E100" s="40" t="s">
        <v>2</v>
      </c>
      <c r="F100" s="49">
        <v>2266</v>
      </c>
      <c r="G100" s="36" t="s">
        <v>9</v>
      </c>
      <c r="H100" s="47">
        <v>12</v>
      </c>
      <c r="I100" s="45" t="s">
        <v>6</v>
      </c>
      <c r="J100" s="36" t="s">
        <v>97</v>
      </c>
      <c r="K100" s="50"/>
      <c r="L100" s="459">
        <v>180</v>
      </c>
      <c r="M100" s="80"/>
      <c r="N100" s="80"/>
      <c r="O100" s="80"/>
      <c r="P100" s="80"/>
      <c r="Q100" s="80"/>
      <c r="R100" s="80"/>
    </row>
    <row r="101" spans="1:18" s="42" customFormat="1">
      <c r="A101" s="340" t="s">
        <v>963</v>
      </c>
      <c r="B101" s="48">
        <v>44357</v>
      </c>
      <c r="C101" s="48">
        <v>44355</v>
      </c>
      <c r="D101" s="49">
        <v>7389</v>
      </c>
      <c r="E101" s="40" t="s">
        <v>2</v>
      </c>
      <c r="F101" s="49">
        <v>1468</v>
      </c>
      <c r="G101" s="36" t="s">
        <v>21</v>
      </c>
      <c r="H101" s="47">
        <v>2</v>
      </c>
      <c r="I101" s="45" t="s">
        <v>6</v>
      </c>
      <c r="J101" s="36" t="s">
        <v>97</v>
      </c>
      <c r="K101" s="50"/>
      <c r="L101" s="459">
        <v>126</v>
      </c>
      <c r="M101" s="80"/>
      <c r="N101" s="80"/>
      <c r="O101" s="80"/>
      <c r="P101" s="80"/>
      <c r="Q101" s="80"/>
      <c r="R101" s="80"/>
    </row>
    <row r="102" spans="1:18" s="42" customFormat="1">
      <c r="A102" s="340" t="s">
        <v>86</v>
      </c>
      <c r="B102" s="48">
        <v>44362</v>
      </c>
      <c r="C102" s="48">
        <v>44357</v>
      </c>
      <c r="D102" s="49">
        <v>7392</v>
      </c>
      <c r="E102" s="40" t="s">
        <v>216</v>
      </c>
      <c r="F102" s="49">
        <v>1712</v>
      </c>
      <c r="G102" s="36" t="s">
        <v>19</v>
      </c>
      <c r="H102" s="47">
        <v>18</v>
      </c>
      <c r="I102" s="45" t="s">
        <v>6</v>
      </c>
      <c r="J102" s="36" t="s">
        <v>97</v>
      </c>
      <c r="K102" s="50"/>
      <c r="L102" s="459">
        <v>333</v>
      </c>
      <c r="M102" s="80"/>
      <c r="N102" s="80"/>
      <c r="O102" s="80"/>
      <c r="P102" s="80"/>
      <c r="Q102" s="80"/>
      <c r="R102" s="80"/>
    </row>
    <row r="103" spans="1:18" s="42" customFormat="1">
      <c r="A103" s="340" t="s">
        <v>249</v>
      </c>
      <c r="B103" s="48">
        <v>44362</v>
      </c>
      <c r="C103" s="48">
        <v>44356</v>
      </c>
      <c r="D103" s="49">
        <v>7401</v>
      </c>
      <c r="E103" s="40" t="s">
        <v>153</v>
      </c>
      <c r="F103" s="49">
        <v>3102</v>
      </c>
      <c r="G103" s="36" t="s">
        <v>16</v>
      </c>
      <c r="H103" s="47">
        <v>15</v>
      </c>
      <c r="I103" s="45" t="s">
        <v>6</v>
      </c>
      <c r="J103" s="36" t="s">
        <v>97</v>
      </c>
      <c r="K103" s="50"/>
      <c r="L103" s="459">
        <v>129</v>
      </c>
      <c r="M103" s="80"/>
      <c r="N103" s="80"/>
      <c r="O103" s="80"/>
      <c r="P103" s="80"/>
      <c r="Q103" s="80"/>
      <c r="R103" s="80"/>
    </row>
    <row r="104" spans="1:18" s="42" customFormat="1">
      <c r="A104" s="340" t="s">
        <v>67</v>
      </c>
      <c r="B104" s="48">
        <v>44358</v>
      </c>
      <c r="C104" s="48">
        <v>44355</v>
      </c>
      <c r="D104" s="49">
        <v>7404</v>
      </c>
      <c r="E104" s="40" t="s">
        <v>2</v>
      </c>
      <c r="F104" s="49">
        <v>1862</v>
      </c>
      <c r="G104" s="36" t="s">
        <v>20</v>
      </c>
      <c r="H104" s="47">
        <v>15</v>
      </c>
      <c r="I104" s="45" t="s">
        <v>6</v>
      </c>
      <c r="J104" s="36" t="s">
        <v>97</v>
      </c>
      <c r="K104" s="50"/>
      <c r="L104" s="459">
        <v>442.8</v>
      </c>
      <c r="M104" s="80"/>
      <c r="N104" s="80"/>
      <c r="O104" s="80"/>
      <c r="P104" s="80"/>
      <c r="Q104" s="80"/>
      <c r="R104" s="80"/>
    </row>
    <row r="105" spans="1:18" s="42" customFormat="1">
      <c r="A105" s="340" t="s">
        <v>767</v>
      </c>
      <c r="B105" s="48">
        <v>44364</v>
      </c>
      <c r="C105" s="48">
        <v>44356</v>
      </c>
      <c r="D105" s="49">
        <v>7403</v>
      </c>
      <c r="E105" s="40" t="s">
        <v>7</v>
      </c>
      <c r="F105" s="49">
        <v>2467</v>
      </c>
      <c r="G105" s="36" t="s">
        <v>63</v>
      </c>
      <c r="H105" s="47">
        <v>3</v>
      </c>
      <c r="I105" s="45" t="s">
        <v>6</v>
      </c>
      <c r="J105" s="36" t="s">
        <v>97</v>
      </c>
      <c r="K105" s="50"/>
      <c r="L105" s="459">
        <v>309</v>
      </c>
      <c r="M105" s="80"/>
      <c r="N105" s="80"/>
      <c r="O105" s="80"/>
      <c r="P105" s="80"/>
      <c r="Q105" s="80"/>
      <c r="R105" s="80"/>
    </row>
    <row r="106" spans="1:18" s="42" customFormat="1">
      <c r="A106" s="340"/>
      <c r="B106" s="48"/>
      <c r="C106" s="48"/>
      <c r="D106" s="49"/>
      <c r="E106" s="40" t="s">
        <v>7</v>
      </c>
      <c r="F106" s="49">
        <v>1607</v>
      </c>
      <c r="G106" s="36" t="s">
        <v>19</v>
      </c>
      <c r="H106" s="47">
        <v>15.75</v>
      </c>
      <c r="I106" s="45" t="s">
        <v>6</v>
      </c>
      <c r="J106" s="36" t="s">
        <v>97</v>
      </c>
      <c r="K106" s="50"/>
      <c r="L106" s="459">
        <v>536.88</v>
      </c>
      <c r="M106" s="80"/>
      <c r="N106" s="80"/>
      <c r="O106" s="80"/>
      <c r="P106" s="80"/>
      <c r="Q106" s="80"/>
      <c r="R106" s="80"/>
    </row>
    <row r="107" spans="1:18" s="42" customFormat="1">
      <c r="A107" s="340" t="s">
        <v>973</v>
      </c>
      <c r="B107" s="48">
        <v>44358</v>
      </c>
      <c r="C107" s="48">
        <v>44356</v>
      </c>
      <c r="D107" s="49">
        <v>7407</v>
      </c>
      <c r="E107" s="40" t="s">
        <v>2</v>
      </c>
      <c r="F107" s="49">
        <v>2266</v>
      </c>
      <c r="G107" s="36" t="s">
        <v>9</v>
      </c>
      <c r="H107" s="47" t="s">
        <v>840</v>
      </c>
      <c r="I107" s="45" t="s">
        <v>6</v>
      </c>
      <c r="J107" s="36" t="s">
        <v>97</v>
      </c>
      <c r="K107" s="50"/>
      <c r="L107" s="459">
        <v>119.18</v>
      </c>
      <c r="M107" s="80"/>
      <c r="N107" s="80"/>
      <c r="O107" s="80"/>
      <c r="P107" s="80"/>
      <c r="Q107" s="80"/>
      <c r="R107" s="80"/>
    </row>
    <row r="108" spans="1:18" s="42" customFormat="1">
      <c r="A108" s="340" t="s">
        <v>592</v>
      </c>
      <c r="B108" s="48">
        <v>44361</v>
      </c>
      <c r="C108" s="48">
        <v>44357</v>
      </c>
      <c r="D108" s="49">
        <v>7415</v>
      </c>
      <c r="E108" s="40" t="s">
        <v>2</v>
      </c>
      <c r="F108" s="49">
        <v>1087</v>
      </c>
      <c r="G108" s="36" t="s">
        <v>46</v>
      </c>
      <c r="H108" s="47">
        <v>40</v>
      </c>
      <c r="I108" s="45" t="s">
        <v>6</v>
      </c>
      <c r="J108" s="36" t="s">
        <v>97</v>
      </c>
      <c r="K108" s="50"/>
      <c r="L108" s="459">
        <v>420</v>
      </c>
      <c r="M108" s="80"/>
      <c r="N108" s="80"/>
      <c r="O108" s="80"/>
      <c r="P108" s="80"/>
      <c r="Q108" s="80"/>
      <c r="R108" s="80"/>
    </row>
    <row r="109" spans="1:18" s="42" customFormat="1">
      <c r="A109" s="340" t="s">
        <v>223</v>
      </c>
      <c r="B109" s="48">
        <v>44361</v>
      </c>
      <c r="C109" s="48">
        <v>44357</v>
      </c>
      <c r="D109" s="49">
        <v>7417</v>
      </c>
      <c r="E109" s="40" t="s">
        <v>2</v>
      </c>
      <c r="F109" s="49">
        <v>838</v>
      </c>
      <c r="G109" s="36" t="s">
        <v>5</v>
      </c>
      <c r="H109" s="47">
        <v>10</v>
      </c>
      <c r="I109" s="45" t="s">
        <v>6</v>
      </c>
      <c r="J109" s="36" t="s">
        <v>97</v>
      </c>
      <c r="K109" s="50"/>
      <c r="L109" s="459">
        <v>280</v>
      </c>
      <c r="M109" s="80"/>
      <c r="N109" s="80"/>
      <c r="O109" s="80"/>
      <c r="P109" s="80"/>
      <c r="Q109" s="80"/>
      <c r="R109" s="80"/>
    </row>
    <row r="110" spans="1:18" s="42" customFormat="1">
      <c r="A110" s="340" t="s">
        <v>973</v>
      </c>
      <c r="B110" s="48">
        <v>44361</v>
      </c>
      <c r="C110" s="48">
        <v>44357</v>
      </c>
      <c r="D110" s="49">
        <v>7323</v>
      </c>
      <c r="E110" s="40" t="s">
        <v>2</v>
      </c>
      <c r="F110" s="49">
        <v>869</v>
      </c>
      <c r="G110" s="36" t="s">
        <v>16</v>
      </c>
      <c r="H110" s="47">
        <v>200</v>
      </c>
      <c r="I110" s="45" t="s">
        <v>6</v>
      </c>
      <c r="J110" s="36" t="s">
        <v>97</v>
      </c>
      <c r="K110" s="50"/>
      <c r="L110" s="459">
        <v>860</v>
      </c>
      <c r="M110" s="80"/>
      <c r="N110" s="80"/>
      <c r="O110" s="80"/>
      <c r="P110" s="80"/>
      <c r="Q110" s="80"/>
      <c r="R110" s="80"/>
    </row>
    <row r="111" spans="1:18" s="42" customFormat="1">
      <c r="A111" s="340" t="s">
        <v>109</v>
      </c>
      <c r="B111" s="48">
        <v>44361</v>
      </c>
      <c r="C111" s="48">
        <v>44362</v>
      </c>
      <c r="D111" s="49">
        <v>7426</v>
      </c>
      <c r="E111" s="40" t="s">
        <v>2</v>
      </c>
      <c r="F111" s="49">
        <v>1869</v>
      </c>
      <c r="G111" s="36" t="s">
        <v>15</v>
      </c>
      <c r="H111" s="47">
        <v>300</v>
      </c>
      <c r="I111" s="45" t="s">
        <v>6</v>
      </c>
      <c r="J111" s="36" t="s">
        <v>97</v>
      </c>
      <c r="K111" s="50"/>
      <c r="L111" s="459">
        <v>1230</v>
      </c>
      <c r="M111" s="80"/>
      <c r="N111" s="80"/>
      <c r="O111" s="80"/>
      <c r="P111" s="80"/>
      <c r="Q111" s="80"/>
      <c r="R111" s="80"/>
    </row>
    <row r="112" spans="1:18" s="42" customFormat="1">
      <c r="A112" s="340" t="s">
        <v>1477</v>
      </c>
      <c r="B112" s="48">
        <v>44362</v>
      </c>
      <c r="C112" s="48">
        <v>44362</v>
      </c>
      <c r="D112" s="49">
        <v>7430</v>
      </c>
      <c r="E112" s="40" t="s">
        <v>216</v>
      </c>
      <c r="F112" s="49">
        <v>3672</v>
      </c>
      <c r="G112" s="36" t="s">
        <v>4</v>
      </c>
      <c r="H112" s="47" t="s">
        <v>840</v>
      </c>
      <c r="I112" s="45" t="s">
        <v>6</v>
      </c>
      <c r="J112" s="36" t="s">
        <v>97</v>
      </c>
      <c r="K112" s="50"/>
      <c r="L112" s="459">
        <v>355</v>
      </c>
      <c r="M112" s="80"/>
      <c r="N112" s="80"/>
      <c r="O112" s="80"/>
      <c r="P112" s="80"/>
      <c r="Q112" s="80"/>
      <c r="R112" s="80"/>
    </row>
    <row r="113" spans="1:18" s="42" customFormat="1">
      <c r="A113" s="340" t="s">
        <v>109</v>
      </c>
      <c r="B113" s="48">
        <v>44363</v>
      </c>
      <c r="C113" s="48">
        <v>44361</v>
      </c>
      <c r="D113" s="49">
        <v>7434</v>
      </c>
      <c r="E113" s="40" t="s">
        <v>2</v>
      </c>
      <c r="F113" s="49">
        <v>2186</v>
      </c>
      <c r="G113" s="36" t="s">
        <v>120</v>
      </c>
      <c r="H113" s="47">
        <v>40</v>
      </c>
      <c r="I113" s="45" t="s">
        <v>6</v>
      </c>
      <c r="J113" s="36" t="s">
        <v>97</v>
      </c>
      <c r="K113" s="50"/>
      <c r="L113" s="459"/>
      <c r="M113" s="80"/>
      <c r="N113" s="80"/>
      <c r="O113" s="80"/>
      <c r="P113" s="80"/>
      <c r="Q113" s="80"/>
      <c r="R113" s="80"/>
    </row>
    <row r="114" spans="1:18" s="42" customFormat="1">
      <c r="A114" s="340" t="s">
        <v>109</v>
      </c>
      <c r="B114" s="48">
        <v>44363</v>
      </c>
      <c r="C114" s="48">
        <v>44357</v>
      </c>
      <c r="D114" s="49">
        <v>7434</v>
      </c>
      <c r="E114" s="40" t="s">
        <v>2</v>
      </c>
      <c r="F114" s="49">
        <v>879</v>
      </c>
      <c r="G114" s="36" t="s">
        <v>17</v>
      </c>
      <c r="H114" s="47" t="s">
        <v>1478</v>
      </c>
      <c r="I114" s="45" t="s">
        <v>6</v>
      </c>
      <c r="J114" s="36" t="s">
        <v>97</v>
      </c>
      <c r="K114" s="50"/>
      <c r="L114" s="459">
        <v>879.7</v>
      </c>
      <c r="M114" s="80"/>
      <c r="N114" s="80"/>
      <c r="O114" s="80"/>
      <c r="P114" s="80"/>
      <c r="Q114" s="80"/>
      <c r="R114" s="80"/>
    </row>
    <row r="115" spans="1:18" s="42" customFormat="1">
      <c r="A115" s="340" t="s">
        <v>109</v>
      </c>
      <c r="B115" s="48">
        <v>44362</v>
      </c>
      <c r="C115" s="48">
        <v>44363</v>
      </c>
      <c r="D115" s="49">
        <v>7443</v>
      </c>
      <c r="E115" s="40" t="s">
        <v>2</v>
      </c>
      <c r="F115" s="49">
        <v>855</v>
      </c>
      <c r="G115" s="36" t="s">
        <v>38</v>
      </c>
      <c r="H115" s="47">
        <v>50</v>
      </c>
      <c r="I115" s="45" t="s">
        <v>6</v>
      </c>
      <c r="J115" s="36" t="s">
        <v>97</v>
      </c>
      <c r="K115" s="50"/>
      <c r="L115" s="459">
        <v>495</v>
      </c>
      <c r="M115" s="80"/>
      <c r="N115" s="80"/>
      <c r="O115" s="80"/>
      <c r="P115" s="80"/>
      <c r="Q115" s="80"/>
      <c r="R115" s="80"/>
    </row>
    <row r="116" spans="1:18" s="42" customFormat="1">
      <c r="A116" s="340" t="s">
        <v>1479</v>
      </c>
      <c r="B116" s="48">
        <v>44363</v>
      </c>
      <c r="C116" s="48">
        <v>44363</v>
      </c>
      <c r="D116" s="49">
        <v>7446</v>
      </c>
      <c r="E116" s="40" t="s">
        <v>40</v>
      </c>
      <c r="F116" s="49">
        <v>3073</v>
      </c>
      <c r="G116" s="36" t="s">
        <v>9</v>
      </c>
      <c r="H116" s="47" t="s">
        <v>840</v>
      </c>
      <c r="I116" s="45" t="s">
        <v>6</v>
      </c>
      <c r="J116" s="36" t="s">
        <v>97</v>
      </c>
      <c r="K116" s="50"/>
      <c r="L116" s="459">
        <v>215</v>
      </c>
      <c r="M116" s="80"/>
      <c r="N116" s="80"/>
      <c r="O116" s="80"/>
      <c r="P116" s="80"/>
      <c r="Q116" s="80"/>
      <c r="R116" s="80"/>
    </row>
    <row r="117" spans="1:18" s="42" customFormat="1">
      <c r="A117" s="340" t="s">
        <v>249</v>
      </c>
      <c r="B117" s="48">
        <v>44363</v>
      </c>
      <c r="C117" s="48">
        <v>44363</v>
      </c>
      <c r="D117" s="49">
        <v>7447</v>
      </c>
      <c r="E117" s="40" t="s">
        <v>216</v>
      </c>
      <c r="F117" s="49">
        <v>2881</v>
      </c>
      <c r="G117" s="36" t="s">
        <v>19</v>
      </c>
      <c r="H117" s="47" t="s">
        <v>908</v>
      </c>
      <c r="I117" s="45" t="s">
        <v>6</v>
      </c>
      <c r="J117" s="36" t="s">
        <v>97</v>
      </c>
      <c r="K117" s="50"/>
      <c r="L117" s="459">
        <v>78.75</v>
      </c>
      <c r="M117" s="80"/>
      <c r="N117" s="80"/>
      <c r="O117" s="80"/>
      <c r="P117" s="80"/>
      <c r="Q117" s="80"/>
      <c r="R117" s="80"/>
    </row>
    <row r="118" spans="1:18" s="42" customFormat="1">
      <c r="A118" s="340"/>
      <c r="B118" s="48"/>
      <c r="C118" s="48"/>
      <c r="D118" s="49"/>
      <c r="E118" s="40" t="s">
        <v>2</v>
      </c>
      <c r="F118" s="49">
        <v>869</v>
      </c>
      <c r="G118" s="36" t="s">
        <v>16</v>
      </c>
      <c r="H118" s="47">
        <v>15</v>
      </c>
      <c r="I118" s="45" t="s">
        <v>6</v>
      </c>
      <c r="J118" s="36" t="s">
        <v>97</v>
      </c>
      <c r="K118" s="50"/>
      <c r="L118" s="459">
        <v>135</v>
      </c>
      <c r="M118" s="80"/>
      <c r="N118" s="80"/>
      <c r="O118" s="80"/>
      <c r="P118" s="80"/>
      <c r="Q118" s="80"/>
      <c r="R118" s="80"/>
    </row>
    <row r="119" spans="1:18" s="42" customFormat="1">
      <c r="A119" s="340" t="s">
        <v>109</v>
      </c>
      <c r="B119" s="48">
        <v>44364</v>
      </c>
      <c r="C119" s="48">
        <v>44363</v>
      </c>
      <c r="D119" s="49">
        <v>7450</v>
      </c>
      <c r="E119" s="40" t="s">
        <v>2</v>
      </c>
      <c r="F119" s="49">
        <v>869</v>
      </c>
      <c r="G119" s="36" t="s">
        <v>16</v>
      </c>
      <c r="H119" s="47">
        <v>200</v>
      </c>
      <c r="I119" s="45" t="s">
        <v>6</v>
      </c>
      <c r="J119" s="36" t="s">
        <v>97</v>
      </c>
      <c r="K119" s="50"/>
      <c r="L119" s="459">
        <v>860</v>
      </c>
      <c r="M119" s="80"/>
      <c r="N119" s="80"/>
      <c r="O119" s="80"/>
      <c r="P119" s="80"/>
      <c r="Q119" s="80"/>
      <c r="R119" s="80"/>
    </row>
    <row r="120" spans="1:18" s="42" customFormat="1">
      <c r="A120" s="340" t="s">
        <v>1312</v>
      </c>
      <c r="B120" s="48">
        <v>44357</v>
      </c>
      <c r="C120" s="48">
        <v>44358</v>
      </c>
      <c r="D120" s="49">
        <v>7352</v>
      </c>
      <c r="E120" s="40" t="s">
        <v>216</v>
      </c>
      <c r="F120" s="49">
        <v>3625</v>
      </c>
      <c r="G120" s="36" t="s">
        <v>902</v>
      </c>
      <c r="H120" s="47">
        <v>40</v>
      </c>
      <c r="I120" s="45" t="s">
        <v>6</v>
      </c>
      <c r="J120" s="36" t="s">
        <v>97</v>
      </c>
      <c r="K120" s="50"/>
      <c r="L120" s="459">
        <v>553.20000000000005</v>
      </c>
      <c r="M120" s="80"/>
      <c r="N120" s="80"/>
      <c r="O120" s="80"/>
      <c r="P120" s="80"/>
      <c r="Q120" s="80"/>
      <c r="R120" s="80"/>
    </row>
    <row r="121" spans="1:18" s="42" customFormat="1">
      <c r="A121" s="340" t="s">
        <v>466</v>
      </c>
      <c r="B121" s="48">
        <v>44364</v>
      </c>
      <c r="C121" s="48">
        <v>44364</v>
      </c>
      <c r="D121" s="49">
        <v>7454</v>
      </c>
      <c r="E121" s="40" t="s">
        <v>2</v>
      </c>
      <c r="F121" s="49">
        <v>2740</v>
      </c>
      <c r="G121" s="36" t="s">
        <v>103</v>
      </c>
      <c r="H121" s="47">
        <v>16</v>
      </c>
      <c r="I121" s="45" t="s">
        <v>6</v>
      </c>
      <c r="J121" s="36" t="s">
        <v>97</v>
      </c>
      <c r="K121" s="50"/>
      <c r="L121" s="459">
        <v>34</v>
      </c>
      <c r="M121" s="80"/>
      <c r="N121" s="80"/>
      <c r="O121" s="80"/>
      <c r="P121" s="80"/>
      <c r="Q121" s="80"/>
      <c r="R121" s="80"/>
    </row>
    <row r="122" spans="1:18" s="42" customFormat="1">
      <c r="A122" s="340" t="s">
        <v>1312</v>
      </c>
      <c r="B122" s="48">
        <v>44362</v>
      </c>
      <c r="C122" s="48">
        <v>44358</v>
      </c>
      <c r="D122" s="49">
        <v>7391</v>
      </c>
      <c r="E122" s="40" t="s">
        <v>216</v>
      </c>
      <c r="F122" s="49">
        <v>3625</v>
      </c>
      <c r="G122" s="36" t="s">
        <v>902</v>
      </c>
      <c r="H122" s="47">
        <v>9</v>
      </c>
      <c r="I122" s="45" t="s">
        <v>6</v>
      </c>
      <c r="J122" s="36" t="s">
        <v>97</v>
      </c>
      <c r="K122" s="50"/>
      <c r="L122" s="459">
        <v>124.47</v>
      </c>
      <c r="M122" s="80"/>
      <c r="N122" s="80"/>
      <c r="O122" s="80"/>
      <c r="P122" s="80"/>
      <c r="Q122" s="80"/>
      <c r="R122" s="80"/>
    </row>
    <row r="123" spans="1:18" s="42" customFormat="1">
      <c r="A123" s="340" t="s">
        <v>109</v>
      </c>
      <c r="B123" s="48">
        <v>44368</v>
      </c>
      <c r="C123" s="48">
        <v>44364</v>
      </c>
      <c r="D123" s="49">
        <v>7459</v>
      </c>
      <c r="E123" s="40" t="s">
        <v>2</v>
      </c>
      <c r="F123" s="49">
        <v>3125</v>
      </c>
      <c r="G123" s="36" t="s">
        <v>32</v>
      </c>
      <c r="H123" s="47">
        <v>1</v>
      </c>
      <c r="I123" s="45" t="s">
        <v>6</v>
      </c>
      <c r="J123" s="36" t="s">
        <v>97</v>
      </c>
      <c r="K123" s="50"/>
      <c r="L123" s="459">
        <v>23</v>
      </c>
      <c r="M123" s="80"/>
      <c r="N123" s="80"/>
      <c r="O123" s="80"/>
      <c r="P123" s="80"/>
      <c r="Q123" s="80"/>
      <c r="R123" s="80"/>
    </row>
    <row r="124" spans="1:18" s="42" customFormat="1">
      <c r="A124" s="340" t="s">
        <v>1494</v>
      </c>
      <c r="B124" s="48">
        <v>44368</v>
      </c>
      <c r="C124" s="48">
        <v>44363</v>
      </c>
      <c r="D124" s="49">
        <v>7463</v>
      </c>
      <c r="E124" s="40" t="s">
        <v>2</v>
      </c>
      <c r="F124" s="49">
        <v>2498</v>
      </c>
      <c r="G124" s="36" t="s">
        <v>31</v>
      </c>
      <c r="H124" s="47" t="s">
        <v>1495</v>
      </c>
      <c r="I124" s="45" t="s">
        <v>6</v>
      </c>
      <c r="J124" s="36" t="s">
        <v>97</v>
      </c>
      <c r="K124" s="50"/>
      <c r="L124" s="459">
        <v>50</v>
      </c>
      <c r="M124" s="80"/>
      <c r="N124" s="80"/>
      <c r="O124" s="80"/>
      <c r="P124" s="80"/>
      <c r="Q124" s="80"/>
      <c r="R124" s="80"/>
    </row>
    <row r="125" spans="1:18" s="42" customFormat="1">
      <c r="A125" s="340" t="s">
        <v>1496</v>
      </c>
      <c r="B125" s="48">
        <v>44365</v>
      </c>
      <c r="C125" s="48">
        <v>44363</v>
      </c>
      <c r="D125" s="49">
        <v>7474</v>
      </c>
      <c r="E125" s="40" t="s">
        <v>2</v>
      </c>
      <c r="F125" s="49">
        <v>1126</v>
      </c>
      <c r="G125" s="36" t="s">
        <v>57</v>
      </c>
      <c r="H125" s="47" t="s">
        <v>876</v>
      </c>
      <c r="I125" s="45" t="s">
        <v>6</v>
      </c>
      <c r="J125" s="36" t="s">
        <v>97</v>
      </c>
      <c r="K125" s="50"/>
      <c r="L125" s="459">
        <v>472.5</v>
      </c>
      <c r="M125" s="80"/>
      <c r="N125" s="80"/>
      <c r="O125" s="80"/>
      <c r="P125" s="80"/>
      <c r="Q125" s="80"/>
      <c r="R125" s="80"/>
    </row>
    <row r="126" spans="1:18" s="42" customFormat="1">
      <c r="A126" s="340" t="s">
        <v>1080</v>
      </c>
      <c r="B126" s="48">
        <v>44369</v>
      </c>
      <c r="C126" s="48">
        <v>44363</v>
      </c>
      <c r="D126" s="49">
        <v>7476</v>
      </c>
      <c r="E126" s="40" t="s">
        <v>2</v>
      </c>
      <c r="F126" s="49">
        <v>869</v>
      </c>
      <c r="G126" s="36" t="s">
        <v>16</v>
      </c>
      <c r="H126" s="47">
        <v>100</v>
      </c>
      <c r="I126" s="45" t="s">
        <v>6</v>
      </c>
      <c r="J126" s="36" t="s">
        <v>97</v>
      </c>
      <c r="K126" s="50"/>
      <c r="L126" s="459">
        <v>800</v>
      </c>
      <c r="M126" s="80"/>
      <c r="N126" s="80"/>
      <c r="O126" s="80"/>
      <c r="P126" s="80"/>
      <c r="Q126" s="80"/>
      <c r="R126" s="80"/>
    </row>
    <row r="127" spans="1:18" s="42" customFormat="1">
      <c r="A127" s="340" t="s">
        <v>384</v>
      </c>
      <c r="B127" s="48">
        <v>44365</v>
      </c>
      <c r="C127" s="48">
        <v>44363</v>
      </c>
      <c r="D127" s="49">
        <v>7479</v>
      </c>
      <c r="E127" s="40" t="s">
        <v>2</v>
      </c>
      <c r="F127" s="49">
        <v>869</v>
      </c>
      <c r="G127" s="36" t="s">
        <v>16</v>
      </c>
      <c r="H127" s="47">
        <v>10</v>
      </c>
      <c r="I127" s="45" t="s">
        <v>6</v>
      </c>
      <c r="J127" s="36" t="s">
        <v>97</v>
      </c>
      <c r="K127" s="50"/>
      <c r="L127" s="459">
        <v>95</v>
      </c>
      <c r="M127" s="80"/>
      <c r="N127" s="80"/>
      <c r="O127" s="80"/>
      <c r="P127" s="80"/>
      <c r="Q127" s="80"/>
      <c r="R127" s="80"/>
    </row>
    <row r="128" spans="1:18" s="42" customFormat="1">
      <c r="A128" s="340" t="s">
        <v>249</v>
      </c>
      <c r="B128" s="48">
        <v>44365</v>
      </c>
      <c r="C128" s="48">
        <v>44363</v>
      </c>
      <c r="D128" s="49">
        <v>7480</v>
      </c>
      <c r="E128" s="40" t="s">
        <v>153</v>
      </c>
      <c r="F128" s="49">
        <v>3189</v>
      </c>
      <c r="G128" s="36" t="s">
        <v>19</v>
      </c>
      <c r="H128" s="47">
        <v>6</v>
      </c>
      <c r="I128" s="45" t="s">
        <v>6</v>
      </c>
      <c r="J128" s="36" t="s">
        <v>97</v>
      </c>
      <c r="K128" s="50"/>
      <c r="L128" s="459">
        <v>123</v>
      </c>
      <c r="M128" s="80"/>
      <c r="N128" s="80"/>
      <c r="O128" s="80"/>
      <c r="P128" s="80"/>
      <c r="Q128" s="80"/>
      <c r="R128" s="80"/>
    </row>
    <row r="129" spans="1:18" s="42" customFormat="1">
      <c r="A129" s="340" t="s">
        <v>107</v>
      </c>
      <c r="B129" s="48">
        <v>44369</v>
      </c>
      <c r="C129" s="48">
        <v>44364</v>
      </c>
      <c r="D129" s="49">
        <v>7486</v>
      </c>
      <c r="E129" s="40" t="s">
        <v>2</v>
      </c>
      <c r="F129" s="49">
        <v>1467</v>
      </c>
      <c r="G129" s="36" t="s">
        <v>62</v>
      </c>
      <c r="H129" s="47" t="s">
        <v>1004</v>
      </c>
      <c r="I129" s="45" t="s">
        <v>6</v>
      </c>
      <c r="J129" s="36" t="s">
        <v>97</v>
      </c>
      <c r="K129" s="50"/>
      <c r="L129" s="459">
        <v>747</v>
      </c>
      <c r="M129" s="80"/>
      <c r="N129" s="80"/>
      <c r="O129" s="80"/>
      <c r="P129" s="80"/>
      <c r="Q129" s="80"/>
      <c r="R129" s="80"/>
    </row>
    <row r="130" spans="1:18" s="42" customFormat="1">
      <c r="A130" s="340" t="s">
        <v>109</v>
      </c>
      <c r="B130" s="48">
        <v>44365</v>
      </c>
      <c r="C130" s="48">
        <v>44363</v>
      </c>
      <c r="D130" s="49">
        <v>7488</v>
      </c>
      <c r="E130" s="40" t="s">
        <v>2</v>
      </c>
      <c r="F130" s="49">
        <v>1468</v>
      </c>
      <c r="G130" s="36" t="s">
        <v>21</v>
      </c>
      <c r="H130" s="47">
        <v>16</v>
      </c>
      <c r="I130" s="45" t="s">
        <v>6</v>
      </c>
      <c r="J130" s="36" t="s">
        <v>97</v>
      </c>
      <c r="K130" s="50"/>
      <c r="L130" s="459">
        <v>558.4</v>
      </c>
      <c r="M130" s="80"/>
      <c r="N130" s="80"/>
      <c r="O130" s="80"/>
      <c r="P130" s="80"/>
      <c r="Q130" s="80"/>
      <c r="R130" s="80"/>
    </row>
    <row r="131" spans="1:18" s="42" customFormat="1">
      <c r="A131" s="340" t="s">
        <v>1507</v>
      </c>
      <c r="B131" s="48">
        <v>44369</v>
      </c>
      <c r="C131" s="48">
        <v>44364</v>
      </c>
      <c r="D131" s="49">
        <v>7491</v>
      </c>
      <c r="E131" s="40" t="s">
        <v>2</v>
      </c>
      <c r="F131" s="49">
        <v>1468</v>
      </c>
      <c r="G131" s="36" t="s">
        <v>21</v>
      </c>
      <c r="H131" s="47">
        <v>10</v>
      </c>
      <c r="I131" s="45" t="s">
        <v>6</v>
      </c>
      <c r="J131" s="36" t="s">
        <v>97</v>
      </c>
      <c r="K131" s="50"/>
      <c r="L131" s="459">
        <v>499</v>
      </c>
      <c r="M131" s="80"/>
      <c r="N131" s="80"/>
      <c r="O131" s="80"/>
      <c r="P131" s="80"/>
      <c r="Q131" s="80"/>
      <c r="R131" s="80"/>
    </row>
    <row r="132" spans="1:18" s="42" customFormat="1">
      <c r="A132" s="340" t="s">
        <v>1508</v>
      </c>
      <c r="B132" s="48">
        <v>44371</v>
      </c>
      <c r="C132" s="48">
        <v>44364</v>
      </c>
      <c r="D132" s="49">
        <v>7497</v>
      </c>
      <c r="E132" s="40" t="s">
        <v>2</v>
      </c>
      <c r="F132" s="49">
        <v>2739</v>
      </c>
      <c r="G132" s="36" t="s">
        <v>47</v>
      </c>
      <c r="H132" s="47">
        <v>4</v>
      </c>
      <c r="I132" s="45" t="s">
        <v>6</v>
      </c>
      <c r="J132" s="36" t="s">
        <v>97</v>
      </c>
      <c r="K132" s="50"/>
      <c r="L132" s="459">
        <v>155.75</v>
      </c>
      <c r="M132" s="80"/>
      <c r="N132" s="80"/>
      <c r="O132" s="80"/>
      <c r="P132" s="80"/>
      <c r="Q132" s="80"/>
      <c r="R132" s="80"/>
    </row>
    <row r="133" spans="1:18" s="42" customFormat="1">
      <c r="A133" s="340" t="s">
        <v>163</v>
      </c>
      <c r="B133" s="48">
        <v>44369</v>
      </c>
      <c r="C133" s="48">
        <v>44364</v>
      </c>
      <c r="D133" s="49">
        <v>7506</v>
      </c>
      <c r="E133" s="40" t="s">
        <v>2</v>
      </c>
      <c r="F133" s="49">
        <v>838</v>
      </c>
      <c r="G133" s="36" t="s">
        <v>5</v>
      </c>
      <c r="H133" s="47">
        <v>10</v>
      </c>
      <c r="I133" s="45" t="s">
        <v>6</v>
      </c>
      <c r="J133" s="36" t="s">
        <v>97</v>
      </c>
      <c r="K133" s="50"/>
      <c r="L133" s="459">
        <v>300</v>
      </c>
      <c r="M133" s="80"/>
      <c r="N133" s="80"/>
      <c r="O133" s="80"/>
      <c r="P133" s="80"/>
      <c r="Q133" s="80"/>
      <c r="R133" s="80"/>
    </row>
    <row r="134" spans="1:18" s="42" customFormat="1">
      <c r="A134" s="340" t="s">
        <v>1057</v>
      </c>
      <c r="B134" s="48">
        <v>44370</v>
      </c>
      <c r="C134" s="48">
        <v>44364</v>
      </c>
      <c r="D134" s="49">
        <v>7508</v>
      </c>
      <c r="E134" s="40" t="s">
        <v>2</v>
      </c>
      <c r="F134" s="49">
        <v>2515</v>
      </c>
      <c r="G134" s="36" t="s">
        <v>35</v>
      </c>
      <c r="H134" s="47">
        <v>15</v>
      </c>
      <c r="I134" s="45" t="s">
        <v>6</v>
      </c>
      <c r="J134" s="36" t="s">
        <v>97</v>
      </c>
      <c r="K134" s="50"/>
      <c r="L134" s="459">
        <v>247.5</v>
      </c>
      <c r="M134" s="80"/>
      <c r="N134" s="80"/>
      <c r="O134" s="80"/>
      <c r="P134" s="80"/>
      <c r="Q134" s="80"/>
      <c r="R134" s="80"/>
    </row>
    <row r="135" spans="1:18" s="42" customFormat="1">
      <c r="A135" s="340" t="s">
        <v>1515</v>
      </c>
      <c r="B135" s="48">
        <v>44370</v>
      </c>
      <c r="C135" s="48">
        <v>44364</v>
      </c>
      <c r="D135" s="49">
        <v>7513</v>
      </c>
      <c r="E135" s="40" t="s">
        <v>2</v>
      </c>
      <c r="F135" s="49">
        <v>2515</v>
      </c>
      <c r="G135" s="36" t="s">
        <v>35</v>
      </c>
      <c r="H135" s="47">
        <v>15</v>
      </c>
      <c r="I135" s="45" t="s">
        <v>6</v>
      </c>
      <c r="J135" s="36" t="s">
        <v>97</v>
      </c>
      <c r="K135" s="50"/>
      <c r="L135" s="459">
        <v>187.5</v>
      </c>
      <c r="M135" s="80"/>
      <c r="N135" s="80"/>
      <c r="O135" s="80"/>
      <c r="P135" s="80"/>
      <c r="Q135" s="80"/>
      <c r="R135" s="80"/>
    </row>
    <row r="136" spans="1:18" s="42" customFormat="1">
      <c r="A136" s="340" t="s">
        <v>368</v>
      </c>
      <c r="B136" s="48">
        <v>44370</v>
      </c>
      <c r="C136" s="48">
        <v>44364</v>
      </c>
      <c r="D136" s="49">
        <v>7512</v>
      </c>
      <c r="E136" s="40" t="s">
        <v>2</v>
      </c>
      <c r="F136" s="49">
        <v>2515</v>
      </c>
      <c r="G136" s="36" t="s">
        <v>35</v>
      </c>
      <c r="H136" s="47">
        <v>5</v>
      </c>
      <c r="I136" s="45" t="s">
        <v>6</v>
      </c>
      <c r="J136" s="36" t="s">
        <v>97</v>
      </c>
      <c r="K136" s="50"/>
      <c r="L136" s="459">
        <v>62.5</v>
      </c>
      <c r="M136" s="80"/>
      <c r="N136" s="80"/>
      <c r="O136" s="80"/>
      <c r="P136" s="80"/>
      <c r="Q136" s="80"/>
      <c r="R136" s="80"/>
    </row>
    <row r="137" spans="1:18" s="42" customFormat="1">
      <c r="A137" s="340" t="s">
        <v>267</v>
      </c>
      <c r="B137" s="48">
        <v>44369</v>
      </c>
      <c r="C137" s="48">
        <v>44365</v>
      </c>
      <c r="D137" s="49">
        <v>7514</v>
      </c>
      <c r="E137" s="40" t="s">
        <v>2</v>
      </c>
      <c r="F137" s="49">
        <v>3686</v>
      </c>
      <c r="G137" s="36" t="s">
        <v>5</v>
      </c>
      <c r="H137" s="47">
        <v>1</v>
      </c>
      <c r="I137" s="45" t="s">
        <v>6</v>
      </c>
      <c r="J137" s="36" t="s">
        <v>97</v>
      </c>
      <c r="K137" s="50"/>
      <c r="L137" s="459"/>
      <c r="M137" s="80"/>
      <c r="N137" s="80"/>
      <c r="O137" s="80"/>
      <c r="P137" s="80"/>
      <c r="Q137" s="80"/>
      <c r="R137" s="80"/>
    </row>
    <row r="138" spans="1:18" s="42" customFormat="1">
      <c r="A138" s="340"/>
      <c r="B138" s="48"/>
      <c r="C138" s="48"/>
      <c r="D138" s="49"/>
      <c r="E138" s="40" t="s">
        <v>2</v>
      </c>
      <c r="F138" s="49">
        <v>2577</v>
      </c>
      <c r="G138" s="36" t="s">
        <v>5</v>
      </c>
      <c r="H138" s="47">
        <v>2</v>
      </c>
      <c r="I138" s="45" t="s">
        <v>6</v>
      </c>
      <c r="J138" s="36" t="s">
        <v>97</v>
      </c>
      <c r="K138" s="50"/>
      <c r="L138" s="459">
        <v>88</v>
      </c>
      <c r="M138" s="80"/>
      <c r="N138" s="80"/>
      <c r="O138" s="80"/>
      <c r="P138" s="80"/>
      <c r="Q138" s="80"/>
      <c r="R138" s="80"/>
    </row>
    <row r="139" spans="1:18" s="42" customFormat="1">
      <c r="A139" s="340" t="s">
        <v>163</v>
      </c>
      <c r="B139" s="48">
        <v>44370</v>
      </c>
      <c r="C139" s="48">
        <v>44364</v>
      </c>
      <c r="D139" s="49">
        <v>7517</v>
      </c>
      <c r="E139" s="40" t="s">
        <v>2</v>
      </c>
      <c r="F139" s="49">
        <v>818</v>
      </c>
      <c r="G139" s="36" t="s">
        <v>31</v>
      </c>
      <c r="H139" s="47" t="s">
        <v>984</v>
      </c>
      <c r="I139" s="45" t="s">
        <v>6</v>
      </c>
      <c r="J139" s="36" t="s">
        <v>97</v>
      </c>
      <c r="K139" s="50"/>
      <c r="L139" s="459">
        <v>61.2</v>
      </c>
      <c r="M139" s="80"/>
      <c r="N139" s="80"/>
      <c r="O139" s="80"/>
      <c r="P139" s="80"/>
      <c r="Q139" s="80"/>
      <c r="R139" s="80"/>
    </row>
    <row r="140" spans="1:18" s="42" customFormat="1">
      <c r="A140" s="340" t="s">
        <v>841</v>
      </c>
      <c r="B140" s="48">
        <v>44365</v>
      </c>
      <c r="C140" s="48">
        <v>44365</v>
      </c>
      <c r="D140" s="49">
        <v>7524</v>
      </c>
      <c r="E140" s="40" t="s">
        <v>2</v>
      </c>
      <c r="F140" s="49">
        <v>1397</v>
      </c>
      <c r="G140" s="36" t="s">
        <v>22</v>
      </c>
      <c r="H140" s="47">
        <v>50</v>
      </c>
      <c r="I140" s="45" t="s">
        <v>6</v>
      </c>
      <c r="J140" s="36" t="s">
        <v>97</v>
      </c>
      <c r="K140" s="50"/>
      <c r="L140" s="459">
        <v>700</v>
      </c>
      <c r="M140" s="80"/>
      <c r="N140" s="80"/>
      <c r="O140" s="80"/>
      <c r="P140" s="80"/>
      <c r="Q140" s="80"/>
      <c r="R140" s="80"/>
    </row>
    <row r="141" spans="1:18" s="42" customFormat="1">
      <c r="A141" s="340" t="s">
        <v>1494</v>
      </c>
      <c r="B141" s="48">
        <v>44372</v>
      </c>
      <c r="C141" s="48">
        <v>44365</v>
      </c>
      <c r="D141" s="49">
        <v>7526</v>
      </c>
      <c r="E141" s="40" t="s">
        <v>2</v>
      </c>
      <c r="F141" s="49">
        <v>2498</v>
      </c>
      <c r="G141" s="36" t="s">
        <v>31</v>
      </c>
      <c r="H141" s="47" t="s">
        <v>984</v>
      </c>
      <c r="I141" s="45" t="s">
        <v>6</v>
      </c>
      <c r="J141" s="36" t="s">
        <v>97</v>
      </c>
      <c r="K141" s="50"/>
      <c r="L141" s="459">
        <v>100</v>
      </c>
      <c r="M141" s="80"/>
      <c r="N141" s="80"/>
      <c r="O141" s="80"/>
      <c r="P141" s="80"/>
      <c r="Q141" s="80"/>
      <c r="R141" s="80"/>
    </row>
    <row r="142" spans="1:18" s="42" customFormat="1">
      <c r="A142" s="340" t="s">
        <v>368</v>
      </c>
      <c r="B142" s="48">
        <v>44365</v>
      </c>
      <c r="C142" s="48">
        <v>44365</v>
      </c>
      <c r="D142" s="49">
        <v>7528</v>
      </c>
      <c r="E142" s="40" t="s">
        <v>2</v>
      </c>
      <c r="F142" s="49">
        <v>838</v>
      </c>
      <c r="G142" s="36" t="s">
        <v>5</v>
      </c>
      <c r="H142" s="47">
        <v>5</v>
      </c>
      <c r="I142" s="45" t="s">
        <v>6</v>
      </c>
      <c r="J142" s="36" t="s">
        <v>97</v>
      </c>
      <c r="K142" s="50"/>
      <c r="L142" s="459">
        <v>140</v>
      </c>
      <c r="M142" s="80"/>
      <c r="N142" s="80"/>
      <c r="O142" s="80"/>
      <c r="P142" s="80"/>
      <c r="Q142" s="80"/>
      <c r="R142" s="80"/>
    </row>
    <row r="143" spans="1:18" s="41" customFormat="1">
      <c r="A143" s="341" t="s">
        <v>973</v>
      </c>
      <c r="B143" s="32">
        <v>44364</v>
      </c>
      <c r="C143" s="32">
        <v>44364</v>
      </c>
      <c r="D143" s="33">
        <v>7423</v>
      </c>
      <c r="E143" s="34" t="s">
        <v>2</v>
      </c>
      <c r="F143" s="33">
        <v>1139</v>
      </c>
      <c r="G143" s="19" t="s">
        <v>139</v>
      </c>
      <c r="H143" s="20" t="s">
        <v>840</v>
      </c>
      <c r="I143" s="35" t="s">
        <v>6</v>
      </c>
      <c r="J143" s="19" t="s">
        <v>207</v>
      </c>
      <c r="K143" s="21"/>
      <c r="L143" s="464">
        <v>441</v>
      </c>
      <c r="M143" s="249"/>
      <c r="N143" s="249"/>
      <c r="O143" s="249"/>
      <c r="P143" s="249"/>
      <c r="Q143" s="249"/>
      <c r="R143" s="249"/>
    </row>
    <row r="144" spans="1:18" s="42" customFormat="1">
      <c r="A144" s="340" t="s">
        <v>1177</v>
      </c>
      <c r="B144" s="48">
        <v>44368</v>
      </c>
      <c r="C144" s="48">
        <v>44365</v>
      </c>
      <c r="D144" s="49">
        <v>7529</v>
      </c>
      <c r="E144" s="40" t="s">
        <v>2</v>
      </c>
      <c r="F144" s="49">
        <v>1007</v>
      </c>
      <c r="G144" s="36" t="s">
        <v>135</v>
      </c>
      <c r="H144" s="47">
        <v>30</v>
      </c>
      <c r="I144" s="45" t="s">
        <v>6</v>
      </c>
      <c r="J144" s="36" t="s">
        <v>97</v>
      </c>
      <c r="K144" s="50"/>
      <c r="L144" s="459">
        <v>615</v>
      </c>
      <c r="M144" s="80"/>
      <c r="N144" s="80"/>
      <c r="O144" s="80"/>
      <c r="P144" s="80"/>
      <c r="Q144" s="80"/>
      <c r="R144" s="80"/>
    </row>
    <row r="145" spans="1:18" s="42" customFormat="1">
      <c r="A145" s="340" t="s">
        <v>141</v>
      </c>
      <c r="B145" s="48">
        <v>44368</v>
      </c>
      <c r="C145" s="48">
        <v>44365</v>
      </c>
      <c r="D145" s="49">
        <v>7533</v>
      </c>
      <c r="E145" s="40" t="s">
        <v>114</v>
      </c>
      <c r="F145" s="49">
        <v>2600</v>
      </c>
      <c r="G145" s="36" t="s">
        <v>200</v>
      </c>
      <c r="H145" s="47">
        <v>28</v>
      </c>
      <c r="I145" s="45" t="s">
        <v>6</v>
      </c>
      <c r="J145" s="36" t="s">
        <v>97</v>
      </c>
      <c r="K145" s="50"/>
      <c r="L145" s="459">
        <v>240</v>
      </c>
      <c r="M145" s="80"/>
      <c r="N145" s="80"/>
      <c r="O145" s="80"/>
      <c r="P145" s="80"/>
      <c r="Q145" s="80"/>
      <c r="R145" s="80"/>
    </row>
    <row r="146" spans="1:18" s="42" customFormat="1">
      <c r="A146" s="340" t="s">
        <v>109</v>
      </c>
      <c r="B146" s="48">
        <v>44370</v>
      </c>
      <c r="C146" s="48">
        <v>44368</v>
      </c>
      <c r="D146" s="49">
        <v>7540</v>
      </c>
      <c r="E146" s="40" t="s">
        <v>7</v>
      </c>
      <c r="F146" s="49">
        <v>2724</v>
      </c>
      <c r="G146" s="36" t="s">
        <v>164</v>
      </c>
      <c r="H146" s="47">
        <v>50</v>
      </c>
      <c r="I146" s="45" t="s">
        <v>6</v>
      </c>
      <c r="J146" s="36" t="s">
        <v>97</v>
      </c>
      <c r="K146" s="50"/>
      <c r="L146" s="459"/>
      <c r="M146" s="80"/>
      <c r="N146" s="80"/>
      <c r="O146" s="80"/>
      <c r="P146" s="80"/>
      <c r="Q146" s="80"/>
      <c r="R146" s="80"/>
    </row>
    <row r="147" spans="1:18" s="42" customFormat="1">
      <c r="A147" s="340"/>
      <c r="B147" s="48"/>
      <c r="C147" s="48">
        <v>44368</v>
      </c>
      <c r="D147" s="49"/>
      <c r="E147" s="40" t="s">
        <v>2</v>
      </c>
      <c r="F147" s="49">
        <v>2762</v>
      </c>
      <c r="G147" s="36" t="s">
        <v>164</v>
      </c>
      <c r="H147" s="47">
        <v>80</v>
      </c>
      <c r="I147" s="45" t="s">
        <v>6</v>
      </c>
      <c r="J147" s="36" t="s">
        <v>97</v>
      </c>
      <c r="K147" s="50"/>
      <c r="L147" s="459">
        <v>511.5</v>
      </c>
      <c r="M147" s="80"/>
      <c r="N147" s="80"/>
      <c r="O147" s="80"/>
      <c r="P147" s="80"/>
      <c r="Q147" s="80"/>
      <c r="R147" s="80"/>
    </row>
    <row r="148" spans="1:18" s="42" customFormat="1">
      <c r="A148" s="340" t="s">
        <v>1463</v>
      </c>
      <c r="B148" s="48">
        <v>44376</v>
      </c>
      <c r="C148" s="48">
        <v>44369</v>
      </c>
      <c r="D148" s="49">
        <v>7541</v>
      </c>
      <c r="E148" s="40" t="s">
        <v>216</v>
      </c>
      <c r="F148" s="49">
        <v>3663</v>
      </c>
      <c r="G148" s="36" t="s">
        <v>47</v>
      </c>
      <c r="H148" s="47">
        <v>4</v>
      </c>
      <c r="I148" s="45" t="s">
        <v>6</v>
      </c>
      <c r="J148" s="36" t="s">
        <v>97</v>
      </c>
      <c r="K148" s="50"/>
      <c r="L148" s="459">
        <v>118.4</v>
      </c>
      <c r="M148" s="80"/>
      <c r="N148" s="80"/>
      <c r="O148" s="80"/>
      <c r="P148" s="80"/>
      <c r="Q148" s="80"/>
      <c r="R148" s="80"/>
    </row>
    <row r="149" spans="1:18" s="42" customFormat="1">
      <c r="A149" s="340"/>
      <c r="B149" s="48"/>
      <c r="C149" s="48"/>
      <c r="D149" s="49"/>
      <c r="E149" s="40" t="s">
        <v>216</v>
      </c>
      <c r="F149" s="49">
        <v>3662</v>
      </c>
      <c r="G149" s="36" t="s">
        <v>203</v>
      </c>
      <c r="H149" s="47">
        <v>12</v>
      </c>
      <c r="I149" s="45" t="s">
        <v>6</v>
      </c>
      <c r="J149" s="36" t="s">
        <v>97</v>
      </c>
      <c r="K149" s="50"/>
      <c r="L149" s="459">
        <v>62.4</v>
      </c>
      <c r="M149" s="80"/>
      <c r="N149" s="80"/>
      <c r="O149" s="80"/>
      <c r="P149" s="80"/>
      <c r="Q149" s="80"/>
      <c r="R149" s="80"/>
    </row>
    <row r="150" spans="1:18" s="42" customFormat="1">
      <c r="A150" s="340" t="s">
        <v>1468</v>
      </c>
      <c r="B150" s="48">
        <v>44370</v>
      </c>
      <c r="C150" s="48">
        <v>44369</v>
      </c>
      <c r="D150" s="49">
        <v>7551</v>
      </c>
      <c r="E150" s="40" t="s">
        <v>2</v>
      </c>
      <c r="F150" s="49">
        <v>753</v>
      </c>
      <c r="G150" s="36" t="s">
        <v>47</v>
      </c>
      <c r="H150" s="47">
        <v>20</v>
      </c>
      <c r="I150" s="45" t="s">
        <v>6</v>
      </c>
      <c r="J150" s="36" t="s">
        <v>97</v>
      </c>
      <c r="K150" s="50"/>
      <c r="L150" s="459">
        <v>621.79999999999995</v>
      </c>
      <c r="M150" s="80"/>
      <c r="N150" s="80"/>
      <c r="O150" s="80"/>
      <c r="P150" s="80"/>
      <c r="Q150" s="80"/>
      <c r="R150" s="80"/>
    </row>
    <row r="151" spans="1:18" s="42" customFormat="1">
      <c r="A151" s="340" t="s">
        <v>1496</v>
      </c>
      <c r="B151" s="48">
        <v>44370</v>
      </c>
      <c r="C151" s="48">
        <v>44369</v>
      </c>
      <c r="D151" s="49">
        <v>7548</v>
      </c>
      <c r="E151" s="40" t="s">
        <v>216</v>
      </c>
      <c r="F151" s="49">
        <v>3314</v>
      </c>
      <c r="G151" s="36" t="s">
        <v>5</v>
      </c>
      <c r="H151" s="47">
        <v>10</v>
      </c>
      <c r="I151" s="45" t="s">
        <v>6</v>
      </c>
      <c r="J151" s="36" t="s">
        <v>97</v>
      </c>
      <c r="K151" s="50"/>
      <c r="L151" s="459">
        <v>240</v>
      </c>
      <c r="M151" s="80"/>
      <c r="N151" s="80"/>
      <c r="O151" s="80"/>
      <c r="P151" s="80"/>
      <c r="Q151" s="80"/>
      <c r="R151" s="80"/>
    </row>
    <row r="152" spans="1:18" s="42" customFormat="1">
      <c r="A152" s="340" t="s">
        <v>201</v>
      </c>
      <c r="B152" s="48">
        <v>44377</v>
      </c>
      <c r="C152" s="48">
        <v>44369</v>
      </c>
      <c r="D152" s="49">
        <v>7553</v>
      </c>
      <c r="E152" s="40" t="s">
        <v>2</v>
      </c>
      <c r="F152" s="49">
        <v>1555</v>
      </c>
      <c r="G152" s="36" t="s">
        <v>22</v>
      </c>
      <c r="H152" s="47">
        <v>20</v>
      </c>
      <c r="I152" s="45" t="s">
        <v>6</v>
      </c>
      <c r="J152" s="36" t="s">
        <v>97</v>
      </c>
      <c r="K152" s="50"/>
      <c r="L152" s="459">
        <v>150</v>
      </c>
      <c r="M152" s="80"/>
      <c r="N152" s="80"/>
      <c r="O152" s="80"/>
      <c r="P152" s="80"/>
      <c r="Q152" s="80"/>
      <c r="R152" s="80"/>
    </row>
    <row r="153" spans="1:18" s="42" customFormat="1">
      <c r="A153" s="340" t="s">
        <v>1519</v>
      </c>
      <c r="B153" s="48">
        <v>44370</v>
      </c>
      <c r="C153" s="48">
        <v>44369</v>
      </c>
      <c r="D153" s="49">
        <v>7554</v>
      </c>
      <c r="E153" s="40" t="s">
        <v>2</v>
      </c>
      <c r="F153" s="49">
        <v>879</v>
      </c>
      <c r="G153" s="36" t="s">
        <v>17</v>
      </c>
      <c r="H153" s="47" t="s">
        <v>840</v>
      </c>
      <c r="I153" s="45" t="s">
        <v>6</v>
      </c>
      <c r="J153" s="36" t="s">
        <v>97</v>
      </c>
      <c r="K153" s="50"/>
      <c r="L153" s="459">
        <v>300.10000000000002</v>
      </c>
      <c r="M153" s="80"/>
      <c r="N153" s="80"/>
      <c r="O153" s="80"/>
      <c r="P153" s="80"/>
      <c r="Q153" s="80"/>
      <c r="R153" s="80"/>
    </row>
    <row r="154" spans="1:18" s="42" customFormat="1">
      <c r="A154" s="340" t="s">
        <v>174</v>
      </c>
      <c r="B154" s="48">
        <v>44371</v>
      </c>
      <c r="C154" s="48">
        <v>44369</v>
      </c>
      <c r="D154" s="49">
        <v>7558</v>
      </c>
      <c r="E154" s="40" t="s">
        <v>2</v>
      </c>
      <c r="F154" s="49">
        <v>869</v>
      </c>
      <c r="G154" s="36" t="s">
        <v>16</v>
      </c>
      <c r="H154" s="47">
        <v>30</v>
      </c>
      <c r="I154" s="45" t="s">
        <v>6</v>
      </c>
      <c r="J154" s="36" t="s">
        <v>97</v>
      </c>
      <c r="K154" s="50"/>
      <c r="L154" s="459">
        <v>172.5</v>
      </c>
      <c r="M154" s="80"/>
      <c r="N154" s="80"/>
      <c r="O154" s="80"/>
      <c r="P154" s="80"/>
      <c r="Q154" s="80"/>
      <c r="R154" s="80"/>
    </row>
    <row r="155" spans="1:18" s="42" customFormat="1">
      <c r="A155" s="340" t="s">
        <v>1007</v>
      </c>
      <c r="B155" s="48">
        <v>44371</v>
      </c>
      <c r="C155" s="48">
        <v>44369</v>
      </c>
      <c r="D155" s="49">
        <v>7565</v>
      </c>
      <c r="E155" s="40" t="s">
        <v>2</v>
      </c>
      <c r="F155" s="49">
        <v>3692</v>
      </c>
      <c r="G155" s="36" t="s">
        <v>75</v>
      </c>
      <c r="H155" s="47">
        <v>5</v>
      </c>
      <c r="I155" s="45" t="s">
        <v>6</v>
      </c>
      <c r="J155" s="36" t="s">
        <v>97</v>
      </c>
      <c r="K155" s="50"/>
      <c r="L155" s="459">
        <v>95</v>
      </c>
      <c r="M155" s="80"/>
      <c r="N155" s="80"/>
      <c r="O155" s="80"/>
      <c r="P155" s="80"/>
      <c r="Q155" s="80"/>
      <c r="R155" s="80"/>
    </row>
    <row r="156" spans="1:18" s="42" customFormat="1">
      <c r="A156" s="340" t="s">
        <v>522</v>
      </c>
      <c r="B156" s="48">
        <v>44371</v>
      </c>
      <c r="C156" s="48">
        <v>44369</v>
      </c>
      <c r="D156" s="49">
        <v>7556</v>
      </c>
      <c r="E156" s="40" t="s">
        <v>2</v>
      </c>
      <c r="F156" s="49">
        <v>2639</v>
      </c>
      <c r="G156" s="36" t="s">
        <v>142</v>
      </c>
      <c r="H156" s="47">
        <v>300</v>
      </c>
      <c r="I156" s="45" t="s">
        <v>6</v>
      </c>
      <c r="J156" s="36" t="s">
        <v>97</v>
      </c>
      <c r="K156" s="50"/>
      <c r="L156" s="459">
        <v>1140</v>
      </c>
      <c r="M156" s="80"/>
      <c r="N156" s="80"/>
      <c r="O156" s="80"/>
      <c r="P156" s="80"/>
      <c r="Q156" s="80"/>
      <c r="R156" s="80"/>
    </row>
    <row r="157" spans="1:18" s="42" customFormat="1">
      <c r="A157" s="340" t="s">
        <v>137</v>
      </c>
      <c r="B157" s="48">
        <v>44378</v>
      </c>
      <c r="C157" s="48">
        <v>44372</v>
      </c>
      <c r="D157" s="49">
        <v>7567</v>
      </c>
      <c r="E157" s="40" t="s">
        <v>153</v>
      </c>
      <c r="F157" s="49">
        <v>3363</v>
      </c>
      <c r="G157" s="36" t="s">
        <v>15</v>
      </c>
      <c r="H157" s="47">
        <v>75</v>
      </c>
      <c r="I157" s="45" t="s">
        <v>6</v>
      </c>
      <c r="J157" s="36" t="s">
        <v>97</v>
      </c>
      <c r="K157" s="50"/>
      <c r="L157" s="459">
        <v>360</v>
      </c>
      <c r="M157" s="80"/>
      <c r="N157" s="80"/>
      <c r="O157" s="80"/>
      <c r="P157" s="80"/>
      <c r="Q157" s="80"/>
      <c r="R157" s="80"/>
    </row>
    <row r="158" spans="1:18" s="42" customFormat="1">
      <c r="A158" s="340"/>
      <c r="B158" s="48"/>
      <c r="C158" s="48"/>
      <c r="D158" s="49"/>
      <c r="E158" s="40" t="s">
        <v>2</v>
      </c>
      <c r="F158" s="49">
        <v>3302</v>
      </c>
      <c r="G158" s="36" t="s">
        <v>15</v>
      </c>
      <c r="H158" s="47">
        <v>75</v>
      </c>
      <c r="I158" s="45" t="s">
        <v>6</v>
      </c>
      <c r="J158" s="36" t="s">
        <v>97</v>
      </c>
      <c r="K158" s="50"/>
      <c r="L158" s="459">
        <v>322.5</v>
      </c>
      <c r="M158" s="80"/>
      <c r="N158" s="80"/>
      <c r="O158" s="80"/>
      <c r="P158" s="80"/>
      <c r="Q158" s="80"/>
      <c r="R158" s="80"/>
    </row>
    <row r="159" spans="1:18" s="42" customFormat="1">
      <c r="A159" s="340"/>
      <c r="B159" s="48"/>
      <c r="C159" s="48"/>
      <c r="D159" s="49"/>
      <c r="E159" s="40" t="s">
        <v>2</v>
      </c>
      <c r="F159" s="49">
        <v>3303</v>
      </c>
      <c r="G159" s="36" t="s">
        <v>9</v>
      </c>
      <c r="H159" s="47" t="s">
        <v>997</v>
      </c>
      <c r="I159" s="45" t="s">
        <v>6</v>
      </c>
      <c r="J159" s="36" t="s">
        <v>97</v>
      </c>
      <c r="K159" s="50"/>
      <c r="L159" s="459">
        <v>281.25</v>
      </c>
      <c r="M159" s="80"/>
      <c r="N159" s="80"/>
      <c r="O159" s="80"/>
      <c r="P159" s="80"/>
      <c r="Q159" s="80"/>
      <c r="R159" s="80"/>
    </row>
    <row r="160" spans="1:18" s="42" customFormat="1">
      <c r="A160" s="340" t="s">
        <v>86</v>
      </c>
      <c r="B160" s="48">
        <v>44378</v>
      </c>
      <c r="C160" s="48">
        <v>24</v>
      </c>
      <c r="D160" s="49">
        <v>7566</v>
      </c>
      <c r="E160" s="40" t="s">
        <v>216</v>
      </c>
      <c r="F160" s="49">
        <v>2244</v>
      </c>
      <c r="G160" s="36" t="s">
        <v>17</v>
      </c>
      <c r="H160" s="47" t="s">
        <v>1155</v>
      </c>
      <c r="I160" s="45" t="s">
        <v>6</v>
      </c>
      <c r="J160" s="36" t="s">
        <v>97</v>
      </c>
      <c r="K160" s="50"/>
      <c r="L160" s="459">
        <v>390.6</v>
      </c>
      <c r="M160" s="80"/>
      <c r="N160" s="80"/>
      <c r="O160" s="80"/>
      <c r="P160" s="80"/>
      <c r="Q160" s="80"/>
      <c r="R160" s="80"/>
    </row>
    <row r="161" spans="1:18" s="42" customFormat="1">
      <c r="A161" s="340" t="s">
        <v>472</v>
      </c>
      <c r="B161" s="48">
        <v>44371</v>
      </c>
      <c r="C161" s="48">
        <v>44370</v>
      </c>
      <c r="D161" s="49">
        <v>7568</v>
      </c>
      <c r="E161" s="40" t="s">
        <v>7</v>
      </c>
      <c r="F161" s="49">
        <v>2807</v>
      </c>
      <c r="G161" s="36" t="s">
        <v>79</v>
      </c>
      <c r="H161" s="47" t="s">
        <v>882</v>
      </c>
      <c r="I161" s="45" t="s">
        <v>6</v>
      </c>
      <c r="J161" s="36" t="s">
        <v>97</v>
      </c>
      <c r="K161" s="50" t="s">
        <v>36</v>
      </c>
      <c r="L161" s="459">
        <v>252.5</v>
      </c>
      <c r="M161" s="80"/>
      <c r="N161" s="80"/>
      <c r="O161" s="80"/>
      <c r="P161" s="80"/>
      <c r="Q161" s="80"/>
      <c r="R161" s="80"/>
    </row>
    <row r="162" spans="1:18" s="42" customFormat="1">
      <c r="A162" s="340"/>
      <c r="B162" s="48"/>
      <c r="C162" s="48"/>
      <c r="D162" s="49"/>
      <c r="E162" s="40" t="s">
        <v>2</v>
      </c>
      <c r="F162" s="49">
        <v>2039</v>
      </c>
      <c r="G162" s="36" t="s">
        <v>29</v>
      </c>
      <c r="H162" s="47">
        <v>39</v>
      </c>
      <c r="I162" s="45" t="s">
        <v>6</v>
      </c>
      <c r="J162" s="36" t="s">
        <v>97</v>
      </c>
      <c r="K162" s="50"/>
      <c r="L162" s="459">
        <v>666.9</v>
      </c>
      <c r="M162" s="80"/>
      <c r="N162" s="80"/>
      <c r="O162" s="80"/>
      <c r="P162" s="80"/>
      <c r="Q162" s="80"/>
      <c r="R162" s="80"/>
    </row>
    <row r="163" spans="1:18" s="42" customFormat="1">
      <c r="A163" s="340" t="s">
        <v>201</v>
      </c>
      <c r="B163" s="48">
        <v>44371</v>
      </c>
      <c r="C163" s="48">
        <v>44370</v>
      </c>
      <c r="D163" s="49">
        <v>7571</v>
      </c>
      <c r="E163" s="40" t="s">
        <v>2</v>
      </c>
      <c r="F163" s="49">
        <v>869</v>
      </c>
      <c r="G163" s="36" t="s">
        <v>16</v>
      </c>
      <c r="H163" s="47">
        <v>100</v>
      </c>
      <c r="I163" s="45" t="s">
        <v>6</v>
      </c>
      <c r="J163" s="36" t="s">
        <v>97</v>
      </c>
      <c r="K163" s="50"/>
      <c r="L163" s="459">
        <v>750</v>
      </c>
      <c r="M163" s="80"/>
      <c r="N163" s="80"/>
      <c r="O163" s="80"/>
      <c r="P163" s="80"/>
      <c r="Q163" s="80"/>
      <c r="R163" s="80"/>
    </row>
    <row r="164" spans="1:18" s="42" customFormat="1">
      <c r="A164" s="340" t="s">
        <v>124</v>
      </c>
      <c r="B164" s="48">
        <v>44372</v>
      </c>
      <c r="C164" s="48">
        <v>44371</v>
      </c>
      <c r="D164" s="49">
        <v>7573</v>
      </c>
      <c r="E164" s="40" t="s">
        <v>2</v>
      </c>
      <c r="F164" s="49">
        <v>885</v>
      </c>
      <c r="G164" s="36" t="s">
        <v>32</v>
      </c>
      <c r="H164" s="47" t="s">
        <v>944</v>
      </c>
      <c r="I164" s="45" t="s">
        <v>6</v>
      </c>
      <c r="J164" s="36" t="s">
        <v>97</v>
      </c>
      <c r="K164" s="50"/>
      <c r="L164" s="459">
        <v>458</v>
      </c>
      <c r="M164" s="80"/>
      <c r="N164" s="80"/>
      <c r="O164" s="80"/>
      <c r="P164" s="80"/>
      <c r="Q164" s="80"/>
      <c r="R164" s="80"/>
    </row>
    <row r="165" spans="1:18" s="42" customFormat="1">
      <c r="A165" s="340" t="s">
        <v>393</v>
      </c>
      <c r="B165" s="48">
        <v>44372</v>
      </c>
      <c r="C165" s="48">
        <v>44370</v>
      </c>
      <c r="D165" s="49">
        <v>7581</v>
      </c>
      <c r="E165" s="40" t="s">
        <v>2</v>
      </c>
      <c r="F165" s="49">
        <v>838</v>
      </c>
      <c r="G165" s="36" t="s">
        <v>5</v>
      </c>
      <c r="H165" s="47">
        <v>5</v>
      </c>
      <c r="I165" s="45" t="s">
        <v>6</v>
      </c>
      <c r="J165" s="36" t="s">
        <v>97</v>
      </c>
      <c r="K165" s="50"/>
      <c r="L165" s="459">
        <v>145</v>
      </c>
      <c r="M165" s="80"/>
      <c r="N165" s="80"/>
      <c r="O165" s="80"/>
      <c r="P165" s="80"/>
      <c r="Q165" s="80"/>
      <c r="R165" s="80"/>
    </row>
    <row r="166" spans="1:18" s="42" customFormat="1">
      <c r="A166" s="340" t="s">
        <v>383</v>
      </c>
      <c r="B166" s="48">
        <v>44370</v>
      </c>
      <c r="C166" s="48">
        <v>44370</v>
      </c>
      <c r="D166" s="49">
        <v>7580</v>
      </c>
      <c r="E166" s="40" t="s">
        <v>7</v>
      </c>
      <c r="F166" s="49">
        <v>2050</v>
      </c>
      <c r="G166" s="36" t="s">
        <v>21</v>
      </c>
      <c r="H166" s="47">
        <v>20</v>
      </c>
      <c r="I166" s="45" t="s">
        <v>6</v>
      </c>
      <c r="J166" s="36" t="s">
        <v>97</v>
      </c>
      <c r="K166" s="50"/>
      <c r="L166" s="459">
        <v>1640</v>
      </c>
      <c r="M166" s="80"/>
      <c r="N166" s="80"/>
      <c r="O166" s="80"/>
      <c r="P166" s="80"/>
      <c r="Q166" s="80"/>
      <c r="R166" s="80"/>
    </row>
    <row r="167" spans="1:18" s="42" customFormat="1">
      <c r="A167" s="340" t="s">
        <v>109</v>
      </c>
      <c r="B167" s="48">
        <v>44372</v>
      </c>
      <c r="C167" s="48">
        <v>44371</v>
      </c>
      <c r="D167" s="49">
        <v>7585</v>
      </c>
      <c r="E167" s="40" t="s">
        <v>2</v>
      </c>
      <c r="F167" s="49">
        <v>1614</v>
      </c>
      <c r="G167" s="36" t="s">
        <v>52</v>
      </c>
      <c r="H167" s="47">
        <v>20</v>
      </c>
      <c r="I167" s="45" t="s">
        <v>6</v>
      </c>
      <c r="J167" s="36" t="s">
        <v>97</v>
      </c>
      <c r="K167" s="50"/>
      <c r="L167" s="459"/>
      <c r="M167" s="80"/>
      <c r="N167" s="80"/>
      <c r="O167" s="80"/>
      <c r="P167" s="80"/>
      <c r="Q167" s="80"/>
      <c r="R167" s="80"/>
    </row>
    <row r="168" spans="1:18" s="44" customFormat="1">
      <c r="A168" s="340"/>
      <c r="B168" s="48"/>
      <c r="C168" s="48"/>
      <c r="D168" s="49"/>
      <c r="E168" s="40" t="s">
        <v>2</v>
      </c>
      <c r="F168" s="49">
        <v>753</v>
      </c>
      <c r="G168" s="36" t="s">
        <v>47</v>
      </c>
      <c r="H168" s="47">
        <v>4</v>
      </c>
      <c r="I168" s="45" t="s">
        <v>6</v>
      </c>
      <c r="J168" s="36" t="s">
        <v>97</v>
      </c>
      <c r="K168" s="50"/>
      <c r="L168" s="459">
        <v>301.60000000000002</v>
      </c>
      <c r="M168" s="246"/>
      <c r="N168" s="246"/>
      <c r="O168" s="246"/>
      <c r="P168" s="246"/>
      <c r="Q168" s="246"/>
      <c r="R168" s="246"/>
    </row>
    <row r="169" spans="1:18" s="44" customFormat="1">
      <c r="A169" s="340" t="s">
        <v>1529</v>
      </c>
      <c r="B169" s="48">
        <v>44375</v>
      </c>
      <c r="C169" s="48">
        <v>44374</v>
      </c>
      <c r="D169" s="49">
        <v>7587</v>
      </c>
      <c r="E169" s="40" t="s">
        <v>2</v>
      </c>
      <c r="F169" s="49">
        <v>2498</v>
      </c>
      <c r="G169" s="36" t="s">
        <v>31</v>
      </c>
      <c r="H169" s="47" t="s">
        <v>899</v>
      </c>
      <c r="I169" s="45" t="s">
        <v>6</v>
      </c>
      <c r="J169" s="36" t="s">
        <v>97</v>
      </c>
      <c r="K169" s="50"/>
      <c r="L169" s="459">
        <v>200</v>
      </c>
      <c r="M169" s="246"/>
      <c r="N169" s="246"/>
      <c r="O169" s="246"/>
      <c r="P169" s="246"/>
      <c r="Q169" s="246"/>
      <c r="R169" s="246"/>
    </row>
    <row r="170" spans="1:18" s="44" customFormat="1">
      <c r="A170" s="340" t="s">
        <v>854</v>
      </c>
      <c r="B170" s="48">
        <v>44375</v>
      </c>
      <c r="C170" s="48">
        <v>44370</v>
      </c>
      <c r="D170" s="49">
        <v>7589</v>
      </c>
      <c r="E170" s="40" t="s">
        <v>2</v>
      </c>
      <c r="F170" s="49">
        <v>838</v>
      </c>
      <c r="G170" s="36" t="s">
        <v>5</v>
      </c>
      <c r="H170" s="47">
        <v>3</v>
      </c>
      <c r="I170" s="45" t="s">
        <v>6</v>
      </c>
      <c r="J170" s="36" t="s">
        <v>97</v>
      </c>
      <c r="K170" s="50"/>
      <c r="L170" s="459">
        <v>84</v>
      </c>
      <c r="M170" s="246"/>
      <c r="N170" s="246"/>
      <c r="O170" s="246"/>
      <c r="P170" s="246"/>
      <c r="Q170" s="246"/>
      <c r="R170" s="246"/>
    </row>
    <row r="171" spans="1:18" s="44" customFormat="1">
      <c r="A171" s="340" t="s">
        <v>1007</v>
      </c>
      <c r="B171" s="48">
        <v>44371</v>
      </c>
      <c r="C171" s="48">
        <v>44370</v>
      </c>
      <c r="D171" s="49">
        <v>7565</v>
      </c>
      <c r="E171" s="40" t="s">
        <v>7</v>
      </c>
      <c r="F171" s="49">
        <v>3709</v>
      </c>
      <c r="G171" s="36" t="s">
        <v>75</v>
      </c>
      <c r="H171" s="47">
        <v>5</v>
      </c>
      <c r="I171" s="45" t="s">
        <v>6</v>
      </c>
      <c r="J171" s="36" t="s">
        <v>97</v>
      </c>
      <c r="K171" s="50"/>
      <c r="L171" s="459">
        <v>95</v>
      </c>
      <c r="M171" s="246"/>
      <c r="N171" s="246"/>
      <c r="O171" s="246"/>
      <c r="P171" s="246"/>
      <c r="Q171" s="246"/>
      <c r="R171" s="246"/>
    </row>
    <row r="172" spans="1:18" s="44" customFormat="1">
      <c r="A172" s="340" t="s">
        <v>124</v>
      </c>
      <c r="B172" s="48">
        <v>44375</v>
      </c>
      <c r="C172" s="48">
        <v>44372</v>
      </c>
      <c r="D172" s="49">
        <v>7590</v>
      </c>
      <c r="E172" s="40" t="s">
        <v>2</v>
      </c>
      <c r="F172" s="49">
        <v>2761</v>
      </c>
      <c r="G172" s="36" t="s">
        <v>63</v>
      </c>
      <c r="H172" s="47" t="s">
        <v>840</v>
      </c>
      <c r="I172" s="45" t="s">
        <v>6</v>
      </c>
      <c r="J172" s="36" t="s">
        <v>97</v>
      </c>
      <c r="K172" s="50"/>
      <c r="L172" s="459">
        <v>456.75</v>
      </c>
      <c r="M172" s="246"/>
      <c r="N172" s="246"/>
      <c r="O172" s="246"/>
      <c r="P172" s="246"/>
      <c r="Q172" s="246"/>
      <c r="R172" s="246"/>
    </row>
    <row r="173" spans="1:18" s="44" customFormat="1">
      <c r="A173" s="340" t="s">
        <v>141</v>
      </c>
      <c r="B173" s="48">
        <v>44375</v>
      </c>
      <c r="C173" s="48">
        <v>44372</v>
      </c>
      <c r="D173" s="49">
        <v>7595</v>
      </c>
      <c r="E173" s="40" t="s">
        <v>2</v>
      </c>
      <c r="F173" s="49">
        <v>1397</v>
      </c>
      <c r="G173" s="36" t="s">
        <v>22</v>
      </c>
      <c r="H173" s="47">
        <v>50</v>
      </c>
      <c r="I173" s="45" t="s">
        <v>6</v>
      </c>
      <c r="J173" s="36" t="s">
        <v>97</v>
      </c>
      <c r="K173" s="50"/>
      <c r="L173" s="459">
        <v>450</v>
      </c>
      <c r="M173" s="246"/>
      <c r="N173" s="246"/>
      <c r="O173" s="246"/>
      <c r="P173" s="246"/>
      <c r="Q173" s="246"/>
      <c r="R173" s="246"/>
    </row>
    <row r="174" spans="1:18" s="44" customFormat="1">
      <c r="A174" s="340" t="s">
        <v>1362</v>
      </c>
      <c r="B174" s="48">
        <v>44391</v>
      </c>
      <c r="C174" s="48">
        <v>44376</v>
      </c>
      <c r="D174" s="49">
        <v>7606</v>
      </c>
      <c r="E174" s="40" t="s">
        <v>216</v>
      </c>
      <c r="F174" s="49">
        <v>3624</v>
      </c>
      <c r="G174" s="36" t="s">
        <v>63</v>
      </c>
      <c r="H174" s="47">
        <v>30</v>
      </c>
      <c r="I174" s="45" t="s">
        <v>6</v>
      </c>
      <c r="J174" s="36" t="s">
        <v>97</v>
      </c>
      <c r="K174" s="50" t="s">
        <v>1454</v>
      </c>
      <c r="L174" s="459">
        <v>174</v>
      </c>
      <c r="M174" s="246"/>
      <c r="N174" s="246"/>
      <c r="O174" s="246"/>
      <c r="P174" s="246"/>
      <c r="Q174" s="246"/>
      <c r="R174" s="246"/>
    </row>
    <row r="175" spans="1:18" s="44" customFormat="1">
      <c r="A175" s="340" t="s">
        <v>675</v>
      </c>
      <c r="B175" s="48">
        <v>44375</v>
      </c>
      <c r="C175" s="48">
        <v>44372</v>
      </c>
      <c r="D175" s="49">
        <v>7608</v>
      </c>
      <c r="E175" s="40" t="s">
        <v>2</v>
      </c>
      <c r="F175" s="49">
        <v>885</v>
      </c>
      <c r="G175" s="36" t="s">
        <v>32</v>
      </c>
      <c r="H175" s="47" t="s">
        <v>944</v>
      </c>
      <c r="I175" s="45" t="s">
        <v>6</v>
      </c>
      <c r="J175" s="36" t="s">
        <v>97</v>
      </c>
      <c r="K175" s="50"/>
      <c r="L175" s="459">
        <v>510</v>
      </c>
      <c r="M175" s="246"/>
      <c r="N175" s="246"/>
      <c r="O175" s="246"/>
      <c r="P175" s="246"/>
      <c r="Q175" s="246"/>
      <c r="R175" s="246"/>
    </row>
    <row r="176" spans="1:18" s="44" customFormat="1">
      <c r="A176" s="340" t="s">
        <v>740</v>
      </c>
      <c r="B176" s="48">
        <v>44376</v>
      </c>
      <c r="C176" s="48">
        <v>44372</v>
      </c>
      <c r="D176" s="49">
        <v>7613</v>
      </c>
      <c r="E176" s="40" t="s">
        <v>2</v>
      </c>
      <c r="F176" s="49">
        <v>1862</v>
      </c>
      <c r="G176" s="36" t="s">
        <v>20</v>
      </c>
      <c r="H176" s="47">
        <v>10</v>
      </c>
      <c r="I176" s="45" t="s">
        <v>6</v>
      </c>
      <c r="J176" s="36" t="s">
        <v>97</v>
      </c>
      <c r="K176" s="50"/>
      <c r="L176" s="459">
        <v>240</v>
      </c>
      <c r="M176" s="246"/>
      <c r="N176" s="246"/>
      <c r="O176" s="246"/>
      <c r="P176" s="246"/>
      <c r="Q176" s="246"/>
      <c r="R176" s="246"/>
    </row>
    <row r="177" spans="1:18" s="44" customFormat="1">
      <c r="A177" s="340" t="s">
        <v>1541</v>
      </c>
      <c r="B177" s="48">
        <v>44377</v>
      </c>
      <c r="C177" s="48">
        <v>44374</v>
      </c>
      <c r="D177" s="49">
        <v>7618</v>
      </c>
      <c r="E177" s="40" t="s">
        <v>216</v>
      </c>
      <c r="F177" s="49">
        <v>2590</v>
      </c>
      <c r="G177" s="36" t="s">
        <v>5</v>
      </c>
      <c r="H177" s="47">
        <v>6</v>
      </c>
      <c r="I177" s="45" t="s">
        <v>6</v>
      </c>
      <c r="J177" s="36" t="s">
        <v>97</v>
      </c>
      <c r="K177" s="50" t="s">
        <v>1543</v>
      </c>
      <c r="L177" s="459">
        <v>210</v>
      </c>
      <c r="M177" s="246"/>
      <c r="N177" s="246"/>
      <c r="O177" s="246"/>
      <c r="P177" s="246"/>
      <c r="Q177" s="246"/>
      <c r="R177" s="246"/>
    </row>
    <row r="178" spans="1:18" s="44" customFormat="1">
      <c r="A178" s="340" t="s">
        <v>779</v>
      </c>
      <c r="B178" s="48">
        <v>44376</v>
      </c>
      <c r="C178" s="48">
        <v>44375</v>
      </c>
      <c r="D178" s="49">
        <v>7619</v>
      </c>
      <c r="E178" s="40" t="s">
        <v>2</v>
      </c>
      <c r="F178" s="49">
        <v>753</v>
      </c>
      <c r="G178" s="36" t="s">
        <v>47</v>
      </c>
      <c r="H178" s="47">
        <v>20</v>
      </c>
      <c r="I178" s="45" t="s">
        <v>6</v>
      </c>
      <c r="J178" s="36" t="s">
        <v>97</v>
      </c>
      <c r="K178" s="50"/>
      <c r="L178" s="459">
        <v>580</v>
      </c>
      <c r="M178" s="246"/>
      <c r="N178" s="246"/>
      <c r="O178" s="246"/>
      <c r="P178" s="246"/>
      <c r="Q178" s="246"/>
      <c r="R178" s="246"/>
    </row>
    <row r="179" spans="1:18" s="44" customFormat="1">
      <c r="A179" s="340" t="s">
        <v>109</v>
      </c>
      <c r="B179" s="48">
        <v>44376</v>
      </c>
      <c r="C179" s="48">
        <v>44375</v>
      </c>
      <c r="D179" s="49">
        <v>7620</v>
      </c>
      <c r="E179" s="40" t="s">
        <v>2</v>
      </c>
      <c r="F179" s="49">
        <v>869</v>
      </c>
      <c r="G179" s="36" t="s">
        <v>16</v>
      </c>
      <c r="H179" s="47">
        <v>200</v>
      </c>
      <c r="I179" s="45" t="s">
        <v>6</v>
      </c>
      <c r="J179" s="36" t="s">
        <v>97</v>
      </c>
      <c r="K179" s="50"/>
      <c r="L179" s="459">
        <v>860</v>
      </c>
      <c r="M179" s="246"/>
      <c r="N179" s="246"/>
      <c r="O179" s="246"/>
      <c r="P179" s="246"/>
      <c r="Q179" s="246"/>
      <c r="R179" s="246"/>
    </row>
    <row r="180" spans="1:18" s="44" customFormat="1">
      <c r="A180" s="340" t="s">
        <v>1135</v>
      </c>
      <c r="B180" s="48">
        <v>44376</v>
      </c>
      <c r="C180" s="48">
        <v>44376</v>
      </c>
      <c r="D180" s="49">
        <v>7624</v>
      </c>
      <c r="E180" s="40" t="s">
        <v>2</v>
      </c>
      <c r="F180" s="49">
        <v>753</v>
      </c>
      <c r="G180" s="36" t="s">
        <v>47</v>
      </c>
      <c r="H180" s="47">
        <v>20</v>
      </c>
      <c r="I180" s="45" t="s">
        <v>6</v>
      </c>
      <c r="J180" s="36" t="s">
        <v>97</v>
      </c>
      <c r="K180" s="50"/>
      <c r="L180" s="459">
        <v>612</v>
      </c>
      <c r="M180" s="246"/>
      <c r="N180" s="246"/>
      <c r="O180" s="246"/>
      <c r="P180" s="246"/>
      <c r="Q180" s="246"/>
      <c r="R180" s="246"/>
    </row>
    <row r="181" spans="1:18" s="44" customFormat="1">
      <c r="A181" s="340" t="s">
        <v>918</v>
      </c>
      <c r="B181" s="48">
        <v>44376</v>
      </c>
      <c r="C181" s="48">
        <v>44376</v>
      </c>
      <c r="D181" s="49">
        <v>7625</v>
      </c>
      <c r="E181" s="40" t="s">
        <v>2</v>
      </c>
      <c r="F181" s="49">
        <v>1126</v>
      </c>
      <c r="G181" s="36" t="s">
        <v>57</v>
      </c>
      <c r="H181" s="47">
        <v>8</v>
      </c>
      <c r="I181" s="45" t="s">
        <v>6</v>
      </c>
      <c r="J181" s="36" t="s">
        <v>97</v>
      </c>
      <c r="K181" s="50"/>
      <c r="L181" s="459">
        <v>520</v>
      </c>
      <c r="M181" s="246"/>
      <c r="N181" s="246"/>
      <c r="O181" s="246"/>
      <c r="P181" s="246"/>
      <c r="Q181" s="246"/>
      <c r="R181" s="246"/>
    </row>
    <row r="182" spans="1:18" s="44" customFormat="1">
      <c r="A182" s="340" t="s">
        <v>1174</v>
      </c>
      <c r="B182" s="48">
        <v>44377</v>
      </c>
      <c r="C182" s="48">
        <v>44376</v>
      </c>
      <c r="D182" s="49">
        <v>7627</v>
      </c>
      <c r="E182" s="40" t="s">
        <v>2</v>
      </c>
      <c r="F182" s="49">
        <v>879</v>
      </c>
      <c r="G182" s="36" t="s">
        <v>17</v>
      </c>
      <c r="H182" s="47" t="s">
        <v>944</v>
      </c>
      <c r="I182" s="45" t="s">
        <v>6</v>
      </c>
      <c r="J182" s="36" t="s">
        <v>97</v>
      </c>
      <c r="K182" s="50"/>
      <c r="L182" s="459">
        <v>840</v>
      </c>
      <c r="M182" s="246"/>
      <c r="N182" s="246"/>
      <c r="O182" s="246"/>
      <c r="P182" s="246"/>
      <c r="Q182" s="246"/>
      <c r="R182" s="246"/>
    </row>
    <row r="183" spans="1:18" s="44" customFormat="1">
      <c r="A183" s="340" t="s">
        <v>1094</v>
      </c>
      <c r="B183" s="48">
        <v>44377</v>
      </c>
      <c r="C183" s="48">
        <v>44378</v>
      </c>
      <c r="D183" s="49">
        <v>7632</v>
      </c>
      <c r="E183" s="40" t="s">
        <v>2</v>
      </c>
      <c r="F183" s="49">
        <v>788</v>
      </c>
      <c r="G183" s="36" t="s">
        <v>63</v>
      </c>
      <c r="H183" s="47" t="s">
        <v>1545</v>
      </c>
      <c r="I183" s="45" t="s">
        <v>6</v>
      </c>
      <c r="J183" s="36" t="s">
        <v>97</v>
      </c>
      <c r="K183" s="50"/>
      <c r="L183" s="459">
        <v>14</v>
      </c>
      <c r="M183" s="246"/>
      <c r="N183" s="246"/>
      <c r="O183" s="246"/>
      <c r="P183" s="246"/>
      <c r="Q183" s="246"/>
      <c r="R183" s="246"/>
    </row>
    <row r="184" spans="1:18" s="44" customFormat="1">
      <c r="A184" s="340" t="s">
        <v>274</v>
      </c>
      <c r="B184" s="48">
        <v>44377</v>
      </c>
      <c r="C184" s="48">
        <v>44376</v>
      </c>
      <c r="D184" s="49">
        <v>7639</v>
      </c>
      <c r="E184" s="40" t="s">
        <v>7</v>
      </c>
      <c r="F184" s="49">
        <v>1483</v>
      </c>
      <c r="G184" s="36" t="s">
        <v>5</v>
      </c>
      <c r="H184" s="47">
        <v>15</v>
      </c>
      <c r="I184" s="45" t="s">
        <v>6</v>
      </c>
      <c r="J184" s="36" t="s">
        <v>97</v>
      </c>
      <c r="K184" s="50"/>
      <c r="L184" s="459">
        <v>864.5</v>
      </c>
      <c r="M184" s="246"/>
      <c r="N184" s="246"/>
      <c r="O184" s="246"/>
      <c r="P184" s="246"/>
      <c r="Q184" s="246"/>
      <c r="R184" s="246"/>
    </row>
    <row r="185" spans="1:18" s="44" customFormat="1">
      <c r="A185" s="340" t="s">
        <v>109</v>
      </c>
      <c r="B185" s="48">
        <v>44377</v>
      </c>
      <c r="C185" s="48">
        <v>44376</v>
      </c>
      <c r="D185" s="49">
        <v>7640</v>
      </c>
      <c r="E185" s="40" t="s">
        <v>2</v>
      </c>
      <c r="F185" s="49">
        <v>855</v>
      </c>
      <c r="G185" s="36" t="s">
        <v>38</v>
      </c>
      <c r="H185" s="47">
        <v>84</v>
      </c>
      <c r="I185" s="45" t="s">
        <v>6</v>
      </c>
      <c r="J185" s="36" t="s">
        <v>97</v>
      </c>
      <c r="K185" s="50"/>
      <c r="L185" s="459">
        <v>831.6</v>
      </c>
      <c r="M185" s="246"/>
      <c r="N185" s="246"/>
      <c r="O185" s="246"/>
      <c r="P185" s="246"/>
      <c r="Q185" s="246"/>
      <c r="R185" s="246"/>
    </row>
    <row r="186" spans="1:18" s="42" customFormat="1">
      <c r="A186" s="340" t="s">
        <v>370</v>
      </c>
      <c r="B186" s="48">
        <v>44377</v>
      </c>
      <c r="C186" s="48">
        <v>44376</v>
      </c>
      <c r="D186" s="49">
        <v>7646</v>
      </c>
      <c r="E186" s="40" t="s">
        <v>2</v>
      </c>
      <c r="F186" s="49">
        <v>1098</v>
      </c>
      <c r="G186" s="36" t="s">
        <v>3</v>
      </c>
      <c r="H186" s="47">
        <v>40</v>
      </c>
      <c r="I186" s="45" t="s">
        <v>6</v>
      </c>
      <c r="J186" s="36" t="s">
        <v>97</v>
      </c>
      <c r="K186" s="50"/>
      <c r="L186" s="459">
        <v>1400</v>
      </c>
      <c r="M186" s="80"/>
      <c r="N186" s="80"/>
      <c r="O186" s="80"/>
      <c r="P186" s="80"/>
      <c r="Q186" s="80"/>
      <c r="R186" s="80"/>
    </row>
    <row r="187" spans="1:18" s="42" customFormat="1">
      <c r="A187" s="340" t="s">
        <v>109</v>
      </c>
      <c r="B187" s="48">
        <v>44377</v>
      </c>
      <c r="C187" s="48">
        <v>44377</v>
      </c>
      <c r="D187" s="49">
        <v>7646</v>
      </c>
      <c r="E187" s="40" t="s">
        <v>2</v>
      </c>
      <c r="F187" s="49">
        <v>855</v>
      </c>
      <c r="G187" s="36" t="s">
        <v>38</v>
      </c>
      <c r="H187" s="47">
        <v>150</v>
      </c>
      <c r="I187" s="45" t="s">
        <v>6</v>
      </c>
      <c r="J187" s="36" t="s">
        <v>97</v>
      </c>
      <c r="K187" s="50"/>
      <c r="L187" s="459">
        <v>1485</v>
      </c>
      <c r="M187" s="80"/>
      <c r="N187" s="80"/>
      <c r="O187" s="80"/>
      <c r="P187" s="80"/>
      <c r="Q187" s="80"/>
      <c r="R187" s="80"/>
    </row>
    <row r="188" spans="1:18" s="42" customFormat="1">
      <c r="A188" s="340" t="s">
        <v>851</v>
      </c>
      <c r="B188" s="48">
        <v>44377</v>
      </c>
      <c r="C188" s="48">
        <v>44377</v>
      </c>
      <c r="D188" s="49">
        <v>7650</v>
      </c>
      <c r="E188" s="40" t="s">
        <v>2</v>
      </c>
      <c r="F188" s="49">
        <v>1545</v>
      </c>
      <c r="G188" s="36" t="s">
        <v>36</v>
      </c>
      <c r="H188" s="47">
        <v>4</v>
      </c>
      <c r="I188" s="45" t="s">
        <v>6</v>
      </c>
      <c r="J188" s="36" t="s">
        <v>97</v>
      </c>
      <c r="K188" s="50"/>
      <c r="L188" s="459">
        <v>157</v>
      </c>
      <c r="M188" s="80"/>
      <c r="N188" s="80"/>
      <c r="O188" s="80"/>
      <c r="P188" s="80"/>
      <c r="Q188" s="80"/>
      <c r="R188" s="80"/>
    </row>
    <row r="189" spans="1:18" s="42" customFormat="1">
      <c r="A189" s="340" t="s">
        <v>848</v>
      </c>
      <c r="B189" s="48">
        <v>44378</v>
      </c>
      <c r="C189" s="48">
        <v>44377</v>
      </c>
      <c r="D189" s="49">
        <v>7651</v>
      </c>
      <c r="E189" s="40" t="s">
        <v>7</v>
      </c>
      <c r="F189" s="49">
        <v>2172</v>
      </c>
      <c r="G189" s="36" t="s">
        <v>16</v>
      </c>
      <c r="H189" s="47">
        <v>25</v>
      </c>
      <c r="I189" s="45" t="s">
        <v>6</v>
      </c>
      <c r="J189" s="36" t="s">
        <v>97</v>
      </c>
      <c r="K189" s="50"/>
      <c r="L189" s="459">
        <v>362.5</v>
      </c>
      <c r="M189" s="80"/>
      <c r="N189" s="80"/>
      <c r="O189" s="80"/>
      <c r="P189" s="80"/>
      <c r="Q189" s="80"/>
      <c r="R189" s="80"/>
    </row>
    <row r="190" spans="1:18" s="44" customFormat="1">
      <c r="A190" s="338"/>
      <c r="B190" s="125"/>
      <c r="C190" s="125"/>
      <c r="D190" s="126"/>
      <c r="E190" s="124"/>
      <c r="F190" s="126"/>
      <c r="G190" s="51"/>
      <c r="H190" s="52"/>
      <c r="I190" s="233"/>
      <c r="J190" s="51"/>
      <c r="K190" s="526"/>
      <c r="L190" s="462"/>
      <c r="M190" s="246"/>
      <c r="N190" s="246"/>
      <c r="O190" s="246"/>
      <c r="P190" s="246"/>
      <c r="Q190" s="246"/>
      <c r="R190" s="246"/>
    </row>
    <row r="191" spans="1:18" s="6" customFormat="1" ht="15" customHeight="1">
      <c r="A191" s="2530">
        <f>SUM(L85:L184)</f>
        <v>34949.980000000003</v>
      </c>
      <c r="B191" s="2531"/>
      <c r="C191" s="2531"/>
      <c r="D191" s="2531"/>
      <c r="E191" s="2531"/>
      <c r="F191" s="2531"/>
      <c r="G191" s="2531"/>
      <c r="H191" s="2531"/>
      <c r="I191" s="2531"/>
      <c r="J191" s="2531"/>
      <c r="K191" s="2531"/>
      <c r="L191" s="2532"/>
    </row>
    <row r="192" spans="1:18" s="6" customFormat="1">
      <c r="A192" s="387"/>
      <c r="H192" s="823"/>
      <c r="I192" s="387"/>
      <c r="L192" s="587"/>
    </row>
    <row r="193" spans="1:12" s="6" customFormat="1">
      <c r="A193" s="387"/>
      <c r="H193" s="823"/>
      <c r="I193" s="387"/>
      <c r="L193" s="587"/>
    </row>
    <row r="194" spans="1:12" s="6" customFormat="1">
      <c r="A194" s="387"/>
      <c r="H194" s="823"/>
      <c r="I194" s="387"/>
      <c r="L194" s="587"/>
    </row>
    <row r="195" spans="1:12" s="6" customFormat="1">
      <c r="A195" s="387"/>
      <c r="H195" s="823"/>
      <c r="I195" s="387"/>
      <c r="L195" s="587"/>
    </row>
    <row r="196" spans="1:12" s="6" customFormat="1">
      <c r="A196" s="387"/>
      <c r="H196" s="823"/>
      <c r="I196" s="387"/>
      <c r="L196" s="587"/>
    </row>
    <row r="197" spans="1:12" s="6" customFormat="1">
      <c r="A197" s="387"/>
      <c r="H197" s="823"/>
      <c r="I197" s="387"/>
      <c r="L197" s="587"/>
    </row>
    <row r="198" spans="1:12" s="6" customFormat="1">
      <c r="A198" s="387"/>
      <c r="H198" s="823"/>
      <c r="I198" s="387"/>
      <c r="L198" s="587"/>
    </row>
    <row r="199" spans="1:12" s="6" customFormat="1">
      <c r="A199" s="387"/>
      <c r="H199" s="823"/>
      <c r="I199" s="387"/>
      <c r="L199" s="587"/>
    </row>
    <row r="200" spans="1:12" s="6" customFormat="1">
      <c r="A200" s="387"/>
      <c r="H200" s="823"/>
      <c r="I200" s="387"/>
      <c r="L200" s="587"/>
    </row>
    <row r="201" spans="1:12" s="6" customFormat="1">
      <c r="A201" s="387"/>
      <c r="H201" s="823"/>
      <c r="I201" s="387"/>
      <c r="L201" s="587"/>
    </row>
    <row r="202" spans="1:12" s="6" customFormat="1">
      <c r="A202" s="387"/>
      <c r="H202" s="823"/>
      <c r="I202" s="387"/>
      <c r="L202" s="587"/>
    </row>
    <row r="203" spans="1:12" s="6" customFormat="1">
      <c r="A203" s="387"/>
      <c r="H203" s="823"/>
      <c r="I203" s="387"/>
      <c r="L203" s="587"/>
    </row>
    <row r="204" spans="1:12" s="6" customFormat="1">
      <c r="A204" s="387"/>
      <c r="H204" s="823"/>
      <c r="I204" s="387"/>
      <c r="L204" s="587"/>
    </row>
    <row r="205" spans="1:12" s="6" customFormat="1">
      <c r="A205" s="387"/>
      <c r="H205" s="823"/>
      <c r="I205" s="387"/>
      <c r="L205" s="587"/>
    </row>
    <row r="206" spans="1:12" s="6" customFormat="1">
      <c r="A206" s="387"/>
      <c r="H206" s="823"/>
      <c r="I206" s="387"/>
      <c r="L206" s="587"/>
    </row>
  </sheetData>
  <mergeCells count="10">
    <mergeCell ref="A191:L191"/>
    <mergeCell ref="A2:L2"/>
    <mergeCell ref="A5:L5"/>
    <mergeCell ref="A12:L12"/>
    <mergeCell ref="A59:L59"/>
    <mergeCell ref="A83:L83"/>
    <mergeCell ref="A4:L4"/>
    <mergeCell ref="A11:L11"/>
    <mergeCell ref="A58:L58"/>
    <mergeCell ref="A82:L82"/>
  </mergeCells>
  <conditionalFormatting sqref="I84:I190 I60:I81 I10 I13:I57 I3 I1">
    <cfRule type="containsText" dxfId="49" priority="5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FFC000"/>
  </sheetPr>
  <dimension ref="A1:R203"/>
  <sheetViews>
    <sheetView workbookViewId="0"/>
  </sheetViews>
  <sheetFormatPr defaultRowHeight="15"/>
  <cols>
    <col min="1" max="1" width="16.5703125" style="37" bestFit="1" customWidth="1"/>
    <col min="2" max="2" width="9.42578125" bestFit="1" customWidth="1"/>
    <col min="3" max="3" width="9.85546875" bestFit="1" customWidth="1"/>
    <col min="4" max="4" width="5.42578125" bestFit="1" customWidth="1"/>
    <col min="5" max="5" width="12.57031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8.28515625" bestFit="1" customWidth="1"/>
    <col min="12" max="12" width="12.140625" style="528" bestFit="1" customWidth="1"/>
    <col min="13" max="13" width="16.85546875" style="6" bestFit="1" customWidth="1"/>
    <col min="14" max="14" width="6.140625" style="6" bestFit="1" customWidth="1"/>
    <col min="15" max="15" width="4.28515625" style="6" bestFit="1" customWidth="1"/>
    <col min="16" max="16" width="4.140625" style="6" bestFit="1" customWidth="1"/>
    <col min="17" max="18" width="6.7109375" style="6" bestFit="1" customWidth="1"/>
  </cols>
  <sheetData>
    <row r="1" spans="1:18">
      <c r="A1" s="27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18" s="15" customFormat="1">
      <c r="A2" s="2449" t="s">
        <v>351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</row>
    <row r="3" spans="1:18" s="123" customFormat="1">
      <c r="A3" s="654" t="s">
        <v>810</v>
      </c>
      <c r="B3" s="655">
        <v>44382</v>
      </c>
      <c r="C3" s="655">
        <v>44389</v>
      </c>
      <c r="D3" s="861">
        <v>7411</v>
      </c>
      <c r="E3" s="657" t="s">
        <v>254</v>
      </c>
      <c r="F3" s="656">
        <v>3349</v>
      </c>
      <c r="G3" s="658" t="s">
        <v>729</v>
      </c>
      <c r="H3" s="674">
        <v>4</v>
      </c>
      <c r="I3" s="659" t="s">
        <v>6</v>
      </c>
      <c r="J3" s="658" t="s">
        <v>486</v>
      </c>
      <c r="K3" s="177">
        <v>1665</v>
      </c>
      <c r="L3" s="660">
        <v>525</v>
      </c>
      <c r="M3" s="653"/>
      <c r="N3" s="653"/>
      <c r="O3" s="653"/>
      <c r="P3" s="653"/>
      <c r="Q3" s="653"/>
      <c r="R3" s="653"/>
    </row>
    <row r="4" spans="1:18" s="15" customFormat="1">
      <c r="A4" s="339"/>
      <c r="B4" s="132"/>
      <c r="C4" s="132"/>
      <c r="D4" s="547"/>
      <c r="E4" s="131"/>
      <c r="F4" s="133"/>
      <c r="G4" s="134"/>
      <c r="H4" s="135"/>
      <c r="I4" s="235"/>
      <c r="J4" s="134"/>
      <c r="K4" s="525"/>
      <c r="L4" s="454"/>
      <c r="M4" s="16"/>
      <c r="N4" s="16"/>
      <c r="O4" s="16"/>
      <c r="P4" s="16"/>
      <c r="Q4" s="16"/>
      <c r="R4" s="16"/>
    </row>
    <row r="5" spans="1:18" s="43" customFormat="1">
      <c r="A5" s="2530">
        <f>SUM(L3:L4)</f>
        <v>525</v>
      </c>
      <c r="B5" s="2531"/>
      <c r="C5" s="2531"/>
      <c r="D5" s="2531"/>
      <c r="E5" s="2531"/>
      <c r="F5" s="2531"/>
      <c r="G5" s="2531"/>
      <c r="H5" s="2531"/>
      <c r="I5" s="2531"/>
      <c r="J5" s="2531"/>
      <c r="K5" s="2531"/>
      <c r="L5" s="2532"/>
      <c r="M5" s="247"/>
      <c r="N5" s="247"/>
      <c r="O5" s="247"/>
      <c r="P5" s="247"/>
      <c r="Q5" s="247"/>
      <c r="R5" s="247"/>
    </row>
    <row r="6" spans="1:18" s="43" customFormat="1">
      <c r="A6" s="2449" t="s">
        <v>121</v>
      </c>
      <c r="B6" s="2450"/>
      <c r="C6" s="2450"/>
      <c r="D6" s="2450"/>
      <c r="E6" s="2450"/>
      <c r="F6" s="2450"/>
      <c r="G6" s="2450"/>
      <c r="H6" s="2450"/>
      <c r="I6" s="2450"/>
      <c r="J6" s="2450"/>
      <c r="K6" s="2450"/>
      <c r="L6" s="2451"/>
      <c r="M6" s="247"/>
      <c r="N6" s="247"/>
      <c r="O6" s="247"/>
      <c r="P6" s="247"/>
      <c r="Q6" s="247"/>
      <c r="R6" s="247"/>
    </row>
    <row r="7" spans="1:18" s="807" customFormat="1">
      <c r="A7" s="819" t="s">
        <v>486</v>
      </c>
      <c r="B7" s="819" t="s">
        <v>1551</v>
      </c>
      <c r="C7" s="819" t="s">
        <v>1566</v>
      </c>
      <c r="D7" s="819" t="s">
        <v>1482</v>
      </c>
      <c r="E7" s="819" t="s">
        <v>7</v>
      </c>
      <c r="F7" s="819" t="s">
        <v>1552</v>
      </c>
      <c r="G7" s="819" t="s">
        <v>118</v>
      </c>
      <c r="H7" s="819" t="s">
        <v>1553</v>
      </c>
      <c r="I7" s="35" t="s">
        <v>6</v>
      </c>
      <c r="J7" s="819" t="s">
        <v>486</v>
      </c>
      <c r="K7" s="820" t="s">
        <v>1552</v>
      </c>
      <c r="L7" s="821">
        <v>57.24</v>
      </c>
      <c r="M7" s="806"/>
      <c r="N7" s="806"/>
      <c r="O7" s="806"/>
      <c r="P7" s="806"/>
      <c r="Q7" s="806"/>
      <c r="R7" s="806"/>
    </row>
    <row r="8" spans="1:18" s="818" customFormat="1">
      <c r="A8" s="819" t="s">
        <v>486</v>
      </c>
      <c r="B8" s="819" t="s">
        <v>1601</v>
      </c>
      <c r="C8" s="819" t="s">
        <v>1601</v>
      </c>
      <c r="D8" s="819" t="s">
        <v>1552</v>
      </c>
      <c r="E8" s="819" t="s">
        <v>7</v>
      </c>
      <c r="F8" s="819" t="s">
        <v>1552</v>
      </c>
      <c r="G8" s="819" t="s">
        <v>118</v>
      </c>
      <c r="H8" s="819" t="s">
        <v>1602</v>
      </c>
      <c r="I8" s="35" t="s">
        <v>6</v>
      </c>
      <c r="J8" s="819" t="s">
        <v>486</v>
      </c>
      <c r="K8" s="820"/>
      <c r="L8" s="821">
        <v>46.8</v>
      </c>
      <c r="M8" s="817"/>
      <c r="N8" s="817"/>
      <c r="O8" s="817"/>
      <c r="P8" s="817"/>
      <c r="Q8" s="817"/>
      <c r="R8" s="817"/>
    </row>
    <row r="9" spans="1:18" s="818" customFormat="1">
      <c r="A9" s="805"/>
      <c r="B9" s="809"/>
      <c r="C9" s="809"/>
      <c r="D9" s="810"/>
      <c r="E9" s="811"/>
      <c r="F9" s="810"/>
      <c r="G9" s="812"/>
      <c r="H9" s="813"/>
      <c r="I9" s="814"/>
      <c r="J9" s="812"/>
      <c r="K9" s="815"/>
      <c r="L9" s="816"/>
      <c r="M9" s="817"/>
      <c r="N9" s="817"/>
      <c r="O9" s="817"/>
      <c r="P9" s="817"/>
      <c r="Q9" s="817"/>
      <c r="R9" s="817"/>
    </row>
    <row r="10" spans="1:18" s="41" customFormat="1">
      <c r="A10" s="2530">
        <f>SUM(L7:L9)</f>
        <v>104.03999999999999</v>
      </c>
      <c r="B10" s="2531"/>
      <c r="C10" s="2531"/>
      <c r="D10" s="2531"/>
      <c r="E10" s="2531"/>
      <c r="F10" s="2531"/>
      <c r="G10" s="2531"/>
      <c r="H10" s="2531"/>
      <c r="I10" s="2531"/>
      <c r="J10" s="2531"/>
      <c r="K10" s="2531"/>
      <c r="L10" s="2532"/>
      <c r="M10" s="249"/>
      <c r="N10" s="249"/>
      <c r="O10" s="249"/>
      <c r="P10" s="249"/>
      <c r="Q10" s="249"/>
      <c r="R10" s="249"/>
    </row>
    <row r="11" spans="1:18" s="41" customFormat="1" ht="18.75">
      <c r="A11" s="2460" t="s">
        <v>749</v>
      </c>
      <c r="B11" s="2450"/>
      <c r="C11" s="2450"/>
      <c r="D11" s="2450"/>
      <c r="E11" s="2450"/>
      <c r="F11" s="2450"/>
      <c r="G11" s="2450"/>
      <c r="H11" s="2450"/>
      <c r="I11" s="2450"/>
      <c r="J11" s="2450"/>
      <c r="K11" s="2450"/>
      <c r="L11" s="2451"/>
      <c r="M11" s="249"/>
      <c r="N11" s="249"/>
      <c r="O11" s="249"/>
      <c r="P11" s="249"/>
      <c r="Q11" s="249"/>
      <c r="R11" s="249"/>
    </row>
    <row r="12" spans="1:18" s="43" customFormat="1">
      <c r="A12" s="341" t="s">
        <v>1162</v>
      </c>
      <c r="B12" s="32">
        <v>44378</v>
      </c>
      <c r="C12" s="32">
        <v>44378</v>
      </c>
      <c r="D12" s="33">
        <v>7575</v>
      </c>
      <c r="E12" s="34" t="s">
        <v>7</v>
      </c>
      <c r="F12" s="33">
        <v>2743</v>
      </c>
      <c r="G12" s="19" t="s">
        <v>1525</v>
      </c>
      <c r="H12" s="20" t="s">
        <v>984</v>
      </c>
      <c r="I12" s="35" t="s">
        <v>6</v>
      </c>
      <c r="J12" s="19" t="s">
        <v>749</v>
      </c>
      <c r="K12" s="21"/>
      <c r="L12" s="464">
        <v>82.5</v>
      </c>
      <c r="M12" s="247"/>
      <c r="N12" s="247"/>
      <c r="O12" s="247"/>
      <c r="P12" s="247"/>
      <c r="Q12" s="247"/>
      <c r="R12" s="247"/>
    </row>
    <row r="13" spans="1:18" s="43" customFormat="1">
      <c r="A13" s="341" t="s">
        <v>592</v>
      </c>
      <c r="B13" s="32">
        <v>44383</v>
      </c>
      <c r="C13" s="32">
        <v>44379</v>
      </c>
      <c r="D13" s="33">
        <v>7614</v>
      </c>
      <c r="E13" s="34" t="s">
        <v>1542</v>
      </c>
      <c r="F13" s="33">
        <v>3711</v>
      </c>
      <c r="G13" s="19" t="s">
        <v>587</v>
      </c>
      <c r="H13" s="20">
        <v>5</v>
      </c>
      <c r="I13" s="35" t="s">
        <v>6</v>
      </c>
      <c r="J13" s="19" t="s">
        <v>749</v>
      </c>
      <c r="K13" s="21"/>
      <c r="L13" s="464">
        <v>280</v>
      </c>
      <c r="M13" s="247"/>
      <c r="N13" s="247"/>
      <c r="O13" s="247"/>
      <c r="P13" s="247"/>
      <c r="Q13" s="247"/>
      <c r="R13" s="247"/>
    </row>
    <row r="14" spans="1:18" s="43" customFormat="1">
      <c r="A14" s="341" t="s">
        <v>762</v>
      </c>
      <c r="B14" s="32">
        <v>44383</v>
      </c>
      <c r="C14" s="32">
        <v>44379</v>
      </c>
      <c r="D14" s="33">
        <v>7336</v>
      </c>
      <c r="E14" s="34" t="s">
        <v>428</v>
      </c>
      <c r="F14" s="33">
        <v>2482</v>
      </c>
      <c r="G14" s="19" t="s">
        <v>528</v>
      </c>
      <c r="H14" s="20">
        <v>10</v>
      </c>
      <c r="I14" s="35" t="s">
        <v>6</v>
      </c>
      <c r="J14" s="19" t="s">
        <v>749</v>
      </c>
      <c r="K14" s="21"/>
      <c r="L14" s="464">
        <v>132.9</v>
      </c>
      <c r="M14" s="247"/>
      <c r="N14" s="247"/>
      <c r="O14" s="247"/>
      <c r="P14" s="247"/>
      <c r="Q14" s="247"/>
      <c r="R14" s="247"/>
    </row>
    <row r="15" spans="1:18" s="43" customFormat="1">
      <c r="A15" s="341" t="s">
        <v>109</v>
      </c>
      <c r="B15" s="32">
        <v>44385</v>
      </c>
      <c r="C15" s="32">
        <v>44384</v>
      </c>
      <c r="D15" s="33">
        <v>7645</v>
      </c>
      <c r="E15" s="34" t="s">
        <v>44</v>
      </c>
      <c r="F15" s="33">
        <v>2780</v>
      </c>
      <c r="G15" s="19" t="s">
        <v>911</v>
      </c>
      <c r="H15" s="20">
        <v>49</v>
      </c>
      <c r="I15" s="35" t="s">
        <v>6</v>
      </c>
      <c r="J15" s="19" t="s">
        <v>749</v>
      </c>
      <c r="K15" s="21"/>
      <c r="L15" s="464">
        <v>2085</v>
      </c>
      <c r="M15" s="247"/>
      <c r="N15" s="247"/>
      <c r="O15" s="247"/>
      <c r="P15" s="247"/>
      <c r="Q15" s="247"/>
      <c r="R15" s="247"/>
    </row>
    <row r="16" spans="1:18" s="43" customFormat="1">
      <c r="A16" s="341"/>
      <c r="B16" s="32"/>
      <c r="C16" s="32"/>
      <c r="D16" s="33"/>
      <c r="E16" s="34"/>
      <c r="F16" s="33"/>
      <c r="G16" s="19"/>
      <c r="H16" s="20">
        <v>101</v>
      </c>
      <c r="I16" s="35" t="s">
        <v>6</v>
      </c>
      <c r="J16" s="19" t="s">
        <v>749</v>
      </c>
      <c r="K16" s="21"/>
      <c r="L16" s="464"/>
      <c r="M16" s="247"/>
      <c r="N16" s="247"/>
      <c r="O16" s="247"/>
      <c r="P16" s="247"/>
      <c r="Q16" s="247"/>
      <c r="R16" s="247"/>
    </row>
    <row r="17" spans="1:18" s="43" customFormat="1">
      <c r="A17" s="341" t="s">
        <v>801</v>
      </c>
      <c r="B17" s="32">
        <v>44386</v>
      </c>
      <c r="C17" s="32">
        <v>44405</v>
      </c>
      <c r="D17" s="33">
        <v>7653</v>
      </c>
      <c r="E17" s="34" t="s">
        <v>2</v>
      </c>
      <c r="F17" s="33">
        <v>1514</v>
      </c>
      <c r="G17" s="19" t="s">
        <v>430</v>
      </c>
      <c r="H17" s="20">
        <v>9</v>
      </c>
      <c r="I17" s="35" t="s">
        <v>6</v>
      </c>
      <c r="J17" s="19" t="s">
        <v>749</v>
      </c>
      <c r="K17" s="21"/>
      <c r="L17" s="464">
        <v>130</v>
      </c>
      <c r="M17" s="247"/>
      <c r="N17" s="247"/>
      <c r="O17" s="247"/>
      <c r="P17" s="247"/>
      <c r="Q17" s="247"/>
      <c r="R17" s="247"/>
    </row>
    <row r="18" spans="1:18" s="43" customFormat="1">
      <c r="A18" s="341" t="s">
        <v>1463</v>
      </c>
      <c r="B18" s="32">
        <v>44386</v>
      </c>
      <c r="C18" s="32">
        <v>44382</v>
      </c>
      <c r="D18" s="33">
        <v>7659</v>
      </c>
      <c r="E18" s="34" t="s">
        <v>44</v>
      </c>
      <c r="F18" s="33">
        <v>1316</v>
      </c>
      <c r="G18" s="19" t="s">
        <v>50</v>
      </c>
      <c r="H18" s="20">
        <v>6</v>
      </c>
      <c r="I18" s="35" t="s">
        <v>6</v>
      </c>
      <c r="J18" s="19" t="s">
        <v>749</v>
      </c>
      <c r="K18" s="21"/>
      <c r="L18" s="464">
        <v>69</v>
      </c>
      <c r="M18" s="247"/>
      <c r="N18" s="247"/>
      <c r="O18" s="247"/>
      <c r="P18" s="247"/>
      <c r="Q18" s="247"/>
      <c r="R18" s="247"/>
    </row>
    <row r="19" spans="1:18" s="43" customFormat="1">
      <c r="A19" s="341" t="s">
        <v>188</v>
      </c>
      <c r="B19" s="32">
        <v>44392</v>
      </c>
      <c r="C19" s="32"/>
      <c r="D19" s="33">
        <v>7505</v>
      </c>
      <c r="E19" s="34" t="s">
        <v>2</v>
      </c>
      <c r="F19" s="33">
        <v>2891</v>
      </c>
      <c r="G19" s="19" t="s">
        <v>100</v>
      </c>
      <c r="H19" s="20" t="s">
        <v>905</v>
      </c>
      <c r="I19" s="35" t="s">
        <v>6</v>
      </c>
      <c r="J19" s="19" t="s">
        <v>749</v>
      </c>
      <c r="K19" s="21"/>
      <c r="L19" s="464"/>
      <c r="M19" s="247"/>
      <c r="N19" s="247"/>
      <c r="O19" s="247"/>
      <c r="P19" s="247"/>
      <c r="Q19" s="247"/>
      <c r="R19" s="247"/>
    </row>
    <row r="20" spans="1:18" s="43" customFormat="1">
      <c r="A20" s="341"/>
      <c r="B20" s="32"/>
      <c r="C20" s="32"/>
      <c r="D20" s="33"/>
      <c r="E20" s="34"/>
      <c r="F20" s="33">
        <v>2800</v>
      </c>
      <c r="G20" s="19" t="s">
        <v>189</v>
      </c>
      <c r="H20" s="20">
        <v>5</v>
      </c>
      <c r="I20" s="35" t="s">
        <v>6</v>
      </c>
      <c r="J20" s="19"/>
      <c r="K20" s="21"/>
      <c r="L20" s="464"/>
      <c r="M20" s="247"/>
      <c r="N20" s="247"/>
      <c r="O20" s="247"/>
      <c r="P20" s="247"/>
      <c r="Q20" s="247"/>
      <c r="R20" s="247"/>
    </row>
    <row r="21" spans="1:18" s="43" customFormat="1">
      <c r="A21" s="341" t="s">
        <v>249</v>
      </c>
      <c r="B21" s="32">
        <v>44391</v>
      </c>
      <c r="C21" s="32">
        <v>44384</v>
      </c>
      <c r="D21" s="33">
        <v>7690</v>
      </c>
      <c r="E21" s="34" t="s">
        <v>474</v>
      </c>
      <c r="F21" s="33">
        <v>3728</v>
      </c>
      <c r="G21" s="19" t="s">
        <v>88</v>
      </c>
      <c r="H21" s="20">
        <v>5</v>
      </c>
      <c r="I21" s="35" t="s">
        <v>6</v>
      </c>
      <c r="J21" s="19" t="s">
        <v>749</v>
      </c>
      <c r="K21" s="21"/>
      <c r="L21" s="464">
        <v>35.5</v>
      </c>
      <c r="M21" s="247"/>
      <c r="N21" s="247"/>
      <c r="O21" s="247"/>
      <c r="P21" s="247"/>
      <c r="Q21" s="247"/>
      <c r="R21" s="247"/>
    </row>
    <row r="22" spans="1:18" s="43" customFormat="1">
      <c r="A22" s="341" t="s">
        <v>108</v>
      </c>
      <c r="B22" s="32">
        <v>44393</v>
      </c>
      <c r="C22" s="32">
        <v>44385</v>
      </c>
      <c r="D22" s="33">
        <v>7696</v>
      </c>
      <c r="E22" s="34" t="s">
        <v>474</v>
      </c>
      <c r="F22" s="33">
        <v>3300</v>
      </c>
      <c r="G22" s="19" t="s">
        <v>530</v>
      </c>
      <c r="H22" s="20" t="s">
        <v>984</v>
      </c>
      <c r="I22" s="35" t="s">
        <v>6</v>
      </c>
      <c r="J22" s="19" t="s">
        <v>749</v>
      </c>
      <c r="K22" s="21"/>
      <c r="L22" s="464">
        <v>104</v>
      </c>
      <c r="M22" s="247"/>
      <c r="N22" s="247"/>
      <c r="O22" s="247"/>
      <c r="P22" s="247"/>
      <c r="Q22" s="247"/>
      <c r="R22" s="247"/>
    </row>
    <row r="23" spans="1:18" s="43" customFormat="1">
      <c r="A23" s="341" t="s">
        <v>92</v>
      </c>
      <c r="B23" s="32">
        <v>44393</v>
      </c>
      <c r="C23" s="32">
        <v>44392</v>
      </c>
      <c r="D23" s="33">
        <v>7702</v>
      </c>
      <c r="E23" s="34" t="s">
        <v>2</v>
      </c>
      <c r="F23" s="33">
        <v>2253</v>
      </c>
      <c r="G23" s="19" t="s">
        <v>930</v>
      </c>
      <c r="H23" s="20">
        <v>20</v>
      </c>
      <c r="I23" s="35" t="s">
        <v>6</v>
      </c>
      <c r="J23" s="19" t="s">
        <v>749</v>
      </c>
      <c r="K23" s="21"/>
      <c r="L23" s="464">
        <v>346</v>
      </c>
      <c r="M23" s="247"/>
      <c r="N23" s="247"/>
      <c r="O23" s="247"/>
      <c r="P23" s="247"/>
      <c r="Q23" s="247"/>
      <c r="R23" s="247"/>
    </row>
    <row r="24" spans="1:18" s="43" customFormat="1">
      <c r="A24" s="341"/>
      <c r="B24" s="32"/>
      <c r="C24" s="32"/>
      <c r="D24" s="33"/>
      <c r="E24" s="34" t="s">
        <v>2</v>
      </c>
      <c r="F24" s="33">
        <v>2854</v>
      </c>
      <c r="G24" s="19" t="s">
        <v>211</v>
      </c>
      <c r="H24" s="20" t="s">
        <v>931</v>
      </c>
      <c r="I24" s="35" t="s">
        <v>6</v>
      </c>
      <c r="J24" s="19" t="s">
        <v>749</v>
      </c>
      <c r="K24" s="21"/>
      <c r="L24" s="464">
        <v>460</v>
      </c>
      <c r="M24" s="247"/>
      <c r="N24" s="247"/>
      <c r="O24" s="247"/>
      <c r="P24" s="247"/>
      <c r="Q24" s="247"/>
      <c r="R24" s="247"/>
    </row>
    <row r="25" spans="1:18" s="43" customFormat="1">
      <c r="A25" s="341" t="s">
        <v>86</v>
      </c>
      <c r="B25" s="32">
        <v>44397</v>
      </c>
      <c r="C25" s="32">
        <v>44392</v>
      </c>
      <c r="D25" s="33">
        <v>7720</v>
      </c>
      <c r="E25" s="34" t="s">
        <v>44</v>
      </c>
      <c r="F25" s="33">
        <v>2550</v>
      </c>
      <c r="G25" s="19" t="s">
        <v>48</v>
      </c>
      <c r="H25" s="20">
        <v>10</v>
      </c>
      <c r="I25" s="35" t="s">
        <v>6</v>
      </c>
      <c r="J25" s="19" t="s">
        <v>749</v>
      </c>
      <c r="K25" s="21"/>
      <c r="L25" s="464">
        <v>405</v>
      </c>
      <c r="M25" s="247"/>
      <c r="N25" s="247"/>
      <c r="O25" s="247"/>
      <c r="P25" s="247"/>
      <c r="Q25" s="247"/>
      <c r="R25" s="247"/>
    </row>
    <row r="26" spans="1:18" s="43" customFormat="1">
      <c r="A26" s="341" t="s">
        <v>422</v>
      </c>
      <c r="B26" s="32">
        <v>44400</v>
      </c>
      <c r="C26" s="32">
        <v>44393</v>
      </c>
      <c r="D26" s="33">
        <v>7768</v>
      </c>
      <c r="E26" s="34" t="s">
        <v>69</v>
      </c>
      <c r="F26" s="33">
        <v>3735</v>
      </c>
      <c r="G26" s="19" t="s">
        <v>189</v>
      </c>
      <c r="H26" s="20" t="s">
        <v>1580</v>
      </c>
      <c r="I26" s="35" t="s">
        <v>6</v>
      </c>
      <c r="J26" s="19" t="s">
        <v>749</v>
      </c>
      <c r="K26" s="21"/>
      <c r="L26" s="464"/>
      <c r="M26" s="247"/>
      <c r="N26" s="247"/>
      <c r="O26" s="247"/>
      <c r="P26" s="247"/>
      <c r="Q26" s="247"/>
      <c r="R26" s="247"/>
    </row>
    <row r="27" spans="1:18" s="43" customFormat="1">
      <c r="A27" s="341"/>
      <c r="B27" s="32"/>
      <c r="C27" s="32"/>
      <c r="D27" s="33"/>
      <c r="E27" s="34" t="s">
        <v>69</v>
      </c>
      <c r="F27" s="33">
        <v>3736</v>
      </c>
      <c r="G27" s="19" t="s">
        <v>189</v>
      </c>
      <c r="H27" s="20" t="s">
        <v>1580</v>
      </c>
      <c r="I27" s="35" t="s">
        <v>6</v>
      </c>
      <c r="J27" s="19" t="s">
        <v>749</v>
      </c>
      <c r="K27" s="21"/>
      <c r="L27" s="464"/>
      <c r="M27" s="247"/>
      <c r="N27" s="247"/>
      <c r="O27" s="247"/>
      <c r="P27" s="247"/>
      <c r="Q27" s="247"/>
      <c r="R27" s="247"/>
    </row>
    <row r="28" spans="1:18" s="43" customFormat="1">
      <c r="A28" s="341"/>
      <c r="B28" s="32"/>
      <c r="C28" s="32"/>
      <c r="D28" s="33"/>
      <c r="E28" s="34" t="s">
        <v>81</v>
      </c>
      <c r="F28" s="33">
        <v>3737</v>
      </c>
      <c r="G28" s="19" t="s">
        <v>213</v>
      </c>
      <c r="H28" s="20" t="s">
        <v>1580</v>
      </c>
      <c r="I28" s="35" t="s">
        <v>6</v>
      </c>
      <c r="J28" s="19" t="s">
        <v>749</v>
      </c>
      <c r="K28" s="21"/>
      <c r="L28" s="464"/>
      <c r="M28" s="247"/>
      <c r="N28" s="247"/>
      <c r="O28" s="247"/>
      <c r="P28" s="247"/>
      <c r="Q28" s="247"/>
      <c r="R28" s="247"/>
    </row>
    <row r="29" spans="1:18" s="43" customFormat="1">
      <c r="A29" s="341"/>
      <c r="B29" s="32"/>
      <c r="C29" s="32"/>
      <c r="D29" s="33"/>
      <c r="E29" s="34" t="s">
        <v>81</v>
      </c>
      <c r="F29" s="33">
        <v>3738</v>
      </c>
      <c r="G29" s="19" t="s">
        <v>213</v>
      </c>
      <c r="H29" s="20" t="s">
        <v>1580</v>
      </c>
      <c r="I29" s="35" t="s">
        <v>6</v>
      </c>
      <c r="J29" s="19" t="s">
        <v>749</v>
      </c>
      <c r="K29" s="21"/>
      <c r="L29" s="464"/>
      <c r="M29" s="247"/>
      <c r="N29" s="247"/>
      <c r="O29" s="247"/>
      <c r="P29" s="247"/>
      <c r="Q29" s="247"/>
      <c r="R29" s="247"/>
    </row>
    <row r="30" spans="1:18" s="43" customFormat="1">
      <c r="A30" s="341" t="s">
        <v>966</v>
      </c>
      <c r="B30" s="32">
        <v>44405</v>
      </c>
      <c r="C30" s="32">
        <v>44403</v>
      </c>
      <c r="D30" s="33">
        <v>7803</v>
      </c>
      <c r="E30" s="34" t="s">
        <v>7</v>
      </c>
      <c r="F30" s="33">
        <v>2938</v>
      </c>
      <c r="G30" s="19" t="s">
        <v>360</v>
      </c>
      <c r="H30" s="20">
        <v>24</v>
      </c>
      <c r="I30" s="35" t="s">
        <v>6</v>
      </c>
      <c r="J30" s="19" t="s">
        <v>749</v>
      </c>
      <c r="K30" s="21"/>
      <c r="L30" s="464">
        <v>40</v>
      </c>
      <c r="M30" s="247"/>
      <c r="N30" s="247"/>
      <c r="O30" s="247"/>
      <c r="P30" s="247"/>
      <c r="Q30" s="247"/>
      <c r="R30" s="247"/>
    </row>
    <row r="31" spans="1:18" s="43" customFormat="1">
      <c r="A31" s="341" t="s">
        <v>1588</v>
      </c>
      <c r="B31" s="32">
        <v>44405</v>
      </c>
      <c r="C31" s="32">
        <v>44404</v>
      </c>
      <c r="D31" s="33">
        <v>7811</v>
      </c>
      <c r="E31" s="34" t="s">
        <v>44</v>
      </c>
      <c r="F31" s="33">
        <v>3750</v>
      </c>
      <c r="G31" s="19" t="s">
        <v>1589</v>
      </c>
      <c r="H31" s="20">
        <v>5</v>
      </c>
      <c r="I31" s="35" t="s">
        <v>6</v>
      </c>
      <c r="J31" s="19" t="s">
        <v>749</v>
      </c>
      <c r="K31" s="21"/>
      <c r="L31" s="464">
        <v>71.3</v>
      </c>
      <c r="M31" s="247"/>
      <c r="N31" s="247"/>
      <c r="O31" s="247"/>
      <c r="P31" s="247"/>
      <c r="Q31" s="247"/>
      <c r="R31" s="247"/>
    </row>
    <row r="32" spans="1:18" s="43" customFormat="1">
      <c r="A32" s="341" t="s">
        <v>249</v>
      </c>
      <c r="B32" s="32">
        <v>44406</v>
      </c>
      <c r="C32" s="32">
        <v>44406</v>
      </c>
      <c r="D32" s="33">
        <v>7826</v>
      </c>
      <c r="E32" s="34" t="s">
        <v>153</v>
      </c>
      <c r="F32" s="33">
        <v>3728</v>
      </c>
      <c r="G32" s="19" t="s">
        <v>88</v>
      </c>
      <c r="H32" s="20">
        <v>5</v>
      </c>
      <c r="I32" s="35" t="s">
        <v>6</v>
      </c>
      <c r="J32" s="19" t="s">
        <v>749</v>
      </c>
      <c r="K32" s="21"/>
      <c r="L32" s="464">
        <v>177.5</v>
      </c>
      <c r="M32" s="247"/>
      <c r="N32" s="247"/>
      <c r="O32" s="247"/>
      <c r="P32" s="247"/>
      <c r="Q32" s="247"/>
      <c r="R32" s="247"/>
    </row>
    <row r="33" spans="1:18" s="43" customFormat="1">
      <c r="A33" s="341" t="s">
        <v>1194</v>
      </c>
      <c r="B33" s="32">
        <v>44407</v>
      </c>
      <c r="C33" s="32">
        <v>44404</v>
      </c>
      <c r="D33" s="33">
        <v>7836</v>
      </c>
      <c r="E33" s="34" t="s">
        <v>44</v>
      </c>
      <c r="F33" s="33">
        <v>2081</v>
      </c>
      <c r="G33" s="19" t="s">
        <v>1195</v>
      </c>
      <c r="H33" s="20">
        <v>5</v>
      </c>
      <c r="I33" s="35" t="s">
        <v>6</v>
      </c>
      <c r="J33" s="19" t="s">
        <v>749</v>
      </c>
      <c r="K33" s="21"/>
      <c r="L33" s="464">
        <v>80</v>
      </c>
      <c r="M33" s="247"/>
      <c r="N33" s="247"/>
      <c r="O33" s="247"/>
      <c r="P33" s="247"/>
      <c r="Q33" s="247"/>
      <c r="R33" s="247"/>
    </row>
    <row r="34" spans="1:18" s="43" customFormat="1">
      <c r="A34" s="341" t="s">
        <v>108</v>
      </c>
      <c r="B34" s="32">
        <v>44407</v>
      </c>
      <c r="C34" s="32">
        <v>44403</v>
      </c>
      <c r="D34" s="33">
        <v>7838</v>
      </c>
      <c r="E34" s="34" t="s">
        <v>428</v>
      </c>
      <c r="F34" s="33">
        <v>3755</v>
      </c>
      <c r="G34" s="19" t="s">
        <v>210</v>
      </c>
      <c r="H34" s="20" t="s">
        <v>1167</v>
      </c>
      <c r="I34" s="35" t="s">
        <v>6</v>
      </c>
      <c r="J34" s="19" t="s">
        <v>749</v>
      </c>
      <c r="K34" s="21"/>
      <c r="L34" s="464">
        <v>97.5</v>
      </c>
      <c r="M34" s="247"/>
      <c r="N34" s="247"/>
      <c r="O34" s="247"/>
      <c r="P34" s="247"/>
      <c r="Q34" s="247"/>
      <c r="R34" s="247"/>
    </row>
    <row r="35" spans="1:18" s="43" customFormat="1">
      <c r="A35" s="341" t="s">
        <v>1275</v>
      </c>
      <c r="B35" s="32">
        <v>44407</v>
      </c>
      <c r="C35" s="32">
        <v>44407</v>
      </c>
      <c r="D35" s="33">
        <v>0</v>
      </c>
      <c r="E35" s="34" t="s">
        <v>2</v>
      </c>
      <c r="F35" s="33">
        <v>0</v>
      </c>
      <c r="G35" s="19" t="s">
        <v>1603</v>
      </c>
      <c r="H35" s="20" t="s">
        <v>1070</v>
      </c>
      <c r="I35" s="35" t="s">
        <v>6</v>
      </c>
      <c r="J35" s="19" t="s">
        <v>749</v>
      </c>
      <c r="K35" s="21"/>
      <c r="L35" s="464"/>
      <c r="M35" s="247"/>
      <c r="N35" s="247"/>
      <c r="O35" s="247"/>
      <c r="P35" s="247"/>
      <c r="Q35" s="247"/>
      <c r="R35" s="247"/>
    </row>
    <row r="36" spans="1:18" s="43" customFormat="1">
      <c r="A36" s="341" t="s">
        <v>1275</v>
      </c>
      <c r="B36" s="32"/>
      <c r="C36" s="32">
        <v>44407</v>
      </c>
      <c r="D36" s="33"/>
      <c r="E36" s="34" t="s">
        <v>428</v>
      </c>
      <c r="F36" s="33">
        <v>0</v>
      </c>
      <c r="G36" s="19" t="s">
        <v>1605</v>
      </c>
      <c r="H36" s="20" t="s">
        <v>1070</v>
      </c>
      <c r="I36" s="35" t="s">
        <v>6</v>
      </c>
      <c r="J36" s="19" t="s">
        <v>749</v>
      </c>
      <c r="K36" s="21"/>
      <c r="L36" s="464"/>
      <c r="M36" s="247"/>
      <c r="N36" s="247"/>
      <c r="O36" s="247"/>
      <c r="P36" s="247"/>
      <c r="Q36" s="247"/>
      <c r="R36" s="247"/>
    </row>
    <row r="37" spans="1:18" s="43" customFormat="1">
      <c r="A37" s="341" t="s">
        <v>1275</v>
      </c>
      <c r="B37" s="32"/>
      <c r="C37" s="32">
        <v>44407</v>
      </c>
      <c r="D37" s="33"/>
      <c r="E37" s="34" t="s">
        <v>216</v>
      </c>
      <c r="F37" s="33">
        <v>0</v>
      </c>
      <c r="G37" s="19" t="s">
        <v>1605</v>
      </c>
      <c r="H37" s="20" t="s">
        <v>1070</v>
      </c>
      <c r="I37" s="35" t="s">
        <v>6</v>
      </c>
      <c r="J37" s="19" t="s">
        <v>749</v>
      </c>
      <c r="K37" s="21"/>
      <c r="L37" s="464"/>
      <c r="M37" s="247"/>
      <c r="N37" s="247"/>
      <c r="O37" s="247"/>
      <c r="P37" s="247"/>
      <c r="Q37" s="247"/>
      <c r="R37" s="247"/>
    </row>
    <row r="38" spans="1:18" s="43" customFormat="1">
      <c r="A38" s="341" t="s">
        <v>1275</v>
      </c>
      <c r="B38" s="32"/>
      <c r="C38" s="32">
        <v>44407</v>
      </c>
      <c r="D38" s="33"/>
      <c r="E38" s="34" t="s">
        <v>428</v>
      </c>
      <c r="F38" s="33">
        <v>0</v>
      </c>
      <c r="G38" s="19" t="s">
        <v>1606</v>
      </c>
      <c r="H38" s="20" t="s">
        <v>1070</v>
      </c>
      <c r="I38" s="35" t="s">
        <v>6</v>
      </c>
      <c r="J38" s="19" t="s">
        <v>749</v>
      </c>
      <c r="K38" s="21"/>
      <c r="L38" s="464"/>
      <c r="M38" s="247"/>
      <c r="N38" s="247"/>
      <c r="O38" s="247"/>
      <c r="P38" s="247"/>
      <c r="Q38" s="247"/>
      <c r="R38" s="247"/>
    </row>
    <row r="39" spans="1:18" s="43" customFormat="1">
      <c r="A39" s="339"/>
      <c r="B39" s="132"/>
      <c r="C39" s="132"/>
      <c r="D39" s="133"/>
      <c r="E39" s="131"/>
      <c r="F39" s="133"/>
      <c r="G39" s="134"/>
      <c r="H39" s="135"/>
      <c r="I39" s="235"/>
      <c r="J39" s="134"/>
      <c r="K39" s="525"/>
      <c r="L39" s="454"/>
      <c r="M39" s="247"/>
      <c r="N39" s="247"/>
      <c r="O39" s="247"/>
      <c r="P39" s="247"/>
      <c r="Q39" s="247"/>
      <c r="R39" s="247"/>
    </row>
    <row r="40" spans="1:18" s="43" customFormat="1">
      <c r="A40" s="339"/>
      <c r="B40" s="132"/>
      <c r="C40" s="132"/>
      <c r="D40" s="133"/>
      <c r="E40" s="131"/>
      <c r="F40" s="133"/>
      <c r="G40" s="134"/>
      <c r="H40" s="135"/>
      <c r="I40" s="235"/>
      <c r="J40" s="134"/>
      <c r="K40" s="525"/>
      <c r="L40" s="454"/>
      <c r="M40" s="247"/>
      <c r="N40" s="247"/>
      <c r="O40" s="247"/>
      <c r="P40" s="247"/>
      <c r="Q40" s="247"/>
      <c r="R40" s="247"/>
    </row>
    <row r="41" spans="1:18" s="43" customFormat="1">
      <c r="A41" s="339"/>
      <c r="B41" s="132"/>
      <c r="C41" s="132"/>
      <c r="D41" s="133"/>
      <c r="E41" s="131"/>
      <c r="F41" s="133"/>
      <c r="G41" s="134"/>
      <c r="H41" s="135"/>
      <c r="I41" s="235"/>
      <c r="J41" s="134"/>
      <c r="K41" s="525"/>
      <c r="L41" s="454"/>
      <c r="M41" s="247"/>
      <c r="N41" s="247"/>
      <c r="O41" s="247"/>
      <c r="P41" s="247"/>
      <c r="Q41" s="247"/>
      <c r="R41" s="247"/>
    </row>
    <row r="42" spans="1:18" s="41" customFormat="1">
      <c r="A42" s="2530">
        <f>SUM(L12:L41)</f>
        <v>4596.2</v>
      </c>
      <c r="B42" s="2531"/>
      <c r="C42" s="2531"/>
      <c r="D42" s="2531"/>
      <c r="E42" s="2531"/>
      <c r="F42" s="2531"/>
      <c r="G42" s="2531"/>
      <c r="H42" s="2531"/>
      <c r="I42" s="2531"/>
      <c r="J42" s="2531"/>
      <c r="K42" s="2531"/>
      <c r="L42" s="2532"/>
      <c r="M42" s="249"/>
      <c r="N42" s="249"/>
      <c r="O42" s="249"/>
      <c r="P42" s="249"/>
      <c r="Q42" s="249"/>
      <c r="R42" s="249"/>
    </row>
    <row r="43" spans="1:18" s="41" customFormat="1" ht="18.75">
      <c r="A43" s="2460" t="s">
        <v>1225</v>
      </c>
      <c r="B43" s="2450"/>
      <c r="C43" s="2450"/>
      <c r="D43" s="2450"/>
      <c r="E43" s="2450"/>
      <c r="F43" s="2450"/>
      <c r="G43" s="2450"/>
      <c r="H43" s="2450"/>
      <c r="I43" s="2450"/>
      <c r="J43" s="2450"/>
      <c r="K43" s="2450"/>
      <c r="L43" s="2451"/>
      <c r="M43" s="249"/>
      <c r="N43" s="249"/>
      <c r="O43" s="249"/>
      <c r="P43" s="249"/>
      <c r="Q43" s="249"/>
      <c r="R43" s="249"/>
    </row>
    <row r="44" spans="1:18" s="123" customFormat="1">
      <c r="A44" s="654" t="s">
        <v>151</v>
      </c>
      <c r="B44" s="655">
        <v>44382</v>
      </c>
      <c r="C44" s="655">
        <v>44382</v>
      </c>
      <c r="D44" s="656">
        <v>7577</v>
      </c>
      <c r="E44" s="657" t="s">
        <v>2</v>
      </c>
      <c r="F44" s="656">
        <v>2149</v>
      </c>
      <c r="G44" s="658" t="s">
        <v>26</v>
      </c>
      <c r="H44" s="674">
        <v>21</v>
      </c>
      <c r="I44" s="659" t="s">
        <v>6</v>
      </c>
      <c r="J44" s="658" t="s">
        <v>1225</v>
      </c>
      <c r="K44" s="177"/>
      <c r="L44" s="660">
        <v>750</v>
      </c>
      <c r="M44" s="860" t="s">
        <v>1554</v>
      </c>
      <c r="N44" s="860"/>
      <c r="O44" s="860"/>
      <c r="P44" s="860"/>
      <c r="Q44" s="860"/>
      <c r="R44" s="860"/>
    </row>
    <row r="45" spans="1:18" s="123" customFormat="1">
      <c r="A45" s="654" t="s">
        <v>1531</v>
      </c>
      <c r="B45" s="655">
        <v>44382</v>
      </c>
      <c r="C45" s="655">
        <v>44382</v>
      </c>
      <c r="D45" s="656">
        <v>7592</v>
      </c>
      <c r="E45" s="657" t="s">
        <v>40</v>
      </c>
      <c r="F45" s="656">
        <v>3710</v>
      </c>
      <c r="G45" s="658" t="s">
        <v>521</v>
      </c>
      <c r="H45" s="674">
        <v>12</v>
      </c>
      <c r="I45" s="659" t="s">
        <v>6</v>
      </c>
      <c r="J45" s="658" t="s">
        <v>1225</v>
      </c>
      <c r="K45" s="177"/>
      <c r="L45" s="660">
        <v>162</v>
      </c>
      <c r="M45" s="860" t="s">
        <v>1555</v>
      </c>
      <c r="N45" s="860"/>
      <c r="O45" s="860"/>
      <c r="P45" s="860"/>
      <c r="Q45" s="860"/>
      <c r="R45" s="860"/>
    </row>
    <row r="46" spans="1:18" s="123" customFormat="1">
      <c r="A46" s="654" t="s">
        <v>267</v>
      </c>
      <c r="B46" s="655">
        <v>44383</v>
      </c>
      <c r="C46" s="655">
        <v>44382</v>
      </c>
      <c r="D46" s="656">
        <v>7594</v>
      </c>
      <c r="E46" s="657" t="s">
        <v>2</v>
      </c>
      <c r="F46" s="656">
        <v>2415</v>
      </c>
      <c r="G46" s="658" t="s">
        <v>43</v>
      </c>
      <c r="H46" s="674">
        <v>12</v>
      </c>
      <c r="I46" s="659" t="s">
        <v>6</v>
      </c>
      <c r="J46" s="658" t="s">
        <v>1225</v>
      </c>
      <c r="K46" s="177"/>
      <c r="L46" s="660">
        <v>82</v>
      </c>
      <c r="M46" s="860" t="s">
        <v>1556</v>
      </c>
      <c r="N46" s="860"/>
      <c r="O46" s="860"/>
      <c r="P46" s="860"/>
      <c r="Q46" s="860"/>
      <c r="R46" s="860"/>
    </row>
    <row r="47" spans="1:18" s="123" customFormat="1">
      <c r="A47" s="654" t="s">
        <v>101</v>
      </c>
      <c r="B47" s="655">
        <v>44389</v>
      </c>
      <c r="C47" s="655">
        <v>44383</v>
      </c>
      <c r="D47" s="656">
        <v>7605</v>
      </c>
      <c r="E47" s="657" t="s">
        <v>2</v>
      </c>
      <c r="F47" s="656">
        <v>1271</v>
      </c>
      <c r="G47" s="658" t="s">
        <v>25</v>
      </c>
      <c r="H47" s="674" t="s">
        <v>1563</v>
      </c>
      <c r="I47" s="659" t="s">
        <v>6</v>
      </c>
      <c r="J47" s="658" t="s">
        <v>1225</v>
      </c>
      <c r="K47" s="177"/>
      <c r="L47" s="660">
        <v>372.24</v>
      </c>
      <c r="M47" s="860" t="s">
        <v>1557</v>
      </c>
      <c r="N47" s="860" t="s">
        <v>1532</v>
      </c>
      <c r="O47" s="860"/>
      <c r="P47" s="860"/>
      <c r="Q47" s="860"/>
      <c r="R47" s="860"/>
    </row>
    <row r="48" spans="1:18" s="123" customFormat="1">
      <c r="A48" s="654"/>
      <c r="B48" s="655"/>
      <c r="C48" s="655">
        <v>44390</v>
      </c>
      <c r="D48" s="656"/>
      <c r="E48" s="657" t="s">
        <v>7</v>
      </c>
      <c r="F48" s="656">
        <v>2603</v>
      </c>
      <c r="G48" s="658" t="s">
        <v>102</v>
      </c>
      <c r="H48" s="674">
        <v>204</v>
      </c>
      <c r="I48" s="659" t="s">
        <v>6</v>
      </c>
      <c r="J48" s="658" t="s">
        <v>1225</v>
      </c>
      <c r="K48" s="177"/>
      <c r="L48" s="660">
        <v>4140</v>
      </c>
      <c r="M48" s="860" t="s">
        <v>1572</v>
      </c>
      <c r="N48" s="860" t="s">
        <v>1571</v>
      </c>
      <c r="O48" s="860" t="s">
        <v>1535</v>
      </c>
      <c r="P48" s="860" t="s">
        <v>1534</v>
      </c>
      <c r="Q48" s="860" t="s">
        <v>1533</v>
      </c>
      <c r="R48" s="860" t="s">
        <v>1573</v>
      </c>
    </row>
    <row r="49" spans="1:18" s="123" customFormat="1">
      <c r="A49" s="654"/>
      <c r="B49" s="655"/>
      <c r="C49" s="655">
        <v>44393</v>
      </c>
      <c r="D49" s="656"/>
      <c r="E49" s="657" t="s">
        <v>2</v>
      </c>
      <c r="F49" s="656">
        <v>2804</v>
      </c>
      <c r="G49" s="658" t="s">
        <v>194</v>
      </c>
      <c r="H49" s="674">
        <v>108</v>
      </c>
      <c r="I49" s="659" t="s">
        <v>6</v>
      </c>
      <c r="J49" s="658" t="s">
        <v>1225</v>
      </c>
      <c r="K49" s="177"/>
      <c r="L49" s="660">
        <v>1296</v>
      </c>
      <c r="M49" s="860" t="s">
        <v>1558</v>
      </c>
      <c r="N49" s="860"/>
      <c r="O49" s="860" t="s">
        <v>1535</v>
      </c>
      <c r="P49" s="860" t="s">
        <v>1534</v>
      </c>
      <c r="Q49" s="860" t="s">
        <v>1537</v>
      </c>
      <c r="R49" s="860"/>
    </row>
    <row r="50" spans="1:18" s="123" customFormat="1">
      <c r="A50" s="654" t="s">
        <v>156</v>
      </c>
      <c r="B50" s="655">
        <v>44396</v>
      </c>
      <c r="C50" s="655">
        <v>44396</v>
      </c>
      <c r="D50" s="656">
        <v>7660</v>
      </c>
      <c r="E50" s="657" t="s">
        <v>2</v>
      </c>
      <c r="F50" s="656">
        <v>343</v>
      </c>
      <c r="G50" s="658" t="s">
        <v>962</v>
      </c>
      <c r="H50" s="674">
        <v>70</v>
      </c>
      <c r="I50" s="659" t="s">
        <v>6</v>
      </c>
      <c r="J50" s="658" t="s">
        <v>1225</v>
      </c>
      <c r="K50" s="177"/>
      <c r="L50" s="660">
        <v>175</v>
      </c>
      <c r="M50" s="860" t="s">
        <v>1569</v>
      </c>
      <c r="N50" s="860"/>
      <c r="O50" s="860"/>
      <c r="P50" s="860"/>
      <c r="Q50" s="860"/>
      <c r="R50" s="860"/>
    </row>
    <row r="51" spans="1:18" s="123" customFormat="1">
      <c r="A51" s="654" t="s">
        <v>141</v>
      </c>
      <c r="B51" s="655">
        <v>44400</v>
      </c>
      <c r="C51" s="655">
        <v>44396</v>
      </c>
      <c r="D51" s="656">
        <v>7686</v>
      </c>
      <c r="E51" s="657" t="s">
        <v>2</v>
      </c>
      <c r="F51" s="656">
        <v>3295</v>
      </c>
      <c r="G51" s="658" t="s">
        <v>521</v>
      </c>
      <c r="H51" s="674">
        <v>27</v>
      </c>
      <c r="I51" s="659" t="s">
        <v>6</v>
      </c>
      <c r="J51" s="658" t="s">
        <v>1225</v>
      </c>
      <c r="K51" s="177"/>
      <c r="L51" s="660">
        <v>297.60000000000002</v>
      </c>
      <c r="M51" s="860" t="s">
        <v>1570</v>
      </c>
      <c r="N51" s="860"/>
      <c r="O51" s="860"/>
      <c r="P51" s="860"/>
      <c r="Q51" s="860"/>
      <c r="R51" s="860"/>
    </row>
    <row r="52" spans="1:18" s="123" customFormat="1">
      <c r="A52" s="654" t="s">
        <v>101</v>
      </c>
      <c r="B52" s="655">
        <v>44384</v>
      </c>
      <c r="C52" s="655">
        <v>44383</v>
      </c>
      <c r="D52" s="656">
        <v>7681</v>
      </c>
      <c r="E52" s="657" t="s">
        <v>2</v>
      </c>
      <c r="F52" s="656">
        <v>3724</v>
      </c>
      <c r="G52" s="658" t="s">
        <v>25</v>
      </c>
      <c r="H52" s="674" t="s">
        <v>997</v>
      </c>
      <c r="I52" s="659" t="s">
        <v>6</v>
      </c>
      <c r="J52" s="658" t="s">
        <v>1225</v>
      </c>
      <c r="K52" s="177"/>
      <c r="L52" s="660">
        <v>135</v>
      </c>
      <c r="M52" s="860"/>
      <c r="N52" s="860"/>
      <c r="O52" s="860"/>
      <c r="P52" s="860"/>
      <c r="Q52" s="860"/>
      <c r="R52" s="860"/>
    </row>
    <row r="53" spans="1:18" s="123" customFormat="1">
      <c r="A53" s="892" t="s">
        <v>1577</v>
      </c>
      <c r="B53" s="886">
        <v>44401</v>
      </c>
      <c r="C53" s="886"/>
      <c r="D53" s="887">
        <v>7158</v>
      </c>
      <c r="E53" s="888" t="s">
        <v>165</v>
      </c>
      <c r="F53" s="887">
        <v>3175</v>
      </c>
      <c r="G53" s="884" t="s">
        <v>939</v>
      </c>
      <c r="H53" s="889">
        <v>70</v>
      </c>
      <c r="I53" s="890"/>
      <c r="J53" s="884" t="s">
        <v>1225</v>
      </c>
      <c r="K53" s="885"/>
      <c r="L53" s="891">
        <v>567</v>
      </c>
      <c r="M53" s="860" t="s">
        <v>1532</v>
      </c>
      <c r="N53" s="860" t="s">
        <v>1571</v>
      </c>
      <c r="O53" s="860"/>
      <c r="P53" s="860"/>
      <c r="Q53" s="860"/>
      <c r="R53" s="860"/>
    </row>
    <row r="54" spans="1:18" s="123" customFormat="1">
      <c r="A54" s="654"/>
      <c r="B54" s="655"/>
      <c r="C54" s="655">
        <v>44391</v>
      </c>
      <c r="D54" s="656"/>
      <c r="E54" s="657"/>
      <c r="F54" s="656"/>
      <c r="G54" s="658"/>
      <c r="H54" s="674">
        <v>8</v>
      </c>
      <c r="I54" s="659" t="s">
        <v>6</v>
      </c>
      <c r="J54" s="658" t="s">
        <v>1225</v>
      </c>
      <c r="K54" s="177"/>
      <c r="L54" s="660"/>
      <c r="M54" s="653"/>
      <c r="N54" s="653"/>
      <c r="O54" s="653"/>
      <c r="P54" s="653"/>
      <c r="Q54" s="653"/>
      <c r="R54" s="653"/>
    </row>
    <row r="55" spans="1:18" s="123" customFormat="1">
      <c r="A55" s="654" t="s">
        <v>173</v>
      </c>
      <c r="B55" s="655">
        <v>44401</v>
      </c>
      <c r="C55" s="655">
        <v>44399</v>
      </c>
      <c r="D55" s="656">
        <v>7708</v>
      </c>
      <c r="E55" s="657" t="s">
        <v>216</v>
      </c>
      <c r="F55" s="656">
        <v>2491</v>
      </c>
      <c r="G55" s="658" t="s">
        <v>122</v>
      </c>
      <c r="H55" s="674">
        <v>10</v>
      </c>
      <c r="I55" s="659" t="s">
        <v>6</v>
      </c>
      <c r="J55" s="658" t="s">
        <v>1225</v>
      </c>
      <c r="K55" s="177"/>
      <c r="L55" s="660">
        <v>450</v>
      </c>
      <c r="M55" s="653" t="s">
        <v>1537</v>
      </c>
      <c r="N55" s="653"/>
      <c r="O55" s="653"/>
      <c r="P55" s="653"/>
      <c r="Q55" s="653"/>
      <c r="R55" s="653"/>
    </row>
    <row r="56" spans="1:18" s="123" customFormat="1">
      <c r="A56" s="654" t="s">
        <v>520</v>
      </c>
      <c r="B56" s="655">
        <v>44405</v>
      </c>
      <c r="C56" s="655">
        <v>44398</v>
      </c>
      <c r="D56" s="656">
        <v>7760</v>
      </c>
      <c r="E56" s="657" t="s">
        <v>40</v>
      </c>
      <c r="F56" s="656">
        <v>3081</v>
      </c>
      <c r="G56" s="658" t="s">
        <v>127</v>
      </c>
      <c r="H56" s="674" t="s">
        <v>1591</v>
      </c>
      <c r="I56" s="659" t="s">
        <v>6</v>
      </c>
      <c r="J56" s="658" t="s">
        <v>1225</v>
      </c>
      <c r="K56" s="177"/>
      <c r="L56" s="660">
        <v>1530</v>
      </c>
      <c r="M56" s="653" t="s">
        <v>1582</v>
      </c>
      <c r="N56" s="653"/>
      <c r="O56" s="653"/>
      <c r="P56" s="653"/>
      <c r="Q56" s="653"/>
      <c r="R56" s="653"/>
    </row>
    <row r="57" spans="1:18" s="123" customFormat="1">
      <c r="A57" s="654"/>
      <c r="B57" s="655"/>
      <c r="C57" s="655"/>
      <c r="D57" s="656"/>
      <c r="E57" s="657" t="s">
        <v>40</v>
      </c>
      <c r="F57" s="656">
        <v>3082</v>
      </c>
      <c r="G57" s="658" t="s">
        <v>521</v>
      </c>
      <c r="H57" s="674">
        <v>56</v>
      </c>
      <c r="I57" s="659" t="s">
        <v>6</v>
      </c>
      <c r="J57" s="658" t="s">
        <v>1225</v>
      </c>
      <c r="K57" s="177"/>
      <c r="L57" s="660">
        <v>240</v>
      </c>
      <c r="M57" s="653"/>
      <c r="N57" s="653"/>
      <c r="O57" s="653"/>
      <c r="P57" s="653"/>
      <c r="Q57" s="653"/>
      <c r="R57" s="653"/>
    </row>
    <row r="58" spans="1:18" s="123" customFormat="1">
      <c r="A58" s="654" t="s">
        <v>247</v>
      </c>
      <c r="B58" s="655">
        <v>44407</v>
      </c>
      <c r="C58" s="655">
        <v>44405</v>
      </c>
      <c r="D58" s="656">
        <v>7789</v>
      </c>
      <c r="E58" s="657" t="s">
        <v>2</v>
      </c>
      <c r="F58" s="656">
        <v>3747</v>
      </c>
      <c r="G58" s="658" t="s">
        <v>1584</v>
      </c>
      <c r="H58" s="674">
        <v>50</v>
      </c>
      <c r="I58" s="659" t="s">
        <v>6</v>
      </c>
      <c r="J58" s="658" t="s">
        <v>1225</v>
      </c>
      <c r="K58" s="11" t="s">
        <v>852</v>
      </c>
      <c r="L58" s="660">
        <v>1195</v>
      </c>
      <c r="M58" s="653"/>
      <c r="N58" s="653"/>
      <c r="O58" s="653"/>
      <c r="P58" s="653"/>
      <c r="Q58" s="653"/>
      <c r="R58" s="653"/>
    </row>
    <row r="59" spans="1:18" s="123" customFormat="1">
      <c r="A59" s="654"/>
      <c r="B59" s="655"/>
      <c r="C59" s="655"/>
      <c r="D59" s="656"/>
      <c r="E59" s="657" t="s">
        <v>2</v>
      </c>
      <c r="F59" s="656">
        <v>3190</v>
      </c>
      <c r="G59" s="658" t="s">
        <v>1585</v>
      </c>
      <c r="H59" s="674">
        <v>51</v>
      </c>
      <c r="I59" s="659" t="s">
        <v>6</v>
      </c>
      <c r="J59" s="658" t="s">
        <v>1225</v>
      </c>
      <c r="K59" s="11" t="s">
        <v>852</v>
      </c>
      <c r="L59" s="660">
        <v>675</v>
      </c>
      <c r="M59" s="653"/>
      <c r="N59" s="653"/>
      <c r="O59" s="653"/>
      <c r="P59" s="653"/>
      <c r="Q59" s="653"/>
      <c r="R59" s="653"/>
    </row>
    <row r="60" spans="1:18" s="123" customFormat="1">
      <c r="A60" s="654" t="s">
        <v>1604</v>
      </c>
      <c r="B60" s="655">
        <v>44407</v>
      </c>
      <c r="C60" s="655">
        <v>44407</v>
      </c>
      <c r="D60" s="656">
        <v>7907</v>
      </c>
      <c r="E60" s="657" t="s">
        <v>216</v>
      </c>
      <c r="F60" s="656">
        <v>2491</v>
      </c>
      <c r="G60" s="658" t="s">
        <v>122</v>
      </c>
      <c r="H60" s="674">
        <v>5</v>
      </c>
      <c r="I60" s="659" t="s">
        <v>6</v>
      </c>
      <c r="J60" s="658" t="s">
        <v>1225</v>
      </c>
      <c r="K60" s="11"/>
      <c r="L60" s="660">
        <v>300</v>
      </c>
      <c r="M60" s="653"/>
      <c r="N60" s="653"/>
      <c r="O60" s="653"/>
      <c r="P60" s="653"/>
      <c r="Q60" s="653"/>
      <c r="R60" s="653"/>
    </row>
    <row r="61" spans="1:18" s="123" customFormat="1">
      <c r="A61" s="804"/>
      <c r="B61" s="797"/>
      <c r="C61" s="797"/>
      <c r="D61" s="798"/>
      <c r="E61" s="799"/>
      <c r="F61" s="798"/>
      <c r="G61" s="120"/>
      <c r="H61" s="800"/>
      <c r="I61" s="801"/>
      <c r="J61" s="120"/>
      <c r="K61" s="802"/>
      <c r="L61" s="803"/>
      <c r="M61" s="653"/>
      <c r="N61" s="653"/>
      <c r="O61" s="653"/>
      <c r="P61" s="653"/>
      <c r="Q61" s="653"/>
      <c r="R61" s="653"/>
    </row>
    <row r="62" spans="1:18" s="41" customFormat="1">
      <c r="A62" s="2530">
        <f>SUM(L44:L61)</f>
        <v>12366.84</v>
      </c>
      <c r="B62" s="2531"/>
      <c r="C62" s="2531"/>
      <c r="D62" s="2531"/>
      <c r="E62" s="2531"/>
      <c r="F62" s="2531"/>
      <c r="G62" s="2531"/>
      <c r="H62" s="2531"/>
      <c r="I62" s="2531"/>
      <c r="J62" s="2531"/>
      <c r="K62" s="2531"/>
      <c r="L62" s="2532"/>
      <c r="M62" s="247"/>
      <c r="N62" s="249"/>
      <c r="O62" s="249"/>
      <c r="P62" s="249"/>
      <c r="Q62" s="249"/>
      <c r="R62" s="249"/>
    </row>
    <row r="63" spans="1:18" s="44" customFormat="1" ht="18.75">
      <c r="A63" s="2461" t="s">
        <v>1315</v>
      </c>
      <c r="B63" s="2462"/>
      <c r="C63" s="2462"/>
      <c r="D63" s="2462"/>
      <c r="E63" s="2462"/>
      <c r="F63" s="2462"/>
      <c r="G63" s="2462"/>
      <c r="H63" s="2462"/>
      <c r="I63" s="2462"/>
      <c r="J63" s="2462"/>
      <c r="K63" s="2462"/>
      <c r="L63" s="2463"/>
      <c r="M63" s="246"/>
      <c r="N63" s="246"/>
      <c r="O63" s="246"/>
      <c r="P63" s="246"/>
      <c r="Q63" s="246"/>
      <c r="R63" s="246"/>
    </row>
    <row r="64" spans="1:18" s="42" customFormat="1">
      <c r="A64" s="27" t="s">
        <v>104</v>
      </c>
      <c r="B64" s="30" t="s">
        <v>106</v>
      </c>
      <c r="C64" s="30" t="s">
        <v>105</v>
      </c>
      <c r="D64" s="26" t="s">
        <v>748</v>
      </c>
      <c r="E64" s="27" t="s">
        <v>0</v>
      </c>
      <c r="F64" s="26" t="s">
        <v>34</v>
      </c>
      <c r="G64" s="17" t="s">
        <v>1</v>
      </c>
      <c r="H64" s="483" t="s">
        <v>28</v>
      </c>
      <c r="I64" s="17" t="s">
        <v>6</v>
      </c>
      <c r="J64" s="17" t="s">
        <v>732</v>
      </c>
      <c r="K64" s="18" t="s">
        <v>747</v>
      </c>
      <c r="L64" s="453" t="s">
        <v>314</v>
      </c>
      <c r="M64" s="80"/>
      <c r="N64" s="80"/>
      <c r="O64" s="80"/>
      <c r="P64" s="80"/>
      <c r="Q64" s="80"/>
      <c r="R64" s="80"/>
    </row>
    <row r="65" spans="1:18" s="44" customFormat="1">
      <c r="A65" s="340" t="s">
        <v>628</v>
      </c>
      <c r="B65" s="48">
        <v>44383</v>
      </c>
      <c r="C65" s="48">
        <v>44384</v>
      </c>
      <c r="D65" s="49">
        <v>7616</v>
      </c>
      <c r="E65" s="40" t="s">
        <v>40</v>
      </c>
      <c r="F65" s="49">
        <v>2847</v>
      </c>
      <c r="G65" s="36" t="s">
        <v>58</v>
      </c>
      <c r="H65" s="47">
        <v>5</v>
      </c>
      <c r="I65" s="45" t="s">
        <v>6</v>
      </c>
      <c r="J65" s="36" t="s">
        <v>97</v>
      </c>
      <c r="K65" s="22" t="s">
        <v>1544</v>
      </c>
      <c r="L65" s="459">
        <v>900</v>
      </c>
      <c r="M65" s="246"/>
      <c r="N65" s="246"/>
      <c r="O65" s="246"/>
      <c r="P65" s="246"/>
      <c r="Q65" s="246"/>
      <c r="R65" s="246"/>
    </row>
    <row r="66" spans="1:18" s="44" customFormat="1">
      <c r="A66" s="340" t="s">
        <v>109</v>
      </c>
      <c r="B66" s="48">
        <v>44377</v>
      </c>
      <c r="C66" s="48">
        <v>44379</v>
      </c>
      <c r="D66" s="49">
        <v>7641</v>
      </c>
      <c r="E66" s="40" t="s">
        <v>2</v>
      </c>
      <c r="F66" s="49">
        <v>1468</v>
      </c>
      <c r="G66" s="36" t="s">
        <v>21</v>
      </c>
      <c r="H66" s="47">
        <v>20</v>
      </c>
      <c r="I66" s="45" t="s">
        <v>6</v>
      </c>
      <c r="J66" s="36" t="s">
        <v>97</v>
      </c>
      <c r="K66" s="50"/>
      <c r="L66" s="459">
        <v>698</v>
      </c>
      <c r="M66" s="246"/>
      <c r="N66" s="246"/>
      <c r="O66" s="246"/>
      <c r="P66" s="246"/>
      <c r="Q66" s="246"/>
      <c r="R66" s="246"/>
    </row>
    <row r="67" spans="1:18" s="42" customFormat="1">
      <c r="A67" s="340" t="s">
        <v>371</v>
      </c>
      <c r="B67" s="48">
        <v>44378</v>
      </c>
      <c r="C67" s="48">
        <v>44379</v>
      </c>
      <c r="D67" s="49">
        <v>7657</v>
      </c>
      <c r="E67" s="40" t="s">
        <v>428</v>
      </c>
      <c r="F67" s="49">
        <v>2329</v>
      </c>
      <c r="G67" s="36" t="s">
        <v>53</v>
      </c>
      <c r="H67" s="47">
        <v>8</v>
      </c>
      <c r="I67" s="45" t="s">
        <v>6</v>
      </c>
      <c r="J67" s="36" t="s">
        <v>97</v>
      </c>
      <c r="K67" s="50"/>
      <c r="L67" s="459">
        <v>356.1</v>
      </c>
      <c r="M67" s="80"/>
      <c r="N67" s="80"/>
      <c r="O67" s="80"/>
      <c r="P67" s="80"/>
      <c r="Q67" s="80"/>
      <c r="R67" s="80"/>
    </row>
    <row r="68" spans="1:18" s="42" customFormat="1">
      <c r="A68" s="340" t="s">
        <v>1159</v>
      </c>
      <c r="B68" s="48">
        <v>44382</v>
      </c>
      <c r="C68" s="48">
        <v>44379</v>
      </c>
      <c r="D68" s="49">
        <v>7661</v>
      </c>
      <c r="E68" s="40" t="s">
        <v>2</v>
      </c>
      <c r="F68" s="49">
        <v>838</v>
      </c>
      <c r="G68" s="36" t="s">
        <v>5</v>
      </c>
      <c r="H68" s="47">
        <v>5</v>
      </c>
      <c r="I68" s="45" t="s">
        <v>6</v>
      </c>
      <c r="J68" s="36" t="s">
        <v>97</v>
      </c>
      <c r="K68" s="50"/>
      <c r="L68" s="459"/>
      <c r="M68" s="80"/>
      <c r="N68" s="80"/>
      <c r="O68" s="80"/>
      <c r="P68" s="80"/>
      <c r="Q68" s="80"/>
      <c r="R68" s="80"/>
    </row>
    <row r="69" spans="1:18" s="42" customFormat="1">
      <c r="A69" s="340"/>
      <c r="B69" s="48"/>
      <c r="C69" s="48"/>
      <c r="D69" s="49"/>
      <c r="E69" s="40" t="s">
        <v>2</v>
      </c>
      <c r="F69" s="49">
        <v>855</v>
      </c>
      <c r="G69" s="36" t="s">
        <v>38</v>
      </c>
      <c r="H69" s="47">
        <v>6</v>
      </c>
      <c r="I69" s="45" t="s">
        <v>6</v>
      </c>
      <c r="J69" s="36" t="s">
        <v>97</v>
      </c>
      <c r="K69" s="50"/>
      <c r="L69" s="459">
        <v>237.5</v>
      </c>
      <c r="M69" s="80"/>
      <c r="N69" s="80"/>
      <c r="O69" s="80"/>
      <c r="P69" s="80"/>
      <c r="Q69" s="80"/>
      <c r="R69" s="80"/>
    </row>
    <row r="70" spans="1:18" s="42" customFormat="1">
      <c r="A70" s="340" t="s">
        <v>906</v>
      </c>
      <c r="B70" s="48">
        <v>44391</v>
      </c>
      <c r="C70" s="48">
        <v>44390</v>
      </c>
      <c r="D70" s="49">
        <v>7662</v>
      </c>
      <c r="E70" s="40" t="s">
        <v>7</v>
      </c>
      <c r="F70" s="49">
        <v>3242</v>
      </c>
      <c r="G70" s="36" t="s">
        <v>902</v>
      </c>
      <c r="H70" s="47" t="s">
        <v>900</v>
      </c>
      <c r="I70" s="45" t="s">
        <v>6</v>
      </c>
      <c r="J70" s="36" t="s">
        <v>97</v>
      </c>
      <c r="K70" s="50" t="s">
        <v>47</v>
      </c>
      <c r="L70" s="459">
        <v>1800</v>
      </c>
      <c r="M70" s="80"/>
      <c r="N70" s="80"/>
      <c r="O70" s="80"/>
      <c r="P70" s="80"/>
      <c r="Q70" s="80"/>
      <c r="R70" s="80"/>
    </row>
    <row r="71" spans="1:18" s="42" customFormat="1">
      <c r="A71" s="340"/>
      <c r="B71" s="48"/>
      <c r="C71" s="48"/>
      <c r="D71" s="49"/>
      <c r="E71" s="40" t="s">
        <v>7</v>
      </c>
      <c r="F71" s="49">
        <v>3244</v>
      </c>
      <c r="G71" s="36" t="s">
        <v>1559</v>
      </c>
      <c r="H71" s="47">
        <v>4</v>
      </c>
      <c r="I71" s="45" t="s">
        <v>6</v>
      </c>
      <c r="J71" s="36" t="s">
        <v>97</v>
      </c>
      <c r="K71" s="50" t="s">
        <v>57</v>
      </c>
      <c r="L71" s="459">
        <v>1344</v>
      </c>
      <c r="M71" s="80"/>
      <c r="N71" s="80"/>
      <c r="O71" s="80"/>
      <c r="P71" s="80"/>
      <c r="Q71" s="80"/>
      <c r="R71" s="80"/>
    </row>
    <row r="72" spans="1:18" s="42" customFormat="1">
      <c r="A72" s="340" t="s">
        <v>112</v>
      </c>
      <c r="B72" s="48">
        <v>44383</v>
      </c>
      <c r="C72" s="48">
        <v>44379</v>
      </c>
      <c r="D72" s="49">
        <v>7664</v>
      </c>
      <c r="E72" s="40" t="s">
        <v>216</v>
      </c>
      <c r="F72" s="49">
        <v>2586</v>
      </c>
      <c r="G72" s="36" t="s">
        <v>31</v>
      </c>
      <c r="H72" s="47">
        <v>50</v>
      </c>
      <c r="I72" s="45" t="s">
        <v>6</v>
      </c>
      <c r="J72" s="36" t="s">
        <v>97</v>
      </c>
      <c r="K72" s="50"/>
      <c r="L72" s="459">
        <v>1045</v>
      </c>
      <c r="M72" s="80"/>
      <c r="N72" s="80"/>
      <c r="O72" s="80"/>
      <c r="P72" s="80"/>
      <c r="Q72" s="80"/>
      <c r="R72" s="80"/>
    </row>
    <row r="73" spans="1:18" s="42" customFormat="1">
      <c r="A73" s="340" t="s">
        <v>1560</v>
      </c>
      <c r="B73" s="48">
        <v>44386</v>
      </c>
      <c r="C73" s="48">
        <v>44383</v>
      </c>
      <c r="D73" s="49">
        <v>7667</v>
      </c>
      <c r="E73" s="40" t="s">
        <v>153</v>
      </c>
      <c r="F73" s="49">
        <v>3718</v>
      </c>
      <c r="G73" s="36" t="s">
        <v>75</v>
      </c>
      <c r="H73" s="47">
        <v>5</v>
      </c>
      <c r="I73" s="45" t="s">
        <v>6</v>
      </c>
      <c r="J73" s="36" t="s">
        <v>97</v>
      </c>
      <c r="K73" s="50"/>
      <c r="L73" s="459">
        <v>97.5</v>
      </c>
      <c r="M73" s="80"/>
      <c r="N73" s="80"/>
      <c r="O73" s="80"/>
      <c r="P73" s="80"/>
      <c r="Q73" s="80"/>
      <c r="R73" s="80"/>
    </row>
    <row r="74" spans="1:18" s="42" customFormat="1">
      <c r="A74" s="340" t="s">
        <v>1303</v>
      </c>
      <c r="B74" s="48">
        <v>44399</v>
      </c>
      <c r="C74" s="48">
        <v>44379</v>
      </c>
      <c r="D74" s="49">
        <v>7663</v>
      </c>
      <c r="E74" s="40" t="s">
        <v>216</v>
      </c>
      <c r="F74" s="49">
        <v>3625</v>
      </c>
      <c r="G74" s="36" t="s">
        <v>902</v>
      </c>
      <c r="H74" s="47">
        <v>10</v>
      </c>
      <c r="I74" s="45" t="s">
        <v>6</v>
      </c>
      <c r="J74" s="36" t="s">
        <v>97</v>
      </c>
      <c r="K74" s="50"/>
      <c r="L74" s="459">
        <v>138.30000000000001</v>
      </c>
      <c r="M74" s="80"/>
      <c r="N74" s="80"/>
      <c r="O74" s="80"/>
      <c r="P74" s="80"/>
      <c r="Q74" s="80"/>
      <c r="R74" s="80"/>
    </row>
    <row r="75" spans="1:18" s="42" customFormat="1">
      <c r="A75" s="340"/>
      <c r="B75" s="48"/>
      <c r="C75" s="48">
        <v>44382</v>
      </c>
      <c r="D75" s="49"/>
      <c r="E75" s="40" t="s">
        <v>216</v>
      </c>
      <c r="F75" s="49">
        <v>3624</v>
      </c>
      <c r="G75" s="36" t="s">
        <v>63</v>
      </c>
      <c r="H75" s="47">
        <v>30</v>
      </c>
      <c r="I75" s="45" t="s">
        <v>6</v>
      </c>
      <c r="J75" s="36" t="s">
        <v>97</v>
      </c>
      <c r="K75" s="50"/>
      <c r="L75" s="459">
        <v>174</v>
      </c>
      <c r="M75" s="80"/>
      <c r="N75" s="80"/>
      <c r="O75" s="80"/>
      <c r="P75" s="80"/>
      <c r="Q75" s="80"/>
      <c r="R75" s="80"/>
    </row>
    <row r="76" spans="1:18" s="42" customFormat="1">
      <c r="A76" s="340"/>
      <c r="B76" s="48"/>
      <c r="C76" s="48">
        <v>44392</v>
      </c>
      <c r="D76" s="49"/>
      <c r="E76" s="40" t="s">
        <v>216</v>
      </c>
      <c r="F76" s="49">
        <v>3621</v>
      </c>
      <c r="G76" s="36" t="s">
        <v>1581</v>
      </c>
      <c r="H76" s="47">
        <v>40</v>
      </c>
      <c r="I76" s="45" t="s">
        <v>6</v>
      </c>
      <c r="J76" s="36" t="s">
        <v>97</v>
      </c>
      <c r="K76" s="50"/>
      <c r="L76" s="459">
        <v>478.8</v>
      </c>
      <c r="M76" s="80"/>
      <c r="N76" s="80"/>
      <c r="O76" s="80"/>
      <c r="P76" s="80"/>
      <c r="Q76" s="80"/>
      <c r="R76" s="80"/>
    </row>
    <row r="77" spans="1:18" s="42" customFormat="1">
      <c r="A77" s="340" t="s">
        <v>1314</v>
      </c>
      <c r="B77" s="48">
        <v>44384</v>
      </c>
      <c r="C77" s="48">
        <v>44382</v>
      </c>
      <c r="D77" s="49">
        <v>7637</v>
      </c>
      <c r="E77" s="40" t="s">
        <v>2</v>
      </c>
      <c r="F77" s="49">
        <v>753</v>
      </c>
      <c r="G77" s="36" t="s">
        <v>47</v>
      </c>
      <c r="H77" s="47" t="s">
        <v>903</v>
      </c>
      <c r="I77" s="45" t="s">
        <v>6</v>
      </c>
      <c r="J77" s="36" t="s">
        <v>97</v>
      </c>
      <c r="K77" s="50"/>
      <c r="L77" s="459">
        <v>201.6</v>
      </c>
      <c r="M77" s="80"/>
      <c r="N77" s="80"/>
      <c r="O77" s="80"/>
      <c r="P77" s="80"/>
      <c r="Q77" s="80"/>
      <c r="R77" s="80"/>
    </row>
    <row r="78" spans="1:18" s="42" customFormat="1">
      <c r="A78" s="340" t="s">
        <v>509</v>
      </c>
      <c r="B78" s="48">
        <v>44383</v>
      </c>
      <c r="C78" s="48">
        <v>44382</v>
      </c>
      <c r="D78" s="49">
        <v>7677</v>
      </c>
      <c r="E78" s="40" t="s">
        <v>2</v>
      </c>
      <c r="F78" s="49">
        <v>908</v>
      </c>
      <c r="G78" s="36" t="s">
        <v>30</v>
      </c>
      <c r="H78" s="47" t="s">
        <v>1561</v>
      </c>
      <c r="I78" s="45" t="s">
        <v>6</v>
      </c>
      <c r="J78" s="36" t="s">
        <v>97</v>
      </c>
      <c r="K78" s="50"/>
      <c r="L78" s="459">
        <v>624.75</v>
      </c>
      <c r="M78" s="80"/>
      <c r="N78" s="80"/>
      <c r="O78" s="80"/>
      <c r="P78" s="80"/>
      <c r="Q78" s="80"/>
      <c r="R78" s="80"/>
    </row>
    <row r="79" spans="1:18" s="42" customFormat="1">
      <c r="A79" s="340" t="s">
        <v>101</v>
      </c>
      <c r="B79" s="48">
        <v>44384</v>
      </c>
      <c r="C79" s="48">
        <v>44383</v>
      </c>
      <c r="D79" s="49">
        <v>7684</v>
      </c>
      <c r="E79" s="40" t="s">
        <v>2</v>
      </c>
      <c r="F79" s="49">
        <v>2740</v>
      </c>
      <c r="G79" s="36" t="s">
        <v>103</v>
      </c>
      <c r="H79" s="47">
        <v>20</v>
      </c>
      <c r="I79" s="45" t="s">
        <v>6</v>
      </c>
      <c r="J79" s="36" t="s">
        <v>97</v>
      </c>
      <c r="K79" s="50"/>
      <c r="L79" s="459">
        <v>407.6</v>
      </c>
      <c r="M79" s="80"/>
      <c r="N79" s="80"/>
      <c r="O79" s="80"/>
      <c r="P79" s="80"/>
      <c r="Q79" s="80"/>
      <c r="R79" s="80"/>
    </row>
    <row r="80" spans="1:18" s="42" customFormat="1">
      <c r="A80" s="340" t="s">
        <v>1190</v>
      </c>
      <c r="B80" s="48">
        <v>44384</v>
      </c>
      <c r="C80" s="48">
        <v>44383</v>
      </c>
      <c r="D80" s="49">
        <v>7684</v>
      </c>
      <c r="E80" s="40" t="s">
        <v>2</v>
      </c>
      <c r="F80" s="49">
        <v>838</v>
      </c>
      <c r="G80" s="36" t="s">
        <v>5</v>
      </c>
      <c r="H80" s="47">
        <v>10</v>
      </c>
      <c r="I80" s="45" t="s">
        <v>6</v>
      </c>
      <c r="J80" s="36" t="s">
        <v>97</v>
      </c>
      <c r="K80" s="50"/>
      <c r="L80" s="459">
        <v>280</v>
      </c>
      <c r="M80" s="80"/>
      <c r="N80" s="80"/>
      <c r="O80" s="80"/>
      <c r="P80" s="80"/>
      <c r="Q80" s="80"/>
      <c r="R80" s="80"/>
    </row>
    <row r="81" spans="1:18" s="42" customFormat="1">
      <c r="A81" s="340" t="s">
        <v>767</v>
      </c>
      <c r="B81" s="48">
        <v>44384</v>
      </c>
      <c r="C81" s="48">
        <v>44384</v>
      </c>
      <c r="D81" s="49">
        <v>7680</v>
      </c>
      <c r="E81" s="40" t="s">
        <v>7</v>
      </c>
      <c r="F81" s="49">
        <v>2467</v>
      </c>
      <c r="G81" s="36" t="s">
        <v>63</v>
      </c>
      <c r="H81" s="47">
        <v>3</v>
      </c>
      <c r="I81" s="45" t="s">
        <v>6</v>
      </c>
      <c r="J81" s="36" t="s">
        <v>97</v>
      </c>
      <c r="K81" s="50"/>
      <c r="L81" s="459">
        <v>309</v>
      </c>
      <c r="M81" s="80"/>
      <c r="N81" s="80"/>
      <c r="O81" s="80"/>
      <c r="P81" s="80"/>
      <c r="Q81" s="80"/>
      <c r="R81" s="80"/>
    </row>
    <row r="82" spans="1:18" s="42" customFormat="1">
      <c r="A82" s="340"/>
      <c r="B82" s="48"/>
      <c r="C82" s="48"/>
      <c r="D82" s="49"/>
      <c r="E82" s="40" t="s">
        <v>7</v>
      </c>
      <c r="F82" s="49">
        <v>3670</v>
      </c>
      <c r="G82" s="36" t="s">
        <v>53</v>
      </c>
      <c r="H82" s="47" t="s">
        <v>1562</v>
      </c>
      <c r="I82" s="45" t="s">
        <v>6</v>
      </c>
      <c r="J82" s="36" t="s">
        <v>97</v>
      </c>
      <c r="K82" s="50"/>
      <c r="L82" s="459">
        <v>497.08</v>
      </c>
      <c r="M82" s="80"/>
      <c r="N82" s="80"/>
      <c r="O82" s="80"/>
      <c r="P82" s="80"/>
      <c r="Q82" s="80"/>
      <c r="R82" s="80"/>
    </row>
    <row r="83" spans="1:18" s="42" customFormat="1">
      <c r="A83" s="340"/>
      <c r="B83" s="48"/>
      <c r="C83" s="48"/>
      <c r="D83" s="49"/>
      <c r="E83" s="40" t="s">
        <v>7</v>
      </c>
      <c r="F83" s="49">
        <v>3726</v>
      </c>
      <c r="G83" s="36" t="s">
        <v>19</v>
      </c>
      <c r="H83" s="47">
        <v>17</v>
      </c>
      <c r="I83" s="45" t="s">
        <v>6</v>
      </c>
      <c r="J83" s="36" t="s">
        <v>97</v>
      </c>
      <c r="K83" s="50"/>
      <c r="L83" s="459">
        <v>596.53</v>
      </c>
      <c r="M83" s="80"/>
      <c r="N83" s="80"/>
      <c r="O83" s="80"/>
      <c r="P83" s="80"/>
      <c r="Q83" s="80"/>
      <c r="R83" s="80"/>
    </row>
    <row r="84" spans="1:18" s="42" customFormat="1">
      <c r="A84" s="340" t="s">
        <v>112</v>
      </c>
      <c r="B84" s="48">
        <v>44384</v>
      </c>
      <c r="C84" s="48">
        <v>44384</v>
      </c>
      <c r="D84" s="49">
        <v>7680</v>
      </c>
      <c r="E84" s="40" t="s">
        <v>216</v>
      </c>
      <c r="F84" s="49">
        <v>2586</v>
      </c>
      <c r="G84" s="36" t="s">
        <v>31</v>
      </c>
      <c r="H84" s="47">
        <v>50</v>
      </c>
      <c r="I84" s="45" t="s">
        <v>6</v>
      </c>
      <c r="J84" s="36" t="s">
        <v>97</v>
      </c>
      <c r="K84" s="50"/>
      <c r="L84" s="459">
        <v>1045</v>
      </c>
      <c r="M84" s="80"/>
      <c r="N84" s="80"/>
      <c r="O84" s="80"/>
      <c r="P84" s="80"/>
      <c r="Q84" s="80"/>
      <c r="R84" s="80"/>
    </row>
    <row r="85" spans="1:18" s="42" customFormat="1">
      <c r="A85" s="340" t="s">
        <v>249</v>
      </c>
      <c r="B85" s="48">
        <v>44391</v>
      </c>
      <c r="C85" s="48">
        <v>44384</v>
      </c>
      <c r="D85" s="49">
        <v>7690</v>
      </c>
      <c r="E85" s="40" t="s">
        <v>2</v>
      </c>
      <c r="F85" s="49">
        <v>869</v>
      </c>
      <c r="G85" s="36" t="s">
        <v>16</v>
      </c>
      <c r="H85" s="47">
        <v>15</v>
      </c>
      <c r="I85" s="45" t="s">
        <v>6</v>
      </c>
      <c r="J85" s="36" t="s">
        <v>97</v>
      </c>
      <c r="K85" s="50"/>
      <c r="L85" s="459">
        <v>120</v>
      </c>
      <c r="M85" s="80"/>
      <c r="N85" s="80"/>
      <c r="O85" s="80"/>
      <c r="P85" s="80"/>
      <c r="Q85" s="80"/>
      <c r="R85" s="80"/>
    </row>
    <row r="86" spans="1:18" s="42" customFormat="1">
      <c r="A86" s="340"/>
      <c r="B86" s="48"/>
      <c r="C86" s="48"/>
      <c r="D86" s="49"/>
      <c r="E86" s="40" t="s">
        <v>153</v>
      </c>
      <c r="F86" s="49">
        <v>3101</v>
      </c>
      <c r="G86" s="36" t="s">
        <v>21</v>
      </c>
      <c r="H86" s="47" t="s">
        <v>1092</v>
      </c>
      <c r="I86" s="45" t="s">
        <v>6</v>
      </c>
      <c r="J86" s="36" t="s">
        <v>97</v>
      </c>
      <c r="K86" s="50"/>
      <c r="L86" s="459">
        <v>11.75</v>
      </c>
      <c r="M86" s="80"/>
      <c r="N86" s="80"/>
      <c r="O86" s="80"/>
      <c r="P86" s="80"/>
      <c r="Q86" s="80"/>
      <c r="R86" s="80"/>
    </row>
    <row r="87" spans="1:18" s="42" customFormat="1">
      <c r="A87" s="340"/>
      <c r="B87" s="48"/>
      <c r="C87" s="48"/>
      <c r="D87" s="49"/>
      <c r="E87" s="40" t="s">
        <v>153</v>
      </c>
      <c r="F87" s="49">
        <v>3493</v>
      </c>
      <c r="G87" s="36" t="s">
        <v>103</v>
      </c>
      <c r="H87" s="47">
        <v>2</v>
      </c>
      <c r="I87" s="45" t="s">
        <v>6</v>
      </c>
      <c r="J87" s="36" t="s">
        <v>97</v>
      </c>
      <c r="K87" s="50"/>
      <c r="L87" s="459">
        <v>71</v>
      </c>
      <c r="M87" s="80"/>
      <c r="N87" s="80"/>
      <c r="O87" s="80"/>
      <c r="P87" s="80"/>
      <c r="Q87" s="80"/>
      <c r="R87" s="80"/>
    </row>
    <row r="88" spans="1:18" s="42" customFormat="1">
      <c r="A88" s="340"/>
      <c r="B88" s="48"/>
      <c r="C88" s="48"/>
      <c r="D88" s="49"/>
      <c r="E88" s="40" t="s">
        <v>131</v>
      </c>
      <c r="F88" s="49">
        <v>3727</v>
      </c>
      <c r="G88" s="36" t="s">
        <v>21</v>
      </c>
      <c r="H88" s="47" t="s">
        <v>1114</v>
      </c>
      <c r="I88" s="45" t="s">
        <v>6</v>
      </c>
      <c r="J88" s="36" t="s">
        <v>97</v>
      </c>
      <c r="K88" s="50"/>
      <c r="L88" s="459">
        <v>37.25</v>
      </c>
      <c r="M88" s="80"/>
      <c r="N88" s="80"/>
      <c r="O88" s="80"/>
      <c r="P88" s="80"/>
      <c r="Q88" s="80"/>
      <c r="R88" s="80"/>
    </row>
    <row r="89" spans="1:18" s="42" customFormat="1">
      <c r="A89" s="340" t="s">
        <v>1096</v>
      </c>
      <c r="B89" s="48">
        <v>44385</v>
      </c>
      <c r="C89" s="48">
        <v>44384</v>
      </c>
      <c r="D89" s="49">
        <v>7325</v>
      </c>
      <c r="E89" s="40" t="s">
        <v>216</v>
      </c>
      <c r="F89" s="49">
        <v>2881</v>
      </c>
      <c r="G89" s="36" t="s">
        <v>19</v>
      </c>
      <c r="H89" s="47" t="s">
        <v>1092</v>
      </c>
      <c r="I89" s="45" t="s">
        <v>6</v>
      </c>
      <c r="J89" s="36" t="s">
        <v>97</v>
      </c>
      <c r="K89" s="50"/>
      <c r="L89" s="459">
        <v>23.25</v>
      </c>
      <c r="M89" s="80"/>
      <c r="N89" s="80"/>
      <c r="O89" s="80"/>
      <c r="P89" s="80"/>
      <c r="Q89" s="80"/>
      <c r="R89" s="80"/>
    </row>
    <row r="90" spans="1:18" s="42" customFormat="1">
      <c r="A90" s="340" t="s">
        <v>1564</v>
      </c>
      <c r="B90" s="48">
        <v>44385</v>
      </c>
      <c r="C90" s="48">
        <v>44384</v>
      </c>
      <c r="D90" s="49">
        <v>7697</v>
      </c>
      <c r="E90" s="40" t="s">
        <v>2</v>
      </c>
      <c r="F90" s="49">
        <v>951</v>
      </c>
      <c r="G90" s="36" t="s">
        <v>58</v>
      </c>
      <c r="H90" s="47">
        <v>5</v>
      </c>
      <c r="I90" s="45" t="s">
        <v>6</v>
      </c>
      <c r="J90" s="36" t="s">
        <v>97</v>
      </c>
      <c r="K90" s="50"/>
      <c r="L90" s="459">
        <v>138</v>
      </c>
      <c r="M90" s="80"/>
      <c r="N90" s="80"/>
      <c r="O90" s="80"/>
      <c r="P90" s="80"/>
      <c r="Q90" s="80"/>
      <c r="R90" s="80"/>
    </row>
    <row r="91" spans="1:18" s="42" customFormat="1">
      <c r="A91" s="340" t="s">
        <v>1008</v>
      </c>
      <c r="B91" s="48">
        <v>44384</v>
      </c>
      <c r="C91" s="48">
        <v>44384</v>
      </c>
      <c r="D91" s="49">
        <v>7699</v>
      </c>
      <c r="E91" s="40" t="s">
        <v>81</v>
      </c>
      <c r="F91" s="49">
        <v>3234</v>
      </c>
      <c r="G91" s="36" t="s">
        <v>30</v>
      </c>
      <c r="H91" s="47">
        <v>7</v>
      </c>
      <c r="I91" s="45" t="s">
        <v>6</v>
      </c>
      <c r="J91" s="36" t="s">
        <v>97</v>
      </c>
      <c r="K91" s="50"/>
      <c r="L91" s="459">
        <v>63</v>
      </c>
      <c r="M91" s="80"/>
      <c r="N91" s="80"/>
      <c r="O91" s="80"/>
      <c r="P91" s="80"/>
      <c r="Q91" s="80"/>
      <c r="R91" s="80"/>
    </row>
    <row r="92" spans="1:18" s="42" customFormat="1">
      <c r="A92" s="340" t="s">
        <v>1565</v>
      </c>
      <c r="B92" s="48">
        <v>44393</v>
      </c>
      <c r="C92" s="48">
        <v>44385</v>
      </c>
      <c r="D92" s="49">
        <v>7700</v>
      </c>
      <c r="E92" s="40" t="s">
        <v>2</v>
      </c>
      <c r="F92" s="49">
        <v>869</v>
      </c>
      <c r="G92" s="36" t="s">
        <v>16</v>
      </c>
      <c r="H92" s="47">
        <v>10</v>
      </c>
      <c r="I92" s="45" t="s">
        <v>6</v>
      </c>
      <c r="J92" s="36" t="s">
        <v>97</v>
      </c>
      <c r="K92" s="50"/>
      <c r="L92" s="459">
        <v>109</v>
      </c>
      <c r="M92" s="80"/>
      <c r="N92" s="80"/>
      <c r="O92" s="80"/>
      <c r="P92" s="80"/>
      <c r="Q92" s="80"/>
      <c r="R92" s="80"/>
    </row>
    <row r="93" spans="1:18" s="42" customFormat="1">
      <c r="A93" s="340"/>
      <c r="B93" s="48"/>
      <c r="C93" s="48"/>
      <c r="D93" s="49"/>
      <c r="E93" s="40" t="s">
        <v>2</v>
      </c>
      <c r="F93" s="49">
        <v>1126</v>
      </c>
      <c r="G93" s="36" t="s">
        <v>57</v>
      </c>
      <c r="H93" s="47" t="s">
        <v>1029</v>
      </c>
      <c r="I93" s="45" t="s">
        <v>6</v>
      </c>
      <c r="J93" s="36" t="s">
        <v>97</v>
      </c>
      <c r="K93" s="50"/>
      <c r="L93" s="459">
        <v>57.6</v>
      </c>
      <c r="M93" s="80"/>
      <c r="N93" s="80"/>
      <c r="O93" s="80"/>
      <c r="P93" s="80"/>
      <c r="Q93" s="80"/>
      <c r="R93" s="80"/>
    </row>
    <row r="94" spans="1:18" s="42" customFormat="1">
      <c r="A94" s="340"/>
      <c r="B94" s="48"/>
      <c r="C94" s="48"/>
      <c r="D94" s="49"/>
      <c r="E94" s="40" t="s">
        <v>2</v>
      </c>
      <c r="F94" s="49">
        <v>2691</v>
      </c>
      <c r="G94" s="36" t="s">
        <v>58</v>
      </c>
      <c r="H94" s="47" t="s">
        <v>1187</v>
      </c>
      <c r="I94" s="45" t="s">
        <v>6</v>
      </c>
      <c r="J94" s="36" t="s">
        <v>97</v>
      </c>
      <c r="K94" s="50"/>
      <c r="L94" s="459">
        <v>76.8</v>
      </c>
      <c r="M94" s="80"/>
      <c r="N94" s="80"/>
      <c r="O94" s="80"/>
      <c r="P94" s="80"/>
      <c r="Q94" s="80"/>
      <c r="R94" s="80"/>
    </row>
    <row r="95" spans="1:18" s="42" customFormat="1">
      <c r="A95" s="340" t="s">
        <v>111</v>
      </c>
      <c r="B95" s="48">
        <v>44386</v>
      </c>
      <c r="C95" s="48">
        <v>44385</v>
      </c>
      <c r="D95" s="49">
        <v>7707</v>
      </c>
      <c r="E95" s="40" t="s">
        <v>2</v>
      </c>
      <c r="F95" s="49">
        <v>869</v>
      </c>
      <c r="G95" s="36" t="s">
        <v>16</v>
      </c>
      <c r="H95" s="47">
        <v>100</v>
      </c>
      <c r="I95" s="45" t="s">
        <v>6</v>
      </c>
      <c r="J95" s="36" t="s">
        <v>97</v>
      </c>
      <c r="K95" s="50"/>
      <c r="L95" s="459">
        <v>380</v>
      </c>
      <c r="M95" s="80"/>
      <c r="N95" s="80"/>
      <c r="O95" s="80"/>
      <c r="P95" s="80"/>
      <c r="Q95" s="80"/>
      <c r="R95" s="80"/>
    </row>
    <row r="96" spans="1:18" s="42" customFormat="1">
      <c r="A96" s="340" t="s">
        <v>837</v>
      </c>
      <c r="B96" s="48">
        <v>44396</v>
      </c>
      <c r="C96" s="48">
        <v>44386</v>
      </c>
      <c r="D96" s="49">
        <v>7715</v>
      </c>
      <c r="E96" s="40" t="s">
        <v>1574</v>
      </c>
      <c r="F96" s="49">
        <v>2358</v>
      </c>
      <c r="G96" s="36" t="s">
        <v>17</v>
      </c>
      <c r="H96" s="47" t="s">
        <v>840</v>
      </c>
      <c r="I96" s="45" t="s">
        <v>6</v>
      </c>
      <c r="J96" s="36" t="s">
        <v>97</v>
      </c>
      <c r="K96" s="50"/>
      <c r="L96" s="459">
        <v>430</v>
      </c>
      <c r="M96" s="80"/>
      <c r="N96" s="80"/>
      <c r="O96" s="80"/>
      <c r="P96" s="80"/>
      <c r="Q96" s="80"/>
      <c r="R96" s="80"/>
    </row>
    <row r="97" spans="1:18" s="42" customFormat="1">
      <c r="A97" s="340"/>
      <c r="B97" s="48"/>
      <c r="C97" s="48"/>
      <c r="D97" s="49"/>
      <c r="E97" s="40" t="s">
        <v>1574</v>
      </c>
      <c r="F97" s="49">
        <v>3486</v>
      </c>
      <c r="G97" s="36" t="s">
        <v>17</v>
      </c>
      <c r="H97" s="47" t="s">
        <v>882</v>
      </c>
      <c r="I97" s="45" t="s">
        <v>6</v>
      </c>
      <c r="J97" s="36" t="s">
        <v>97</v>
      </c>
      <c r="K97" s="50" t="s">
        <v>81</v>
      </c>
      <c r="L97" s="459">
        <v>290</v>
      </c>
      <c r="M97" s="80"/>
      <c r="N97" s="80"/>
      <c r="O97" s="80"/>
      <c r="P97" s="80"/>
      <c r="Q97" s="80"/>
      <c r="R97" s="80"/>
    </row>
    <row r="98" spans="1:18" s="42" customFormat="1">
      <c r="A98" s="340" t="s">
        <v>137</v>
      </c>
      <c r="B98" s="48">
        <v>44397</v>
      </c>
      <c r="C98" s="48">
        <v>44397</v>
      </c>
      <c r="D98" s="49">
        <v>7717</v>
      </c>
      <c r="E98" s="40" t="s">
        <v>435</v>
      </c>
      <c r="F98" s="49">
        <v>3302</v>
      </c>
      <c r="G98" s="36" t="s">
        <v>15</v>
      </c>
      <c r="H98" s="47">
        <v>50</v>
      </c>
      <c r="I98" s="45" t="s">
        <v>6</v>
      </c>
      <c r="J98" s="36" t="s">
        <v>97</v>
      </c>
      <c r="K98" s="50"/>
      <c r="L98" s="459">
        <v>215</v>
      </c>
      <c r="M98" s="80"/>
      <c r="N98" s="80"/>
      <c r="O98" s="80"/>
      <c r="P98" s="80"/>
      <c r="Q98" s="80"/>
      <c r="R98" s="80"/>
    </row>
    <row r="99" spans="1:18" s="42" customFormat="1">
      <c r="A99" s="340" t="s">
        <v>779</v>
      </c>
      <c r="B99" s="48">
        <v>44397</v>
      </c>
      <c r="C99" s="48">
        <v>44386</v>
      </c>
      <c r="D99" s="49">
        <v>7718</v>
      </c>
      <c r="E99" s="40" t="s">
        <v>2</v>
      </c>
      <c r="F99" s="49">
        <v>753</v>
      </c>
      <c r="G99" s="36" t="s">
        <v>47</v>
      </c>
      <c r="H99" s="47">
        <v>20</v>
      </c>
      <c r="I99" s="45" t="s">
        <v>6</v>
      </c>
      <c r="J99" s="36" t="s">
        <v>97</v>
      </c>
      <c r="K99" s="50"/>
      <c r="L99" s="459">
        <v>580</v>
      </c>
      <c r="M99" s="80"/>
      <c r="N99" s="80"/>
      <c r="O99" s="80"/>
      <c r="P99" s="80"/>
      <c r="Q99" s="80"/>
      <c r="R99" s="80"/>
    </row>
    <row r="100" spans="1:18" s="42" customFormat="1">
      <c r="A100" s="340" t="s">
        <v>851</v>
      </c>
      <c r="B100" s="48">
        <v>44397</v>
      </c>
      <c r="C100" s="48">
        <v>44390</v>
      </c>
      <c r="D100" s="49">
        <v>7722</v>
      </c>
      <c r="E100" s="40" t="s">
        <v>2</v>
      </c>
      <c r="F100" s="49">
        <v>1545</v>
      </c>
      <c r="G100" s="36" t="s">
        <v>36</v>
      </c>
      <c r="H100" s="47">
        <v>30</v>
      </c>
      <c r="I100" s="45" t="s">
        <v>6</v>
      </c>
      <c r="J100" s="36" t="s">
        <v>97</v>
      </c>
      <c r="K100" s="50"/>
      <c r="L100" s="459">
        <v>1177.5</v>
      </c>
      <c r="M100" s="80"/>
      <c r="N100" s="80"/>
      <c r="O100" s="80"/>
      <c r="P100" s="80"/>
      <c r="Q100" s="80"/>
      <c r="R100" s="80"/>
    </row>
    <row r="101" spans="1:18" s="42" customFormat="1">
      <c r="A101" s="340" t="s">
        <v>1303</v>
      </c>
      <c r="B101" s="48">
        <v>44397</v>
      </c>
      <c r="C101" s="48">
        <v>44390</v>
      </c>
      <c r="D101" s="49">
        <v>7716</v>
      </c>
      <c r="E101" s="40" t="s">
        <v>2</v>
      </c>
      <c r="F101" s="49">
        <v>3733</v>
      </c>
      <c r="G101" s="36" t="s">
        <v>162</v>
      </c>
      <c r="H101" s="47">
        <v>1</v>
      </c>
      <c r="I101" s="45" t="s">
        <v>6</v>
      </c>
      <c r="J101" s="36" t="s">
        <v>97</v>
      </c>
      <c r="K101" s="50"/>
      <c r="L101" s="459">
        <v>16.899999999999999</v>
      </c>
      <c r="M101" s="80"/>
      <c r="N101" s="80"/>
      <c r="O101" s="80"/>
      <c r="P101" s="80"/>
      <c r="Q101" s="80"/>
      <c r="R101" s="80"/>
    </row>
    <row r="102" spans="1:18" s="42" customFormat="1">
      <c r="A102" s="340" t="s">
        <v>1303</v>
      </c>
      <c r="B102" s="48">
        <v>44399</v>
      </c>
      <c r="C102" s="48">
        <v>44390</v>
      </c>
      <c r="D102" s="49">
        <v>7719</v>
      </c>
      <c r="E102" s="40" t="s">
        <v>428</v>
      </c>
      <c r="F102" s="49">
        <v>3623</v>
      </c>
      <c r="G102" s="36" t="s">
        <v>47</v>
      </c>
      <c r="H102" s="47">
        <v>20</v>
      </c>
      <c r="I102" s="45" t="s">
        <v>6</v>
      </c>
      <c r="J102" s="36" t="s">
        <v>97</v>
      </c>
      <c r="K102" s="50"/>
      <c r="L102" s="459">
        <v>494</v>
      </c>
      <c r="M102" s="80"/>
      <c r="N102" s="80"/>
      <c r="O102" s="80"/>
      <c r="P102" s="80"/>
      <c r="Q102" s="80"/>
      <c r="R102" s="80"/>
    </row>
    <row r="103" spans="1:18" s="42" customFormat="1">
      <c r="A103" s="340"/>
      <c r="B103" s="48"/>
      <c r="C103" s="48">
        <v>44392</v>
      </c>
      <c r="D103" s="49"/>
      <c r="E103" s="40" t="s">
        <v>216</v>
      </c>
      <c r="F103" s="49">
        <v>3621</v>
      </c>
      <c r="G103" s="36" t="s">
        <v>1396</v>
      </c>
      <c r="H103" s="47">
        <v>50</v>
      </c>
      <c r="I103" s="45" t="s">
        <v>6</v>
      </c>
      <c r="J103" s="36" t="s">
        <v>97</v>
      </c>
      <c r="K103" s="50" t="s">
        <v>35</v>
      </c>
      <c r="L103" s="459">
        <v>598.5</v>
      </c>
      <c r="M103" s="80"/>
      <c r="N103" s="80"/>
      <c r="O103" s="80"/>
      <c r="P103" s="80"/>
      <c r="Q103" s="80"/>
      <c r="R103" s="80"/>
    </row>
    <row r="104" spans="1:18" s="42" customFormat="1">
      <c r="A104" s="340" t="s">
        <v>82</v>
      </c>
      <c r="B104" s="48"/>
      <c r="C104" s="48">
        <v>44393</v>
      </c>
      <c r="D104" s="49"/>
      <c r="E104" s="40" t="s">
        <v>216</v>
      </c>
      <c r="F104" s="49">
        <v>3621</v>
      </c>
      <c r="G104" s="36" t="s">
        <v>1396</v>
      </c>
      <c r="H104" s="47">
        <v>40</v>
      </c>
      <c r="I104" s="45" t="s">
        <v>6</v>
      </c>
      <c r="J104" s="36" t="s">
        <v>97</v>
      </c>
      <c r="K104" s="50" t="s">
        <v>35</v>
      </c>
      <c r="L104" s="459">
        <v>0</v>
      </c>
      <c r="M104" s="80"/>
      <c r="N104" s="80"/>
      <c r="O104" s="80"/>
      <c r="P104" s="80"/>
      <c r="Q104" s="80"/>
      <c r="R104" s="80"/>
    </row>
    <row r="105" spans="1:18" s="42" customFormat="1">
      <c r="A105" s="340"/>
      <c r="B105" s="48"/>
      <c r="C105" s="48"/>
      <c r="D105" s="49"/>
      <c r="E105" s="40" t="s">
        <v>1574</v>
      </c>
      <c r="F105" s="49">
        <v>3626</v>
      </c>
      <c r="G105" s="36" t="s">
        <v>1441</v>
      </c>
      <c r="H105" s="47">
        <v>20</v>
      </c>
      <c r="I105" s="45" t="s">
        <v>6</v>
      </c>
      <c r="J105" s="36" t="s">
        <v>97</v>
      </c>
      <c r="K105" s="50" t="s">
        <v>9</v>
      </c>
      <c r="L105" s="459">
        <v>312</v>
      </c>
      <c r="M105" s="80"/>
      <c r="N105" s="80"/>
      <c r="O105" s="80"/>
      <c r="P105" s="80"/>
      <c r="Q105" s="80"/>
      <c r="R105" s="80"/>
    </row>
    <row r="106" spans="1:18" s="42" customFormat="1">
      <c r="A106" s="340"/>
      <c r="B106" s="48"/>
      <c r="C106" s="48"/>
      <c r="D106" s="49"/>
      <c r="E106" s="40" t="s">
        <v>216</v>
      </c>
      <c r="F106" s="49">
        <v>3625</v>
      </c>
      <c r="G106" s="36" t="s">
        <v>902</v>
      </c>
      <c r="H106" s="47">
        <v>20</v>
      </c>
      <c r="I106" s="45" t="s">
        <v>6</v>
      </c>
      <c r="J106" s="36" t="s">
        <v>97</v>
      </c>
      <c r="K106" s="50"/>
      <c r="L106" s="459">
        <v>276.60000000000002</v>
      </c>
      <c r="M106" s="80"/>
      <c r="N106" s="80"/>
      <c r="O106" s="80"/>
      <c r="P106" s="80"/>
      <c r="Q106" s="80"/>
      <c r="R106" s="80"/>
    </row>
    <row r="107" spans="1:18" s="42" customFormat="1">
      <c r="A107" s="340" t="s">
        <v>86</v>
      </c>
      <c r="B107" s="48">
        <v>44397</v>
      </c>
      <c r="C107" s="48">
        <v>44389</v>
      </c>
      <c r="D107" s="49">
        <v>7720</v>
      </c>
      <c r="E107" s="40" t="s">
        <v>216</v>
      </c>
      <c r="F107" s="49">
        <v>2244</v>
      </c>
      <c r="G107" s="36" t="s">
        <v>17</v>
      </c>
      <c r="H107" s="47" t="s">
        <v>840</v>
      </c>
      <c r="I107" s="45" t="s">
        <v>6</v>
      </c>
      <c r="J107" s="36" t="s">
        <v>97</v>
      </c>
      <c r="K107" s="50"/>
      <c r="L107" s="459">
        <v>465</v>
      </c>
      <c r="M107" s="80"/>
      <c r="N107" s="80"/>
      <c r="O107" s="80"/>
      <c r="P107" s="80"/>
      <c r="Q107" s="80"/>
      <c r="R107" s="80"/>
    </row>
    <row r="108" spans="1:18" s="42" customFormat="1">
      <c r="A108" s="340" t="s">
        <v>109</v>
      </c>
      <c r="B108" s="48">
        <v>44405</v>
      </c>
      <c r="C108" s="48">
        <v>44398</v>
      </c>
      <c r="D108" s="49">
        <v>7683</v>
      </c>
      <c r="E108" s="40" t="s">
        <v>2</v>
      </c>
      <c r="F108" s="49">
        <v>2646</v>
      </c>
      <c r="G108" s="36" t="s">
        <v>182</v>
      </c>
      <c r="H108" s="47">
        <v>250</v>
      </c>
      <c r="I108" s="45" t="s">
        <v>6</v>
      </c>
      <c r="J108" s="36" t="s">
        <v>97</v>
      </c>
      <c r="K108" s="50"/>
      <c r="L108" s="459">
        <v>2225</v>
      </c>
      <c r="M108" s="80"/>
      <c r="N108" s="80"/>
      <c r="O108" s="80"/>
      <c r="P108" s="80"/>
      <c r="Q108" s="80"/>
      <c r="R108" s="80"/>
    </row>
    <row r="109" spans="1:18" s="42" customFormat="1">
      <c r="A109" s="340" t="s">
        <v>86</v>
      </c>
      <c r="B109" s="48">
        <v>44398</v>
      </c>
      <c r="C109" s="48">
        <v>44390</v>
      </c>
      <c r="D109" s="49">
        <v>7723</v>
      </c>
      <c r="E109" s="40" t="s">
        <v>216</v>
      </c>
      <c r="F109" s="49">
        <v>1712</v>
      </c>
      <c r="G109" s="36" t="s">
        <v>19</v>
      </c>
      <c r="H109" s="47">
        <v>18</v>
      </c>
      <c r="I109" s="45" t="s">
        <v>6</v>
      </c>
      <c r="J109" s="36" t="s">
        <v>97</v>
      </c>
      <c r="K109" s="50"/>
      <c r="L109" s="459">
        <v>333</v>
      </c>
      <c r="M109" s="80"/>
      <c r="N109" s="80"/>
      <c r="O109" s="80"/>
      <c r="P109" s="80"/>
      <c r="Q109" s="80"/>
      <c r="R109" s="80"/>
    </row>
    <row r="110" spans="1:18" s="42" customFormat="1">
      <c r="A110" s="340" t="s">
        <v>1575</v>
      </c>
      <c r="B110" s="48">
        <v>44398</v>
      </c>
      <c r="C110" s="48">
        <v>44390</v>
      </c>
      <c r="D110" s="49">
        <v>7726</v>
      </c>
      <c r="E110" s="40" t="s">
        <v>2</v>
      </c>
      <c r="F110" s="49">
        <v>855</v>
      </c>
      <c r="G110" s="36" t="s">
        <v>38</v>
      </c>
      <c r="H110" s="47">
        <v>40</v>
      </c>
      <c r="I110" s="45" t="s">
        <v>6</v>
      </c>
      <c r="J110" s="36" t="s">
        <v>97</v>
      </c>
      <c r="K110" s="50"/>
      <c r="L110" s="459">
        <v>508.4</v>
      </c>
      <c r="M110" s="80"/>
      <c r="N110" s="80"/>
      <c r="O110" s="80"/>
      <c r="P110" s="80"/>
      <c r="Q110" s="80"/>
      <c r="R110" s="80"/>
    </row>
    <row r="111" spans="1:18" s="42" customFormat="1">
      <c r="A111" s="340" t="s">
        <v>68</v>
      </c>
      <c r="B111" s="48">
        <v>44398</v>
      </c>
      <c r="C111" s="48">
        <v>44390</v>
      </c>
      <c r="D111" s="49">
        <v>7730</v>
      </c>
      <c r="E111" s="40" t="s">
        <v>2</v>
      </c>
      <c r="F111" s="49">
        <v>1960</v>
      </c>
      <c r="G111" s="36" t="s">
        <v>13</v>
      </c>
      <c r="H111" s="47">
        <v>51</v>
      </c>
      <c r="I111" s="45" t="s">
        <v>6</v>
      </c>
      <c r="J111" s="36" t="s">
        <v>97</v>
      </c>
      <c r="K111" s="50"/>
      <c r="L111" s="459">
        <v>994.5</v>
      </c>
      <c r="M111" s="80"/>
      <c r="N111" s="80"/>
      <c r="O111" s="80"/>
      <c r="P111" s="80"/>
      <c r="Q111" s="80"/>
      <c r="R111" s="80"/>
    </row>
    <row r="112" spans="1:18" s="42" customFormat="1">
      <c r="A112" s="340" t="s">
        <v>109</v>
      </c>
      <c r="B112" s="48">
        <v>44398</v>
      </c>
      <c r="C112" s="48">
        <v>44390</v>
      </c>
      <c r="D112" s="49">
        <v>7732</v>
      </c>
      <c r="E112" s="40" t="s">
        <v>2</v>
      </c>
      <c r="F112" s="49">
        <v>2762</v>
      </c>
      <c r="G112" s="36" t="s">
        <v>164</v>
      </c>
      <c r="H112" s="47">
        <v>100</v>
      </c>
      <c r="I112" s="45" t="s">
        <v>6</v>
      </c>
      <c r="J112" s="36" t="s">
        <v>97</v>
      </c>
      <c r="K112" s="50"/>
      <c r="L112" s="459">
        <v>330</v>
      </c>
      <c r="M112" s="80"/>
      <c r="N112" s="80"/>
      <c r="O112" s="80"/>
      <c r="P112" s="80"/>
      <c r="Q112" s="80"/>
      <c r="R112" s="80"/>
    </row>
    <row r="113" spans="1:18" s="42" customFormat="1">
      <c r="A113" s="340" t="s">
        <v>368</v>
      </c>
      <c r="B113" s="48">
        <v>44398</v>
      </c>
      <c r="C113" s="48">
        <v>44391</v>
      </c>
      <c r="D113" s="49">
        <v>7742</v>
      </c>
      <c r="E113" s="40" t="s">
        <v>2</v>
      </c>
      <c r="F113" s="49">
        <v>838</v>
      </c>
      <c r="G113" s="36" t="s">
        <v>5</v>
      </c>
      <c r="H113" s="47">
        <v>5</v>
      </c>
      <c r="I113" s="45" t="s">
        <v>6</v>
      </c>
      <c r="J113" s="36" t="s">
        <v>97</v>
      </c>
      <c r="K113" s="50"/>
      <c r="L113" s="459">
        <v>142.5</v>
      </c>
      <c r="M113" s="80"/>
      <c r="N113" s="80"/>
      <c r="O113" s="80"/>
      <c r="P113" s="80"/>
      <c r="Q113" s="80"/>
      <c r="R113" s="80"/>
    </row>
    <row r="114" spans="1:18" s="42" customFormat="1">
      <c r="A114" s="340" t="s">
        <v>112</v>
      </c>
      <c r="B114" s="48">
        <v>44399</v>
      </c>
      <c r="C114" s="48">
        <v>44391</v>
      </c>
      <c r="D114" s="49">
        <v>7744</v>
      </c>
      <c r="E114" s="40" t="s">
        <v>2</v>
      </c>
      <c r="F114" s="49">
        <v>885</v>
      </c>
      <c r="G114" s="36" t="s">
        <v>32</v>
      </c>
      <c r="H114" s="47">
        <v>10</v>
      </c>
      <c r="I114" s="45" t="s">
        <v>6</v>
      </c>
      <c r="J114" s="36" t="s">
        <v>97</v>
      </c>
      <c r="K114" s="50"/>
      <c r="L114" s="459">
        <v>220</v>
      </c>
      <c r="M114" s="80"/>
      <c r="N114" s="80"/>
      <c r="O114" s="80"/>
      <c r="P114" s="80"/>
      <c r="Q114" s="80"/>
      <c r="R114" s="80"/>
    </row>
    <row r="115" spans="1:18" s="42" customFormat="1">
      <c r="A115" s="340" t="s">
        <v>1576</v>
      </c>
      <c r="B115" s="48">
        <v>44398</v>
      </c>
      <c r="C115" s="48"/>
      <c r="D115" s="49">
        <v>7740</v>
      </c>
      <c r="E115" s="40" t="s">
        <v>2</v>
      </c>
      <c r="F115" s="49">
        <v>2738</v>
      </c>
      <c r="G115" s="36" t="s">
        <v>307</v>
      </c>
      <c r="H115" s="47">
        <v>10</v>
      </c>
      <c r="I115" s="233" t="s">
        <v>6</v>
      </c>
      <c r="J115" s="36" t="s">
        <v>97</v>
      </c>
      <c r="K115" s="50" t="s">
        <v>783</v>
      </c>
      <c r="L115" s="459">
        <v>350</v>
      </c>
      <c r="M115" s="80"/>
      <c r="N115" s="80"/>
      <c r="O115" s="80"/>
      <c r="P115" s="80"/>
      <c r="Q115" s="80"/>
      <c r="R115" s="80"/>
    </row>
    <row r="116" spans="1:18" s="42" customFormat="1">
      <c r="A116" s="340"/>
      <c r="B116" s="48"/>
      <c r="C116" s="48"/>
      <c r="D116" s="49"/>
      <c r="E116" s="40" t="s">
        <v>2</v>
      </c>
      <c r="F116" s="49">
        <v>2737</v>
      </c>
      <c r="G116" s="36" t="s">
        <v>212</v>
      </c>
      <c r="H116" s="47">
        <v>10</v>
      </c>
      <c r="I116" s="233" t="s">
        <v>6</v>
      </c>
      <c r="J116" s="36" t="s">
        <v>97</v>
      </c>
      <c r="K116" s="50" t="s">
        <v>120</v>
      </c>
      <c r="L116" s="459">
        <v>380</v>
      </c>
      <c r="M116" s="80"/>
      <c r="N116" s="80"/>
      <c r="O116" s="80"/>
      <c r="P116" s="80"/>
      <c r="Q116" s="80"/>
      <c r="R116" s="80"/>
    </row>
    <row r="117" spans="1:18" s="42" customFormat="1">
      <c r="A117" s="340"/>
      <c r="B117" s="48"/>
      <c r="C117" s="48"/>
      <c r="D117" s="49"/>
      <c r="E117" s="40" t="s">
        <v>2</v>
      </c>
      <c r="F117" s="49">
        <v>2742</v>
      </c>
      <c r="G117" s="36" t="s">
        <v>212</v>
      </c>
      <c r="H117" s="47">
        <v>5</v>
      </c>
      <c r="I117" s="233" t="s">
        <v>6</v>
      </c>
      <c r="J117" s="36" t="s">
        <v>97</v>
      </c>
      <c r="K117" s="50" t="s">
        <v>120</v>
      </c>
      <c r="L117" s="459">
        <v>175</v>
      </c>
      <c r="M117" s="80"/>
      <c r="N117" s="80"/>
      <c r="O117" s="80"/>
      <c r="P117" s="80"/>
      <c r="Q117" s="80"/>
      <c r="R117" s="80"/>
    </row>
    <row r="118" spans="1:18" s="42" customFormat="1">
      <c r="A118" s="340" t="s">
        <v>371</v>
      </c>
      <c r="B118" s="48">
        <v>44399</v>
      </c>
      <c r="C118" s="48">
        <v>44393</v>
      </c>
      <c r="D118" s="49">
        <v>7750</v>
      </c>
      <c r="E118" s="40" t="s">
        <v>428</v>
      </c>
      <c r="F118" s="49">
        <v>2329</v>
      </c>
      <c r="G118" s="36" t="s">
        <v>53</v>
      </c>
      <c r="H118" s="47">
        <v>10</v>
      </c>
      <c r="I118" s="45" t="s">
        <v>6</v>
      </c>
      <c r="J118" s="36" t="s">
        <v>97</v>
      </c>
      <c r="K118" s="50"/>
      <c r="L118" s="459">
        <v>1187</v>
      </c>
      <c r="M118" s="80"/>
      <c r="N118" s="80"/>
      <c r="O118" s="80"/>
      <c r="P118" s="80"/>
      <c r="Q118" s="80"/>
      <c r="R118" s="80"/>
    </row>
    <row r="119" spans="1:18" s="42" customFormat="1">
      <c r="A119" s="340" t="s">
        <v>111</v>
      </c>
      <c r="B119" s="48">
        <v>44399</v>
      </c>
      <c r="C119" s="48">
        <v>44396</v>
      </c>
      <c r="D119" s="49">
        <v>7751</v>
      </c>
      <c r="E119" s="40" t="s">
        <v>2</v>
      </c>
      <c r="F119" s="49">
        <v>2691</v>
      </c>
      <c r="G119" s="36" t="s">
        <v>47</v>
      </c>
      <c r="H119" s="47" t="s">
        <v>877</v>
      </c>
      <c r="I119" s="45" t="s">
        <v>6</v>
      </c>
      <c r="J119" s="36" t="s">
        <v>97</v>
      </c>
      <c r="K119" s="50"/>
      <c r="L119" s="459">
        <v>860</v>
      </c>
      <c r="M119" s="80"/>
      <c r="N119" s="80"/>
      <c r="O119" s="80"/>
      <c r="P119" s="80"/>
      <c r="Q119" s="80"/>
      <c r="R119" s="80"/>
    </row>
    <row r="120" spans="1:18" s="42" customFormat="1">
      <c r="A120" s="340" t="s">
        <v>1235</v>
      </c>
      <c r="B120" s="48">
        <v>44399</v>
      </c>
      <c r="C120" s="48">
        <v>44393</v>
      </c>
      <c r="D120" s="49">
        <v>7752</v>
      </c>
      <c r="E120" s="40" t="s">
        <v>2</v>
      </c>
      <c r="F120" s="49">
        <v>1106</v>
      </c>
      <c r="G120" s="36" t="s">
        <v>18</v>
      </c>
      <c r="H120" s="47">
        <v>5</v>
      </c>
      <c r="I120" s="45" t="s">
        <v>6</v>
      </c>
      <c r="J120" s="36" t="s">
        <v>97</v>
      </c>
      <c r="K120" s="50"/>
      <c r="L120" s="459">
        <v>46.5</v>
      </c>
      <c r="M120" s="80"/>
      <c r="N120" s="80"/>
      <c r="O120" s="80"/>
      <c r="P120" s="80"/>
      <c r="Q120" s="80"/>
      <c r="R120" s="80"/>
    </row>
    <row r="121" spans="1:18" s="42" customFormat="1">
      <c r="A121" s="340" t="s">
        <v>160</v>
      </c>
      <c r="B121" s="48">
        <v>44399</v>
      </c>
      <c r="C121" s="48">
        <v>44391</v>
      </c>
      <c r="D121" s="49">
        <v>7753</v>
      </c>
      <c r="E121" s="40" t="s">
        <v>2</v>
      </c>
      <c r="F121" s="49">
        <v>1186</v>
      </c>
      <c r="G121" s="36" t="s">
        <v>79</v>
      </c>
      <c r="H121" s="47">
        <v>10</v>
      </c>
      <c r="I121" s="45" t="s">
        <v>6</v>
      </c>
      <c r="J121" s="36" t="s">
        <v>97</v>
      </c>
      <c r="K121" s="50" t="s">
        <v>36</v>
      </c>
      <c r="L121" s="459">
        <v>388.2</v>
      </c>
      <c r="M121" s="80"/>
      <c r="N121" s="80"/>
      <c r="O121" s="80"/>
      <c r="P121" s="80"/>
      <c r="Q121" s="80"/>
      <c r="R121" s="80"/>
    </row>
    <row r="122" spans="1:18" s="42" customFormat="1">
      <c r="A122" s="340"/>
      <c r="B122" s="48"/>
      <c r="C122" s="48"/>
      <c r="D122" s="49"/>
      <c r="E122" s="40" t="s">
        <v>2</v>
      </c>
      <c r="F122" s="49">
        <v>843</v>
      </c>
      <c r="G122" s="36" t="s">
        <v>203</v>
      </c>
      <c r="H122" s="47">
        <v>16</v>
      </c>
      <c r="I122" s="45" t="s">
        <v>6</v>
      </c>
      <c r="J122" s="36" t="s">
        <v>97</v>
      </c>
      <c r="K122" s="50"/>
      <c r="L122" s="459">
        <v>21.88</v>
      </c>
      <c r="M122" s="80"/>
      <c r="N122" s="80"/>
      <c r="O122" s="80"/>
      <c r="P122" s="80"/>
      <c r="Q122" s="80"/>
      <c r="R122" s="80"/>
    </row>
    <row r="123" spans="1:18" s="42" customFormat="1">
      <c r="A123" s="340" t="s">
        <v>141</v>
      </c>
      <c r="B123" s="48">
        <v>44399</v>
      </c>
      <c r="C123" s="48">
        <v>44391</v>
      </c>
      <c r="D123" s="49">
        <v>7756</v>
      </c>
      <c r="E123" s="40" t="s">
        <v>2</v>
      </c>
      <c r="F123" s="49">
        <v>1397</v>
      </c>
      <c r="G123" s="36" t="s">
        <v>22</v>
      </c>
      <c r="H123" s="47">
        <v>21</v>
      </c>
      <c r="I123" s="45" t="s">
        <v>6</v>
      </c>
      <c r="J123" s="36" t="s">
        <v>97</v>
      </c>
      <c r="K123" s="50"/>
      <c r="L123" s="459">
        <v>440</v>
      </c>
      <c r="M123" s="80"/>
      <c r="N123" s="80"/>
      <c r="O123" s="80"/>
      <c r="P123" s="80"/>
      <c r="Q123" s="80"/>
      <c r="R123" s="80"/>
    </row>
    <row r="124" spans="1:18" s="42" customFormat="1">
      <c r="A124" s="340" t="s">
        <v>163</v>
      </c>
      <c r="B124" s="48">
        <v>44399</v>
      </c>
      <c r="C124" s="48">
        <v>44391</v>
      </c>
      <c r="D124" s="49">
        <v>7757</v>
      </c>
      <c r="E124" s="40" t="s">
        <v>2</v>
      </c>
      <c r="F124" s="49">
        <v>838</v>
      </c>
      <c r="G124" s="36" t="s">
        <v>5</v>
      </c>
      <c r="H124" s="47">
        <v>10</v>
      </c>
      <c r="I124" s="45" t="s">
        <v>6</v>
      </c>
      <c r="J124" s="36" t="s">
        <v>97</v>
      </c>
      <c r="K124" s="50"/>
      <c r="L124" s="459">
        <v>300</v>
      </c>
      <c r="M124" s="80"/>
      <c r="N124" s="80"/>
      <c r="O124" s="80"/>
      <c r="P124" s="80"/>
      <c r="Q124" s="80"/>
      <c r="R124" s="80"/>
    </row>
    <row r="125" spans="1:18" s="42" customFormat="1">
      <c r="A125" s="340" t="s">
        <v>1198</v>
      </c>
      <c r="B125" s="48">
        <v>44399</v>
      </c>
      <c r="C125" s="48">
        <v>44391</v>
      </c>
      <c r="D125" s="49">
        <v>7761</v>
      </c>
      <c r="E125" s="40" t="s">
        <v>2</v>
      </c>
      <c r="F125" s="49">
        <v>1397</v>
      </c>
      <c r="G125" s="36" t="s">
        <v>22</v>
      </c>
      <c r="H125" s="47">
        <v>5</v>
      </c>
      <c r="I125" s="45" t="s">
        <v>6</v>
      </c>
      <c r="J125" s="36" t="s">
        <v>97</v>
      </c>
      <c r="K125" s="50"/>
      <c r="L125" s="459">
        <v>72.5</v>
      </c>
      <c r="M125" s="80"/>
      <c r="N125" s="80"/>
      <c r="O125" s="80"/>
      <c r="P125" s="80"/>
      <c r="Q125" s="80"/>
      <c r="R125" s="80"/>
    </row>
    <row r="126" spans="1:18" s="42" customFormat="1">
      <c r="A126" s="340" t="s">
        <v>848</v>
      </c>
      <c r="B126" s="48">
        <v>44399</v>
      </c>
      <c r="C126" s="48">
        <v>44393</v>
      </c>
      <c r="D126" s="49">
        <v>7762</v>
      </c>
      <c r="E126" s="40" t="s">
        <v>7</v>
      </c>
      <c r="F126" s="49">
        <v>2172</v>
      </c>
      <c r="G126" s="36" t="s">
        <v>16</v>
      </c>
      <c r="H126" s="47">
        <v>15</v>
      </c>
      <c r="I126" s="45" t="s">
        <v>6</v>
      </c>
      <c r="J126" s="36" t="s">
        <v>97</v>
      </c>
      <c r="K126" s="50"/>
      <c r="L126" s="459">
        <v>217.5</v>
      </c>
      <c r="M126" s="80"/>
      <c r="N126" s="80"/>
      <c r="O126" s="80"/>
      <c r="P126" s="80"/>
      <c r="Q126" s="80"/>
      <c r="R126" s="80"/>
    </row>
    <row r="127" spans="1:18" s="42" customFormat="1">
      <c r="A127" s="340" t="s">
        <v>779</v>
      </c>
      <c r="B127" s="48">
        <v>44399</v>
      </c>
      <c r="C127" s="48">
        <v>44391</v>
      </c>
      <c r="D127" s="49">
        <v>7718</v>
      </c>
      <c r="E127" s="40" t="s">
        <v>2</v>
      </c>
      <c r="F127" s="49">
        <v>753</v>
      </c>
      <c r="G127" s="36" t="s">
        <v>47</v>
      </c>
      <c r="H127" s="47">
        <v>20</v>
      </c>
      <c r="I127" s="45" t="s">
        <v>6</v>
      </c>
      <c r="J127" s="36" t="s">
        <v>97</v>
      </c>
      <c r="K127" s="50"/>
      <c r="L127" s="459">
        <v>580</v>
      </c>
      <c r="M127" s="80"/>
      <c r="N127" s="80"/>
      <c r="O127" s="80"/>
      <c r="P127" s="80"/>
      <c r="Q127" s="80"/>
      <c r="R127" s="80"/>
    </row>
    <row r="128" spans="1:18" s="42" customFormat="1">
      <c r="A128" s="340" t="s">
        <v>247</v>
      </c>
      <c r="B128" s="48">
        <v>44391</v>
      </c>
      <c r="C128" s="48">
        <v>44393</v>
      </c>
      <c r="D128" s="49">
        <v>7711</v>
      </c>
      <c r="E128" s="40" t="s">
        <v>428</v>
      </c>
      <c r="F128" s="49">
        <v>2632</v>
      </c>
      <c r="G128" s="36" t="s">
        <v>94</v>
      </c>
      <c r="H128" s="47">
        <v>10</v>
      </c>
      <c r="I128" s="45" t="s">
        <v>6</v>
      </c>
      <c r="J128" s="36" t="s">
        <v>97</v>
      </c>
      <c r="K128" s="50"/>
      <c r="L128" s="459">
        <v>1020</v>
      </c>
      <c r="M128" s="80"/>
      <c r="N128" s="80"/>
      <c r="O128" s="80"/>
      <c r="P128" s="80"/>
      <c r="Q128" s="80"/>
      <c r="R128" s="80"/>
    </row>
    <row r="129" spans="1:18" s="42" customFormat="1">
      <c r="A129" s="340" t="s">
        <v>109</v>
      </c>
      <c r="B129" s="48">
        <v>44400</v>
      </c>
      <c r="C129" s="48">
        <v>44391</v>
      </c>
      <c r="D129" s="49">
        <v>7766</v>
      </c>
      <c r="E129" s="40" t="s">
        <v>2</v>
      </c>
      <c r="F129" s="49">
        <v>1397</v>
      </c>
      <c r="G129" s="36" t="s">
        <v>22</v>
      </c>
      <c r="H129" s="47">
        <v>25</v>
      </c>
      <c r="I129" s="45" t="s">
        <v>6</v>
      </c>
      <c r="J129" s="36" t="s">
        <v>97</v>
      </c>
      <c r="K129" s="50"/>
      <c r="L129" s="459">
        <v>195</v>
      </c>
      <c r="M129" s="80"/>
      <c r="N129" s="80"/>
      <c r="O129" s="80"/>
      <c r="P129" s="80"/>
      <c r="Q129" s="80"/>
      <c r="R129" s="80"/>
    </row>
    <row r="130" spans="1:18" s="42" customFormat="1">
      <c r="A130" s="340"/>
      <c r="B130" s="48"/>
      <c r="C130" s="48"/>
      <c r="D130" s="49"/>
      <c r="E130" s="40" t="s">
        <v>216</v>
      </c>
      <c r="F130" s="49">
        <v>2881</v>
      </c>
      <c r="G130" s="36" t="s">
        <v>19</v>
      </c>
      <c r="H130" s="47">
        <v>15</v>
      </c>
      <c r="I130" s="45" t="s">
        <v>6</v>
      </c>
      <c r="J130" s="36" t="s">
        <v>97</v>
      </c>
      <c r="K130" s="50"/>
      <c r="L130" s="459">
        <v>193.5</v>
      </c>
      <c r="M130" s="80"/>
      <c r="N130" s="80"/>
      <c r="O130" s="80"/>
      <c r="P130" s="80"/>
      <c r="Q130" s="80"/>
      <c r="R130" s="80"/>
    </row>
    <row r="131" spans="1:18" s="42" customFormat="1">
      <c r="A131" s="340" t="s">
        <v>383</v>
      </c>
      <c r="B131" s="48">
        <v>44400</v>
      </c>
      <c r="C131" s="48">
        <v>44391</v>
      </c>
      <c r="D131" s="49">
        <v>7767</v>
      </c>
      <c r="E131" s="40" t="s">
        <v>2</v>
      </c>
      <c r="F131" s="49">
        <v>838</v>
      </c>
      <c r="G131" s="36" t="s">
        <v>5</v>
      </c>
      <c r="H131" s="47">
        <v>30</v>
      </c>
      <c r="I131" s="45" t="s">
        <v>6</v>
      </c>
      <c r="J131" s="36" t="s">
        <v>97</v>
      </c>
      <c r="K131" s="50"/>
      <c r="L131" s="459">
        <v>1050</v>
      </c>
      <c r="M131" s="80"/>
      <c r="N131" s="80"/>
      <c r="O131" s="80"/>
      <c r="P131" s="80"/>
      <c r="Q131" s="80"/>
      <c r="R131" s="80"/>
    </row>
    <row r="132" spans="1:18" s="42" customFormat="1">
      <c r="A132" s="340" t="s">
        <v>422</v>
      </c>
      <c r="B132" s="48">
        <v>44400</v>
      </c>
      <c r="C132" s="48"/>
      <c r="D132" s="49">
        <v>7768</v>
      </c>
      <c r="E132" s="40" t="s">
        <v>1579</v>
      </c>
      <c r="F132" s="49">
        <v>3740</v>
      </c>
      <c r="G132" s="36" t="s">
        <v>52</v>
      </c>
      <c r="H132" s="47" t="s">
        <v>1580</v>
      </c>
      <c r="I132" s="45" t="s">
        <v>6</v>
      </c>
      <c r="J132" s="36" t="s">
        <v>97</v>
      </c>
      <c r="K132" s="50"/>
      <c r="L132" s="459"/>
      <c r="M132" s="80"/>
      <c r="N132" s="80"/>
      <c r="O132" s="80"/>
      <c r="P132" s="80"/>
      <c r="Q132" s="80"/>
      <c r="R132" s="80"/>
    </row>
    <row r="133" spans="1:18" s="42" customFormat="1">
      <c r="A133" s="340"/>
      <c r="B133" s="48"/>
      <c r="C133" s="48"/>
      <c r="D133" s="49"/>
      <c r="E133" s="40" t="s">
        <v>80</v>
      </c>
      <c r="F133" s="49">
        <v>3741</v>
      </c>
      <c r="G133" s="36" t="s">
        <v>52</v>
      </c>
      <c r="H133" s="47" t="s">
        <v>1580</v>
      </c>
      <c r="I133" s="45" t="s">
        <v>6</v>
      </c>
      <c r="J133" s="36" t="s">
        <v>97</v>
      </c>
      <c r="K133" s="50"/>
      <c r="L133" s="459"/>
      <c r="M133" s="80"/>
      <c r="N133" s="80"/>
      <c r="O133" s="80"/>
      <c r="P133" s="80"/>
      <c r="Q133" s="80"/>
      <c r="R133" s="80"/>
    </row>
    <row r="134" spans="1:18" s="42" customFormat="1">
      <c r="A134" s="340"/>
      <c r="B134" s="48"/>
      <c r="C134" s="48"/>
      <c r="D134" s="49"/>
      <c r="E134" s="40" t="s">
        <v>80</v>
      </c>
      <c r="F134" s="49">
        <v>3742</v>
      </c>
      <c r="G134" s="36" t="s">
        <v>32</v>
      </c>
      <c r="H134" s="47" t="s">
        <v>1580</v>
      </c>
      <c r="I134" s="45" t="s">
        <v>6</v>
      </c>
      <c r="J134" s="36" t="s">
        <v>97</v>
      </c>
      <c r="K134" s="50"/>
      <c r="L134" s="459"/>
      <c r="M134" s="80"/>
      <c r="N134" s="80"/>
      <c r="O134" s="80"/>
      <c r="P134" s="80"/>
      <c r="Q134" s="80"/>
      <c r="R134" s="80"/>
    </row>
    <row r="135" spans="1:18" s="42" customFormat="1">
      <c r="A135" s="340" t="s">
        <v>226</v>
      </c>
      <c r="B135" s="48">
        <v>44403</v>
      </c>
      <c r="C135" s="48">
        <v>44397</v>
      </c>
      <c r="D135" s="49">
        <v>7787</v>
      </c>
      <c r="E135" s="40" t="s">
        <v>2</v>
      </c>
      <c r="F135" s="49">
        <v>2039</v>
      </c>
      <c r="G135" s="36" t="s">
        <v>29</v>
      </c>
      <c r="H135" s="47">
        <v>30</v>
      </c>
      <c r="I135" s="45" t="s">
        <v>6</v>
      </c>
      <c r="J135" s="36" t="s">
        <v>97</v>
      </c>
      <c r="K135" s="50"/>
      <c r="L135" s="459">
        <v>405</v>
      </c>
      <c r="M135" s="80"/>
      <c r="N135" s="80"/>
      <c r="O135" s="80"/>
      <c r="P135" s="80"/>
      <c r="Q135" s="80"/>
      <c r="R135" s="80"/>
    </row>
    <row r="136" spans="1:18" s="42" customFormat="1">
      <c r="A136" s="340"/>
      <c r="B136" s="48"/>
      <c r="C136" s="48"/>
      <c r="D136" s="49"/>
      <c r="E136" s="40" t="s">
        <v>153</v>
      </c>
      <c r="F136" s="49">
        <v>2040</v>
      </c>
      <c r="G136" s="36" t="s">
        <v>75</v>
      </c>
      <c r="H136" s="47">
        <v>10</v>
      </c>
      <c r="I136" s="45" t="s">
        <v>6</v>
      </c>
      <c r="J136" s="36" t="s">
        <v>97</v>
      </c>
      <c r="K136" s="50"/>
      <c r="L136" s="459">
        <v>145</v>
      </c>
      <c r="M136" s="80"/>
      <c r="N136" s="80"/>
      <c r="O136" s="80"/>
      <c r="P136" s="80"/>
      <c r="Q136" s="80"/>
      <c r="R136" s="80"/>
    </row>
    <row r="137" spans="1:18" s="42" customFormat="1">
      <c r="A137" s="340" t="s">
        <v>1303</v>
      </c>
      <c r="B137" s="48">
        <v>44404</v>
      </c>
      <c r="C137" s="48"/>
      <c r="D137" s="49">
        <v>7795</v>
      </c>
      <c r="E137" s="40" t="s">
        <v>216</v>
      </c>
      <c r="F137" s="49">
        <v>3624</v>
      </c>
      <c r="G137" s="36" t="s">
        <v>63</v>
      </c>
      <c r="H137" s="47">
        <v>60</v>
      </c>
      <c r="I137" s="45" t="s">
        <v>6</v>
      </c>
      <c r="J137" s="36" t="s">
        <v>97</v>
      </c>
      <c r="K137" s="50"/>
      <c r="L137" s="459">
        <v>290</v>
      </c>
      <c r="M137" s="80"/>
      <c r="N137" s="80"/>
      <c r="O137" s="80"/>
      <c r="P137" s="80"/>
      <c r="Q137" s="80"/>
      <c r="R137" s="80"/>
    </row>
    <row r="138" spans="1:18" s="42" customFormat="1">
      <c r="A138" s="340" t="s">
        <v>811</v>
      </c>
      <c r="B138" s="48">
        <v>44397</v>
      </c>
      <c r="C138" s="48">
        <v>44396</v>
      </c>
      <c r="D138" s="49">
        <v>7796</v>
      </c>
      <c r="E138" s="40" t="s">
        <v>216</v>
      </c>
      <c r="F138" s="49">
        <v>2438</v>
      </c>
      <c r="G138" s="36" t="s">
        <v>47</v>
      </c>
      <c r="H138" s="47" t="s">
        <v>900</v>
      </c>
      <c r="I138" s="45" t="s">
        <v>6</v>
      </c>
      <c r="J138" s="36" t="s">
        <v>97</v>
      </c>
      <c r="K138" s="50"/>
      <c r="L138" s="459">
        <v>353</v>
      </c>
      <c r="M138" s="80"/>
      <c r="N138" s="80"/>
      <c r="O138" s="80"/>
      <c r="P138" s="80"/>
      <c r="Q138" s="80"/>
      <c r="R138" s="80"/>
    </row>
    <row r="139" spans="1:18" s="42" customFormat="1">
      <c r="A139" s="340"/>
      <c r="B139" s="48"/>
      <c r="C139" s="48"/>
      <c r="D139" s="49"/>
      <c r="E139" s="40"/>
      <c r="F139" s="49"/>
      <c r="G139" s="36"/>
      <c r="H139" s="47" t="s">
        <v>1066</v>
      </c>
      <c r="I139" s="45" t="s">
        <v>6</v>
      </c>
      <c r="J139" s="36" t="s">
        <v>97</v>
      </c>
      <c r="K139" s="50"/>
      <c r="L139" s="459"/>
      <c r="M139" s="80"/>
      <c r="N139" s="80"/>
      <c r="O139" s="80"/>
      <c r="P139" s="80"/>
      <c r="Q139" s="80"/>
      <c r="R139" s="80"/>
    </row>
    <row r="140" spans="1:18" s="42" customFormat="1">
      <c r="A140" s="340" t="s">
        <v>787</v>
      </c>
      <c r="B140" s="48">
        <v>44404</v>
      </c>
      <c r="C140" s="48">
        <v>44396</v>
      </c>
      <c r="D140" s="49">
        <v>7801</v>
      </c>
      <c r="E140" s="40" t="s">
        <v>2</v>
      </c>
      <c r="F140" s="49">
        <v>2664</v>
      </c>
      <c r="G140" s="36" t="s">
        <v>142</v>
      </c>
      <c r="H140" s="47">
        <v>30</v>
      </c>
      <c r="I140" s="45" t="s">
        <v>6</v>
      </c>
      <c r="J140" s="36" t="s">
        <v>97</v>
      </c>
      <c r="K140" s="50"/>
      <c r="L140" s="459">
        <v>150</v>
      </c>
      <c r="M140" s="80"/>
      <c r="N140" s="80"/>
      <c r="O140" s="80"/>
      <c r="P140" s="80"/>
      <c r="Q140" s="80"/>
      <c r="R140" s="80"/>
    </row>
    <row r="141" spans="1:18" s="42" customFormat="1">
      <c r="A141" s="340" t="s">
        <v>767</v>
      </c>
      <c r="B141" s="48">
        <v>44405</v>
      </c>
      <c r="C141" s="48">
        <v>44398</v>
      </c>
      <c r="D141" s="49">
        <v>7805</v>
      </c>
      <c r="E141" s="40" t="s">
        <v>7</v>
      </c>
      <c r="F141" s="49">
        <v>2467</v>
      </c>
      <c r="G141" s="36" t="s">
        <v>63</v>
      </c>
      <c r="H141" s="47" t="s">
        <v>1092</v>
      </c>
      <c r="I141" s="45" t="s">
        <v>6</v>
      </c>
      <c r="J141" s="36" t="s">
        <v>97</v>
      </c>
      <c r="K141" s="50"/>
      <c r="L141" s="459">
        <v>154.5</v>
      </c>
      <c r="M141" s="80"/>
      <c r="N141" s="80"/>
      <c r="O141" s="80"/>
      <c r="P141" s="80"/>
      <c r="Q141" s="80"/>
      <c r="R141" s="80"/>
    </row>
    <row r="142" spans="1:18" s="42" customFormat="1">
      <c r="A142" s="340" t="s">
        <v>253</v>
      </c>
      <c r="B142" s="48">
        <v>44405</v>
      </c>
      <c r="C142" s="48">
        <v>44398</v>
      </c>
      <c r="D142" s="49">
        <v>7812</v>
      </c>
      <c r="E142" s="40" t="s">
        <v>2</v>
      </c>
      <c r="F142" s="49">
        <v>1468</v>
      </c>
      <c r="G142" s="36" t="s">
        <v>21</v>
      </c>
      <c r="H142" s="47">
        <v>15</v>
      </c>
      <c r="I142" s="45" t="s">
        <v>6</v>
      </c>
      <c r="J142" s="36" t="s">
        <v>97</v>
      </c>
      <c r="K142" s="50"/>
      <c r="L142" s="459">
        <v>748.5</v>
      </c>
      <c r="M142" s="80"/>
      <c r="N142" s="80"/>
      <c r="O142" s="80"/>
      <c r="P142" s="80"/>
      <c r="Q142" s="80"/>
      <c r="R142" s="80"/>
    </row>
    <row r="143" spans="1:18" s="42" customFormat="1">
      <c r="A143" s="340" t="s">
        <v>1564</v>
      </c>
      <c r="B143" s="48">
        <v>44398</v>
      </c>
      <c r="C143" s="48">
        <v>44398</v>
      </c>
      <c r="D143" s="49">
        <v>7814</v>
      </c>
      <c r="E143" s="40" t="s">
        <v>2</v>
      </c>
      <c r="F143" s="49">
        <v>951</v>
      </c>
      <c r="G143" s="36" t="s">
        <v>58</v>
      </c>
      <c r="H143" s="47">
        <v>15</v>
      </c>
      <c r="I143" s="45" t="s">
        <v>6</v>
      </c>
      <c r="J143" s="36" t="s">
        <v>97</v>
      </c>
      <c r="K143" s="50"/>
      <c r="L143" s="459">
        <v>1095</v>
      </c>
      <c r="M143" s="80"/>
      <c r="N143" s="80"/>
      <c r="O143" s="80"/>
      <c r="P143" s="80"/>
      <c r="Q143" s="80"/>
      <c r="R143" s="80"/>
    </row>
    <row r="144" spans="1:18" s="42" customFormat="1">
      <c r="A144" s="340" t="s">
        <v>109</v>
      </c>
      <c r="B144" s="48">
        <v>44406</v>
      </c>
      <c r="C144" s="48">
        <v>44399</v>
      </c>
      <c r="D144" s="49">
        <v>7817</v>
      </c>
      <c r="E144" s="40" t="s">
        <v>7</v>
      </c>
      <c r="F144" s="49">
        <v>2724</v>
      </c>
      <c r="G144" s="36" t="s">
        <v>164</v>
      </c>
      <c r="H144" s="47">
        <v>100</v>
      </c>
      <c r="I144" s="45" t="s">
        <v>6</v>
      </c>
      <c r="J144" s="36" t="s">
        <v>97</v>
      </c>
      <c r="K144" s="50"/>
      <c r="L144" s="459">
        <v>495</v>
      </c>
      <c r="M144" s="80"/>
      <c r="N144" s="80"/>
      <c r="O144" s="80"/>
      <c r="P144" s="80"/>
      <c r="Q144" s="80"/>
      <c r="R144" s="80"/>
    </row>
    <row r="145" spans="1:18" s="42" customFormat="1">
      <c r="A145" s="340" t="s">
        <v>226</v>
      </c>
      <c r="B145" s="48">
        <v>44406</v>
      </c>
      <c r="C145" s="48">
        <v>44399</v>
      </c>
      <c r="D145" s="49">
        <v>7816</v>
      </c>
      <c r="E145" s="40" t="s">
        <v>153</v>
      </c>
      <c r="F145" s="49">
        <v>3752</v>
      </c>
      <c r="G145" s="36" t="s">
        <v>75</v>
      </c>
      <c r="H145" s="47">
        <v>10</v>
      </c>
      <c r="I145" s="45" t="s">
        <v>6</v>
      </c>
      <c r="J145" s="36" t="s">
        <v>97</v>
      </c>
      <c r="K145" s="50"/>
      <c r="L145" s="459">
        <v>145</v>
      </c>
      <c r="M145" s="80"/>
      <c r="N145" s="80"/>
      <c r="O145" s="80"/>
      <c r="P145" s="80"/>
      <c r="Q145" s="80"/>
      <c r="R145" s="80"/>
    </row>
    <row r="146" spans="1:18" s="42" customFormat="1">
      <c r="A146" s="340"/>
      <c r="B146" s="48"/>
      <c r="C146" s="48"/>
      <c r="D146" s="49"/>
      <c r="E146" s="40" t="s">
        <v>2</v>
      </c>
      <c r="F146" s="49">
        <v>3753</v>
      </c>
      <c r="G146" s="36" t="s">
        <v>29</v>
      </c>
      <c r="H146" s="47">
        <v>30</v>
      </c>
      <c r="I146" s="45" t="s">
        <v>6</v>
      </c>
      <c r="J146" s="36" t="s">
        <v>97</v>
      </c>
      <c r="K146" s="50"/>
      <c r="L146" s="459">
        <v>405</v>
      </c>
      <c r="M146" s="80"/>
      <c r="N146" s="80"/>
      <c r="O146" s="80"/>
      <c r="P146" s="80"/>
      <c r="Q146" s="80"/>
      <c r="R146" s="80"/>
    </row>
    <row r="147" spans="1:18" s="42" customFormat="1">
      <c r="A147" s="340" t="s">
        <v>109</v>
      </c>
      <c r="B147" s="48">
        <v>44406</v>
      </c>
      <c r="C147" s="48">
        <v>44398</v>
      </c>
      <c r="D147" s="49">
        <v>7819</v>
      </c>
      <c r="E147" s="40" t="s">
        <v>2</v>
      </c>
      <c r="F147" s="49">
        <v>1106</v>
      </c>
      <c r="G147" s="36" t="s">
        <v>18</v>
      </c>
      <c r="H147" s="47">
        <v>40</v>
      </c>
      <c r="I147" s="45" t="s">
        <v>6</v>
      </c>
      <c r="J147" s="36" t="s">
        <v>97</v>
      </c>
      <c r="K147" s="50"/>
      <c r="L147" s="459">
        <v>170</v>
      </c>
      <c r="M147" s="80"/>
      <c r="N147" s="80"/>
      <c r="O147" s="80"/>
      <c r="P147" s="80"/>
      <c r="Q147" s="80"/>
      <c r="R147" s="80"/>
    </row>
    <row r="148" spans="1:18" s="42" customFormat="1">
      <c r="A148" s="340"/>
      <c r="B148" s="48"/>
      <c r="C148" s="48"/>
      <c r="D148" s="49"/>
      <c r="E148" s="40"/>
      <c r="F148" s="49">
        <v>1106</v>
      </c>
      <c r="G148" s="36" t="s">
        <v>1592</v>
      </c>
      <c r="H148" s="47">
        <v>5</v>
      </c>
      <c r="I148" s="45" t="s">
        <v>6</v>
      </c>
      <c r="J148" s="36" t="s">
        <v>97</v>
      </c>
      <c r="K148" s="50"/>
      <c r="L148" s="459">
        <v>0</v>
      </c>
      <c r="M148" s="80"/>
      <c r="N148" s="80"/>
      <c r="O148" s="80"/>
      <c r="P148" s="80"/>
      <c r="Q148" s="80"/>
      <c r="R148" s="80"/>
    </row>
    <row r="149" spans="1:18" s="42" customFormat="1">
      <c r="A149" s="340" t="s">
        <v>391</v>
      </c>
      <c r="B149" s="48">
        <v>44406</v>
      </c>
      <c r="C149" s="48">
        <v>44398</v>
      </c>
      <c r="D149" s="49">
        <v>7824</v>
      </c>
      <c r="E149" s="40" t="s">
        <v>2</v>
      </c>
      <c r="F149" s="49">
        <v>1106</v>
      </c>
      <c r="G149" s="36" t="s">
        <v>18</v>
      </c>
      <c r="H149" s="47" t="s">
        <v>849</v>
      </c>
      <c r="I149" s="45" t="s">
        <v>6</v>
      </c>
      <c r="J149" s="36" t="s">
        <v>97</v>
      </c>
      <c r="K149" s="50"/>
      <c r="L149" s="459">
        <v>238</v>
      </c>
      <c r="M149" s="80"/>
      <c r="N149" s="80"/>
      <c r="O149" s="80"/>
      <c r="P149" s="80"/>
      <c r="Q149" s="80"/>
      <c r="R149" s="80"/>
    </row>
    <row r="150" spans="1:18" s="42" customFormat="1">
      <c r="A150" s="340" t="s">
        <v>620</v>
      </c>
      <c r="B150" s="48">
        <v>44406</v>
      </c>
      <c r="C150" s="48">
        <v>44399</v>
      </c>
      <c r="D150" s="49">
        <v>7827</v>
      </c>
      <c r="E150" s="40" t="s">
        <v>7</v>
      </c>
      <c r="F150" s="49">
        <v>2727</v>
      </c>
      <c r="G150" s="36" t="s">
        <v>15</v>
      </c>
      <c r="H150" s="47">
        <v>5</v>
      </c>
      <c r="I150" s="45" t="s">
        <v>6</v>
      </c>
      <c r="J150" s="36" t="s">
        <v>97</v>
      </c>
      <c r="K150" s="50"/>
      <c r="L150" s="459">
        <v>18</v>
      </c>
      <c r="M150" s="80"/>
      <c r="N150" s="80"/>
      <c r="O150" s="80"/>
      <c r="P150" s="80"/>
      <c r="Q150" s="80"/>
      <c r="R150" s="80"/>
    </row>
    <row r="151" spans="1:18" s="42" customFormat="1">
      <c r="A151" s="340" t="s">
        <v>249</v>
      </c>
      <c r="B151" s="48">
        <v>44406</v>
      </c>
      <c r="C151" s="48">
        <v>44399</v>
      </c>
      <c r="D151" s="49">
        <v>7826</v>
      </c>
      <c r="E151" s="40" t="s">
        <v>74</v>
      </c>
      <c r="F151" s="49">
        <v>3659</v>
      </c>
      <c r="G151" s="36" t="s">
        <v>19</v>
      </c>
      <c r="H151" s="47">
        <v>6</v>
      </c>
      <c r="I151" s="45" t="s">
        <v>6</v>
      </c>
      <c r="J151" s="36" t="s">
        <v>97</v>
      </c>
      <c r="K151" s="50"/>
      <c r="L151" s="459">
        <v>112.5</v>
      </c>
      <c r="M151" s="80"/>
      <c r="N151" s="80"/>
      <c r="O151" s="80"/>
      <c r="P151" s="80"/>
      <c r="Q151" s="80"/>
      <c r="R151" s="80"/>
    </row>
    <row r="152" spans="1:18" s="42" customFormat="1">
      <c r="A152" s="340" t="s">
        <v>468</v>
      </c>
      <c r="B152" s="48">
        <v>44407</v>
      </c>
      <c r="C152" s="48">
        <v>44399</v>
      </c>
      <c r="D152" s="49">
        <v>7833</v>
      </c>
      <c r="E152" s="40" t="s">
        <v>2</v>
      </c>
      <c r="F152" s="49">
        <v>1869</v>
      </c>
      <c r="G152" s="36" t="s">
        <v>15</v>
      </c>
      <c r="H152" s="47">
        <v>20</v>
      </c>
      <c r="I152" s="45" t="s">
        <v>6</v>
      </c>
      <c r="J152" s="36" t="s">
        <v>97</v>
      </c>
      <c r="K152" s="50"/>
      <c r="L152" s="459">
        <v>130</v>
      </c>
      <c r="M152" s="80"/>
      <c r="N152" s="80"/>
      <c r="O152" s="80"/>
      <c r="P152" s="80"/>
      <c r="Q152" s="80"/>
      <c r="R152" s="80"/>
    </row>
    <row r="153" spans="1:18" s="42" customFormat="1">
      <c r="A153" s="340" t="s">
        <v>887</v>
      </c>
      <c r="B153" s="48">
        <v>44407</v>
      </c>
      <c r="C153" s="48">
        <v>44399</v>
      </c>
      <c r="D153" s="49">
        <v>7834</v>
      </c>
      <c r="E153" s="40" t="s">
        <v>2</v>
      </c>
      <c r="F153" s="49">
        <v>879</v>
      </c>
      <c r="G153" s="36" t="s">
        <v>17</v>
      </c>
      <c r="H153" s="47" t="s">
        <v>1593</v>
      </c>
      <c r="I153" s="45" t="s">
        <v>6</v>
      </c>
      <c r="J153" s="36" t="s">
        <v>97</v>
      </c>
      <c r="K153" s="50"/>
      <c r="L153" s="459">
        <v>588</v>
      </c>
      <c r="M153" s="80"/>
      <c r="N153" s="80"/>
      <c r="O153" s="80"/>
      <c r="P153" s="80"/>
      <c r="Q153" s="80"/>
      <c r="R153" s="80"/>
    </row>
    <row r="154" spans="1:18" s="42" customFormat="1">
      <c r="A154" s="340" t="s">
        <v>1594</v>
      </c>
      <c r="B154" s="48">
        <v>44400</v>
      </c>
      <c r="C154" s="48">
        <v>44399</v>
      </c>
      <c r="D154" s="49">
        <v>7844</v>
      </c>
      <c r="E154" s="40" t="s">
        <v>1574</v>
      </c>
      <c r="F154" s="49">
        <v>3757</v>
      </c>
      <c r="G154" s="36" t="s">
        <v>32</v>
      </c>
      <c r="H154" s="47" t="s">
        <v>1595</v>
      </c>
      <c r="I154" s="45" t="s">
        <v>6</v>
      </c>
      <c r="J154" s="36" t="s">
        <v>97</v>
      </c>
      <c r="K154" s="50"/>
      <c r="L154" s="459">
        <v>264.18</v>
      </c>
      <c r="M154" s="80"/>
      <c r="N154" s="80"/>
      <c r="O154" s="80"/>
      <c r="P154" s="80"/>
      <c r="Q154" s="80"/>
      <c r="R154" s="80"/>
    </row>
    <row r="155" spans="1:18" s="42" customFormat="1">
      <c r="A155" s="340" t="s">
        <v>377</v>
      </c>
      <c r="B155" s="48">
        <v>44407</v>
      </c>
      <c r="C155" s="48">
        <v>44403</v>
      </c>
      <c r="D155" s="49">
        <v>7837</v>
      </c>
      <c r="E155" s="40" t="s">
        <v>80</v>
      </c>
      <c r="F155" s="49">
        <v>2449</v>
      </c>
      <c r="G155" s="36" t="s">
        <v>36</v>
      </c>
      <c r="H155" s="47">
        <v>4</v>
      </c>
      <c r="I155" s="45" t="s">
        <v>6</v>
      </c>
      <c r="J155" s="36" t="s">
        <v>97</v>
      </c>
      <c r="K155" s="50"/>
      <c r="L155" s="459">
        <v>208</v>
      </c>
      <c r="M155" s="80"/>
      <c r="N155" s="80"/>
      <c r="O155" s="80"/>
      <c r="P155" s="80"/>
      <c r="Q155" s="80"/>
      <c r="R155" s="80"/>
    </row>
    <row r="156" spans="1:18" s="42" customFormat="1">
      <c r="A156" s="340"/>
      <c r="B156" s="48"/>
      <c r="C156" s="48"/>
      <c r="D156" s="49"/>
      <c r="E156" s="40" t="s">
        <v>453</v>
      </c>
      <c r="F156" s="49">
        <v>2818</v>
      </c>
      <c r="G156" s="36" t="s">
        <v>36</v>
      </c>
      <c r="H156" s="47">
        <v>5</v>
      </c>
      <c r="I156" s="45" t="s">
        <v>6</v>
      </c>
      <c r="J156" s="36" t="s">
        <v>97</v>
      </c>
      <c r="K156" s="50"/>
      <c r="L156" s="459">
        <v>260</v>
      </c>
      <c r="M156" s="80"/>
      <c r="N156" s="80"/>
      <c r="O156" s="80"/>
      <c r="P156" s="80"/>
      <c r="Q156" s="80"/>
      <c r="R156" s="80"/>
    </row>
    <row r="157" spans="1:18" s="42" customFormat="1">
      <c r="A157" s="340"/>
      <c r="B157" s="48"/>
      <c r="C157" s="48"/>
      <c r="D157" s="49"/>
      <c r="E157" s="40" t="s">
        <v>81</v>
      </c>
      <c r="F157" s="49">
        <v>2448</v>
      </c>
      <c r="G157" s="36" t="s">
        <v>36</v>
      </c>
      <c r="H157" s="47">
        <v>5</v>
      </c>
      <c r="I157" s="45" t="s">
        <v>6</v>
      </c>
      <c r="J157" s="36" t="s">
        <v>97</v>
      </c>
      <c r="K157" s="50"/>
      <c r="L157" s="459">
        <v>260</v>
      </c>
      <c r="M157" s="80"/>
      <c r="N157" s="80"/>
      <c r="O157" s="80"/>
      <c r="P157" s="80"/>
      <c r="Q157" s="80"/>
      <c r="R157" s="80"/>
    </row>
    <row r="158" spans="1:18" s="42" customFormat="1">
      <c r="A158" s="340" t="s">
        <v>407</v>
      </c>
      <c r="B158" s="48">
        <v>44407</v>
      </c>
      <c r="C158" s="48">
        <v>44404</v>
      </c>
      <c r="D158" s="49">
        <v>7840</v>
      </c>
      <c r="E158" s="40" t="s">
        <v>2</v>
      </c>
      <c r="F158" s="49">
        <v>3756</v>
      </c>
      <c r="G158" s="36" t="s">
        <v>22</v>
      </c>
      <c r="H158" s="47">
        <v>120</v>
      </c>
      <c r="I158" s="45" t="s">
        <v>6</v>
      </c>
      <c r="J158" s="36" t="s">
        <v>97</v>
      </c>
      <c r="K158" s="50"/>
      <c r="L158" s="459">
        <v>1068</v>
      </c>
      <c r="M158" s="80"/>
      <c r="N158" s="80"/>
      <c r="O158" s="80"/>
      <c r="P158" s="80"/>
      <c r="Q158" s="80"/>
      <c r="R158" s="80"/>
    </row>
    <row r="159" spans="1:18" s="42" customFormat="1">
      <c r="A159" s="340" t="s">
        <v>132</v>
      </c>
      <c r="B159" s="48">
        <v>44407</v>
      </c>
      <c r="C159" s="48">
        <v>44403</v>
      </c>
      <c r="D159" s="49">
        <v>7842</v>
      </c>
      <c r="E159" s="40" t="s">
        <v>7</v>
      </c>
      <c r="F159" s="49">
        <v>3758</v>
      </c>
      <c r="G159" s="36" t="s">
        <v>62</v>
      </c>
      <c r="H159" s="47">
        <v>20</v>
      </c>
      <c r="I159" s="45" t="s">
        <v>6</v>
      </c>
      <c r="J159" s="36" t="s">
        <v>97</v>
      </c>
      <c r="K159" s="50"/>
      <c r="L159" s="459">
        <v>1044.8</v>
      </c>
      <c r="M159" s="80"/>
      <c r="N159" s="80"/>
      <c r="O159" s="80"/>
      <c r="P159" s="80"/>
      <c r="Q159" s="80"/>
      <c r="R159" s="80"/>
    </row>
    <row r="160" spans="1:18" s="42" customFormat="1">
      <c r="A160" s="340" t="s">
        <v>109</v>
      </c>
      <c r="B160" s="48">
        <v>44400</v>
      </c>
      <c r="C160" s="48">
        <v>44400</v>
      </c>
      <c r="D160" s="49">
        <v>7845</v>
      </c>
      <c r="E160" s="40" t="s">
        <v>2</v>
      </c>
      <c r="F160" s="49">
        <v>2186</v>
      </c>
      <c r="G160" s="36" t="s">
        <v>120</v>
      </c>
      <c r="H160" s="47">
        <v>50</v>
      </c>
      <c r="I160" s="45" t="s">
        <v>6</v>
      </c>
      <c r="J160" s="36" t="s">
        <v>97</v>
      </c>
      <c r="K160" s="50"/>
      <c r="L160" s="459">
        <v>775</v>
      </c>
      <c r="M160" s="80"/>
      <c r="N160" s="80"/>
      <c r="O160" s="80"/>
      <c r="P160" s="80"/>
      <c r="Q160" s="80"/>
      <c r="R160" s="80"/>
    </row>
    <row r="161" spans="1:18" s="42" customFormat="1">
      <c r="A161" s="340" t="s">
        <v>1576</v>
      </c>
      <c r="B161" s="48">
        <v>44398</v>
      </c>
      <c r="C161" s="48">
        <v>44399</v>
      </c>
      <c r="D161" s="49">
        <v>7740</v>
      </c>
      <c r="E161" s="40" t="s">
        <v>216</v>
      </c>
      <c r="F161" s="49">
        <v>2736</v>
      </c>
      <c r="G161" s="36" t="s">
        <v>167</v>
      </c>
      <c r="H161" s="47" t="s">
        <v>1596</v>
      </c>
      <c r="I161" s="45" t="s">
        <v>6</v>
      </c>
      <c r="J161" s="36" t="s">
        <v>97</v>
      </c>
      <c r="K161" s="50" t="s">
        <v>162</v>
      </c>
      <c r="L161" s="459">
        <v>87</v>
      </c>
      <c r="M161" s="80"/>
      <c r="N161" s="80"/>
      <c r="O161" s="80"/>
      <c r="P161" s="80"/>
      <c r="Q161" s="80"/>
      <c r="R161" s="80"/>
    </row>
    <row r="162" spans="1:18" s="42" customFormat="1">
      <c r="A162" s="340" t="s">
        <v>109</v>
      </c>
      <c r="B162" s="48">
        <v>44407</v>
      </c>
      <c r="C162" s="48">
        <v>44400</v>
      </c>
      <c r="D162" s="49">
        <v>7847</v>
      </c>
      <c r="E162" s="40" t="s">
        <v>2</v>
      </c>
      <c r="F162" s="49">
        <v>2186</v>
      </c>
      <c r="G162" s="36" t="s">
        <v>120</v>
      </c>
      <c r="H162" s="47">
        <v>50</v>
      </c>
      <c r="I162" s="45" t="s">
        <v>6</v>
      </c>
      <c r="J162" s="36" t="s">
        <v>97</v>
      </c>
      <c r="K162" s="50"/>
      <c r="L162" s="459">
        <v>775</v>
      </c>
      <c r="M162" s="80"/>
      <c r="N162" s="80"/>
      <c r="O162" s="80"/>
      <c r="P162" s="80"/>
      <c r="Q162" s="80"/>
      <c r="R162" s="80"/>
    </row>
    <row r="163" spans="1:18" s="42" customFormat="1">
      <c r="A163" s="340"/>
      <c r="B163" s="48"/>
      <c r="C163" s="48"/>
      <c r="D163" s="49"/>
      <c r="E163" s="40" t="s">
        <v>2</v>
      </c>
      <c r="F163" s="49">
        <v>879</v>
      </c>
      <c r="G163" s="36" t="s">
        <v>17</v>
      </c>
      <c r="H163" s="47" t="s">
        <v>944</v>
      </c>
      <c r="I163" s="45" t="s">
        <v>6</v>
      </c>
      <c r="J163" s="36" t="s">
        <v>97</v>
      </c>
      <c r="K163" s="50"/>
      <c r="L163" s="459">
        <v>498</v>
      </c>
      <c r="M163" s="80"/>
      <c r="N163" s="80"/>
      <c r="O163" s="80"/>
      <c r="P163" s="80"/>
      <c r="Q163" s="80"/>
      <c r="R163" s="80"/>
    </row>
    <row r="164" spans="1:18" s="42" customFormat="1">
      <c r="A164" s="340" t="s">
        <v>247</v>
      </c>
      <c r="B164" s="48">
        <v>44407</v>
      </c>
      <c r="C164" s="48">
        <v>44404</v>
      </c>
      <c r="D164" s="49">
        <v>7846</v>
      </c>
      <c r="E164" s="40" t="s">
        <v>2</v>
      </c>
      <c r="F164" s="49">
        <v>3500</v>
      </c>
      <c r="G164" s="36" t="s">
        <v>902</v>
      </c>
      <c r="H164" s="47">
        <v>50</v>
      </c>
      <c r="I164" s="45" t="s">
        <v>6</v>
      </c>
      <c r="J164" s="36" t="s">
        <v>97</v>
      </c>
      <c r="K164" s="50"/>
      <c r="L164" s="459">
        <v>1300</v>
      </c>
      <c r="M164" s="80"/>
      <c r="N164" s="80"/>
      <c r="O164" s="80"/>
      <c r="P164" s="80"/>
      <c r="Q164" s="80"/>
      <c r="R164" s="80"/>
    </row>
    <row r="165" spans="1:18" s="42" customFormat="1">
      <c r="A165" s="340" t="s">
        <v>620</v>
      </c>
      <c r="B165" s="48">
        <v>44406</v>
      </c>
      <c r="C165" s="48">
        <v>44403</v>
      </c>
      <c r="D165" s="49">
        <v>7827</v>
      </c>
      <c r="E165" s="40" t="s">
        <v>7</v>
      </c>
      <c r="F165" s="49">
        <v>2727</v>
      </c>
      <c r="G165" s="36" t="s">
        <v>15</v>
      </c>
      <c r="H165" s="47">
        <v>20</v>
      </c>
      <c r="I165" s="45" t="s">
        <v>6</v>
      </c>
      <c r="J165" s="36" t="s">
        <v>97</v>
      </c>
      <c r="K165" s="50"/>
      <c r="L165" s="459">
        <v>180</v>
      </c>
      <c r="M165" s="80"/>
      <c r="N165" s="80"/>
      <c r="O165" s="80"/>
      <c r="P165" s="80"/>
      <c r="Q165" s="80"/>
      <c r="R165" s="80"/>
    </row>
    <row r="166" spans="1:18" s="42" customFormat="1">
      <c r="A166" s="340" t="s">
        <v>1597</v>
      </c>
      <c r="B166" s="48">
        <v>44407</v>
      </c>
      <c r="C166" s="48">
        <v>44403</v>
      </c>
      <c r="D166" s="49">
        <v>7848</v>
      </c>
      <c r="E166" s="40" t="s">
        <v>2</v>
      </c>
      <c r="F166" s="49">
        <v>753</v>
      </c>
      <c r="G166" s="36" t="s">
        <v>47</v>
      </c>
      <c r="H166" s="47" t="s">
        <v>882</v>
      </c>
      <c r="I166" s="45" t="s">
        <v>6</v>
      </c>
      <c r="J166" s="36" t="s">
        <v>97</v>
      </c>
      <c r="K166" s="50"/>
      <c r="L166" s="459">
        <v>166.95</v>
      </c>
      <c r="M166" s="80"/>
      <c r="N166" s="80"/>
      <c r="O166" s="80"/>
      <c r="P166" s="80"/>
      <c r="Q166" s="80"/>
      <c r="R166" s="80"/>
    </row>
    <row r="167" spans="1:18" s="42" customFormat="1">
      <c r="A167" s="340" t="s">
        <v>945</v>
      </c>
      <c r="B167" s="48">
        <v>44407</v>
      </c>
      <c r="C167" s="48">
        <v>44403</v>
      </c>
      <c r="D167" s="49">
        <v>7851</v>
      </c>
      <c r="E167" s="40" t="s">
        <v>2</v>
      </c>
      <c r="F167" s="49">
        <v>838</v>
      </c>
      <c r="G167" s="36" t="s">
        <v>5</v>
      </c>
      <c r="H167" s="47">
        <v>10</v>
      </c>
      <c r="I167" s="45" t="s">
        <v>6</v>
      </c>
      <c r="J167" s="36" t="s">
        <v>97</v>
      </c>
      <c r="K167" s="50"/>
      <c r="L167" s="459">
        <v>285</v>
      </c>
      <c r="M167" s="80"/>
      <c r="N167" s="80"/>
      <c r="O167" s="80"/>
      <c r="P167" s="80"/>
      <c r="Q167" s="80"/>
      <c r="R167" s="80"/>
    </row>
    <row r="168" spans="1:18" s="42" customFormat="1">
      <c r="A168" s="340"/>
      <c r="B168" s="48"/>
      <c r="C168" s="48"/>
      <c r="D168" s="49"/>
      <c r="E168" s="40" t="s">
        <v>2</v>
      </c>
      <c r="F168" s="49">
        <v>855</v>
      </c>
      <c r="G168" s="36" t="s">
        <v>38</v>
      </c>
      <c r="H168" s="47">
        <v>10</v>
      </c>
      <c r="I168" s="45" t="s">
        <v>6</v>
      </c>
      <c r="J168" s="36" t="s">
        <v>97</v>
      </c>
      <c r="K168" s="50"/>
      <c r="L168" s="459">
        <v>165</v>
      </c>
      <c r="M168" s="80"/>
      <c r="N168" s="80"/>
      <c r="O168" s="80"/>
      <c r="P168" s="80"/>
      <c r="Q168" s="80"/>
      <c r="R168" s="80"/>
    </row>
    <row r="169" spans="1:18" s="42" customFormat="1">
      <c r="A169" s="340" t="s">
        <v>109</v>
      </c>
      <c r="B169" s="48">
        <v>44407</v>
      </c>
      <c r="C169" s="48">
        <v>44406</v>
      </c>
      <c r="D169" s="49">
        <v>7855</v>
      </c>
      <c r="E169" s="40" t="s">
        <v>2</v>
      </c>
      <c r="F169" s="49">
        <v>869</v>
      </c>
      <c r="G169" s="36" t="s">
        <v>16</v>
      </c>
      <c r="H169" s="47">
        <v>200</v>
      </c>
      <c r="I169" s="45" t="s">
        <v>6</v>
      </c>
      <c r="J169" s="36" t="s">
        <v>97</v>
      </c>
      <c r="K169" s="50"/>
      <c r="L169" s="459">
        <v>860</v>
      </c>
      <c r="M169" s="80"/>
      <c r="N169" s="80"/>
      <c r="O169" s="80"/>
      <c r="P169" s="80"/>
      <c r="Q169" s="80"/>
      <c r="R169" s="80"/>
    </row>
    <row r="170" spans="1:18" s="42" customFormat="1">
      <c r="A170" s="340" t="s">
        <v>370</v>
      </c>
      <c r="B170" s="48">
        <v>44407</v>
      </c>
      <c r="C170" s="48">
        <v>44405</v>
      </c>
      <c r="D170" s="49">
        <v>7860</v>
      </c>
      <c r="E170" s="40" t="s">
        <v>2</v>
      </c>
      <c r="F170" s="49">
        <v>1098</v>
      </c>
      <c r="G170" s="36" t="s">
        <v>3</v>
      </c>
      <c r="H170" s="47">
        <v>40</v>
      </c>
      <c r="I170" s="45" t="s">
        <v>6</v>
      </c>
      <c r="J170" s="36" t="s">
        <v>97</v>
      </c>
      <c r="K170" s="50"/>
      <c r="L170" s="459">
        <v>1400</v>
      </c>
      <c r="M170" s="80"/>
      <c r="N170" s="80"/>
      <c r="O170" s="80"/>
      <c r="P170" s="80"/>
      <c r="Q170" s="80"/>
      <c r="R170" s="80"/>
    </row>
    <row r="171" spans="1:18" s="42" customFormat="1">
      <c r="A171" s="340" t="s">
        <v>101</v>
      </c>
      <c r="B171" s="48">
        <v>44407</v>
      </c>
      <c r="C171" s="48"/>
      <c r="D171" s="49">
        <v>7863</v>
      </c>
      <c r="E171" s="40" t="s">
        <v>2</v>
      </c>
      <c r="F171" s="49">
        <v>2740</v>
      </c>
      <c r="G171" s="36" t="s">
        <v>103</v>
      </c>
      <c r="H171" s="47">
        <v>32</v>
      </c>
      <c r="I171" s="45" t="s">
        <v>6</v>
      </c>
      <c r="J171" s="36" t="s">
        <v>97</v>
      </c>
      <c r="K171" s="50"/>
      <c r="L171" s="459">
        <v>652.16</v>
      </c>
      <c r="M171" s="80"/>
      <c r="N171" s="80"/>
      <c r="O171" s="80"/>
      <c r="P171" s="80"/>
      <c r="Q171" s="80"/>
      <c r="R171" s="80"/>
    </row>
    <row r="172" spans="1:18" s="42" customFormat="1">
      <c r="A172" s="340" t="s">
        <v>86</v>
      </c>
      <c r="B172" s="48">
        <v>44407</v>
      </c>
      <c r="C172" s="48">
        <v>44405</v>
      </c>
      <c r="D172" s="49">
        <v>7866</v>
      </c>
      <c r="E172" s="40" t="s">
        <v>216</v>
      </c>
      <c r="F172" s="49">
        <v>2244</v>
      </c>
      <c r="G172" s="36" t="s">
        <v>17</v>
      </c>
      <c r="H172" s="47" t="s">
        <v>1598</v>
      </c>
      <c r="I172" s="45" t="s">
        <v>6</v>
      </c>
      <c r="J172" s="36" t="s">
        <v>97</v>
      </c>
      <c r="K172" s="50"/>
      <c r="L172" s="459">
        <v>781.2</v>
      </c>
      <c r="M172" s="80"/>
      <c r="N172" s="80"/>
      <c r="O172" s="80"/>
      <c r="P172" s="80"/>
      <c r="Q172" s="80"/>
      <c r="R172" s="80"/>
    </row>
    <row r="173" spans="1:18" s="42" customFormat="1">
      <c r="A173" s="340" t="s">
        <v>411</v>
      </c>
      <c r="B173" s="48">
        <v>44407</v>
      </c>
      <c r="C173" s="48">
        <v>44406</v>
      </c>
      <c r="D173" s="49">
        <v>7867</v>
      </c>
      <c r="E173" s="40" t="s">
        <v>2</v>
      </c>
      <c r="F173" s="49">
        <v>908</v>
      </c>
      <c r="G173" s="36" t="s">
        <v>30</v>
      </c>
      <c r="H173" s="47">
        <v>7</v>
      </c>
      <c r="I173" s="45" t="s">
        <v>6</v>
      </c>
      <c r="J173" s="36" t="s">
        <v>97</v>
      </c>
      <c r="K173" s="50"/>
      <c r="L173" s="459">
        <v>110</v>
      </c>
      <c r="M173" s="80"/>
      <c r="N173" s="80"/>
      <c r="O173" s="80"/>
      <c r="P173" s="80"/>
      <c r="Q173" s="80"/>
      <c r="R173" s="80"/>
    </row>
    <row r="174" spans="1:18" s="42" customFormat="1">
      <c r="A174" s="340"/>
      <c r="B174" s="48"/>
      <c r="C174" s="48"/>
      <c r="D174" s="49"/>
      <c r="E174" s="40" t="s">
        <v>2</v>
      </c>
      <c r="F174" s="49">
        <v>879</v>
      </c>
      <c r="G174" s="36" t="s">
        <v>17</v>
      </c>
      <c r="H174" s="47" t="s">
        <v>952</v>
      </c>
      <c r="I174" s="45" t="s">
        <v>6</v>
      </c>
      <c r="J174" s="36" t="s">
        <v>97</v>
      </c>
      <c r="K174" s="50"/>
      <c r="L174" s="459">
        <v>86</v>
      </c>
      <c r="M174" s="80"/>
      <c r="N174" s="80"/>
      <c r="O174" s="80"/>
      <c r="P174" s="80"/>
      <c r="Q174" s="80"/>
      <c r="R174" s="80"/>
    </row>
    <row r="175" spans="1:18" s="42" customFormat="1">
      <c r="A175" s="340" t="s">
        <v>1599</v>
      </c>
      <c r="B175" s="48">
        <v>44407</v>
      </c>
      <c r="C175" s="48"/>
      <c r="D175" s="49">
        <v>7874</v>
      </c>
      <c r="E175" s="40" t="s">
        <v>153</v>
      </c>
      <c r="F175" s="49">
        <v>3759</v>
      </c>
      <c r="G175" s="36" t="s">
        <v>75</v>
      </c>
      <c r="H175" s="47">
        <v>5</v>
      </c>
      <c r="I175" s="45" t="s">
        <v>6</v>
      </c>
      <c r="J175" s="36" t="s">
        <v>97</v>
      </c>
      <c r="K175" s="50" t="s">
        <v>834</v>
      </c>
      <c r="L175" s="459">
        <v>97.5</v>
      </c>
      <c r="M175" s="80"/>
      <c r="N175" s="80"/>
      <c r="O175" s="80"/>
      <c r="P175" s="80"/>
      <c r="Q175" s="80"/>
      <c r="R175" s="80"/>
    </row>
    <row r="176" spans="1:18" s="42" customFormat="1">
      <c r="A176" s="340" t="s">
        <v>124</v>
      </c>
      <c r="B176" s="48">
        <v>44407</v>
      </c>
      <c r="C176" s="48">
        <v>44405</v>
      </c>
      <c r="D176" s="49">
        <v>7875</v>
      </c>
      <c r="E176" s="40" t="s">
        <v>2</v>
      </c>
      <c r="F176" s="49">
        <v>885</v>
      </c>
      <c r="G176" s="36" t="s">
        <v>32</v>
      </c>
      <c r="H176" s="47" t="s">
        <v>877</v>
      </c>
      <c r="I176" s="45" t="s">
        <v>6</v>
      </c>
      <c r="J176" s="36" t="s">
        <v>97</v>
      </c>
      <c r="K176" s="50"/>
      <c r="L176" s="459">
        <v>1145</v>
      </c>
      <c r="M176" s="80"/>
      <c r="N176" s="80"/>
      <c r="O176" s="80"/>
      <c r="P176" s="80"/>
      <c r="Q176" s="80"/>
      <c r="R176" s="80"/>
    </row>
    <row r="177" spans="1:18" s="42" customFormat="1">
      <c r="A177" s="340" t="s">
        <v>779</v>
      </c>
      <c r="B177" s="48">
        <v>44407</v>
      </c>
      <c r="C177" s="48">
        <v>44405</v>
      </c>
      <c r="D177" s="49">
        <v>7859</v>
      </c>
      <c r="E177" s="40" t="s">
        <v>2</v>
      </c>
      <c r="F177" s="49">
        <v>753</v>
      </c>
      <c r="G177" s="36" t="s">
        <v>47</v>
      </c>
      <c r="H177" s="47">
        <v>20</v>
      </c>
      <c r="I177" s="45" t="s">
        <v>6</v>
      </c>
      <c r="J177" s="36" t="s">
        <v>97</v>
      </c>
      <c r="K177" s="50"/>
      <c r="L177" s="459">
        <v>580</v>
      </c>
      <c r="M177" s="80"/>
      <c r="N177" s="80"/>
      <c r="O177" s="80"/>
      <c r="P177" s="80"/>
      <c r="Q177" s="80"/>
      <c r="R177" s="80"/>
    </row>
    <row r="178" spans="1:18" s="42" customFormat="1">
      <c r="A178" s="340" t="s">
        <v>1600</v>
      </c>
      <c r="B178" s="48">
        <v>44407</v>
      </c>
      <c r="C178" s="48">
        <v>44406</v>
      </c>
      <c r="D178" s="49">
        <v>7888</v>
      </c>
      <c r="E178" s="40" t="s">
        <v>7</v>
      </c>
      <c r="F178" s="49">
        <v>2490</v>
      </c>
      <c r="G178" s="36" t="s">
        <v>85</v>
      </c>
      <c r="H178" s="47">
        <v>25</v>
      </c>
      <c r="I178" s="45" t="s">
        <v>6</v>
      </c>
      <c r="J178" s="36" t="s">
        <v>97</v>
      </c>
      <c r="K178" s="50"/>
      <c r="L178" s="459">
        <v>167.5</v>
      </c>
      <c r="M178" s="80"/>
      <c r="N178" s="80"/>
      <c r="O178" s="80"/>
      <c r="P178" s="80"/>
      <c r="Q178" s="80"/>
      <c r="R178" s="80"/>
    </row>
    <row r="179" spans="1:18" s="42" customFormat="1">
      <c r="A179" s="340" t="s">
        <v>109</v>
      </c>
      <c r="B179" s="48">
        <v>44407</v>
      </c>
      <c r="C179" s="48">
        <v>44407</v>
      </c>
      <c r="D179" s="49">
        <v>7906</v>
      </c>
      <c r="E179" s="40" t="s">
        <v>2</v>
      </c>
      <c r="F179" s="49">
        <v>1467</v>
      </c>
      <c r="G179" s="36" t="s">
        <v>62</v>
      </c>
      <c r="H179" s="47" t="s">
        <v>919</v>
      </c>
      <c r="I179" s="45" t="s">
        <v>6</v>
      </c>
      <c r="J179" s="36" t="s">
        <v>97</v>
      </c>
      <c r="K179" s="50"/>
      <c r="L179" s="459">
        <v>98.4</v>
      </c>
      <c r="M179" s="80"/>
      <c r="N179" s="80"/>
      <c r="O179" s="80"/>
      <c r="P179" s="80"/>
      <c r="Q179" s="80"/>
      <c r="R179" s="80"/>
    </row>
    <row r="180" spans="1:18" s="42" customFormat="1">
      <c r="A180" s="340" t="s">
        <v>1604</v>
      </c>
      <c r="B180" s="48">
        <v>44407</v>
      </c>
      <c r="C180" s="48">
        <v>44407</v>
      </c>
      <c r="D180" s="49">
        <v>7907</v>
      </c>
      <c r="E180" s="40" t="s">
        <v>2</v>
      </c>
      <c r="F180" s="49">
        <v>3663</v>
      </c>
      <c r="G180" s="36" t="s">
        <v>47</v>
      </c>
      <c r="H180" s="47" t="s">
        <v>882</v>
      </c>
      <c r="I180" s="45" t="s">
        <v>6</v>
      </c>
      <c r="J180" s="36" t="s">
        <v>97</v>
      </c>
      <c r="K180" s="50"/>
      <c r="L180" s="459">
        <v>225</v>
      </c>
      <c r="M180" s="80"/>
      <c r="N180" s="80"/>
      <c r="O180" s="80"/>
      <c r="P180" s="80"/>
      <c r="Q180" s="80"/>
      <c r="R180" s="80"/>
    </row>
    <row r="181" spans="1:18" s="42" customFormat="1">
      <c r="A181" s="340" t="s">
        <v>101</v>
      </c>
      <c r="B181" s="48">
        <v>44407</v>
      </c>
      <c r="C181" s="48">
        <v>44407</v>
      </c>
      <c r="D181" s="49">
        <v>7905</v>
      </c>
      <c r="E181" s="40" t="s">
        <v>2</v>
      </c>
      <c r="F181" s="49">
        <v>2740</v>
      </c>
      <c r="G181" s="36" t="s">
        <v>103</v>
      </c>
      <c r="H181" s="47">
        <v>14</v>
      </c>
      <c r="I181" s="45" t="s">
        <v>6</v>
      </c>
      <c r="J181" s="36" t="s">
        <v>97</v>
      </c>
      <c r="K181" s="50"/>
      <c r="L181" s="459">
        <v>285.32</v>
      </c>
      <c r="M181" s="80"/>
      <c r="N181" s="80"/>
      <c r="O181" s="80"/>
      <c r="P181" s="80"/>
      <c r="Q181" s="80"/>
      <c r="R181" s="80"/>
    </row>
    <row r="182" spans="1:18" s="42" customFormat="1">
      <c r="A182" s="340" t="s">
        <v>1159</v>
      </c>
      <c r="B182" s="48">
        <v>44410</v>
      </c>
      <c r="C182" s="48">
        <v>44407</v>
      </c>
      <c r="D182" s="49">
        <v>7911</v>
      </c>
      <c r="E182" s="40" t="s">
        <v>2</v>
      </c>
      <c r="F182" s="49">
        <v>838</v>
      </c>
      <c r="G182" s="36" t="s">
        <v>5</v>
      </c>
      <c r="H182" s="47">
        <v>6</v>
      </c>
      <c r="I182" s="45" t="s">
        <v>6</v>
      </c>
      <c r="J182" s="36" t="s">
        <v>97</v>
      </c>
      <c r="K182" s="50"/>
      <c r="L182" s="459">
        <v>159.6</v>
      </c>
      <c r="M182" s="80"/>
      <c r="N182" s="80"/>
      <c r="O182" s="80"/>
      <c r="P182" s="80"/>
      <c r="Q182" s="80"/>
      <c r="R182" s="80"/>
    </row>
    <row r="183" spans="1:18" s="42" customFormat="1">
      <c r="A183" s="340" t="s">
        <v>368</v>
      </c>
      <c r="B183" s="48">
        <v>44410</v>
      </c>
      <c r="C183" s="48">
        <v>44410</v>
      </c>
      <c r="D183" s="49">
        <v>7912</v>
      </c>
      <c r="E183" s="40" t="s">
        <v>2</v>
      </c>
      <c r="F183" s="49">
        <v>2515</v>
      </c>
      <c r="G183" s="36" t="s">
        <v>35</v>
      </c>
      <c r="H183" s="47">
        <v>30</v>
      </c>
      <c r="I183" s="45" t="s">
        <v>6</v>
      </c>
      <c r="J183" s="36" t="s">
        <v>97</v>
      </c>
      <c r="K183" s="50"/>
      <c r="L183" s="459">
        <v>187.5</v>
      </c>
      <c r="M183" s="80"/>
      <c r="N183" s="80"/>
      <c r="O183" s="80"/>
      <c r="P183" s="80"/>
      <c r="Q183" s="80"/>
      <c r="R183" s="80"/>
    </row>
    <row r="184" spans="1:18" s="42" customFormat="1">
      <c r="A184" s="340" t="s">
        <v>109</v>
      </c>
      <c r="B184" s="48">
        <v>44411</v>
      </c>
      <c r="C184" s="48">
        <v>44407</v>
      </c>
      <c r="D184" s="49">
        <v>7913</v>
      </c>
      <c r="E184" s="40" t="s">
        <v>2</v>
      </c>
      <c r="F184" s="49">
        <v>2762</v>
      </c>
      <c r="G184" s="36" t="s">
        <v>164</v>
      </c>
      <c r="H184" s="47">
        <v>100</v>
      </c>
      <c r="I184" s="45" t="s">
        <v>6</v>
      </c>
      <c r="J184" s="36" t="s">
        <v>97</v>
      </c>
      <c r="K184" s="50"/>
      <c r="L184" s="459">
        <v>330</v>
      </c>
      <c r="M184" s="80"/>
      <c r="N184" s="80"/>
      <c r="O184" s="80"/>
      <c r="P184" s="80"/>
      <c r="Q184" s="80"/>
      <c r="R184" s="80"/>
    </row>
    <row r="185" spans="1:18" s="42" customFormat="1">
      <c r="A185" s="340" t="s">
        <v>472</v>
      </c>
      <c r="B185" s="48">
        <v>44411</v>
      </c>
      <c r="C185" s="48">
        <v>44410</v>
      </c>
      <c r="D185" s="49">
        <v>7915</v>
      </c>
      <c r="E185" s="40" t="s">
        <v>2</v>
      </c>
      <c r="F185" s="49">
        <v>2039</v>
      </c>
      <c r="G185" s="36" t="s">
        <v>29</v>
      </c>
      <c r="H185" s="47">
        <v>21</v>
      </c>
      <c r="I185" s="45" t="s">
        <v>6</v>
      </c>
      <c r="J185" s="36" t="s">
        <v>97</v>
      </c>
      <c r="K185" s="50"/>
      <c r="L185" s="459">
        <v>342</v>
      </c>
      <c r="M185" s="80"/>
      <c r="N185" s="80"/>
      <c r="O185" s="80"/>
      <c r="P185" s="80"/>
      <c r="Q185" s="80"/>
      <c r="R185" s="80"/>
    </row>
    <row r="186" spans="1:18" s="42" customFormat="1">
      <c r="A186" s="340" t="s">
        <v>1303</v>
      </c>
      <c r="B186" s="48">
        <v>44412</v>
      </c>
      <c r="C186" s="48">
        <v>44410</v>
      </c>
      <c r="D186" s="49">
        <v>7924</v>
      </c>
      <c r="E186" s="40" t="s">
        <v>428</v>
      </c>
      <c r="F186" s="49">
        <v>3623</v>
      </c>
      <c r="G186" s="36" t="s">
        <v>47</v>
      </c>
      <c r="H186" s="47">
        <v>15</v>
      </c>
      <c r="I186" s="45" t="s">
        <v>6</v>
      </c>
      <c r="J186" s="36" t="s">
        <v>97</v>
      </c>
      <c r="K186" s="50"/>
      <c r="L186" s="459">
        <v>370.5</v>
      </c>
      <c r="M186" s="80"/>
      <c r="N186" s="80"/>
      <c r="O186" s="80"/>
      <c r="P186" s="80"/>
      <c r="Q186" s="80"/>
      <c r="R186" s="80"/>
    </row>
    <row r="187" spans="1:18" s="44" customFormat="1">
      <c r="A187" s="338"/>
      <c r="B187" s="125"/>
      <c r="C187" s="125"/>
      <c r="D187" s="126"/>
      <c r="E187" s="124"/>
      <c r="F187" s="126"/>
      <c r="G187" s="51"/>
      <c r="H187" s="52"/>
      <c r="I187" s="233"/>
      <c r="J187" s="51"/>
      <c r="K187" s="526"/>
      <c r="L187" s="462"/>
      <c r="M187" s="246"/>
      <c r="N187" s="246"/>
      <c r="O187" s="246"/>
      <c r="P187" s="246"/>
      <c r="Q187" s="246"/>
      <c r="R187" s="246"/>
    </row>
    <row r="188" spans="1:18" s="6" customFormat="1" ht="15" customHeight="1">
      <c r="A188" s="2530">
        <f>SUM(L65:L187)</f>
        <v>50261.5</v>
      </c>
      <c r="B188" s="2531"/>
      <c r="C188" s="2531"/>
      <c r="D188" s="2531"/>
      <c r="E188" s="2531"/>
      <c r="F188" s="2531"/>
      <c r="G188" s="2531"/>
      <c r="H188" s="2531"/>
      <c r="I188" s="2531"/>
      <c r="J188" s="2531"/>
      <c r="K188" s="2531"/>
      <c r="L188" s="2532"/>
    </row>
    <row r="189" spans="1:18" s="6" customFormat="1">
      <c r="A189" s="387"/>
      <c r="H189" s="823"/>
      <c r="I189" s="387"/>
      <c r="L189" s="587"/>
    </row>
    <row r="190" spans="1:18" s="6" customFormat="1">
      <c r="A190" s="387"/>
      <c r="H190" s="823"/>
      <c r="I190" s="387"/>
      <c r="L190" s="587"/>
    </row>
    <row r="191" spans="1:18" s="6" customFormat="1">
      <c r="A191" s="387"/>
      <c r="H191" s="823"/>
      <c r="I191" s="387"/>
      <c r="L191" s="587"/>
    </row>
    <row r="192" spans="1:18" s="6" customFormat="1">
      <c r="A192" s="387"/>
      <c r="H192" s="823"/>
      <c r="I192" s="387"/>
      <c r="L192" s="587"/>
    </row>
    <row r="193" spans="1:12" s="6" customFormat="1">
      <c r="A193" s="387"/>
      <c r="H193" s="823"/>
      <c r="I193" s="387"/>
      <c r="L193" s="587"/>
    </row>
    <row r="194" spans="1:12" s="6" customFormat="1">
      <c r="A194" s="387"/>
      <c r="H194" s="823"/>
      <c r="I194" s="387"/>
      <c r="L194" s="587"/>
    </row>
    <row r="195" spans="1:12" s="6" customFormat="1">
      <c r="A195" s="387"/>
      <c r="H195" s="823"/>
      <c r="I195" s="387"/>
      <c r="L195" s="587"/>
    </row>
    <row r="196" spans="1:12" s="6" customFormat="1">
      <c r="A196" s="387"/>
      <c r="H196" s="823"/>
      <c r="I196" s="387"/>
      <c r="L196" s="587"/>
    </row>
    <row r="197" spans="1:12" s="6" customFormat="1">
      <c r="A197" s="387"/>
      <c r="H197" s="823"/>
      <c r="I197" s="387"/>
      <c r="L197" s="587"/>
    </row>
    <row r="198" spans="1:12" s="6" customFormat="1">
      <c r="A198" s="387"/>
      <c r="H198" s="823"/>
      <c r="I198" s="387"/>
      <c r="L198" s="587"/>
    </row>
    <row r="199" spans="1:12" s="6" customFormat="1">
      <c r="A199" s="387"/>
      <c r="H199" s="823"/>
      <c r="I199" s="387"/>
      <c r="L199" s="587"/>
    </row>
    <row r="200" spans="1:12" s="6" customFormat="1">
      <c r="A200" s="387"/>
      <c r="H200" s="823"/>
      <c r="I200" s="387"/>
      <c r="L200" s="587"/>
    </row>
    <row r="201" spans="1:12" s="6" customFormat="1">
      <c r="A201" s="387"/>
      <c r="H201" s="823"/>
      <c r="I201" s="387"/>
      <c r="L201" s="587"/>
    </row>
    <row r="202" spans="1:12" s="6" customFormat="1">
      <c r="A202" s="387"/>
      <c r="H202" s="823"/>
      <c r="I202" s="387"/>
      <c r="L202" s="587"/>
    </row>
    <row r="203" spans="1:12" s="6" customFormat="1">
      <c r="A203" s="387"/>
      <c r="H203" s="823"/>
      <c r="I203" s="387"/>
      <c r="L203" s="587"/>
    </row>
  </sheetData>
  <mergeCells count="10">
    <mergeCell ref="A43:L43"/>
    <mergeCell ref="A62:L62"/>
    <mergeCell ref="A63:L63"/>
    <mergeCell ref="A188:L188"/>
    <mergeCell ref="A2:L2"/>
    <mergeCell ref="A5:L5"/>
    <mergeCell ref="A6:L6"/>
    <mergeCell ref="A10:L10"/>
    <mergeCell ref="A11:L11"/>
    <mergeCell ref="A42:L42"/>
  </mergeCells>
  <conditionalFormatting sqref="I64:I187 I44:I61 I3:I4 I1 I7:I9 I12:I41">
    <cfRule type="containsText" dxfId="48" priority="2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1:Y199"/>
  <sheetViews>
    <sheetView topLeftCell="A12" workbookViewId="0">
      <selection activeCell="T33" sqref="T33"/>
    </sheetView>
  </sheetViews>
  <sheetFormatPr defaultRowHeight="15"/>
  <cols>
    <col min="1" max="1" width="17.85546875" style="37" bestFit="1" customWidth="1"/>
    <col min="2" max="2" width="9.42578125" bestFit="1" customWidth="1"/>
    <col min="3" max="3" width="9.85546875" bestFit="1" customWidth="1"/>
    <col min="4" max="4" width="7" bestFit="1" customWidth="1"/>
    <col min="5" max="5" width="12.57031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8.28515625" bestFit="1" customWidth="1"/>
    <col min="12" max="12" width="12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9.5703125" style="6" customWidth="1"/>
    <col min="21" max="25" width="9.140625" style="6"/>
  </cols>
  <sheetData>
    <row r="1" spans="1:25">
      <c r="A1" s="27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449" t="s">
        <v>351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1412</v>
      </c>
      <c r="B3" s="32">
        <v>44438</v>
      </c>
      <c r="C3" s="32">
        <v>44431</v>
      </c>
      <c r="D3" s="521">
        <v>7940</v>
      </c>
      <c r="E3" s="34" t="s">
        <v>428</v>
      </c>
      <c r="F3" s="33">
        <v>3619</v>
      </c>
      <c r="G3" s="19" t="s">
        <v>1413</v>
      </c>
      <c r="H3" s="20" t="s">
        <v>1018</v>
      </c>
      <c r="I3" s="35" t="s">
        <v>6</v>
      </c>
      <c r="J3" s="19" t="s">
        <v>486</v>
      </c>
      <c r="K3" s="21">
        <v>1679</v>
      </c>
      <c r="L3" s="464">
        <v>2120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43" customFormat="1">
      <c r="A4" s="2530">
        <f>SUM(L3:L3)</f>
        <v>2120</v>
      </c>
      <c r="B4" s="2531"/>
      <c r="C4" s="2531"/>
      <c r="D4" s="2531"/>
      <c r="E4" s="2531"/>
      <c r="F4" s="2531"/>
      <c r="G4" s="2531"/>
      <c r="H4" s="2531"/>
      <c r="I4" s="2531"/>
      <c r="J4" s="2531"/>
      <c r="K4" s="2531"/>
      <c r="L4" s="2532"/>
      <c r="M4" s="247"/>
      <c r="N4" s="247"/>
      <c r="O4" s="247"/>
      <c r="P4" s="247"/>
      <c r="Q4" s="247"/>
      <c r="R4" s="247"/>
      <c r="T4" s="247"/>
      <c r="U4" s="247"/>
      <c r="V4" s="247"/>
      <c r="W4" s="247"/>
      <c r="X4" s="247"/>
      <c r="Y4" s="247"/>
    </row>
    <row r="5" spans="1:25" s="43" customFormat="1">
      <c r="A5" s="2449" t="s">
        <v>121</v>
      </c>
      <c r="B5" s="2450"/>
      <c r="C5" s="2450"/>
      <c r="D5" s="2450"/>
      <c r="E5" s="2450"/>
      <c r="F5" s="2450"/>
      <c r="G5" s="2450"/>
      <c r="H5" s="2450"/>
      <c r="I5" s="2450"/>
      <c r="J5" s="2450"/>
      <c r="K5" s="2450"/>
      <c r="L5" s="2451"/>
      <c r="M5" s="247"/>
      <c r="N5" s="247"/>
      <c r="O5" s="247"/>
      <c r="P5" s="247"/>
      <c r="Q5" s="247"/>
      <c r="R5" s="247"/>
      <c r="T5" s="247"/>
      <c r="U5" s="247"/>
      <c r="V5" s="247"/>
      <c r="W5" s="247"/>
      <c r="X5" s="247"/>
      <c r="Y5" s="247"/>
    </row>
    <row r="6" spans="1:25" s="41" customFormat="1">
      <c r="A6" s="341" t="s">
        <v>171</v>
      </c>
      <c r="B6" s="34" t="s">
        <v>1620</v>
      </c>
      <c r="C6" s="34" t="s">
        <v>1620</v>
      </c>
      <c r="D6" s="34" t="s">
        <v>1621</v>
      </c>
      <c r="E6" s="34" t="s">
        <v>254</v>
      </c>
      <c r="F6" s="34" t="s">
        <v>1622</v>
      </c>
      <c r="G6" s="34" t="s">
        <v>193</v>
      </c>
      <c r="H6" s="34" t="s">
        <v>1632</v>
      </c>
      <c r="I6" s="34" t="s">
        <v>6</v>
      </c>
      <c r="J6" s="34" t="s">
        <v>1623</v>
      </c>
      <c r="K6" s="34"/>
      <c r="L6" s="34" t="s">
        <v>1624</v>
      </c>
      <c r="M6" s="249"/>
      <c r="N6" s="249"/>
      <c r="O6" s="249"/>
      <c r="P6" s="249"/>
      <c r="Q6" s="249"/>
      <c r="R6" s="249"/>
      <c r="T6" s="249"/>
      <c r="U6" s="249"/>
      <c r="V6" s="249"/>
      <c r="W6" s="249"/>
      <c r="X6" s="249"/>
      <c r="Y6" s="249"/>
    </row>
    <row r="7" spans="1:25" s="41" customFormat="1">
      <c r="A7" s="34"/>
      <c r="B7" s="32"/>
      <c r="C7" s="32"/>
      <c r="D7" s="33"/>
      <c r="E7" s="34"/>
      <c r="F7" s="33">
        <v>3282</v>
      </c>
      <c r="G7" s="19" t="s">
        <v>193</v>
      </c>
      <c r="H7" s="20" t="s">
        <v>1018</v>
      </c>
      <c r="I7" s="19" t="s">
        <v>6</v>
      </c>
      <c r="J7" s="19" t="s">
        <v>1623</v>
      </c>
      <c r="K7" s="21"/>
      <c r="L7" s="451">
        <v>650</v>
      </c>
      <c r="M7" s="249"/>
      <c r="N7" s="249"/>
      <c r="O7" s="249"/>
      <c r="P7" s="249"/>
      <c r="Q7" s="249"/>
      <c r="R7" s="249"/>
      <c r="T7" s="249"/>
      <c r="U7" s="249"/>
      <c r="V7" s="249"/>
      <c r="W7" s="249"/>
      <c r="X7" s="249"/>
      <c r="Y7" s="249"/>
    </row>
    <row r="8" spans="1:25" s="41" customFormat="1">
      <c r="A8" s="2530">
        <f>SUM(L7:L7)</f>
        <v>650</v>
      </c>
      <c r="B8" s="2531"/>
      <c r="C8" s="2531"/>
      <c r="D8" s="2531"/>
      <c r="E8" s="2531"/>
      <c r="F8" s="2531"/>
      <c r="G8" s="2531"/>
      <c r="H8" s="2531"/>
      <c r="I8" s="2531"/>
      <c r="J8" s="2531"/>
      <c r="K8" s="2531"/>
      <c r="L8" s="2532"/>
      <c r="M8" s="249"/>
      <c r="N8" s="249"/>
      <c r="O8" s="249"/>
      <c r="P8" s="249"/>
      <c r="Q8" s="249"/>
      <c r="R8" s="249"/>
      <c r="T8" s="249"/>
      <c r="U8" s="249"/>
      <c r="V8" s="249"/>
      <c r="W8" s="249"/>
      <c r="X8" s="249"/>
      <c r="Y8" s="249"/>
    </row>
    <row r="9" spans="1:25" s="41" customFormat="1" ht="18.75">
      <c r="A9" s="2460" t="s">
        <v>749</v>
      </c>
      <c r="B9" s="2450"/>
      <c r="C9" s="2450"/>
      <c r="D9" s="2450"/>
      <c r="E9" s="2450"/>
      <c r="F9" s="2450"/>
      <c r="G9" s="2450"/>
      <c r="H9" s="2450"/>
      <c r="I9" s="2450"/>
      <c r="J9" s="2450"/>
      <c r="K9" s="2450"/>
      <c r="L9" s="2451"/>
      <c r="M9" s="249"/>
      <c r="N9" s="249"/>
      <c r="O9" s="249"/>
      <c r="P9" s="249"/>
      <c r="Q9" s="249"/>
      <c r="R9" s="249"/>
      <c r="T9" s="249"/>
      <c r="U9" s="249"/>
      <c r="V9" s="249"/>
      <c r="W9" s="249"/>
      <c r="X9" s="249"/>
      <c r="Y9" s="249"/>
    </row>
    <row r="10" spans="1:25" s="43" customFormat="1">
      <c r="A10" s="341" t="s">
        <v>801</v>
      </c>
      <c r="B10" s="32">
        <v>44417</v>
      </c>
      <c r="C10" s="32">
        <v>44433</v>
      </c>
      <c r="D10" s="33">
        <v>7920</v>
      </c>
      <c r="E10" s="34" t="s">
        <v>2</v>
      </c>
      <c r="F10" s="33">
        <v>1514</v>
      </c>
      <c r="G10" s="19" t="s">
        <v>430</v>
      </c>
      <c r="H10" s="20" t="s">
        <v>840</v>
      </c>
      <c r="I10" s="35" t="s">
        <v>6</v>
      </c>
      <c r="J10" s="19" t="s">
        <v>749</v>
      </c>
      <c r="K10" s="21"/>
      <c r="L10" s="464">
        <v>181.8</v>
      </c>
      <c r="M10" s="247"/>
      <c r="N10" s="247"/>
      <c r="O10" s="247"/>
      <c r="P10" s="247"/>
      <c r="Q10" s="247"/>
      <c r="R10" s="247"/>
      <c r="T10" s="247"/>
      <c r="U10" s="247"/>
      <c r="V10" s="247"/>
      <c r="W10" s="247"/>
      <c r="X10" s="247"/>
      <c r="Y10" s="247"/>
    </row>
    <row r="11" spans="1:25" s="43" customFormat="1">
      <c r="A11" s="341" t="s">
        <v>1607</v>
      </c>
      <c r="B11" s="32">
        <v>44410</v>
      </c>
      <c r="C11" s="32">
        <v>44410</v>
      </c>
      <c r="D11" s="33">
        <v>7909</v>
      </c>
      <c r="E11" s="34" t="s">
        <v>671</v>
      </c>
      <c r="F11" s="33">
        <v>3777</v>
      </c>
      <c r="G11" s="19" t="s">
        <v>516</v>
      </c>
      <c r="H11" s="20">
        <v>5</v>
      </c>
      <c r="I11" s="35" t="s">
        <v>6</v>
      </c>
      <c r="J11" s="19" t="s">
        <v>749</v>
      </c>
      <c r="K11" s="21"/>
      <c r="L11" s="464">
        <v>50</v>
      </c>
      <c r="M11" s="247"/>
      <c r="N11" s="247"/>
      <c r="O11" s="247"/>
      <c r="P11" s="247"/>
      <c r="Q11" s="247"/>
      <c r="R11" s="247"/>
      <c r="T11" s="247"/>
      <c r="U11" s="247"/>
      <c r="V11" s="247"/>
      <c r="W11" s="247"/>
      <c r="X11" s="247"/>
      <c r="Y11" s="247"/>
    </row>
    <row r="12" spans="1:25" s="43" customFormat="1">
      <c r="A12" s="341" t="s">
        <v>1467</v>
      </c>
      <c r="B12" s="32">
        <v>44411</v>
      </c>
      <c r="C12" s="32">
        <v>44411</v>
      </c>
      <c r="D12" s="33">
        <v>0</v>
      </c>
      <c r="E12" s="34" t="s">
        <v>2</v>
      </c>
      <c r="F12" s="33">
        <v>3661</v>
      </c>
      <c r="G12" s="19" t="s">
        <v>1610</v>
      </c>
      <c r="H12" s="20">
        <v>1400</v>
      </c>
      <c r="I12" s="35" t="s">
        <v>6</v>
      </c>
      <c r="J12" s="19" t="s">
        <v>749</v>
      </c>
      <c r="K12" s="21"/>
      <c r="L12" s="464"/>
      <c r="M12" s="247"/>
      <c r="N12" s="247"/>
      <c r="O12" s="247"/>
      <c r="P12" s="247"/>
      <c r="Q12" s="247"/>
      <c r="R12" s="247"/>
      <c r="T12" s="247"/>
      <c r="U12" s="247"/>
      <c r="V12" s="247"/>
      <c r="W12" s="247"/>
      <c r="X12" s="247"/>
      <c r="Y12" s="247"/>
    </row>
    <row r="13" spans="1:25" s="43" customFormat="1">
      <c r="A13" s="341"/>
      <c r="B13" s="32"/>
      <c r="C13" s="32"/>
      <c r="D13" s="33"/>
      <c r="E13" s="34" t="s">
        <v>2</v>
      </c>
      <c r="F13" s="33"/>
      <c r="G13" s="19" t="s">
        <v>1610</v>
      </c>
      <c r="H13" s="20">
        <v>700</v>
      </c>
      <c r="I13" s="35" t="s">
        <v>6</v>
      </c>
      <c r="J13" s="19" t="s">
        <v>749</v>
      </c>
      <c r="K13" s="21"/>
      <c r="L13" s="464"/>
      <c r="M13" s="247"/>
      <c r="N13" s="247"/>
      <c r="O13" s="247"/>
      <c r="P13" s="247"/>
      <c r="Q13" s="247"/>
      <c r="R13" s="247"/>
      <c r="T13" s="247"/>
      <c r="U13" s="247"/>
      <c r="V13" s="247"/>
      <c r="W13" s="247"/>
      <c r="X13" s="247"/>
      <c r="Y13" s="247"/>
    </row>
    <row r="14" spans="1:25" s="43" customFormat="1">
      <c r="A14" s="341"/>
      <c r="B14" s="32"/>
      <c r="C14" s="32"/>
      <c r="D14" s="33"/>
      <c r="E14" s="34" t="s">
        <v>2</v>
      </c>
      <c r="F14" s="33"/>
      <c r="G14" s="19" t="s">
        <v>1611</v>
      </c>
      <c r="H14" s="20">
        <v>800</v>
      </c>
      <c r="I14" s="35" t="s">
        <v>6</v>
      </c>
      <c r="J14" s="19" t="s">
        <v>749</v>
      </c>
      <c r="K14" s="21"/>
      <c r="L14" s="464"/>
      <c r="M14" s="247"/>
      <c r="N14" s="247"/>
      <c r="O14" s="247"/>
      <c r="P14" s="247"/>
      <c r="Q14" s="247"/>
      <c r="R14" s="247"/>
      <c r="T14" s="247"/>
      <c r="U14" s="247"/>
      <c r="V14" s="247"/>
      <c r="W14" s="247"/>
      <c r="X14" s="247"/>
      <c r="Y14" s="247"/>
    </row>
    <row r="15" spans="1:25" s="43" customFormat="1">
      <c r="A15" s="341"/>
      <c r="B15" s="32"/>
      <c r="C15" s="32"/>
      <c r="D15" s="33"/>
      <c r="E15" s="34" t="s">
        <v>7</v>
      </c>
      <c r="F15" s="33"/>
      <c r="G15" s="19" t="s">
        <v>1611</v>
      </c>
      <c r="H15" s="20">
        <v>1500</v>
      </c>
      <c r="I15" s="35" t="s">
        <v>6</v>
      </c>
      <c r="J15" s="19" t="s">
        <v>749</v>
      </c>
      <c r="K15" s="21"/>
      <c r="L15" s="464"/>
      <c r="M15" s="247"/>
      <c r="N15" s="247"/>
      <c r="O15" s="247"/>
      <c r="P15" s="247"/>
      <c r="Q15" s="247"/>
      <c r="R15" s="247"/>
      <c r="T15" s="247"/>
      <c r="U15" s="247"/>
      <c r="V15" s="247"/>
      <c r="W15" s="247"/>
      <c r="X15" s="247"/>
      <c r="Y15" s="247"/>
    </row>
    <row r="16" spans="1:25" s="43" customFormat="1">
      <c r="A16" s="341"/>
      <c r="B16" s="32"/>
      <c r="C16" s="32"/>
      <c r="D16" s="33"/>
      <c r="E16" s="34" t="s">
        <v>2</v>
      </c>
      <c r="F16" s="33"/>
      <c r="G16" s="19" t="s">
        <v>1612</v>
      </c>
      <c r="H16" s="20">
        <v>1200</v>
      </c>
      <c r="I16" s="35" t="s">
        <v>6</v>
      </c>
      <c r="J16" s="19" t="s">
        <v>749</v>
      </c>
      <c r="K16" s="21"/>
      <c r="L16" s="464"/>
      <c r="M16" s="247"/>
      <c r="N16" s="247"/>
      <c r="O16" s="247"/>
      <c r="P16" s="247"/>
      <c r="Q16" s="247"/>
      <c r="R16" s="247"/>
      <c r="T16" s="247"/>
      <c r="U16" s="247"/>
      <c r="V16" s="247"/>
      <c r="W16" s="247"/>
      <c r="X16" s="247"/>
      <c r="Y16" s="247"/>
    </row>
    <row r="17" spans="1:25" s="43" customFormat="1">
      <c r="A17" s="341"/>
      <c r="B17" s="32"/>
      <c r="C17" s="32"/>
      <c r="D17" s="33"/>
      <c r="E17" s="34" t="s">
        <v>2</v>
      </c>
      <c r="F17" s="33"/>
      <c r="G17" s="19" t="s">
        <v>1612</v>
      </c>
      <c r="H17" s="20">
        <v>1200</v>
      </c>
      <c r="I17" s="35" t="s">
        <v>6</v>
      </c>
      <c r="J17" s="19" t="s">
        <v>749</v>
      </c>
      <c r="K17" s="21"/>
      <c r="L17" s="464">
        <v>135</v>
      </c>
      <c r="M17" s="247"/>
      <c r="N17" s="247"/>
      <c r="O17" s="247"/>
      <c r="P17" s="247"/>
      <c r="Q17" s="247"/>
      <c r="R17" s="247"/>
      <c r="T17" s="247"/>
      <c r="U17" s="247"/>
      <c r="V17" s="247"/>
      <c r="W17" s="247"/>
      <c r="X17" s="247"/>
      <c r="Y17" s="247"/>
    </row>
    <row r="18" spans="1:25" s="43" customFormat="1">
      <c r="A18" s="341" t="s">
        <v>422</v>
      </c>
      <c r="B18" s="32">
        <v>44418</v>
      </c>
      <c r="C18" s="32"/>
      <c r="D18" s="33">
        <v>7930</v>
      </c>
      <c r="E18" s="34" t="s">
        <v>7</v>
      </c>
      <c r="F18" s="33">
        <v>3768</v>
      </c>
      <c r="G18" s="19" t="s">
        <v>213</v>
      </c>
      <c r="H18" s="20">
        <v>5</v>
      </c>
      <c r="I18" s="35" t="s">
        <v>6</v>
      </c>
      <c r="J18" s="19" t="s">
        <v>749</v>
      </c>
      <c r="K18" s="21"/>
      <c r="L18" s="464"/>
      <c r="M18" s="247"/>
      <c r="N18" s="247"/>
      <c r="O18" s="247"/>
      <c r="P18" s="247"/>
      <c r="Q18" s="247"/>
      <c r="R18" s="247"/>
      <c r="T18" s="247"/>
      <c r="U18" s="247"/>
      <c r="V18" s="247"/>
      <c r="W18" s="247"/>
      <c r="X18" s="247"/>
      <c r="Y18" s="247"/>
    </row>
    <row r="19" spans="1:25" s="43" customFormat="1">
      <c r="A19" s="341"/>
      <c r="B19" s="32"/>
      <c r="C19" s="32"/>
      <c r="D19" s="33"/>
      <c r="E19" s="34" t="s">
        <v>7</v>
      </c>
      <c r="F19" s="33">
        <v>3769</v>
      </c>
      <c r="G19" s="19" t="s">
        <v>213</v>
      </c>
      <c r="H19" s="20">
        <v>5</v>
      </c>
      <c r="I19" s="35" t="s">
        <v>6</v>
      </c>
      <c r="J19" s="19" t="s">
        <v>749</v>
      </c>
      <c r="K19" s="21"/>
      <c r="L19" s="464"/>
      <c r="M19" s="247"/>
      <c r="N19" s="247"/>
      <c r="O19" s="247"/>
      <c r="P19" s="247"/>
      <c r="Q19" s="247"/>
      <c r="R19" s="247"/>
      <c r="T19" s="247"/>
      <c r="U19" s="247"/>
      <c r="V19" s="247"/>
      <c r="W19" s="247"/>
      <c r="X19" s="247"/>
      <c r="Y19" s="247"/>
    </row>
    <row r="20" spans="1:25" s="43" customFormat="1">
      <c r="A20" s="341"/>
      <c r="B20" s="32"/>
      <c r="C20" s="32"/>
      <c r="D20" s="33"/>
      <c r="E20" s="34" t="s">
        <v>7</v>
      </c>
      <c r="F20" s="33">
        <v>3770</v>
      </c>
      <c r="G20" s="19" t="s">
        <v>213</v>
      </c>
      <c r="H20" s="20">
        <v>5</v>
      </c>
      <c r="I20" s="35" t="s">
        <v>6</v>
      </c>
      <c r="J20" s="19" t="s">
        <v>749</v>
      </c>
      <c r="K20" s="21"/>
      <c r="L20" s="464"/>
      <c r="M20" s="247"/>
      <c r="N20" s="247"/>
      <c r="O20" s="247"/>
      <c r="P20" s="247"/>
      <c r="Q20" s="247"/>
      <c r="R20" s="247"/>
      <c r="T20" s="247"/>
      <c r="U20" s="247"/>
      <c r="V20" s="247"/>
      <c r="W20" s="247"/>
      <c r="X20" s="247"/>
      <c r="Y20" s="247"/>
    </row>
    <row r="21" spans="1:25" s="43" customFormat="1">
      <c r="A21" s="341"/>
      <c r="B21" s="32"/>
      <c r="C21" s="32"/>
      <c r="D21" s="33"/>
      <c r="E21" s="34" t="s">
        <v>7</v>
      </c>
      <c r="F21" s="33">
        <v>3771</v>
      </c>
      <c r="G21" s="19" t="s">
        <v>213</v>
      </c>
      <c r="H21" s="20">
        <v>5</v>
      </c>
      <c r="I21" s="35" t="s">
        <v>6</v>
      </c>
      <c r="J21" s="19" t="s">
        <v>749</v>
      </c>
      <c r="K21" s="21"/>
      <c r="L21" s="464"/>
      <c r="M21" s="247"/>
      <c r="N21" s="247"/>
      <c r="O21" s="247"/>
      <c r="P21" s="247"/>
      <c r="Q21" s="247"/>
      <c r="R21" s="247"/>
      <c r="T21" s="247"/>
      <c r="U21" s="247"/>
      <c r="V21" s="247"/>
      <c r="W21" s="247"/>
      <c r="X21" s="247"/>
      <c r="Y21" s="247"/>
    </row>
    <row r="22" spans="1:25" s="43" customFormat="1">
      <c r="A22" s="341"/>
      <c r="B22" s="32"/>
      <c r="C22" s="32"/>
      <c r="D22" s="33"/>
      <c r="E22" s="34" t="s">
        <v>7</v>
      </c>
      <c r="F22" s="33">
        <v>3772</v>
      </c>
      <c r="G22" s="19" t="s">
        <v>189</v>
      </c>
      <c r="H22" s="20">
        <v>6</v>
      </c>
      <c r="I22" s="35" t="s">
        <v>6</v>
      </c>
      <c r="J22" s="19" t="s">
        <v>749</v>
      </c>
      <c r="K22" s="21"/>
      <c r="L22" s="464"/>
      <c r="M22" s="247"/>
      <c r="N22" s="247"/>
      <c r="O22" s="247"/>
      <c r="P22" s="247"/>
      <c r="Q22" s="247"/>
      <c r="R22" s="247"/>
      <c r="T22" s="247"/>
      <c r="U22" s="247"/>
      <c r="V22" s="247"/>
      <c r="W22" s="247"/>
      <c r="X22" s="247"/>
      <c r="Y22" s="247"/>
    </row>
    <row r="23" spans="1:25" s="43" customFormat="1">
      <c r="A23" s="341"/>
      <c r="B23" s="32"/>
      <c r="C23" s="32"/>
      <c r="D23" s="33"/>
      <c r="E23" s="34" t="s">
        <v>7</v>
      </c>
      <c r="F23" s="33">
        <v>3773</v>
      </c>
      <c r="G23" s="19" t="s">
        <v>189</v>
      </c>
      <c r="H23" s="20">
        <v>6</v>
      </c>
      <c r="I23" s="35" t="s">
        <v>6</v>
      </c>
      <c r="J23" s="19" t="s">
        <v>749</v>
      </c>
      <c r="K23" s="21"/>
      <c r="L23" s="464"/>
      <c r="M23" s="247"/>
      <c r="N23" s="247"/>
      <c r="O23" s="247"/>
      <c r="P23" s="247"/>
      <c r="Q23" s="247"/>
      <c r="R23" s="247"/>
      <c r="T23" s="247"/>
      <c r="U23" s="247"/>
      <c r="V23" s="247"/>
      <c r="W23" s="247"/>
      <c r="X23" s="247"/>
      <c r="Y23" s="247"/>
    </row>
    <row r="24" spans="1:25" s="43" customFormat="1">
      <c r="A24" s="341"/>
      <c r="B24" s="32"/>
      <c r="C24" s="32"/>
      <c r="D24" s="33"/>
      <c r="E24" s="34" t="s">
        <v>7</v>
      </c>
      <c r="F24" s="33">
        <v>3774</v>
      </c>
      <c r="G24" s="19" t="s">
        <v>52</v>
      </c>
      <c r="H24" s="895">
        <v>6</v>
      </c>
      <c r="I24" s="35" t="s">
        <v>6</v>
      </c>
      <c r="J24" s="19" t="s">
        <v>749</v>
      </c>
      <c r="K24" s="21"/>
      <c r="L24" s="464"/>
      <c r="M24" s="247"/>
      <c r="N24" s="247"/>
      <c r="O24" s="247"/>
      <c r="P24" s="247"/>
      <c r="Q24" s="247"/>
      <c r="R24" s="247"/>
      <c r="T24" s="247"/>
      <c r="U24" s="247"/>
      <c r="V24" s="247"/>
      <c r="W24" s="247"/>
      <c r="X24" s="247"/>
      <c r="Y24" s="247"/>
    </row>
    <row r="25" spans="1:25" s="43" customFormat="1">
      <c r="A25" s="341"/>
      <c r="B25" s="32"/>
      <c r="C25" s="32"/>
      <c r="D25" s="33"/>
      <c r="E25" s="34" t="s">
        <v>7</v>
      </c>
      <c r="F25" s="33">
        <v>3775</v>
      </c>
      <c r="G25" s="19" t="s">
        <v>52</v>
      </c>
      <c r="H25" s="20">
        <v>6</v>
      </c>
      <c r="I25" s="35" t="s">
        <v>6</v>
      </c>
      <c r="J25" s="19" t="s">
        <v>749</v>
      </c>
      <c r="K25" s="21"/>
      <c r="L25" s="464"/>
      <c r="M25" s="247"/>
      <c r="N25" s="247"/>
      <c r="O25" s="247"/>
      <c r="P25" s="247"/>
      <c r="Q25" s="247"/>
      <c r="R25" s="247"/>
      <c r="T25" s="247"/>
      <c r="U25" s="247"/>
      <c r="V25" s="247"/>
      <c r="W25" s="247"/>
      <c r="X25" s="247"/>
      <c r="Y25" s="247"/>
    </row>
    <row r="26" spans="1:25" s="43" customFormat="1">
      <c r="A26" s="341"/>
      <c r="B26" s="32"/>
      <c r="C26" s="32"/>
      <c r="D26" s="33"/>
      <c r="E26" s="34" t="s">
        <v>7</v>
      </c>
      <c r="F26" s="33">
        <v>3776</v>
      </c>
      <c r="G26" s="19" t="s">
        <v>52</v>
      </c>
      <c r="H26" s="20">
        <v>6</v>
      </c>
      <c r="I26" s="35" t="s">
        <v>6</v>
      </c>
      <c r="J26" s="19" t="s">
        <v>749</v>
      </c>
      <c r="K26" s="21"/>
      <c r="L26" s="464"/>
      <c r="M26" s="247"/>
      <c r="N26" s="247"/>
      <c r="O26" s="247"/>
      <c r="P26" s="247"/>
      <c r="Q26" s="247"/>
      <c r="R26" s="247"/>
      <c r="T26" s="247"/>
      <c r="U26" s="247"/>
      <c r="V26" s="247"/>
      <c r="W26" s="247"/>
      <c r="X26" s="247"/>
      <c r="Y26" s="247"/>
    </row>
    <row r="27" spans="1:25" s="43" customFormat="1">
      <c r="A27" s="341" t="s">
        <v>1619</v>
      </c>
      <c r="B27" s="32">
        <v>44414</v>
      </c>
      <c r="C27" s="32">
        <v>44413</v>
      </c>
      <c r="D27" s="33">
        <v>7958</v>
      </c>
      <c r="E27" s="34" t="s">
        <v>60</v>
      </c>
      <c r="F27" s="33">
        <v>3781</v>
      </c>
      <c r="G27" s="19" t="s">
        <v>33</v>
      </c>
      <c r="H27" s="20" t="s">
        <v>1070</v>
      </c>
      <c r="I27" s="35" t="s">
        <v>6</v>
      </c>
      <c r="J27" s="19" t="s">
        <v>749</v>
      </c>
      <c r="K27" s="21"/>
      <c r="L27" s="464">
        <v>6.3</v>
      </c>
      <c r="M27" s="247"/>
      <c r="N27" s="247"/>
      <c r="O27" s="247"/>
      <c r="P27" s="247"/>
      <c r="Q27" s="247"/>
      <c r="R27" s="247"/>
      <c r="T27" s="247"/>
      <c r="U27" s="247"/>
      <c r="V27" s="247"/>
      <c r="W27" s="247"/>
      <c r="X27" s="247"/>
      <c r="Y27" s="247"/>
    </row>
    <row r="28" spans="1:25" s="43" customFormat="1">
      <c r="A28" s="341" t="s">
        <v>1412</v>
      </c>
      <c r="B28" s="32">
        <v>44414</v>
      </c>
      <c r="C28" s="32">
        <v>44414</v>
      </c>
      <c r="D28" s="33">
        <v>7964</v>
      </c>
      <c r="E28" s="34" t="s">
        <v>428</v>
      </c>
      <c r="F28" s="33">
        <v>3783</v>
      </c>
      <c r="G28" s="19" t="s">
        <v>1413</v>
      </c>
      <c r="H28" s="20" t="s">
        <v>1070</v>
      </c>
      <c r="I28" s="35" t="s">
        <v>6</v>
      </c>
      <c r="J28" s="19" t="s">
        <v>749</v>
      </c>
      <c r="K28" s="21"/>
      <c r="L28" s="464">
        <v>0</v>
      </c>
      <c r="M28" s="247"/>
      <c r="N28" s="247"/>
      <c r="O28" s="247"/>
      <c r="P28" s="247"/>
      <c r="Q28" s="247"/>
      <c r="R28" s="247"/>
      <c r="T28" s="247"/>
      <c r="U28" s="247"/>
      <c r="V28" s="247"/>
      <c r="W28" s="247"/>
      <c r="X28" s="247"/>
      <c r="Y28" s="247"/>
    </row>
    <row r="29" spans="1:25" s="43" customFormat="1">
      <c r="A29" s="341" t="s">
        <v>1109</v>
      </c>
      <c r="B29" s="32">
        <v>44421</v>
      </c>
      <c r="C29" s="32">
        <v>44413</v>
      </c>
      <c r="D29" s="33"/>
      <c r="E29" s="34" t="s">
        <v>2</v>
      </c>
      <c r="F29" s="33">
        <v>2029</v>
      </c>
      <c r="G29" s="19" t="s">
        <v>158</v>
      </c>
      <c r="H29" s="20">
        <v>12</v>
      </c>
      <c r="I29" s="35" t="s">
        <v>6</v>
      </c>
      <c r="J29" s="19" t="s">
        <v>749</v>
      </c>
      <c r="K29" s="21"/>
      <c r="L29" s="464">
        <v>130</v>
      </c>
      <c r="M29" s="247"/>
      <c r="N29" s="247"/>
      <c r="O29" s="247"/>
      <c r="P29" s="247"/>
      <c r="Q29" s="247"/>
      <c r="R29" s="247"/>
      <c r="T29" s="247"/>
      <c r="U29" s="247"/>
      <c r="V29" s="247"/>
      <c r="W29" s="247"/>
      <c r="X29" s="247"/>
      <c r="Y29" s="247"/>
    </row>
    <row r="30" spans="1:25" s="43" customFormat="1">
      <c r="A30" s="341" t="s">
        <v>604</v>
      </c>
      <c r="B30" s="32">
        <v>44421</v>
      </c>
      <c r="C30" s="32">
        <v>44426</v>
      </c>
      <c r="D30" s="33">
        <v>7957</v>
      </c>
      <c r="E30" s="34" t="s">
        <v>7</v>
      </c>
      <c r="F30" s="33">
        <v>3127</v>
      </c>
      <c r="G30" s="19" t="s">
        <v>605</v>
      </c>
      <c r="H30" s="20">
        <v>3</v>
      </c>
      <c r="I30" s="35" t="s">
        <v>6</v>
      </c>
      <c r="J30" s="19" t="s">
        <v>749</v>
      </c>
      <c r="K30" s="21"/>
      <c r="L30" s="464">
        <v>628.79999999999995</v>
      </c>
      <c r="M30" s="247"/>
      <c r="N30" s="247"/>
      <c r="O30" s="247"/>
      <c r="P30" s="247"/>
      <c r="Q30" s="247"/>
      <c r="R30" s="247"/>
      <c r="T30" s="247"/>
      <c r="U30" s="247"/>
      <c r="V30" s="247"/>
      <c r="W30" s="247"/>
      <c r="X30" s="247"/>
      <c r="Y30" s="247"/>
    </row>
    <row r="31" spans="1:25" s="43" customFormat="1">
      <c r="A31" s="341" t="s">
        <v>86</v>
      </c>
      <c r="B31" s="32">
        <v>44425</v>
      </c>
      <c r="C31" s="32">
        <v>44426</v>
      </c>
      <c r="D31" s="33">
        <v>7985</v>
      </c>
      <c r="E31" s="34" t="s">
        <v>428</v>
      </c>
      <c r="F31" s="33">
        <v>3444</v>
      </c>
      <c r="G31" s="19" t="s">
        <v>1204</v>
      </c>
      <c r="H31" s="20">
        <v>4</v>
      </c>
      <c r="I31" s="35" t="s">
        <v>6</v>
      </c>
      <c r="J31" s="19" t="s">
        <v>749</v>
      </c>
      <c r="K31" s="21"/>
      <c r="L31" s="464">
        <v>642.79999999999995</v>
      </c>
      <c r="M31" s="247"/>
      <c r="N31" s="247"/>
      <c r="O31" s="247"/>
      <c r="P31" s="247"/>
      <c r="Q31" s="247"/>
      <c r="R31" s="247"/>
      <c r="T31" s="247"/>
      <c r="U31" s="247"/>
      <c r="V31" s="247"/>
      <c r="W31" s="247"/>
      <c r="X31" s="247"/>
      <c r="Y31" s="247"/>
    </row>
    <row r="32" spans="1:25" s="43" customFormat="1">
      <c r="A32" s="341" t="s">
        <v>109</v>
      </c>
      <c r="B32" s="32">
        <v>44425</v>
      </c>
      <c r="C32" s="32">
        <v>44418</v>
      </c>
      <c r="D32" s="33">
        <v>7943</v>
      </c>
      <c r="E32" s="34" t="s">
        <v>44</v>
      </c>
      <c r="F32" s="33">
        <v>2781</v>
      </c>
      <c r="G32" s="19" t="s">
        <v>405</v>
      </c>
      <c r="H32" s="20">
        <v>23</v>
      </c>
      <c r="I32" s="35" t="s">
        <v>6</v>
      </c>
      <c r="J32" s="19" t="s">
        <v>749</v>
      </c>
      <c r="K32" s="21"/>
      <c r="L32" s="464">
        <v>397.9</v>
      </c>
      <c r="M32" s="247"/>
      <c r="N32" s="247"/>
      <c r="O32" s="247"/>
      <c r="P32" s="247"/>
      <c r="Q32" s="247"/>
      <c r="R32" s="247"/>
      <c r="T32" s="247"/>
      <c r="U32" s="247"/>
      <c r="V32" s="247"/>
      <c r="W32" s="247"/>
      <c r="X32" s="247"/>
      <c r="Y32" s="247"/>
    </row>
    <row r="33" spans="1:25" s="43" customFormat="1">
      <c r="A33" s="341" t="s">
        <v>249</v>
      </c>
      <c r="B33" s="32">
        <v>44425</v>
      </c>
      <c r="C33" s="32">
        <v>44427</v>
      </c>
      <c r="D33" s="33">
        <v>7991</v>
      </c>
      <c r="E33" s="34" t="s">
        <v>44</v>
      </c>
      <c r="F33" s="33">
        <v>3184</v>
      </c>
      <c r="G33" s="19" t="s">
        <v>1630</v>
      </c>
      <c r="H33" s="20">
        <v>12</v>
      </c>
      <c r="I33" s="35" t="s">
        <v>6</v>
      </c>
      <c r="J33" s="19" t="s">
        <v>749</v>
      </c>
      <c r="K33" s="21"/>
      <c r="L33" s="464">
        <v>144</v>
      </c>
      <c r="M33" s="247"/>
      <c r="N33" s="247"/>
      <c r="O33" s="247"/>
      <c r="P33" s="247"/>
      <c r="Q33" s="247"/>
      <c r="R33" s="247"/>
      <c r="T33" s="247"/>
      <c r="U33" s="247"/>
      <c r="V33" s="247"/>
      <c r="W33" s="247"/>
      <c r="X33" s="247"/>
      <c r="Y33" s="247"/>
    </row>
    <row r="34" spans="1:25" s="43" customFormat="1">
      <c r="A34" s="341" t="s">
        <v>1631</v>
      </c>
      <c r="B34" s="32">
        <v>44425</v>
      </c>
      <c r="C34" s="32">
        <v>44427</v>
      </c>
      <c r="D34" s="33">
        <v>7992</v>
      </c>
      <c r="E34" s="34" t="s">
        <v>44</v>
      </c>
      <c r="F34" s="33">
        <v>2081</v>
      </c>
      <c r="G34" s="19" t="s">
        <v>1195</v>
      </c>
      <c r="H34" s="20">
        <v>5</v>
      </c>
      <c r="I34" s="35" t="s">
        <v>6</v>
      </c>
      <c r="J34" s="19" t="s">
        <v>749</v>
      </c>
      <c r="K34" s="21"/>
      <c r="L34" s="464">
        <v>84</v>
      </c>
      <c r="M34" s="247"/>
      <c r="N34" s="247"/>
      <c r="O34" s="247"/>
      <c r="P34" s="247"/>
      <c r="Q34" s="247"/>
      <c r="R34" s="247"/>
      <c r="T34" s="247"/>
      <c r="U34" s="247"/>
      <c r="V34" s="247"/>
      <c r="W34" s="247"/>
      <c r="X34" s="247"/>
      <c r="Y34" s="247"/>
    </row>
    <row r="35" spans="1:25" s="43" customFormat="1">
      <c r="A35" s="341" t="s">
        <v>518</v>
      </c>
      <c r="B35" s="32">
        <v>44425</v>
      </c>
      <c r="C35" s="32">
        <v>44428</v>
      </c>
      <c r="D35" s="33">
        <v>7997</v>
      </c>
      <c r="E35" s="34" t="s">
        <v>2</v>
      </c>
      <c r="F35" s="33">
        <v>1140</v>
      </c>
      <c r="G35" s="19" t="s">
        <v>144</v>
      </c>
      <c r="H35" s="20">
        <v>8</v>
      </c>
      <c r="I35" s="35" t="s">
        <v>6</v>
      </c>
      <c r="J35" s="19" t="s">
        <v>749</v>
      </c>
      <c r="K35" s="21"/>
      <c r="L35" s="464">
        <v>73.2</v>
      </c>
      <c r="M35" s="247"/>
      <c r="N35" s="247"/>
      <c r="O35" s="247"/>
      <c r="P35" s="247"/>
      <c r="Q35" s="247"/>
      <c r="R35" s="247"/>
      <c r="T35" s="247"/>
      <c r="U35" s="247"/>
      <c r="V35" s="247"/>
      <c r="W35" s="247"/>
      <c r="X35" s="247"/>
      <c r="Y35" s="247"/>
    </row>
    <row r="36" spans="1:25" s="43" customFormat="1">
      <c r="A36" s="341"/>
      <c r="B36" s="32"/>
      <c r="C36" s="32"/>
      <c r="D36" s="33"/>
      <c r="E36" s="34" t="s">
        <v>1522</v>
      </c>
      <c r="F36" s="33">
        <v>1019</v>
      </c>
      <c r="G36" s="19" t="s">
        <v>96</v>
      </c>
      <c r="H36" s="20">
        <v>6</v>
      </c>
      <c r="I36" s="35" t="s">
        <v>6</v>
      </c>
      <c r="J36" s="19" t="s">
        <v>749</v>
      </c>
      <c r="K36" s="21"/>
      <c r="L36" s="464">
        <v>168.18</v>
      </c>
      <c r="M36" s="247"/>
      <c r="N36" s="247"/>
      <c r="O36" s="247"/>
      <c r="P36" s="247"/>
      <c r="Q36" s="247"/>
      <c r="R36" s="247"/>
      <c r="T36" s="247"/>
      <c r="U36" s="247"/>
      <c r="V36" s="247"/>
      <c r="W36" s="247"/>
      <c r="X36" s="247"/>
      <c r="Y36" s="247"/>
    </row>
    <row r="37" spans="1:25" s="43" customFormat="1">
      <c r="A37" s="341" t="s">
        <v>390</v>
      </c>
      <c r="B37" s="32">
        <v>44425</v>
      </c>
      <c r="C37" s="32">
        <v>44428</v>
      </c>
      <c r="D37" s="33">
        <v>8000</v>
      </c>
      <c r="E37" s="34" t="s">
        <v>7</v>
      </c>
      <c r="F37" s="33">
        <v>2546</v>
      </c>
      <c r="G37" s="19" t="s">
        <v>389</v>
      </c>
      <c r="H37" s="20">
        <v>40</v>
      </c>
      <c r="I37" s="35" t="s">
        <v>6</v>
      </c>
      <c r="J37" s="19" t="s">
        <v>749</v>
      </c>
      <c r="K37" s="21"/>
      <c r="L37" s="464">
        <v>126</v>
      </c>
      <c r="M37" s="247"/>
      <c r="N37" s="247"/>
      <c r="O37" s="247"/>
      <c r="P37" s="247"/>
      <c r="Q37" s="247"/>
      <c r="R37" s="247"/>
      <c r="T37" s="247"/>
      <c r="U37" s="247"/>
      <c r="V37" s="247"/>
      <c r="W37" s="247"/>
      <c r="X37" s="247"/>
      <c r="Y37" s="247"/>
    </row>
    <row r="38" spans="1:25" s="43" customFormat="1">
      <c r="A38" s="341" t="s">
        <v>232</v>
      </c>
      <c r="B38" s="32"/>
      <c r="C38" s="32"/>
      <c r="D38" s="33"/>
      <c r="E38" s="34"/>
      <c r="F38" s="33"/>
      <c r="G38" s="19" t="s">
        <v>1639</v>
      </c>
      <c r="H38" s="20" t="s">
        <v>1580</v>
      </c>
      <c r="I38" s="35" t="s">
        <v>6</v>
      </c>
      <c r="J38" s="19" t="s">
        <v>749</v>
      </c>
      <c r="K38" s="21"/>
      <c r="L38" s="464">
        <v>0</v>
      </c>
      <c r="M38" s="247"/>
      <c r="N38" s="247"/>
      <c r="O38" s="247"/>
      <c r="P38" s="247"/>
      <c r="Q38" s="247"/>
      <c r="R38" s="247"/>
      <c r="T38" s="247"/>
      <c r="U38" s="247"/>
      <c r="V38" s="247"/>
      <c r="W38" s="247"/>
      <c r="X38" s="247"/>
      <c r="Y38" s="247"/>
    </row>
    <row r="39" spans="1:25" s="41" customFormat="1">
      <c r="A39" s="341" t="s">
        <v>109</v>
      </c>
      <c r="B39" s="32">
        <v>44427</v>
      </c>
      <c r="C39" s="32">
        <v>44431</v>
      </c>
      <c r="D39" s="33">
        <v>8028</v>
      </c>
      <c r="E39" s="34" t="s">
        <v>7</v>
      </c>
      <c r="F39" s="33">
        <v>785</v>
      </c>
      <c r="G39" s="19" t="s">
        <v>461</v>
      </c>
      <c r="H39" s="20">
        <v>20</v>
      </c>
      <c r="I39" s="35" t="s">
        <v>6</v>
      </c>
      <c r="J39" s="19" t="s">
        <v>749</v>
      </c>
      <c r="K39" s="21"/>
      <c r="L39" s="464"/>
      <c r="M39" s="249"/>
      <c r="N39" s="249"/>
      <c r="O39" s="249"/>
      <c r="P39" s="249"/>
      <c r="Q39" s="249"/>
      <c r="R39" s="249"/>
      <c r="T39" s="249"/>
      <c r="U39" s="249"/>
      <c r="V39" s="249"/>
      <c r="W39" s="249"/>
      <c r="X39" s="249"/>
      <c r="Y39" s="249"/>
    </row>
    <row r="40" spans="1:25" s="43" customFormat="1">
      <c r="A40" s="341" t="s">
        <v>109</v>
      </c>
      <c r="B40" s="32">
        <v>44427</v>
      </c>
      <c r="C40" s="32">
        <v>44433</v>
      </c>
      <c r="D40" s="33">
        <v>8025</v>
      </c>
      <c r="E40" s="34" t="s">
        <v>1542</v>
      </c>
      <c r="F40" s="33">
        <v>3217</v>
      </c>
      <c r="G40" s="19" t="s">
        <v>829</v>
      </c>
      <c r="H40" s="20">
        <v>325</v>
      </c>
      <c r="I40" s="35" t="s">
        <v>6</v>
      </c>
      <c r="J40" s="19" t="s">
        <v>749</v>
      </c>
      <c r="K40" s="21"/>
      <c r="L40" s="464">
        <v>380</v>
      </c>
      <c r="M40" s="247"/>
      <c r="N40" s="247"/>
      <c r="O40" s="247"/>
      <c r="P40" s="247"/>
      <c r="Q40" s="247"/>
      <c r="R40" s="247"/>
      <c r="T40" s="247"/>
      <c r="U40" s="247"/>
      <c r="V40" s="247"/>
      <c r="W40" s="247"/>
      <c r="X40" s="247"/>
      <c r="Y40" s="247"/>
    </row>
    <row r="41" spans="1:25" s="43" customFormat="1">
      <c r="A41" s="341" t="s">
        <v>381</v>
      </c>
      <c r="B41" s="32">
        <v>44428</v>
      </c>
      <c r="C41" s="32">
        <v>44431</v>
      </c>
      <c r="D41" s="33">
        <v>8029</v>
      </c>
      <c r="E41" s="34" t="s">
        <v>7</v>
      </c>
      <c r="F41" s="33">
        <v>1627</v>
      </c>
      <c r="G41" s="19" t="s">
        <v>54</v>
      </c>
      <c r="H41" s="20">
        <v>5</v>
      </c>
      <c r="I41" s="35" t="s">
        <v>6</v>
      </c>
      <c r="J41" s="19" t="s">
        <v>749</v>
      </c>
      <c r="K41" s="21"/>
      <c r="L41" s="464">
        <v>123</v>
      </c>
      <c r="M41" s="247"/>
      <c r="N41" s="247"/>
      <c r="O41" s="247"/>
      <c r="P41" s="247"/>
      <c r="Q41" s="247"/>
      <c r="R41" s="247"/>
      <c r="T41" s="247"/>
      <c r="U41" s="247"/>
      <c r="V41" s="247"/>
      <c r="W41" s="247"/>
      <c r="X41" s="247"/>
      <c r="Y41" s="247"/>
    </row>
    <row r="42" spans="1:25" s="43" customFormat="1">
      <c r="A42" s="341" t="s">
        <v>454</v>
      </c>
      <c r="B42" s="32">
        <v>44431</v>
      </c>
      <c r="C42" s="32">
        <v>44432</v>
      </c>
      <c r="D42" s="33">
        <v>8051</v>
      </c>
      <c r="E42" s="34" t="s">
        <v>2</v>
      </c>
      <c r="F42" s="33">
        <v>2347</v>
      </c>
      <c r="G42" s="19" t="s">
        <v>455</v>
      </c>
      <c r="H42" s="20">
        <v>5</v>
      </c>
      <c r="I42" s="35" t="s">
        <v>6</v>
      </c>
      <c r="J42" s="19" t="s">
        <v>749</v>
      </c>
      <c r="K42" s="21"/>
      <c r="L42" s="464">
        <v>303.2</v>
      </c>
      <c r="M42" s="247"/>
      <c r="N42" s="247"/>
      <c r="O42" s="247"/>
      <c r="P42" s="247"/>
      <c r="Q42" s="247"/>
      <c r="R42" s="247"/>
      <c r="T42" s="247"/>
      <c r="U42" s="247"/>
      <c r="V42" s="247"/>
      <c r="W42" s="247"/>
      <c r="X42" s="247"/>
      <c r="Y42" s="247"/>
    </row>
    <row r="43" spans="1:25" s="43" customFormat="1">
      <c r="A43" s="341" t="s">
        <v>1303</v>
      </c>
      <c r="B43" s="32">
        <v>44431</v>
      </c>
      <c r="C43" s="32">
        <v>44432</v>
      </c>
      <c r="D43" s="23">
        <v>8056</v>
      </c>
      <c r="E43" s="34" t="s">
        <v>453</v>
      </c>
      <c r="F43" s="33">
        <v>3794</v>
      </c>
      <c r="G43" s="19" t="s">
        <v>1636</v>
      </c>
      <c r="H43" s="20">
        <v>20</v>
      </c>
      <c r="I43" s="35" t="s">
        <v>6</v>
      </c>
      <c r="J43" s="19" t="s">
        <v>749</v>
      </c>
      <c r="K43" s="21"/>
      <c r="L43" s="464">
        <v>9</v>
      </c>
      <c r="M43" s="247"/>
      <c r="N43" s="247"/>
      <c r="O43" s="247"/>
      <c r="P43" s="247"/>
      <c r="Q43" s="247"/>
      <c r="R43" s="247"/>
      <c r="T43" s="247"/>
      <c r="U43" s="247"/>
      <c r="V43" s="247"/>
      <c r="W43" s="247"/>
      <c r="X43" s="247"/>
      <c r="Y43" s="247"/>
    </row>
    <row r="44" spans="1:25" s="43" customFormat="1">
      <c r="A44" s="341" t="s">
        <v>109</v>
      </c>
      <c r="B44" s="32">
        <v>44434</v>
      </c>
      <c r="C44" s="32">
        <v>44421</v>
      </c>
      <c r="D44" s="33">
        <v>8024</v>
      </c>
      <c r="E44" s="34" t="s">
        <v>2</v>
      </c>
      <c r="F44" s="33">
        <v>784</v>
      </c>
      <c r="G44" s="19" t="s">
        <v>41</v>
      </c>
      <c r="H44" s="20">
        <v>30</v>
      </c>
      <c r="I44" s="35" t="s">
        <v>6</v>
      </c>
      <c r="J44" s="19" t="s">
        <v>749</v>
      </c>
      <c r="K44" s="21"/>
      <c r="L44" s="464">
        <v>135</v>
      </c>
      <c r="M44" s="247"/>
      <c r="N44" s="247"/>
      <c r="O44" s="247"/>
      <c r="P44" s="247"/>
      <c r="Q44" s="247"/>
      <c r="R44" s="247"/>
      <c r="T44" s="247"/>
      <c r="U44" s="247"/>
      <c r="V44" s="247"/>
      <c r="W44" s="247"/>
      <c r="X44" s="247"/>
      <c r="Y44" s="247"/>
    </row>
    <row r="45" spans="1:25" s="43" customFormat="1">
      <c r="A45" s="341" t="s">
        <v>1439</v>
      </c>
      <c r="B45" s="32">
        <v>44434</v>
      </c>
      <c r="C45" s="32">
        <v>44433</v>
      </c>
      <c r="D45" s="33">
        <v>8156</v>
      </c>
      <c r="E45" s="34" t="s">
        <v>2</v>
      </c>
      <c r="F45" s="33">
        <v>3805</v>
      </c>
      <c r="G45" s="19" t="s">
        <v>1639</v>
      </c>
      <c r="H45" s="20">
        <v>3</v>
      </c>
      <c r="I45" s="35" t="s">
        <v>6</v>
      </c>
      <c r="J45" s="19" t="s">
        <v>749</v>
      </c>
      <c r="K45" s="21"/>
      <c r="L45" s="464">
        <v>27</v>
      </c>
      <c r="M45" s="247"/>
      <c r="N45" s="247"/>
      <c r="O45" s="247"/>
      <c r="P45" s="247"/>
      <c r="Q45" s="247"/>
      <c r="R45" s="247"/>
      <c r="T45" s="247"/>
      <c r="U45" s="247"/>
      <c r="V45" s="247"/>
      <c r="W45" s="247"/>
      <c r="X45" s="247"/>
      <c r="Y45" s="247"/>
    </row>
    <row r="46" spans="1:25" s="43" customFormat="1">
      <c r="A46" s="341"/>
      <c r="B46" s="32"/>
      <c r="C46" s="32"/>
      <c r="D46" s="33"/>
      <c r="E46" s="34"/>
      <c r="F46" s="33">
        <v>3805</v>
      </c>
      <c r="G46" s="19" t="s">
        <v>1639</v>
      </c>
      <c r="H46" s="20">
        <v>9</v>
      </c>
      <c r="I46" s="35" t="s">
        <v>6</v>
      </c>
      <c r="J46" s="19" t="s">
        <v>749</v>
      </c>
      <c r="K46" s="21"/>
      <c r="L46" s="464">
        <v>0</v>
      </c>
      <c r="M46" s="247"/>
      <c r="N46" s="247"/>
      <c r="O46" s="247"/>
      <c r="P46" s="247"/>
      <c r="Q46" s="247"/>
      <c r="R46" s="247"/>
      <c r="T46" s="247"/>
      <c r="U46" s="247"/>
      <c r="V46" s="247"/>
      <c r="W46" s="247"/>
      <c r="X46" s="247"/>
      <c r="Y46" s="247"/>
    </row>
    <row r="47" spans="1:25" s="43" customFormat="1">
      <c r="A47" s="341" t="s">
        <v>109</v>
      </c>
      <c r="B47" s="32">
        <v>44435</v>
      </c>
      <c r="C47" s="32">
        <v>44434</v>
      </c>
      <c r="D47" s="33">
        <v>8159</v>
      </c>
      <c r="E47" s="34" t="s">
        <v>44</v>
      </c>
      <c r="F47" s="33">
        <v>3806</v>
      </c>
      <c r="G47" s="19" t="s">
        <v>405</v>
      </c>
      <c r="H47" s="20">
        <v>2</v>
      </c>
      <c r="I47" s="35" t="s">
        <v>6</v>
      </c>
      <c r="J47" s="19" t="s">
        <v>749</v>
      </c>
      <c r="K47" s="21"/>
      <c r="L47" s="464">
        <v>18.5</v>
      </c>
      <c r="M47" s="247"/>
      <c r="N47" s="247"/>
      <c r="O47" s="247"/>
      <c r="P47" s="247"/>
      <c r="Q47" s="247"/>
      <c r="R47" s="247"/>
      <c r="T47" s="247"/>
      <c r="U47" s="247"/>
      <c r="V47" s="247"/>
      <c r="W47" s="247"/>
      <c r="X47" s="247"/>
      <c r="Y47" s="247"/>
    </row>
    <row r="48" spans="1:25" s="43" customFormat="1">
      <c r="A48" s="341" t="s">
        <v>1050</v>
      </c>
      <c r="B48" s="32">
        <v>44440</v>
      </c>
      <c r="C48" s="32">
        <v>44439</v>
      </c>
      <c r="D48" s="33">
        <v>8211</v>
      </c>
      <c r="E48" s="34" t="s">
        <v>44</v>
      </c>
      <c r="F48" s="33">
        <v>2477</v>
      </c>
      <c r="G48" s="19" t="s">
        <v>1033</v>
      </c>
      <c r="H48" s="20">
        <v>5</v>
      </c>
      <c r="I48" s="35" t="s">
        <v>6</v>
      </c>
      <c r="J48" s="19" t="s">
        <v>749</v>
      </c>
      <c r="K48" s="21"/>
      <c r="L48" s="464">
        <v>125</v>
      </c>
      <c r="M48" s="247"/>
      <c r="N48" s="247"/>
      <c r="O48" s="247"/>
      <c r="P48" s="247"/>
      <c r="Q48" s="247"/>
      <c r="R48" s="247"/>
      <c r="T48" s="247"/>
      <c r="U48" s="247"/>
      <c r="V48" s="247"/>
      <c r="W48" s="247"/>
      <c r="X48" s="247"/>
      <c r="Y48" s="247"/>
    </row>
    <row r="49" spans="1:25" s="43" customFormat="1">
      <c r="A49" s="341" t="s">
        <v>802</v>
      </c>
      <c r="B49" s="32">
        <v>44440</v>
      </c>
      <c r="C49" s="32">
        <v>44439</v>
      </c>
      <c r="D49" s="33">
        <v>8208</v>
      </c>
      <c r="E49" s="34" t="s">
        <v>7</v>
      </c>
      <c r="F49" s="33">
        <v>2868</v>
      </c>
      <c r="G49" s="19" t="s">
        <v>214</v>
      </c>
      <c r="H49" s="20">
        <v>10</v>
      </c>
      <c r="I49" s="35" t="s">
        <v>6</v>
      </c>
      <c r="J49" s="19" t="s">
        <v>749</v>
      </c>
      <c r="K49" s="21"/>
      <c r="L49" s="464">
        <v>190</v>
      </c>
      <c r="M49" s="247"/>
      <c r="N49" s="247"/>
      <c r="O49" s="247"/>
      <c r="P49" s="247"/>
      <c r="Q49" s="247"/>
      <c r="R49" s="247"/>
      <c r="T49" s="247"/>
      <c r="U49" s="247"/>
      <c r="V49" s="247"/>
      <c r="W49" s="247"/>
      <c r="X49" s="247"/>
      <c r="Y49" s="247"/>
    </row>
    <row r="50" spans="1:25" s="43" customFormat="1">
      <c r="A50" s="341" t="s">
        <v>1652</v>
      </c>
      <c r="B50" s="32">
        <v>44440</v>
      </c>
      <c r="C50" s="32">
        <v>44439</v>
      </c>
      <c r="D50" s="33">
        <v>8214</v>
      </c>
      <c r="E50" s="34" t="s">
        <v>44</v>
      </c>
      <c r="F50" s="33">
        <v>1316</v>
      </c>
      <c r="G50" s="19" t="s">
        <v>50</v>
      </c>
      <c r="H50" s="20">
        <v>7</v>
      </c>
      <c r="I50" s="35" t="s">
        <v>6</v>
      </c>
      <c r="J50" s="19" t="s">
        <v>749</v>
      </c>
      <c r="K50" s="21"/>
      <c r="L50" s="464">
        <v>57.5</v>
      </c>
      <c r="M50" s="247"/>
      <c r="N50" s="247"/>
      <c r="O50" s="247"/>
      <c r="P50" s="247"/>
      <c r="Q50" s="247"/>
      <c r="R50" s="247"/>
      <c r="T50" s="247"/>
      <c r="U50" s="247"/>
      <c r="V50" s="247"/>
      <c r="W50" s="247"/>
      <c r="X50" s="247"/>
      <c r="Y50" s="247"/>
    </row>
    <row r="51" spans="1:25" s="43" customFormat="1">
      <c r="A51" s="339"/>
      <c r="B51" s="132"/>
      <c r="C51" s="132"/>
      <c r="D51" s="133"/>
      <c r="E51" s="131"/>
      <c r="F51" s="133"/>
      <c r="G51" s="134"/>
      <c r="H51" s="135"/>
      <c r="I51" s="235"/>
      <c r="J51" s="134"/>
      <c r="K51" s="525"/>
      <c r="L51" s="454"/>
      <c r="M51" s="247"/>
      <c r="N51" s="247"/>
      <c r="O51" s="247"/>
      <c r="P51" s="247"/>
      <c r="Q51" s="247"/>
      <c r="R51" s="247"/>
      <c r="T51" s="247"/>
      <c r="U51" s="247"/>
      <c r="V51" s="247"/>
      <c r="W51" s="247"/>
      <c r="X51" s="247"/>
      <c r="Y51" s="247"/>
    </row>
    <row r="52" spans="1:25" s="41" customFormat="1">
      <c r="A52" s="2530">
        <f>SUM(L10:L51)</f>
        <v>4136.1799999999994</v>
      </c>
      <c r="B52" s="2531"/>
      <c r="C52" s="2531"/>
      <c r="D52" s="2531"/>
      <c r="E52" s="2531"/>
      <c r="F52" s="2531"/>
      <c r="G52" s="2531"/>
      <c r="H52" s="2531"/>
      <c r="I52" s="2531"/>
      <c r="J52" s="2531"/>
      <c r="K52" s="2531"/>
      <c r="L52" s="2532"/>
      <c r="M52" s="249"/>
      <c r="N52" s="249"/>
      <c r="O52" s="249"/>
      <c r="P52" s="249"/>
      <c r="Q52" s="249"/>
      <c r="R52" s="249"/>
      <c r="T52" s="249"/>
      <c r="U52" s="249"/>
      <c r="V52" s="249"/>
      <c r="W52" s="249"/>
      <c r="X52" s="249"/>
      <c r="Y52" s="249"/>
    </row>
    <row r="53" spans="1:25" s="41" customFormat="1" ht="18.75">
      <c r="A53" s="2460" t="s">
        <v>1225</v>
      </c>
      <c r="B53" s="2450"/>
      <c r="C53" s="2450"/>
      <c r="D53" s="2450"/>
      <c r="E53" s="2450"/>
      <c r="F53" s="2450"/>
      <c r="G53" s="2450"/>
      <c r="H53" s="2450"/>
      <c r="I53" s="2450"/>
      <c r="J53" s="2450"/>
      <c r="K53" s="2450"/>
      <c r="L53" s="2451"/>
      <c r="M53" s="249"/>
      <c r="N53" s="249"/>
      <c r="O53" s="249"/>
      <c r="P53" s="249"/>
      <c r="Q53" s="249"/>
      <c r="R53" s="249"/>
      <c r="T53" s="249"/>
      <c r="U53" s="249"/>
      <c r="V53" s="249"/>
      <c r="W53" s="249"/>
      <c r="X53" s="249"/>
      <c r="Y53" s="249"/>
    </row>
    <row r="54" spans="1:25" s="123" customFormat="1">
      <c r="A54" s="654" t="s">
        <v>774</v>
      </c>
      <c r="B54" s="655">
        <v>44411</v>
      </c>
      <c r="C54" s="655">
        <v>44413</v>
      </c>
      <c r="D54" s="656">
        <v>7813</v>
      </c>
      <c r="E54" s="657" t="s">
        <v>7</v>
      </c>
      <c r="F54" s="656">
        <v>1491</v>
      </c>
      <c r="G54" s="658" t="s">
        <v>678</v>
      </c>
      <c r="H54" s="674">
        <v>16</v>
      </c>
      <c r="I54" s="659" t="s">
        <v>6</v>
      </c>
      <c r="J54" s="658" t="s">
        <v>1225</v>
      </c>
      <c r="K54" s="22" t="s">
        <v>852</v>
      </c>
      <c r="L54" s="660">
        <v>282</v>
      </c>
      <c r="M54" s="653"/>
      <c r="N54" s="653"/>
      <c r="O54" s="653"/>
      <c r="P54" s="653"/>
      <c r="Q54" s="653"/>
      <c r="R54" s="653"/>
      <c r="T54" s="653"/>
      <c r="U54" s="653"/>
      <c r="V54" s="653"/>
      <c r="W54" s="653"/>
      <c r="X54" s="653"/>
      <c r="Y54" s="653"/>
    </row>
    <row r="55" spans="1:25" s="123" customFormat="1">
      <c r="A55" s="654" t="s">
        <v>499</v>
      </c>
      <c r="B55" s="655">
        <v>44413</v>
      </c>
      <c r="C55" s="655">
        <v>44414</v>
      </c>
      <c r="D55" s="656">
        <v>7890</v>
      </c>
      <c r="E55" s="657" t="s">
        <v>2</v>
      </c>
      <c r="F55" s="656">
        <v>2811</v>
      </c>
      <c r="G55" s="658" t="s">
        <v>198</v>
      </c>
      <c r="H55" s="674" t="s">
        <v>1626</v>
      </c>
      <c r="I55" s="659" t="s">
        <v>6</v>
      </c>
      <c r="J55" s="658" t="s">
        <v>1225</v>
      </c>
      <c r="K55" s="11" t="s">
        <v>852</v>
      </c>
      <c r="L55" s="660">
        <v>307.39999999999998</v>
      </c>
      <c r="M55" s="653"/>
      <c r="N55" s="653"/>
      <c r="O55" s="653"/>
      <c r="P55" s="653"/>
      <c r="Q55" s="653"/>
      <c r="R55" s="653"/>
      <c r="T55" s="653"/>
      <c r="U55" s="653"/>
      <c r="V55" s="653"/>
      <c r="W55" s="653"/>
      <c r="X55" s="653"/>
      <c r="Y55" s="653"/>
    </row>
    <row r="56" spans="1:25" s="123" customFormat="1">
      <c r="A56" s="654" t="s">
        <v>115</v>
      </c>
      <c r="B56" s="655">
        <v>44417</v>
      </c>
      <c r="C56" s="655">
        <v>44418</v>
      </c>
      <c r="D56" s="656">
        <v>7914</v>
      </c>
      <c r="E56" s="657" t="s">
        <v>2</v>
      </c>
      <c r="F56" s="656">
        <v>2604</v>
      </c>
      <c r="G56" s="658" t="s">
        <v>116</v>
      </c>
      <c r="H56" s="674" t="s">
        <v>1633</v>
      </c>
      <c r="I56" s="659" t="s">
        <v>6</v>
      </c>
      <c r="J56" s="658" t="s">
        <v>1225</v>
      </c>
      <c r="K56" s="177"/>
      <c r="L56" s="660">
        <v>470</v>
      </c>
      <c r="M56" s="653"/>
      <c r="N56" s="653"/>
      <c r="O56" s="653"/>
      <c r="P56" s="653"/>
      <c r="Q56" s="653"/>
      <c r="R56" s="653"/>
      <c r="T56" s="653"/>
      <c r="U56" s="653"/>
      <c r="V56" s="653"/>
      <c r="W56" s="653"/>
      <c r="X56" s="653"/>
      <c r="Y56" s="653"/>
    </row>
    <row r="57" spans="1:25" s="123" customFormat="1">
      <c r="A57" s="654" t="s">
        <v>109</v>
      </c>
      <c r="B57" s="655">
        <v>44419</v>
      </c>
      <c r="C57" s="655">
        <v>44412</v>
      </c>
      <c r="D57" s="656">
        <v>7938</v>
      </c>
      <c r="E57" s="657" t="s">
        <v>7</v>
      </c>
      <c r="F57" s="656">
        <v>1518</v>
      </c>
      <c r="G57" s="658" t="s">
        <v>116</v>
      </c>
      <c r="H57" s="674" t="s">
        <v>1616</v>
      </c>
      <c r="I57" s="659" t="s">
        <v>6</v>
      </c>
      <c r="J57" s="658" t="s">
        <v>1225</v>
      </c>
      <c r="K57" s="177"/>
      <c r="L57" s="660">
        <v>418.95</v>
      </c>
      <c r="M57" s="653"/>
      <c r="N57" s="653"/>
      <c r="O57" s="653"/>
      <c r="P57" s="653"/>
      <c r="Q57" s="653"/>
      <c r="R57" s="653"/>
      <c r="T57" s="653"/>
      <c r="U57" s="653"/>
      <c r="V57" s="653"/>
      <c r="W57" s="653"/>
      <c r="X57" s="653"/>
      <c r="Y57" s="653"/>
    </row>
    <row r="58" spans="1:25" s="123" customFormat="1">
      <c r="A58" s="654" t="s">
        <v>1613</v>
      </c>
      <c r="B58" s="655">
        <v>44420</v>
      </c>
      <c r="C58" s="655">
        <v>44426</v>
      </c>
      <c r="D58" s="656">
        <v>7945</v>
      </c>
      <c r="E58" s="657" t="s">
        <v>2</v>
      </c>
      <c r="F58" s="656">
        <v>1215</v>
      </c>
      <c r="G58" s="658" t="s">
        <v>87</v>
      </c>
      <c r="H58" s="674">
        <v>78</v>
      </c>
      <c r="I58" s="659" t="s">
        <v>6</v>
      </c>
      <c r="J58" s="658" t="s">
        <v>1225</v>
      </c>
      <c r="K58" s="177"/>
      <c r="L58" s="660">
        <v>597</v>
      </c>
      <c r="M58" s="653"/>
      <c r="N58" s="653"/>
      <c r="O58" s="653"/>
      <c r="P58" s="653"/>
      <c r="Q58" s="653"/>
      <c r="R58" s="653"/>
      <c r="T58" s="653"/>
      <c r="U58" s="653"/>
      <c r="V58" s="653"/>
      <c r="W58" s="653"/>
      <c r="X58" s="653"/>
      <c r="Y58" s="653"/>
    </row>
    <row r="59" spans="1:25" s="123" customFormat="1">
      <c r="A59" s="654" t="s">
        <v>101</v>
      </c>
      <c r="B59" s="655">
        <v>44421</v>
      </c>
      <c r="C59" s="655">
        <v>44420</v>
      </c>
      <c r="D59" s="656">
        <v>7955</v>
      </c>
      <c r="E59" s="657" t="s">
        <v>2</v>
      </c>
      <c r="F59" s="656">
        <v>2804</v>
      </c>
      <c r="G59" s="658" t="s">
        <v>194</v>
      </c>
      <c r="H59" s="674">
        <v>72</v>
      </c>
      <c r="I59" s="659" t="s">
        <v>6</v>
      </c>
      <c r="J59" s="658" t="s">
        <v>1225</v>
      </c>
      <c r="K59" s="177"/>
      <c r="L59" s="660">
        <v>648</v>
      </c>
      <c r="M59" s="653"/>
      <c r="N59" s="653"/>
      <c r="O59" s="653"/>
      <c r="P59" s="653"/>
      <c r="Q59" s="653"/>
      <c r="R59" s="653"/>
      <c r="T59" s="653"/>
      <c r="U59" s="653"/>
      <c r="V59" s="653"/>
      <c r="W59" s="653"/>
      <c r="X59" s="653"/>
      <c r="Y59" s="653"/>
    </row>
    <row r="60" spans="1:25" s="123" customFormat="1">
      <c r="A60" s="654" t="s">
        <v>137</v>
      </c>
      <c r="B60" s="655">
        <v>44426</v>
      </c>
      <c r="C60" s="655">
        <v>44424</v>
      </c>
      <c r="D60" s="656">
        <v>8015</v>
      </c>
      <c r="E60" s="657" t="s">
        <v>2</v>
      </c>
      <c r="F60" s="656">
        <v>3364</v>
      </c>
      <c r="G60" s="658" t="s">
        <v>143</v>
      </c>
      <c r="H60" s="674" t="s">
        <v>1638</v>
      </c>
      <c r="I60" s="659" t="s">
        <v>6</v>
      </c>
      <c r="J60" s="658" t="s">
        <v>1225</v>
      </c>
      <c r="K60" s="177"/>
      <c r="L60" s="660">
        <v>671.1</v>
      </c>
      <c r="M60" s="653"/>
      <c r="N60" s="653"/>
      <c r="O60" s="653"/>
      <c r="P60" s="653"/>
      <c r="Q60" s="653"/>
      <c r="R60" s="653"/>
      <c r="T60" s="653"/>
      <c r="U60" s="653"/>
      <c r="V60" s="653"/>
      <c r="W60" s="653"/>
      <c r="X60" s="653"/>
      <c r="Y60" s="653"/>
    </row>
    <row r="61" spans="1:25" s="123" customFormat="1">
      <c r="A61" s="654" t="s">
        <v>109</v>
      </c>
      <c r="B61" s="655">
        <v>44427</v>
      </c>
      <c r="C61" s="655">
        <v>44426</v>
      </c>
      <c r="D61" s="656">
        <v>8028</v>
      </c>
      <c r="E61" s="657" t="s">
        <v>2</v>
      </c>
      <c r="F61" s="656">
        <v>3005</v>
      </c>
      <c r="G61" s="658" t="s">
        <v>399</v>
      </c>
      <c r="H61" s="674" t="s">
        <v>1078</v>
      </c>
      <c r="I61" s="659" t="s">
        <v>6</v>
      </c>
      <c r="J61" s="658" t="s">
        <v>1225</v>
      </c>
      <c r="K61" s="177"/>
      <c r="L61" s="660">
        <v>188.3</v>
      </c>
      <c r="M61" s="653"/>
      <c r="N61" s="653"/>
      <c r="O61" s="653"/>
      <c r="P61" s="653"/>
      <c r="Q61" s="653"/>
      <c r="R61" s="653"/>
      <c r="T61" s="653"/>
      <c r="U61" s="653"/>
      <c r="V61" s="653"/>
      <c r="W61" s="653"/>
      <c r="X61" s="653"/>
      <c r="Y61" s="653"/>
    </row>
    <row r="62" spans="1:25" s="123" customFormat="1">
      <c r="A62" s="654" t="s">
        <v>381</v>
      </c>
      <c r="B62" s="655">
        <v>44428</v>
      </c>
      <c r="C62" s="655">
        <v>44428</v>
      </c>
      <c r="D62" s="656">
        <v>8029</v>
      </c>
      <c r="E62" s="657" t="s">
        <v>2</v>
      </c>
      <c r="F62" s="656">
        <v>2774</v>
      </c>
      <c r="G62" s="658" t="s">
        <v>127</v>
      </c>
      <c r="H62" s="674" t="s">
        <v>1101</v>
      </c>
      <c r="I62" s="659" t="s">
        <v>6</v>
      </c>
      <c r="J62" s="658" t="s">
        <v>1225</v>
      </c>
      <c r="K62" s="177"/>
      <c r="L62" s="660">
        <v>442.9</v>
      </c>
      <c r="M62" s="653"/>
      <c r="N62" s="653"/>
      <c r="O62" s="653"/>
      <c r="P62" s="653"/>
      <c r="Q62" s="653"/>
      <c r="R62" s="653"/>
      <c r="T62" s="653"/>
      <c r="U62" s="653"/>
      <c r="V62" s="653"/>
      <c r="W62" s="653"/>
      <c r="X62" s="653"/>
      <c r="Y62" s="653"/>
    </row>
    <row r="63" spans="1:25" s="123" customFormat="1">
      <c r="A63" s="654"/>
      <c r="B63" s="655"/>
      <c r="C63" s="655">
        <v>44428</v>
      </c>
      <c r="D63" s="656"/>
      <c r="E63" s="657" t="s">
        <v>7</v>
      </c>
      <c r="F63" s="656">
        <v>2555</v>
      </c>
      <c r="G63" s="658" t="s">
        <v>382</v>
      </c>
      <c r="H63" s="674" t="s">
        <v>908</v>
      </c>
      <c r="I63" s="659" t="s">
        <v>6</v>
      </c>
      <c r="J63" s="658" t="s">
        <v>1225</v>
      </c>
      <c r="K63" s="177"/>
      <c r="L63" s="660">
        <v>340</v>
      </c>
      <c r="M63" s="653"/>
      <c r="N63" s="653"/>
      <c r="O63" s="653"/>
      <c r="P63" s="653"/>
      <c r="Q63" s="653"/>
      <c r="R63" s="653"/>
      <c r="T63" s="653"/>
      <c r="U63" s="653"/>
      <c r="V63" s="653"/>
      <c r="W63" s="653"/>
      <c r="X63" s="653"/>
      <c r="Y63" s="653"/>
    </row>
    <row r="64" spans="1:25" s="123" customFormat="1">
      <c r="A64" s="654" t="s">
        <v>109</v>
      </c>
      <c r="B64" s="655">
        <v>44434</v>
      </c>
      <c r="C64" s="655">
        <v>44433</v>
      </c>
      <c r="D64" s="656">
        <v>8054</v>
      </c>
      <c r="E64" s="657" t="s">
        <v>2</v>
      </c>
      <c r="F64" s="656">
        <v>784</v>
      </c>
      <c r="G64" s="658" t="s">
        <v>41</v>
      </c>
      <c r="H64" s="674">
        <v>290</v>
      </c>
      <c r="I64" s="659" t="s">
        <v>6</v>
      </c>
      <c r="J64" s="658" t="s">
        <v>1225</v>
      </c>
      <c r="K64" s="50" t="s">
        <v>852</v>
      </c>
      <c r="L64" s="660">
        <v>900</v>
      </c>
      <c r="M64" s="653"/>
      <c r="N64" s="653"/>
      <c r="O64" s="653"/>
      <c r="P64" s="653"/>
      <c r="Q64" s="653"/>
      <c r="R64" s="653"/>
      <c r="T64" s="653"/>
      <c r="U64" s="653"/>
      <c r="V64" s="653"/>
      <c r="W64" s="653"/>
      <c r="X64" s="653"/>
      <c r="Y64" s="653"/>
    </row>
    <row r="65" spans="1:25" s="123" customFormat="1">
      <c r="A65" s="654" t="s">
        <v>101</v>
      </c>
      <c r="B65" s="655">
        <v>44433</v>
      </c>
      <c r="C65" s="655">
        <v>44431</v>
      </c>
      <c r="D65" s="656">
        <v>8069</v>
      </c>
      <c r="E65" s="657" t="s">
        <v>2</v>
      </c>
      <c r="F65" s="656">
        <v>1271</v>
      </c>
      <c r="G65" s="658" t="s">
        <v>25</v>
      </c>
      <c r="H65" s="674">
        <v>117</v>
      </c>
      <c r="I65" s="659" t="s">
        <v>6</v>
      </c>
      <c r="J65" s="658" t="s">
        <v>1225</v>
      </c>
      <c r="K65" s="177"/>
      <c r="L65" s="660">
        <v>491.4</v>
      </c>
      <c r="M65" s="653"/>
      <c r="N65" s="653"/>
      <c r="O65" s="653"/>
      <c r="P65" s="653"/>
      <c r="Q65" s="653"/>
      <c r="R65" s="653"/>
      <c r="T65" s="653"/>
      <c r="U65" s="653"/>
      <c r="V65" s="653"/>
      <c r="W65" s="653"/>
      <c r="X65" s="653"/>
      <c r="Y65" s="653"/>
    </row>
    <row r="66" spans="1:25" s="123" customFormat="1">
      <c r="A66" s="654" t="s">
        <v>201</v>
      </c>
      <c r="B66" s="655">
        <v>44433</v>
      </c>
      <c r="C66" s="655">
        <v>44434</v>
      </c>
      <c r="D66" s="656">
        <v>8076</v>
      </c>
      <c r="E66" s="657" t="s">
        <v>2</v>
      </c>
      <c r="F66" s="656">
        <v>1292</v>
      </c>
      <c r="G66" s="658" t="s">
        <v>54</v>
      </c>
      <c r="H66" s="674">
        <v>20</v>
      </c>
      <c r="I66" s="659" t="s">
        <v>6</v>
      </c>
      <c r="J66" s="658" t="s">
        <v>1225</v>
      </c>
      <c r="K66" s="50" t="s">
        <v>852</v>
      </c>
      <c r="L66" s="660">
        <v>140</v>
      </c>
      <c r="M66" s="653"/>
      <c r="N66" s="653"/>
      <c r="O66" s="653"/>
      <c r="P66" s="653"/>
      <c r="Q66" s="653"/>
      <c r="R66" s="653"/>
      <c r="T66" s="653"/>
      <c r="U66" s="653"/>
      <c r="V66" s="653"/>
      <c r="W66" s="653"/>
      <c r="X66" s="653"/>
      <c r="Y66" s="653"/>
    </row>
    <row r="67" spans="1:25" s="123" customFormat="1">
      <c r="A67" s="654" t="s">
        <v>383</v>
      </c>
      <c r="B67" s="655">
        <v>44439</v>
      </c>
      <c r="C67" s="655">
        <v>44434</v>
      </c>
      <c r="D67" s="656">
        <v>8108</v>
      </c>
      <c r="E67" s="657" t="s">
        <v>2</v>
      </c>
      <c r="F67" s="656">
        <v>1292</v>
      </c>
      <c r="G67" s="658" t="s">
        <v>54</v>
      </c>
      <c r="H67" s="674">
        <v>30</v>
      </c>
      <c r="I67" s="659" t="s">
        <v>6</v>
      </c>
      <c r="J67" s="658" t="s">
        <v>1225</v>
      </c>
      <c r="K67" s="50" t="s">
        <v>852</v>
      </c>
      <c r="L67" s="660">
        <v>126</v>
      </c>
      <c r="M67" s="653"/>
      <c r="N67" s="653"/>
      <c r="O67" s="653"/>
      <c r="P67" s="653"/>
      <c r="Q67" s="653"/>
      <c r="R67" s="653"/>
      <c r="T67" s="653"/>
      <c r="U67" s="653"/>
      <c r="V67" s="653"/>
      <c r="W67" s="653"/>
      <c r="X67" s="653"/>
      <c r="Y67" s="653"/>
    </row>
    <row r="68" spans="1:25" s="123" customFormat="1">
      <c r="A68" s="804"/>
      <c r="B68" s="797"/>
      <c r="C68" s="797"/>
      <c r="D68" s="798"/>
      <c r="E68" s="799"/>
      <c r="F68" s="798"/>
      <c r="G68" s="120"/>
      <c r="H68" s="800"/>
      <c r="I68" s="801"/>
      <c r="J68" s="120"/>
      <c r="K68" s="802"/>
      <c r="L68" s="803"/>
      <c r="M68" s="653"/>
      <c r="N68" s="653"/>
      <c r="O68" s="653"/>
      <c r="P68" s="653"/>
      <c r="Q68" s="653"/>
      <c r="R68" s="653"/>
      <c r="T68" s="653"/>
      <c r="U68" s="653"/>
      <c r="V68" s="653"/>
      <c r="W68" s="653"/>
      <c r="X68" s="653"/>
      <c r="Y68" s="653"/>
    </row>
    <row r="69" spans="1:25" s="41" customFormat="1">
      <c r="A69" s="2530">
        <f>SUM(L54:L68)</f>
        <v>6023.05</v>
      </c>
      <c r="B69" s="2531"/>
      <c r="C69" s="2531"/>
      <c r="D69" s="2531"/>
      <c r="E69" s="2531"/>
      <c r="F69" s="2531"/>
      <c r="G69" s="2531"/>
      <c r="H69" s="2531"/>
      <c r="I69" s="2531"/>
      <c r="J69" s="2531"/>
      <c r="K69" s="2531"/>
      <c r="L69" s="2532"/>
      <c r="M69" s="247"/>
      <c r="N69" s="249"/>
      <c r="O69" s="249"/>
      <c r="P69" s="249"/>
      <c r="Q69" s="249"/>
      <c r="R69" s="249"/>
      <c r="T69" s="249"/>
      <c r="U69" s="249"/>
      <c r="V69" s="249"/>
      <c r="W69" s="249"/>
      <c r="X69" s="249"/>
      <c r="Y69" s="249"/>
    </row>
    <row r="70" spans="1:25" s="44" customFormat="1" ht="18.75">
      <c r="A70" s="2461" t="s">
        <v>1315</v>
      </c>
      <c r="B70" s="2462"/>
      <c r="C70" s="2462"/>
      <c r="D70" s="2462"/>
      <c r="E70" s="2462"/>
      <c r="F70" s="2462"/>
      <c r="G70" s="2462"/>
      <c r="H70" s="2462"/>
      <c r="I70" s="2462"/>
      <c r="J70" s="2462"/>
      <c r="K70" s="2462"/>
      <c r="L70" s="2463"/>
      <c r="M70" s="246"/>
      <c r="N70" s="246"/>
      <c r="O70" s="246"/>
      <c r="P70" s="246"/>
      <c r="Q70" s="246"/>
      <c r="R70" s="246"/>
      <c r="T70" s="246"/>
      <c r="U70" s="246"/>
      <c r="V70" s="246"/>
      <c r="W70" s="246"/>
      <c r="X70" s="246"/>
      <c r="Y70" s="246"/>
    </row>
    <row r="71" spans="1:25" s="42" customFormat="1">
      <c r="A71" s="27" t="s">
        <v>104</v>
      </c>
      <c r="B71" s="30" t="s">
        <v>106</v>
      </c>
      <c r="C71" s="30" t="s">
        <v>105</v>
      </c>
      <c r="D71" s="26" t="s">
        <v>748</v>
      </c>
      <c r="E71" s="27" t="s">
        <v>0</v>
      </c>
      <c r="F71" s="26" t="s">
        <v>34</v>
      </c>
      <c r="G71" s="17" t="s">
        <v>1</v>
      </c>
      <c r="H71" s="483" t="s">
        <v>28</v>
      </c>
      <c r="I71" s="17" t="s">
        <v>6</v>
      </c>
      <c r="J71" s="17" t="s">
        <v>732</v>
      </c>
      <c r="K71" s="18" t="s">
        <v>747</v>
      </c>
      <c r="L71" s="453" t="s">
        <v>314</v>
      </c>
      <c r="M71" s="80"/>
      <c r="N71" s="80"/>
      <c r="O71" s="80"/>
      <c r="P71" s="80"/>
      <c r="Q71" s="80"/>
      <c r="R71" s="80"/>
      <c r="T71" s="80"/>
      <c r="U71" s="80"/>
      <c r="V71" s="80"/>
      <c r="W71" s="80"/>
      <c r="X71" s="80"/>
      <c r="Y71" s="80"/>
    </row>
    <row r="72" spans="1:25" s="42" customFormat="1">
      <c r="A72" s="340" t="s">
        <v>1303</v>
      </c>
      <c r="B72" s="48">
        <v>44418</v>
      </c>
      <c r="C72" s="48">
        <v>44411</v>
      </c>
      <c r="D72" s="49">
        <v>7926</v>
      </c>
      <c r="E72" s="40" t="s">
        <v>216</v>
      </c>
      <c r="F72" s="49">
        <v>3621</v>
      </c>
      <c r="G72" s="36" t="s">
        <v>1396</v>
      </c>
      <c r="H72" s="47">
        <v>36</v>
      </c>
      <c r="I72" s="45" t="s">
        <v>6</v>
      </c>
      <c r="J72" s="36" t="s">
        <v>97</v>
      </c>
      <c r="K72" s="50"/>
      <c r="L72" s="459">
        <v>418.95</v>
      </c>
      <c r="M72" s="80"/>
      <c r="N72" s="80"/>
      <c r="O72" s="80"/>
      <c r="P72" s="80"/>
      <c r="Q72" s="80"/>
      <c r="R72" s="80"/>
      <c r="T72" s="80"/>
      <c r="U72" s="80"/>
      <c r="V72" s="80"/>
      <c r="W72" s="80"/>
      <c r="X72" s="80"/>
      <c r="Y72" s="80"/>
    </row>
    <row r="73" spans="1:25" s="42" customFormat="1">
      <c r="A73" s="340" t="s">
        <v>82</v>
      </c>
      <c r="B73" s="48"/>
      <c r="C73" s="48"/>
      <c r="D73" s="49"/>
      <c r="E73" s="40" t="s">
        <v>216</v>
      </c>
      <c r="F73" s="49">
        <v>3621</v>
      </c>
      <c r="G73" s="36" t="s">
        <v>1396</v>
      </c>
      <c r="H73" s="47">
        <v>55</v>
      </c>
      <c r="I73" s="45" t="s">
        <v>6</v>
      </c>
      <c r="J73" s="36" t="s">
        <v>97</v>
      </c>
      <c r="K73" s="50"/>
      <c r="L73" s="459">
        <v>0</v>
      </c>
      <c r="M73" s="80"/>
      <c r="N73" s="80"/>
      <c r="O73" s="80"/>
      <c r="P73" s="80"/>
      <c r="Q73" s="80"/>
      <c r="R73" s="80"/>
      <c r="T73" s="80"/>
      <c r="U73" s="80"/>
      <c r="V73" s="80"/>
      <c r="W73" s="80"/>
      <c r="X73" s="80"/>
      <c r="Y73" s="80"/>
    </row>
    <row r="74" spans="1:25" s="42" customFormat="1">
      <c r="A74" s="340"/>
      <c r="B74" s="48"/>
      <c r="C74" s="48"/>
      <c r="D74" s="49"/>
      <c r="E74" s="40" t="s">
        <v>1574</v>
      </c>
      <c r="F74" s="49">
        <v>3626</v>
      </c>
      <c r="G74" s="36" t="s">
        <v>1441</v>
      </c>
      <c r="H74" s="47">
        <v>20</v>
      </c>
      <c r="I74" s="45" t="s">
        <v>6</v>
      </c>
      <c r="J74" s="36" t="s">
        <v>97</v>
      </c>
      <c r="K74" s="50"/>
      <c r="L74" s="459">
        <v>312</v>
      </c>
      <c r="M74" s="80"/>
      <c r="N74" s="80"/>
      <c r="O74" s="80"/>
      <c r="P74" s="80"/>
      <c r="Q74" s="80"/>
      <c r="R74" s="80"/>
      <c r="T74" s="80"/>
      <c r="U74" s="80"/>
      <c r="V74" s="80"/>
      <c r="W74" s="80"/>
      <c r="X74" s="80"/>
      <c r="Y74" s="80"/>
    </row>
    <row r="75" spans="1:25" s="42" customFormat="1">
      <c r="A75" s="340"/>
      <c r="B75" s="48"/>
      <c r="C75" s="48"/>
      <c r="D75" s="49"/>
      <c r="E75" s="40" t="s">
        <v>428</v>
      </c>
      <c r="F75" s="49">
        <v>3623</v>
      </c>
      <c r="G75" s="36" t="s">
        <v>47</v>
      </c>
      <c r="H75" s="47">
        <v>19</v>
      </c>
      <c r="I75" s="45" t="s">
        <v>6</v>
      </c>
      <c r="J75" s="36" t="s">
        <v>97</v>
      </c>
      <c r="K75" s="50"/>
      <c r="L75" s="459">
        <v>370.5</v>
      </c>
      <c r="M75" s="80"/>
      <c r="N75" s="80"/>
      <c r="O75" s="80"/>
      <c r="P75" s="80"/>
      <c r="Q75" s="80"/>
      <c r="R75" s="80"/>
      <c r="T75" s="80"/>
      <c r="U75" s="80"/>
      <c r="V75" s="80"/>
      <c r="W75" s="80"/>
      <c r="X75" s="80"/>
      <c r="Y75" s="80"/>
    </row>
    <row r="76" spans="1:25" s="42" customFormat="1">
      <c r="A76" s="340"/>
      <c r="B76" s="48"/>
      <c r="C76" s="48">
        <v>44414</v>
      </c>
      <c r="D76" s="49"/>
      <c r="E76" s="40" t="s">
        <v>216</v>
      </c>
      <c r="F76" s="49">
        <v>3624</v>
      </c>
      <c r="G76" s="36" t="s">
        <v>63</v>
      </c>
      <c r="H76" s="47">
        <v>30</v>
      </c>
      <c r="I76" s="45" t="s">
        <v>6</v>
      </c>
      <c r="J76" s="36" t="s">
        <v>97</v>
      </c>
      <c r="K76" s="50"/>
      <c r="L76" s="459">
        <v>1275.45</v>
      </c>
      <c r="M76" s="80"/>
      <c r="N76" s="80"/>
      <c r="O76" s="80"/>
      <c r="P76" s="80"/>
      <c r="Q76" s="80"/>
      <c r="R76" s="80"/>
      <c r="T76" s="80"/>
      <c r="U76" s="80"/>
      <c r="V76" s="80"/>
      <c r="W76" s="80"/>
      <c r="X76" s="80"/>
      <c r="Y76" s="80"/>
    </row>
    <row r="77" spans="1:25" s="42" customFormat="1">
      <c r="A77" s="340" t="s">
        <v>1607</v>
      </c>
      <c r="B77" s="48">
        <v>44410</v>
      </c>
      <c r="C77" s="48">
        <v>44411</v>
      </c>
      <c r="D77" s="49">
        <v>7909</v>
      </c>
      <c r="E77" s="40" t="s">
        <v>2</v>
      </c>
      <c r="F77" s="49">
        <v>2186</v>
      </c>
      <c r="G77" s="36" t="s">
        <v>120</v>
      </c>
      <c r="H77" s="47">
        <v>5</v>
      </c>
      <c r="I77" s="45" t="s">
        <v>6</v>
      </c>
      <c r="J77" s="36" t="s">
        <v>97</v>
      </c>
      <c r="K77" s="50"/>
      <c r="L77" s="459">
        <v>135</v>
      </c>
      <c r="M77" s="80"/>
      <c r="N77" s="80"/>
      <c r="O77" s="80"/>
      <c r="P77" s="80"/>
      <c r="Q77" s="80"/>
      <c r="R77" s="80"/>
      <c r="T77" s="80"/>
      <c r="U77" s="80"/>
      <c r="V77" s="80"/>
      <c r="W77" s="80"/>
      <c r="X77" s="80"/>
      <c r="Y77" s="80"/>
    </row>
    <row r="78" spans="1:25" s="42" customFormat="1">
      <c r="A78" s="340" t="s">
        <v>422</v>
      </c>
      <c r="B78" s="48">
        <v>44418</v>
      </c>
      <c r="C78" s="48">
        <v>44411</v>
      </c>
      <c r="D78" s="49">
        <v>7930</v>
      </c>
      <c r="E78" s="40" t="s">
        <v>7</v>
      </c>
      <c r="F78" s="49">
        <v>3742</v>
      </c>
      <c r="G78" s="36" t="s">
        <v>32</v>
      </c>
      <c r="H78" s="47" t="s">
        <v>1212</v>
      </c>
      <c r="I78" s="45" t="s">
        <v>6</v>
      </c>
      <c r="J78" s="36" t="s">
        <v>97</v>
      </c>
      <c r="K78" s="50"/>
      <c r="L78" s="459">
        <v>52.4</v>
      </c>
      <c r="M78" s="80"/>
      <c r="N78" s="80"/>
      <c r="O78" s="80"/>
      <c r="P78" s="80"/>
      <c r="Q78" s="80"/>
      <c r="R78" s="80"/>
      <c r="T78" s="80"/>
      <c r="U78" s="80"/>
      <c r="V78" s="80"/>
      <c r="W78" s="80"/>
      <c r="X78" s="80"/>
      <c r="Y78" s="80"/>
    </row>
    <row r="79" spans="1:25" s="42" customFormat="1">
      <c r="A79" s="340" t="s">
        <v>400</v>
      </c>
      <c r="B79" s="48">
        <v>44419</v>
      </c>
      <c r="C79" s="48">
        <v>44411</v>
      </c>
      <c r="D79" s="49">
        <v>7932</v>
      </c>
      <c r="E79" s="40" t="s">
        <v>81</v>
      </c>
      <c r="F79" s="49">
        <v>3234</v>
      </c>
      <c r="G79" s="36" t="s">
        <v>30</v>
      </c>
      <c r="H79" s="47" t="s">
        <v>982</v>
      </c>
      <c r="I79" s="45" t="s">
        <v>6</v>
      </c>
      <c r="J79" s="36" t="s">
        <v>97</v>
      </c>
      <c r="K79" s="50"/>
      <c r="L79" s="459">
        <v>91</v>
      </c>
      <c r="M79" s="80"/>
      <c r="N79" s="80"/>
      <c r="O79" s="80"/>
      <c r="P79" s="80"/>
      <c r="Q79" s="80"/>
      <c r="R79" s="80"/>
      <c r="T79" s="80"/>
      <c r="U79" s="80"/>
      <c r="V79" s="80"/>
      <c r="W79" s="80"/>
      <c r="X79" s="80"/>
      <c r="Y79" s="80"/>
    </row>
    <row r="80" spans="1:25" s="42" customFormat="1">
      <c r="A80" s="340" t="s">
        <v>1608</v>
      </c>
      <c r="B80" s="48">
        <v>44414</v>
      </c>
      <c r="C80" s="48">
        <v>44412</v>
      </c>
      <c r="D80" s="49">
        <v>7901</v>
      </c>
      <c r="E80" s="40" t="s">
        <v>1609</v>
      </c>
      <c r="F80" s="49">
        <v>3765</v>
      </c>
      <c r="G80" s="36" t="s">
        <v>200</v>
      </c>
      <c r="H80" s="47">
        <v>20</v>
      </c>
      <c r="I80" s="45" t="s">
        <v>6</v>
      </c>
      <c r="J80" s="36" t="s">
        <v>97</v>
      </c>
      <c r="K80" s="50"/>
      <c r="L80" s="459">
        <v>350</v>
      </c>
      <c r="M80" s="80"/>
      <c r="N80" s="80"/>
      <c r="O80" s="80"/>
      <c r="P80" s="80"/>
      <c r="Q80" s="80"/>
      <c r="R80" s="80"/>
      <c r="T80" s="80"/>
      <c r="U80" s="80"/>
      <c r="V80" s="80"/>
      <c r="W80" s="80"/>
      <c r="X80" s="80"/>
      <c r="Y80" s="80"/>
    </row>
    <row r="81" spans="1:25" s="42" customFormat="1">
      <c r="A81" s="340" t="s">
        <v>141</v>
      </c>
      <c r="B81" s="48">
        <v>44419</v>
      </c>
      <c r="C81" s="48">
        <v>44412</v>
      </c>
      <c r="D81" s="49">
        <v>7933</v>
      </c>
      <c r="E81" s="40" t="s">
        <v>1574</v>
      </c>
      <c r="F81" s="49">
        <v>3458</v>
      </c>
      <c r="G81" s="36" t="s">
        <v>75</v>
      </c>
      <c r="H81" s="47">
        <v>10</v>
      </c>
      <c r="I81" s="45" t="s">
        <v>6</v>
      </c>
      <c r="J81" s="36" t="s">
        <v>97</v>
      </c>
      <c r="K81" s="50"/>
      <c r="L81" s="459">
        <v>120</v>
      </c>
      <c r="M81" s="80"/>
      <c r="N81" s="80"/>
      <c r="O81" s="80"/>
      <c r="P81" s="80"/>
      <c r="Q81" s="80"/>
      <c r="R81" s="80"/>
      <c r="T81" s="80"/>
      <c r="U81" s="80"/>
      <c r="V81" s="80"/>
      <c r="W81" s="80"/>
      <c r="X81" s="80"/>
      <c r="Y81" s="80"/>
    </row>
    <row r="82" spans="1:25" s="42" customFormat="1">
      <c r="A82" s="340" t="s">
        <v>580</v>
      </c>
      <c r="B82" s="48">
        <v>44419</v>
      </c>
      <c r="C82" s="48">
        <v>44412</v>
      </c>
      <c r="D82" s="49">
        <v>7934</v>
      </c>
      <c r="E82" s="40" t="s">
        <v>2</v>
      </c>
      <c r="F82" s="49">
        <v>3620</v>
      </c>
      <c r="G82" s="36" t="s">
        <v>22</v>
      </c>
      <c r="H82" s="47">
        <v>15</v>
      </c>
      <c r="I82" s="45" t="s">
        <v>6</v>
      </c>
      <c r="J82" s="36" t="s">
        <v>97</v>
      </c>
      <c r="K82" s="50"/>
      <c r="L82" s="459">
        <v>337.5</v>
      </c>
      <c r="M82" s="80"/>
      <c r="N82" s="80"/>
      <c r="O82" s="80"/>
      <c r="P82" s="80"/>
      <c r="Q82" s="80"/>
      <c r="R82" s="80"/>
      <c r="T82" s="80"/>
      <c r="U82" s="80"/>
      <c r="V82" s="80"/>
      <c r="W82" s="80"/>
      <c r="X82" s="80"/>
      <c r="Y82" s="80"/>
    </row>
    <row r="83" spans="1:25" s="42" customFormat="1">
      <c r="A83" s="340" t="s">
        <v>1519</v>
      </c>
      <c r="B83" s="48">
        <v>44419</v>
      </c>
      <c r="C83" s="48">
        <v>44412</v>
      </c>
      <c r="D83" s="49">
        <v>7935</v>
      </c>
      <c r="E83" s="40" t="s">
        <v>2</v>
      </c>
      <c r="F83" s="49">
        <v>879</v>
      </c>
      <c r="G83" s="36" t="s">
        <v>17</v>
      </c>
      <c r="H83" s="47" t="s">
        <v>840</v>
      </c>
      <c r="I83" s="45" t="s">
        <v>6</v>
      </c>
      <c r="J83" s="36" t="s">
        <v>97</v>
      </c>
      <c r="K83" s="50"/>
      <c r="L83" s="459">
        <v>352</v>
      </c>
      <c r="M83" s="80"/>
      <c r="N83" s="80"/>
      <c r="O83" s="80"/>
      <c r="P83" s="80"/>
      <c r="Q83" s="80"/>
      <c r="R83" s="80"/>
      <c r="T83" s="80"/>
      <c r="U83" s="80"/>
      <c r="V83" s="80"/>
      <c r="W83" s="80"/>
      <c r="X83" s="80"/>
      <c r="Y83" s="80"/>
    </row>
    <row r="84" spans="1:25" s="42" customFormat="1">
      <c r="A84" s="340" t="s">
        <v>871</v>
      </c>
      <c r="B84" s="48">
        <v>44412</v>
      </c>
      <c r="C84" s="48">
        <v>44412</v>
      </c>
      <c r="D84" s="49">
        <v>7941</v>
      </c>
      <c r="E84" s="40" t="s">
        <v>2</v>
      </c>
      <c r="F84" s="49">
        <v>950</v>
      </c>
      <c r="G84" s="36" t="s">
        <v>770</v>
      </c>
      <c r="H84" s="47">
        <v>17</v>
      </c>
      <c r="I84" s="45" t="s">
        <v>6</v>
      </c>
      <c r="J84" s="36" t="s">
        <v>97</v>
      </c>
      <c r="K84" s="50" t="s">
        <v>36</v>
      </c>
      <c r="L84" s="459">
        <v>765</v>
      </c>
      <c r="M84" s="80"/>
      <c r="N84" s="80"/>
      <c r="O84" s="80"/>
      <c r="P84" s="80"/>
      <c r="Q84" s="80"/>
      <c r="R84" s="80"/>
      <c r="T84" s="80"/>
      <c r="U84" s="80"/>
      <c r="V84" s="80"/>
      <c r="W84" s="80"/>
      <c r="X84" s="80"/>
      <c r="Y84" s="80"/>
    </row>
    <row r="85" spans="1:25" s="42" customFormat="1">
      <c r="A85" s="340" t="s">
        <v>350</v>
      </c>
      <c r="B85" s="48">
        <v>44413</v>
      </c>
      <c r="C85" s="48">
        <v>44412</v>
      </c>
      <c r="D85" s="49">
        <v>7949</v>
      </c>
      <c r="E85" s="40" t="s">
        <v>60</v>
      </c>
      <c r="F85" s="49">
        <v>2935</v>
      </c>
      <c r="G85" s="36" t="s">
        <v>63</v>
      </c>
      <c r="H85" s="47">
        <v>6</v>
      </c>
      <c r="I85" s="45" t="s">
        <v>6</v>
      </c>
      <c r="J85" s="36" t="s">
        <v>97</v>
      </c>
      <c r="K85" s="50"/>
      <c r="L85" s="459">
        <v>355.5</v>
      </c>
      <c r="M85" s="80"/>
      <c r="N85" s="80"/>
      <c r="O85" s="80"/>
      <c r="P85" s="80"/>
      <c r="Q85" s="80"/>
      <c r="R85" s="80"/>
      <c r="T85" s="80"/>
      <c r="U85" s="80"/>
      <c r="V85" s="80"/>
      <c r="W85" s="80"/>
      <c r="X85" s="80"/>
      <c r="Y85" s="80"/>
    </row>
    <row r="86" spans="1:25" s="42" customFormat="1">
      <c r="A86" s="340" t="s">
        <v>1613</v>
      </c>
      <c r="B86" s="48">
        <v>44420</v>
      </c>
      <c r="C86" s="48">
        <v>44412</v>
      </c>
      <c r="D86" s="49">
        <v>7945</v>
      </c>
      <c r="E86" s="40" t="s">
        <v>2</v>
      </c>
      <c r="F86" s="49">
        <v>870</v>
      </c>
      <c r="G86" s="36" t="s">
        <v>615</v>
      </c>
      <c r="H86" s="47">
        <v>4</v>
      </c>
      <c r="I86" s="45" t="s">
        <v>6</v>
      </c>
      <c r="J86" s="36" t="s">
        <v>97</v>
      </c>
      <c r="K86" s="50" t="s">
        <v>20</v>
      </c>
      <c r="L86" s="459">
        <v>102.16</v>
      </c>
      <c r="M86" s="80"/>
      <c r="N86" s="80"/>
      <c r="O86" s="80"/>
      <c r="P86" s="80"/>
      <c r="Q86" s="80"/>
      <c r="R86" s="80"/>
      <c r="T86" s="80"/>
      <c r="U86" s="80"/>
      <c r="V86" s="80"/>
      <c r="W86" s="80"/>
      <c r="X86" s="80"/>
      <c r="Y86" s="80"/>
    </row>
    <row r="87" spans="1:25" s="42" customFormat="1">
      <c r="A87" s="340" t="s">
        <v>1468</v>
      </c>
      <c r="B87" s="48">
        <v>44421</v>
      </c>
      <c r="C87" s="48">
        <v>44413</v>
      </c>
      <c r="D87" s="49">
        <v>7956</v>
      </c>
      <c r="E87" s="40" t="s">
        <v>2</v>
      </c>
      <c r="F87" s="49">
        <v>753</v>
      </c>
      <c r="G87" s="36" t="s">
        <v>47</v>
      </c>
      <c r="H87" s="47" t="s">
        <v>1618</v>
      </c>
      <c r="I87" s="45" t="s">
        <v>6</v>
      </c>
      <c r="J87" s="36" t="s">
        <v>97</v>
      </c>
      <c r="K87" s="50"/>
      <c r="L87" s="459">
        <v>675</v>
      </c>
      <c r="M87" s="80"/>
      <c r="N87" s="80"/>
      <c r="O87" s="80"/>
      <c r="P87" s="80"/>
      <c r="Q87" s="80"/>
      <c r="R87" s="80"/>
      <c r="T87" s="80"/>
      <c r="U87" s="80"/>
      <c r="V87" s="80"/>
      <c r="W87" s="80"/>
      <c r="X87" s="80"/>
      <c r="Y87" s="80"/>
    </row>
    <row r="88" spans="1:25" s="42" customFormat="1">
      <c r="A88" s="340" t="s">
        <v>1617</v>
      </c>
      <c r="B88" s="48">
        <v>44421</v>
      </c>
      <c r="C88" s="48">
        <v>44413</v>
      </c>
      <c r="D88" s="49">
        <v>7965</v>
      </c>
      <c r="E88" s="40" t="s">
        <v>153</v>
      </c>
      <c r="F88" s="49">
        <v>3101</v>
      </c>
      <c r="G88" s="36" t="s">
        <v>21</v>
      </c>
      <c r="H88" s="47">
        <v>1</v>
      </c>
      <c r="I88" s="45" t="s">
        <v>6</v>
      </c>
      <c r="J88" s="36" t="s">
        <v>97</v>
      </c>
      <c r="K88" s="50"/>
      <c r="L88" s="459">
        <v>59.76</v>
      </c>
      <c r="M88" s="80"/>
      <c r="N88" s="80"/>
      <c r="O88" s="80"/>
      <c r="P88" s="80"/>
      <c r="Q88" s="80"/>
      <c r="R88" s="80"/>
      <c r="T88" s="80"/>
      <c r="U88" s="80"/>
      <c r="V88" s="80"/>
      <c r="W88" s="80"/>
      <c r="X88" s="80"/>
      <c r="Y88" s="80"/>
    </row>
    <row r="89" spans="1:25" s="42" customFormat="1">
      <c r="A89" s="340" t="s">
        <v>411</v>
      </c>
      <c r="B89" s="48">
        <v>44414</v>
      </c>
      <c r="C89" s="48">
        <v>44414</v>
      </c>
      <c r="D89" s="49">
        <v>7969</v>
      </c>
      <c r="E89" s="40" t="s">
        <v>69</v>
      </c>
      <c r="F89" s="49">
        <v>3784</v>
      </c>
      <c r="G89" s="36" t="s">
        <v>17</v>
      </c>
      <c r="H89" s="47" t="s">
        <v>952</v>
      </c>
      <c r="I89" s="45" t="s">
        <v>6</v>
      </c>
      <c r="J89" s="36" t="s">
        <v>97</v>
      </c>
      <c r="K89" s="50"/>
      <c r="L89" s="459">
        <v>98.44</v>
      </c>
      <c r="M89" s="80"/>
      <c r="N89" s="80"/>
      <c r="O89" s="80"/>
      <c r="P89" s="80"/>
      <c r="Q89" s="80"/>
      <c r="R89" s="80"/>
      <c r="T89" s="80"/>
      <c r="U89" s="80"/>
      <c r="V89" s="80"/>
      <c r="W89" s="80"/>
      <c r="X89" s="80"/>
      <c r="Y89" s="80"/>
    </row>
    <row r="90" spans="1:25" s="42" customFormat="1">
      <c r="A90" s="340" t="s">
        <v>101</v>
      </c>
      <c r="B90" s="48">
        <v>44413</v>
      </c>
      <c r="C90" s="48">
        <v>44413</v>
      </c>
      <c r="D90" s="49">
        <v>7905</v>
      </c>
      <c r="E90" s="40" t="s">
        <v>2</v>
      </c>
      <c r="F90" s="49">
        <v>2740</v>
      </c>
      <c r="G90" s="36" t="s">
        <v>103</v>
      </c>
      <c r="H90" s="47">
        <v>24</v>
      </c>
      <c r="I90" s="45" t="s">
        <v>6</v>
      </c>
      <c r="J90" s="36" t="s">
        <v>97</v>
      </c>
      <c r="K90" s="50" t="s">
        <v>629</v>
      </c>
      <c r="L90" s="459">
        <v>0</v>
      </c>
      <c r="M90" s="80"/>
      <c r="N90" s="80"/>
      <c r="O90" s="80"/>
      <c r="P90" s="80"/>
      <c r="Q90" s="80"/>
      <c r="R90" s="80"/>
      <c r="T90" s="80"/>
      <c r="U90" s="80"/>
      <c r="V90" s="80"/>
      <c r="W90" s="80"/>
      <c r="X90" s="80"/>
      <c r="Y90" s="80"/>
    </row>
    <row r="91" spans="1:25" s="42" customFormat="1">
      <c r="A91" s="340" t="s">
        <v>1386</v>
      </c>
      <c r="B91" s="48">
        <v>44414</v>
      </c>
      <c r="C91" s="48">
        <v>44413</v>
      </c>
      <c r="D91" s="49">
        <v>7971</v>
      </c>
      <c r="E91" s="40" t="s">
        <v>2</v>
      </c>
      <c r="F91" s="49">
        <v>818</v>
      </c>
      <c r="G91" s="36" t="s">
        <v>31</v>
      </c>
      <c r="H91" s="47">
        <v>24</v>
      </c>
      <c r="I91" s="45" t="s">
        <v>6</v>
      </c>
      <c r="J91" s="36" t="s">
        <v>97</v>
      </c>
      <c r="K91" s="50"/>
      <c r="L91" s="459">
        <v>630</v>
      </c>
      <c r="M91" s="80"/>
      <c r="N91" s="80"/>
      <c r="O91" s="80"/>
      <c r="P91" s="80"/>
      <c r="Q91" s="80"/>
      <c r="R91" s="80"/>
      <c r="T91" s="80"/>
      <c r="U91" s="80"/>
      <c r="V91" s="80"/>
      <c r="W91" s="80"/>
      <c r="X91" s="80"/>
      <c r="Y91" s="80"/>
    </row>
    <row r="92" spans="1:25" s="42" customFormat="1">
      <c r="A92" s="340" t="s">
        <v>1303</v>
      </c>
      <c r="B92" s="48">
        <v>44413</v>
      </c>
      <c r="C92" s="48">
        <v>44413</v>
      </c>
      <c r="D92" s="49">
        <v>7924</v>
      </c>
      <c r="E92" s="40" t="s">
        <v>428</v>
      </c>
      <c r="F92" s="49">
        <v>3623</v>
      </c>
      <c r="G92" s="36" t="s">
        <v>47</v>
      </c>
      <c r="H92" s="47">
        <v>34</v>
      </c>
      <c r="I92" s="45" t="s">
        <v>6</v>
      </c>
      <c r="J92" s="36" t="s">
        <v>97</v>
      </c>
      <c r="K92" s="50" t="s">
        <v>1625</v>
      </c>
      <c r="L92" s="459">
        <v>0</v>
      </c>
      <c r="M92" s="80"/>
      <c r="N92" s="80"/>
      <c r="O92" s="80"/>
      <c r="P92" s="80"/>
      <c r="Q92" s="80"/>
      <c r="R92" s="80"/>
      <c r="T92" s="80"/>
      <c r="U92" s="80"/>
      <c r="V92" s="80"/>
      <c r="W92" s="80"/>
      <c r="X92" s="80"/>
      <c r="Y92" s="80"/>
    </row>
    <row r="93" spans="1:25" s="42" customFormat="1">
      <c r="A93" s="340" t="s">
        <v>111</v>
      </c>
      <c r="B93" s="48">
        <v>44424</v>
      </c>
      <c r="C93" s="48">
        <v>44414</v>
      </c>
      <c r="D93" s="49">
        <v>7973</v>
      </c>
      <c r="E93" s="40" t="s">
        <v>2</v>
      </c>
      <c r="F93" s="49">
        <v>2691</v>
      </c>
      <c r="G93" s="36" t="s">
        <v>47</v>
      </c>
      <c r="H93" s="47" t="s">
        <v>1628</v>
      </c>
      <c r="I93" s="45" t="s">
        <v>6</v>
      </c>
      <c r="J93" s="36" t="s">
        <v>97</v>
      </c>
      <c r="K93" s="50"/>
      <c r="L93" s="459">
        <v>1204</v>
      </c>
      <c r="M93" s="80"/>
      <c r="N93" s="80"/>
      <c r="O93" s="80"/>
      <c r="P93" s="80"/>
      <c r="Q93" s="80"/>
      <c r="R93" s="80"/>
      <c r="T93" s="80"/>
      <c r="U93" s="80"/>
      <c r="V93" s="80"/>
      <c r="W93" s="80"/>
      <c r="X93" s="80"/>
      <c r="Y93" s="80"/>
    </row>
    <row r="94" spans="1:25" s="42" customFormat="1">
      <c r="A94" s="340" t="s">
        <v>1627</v>
      </c>
      <c r="B94" s="48">
        <v>44417</v>
      </c>
      <c r="C94" s="48">
        <v>44414</v>
      </c>
      <c r="D94" s="49">
        <v>7982</v>
      </c>
      <c r="E94" s="40" t="s">
        <v>7</v>
      </c>
      <c r="F94" s="49">
        <v>1446</v>
      </c>
      <c r="G94" s="36" t="s">
        <v>58</v>
      </c>
      <c r="H94" s="47">
        <v>5</v>
      </c>
      <c r="I94" s="45" t="s">
        <v>6</v>
      </c>
      <c r="J94" s="36" t="s">
        <v>97</v>
      </c>
      <c r="K94" s="50"/>
      <c r="L94" s="459">
        <v>250</v>
      </c>
      <c r="M94" s="80"/>
      <c r="N94" s="80"/>
      <c r="O94" s="80"/>
      <c r="P94" s="80"/>
      <c r="Q94" s="80"/>
      <c r="R94" s="80"/>
      <c r="T94" s="80"/>
      <c r="U94" s="80"/>
      <c r="V94" s="80"/>
      <c r="W94" s="80"/>
      <c r="X94" s="80"/>
      <c r="Y94" s="80"/>
    </row>
    <row r="95" spans="1:25" s="42" customFormat="1">
      <c r="A95" s="340" t="s">
        <v>1303</v>
      </c>
      <c r="B95" s="48">
        <v>44425</v>
      </c>
      <c r="C95" s="48">
        <v>44417</v>
      </c>
      <c r="D95" s="49">
        <v>7988</v>
      </c>
      <c r="E95" s="40" t="s">
        <v>216</v>
      </c>
      <c r="F95" s="49">
        <v>3621</v>
      </c>
      <c r="G95" s="36" t="s">
        <v>1396</v>
      </c>
      <c r="H95" s="47">
        <v>38</v>
      </c>
      <c r="I95" s="45" t="s">
        <v>6</v>
      </c>
      <c r="J95" s="36" t="s">
        <v>97</v>
      </c>
      <c r="K95" s="50"/>
      <c r="L95" s="459">
        <v>454.86</v>
      </c>
      <c r="M95" s="80"/>
      <c r="N95" s="80"/>
      <c r="O95" s="80"/>
      <c r="P95" s="80"/>
      <c r="Q95" s="80"/>
      <c r="R95" s="80"/>
      <c r="T95" s="80"/>
      <c r="U95" s="80"/>
      <c r="V95" s="80"/>
      <c r="W95" s="80"/>
      <c r="X95" s="80"/>
      <c r="Y95" s="80"/>
    </row>
    <row r="96" spans="1:25" s="42" customFormat="1">
      <c r="A96" s="340"/>
      <c r="B96" s="48"/>
      <c r="C96" s="48">
        <v>44419</v>
      </c>
      <c r="D96" s="49"/>
      <c r="E96" s="40" t="s">
        <v>216</v>
      </c>
      <c r="F96" s="49">
        <v>3624</v>
      </c>
      <c r="G96" s="36" t="s">
        <v>63</v>
      </c>
      <c r="H96" s="47">
        <v>30</v>
      </c>
      <c r="I96" s="45" t="s">
        <v>6</v>
      </c>
      <c r="J96" s="36" t="s">
        <v>97</v>
      </c>
      <c r="K96" s="50"/>
      <c r="L96" s="459">
        <v>168.2</v>
      </c>
      <c r="M96" s="80"/>
      <c r="N96" s="80"/>
      <c r="O96" s="80"/>
      <c r="P96" s="80"/>
      <c r="Q96" s="80"/>
      <c r="R96" s="80"/>
      <c r="T96" s="80"/>
      <c r="U96" s="80"/>
      <c r="V96" s="80"/>
      <c r="W96" s="80"/>
      <c r="X96" s="80"/>
      <c r="Y96" s="80"/>
    </row>
    <row r="97" spans="1:25" s="42" customFormat="1">
      <c r="A97" s="340" t="s">
        <v>779</v>
      </c>
      <c r="B97" s="48">
        <v>44425</v>
      </c>
      <c r="C97" s="48">
        <v>44417</v>
      </c>
      <c r="D97" s="49">
        <v>7990</v>
      </c>
      <c r="E97" s="40" t="s">
        <v>2</v>
      </c>
      <c r="F97" s="49">
        <v>753</v>
      </c>
      <c r="G97" s="36" t="s">
        <v>47</v>
      </c>
      <c r="H97" s="47">
        <v>20</v>
      </c>
      <c r="I97" s="45" t="s">
        <v>6</v>
      </c>
      <c r="J97" s="36" t="s">
        <v>97</v>
      </c>
      <c r="K97" s="50"/>
      <c r="L97" s="459">
        <v>580</v>
      </c>
      <c r="M97" s="80"/>
      <c r="N97" s="80"/>
      <c r="O97" s="80"/>
      <c r="P97" s="80"/>
      <c r="Q97" s="80"/>
      <c r="R97" s="80"/>
      <c r="T97" s="80"/>
      <c r="U97" s="80"/>
      <c r="V97" s="80"/>
      <c r="W97" s="80"/>
      <c r="X97" s="80"/>
      <c r="Y97" s="80"/>
    </row>
    <row r="98" spans="1:25" s="42" customFormat="1">
      <c r="A98" s="340" t="s">
        <v>159</v>
      </c>
      <c r="B98" s="48">
        <v>44420</v>
      </c>
      <c r="C98" s="48">
        <v>44414</v>
      </c>
      <c r="D98" s="49">
        <v>7984</v>
      </c>
      <c r="E98" s="40" t="s">
        <v>2</v>
      </c>
      <c r="F98" s="49">
        <v>838</v>
      </c>
      <c r="G98" s="36" t="s">
        <v>5</v>
      </c>
      <c r="H98" s="47">
        <v>10</v>
      </c>
      <c r="I98" s="45" t="s">
        <v>6</v>
      </c>
      <c r="J98" s="36" t="s">
        <v>97</v>
      </c>
      <c r="K98" s="50"/>
      <c r="L98" s="459">
        <v>310</v>
      </c>
      <c r="M98" s="80"/>
      <c r="N98" s="80"/>
      <c r="O98" s="80"/>
      <c r="P98" s="80"/>
      <c r="Q98" s="80"/>
      <c r="R98" s="80"/>
      <c r="T98" s="80"/>
      <c r="U98" s="80"/>
      <c r="V98" s="80"/>
      <c r="W98" s="80"/>
      <c r="X98" s="80"/>
      <c r="Y98" s="80"/>
    </row>
    <row r="99" spans="1:25" s="42" customFormat="1">
      <c r="A99" s="340"/>
      <c r="B99" s="48"/>
      <c r="C99" s="48"/>
      <c r="D99" s="49"/>
      <c r="E99" s="40"/>
      <c r="F99" s="49">
        <v>838</v>
      </c>
      <c r="G99" s="36" t="s">
        <v>1629</v>
      </c>
      <c r="H99" s="47">
        <v>10</v>
      </c>
      <c r="I99" s="45" t="s">
        <v>6</v>
      </c>
      <c r="J99" s="36" t="s">
        <v>97</v>
      </c>
      <c r="K99" s="50"/>
      <c r="L99" s="459">
        <v>0</v>
      </c>
      <c r="M99" s="80"/>
      <c r="N99" s="80"/>
      <c r="O99" s="80"/>
      <c r="P99" s="80"/>
      <c r="Q99" s="80"/>
      <c r="R99" s="80"/>
      <c r="T99" s="80"/>
      <c r="U99" s="80"/>
      <c r="V99" s="80"/>
      <c r="W99" s="80"/>
      <c r="X99" s="80"/>
      <c r="Y99" s="80"/>
    </row>
    <row r="100" spans="1:25" s="42" customFormat="1">
      <c r="A100" s="340" t="s">
        <v>249</v>
      </c>
      <c r="B100" s="48">
        <v>44425</v>
      </c>
      <c r="C100" s="48">
        <v>44417</v>
      </c>
      <c r="D100" s="49">
        <v>7991</v>
      </c>
      <c r="E100" s="40" t="s">
        <v>2</v>
      </c>
      <c r="F100" s="49">
        <v>869</v>
      </c>
      <c r="G100" s="36" t="s">
        <v>16</v>
      </c>
      <c r="H100" s="47">
        <v>10</v>
      </c>
      <c r="I100" s="45" t="s">
        <v>6</v>
      </c>
      <c r="J100" s="36" t="s">
        <v>97</v>
      </c>
      <c r="K100" s="50"/>
      <c r="L100" s="459">
        <v>80</v>
      </c>
      <c r="M100" s="80"/>
      <c r="N100" s="80"/>
      <c r="O100" s="80"/>
      <c r="P100" s="80"/>
      <c r="Q100" s="80"/>
      <c r="R100" s="80"/>
      <c r="T100" s="80"/>
      <c r="U100" s="80"/>
      <c r="V100" s="80"/>
      <c r="W100" s="80"/>
      <c r="X100" s="80"/>
      <c r="Y100" s="80"/>
    </row>
    <row r="101" spans="1:25" s="42" customFormat="1">
      <c r="A101" s="340"/>
      <c r="B101" s="48"/>
      <c r="C101" s="48"/>
      <c r="D101" s="49"/>
      <c r="E101" s="40" t="s">
        <v>153</v>
      </c>
      <c r="F101" s="49">
        <v>3189</v>
      </c>
      <c r="G101" s="36" t="s">
        <v>19</v>
      </c>
      <c r="H101" s="47" t="s">
        <v>908</v>
      </c>
      <c r="I101" s="45" t="s">
        <v>6</v>
      </c>
      <c r="J101" s="36" t="s">
        <v>97</v>
      </c>
      <c r="K101" s="50"/>
      <c r="L101" s="459">
        <v>92.25</v>
      </c>
      <c r="M101" s="80"/>
      <c r="N101" s="80"/>
      <c r="O101" s="80"/>
      <c r="P101" s="80"/>
      <c r="Q101" s="80"/>
      <c r="R101" s="80"/>
      <c r="T101" s="80"/>
      <c r="U101" s="80"/>
      <c r="V101" s="80"/>
      <c r="W101" s="80"/>
      <c r="X101" s="80"/>
      <c r="Y101" s="80"/>
    </row>
    <row r="102" spans="1:25" s="42" customFormat="1">
      <c r="A102" s="340" t="s">
        <v>592</v>
      </c>
      <c r="B102" s="48">
        <v>44425</v>
      </c>
      <c r="C102" s="48">
        <v>44418</v>
      </c>
      <c r="D102" s="49">
        <v>7993</v>
      </c>
      <c r="E102" s="40" t="s">
        <v>2</v>
      </c>
      <c r="F102" s="49">
        <v>1087</v>
      </c>
      <c r="G102" s="36" t="s">
        <v>46</v>
      </c>
      <c r="H102" s="47" t="s">
        <v>1455</v>
      </c>
      <c r="I102" s="45" t="s">
        <v>6</v>
      </c>
      <c r="J102" s="36" t="s">
        <v>97</v>
      </c>
      <c r="K102" s="50"/>
      <c r="L102" s="459">
        <v>395.5</v>
      </c>
      <c r="M102" s="80"/>
      <c r="N102" s="80"/>
      <c r="O102" s="80"/>
      <c r="P102" s="80"/>
      <c r="Q102" s="80"/>
      <c r="R102" s="80"/>
      <c r="T102" s="80"/>
      <c r="U102" s="80"/>
      <c r="V102" s="80"/>
      <c r="W102" s="80"/>
      <c r="X102" s="80"/>
      <c r="Y102" s="80"/>
    </row>
    <row r="103" spans="1:25" s="42" customFormat="1">
      <c r="A103" s="340" t="s">
        <v>107</v>
      </c>
      <c r="B103" s="48">
        <v>44426</v>
      </c>
      <c r="C103" s="48">
        <v>44418</v>
      </c>
      <c r="D103" s="49">
        <v>8007</v>
      </c>
      <c r="E103" s="40" t="s">
        <v>2</v>
      </c>
      <c r="F103" s="49">
        <v>2720</v>
      </c>
      <c r="G103" s="36" t="s">
        <v>162</v>
      </c>
      <c r="H103" s="47">
        <v>30</v>
      </c>
      <c r="I103" s="45" t="s">
        <v>6</v>
      </c>
      <c r="J103" s="36" t="s">
        <v>97</v>
      </c>
      <c r="K103" s="50"/>
      <c r="L103" s="459">
        <v>174.9</v>
      </c>
      <c r="M103" s="80"/>
      <c r="N103" s="80"/>
      <c r="O103" s="80"/>
      <c r="P103" s="80"/>
      <c r="Q103" s="80"/>
      <c r="R103" s="80"/>
      <c r="T103" s="80"/>
      <c r="U103" s="80"/>
      <c r="V103" s="80"/>
      <c r="W103" s="80"/>
      <c r="X103" s="80"/>
      <c r="Y103" s="80"/>
    </row>
    <row r="104" spans="1:25" s="42" customFormat="1">
      <c r="A104" s="340"/>
      <c r="B104" s="48"/>
      <c r="C104" s="48"/>
      <c r="D104" s="49"/>
      <c r="E104" s="40" t="s">
        <v>2</v>
      </c>
      <c r="F104" s="49">
        <v>1467</v>
      </c>
      <c r="G104" s="36" t="s">
        <v>62</v>
      </c>
      <c r="H104" s="47" t="s">
        <v>1004</v>
      </c>
      <c r="I104" s="45" t="s">
        <v>6</v>
      </c>
      <c r="J104" s="36" t="s">
        <v>97</v>
      </c>
      <c r="K104" s="50"/>
      <c r="L104" s="459">
        <v>747</v>
      </c>
      <c r="M104" s="80"/>
      <c r="N104" s="80"/>
      <c r="O104" s="80"/>
      <c r="P104" s="80"/>
      <c r="Q104" s="80"/>
      <c r="R104" s="80"/>
      <c r="T104" s="80"/>
      <c r="U104" s="80"/>
      <c r="V104" s="80"/>
      <c r="W104" s="80"/>
      <c r="X104" s="80"/>
      <c r="Y104" s="80"/>
    </row>
    <row r="105" spans="1:25" s="42" customFormat="1">
      <c r="A105" s="340" t="s">
        <v>1094</v>
      </c>
      <c r="B105" s="48">
        <v>44426</v>
      </c>
      <c r="C105" s="48">
        <v>44419</v>
      </c>
      <c r="D105" s="49">
        <v>8006</v>
      </c>
      <c r="E105" s="40" t="s">
        <v>216</v>
      </c>
      <c r="F105" s="49">
        <v>788</v>
      </c>
      <c r="G105" s="36" t="s">
        <v>63</v>
      </c>
      <c r="H105" s="47">
        <v>11</v>
      </c>
      <c r="I105" s="45" t="s">
        <v>6</v>
      </c>
      <c r="J105" s="36" t="s">
        <v>97</v>
      </c>
      <c r="K105" s="50" t="s">
        <v>780</v>
      </c>
      <c r="L105" s="459">
        <v>298.8</v>
      </c>
      <c r="M105" s="80"/>
      <c r="N105" s="80"/>
      <c r="O105" s="80"/>
      <c r="P105" s="80"/>
      <c r="Q105" s="80"/>
      <c r="R105" s="80"/>
      <c r="T105" s="80"/>
      <c r="U105" s="80"/>
      <c r="V105" s="80"/>
      <c r="W105" s="80"/>
      <c r="X105" s="80"/>
      <c r="Y105" s="80"/>
    </row>
    <row r="106" spans="1:25" s="42" customFormat="1">
      <c r="A106" s="340" t="s">
        <v>137</v>
      </c>
      <c r="B106" s="48">
        <v>44426</v>
      </c>
      <c r="C106" s="48">
        <v>44419</v>
      </c>
      <c r="D106" s="49">
        <v>8015</v>
      </c>
      <c r="E106" s="40" t="s">
        <v>2</v>
      </c>
      <c r="F106" s="49">
        <v>3303</v>
      </c>
      <c r="G106" s="36" t="s">
        <v>9</v>
      </c>
      <c r="H106" s="47">
        <v>45</v>
      </c>
      <c r="I106" s="45" t="s">
        <v>6</v>
      </c>
      <c r="J106" s="36" t="s">
        <v>97</v>
      </c>
      <c r="K106" s="50"/>
      <c r="L106" s="459">
        <v>562.5</v>
      </c>
      <c r="M106" s="80"/>
      <c r="N106" s="80"/>
      <c r="O106" s="80"/>
      <c r="P106" s="80"/>
      <c r="Q106" s="80"/>
      <c r="R106" s="80"/>
      <c r="T106" s="80"/>
      <c r="U106" s="80"/>
      <c r="V106" s="80"/>
      <c r="W106" s="80"/>
      <c r="X106" s="80"/>
      <c r="Y106" s="80"/>
    </row>
    <row r="107" spans="1:25" s="42" customFormat="1">
      <c r="A107" s="340" t="s">
        <v>371</v>
      </c>
      <c r="B107" s="48">
        <v>44427</v>
      </c>
      <c r="C107" s="48">
        <v>44419</v>
      </c>
      <c r="D107" s="49">
        <v>8020</v>
      </c>
      <c r="E107" s="40" t="s">
        <v>428</v>
      </c>
      <c r="F107" s="49">
        <v>2329</v>
      </c>
      <c r="G107" s="36" t="s">
        <v>53</v>
      </c>
      <c r="H107" s="47">
        <v>10</v>
      </c>
      <c r="I107" s="45" t="s">
        <v>6</v>
      </c>
      <c r="J107" s="36" t="s">
        <v>97</v>
      </c>
      <c r="K107" s="50"/>
      <c r="L107" s="459">
        <v>1187</v>
      </c>
      <c r="M107" s="80"/>
      <c r="N107" s="80"/>
      <c r="O107" s="80"/>
      <c r="P107" s="80"/>
      <c r="Q107" s="80"/>
      <c r="R107" s="80"/>
      <c r="T107" s="80"/>
      <c r="U107" s="80"/>
      <c r="V107" s="80"/>
      <c r="W107" s="80"/>
      <c r="X107" s="80"/>
      <c r="Y107" s="80"/>
    </row>
    <row r="108" spans="1:25" s="42" customFormat="1">
      <c r="A108" s="340" t="s">
        <v>109</v>
      </c>
      <c r="B108" s="48">
        <v>44420</v>
      </c>
      <c r="C108" s="48">
        <v>44419</v>
      </c>
      <c r="D108" s="49">
        <v>8030</v>
      </c>
      <c r="E108" s="40" t="s">
        <v>2</v>
      </c>
      <c r="F108" s="49">
        <v>2664</v>
      </c>
      <c r="G108" s="36" t="s">
        <v>142</v>
      </c>
      <c r="H108" s="47">
        <v>200</v>
      </c>
      <c r="I108" s="45" t="s">
        <v>6</v>
      </c>
      <c r="J108" s="36" t="s">
        <v>97</v>
      </c>
      <c r="K108" s="50"/>
      <c r="L108" s="459">
        <v>780</v>
      </c>
      <c r="M108" s="80"/>
      <c r="N108" s="80"/>
      <c r="O108" s="80"/>
      <c r="P108" s="80"/>
      <c r="Q108" s="80"/>
      <c r="R108" s="80"/>
      <c r="T108" s="80"/>
      <c r="U108" s="80"/>
      <c r="V108" s="80"/>
      <c r="W108" s="80"/>
      <c r="X108" s="80"/>
      <c r="Y108" s="80"/>
    </row>
    <row r="109" spans="1:25" s="42" customFormat="1">
      <c r="A109" s="340" t="s">
        <v>109</v>
      </c>
      <c r="B109" s="48">
        <v>44420</v>
      </c>
      <c r="C109" s="48">
        <v>44419</v>
      </c>
      <c r="D109" s="49">
        <v>8031</v>
      </c>
      <c r="E109" s="40" t="s">
        <v>2</v>
      </c>
      <c r="F109" s="49">
        <v>2664</v>
      </c>
      <c r="G109" s="36" t="s">
        <v>142</v>
      </c>
      <c r="H109" s="47">
        <v>200</v>
      </c>
      <c r="I109" s="45" t="s">
        <v>6</v>
      </c>
      <c r="J109" s="36" t="s">
        <v>97</v>
      </c>
      <c r="K109" s="50"/>
      <c r="L109" s="459">
        <v>780</v>
      </c>
      <c r="M109" s="80"/>
      <c r="N109" s="80"/>
      <c r="O109" s="80"/>
      <c r="P109" s="80"/>
      <c r="Q109" s="80"/>
      <c r="R109" s="80"/>
      <c r="T109" s="80"/>
      <c r="U109" s="80"/>
      <c r="V109" s="80"/>
      <c r="W109" s="80"/>
      <c r="X109" s="80"/>
      <c r="Y109" s="80"/>
    </row>
    <row r="110" spans="1:25" s="42" customFormat="1">
      <c r="A110" s="340" t="s">
        <v>767</v>
      </c>
      <c r="B110" s="48">
        <v>44425</v>
      </c>
      <c r="C110" s="48">
        <v>44420</v>
      </c>
      <c r="D110" s="49">
        <v>8023</v>
      </c>
      <c r="E110" s="40" t="s">
        <v>7</v>
      </c>
      <c r="F110" s="49">
        <v>3670</v>
      </c>
      <c r="G110" s="36" t="s">
        <v>53</v>
      </c>
      <c r="H110" s="47" t="s">
        <v>949</v>
      </c>
      <c r="I110" s="45" t="s">
        <v>6</v>
      </c>
      <c r="J110" s="36" t="s">
        <v>97</v>
      </c>
      <c r="K110" s="50"/>
      <c r="L110" s="459">
        <v>596.5</v>
      </c>
      <c r="M110" s="80"/>
      <c r="N110" s="80"/>
      <c r="O110" s="80"/>
      <c r="P110" s="80"/>
      <c r="Q110" s="80"/>
      <c r="R110" s="80"/>
      <c r="T110" s="80"/>
      <c r="U110" s="80"/>
      <c r="V110" s="80"/>
      <c r="W110" s="80"/>
      <c r="X110" s="80"/>
      <c r="Y110" s="80"/>
    </row>
    <row r="111" spans="1:25" s="42" customFormat="1">
      <c r="A111" s="340"/>
      <c r="B111" s="48"/>
      <c r="C111" s="48"/>
      <c r="D111" s="49"/>
      <c r="E111" s="40" t="s">
        <v>7</v>
      </c>
      <c r="F111" s="49">
        <v>3726</v>
      </c>
      <c r="G111" s="36" t="s">
        <v>19</v>
      </c>
      <c r="H111" s="47" t="s">
        <v>1634</v>
      </c>
      <c r="I111" s="45" t="s">
        <v>6</v>
      </c>
      <c r="J111" s="36" t="s">
        <v>97</v>
      </c>
      <c r="K111" s="50"/>
      <c r="L111" s="459">
        <v>357.92</v>
      </c>
      <c r="M111" s="80"/>
      <c r="N111" s="80"/>
      <c r="O111" s="80"/>
      <c r="P111" s="80"/>
      <c r="Q111" s="80"/>
      <c r="R111" s="80"/>
      <c r="T111" s="80"/>
      <c r="U111" s="80"/>
      <c r="V111" s="80"/>
      <c r="W111" s="80"/>
      <c r="X111" s="80"/>
      <c r="Y111" s="80"/>
    </row>
    <row r="112" spans="1:25" s="42" customFormat="1">
      <c r="A112" s="340" t="s">
        <v>767</v>
      </c>
      <c r="B112" s="48">
        <v>44425</v>
      </c>
      <c r="C112" s="48">
        <v>44420</v>
      </c>
      <c r="D112" s="49">
        <v>7999</v>
      </c>
      <c r="E112" s="40" t="s">
        <v>7</v>
      </c>
      <c r="F112" s="49">
        <v>2467</v>
      </c>
      <c r="G112" s="36" t="s">
        <v>63</v>
      </c>
      <c r="H112" s="47">
        <v>5</v>
      </c>
      <c r="I112" s="45" t="s">
        <v>6</v>
      </c>
      <c r="J112" s="36" t="s">
        <v>97</v>
      </c>
      <c r="K112" s="50"/>
      <c r="L112" s="459">
        <v>257.5</v>
      </c>
      <c r="M112" s="80"/>
      <c r="N112" s="80"/>
      <c r="O112" s="80"/>
      <c r="P112" s="80"/>
      <c r="Q112" s="80"/>
      <c r="R112" s="80"/>
      <c r="T112" s="80"/>
      <c r="U112" s="80"/>
      <c r="V112" s="80"/>
      <c r="W112" s="80"/>
      <c r="X112" s="80"/>
      <c r="Y112" s="80"/>
    </row>
    <row r="113" spans="1:25" s="42" customFormat="1">
      <c r="A113" s="340" t="s">
        <v>226</v>
      </c>
      <c r="B113" s="48">
        <v>44427</v>
      </c>
      <c r="C113" s="48">
        <v>44419</v>
      </c>
      <c r="D113" s="49">
        <v>8024</v>
      </c>
      <c r="E113" s="40" t="s">
        <v>2</v>
      </c>
      <c r="F113" s="49">
        <v>3753</v>
      </c>
      <c r="G113" s="36" t="s">
        <v>29</v>
      </c>
      <c r="H113" s="47">
        <v>30</v>
      </c>
      <c r="I113" s="45" t="s">
        <v>6</v>
      </c>
      <c r="J113" s="36" t="s">
        <v>97</v>
      </c>
      <c r="K113" s="50"/>
      <c r="L113" s="459">
        <v>467.1</v>
      </c>
      <c r="M113" s="80"/>
      <c r="N113" s="80"/>
      <c r="O113" s="80"/>
      <c r="P113" s="80"/>
      <c r="Q113" s="80"/>
      <c r="R113" s="80"/>
      <c r="T113" s="80"/>
      <c r="U113" s="80"/>
      <c r="V113" s="80"/>
      <c r="W113" s="80"/>
      <c r="X113" s="80"/>
      <c r="Y113" s="80"/>
    </row>
    <row r="114" spans="1:25" s="42" customFormat="1">
      <c r="A114" s="340" t="s">
        <v>224</v>
      </c>
      <c r="B114" s="48">
        <v>44428</v>
      </c>
      <c r="C114" s="48">
        <v>44420</v>
      </c>
      <c r="D114" s="49">
        <v>8042</v>
      </c>
      <c r="E114" s="40" t="s">
        <v>2</v>
      </c>
      <c r="F114" s="49">
        <v>838</v>
      </c>
      <c r="G114" s="36" t="s">
        <v>5</v>
      </c>
      <c r="H114" s="47">
        <v>10</v>
      </c>
      <c r="I114" s="45" t="s">
        <v>6</v>
      </c>
      <c r="J114" s="36" t="s">
        <v>97</v>
      </c>
      <c r="K114" s="50"/>
      <c r="L114" s="459">
        <v>140</v>
      </c>
      <c r="M114" s="80"/>
      <c r="N114" s="80"/>
      <c r="O114" s="80"/>
      <c r="P114" s="80"/>
      <c r="Q114" s="80"/>
      <c r="R114" s="80"/>
      <c r="T114" s="80"/>
      <c r="U114" s="80"/>
      <c r="V114" s="80"/>
      <c r="W114" s="80"/>
      <c r="X114" s="80"/>
      <c r="Y114" s="80"/>
    </row>
    <row r="115" spans="1:25" s="42" customFormat="1">
      <c r="A115" s="340" t="s">
        <v>383</v>
      </c>
      <c r="B115" s="48">
        <v>44421</v>
      </c>
      <c r="C115" s="48">
        <v>44421</v>
      </c>
      <c r="D115" s="49">
        <v>8040</v>
      </c>
      <c r="E115" s="40" t="s">
        <v>2</v>
      </c>
      <c r="F115" s="49">
        <v>838</v>
      </c>
      <c r="G115" s="36" t="s">
        <v>5</v>
      </c>
      <c r="H115" s="47">
        <v>20</v>
      </c>
      <c r="I115" s="45" t="s">
        <v>6</v>
      </c>
      <c r="J115" s="36" t="s">
        <v>97</v>
      </c>
      <c r="K115" s="50"/>
      <c r="L115" s="459">
        <v>420</v>
      </c>
      <c r="M115" s="80"/>
      <c r="N115" s="80"/>
      <c r="O115" s="80"/>
      <c r="P115" s="80"/>
      <c r="Q115" s="80"/>
      <c r="R115" s="80"/>
      <c r="T115" s="80"/>
      <c r="U115" s="80"/>
      <c r="V115" s="80"/>
      <c r="W115" s="80"/>
      <c r="X115" s="80"/>
      <c r="Y115" s="80"/>
    </row>
    <row r="116" spans="1:25" s="42" customFormat="1">
      <c r="A116" s="340"/>
      <c r="B116" s="48"/>
      <c r="C116" s="48"/>
      <c r="D116" s="49"/>
      <c r="E116" s="40" t="s">
        <v>7</v>
      </c>
      <c r="F116" s="49">
        <v>2050</v>
      </c>
      <c r="G116" s="36" t="s">
        <v>21</v>
      </c>
      <c r="H116" s="47">
        <v>30</v>
      </c>
      <c r="I116" s="45" t="s">
        <v>6</v>
      </c>
      <c r="J116" s="36" t="s">
        <v>97</v>
      </c>
      <c r="K116" s="50"/>
      <c r="L116" s="459">
        <v>2510</v>
      </c>
      <c r="M116" s="80"/>
      <c r="N116" s="80"/>
      <c r="O116" s="80"/>
      <c r="P116" s="80"/>
      <c r="Q116" s="80"/>
      <c r="R116" s="80"/>
      <c r="T116" s="80"/>
      <c r="U116" s="80"/>
      <c r="V116" s="80"/>
      <c r="W116" s="80"/>
      <c r="X116" s="80"/>
      <c r="Y116" s="80"/>
    </row>
    <row r="117" spans="1:25" s="42" customFormat="1">
      <c r="A117" s="340" t="s">
        <v>1635</v>
      </c>
      <c r="B117" s="48">
        <v>44421</v>
      </c>
      <c r="C117" s="48">
        <v>44421</v>
      </c>
      <c r="D117" s="49">
        <v>8046</v>
      </c>
      <c r="E117" s="40" t="s">
        <v>2</v>
      </c>
      <c r="F117" s="49">
        <v>1087</v>
      </c>
      <c r="G117" s="36" t="s">
        <v>46</v>
      </c>
      <c r="H117" s="47">
        <v>20</v>
      </c>
      <c r="I117" s="45" t="s">
        <v>6</v>
      </c>
      <c r="J117" s="36" t="s">
        <v>97</v>
      </c>
      <c r="K117" s="50"/>
      <c r="L117" s="459">
        <v>226</v>
      </c>
      <c r="M117" s="80"/>
      <c r="N117" s="80"/>
      <c r="O117" s="80"/>
      <c r="P117" s="80"/>
      <c r="Q117" s="80"/>
      <c r="R117" s="80"/>
      <c r="T117" s="80"/>
      <c r="U117" s="80"/>
      <c r="V117" s="80"/>
      <c r="W117" s="80"/>
      <c r="X117" s="80"/>
      <c r="Y117" s="80"/>
    </row>
    <row r="118" spans="1:25" s="42" customFormat="1">
      <c r="A118" s="340" t="s">
        <v>1635</v>
      </c>
      <c r="B118" s="48">
        <v>44421</v>
      </c>
      <c r="C118" s="48">
        <v>44421</v>
      </c>
      <c r="D118" s="49">
        <v>8045</v>
      </c>
      <c r="E118" s="40" t="s">
        <v>2</v>
      </c>
      <c r="F118" s="49">
        <v>1087</v>
      </c>
      <c r="G118" s="36" t="s">
        <v>46</v>
      </c>
      <c r="H118" s="47">
        <v>20</v>
      </c>
      <c r="I118" s="45" t="s">
        <v>6</v>
      </c>
      <c r="J118" s="36" t="s">
        <v>97</v>
      </c>
      <c r="K118" s="50"/>
      <c r="L118" s="459">
        <v>226</v>
      </c>
      <c r="M118" s="80"/>
      <c r="N118" s="80"/>
      <c r="O118" s="80"/>
      <c r="P118" s="80"/>
      <c r="Q118" s="80"/>
      <c r="R118" s="80"/>
      <c r="T118" s="80"/>
      <c r="U118" s="80"/>
      <c r="V118" s="80"/>
      <c r="W118" s="80"/>
      <c r="X118" s="80"/>
      <c r="Y118" s="80"/>
    </row>
    <row r="119" spans="1:25" s="42" customFormat="1">
      <c r="A119" s="340" t="s">
        <v>965</v>
      </c>
      <c r="B119" s="48">
        <v>44433</v>
      </c>
      <c r="C119" s="48">
        <v>44424</v>
      </c>
      <c r="D119" s="49">
        <v>8052</v>
      </c>
      <c r="E119" s="40" t="s">
        <v>153</v>
      </c>
      <c r="F119" s="49">
        <v>3429</v>
      </c>
      <c r="G119" s="36" t="s">
        <v>16</v>
      </c>
      <c r="H119" s="47">
        <v>1</v>
      </c>
      <c r="I119" s="45" t="s">
        <v>6</v>
      </c>
      <c r="J119" s="36" t="s">
        <v>97</v>
      </c>
      <c r="K119" s="50"/>
      <c r="L119" s="459"/>
      <c r="M119" s="80"/>
      <c r="N119" s="80"/>
      <c r="O119" s="80"/>
      <c r="P119" s="80"/>
      <c r="Q119" s="80"/>
      <c r="R119" s="80"/>
      <c r="T119" s="80"/>
      <c r="U119" s="80"/>
      <c r="V119" s="80"/>
      <c r="W119" s="80"/>
      <c r="X119" s="80"/>
      <c r="Y119" s="80"/>
    </row>
    <row r="120" spans="1:25" s="42" customFormat="1">
      <c r="A120" s="340"/>
      <c r="B120" s="48"/>
      <c r="C120" s="48"/>
      <c r="D120" s="49"/>
      <c r="E120" s="40"/>
      <c r="F120" s="49">
        <v>3427</v>
      </c>
      <c r="G120" s="36" t="s">
        <v>16</v>
      </c>
      <c r="H120" s="47">
        <v>2</v>
      </c>
      <c r="I120" s="45" t="s">
        <v>6</v>
      </c>
      <c r="J120" s="36" t="s">
        <v>97</v>
      </c>
      <c r="K120" s="50"/>
      <c r="L120" s="459"/>
      <c r="M120" s="80"/>
      <c r="N120" s="80"/>
      <c r="O120" s="80"/>
      <c r="P120" s="80"/>
      <c r="Q120" s="80"/>
      <c r="R120" s="80"/>
      <c r="T120" s="80"/>
      <c r="U120" s="80"/>
      <c r="V120" s="80"/>
      <c r="W120" s="80"/>
      <c r="X120" s="80"/>
      <c r="Y120" s="80"/>
    </row>
    <row r="121" spans="1:25" s="42" customFormat="1">
      <c r="A121" s="340"/>
      <c r="B121" s="48"/>
      <c r="C121" s="48"/>
      <c r="D121" s="49"/>
      <c r="E121" s="40"/>
      <c r="F121" s="49">
        <v>3424</v>
      </c>
      <c r="G121" s="36" t="s">
        <v>16</v>
      </c>
      <c r="H121" s="47">
        <v>1</v>
      </c>
      <c r="I121" s="45" t="s">
        <v>6</v>
      </c>
      <c r="J121" s="36" t="s">
        <v>97</v>
      </c>
      <c r="K121" s="50"/>
      <c r="L121" s="459"/>
      <c r="M121" s="80"/>
      <c r="N121" s="80"/>
      <c r="O121" s="80"/>
      <c r="P121" s="80"/>
      <c r="Q121" s="80"/>
      <c r="R121" s="80"/>
      <c r="T121" s="80"/>
      <c r="U121" s="80"/>
      <c r="V121" s="80"/>
      <c r="W121" s="80"/>
      <c r="X121" s="80"/>
      <c r="Y121" s="80"/>
    </row>
    <row r="122" spans="1:25" s="42" customFormat="1">
      <c r="A122" s="340"/>
      <c r="B122" s="48"/>
      <c r="C122" s="48"/>
      <c r="D122" s="49"/>
      <c r="E122" s="40"/>
      <c r="F122" s="49">
        <v>3425</v>
      </c>
      <c r="G122" s="36" t="s">
        <v>16</v>
      </c>
      <c r="H122" s="47">
        <v>1</v>
      </c>
      <c r="I122" s="45" t="s">
        <v>6</v>
      </c>
      <c r="J122" s="36" t="s">
        <v>97</v>
      </c>
      <c r="K122" s="50"/>
      <c r="L122" s="459"/>
      <c r="M122" s="80"/>
      <c r="N122" s="80"/>
      <c r="O122" s="80"/>
      <c r="P122" s="80"/>
      <c r="Q122" s="80"/>
      <c r="R122" s="80"/>
      <c r="T122" s="80"/>
      <c r="U122" s="80"/>
      <c r="V122" s="80"/>
      <c r="W122" s="80"/>
      <c r="X122" s="80"/>
      <c r="Y122" s="80"/>
    </row>
    <row r="123" spans="1:25" s="42" customFormat="1">
      <c r="A123" s="340"/>
      <c r="B123" s="48"/>
      <c r="C123" s="48"/>
      <c r="D123" s="49"/>
      <c r="E123" s="40"/>
      <c r="F123" s="49">
        <v>3273</v>
      </c>
      <c r="G123" s="36" t="s">
        <v>16</v>
      </c>
      <c r="H123" s="47">
        <v>20</v>
      </c>
      <c r="I123" s="45" t="s">
        <v>6</v>
      </c>
      <c r="J123" s="36" t="s">
        <v>97</v>
      </c>
      <c r="K123" s="50"/>
      <c r="L123" s="459"/>
      <c r="M123" s="80"/>
      <c r="N123" s="80"/>
      <c r="O123" s="80"/>
      <c r="P123" s="80"/>
      <c r="Q123" s="80"/>
      <c r="R123" s="80"/>
      <c r="T123" s="80"/>
      <c r="U123" s="80"/>
      <c r="V123" s="80"/>
      <c r="W123" s="80"/>
      <c r="X123" s="80"/>
      <c r="Y123" s="80"/>
    </row>
    <row r="124" spans="1:25" s="42" customFormat="1">
      <c r="A124" s="340"/>
      <c r="B124" s="48"/>
      <c r="C124" s="48"/>
      <c r="D124" s="49"/>
      <c r="E124" s="40"/>
      <c r="F124" s="49">
        <v>3272</v>
      </c>
      <c r="G124" s="36" t="s">
        <v>16</v>
      </c>
      <c r="H124" s="47">
        <v>10</v>
      </c>
      <c r="I124" s="45" t="s">
        <v>6</v>
      </c>
      <c r="J124" s="36" t="s">
        <v>97</v>
      </c>
      <c r="K124" s="50"/>
      <c r="L124" s="459"/>
      <c r="M124" s="80"/>
      <c r="N124" s="80"/>
      <c r="O124" s="80"/>
      <c r="P124" s="80"/>
      <c r="Q124" s="80"/>
      <c r="R124" s="80"/>
      <c r="T124" s="80"/>
      <c r="U124" s="80"/>
      <c r="V124" s="80"/>
      <c r="W124" s="80"/>
      <c r="X124" s="80"/>
      <c r="Y124" s="80"/>
    </row>
    <row r="125" spans="1:25" s="42" customFormat="1">
      <c r="A125" s="340"/>
      <c r="B125" s="48"/>
      <c r="C125" s="48"/>
      <c r="D125" s="49"/>
      <c r="E125" s="40"/>
      <c r="F125" s="49">
        <v>3443</v>
      </c>
      <c r="G125" s="36" t="s">
        <v>16</v>
      </c>
      <c r="H125" s="47">
        <v>5</v>
      </c>
      <c r="I125" s="45" t="s">
        <v>6</v>
      </c>
      <c r="J125" s="36" t="s">
        <v>97</v>
      </c>
      <c r="K125" s="50"/>
      <c r="L125" s="459">
        <v>660</v>
      </c>
      <c r="M125" s="80"/>
      <c r="N125" s="80"/>
      <c r="O125" s="80"/>
      <c r="P125" s="80"/>
      <c r="Q125" s="80"/>
      <c r="R125" s="80"/>
      <c r="T125" s="80"/>
      <c r="U125" s="80"/>
      <c r="V125" s="80"/>
      <c r="W125" s="80"/>
      <c r="X125" s="80"/>
      <c r="Y125" s="80"/>
    </row>
    <row r="126" spans="1:25" s="42" customFormat="1">
      <c r="A126" s="340" t="s">
        <v>425</v>
      </c>
      <c r="B126" s="48">
        <v>44425</v>
      </c>
      <c r="C126" s="48">
        <v>44421</v>
      </c>
      <c r="D126" s="49">
        <v>8049</v>
      </c>
      <c r="E126" s="40" t="s">
        <v>7</v>
      </c>
      <c r="F126" s="49">
        <v>1483</v>
      </c>
      <c r="G126" s="36" t="s">
        <v>5</v>
      </c>
      <c r="H126" s="47">
        <v>8</v>
      </c>
      <c r="I126" s="45" t="s">
        <v>6</v>
      </c>
      <c r="J126" s="36" t="s">
        <v>97</v>
      </c>
      <c r="K126" s="50"/>
      <c r="L126" s="459">
        <v>392</v>
      </c>
      <c r="M126" s="80"/>
      <c r="N126" s="80"/>
      <c r="O126" s="80"/>
      <c r="P126" s="80"/>
      <c r="Q126" s="80"/>
      <c r="R126" s="80"/>
      <c r="T126" s="80"/>
      <c r="U126" s="80"/>
      <c r="V126" s="80"/>
      <c r="W126" s="80"/>
      <c r="X126" s="80"/>
      <c r="Y126" s="80"/>
    </row>
    <row r="127" spans="1:25" s="42" customFormat="1">
      <c r="A127" s="340" t="s">
        <v>377</v>
      </c>
      <c r="B127" s="48">
        <v>44407</v>
      </c>
      <c r="C127" s="48">
        <v>44424</v>
      </c>
      <c r="D127" s="49">
        <v>7837</v>
      </c>
      <c r="E127" s="40" t="s">
        <v>74</v>
      </c>
      <c r="F127" s="49">
        <v>2589</v>
      </c>
      <c r="G127" s="36" t="s">
        <v>36</v>
      </c>
      <c r="H127" s="47">
        <v>10</v>
      </c>
      <c r="I127" s="45" t="s">
        <v>6</v>
      </c>
      <c r="J127" s="36" t="s">
        <v>97</v>
      </c>
      <c r="K127" s="50"/>
      <c r="L127" s="459">
        <v>185</v>
      </c>
      <c r="M127" s="80"/>
      <c r="N127" s="80"/>
      <c r="O127" s="80"/>
      <c r="P127" s="80"/>
      <c r="Q127" s="80"/>
      <c r="R127" s="80"/>
      <c r="T127" s="80"/>
      <c r="U127" s="80"/>
      <c r="V127" s="80"/>
      <c r="W127" s="80"/>
      <c r="X127" s="80"/>
      <c r="Y127" s="80"/>
    </row>
    <row r="128" spans="1:25" s="42" customFormat="1">
      <c r="A128" s="340" t="s">
        <v>109</v>
      </c>
      <c r="B128" s="48">
        <v>44432</v>
      </c>
      <c r="C128" s="48">
        <v>44421</v>
      </c>
      <c r="D128" s="49">
        <v>8057</v>
      </c>
      <c r="E128" s="40" t="s">
        <v>2</v>
      </c>
      <c r="F128" s="49">
        <v>2759</v>
      </c>
      <c r="G128" s="36" t="s">
        <v>170</v>
      </c>
      <c r="H128" s="47">
        <v>30</v>
      </c>
      <c r="I128" s="45" t="s">
        <v>6</v>
      </c>
      <c r="J128" s="36" t="s">
        <v>97</v>
      </c>
      <c r="K128" s="50"/>
      <c r="L128" s="459">
        <v>163.5</v>
      </c>
      <c r="M128" s="80"/>
      <c r="N128" s="80"/>
      <c r="O128" s="80"/>
      <c r="P128" s="80"/>
      <c r="Q128" s="80"/>
      <c r="R128" s="80"/>
      <c r="T128" s="80"/>
      <c r="U128" s="80"/>
      <c r="V128" s="80"/>
      <c r="W128" s="80"/>
      <c r="X128" s="80"/>
      <c r="Y128" s="80"/>
    </row>
    <row r="129" spans="1:25" s="42" customFormat="1">
      <c r="A129" s="340" t="s">
        <v>601</v>
      </c>
      <c r="B129" s="48">
        <v>44428</v>
      </c>
      <c r="C129" s="48">
        <v>44424</v>
      </c>
      <c r="D129" s="49">
        <v>8055</v>
      </c>
      <c r="E129" s="40" t="s">
        <v>2</v>
      </c>
      <c r="F129" s="49">
        <v>1126</v>
      </c>
      <c r="G129" s="36" t="s">
        <v>57</v>
      </c>
      <c r="H129" s="47" t="s">
        <v>1637</v>
      </c>
      <c r="I129" s="45" t="s">
        <v>6</v>
      </c>
      <c r="J129" s="36" t="s">
        <v>97</v>
      </c>
      <c r="K129" s="50"/>
      <c r="L129" s="459">
        <v>2520</v>
      </c>
      <c r="M129" s="80"/>
      <c r="N129" s="80"/>
      <c r="O129" s="80"/>
      <c r="P129" s="80"/>
      <c r="Q129" s="80"/>
      <c r="R129" s="80"/>
      <c r="T129" s="80"/>
      <c r="U129" s="80"/>
      <c r="V129" s="80"/>
      <c r="W129" s="80"/>
      <c r="X129" s="80"/>
      <c r="Y129" s="80"/>
    </row>
    <row r="130" spans="1:25" s="42" customFormat="1">
      <c r="A130" s="340" t="s">
        <v>274</v>
      </c>
      <c r="B130" s="48">
        <v>44425</v>
      </c>
      <c r="C130" s="48">
        <v>44424</v>
      </c>
      <c r="D130" s="49">
        <v>8068</v>
      </c>
      <c r="E130" s="40" t="s">
        <v>7</v>
      </c>
      <c r="F130" s="49">
        <v>1483</v>
      </c>
      <c r="G130" s="36" t="s">
        <v>5</v>
      </c>
      <c r="H130" s="47">
        <v>15</v>
      </c>
      <c r="I130" s="45" t="s">
        <v>6</v>
      </c>
      <c r="J130" s="36" t="s">
        <v>97</v>
      </c>
      <c r="K130" s="50"/>
      <c r="L130" s="459">
        <v>712.5</v>
      </c>
      <c r="M130" s="80"/>
      <c r="N130" s="80"/>
      <c r="O130" s="80"/>
      <c r="P130" s="80"/>
      <c r="Q130" s="80"/>
      <c r="R130" s="80"/>
      <c r="T130" s="80"/>
      <c r="U130" s="80"/>
      <c r="V130" s="80"/>
      <c r="W130" s="80"/>
      <c r="X130" s="80"/>
      <c r="Y130" s="80"/>
    </row>
    <row r="131" spans="1:25" s="42" customFormat="1">
      <c r="A131" s="340" t="s">
        <v>871</v>
      </c>
      <c r="B131" s="48">
        <v>44425</v>
      </c>
      <c r="C131" s="48">
        <v>44424</v>
      </c>
      <c r="D131" s="49">
        <v>8063</v>
      </c>
      <c r="E131" s="40" t="s">
        <v>7</v>
      </c>
      <c r="F131" s="49">
        <v>3797</v>
      </c>
      <c r="G131" s="36" t="s">
        <v>207</v>
      </c>
      <c r="H131" s="47">
        <v>4</v>
      </c>
      <c r="I131" s="45" t="s">
        <v>6</v>
      </c>
      <c r="J131" s="36" t="s">
        <v>97</v>
      </c>
      <c r="K131" s="50"/>
      <c r="L131" s="459">
        <v>206.6</v>
      </c>
      <c r="M131" s="80"/>
      <c r="N131" s="80"/>
      <c r="O131" s="80"/>
      <c r="P131" s="80"/>
      <c r="Q131" s="80"/>
      <c r="R131" s="80"/>
      <c r="T131" s="80"/>
      <c r="U131" s="80"/>
      <c r="V131" s="80"/>
      <c r="W131" s="80"/>
      <c r="X131" s="80"/>
      <c r="Y131" s="80"/>
    </row>
    <row r="132" spans="1:25" s="42" customFormat="1">
      <c r="A132" s="340" t="s">
        <v>67</v>
      </c>
      <c r="B132" s="48">
        <v>44425</v>
      </c>
      <c r="C132" s="48">
        <v>44425</v>
      </c>
      <c r="D132" s="49">
        <v>8072</v>
      </c>
      <c r="E132" s="40" t="s">
        <v>2</v>
      </c>
      <c r="F132" s="49">
        <v>1862</v>
      </c>
      <c r="G132" s="36" t="s">
        <v>20</v>
      </c>
      <c r="H132" s="47">
        <v>15</v>
      </c>
      <c r="I132" s="45" t="s">
        <v>6</v>
      </c>
      <c r="J132" s="36" t="s">
        <v>97</v>
      </c>
      <c r="K132" s="50"/>
      <c r="L132" s="459">
        <v>442.8</v>
      </c>
      <c r="M132" s="80"/>
      <c r="N132" s="80"/>
      <c r="O132" s="80"/>
      <c r="P132" s="80"/>
      <c r="Q132" s="80"/>
      <c r="R132" s="80"/>
      <c r="T132" s="80"/>
      <c r="U132" s="80"/>
      <c r="V132" s="80"/>
      <c r="W132" s="80"/>
      <c r="X132" s="80"/>
      <c r="Y132" s="80"/>
    </row>
    <row r="133" spans="1:25" s="42" customFormat="1">
      <c r="A133" s="340" t="s">
        <v>109</v>
      </c>
      <c r="B133" s="48">
        <v>44426</v>
      </c>
      <c r="C133" s="48">
        <v>44426</v>
      </c>
      <c r="D133" s="49">
        <v>7158</v>
      </c>
      <c r="E133" s="40" t="s">
        <v>1574</v>
      </c>
      <c r="F133" s="49">
        <v>2548</v>
      </c>
      <c r="G133" s="36" t="s">
        <v>16</v>
      </c>
      <c r="H133" s="47">
        <v>80</v>
      </c>
      <c r="I133" s="45" t="s">
        <v>6</v>
      </c>
      <c r="J133" s="36" t="s">
        <v>97</v>
      </c>
      <c r="K133" s="50"/>
      <c r="L133" s="459">
        <v>560</v>
      </c>
      <c r="M133" s="80"/>
      <c r="N133" s="80"/>
      <c r="O133" s="80"/>
      <c r="P133" s="80"/>
      <c r="Q133" s="80"/>
      <c r="R133" s="80"/>
      <c r="T133" s="80"/>
      <c r="U133" s="80"/>
      <c r="V133" s="80"/>
      <c r="W133" s="80"/>
      <c r="X133" s="80"/>
      <c r="Y133" s="80"/>
    </row>
    <row r="134" spans="1:25" s="42" customFormat="1">
      <c r="A134" s="340" t="s">
        <v>652</v>
      </c>
      <c r="B134" s="48">
        <v>44425</v>
      </c>
      <c r="C134" s="48">
        <v>44425</v>
      </c>
      <c r="D134" s="49">
        <v>0</v>
      </c>
      <c r="E134" s="40" t="s">
        <v>40</v>
      </c>
      <c r="F134" s="49">
        <v>2115</v>
      </c>
      <c r="G134" s="36" t="s">
        <v>51</v>
      </c>
      <c r="H134" s="47">
        <v>100</v>
      </c>
      <c r="I134" s="45" t="s">
        <v>6</v>
      </c>
      <c r="J134" s="36" t="s">
        <v>97</v>
      </c>
      <c r="K134" s="50"/>
      <c r="L134" s="459">
        <v>0</v>
      </c>
      <c r="M134" s="80"/>
      <c r="N134" s="80"/>
      <c r="O134" s="80"/>
      <c r="P134" s="80"/>
      <c r="Q134" s="80"/>
      <c r="R134" s="80"/>
      <c r="T134" s="80"/>
      <c r="U134" s="80"/>
      <c r="V134" s="80"/>
      <c r="W134" s="80"/>
      <c r="X134" s="80"/>
      <c r="Y134" s="80"/>
    </row>
    <row r="135" spans="1:25" s="42" customFormat="1">
      <c r="A135" s="340" t="s">
        <v>1303</v>
      </c>
      <c r="B135" s="48">
        <v>44434</v>
      </c>
      <c r="C135" s="48">
        <v>44432</v>
      </c>
      <c r="D135" s="49">
        <v>8083</v>
      </c>
      <c r="E135" s="40" t="s">
        <v>216</v>
      </c>
      <c r="F135" s="49">
        <v>3799</v>
      </c>
      <c r="G135" s="36" t="s">
        <v>182</v>
      </c>
      <c r="H135" s="47">
        <v>3</v>
      </c>
      <c r="I135" s="45" t="s">
        <v>6</v>
      </c>
      <c r="J135" s="36" t="s">
        <v>97</v>
      </c>
      <c r="K135" s="50"/>
      <c r="L135" s="459">
        <v>117</v>
      </c>
      <c r="M135" s="80"/>
      <c r="N135" s="80"/>
      <c r="O135" s="80"/>
      <c r="P135" s="80"/>
      <c r="Q135" s="80"/>
      <c r="R135" s="80"/>
      <c r="T135" s="80"/>
      <c r="U135" s="80"/>
      <c r="V135" s="80"/>
      <c r="W135" s="80"/>
      <c r="X135" s="80"/>
      <c r="Y135" s="80"/>
    </row>
    <row r="136" spans="1:25" s="42" customFormat="1">
      <c r="A136" s="340" t="s">
        <v>163</v>
      </c>
      <c r="B136" s="48">
        <v>44426</v>
      </c>
      <c r="C136" s="48">
        <v>44426</v>
      </c>
      <c r="D136" s="49">
        <v>8090</v>
      </c>
      <c r="E136" s="40" t="s">
        <v>2</v>
      </c>
      <c r="F136" s="49">
        <v>838</v>
      </c>
      <c r="G136" s="36" t="s">
        <v>5</v>
      </c>
      <c r="H136" s="47">
        <v>20</v>
      </c>
      <c r="I136" s="45" t="s">
        <v>6</v>
      </c>
      <c r="J136" s="36" t="s">
        <v>97</v>
      </c>
      <c r="K136" s="50"/>
      <c r="L136" s="459">
        <v>600</v>
      </c>
      <c r="M136" s="80"/>
      <c r="N136" s="80"/>
      <c r="O136" s="80"/>
      <c r="P136" s="80"/>
      <c r="Q136" s="80"/>
      <c r="R136" s="80"/>
      <c r="T136" s="80"/>
      <c r="U136" s="80"/>
      <c r="V136" s="80"/>
      <c r="W136" s="80"/>
      <c r="X136" s="80"/>
      <c r="Y136" s="80"/>
    </row>
    <row r="137" spans="1:25" s="42" customFormat="1">
      <c r="A137" s="340" t="s">
        <v>82</v>
      </c>
      <c r="B137" s="48">
        <v>44426</v>
      </c>
      <c r="C137" s="48">
        <v>44427</v>
      </c>
      <c r="D137" s="49">
        <v>8090</v>
      </c>
      <c r="E137" s="40" t="s">
        <v>2</v>
      </c>
      <c r="F137" s="49">
        <v>838</v>
      </c>
      <c r="G137" s="36" t="s">
        <v>5</v>
      </c>
      <c r="H137" s="47">
        <v>20</v>
      </c>
      <c r="I137" s="45" t="s">
        <v>6</v>
      </c>
      <c r="J137" s="36" t="s">
        <v>97</v>
      </c>
      <c r="K137" s="50"/>
      <c r="L137" s="459">
        <v>0</v>
      </c>
      <c r="M137" s="80"/>
      <c r="N137" s="80"/>
      <c r="O137" s="80"/>
      <c r="P137" s="80"/>
      <c r="Q137" s="80"/>
      <c r="R137" s="80"/>
      <c r="T137" s="80"/>
      <c r="U137" s="80"/>
      <c r="V137" s="80"/>
      <c r="W137" s="80"/>
      <c r="X137" s="80"/>
      <c r="Y137" s="80"/>
    </row>
    <row r="138" spans="1:25" s="42" customFormat="1">
      <c r="A138" s="340" t="s">
        <v>1008</v>
      </c>
      <c r="B138" s="48">
        <v>44428</v>
      </c>
      <c r="C138" s="48">
        <v>44426</v>
      </c>
      <c r="D138" s="49">
        <v>8092</v>
      </c>
      <c r="E138" s="40" t="s">
        <v>2</v>
      </c>
      <c r="F138" s="49">
        <v>3234</v>
      </c>
      <c r="G138" s="36" t="s">
        <v>30</v>
      </c>
      <c r="H138" s="47">
        <v>21</v>
      </c>
      <c r="I138" s="45" t="s">
        <v>6</v>
      </c>
      <c r="J138" s="36" t="s">
        <v>97</v>
      </c>
      <c r="K138" s="50"/>
      <c r="L138" s="459">
        <v>105</v>
      </c>
      <c r="M138" s="80"/>
      <c r="N138" s="80"/>
      <c r="O138" s="80"/>
      <c r="P138" s="80"/>
      <c r="Q138" s="80"/>
      <c r="R138" s="80"/>
      <c r="T138" s="80"/>
      <c r="U138" s="80"/>
      <c r="V138" s="80"/>
      <c r="W138" s="80"/>
      <c r="X138" s="80"/>
      <c r="Y138" s="80"/>
    </row>
    <row r="139" spans="1:25" s="42" customFormat="1">
      <c r="A139" s="340" t="s">
        <v>109</v>
      </c>
      <c r="B139" s="48">
        <v>44428</v>
      </c>
      <c r="C139" s="48">
        <v>44428</v>
      </c>
      <c r="D139" s="49">
        <v>8097</v>
      </c>
      <c r="E139" s="40" t="s">
        <v>2</v>
      </c>
      <c r="F139" s="49">
        <v>1126</v>
      </c>
      <c r="G139" s="36" t="s">
        <v>57</v>
      </c>
      <c r="H139" s="47">
        <v>10</v>
      </c>
      <c r="I139" s="45" t="s">
        <v>6</v>
      </c>
      <c r="J139" s="36" t="s">
        <v>97</v>
      </c>
      <c r="K139" s="50"/>
      <c r="L139" s="459">
        <v>460</v>
      </c>
      <c r="M139" s="80"/>
      <c r="N139" s="80"/>
      <c r="O139" s="80"/>
      <c r="P139" s="80"/>
      <c r="Q139" s="80"/>
      <c r="R139" s="80"/>
      <c r="T139" s="80"/>
      <c r="U139" s="80"/>
      <c r="V139" s="80"/>
      <c r="W139" s="80"/>
      <c r="X139" s="80"/>
      <c r="Y139" s="80"/>
    </row>
    <row r="140" spans="1:25" s="42" customFormat="1">
      <c r="A140" s="340" t="s">
        <v>1303</v>
      </c>
      <c r="B140" s="48">
        <v>44435</v>
      </c>
      <c r="C140" s="48">
        <v>44428</v>
      </c>
      <c r="D140" s="49">
        <v>8101</v>
      </c>
      <c r="E140" s="40" t="s">
        <v>1574</v>
      </c>
      <c r="F140" s="49">
        <v>3626</v>
      </c>
      <c r="G140" s="36" t="s">
        <v>71</v>
      </c>
      <c r="H140" s="47">
        <v>39</v>
      </c>
      <c r="I140" s="45" t="s">
        <v>6</v>
      </c>
      <c r="J140" s="36" t="s">
        <v>97</v>
      </c>
      <c r="K140" s="50"/>
      <c r="L140" s="459">
        <v>312</v>
      </c>
      <c r="M140" s="80"/>
      <c r="N140" s="80"/>
      <c r="O140" s="80"/>
      <c r="P140" s="80"/>
      <c r="Q140" s="80"/>
      <c r="R140" s="80"/>
      <c r="T140" s="80"/>
      <c r="U140" s="80"/>
      <c r="V140" s="80"/>
      <c r="W140" s="80"/>
      <c r="X140" s="80"/>
      <c r="Y140" s="80"/>
    </row>
    <row r="141" spans="1:25" s="42" customFormat="1">
      <c r="A141" s="340"/>
      <c r="B141" s="48"/>
      <c r="C141" s="48"/>
      <c r="D141" s="49"/>
      <c r="E141" s="40" t="s">
        <v>428</v>
      </c>
      <c r="F141" s="49">
        <v>3623</v>
      </c>
      <c r="G141" s="36" t="s">
        <v>47</v>
      </c>
      <c r="H141" s="47">
        <v>30</v>
      </c>
      <c r="I141" s="45" t="s">
        <v>6</v>
      </c>
      <c r="J141" s="36" t="s">
        <v>97</v>
      </c>
      <c r="K141" s="50"/>
      <c r="L141" s="459">
        <v>741</v>
      </c>
      <c r="M141" s="80"/>
      <c r="N141" s="80"/>
      <c r="O141" s="80"/>
      <c r="P141" s="80"/>
      <c r="Q141" s="80"/>
      <c r="R141" s="80"/>
      <c r="T141" s="80"/>
      <c r="U141" s="80"/>
      <c r="V141" s="80"/>
      <c r="W141" s="80"/>
      <c r="X141" s="80"/>
      <c r="Y141" s="80"/>
    </row>
    <row r="142" spans="1:25" s="42" customFormat="1">
      <c r="A142" s="340"/>
      <c r="B142" s="48"/>
      <c r="C142" s="48"/>
      <c r="D142" s="49"/>
      <c r="E142" s="40" t="s">
        <v>216</v>
      </c>
      <c r="F142" s="49">
        <v>3621</v>
      </c>
      <c r="G142" s="36" t="s">
        <v>1396</v>
      </c>
      <c r="H142" s="47">
        <v>32</v>
      </c>
      <c r="I142" s="45" t="s">
        <v>6</v>
      </c>
      <c r="J142" s="36" t="s">
        <v>97</v>
      </c>
      <c r="K142" s="50"/>
      <c r="L142" s="459">
        <v>359.1</v>
      </c>
      <c r="M142" s="80"/>
      <c r="N142" s="80"/>
      <c r="O142" s="80"/>
      <c r="P142" s="80"/>
      <c r="Q142" s="80"/>
      <c r="R142" s="80"/>
      <c r="T142" s="80"/>
      <c r="U142" s="80"/>
      <c r="V142" s="80"/>
      <c r="W142" s="80"/>
      <c r="X142" s="80"/>
      <c r="Y142" s="80"/>
    </row>
    <row r="143" spans="1:25" s="42" customFormat="1">
      <c r="A143" s="340"/>
      <c r="B143" s="48"/>
      <c r="C143" s="48"/>
      <c r="D143" s="49"/>
      <c r="E143" s="40" t="s">
        <v>216</v>
      </c>
      <c r="F143" s="49">
        <v>3624</v>
      </c>
      <c r="G143" s="36" t="s">
        <v>1641</v>
      </c>
      <c r="H143" s="47">
        <v>30</v>
      </c>
      <c r="I143" s="45" t="s">
        <v>6</v>
      </c>
      <c r="J143" s="36" t="s">
        <v>97</v>
      </c>
      <c r="K143" s="50"/>
      <c r="L143" s="459">
        <v>232</v>
      </c>
      <c r="M143" s="80"/>
      <c r="N143" s="80"/>
      <c r="O143" s="80"/>
      <c r="P143" s="80"/>
      <c r="Q143" s="80"/>
      <c r="R143" s="80"/>
      <c r="T143" s="80"/>
      <c r="U143" s="80"/>
      <c r="V143" s="80"/>
      <c r="W143" s="80"/>
      <c r="X143" s="80"/>
      <c r="Y143" s="80"/>
    </row>
    <row r="144" spans="1:25" s="42" customFormat="1">
      <c r="A144" s="340" t="s">
        <v>1256</v>
      </c>
      <c r="B144" s="48">
        <v>44431</v>
      </c>
      <c r="C144" s="48">
        <v>44428</v>
      </c>
      <c r="D144" s="49">
        <v>8103</v>
      </c>
      <c r="E144" s="40" t="s">
        <v>1243</v>
      </c>
      <c r="F144" s="49">
        <v>3508</v>
      </c>
      <c r="G144" s="36" t="s">
        <v>36</v>
      </c>
      <c r="H144" s="47">
        <v>5</v>
      </c>
      <c r="I144" s="45" t="s">
        <v>6</v>
      </c>
      <c r="J144" s="36" t="s">
        <v>97</v>
      </c>
      <c r="K144" s="50"/>
      <c r="L144" s="459">
        <v>289.85000000000002</v>
      </c>
      <c r="M144" s="80"/>
      <c r="N144" s="80"/>
      <c r="O144" s="80"/>
      <c r="P144" s="80"/>
      <c r="Q144" s="80"/>
      <c r="R144" s="80"/>
      <c r="T144" s="80"/>
      <c r="U144" s="80"/>
      <c r="V144" s="80"/>
      <c r="W144" s="80"/>
      <c r="X144" s="80"/>
      <c r="Y144" s="80"/>
    </row>
    <row r="145" spans="1:25" s="42" customFormat="1">
      <c r="A145" s="340" t="s">
        <v>109</v>
      </c>
      <c r="B145" s="48">
        <v>44431</v>
      </c>
      <c r="C145" s="48">
        <v>44428</v>
      </c>
      <c r="D145" s="49">
        <v>8105</v>
      </c>
      <c r="E145" s="40" t="s">
        <v>2</v>
      </c>
      <c r="F145" s="49">
        <v>855</v>
      </c>
      <c r="G145" s="36" t="s">
        <v>38</v>
      </c>
      <c r="H145" s="47">
        <v>60</v>
      </c>
      <c r="I145" s="45" t="s">
        <v>6</v>
      </c>
      <c r="J145" s="36" t="s">
        <v>97</v>
      </c>
      <c r="K145" s="50"/>
      <c r="L145" s="459">
        <v>594</v>
      </c>
      <c r="M145" s="80"/>
      <c r="N145" s="80"/>
      <c r="O145" s="80"/>
      <c r="P145" s="80"/>
      <c r="Q145" s="80"/>
      <c r="R145" s="80"/>
      <c r="T145" s="80"/>
      <c r="U145" s="80"/>
      <c r="V145" s="80"/>
      <c r="W145" s="80"/>
      <c r="X145" s="80"/>
      <c r="Y145" s="80"/>
    </row>
    <row r="146" spans="1:25" s="42" customFormat="1">
      <c r="A146" s="340" t="s">
        <v>1120</v>
      </c>
      <c r="B146" s="48">
        <v>44428</v>
      </c>
      <c r="C146" s="48">
        <v>44428</v>
      </c>
      <c r="D146" s="49">
        <v>8109</v>
      </c>
      <c r="E146" s="40" t="s">
        <v>2</v>
      </c>
      <c r="F146" s="49">
        <v>2357</v>
      </c>
      <c r="G146" s="36" t="s">
        <v>35</v>
      </c>
      <c r="H146" s="47" t="s">
        <v>840</v>
      </c>
      <c r="I146" s="45" t="s">
        <v>6</v>
      </c>
      <c r="J146" s="36" t="s">
        <v>97</v>
      </c>
      <c r="K146" s="50"/>
      <c r="L146" s="459">
        <v>200</v>
      </c>
      <c r="M146" s="80"/>
      <c r="N146" s="80"/>
      <c r="O146" s="80"/>
      <c r="P146" s="80"/>
      <c r="Q146" s="80"/>
      <c r="R146" s="80"/>
      <c r="T146" s="80"/>
      <c r="U146" s="80"/>
      <c r="V146" s="80"/>
      <c r="W146" s="80"/>
      <c r="X146" s="80"/>
      <c r="Y146" s="80"/>
    </row>
    <row r="147" spans="1:25" s="42" customFormat="1">
      <c r="A147" s="340" t="s">
        <v>1608</v>
      </c>
      <c r="B147" s="48">
        <v>44428</v>
      </c>
      <c r="C147" s="48">
        <v>44428</v>
      </c>
      <c r="D147" s="49">
        <v>8114</v>
      </c>
      <c r="E147" s="40" t="s">
        <v>1609</v>
      </c>
      <c r="F147" s="49">
        <v>3765</v>
      </c>
      <c r="G147" s="36" t="s">
        <v>200</v>
      </c>
      <c r="H147" s="47">
        <v>42</v>
      </c>
      <c r="I147" s="45" t="s">
        <v>6</v>
      </c>
      <c r="J147" s="36" t="s">
        <v>97</v>
      </c>
      <c r="K147" s="50"/>
      <c r="L147" s="459">
        <v>1050</v>
      </c>
      <c r="M147" s="80"/>
      <c r="N147" s="80"/>
      <c r="O147" s="80"/>
      <c r="P147" s="80"/>
      <c r="Q147" s="80"/>
      <c r="R147" s="80"/>
      <c r="T147" s="80"/>
      <c r="U147" s="80"/>
      <c r="V147" s="80"/>
      <c r="W147" s="80"/>
      <c r="X147" s="80"/>
      <c r="Y147" s="80"/>
    </row>
    <row r="148" spans="1:25" s="42" customFormat="1">
      <c r="A148" s="340" t="s">
        <v>110</v>
      </c>
      <c r="B148" s="48">
        <v>44431</v>
      </c>
      <c r="C148" s="48">
        <v>44431</v>
      </c>
      <c r="D148" s="49">
        <v>8118</v>
      </c>
      <c r="E148" s="40" t="s">
        <v>2</v>
      </c>
      <c r="F148" s="49">
        <v>1468</v>
      </c>
      <c r="G148" s="36" t="s">
        <v>21</v>
      </c>
      <c r="H148" s="47">
        <v>10</v>
      </c>
      <c r="I148" s="45" t="s">
        <v>6</v>
      </c>
      <c r="J148" s="36" t="s">
        <v>97</v>
      </c>
      <c r="K148" s="50"/>
      <c r="L148" s="459">
        <v>309</v>
      </c>
      <c r="M148" s="80"/>
      <c r="N148" s="80"/>
      <c r="O148" s="80"/>
      <c r="P148" s="80"/>
      <c r="Q148" s="80"/>
      <c r="R148" s="80"/>
      <c r="T148" s="80"/>
      <c r="U148" s="80"/>
      <c r="V148" s="80"/>
      <c r="W148" s="80"/>
      <c r="X148" s="80"/>
      <c r="Y148" s="80"/>
    </row>
    <row r="149" spans="1:25" s="42" customFormat="1">
      <c r="A149" s="340" t="s">
        <v>141</v>
      </c>
      <c r="B149" s="48">
        <v>44431</v>
      </c>
      <c r="C149" s="48">
        <v>44431</v>
      </c>
      <c r="D149" s="49">
        <v>8003</v>
      </c>
      <c r="E149" s="40" t="s">
        <v>2</v>
      </c>
      <c r="F149" s="49">
        <v>1397</v>
      </c>
      <c r="G149" s="36" t="s">
        <v>22</v>
      </c>
      <c r="H149" s="47" t="s">
        <v>892</v>
      </c>
      <c r="I149" s="45" t="s">
        <v>6</v>
      </c>
      <c r="J149" s="36" t="s">
        <v>97</v>
      </c>
      <c r="K149" s="50"/>
      <c r="L149" s="459">
        <v>450</v>
      </c>
      <c r="M149" s="80"/>
      <c r="N149" s="80"/>
      <c r="O149" s="80"/>
      <c r="P149" s="80"/>
      <c r="Q149" s="80"/>
      <c r="R149" s="80"/>
      <c r="T149" s="80"/>
      <c r="U149" s="80"/>
      <c r="V149" s="80"/>
      <c r="W149" s="80"/>
      <c r="X149" s="80"/>
      <c r="Y149" s="80"/>
    </row>
    <row r="150" spans="1:25" s="42" customFormat="1">
      <c r="A150" s="340" t="s">
        <v>400</v>
      </c>
      <c r="B150" s="48">
        <v>44347</v>
      </c>
      <c r="C150" s="48">
        <v>44432</v>
      </c>
      <c r="D150" s="49">
        <v>8106</v>
      </c>
      <c r="E150" s="40" t="s">
        <v>153</v>
      </c>
      <c r="F150" s="49">
        <v>3172</v>
      </c>
      <c r="G150" s="36" t="s">
        <v>31</v>
      </c>
      <c r="H150" s="47" t="s">
        <v>897</v>
      </c>
      <c r="I150" s="45" t="s">
        <v>6</v>
      </c>
      <c r="J150" s="36" t="s">
        <v>97</v>
      </c>
      <c r="K150" s="50"/>
      <c r="L150" s="459">
        <v>136.25</v>
      </c>
      <c r="M150" s="80"/>
      <c r="N150" s="80"/>
      <c r="O150" s="80"/>
      <c r="P150" s="80"/>
      <c r="Q150" s="80"/>
      <c r="R150" s="80"/>
      <c r="T150" s="80"/>
      <c r="U150" s="80"/>
      <c r="V150" s="80"/>
      <c r="W150" s="80"/>
      <c r="X150" s="80"/>
      <c r="Y150" s="80"/>
    </row>
    <row r="151" spans="1:25" s="42" customFormat="1">
      <c r="A151" s="340" t="s">
        <v>1177</v>
      </c>
      <c r="B151" s="48">
        <v>44431</v>
      </c>
      <c r="C151" s="48">
        <v>44431</v>
      </c>
      <c r="D151" s="49">
        <v>8119</v>
      </c>
      <c r="E151" s="40" t="s">
        <v>2</v>
      </c>
      <c r="F151" s="49">
        <v>1007</v>
      </c>
      <c r="G151" s="36" t="s">
        <v>135</v>
      </c>
      <c r="H151" s="47">
        <v>40</v>
      </c>
      <c r="I151" s="45" t="s">
        <v>6</v>
      </c>
      <c r="J151" s="36" t="s">
        <v>97</v>
      </c>
      <c r="K151" s="50"/>
      <c r="L151" s="459">
        <v>410</v>
      </c>
      <c r="M151" s="80"/>
      <c r="N151" s="80"/>
      <c r="O151" s="80"/>
      <c r="P151" s="80"/>
      <c r="Q151" s="80"/>
      <c r="R151" s="80"/>
      <c r="T151" s="80"/>
      <c r="U151" s="80"/>
      <c r="V151" s="80"/>
      <c r="W151" s="80"/>
      <c r="X151" s="80"/>
      <c r="Y151" s="80"/>
    </row>
    <row r="152" spans="1:25" s="44" customFormat="1">
      <c r="A152" s="340" t="s">
        <v>1303</v>
      </c>
      <c r="B152" s="48">
        <v>44432</v>
      </c>
      <c r="C152" s="48">
        <v>44432</v>
      </c>
      <c r="D152" s="49">
        <v>8121</v>
      </c>
      <c r="E152" s="40" t="s">
        <v>671</v>
      </c>
      <c r="F152" s="49">
        <v>3626</v>
      </c>
      <c r="G152" s="36" t="s">
        <v>71</v>
      </c>
      <c r="H152" s="47">
        <v>40</v>
      </c>
      <c r="I152" s="45" t="s">
        <v>6</v>
      </c>
      <c r="J152" s="36" t="s">
        <v>97</v>
      </c>
      <c r="K152" s="50"/>
      <c r="L152" s="459">
        <v>312</v>
      </c>
      <c r="M152" s="246"/>
      <c r="N152" s="246"/>
      <c r="O152" s="246"/>
      <c r="P152" s="246"/>
      <c r="Q152" s="246"/>
      <c r="R152" s="246"/>
      <c r="T152" s="246"/>
      <c r="U152" s="246"/>
      <c r="V152" s="246"/>
      <c r="W152" s="246"/>
      <c r="X152" s="246"/>
      <c r="Y152" s="246"/>
    </row>
    <row r="153" spans="1:25" s="44" customFormat="1">
      <c r="A153" s="340"/>
      <c r="B153" s="48"/>
      <c r="C153" s="48"/>
      <c r="D153" s="49"/>
      <c r="E153" s="40" t="s">
        <v>216</v>
      </c>
      <c r="F153" s="49">
        <v>3624</v>
      </c>
      <c r="G153" s="36" t="s">
        <v>1641</v>
      </c>
      <c r="H153" s="47">
        <v>10</v>
      </c>
      <c r="I153" s="45" t="s">
        <v>6</v>
      </c>
      <c r="J153" s="36" t="s">
        <v>97</v>
      </c>
      <c r="K153" s="50"/>
      <c r="L153" s="459">
        <v>58</v>
      </c>
      <c r="M153" s="246"/>
      <c r="N153" s="246"/>
      <c r="O153" s="246"/>
      <c r="P153" s="246"/>
      <c r="Q153" s="246"/>
      <c r="R153" s="246"/>
      <c r="T153" s="246"/>
      <c r="U153" s="246"/>
      <c r="V153" s="246"/>
      <c r="W153" s="246"/>
      <c r="X153" s="246"/>
      <c r="Y153" s="246"/>
    </row>
    <row r="154" spans="1:25" s="42" customFormat="1">
      <c r="A154" s="340" t="s">
        <v>472</v>
      </c>
      <c r="B154" s="48">
        <v>44439</v>
      </c>
      <c r="C154" s="48">
        <v>44432</v>
      </c>
      <c r="D154" s="49">
        <v>8122</v>
      </c>
      <c r="E154" s="40" t="s">
        <v>7</v>
      </c>
      <c r="F154" s="49">
        <v>2807</v>
      </c>
      <c r="G154" s="36" t="s">
        <v>79</v>
      </c>
      <c r="H154" s="47">
        <v>10</v>
      </c>
      <c r="I154" s="45" t="s">
        <v>6</v>
      </c>
      <c r="J154" s="36" t="s">
        <v>97</v>
      </c>
      <c r="K154" s="50"/>
      <c r="L154" s="459">
        <v>5</v>
      </c>
      <c r="M154" s="80"/>
      <c r="N154" s="80"/>
      <c r="O154" s="80"/>
      <c r="P154" s="80"/>
      <c r="Q154" s="80"/>
      <c r="R154" s="80"/>
      <c r="T154" s="80"/>
      <c r="U154" s="80"/>
      <c r="V154" s="80"/>
      <c r="W154" s="80"/>
      <c r="X154" s="80"/>
      <c r="Y154" s="80"/>
    </row>
    <row r="155" spans="1:25" s="42" customFormat="1">
      <c r="A155" s="340" t="s">
        <v>109</v>
      </c>
      <c r="B155" s="48">
        <v>44439</v>
      </c>
      <c r="C155" s="48">
        <v>44433</v>
      </c>
      <c r="D155" s="49">
        <v>8141</v>
      </c>
      <c r="E155" s="40" t="s">
        <v>2</v>
      </c>
      <c r="F155" s="49">
        <v>869</v>
      </c>
      <c r="G155" s="36" t="s">
        <v>16</v>
      </c>
      <c r="H155" s="47">
        <v>200</v>
      </c>
      <c r="I155" s="45" t="s">
        <v>6</v>
      </c>
      <c r="J155" s="36" t="s">
        <v>97</v>
      </c>
      <c r="K155" s="50"/>
      <c r="L155" s="459">
        <v>860</v>
      </c>
      <c r="M155" s="80"/>
      <c r="N155" s="80"/>
      <c r="O155" s="80"/>
      <c r="P155" s="80"/>
      <c r="Q155" s="80"/>
      <c r="R155" s="80"/>
      <c r="T155" s="80"/>
      <c r="U155" s="80"/>
      <c r="V155" s="80"/>
      <c r="W155" s="80"/>
      <c r="X155" s="80"/>
      <c r="Y155" s="80"/>
    </row>
    <row r="156" spans="1:25" s="42" customFormat="1">
      <c r="A156" s="340" t="s">
        <v>109</v>
      </c>
      <c r="B156" s="48">
        <v>44439</v>
      </c>
      <c r="C156" s="48">
        <v>44433</v>
      </c>
      <c r="D156" s="49">
        <v>8142</v>
      </c>
      <c r="E156" s="40" t="s">
        <v>2</v>
      </c>
      <c r="F156" s="49">
        <v>869</v>
      </c>
      <c r="G156" s="36" t="s">
        <v>16</v>
      </c>
      <c r="H156" s="47">
        <v>200</v>
      </c>
      <c r="I156" s="45" t="s">
        <v>6</v>
      </c>
      <c r="J156" s="36" t="s">
        <v>97</v>
      </c>
      <c r="K156" s="50"/>
      <c r="L156" s="459">
        <v>860</v>
      </c>
      <c r="M156" s="80"/>
      <c r="N156" s="80"/>
      <c r="O156" s="80"/>
      <c r="P156" s="80"/>
      <c r="Q156" s="80"/>
      <c r="R156" s="80"/>
      <c r="T156" s="80"/>
      <c r="U156" s="80"/>
      <c r="V156" s="80"/>
      <c r="W156" s="80"/>
      <c r="X156" s="80"/>
      <c r="Y156" s="80"/>
    </row>
    <row r="157" spans="1:25" s="42" customFormat="1">
      <c r="A157" s="340" t="s">
        <v>485</v>
      </c>
      <c r="B157" s="48">
        <v>44439</v>
      </c>
      <c r="C157" s="48">
        <v>44433</v>
      </c>
      <c r="D157" s="49">
        <v>8146</v>
      </c>
      <c r="E157" s="40" t="s">
        <v>2</v>
      </c>
      <c r="F157" s="49">
        <v>2039</v>
      </c>
      <c r="G157" s="36" t="s">
        <v>29</v>
      </c>
      <c r="H157" s="47">
        <v>54</v>
      </c>
      <c r="I157" s="45" t="s">
        <v>6</v>
      </c>
      <c r="J157" s="36" t="s">
        <v>97</v>
      </c>
      <c r="K157" s="50"/>
      <c r="L157" s="459">
        <v>729</v>
      </c>
      <c r="M157" s="80"/>
      <c r="N157" s="80"/>
      <c r="O157" s="80"/>
      <c r="P157" s="80"/>
      <c r="Q157" s="80"/>
      <c r="R157" s="80"/>
      <c r="T157" s="80"/>
      <c r="U157" s="80"/>
      <c r="V157" s="80"/>
      <c r="W157" s="80"/>
      <c r="X157" s="80"/>
      <c r="Y157" s="80"/>
    </row>
    <row r="158" spans="1:25" s="42" customFormat="1">
      <c r="A158" s="340" t="s">
        <v>112</v>
      </c>
      <c r="B158" s="48">
        <v>44439</v>
      </c>
      <c r="C158" s="48">
        <v>44433</v>
      </c>
      <c r="D158" s="49">
        <v>8147</v>
      </c>
      <c r="E158" s="40" t="s">
        <v>153</v>
      </c>
      <c r="F158" s="49">
        <v>3633</v>
      </c>
      <c r="G158" s="36" t="s">
        <v>63</v>
      </c>
      <c r="H158" s="47">
        <v>2</v>
      </c>
      <c r="I158" s="45" t="s">
        <v>6</v>
      </c>
      <c r="J158" s="36" t="s">
        <v>97</v>
      </c>
      <c r="K158" s="50"/>
      <c r="L158" s="459">
        <v>105</v>
      </c>
      <c r="M158" s="80"/>
      <c r="N158" s="80"/>
      <c r="O158" s="80"/>
      <c r="P158" s="80"/>
      <c r="Q158" s="80"/>
      <c r="R158" s="80"/>
      <c r="T158" s="80"/>
      <c r="U158" s="80"/>
      <c r="V158" s="80"/>
      <c r="W158" s="80"/>
      <c r="X158" s="80"/>
      <c r="Y158" s="80"/>
    </row>
    <row r="159" spans="1:25" s="42" customFormat="1">
      <c r="A159" s="340" t="s">
        <v>111</v>
      </c>
      <c r="B159" s="48">
        <v>44439</v>
      </c>
      <c r="C159" s="48">
        <v>44434</v>
      </c>
      <c r="D159" s="49">
        <v>8148</v>
      </c>
      <c r="E159" s="40" t="s">
        <v>2</v>
      </c>
      <c r="F159" s="49">
        <v>2691</v>
      </c>
      <c r="G159" s="36" t="s">
        <v>47</v>
      </c>
      <c r="H159" s="47">
        <v>100</v>
      </c>
      <c r="I159" s="45" t="s">
        <v>6</v>
      </c>
      <c r="J159" s="36" t="s">
        <v>97</v>
      </c>
      <c r="K159" s="50"/>
      <c r="L159" s="459">
        <v>1720</v>
      </c>
      <c r="M159" s="80"/>
      <c r="N159" s="80"/>
      <c r="O159" s="80"/>
      <c r="P159" s="80"/>
      <c r="Q159" s="80"/>
      <c r="R159" s="80"/>
      <c r="T159" s="80"/>
      <c r="U159" s="80"/>
      <c r="V159" s="80"/>
      <c r="W159" s="80"/>
      <c r="X159" s="80"/>
      <c r="Y159" s="80"/>
    </row>
    <row r="160" spans="1:25" s="42" customFormat="1">
      <c r="A160" s="340" t="s">
        <v>141</v>
      </c>
      <c r="B160" s="48">
        <v>44439</v>
      </c>
      <c r="C160" s="48">
        <v>44433</v>
      </c>
      <c r="D160" s="49">
        <v>8149</v>
      </c>
      <c r="E160" s="40" t="s">
        <v>2</v>
      </c>
      <c r="F160" s="49">
        <v>1397</v>
      </c>
      <c r="G160" s="36" t="s">
        <v>22</v>
      </c>
      <c r="H160" s="47">
        <v>70</v>
      </c>
      <c r="I160" s="45" t="s">
        <v>6</v>
      </c>
      <c r="J160" s="36" t="s">
        <v>97</v>
      </c>
      <c r="K160" s="50"/>
      <c r="L160" s="459">
        <v>770</v>
      </c>
      <c r="M160" s="80"/>
      <c r="N160" s="80"/>
      <c r="O160" s="80"/>
      <c r="P160" s="80"/>
      <c r="Q160" s="80"/>
      <c r="R160" s="80"/>
      <c r="T160" s="80"/>
      <c r="U160" s="80"/>
      <c r="V160" s="80"/>
      <c r="W160" s="80"/>
      <c r="X160" s="80"/>
      <c r="Y160" s="80"/>
    </row>
    <row r="161" spans="1:25" s="42" customFormat="1">
      <c r="A161" s="340" t="s">
        <v>472</v>
      </c>
      <c r="B161" s="48">
        <v>44439</v>
      </c>
      <c r="C161" s="48">
        <v>44433</v>
      </c>
      <c r="D161" s="49">
        <v>8150</v>
      </c>
      <c r="E161" s="40" t="s">
        <v>2</v>
      </c>
      <c r="F161" s="49">
        <v>2039</v>
      </c>
      <c r="G161" s="36" t="s">
        <v>29</v>
      </c>
      <c r="H161" s="47">
        <v>21</v>
      </c>
      <c r="I161" s="45" t="s">
        <v>6</v>
      </c>
      <c r="J161" s="36" t="s">
        <v>97</v>
      </c>
      <c r="K161" s="50"/>
      <c r="L161" s="459">
        <v>342</v>
      </c>
      <c r="M161" s="80"/>
      <c r="N161" s="80"/>
      <c r="O161" s="80"/>
      <c r="P161" s="80"/>
      <c r="Q161" s="80"/>
      <c r="R161" s="80"/>
      <c r="T161" s="80"/>
      <c r="U161" s="80"/>
      <c r="V161" s="80"/>
      <c r="W161" s="80"/>
      <c r="X161" s="80"/>
      <c r="Y161" s="80"/>
    </row>
    <row r="162" spans="1:25" s="42" customFormat="1">
      <c r="A162" s="340" t="s">
        <v>109</v>
      </c>
      <c r="B162" s="48">
        <v>44435</v>
      </c>
      <c r="C162" s="48">
        <v>44434</v>
      </c>
      <c r="D162" s="49">
        <v>8161</v>
      </c>
      <c r="E162" s="40" t="s">
        <v>2</v>
      </c>
      <c r="F162" s="49">
        <v>2186</v>
      </c>
      <c r="G162" s="36" t="s">
        <v>120</v>
      </c>
      <c r="H162" s="47">
        <v>50</v>
      </c>
      <c r="I162" s="45" t="s">
        <v>6</v>
      </c>
      <c r="J162" s="36" t="s">
        <v>97</v>
      </c>
      <c r="K162" s="50"/>
      <c r="L162" s="459">
        <v>775</v>
      </c>
      <c r="M162" s="80"/>
      <c r="N162" s="80"/>
      <c r="O162" s="80"/>
      <c r="P162" s="80"/>
      <c r="Q162" s="80"/>
      <c r="R162" s="80"/>
      <c r="T162" s="80"/>
      <c r="U162" s="80"/>
      <c r="V162" s="80"/>
      <c r="W162" s="80"/>
      <c r="X162" s="80"/>
      <c r="Y162" s="80"/>
    </row>
    <row r="163" spans="1:25" s="42" customFormat="1">
      <c r="A163" s="340" t="s">
        <v>1303</v>
      </c>
      <c r="B163" s="48">
        <v>44433</v>
      </c>
      <c r="C163" s="48">
        <v>44433</v>
      </c>
      <c r="D163" s="49">
        <v>8121</v>
      </c>
      <c r="E163" s="40" t="s">
        <v>216</v>
      </c>
      <c r="F163" s="49">
        <v>3624</v>
      </c>
      <c r="G163" s="36" t="s">
        <v>1641</v>
      </c>
      <c r="H163" s="47">
        <v>50</v>
      </c>
      <c r="I163" s="45" t="s">
        <v>6</v>
      </c>
      <c r="J163" s="36" t="s">
        <v>97</v>
      </c>
      <c r="K163" s="50"/>
      <c r="L163" s="459">
        <v>0</v>
      </c>
      <c r="M163" s="80"/>
      <c r="N163" s="80"/>
      <c r="O163" s="80"/>
      <c r="P163" s="80"/>
      <c r="Q163" s="80"/>
      <c r="R163" s="80"/>
      <c r="T163" s="80"/>
      <c r="U163" s="80"/>
      <c r="V163" s="80"/>
      <c r="W163" s="80"/>
      <c r="X163" s="80"/>
      <c r="Y163" s="80"/>
    </row>
    <row r="164" spans="1:25" s="42" customFormat="1">
      <c r="A164" s="340" t="s">
        <v>1645</v>
      </c>
      <c r="B164" s="48">
        <v>44434</v>
      </c>
      <c r="C164" s="48">
        <v>44435</v>
      </c>
      <c r="D164" s="49">
        <v>8170</v>
      </c>
      <c r="E164" s="40" t="s">
        <v>2</v>
      </c>
      <c r="F164" s="49">
        <v>2740</v>
      </c>
      <c r="G164" s="36" t="s">
        <v>1646</v>
      </c>
      <c r="H164" s="47">
        <v>15</v>
      </c>
      <c r="I164" s="45" t="s">
        <v>6</v>
      </c>
      <c r="J164" s="36" t="s">
        <v>97</v>
      </c>
      <c r="K164" s="50"/>
      <c r="L164" s="459">
        <v>375</v>
      </c>
      <c r="M164" s="80"/>
      <c r="N164" s="80"/>
      <c r="O164" s="80"/>
      <c r="P164" s="80"/>
      <c r="Q164" s="80"/>
      <c r="R164" s="80"/>
      <c r="T164" s="80"/>
      <c r="U164" s="80"/>
      <c r="V164" s="80"/>
      <c r="W164" s="80"/>
      <c r="X164" s="80"/>
      <c r="Y164" s="80"/>
    </row>
    <row r="165" spans="1:25" s="42" customFormat="1">
      <c r="A165" s="340" t="s">
        <v>173</v>
      </c>
      <c r="B165" s="48">
        <v>44435</v>
      </c>
      <c r="C165" s="48">
        <v>44435</v>
      </c>
      <c r="D165" s="49">
        <v>8172</v>
      </c>
      <c r="E165" s="40" t="s">
        <v>2</v>
      </c>
      <c r="F165" s="49">
        <v>1614</v>
      </c>
      <c r="G165" s="36" t="s">
        <v>52</v>
      </c>
      <c r="H165" s="47">
        <v>12</v>
      </c>
      <c r="I165" s="45" t="s">
        <v>6</v>
      </c>
      <c r="J165" s="36" t="s">
        <v>97</v>
      </c>
      <c r="K165" s="50"/>
      <c r="L165" s="459">
        <v>62.4</v>
      </c>
      <c r="M165" s="80"/>
      <c r="N165" s="80"/>
      <c r="O165" s="80"/>
      <c r="P165" s="80"/>
      <c r="Q165" s="80"/>
      <c r="R165" s="80"/>
      <c r="T165" s="80"/>
      <c r="U165" s="80"/>
      <c r="V165" s="80"/>
      <c r="W165" s="80"/>
      <c r="X165" s="80"/>
      <c r="Y165" s="80"/>
    </row>
    <row r="166" spans="1:25" s="42" customFormat="1">
      <c r="A166" s="340" t="s">
        <v>249</v>
      </c>
      <c r="B166" s="48">
        <v>44435</v>
      </c>
      <c r="C166" s="48">
        <v>44435</v>
      </c>
      <c r="D166" s="49">
        <v>8173</v>
      </c>
      <c r="E166" s="40" t="s">
        <v>2</v>
      </c>
      <c r="F166" s="49">
        <v>869</v>
      </c>
      <c r="G166" s="36" t="s">
        <v>16</v>
      </c>
      <c r="H166" s="47">
        <v>20</v>
      </c>
      <c r="I166" s="45" t="s">
        <v>6</v>
      </c>
      <c r="J166" s="36" t="s">
        <v>97</v>
      </c>
      <c r="K166" s="50"/>
      <c r="L166" s="459">
        <v>80</v>
      </c>
      <c r="M166" s="80"/>
      <c r="N166" s="80"/>
      <c r="O166" s="80"/>
      <c r="P166" s="80"/>
      <c r="Q166" s="80"/>
      <c r="R166" s="80"/>
      <c r="T166" s="80"/>
      <c r="U166" s="80"/>
      <c r="V166" s="80"/>
      <c r="W166" s="80"/>
      <c r="X166" s="80"/>
      <c r="Y166" s="80"/>
    </row>
    <row r="167" spans="1:25" s="42" customFormat="1">
      <c r="A167" s="340" t="s">
        <v>1647</v>
      </c>
      <c r="B167" s="48">
        <v>44435</v>
      </c>
      <c r="C167" s="48">
        <v>44435</v>
      </c>
      <c r="D167" s="49">
        <v>8177</v>
      </c>
      <c r="E167" s="40" t="s">
        <v>7</v>
      </c>
      <c r="F167" s="49">
        <v>2727</v>
      </c>
      <c r="G167" s="36" t="s">
        <v>15</v>
      </c>
      <c r="H167" s="47">
        <v>30</v>
      </c>
      <c r="I167" s="45" t="s">
        <v>6</v>
      </c>
      <c r="J167" s="36" t="s">
        <v>97</v>
      </c>
      <c r="K167" s="50"/>
      <c r="L167" s="459">
        <v>187.5</v>
      </c>
      <c r="M167" s="80"/>
      <c r="N167" s="80"/>
      <c r="O167" s="80"/>
      <c r="P167" s="80"/>
      <c r="Q167" s="80"/>
      <c r="R167" s="80"/>
      <c r="T167" s="80"/>
      <c r="U167" s="80"/>
      <c r="V167" s="80"/>
      <c r="W167" s="80"/>
      <c r="X167" s="80"/>
      <c r="Y167" s="80"/>
    </row>
    <row r="168" spans="1:25" s="42" customFormat="1">
      <c r="A168" s="340" t="s">
        <v>1275</v>
      </c>
      <c r="B168" s="48">
        <v>44435</v>
      </c>
      <c r="C168" s="48">
        <v>44435</v>
      </c>
      <c r="D168" s="49">
        <v>0</v>
      </c>
      <c r="E168" s="40" t="s">
        <v>7</v>
      </c>
      <c r="F168" s="49">
        <v>0</v>
      </c>
      <c r="G168" s="36" t="s">
        <v>30</v>
      </c>
      <c r="H168" s="47">
        <v>0.2</v>
      </c>
      <c r="I168" s="45" t="s">
        <v>6</v>
      </c>
      <c r="J168" s="36" t="s">
        <v>97</v>
      </c>
      <c r="K168" s="50"/>
      <c r="L168" s="459">
        <v>0</v>
      </c>
      <c r="M168" s="80"/>
      <c r="N168" s="80"/>
      <c r="O168" s="80"/>
      <c r="P168" s="80"/>
      <c r="Q168" s="80"/>
      <c r="R168" s="80"/>
      <c r="T168" s="80"/>
      <c r="U168" s="80"/>
      <c r="V168" s="80"/>
      <c r="W168" s="80"/>
      <c r="X168" s="80"/>
      <c r="Y168" s="80"/>
    </row>
    <row r="169" spans="1:25" s="42" customFormat="1">
      <c r="A169" s="340" t="s">
        <v>776</v>
      </c>
      <c r="B169" s="48">
        <v>44435</v>
      </c>
      <c r="C169" s="48">
        <v>44435</v>
      </c>
      <c r="D169" s="49">
        <v>8178</v>
      </c>
      <c r="E169" s="40" t="s">
        <v>216</v>
      </c>
      <c r="F169" s="49">
        <v>2481</v>
      </c>
      <c r="G169" s="36" t="s">
        <v>89</v>
      </c>
      <c r="H169" s="47">
        <v>500</v>
      </c>
      <c r="I169" s="45" t="s">
        <v>6</v>
      </c>
      <c r="J169" s="36" t="s">
        <v>97</v>
      </c>
      <c r="K169" s="50"/>
      <c r="L169" s="459">
        <v>1725</v>
      </c>
      <c r="M169" s="80"/>
      <c r="N169" s="80"/>
      <c r="O169" s="80"/>
      <c r="P169" s="80"/>
      <c r="Q169" s="80"/>
      <c r="R169" s="80"/>
      <c r="T169" s="80"/>
      <c r="U169" s="80"/>
      <c r="V169" s="80"/>
      <c r="W169" s="80"/>
      <c r="X169" s="80"/>
      <c r="Y169" s="80"/>
    </row>
    <row r="170" spans="1:25" s="42" customFormat="1">
      <c r="A170" s="340" t="s">
        <v>1017</v>
      </c>
      <c r="B170" s="48">
        <v>44447</v>
      </c>
      <c r="C170" s="48">
        <v>44438</v>
      </c>
      <c r="D170" s="49">
        <v>8184</v>
      </c>
      <c r="E170" s="40" t="s">
        <v>428</v>
      </c>
      <c r="F170" s="49">
        <v>2468</v>
      </c>
      <c r="G170" s="36" t="s">
        <v>63</v>
      </c>
      <c r="H170" s="47">
        <v>1</v>
      </c>
      <c r="I170" s="45" t="s">
        <v>6</v>
      </c>
      <c r="J170" s="36" t="s">
        <v>97</v>
      </c>
      <c r="K170" s="50"/>
      <c r="L170" s="459">
        <v>91.61</v>
      </c>
      <c r="M170" s="80"/>
      <c r="N170" s="80"/>
      <c r="O170" s="80"/>
      <c r="P170" s="80"/>
      <c r="Q170" s="80"/>
      <c r="R170" s="80"/>
      <c r="T170" s="80"/>
      <c r="U170" s="80"/>
      <c r="V170" s="80"/>
      <c r="W170" s="80"/>
      <c r="X170" s="80"/>
      <c r="Y170" s="80"/>
    </row>
    <row r="171" spans="1:25" s="42" customFormat="1">
      <c r="A171" s="340" t="s">
        <v>1080</v>
      </c>
      <c r="B171" s="48">
        <v>44408</v>
      </c>
      <c r="C171" s="48">
        <v>44438</v>
      </c>
      <c r="D171" s="49">
        <v>8187</v>
      </c>
      <c r="E171" s="40" t="s">
        <v>2</v>
      </c>
      <c r="F171" s="49">
        <v>838</v>
      </c>
      <c r="G171" s="36" t="s">
        <v>5</v>
      </c>
      <c r="H171" s="47">
        <v>20</v>
      </c>
      <c r="I171" s="45" t="s">
        <v>6</v>
      </c>
      <c r="J171" s="36" t="s">
        <v>97</v>
      </c>
      <c r="K171" s="50"/>
      <c r="L171" s="459">
        <v>0</v>
      </c>
      <c r="M171" s="80"/>
      <c r="N171" s="80"/>
      <c r="O171" s="80"/>
      <c r="P171" s="80"/>
      <c r="Q171" s="80"/>
      <c r="R171" s="80"/>
      <c r="T171" s="80"/>
      <c r="U171" s="80"/>
      <c r="V171" s="80"/>
      <c r="W171" s="80"/>
      <c r="X171" s="80"/>
      <c r="Y171" s="80"/>
    </row>
    <row r="172" spans="1:25" s="42" customFormat="1">
      <c r="A172" s="340" t="s">
        <v>371</v>
      </c>
      <c r="B172" s="48">
        <v>44408</v>
      </c>
      <c r="C172" s="48">
        <v>44438</v>
      </c>
      <c r="D172" s="49">
        <v>7750</v>
      </c>
      <c r="E172" s="40" t="s">
        <v>428</v>
      </c>
      <c r="F172" s="49">
        <v>2329</v>
      </c>
      <c r="G172" s="36" t="s">
        <v>53</v>
      </c>
      <c r="H172" s="47">
        <v>10</v>
      </c>
      <c r="I172" s="45" t="s">
        <v>6</v>
      </c>
      <c r="J172" s="36" t="s">
        <v>97</v>
      </c>
      <c r="K172" s="50"/>
      <c r="L172" s="459">
        <v>1187</v>
      </c>
      <c r="M172" s="80"/>
      <c r="N172" s="80"/>
      <c r="O172" s="80"/>
      <c r="P172" s="80"/>
      <c r="Q172" s="80"/>
      <c r="R172" s="80"/>
      <c r="T172" s="80"/>
      <c r="U172" s="80"/>
      <c r="V172" s="80"/>
      <c r="W172" s="80"/>
      <c r="X172" s="80"/>
      <c r="Y172" s="80"/>
    </row>
    <row r="173" spans="1:25" s="42" customFormat="1">
      <c r="A173" s="340" t="s">
        <v>1248</v>
      </c>
      <c r="B173" s="48">
        <v>44408</v>
      </c>
      <c r="C173" s="48">
        <v>44438</v>
      </c>
      <c r="D173" s="49">
        <v>8197</v>
      </c>
      <c r="E173" s="40" t="s">
        <v>2</v>
      </c>
      <c r="F173" s="49">
        <v>951</v>
      </c>
      <c r="G173" s="36" t="s">
        <v>58</v>
      </c>
      <c r="H173" s="47">
        <v>20</v>
      </c>
      <c r="I173" s="45" t="s">
        <v>6</v>
      </c>
      <c r="J173" s="36" t="s">
        <v>97</v>
      </c>
      <c r="K173" s="50"/>
      <c r="L173" s="459">
        <v>180</v>
      </c>
      <c r="M173" s="80"/>
      <c r="N173" s="80"/>
      <c r="O173" s="80"/>
      <c r="P173" s="80"/>
      <c r="Q173" s="80"/>
      <c r="R173" s="80"/>
      <c r="T173" s="80"/>
      <c r="U173" s="80"/>
      <c r="V173" s="80"/>
      <c r="W173" s="80"/>
      <c r="X173" s="80"/>
      <c r="Y173" s="80"/>
    </row>
    <row r="174" spans="1:25" s="42" customFormat="1">
      <c r="A174" s="340" t="s">
        <v>1508</v>
      </c>
      <c r="B174" s="48">
        <v>44408</v>
      </c>
      <c r="C174" s="48">
        <v>44438</v>
      </c>
      <c r="D174" s="49">
        <v>8189</v>
      </c>
      <c r="E174" s="40" t="s">
        <v>2</v>
      </c>
      <c r="F174" s="49">
        <v>2646</v>
      </c>
      <c r="G174" s="36" t="s">
        <v>182</v>
      </c>
      <c r="H174" s="47">
        <v>30</v>
      </c>
      <c r="I174" s="45" t="s">
        <v>6</v>
      </c>
      <c r="J174" s="36" t="s">
        <v>97</v>
      </c>
      <c r="K174" s="50"/>
      <c r="L174" s="459">
        <v>447</v>
      </c>
      <c r="M174" s="80"/>
      <c r="N174" s="80"/>
      <c r="O174" s="80"/>
      <c r="P174" s="80"/>
      <c r="Q174" s="80"/>
      <c r="R174" s="80"/>
      <c r="T174" s="80"/>
      <c r="U174" s="80"/>
      <c r="V174" s="80"/>
      <c r="W174" s="80"/>
      <c r="X174" s="80"/>
      <c r="Y174" s="80"/>
    </row>
    <row r="175" spans="1:25" s="42" customFormat="1">
      <c r="A175" s="340" t="s">
        <v>86</v>
      </c>
      <c r="B175" s="48">
        <v>44439</v>
      </c>
      <c r="C175" s="48">
        <v>44438</v>
      </c>
      <c r="D175" s="49">
        <v>8192</v>
      </c>
      <c r="E175" s="40" t="s">
        <v>216</v>
      </c>
      <c r="F175" s="49">
        <v>2244</v>
      </c>
      <c r="G175" s="36" t="s">
        <v>17</v>
      </c>
      <c r="H175" s="47">
        <v>14</v>
      </c>
      <c r="I175" s="45" t="s">
        <v>6</v>
      </c>
      <c r="J175" s="36" t="s">
        <v>97</v>
      </c>
      <c r="K175" s="50"/>
      <c r="L175" s="459">
        <v>651</v>
      </c>
      <c r="M175" s="80"/>
      <c r="N175" s="80"/>
      <c r="O175" s="80"/>
      <c r="P175" s="80"/>
      <c r="Q175" s="80"/>
      <c r="R175" s="80"/>
      <c r="T175" s="80"/>
      <c r="U175" s="80"/>
      <c r="V175" s="80"/>
      <c r="W175" s="80"/>
      <c r="X175" s="80"/>
      <c r="Y175" s="80"/>
    </row>
    <row r="176" spans="1:25" s="42" customFormat="1">
      <c r="A176" s="340" t="s">
        <v>1519</v>
      </c>
      <c r="B176" s="48">
        <v>44440</v>
      </c>
      <c r="C176" s="48">
        <v>44438</v>
      </c>
      <c r="D176" s="49">
        <v>8197</v>
      </c>
      <c r="E176" s="40" t="s">
        <v>2</v>
      </c>
      <c r="F176" s="49">
        <v>879</v>
      </c>
      <c r="G176" s="36" t="s">
        <v>17</v>
      </c>
      <c r="H176" s="47" t="s">
        <v>944</v>
      </c>
      <c r="I176" s="45" t="s">
        <v>6</v>
      </c>
      <c r="J176" s="36" t="s">
        <v>97</v>
      </c>
      <c r="K176" s="50"/>
      <c r="L176" s="459">
        <v>649.6</v>
      </c>
      <c r="M176" s="80"/>
      <c r="N176" s="80"/>
      <c r="O176" s="80"/>
      <c r="P176" s="80"/>
      <c r="Q176" s="80"/>
      <c r="R176" s="80"/>
      <c r="T176" s="80"/>
      <c r="U176" s="80"/>
      <c r="V176" s="80"/>
      <c r="W176" s="80"/>
      <c r="X176" s="80"/>
      <c r="Y176" s="80"/>
    </row>
    <row r="177" spans="1:25" s="42" customFormat="1">
      <c r="A177" s="340" t="s">
        <v>109</v>
      </c>
      <c r="B177" s="48">
        <v>44439</v>
      </c>
      <c r="C177" s="48">
        <v>44439</v>
      </c>
      <c r="D177" s="49">
        <v>8202</v>
      </c>
      <c r="E177" s="40" t="s">
        <v>2</v>
      </c>
      <c r="F177" s="49">
        <v>2762</v>
      </c>
      <c r="G177" s="36" t="s">
        <v>164</v>
      </c>
      <c r="H177" s="47">
        <v>110</v>
      </c>
      <c r="I177" s="45" t="s">
        <v>6</v>
      </c>
      <c r="J177" s="36" t="s">
        <v>97</v>
      </c>
      <c r="K177" s="50"/>
      <c r="L177" s="459">
        <v>363</v>
      </c>
      <c r="M177" s="80"/>
      <c r="N177" s="80"/>
      <c r="O177" s="80"/>
      <c r="P177" s="80"/>
      <c r="Q177" s="80"/>
      <c r="R177" s="80"/>
      <c r="T177" s="80"/>
      <c r="U177" s="80"/>
      <c r="V177" s="80"/>
      <c r="W177" s="80"/>
      <c r="X177" s="80"/>
      <c r="Y177" s="80"/>
    </row>
    <row r="178" spans="1:25" s="42" customFormat="1">
      <c r="A178" s="340" t="s">
        <v>109</v>
      </c>
      <c r="B178" s="48">
        <v>44439</v>
      </c>
      <c r="C178" s="48">
        <v>44439</v>
      </c>
      <c r="D178" s="49">
        <v>8203</v>
      </c>
      <c r="E178" s="40" t="s">
        <v>2</v>
      </c>
      <c r="F178" s="49">
        <v>2759</v>
      </c>
      <c r="G178" s="36" t="s">
        <v>170</v>
      </c>
      <c r="H178" s="47">
        <v>30</v>
      </c>
      <c r="I178" s="45" t="s">
        <v>6</v>
      </c>
      <c r="J178" s="36" t="s">
        <v>97</v>
      </c>
      <c r="K178" s="50"/>
      <c r="L178" s="459">
        <v>163.5</v>
      </c>
      <c r="M178" s="80"/>
      <c r="N178" s="80"/>
      <c r="O178" s="80"/>
      <c r="P178" s="80"/>
      <c r="Q178" s="80"/>
      <c r="R178" s="80"/>
      <c r="T178" s="80"/>
      <c r="U178" s="80"/>
      <c r="V178" s="80"/>
      <c r="W178" s="80"/>
      <c r="X178" s="80"/>
      <c r="Y178" s="80"/>
    </row>
    <row r="179" spans="1:25" s="42" customFormat="1">
      <c r="A179" s="340" t="s">
        <v>918</v>
      </c>
      <c r="B179" s="48">
        <v>44439</v>
      </c>
      <c r="C179" s="48">
        <v>44439</v>
      </c>
      <c r="D179" s="49">
        <v>8205</v>
      </c>
      <c r="E179" s="40" t="s">
        <v>2</v>
      </c>
      <c r="F179" s="49">
        <v>1126</v>
      </c>
      <c r="G179" s="36" t="s">
        <v>57</v>
      </c>
      <c r="H179" s="47">
        <v>8</v>
      </c>
      <c r="I179" s="45" t="s">
        <v>6</v>
      </c>
      <c r="J179" s="36" t="s">
        <v>97</v>
      </c>
      <c r="K179" s="50"/>
      <c r="L179" s="459">
        <v>520</v>
      </c>
      <c r="M179" s="80"/>
      <c r="N179" s="80"/>
      <c r="O179" s="80"/>
      <c r="P179" s="80"/>
      <c r="Q179" s="80"/>
      <c r="R179" s="80"/>
      <c r="T179" s="80"/>
      <c r="U179" s="80"/>
      <c r="V179" s="80"/>
      <c r="W179" s="80"/>
      <c r="X179" s="80"/>
      <c r="Y179" s="80"/>
    </row>
    <row r="180" spans="1:25" s="42" customFormat="1">
      <c r="A180" s="340" t="s">
        <v>806</v>
      </c>
      <c r="B180" s="48">
        <v>44439</v>
      </c>
      <c r="C180" s="48">
        <v>44439</v>
      </c>
      <c r="D180" s="49">
        <v>8166</v>
      </c>
      <c r="E180" s="40" t="s">
        <v>2</v>
      </c>
      <c r="F180" s="49">
        <v>1468</v>
      </c>
      <c r="G180" s="36" t="s">
        <v>21</v>
      </c>
      <c r="H180" s="47">
        <v>5</v>
      </c>
      <c r="I180" s="45" t="s">
        <v>6</v>
      </c>
      <c r="J180" s="36" t="s">
        <v>97</v>
      </c>
      <c r="K180" s="50"/>
      <c r="L180" s="459">
        <v>315</v>
      </c>
      <c r="M180" s="80"/>
      <c r="N180" s="80"/>
      <c r="O180" s="80"/>
      <c r="P180" s="80"/>
      <c r="Q180" s="80"/>
      <c r="R180" s="80"/>
      <c r="T180" s="80"/>
      <c r="U180" s="80"/>
      <c r="V180" s="80"/>
      <c r="W180" s="80"/>
      <c r="X180" s="80"/>
      <c r="Y180" s="80"/>
    </row>
    <row r="181" spans="1:25" s="42" customFormat="1">
      <c r="A181" s="340" t="s">
        <v>1050</v>
      </c>
      <c r="B181" s="48">
        <v>44439</v>
      </c>
      <c r="C181" s="48">
        <v>44439</v>
      </c>
      <c r="D181" s="49">
        <v>8211</v>
      </c>
      <c r="E181" s="40" t="s">
        <v>2</v>
      </c>
      <c r="F181" s="49">
        <v>855</v>
      </c>
      <c r="G181" s="36" t="s">
        <v>38</v>
      </c>
      <c r="H181" s="47">
        <v>4</v>
      </c>
      <c r="I181" s="45" t="s">
        <v>6</v>
      </c>
      <c r="J181" s="36" t="s">
        <v>97</v>
      </c>
      <c r="K181" s="50"/>
      <c r="L181" s="459">
        <v>68</v>
      </c>
      <c r="M181" s="80"/>
      <c r="N181" s="80"/>
      <c r="O181" s="80"/>
      <c r="P181" s="80"/>
      <c r="Q181" s="80"/>
      <c r="R181" s="80"/>
      <c r="T181" s="80"/>
      <c r="U181" s="80"/>
      <c r="V181" s="80"/>
      <c r="W181" s="80"/>
      <c r="X181" s="80"/>
      <c r="Y181" s="80"/>
    </row>
    <row r="182" spans="1:25" s="42" customFormat="1">
      <c r="A182" s="340" t="s">
        <v>802</v>
      </c>
      <c r="B182" s="48">
        <v>44439</v>
      </c>
      <c r="C182" s="48">
        <v>44439</v>
      </c>
      <c r="D182" s="49">
        <v>8208</v>
      </c>
      <c r="E182" s="40" t="s">
        <v>2</v>
      </c>
      <c r="F182" s="49">
        <v>1397</v>
      </c>
      <c r="G182" s="36" t="s">
        <v>22</v>
      </c>
      <c r="H182" s="47" t="s">
        <v>997</v>
      </c>
      <c r="I182" s="45" t="s">
        <v>6</v>
      </c>
      <c r="J182" s="36" t="s">
        <v>97</v>
      </c>
      <c r="K182" s="50"/>
      <c r="L182" s="459">
        <v>304.5</v>
      </c>
      <c r="M182" s="80"/>
      <c r="N182" s="80"/>
      <c r="O182" s="80"/>
      <c r="P182" s="80"/>
      <c r="Q182" s="80"/>
      <c r="R182" s="80"/>
      <c r="T182" s="80"/>
      <c r="U182" s="80"/>
      <c r="V182" s="80"/>
      <c r="W182" s="80"/>
      <c r="X182" s="80"/>
      <c r="Y182" s="80"/>
    </row>
    <row r="183" spans="1:25" s="44" customFormat="1">
      <c r="A183" s="338"/>
      <c r="B183" s="125"/>
      <c r="C183" s="125"/>
      <c r="D183" s="126"/>
      <c r="E183" s="124"/>
      <c r="F183" s="126"/>
      <c r="G183" s="51"/>
      <c r="H183" s="52"/>
      <c r="I183" s="233"/>
      <c r="J183" s="51"/>
      <c r="K183" s="526"/>
      <c r="L183" s="462"/>
      <c r="M183" s="246"/>
      <c r="N183" s="246"/>
      <c r="O183" s="246"/>
      <c r="P183" s="246"/>
      <c r="Q183" s="246"/>
      <c r="R183" s="246"/>
      <c r="T183" s="246"/>
      <c r="U183" s="246"/>
      <c r="V183" s="246"/>
      <c r="W183" s="246"/>
      <c r="X183" s="246"/>
      <c r="Y183" s="246"/>
    </row>
    <row r="184" spans="1:25" s="6" customFormat="1" ht="15" customHeight="1">
      <c r="A184" s="2530">
        <f>SUM(L72:L183)</f>
        <v>45880.399999999994</v>
      </c>
      <c r="B184" s="2531"/>
      <c r="C184" s="2531"/>
      <c r="D184" s="2531"/>
      <c r="E184" s="2531"/>
      <c r="F184" s="2531"/>
      <c r="G184" s="2531"/>
      <c r="H184" s="2531"/>
      <c r="I184" s="2531"/>
      <c r="J184" s="2531"/>
      <c r="K184" s="2531"/>
      <c r="L184" s="2532"/>
    </row>
    <row r="185" spans="1:25" s="6" customFormat="1">
      <c r="A185" s="387"/>
      <c r="H185" s="823"/>
      <c r="I185" s="387"/>
      <c r="L185" s="587"/>
    </row>
    <row r="186" spans="1:25" s="6" customFormat="1">
      <c r="A186" s="387"/>
      <c r="H186" s="823"/>
      <c r="I186" s="387"/>
      <c r="L186" s="587"/>
    </row>
    <row r="187" spans="1:25" s="6" customFormat="1">
      <c r="A187" s="387"/>
      <c r="H187" s="823"/>
      <c r="I187" s="387"/>
      <c r="L187" s="587"/>
    </row>
    <row r="188" spans="1:25" s="6" customFormat="1">
      <c r="A188" s="387"/>
      <c r="H188" s="823"/>
      <c r="I188" s="387"/>
      <c r="L188" s="587"/>
    </row>
    <row r="189" spans="1:25" s="6" customFormat="1">
      <c r="A189" s="387"/>
      <c r="H189" s="823"/>
      <c r="I189" s="387"/>
      <c r="L189" s="587"/>
    </row>
    <row r="190" spans="1:25" s="6" customFormat="1">
      <c r="A190" s="387"/>
      <c r="H190" s="823"/>
      <c r="I190" s="387"/>
      <c r="L190" s="587"/>
    </row>
    <row r="191" spans="1:25" s="6" customFormat="1">
      <c r="A191" s="387"/>
      <c r="H191" s="823"/>
      <c r="I191" s="387"/>
      <c r="L191" s="587"/>
    </row>
    <row r="192" spans="1:25" s="6" customFormat="1">
      <c r="A192" s="387"/>
      <c r="H192" s="823"/>
      <c r="I192" s="387"/>
      <c r="L192" s="587"/>
    </row>
    <row r="193" spans="1:12" s="6" customFormat="1">
      <c r="A193" s="387"/>
      <c r="H193" s="823"/>
      <c r="I193" s="387"/>
      <c r="L193" s="587"/>
    </row>
    <row r="194" spans="1:12" s="6" customFormat="1">
      <c r="A194" s="387"/>
      <c r="H194" s="823"/>
      <c r="I194" s="387"/>
      <c r="L194" s="587"/>
    </row>
    <row r="195" spans="1:12" s="6" customFormat="1">
      <c r="A195" s="387"/>
      <c r="H195" s="823"/>
      <c r="I195" s="387"/>
      <c r="L195" s="587"/>
    </row>
    <row r="196" spans="1:12" s="6" customFormat="1">
      <c r="A196" s="387"/>
      <c r="H196" s="823"/>
      <c r="I196" s="387"/>
      <c r="L196" s="587"/>
    </row>
    <row r="197" spans="1:12" s="6" customFormat="1">
      <c r="A197" s="387"/>
      <c r="H197" s="823"/>
      <c r="I197" s="387"/>
      <c r="L197" s="587"/>
    </row>
    <row r="198" spans="1:12" s="6" customFormat="1">
      <c r="A198" s="387"/>
      <c r="H198" s="823"/>
      <c r="I198" s="387"/>
      <c r="L198" s="587"/>
    </row>
    <row r="199" spans="1:12" s="6" customFormat="1">
      <c r="A199" s="387"/>
      <c r="H199" s="823"/>
      <c r="I199" s="387"/>
      <c r="L199" s="587"/>
    </row>
  </sheetData>
  <mergeCells count="10">
    <mergeCell ref="A53:L53"/>
    <mergeCell ref="A69:L69"/>
    <mergeCell ref="A70:L70"/>
    <mergeCell ref="A184:L184"/>
    <mergeCell ref="A2:L2"/>
    <mergeCell ref="A4:L4"/>
    <mergeCell ref="A5:L5"/>
    <mergeCell ref="A8:L8"/>
    <mergeCell ref="A9:L9"/>
    <mergeCell ref="A52:L52"/>
  </mergeCells>
  <conditionalFormatting sqref="I71:I183 I54:I68 I10:I51 I7 I3 I1">
    <cfRule type="containsText" dxfId="47" priority="1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theme="3"/>
  </sheetPr>
  <dimension ref="A1:Y294"/>
  <sheetViews>
    <sheetView topLeftCell="A40" zoomScale="110" zoomScaleNormal="110" workbookViewId="0"/>
  </sheetViews>
  <sheetFormatPr defaultRowHeight="15"/>
  <cols>
    <col min="1" max="1" width="17.85546875" style="37" bestFit="1" customWidth="1"/>
    <col min="2" max="2" width="9.42578125" bestFit="1" customWidth="1"/>
    <col min="3" max="3" width="9.85546875" bestFit="1" customWidth="1"/>
    <col min="4" max="4" width="7" bestFit="1" customWidth="1"/>
    <col min="5" max="5" width="12.57031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8.28515625" bestFit="1" customWidth="1"/>
    <col min="12" max="12" width="10.8554687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9.5703125" style="6" customWidth="1"/>
    <col min="21" max="25" width="9.140625" style="6"/>
  </cols>
  <sheetData>
    <row r="1" spans="1:25" ht="16.5" customHeight="1">
      <c r="A1" s="30" t="s">
        <v>1730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449" t="s">
        <v>351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625</v>
      </c>
      <c r="B3" s="32">
        <v>44442</v>
      </c>
      <c r="C3" s="32">
        <v>44448</v>
      </c>
      <c r="D3" s="521">
        <v>7939</v>
      </c>
      <c r="E3" s="34" t="s">
        <v>2</v>
      </c>
      <c r="F3" s="33">
        <v>2263</v>
      </c>
      <c r="G3" s="19" t="s">
        <v>626</v>
      </c>
      <c r="H3" s="20" t="s">
        <v>1666</v>
      </c>
      <c r="I3" s="35" t="s">
        <v>6</v>
      </c>
      <c r="J3" s="19" t="s">
        <v>486</v>
      </c>
      <c r="K3" s="19">
        <v>1680</v>
      </c>
      <c r="L3" s="464">
        <v>686.46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 t="s">
        <v>1094</v>
      </c>
      <c r="B4" s="32">
        <v>44449</v>
      </c>
      <c r="C4" s="32">
        <v>44454</v>
      </c>
      <c r="D4" s="521">
        <v>8065</v>
      </c>
      <c r="E4" s="34" t="s">
        <v>254</v>
      </c>
      <c r="F4" s="33">
        <v>2189</v>
      </c>
      <c r="G4" s="19" t="s">
        <v>20</v>
      </c>
      <c r="H4" s="20">
        <v>34</v>
      </c>
      <c r="I4" s="35" t="s">
        <v>6</v>
      </c>
      <c r="J4" s="19" t="s">
        <v>486</v>
      </c>
      <c r="K4" s="19">
        <v>1682</v>
      </c>
      <c r="L4" s="464">
        <v>1200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43" customFormat="1">
      <c r="A5" s="2530">
        <f>SUM(L3:L4)</f>
        <v>1886.46</v>
      </c>
      <c r="B5" s="2531"/>
      <c r="C5" s="2531"/>
      <c r="D5" s="2531"/>
      <c r="E5" s="2531"/>
      <c r="F5" s="2531"/>
      <c r="G5" s="2531"/>
      <c r="H5" s="2531"/>
      <c r="I5" s="2531"/>
      <c r="J5" s="2531"/>
      <c r="K5" s="2531"/>
      <c r="L5" s="2532"/>
      <c r="M5" s="247"/>
      <c r="N5" s="247"/>
      <c r="O5" s="247"/>
      <c r="P5" s="247"/>
      <c r="Q5" s="247"/>
      <c r="R5" s="247"/>
      <c r="T5" s="247"/>
      <c r="U5" s="247"/>
      <c r="V5" s="247"/>
      <c r="W5" s="247"/>
      <c r="X5" s="247"/>
      <c r="Y5" s="247"/>
    </row>
    <row r="6" spans="1:25" s="43" customFormat="1">
      <c r="A6" s="2449" t="s">
        <v>121</v>
      </c>
      <c r="B6" s="2450"/>
      <c r="C6" s="2450"/>
      <c r="D6" s="2450"/>
      <c r="E6" s="2450"/>
      <c r="F6" s="2450"/>
      <c r="G6" s="2450"/>
      <c r="H6" s="2450"/>
      <c r="I6" s="2450"/>
      <c r="J6" s="2450"/>
      <c r="K6" s="2450"/>
      <c r="L6" s="2451"/>
      <c r="M6" s="247"/>
      <c r="N6" s="247"/>
      <c r="O6" s="247"/>
      <c r="P6" s="247"/>
      <c r="Q6" s="247"/>
      <c r="R6" s="247"/>
      <c r="T6" s="247"/>
      <c r="U6" s="247"/>
      <c r="V6" s="247"/>
      <c r="W6" s="247"/>
      <c r="X6" s="247"/>
      <c r="Y6" s="247"/>
    </row>
    <row r="7" spans="1:25" s="41" customFormat="1">
      <c r="A7" s="341" t="s">
        <v>188</v>
      </c>
      <c r="B7" s="34" t="s">
        <v>1712</v>
      </c>
      <c r="C7" s="34" t="s">
        <v>1723</v>
      </c>
      <c r="D7" s="34" t="s">
        <v>1713</v>
      </c>
      <c r="E7" s="34" t="s">
        <v>2</v>
      </c>
      <c r="F7" s="34" t="s">
        <v>1714</v>
      </c>
      <c r="G7" s="34" t="s">
        <v>189</v>
      </c>
      <c r="H7" s="34" t="s">
        <v>1715</v>
      </c>
      <c r="I7" s="19" t="s">
        <v>6</v>
      </c>
      <c r="J7" s="34" t="s">
        <v>834</v>
      </c>
      <c r="K7" s="34"/>
      <c r="L7" s="34"/>
      <c r="M7" s="249"/>
      <c r="N7" s="249"/>
      <c r="O7" s="249"/>
      <c r="P7" s="249"/>
      <c r="Q7" s="249"/>
      <c r="R7" s="249"/>
      <c r="T7" s="249"/>
      <c r="U7" s="249"/>
      <c r="V7" s="249"/>
      <c r="W7" s="249"/>
      <c r="X7" s="249"/>
      <c r="Y7" s="249"/>
    </row>
    <row r="8" spans="1:25" s="41" customFormat="1">
      <c r="A8" s="34"/>
      <c r="B8" s="32"/>
      <c r="C8" s="32"/>
      <c r="D8" s="33"/>
      <c r="E8" s="34" t="s">
        <v>2</v>
      </c>
      <c r="F8" s="33">
        <v>2891</v>
      </c>
      <c r="G8" s="19" t="s">
        <v>100</v>
      </c>
      <c r="H8" s="20">
        <v>1</v>
      </c>
      <c r="I8" s="19" t="s">
        <v>6</v>
      </c>
      <c r="J8" s="19" t="s">
        <v>834</v>
      </c>
      <c r="K8" s="21"/>
      <c r="L8" s="451">
        <v>468</v>
      </c>
      <c r="M8" s="249"/>
      <c r="N8" s="249"/>
      <c r="O8" s="249"/>
      <c r="P8" s="249"/>
      <c r="Q8" s="249"/>
      <c r="R8" s="249"/>
      <c r="T8" s="249"/>
      <c r="U8" s="249"/>
      <c r="V8" s="249"/>
      <c r="W8" s="249"/>
      <c r="X8" s="249"/>
      <c r="Y8" s="249"/>
    </row>
    <row r="9" spans="1:25" s="41" customFormat="1">
      <c r="A9" s="2530">
        <f>SUM(L8:L8)</f>
        <v>468</v>
      </c>
      <c r="B9" s="2531"/>
      <c r="C9" s="2531"/>
      <c r="D9" s="2531"/>
      <c r="E9" s="2531"/>
      <c r="F9" s="2531"/>
      <c r="G9" s="2531"/>
      <c r="H9" s="2531"/>
      <c r="I9" s="2531"/>
      <c r="J9" s="2531"/>
      <c r="K9" s="2531"/>
      <c r="L9" s="2532"/>
      <c r="M9" s="249"/>
      <c r="N9" s="249"/>
      <c r="O9" s="249"/>
      <c r="P9" s="249"/>
      <c r="Q9" s="249"/>
      <c r="R9" s="249"/>
      <c r="T9" s="249"/>
      <c r="U9" s="249"/>
      <c r="V9" s="249"/>
      <c r="W9" s="249"/>
      <c r="X9" s="249"/>
      <c r="Y9" s="249"/>
    </row>
    <row r="10" spans="1:25" s="41" customFormat="1" ht="18.75">
      <c r="A10" s="2460" t="s">
        <v>749</v>
      </c>
      <c r="B10" s="2450"/>
      <c r="C10" s="2450"/>
      <c r="D10" s="2450"/>
      <c r="E10" s="2450"/>
      <c r="F10" s="2450"/>
      <c r="G10" s="2450"/>
      <c r="H10" s="2450"/>
      <c r="I10" s="2450"/>
      <c r="J10" s="2450"/>
      <c r="K10" s="2450"/>
      <c r="L10" s="2451"/>
      <c r="M10" s="249"/>
      <c r="N10" s="249"/>
      <c r="O10" s="249"/>
      <c r="P10" s="249"/>
      <c r="Q10" s="249"/>
      <c r="R10" s="249"/>
      <c r="T10" s="249"/>
      <c r="U10" s="249"/>
      <c r="V10" s="249"/>
      <c r="W10" s="249"/>
      <c r="X10" s="249"/>
      <c r="Y10" s="249"/>
    </row>
    <row r="11" spans="1:25" s="41" customFormat="1">
      <c r="A11" s="341" t="s">
        <v>400</v>
      </c>
      <c r="B11" s="32">
        <v>44439</v>
      </c>
      <c r="C11" s="32">
        <v>44466</v>
      </c>
      <c r="D11" s="33">
        <v>8106</v>
      </c>
      <c r="E11" s="34" t="s">
        <v>428</v>
      </c>
      <c r="F11" s="33">
        <v>2950</v>
      </c>
      <c r="G11" s="19" t="s">
        <v>399</v>
      </c>
      <c r="H11" s="20" t="s">
        <v>905</v>
      </c>
      <c r="I11" s="35" t="s">
        <v>6</v>
      </c>
      <c r="J11" s="19" t="s">
        <v>749</v>
      </c>
      <c r="K11" s="21" t="s">
        <v>1688</v>
      </c>
      <c r="L11" s="464">
        <v>269.5</v>
      </c>
      <c r="M11" s="249"/>
      <c r="N11" s="249"/>
      <c r="O11" s="249"/>
      <c r="P11" s="249"/>
      <c r="Q11" s="249"/>
      <c r="R11" s="249"/>
      <c r="T11" s="249"/>
      <c r="U11" s="249"/>
      <c r="V11" s="249"/>
      <c r="W11" s="249"/>
      <c r="X11" s="249"/>
      <c r="Y11" s="249"/>
    </row>
    <row r="12" spans="1:25" s="43" customFormat="1">
      <c r="A12" s="341" t="s">
        <v>422</v>
      </c>
      <c r="B12" s="32">
        <v>44449</v>
      </c>
      <c r="C12" s="32">
        <v>44452</v>
      </c>
      <c r="D12" s="33">
        <v>8131</v>
      </c>
      <c r="E12" s="34" t="s">
        <v>1654</v>
      </c>
      <c r="F12" s="33">
        <v>3768</v>
      </c>
      <c r="G12" s="19" t="s">
        <v>213</v>
      </c>
      <c r="H12" s="20">
        <v>5</v>
      </c>
      <c r="I12" s="35" t="s">
        <v>6</v>
      </c>
      <c r="J12" s="19" t="s">
        <v>749</v>
      </c>
      <c r="K12" s="21"/>
      <c r="L12" s="464"/>
      <c r="M12" s="247"/>
      <c r="N12" s="247"/>
      <c r="O12" s="247"/>
      <c r="P12" s="247"/>
      <c r="Q12" s="247"/>
      <c r="R12" s="247"/>
      <c r="T12" s="247"/>
      <c r="U12" s="247"/>
      <c r="V12" s="247"/>
      <c r="W12" s="247"/>
      <c r="X12" s="247"/>
      <c r="Y12" s="247"/>
    </row>
    <row r="13" spans="1:25" s="43" customFormat="1">
      <c r="A13" s="341"/>
      <c r="B13" s="32"/>
      <c r="C13" s="32"/>
      <c r="D13" s="33"/>
      <c r="E13" s="34" t="s">
        <v>1654</v>
      </c>
      <c r="F13" s="33">
        <v>3774</v>
      </c>
      <c r="G13" s="19" t="s">
        <v>52</v>
      </c>
      <c r="H13" s="20">
        <v>4</v>
      </c>
      <c r="I13" s="35" t="s">
        <v>6</v>
      </c>
      <c r="J13" s="19" t="s">
        <v>749</v>
      </c>
      <c r="K13" s="21"/>
      <c r="L13" s="464"/>
      <c r="M13" s="247"/>
      <c r="N13" s="247"/>
      <c r="O13" s="247"/>
      <c r="P13" s="247"/>
      <c r="Q13" s="247"/>
      <c r="R13" s="247"/>
      <c r="T13" s="247"/>
      <c r="U13" s="247"/>
      <c r="V13" s="247"/>
      <c r="W13" s="247"/>
      <c r="X13" s="247"/>
      <c r="Y13" s="247"/>
    </row>
    <row r="14" spans="1:25" s="43" customFormat="1">
      <c r="A14" s="341"/>
      <c r="B14" s="32"/>
      <c r="C14" s="32"/>
      <c r="D14" s="33"/>
      <c r="E14" s="34" t="s">
        <v>1655</v>
      </c>
      <c r="F14" s="33">
        <v>3775</v>
      </c>
      <c r="G14" s="19" t="s">
        <v>52</v>
      </c>
      <c r="H14" s="20">
        <v>6</v>
      </c>
      <c r="I14" s="35" t="s">
        <v>6</v>
      </c>
      <c r="J14" s="19" t="s">
        <v>749</v>
      </c>
      <c r="K14" s="21"/>
      <c r="L14" s="464"/>
      <c r="M14" s="247"/>
      <c r="N14" s="247"/>
      <c r="O14" s="247"/>
      <c r="P14" s="247"/>
      <c r="Q14" s="247"/>
      <c r="R14" s="247"/>
      <c r="T14" s="247"/>
      <c r="U14" s="247"/>
      <c r="V14" s="247"/>
      <c r="W14" s="247"/>
      <c r="X14" s="247"/>
      <c r="Y14" s="247"/>
    </row>
    <row r="15" spans="1:25" s="43" customFormat="1">
      <c r="A15" s="341"/>
      <c r="B15" s="32"/>
      <c r="C15" s="32"/>
      <c r="D15" s="33"/>
      <c r="E15" s="34" t="s">
        <v>131</v>
      </c>
      <c r="F15" s="33">
        <v>3771</v>
      </c>
      <c r="G15" s="19" t="s">
        <v>213</v>
      </c>
      <c r="H15" s="20">
        <v>5</v>
      </c>
      <c r="I15" s="35" t="s">
        <v>6</v>
      </c>
      <c r="J15" s="19" t="s">
        <v>749</v>
      </c>
      <c r="K15" s="21"/>
      <c r="L15" s="464">
        <v>720.7</v>
      </c>
      <c r="M15" s="247"/>
      <c r="N15" s="247"/>
      <c r="O15" s="247"/>
      <c r="P15" s="247"/>
      <c r="Q15" s="247"/>
      <c r="R15" s="247"/>
      <c r="T15" s="247"/>
      <c r="U15" s="247"/>
      <c r="V15" s="247"/>
      <c r="W15" s="247"/>
      <c r="X15" s="247"/>
      <c r="Y15" s="247"/>
    </row>
    <row r="16" spans="1:25" s="43" customFormat="1">
      <c r="A16" s="341" t="s">
        <v>313</v>
      </c>
      <c r="B16" s="32">
        <v>44441</v>
      </c>
      <c r="C16" s="32">
        <v>44441</v>
      </c>
      <c r="D16" s="33">
        <v>8234</v>
      </c>
      <c r="E16" s="34" t="s">
        <v>1522</v>
      </c>
      <c r="F16" s="33">
        <v>1019</v>
      </c>
      <c r="G16" s="19" t="s">
        <v>96</v>
      </c>
      <c r="H16" s="20">
        <v>12</v>
      </c>
      <c r="I16" s="35" t="s">
        <v>6</v>
      </c>
      <c r="J16" s="19" t="s">
        <v>749</v>
      </c>
      <c r="K16" s="21"/>
      <c r="L16" s="464">
        <v>256</v>
      </c>
      <c r="M16" s="247"/>
      <c r="N16" s="247"/>
      <c r="O16" s="247"/>
      <c r="P16" s="247"/>
      <c r="Q16" s="247"/>
      <c r="R16" s="247"/>
      <c r="T16" s="247"/>
      <c r="U16" s="247"/>
      <c r="V16" s="247"/>
      <c r="W16" s="247"/>
      <c r="X16" s="247"/>
      <c r="Y16" s="247"/>
    </row>
    <row r="17" spans="1:25" s="43" customFormat="1">
      <c r="A17" s="341" t="s">
        <v>109</v>
      </c>
      <c r="B17" s="32">
        <v>44453</v>
      </c>
      <c r="C17" s="32">
        <v>44467</v>
      </c>
      <c r="D17" s="33">
        <v>8235</v>
      </c>
      <c r="E17" s="34" t="s">
        <v>74</v>
      </c>
      <c r="F17" s="33">
        <v>3812</v>
      </c>
      <c r="G17" s="19" t="s">
        <v>405</v>
      </c>
      <c r="H17" s="20">
        <v>10</v>
      </c>
      <c r="I17" s="35" t="s">
        <v>6</v>
      </c>
      <c r="J17" s="19" t="s">
        <v>749</v>
      </c>
      <c r="K17" s="21" t="s">
        <v>1689</v>
      </c>
      <c r="L17" s="464"/>
      <c r="M17" s="247"/>
      <c r="N17" s="247"/>
      <c r="O17" s="247"/>
      <c r="P17" s="247"/>
      <c r="Q17" s="247"/>
      <c r="R17" s="247"/>
      <c r="T17" s="247"/>
      <c r="U17" s="247"/>
      <c r="V17" s="247"/>
      <c r="W17" s="247"/>
      <c r="X17" s="247"/>
      <c r="Y17" s="247"/>
    </row>
    <row r="18" spans="1:25" s="43" customFormat="1">
      <c r="A18" s="341"/>
      <c r="B18" s="32"/>
      <c r="C18" s="32">
        <v>44467</v>
      </c>
      <c r="D18" s="33"/>
      <c r="E18" s="34" t="s">
        <v>69</v>
      </c>
      <c r="F18" s="33">
        <v>3811</v>
      </c>
      <c r="G18" s="19" t="s">
        <v>405</v>
      </c>
      <c r="H18" s="20">
        <v>10</v>
      </c>
      <c r="I18" s="35" t="s">
        <v>6</v>
      </c>
      <c r="J18" s="19" t="s">
        <v>749</v>
      </c>
      <c r="K18" s="21" t="s">
        <v>1688</v>
      </c>
      <c r="L18" s="464"/>
      <c r="M18" s="247"/>
      <c r="N18" s="247"/>
      <c r="O18" s="247"/>
      <c r="P18" s="247"/>
      <c r="Q18" s="247"/>
      <c r="R18" s="247"/>
      <c r="T18" s="247"/>
      <c r="U18" s="247"/>
      <c r="V18" s="247"/>
      <c r="W18" s="247"/>
      <c r="X18" s="247"/>
      <c r="Y18" s="247"/>
    </row>
    <row r="19" spans="1:25" s="43" customFormat="1">
      <c r="A19" s="341"/>
      <c r="B19" s="32"/>
      <c r="C19" s="32">
        <v>44467</v>
      </c>
      <c r="D19" s="33"/>
      <c r="E19" s="34" t="s">
        <v>474</v>
      </c>
      <c r="F19" s="33">
        <v>3806</v>
      </c>
      <c r="G19" s="19" t="s">
        <v>405</v>
      </c>
      <c r="H19" s="20">
        <v>10</v>
      </c>
      <c r="I19" s="35" t="s">
        <v>6</v>
      </c>
      <c r="J19" s="19" t="s">
        <v>749</v>
      </c>
      <c r="K19" s="21" t="s">
        <v>1690</v>
      </c>
      <c r="L19" s="464"/>
      <c r="M19" s="247"/>
      <c r="N19" s="247"/>
      <c r="O19" s="247"/>
      <c r="P19" s="247"/>
      <c r="Q19" s="247"/>
      <c r="R19" s="247"/>
      <c r="T19" s="247"/>
      <c r="U19" s="247"/>
      <c r="V19" s="247"/>
      <c r="W19" s="247"/>
      <c r="X19" s="247"/>
      <c r="Y19" s="247"/>
    </row>
    <row r="20" spans="1:25" s="43" customFormat="1">
      <c r="A20" s="341"/>
      <c r="B20" s="32"/>
      <c r="C20" s="32">
        <v>44467</v>
      </c>
      <c r="D20" s="33"/>
      <c r="E20" s="34" t="s">
        <v>131</v>
      </c>
      <c r="F20" s="33">
        <v>3813</v>
      </c>
      <c r="G20" s="19" t="s">
        <v>405</v>
      </c>
      <c r="H20" s="20">
        <v>10</v>
      </c>
      <c r="I20" s="35" t="s">
        <v>6</v>
      </c>
      <c r="J20" s="19" t="s">
        <v>749</v>
      </c>
      <c r="K20" s="21" t="s">
        <v>1691</v>
      </c>
      <c r="L20" s="464"/>
      <c r="M20" s="247"/>
      <c r="N20" s="247"/>
      <c r="O20" s="247"/>
      <c r="P20" s="247"/>
      <c r="Q20" s="247"/>
      <c r="R20" s="247"/>
      <c r="T20" s="247"/>
      <c r="U20" s="247"/>
      <c r="V20" s="247"/>
      <c r="W20" s="247"/>
      <c r="X20" s="247"/>
      <c r="Y20" s="247"/>
    </row>
    <row r="21" spans="1:25" s="43" customFormat="1">
      <c r="A21" s="341"/>
      <c r="B21" s="32"/>
      <c r="C21" s="32">
        <v>44467</v>
      </c>
      <c r="D21" s="33"/>
      <c r="E21" s="34" t="s">
        <v>81</v>
      </c>
      <c r="F21" s="33">
        <v>3814</v>
      </c>
      <c r="G21" s="19" t="s">
        <v>405</v>
      </c>
      <c r="H21" s="20">
        <v>10</v>
      </c>
      <c r="I21" s="35" t="s">
        <v>6</v>
      </c>
      <c r="J21" s="19" t="s">
        <v>749</v>
      </c>
      <c r="K21" s="21" t="s">
        <v>1692</v>
      </c>
      <c r="L21" s="464"/>
      <c r="M21" s="247"/>
      <c r="N21" s="247"/>
      <c r="O21" s="247"/>
      <c r="P21" s="247"/>
      <c r="Q21" s="247"/>
      <c r="R21" s="247"/>
      <c r="T21" s="247"/>
      <c r="U21" s="247"/>
      <c r="V21" s="247"/>
      <c r="W21" s="247"/>
      <c r="X21" s="247"/>
      <c r="Y21" s="247"/>
    </row>
    <row r="22" spans="1:25" s="43" customFormat="1">
      <c r="A22" s="341"/>
      <c r="B22" s="32"/>
      <c r="C22" s="32">
        <v>44467</v>
      </c>
      <c r="D22" s="33"/>
      <c r="E22" s="34" t="s">
        <v>453</v>
      </c>
      <c r="F22" s="33">
        <v>3840</v>
      </c>
      <c r="G22" s="19" t="s">
        <v>1687</v>
      </c>
      <c r="H22" s="20">
        <v>10</v>
      </c>
      <c r="I22" s="35" t="s">
        <v>6</v>
      </c>
      <c r="J22" s="19" t="s">
        <v>749</v>
      </c>
      <c r="K22" s="21" t="s">
        <v>1693</v>
      </c>
      <c r="L22" s="464"/>
      <c r="M22" s="247"/>
      <c r="N22" s="247"/>
      <c r="O22" s="247"/>
      <c r="P22" s="247"/>
      <c r="Q22" s="247"/>
      <c r="R22" s="247"/>
      <c r="T22" s="247"/>
      <c r="U22" s="247"/>
      <c r="V22" s="247"/>
      <c r="W22" s="247"/>
      <c r="X22" s="247"/>
      <c r="Y22" s="247"/>
    </row>
    <row r="23" spans="1:25" s="43" customFormat="1">
      <c r="A23" s="341"/>
      <c r="B23" s="32"/>
      <c r="C23" s="32">
        <v>44468</v>
      </c>
      <c r="D23" s="33"/>
      <c r="E23" s="34" t="s">
        <v>74</v>
      </c>
      <c r="F23" s="33">
        <v>3812</v>
      </c>
      <c r="G23" s="19" t="s">
        <v>405</v>
      </c>
      <c r="H23" s="20">
        <v>10</v>
      </c>
      <c r="I23" s="35" t="s">
        <v>6</v>
      </c>
      <c r="J23" s="19" t="s">
        <v>749</v>
      </c>
      <c r="K23" s="21" t="s">
        <v>1689</v>
      </c>
      <c r="L23" s="464"/>
      <c r="M23" s="247"/>
      <c r="N23" s="247"/>
      <c r="O23" s="247"/>
      <c r="P23" s="247"/>
      <c r="Q23" s="247"/>
      <c r="R23" s="247"/>
      <c r="T23" s="247"/>
      <c r="U23" s="247"/>
      <c r="V23" s="247"/>
      <c r="W23" s="247"/>
      <c r="X23" s="247"/>
      <c r="Y23" s="247"/>
    </row>
    <row r="24" spans="1:25" s="43" customFormat="1">
      <c r="A24" s="341"/>
      <c r="B24" s="32"/>
      <c r="C24" s="32">
        <v>44468</v>
      </c>
      <c r="D24" s="33"/>
      <c r="E24" s="34" t="s">
        <v>69</v>
      </c>
      <c r="F24" s="33">
        <v>3811</v>
      </c>
      <c r="G24" s="19" t="s">
        <v>405</v>
      </c>
      <c r="H24" s="20">
        <v>10</v>
      </c>
      <c r="I24" s="35" t="s">
        <v>6</v>
      </c>
      <c r="J24" s="19" t="s">
        <v>749</v>
      </c>
      <c r="K24" s="21" t="s">
        <v>1688</v>
      </c>
      <c r="L24" s="464"/>
      <c r="M24" s="247"/>
      <c r="N24" s="247"/>
      <c r="O24" s="247"/>
      <c r="P24" s="247"/>
      <c r="Q24" s="247"/>
      <c r="R24" s="247"/>
      <c r="T24" s="247"/>
      <c r="U24" s="247"/>
      <c r="V24" s="247"/>
      <c r="W24" s="247"/>
      <c r="X24" s="247"/>
      <c r="Y24" s="247"/>
    </row>
    <row r="25" spans="1:25" s="43" customFormat="1">
      <c r="A25" s="341"/>
      <c r="B25" s="32"/>
      <c r="C25" s="32">
        <v>44468</v>
      </c>
      <c r="D25" s="33"/>
      <c r="E25" s="34" t="s">
        <v>474</v>
      </c>
      <c r="F25" s="33">
        <v>3806</v>
      </c>
      <c r="G25" s="19" t="s">
        <v>405</v>
      </c>
      <c r="H25" s="20">
        <v>10</v>
      </c>
      <c r="I25" s="35" t="s">
        <v>6</v>
      </c>
      <c r="J25" s="19" t="s">
        <v>749</v>
      </c>
      <c r="K25" s="21" t="s">
        <v>1690</v>
      </c>
      <c r="L25" s="464"/>
      <c r="M25" s="247"/>
      <c r="N25" s="247"/>
      <c r="O25" s="247"/>
      <c r="P25" s="247"/>
      <c r="Q25" s="247"/>
      <c r="R25" s="247"/>
      <c r="T25" s="247"/>
      <c r="U25" s="247"/>
      <c r="V25" s="247"/>
      <c r="W25" s="247"/>
      <c r="X25" s="247"/>
      <c r="Y25" s="247"/>
    </row>
    <row r="26" spans="1:25" s="43" customFormat="1">
      <c r="A26" s="341"/>
      <c r="B26" s="32"/>
      <c r="C26" s="32">
        <v>44468</v>
      </c>
      <c r="D26" s="33"/>
      <c r="E26" s="34" t="s">
        <v>131</v>
      </c>
      <c r="F26" s="33">
        <v>3813</v>
      </c>
      <c r="G26" s="19" t="s">
        <v>405</v>
      </c>
      <c r="H26" s="20">
        <v>10</v>
      </c>
      <c r="I26" s="35" t="s">
        <v>6</v>
      </c>
      <c r="J26" s="19" t="s">
        <v>749</v>
      </c>
      <c r="K26" s="21" t="s">
        <v>1691</v>
      </c>
      <c r="L26" s="464"/>
      <c r="M26" s="247"/>
      <c r="N26" s="247"/>
      <c r="O26" s="247"/>
      <c r="P26" s="247"/>
      <c r="Q26" s="247"/>
      <c r="R26" s="247"/>
      <c r="T26" s="247"/>
      <c r="U26" s="247"/>
      <c r="V26" s="247"/>
      <c r="W26" s="247"/>
      <c r="X26" s="247"/>
      <c r="Y26" s="247"/>
    </row>
    <row r="27" spans="1:25" s="43" customFormat="1">
      <c r="A27" s="341"/>
      <c r="B27" s="32"/>
      <c r="C27" s="32">
        <v>44468</v>
      </c>
      <c r="D27" s="33"/>
      <c r="E27" s="34" t="s">
        <v>81</v>
      </c>
      <c r="F27" s="33">
        <v>3814</v>
      </c>
      <c r="G27" s="19" t="s">
        <v>405</v>
      </c>
      <c r="H27" s="20">
        <v>10</v>
      </c>
      <c r="I27" s="35" t="s">
        <v>6</v>
      </c>
      <c r="J27" s="19" t="s">
        <v>749</v>
      </c>
      <c r="K27" s="21" t="s">
        <v>1692</v>
      </c>
      <c r="L27" s="464"/>
      <c r="M27" s="247"/>
      <c r="N27" s="247"/>
      <c r="O27" s="247"/>
      <c r="P27" s="247"/>
      <c r="Q27" s="247"/>
      <c r="R27" s="247"/>
      <c r="T27" s="247"/>
      <c r="U27" s="247"/>
      <c r="V27" s="247"/>
      <c r="W27" s="247"/>
      <c r="X27" s="247"/>
      <c r="Y27" s="247"/>
    </row>
    <row r="28" spans="1:25" s="43" customFormat="1">
      <c r="A28" s="341"/>
      <c r="B28" s="32"/>
      <c r="C28" s="32">
        <v>44468</v>
      </c>
      <c r="D28" s="33"/>
      <c r="E28" s="34" t="s">
        <v>453</v>
      </c>
      <c r="F28" s="33">
        <v>3840</v>
      </c>
      <c r="G28" s="19" t="s">
        <v>1687</v>
      </c>
      <c r="H28" s="20">
        <v>10</v>
      </c>
      <c r="I28" s="35" t="s">
        <v>6</v>
      </c>
      <c r="J28" s="19" t="s">
        <v>749</v>
      </c>
      <c r="K28" s="21" t="s">
        <v>1693</v>
      </c>
      <c r="L28" s="464">
        <v>2340</v>
      </c>
      <c r="M28" s="247"/>
      <c r="N28" s="247"/>
      <c r="O28" s="247"/>
      <c r="P28" s="247"/>
      <c r="Q28" s="247"/>
      <c r="R28" s="247"/>
      <c r="T28" s="247"/>
      <c r="U28" s="247"/>
      <c r="V28" s="247"/>
      <c r="W28" s="247"/>
      <c r="X28" s="247"/>
      <c r="Y28" s="247"/>
    </row>
    <row r="29" spans="1:25" s="43" customFormat="1">
      <c r="A29" s="341" t="s">
        <v>1648</v>
      </c>
      <c r="B29" s="32">
        <v>44448</v>
      </c>
      <c r="C29" s="32">
        <v>44441</v>
      </c>
      <c r="D29" s="33">
        <v>8201</v>
      </c>
      <c r="E29" s="34" t="s">
        <v>2</v>
      </c>
      <c r="F29" s="33">
        <v>3805</v>
      </c>
      <c r="G29" s="19" t="s">
        <v>1639</v>
      </c>
      <c r="H29" s="20" t="s">
        <v>1039</v>
      </c>
      <c r="I29" s="35" t="s">
        <v>6</v>
      </c>
      <c r="J29" s="19" t="s">
        <v>749</v>
      </c>
      <c r="K29" s="21"/>
      <c r="L29" s="464">
        <v>0</v>
      </c>
      <c r="M29" s="247"/>
      <c r="N29" s="247"/>
      <c r="O29" s="247"/>
      <c r="P29" s="247"/>
      <c r="Q29" s="247"/>
      <c r="R29" s="247"/>
      <c r="T29" s="247"/>
      <c r="U29" s="247"/>
      <c r="V29" s="247"/>
      <c r="W29" s="247"/>
      <c r="X29" s="247"/>
      <c r="Y29" s="247"/>
    </row>
    <row r="30" spans="1:25" s="43" customFormat="1">
      <c r="A30" s="341" t="s">
        <v>313</v>
      </c>
      <c r="B30" s="32">
        <v>44447</v>
      </c>
      <c r="C30" s="32">
        <v>44448</v>
      </c>
      <c r="D30" s="33">
        <v>8234</v>
      </c>
      <c r="E30" s="34" t="s">
        <v>2</v>
      </c>
      <c r="F30" s="33">
        <v>1140</v>
      </c>
      <c r="G30" s="19" t="s">
        <v>1661</v>
      </c>
      <c r="H30" s="20">
        <v>12</v>
      </c>
      <c r="I30" s="35" t="s">
        <v>6</v>
      </c>
      <c r="J30" s="19" t="s">
        <v>749</v>
      </c>
      <c r="K30" s="21"/>
      <c r="L30" s="464">
        <v>112.5</v>
      </c>
      <c r="M30" s="247"/>
      <c r="N30" s="247"/>
      <c r="O30" s="247"/>
      <c r="P30" s="247"/>
      <c r="Q30" s="247"/>
      <c r="R30" s="247"/>
      <c r="T30" s="247"/>
      <c r="U30" s="247"/>
      <c r="V30" s="247"/>
      <c r="W30" s="247"/>
      <c r="X30" s="247"/>
      <c r="Y30" s="247"/>
    </row>
    <row r="31" spans="1:25" s="43" customFormat="1">
      <c r="A31" s="341" t="s">
        <v>1275</v>
      </c>
      <c r="B31" s="32"/>
      <c r="C31" s="32">
        <v>44460</v>
      </c>
      <c r="D31" s="33"/>
      <c r="E31" s="34" t="s">
        <v>44</v>
      </c>
      <c r="F31" s="33"/>
      <c r="G31" s="19" t="s">
        <v>459</v>
      </c>
      <c r="H31" s="20"/>
      <c r="I31" s="35"/>
      <c r="J31" s="19" t="s">
        <v>749</v>
      </c>
      <c r="K31" s="21"/>
      <c r="L31" s="464">
        <v>0</v>
      </c>
      <c r="M31" s="247"/>
      <c r="N31" s="247"/>
      <c r="O31" s="247"/>
      <c r="P31" s="247"/>
      <c r="Q31" s="247"/>
      <c r="R31" s="247"/>
      <c r="T31" s="247"/>
      <c r="U31" s="247"/>
      <c r="V31" s="247"/>
      <c r="W31" s="247"/>
      <c r="X31" s="247"/>
      <c r="Y31" s="247"/>
    </row>
    <row r="32" spans="1:25" s="43" customFormat="1">
      <c r="A32" s="785" t="s">
        <v>1670</v>
      </c>
      <c r="B32" s="786">
        <v>44463</v>
      </c>
      <c r="C32" s="786"/>
      <c r="D32" s="787">
        <v>8322</v>
      </c>
      <c r="E32" s="788" t="s">
        <v>44</v>
      </c>
      <c r="F32" s="787">
        <v>1260</v>
      </c>
      <c r="G32" s="61" t="s">
        <v>1461</v>
      </c>
      <c r="H32" s="62" t="s">
        <v>995</v>
      </c>
      <c r="I32" s="59"/>
      <c r="J32" s="61" t="s">
        <v>749</v>
      </c>
      <c r="K32" s="789"/>
      <c r="L32" s="790">
        <v>895.5</v>
      </c>
      <c r="M32" s="570"/>
      <c r="N32" s="570"/>
      <c r="O32" s="570"/>
      <c r="P32" s="570"/>
      <c r="Q32" s="570"/>
      <c r="R32" s="570"/>
      <c r="S32" s="954"/>
      <c r="T32" s="570" t="s">
        <v>1678</v>
      </c>
      <c r="U32" s="247"/>
      <c r="V32" s="247" t="s">
        <v>1682</v>
      </c>
      <c r="W32" s="247"/>
      <c r="X32" s="247"/>
      <c r="Y32" s="247"/>
    </row>
    <row r="33" spans="1:25" s="43" customFormat="1">
      <c r="A33" s="341" t="s">
        <v>1673</v>
      </c>
      <c r="B33" s="32">
        <v>44466</v>
      </c>
      <c r="C33" s="32">
        <v>44460</v>
      </c>
      <c r="D33" s="33">
        <v>8332</v>
      </c>
      <c r="E33" s="34" t="s">
        <v>2</v>
      </c>
      <c r="F33" s="33">
        <v>1104</v>
      </c>
      <c r="G33" s="19" t="s">
        <v>49</v>
      </c>
      <c r="H33" s="20">
        <v>32</v>
      </c>
      <c r="I33" s="35" t="s">
        <v>6</v>
      </c>
      <c r="J33" s="19" t="s">
        <v>749</v>
      </c>
      <c r="K33" s="21"/>
      <c r="L33" s="464">
        <v>352</v>
      </c>
      <c r="M33" s="247"/>
      <c r="N33" s="247"/>
      <c r="O33" s="247"/>
      <c r="P33" s="247"/>
      <c r="Q33" s="247"/>
      <c r="R33" s="247"/>
      <c r="T33" s="247"/>
      <c r="U33" s="247"/>
      <c r="V33" s="247"/>
      <c r="W33" s="247"/>
      <c r="X33" s="247"/>
      <c r="Y33" s="247"/>
    </row>
    <row r="34" spans="1:25" s="43" customFormat="1">
      <c r="A34" s="341" t="s">
        <v>249</v>
      </c>
      <c r="B34" s="32">
        <v>44466</v>
      </c>
      <c r="C34" s="32">
        <v>44460</v>
      </c>
      <c r="D34" s="33">
        <v>8345</v>
      </c>
      <c r="E34" s="34" t="s">
        <v>44</v>
      </c>
      <c r="F34" s="33">
        <v>3184</v>
      </c>
      <c r="G34" s="19" t="s">
        <v>1675</v>
      </c>
      <c r="H34" s="20">
        <v>20</v>
      </c>
      <c r="I34" s="35" t="s">
        <v>6</v>
      </c>
      <c r="J34" s="19" t="s">
        <v>749</v>
      </c>
      <c r="K34" s="21"/>
      <c r="L34" s="464">
        <v>240</v>
      </c>
      <c r="M34" s="247"/>
      <c r="N34" s="247"/>
      <c r="O34" s="247"/>
      <c r="P34" s="247"/>
      <c r="Q34" s="247"/>
      <c r="R34" s="247"/>
      <c r="T34" s="247"/>
      <c r="U34" s="247"/>
      <c r="V34" s="247"/>
      <c r="W34" s="247"/>
      <c r="X34" s="247"/>
      <c r="Y34" s="247"/>
    </row>
    <row r="35" spans="1:25" s="43" customFormat="1">
      <c r="A35" s="341" t="s">
        <v>1677</v>
      </c>
      <c r="B35" s="32">
        <v>44467</v>
      </c>
      <c r="C35" s="32">
        <v>44460</v>
      </c>
      <c r="D35" s="33">
        <v>8356</v>
      </c>
      <c r="E35" s="34" t="s">
        <v>44</v>
      </c>
      <c r="F35" s="33">
        <v>1112</v>
      </c>
      <c r="G35" s="19" t="s">
        <v>27</v>
      </c>
      <c r="H35" s="20">
        <v>8</v>
      </c>
      <c r="I35" s="35" t="s">
        <v>6</v>
      </c>
      <c r="J35" s="19" t="s">
        <v>749</v>
      </c>
      <c r="K35" s="21"/>
      <c r="L35" s="464">
        <v>147.19999999999999</v>
      </c>
      <c r="M35" s="247"/>
      <c r="N35" s="247"/>
      <c r="O35" s="247"/>
      <c r="P35" s="247"/>
      <c r="Q35" s="247"/>
      <c r="R35" s="247"/>
      <c r="T35" s="247"/>
      <c r="U35" s="247"/>
      <c r="V35" s="247"/>
      <c r="W35" s="247"/>
      <c r="X35" s="247"/>
      <c r="Y35" s="247"/>
    </row>
    <row r="36" spans="1:25" s="43" customFormat="1">
      <c r="A36" s="785" t="s">
        <v>1679</v>
      </c>
      <c r="B36" s="786">
        <v>44467</v>
      </c>
      <c r="C36" s="786"/>
      <c r="D36" s="787">
        <v>8363</v>
      </c>
      <c r="E36" s="788" t="s">
        <v>44</v>
      </c>
      <c r="F36" s="787">
        <v>3839</v>
      </c>
      <c r="G36" s="61" t="s">
        <v>459</v>
      </c>
      <c r="H36" s="62">
        <v>25</v>
      </c>
      <c r="I36" s="59"/>
      <c r="J36" s="61" t="s">
        <v>749</v>
      </c>
      <c r="K36" s="789"/>
      <c r="L36" s="790">
        <v>193.25</v>
      </c>
      <c r="M36" s="247"/>
      <c r="N36" s="247"/>
      <c r="O36" s="247"/>
      <c r="P36" s="247"/>
      <c r="Q36" s="247"/>
      <c r="R36" s="247"/>
      <c r="T36" s="247" t="s">
        <v>1701</v>
      </c>
      <c r="U36" s="247"/>
      <c r="V36" s="247"/>
      <c r="W36" s="247"/>
      <c r="X36" s="247"/>
      <c r="Y36" s="247"/>
    </row>
    <row r="37" spans="1:25" s="43" customFormat="1">
      <c r="A37" s="341" t="s">
        <v>1466</v>
      </c>
      <c r="B37" s="32">
        <v>44468</v>
      </c>
      <c r="C37" s="32">
        <v>44462</v>
      </c>
      <c r="D37" s="33">
        <v>8374</v>
      </c>
      <c r="E37" s="34" t="s">
        <v>254</v>
      </c>
      <c r="F37" s="33">
        <v>3665</v>
      </c>
      <c r="G37" s="19" t="s">
        <v>729</v>
      </c>
      <c r="H37" s="20">
        <v>1</v>
      </c>
      <c r="I37" s="35" t="s">
        <v>6</v>
      </c>
      <c r="J37" s="19" t="s">
        <v>749</v>
      </c>
      <c r="K37" s="21"/>
      <c r="L37" s="464">
        <v>249</v>
      </c>
      <c r="M37" s="247"/>
      <c r="N37" s="247"/>
      <c r="O37" s="247"/>
      <c r="P37" s="247"/>
      <c r="Q37" s="247"/>
      <c r="R37" s="247"/>
      <c r="T37" s="247"/>
      <c r="U37" s="247"/>
      <c r="V37" s="247"/>
      <c r="W37" s="247"/>
      <c r="X37" s="247"/>
      <c r="Y37" s="247"/>
    </row>
    <row r="38" spans="1:25" s="43" customFormat="1">
      <c r="A38" s="341" t="s">
        <v>1077</v>
      </c>
      <c r="B38" s="32">
        <v>44468</v>
      </c>
      <c r="C38" s="32">
        <v>44462</v>
      </c>
      <c r="D38" s="33">
        <v>8383</v>
      </c>
      <c r="E38" s="34" t="s">
        <v>428</v>
      </c>
      <c r="F38" s="33">
        <v>1431</v>
      </c>
      <c r="G38" s="19" t="s">
        <v>244</v>
      </c>
      <c r="H38" s="20" t="s">
        <v>1545</v>
      </c>
      <c r="I38" s="35" t="s">
        <v>6</v>
      </c>
      <c r="J38" s="19" t="s">
        <v>749</v>
      </c>
      <c r="K38" s="21"/>
      <c r="L38" s="464">
        <v>59.5</v>
      </c>
      <c r="M38" s="247"/>
      <c r="N38" s="247"/>
      <c r="O38" s="247"/>
      <c r="P38" s="247"/>
      <c r="Q38" s="247"/>
      <c r="R38" s="247"/>
      <c r="T38" s="247"/>
      <c r="U38" s="247"/>
      <c r="V38" s="247"/>
      <c r="W38" s="247"/>
      <c r="X38" s="247"/>
      <c r="Y38" s="247"/>
    </row>
    <row r="39" spans="1:25" s="43" customFormat="1">
      <c r="A39" s="341" t="s">
        <v>1077</v>
      </c>
      <c r="B39" s="32">
        <v>44468</v>
      </c>
      <c r="C39" s="32">
        <v>44461</v>
      </c>
      <c r="D39" s="33">
        <v>8384</v>
      </c>
      <c r="E39" s="34" t="s">
        <v>44</v>
      </c>
      <c r="F39" s="33">
        <v>2328</v>
      </c>
      <c r="G39" s="19" t="s">
        <v>244</v>
      </c>
      <c r="H39" s="20">
        <v>10</v>
      </c>
      <c r="I39" s="35" t="s">
        <v>6</v>
      </c>
      <c r="J39" s="19" t="s">
        <v>749</v>
      </c>
      <c r="K39" s="21"/>
      <c r="L39" s="464">
        <v>385</v>
      </c>
      <c r="M39" s="247"/>
      <c r="N39" s="247"/>
      <c r="O39" s="247"/>
      <c r="P39" s="247"/>
      <c r="Q39" s="247"/>
      <c r="R39" s="247"/>
      <c r="T39" s="247"/>
      <c r="U39" s="247"/>
      <c r="V39" s="247"/>
      <c r="W39" s="247"/>
      <c r="X39" s="247"/>
      <c r="Y39" s="247"/>
    </row>
    <row r="40" spans="1:25" s="43" customFormat="1">
      <c r="A40" s="341" t="s">
        <v>606</v>
      </c>
      <c r="B40" s="32">
        <v>44469</v>
      </c>
      <c r="C40" s="32">
        <v>44467</v>
      </c>
      <c r="D40" s="33">
        <v>8392</v>
      </c>
      <c r="E40" s="34" t="s">
        <v>2</v>
      </c>
      <c r="F40" s="33">
        <v>1195</v>
      </c>
      <c r="G40" s="19" t="s">
        <v>27</v>
      </c>
      <c r="H40" s="20">
        <v>3</v>
      </c>
      <c r="I40" s="35" t="s">
        <v>6</v>
      </c>
      <c r="J40" s="19" t="s">
        <v>749</v>
      </c>
      <c r="K40" s="21"/>
      <c r="L40" s="464">
        <v>126</v>
      </c>
      <c r="M40" s="247"/>
      <c r="N40" s="247"/>
      <c r="O40" s="247"/>
      <c r="P40" s="247"/>
      <c r="Q40" s="247"/>
      <c r="R40" s="247"/>
      <c r="T40" s="247"/>
      <c r="U40" s="247"/>
      <c r="V40" s="247"/>
      <c r="W40" s="247"/>
      <c r="X40" s="247"/>
      <c r="Y40" s="247"/>
    </row>
    <row r="41" spans="1:25" s="43" customFormat="1">
      <c r="A41" s="341" t="s">
        <v>109</v>
      </c>
      <c r="B41" s="32">
        <v>44462</v>
      </c>
      <c r="C41" s="32">
        <v>44462</v>
      </c>
      <c r="D41" s="33">
        <v>8404</v>
      </c>
      <c r="E41" s="34" t="s">
        <v>2</v>
      </c>
      <c r="F41" s="33">
        <v>2791</v>
      </c>
      <c r="G41" s="19" t="s">
        <v>66</v>
      </c>
      <c r="H41" s="20" t="s">
        <v>849</v>
      </c>
      <c r="I41" s="35" t="s">
        <v>6</v>
      </c>
      <c r="J41" s="19" t="s">
        <v>749</v>
      </c>
      <c r="K41" s="21"/>
      <c r="L41" s="464">
        <v>191.25</v>
      </c>
      <c r="M41" s="247"/>
      <c r="N41" s="247"/>
      <c r="O41" s="247"/>
      <c r="P41" s="247"/>
      <c r="Q41" s="247"/>
      <c r="R41" s="247"/>
      <c r="T41" s="247"/>
      <c r="U41" s="247"/>
      <c r="V41" s="247"/>
      <c r="W41" s="247"/>
      <c r="X41" s="247"/>
      <c r="Y41" s="247"/>
    </row>
    <row r="42" spans="1:25" s="43" customFormat="1">
      <c r="A42" s="341" t="s">
        <v>201</v>
      </c>
      <c r="B42" s="32">
        <v>44470</v>
      </c>
      <c r="C42" s="32">
        <v>44463</v>
      </c>
      <c r="D42" s="33">
        <v>8410</v>
      </c>
      <c r="E42" s="34" t="s">
        <v>44</v>
      </c>
      <c r="F42" s="33">
        <v>1316</v>
      </c>
      <c r="G42" s="19" t="s">
        <v>50</v>
      </c>
      <c r="H42" s="20">
        <v>50</v>
      </c>
      <c r="I42" s="35" t="s">
        <v>6</v>
      </c>
      <c r="J42" s="19" t="s">
        <v>749</v>
      </c>
      <c r="K42" s="21"/>
      <c r="L42" s="464">
        <v>475</v>
      </c>
      <c r="M42" s="247"/>
      <c r="N42" s="247"/>
      <c r="O42" s="247"/>
      <c r="P42" s="247"/>
      <c r="Q42" s="247"/>
      <c r="R42" s="247"/>
      <c r="T42" s="247"/>
      <c r="U42" s="247"/>
      <c r="V42" s="247"/>
      <c r="W42" s="247"/>
      <c r="X42" s="247"/>
      <c r="Y42" s="247"/>
    </row>
    <row r="43" spans="1:25" s="43" customFormat="1">
      <c r="A43" s="341" t="s">
        <v>267</v>
      </c>
      <c r="B43" s="32">
        <v>44473</v>
      </c>
      <c r="C43" s="32">
        <v>44467</v>
      </c>
      <c r="D43" s="33">
        <v>8416</v>
      </c>
      <c r="E43" s="34" t="s">
        <v>2</v>
      </c>
      <c r="F43" s="33">
        <v>2410</v>
      </c>
      <c r="G43" s="19" t="s">
        <v>42</v>
      </c>
      <c r="H43" s="20">
        <v>10</v>
      </c>
      <c r="I43" s="35" t="s">
        <v>6</v>
      </c>
      <c r="J43" s="19" t="s">
        <v>749</v>
      </c>
      <c r="K43" s="21"/>
      <c r="L43" s="464">
        <v>77</v>
      </c>
      <c r="M43" s="247"/>
      <c r="N43" s="247"/>
      <c r="O43" s="247"/>
      <c r="P43" s="247"/>
      <c r="Q43" s="247"/>
      <c r="R43" s="247"/>
      <c r="T43" s="247"/>
      <c r="U43" s="247"/>
      <c r="V43" s="247"/>
      <c r="W43" s="247"/>
      <c r="X43" s="247"/>
      <c r="Y43" s="247"/>
    </row>
    <row r="44" spans="1:25" s="43" customFormat="1">
      <c r="A44" s="341" t="s">
        <v>247</v>
      </c>
      <c r="B44" s="32">
        <v>44474</v>
      </c>
      <c r="C44" s="32">
        <v>44463</v>
      </c>
      <c r="D44" s="33">
        <v>0</v>
      </c>
      <c r="E44" s="34" t="s">
        <v>44</v>
      </c>
      <c r="F44" s="33">
        <v>0</v>
      </c>
      <c r="G44" s="19" t="s">
        <v>1709</v>
      </c>
      <c r="H44" s="20">
        <v>2</v>
      </c>
      <c r="I44" s="35" t="s">
        <v>6</v>
      </c>
      <c r="J44" s="19" t="s">
        <v>749</v>
      </c>
      <c r="K44" s="21"/>
      <c r="L44" s="464">
        <v>0</v>
      </c>
      <c r="M44" s="247"/>
      <c r="N44" s="247"/>
      <c r="O44" s="247"/>
      <c r="P44" s="247"/>
      <c r="Q44" s="247"/>
      <c r="R44" s="247"/>
      <c r="T44" s="247"/>
      <c r="U44" s="247"/>
      <c r="V44" s="247"/>
      <c r="W44" s="247"/>
      <c r="X44" s="247"/>
      <c r="Y44" s="247"/>
    </row>
    <row r="45" spans="1:25" s="41" customFormat="1">
      <c r="A45" s="341" t="s">
        <v>201</v>
      </c>
      <c r="B45" s="32">
        <v>44474</v>
      </c>
      <c r="C45" s="32">
        <v>44467</v>
      </c>
      <c r="D45" s="33">
        <v>8430</v>
      </c>
      <c r="E45" s="34" t="s">
        <v>2</v>
      </c>
      <c r="F45" s="33">
        <v>3850</v>
      </c>
      <c r="G45" s="19" t="s">
        <v>1710</v>
      </c>
      <c r="H45" s="20">
        <v>5</v>
      </c>
      <c r="I45" s="35" t="s">
        <v>6</v>
      </c>
      <c r="J45" s="19" t="s">
        <v>749</v>
      </c>
      <c r="K45" s="21"/>
      <c r="L45" s="464">
        <v>29.75</v>
      </c>
      <c r="M45" s="249"/>
      <c r="N45" s="249"/>
      <c r="O45" s="249"/>
      <c r="P45" s="249"/>
      <c r="Q45" s="249"/>
      <c r="R45" s="249"/>
      <c r="T45" s="249"/>
      <c r="U45" s="249"/>
      <c r="V45" s="249"/>
      <c r="W45" s="249"/>
      <c r="X45" s="249"/>
      <c r="Y45" s="249"/>
    </row>
    <row r="46" spans="1:25" s="41" customFormat="1">
      <c r="A46" s="341" t="s">
        <v>400</v>
      </c>
      <c r="B46" s="32">
        <v>44439</v>
      </c>
      <c r="C46" s="32">
        <v>44466</v>
      </c>
      <c r="D46" s="33">
        <v>8106</v>
      </c>
      <c r="E46" s="34" t="s">
        <v>428</v>
      </c>
      <c r="F46" s="33">
        <v>2950</v>
      </c>
      <c r="G46" s="19" t="s">
        <v>399</v>
      </c>
      <c r="H46" s="20">
        <v>5</v>
      </c>
      <c r="I46" s="35" t="s">
        <v>6</v>
      </c>
      <c r="J46" s="19" t="s">
        <v>749</v>
      </c>
      <c r="K46" s="21" t="s">
        <v>1688</v>
      </c>
      <c r="L46" s="464">
        <v>269.5</v>
      </c>
      <c r="M46" s="249"/>
      <c r="N46" s="249"/>
      <c r="O46" s="249"/>
      <c r="P46" s="249"/>
      <c r="Q46" s="249"/>
      <c r="R46" s="249"/>
      <c r="T46" s="249"/>
      <c r="U46" s="249"/>
      <c r="V46" s="249"/>
      <c r="W46" s="249"/>
      <c r="X46" s="249"/>
      <c r="Y46" s="249"/>
    </row>
    <row r="47" spans="1:25" s="41" customFormat="1">
      <c r="A47" s="341" t="s">
        <v>109</v>
      </c>
      <c r="B47" s="32">
        <v>44441</v>
      </c>
      <c r="C47" s="32">
        <v>44468</v>
      </c>
      <c r="D47" s="33">
        <v>8143</v>
      </c>
      <c r="E47" s="34" t="s">
        <v>81</v>
      </c>
      <c r="F47" s="33">
        <v>2859</v>
      </c>
      <c r="G47" s="19" t="s">
        <v>90</v>
      </c>
      <c r="H47" s="20" t="s">
        <v>919</v>
      </c>
      <c r="I47" s="35" t="s">
        <v>6</v>
      </c>
      <c r="J47" s="19" t="s">
        <v>1225</v>
      </c>
      <c r="K47" s="21" t="s">
        <v>1691</v>
      </c>
      <c r="L47" s="464">
        <v>581</v>
      </c>
      <c r="M47" s="249"/>
      <c r="N47" s="249"/>
      <c r="O47" s="249"/>
      <c r="P47" s="249"/>
      <c r="Q47" s="249"/>
      <c r="R47" s="249"/>
      <c r="T47" s="249" t="s">
        <v>1664</v>
      </c>
      <c r="U47" s="249"/>
      <c r="V47" s="249"/>
      <c r="W47" s="249"/>
      <c r="X47" s="249"/>
      <c r="Y47" s="249"/>
    </row>
    <row r="48" spans="1:25" s="41" customFormat="1">
      <c r="A48" s="341" t="s">
        <v>1116</v>
      </c>
      <c r="B48" s="32">
        <v>44474</v>
      </c>
      <c r="C48" s="32">
        <v>44469</v>
      </c>
      <c r="D48" s="33">
        <v>8465</v>
      </c>
      <c r="E48" s="34" t="s">
        <v>44</v>
      </c>
      <c r="F48" s="33">
        <v>3367</v>
      </c>
      <c r="G48" s="19" t="s">
        <v>50</v>
      </c>
      <c r="H48" s="20">
        <v>10</v>
      </c>
      <c r="I48" s="35" t="s">
        <v>6</v>
      </c>
      <c r="J48" s="19" t="s">
        <v>749</v>
      </c>
      <c r="K48" s="21"/>
      <c r="L48" s="464">
        <v>220</v>
      </c>
      <c r="M48" s="249"/>
      <c r="N48" s="249"/>
      <c r="O48" s="249"/>
      <c r="P48" s="249"/>
      <c r="Q48" s="249"/>
      <c r="R48" s="249"/>
      <c r="T48" s="249"/>
      <c r="U48" s="249"/>
      <c r="V48" s="249"/>
      <c r="W48" s="249"/>
      <c r="X48" s="249"/>
      <c r="Y48" s="249"/>
    </row>
    <row r="49" spans="1:25" s="43" customFormat="1">
      <c r="A49" s="339"/>
      <c r="B49" s="132"/>
      <c r="C49" s="132"/>
      <c r="D49" s="133"/>
      <c r="E49" s="131"/>
      <c r="F49" s="133"/>
      <c r="G49" s="134"/>
      <c r="H49" s="135"/>
      <c r="I49" s="235"/>
      <c r="J49" s="134"/>
      <c r="K49" s="525"/>
      <c r="L49" s="454"/>
      <c r="M49" s="247"/>
      <c r="N49" s="247"/>
      <c r="O49" s="247"/>
      <c r="P49" s="247"/>
      <c r="Q49" s="247"/>
      <c r="R49" s="247"/>
      <c r="T49" s="247"/>
      <c r="U49" s="247"/>
      <c r="V49" s="247"/>
      <c r="W49" s="247"/>
      <c r="X49" s="247"/>
      <c r="Y49" s="247"/>
    </row>
    <row r="50" spans="1:25" s="43" customFormat="1">
      <c r="A50" s="339"/>
      <c r="B50" s="132"/>
      <c r="C50" s="132"/>
      <c r="D50" s="133"/>
      <c r="E50" s="131"/>
      <c r="F50" s="133"/>
      <c r="G50" s="134"/>
      <c r="H50" s="135"/>
      <c r="I50" s="235"/>
      <c r="J50" s="134"/>
      <c r="K50" s="525"/>
      <c r="L50" s="454"/>
      <c r="M50" s="247"/>
      <c r="N50" s="247"/>
      <c r="O50" s="247"/>
      <c r="P50" s="247"/>
      <c r="Q50" s="247"/>
      <c r="R50" s="247"/>
      <c r="T50" s="247"/>
      <c r="U50" s="247"/>
      <c r="V50" s="247"/>
      <c r="W50" s="247"/>
      <c r="X50" s="247"/>
      <c r="Y50" s="247"/>
    </row>
    <row r="51" spans="1:25" s="41" customFormat="1">
      <c r="A51" s="2530">
        <f>SUM(L11:L50)</f>
        <v>8189.65</v>
      </c>
      <c r="B51" s="2531"/>
      <c r="C51" s="2531"/>
      <c r="D51" s="2531"/>
      <c r="E51" s="2531"/>
      <c r="F51" s="2531"/>
      <c r="G51" s="2531"/>
      <c r="H51" s="2531"/>
      <c r="I51" s="2531"/>
      <c r="J51" s="2531"/>
      <c r="K51" s="2531"/>
      <c r="L51" s="2532"/>
      <c r="M51" s="249"/>
      <c r="N51" s="249"/>
      <c r="O51" s="249"/>
      <c r="P51" s="249"/>
      <c r="Q51" s="249"/>
      <c r="R51" s="249"/>
      <c r="T51" s="249"/>
      <c r="U51" s="249"/>
      <c r="V51" s="249"/>
      <c r="W51" s="249"/>
      <c r="X51" s="249"/>
      <c r="Y51" s="249"/>
    </row>
    <row r="52" spans="1:25" s="41" customFormat="1" ht="18.75">
      <c r="A52" s="2460" t="s">
        <v>1225</v>
      </c>
      <c r="B52" s="2450"/>
      <c r="C52" s="2450"/>
      <c r="D52" s="2450"/>
      <c r="E52" s="2450"/>
      <c r="F52" s="2450"/>
      <c r="G52" s="2450"/>
      <c r="H52" s="2450"/>
      <c r="I52" s="2450"/>
      <c r="J52" s="2450"/>
      <c r="K52" s="2450"/>
      <c r="L52" s="2451"/>
      <c r="M52" s="249"/>
      <c r="N52" s="249"/>
      <c r="O52" s="249"/>
      <c r="P52" s="249"/>
      <c r="Q52" s="249"/>
      <c r="R52" s="249"/>
      <c r="T52" s="249"/>
      <c r="U52" s="249"/>
      <c r="V52" s="249"/>
      <c r="W52" s="249"/>
      <c r="X52" s="249"/>
      <c r="Y52" s="249"/>
    </row>
    <row r="53" spans="1:25" s="123" customFormat="1">
      <c r="A53" s="654" t="s">
        <v>1644</v>
      </c>
      <c r="B53" s="655">
        <v>44439</v>
      </c>
      <c r="C53" s="655"/>
      <c r="D53" s="656">
        <v>0</v>
      </c>
      <c r="E53" s="657" t="s">
        <v>2</v>
      </c>
      <c r="F53" s="656">
        <v>0</v>
      </c>
      <c r="G53" s="658" t="s">
        <v>530</v>
      </c>
      <c r="H53" s="674">
        <v>2</v>
      </c>
      <c r="I53" s="659" t="s">
        <v>6</v>
      </c>
      <c r="J53" s="658" t="s">
        <v>1225</v>
      </c>
      <c r="K53" s="50" t="s">
        <v>852</v>
      </c>
      <c r="L53" s="660">
        <v>0</v>
      </c>
      <c r="M53" s="653"/>
      <c r="N53" s="653"/>
      <c r="O53" s="653"/>
      <c r="P53" s="653"/>
      <c r="Q53" s="653"/>
      <c r="R53" s="653"/>
      <c r="T53" s="653"/>
      <c r="U53" s="653"/>
      <c r="V53" s="653"/>
      <c r="W53" s="653"/>
      <c r="X53" s="653"/>
      <c r="Y53" s="653"/>
    </row>
    <row r="54" spans="1:25" s="123" customFormat="1">
      <c r="A54" s="654" t="s">
        <v>109</v>
      </c>
      <c r="B54" s="655"/>
      <c r="C54" s="655"/>
      <c r="D54" s="656">
        <v>8143</v>
      </c>
      <c r="E54" s="657" t="s">
        <v>81</v>
      </c>
      <c r="F54" s="656">
        <v>2859</v>
      </c>
      <c r="G54" s="658" t="s">
        <v>90</v>
      </c>
      <c r="H54" s="674" t="s">
        <v>1665</v>
      </c>
      <c r="I54" s="659" t="s">
        <v>6</v>
      </c>
      <c r="J54" s="658" t="s">
        <v>1225</v>
      </c>
      <c r="K54" s="50"/>
      <c r="L54" s="660">
        <v>0</v>
      </c>
      <c r="M54" s="653"/>
      <c r="N54" s="653"/>
      <c r="O54" s="653"/>
      <c r="P54" s="653"/>
      <c r="Q54" s="653"/>
      <c r="R54" s="653"/>
      <c r="T54" s="653"/>
      <c r="U54" s="653"/>
      <c r="V54" s="653"/>
      <c r="W54" s="653"/>
      <c r="X54" s="653"/>
      <c r="Y54" s="653"/>
    </row>
    <row r="55" spans="1:25" s="123" customFormat="1">
      <c r="A55" s="654" t="s">
        <v>1017</v>
      </c>
      <c r="B55" s="655">
        <v>44447</v>
      </c>
      <c r="C55" s="655">
        <v>44447</v>
      </c>
      <c r="D55" s="656">
        <v>8184</v>
      </c>
      <c r="E55" s="657" t="s">
        <v>428</v>
      </c>
      <c r="F55" s="656">
        <v>3807</v>
      </c>
      <c r="G55" s="658" t="s">
        <v>65</v>
      </c>
      <c r="H55" s="674">
        <v>7</v>
      </c>
      <c r="I55" s="659" t="s">
        <v>6</v>
      </c>
      <c r="J55" s="658" t="s">
        <v>1225</v>
      </c>
      <c r="K55" s="177"/>
      <c r="L55" s="660">
        <v>62.55</v>
      </c>
      <c r="M55" s="653"/>
      <c r="N55" s="653"/>
      <c r="O55" s="653"/>
      <c r="P55" s="653"/>
      <c r="Q55" s="653"/>
      <c r="R55" s="653"/>
      <c r="T55" s="653"/>
      <c r="U55" s="653"/>
      <c r="V55" s="653"/>
      <c r="W55" s="653"/>
      <c r="X55" s="653"/>
      <c r="Y55" s="653"/>
    </row>
    <row r="56" spans="1:25" s="123" customFormat="1">
      <c r="A56" s="654" t="s">
        <v>173</v>
      </c>
      <c r="B56" s="655">
        <v>44449</v>
      </c>
      <c r="C56" s="655">
        <v>44448</v>
      </c>
      <c r="D56" s="656">
        <v>8213</v>
      </c>
      <c r="E56" s="657" t="s">
        <v>216</v>
      </c>
      <c r="F56" s="656">
        <v>2491</v>
      </c>
      <c r="G56" s="658" t="s">
        <v>122</v>
      </c>
      <c r="H56" s="674">
        <v>10</v>
      </c>
      <c r="I56" s="659" t="s">
        <v>6</v>
      </c>
      <c r="J56" s="658" t="s">
        <v>1225</v>
      </c>
      <c r="K56" s="177"/>
      <c r="L56" s="660">
        <v>450</v>
      </c>
      <c r="M56" s="653"/>
      <c r="N56" s="653"/>
      <c r="O56" s="653"/>
      <c r="P56" s="653"/>
      <c r="Q56" s="653"/>
      <c r="R56" s="653"/>
      <c r="T56" s="653"/>
      <c r="U56" s="653"/>
      <c r="V56" s="653"/>
      <c r="W56" s="653"/>
      <c r="X56" s="653"/>
      <c r="Y56" s="653"/>
    </row>
    <row r="57" spans="1:25" s="123" customFormat="1">
      <c r="A57" s="654" t="s">
        <v>381</v>
      </c>
      <c r="B57" s="655">
        <v>44449</v>
      </c>
      <c r="C57" s="655">
        <v>44449</v>
      </c>
      <c r="D57" s="656">
        <v>8219</v>
      </c>
      <c r="E57" s="657" t="s">
        <v>2</v>
      </c>
      <c r="F57" s="656">
        <v>2774</v>
      </c>
      <c r="G57" s="658" t="s">
        <v>127</v>
      </c>
      <c r="H57" s="674" t="s">
        <v>1353</v>
      </c>
      <c r="I57" s="659" t="s">
        <v>6</v>
      </c>
      <c r="J57" s="658" t="s">
        <v>1225</v>
      </c>
      <c r="K57" s="177"/>
      <c r="L57" s="660"/>
      <c r="M57" s="653"/>
      <c r="N57" s="653"/>
      <c r="O57" s="653"/>
      <c r="P57" s="653"/>
      <c r="Q57" s="653"/>
      <c r="R57" s="653"/>
      <c r="T57" s="653"/>
      <c r="U57" s="653"/>
      <c r="V57" s="653"/>
      <c r="W57" s="653"/>
      <c r="X57" s="653"/>
      <c r="Y57" s="653"/>
    </row>
    <row r="58" spans="1:25" s="123" customFormat="1">
      <c r="A58" s="654"/>
      <c r="B58" s="655"/>
      <c r="C58" s="655"/>
      <c r="D58" s="656"/>
      <c r="E58" s="657" t="s">
        <v>7</v>
      </c>
      <c r="F58" s="656">
        <v>2555</v>
      </c>
      <c r="G58" s="658" t="s">
        <v>382</v>
      </c>
      <c r="H58" s="674">
        <v>6</v>
      </c>
      <c r="I58" s="659" t="s">
        <v>6</v>
      </c>
      <c r="J58" s="658" t="s">
        <v>1225</v>
      </c>
      <c r="K58" s="177"/>
      <c r="L58" s="660"/>
      <c r="M58" s="653"/>
      <c r="N58" s="653"/>
      <c r="O58" s="653"/>
      <c r="P58" s="653"/>
      <c r="Q58" s="653"/>
      <c r="R58" s="653"/>
      <c r="T58" s="653"/>
      <c r="U58" s="653"/>
      <c r="V58" s="653"/>
      <c r="W58" s="653"/>
      <c r="X58" s="653"/>
      <c r="Y58" s="653"/>
    </row>
    <row r="59" spans="1:25" s="123" customFormat="1">
      <c r="A59" s="654"/>
      <c r="B59" s="655"/>
      <c r="C59" s="655"/>
      <c r="D59" s="656"/>
      <c r="E59" s="657" t="s">
        <v>7</v>
      </c>
      <c r="F59" s="656">
        <v>1627</v>
      </c>
      <c r="G59" s="658" t="s">
        <v>54</v>
      </c>
      <c r="H59" s="674" t="s">
        <v>849</v>
      </c>
      <c r="I59" s="659" t="s">
        <v>6</v>
      </c>
      <c r="J59" s="658" t="s">
        <v>1225</v>
      </c>
      <c r="K59" s="177"/>
      <c r="L59" s="660">
        <v>867.6</v>
      </c>
      <c r="M59" s="653"/>
      <c r="N59" s="653"/>
      <c r="O59" s="653"/>
      <c r="P59" s="653"/>
      <c r="Q59" s="653"/>
      <c r="R59" s="653"/>
      <c r="T59" s="653"/>
      <c r="U59" s="653"/>
      <c r="V59" s="653"/>
      <c r="W59" s="653"/>
      <c r="X59" s="653"/>
      <c r="Y59" s="653"/>
    </row>
    <row r="60" spans="1:25" s="42" customFormat="1">
      <c r="A60" s="654" t="s">
        <v>101</v>
      </c>
      <c r="B60" s="655">
        <v>44447</v>
      </c>
      <c r="C60" s="655">
        <v>44447</v>
      </c>
      <c r="D60" s="656">
        <v>8179</v>
      </c>
      <c r="E60" s="657" t="s">
        <v>2</v>
      </c>
      <c r="F60" s="656">
        <v>2804</v>
      </c>
      <c r="G60" s="658" t="s">
        <v>194</v>
      </c>
      <c r="H60" s="674">
        <v>26</v>
      </c>
      <c r="I60" s="659" t="s">
        <v>6</v>
      </c>
      <c r="J60" s="658" t="s">
        <v>852</v>
      </c>
      <c r="K60" s="177"/>
      <c r="L60" s="660">
        <v>2592</v>
      </c>
      <c r="M60" s="80"/>
      <c r="N60" s="80"/>
      <c r="O60" s="80"/>
      <c r="P60" s="80"/>
      <c r="Q60" s="80"/>
      <c r="R60" s="80"/>
      <c r="T60" s="80"/>
      <c r="U60" s="80"/>
      <c r="V60" s="80"/>
      <c r="W60" s="80"/>
      <c r="X60" s="80"/>
      <c r="Y60" s="80"/>
    </row>
    <row r="61" spans="1:25" s="123" customFormat="1">
      <c r="A61" s="654" t="s">
        <v>137</v>
      </c>
      <c r="B61" s="655">
        <v>44456</v>
      </c>
      <c r="C61" s="655">
        <v>44449</v>
      </c>
      <c r="D61" s="656">
        <v>8262</v>
      </c>
      <c r="E61" s="657" t="s">
        <v>2</v>
      </c>
      <c r="F61" s="656">
        <v>2415</v>
      </c>
      <c r="G61" s="658" t="s">
        <v>43</v>
      </c>
      <c r="H61" s="674">
        <v>14</v>
      </c>
      <c r="I61" s="659" t="s">
        <v>6</v>
      </c>
      <c r="J61" s="658" t="s">
        <v>1225</v>
      </c>
      <c r="K61" s="177"/>
      <c r="L61" s="660">
        <v>72</v>
      </c>
      <c r="M61" s="653"/>
      <c r="N61" s="653"/>
      <c r="O61" s="653"/>
      <c r="P61" s="653"/>
      <c r="Q61" s="653"/>
      <c r="R61" s="653"/>
      <c r="T61" s="653"/>
      <c r="U61" s="653"/>
      <c r="V61" s="653"/>
      <c r="W61" s="653"/>
      <c r="X61" s="653"/>
      <c r="Y61" s="653"/>
    </row>
    <row r="62" spans="1:25" s="123" customFormat="1">
      <c r="A62" s="654" t="s">
        <v>1663</v>
      </c>
      <c r="B62" s="655">
        <v>44456</v>
      </c>
      <c r="C62" s="655">
        <v>44460</v>
      </c>
      <c r="D62" s="656">
        <v>8265</v>
      </c>
      <c r="E62" s="657" t="s">
        <v>2</v>
      </c>
      <c r="F62" s="656">
        <v>1018</v>
      </c>
      <c r="G62" s="658" t="s">
        <v>204</v>
      </c>
      <c r="H62" s="674">
        <v>14</v>
      </c>
      <c r="I62" s="659" t="s">
        <v>6</v>
      </c>
      <c r="J62" s="658" t="s">
        <v>1225</v>
      </c>
      <c r="K62" s="177"/>
      <c r="L62" s="660">
        <v>720</v>
      </c>
      <c r="M62" s="653"/>
      <c r="N62" s="653"/>
      <c r="O62" s="653"/>
      <c r="P62" s="653"/>
      <c r="Q62" s="653"/>
      <c r="R62" s="653"/>
      <c r="T62" s="653"/>
      <c r="U62" s="653"/>
      <c r="V62" s="653"/>
      <c r="W62" s="653"/>
      <c r="X62" s="653"/>
      <c r="Y62" s="653"/>
    </row>
    <row r="63" spans="1:25" s="123" customFormat="1">
      <c r="A63" s="654" t="s">
        <v>970</v>
      </c>
      <c r="B63" s="655">
        <v>44462</v>
      </c>
      <c r="C63" s="655">
        <v>44461</v>
      </c>
      <c r="D63" s="656">
        <v>8317</v>
      </c>
      <c r="E63" s="657" t="s">
        <v>216</v>
      </c>
      <c r="F63" s="656">
        <v>3835</v>
      </c>
      <c r="G63" s="658" t="s">
        <v>1671</v>
      </c>
      <c r="H63" s="674">
        <v>21</v>
      </c>
      <c r="I63" s="659" t="s">
        <v>6</v>
      </c>
      <c r="J63" s="658" t="s">
        <v>1225</v>
      </c>
      <c r="K63" s="177"/>
      <c r="L63" s="660">
        <v>315</v>
      </c>
      <c r="M63" s="653"/>
      <c r="N63" s="653"/>
      <c r="O63" s="653"/>
      <c r="P63" s="653"/>
      <c r="Q63" s="653"/>
      <c r="R63" s="653"/>
      <c r="T63" s="653"/>
      <c r="U63" s="653"/>
      <c r="V63" s="653"/>
      <c r="W63" s="653"/>
      <c r="X63" s="653"/>
      <c r="Y63" s="653"/>
    </row>
    <row r="64" spans="1:25" s="123" customFormat="1">
      <c r="A64" s="654" t="s">
        <v>1674</v>
      </c>
      <c r="B64" s="655">
        <v>44466</v>
      </c>
      <c r="C64" s="655">
        <v>44466</v>
      </c>
      <c r="D64" s="656">
        <v>8342</v>
      </c>
      <c r="E64" s="657" t="s">
        <v>428</v>
      </c>
      <c r="F64" s="656">
        <v>1421</v>
      </c>
      <c r="G64" s="658" t="s">
        <v>530</v>
      </c>
      <c r="H64" s="674">
        <v>10</v>
      </c>
      <c r="I64" s="659" t="s">
        <v>6</v>
      </c>
      <c r="J64" s="658" t="s">
        <v>1225</v>
      </c>
      <c r="K64" s="177" t="s">
        <v>1690</v>
      </c>
      <c r="L64" s="660"/>
      <c r="M64" s="653"/>
      <c r="N64" s="653"/>
      <c r="O64" s="653"/>
      <c r="P64" s="653"/>
      <c r="Q64" s="653"/>
      <c r="R64" s="653"/>
      <c r="T64" s="653" t="s">
        <v>80</v>
      </c>
      <c r="U64" s="653"/>
      <c r="V64" s="653"/>
      <c r="W64" s="653"/>
      <c r="X64" s="653"/>
      <c r="Y64" s="653"/>
    </row>
    <row r="65" spans="1:25" s="123" customFormat="1">
      <c r="A65" s="654" t="s">
        <v>1469</v>
      </c>
      <c r="B65" s="655">
        <v>44466</v>
      </c>
      <c r="C65" s="655">
        <v>44460</v>
      </c>
      <c r="D65" s="656">
        <v>8351</v>
      </c>
      <c r="E65" s="657" t="s">
        <v>7</v>
      </c>
      <c r="F65" s="656">
        <v>1491</v>
      </c>
      <c r="G65" s="658" t="s">
        <v>678</v>
      </c>
      <c r="H65" s="674">
        <v>33</v>
      </c>
      <c r="I65" s="659" t="s">
        <v>6</v>
      </c>
      <c r="J65" s="658" t="s">
        <v>1225</v>
      </c>
      <c r="K65" s="177"/>
      <c r="L65" s="660">
        <v>705</v>
      </c>
      <c r="M65" s="653"/>
      <c r="N65" s="653"/>
      <c r="O65" s="653"/>
      <c r="P65" s="653"/>
      <c r="Q65" s="653"/>
      <c r="R65" s="653"/>
      <c r="T65" s="653"/>
      <c r="U65" s="653"/>
      <c r="V65" s="653"/>
      <c r="W65" s="653"/>
      <c r="X65" s="653"/>
      <c r="Y65" s="653"/>
    </row>
    <row r="66" spans="1:25" s="123" customFormat="1">
      <c r="A66" s="654" t="s">
        <v>1439</v>
      </c>
      <c r="B66" s="655">
        <v>44467</v>
      </c>
      <c r="C66" s="655">
        <v>44461</v>
      </c>
      <c r="D66" s="656">
        <v>8360</v>
      </c>
      <c r="E66" s="657" t="s">
        <v>2</v>
      </c>
      <c r="F66" s="656">
        <v>3508</v>
      </c>
      <c r="G66" s="658" t="s">
        <v>1639</v>
      </c>
      <c r="H66" s="674" t="s">
        <v>1700</v>
      </c>
      <c r="I66" s="659" t="s">
        <v>6</v>
      </c>
      <c r="J66" s="658" t="s">
        <v>1225</v>
      </c>
      <c r="K66" s="177"/>
      <c r="L66" s="660">
        <v>498.8</v>
      </c>
      <c r="M66" s="653"/>
      <c r="N66" s="653"/>
      <c r="O66" s="653"/>
      <c r="P66" s="653"/>
      <c r="Q66" s="653"/>
      <c r="R66" s="653"/>
      <c r="T66" s="653"/>
      <c r="U66" s="653"/>
      <c r="V66" s="653"/>
      <c r="W66" s="653"/>
      <c r="X66" s="653"/>
      <c r="Y66" s="653"/>
    </row>
    <row r="67" spans="1:25" s="123" customFormat="1">
      <c r="A67" s="654" t="s">
        <v>151</v>
      </c>
      <c r="B67" s="655">
        <v>44469</v>
      </c>
      <c r="C67" s="655">
        <v>44467</v>
      </c>
      <c r="D67" s="656">
        <v>8452</v>
      </c>
      <c r="E67" s="657" t="s">
        <v>2</v>
      </c>
      <c r="F67" s="656">
        <v>2149</v>
      </c>
      <c r="G67" s="658" t="s">
        <v>26</v>
      </c>
      <c r="H67" s="674">
        <v>30</v>
      </c>
      <c r="I67" s="659" t="s">
        <v>6</v>
      </c>
      <c r="J67" s="658" t="s">
        <v>1225</v>
      </c>
      <c r="K67" s="177"/>
      <c r="L67" s="660">
        <v>750</v>
      </c>
      <c r="M67" s="653"/>
      <c r="N67" s="653"/>
      <c r="O67" s="653"/>
      <c r="P67" s="653"/>
      <c r="Q67" s="653"/>
      <c r="R67" s="653"/>
      <c r="T67" s="653"/>
      <c r="U67" s="653"/>
      <c r="V67" s="653"/>
      <c r="W67" s="653"/>
      <c r="X67" s="653"/>
      <c r="Y67" s="653"/>
    </row>
    <row r="68" spans="1:25" s="123" customFormat="1">
      <c r="A68" s="654" t="s">
        <v>101</v>
      </c>
      <c r="B68" s="655">
        <v>44469</v>
      </c>
      <c r="C68" s="655">
        <v>44469</v>
      </c>
      <c r="D68" s="656">
        <v>8486</v>
      </c>
      <c r="E68" s="657" t="s">
        <v>2</v>
      </c>
      <c r="F68" s="656">
        <v>1271</v>
      </c>
      <c r="G68" s="658" t="s">
        <v>25</v>
      </c>
      <c r="H68" s="674" t="s">
        <v>870</v>
      </c>
      <c r="I68" s="659" t="s">
        <v>6</v>
      </c>
      <c r="J68" s="658" t="s">
        <v>1225</v>
      </c>
      <c r="K68" s="177"/>
      <c r="L68" s="660">
        <v>135</v>
      </c>
      <c r="M68" s="653"/>
      <c r="N68" s="653"/>
      <c r="O68" s="653"/>
      <c r="P68" s="653"/>
      <c r="Q68" s="653"/>
      <c r="R68" s="653"/>
      <c r="T68" s="653"/>
      <c r="U68" s="653"/>
      <c r="V68" s="653"/>
      <c r="W68" s="653"/>
      <c r="X68" s="653"/>
      <c r="Y68" s="653"/>
    </row>
    <row r="69" spans="1:25" s="123" customFormat="1">
      <c r="A69" s="804"/>
      <c r="B69" s="797"/>
      <c r="C69" s="797"/>
      <c r="D69" s="798"/>
      <c r="E69" s="799"/>
      <c r="F69" s="798"/>
      <c r="G69" s="120"/>
      <c r="H69" s="800"/>
      <c r="I69" s="801"/>
      <c r="J69" s="120"/>
      <c r="K69" s="802"/>
      <c r="L69" s="803"/>
      <c r="M69" s="653"/>
      <c r="N69" s="653"/>
      <c r="O69" s="653"/>
      <c r="P69" s="653"/>
      <c r="Q69" s="653"/>
      <c r="R69" s="653"/>
      <c r="T69" s="653"/>
      <c r="U69" s="653"/>
      <c r="V69" s="653"/>
      <c r="W69" s="653"/>
      <c r="X69" s="653"/>
      <c r="Y69" s="653"/>
    </row>
    <row r="70" spans="1:25" s="123" customFormat="1">
      <c r="A70" s="804"/>
      <c r="B70" s="797"/>
      <c r="C70" s="797"/>
      <c r="D70" s="798"/>
      <c r="E70" s="799"/>
      <c r="F70" s="798"/>
      <c r="G70" s="120"/>
      <c r="H70" s="800"/>
      <c r="I70" s="801"/>
      <c r="J70" s="120"/>
      <c r="K70" s="802"/>
      <c r="L70" s="803"/>
      <c r="M70" s="653"/>
      <c r="N70" s="653"/>
      <c r="O70" s="653"/>
      <c r="P70" s="653"/>
      <c r="Q70" s="653"/>
      <c r="R70" s="653"/>
      <c r="T70" s="653"/>
      <c r="U70" s="653"/>
      <c r="V70" s="653"/>
      <c r="W70" s="653"/>
      <c r="X70" s="653"/>
      <c r="Y70" s="653"/>
    </row>
    <row r="71" spans="1:25" s="123" customFormat="1">
      <c r="A71" s="804"/>
      <c r="B71" s="797"/>
      <c r="C71" s="797"/>
      <c r="D71" s="798"/>
      <c r="E71" s="799"/>
      <c r="F71" s="798"/>
      <c r="G71" s="120"/>
      <c r="H71" s="800"/>
      <c r="I71" s="801"/>
      <c r="J71" s="120"/>
      <c r="K71" s="802"/>
      <c r="L71" s="803"/>
      <c r="M71" s="653"/>
      <c r="N71" s="653"/>
      <c r="O71" s="653"/>
      <c r="P71" s="653"/>
      <c r="Q71" s="653"/>
      <c r="R71" s="653"/>
      <c r="T71" s="653"/>
      <c r="U71" s="653"/>
      <c r="V71" s="653"/>
      <c r="W71" s="653"/>
      <c r="X71" s="653"/>
      <c r="Y71" s="653"/>
    </row>
    <row r="72" spans="1:25" s="41" customFormat="1">
      <c r="A72" s="2530">
        <f>SUM(L53:L71)</f>
        <v>7167.95</v>
      </c>
      <c r="B72" s="2531"/>
      <c r="C72" s="2531"/>
      <c r="D72" s="2531"/>
      <c r="E72" s="2531"/>
      <c r="F72" s="2531"/>
      <c r="G72" s="2531"/>
      <c r="H72" s="2531"/>
      <c r="I72" s="2531"/>
      <c r="J72" s="2531"/>
      <c r="K72" s="2531"/>
      <c r="L72" s="2532"/>
      <c r="M72" s="247"/>
      <c r="N72" s="249"/>
      <c r="O72" s="249"/>
      <c r="P72" s="249"/>
      <c r="Q72" s="249"/>
      <c r="R72" s="249"/>
      <c r="T72" s="249"/>
      <c r="U72" s="249"/>
      <c r="V72" s="249"/>
      <c r="W72" s="249"/>
      <c r="X72" s="249"/>
      <c r="Y72" s="249"/>
    </row>
    <row r="73" spans="1:25" s="44" customFormat="1" ht="18.75">
      <c r="A73" s="2461" t="s">
        <v>1315</v>
      </c>
      <c r="B73" s="2462"/>
      <c r="C73" s="2462"/>
      <c r="D73" s="2462"/>
      <c r="E73" s="2462"/>
      <c r="F73" s="2462"/>
      <c r="G73" s="2462"/>
      <c r="H73" s="2462"/>
      <c r="I73" s="2462"/>
      <c r="J73" s="2462"/>
      <c r="K73" s="2462"/>
      <c r="L73" s="2463"/>
      <c r="M73" s="246"/>
      <c r="N73" s="246"/>
      <c r="O73" s="246"/>
      <c r="P73" s="246"/>
      <c r="Q73" s="246"/>
      <c r="R73" s="246"/>
      <c r="T73" s="246"/>
      <c r="U73" s="246"/>
      <c r="V73" s="246"/>
      <c r="W73" s="246"/>
      <c r="X73" s="246"/>
      <c r="Y73" s="246"/>
    </row>
    <row r="74" spans="1:25" s="42" customFormat="1">
      <c r="A74" s="27" t="s">
        <v>104</v>
      </c>
      <c r="B74" s="30" t="s">
        <v>106</v>
      </c>
      <c r="C74" s="30" t="s">
        <v>105</v>
      </c>
      <c r="D74" s="26" t="s">
        <v>748</v>
      </c>
      <c r="E74" s="27" t="s">
        <v>0</v>
      </c>
      <c r="F74" s="26" t="s">
        <v>34</v>
      </c>
      <c r="G74" s="17" t="s">
        <v>1</v>
      </c>
      <c r="H74" s="483" t="s">
        <v>28</v>
      </c>
      <c r="I74" s="17" t="s">
        <v>6</v>
      </c>
      <c r="J74" s="17" t="s">
        <v>732</v>
      </c>
      <c r="K74" s="18" t="s">
        <v>747</v>
      </c>
      <c r="L74" s="453" t="s">
        <v>314</v>
      </c>
      <c r="M74" s="80"/>
      <c r="N74" s="80"/>
      <c r="O74" s="80"/>
      <c r="P74" s="80"/>
      <c r="Q74" s="80"/>
      <c r="R74" s="80"/>
      <c r="T74" s="80"/>
      <c r="U74" s="80"/>
      <c r="V74" s="80"/>
      <c r="W74" s="80"/>
      <c r="X74" s="80"/>
      <c r="Y74" s="80"/>
    </row>
    <row r="75" spans="1:25" s="42" customFormat="1">
      <c r="A75" s="340" t="s">
        <v>601</v>
      </c>
      <c r="B75" s="48">
        <v>44435</v>
      </c>
      <c r="C75" s="48">
        <v>44449</v>
      </c>
      <c r="D75" s="49">
        <v>8158</v>
      </c>
      <c r="E75" s="40" t="s">
        <v>2</v>
      </c>
      <c r="F75" s="49">
        <v>753</v>
      </c>
      <c r="G75" s="36" t="s">
        <v>47</v>
      </c>
      <c r="H75" s="47" t="s">
        <v>1066</v>
      </c>
      <c r="I75" s="45" t="s">
        <v>6</v>
      </c>
      <c r="J75" s="36" t="s">
        <v>97</v>
      </c>
      <c r="K75" s="50"/>
      <c r="L75" s="459">
        <v>135</v>
      </c>
      <c r="M75" s="80"/>
      <c r="N75" s="80"/>
      <c r="O75" s="80"/>
      <c r="P75" s="80"/>
      <c r="Q75" s="80"/>
      <c r="R75" s="80"/>
      <c r="T75" s="80"/>
      <c r="U75" s="80"/>
      <c r="V75" s="80"/>
      <c r="W75" s="80"/>
      <c r="X75" s="80"/>
      <c r="Y75" s="80"/>
    </row>
    <row r="76" spans="1:25" s="42" customFormat="1">
      <c r="A76" s="340" t="s">
        <v>101</v>
      </c>
      <c r="B76" s="48">
        <v>44447</v>
      </c>
      <c r="C76" s="48">
        <v>44453</v>
      </c>
      <c r="D76" s="49">
        <v>8179</v>
      </c>
      <c r="E76" s="40" t="s">
        <v>2</v>
      </c>
      <c r="F76" s="49">
        <v>2804</v>
      </c>
      <c r="G76" s="36" t="s">
        <v>194</v>
      </c>
      <c r="H76" s="47">
        <v>202</v>
      </c>
      <c r="I76" s="45" t="s">
        <v>6</v>
      </c>
      <c r="J76" s="36" t="s">
        <v>852</v>
      </c>
      <c r="K76" s="50"/>
      <c r="L76" s="459">
        <v>2592</v>
      </c>
      <c r="M76" s="80"/>
      <c r="N76" s="80"/>
      <c r="O76" s="80"/>
      <c r="P76" s="80"/>
      <c r="Q76" s="80"/>
      <c r="R76" s="80"/>
      <c r="T76" s="80"/>
      <c r="U76" s="80"/>
      <c r="V76" s="80"/>
      <c r="W76" s="80"/>
      <c r="X76" s="80"/>
      <c r="Y76" s="80"/>
    </row>
    <row r="77" spans="1:25" s="42" customFormat="1">
      <c r="A77" s="340" t="s">
        <v>1468</v>
      </c>
      <c r="B77" s="48">
        <v>44440</v>
      </c>
      <c r="C77" s="48">
        <v>44449</v>
      </c>
      <c r="D77" s="49">
        <v>8195</v>
      </c>
      <c r="E77" s="40" t="s">
        <v>2</v>
      </c>
      <c r="F77" s="49">
        <v>753</v>
      </c>
      <c r="G77" s="36" t="s">
        <v>47</v>
      </c>
      <c r="H77" s="47" t="s">
        <v>1226</v>
      </c>
      <c r="I77" s="45" t="s">
        <v>6</v>
      </c>
      <c r="J77" s="36" t="s">
        <v>97</v>
      </c>
      <c r="K77" s="50"/>
      <c r="L77" s="459">
        <v>480</v>
      </c>
      <c r="M77" s="80"/>
      <c r="N77" s="80"/>
      <c r="O77" s="80"/>
      <c r="P77" s="80"/>
      <c r="Q77" s="80"/>
      <c r="R77" s="80"/>
      <c r="T77" s="80"/>
      <c r="U77" s="80"/>
      <c r="V77" s="80"/>
      <c r="W77" s="80"/>
      <c r="X77" s="80"/>
      <c r="Y77" s="80"/>
    </row>
    <row r="78" spans="1:25" s="42" customFormat="1">
      <c r="A78" s="340" t="s">
        <v>1653</v>
      </c>
      <c r="B78" s="48">
        <v>44441</v>
      </c>
      <c r="C78" s="48">
        <v>44440</v>
      </c>
      <c r="D78" s="49">
        <v>8223</v>
      </c>
      <c r="E78" s="40" t="s">
        <v>74</v>
      </c>
      <c r="F78" s="49">
        <v>3810</v>
      </c>
      <c r="G78" s="36" t="s">
        <v>9</v>
      </c>
      <c r="H78" s="47">
        <v>4</v>
      </c>
      <c r="I78" s="45" t="s">
        <v>6</v>
      </c>
      <c r="J78" s="36" t="s">
        <v>97</v>
      </c>
      <c r="K78" s="50"/>
      <c r="L78" s="459">
        <v>103.7</v>
      </c>
      <c r="M78" s="80"/>
      <c r="N78" s="80"/>
      <c r="O78" s="80"/>
      <c r="P78" s="80"/>
      <c r="Q78" s="80"/>
      <c r="R78" s="80"/>
      <c r="T78" s="80"/>
      <c r="U78" s="80"/>
      <c r="V78" s="80"/>
      <c r="W78" s="80"/>
      <c r="X78" s="80"/>
      <c r="Y78" s="80"/>
    </row>
    <row r="79" spans="1:25" s="42" customFormat="1">
      <c r="A79" s="340" t="s">
        <v>111</v>
      </c>
      <c r="B79" s="48">
        <v>44441</v>
      </c>
      <c r="C79" s="48">
        <v>44452</v>
      </c>
      <c r="D79" s="49">
        <v>8221</v>
      </c>
      <c r="E79" s="40" t="s">
        <v>2</v>
      </c>
      <c r="F79" s="49">
        <v>2691</v>
      </c>
      <c r="G79" s="36" t="s">
        <v>47</v>
      </c>
      <c r="H79" s="47" t="s">
        <v>1416</v>
      </c>
      <c r="I79" s="45" t="s">
        <v>6</v>
      </c>
      <c r="J79" s="36" t="s">
        <v>97</v>
      </c>
      <c r="K79" s="50"/>
      <c r="L79" s="459">
        <v>344</v>
      </c>
      <c r="M79" s="80"/>
      <c r="N79" s="80"/>
      <c r="O79" s="80"/>
      <c r="P79" s="80"/>
      <c r="Q79" s="80"/>
      <c r="R79" s="80"/>
      <c r="T79" s="80"/>
      <c r="U79" s="80"/>
      <c r="V79" s="80"/>
      <c r="W79" s="80"/>
      <c r="X79" s="80"/>
      <c r="Y79" s="80"/>
    </row>
    <row r="80" spans="1:25" s="42" customFormat="1">
      <c r="A80" s="340" t="s">
        <v>1100</v>
      </c>
      <c r="B80" s="48">
        <v>44440</v>
      </c>
      <c r="C80" s="48">
        <v>44440</v>
      </c>
      <c r="D80" s="49">
        <v>8216</v>
      </c>
      <c r="E80" s="40" t="s">
        <v>1609</v>
      </c>
      <c r="F80" s="49">
        <v>3765</v>
      </c>
      <c r="G80" s="36" t="s">
        <v>200</v>
      </c>
      <c r="H80" s="47">
        <v>50</v>
      </c>
      <c r="I80" s="45" t="s">
        <v>6</v>
      </c>
      <c r="J80" s="36" t="s">
        <v>97</v>
      </c>
      <c r="K80" s="50"/>
      <c r="L80" s="459">
        <v>1575</v>
      </c>
      <c r="M80" s="80"/>
      <c r="N80" s="80"/>
      <c r="O80" s="80"/>
      <c r="P80" s="80"/>
      <c r="Q80" s="80"/>
      <c r="R80" s="80"/>
      <c r="T80" s="80"/>
      <c r="U80" s="80"/>
      <c r="V80" s="80"/>
      <c r="W80" s="80"/>
      <c r="X80" s="80"/>
      <c r="Y80" s="80"/>
    </row>
    <row r="81" spans="1:25" s="42" customFormat="1">
      <c r="A81" s="340" t="s">
        <v>1386</v>
      </c>
      <c r="B81" s="48">
        <v>44440</v>
      </c>
      <c r="C81" s="48">
        <v>44440</v>
      </c>
      <c r="D81" s="49">
        <v>8227</v>
      </c>
      <c r="E81" s="40" t="s">
        <v>2</v>
      </c>
      <c r="F81" s="49">
        <v>818</v>
      </c>
      <c r="G81" s="36" t="s">
        <v>31</v>
      </c>
      <c r="H81" s="47" t="s">
        <v>1656</v>
      </c>
      <c r="I81" s="45" t="s">
        <v>6</v>
      </c>
      <c r="J81" s="36" t="s">
        <v>97</v>
      </c>
      <c r="K81" s="50"/>
      <c r="L81" s="459">
        <v>954.5</v>
      </c>
      <c r="M81" s="80"/>
      <c r="N81" s="80"/>
      <c r="O81" s="80"/>
      <c r="P81" s="80"/>
      <c r="Q81" s="80"/>
      <c r="R81" s="80"/>
      <c r="T81" s="80"/>
      <c r="U81" s="80"/>
      <c r="V81" s="80"/>
      <c r="W81" s="80"/>
      <c r="X81" s="80"/>
      <c r="Y81" s="80"/>
    </row>
    <row r="82" spans="1:25" s="42" customFormat="1">
      <c r="A82" s="340" t="s">
        <v>82</v>
      </c>
      <c r="B82" s="48">
        <v>44440</v>
      </c>
      <c r="C82" s="48">
        <v>44440</v>
      </c>
      <c r="D82" s="49">
        <v>8187</v>
      </c>
      <c r="E82" s="40" t="s">
        <v>2</v>
      </c>
      <c r="F82" s="49">
        <v>838</v>
      </c>
      <c r="G82" s="36" t="s">
        <v>5</v>
      </c>
      <c r="H82" s="47">
        <v>23</v>
      </c>
      <c r="I82" s="45" t="s">
        <v>6</v>
      </c>
      <c r="J82" s="36" t="s">
        <v>97</v>
      </c>
      <c r="K82" s="50"/>
      <c r="L82" s="459">
        <v>0</v>
      </c>
      <c r="M82" s="80"/>
      <c r="N82" s="80"/>
      <c r="O82" s="80"/>
      <c r="P82" s="80"/>
      <c r="Q82" s="80"/>
      <c r="R82" s="80"/>
      <c r="T82" s="80"/>
      <c r="U82" s="80"/>
      <c r="V82" s="80"/>
      <c r="W82" s="80"/>
      <c r="X82" s="80"/>
      <c r="Y82" s="80"/>
    </row>
    <row r="83" spans="1:25" s="42" customFormat="1">
      <c r="A83" s="340" t="s">
        <v>779</v>
      </c>
      <c r="B83" s="48">
        <v>44452</v>
      </c>
      <c r="C83" s="48">
        <v>44449</v>
      </c>
      <c r="D83" s="49">
        <v>8230</v>
      </c>
      <c r="E83" s="40" t="s">
        <v>2</v>
      </c>
      <c r="F83" s="49">
        <v>753</v>
      </c>
      <c r="G83" s="36" t="s">
        <v>47</v>
      </c>
      <c r="H83" s="47" t="s">
        <v>1004</v>
      </c>
      <c r="I83" s="45" t="s">
        <v>6</v>
      </c>
      <c r="J83" s="36" t="s">
        <v>97</v>
      </c>
      <c r="K83" s="50"/>
      <c r="L83" s="459">
        <v>870</v>
      </c>
      <c r="M83" s="80"/>
      <c r="N83" s="80"/>
      <c r="O83" s="80"/>
      <c r="P83" s="80"/>
      <c r="Q83" s="80"/>
      <c r="R83" s="80"/>
      <c r="T83" s="80"/>
      <c r="U83" s="80"/>
      <c r="V83" s="80"/>
      <c r="W83" s="80"/>
      <c r="X83" s="80"/>
      <c r="Y83" s="80"/>
    </row>
    <row r="84" spans="1:25" s="42" customFormat="1">
      <c r="A84" s="340" t="s">
        <v>68</v>
      </c>
      <c r="B84" s="48">
        <v>44441</v>
      </c>
      <c r="C84" s="48">
        <v>44441</v>
      </c>
      <c r="D84" s="49">
        <v>8231</v>
      </c>
      <c r="E84" s="40" t="s">
        <v>2</v>
      </c>
      <c r="F84" s="49">
        <v>1960</v>
      </c>
      <c r="G84" s="36" t="s">
        <v>13</v>
      </c>
      <c r="H84" s="47">
        <v>51</v>
      </c>
      <c r="I84" s="45" t="s">
        <v>6</v>
      </c>
      <c r="J84" s="36" t="s">
        <v>97</v>
      </c>
      <c r="K84" s="50"/>
      <c r="L84" s="459">
        <v>994.5</v>
      </c>
      <c r="M84" s="80"/>
      <c r="N84" s="80"/>
      <c r="O84" s="80"/>
      <c r="P84" s="80"/>
      <c r="Q84" s="80"/>
      <c r="R84" s="80"/>
      <c r="T84" s="80"/>
      <c r="U84" s="80"/>
      <c r="V84" s="80"/>
      <c r="W84" s="80"/>
      <c r="X84" s="80"/>
      <c r="Y84" s="80"/>
    </row>
    <row r="85" spans="1:25" s="42" customFormat="1">
      <c r="A85" s="340" t="s">
        <v>1303</v>
      </c>
      <c r="B85" s="48">
        <v>44441</v>
      </c>
      <c r="C85" s="48">
        <v>44441</v>
      </c>
      <c r="D85" s="49">
        <v>8101</v>
      </c>
      <c r="E85" s="40" t="s">
        <v>671</v>
      </c>
      <c r="F85" s="49">
        <v>3626</v>
      </c>
      <c r="G85" s="36" t="s">
        <v>1441</v>
      </c>
      <c r="H85" s="47">
        <v>30</v>
      </c>
      <c r="I85" s="45" t="s">
        <v>6</v>
      </c>
      <c r="J85" s="36" t="s">
        <v>97</v>
      </c>
      <c r="K85" s="50"/>
      <c r="L85" s="459">
        <v>0</v>
      </c>
      <c r="M85" s="80"/>
      <c r="N85" s="80"/>
      <c r="O85" s="80"/>
      <c r="P85" s="80"/>
      <c r="Q85" s="80"/>
      <c r="R85" s="80"/>
      <c r="T85" s="963">
        <v>840</v>
      </c>
      <c r="U85" s="80"/>
      <c r="V85" s="80"/>
      <c r="W85" s="80"/>
      <c r="X85" s="80"/>
      <c r="Y85" s="80"/>
    </row>
    <row r="86" spans="1:25" s="42" customFormat="1">
      <c r="A86" s="340" t="s">
        <v>1658</v>
      </c>
      <c r="B86" s="48">
        <v>44442</v>
      </c>
      <c r="C86" s="48">
        <v>44442</v>
      </c>
      <c r="D86" s="49">
        <v>8240</v>
      </c>
      <c r="E86" s="40" t="s">
        <v>2</v>
      </c>
      <c r="F86" s="49">
        <v>0</v>
      </c>
      <c r="G86" s="36">
        <v>0</v>
      </c>
      <c r="H86" s="47">
        <v>0</v>
      </c>
      <c r="I86" s="45" t="s">
        <v>6</v>
      </c>
      <c r="J86" s="36" t="s">
        <v>1657</v>
      </c>
      <c r="K86" s="952"/>
      <c r="L86" s="459">
        <v>0</v>
      </c>
      <c r="M86" s="80"/>
      <c r="N86" s="80"/>
      <c r="O86" s="80"/>
      <c r="P86" s="80"/>
      <c r="Q86" s="80"/>
      <c r="R86" s="80"/>
      <c r="T86" s="80"/>
      <c r="U86" s="80"/>
      <c r="V86" s="80"/>
      <c r="W86" s="80"/>
      <c r="X86" s="80"/>
      <c r="Y86" s="80"/>
    </row>
    <row r="87" spans="1:25" s="42" customFormat="1">
      <c r="A87" s="340" t="s">
        <v>592</v>
      </c>
      <c r="B87" s="48">
        <v>44442</v>
      </c>
      <c r="C87" s="48">
        <v>44442</v>
      </c>
      <c r="D87" s="49">
        <v>8246</v>
      </c>
      <c r="E87" s="40" t="s">
        <v>2</v>
      </c>
      <c r="F87" s="49">
        <v>1087</v>
      </c>
      <c r="G87" s="36" t="s">
        <v>1659</v>
      </c>
      <c r="H87" s="47">
        <v>5</v>
      </c>
      <c r="I87" s="45" t="s">
        <v>6</v>
      </c>
      <c r="J87" s="36" t="s">
        <v>97</v>
      </c>
      <c r="K87" s="50"/>
      <c r="L87" s="459">
        <v>56.5</v>
      </c>
      <c r="M87" s="80"/>
      <c r="N87" s="80"/>
      <c r="O87" s="80"/>
      <c r="P87" s="80"/>
      <c r="Q87" s="80"/>
      <c r="R87" s="80"/>
      <c r="T87" s="80"/>
      <c r="U87" s="80"/>
      <c r="V87" s="80"/>
      <c r="W87" s="80"/>
      <c r="X87" s="80"/>
      <c r="Y87" s="80"/>
    </row>
    <row r="88" spans="1:25" s="42" customFormat="1">
      <c r="A88" s="340"/>
      <c r="B88" s="48"/>
      <c r="C88" s="48"/>
      <c r="D88" s="49"/>
      <c r="E88" s="40"/>
      <c r="F88" s="49">
        <v>1087</v>
      </c>
      <c r="G88" s="36" t="s">
        <v>46</v>
      </c>
      <c r="H88" s="47">
        <v>45</v>
      </c>
      <c r="I88" s="45" t="s">
        <v>6</v>
      </c>
      <c r="J88" s="36" t="s">
        <v>97</v>
      </c>
      <c r="K88" s="50"/>
      <c r="L88" s="459">
        <v>0</v>
      </c>
      <c r="M88" s="80"/>
      <c r="N88" s="80"/>
      <c r="O88" s="80"/>
      <c r="P88" s="80"/>
      <c r="Q88" s="80"/>
      <c r="R88" s="80"/>
      <c r="T88" s="80"/>
      <c r="U88" s="80"/>
      <c r="V88" s="80"/>
      <c r="W88" s="80"/>
      <c r="X88" s="80"/>
      <c r="Y88" s="80"/>
    </row>
    <row r="89" spans="1:25" s="42" customFormat="1">
      <c r="A89" s="340" t="s">
        <v>380</v>
      </c>
      <c r="B89" s="48">
        <v>44447</v>
      </c>
      <c r="C89" s="48">
        <v>44447</v>
      </c>
      <c r="D89" s="49">
        <v>8258</v>
      </c>
      <c r="E89" s="40" t="s">
        <v>153</v>
      </c>
      <c r="F89" s="49">
        <v>2765</v>
      </c>
      <c r="G89" s="36" t="s">
        <v>35</v>
      </c>
      <c r="H89" s="47" t="s">
        <v>849</v>
      </c>
      <c r="I89" s="45" t="s">
        <v>6</v>
      </c>
      <c r="J89" s="36" t="s">
        <v>97</v>
      </c>
      <c r="K89" s="50"/>
      <c r="L89" s="459">
        <v>101.25</v>
      </c>
      <c r="M89" s="80"/>
      <c r="N89" s="80"/>
      <c r="O89" s="80"/>
      <c r="P89" s="80"/>
      <c r="Q89" s="80"/>
      <c r="R89" s="80"/>
      <c r="T89" s="80"/>
      <c r="U89" s="80"/>
      <c r="V89" s="80"/>
      <c r="W89" s="80"/>
      <c r="X89" s="80"/>
      <c r="Y89" s="80"/>
    </row>
    <row r="90" spans="1:25" s="42" customFormat="1">
      <c r="A90" s="340"/>
      <c r="B90" s="48"/>
      <c r="C90" s="48"/>
      <c r="D90" s="49"/>
      <c r="E90" s="40" t="s">
        <v>2</v>
      </c>
      <c r="F90" s="49">
        <v>2515</v>
      </c>
      <c r="G90" s="36" t="s">
        <v>35</v>
      </c>
      <c r="H90" s="47">
        <v>25</v>
      </c>
      <c r="I90" s="45" t="s">
        <v>6</v>
      </c>
      <c r="J90" s="36" t="s">
        <v>97</v>
      </c>
      <c r="K90" s="50"/>
      <c r="L90" s="459">
        <v>156.25</v>
      </c>
      <c r="M90" s="80"/>
      <c r="N90" s="80"/>
      <c r="O90" s="80"/>
      <c r="P90" s="80"/>
      <c r="Q90" s="80"/>
      <c r="R90" s="80"/>
      <c r="T90" s="80"/>
      <c r="U90" s="80"/>
      <c r="V90" s="80"/>
      <c r="W90" s="80"/>
      <c r="X90" s="80"/>
      <c r="Y90" s="80"/>
    </row>
    <row r="91" spans="1:25" s="42" customFormat="1">
      <c r="A91" s="340" t="s">
        <v>1314</v>
      </c>
      <c r="B91" s="48">
        <v>44453</v>
      </c>
      <c r="C91" s="48">
        <v>44449</v>
      </c>
      <c r="D91" s="49">
        <v>8256</v>
      </c>
      <c r="E91" s="40" t="s">
        <v>2</v>
      </c>
      <c r="F91" s="49">
        <v>753</v>
      </c>
      <c r="G91" s="36" t="s">
        <v>47</v>
      </c>
      <c r="H91" s="47" t="s">
        <v>903</v>
      </c>
      <c r="I91" s="45" t="s">
        <v>6</v>
      </c>
      <c r="J91" s="36" t="s">
        <v>97</v>
      </c>
      <c r="K91" s="50"/>
      <c r="L91" s="459">
        <v>201.6</v>
      </c>
      <c r="M91" s="80"/>
      <c r="N91" s="80"/>
      <c r="O91" s="80"/>
      <c r="P91" s="80"/>
      <c r="Q91" s="80"/>
      <c r="R91" s="80"/>
      <c r="T91" s="80"/>
      <c r="U91" s="80"/>
      <c r="V91" s="80"/>
      <c r="W91" s="80"/>
      <c r="X91" s="80"/>
      <c r="Y91" s="80"/>
    </row>
    <row r="92" spans="1:25" s="42" customFormat="1">
      <c r="A92" s="340" t="s">
        <v>1660</v>
      </c>
      <c r="B92" s="48">
        <v>44448</v>
      </c>
      <c r="C92" s="48">
        <v>44447</v>
      </c>
      <c r="D92" s="49">
        <v>8259</v>
      </c>
      <c r="E92" s="40" t="s">
        <v>2</v>
      </c>
      <c r="F92" s="49">
        <v>1087</v>
      </c>
      <c r="G92" s="36" t="s">
        <v>46</v>
      </c>
      <c r="H92" s="47">
        <v>50</v>
      </c>
      <c r="I92" s="45" t="s">
        <v>6</v>
      </c>
      <c r="J92" s="36" t="s">
        <v>97</v>
      </c>
      <c r="K92" s="50"/>
      <c r="L92" s="459">
        <v>575</v>
      </c>
      <c r="M92" s="80"/>
      <c r="N92" s="80"/>
      <c r="O92" s="80"/>
      <c r="P92" s="80"/>
      <c r="Q92" s="80"/>
      <c r="R92" s="80"/>
      <c r="T92" s="80"/>
      <c r="U92" s="80"/>
      <c r="V92" s="80"/>
      <c r="W92" s="80"/>
      <c r="X92" s="80"/>
      <c r="Y92" s="80"/>
    </row>
    <row r="93" spans="1:25" s="42" customFormat="1">
      <c r="A93" s="340" t="s">
        <v>1442</v>
      </c>
      <c r="B93" s="48">
        <v>44449</v>
      </c>
      <c r="C93" s="48">
        <v>44448</v>
      </c>
      <c r="D93" s="49">
        <v>8255</v>
      </c>
      <c r="E93" s="40" t="s">
        <v>153</v>
      </c>
      <c r="F93" s="49">
        <v>3101</v>
      </c>
      <c r="G93" s="36" t="s">
        <v>21</v>
      </c>
      <c r="H93" s="47">
        <v>2</v>
      </c>
      <c r="I93" s="45" t="s">
        <v>6</v>
      </c>
      <c r="J93" s="36" t="s">
        <v>97</v>
      </c>
      <c r="K93" s="50"/>
      <c r="L93" s="459">
        <v>119.52</v>
      </c>
      <c r="M93" s="80"/>
      <c r="N93" s="80"/>
      <c r="O93" s="80"/>
      <c r="P93" s="80"/>
      <c r="Q93" s="80"/>
      <c r="R93" s="80"/>
      <c r="T93" s="80"/>
      <c r="U93" s="80"/>
      <c r="V93" s="80"/>
      <c r="W93" s="80"/>
      <c r="X93" s="80"/>
      <c r="Y93" s="80"/>
    </row>
    <row r="94" spans="1:25" s="42" customFormat="1">
      <c r="A94" s="340" t="s">
        <v>794</v>
      </c>
      <c r="B94" s="48">
        <v>44448</v>
      </c>
      <c r="C94" s="48">
        <v>44448</v>
      </c>
      <c r="D94" s="49">
        <v>8270</v>
      </c>
      <c r="E94" s="40" t="s">
        <v>216</v>
      </c>
      <c r="F94" s="49">
        <v>788</v>
      </c>
      <c r="G94" s="36" t="s">
        <v>63</v>
      </c>
      <c r="H94" s="47">
        <v>20</v>
      </c>
      <c r="I94" s="45" t="s">
        <v>6</v>
      </c>
      <c r="J94" s="36" t="s">
        <v>97</v>
      </c>
      <c r="K94" s="50"/>
      <c r="L94" s="459">
        <v>1494</v>
      </c>
      <c r="M94" s="80"/>
      <c r="N94" s="80"/>
      <c r="O94" s="80"/>
      <c r="P94" s="80"/>
      <c r="Q94" s="80"/>
      <c r="R94" s="80"/>
      <c r="T94" s="80"/>
      <c r="U94" s="80"/>
      <c r="V94" s="80"/>
      <c r="W94" s="80"/>
      <c r="X94" s="80"/>
      <c r="Y94" s="80"/>
    </row>
    <row r="95" spans="1:25" s="42" customFormat="1">
      <c r="A95" s="340" t="s">
        <v>109</v>
      </c>
      <c r="B95" s="48">
        <v>44449</v>
      </c>
      <c r="C95" s="48">
        <v>44449</v>
      </c>
      <c r="D95" s="49">
        <v>8281</v>
      </c>
      <c r="E95" s="40" t="s">
        <v>2</v>
      </c>
      <c r="F95" s="49">
        <v>908</v>
      </c>
      <c r="G95" s="36" t="s">
        <v>30</v>
      </c>
      <c r="H95" s="47">
        <v>77</v>
      </c>
      <c r="I95" s="45" t="s">
        <v>6</v>
      </c>
      <c r="J95" s="36" t="s">
        <v>97</v>
      </c>
      <c r="K95" s="50"/>
      <c r="L95" s="459">
        <v>156</v>
      </c>
      <c r="M95" s="80"/>
      <c r="N95" s="80"/>
      <c r="O95" s="80"/>
      <c r="P95" s="80"/>
      <c r="Q95" s="80"/>
      <c r="R95" s="80"/>
      <c r="T95" s="80"/>
      <c r="U95" s="80"/>
      <c r="V95" s="80"/>
      <c r="W95" s="80"/>
      <c r="X95" s="80"/>
      <c r="Y95" s="80"/>
    </row>
    <row r="96" spans="1:25" s="42" customFormat="1">
      <c r="A96" s="340" t="s">
        <v>1111</v>
      </c>
      <c r="B96" s="48">
        <v>44449</v>
      </c>
      <c r="C96" s="48">
        <v>44449</v>
      </c>
      <c r="D96" s="49">
        <v>8285</v>
      </c>
      <c r="E96" s="40" t="s">
        <v>216</v>
      </c>
      <c r="F96" s="49">
        <v>3827</v>
      </c>
      <c r="G96" s="36" t="s">
        <v>9</v>
      </c>
      <c r="H96" s="47">
        <v>21</v>
      </c>
      <c r="I96" s="45" t="s">
        <v>6</v>
      </c>
      <c r="J96" s="36" t="s">
        <v>97</v>
      </c>
      <c r="K96" s="50"/>
      <c r="L96" s="459">
        <v>310</v>
      </c>
      <c r="M96" s="80"/>
      <c r="N96" s="80"/>
      <c r="O96" s="80"/>
      <c r="P96" s="80"/>
      <c r="Q96" s="80"/>
      <c r="R96" s="80"/>
      <c r="T96" s="80"/>
      <c r="U96" s="80"/>
      <c r="V96" s="80"/>
      <c r="W96" s="80"/>
      <c r="X96" s="80"/>
      <c r="Y96" s="80"/>
    </row>
    <row r="97" spans="1:25" s="42" customFormat="1">
      <c r="A97" s="340" t="s">
        <v>124</v>
      </c>
      <c r="B97" s="48">
        <v>44449</v>
      </c>
      <c r="C97" s="48">
        <v>44449</v>
      </c>
      <c r="D97" s="49">
        <v>8288</v>
      </c>
      <c r="E97" s="40" t="s">
        <v>2</v>
      </c>
      <c r="F97" s="49">
        <v>885</v>
      </c>
      <c r="G97" s="36" t="s">
        <v>32</v>
      </c>
      <c r="H97" s="47" t="s">
        <v>877</v>
      </c>
      <c r="I97" s="45" t="s">
        <v>6</v>
      </c>
      <c r="J97" s="36" t="s">
        <v>97</v>
      </c>
      <c r="K97" s="50"/>
      <c r="L97" s="459">
        <v>1145</v>
      </c>
      <c r="M97" s="80"/>
      <c r="N97" s="80"/>
      <c r="O97" s="80"/>
      <c r="P97" s="80"/>
      <c r="Q97" s="80"/>
      <c r="R97" s="80"/>
      <c r="T97" s="80"/>
      <c r="U97" s="80"/>
      <c r="V97" s="80"/>
      <c r="W97" s="80"/>
      <c r="X97" s="80"/>
      <c r="Y97" s="80"/>
    </row>
    <row r="98" spans="1:25" s="42" customFormat="1">
      <c r="A98" s="340" t="s">
        <v>111</v>
      </c>
      <c r="B98" s="48">
        <v>8289</v>
      </c>
      <c r="C98" s="48">
        <v>44452</v>
      </c>
      <c r="D98" s="49">
        <v>8289</v>
      </c>
      <c r="E98" s="40" t="s">
        <v>2</v>
      </c>
      <c r="F98" s="49">
        <v>2691</v>
      </c>
      <c r="G98" s="36" t="s">
        <v>47</v>
      </c>
      <c r="H98" s="47">
        <v>120</v>
      </c>
      <c r="I98" s="45" t="s">
        <v>6</v>
      </c>
      <c r="J98" s="36" t="s">
        <v>97</v>
      </c>
      <c r="K98" s="50"/>
      <c r="L98" s="459">
        <v>2064</v>
      </c>
      <c r="M98" s="80"/>
      <c r="N98" s="80"/>
      <c r="O98" s="80"/>
      <c r="P98" s="80"/>
      <c r="Q98" s="80"/>
      <c r="R98" s="80"/>
      <c r="T98" s="80"/>
      <c r="U98" s="80"/>
      <c r="V98" s="80"/>
      <c r="W98" s="80"/>
      <c r="X98" s="80"/>
      <c r="Y98" s="80"/>
    </row>
    <row r="99" spans="1:25" s="42" customFormat="1">
      <c r="A99" s="340" t="s">
        <v>172</v>
      </c>
      <c r="B99" s="48">
        <v>44453</v>
      </c>
      <c r="C99" s="48">
        <v>44452</v>
      </c>
      <c r="D99" s="49">
        <v>8298</v>
      </c>
      <c r="E99" s="40" t="s">
        <v>216</v>
      </c>
      <c r="F99" s="49">
        <v>3314</v>
      </c>
      <c r="G99" s="36" t="s">
        <v>5</v>
      </c>
      <c r="H99" s="47">
        <v>10</v>
      </c>
      <c r="I99" s="45" t="s">
        <v>6</v>
      </c>
      <c r="J99" s="36" t="s">
        <v>97</v>
      </c>
      <c r="K99" s="50"/>
      <c r="L99" s="459">
        <v>240</v>
      </c>
      <c r="M99" s="80"/>
      <c r="N99" s="80"/>
      <c r="O99" s="80"/>
      <c r="P99" s="80"/>
      <c r="Q99" s="80"/>
      <c r="R99" s="80"/>
      <c r="T99" s="80"/>
      <c r="U99" s="80"/>
      <c r="V99" s="80"/>
      <c r="W99" s="80"/>
      <c r="X99" s="80"/>
      <c r="Y99" s="80"/>
    </row>
    <row r="100" spans="1:25" s="42" customFormat="1">
      <c r="A100" s="340" t="s">
        <v>411</v>
      </c>
      <c r="B100" s="48">
        <v>44453</v>
      </c>
      <c r="C100" s="48">
        <v>44452</v>
      </c>
      <c r="D100" s="49">
        <v>8307</v>
      </c>
      <c r="E100" s="40" t="s">
        <v>2</v>
      </c>
      <c r="F100" s="49">
        <v>879</v>
      </c>
      <c r="G100" s="36" t="s">
        <v>17</v>
      </c>
      <c r="H100" s="47" t="s">
        <v>952</v>
      </c>
      <c r="I100" s="45" t="s">
        <v>6</v>
      </c>
      <c r="J100" s="36" t="s">
        <v>97</v>
      </c>
      <c r="K100" s="50"/>
      <c r="L100" s="459">
        <v>30.1</v>
      </c>
      <c r="M100" s="80"/>
      <c r="N100" s="80"/>
      <c r="O100" s="80"/>
      <c r="P100" s="80"/>
      <c r="Q100" s="80"/>
      <c r="R100" s="80"/>
      <c r="T100" s="80"/>
      <c r="U100" s="80"/>
      <c r="V100" s="80"/>
      <c r="W100" s="80"/>
      <c r="X100" s="80"/>
      <c r="Y100" s="80"/>
    </row>
    <row r="101" spans="1:25" s="42" customFormat="1">
      <c r="A101" s="340"/>
      <c r="B101" s="48"/>
      <c r="C101" s="48"/>
      <c r="D101" s="49"/>
      <c r="E101" s="40"/>
      <c r="F101" s="49">
        <v>908</v>
      </c>
      <c r="G101" s="36" t="s">
        <v>1668</v>
      </c>
      <c r="H101" s="47" t="s">
        <v>1018</v>
      </c>
      <c r="I101" s="45" t="s">
        <v>6</v>
      </c>
      <c r="J101" s="36" t="s">
        <v>97</v>
      </c>
      <c r="K101" s="50"/>
      <c r="L101" s="459">
        <v>77</v>
      </c>
      <c r="M101" s="80"/>
      <c r="N101" s="80"/>
      <c r="O101" s="80"/>
      <c r="P101" s="80"/>
      <c r="Q101" s="80"/>
      <c r="R101" s="80"/>
      <c r="T101" s="80"/>
      <c r="U101" s="80"/>
      <c r="V101" s="80"/>
      <c r="W101" s="80"/>
      <c r="X101" s="80"/>
      <c r="Y101" s="80"/>
    </row>
    <row r="102" spans="1:25" s="42" customFormat="1">
      <c r="A102" s="340" t="s">
        <v>109</v>
      </c>
      <c r="B102" s="48">
        <v>44455</v>
      </c>
      <c r="C102" s="48">
        <v>44452</v>
      </c>
      <c r="D102" s="49">
        <v>8309</v>
      </c>
      <c r="E102" s="40" t="s">
        <v>2</v>
      </c>
      <c r="F102" s="49">
        <v>869</v>
      </c>
      <c r="G102" s="36" t="s">
        <v>16</v>
      </c>
      <c r="H102" s="47">
        <v>280</v>
      </c>
      <c r="I102" s="45" t="s">
        <v>6</v>
      </c>
      <c r="J102" s="36" t="s">
        <v>97</v>
      </c>
      <c r="K102" s="50"/>
      <c r="L102" s="459">
        <v>1204</v>
      </c>
      <c r="M102" s="80"/>
      <c r="N102" s="80"/>
      <c r="O102" s="80"/>
      <c r="P102" s="80"/>
      <c r="Q102" s="80"/>
      <c r="R102" s="80"/>
      <c r="T102" s="80"/>
      <c r="U102" s="80"/>
      <c r="V102" s="80"/>
      <c r="W102" s="80"/>
      <c r="X102" s="80"/>
      <c r="Y102" s="80"/>
    </row>
    <row r="103" spans="1:25" s="42" customFormat="1">
      <c r="A103" s="340" t="s">
        <v>509</v>
      </c>
      <c r="B103" s="48">
        <v>44454</v>
      </c>
      <c r="C103" s="48">
        <v>44453</v>
      </c>
      <c r="D103" s="49">
        <v>8314</v>
      </c>
      <c r="E103" s="40" t="s">
        <v>2</v>
      </c>
      <c r="F103" s="49">
        <v>908</v>
      </c>
      <c r="G103" s="36" t="s">
        <v>30</v>
      </c>
      <c r="H103" s="47">
        <v>70</v>
      </c>
      <c r="I103" s="45" t="s">
        <v>6</v>
      </c>
      <c r="J103" s="36" t="s">
        <v>97</v>
      </c>
      <c r="K103" s="50"/>
      <c r="L103" s="459">
        <v>892.5</v>
      </c>
      <c r="M103" s="80"/>
      <c r="N103" s="80"/>
      <c r="O103" s="80"/>
      <c r="P103" s="80"/>
      <c r="Q103" s="80"/>
      <c r="R103" s="80"/>
      <c r="T103" s="80"/>
      <c r="U103" s="80"/>
      <c r="V103" s="80"/>
      <c r="W103" s="80"/>
      <c r="X103" s="80"/>
      <c r="Y103" s="80"/>
    </row>
    <row r="104" spans="1:25" s="42" customFormat="1">
      <c r="A104" s="340" t="s">
        <v>779</v>
      </c>
      <c r="B104" s="48">
        <v>44454</v>
      </c>
      <c r="C104" s="48">
        <v>44453</v>
      </c>
      <c r="D104" s="49">
        <v>8321</v>
      </c>
      <c r="E104" s="40" t="s">
        <v>2</v>
      </c>
      <c r="F104" s="49">
        <v>753</v>
      </c>
      <c r="G104" s="36" t="s">
        <v>47</v>
      </c>
      <c r="H104" s="47">
        <v>20</v>
      </c>
      <c r="I104" s="45" t="s">
        <v>6</v>
      </c>
      <c r="J104" s="36" t="s">
        <v>97</v>
      </c>
      <c r="K104" s="50"/>
      <c r="L104" s="459">
        <v>636.20000000000005</v>
      </c>
      <c r="M104" s="80"/>
      <c r="N104" s="80"/>
      <c r="O104" s="80"/>
      <c r="P104" s="80"/>
      <c r="Q104" s="80"/>
      <c r="R104" s="80"/>
      <c r="T104" s="80"/>
      <c r="U104" s="80"/>
      <c r="V104" s="80"/>
      <c r="W104" s="80"/>
      <c r="X104" s="80"/>
      <c r="Y104" s="80"/>
    </row>
    <row r="105" spans="1:25" s="42" customFormat="1">
      <c r="A105" s="340" t="s">
        <v>160</v>
      </c>
      <c r="B105" s="48">
        <v>44454</v>
      </c>
      <c r="C105" s="48">
        <v>44453</v>
      </c>
      <c r="D105" s="49">
        <v>8323</v>
      </c>
      <c r="E105" s="40" t="s">
        <v>671</v>
      </c>
      <c r="F105" s="49">
        <v>3016</v>
      </c>
      <c r="G105" s="36" t="s">
        <v>22</v>
      </c>
      <c r="H105" s="47">
        <v>15</v>
      </c>
      <c r="I105" s="45" t="s">
        <v>6</v>
      </c>
      <c r="J105" s="36" t="s">
        <v>97</v>
      </c>
      <c r="K105" s="50"/>
      <c r="L105" s="459">
        <v>192</v>
      </c>
      <c r="M105" s="80"/>
      <c r="N105" s="80"/>
      <c r="O105" s="80"/>
      <c r="P105" s="80"/>
      <c r="Q105" s="80"/>
      <c r="R105" s="80"/>
      <c r="T105" s="963">
        <v>250</v>
      </c>
      <c r="U105" s="80"/>
      <c r="V105" s="80"/>
      <c r="W105" s="80"/>
      <c r="X105" s="80"/>
      <c r="Y105" s="80"/>
    </row>
    <row r="106" spans="1:25" s="42" customFormat="1">
      <c r="A106" s="340" t="s">
        <v>132</v>
      </c>
      <c r="B106" s="48">
        <v>44454</v>
      </c>
      <c r="C106" s="48">
        <v>44454</v>
      </c>
      <c r="D106" s="49">
        <v>8235</v>
      </c>
      <c r="E106" s="40" t="s">
        <v>428</v>
      </c>
      <c r="F106" s="49">
        <v>2640</v>
      </c>
      <c r="G106" s="36" t="s">
        <v>62</v>
      </c>
      <c r="H106" s="47">
        <v>20</v>
      </c>
      <c r="I106" s="45" t="s">
        <v>6</v>
      </c>
      <c r="J106" s="36" t="s">
        <v>97</v>
      </c>
      <c r="K106" s="50"/>
      <c r="L106" s="459">
        <v>1044.8</v>
      </c>
      <c r="M106" s="80"/>
      <c r="N106" s="80"/>
      <c r="O106" s="80"/>
      <c r="P106" s="80"/>
      <c r="Q106" s="80"/>
      <c r="R106" s="80"/>
      <c r="T106" s="80"/>
      <c r="U106" s="80"/>
      <c r="V106" s="80"/>
      <c r="W106" s="80"/>
      <c r="X106" s="80"/>
      <c r="Y106" s="80"/>
    </row>
    <row r="107" spans="1:25" s="42" customFormat="1">
      <c r="A107" s="340" t="s">
        <v>883</v>
      </c>
      <c r="B107" s="48">
        <v>44454</v>
      </c>
      <c r="C107" s="48">
        <v>44454</v>
      </c>
      <c r="D107" s="49">
        <v>8335</v>
      </c>
      <c r="E107" s="40" t="s">
        <v>216</v>
      </c>
      <c r="F107" s="49">
        <v>2601</v>
      </c>
      <c r="G107" s="36" t="s">
        <v>3</v>
      </c>
      <c r="H107" s="47">
        <v>20</v>
      </c>
      <c r="I107" s="45" t="s">
        <v>6</v>
      </c>
      <c r="J107" s="36" t="s">
        <v>97</v>
      </c>
      <c r="K107" s="50"/>
      <c r="L107" s="459">
        <v>844</v>
      </c>
      <c r="M107" s="80"/>
      <c r="N107" s="80"/>
      <c r="O107" s="80"/>
      <c r="P107" s="80"/>
      <c r="Q107" s="80"/>
      <c r="R107" s="80"/>
      <c r="T107" s="80"/>
      <c r="U107" s="80"/>
      <c r="V107" s="80"/>
      <c r="W107" s="80"/>
      <c r="X107" s="80"/>
      <c r="Y107" s="80"/>
    </row>
    <row r="108" spans="1:25" s="42" customFormat="1">
      <c r="A108" s="340" t="s">
        <v>271</v>
      </c>
      <c r="B108" s="48">
        <v>44463</v>
      </c>
      <c r="C108" s="48">
        <v>44454</v>
      </c>
      <c r="D108" s="49">
        <v>8332</v>
      </c>
      <c r="E108" s="40" t="s">
        <v>114</v>
      </c>
      <c r="F108" s="49">
        <v>2600</v>
      </c>
      <c r="G108" s="36" t="s">
        <v>200</v>
      </c>
      <c r="H108" s="47">
        <v>16</v>
      </c>
      <c r="I108" s="45" t="s">
        <v>6</v>
      </c>
      <c r="J108" s="36" t="s">
        <v>97</v>
      </c>
      <c r="K108" s="50"/>
      <c r="L108" s="459">
        <v>216</v>
      </c>
      <c r="M108" s="80"/>
      <c r="N108" s="80"/>
      <c r="O108" s="80"/>
      <c r="P108" s="80"/>
      <c r="Q108" s="80"/>
      <c r="R108" s="80"/>
      <c r="T108" s="80"/>
      <c r="U108" s="80"/>
      <c r="V108" s="80"/>
      <c r="W108" s="80"/>
      <c r="X108" s="80"/>
      <c r="Y108" s="80"/>
    </row>
    <row r="109" spans="1:25" s="42" customFormat="1">
      <c r="A109" s="340" t="s">
        <v>226</v>
      </c>
      <c r="B109" s="48">
        <v>44455</v>
      </c>
      <c r="C109" s="48">
        <v>44455</v>
      </c>
      <c r="D109" s="49">
        <v>8343</v>
      </c>
      <c r="E109" s="40" t="s">
        <v>2</v>
      </c>
      <c r="F109" s="49">
        <v>3753</v>
      </c>
      <c r="G109" s="36" t="s">
        <v>29</v>
      </c>
      <c r="H109" s="47" t="s">
        <v>995</v>
      </c>
      <c r="I109" s="45" t="s">
        <v>6</v>
      </c>
      <c r="J109" s="36" t="s">
        <v>97</v>
      </c>
      <c r="K109" s="50"/>
      <c r="L109" s="459">
        <v>393.75</v>
      </c>
      <c r="M109" s="80"/>
      <c r="N109" s="80"/>
      <c r="O109" s="80"/>
      <c r="P109" s="80"/>
      <c r="Q109" s="80"/>
      <c r="R109" s="80"/>
      <c r="T109" s="80"/>
      <c r="U109" s="80"/>
      <c r="V109" s="80"/>
      <c r="W109" s="80"/>
      <c r="X109" s="80"/>
      <c r="Y109" s="80"/>
    </row>
    <row r="110" spans="1:25" s="42" customFormat="1">
      <c r="A110" s="340"/>
      <c r="B110" s="48"/>
      <c r="C110" s="48"/>
      <c r="D110" s="49"/>
      <c r="E110" s="40"/>
      <c r="F110" s="49">
        <v>2039</v>
      </c>
      <c r="G110" s="36" t="s">
        <v>29</v>
      </c>
      <c r="H110" s="47" t="s">
        <v>840</v>
      </c>
      <c r="I110" s="45" t="s">
        <v>6</v>
      </c>
      <c r="J110" s="36"/>
      <c r="K110" s="50"/>
      <c r="L110" s="459"/>
      <c r="M110" s="80"/>
      <c r="N110" s="80"/>
      <c r="O110" s="80"/>
      <c r="P110" s="80"/>
      <c r="Q110" s="80"/>
      <c r="R110" s="80"/>
      <c r="T110" s="80"/>
      <c r="U110" s="80"/>
      <c r="V110" s="80"/>
      <c r="W110" s="80"/>
      <c r="X110" s="80"/>
      <c r="Y110" s="80"/>
    </row>
    <row r="111" spans="1:25" s="42" customFormat="1">
      <c r="A111" s="340" t="s">
        <v>249</v>
      </c>
      <c r="B111" s="48">
        <v>44466</v>
      </c>
      <c r="C111" s="48">
        <v>44455</v>
      </c>
      <c r="D111" s="49">
        <v>8345</v>
      </c>
      <c r="E111" s="40" t="s">
        <v>2</v>
      </c>
      <c r="F111" s="49">
        <v>869</v>
      </c>
      <c r="G111" s="36" t="s">
        <v>16</v>
      </c>
      <c r="H111" s="47">
        <v>50</v>
      </c>
      <c r="I111" s="45" t="s">
        <v>6</v>
      </c>
      <c r="J111" s="36" t="s">
        <v>97</v>
      </c>
      <c r="K111" s="50"/>
      <c r="L111" s="459">
        <v>400</v>
      </c>
      <c r="M111" s="80"/>
      <c r="N111" s="80"/>
      <c r="O111" s="80"/>
      <c r="P111" s="80"/>
      <c r="Q111" s="80"/>
      <c r="R111" s="80"/>
      <c r="T111" s="80"/>
      <c r="U111" s="80"/>
      <c r="V111" s="80"/>
      <c r="W111" s="80"/>
      <c r="X111" s="80"/>
      <c r="Y111" s="80"/>
    </row>
    <row r="112" spans="1:25" s="42" customFormat="1">
      <c r="A112" s="340" t="s">
        <v>175</v>
      </c>
      <c r="B112" s="48">
        <v>44455</v>
      </c>
      <c r="C112" s="48">
        <v>44455</v>
      </c>
      <c r="D112" s="49">
        <v>8347</v>
      </c>
      <c r="E112" s="40" t="s">
        <v>2</v>
      </c>
      <c r="F112" s="49">
        <v>3310</v>
      </c>
      <c r="G112" s="36" t="s">
        <v>4</v>
      </c>
      <c r="H112" s="47" t="s">
        <v>960</v>
      </c>
      <c r="I112" s="45" t="s">
        <v>6</v>
      </c>
      <c r="J112" s="36" t="s">
        <v>97</v>
      </c>
      <c r="K112" s="50"/>
      <c r="L112" s="459">
        <v>700</v>
      </c>
      <c r="M112" s="80"/>
      <c r="N112" s="80"/>
      <c r="O112" s="80"/>
      <c r="P112" s="80"/>
      <c r="Q112" s="80"/>
      <c r="R112" s="80"/>
      <c r="T112" s="80"/>
      <c r="U112" s="80"/>
      <c r="V112" s="80"/>
      <c r="W112" s="80"/>
      <c r="X112" s="80"/>
      <c r="Y112" s="80"/>
    </row>
    <row r="113" spans="1:25" s="42" customFormat="1">
      <c r="A113" s="340" t="s">
        <v>400</v>
      </c>
      <c r="B113" s="48">
        <v>44455</v>
      </c>
      <c r="C113" s="48">
        <v>44455</v>
      </c>
      <c r="D113" s="49">
        <v>8348</v>
      </c>
      <c r="E113" s="40" t="s">
        <v>7</v>
      </c>
      <c r="F113" s="49">
        <v>3509</v>
      </c>
      <c r="G113" s="36" t="s">
        <v>31</v>
      </c>
      <c r="H113" s="47" t="s">
        <v>1018</v>
      </c>
      <c r="I113" s="45" t="s">
        <v>6</v>
      </c>
      <c r="J113" s="36" t="s">
        <v>97</v>
      </c>
      <c r="K113" s="50"/>
      <c r="L113" s="459">
        <v>159.38</v>
      </c>
      <c r="M113" s="80"/>
      <c r="N113" s="80"/>
      <c r="O113" s="80"/>
      <c r="P113" s="80"/>
      <c r="Q113" s="80"/>
      <c r="R113" s="80"/>
      <c r="T113" s="80"/>
      <c r="U113" s="80"/>
      <c r="V113" s="80"/>
      <c r="W113" s="80"/>
      <c r="X113" s="80"/>
      <c r="Y113" s="80"/>
    </row>
    <row r="114" spans="1:25" s="42" customFormat="1">
      <c r="A114" s="340" t="s">
        <v>1676</v>
      </c>
      <c r="B114" s="48">
        <v>44466</v>
      </c>
      <c r="C114" s="48">
        <v>44460</v>
      </c>
      <c r="D114" s="49">
        <v>8351</v>
      </c>
      <c r="E114" s="40" t="s">
        <v>2</v>
      </c>
      <c r="F114" s="49">
        <v>843</v>
      </c>
      <c r="G114" s="36" t="s">
        <v>203</v>
      </c>
      <c r="H114" s="47">
        <v>32</v>
      </c>
      <c r="I114" s="45" t="s">
        <v>6</v>
      </c>
      <c r="J114" s="36" t="s">
        <v>97</v>
      </c>
      <c r="K114" s="50"/>
      <c r="L114" s="459">
        <v>195</v>
      </c>
      <c r="M114" s="80"/>
      <c r="N114" s="80"/>
      <c r="O114" s="80"/>
      <c r="P114" s="80"/>
      <c r="Q114" s="80"/>
      <c r="R114" s="80"/>
      <c r="T114" s="80"/>
      <c r="U114" s="80"/>
      <c r="V114" s="80"/>
      <c r="W114" s="80"/>
      <c r="X114" s="80"/>
      <c r="Y114" s="80"/>
    </row>
    <row r="115" spans="1:25" s="42" customFormat="1">
      <c r="A115" s="340"/>
      <c r="B115" s="48"/>
      <c r="C115" s="48"/>
      <c r="D115" s="49"/>
      <c r="E115" s="40" t="s">
        <v>131</v>
      </c>
      <c r="F115" s="49">
        <v>3163</v>
      </c>
      <c r="G115" s="36" t="s">
        <v>203</v>
      </c>
      <c r="H115" s="47">
        <v>20</v>
      </c>
      <c r="I115" s="45" t="s">
        <v>6</v>
      </c>
      <c r="J115" s="36" t="s">
        <v>97</v>
      </c>
      <c r="K115" s="50"/>
      <c r="L115" s="459">
        <v>190</v>
      </c>
      <c r="M115" s="80"/>
      <c r="N115" s="80"/>
      <c r="O115" s="80"/>
      <c r="P115" s="80"/>
      <c r="Q115" s="80"/>
      <c r="R115" s="80"/>
      <c r="T115" s="80"/>
      <c r="U115" s="80"/>
      <c r="V115" s="80"/>
      <c r="W115" s="80"/>
      <c r="X115" s="80"/>
      <c r="Y115" s="80"/>
    </row>
    <row r="116" spans="1:25" s="42" customFormat="1">
      <c r="A116" s="340" t="s">
        <v>1679</v>
      </c>
      <c r="B116" s="48">
        <v>44467</v>
      </c>
      <c r="C116" s="48">
        <v>44460</v>
      </c>
      <c r="D116" s="49">
        <v>8363</v>
      </c>
      <c r="E116" s="40" t="s">
        <v>2</v>
      </c>
      <c r="F116" s="49">
        <v>822</v>
      </c>
      <c r="G116" s="36" t="s">
        <v>19</v>
      </c>
      <c r="H116" s="47" t="s">
        <v>892</v>
      </c>
      <c r="I116" s="45" t="s">
        <v>6</v>
      </c>
      <c r="J116" s="36" t="s">
        <v>97</v>
      </c>
      <c r="K116" s="50"/>
      <c r="L116" s="459">
        <v>793.28</v>
      </c>
      <c r="M116" s="80"/>
      <c r="N116" s="80"/>
      <c r="O116" s="80"/>
      <c r="P116" s="80"/>
      <c r="Q116" s="80"/>
      <c r="R116" s="80"/>
      <c r="T116" s="80"/>
      <c r="U116" s="80"/>
      <c r="V116" s="80"/>
      <c r="W116" s="80"/>
      <c r="X116" s="80"/>
      <c r="Y116" s="80"/>
    </row>
    <row r="117" spans="1:25" s="42" customFormat="1">
      <c r="A117" s="340"/>
      <c r="B117" s="48"/>
      <c r="C117" s="48"/>
      <c r="D117" s="49"/>
      <c r="E117" s="40" t="s">
        <v>2</v>
      </c>
      <c r="F117" s="49">
        <v>3302</v>
      </c>
      <c r="G117" s="36" t="s">
        <v>15</v>
      </c>
      <c r="H117" s="47">
        <v>50</v>
      </c>
      <c r="I117" s="45" t="s">
        <v>6</v>
      </c>
      <c r="J117" s="36" t="s">
        <v>97</v>
      </c>
      <c r="K117" s="50"/>
      <c r="L117" s="459">
        <v>223</v>
      </c>
      <c r="M117" s="80"/>
      <c r="N117" s="80"/>
      <c r="O117" s="80"/>
      <c r="P117" s="80"/>
      <c r="Q117" s="80"/>
      <c r="R117" s="80"/>
      <c r="T117" s="80"/>
      <c r="U117" s="80"/>
      <c r="V117" s="80"/>
      <c r="W117" s="80"/>
      <c r="X117" s="80"/>
      <c r="Y117" s="80"/>
    </row>
    <row r="118" spans="1:25" s="42" customFormat="1">
      <c r="A118" s="340"/>
      <c r="B118" s="48"/>
      <c r="C118" s="48"/>
      <c r="D118" s="49"/>
      <c r="E118" s="40"/>
      <c r="F118" s="49">
        <v>3302</v>
      </c>
      <c r="G118" s="36" t="s">
        <v>1683</v>
      </c>
      <c r="H118" s="47">
        <v>50</v>
      </c>
      <c r="I118" s="45" t="s">
        <v>6</v>
      </c>
      <c r="J118" s="36" t="s">
        <v>97</v>
      </c>
      <c r="K118" s="50"/>
      <c r="L118" s="459">
        <v>223</v>
      </c>
      <c r="M118" s="80"/>
      <c r="N118" s="80"/>
      <c r="O118" s="80"/>
      <c r="P118" s="80"/>
      <c r="Q118" s="80"/>
      <c r="R118" s="80"/>
      <c r="T118" s="80"/>
      <c r="U118" s="80"/>
      <c r="V118" s="80"/>
      <c r="W118" s="80"/>
      <c r="X118" s="80"/>
      <c r="Y118" s="80"/>
    </row>
    <row r="119" spans="1:25" s="42" customFormat="1">
      <c r="A119" s="340"/>
      <c r="B119" s="48"/>
      <c r="C119" s="48">
        <v>44463</v>
      </c>
      <c r="D119" s="49"/>
      <c r="E119" s="40" t="s">
        <v>131</v>
      </c>
      <c r="F119" s="49">
        <v>2017</v>
      </c>
      <c r="G119" s="36" t="s">
        <v>15</v>
      </c>
      <c r="H119" s="47">
        <v>30</v>
      </c>
      <c r="I119" s="45" t="s">
        <v>6</v>
      </c>
      <c r="J119" s="36" t="s">
        <v>97</v>
      </c>
      <c r="K119" s="21" t="s">
        <v>1694</v>
      </c>
      <c r="L119" s="459">
        <v>164.1</v>
      </c>
      <c r="M119" s="80"/>
      <c r="N119" s="80"/>
      <c r="O119" s="80"/>
      <c r="P119" s="80"/>
      <c r="Q119" s="80"/>
      <c r="R119" s="80"/>
      <c r="T119" s="80" t="s">
        <v>270</v>
      </c>
      <c r="U119" s="80"/>
      <c r="V119" s="80"/>
      <c r="W119" s="80"/>
      <c r="X119" s="80"/>
      <c r="Y119" s="80"/>
    </row>
    <row r="120" spans="1:25" s="42" customFormat="1">
      <c r="A120" s="340" t="s">
        <v>1680</v>
      </c>
      <c r="B120" s="48">
        <v>44456</v>
      </c>
      <c r="C120" s="48">
        <v>44460</v>
      </c>
      <c r="D120" s="49">
        <v>8367</v>
      </c>
      <c r="E120" s="40" t="s">
        <v>60</v>
      </c>
      <c r="F120" s="49">
        <v>2935</v>
      </c>
      <c r="G120" s="36" t="s">
        <v>63</v>
      </c>
      <c r="H120" s="47">
        <v>6</v>
      </c>
      <c r="I120" s="45" t="s">
        <v>6</v>
      </c>
      <c r="J120" s="36" t="s">
        <v>97</v>
      </c>
      <c r="K120" s="50"/>
      <c r="L120" s="459">
        <v>711</v>
      </c>
      <c r="M120" s="80"/>
      <c r="N120" s="80"/>
      <c r="O120" s="80"/>
      <c r="P120" s="80"/>
      <c r="Q120" s="80"/>
      <c r="R120" s="80"/>
      <c r="T120" s="80"/>
      <c r="U120" s="80"/>
      <c r="V120" s="80"/>
      <c r="W120" s="80"/>
      <c r="X120" s="80"/>
      <c r="Y120" s="80"/>
    </row>
    <row r="121" spans="1:25" s="42" customFormat="1">
      <c r="A121" s="340" t="s">
        <v>101</v>
      </c>
      <c r="B121" s="48">
        <v>44456</v>
      </c>
      <c r="C121" s="48">
        <v>44460</v>
      </c>
      <c r="D121" s="49">
        <v>8369</v>
      </c>
      <c r="E121" s="40" t="s">
        <v>2</v>
      </c>
      <c r="F121" s="49">
        <v>2804</v>
      </c>
      <c r="G121" s="36" t="s">
        <v>194</v>
      </c>
      <c r="H121" s="47">
        <v>36</v>
      </c>
      <c r="I121" s="45" t="s">
        <v>6</v>
      </c>
      <c r="J121" s="36" t="s">
        <v>97</v>
      </c>
      <c r="K121" s="50"/>
      <c r="L121" s="459">
        <v>259.2</v>
      </c>
      <c r="M121" s="80"/>
      <c r="N121" s="80"/>
      <c r="O121" s="80"/>
      <c r="P121" s="80"/>
      <c r="Q121" s="80"/>
      <c r="R121" s="80"/>
      <c r="T121" s="80"/>
      <c r="U121" s="80"/>
      <c r="V121" s="80"/>
      <c r="W121" s="80"/>
      <c r="X121" s="80"/>
      <c r="Y121" s="80"/>
    </row>
    <row r="122" spans="1:25" s="42" customFormat="1">
      <c r="A122" s="340" t="s">
        <v>837</v>
      </c>
      <c r="B122" s="48">
        <v>44456</v>
      </c>
      <c r="C122" s="48">
        <v>44460</v>
      </c>
      <c r="D122" s="49">
        <v>8361</v>
      </c>
      <c r="E122" s="40" t="s">
        <v>671</v>
      </c>
      <c r="F122" s="49">
        <v>2358</v>
      </c>
      <c r="G122" s="36" t="s">
        <v>17</v>
      </c>
      <c r="H122" s="47">
        <v>14</v>
      </c>
      <c r="I122" s="45" t="s">
        <v>6</v>
      </c>
      <c r="J122" s="36" t="s">
        <v>97</v>
      </c>
      <c r="K122" s="50"/>
      <c r="L122" s="459">
        <v>602</v>
      </c>
      <c r="M122" s="80"/>
      <c r="N122" s="80"/>
      <c r="O122" s="80"/>
      <c r="P122" s="80"/>
      <c r="Q122" s="80"/>
      <c r="R122" s="80"/>
      <c r="T122" s="963">
        <v>882</v>
      </c>
      <c r="U122" s="80"/>
      <c r="V122" s="80"/>
      <c r="W122" s="80"/>
      <c r="X122" s="80"/>
      <c r="Y122" s="80"/>
    </row>
    <row r="123" spans="1:25" s="42" customFormat="1">
      <c r="A123" s="340"/>
      <c r="B123" s="48"/>
      <c r="C123" s="48"/>
      <c r="D123" s="49"/>
      <c r="E123" s="40" t="s">
        <v>671</v>
      </c>
      <c r="F123" s="49">
        <v>3838</v>
      </c>
      <c r="G123" s="36" t="s">
        <v>17</v>
      </c>
      <c r="H123" s="47" t="s">
        <v>903</v>
      </c>
      <c r="I123" s="45" t="s">
        <v>6</v>
      </c>
      <c r="J123" s="36" t="s">
        <v>97</v>
      </c>
      <c r="K123" s="50"/>
      <c r="L123" s="459">
        <v>275.2</v>
      </c>
      <c r="M123" s="80"/>
      <c r="N123" s="80"/>
      <c r="O123" s="80"/>
      <c r="P123" s="80"/>
      <c r="Q123" s="80"/>
      <c r="R123" s="80"/>
      <c r="T123" s="963">
        <v>405</v>
      </c>
      <c r="U123" s="80"/>
      <c r="V123" s="80"/>
      <c r="W123" s="80"/>
      <c r="X123" s="80"/>
      <c r="Y123" s="80"/>
    </row>
    <row r="124" spans="1:25" s="42" customFormat="1">
      <c r="A124" s="340" t="s">
        <v>132</v>
      </c>
      <c r="B124" s="48">
        <v>44456</v>
      </c>
      <c r="C124" s="48">
        <v>44460</v>
      </c>
      <c r="D124" s="49">
        <v>8372</v>
      </c>
      <c r="E124" s="40" t="s">
        <v>7</v>
      </c>
      <c r="F124" s="49">
        <v>3758</v>
      </c>
      <c r="G124" s="36" t="s">
        <v>62</v>
      </c>
      <c r="H124" s="47" t="s">
        <v>900</v>
      </c>
      <c r="I124" s="45" t="s">
        <v>6</v>
      </c>
      <c r="J124" s="36" t="s">
        <v>97</v>
      </c>
      <c r="K124" s="50"/>
      <c r="L124" s="459">
        <v>543.29999999999995</v>
      </c>
      <c r="M124" s="80"/>
      <c r="N124" s="80"/>
      <c r="O124" s="80"/>
      <c r="P124" s="80"/>
      <c r="Q124" s="80"/>
      <c r="R124" s="80"/>
      <c r="T124" s="80"/>
      <c r="U124" s="80"/>
      <c r="V124" s="80"/>
      <c r="W124" s="80"/>
      <c r="X124" s="80"/>
      <c r="Y124" s="80"/>
    </row>
    <row r="125" spans="1:25" s="42" customFormat="1">
      <c r="A125" s="340" t="s">
        <v>1681</v>
      </c>
      <c r="B125" s="48">
        <v>44468</v>
      </c>
      <c r="C125" s="48">
        <v>44461</v>
      </c>
      <c r="D125" s="49">
        <v>8378</v>
      </c>
      <c r="E125" s="40" t="s">
        <v>216</v>
      </c>
      <c r="F125" s="49">
        <v>3627</v>
      </c>
      <c r="G125" s="36" t="s">
        <v>1684</v>
      </c>
      <c r="H125" s="47">
        <v>5</v>
      </c>
      <c r="I125" s="45" t="s">
        <v>6</v>
      </c>
      <c r="J125" s="36" t="s">
        <v>97</v>
      </c>
      <c r="K125" s="50" t="s">
        <v>1686</v>
      </c>
      <c r="L125" s="459"/>
      <c r="M125" s="80"/>
      <c r="N125" s="80"/>
      <c r="O125" s="80"/>
      <c r="P125" s="80"/>
      <c r="Q125" s="80"/>
      <c r="R125" s="80"/>
      <c r="T125" s="80"/>
      <c r="U125" s="80"/>
      <c r="V125" s="80"/>
      <c r="W125" s="80"/>
      <c r="X125" s="80"/>
      <c r="Y125" s="80"/>
    </row>
    <row r="126" spans="1:25" s="42" customFormat="1">
      <c r="A126" s="340"/>
      <c r="B126" s="48"/>
      <c r="C126" s="48">
        <v>44460</v>
      </c>
      <c r="D126" s="49"/>
      <c r="E126" s="40" t="s">
        <v>216</v>
      </c>
      <c r="F126" s="49">
        <v>3621</v>
      </c>
      <c r="G126" s="36" t="s">
        <v>1581</v>
      </c>
      <c r="H126" s="47">
        <v>30</v>
      </c>
      <c r="I126" s="45" t="s">
        <v>6</v>
      </c>
      <c r="J126" s="36" t="s">
        <v>97</v>
      </c>
      <c r="K126" s="50"/>
      <c r="L126" s="459"/>
      <c r="M126" s="80"/>
      <c r="N126" s="80"/>
      <c r="O126" s="80"/>
      <c r="P126" s="80"/>
      <c r="Q126" s="80"/>
      <c r="R126" s="80"/>
      <c r="T126" s="80"/>
      <c r="U126" s="80"/>
      <c r="V126" s="80"/>
      <c r="W126" s="80"/>
      <c r="X126" s="80"/>
      <c r="Y126" s="80"/>
    </row>
    <row r="127" spans="1:25" s="42" customFormat="1">
      <c r="A127" s="340"/>
      <c r="B127" s="48"/>
      <c r="C127" s="48"/>
      <c r="D127" s="49"/>
      <c r="E127" s="40" t="s">
        <v>671</v>
      </c>
      <c r="F127" s="49">
        <v>3626</v>
      </c>
      <c r="G127" s="36" t="s">
        <v>1685</v>
      </c>
      <c r="H127" s="47">
        <v>20</v>
      </c>
      <c r="I127" s="45" t="s">
        <v>6</v>
      </c>
      <c r="J127" s="36" t="s">
        <v>97</v>
      </c>
      <c r="K127" s="50"/>
      <c r="L127" s="459">
        <v>609.6</v>
      </c>
      <c r="M127" s="80"/>
      <c r="N127" s="80"/>
      <c r="O127" s="80"/>
      <c r="P127" s="80"/>
      <c r="Q127" s="80"/>
      <c r="R127" s="80"/>
      <c r="T127" s="963">
        <v>625</v>
      </c>
      <c r="U127" s="80"/>
      <c r="V127" s="80"/>
      <c r="W127" s="80"/>
      <c r="X127" s="80"/>
      <c r="Y127" s="80"/>
    </row>
    <row r="128" spans="1:25" s="42" customFormat="1">
      <c r="A128" s="340" t="s">
        <v>1303</v>
      </c>
      <c r="B128" s="48">
        <v>44468</v>
      </c>
      <c r="C128" s="48">
        <v>44462</v>
      </c>
      <c r="D128" s="49">
        <v>8380</v>
      </c>
      <c r="E128" s="40" t="s">
        <v>216</v>
      </c>
      <c r="F128" s="49">
        <v>3624</v>
      </c>
      <c r="G128" s="36" t="s">
        <v>63</v>
      </c>
      <c r="H128" s="47">
        <v>72</v>
      </c>
      <c r="I128" s="45" t="s">
        <v>6</v>
      </c>
      <c r="J128" s="36" t="s">
        <v>97</v>
      </c>
      <c r="K128" s="50" t="s">
        <v>1686</v>
      </c>
      <c r="L128" s="459"/>
      <c r="M128" s="80"/>
      <c r="N128" s="80"/>
      <c r="O128" s="80"/>
      <c r="P128" s="80"/>
      <c r="Q128" s="80"/>
      <c r="R128" s="80"/>
      <c r="T128" s="80"/>
      <c r="U128" s="80"/>
      <c r="V128" s="80"/>
      <c r="W128" s="80"/>
      <c r="X128" s="80"/>
      <c r="Y128" s="80"/>
    </row>
    <row r="129" spans="1:25" s="42" customFormat="1">
      <c r="A129" s="340"/>
      <c r="B129" s="48"/>
      <c r="C129" s="48">
        <v>44460</v>
      </c>
      <c r="D129" s="49"/>
      <c r="E129" s="40" t="s">
        <v>216</v>
      </c>
      <c r="F129" s="49">
        <v>3621</v>
      </c>
      <c r="G129" s="36" t="s">
        <v>1396</v>
      </c>
      <c r="H129" s="47">
        <v>30</v>
      </c>
      <c r="I129" s="45" t="s">
        <v>6</v>
      </c>
      <c r="J129" s="36" t="s">
        <v>97</v>
      </c>
      <c r="K129" s="50"/>
      <c r="L129" s="459"/>
      <c r="M129" s="80"/>
      <c r="N129" s="80"/>
      <c r="O129" s="80"/>
      <c r="P129" s="80"/>
      <c r="Q129" s="80"/>
      <c r="R129" s="80"/>
      <c r="T129" s="80"/>
      <c r="U129" s="80"/>
      <c r="V129" s="80"/>
      <c r="W129" s="80"/>
      <c r="X129" s="80"/>
      <c r="Y129" s="80"/>
    </row>
    <row r="130" spans="1:25" s="42" customFormat="1">
      <c r="A130" s="340"/>
      <c r="B130" s="48"/>
      <c r="C130" s="48"/>
      <c r="D130" s="49"/>
      <c r="E130" s="40" t="s">
        <v>216</v>
      </c>
      <c r="F130" s="49">
        <v>3625</v>
      </c>
      <c r="G130" s="36" t="s">
        <v>902</v>
      </c>
      <c r="H130" s="47">
        <v>20</v>
      </c>
      <c r="I130" s="45" t="s">
        <v>6</v>
      </c>
      <c r="J130" s="36" t="s">
        <v>97</v>
      </c>
      <c r="K130" s="50"/>
      <c r="L130" s="459"/>
      <c r="M130" s="80"/>
      <c r="N130" s="80"/>
      <c r="O130" s="80"/>
      <c r="P130" s="80"/>
      <c r="Q130" s="80"/>
      <c r="R130" s="80"/>
      <c r="T130" s="80"/>
      <c r="U130" s="80"/>
      <c r="V130" s="80"/>
      <c r="W130" s="80"/>
      <c r="X130" s="80"/>
      <c r="Y130" s="80"/>
    </row>
    <row r="131" spans="1:25" s="42" customFormat="1">
      <c r="A131" s="340"/>
      <c r="B131" s="48"/>
      <c r="C131" s="48"/>
      <c r="D131" s="49"/>
      <c r="E131" s="40" t="s">
        <v>671</v>
      </c>
      <c r="F131" s="49">
        <v>3626</v>
      </c>
      <c r="G131" s="36" t="s">
        <v>1441</v>
      </c>
      <c r="H131" s="47">
        <v>25</v>
      </c>
      <c r="I131" s="45" t="s">
        <v>6</v>
      </c>
      <c r="J131" s="36" t="s">
        <v>97</v>
      </c>
      <c r="K131" s="50"/>
      <c r="L131" s="459">
        <v>1315.7</v>
      </c>
      <c r="M131" s="80"/>
      <c r="N131" s="80"/>
      <c r="O131" s="80"/>
      <c r="P131" s="80"/>
      <c r="Q131" s="80"/>
      <c r="R131" s="80"/>
      <c r="T131" s="963">
        <v>625</v>
      </c>
      <c r="U131" s="80"/>
      <c r="V131" s="80"/>
      <c r="W131" s="80"/>
      <c r="X131" s="80"/>
      <c r="Y131" s="80"/>
    </row>
    <row r="132" spans="1:25" s="42" customFormat="1">
      <c r="A132" s="340" t="s">
        <v>86</v>
      </c>
      <c r="B132" s="48">
        <v>44461</v>
      </c>
      <c r="C132" s="48">
        <v>44460</v>
      </c>
      <c r="D132" s="49">
        <v>8386</v>
      </c>
      <c r="E132" s="40" t="s">
        <v>216</v>
      </c>
      <c r="F132" s="49">
        <v>2244</v>
      </c>
      <c r="G132" s="36" t="s">
        <v>17</v>
      </c>
      <c r="H132" s="47" t="s">
        <v>1065</v>
      </c>
      <c r="I132" s="45" t="s">
        <v>6</v>
      </c>
      <c r="J132" s="36" t="s">
        <v>97</v>
      </c>
      <c r="K132" s="50"/>
      <c r="L132" s="459">
        <v>520.79999999999995</v>
      </c>
      <c r="M132" s="80"/>
      <c r="N132" s="80"/>
      <c r="O132" s="80"/>
      <c r="P132" s="80"/>
      <c r="Q132" s="80"/>
      <c r="R132" s="80"/>
      <c r="T132" s="80"/>
      <c r="U132" s="80"/>
      <c r="V132" s="80"/>
      <c r="W132" s="80"/>
      <c r="X132" s="80"/>
      <c r="Y132" s="80"/>
    </row>
    <row r="133" spans="1:25" s="42" customFormat="1">
      <c r="A133" s="340" t="s">
        <v>132</v>
      </c>
      <c r="B133" s="48">
        <v>44460</v>
      </c>
      <c r="C133" s="48">
        <v>44460</v>
      </c>
      <c r="D133" s="49">
        <v>8387</v>
      </c>
      <c r="E133" s="40" t="s">
        <v>7</v>
      </c>
      <c r="F133" s="49">
        <v>3758</v>
      </c>
      <c r="G133" s="36" t="s">
        <v>62</v>
      </c>
      <c r="H133" s="47" t="s">
        <v>900</v>
      </c>
      <c r="I133" s="45" t="s">
        <v>6</v>
      </c>
      <c r="J133" s="36" t="s">
        <v>97</v>
      </c>
      <c r="K133" s="50"/>
      <c r="L133" s="459">
        <v>543.29999999999995</v>
      </c>
      <c r="M133" s="80"/>
      <c r="N133" s="80"/>
      <c r="O133" s="80"/>
      <c r="P133" s="80"/>
      <c r="Q133" s="80"/>
      <c r="R133" s="80"/>
      <c r="T133" s="80"/>
      <c r="U133" s="80"/>
      <c r="V133" s="80"/>
      <c r="W133" s="80"/>
      <c r="X133" s="80"/>
      <c r="Y133" s="80"/>
    </row>
    <row r="134" spans="1:25" s="42" customFormat="1">
      <c r="A134" s="340" t="s">
        <v>247</v>
      </c>
      <c r="B134" s="48">
        <v>44461</v>
      </c>
      <c r="C134" s="48">
        <v>44461</v>
      </c>
      <c r="D134" s="49">
        <v>8389</v>
      </c>
      <c r="E134" s="40" t="s">
        <v>2</v>
      </c>
      <c r="F134" s="49">
        <v>3500</v>
      </c>
      <c r="G134" s="36" t="s">
        <v>902</v>
      </c>
      <c r="H134" s="47">
        <v>56</v>
      </c>
      <c r="I134" s="45" t="s">
        <v>6</v>
      </c>
      <c r="J134" s="36" t="s">
        <v>97</v>
      </c>
      <c r="K134" s="50"/>
      <c r="L134" s="459">
        <v>1456</v>
      </c>
      <c r="M134" s="80"/>
      <c r="N134" s="80"/>
      <c r="O134" s="80"/>
      <c r="P134" s="80"/>
      <c r="Q134" s="80"/>
      <c r="R134" s="80"/>
      <c r="T134" s="80"/>
      <c r="U134" s="80"/>
      <c r="V134" s="80"/>
      <c r="W134" s="80"/>
      <c r="X134" s="80"/>
      <c r="Y134" s="80"/>
    </row>
    <row r="135" spans="1:25" s="42" customFormat="1">
      <c r="A135" s="340" t="s">
        <v>111</v>
      </c>
      <c r="B135" s="48">
        <v>44461</v>
      </c>
      <c r="C135" s="48">
        <v>44461</v>
      </c>
      <c r="D135" s="49">
        <v>8398</v>
      </c>
      <c r="E135" s="40" t="s">
        <v>2</v>
      </c>
      <c r="F135" s="49">
        <v>869</v>
      </c>
      <c r="G135" s="36" t="s">
        <v>16</v>
      </c>
      <c r="H135" s="47">
        <v>110</v>
      </c>
      <c r="I135" s="45" t="s">
        <v>6</v>
      </c>
      <c r="J135" s="36" t="s">
        <v>97</v>
      </c>
      <c r="K135" s="50"/>
      <c r="L135" s="459">
        <v>430</v>
      </c>
      <c r="M135" s="80"/>
      <c r="N135" s="80"/>
      <c r="O135" s="80"/>
      <c r="P135" s="80"/>
      <c r="Q135" s="80"/>
      <c r="R135" s="80"/>
      <c r="T135" s="80"/>
      <c r="U135" s="80"/>
      <c r="V135" s="80"/>
      <c r="W135" s="80"/>
      <c r="X135" s="80"/>
      <c r="Y135" s="80"/>
    </row>
    <row r="136" spans="1:25" s="42" customFormat="1">
      <c r="A136" s="340" t="s">
        <v>107</v>
      </c>
      <c r="B136" s="48">
        <v>44462</v>
      </c>
      <c r="C136" s="48">
        <v>44461</v>
      </c>
      <c r="D136" s="49">
        <v>8400</v>
      </c>
      <c r="E136" s="40" t="s">
        <v>2</v>
      </c>
      <c r="F136" s="49">
        <v>1467</v>
      </c>
      <c r="G136" s="36" t="s">
        <v>62</v>
      </c>
      <c r="H136" s="47" t="s">
        <v>1226</v>
      </c>
      <c r="I136" s="45" t="s">
        <v>6</v>
      </c>
      <c r="J136" s="36" t="s">
        <v>97</v>
      </c>
      <c r="K136" s="50"/>
      <c r="L136" s="459">
        <v>373.5</v>
      </c>
      <c r="M136" s="80"/>
      <c r="N136" s="80"/>
      <c r="O136" s="80"/>
      <c r="P136" s="80"/>
      <c r="Q136" s="80"/>
      <c r="R136" s="80"/>
      <c r="T136" s="80"/>
      <c r="U136" s="80"/>
      <c r="V136" s="80"/>
      <c r="W136" s="80"/>
      <c r="X136" s="80"/>
      <c r="Y136" s="80"/>
    </row>
    <row r="137" spans="1:25" s="42" customFormat="1">
      <c r="A137" s="340" t="s">
        <v>1279</v>
      </c>
      <c r="B137" s="48">
        <v>44462</v>
      </c>
      <c r="C137" s="48">
        <v>44462</v>
      </c>
      <c r="D137" s="49">
        <v>8406</v>
      </c>
      <c r="E137" s="40" t="s">
        <v>428</v>
      </c>
      <c r="F137" s="49">
        <v>3292</v>
      </c>
      <c r="G137" s="36" t="s">
        <v>30</v>
      </c>
      <c r="H137" s="47" t="s">
        <v>982</v>
      </c>
      <c r="I137" s="45" t="s">
        <v>6</v>
      </c>
      <c r="J137" s="36" t="s">
        <v>97</v>
      </c>
      <c r="K137" s="50"/>
      <c r="L137" s="459">
        <v>311.32</v>
      </c>
      <c r="M137" s="80"/>
      <c r="N137" s="80"/>
      <c r="O137" s="80"/>
      <c r="P137" s="80"/>
      <c r="Q137" s="80"/>
      <c r="R137" s="80"/>
      <c r="T137" s="80"/>
      <c r="U137" s="80"/>
      <c r="V137" s="80"/>
      <c r="W137" s="80"/>
      <c r="X137" s="80"/>
      <c r="Y137" s="80"/>
    </row>
    <row r="138" spans="1:25" s="42" customFormat="1">
      <c r="A138" s="340" t="s">
        <v>775</v>
      </c>
      <c r="B138" s="48">
        <v>44463</v>
      </c>
      <c r="C138" s="48">
        <v>44462</v>
      </c>
      <c r="D138" s="49">
        <v>8413</v>
      </c>
      <c r="E138" s="40" t="s">
        <v>7</v>
      </c>
      <c r="F138" s="49">
        <v>2172</v>
      </c>
      <c r="G138" s="36" t="s">
        <v>16</v>
      </c>
      <c r="H138" s="47">
        <v>40</v>
      </c>
      <c r="I138" s="45" t="s">
        <v>6</v>
      </c>
      <c r="J138" s="36" t="s">
        <v>97</v>
      </c>
      <c r="K138" s="50"/>
      <c r="L138" s="459">
        <v>604</v>
      </c>
      <c r="M138" s="80"/>
      <c r="N138" s="80"/>
      <c r="O138" s="80"/>
      <c r="P138" s="80"/>
      <c r="Q138" s="80"/>
      <c r="R138" s="80"/>
      <c r="T138" s="80"/>
      <c r="U138" s="80"/>
      <c r="V138" s="80"/>
      <c r="W138" s="80"/>
      <c r="X138" s="80"/>
      <c r="Y138" s="80"/>
    </row>
    <row r="139" spans="1:25" s="42" customFormat="1">
      <c r="A139" s="340" t="s">
        <v>851</v>
      </c>
      <c r="B139" s="48">
        <v>44463</v>
      </c>
      <c r="C139" s="48">
        <v>44463</v>
      </c>
      <c r="D139" s="49">
        <v>8414</v>
      </c>
      <c r="E139" s="40" t="s">
        <v>2</v>
      </c>
      <c r="F139" s="49">
        <v>2396</v>
      </c>
      <c r="G139" s="36" t="s">
        <v>14</v>
      </c>
      <c r="H139" s="47">
        <v>20</v>
      </c>
      <c r="I139" s="45" t="s">
        <v>6</v>
      </c>
      <c r="J139" s="36" t="s">
        <v>97</v>
      </c>
      <c r="K139" s="50"/>
      <c r="L139" s="459"/>
      <c r="M139" s="80"/>
      <c r="N139" s="80"/>
      <c r="O139" s="80"/>
      <c r="P139" s="80"/>
      <c r="Q139" s="80"/>
      <c r="R139" s="80"/>
      <c r="T139" s="80"/>
      <c r="U139" s="80"/>
      <c r="V139" s="80"/>
      <c r="W139" s="80"/>
      <c r="X139" s="80"/>
      <c r="Y139" s="80"/>
    </row>
    <row r="140" spans="1:25" s="42" customFormat="1">
      <c r="A140" s="340"/>
      <c r="B140" s="48"/>
      <c r="C140" s="48"/>
      <c r="D140" s="49"/>
      <c r="E140" s="40" t="s">
        <v>2</v>
      </c>
      <c r="F140" s="49">
        <v>1545</v>
      </c>
      <c r="G140" s="36" t="s">
        <v>36</v>
      </c>
      <c r="H140" s="47">
        <v>10</v>
      </c>
      <c r="I140" s="45" t="s">
        <v>6</v>
      </c>
      <c r="J140" s="36" t="s">
        <v>97</v>
      </c>
      <c r="K140" s="50"/>
      <c r="L140" s="459">
        <v>448.1</v>
      </c>
      <c r="M140" s="80"/>
      <c r="N140" s="80"/>
      <c r="O140" s="80"/>
      <c r="P140" s="80"/>
      <c r="Q140" s="80"/>
      <c r="R140" s="80"/>
      <c r="T140" s="80"/>
      <c r="U140" s="80"/>
      <c r="V140" s="80"/>
      <c r="W140" s="80"/>
      <c r="X140" s="80"/>
      <c r="Y140" s="80"/>
    </row>
    <row r="141" spans="1:25" s="42" customFormat="1">
      <c r="A141" s="340" t="s">
        <v>113</v>
      </c>
      <c r="B141" s="48">
        <v>44463</v>
      </c>
      <c r="C141" s="48">
        <v>44463</v>
      </c>
      <c r="D141" s="49">
        <v>8417</v>
      </c>
      <c r="E141" s="40" t="s">
        <v>2</v>
      </c>
      <c r="F141" s="49">
        <v>2266</v>
      </c>
      <c r="G141" s="36" t="s">
        <v>9</v>
      </c>
      <c r="H141" s="47">
        <v>201</v>
      </c>
      <c r="I141" s="45" t="s">
        <v>6</v>
      </c>
      <c r="J141" s="36" t="s">
        <v>97</v>
      </c>
      <c r="K141" s="50"/>
      <c r="L141" s="459">
        <v>1940</v>
      </c>
      <c r="M141" s="80"/>
      <c r="N141" s="80"/>
      <c r="O141" s="80"/>
      <c r="P141" s="80"/>
      <c r="Q141" s="80"/>
      <c r="R141" s="80"/>
      <c r="T141" s="80"/>
      <c r="U141" s="80"/>
      <c r="V141" s="80"/>
      <c r="W141" s="80"/>
      <c r="X141" s="80"/>
      <c r="Y141" s="80"/>
    </row>
    <row r="142" spans="1:25" s="42" customFormat="1">
      <c r="A142" s="340" t="s">
        <v>1707</v>
      </c>
      <c r="B142" s="48">
        <v>44466</v>
      </c>
      <c r="C142" s="48">
        <v>44463</v>
      </c>
      <c r="D142" s="49">
        <v>8425</v>
      </c>
      <c r="E142" s="40" t="s">
        <v>671</v>
      </c>
      <c r="F142" s="49">
        <v>2548</v>
      </c>
      <c r="G142" s="36" t="s">
        <v>16</v>
      </c>
      <c r="H142" s="47">
        <v>70</v>
      </c>
      <c r="I142" s="45" t="s">
        <v>6</v>
      </c>
      <c r="J142" s="36" t="s">
        <v>97</v>
      </c>
      <c r="K142" s="50"/>
      <c r="L142" s="459">
        <v>525</v>
      </c>
      <c r="M142" s="80"/>
      <c r="N142" s="80"/>
      <c r="O142" s="80"/>
      <c r="P142" s="80"/>
      <c r="Q142" s="80"/>
      <c r="R142" s="80"/>
      <c r="T142" s="963">
        <v>653</v>
      </c>
      <c r="U142" s="80"/>
      <c r="V142" s="80"/>
      <c r="W142" s="80"/>
      <c r="X142" s="80"/>
      <c r="Y142" s="80"/>
    </row>
    <row r="143" spans="1:25" s="42" customFormat="1">
      <c r="A143" s="340" t="s">
        <v>1442</v>
      </c>
      <c r="B143" s="48">
        <v>44466</v>
      </c>
      <c r="C143" s="48">
        <v>44463</v>
      </c>
      <c r="D143" s="49">
        <v>8427</v>
      </c>
      <c r="E143" s="40" t="s">
        <v>216</v>
      </c>
      <c r="F143" s="49">
        <v>2438</v>
      </c>
      <c r="G143" s="36" t="s">
        <v>47</v>
      </c>
      <c r="H143" s="47" t="s">
        <v>882</v>
      </c>
      <c r="I143" s="45" t="s">
        <v>6</v>
      </c>
      <c r="J143" s="36" t="s">
        <v>97</v>
      </c>
      <c r="K143" s="50"/>
      <c r="L143" s="459">
        <v>194.75</v>
      </c>
      <c r="M143" s="80"/>
      <c r="N143" s="80"/>
      <c r="O143" s="80"/>
      <c r="P143" s="80"/>
      <c r="Q143" s="80"/>
      <c r="R143" s="80"/>
      <c r="T143" s="80"/>
      <c r="U143" s="80"/>
      <c r="V143" s="80"/>
      <c r="W143" s="80"/>
      <c r="X143" s="80"/>
      <c r="Y143" s="80"/>
    </row>
    <row r="144" spans="1:25" s="42" customFormat="1">
      <c r="A144" s="340" t="s">
        <v>775</v>
      </c>
      <c r="B144" s="48">
        <v>44469</v>
      </c>
      <c r="C144" s="48"/>
      <c r="D144" s="49">
        <v>8428</v>
      </c>
      <c r="E144" s="40" t="s">
        <v>81</v>
      </c>
      <c r="F144" s="49">
        <v>3227</v>
      </c>
      <c r="G144" s="36" t="s">
        <v>89</v>
      </c>
      <c r="H144" s="47">
        <v>2</v>
      </c>
      <c r="I144" s="45" t="s">
        <v>6</v>
      </c>
      <c r="J144" s="36"/>
      <c r="K144" s="50" t="s">
        <v>1686</v>
      </c>
      <c r="L144" s="459"/>
      <c r="M144" s="80"/>
      <c r="N144" s="80"/>
      <c r="O144" s="80"/>
      <c r="P144" s="80"/>
      <c r="Q144" s="80"/>
      <c r="R144" s="80"/>
      <c r="T144" s="80"/>
      <c r="U144" s="80"/>
      <c r="V144" s="80"/>
      <c r="W144" s="80"/>
      <c r="X144" s="80"/>
      <c r="Y144" s="80"/>
    </row>
    <row r="145" spans="1:25" s="42" customFormat="1">
      <c r="A145" s="340"/>
      <c r="B145" s="48"/>
      <c r="C145" s="48"/>
      <c r="D145" s="49"/>
      <c r="E145" s="40" t="s">
        <v>153</v>
      </c>
      <c r="F145" s="49">
        <v>3228</v>
      </c>
      <c r="G145" s="36" t="s">
        <v>89</v>
      </c>
      <c r="H145" s="47">
        <v>2</v>
      </c>
      <c r="I145" s="45" t="s">
        <v>6</v>
      </c>
      <c r="J145" s="36"/>
      <c r="K145" s="50" t="s">
        <v>1686</v>
      </c>
      <c r="L145" s="459"/>
      <c r="M145" s="80"/>
      <c r="N145" s="80"/>
      <c r="O145" s="80"/>
      <c r="P145" s="80"/>
      <c r="Q145" s="80"/>
      <c r="R145" s="80"/>
      <c r="T145" s="80"/>
      <c r="U145" s="80"/>
      <c r="V145" s="80"/>
      <c r="W145" s="80"/>
      <c r="X145" s="80"/>
      <c r="Y145" s="80"/>
    </row>
    <row r="146" spans="1:25" s="42" customFormat="1">
      <c r="A146" s="340"/>
      <c r="B146" s="48"/>
      <c r="C146" s="48"/>
      <c r="D146" s="49"/>
      <c r="E146" s="40" t="s">
        <v>69</v>
      </c>
      <c r="F146" s="49">
        <v>3849</v>
      </c>
      <c r="G146" s="36" t="s">
        <v>89</v>
      </c>
      <c r="H146" s="47">
        <v>2</v>
      </c>
      <c r="I146" s="45" t="s">
        <v>6</v>
      </c>
      <c r="J146" s="36"/>
      <c r="K146" s="50" t="s">
        <v>1686</v>
      </c>
      <c r="L146" s="459">
        <v>126</v>
      </c>
      <c r="M146" s="80"/>
      <c r="N146" s="80"/>
      <c r="O146" s="80"/>
      <c r="P146" s="80"/>
      <c r="Q146" s="80"/>
      <c r="R146" s="80"/>
      <c r="T146" s="80"/>
      <c r="U146" s="80"/>
      <c r="V146" s="80"/>
      <c r="W146" s="80"/>
      <c r="X146" s="80"/>
      <c r="Y146" s="80"/>
    </row>
    <row r="147" spans="1:25" s="42" customFormat="1">
      <c r="A147" s="340" t="s">
        <v>109</v>
      </c>
      <c r="B147" s="48">
        <v>44467</v>
      </c>
      <c r="C147" s="48">
        <v>44467</v>
      </c>
      <c r="D147" s="49">
        <v>8437</v>
      </c>
      <c r="E147" s="40" t="s">
        <v>153</v>
      </c>
      <c r="F147" s="49">
        <v>2823</v>
      </c>
      <c r="G147" s="36" t="s">
        <v>18</v>
      </c>
      <c r="H147" s="47" t="s">
        <v>923</v>
      </c>
      <c r="I147" s="45" t="s">
        <v>6</v>
      </c>
      <c r="J147" s="36" t="s">
        <v>97</v>
      </c>
      <c r="K147" s="50"/>
      <c r="L147" s="459"/>
      <c r="M147" s="80"/>
      <c r="N147" s="80"/>
      <c r="O147" s="80"/>
      <c r="P147" s="80"/>
      <c r="Q147" s="80"/>
      <c r="R147" s="80"/>
      <c r="T147" s="80"/>
      <c r="U147" s="80"/>
      <c r="V147" s="80"/>
      <c r="W147" s="80"/>
      <c r="X147" s="80"/>
      <c r="Y147" s="80"/>
    </row>
    <row r="148" spans="1:25" s="42" customFormat="1">
      <c r="A148" s="340"/>
      <c r="B148" s="48"/>
      <c r="C148" s="48"/>
      <c r="D148" s="49"/>
      <c r="E148" s="40" t="s">
        <v>2</v>
      </c>
      <c r="F148" s="49">
        <v>869</v>
      </c>
      <c r="G148" s="36" t="s">
        <v>16</v>
      </c>
      <c r="H148" s="47">
        <v>20</v>
      </c>
      <c r="I148" s="45" t="s">
        <v>6</v>
      </c>
      <c r="J148" s="36" t="s">
        <v>97</v>
      </c>
      <c r="K148" s="50"/>
      <c r="L148" s="459">
        <v>194</v>
      </c>
      <c r="M148" s="80"/>
      <c r="N148" s="80"/>
      <c r="O148" s="80"/>
      <c r="P148" s="80"/>
      <c r="Q148" s="80"/>
      <c r="R148" s="80"/>
      <c r="T148" s="80"/>
      <c r="U148" s="80"/>
      <c r="V148" s="80"/>
      <c r="W148" s="80"/>
      <c r="X148" s="80"/>
      <c r="Y148" s="80"/>
    </row>
    <row r="149" spans="1:25" s="42" customFormat="1">
      <c r="A149" s="340" t="s">
        <v>509</v>
      </c>
      <c r="B149" s="48">
        <v>44470</v>
      </c>
      <c r="C149" s="48">
        <v>44467</v>
      </c>
      <c r="D149" s="49">
        <v>8445</v>
      </c>
      <c r="E149" s="40" t="s">
        <v>1609</v>
      </c>
      <c r="F149" s="49">
        <v>3765</v>
      </c>
      <c r="G149" s="36" t="s">
        <v>200</v>
      </c>
      <c r="H149" s="47">
        <v>30</v>
      </c>
      <c r="I149" s="45" t="s">
        <v>6</v>
      </c>
      <c r="J149" s="36" t="s">
        <v>97</v>
      </c>
      <c r="K149" s="50"/>
      <c r="L149" s="459">
        <v>1050</v>
      </c>
      <c r="M149" s="80"/>
      <c r="N149" s="80"/>
      <c r="O149" s="80"/>
      <c r="P149" s="80"/>
      <c r="Q149" s="80"/>
      <c r="R149" s="80"/>
      <c r="T149" s="80"/>
      <c r="U149" s="80"/>
      <c r="V149" s="80"/>
      <c r="W149" s="80"/>
      <c r="X149" s="80"/>
      <c r="Y149" s="80"/>
    </row>
    <row r="150" spans="1:25" s="42" customFormat="1">
      <c r="A150" s="340" t="s">
        <v>466</v>
      </c>
      <c r="B150" s="48">
        <v>44468</v>
      </c>
      <c r="C150" s="48">
        <v>44467</v>
      </c>
      <c r="D150" s="49">
        <v>8447</v>
      </c>
      <c r="E150" s="40" t="s">
        <v>2</v>
      </c>
      <c r="F150" s="49">
        <v>2740</v>
      </c>
      <c r="G150" s="36" t="s">
        <v>103</v>
      </c>
      <c r="H150" s="47">
        <v>30</v>
      </c>
      <c r="I150" s="45" t="s">
        <v>6</v>
      </c>
      <c r="J150" s="36" t="s">
        <v>97</v>
      </c>
      <c r="K150" s="50"/>
      <c r="L150" s="459">
        <v>488.4</v>
      </c>
      <c r="M150" s="80"/>
      <c r="N150" s="80"/>
      <c r="O150" s="80"/>
      <c r="P150" s="80"/>
      <c r="Q150" s="80"/>
      <c r="R150" s="80"/>
      <c r="T150" s="80"/>
      <c r="U150" s="80"/>
      <c r="V150" s="80"/>
      <c r="W150" s="80"/>
      <c r="X150" s="80"/>
      <c r="Y150" s="80"/>
    </row>
    <row r="151" spans="1:25" s="42" customFormat="1">
      <c r="A151" s="340" t="s">
        <v>1098</v>
      </c>
      <c r="B151" s="48">
        <v>44468</v>
      </c>
      <c r="C151" s="48">
        <v>44467</v>
      </c>
      <c r="D151" s="49">
        <v>8446</v>
      </c>
      <c r="E151" s="40" t="s">
        <v>2</v>
      </c>
      <c r="F151" s="49">
        <v>2266</v>
      </c>
      <c r="G151" s="36" t="s">
        <v>9</v>
      </c>
      <c r="H151" s="47" t="s">
        <v>840</v>
      </c>
      <c r="I151" s="45" t="s">
        <v>6</v>
      </c>
      <c r="J151" s="36" t="s">
        <v>97</v>
      </c>
      <c r="K151" s="50"/>
      <c r="L151" s="459">
        <v>150</v>
      </c>
      <c r="M151" s="80"/>
      <c r="N151" s="80"/>
      <c r="O151" s="80"/>
      <c r="P151" s="80"/>
      <c r="Q151" s="80"/>
      <c r="R151" s="80"/>
      <c r="T151" s="80"/>
      <c r="U151" s="80"/>
      <c r="V151" s="80"/>
      <c r="W151" s="80"/>
      <c r="X151" s="80"/>
      <c r="Y151" s="80"/>
    </row>
    <row r="152" spans="1:25" s="42" customFormat="1">
      <c r="A152" s="340" t="s">
        <v>115</v>
      </c>
      <c r="B152" s="48">
        <v>44468</v>
      </c>
      <c r="C152" s="48">
        <v>44467</v>
      </c>
      <c r="D152" s="49">
        <v>8442</v>
      </c>
      <c r="E152" s="40" t="s">
        <v>2</v>
      </c>
      <c r="F152" s="49">
        <v>2604</v>
      </c>
      <c r="G152" s="36" t="s">
        <v>116</v>
      </c>
      <c r="H152" s="47">
        <v>42</v>
      </c>
      <c r="I152" s="45" t="s">
        <v>6</v>
      </c>
      <c r="J152" s="36" t="s">
        <v>97</v>
      </c>
      <c r="K152" s="50"/>
      <c r="L152" s="459">
        <v>940</v>
      </c>
      <c r="M152" s="80"/>
      <c r="N152" s="80"/>
      <c r="O152" s="80"/>
      <c r="P152" s="80"/>
      <c r="Q152" s="80"/>
      <c r="R152" s="80"/>
      <c r="T152" s="80"/>
      <c r="U152" s="80"/>
      <c r="V152" s="80"/>
      <c r="W152" s="80"/>
      <c r="X152" s="80"/>
      <c r="Y152" s="80"/>
    </row>
    <row r="153" spans="1:25" s="42" customFormat="1">
      <c r="A153" s="340" t="s">
        <v>472</v>
      </c>
      <c r="B153" s="48">
        <v>44468</v>
      </c>
      <c r="C153" s="48">
        <v>44467</v>
      </c>
      <c r="D153" s="49">
        <v>8451</v>
      </c>
      <c r="E153" s="40" t="s">
        <v>7</v>
      </c>
      <c r="F153" s="49">
        <v>2807</v>
      </c>
      <c r="G153" s="36" t="s">
        <v>79</v>
      </c>
      <c r="H153" s="47">
        <v>10</v>
      </c>
      <c r="I153" s="45" t="s">
        <v>6</v>
      </c>
      <c r="J153" s="36" t="s">
        <v>97</v>
      </c>
      <c r="K153" s="50"/>
      <c r="L153" s="459">
        <v>505</v>
      </c>
      <c r="M153" s="80"/>
      <c r="N153" s="80"/>
      <c r="O153" s="80"/>
      <c r="P153" s="80"/>
      <c r="Q153" s="80"/>
      <c r="R153" s="80"/>
      <c r="T153" s="80"/>
      <c r="U153" s="80"/>
      <c r="V153" s="80"/>
      <c r="W153" s="80"/>
      <c r="X153" s="80"/>
      <c r="Y153" s="80"/>
    </row>
    <row r="154" spans="1:25" s="42" customFormat="1">
      <c r="A154" s="340" t="s">
        <v>793</v>
      </c>
      <c r="B154" s="48">
        <v>44469</v>
      </c>
      <c r="C154" s="48">
        <v>44468</v>
      </c>
      <c r="D154" s="49">
        <v>8462</v>
      </c>
      <c r="E154" s="40" t="s">
        <v>2</v>
      </c>
      <c r="F154" s="49">
        <v>838</v>
      </c>
      <c r="G154" s="36" t="s">
        <v>5</v>
      </c>
      <c r="H154" s="47">
        <v>20</v>
      </c>
      <c r="I154" s="45" t="s">
        <v>6</v>
      </c>
      <c r="J154" s="36" t="s">
        <v>97</v>
      </c>
      <c r="K154" s="50"/>
      <c r="L154" s="459">
        <v>510</v>
      </c>
      <c r="M154" s="80"/>
      <c r="N154" s="80"/>
      <c r="O154" s="80"/>
      <c r="P154" s="80"/>
      <c r="Q154" s="80"/>
      <c r="R154" s="80"/>
      <c r="T154" s="80"/>
      <c r="U154" s="80"/>
      <c r="V154" s="80"/>
      <c r="W154" s="80"/>
      <c r="X154" s="80"/>
      <c r="Y154" s="80"/>
    </row>
    <row r="155" spans="1:25" s="42" customFormat="1">
      <c r="A155" s="340" t="s">
        <v>130</v>
      </c>
      <c r="B155" s="48">
        <v>44469</v>
      </c>
      <c r="C155" s="48">
        <v>44467</v>
      </c>
      <c r="D155" s="49">
        <v>8458</v>
      </c>
      <c r="E155" s="40" t="s">
        <v>2</v>
      </c>
      <c r="F155" s="49">
        <v>951</v>
      </c>
      <c r="G155" s="36" t="s">
        <v>58</v>
      </c>
      <c r="H155" s="47">
        <v>2</v>
      </c>
      <c r="I155" s="45" t="s">
        <v>6</v>
      </c>
      <c r="J155" s="36" t="s">
        <v>97</v>
      </c>
      <c r="K155" s="50"/>
      <c r="L155" s="459">
        <v>222.16</v>
      </c>
      <c r="M155" s="80"/>
      <c r="N155" s="80"/>
      <c r="O155" s="80"/>
      <c r="P155" s="80"/>
      <c r="Q155" s="80"/>
      <c r="R155" s="80"/>
      <c r="T155" s="80"/>
      <c r="U155" s="80"/>
      <c r="V155" s="80"/>
      <c r="W155" s="80"/>
      <c r="X155" s="80"/>
      <c r="Y155" s="80"/>
    </row>
    <row r="156" spans="1:25" s="42" customFormat="1">
      <c r="A156" s="340" t="s">
        <v>137</v>
      </c>
      <c r="B156" s="48">
        <v>44469</v>
      </c>
      <c r="C156" s="48">
        <v>44467</v>
      </c>
      <c r="D156" s="49">
        <v>8453</v>
      </c>
      <c r="E156" s="40" t="s">
        <v>2</v>
      </c>
      <c r="F156" s="49">
        <v>3303</v>
      </c>
      <c r="G156" s="36" t="s">
        <v>1201</v>
      </c>
      <c r="H156" s="47">
        <v>45</v>
      </c>
      <c r="I156" s="45" t="s">
        <v>6</v>
      </c>
      <c r="J156" s="36" t="s">
        <v>97</v>
      </c>
      <c r="K156" s="50"/>
      <c r="L156" s="459">
        <v>562.5</v>
      </c>
      <c r="M156" s="80"/>
      <c r="N156" s="80"/>
      <c r="O156" s="80"/>
      <c r="P156" s="80"/>
      <c r="Q156" s="80"/>
      <c r="R156" s="80"/>
      <c r="T156" s="80"/>
      <c r="U156" s="80"/>
      <c r="V156" s="80"/>
      <c r="W156" s="80"/>
      <c r="X156" s="80"/>
      <c r="Y156" s="80"/>
    </row>
    <row r="157" spans="1:25" s="42" customFormat="1">
      <c r="A157" s="340"/>
      <c r="B157" s="48"/>
      <c r="C157" s="48"/>
      <c r="D157" s="49"/>
      <c r="E157" s="40" t="s">
        <v>2</v>
      </c>
      <c r="F157" s="49">
        <v>3302</v>
      </c>
      <c r="G157" s="36" t="s">
        <v>1683</v>
      </c>
      <c r="H157" s="47">
        <v>200</v>
      </c>
      <c r="I157" s="45" t="s">
        <v>6</v>
      </c>
      <c r="J157" s="36" t="s">
        <v>97</v>
      </c>
      <c r="K157" s="50"/>
      <c r="L157" s="459">
        <v>860</v>
      </c>
      <c r="M157" s="80"/>
      <c r="N157" s="80"/>
      <c r="O157" s="80"/>
      <c r="P157" s="80"/>
      <c r="Q157" s="80"/>
      <c r="R157" s="80"/>
      <c r="T157" s="80"/>
      <c r="U157" s="80"/>
      <c r="V157" s="80"/>
      <c r="W157" s="80"/>
      <c r="X157" s="80"/>
      <c r="Y157" s="80"/>
    </row>
    <row r="158" spans="1:25" s="42" customFormat="1">
      <c r="A158" s="340" t="s">
        <v>137</v>
      </c>
      <c r="B158" s="48">
        <v>44469</v>
      </c>
      <c r="C158" s="48">
        <v>44467</v>
      </c>
      <c r="D158" s="49">
        <v>8454</v>
      </c>
      <c r="E158" s="40" t="s">
        <v>2</v>
      </c>
      <c r="F158" s="49">
        <v>3303</v>
      </c>
      <c r="G158" s="36" t="s">
        <v>9</v>
      </c>
      <c r="H158" s="47">
        <v>45</v>
      </c>
      <c r="I158" s="45" t="s">
        <v>6</v>
      </c>
      <c r="J158" s="36" t="s">
        <v>97</v>
      </c>
      <c r="K158" s="50"/>
      <c r="L158" s="459">
        <v>562.5</v>
      </c>
      <c r="M158" s="80"/>
      <c r="N158" s="80"/>
      <c r="O158" s="80"/>
      <c r="P158" s="80"/>
      <c r="Q158" s="80"/>
      <c r="R158" s="80"/>
      <c r="T158" s="80"/>
      <c r="U158" s="80"/>
      <c r="V158" s="80"/>
      <c r="W158" s="80"/>
      <c r="X158" s="80"/>
      <c r="Y158" s="80"/>
    </row>
    <row r="159" spans="1:25" s="42" customFormat="1">
      <c r="A159" s="340"/>
      <c r="B159" s="48"/>
      <c r="C159" s="48"/>
      <c r="D159" s="49"/>
      <c r="E159" s="40" t="s">
        <v>153</v>
      </c>
      <c r="F159" s="49">
        <v>3363</v>
      </c>
      <c r="G159" s="36" t="s">
        <v>15</v>
      </c>
      <c r="H159" s="47">
        <v>100</v>
      </c>
      <c r="I159" s="45" t="s">
        <v>6</v>
      </c>
      <c r="J159" s="36" t="s">
        <v>97</v>
      </c>
      <c r="K159" s="50" t="s">
        <v>1721</v>
      </c>
      <c r="L159" s="459">
        <v>480</v>
      </c>
      <c r="M159" s="80"/>
      <c r="N159" s="80"/>
      <c r="O159" s="80"/>
      <c r="P159" s="80"/>
      <c r="Q159" s="80"/>
      <c r="R159" s="80"/>
      <c r="T159" s="80"/>
      <c r="U159" s="80"/>
      <c r="V159" s="80"/>
      <c r="W159" s="80"/>
      <c r="X159" s="80"/>
      <c r="Y159" s="80"/>
    </row>
    <row r="160" spans="1:25" s="42" customFormat="1">
      <c r="A160" s="340"/>
      <c r="B160" s="48"/>
      <c r="C160" s="48"/>
      <c r="D160" s="49"/>
      <c r="E160" s="40" t="s">
        <v>131</v>
      </c>
      <c r="F160" s="49">
        <v>2017</v>
      </c>
      <c r="G160" s="36" t="s">
        <v>15</v>
      </c>
      <c r="H160" s="47">
        <v>100</v>
      </c>
      <c r="I160" s="45" t="s">
        <v>6</v>
      </c>
      <c r="J160" s="36" t="s">
        <v>97</v>
      </c>
      <c r="K160" s="50" t="s">
        <v>1721</v>
      </c>
      <c r="L160" s="459">
        <v>410</v>
      </c>
      <c r="M160" s="80"/>
      <c r="N160" s="80"/>
      <c r="O160" s="80"/>
      <c r="P160" s="80"/>
      <c r="Q160" s="80"/>
      <c r="R160" s="80"/>
      <c r="T160" s="80"/>
      <c r="U160" s="80"/>
      <c r="V160" s="80"/>
      <c r="W160" s="80"/>
      <c r="X160" s="80"/>
      <c r="Y160" s="80"/>
    </row>
    <row r="161" spans="1:25" s="42" customFormat="1">
      <c r="A161" s="340"/>
      <c r="B161" s="48"/>
      <c r="C161" s="48"/>
      <c r="D161" s="49"/>
      <c r="E161" s="40" t="s">
        <v>2</v>
      </c>
      <c r="F161" s="49">
        <v>3302</v>
      </c>
      <c r="G161" s="36" t="s">
        <v>15</v>
      </c>
      <c r="H161" s="47">
        <v>100</v>
      </c>
      <c r="I161" s="45" t="s">
        <v>6</v>
      </c>
      <c r="J161" s="36" t="s">
        <v>97</v>
      </c>
      <c r="K161" s="50"/>
      <c r="L161" s="459">
        <v>430</v>
      </c>
      <c r="M161" s="80"/>
      <c r="N161" s="80"/>
      <c r="O161" s="80"/>
      <c r="P161" s="80"/>
      <c r="Q161" s="80"/>
      <c r="R161" s="80"/>
      <c r="T161" s="80"/>
      <c r="U161" s="80"/>
      <c r="V161" s="80"/>
      <c r="W161" s="80"/>
      <c r="X161" s="80"/>
      <c r="Y161" s="80"/>
    </row>
    <row r="162" spans="1:25" s="42" customFormat="1">
      <c r="A162" s="340" t="s">
        <v>82</v>
      </c>
      <c r="B162" s="48">
        <v>44468</v>
      </c>
      <c r="C162" s="48">
        <v>44468</v>
      </c>
      <c r="D162" s="49">
        <v>0</v>
      </c>
      <c r="E162" s="40" t="s">
        <v>2</v>
      </c>
      <c r="F162" s="49">
        <v>869</v>
      </c>
      <c r="G162" s="36" t="s">
        <v>16</v>
      </c>
      <c r="H162" s="47">
        <v>250</v>
      </c>
      <c r="I162" s="45" t="s">
        <v>6</v>
      </c>
      <c r="J162" s="36" t="s">
        <v>97</v>
      </c>
      <c r="K162" s="50"/>
      <c r="L162" s="459">
        <v>0</v>
      </c>
      <c r="M162" s="80"/>
      <c r="N162" s="80"/>
      <c r="O162" s="80"/>
      <c r="P162" s="80"/>
      <c r="Q162" s="80"/>
      <c r="R162" s="80"/>
      <c r="T162" s="80"/>
      <c r="U162" s="80"/>
      <c r="V162" s="80"/>
      <c r="W162" s="80"/>
      <c r="X162" s="80"/>
      <c r="Y162" s="80"/>
    </row>
    <row r="163" spans="1:25" s="42" customFormat="1">
      <c r="A163" s="340" t="s">
        <v>800</v>
      </c>
      <c r="B163" s="48">
        <v>44469</v>
      </c>
      <c r="C163" s="48">
        <v>44468</v>
      </c>
      <c r="D163" s="49">
        <v>8480</v>
      </c>
      <c r="E163" s="40" t="s">
        <v>2</v>
      </c>
      <c r="F163" s="49">
        <v>744</v>
      </c>
      <c r="G163" s="36" t="s">
        <v>48</v>
      </c>
      <c r="H163" s="47">
        <v>5</v>
      </c>
      <c r="I163" s="45" t="s">
        <v>6</v>
      </c>
      <c r="J163" s="36" t="s">
        <v>97</v>
      </c>
      <c r="K163" s="50"/>
      <c r="L163" s="459">
        <v>167</v>
      </c>
      <c r="M163" s="80"/>
      <c r="N163" s="80"/>
      <c r="O163" s="80"/>
      <c r="P163" s="80"/>
      <c r="Q163" s="80"/>
      <c r="R163" s="80"/>
      <c r="T163" s="80"/>
      <c r="U163" s="80"/>
      <c r="V163" s="80"/>
      <c r="W163" s="80"/>
      <c r="X163" s="80"/>
      <c r="Y163" s="80"/>
    </row>
    <row r="164" spans="1:25" s="42" customFormat="1">
      <c r="A164" s="340" t="s">
        <v>767</v>
      </c>
      <c r="B164" s="48">
        <v>44469</v>
      </c>
      <c r="C164" s="48">
        <v>44468</v>
      </c>
      <c r="D164" s="49">
        <v>8482</v>
      </c>
      <c r="E164" s="40" t="s">
        <v>7</v>
      </c>
      <c r="F164" s="49">
        <v>1056</v>
      </c>
      <c r="G164" s="36" t="s">
        <v>22</v>
      </c>
      <c r="H164" s="47">
        <v>20</v>
      </c>
      <c r="I164" s="45" t="s">
        <v>6</v>
      </c>
      <c r="J164" s="36" t="s">
        <v>97</v>
      </c>
      <c r="K164" s="50"/>
      <c r="L164" s="459">
        <v>354.2</v>
      </c>
      <c r="M164" s="80"/>
      <c r="N164" s="80"/>
      <c r="O164" s="80"/>
      <c r="P164" s="80"/>
      <c r="Q164" s="80"/>
      <c r="R164" s="80"/>
      <c r="T164" s="80"/>
      <c r="U164" s="80"/>
      <c r="V164" s="80"/>
      <c r="W164" s="80"/>
      <c r="X164" s="80"/>
      <c r="Y164" s="80"/>
    </row>
    <row r="165" spans="1:25" s="42" customFormat="1">
      <c r="A165" s="340" t="s">
        <v>201</v>
      </c>
      <c r="B165" s="48">
        <v>44469</v>
      </c>
      <c r="C165" s="48">
        <v>44468</v>
      </c>
      <c r="D165" s="49">
        <v>8478</v>
      </c>
      <c r="E165" s="40" t="s">
        <v>2</v>
      </c>
      <c r="F165" s="49">
        <v>1555</v>
      </c>
      <c r="G165" s="36" t="s">
        <v>22</v>
      </c>
      <c r="H165" s="47">
        <v>30</v>
      </c>
      <c r="I165" s="45" t="s">
        <v>6</v>
      </c>
      <c r="J165" s="36" t="s">
        <v>97</v>
      </c>
      <c r="K165" s="50"/>
      <c r="L165" s="459">
        <v>225</v>
      </c>
      <c r="M165" s="80"/>
      <c r="N165" s="80"/>
      <c r="O165" s="80"/>
      <c r="P165" s="80"/>
      <c r="Q165" s="80"/>
      <c r="R165" s="80"/>
      <c r="T165" s="80"/>
      <c r="U165" s="80"/>
      <c r="V165" s="80"/>
      <c r="W165" s="80"/>
      <c r="X165" s="80"/>
      <c r="Y165" s="80"/>
    </row>
    <row r="166" spans="1:25" s="42" customFormat="1">
      <c r="A166" s="338"/>
      <c r="B166" s="125"/>
      <c r="C166" s="125"/>
      <c r="D166" s="126"/>
      <c r="E166" s="124"/>
      <c r="F166" s="126"/>
      <c r="G166" s="51"/>
      <c r="H166" s="52"/>
      <c r="I166" s="233"/>
      <c r="J166" s="51"/>
      <c r="K166" s="526"/>
      <c r="L166" s="462"/>
      <c r="M166" s="80"/>
      <c r="N166" s="80"/>
      <c r="O166" s="80"/>
      <c r="P166" s="80"/>
      <c r="Q166" s="80"/>
      <c r="R166" s="80"/>
      <c r="T166" s="80"/>
      <c r="U166" s="80"/>
      <c r="V166" s="80"/>
      <c r="W166" s="80"/>
      <c r="X166" s="80"/>
      <c r="Y166" s="80"/>
    </row>
    <row r="167" spans="1:25" s="42" customFormat="1">
      <c r="A167" s="338"/>
      <c r="B167" s="125"/>
      <c r="C167" s="125"/>
      <c r="D167" s="126"/>
      <c r="E167" s="124"/>
      <c r="F167" s="126"/>
      <c r="G167" s="51"/>
      <c r="H167" s="52"/>
      <c r="I167" s="233"/>
      <c r="J167" s="51"/>
      <c r="K167" s="526"/>
      <c r="L167" s="462"/>
      <c r="M167" s="80"/>
      <c r="N167" s="80"/>
      <c r="O167" s="80"/>
      <c r="P167" s="80"/>
      <c r="Q167" s="80"/>
      <c r="R167" s="80"/>
      <c r="T167" s="80"/>
      <c r="U167" s="80"/>
      <c r="V167" s="80"/>
      <c r="W167" s="80"/>
      <c r="X167" s="80"/>
      <c r="Y167" s="80"/>
    </row>
    <row r="168" spans="1:25" s="44" customFormat="1">
      <c r="A168" s="338"/>
      <c r="B168" s="125"/>
      <c r="C168" s="125"/>
      <c r="D168" s="126"/>
      <c r="E168" s="124"/>
      <c r="F168" s="126"/>
      <c r="G168" s="51"/>
      <c r="H168" s="52"/>
      <c r="I168" s="233"/>
      <c r="J168" s="51"/>
      <c r="K168" s="526"/>
      <c r="L168" s="462"/>
      <c r="M168" s="246"/>
      <c r="N168" s="246"/>
      <c r="O168" s="246"/>
      <c r="P168" s="246"/>
      <c r="Q168" s="246"/>
      <c r="R168" s="246"/>
      <c r="T168" s="246"/>
      <c r="U168" s="246"/>
      <c r="V168" s="246"/>
      <c r="W168" s="246"/>
      <c r="X168" s="246"/>
      <c r="Y168" s="246"/>
    </row>
    <row r="169" spans="1:25" s="6" customFormat="1" ht="15" customHeight="1">
      <c r="A169" s="2530">
        <f>SUM(L76:L168)</f>
        <v>43010.46</v>
      </c>
      <c r="B169" s="2531"/>
      <c r="C169" s="2531"/>
      <c r="D169" s="2531"/>
      <c r="E169" s="2531"/>
      <c r="F169" s="2531"/>
      <c r="G169" s="2531"/>
      <c r="H169" s="2531"/>
      <c r="I169" s="2531"/>
      <c r="J169" s="2531"/>
      <c r="K169" s="2531"/>
      <c r="L169" s="2532"/>
      <c r="T169" s="953" t="s">
        <v>1672</v>
      </c>
    </row>
    <row r="170" spans="1:25" s="6" customFormat="1">
      <c r="A170" s="387"/>
      <c r="H170" s="823"/>
      <c r="I170" s="387"/>
      <c r="L170" s="587"/>
    </row>
    <row r="171" spans="1:25" s="6" customFormat="1">
      <c r="A171" s="387"/>
      <c r="H171" s="823"/>
      <c r="I171" s="387"/>
      <c r="L171" s="587"/>
    </row>
    <row r="172" spans="1:25" s="6" customFormat="1">
      <c r="A172" s="387"/>
      <c r="H172" s="823"/>
      <c r="I172" s="387"/>
      <c r="L172" s="587"/>
    </row>
    <row r="173" spans="1:25" s="6" customFormat="1">
      <c r="A173" s="387"/>
      <c r="H173" s="823"/>
      <c r="I173" s="387"/>
      <c r="L173" s="587"/>
    </row>
    <row r="174" spans="1:25" s="6" customFormat="1">
      <c r="A174" s="387"/>
      <c r="H174" s="823"/>
      <c r="I174" s="387"/>
      <c r="L174" s="587"/>
    </row>
    <row r="175" spans="1:25" s="6" customFormat="1">
      <c r="A175" s="387"/>
      <c r="H175" s="823"/>
      <c r="I175" s="387"/>
      <c r="L175" s="587"/>
    </row>
    <row r="176" spans="1:25" s="6" customFormat="1">
      <c r="A176" s="387"/>
      <c r="H176" s="823"/>
      <c r="I176" s="387"/>
      <c r="L176" s="587"/>
    </row>
    <row r="177" spans="1:12" s="6" customFormat="1">
      <c r="A177" s="387"/>
      <c r="H177" s="823"/>
      <c r="I177" s="387"/>
      <c r="L177" s="587"/>
    </row>
    <row r="178" spans="1:12" s="6" customFormat="1">
      <c r="A178" s="387"/>
      <c r="H178" s="823"/>
      <c r="I178" s="387"/>
      <c r="L178" s="587"/>
    </row>
    <row r="179" spans="1:12" s="6" customFormat="1">
      <c r="A179" s="387"/>
      <c r="H179" s="823"/>
      <c r="I179" s="387"/>
      <c r="L179" s="587"/>
    </row>
    <row r="180" spans="1:12" s="6" customFormat="1">
      <c r="A180" s="387"/>
      <c r="H180" s="823"/>
      <c r="I180" s="387"/>
      <c r="L180" s="587"/>
    </row>
    <row r="181" spans="1:12" s="6" customFormat="1">
      <c r="A181" s="387"/>
      <c r="H181" s="823"/>
      <c r="I181" s="387"/>
      <c r="L181" s="587"/>
    </row>
    <row r="182" spans="1:12" s="6" customFormat="1">
      <c r="A182" s="387"/>
      <c r="H182" s="823"/>
      <c r="I182" s="387"/>
      <c r="L182" s="587"/>
    </row>
    <row r="183" spans="1:12" s="6" customFormat="1" hidden="1">
      <c r="A183" s="387"/>
      <c r="H183" s="823"/>
      <c r="I183" s="387"/>
      <c r="L183" s="587"/>
    </row>
    <row r="184" spans="1:12" s="6" customFormat="1" hidden="1">
      <c r="A184" s="387"/>
      <c r="H184" s="823"/>
      <c r="I184" s="387"/>
      <c r="L184" s="587"/>
    </row>
    <row r="185" spans="1:12" hidden="1"/>
    <row r="186" spans="1:12" hidden="1"/>
    <row r="187" spans="1:12" hidden="1"/>
    <row r="188" spans="1:12" hidden="1"/>
    <row r="189" spans="1:12" hidden="1"/>
    <row r="190" spans="1:12" hidden="1"/>
    <row r="191" spans="1:12" hidden="1"/>
    <row r="192" spans="1:1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</sheetData>
  <mergeCells count="10">
    <mergeCell ref="A52:L52"/>
    <mergeCell ref="A72:L72"/>
    <mergeCell ref="A73:L73"/>
    <mergeCell ref="A169:L169"/>
    <mergeCell ref="A2:L2"/>
    <mergeCell ref="A5:L5"/>
    <mergeCell ref="A6:L6"/>
    <mergeCell ref="A9:L9"/>
    <mergeCell ref="A10:L10"/>
    <mergeCell ref="A51:L51"/>
  </mergeCells>
  <conditionalFormatting sqref="I53:I71 I74:I168 I11:I50 I1 I3:I4 I7:I8">
    <cfRule type="containsText" dxfId="46" priority="2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theme="5"/>
  </sheetPr>
  <dimension ref="A1:Y290"/>
  <sheetViews>
    <sheetView topLeftCell="A49" zoomScale="110" zoomScaleNormal="110" workbookViewId="0"/>
  </sheetViews>
  <sheetFormatPr defaultRowHeight="15"/>
  <cols>
    <col min="1" max="1" width="17.85546875" style="37" bestFit="1" customWidth="1"/>
    <col min="2" max="2" width="9.42578125" bestFit="1" customWidth="1"/>
    <col min="3" max="3" width="9.85546875" bestFit="1" customWidth="1"/>
    <col min="4" max="4" width="7" bestFit="1" customWidth="1"/>
    <col min="5" max="5" width="12.57031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8.28515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9.5703125" style="6" customWidth="1"/>
    <col min="21" max="25" width="9.140625" style="6"/>
  </cols>
  <sheetData>
    <row r="1" spans="1:25" ht="16.5" customHeight="1">
      <c r="A1" s="989">
        <v>7.8988888888888801E+18</v>
      </c>
      <c r="B1" s="989" t="s">
        <v>106</v>
      </c>
      <c r="C1" s="989" t="s">
        <v>105</v>
      </c>
      <c r="D1" s="990" t="s">
        <v>748</v>
      </c>
      <c r="E1" s="991" t="s">
        <v>0</v>
      </c>
      <c r="F1" s="990" t="s">
        <v>34</v>
      </c>
      <c r="G1" s="992" t="s">
        <v>1</v>
      </c>
      <c r="H1" s="993" t="s">
        <v>28</v>
      </c>
      <c r="I1" s="992" t="s">
        <v>6</v>
      </c>
      <c r="J1" s="992" t="s">
        <v>732</v>
      </c>
      <c r="K1" s="994" t="s">
        <v>747</v>
      </c>
      <c r="L1" s="545" t="s">
        <v>314</v>
      </c>
    </row>
    <row r="2" spans="1:25" s="15" customFormat="1">
      <c r="A2" s="2533" t="s">
        <v>351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137</v>
      </c>
      <c r="B3" s="34" t="s">
        <v>1695</v>
      </c>
      <c r="C3" s="34" t="s">
        <v>1780</v>
      </c>
      <c r="D3" s="34" t="s">
        <v>1696</v>
      </c>
      <c r="E3" s="34" t="s">
        <v>44</v>
      </c>
      <c r="F3" s="34" t="s">
        <v>1697</v>
      </c>
      <c r="G3" s="34" t="s">
        <v>219</v>
      </c>
      <c r="H3" s="34" t="s">
        <v>1779</v>
      </c>
      <c r="I3" s="35" t="s">
        <v>6</v>
      </c>
      <c r="J3" s="34" t="s">
        <v>486</v>
      </c>
      <c r="K3" s="34" t="s">
        <v>1760</v>
      </c>
      <c r="L3" s="464">
        <v>1015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/>
      <c r="B4" s="34"/>
      <c r="C4" s="34"/>
      <c r="D4" s="34"/>
      <c r="E4" s="34" t="s">
        <v>44</v>
      </c>
      <c r="F4" s="34" t="s">
        <v>1698</v>
      </c>
      <c r="G4" s="34" t="s">
        <v>219</v>
      </c>
      <c r="H4" s="34" t="s">
        <v>917</v>
      </c>
      <c r="I4" s="35" t="s">
        <v>6</v>
      </c>
      <c r="J4" s="34" t="s">
        <v>486</v>
      </c>
      <c r="K4" s="34" t="s">
        <v>1761</v>
      </c>
      <c r="L4" s="464">
        <v>812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 t="s">
        <v>82</v>
      </c>
      <c r="B5" s="34"/>
      <c r="C5" s="34" t="s">
        <v>1780</v>
      </c>
      <c r="D5" s="34"/>
      <c r="E5" s="34" t="s">
        <v>44</v>
      </c>
      <c r="F5" s="34" t="s">
        <v>1697</v>
      </c>
      <c r="G5" s="34" t="s">
        <v>219</v>
      </c>
      <c r="H5" s="34" t="s">
        <v>1781</v>
      </c>
      <c r="I5" s="35" t="s">
        <v>6</v>
      </c>
      <c r="J5" s="34" t="s">
        <v>486</v>
      </c>
      <c r="K5" s="34" t="s">
        <v>1760</v>
      </c>
      <c r="L5" s="464">
        <v>0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995" t="s">
        <v>1783</v>
      </c>
      <c r="B6" s="996"/>
      <c r="C6" s="996" t="s">
        <v>1780</v>
      </c>
      <c r="D6" s="996" t="s">
        <v>1696</v>
      </c>
      <c r="E6" s="996" t="s">
        <v>44</v>
      </c>
      <c r="F6" s="996" t="s">
        <v>1697</v>
      </c>
      <c r="G6" s="996" t="s">
        <v>219</v>
      </c>
      <c r="H6" s="996" t="s">
        <v>1782</v>
      </c>
      <c r="I6" s="997" t="s">
        <v>6</v>
      </c>
      <c r="J6" s="996" t="s">
        <v>486</v>
      </c>
      <c r="K6" s="996" t="s">
        <v>1760</v>
      </c>
      <c r="L6" s="998">
        <v>0</v>
      </c>
      <c r="M6" s="16"/>
      <c r="N6" s="16"/>
      <c r="O6" s="16"/>
      <c r="P6" s="16"/>
      <c r="Q6" s="16"/>
      <c r="R6" s="16"/>
      <c r="T6" s="16" t="s">
        <v>1784</v>
      </c>
      <c r="U6" s="16"/>
      <c r="V6" s="16"/>
      <c r="W6" s="16"/>
      <c r="X6" s="16"/>
      <c r="Y6" s="16"/>
    </row>
    <row r="7" spans="1:25" s="15" customFormat="1">
      <c r="A7" s="341" t="s">
        <v>475</v>
      </c>
      <c r="B7" s="34" t="s">
        <v>1702</v>
      </c>
      <c r="C7" s="34" t="s">
        <v>1773</v>
      </c>
      <c r="D7" s="34" t="s">
        <v>1703</v>
      </c>
      <c r="E7" s="34" t="s">
        <v>1704</v>
      </c>
      <c r="F7" s="34" t="s">
        <v>1705</v>
      </c>
      <c r="G7" s="34" t="s">
        <v>476</v>
      </c>
      <c r="H7" s="34" t="s">
        <v>1774</v>
      </c>
      <c r="I7" s="35" t="s">
        <v>6</v>
      </c>
      <c r="J7" s="34" t="s">
        <v>486</v>
      </c>
      <c r="K7" s="34" t="s">
        <v>1706</v>
      </c>
      <c r="L7" s="464">
        <v>2085</v>
      </c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41" t="s">
        <v>137</v>
      </c>
      <c r="B8" s="34" t="s">
        <v>1716</v>
      </c>
      <c r="C8" s="34" t="s">
        <v>1780</v>
      </c>
      <c r="D8" s="34" t="s">
        <v>1717</v>
      </c>
      <c r="E8" s="34" t="s">
        <v>44</v>
      </c>
      <c r="F8" s="34" t="s">
        <v>1697</v>
      </c>
      <c r="G8" s="34" t="s">
        <v>219</v>
      </c>
      <c r="H8" s="34" t="s">
        <v>1719</v>
      </c>
      <c r="I8" s="35" t="s">
        <v>6</v>
      </c>
      <c r="J8" s="34" t="s">
        <v>486</v>
      </c>
      <c r="K8" s="34" t="s">
        <v>1762</v>
      </c>
      <c r="L8" s="464">
        <v>1015</v>
      </c>
      <c r="M8" s="16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41"/>
      <c r="B9" s="34"/>
      <c r="C9" s="34"/>
      <c r="D9" s="34" t="s">
        <v>1718</v>
      </c>
      <c r="E9" s="34" t="s">
        <v>44</v>
      </c>
      <c r="F9" s="34" t="s">
        <v>1697</v>
      </c>
      <c r="G9" s="34" t="s">
        <v>219</v>
      </c>
      <c r="H9" s="34" t="s">
        <v>1719</v>
      </c>
      <c r="I9" s="35" t="s">
        <v>6</v>
      </c>
      <c r="J9" s="34" t="s">
        <v>486</v>
      </c>
      <c r="K9" s="34" t="s">
        <v>1762</v>
      </c>
      <c r="L9" s="464">
        <v>1015</v>
      </c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39" t="s">
        <v>151</v>
      </c>
      <c r="B10" s="131" t="s">
        <v>1724</v>
      </c>
      <c r="C10" s="131"/>
      <c r="D10" s="131" t="s">
        <v>1725</v>
      </c>
      <c r="E10" s="131" t="s">
        <v>2</v>
      </c>
      <c r="F10" s="131" t="s">
        <v>1726</v>
      </c>
      <c r="G10" s="131" t="s">
        <v>373</v>
      </c>
      <c r="H10" s="131" t="s">
        <v>1484</v>
      </c>
      <c r="I10" s="131"/>
      <c r="J10" s="131" t="s">
        <v>486</v>
      </c>
      <c r="K10" s="131" t="s">
        <v>1763</v>
      </c>
      <c r="L10" s="454">
        <v>1080</v>
      </c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339" t="s">
        <v>171</v>
      </c>
      <c r="B11" s="131" t="s">
        <v>1758</v>
      </c>
      <c r="C11" s="131"/>
      <c r="D11" s="131" t="s">
        <v>1739</v>
      </c>
      <c r="E11" s="131" t="s">
        <v>254</v>
      </c>
      <c r="F11" s="131" t="s">
        <v>1746</v>
      </c>
      <c r="G11" s="131" t="s">
        <v>193</v>
      </c>
      <c r="H11" s="131" t="s">
        <v>1132</v>
      </c>
      <c r="I11" s="131"/>
      <c r="J11" s="131" t="s">
        <v>486</v>
      </c>
      <c r="K11" s="131" t="s">
        <v>1738</v>
      </c>
      <c r="L11" s="454"/>
      <c r="M11" s="16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39"/>
      <c r="B12" s="131"/>
      <c r="C12" s="131"/>
      <c r="D12" s="131"/>
      <c r="E12" s="131"/>
      <c r="F12" s="131" t="s">
        <v>1622</v>
      </c>
      <c r="G12" s="131" t="s">
        <v>1747</v>
      </c>
      <c r="H12" s="131" t="s">
        <v>1132</v>
      </c>
      <c r="I12" s="131"/>
      <c r="J12" s="131" t="s">
        <v>486</v>
      </c>
      <c r="K12" s="131" t="s">
        <v>1738</v>
      </c>
      <c r="L12" s="454">
        <v>2600</v>
      </c>
      <c r="M12" s="16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38" t="s">
        <v>109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454"/>
      <c r="M13" s="16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38" t="s">
        <v>1731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454"/>
      <c r="M14" s="16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131"/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454"/>
      <c r="M15" s="16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>
      <c r="A16" s="131"/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454"/>
      <c r="M16" s="16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43" customFormat="1">
      <c r="A17" s="2530">
        <f>SUM(L3:L16)</f>
        <v>9622</v>
      </c>
      <c r="B17" s="2531"/>
      <c r="C17" s="2531"/>
      <c r="D17" s="2531"/>
      <c r="E17" s="2531"/>
      <c r="F17" s="2531"/>
      <c r="G17" s="2531"/>
      <c r="H17" s="2531"/>
      <c r="I17" s="2531"/>
      <c r="J17" s="2531"/>
      <c r="K17" s="2531"/>
      <c r="L17" s="2532"/>
      <c r="M17" s="247"/>
      <c r="N17" s="247"/>
      <c r="O17" s="247"/>
      <c r="P17" s="247"/>
      <c r="Q17" s="247"/>
      <c r="R17" s="247"/>
      <c r="T17" s="247"/>
      <c r="U17" s="247"/>
      <c r="V17" s="247"/>
      <c r="W17" s="247"/>
      <c r="X17" s="247"/>
      <c r="Y17" s="247"/>
    </row>
    <row r="18" spans="1:25" s="43" customFormat="1">
      <c r="A18" s="2449" t="s">
        <v>121</v>
      </c>
      <c r="B18" s="2450"/>
      <c r="C18" s="2450"/>
      <c r="D18" s="2450"/>
      <c r="E18" s="2450"/>
      <c r="F18" s="2450"/>
      <c r="G18" s="2450"/>
      <c r="H18" s="2450"/>
      <c r="I18" s="2450"/>
      <c r="J18" s="2450"/>
      <c r="K18" s="2450"/>
      <c r="L18" s="2451"/>
      <c r="M18" s="247"/>
      <c r="N18" s="247"/>
      <c r="O18" s="247"/>
      <c r="P18" s="247"/>
      <c r="Q18" s="247"/>
      <c r="R18" s="247"/>
      <c r="T18" s="247"/>
      <c r="U18" s="247"/>
      <c r="V18" s="247"/>
      <c r="W18" s="247"/>
      <c r="X18" s="247"/>
      <c r="Y18" s="247"/>
    </row>
    <row r="19" spans="1:25" s="41" customFormat="1">
      <c r="A19" s="341" t="s">
        <v>1303</v>
      </c>
      <c r="B19" s="34" t="s">
        <v>1740</v>
      </c>
      <c r="C19" s="34" t="s">
        <v>1716</v>
      </c>
      <c r="D19" s="34" t="s">
        <v>1741</v>
      </c>
      <c r="E19" s="34" t="s">
        <v>216</v>
      </c>
      <c r="F19" s="34" t="s">
        <v>1490</v>
      </c>
      <c r="G19" s="34" t="s">
        <v>1465</v>
      </c>
      <c r="H19" s="34" t="s">
        <v>1491</v>
      </c>
      <c r="I19" s="35" t="s">
        <v>6</v>
      </c>
      <c r="J19" s="34"/>
      <c r="K19" s="34"/>
      <c r="L19" s="999"/>
      <c r="M19" s="249"/>
      <c r="N19" s="249"/>
      <c r="O19" s="249"/>
      <c r="P19" s="249"/>
      <c r="Q19" s="249"/>
      <c r="R19" s="249"/>
      <c r="T19" s="249"/>
      <c r="U19" s="249"/>
      <c r="V19" s="249"/>
      <c r="W19" s="249"/>
      <c r="X19" s="249"/>
      <c r="Y19" s="249"/>
    </row>
    <row r="20" spans="1:25" s="41" customFormat="1">
      <c r="A20" s="341"/>
      <c r="B20" s="34"/>
      <c r="C20" s="34"/>
      <c r="D20" s="34"/>
      <c r="E20" s="34"/>
      <c r="F20" s="34" t="s">
        <v>1473</v>
      </c>
      <c r="G20" s="34" t="s">
        <v>1465</v>
      </c>
      <c r="H20" s="34" t="s">
        <v>1742</v>
      </c>
      <c r="I20" s="35" t="s">
        <v>6</v>
      </c>
      <c r="J20" s="34"/>
      <c r="K20" s="980"/>
      <c r="L20" s="999" t="s">
        <v>1743</v>
      </c>
      <c r="M20" s="249"/>
      <c r="N20" s="249"/>
      <c r="O20" s="249"/>
      <c r="P20" s="249"/>
      <c r="Q20" s="249"/>
      <c r="R20" s="249"/>
      <c r="T20" s="249"/>
      <c r="U20" s="249"/>
      <c r="V20" s="249"/>
      <c r="W20" s="249"/>
      <c r="X20" s="249"/>
      <c r="Y20" s="249"/>
    </row>
    <row r="21" spans="1:25" s="41" customFormat="1">
      <c r="A21" s="341" t="s">
        <v>1303</v>
      </c>
      <c r="B21" s="34" t="s">
        <v>1766</v>
      </c>
      <c r="C21" s="34" t="s">
        <v>1702</v>
      </c>
      <c r="D21" s="34" t="s">
        <v>1767</v>
      </c>
      <c r="E21" s="34" t="s">
        <v>216</v>
      </c>
      <c r="F21" s="34" t="s">
        <v>1490</v>
      </c>
      <c r="G21" s="34" t="s">
        <v>1465</v>
      </c>
      <c r="H21" s="34" t="s">
        <v>1491</v>
      </c>
      <c r="I21" s="35" t="s">
        <v>6</v>
      </c>
      <c r="J21" s="34"/>
      <c r="K21" s="980"/>
      <c r="L21" s="999" t="s">
        <v>1768</v>
      </c>
      <c r="M21" s="249"/>
      <c r="N21" s="249"/>
      <c r="O21" s="249"/>
      <c r="P21" s="249"/>
      <c r="Q21" s="249"/>
      <c r="R21" s="249"/>
      <c r="T21" s="249"/>
      <c r="U21" s="249"/>
      <c r="V21" s="249"/>
      <c r="W21" s="249"/>
      <c r="X21" s="249"/>
      <c r="Y21" s="249"/>
    </row>
    <row r="22" spans="1:25" s="41" customFormat="1">
      <c r="A22" s="341" t="s">
        <v>188</v>
      </c>
      <c r="B22" s="34" t="s">
        <v>1766</v>
      </c>
      <c r="C22" s="34" t="s">
        <v>1724</v>
      </c>
      <c r="D22" s="34" t="s">
        <v>1785</v>
      </c>
      <c r="E22" s="34" t="s">
        <v>2</v>
      </c>
      <c r="F22" s="34" t="s">
        <v>1714</v>
      </c>
      <c r="G22" s="34" t="s">
        <v>189</v>
      </c>
      <c r="H22" s="34" t="s">
        <v>1787</v>
      </c>
      <c r="I22" s="35" t="s">
        <v>6</v>
      </c>
      <c r="J22" s="34"/>
      <c r="K22" s="34"/>
      <c r="L22" s="999"/>
      <c r="M22" s="249"/>
      <c r="N22" s="249"/>
      <c r="O22" s="249"/>
      <c r="P22" s="249"/>
      <c r="Q22" s="249"/>
      <c r="R22" s="249"/>
      <c r="T22" s="249"/>
      <c r="U22" s="249"/>
      <c r="V22" s="249"/>
      <c r="W22" s="249"/>
      <c r="X22" s="249"/>
      <c r="Y22" s="249"/>
    </row>
    <row r="23" spans="1:25" s="41" customFormat="1">
      <c r="A23" s="341"/>
      <c r="B23" s="34"/>
      <c r="C23" s="34"/>
      <c r="D23" s="34"/>
      <c r="E23" s="34" t="s">
        <v>2</v>
      </c>
      <c r="F23" s="34" t="s">
        <v>1786</v>
      </c>
      <c r="G23" s="34" t="s">
        <v>100</v>
      </c>
      <c r="H23" s="34" t="s">
        <v>1715</v>
      </c>
      <c r="I23" s="35" t="s">
        <v>6</v>
      </c>
      <c r="J23" s="34"/>
      <c r="K23" s="34"/>
      <c r="L23" s="999" t="s">
        <v>1788</v>
      </c>
      <c r="M23" s="249"/>
      <c r="N23" s="249"/>
      <c r="O23" s="249"/>
      <c r="P23" s="249"/>
      <c r="Q23" s="249"/>
      <c r="R23" s="249"/>
      <c r="T23" s="249"/>
      <c r="U23" s="249"/>
      <c r="V23" s="249"/>
      <c r="W23" s="249"/>
      <c r="X23" s="249"/>
      <c r="Y23" s="249"/>
    </row>
    <row r="24" spans="1:25" s="41" customFormat="1">
      <c r="A24" s="2530">
        <f>SUM(L19:L23)</f>
        <v>0</v>
      </c>
      <c r="B24" s="2531"/>
      <c r="C24" s="2531"/>
      <c r="D24" s="2531"/>
      <c r="E24" s="2531"/>
      <c r="F24" s="2531"/>
      <c r="G24" s="2531"/>
      <c r="H24" s="2531"/>
      <c r="I24" s="2531"/>
      <c r="J24" s="2531"/>
      <c r="K24" s="2531"/>
      <c r="L24" s="2532"/>
      <c r="M24" s="249"/>
      <c r="N24" s="249"/>
      <c r="O24" s="249"/>
      <c r="P24" s="249"/>
      <c r="Q24" s="249"/>
      <c r="R24" s="249"/>
      <c r="T24" s="249"/>
      <c r="U24" s="249"/>
      <c r="V24" s="249"/>
      <c r="W24" s="249"/>
      <c r="X24" s="249"/>
      <c r="Y24" s="249"/>
    </row>
    <row r="25" spans="1:25" s="41" customFormat="1" ht="18.75">
      <c r="A25" s="2460" t="s">
        <v>749</v>
      </c>
      <c r="B25" s="2450"/>
      <c r="C25" s="2450"/>
      <c r="D25" s="2450"/>
      <c r="E25" s="2450"/>
      <c r="F25" s="2450"/>
      <c r="G25" s="2450"/>
      <c r="H25" s="2450"/>
      <c r="I25" s="2450"/>
      <c r="J25" s="2450"/>
      <c r="K25" s="2450"/>
      <c r="L25" s="2451"/>
      <c r="M25" s="249"/>
      <c r="N25" s="249"/>
      <c r="O25" s="249"/>
      <c r="P25" s="249"/>
      <c r="Q25" s="249"/>
      <c r="R25" s="249"/>
      <c r="T25" s="249"/>
      <c r="U25" s="249"/>
      <c r="V25" s="249"/>
      <c r="W25" s="249"/>
      <c r="X25" s="249"/>
      <c r="Y25" s="249"/>
    </row>
    <row r="26" spans="1:25" s="43" customFormat="1">
      <c r="A26" s="785" t="s">
        <v>1670</v>
      </c>
      <c r="B26" s="786">
        <v>44463</v>
      </c>
      <c r="C26" s="786"/>
      <c r="D26" s="787">
        <v>8322</v>
      </c>
      <c r="E26" s="788" t="s">
        <v>44</v>
      </c>
      <c r="F26" s="787">
        <v>1260</v>
      </c>
      <c r="G26" s="61" t="s">
        <v>1461</v>
      </c>
      <c r="H26" s="62" t="s">
        <v>995</v>
      </c>
      <c r="I26" s="59"/>
      <c r="J26" s="61" t="s">
        <v>749</v>
      </c>
      <c r="K26" s="789"/>
      <c r="L26" s="790">
        <v>895.5</v>
      </c>
      <c r="M26" s="570"/>
      <c r="N26" s="570"/>
      <c r="O26" s="570"/>
      <c r="P26" s="570"/>
      <c r="Q26" s="570"/>
      <c r="R26" s="570"/>
      <c r="S26" s="954"/>
      <c r="T26" s="570" t="s">
        <v>1678</v>
      </c>
      <c r="U26" s="247"/>
      <c r="V26" s="247" t="s">
        <v>1682</v>
      </c>
      <c r="W26" s="247"/>
      <c r="X26" s="247"/>
      <c r="Y26" s="247"/>
    </row>
    <row r="27" spans="1:25" s="43" customFormat="1">
      <c r="A27" s="785" t="s">
        <v>1679</v>
      </c>
      <c r="B27" s="786">
        <v>44467</v>
      </c>
      <c r="C27" s="786"/>
      <c r="D27" s="787">
        <v>8363</v>
      </c>
      <c r="E27" s="788" t="s">
        <v>44</v>
      </c>
      <c r="F27" s="787">
        <v>3839</v>
      </c>
      <c r="G27" s="61" t="s">
        <v>459</v>
      </c>
      <c r="H27" s="62">
        <v>25</v>
      </c>
      <c r="I27" s="59"/>
      <c r="J27" s="61" t="s">
        <v>749</v>
      </c>
      <c r="K27" s="789"/>
      <c r="L27" s="790">
        <v>193.25</v>
      </c>
      <c r="M27" s="247"/>
      <c r="N27" s="247"/>
      <c r="O27" s="247"/>
      <c r="P27" s="247"/>
      <c r="Q27" s="247"/>
      <c r="R27" s="247"/>
      <c r="T27" s="247" t="s">
        <v>1701</v>
      </c>
      <c r="U27" s="247"/>
      <c r="V27" s="247"/>
      <c r="W27" s="247"/>
      <c r="X27" s="247"/>
      <c r="Y27" s="247"/>
    </row>
    <row r="28" spans="1:25" s="43" customFormat="1">
      <c r="A28" s="341" t="s">
        <v>247</v>
      </c>
      <c r="B28" s="32">
        <v>44474</v>
      </c>
      <c r="C28" s="32">
        <v>44475</v>
      </c>
      <c r="D28" s="33">
        <v>0</v>
      </c>
      <c r="E28" s="34" t="s">
        <v>44</v>
      </c>
      <c r="F28" s="33">
        <v>0</v>
      </c>
      <c r="G28" s="19" t="s">
        <v>1720</v>
      </c>
      <c r="H28" s="20" t="s">
        <v>1733</v>
      </c>
      <c r="I28" s="35" t="s">
        <v>6</v>
      </c>
      <c r="J28" s="19" t="s">
        <v>749</v>
      </c>
      <c r="K28" s="21"/>
      <c r="L28" s="464"/>
      <c r="M28" s="247"/>
      <c r="N28" s="247"/>
      <c r="O28" s="247"/>
      <c r="P28" s="247"/>
      <c r="Q28" s="247"/>
      <c r="R28" s="247"/>
      <c r="T28" s="247" t="s">
        <v>1708</v>
      </c>
      <c r="U28" s="247"/>
      <c r="V28" s="247"/>
      <c r="W28" s="247"/>
      <c r="X28" s="247"/>
      <c r="Y28" s="247"/>
    </row>
    <row r="29" spans="1:25" s="41" customFormat="1">
      <c r="A29" s="341" t="s">
        <v>282</v>
      </c>
      <c r="B29" s="32">
        <v>44475</v>
      </c>
      <c r="C29" s="32">
        <v>44474</v>
      </c>
      <c r="D29" s="33">
        <v>8448</v>
      </c>
      <c r="E29" s="34" t="s">
        <v>7</v>
      </c>
      <c r="F29" s="33">
        <v>2175</v>
      </c>
      <c r="G29" s="19" t="s">
        <v>77</v>
      </c>
      <c r="H29" s="20">
        <v>5</v>
      </c>
      <c r="I29" s="35" t="s">
        <v>6</v>
      </c>
      <c r="J29" s="19" t="s">
        <v>749</v>
      </c>
      <c r="K29" s="21"/>
      <c r="L29" s="464">
        <v>263.2</v>
      </c>
      <c r="M29" s="249"/>
      <c r="N29" s="249"/>
      <c r="O29" s="249"/>
      <c r="P29" s="249"/>
      <c r="Q29" s="249"/>
      <c r="R29" s="249"/>
      <c r="T29" s="249"/>
      <c r="U29" s="249"/>
      <c r="V29" s="249"/>
      <c r="W29" s="249"/>
      <c r="X29" s="249"/>
      <c r="Y29" s="249"/>
    </row>
    <row r="30" spans="1:25" s="41" customFormat="1">
      <c r="A30" s="341" t="s">
        <v>1275</v>
      </c>
      <c r="B30" s="32">
        <v>44469</v>
      </c>
      <c r="C30" s="32">
        <v>44470</v>
      </c>
      <c r="D30" s="33">
        <v>0</v>
      </c>
      <c r="E30" s="34" t="s">
        <v>306</v>
      </c>
      <c r="F30" s="33">
        <v>0</v>
      </c>
      <c r="G30" s="19" t="s">
        <v>1728</v>
      </c>
      <c r="H30" s="20">
        <v>200</v>
      </c>
      <c r="I30" s="35" t="s">
        <v>6</v>
      </c>
      <c r="J30" s="19" t="s">
        <v>749</v>
      </c>
      <c r="K30" s="21"/>
      <c r="L30" s="464"/>
      <c r="M30" s="249"/>
      <c r="N30" s="249"/>
      <c r="O30" s="249"/>
      <c r="P30" s="249"/>
      <c r="Q30" s="249"/>
      <c r="R30" s="249"/>
      <c r="T30" s="249"/>
      <c r="U30" s="249"/>
      <c r="V30" s="249"/>
      <c r="W30" s="249"/>
      <c r="X30" s="249"/>
      <c r="Y30" s="249"/>
    </row>
    <row r="31" spans="1:25" s="43" customFormat="1">
      <c r="A31" s="341"/>
      <c r="B31" s="32">
        <v>44197</v>
      </c>
      <c r="C31" s="32"/>
      <c r="D31" s="33"/>
      <c r="E31" s="34" t="s">
        <v>1306</v>
      </c>
      <c r="F31" s="33">
        <v>0</v>
      </c>
      <c r="G31" s="19" t="s">
        <v>1728</v>
      </c>
      <c r="H31" s="20">
        <v>200</v>
      </c>
      <c r="I31" s="35" t="s">
        <v>6</v>
      </c>
      <c r="J31" s="19" t="s">
        <v>749</v>
      </c>
      <c r="K31" s="21"/>
      <c r="L31" s="464">
        <v>0</v>
      </c>
      <c r="M31" s="247"/>
      <c r="N31" s="247"/>
      <c r="O31" s="247"/>
      <c r="P31" s="247"/>
      <c r="Q31" s="247"/>
      <c r="R31" s="247"/>
      <c r="T31" s="247"/>
      <c r="U31" s="247"/>
      <c r="V31" s="247"/>
      <c r="W31" s="247"/>
      <c r="X31" s="247"/>
      <c r="Y31" s="247"/>
    </row>
    <row r="32" spans="1:25" s="41" customFormat="1">
      <c r="A32" s="341" t="s">
        <v>180</v>
      </c>
      <c r="B32" s="32">
        <v>44477</v>
      </c>
      <c r="C32" s="32">
        <v>44470</v>
      </c>
      <c r="D32" s="33">
        <v>8479</v>
      </c>
      <c r="E32" s="34" t="s">
        <v>2</v>
      </c>
      <c r="F32" s="33">
        <v>2788</v>
      </c>
      <c r="G32" s="19" t="s">
        <v>27</v>
      </c>
      <c r="H32" s="20">
        <v>5</v>
      </c>
      <c r="I32" s="35" t="s">
        <v>6</v>
      </c>
      <c r="J32" s="19" t="s">
        <v>749</v>
      </c>
      <c r="K32" s="21"/>
      <c r="L32" s="464">
        <v>152.15</v>
      </c>
      <c r="M32" s="249"/>
      <c r="N32" s="249"/>
      <c r="O32" s="249"/>
      <c r="P32" s="249"/>
      <c r="Q32" s="249"/>
      <c r="R32" s="249"/>
      <c r="T32" s="249"/>
      <c r="U32" s="249"/>
      <c r="V32" s="249"/>
      <c r="W32" s="249"/>
      <c r="X32" s="249"/>
      <c r="Y32" s="249"/>
    </row>
    <row r="33" spans="1:25" s="41" customFormat="1">
      <c r="A33" s="341" t="s">
        <v>472</v>
      </c>
      <c r="B33" s="32">
        <v>44480</v>
      </c>
      <c r="C33" s="32">
        <v>44474</v>
      </c>
      <c r="D33" s="33">
        <v>8491</v>
      </c>
      <c r="E33" s="34" t="s">
        <v>2</v>
      </c>
      <c r="F33" s="33">
        <v>3152</v>
      </c>
      <c r="G33" s="19" t="s">
        <v>729</v>
      </c>
      <c r="H33" s="20">
        <v>2</v>
      </c>
      <c r="I33" s="35" t="s">
        <v>6</v>
      </c>
      <c r="J33" s="19" t="s">
        <v>749</v>
      </c>
      <c r="K33" s="21"/>
      <c r="L33" s="464">
        <v>232.8</v>
      </c>
      <c r="M33" s="249"/>
      <c r="N33" s="249"/>
      <c r="O33" s="249"/>
      <c r="P33" s="249"/>
      <c r="Q33" s="249"/>
      <c r="R33" s="249"/>
      <c r="T33" s="249"/>
      <c r="U33" s="249"/>
      <c r="V33" s="249"/>
      <c r="W33" s="249"/>
      <c r="X33" s="249"/>
      <c r="Y33" s="249"/>
    </row>
    <row r="34" spans="1:25" s="41" customFormat="1">
      <c r="A34" s="341" t="s">
        <v>472</v>
      </c>
      <c r="B34" s="32">
        <v>44480</v>
      </c>
      <c r="C34" s="32">
        <v>44474</v>
      </c>
      <c r="D34" s="33">
        <v>9492</v>
      </c>
      <c r="E34" s="34" t="s">
        <v>2</v>
      </c>
      <c r="F34" s="33">
        <v>3152</v>
      </c>
      <c r="G34" s="19" t="s">
        <v>729</v>
      </c>
      <c r="H34" s="20">
        <v>2</v>
      </c>
      <c r="I34" s="35" t="s">
        <v>6</v>
      </c>
      <c r="J34" s="19" t="s">
        <v>749</v>
      </c>
      <c r="K34" s="21"/>
      <c r="L34" s="464">
        <v>232.8</v>
      </c>
      <c r="M34" s="249"/>
      <c r="N34" s="249"/>
      <c r="O34" s="249"/>
      <c r="P34" s="249"/>
      <c r="Q34" s="249"/>
      <c r="R34" s="249"/>
      <c r="T34" s="249"/>
      <c r="U34" s="249"/>
      <c r="V34" s="249"/>
      <c r="W34" s="249"/>
      <c r="X34" s="249"/>
      <c r="Y34" s="249"/>
    </row>
    <row r="35" spans="1:25" s="41" customFormat="1">
      <c r="A35" s="341" t="s">
        <v>110</v>
      </c>
      <c r="B35" s="32">
        <v>44482</v>
      </c>
      <c r="C35" s="32">
        <v>44475</v>
      </c>
      <c r="D35" s="33">
        <v>8514</v>
      </c>
      <c r="E35" s="34" t="s">
        <v>671</v>
      </c>
      <c r="F35" s="33">
        <v>2578</v>
      </c>
      <c r="G35" s="19" t="s">
        <v>221</v>
      </c>
      <c r="H35" s="20">
        <v>20</v>
      </c>
      <c r="I35" s="35" t="s">
        <v>6</v>
      </c>
      <c r="J35" s="19" t="s">
        <v>749</v>
      </c>
      <c r="K35" s="21"/>
      <c r="L35" s="464">
        <v>310</v>
      </c>
      <c r="M35" s="249"/>
      <c r="N35" s="249"/>
      <c r="O35" s="249"/>
      <c r="P35" s="249"/>
      <c r="Q35" s="249"/>
      <c r="R35" s="249"/>
      <c r="T35" s="249"/>
      <c r="U35" s="249"/>
      <c r="V35" s="249"/>
      <c r="W35" s="249"/>
      <c r="X35" s="249"/>
      <c r="Y35" s="249"/>
    </row>
    <row r="36" spans="1:25" s="41" customFormat="1">
      <c r="A36" s="339" t="s">
        <v>1077</v>
      </c>
      <c r="B36" s="132">
        <v>44482</v>
      </c>
      <c r="C36" s="132"/>
      <c r="D36" s="133">
        <v>8522</v>
      </c>
      <c r="E36" s="131" t="s">
        <v>428</v>
      </c>
      <c r="F36" s="133">
        <v>1431</v>
      </c>
      <c r="G36" s="134" t="s">
        <v>244</v>
      </c>
      <c r="H36" s="135" t="s">
        <v>1591</v>
      </c>
      <c r="I36" s="235"/>
      <c r="J36" s="134" t="s">
        <v>749</v>
      </c>
      <c r="K36" s="525"/>
      <c r="L36" s="454">
        <v>1665</v>
      </c>
      <c r="M36" s="249"/>
      <c r="N36" s="249"/>
      <c r="O36" s="249"/>
      <c r="P36" s="249"/>
      <c r="Q36" s="249"/>
      <c r="R36" s="249"/>
      <c r="T36" s="249"/>
      <c r="U36" s="249"/>
      <c r="V36" s="249"/>
      <c r="W36" s="249"/>
      <c r="X36" s="249"/>
      <c r="Y36" s="249"/>
    </row>
    <row r="37" spans="1:25" s="41" customFormat="1">
      <c r="A37" s="341"/>
      <c r="B37" s="32"/>
      <c r="C37" s="32">
        <v>44476</v>
      </c>
      <c r="D37" s="33"/>
      <c r="E37" s="34"/>
      <c r="F37" s="33">
        <v>1431</v>
      </c>
      <c r="G37" s="19" t="s">
        <v>244</v>
      </c>
      <c r="H37" s="20" t="s">
        <v>917</v>
      </c>
      <c r="I37" s="35" t="s">
        <v>6</v>
      </c>
      <c r="J37" s="19"/>
      <c r="K37" s="21"/>
      <c r="L37" s="464"/>
      <c r="M37" s="249"/>
      <c r="N37" s="249"/>
      <c r="O37" s="249"/>
      <c r="P37" s="249"/>
      <c r="Q37" s="249"/>
      <c r="R37" s="249"/>
      <c r="T37" s="249"/>
      <c r="U37" s="249"/>
      <c r="V37" s="249"/>
      <c r="W37" s="249"/>
      <c r="X37" s="249"/>
      <c r="Y37" s="249"/>
    </row>
    <row r="38" spans="1:25" s="41" customFormat="1">
      <c r="A38" s="341" t="s">
        <v>358</v>
      </c>
      <c r="B38" s="32">
        <v>44480</v>
      </c>
      <c r="C38" s="32">
        <v>44477</v>
      </c>
      <c r="D38" s="33">
        <v>0</v>
      </c>
      <c r="E38" s="34" t="s">
        <v>428</v>
      </c>
      <c r="F38" s="33">
        <v>0</v>
      </c>
      <c r="G38" s="19" t="s">
        <v>1732</v>
      </c>
      <c r="H38" s="20" t="s">
        <v>1070</v>
      </c>
      <c r="I38" s="35" t="s">
        <v>6</v>
      </c>
      <c r="J38" s="19" t="s">
        <v>749</v>
      </c>
      <c r="K38" s="21"/>
      <c r="L38" s="464">
        <v>0</v>
      </c>
      <c r="M38" s="249"/>
      <c r="N38" s="249"/>
      <c r="O38" s="249"/>
      <c r="P38" s="249"/>
      <c r="Q38" s="249"/>
      <c r="R38" s="249"/>
      <c r="T38" s="249"/>
      <c r="U38" s="249"/>
      <c r="V38" s="249"/>
      <c r="W38" s="249"/>
      <c r="X38" s="249"/>
      <c r="Y38" s="249"/>
    </row>
    <row r="39" spans="1:25" s="41" customFormat="1">
      <c r="A39" s="341" t="s">
        <v>92</v>
      </c>
      <c r="B39" s="32">
        <v>44484</v>
      </c>
      <c r="C39" s="32">
        <v>44477</v>
      </c>
      <c r="D39" s="33">
        <v>8533</v>
      </c>
      <c r="E39" s="34" t="s">
        <v>2</v>
      </c>
      <c r="F39" s="33">
        <v>2697</v>
      </c>
      <c r="G39" s="19" t="s">
        <v>147</v>
      </c>
      <c r="H39" s="20">
        <v>56</v>
      </c>
      <c r="I39" s="35" t="s">
        <v>6</v>
      </c>
      <c r="J39" s="19" t="s">
        <v>749</v>
      </c>
      <c r="K39" s="21"/>
      <c r="L39" s="464">
        <v>273</v>
      </c>
      <c r="M39" s="249"/>
      <c r="N39" s="249"/>
      <c r="O39" s="249"/>
      <c r="P39" s="249"/>
      <c r="Q39" s="249"/>
      <c r="R39" s="249"/>
      <c r="T39" s="249"/>
      <c r="U39" s="249"/>
      <c r="V39" s="249"/>
      <c r="W39" s="249"/>
      <c r="X39" s="249"/>
      <c r="Y39" s="249"/>
    </row>
    <row r="40" spans="1:25" s="41" customFormat="1">
      <c r="A40" s="341" t="s">
        <v>625</v>
      </c>
      <c r="B40" s="32">
        <v>44484</v>
      </c>
      <c r="C40" s="32">
        <v>44483</v>
      </c>
      <c r="D40" s="33">
        <v>8535</v>
      </c>
      <c r="E40" s="34" t="s">
        <v>2</v>
      </c>
      <c r="F40" s="33">
        <v>97</v>
      </c>
      <c r="G40" s="19" t="s">
        <v>98</v>
      </c>
      <c r="H40" s="20">
        <v>2</v>
      </c>
      <c r="I40" s="35" t="s">
        <v>6</v>
      </c>
      <c r="J40" s="19" t="s">
        <v>749</v>
      </c>
      <c r="K40" s="21"/>
      <c r="L40" s="464">
        <v>119.24</v>
      </c>
      <c r="M40" s="249"/>
      <c r="N40" s="249"/>
      <c r="O40" s="249"/>
      <c r="P40" s="249"/>
      <c r="Q40" s="249"/>
      <c r="R40" s="249"/>
      <c r="T40" s="249"/>
      <c r="U40" s="249"/>
      <c r="V40" s="249"/>
      <c r="W40" s="249"/>
      <c r="X40" s="249"/>
      <c r="Y40" s="249"/>
    </row>
    <row r="41" spans="1:25" s="123" customFormat="1">
      <c r="A41" s="341" t="s">
        <v>251</v>
      </c>
      <c r="B41" s="32">
        <v>44484</v>
      </c>
      <c r="C41" s="32">
        <v>44482</v>
      </c>
      <c r="D41" s="33">
        <v>8534</v>
      </c>
      <c r="E41" s="34" t="s">
        <v>2</v>
      </c>
      <c r="F41" s="33">
        <v>1153</v>
      </c>
      <c r="G41" s="19" t="s">
        <v>129</v>
      </c>
      <c r="H41" s="20">
        <v>66</v>
      </c>
      <c r="I41" s="35" t="s">
        <v>6</v>
      </c>
      <c r="J41" s="19" t="s">
        <v>749</v>
      </c>
      <c r="K41" s="21"/>
      <c r="L41" s="464">
        <v>759</v>
      </c>
      <c r="M41" s="653"/>
      <c r="N41" s="653"/>
      <c r="O41" s="653"/>
      <c r="P41" s="653"/>
      <c r="Q41" s="653"/>
      <c r="R41" s="653"/>
      <c r="T41" s="653"/>
      <c r="U41" s="653"/>
      <c r="V41" s="653"/>
      <c r="W41" s="653"/>
      <c r="X41" s="653"/>
      <c r="Y41" s="653"/>
    </row>
    <row r="42" spans="1:25" s="123" customFormat="1">
      <c r="A42" s="341" t="s">
        <v>835</v>
      </c>
      <c r="B42" s="32">
        <v>44487</v>
      </c>
      <c r="C42" s="32">
        <v>44482</v>
      </c>
      <c r="D42" s="33">
        <v>8546</v>
      </c>
      <c r="E42" s="34" t="s">
        <v>7</v>
      </c>
      <c r="F42" s="33">
        <v>3219</v>
      </c>
      <c r="G42" s="19" t="s">
        <v>836</v>
      </c>
      <c r="H42" s="20">
        <v>30</v>
      </c>
      <c r="I42" s="35" t="s">
        <v>6</v>
      </c>
      <c r="J42" s="19" t="s">
        <v>749</v>
      </c>
      <c r="K42" s="21"/>
      <c r="L42" s="464">
        <v>1346</v>
      </c>
      <c r="M42" s="653"/>
      <c r="N42" s="653"/>
      <c r="O42" s="653"/>
      <c r="P42" s="653"/>
      <c r="Q42" s="653"/>
      <c r="R42" s="653"/>
      <c r="T42" s="653"/>
      <c r="U42" s="653"/>
      <c r="V42" s="653"/>
      <c r="W42" s="653"/>
      <c r="X42" s="653"/>
      <c r="Y42" s="653"/>
    </row>
    <row r="43" spans="1:25" s="123" customFormat="1">
      <c r="A43" s="341" t="s">
        <v>1734</v>
      </c>
      <c r="B43" s="32">
        <v>44476</v>
      </c>
      <c r="C43" s="32">
        <v>44475</v>
      </c>
      <c r="D43" s="33">
        <v>8549</v>
      </c>
      <c r="E43" s="34" t="s">
        <v>44</v>
      </c>
      <c r="F43" s="33">
        <v>1316</v>
      </c>
      <c r="G43" s="19" t="s">
        <v>50</v>
      </c>
      <c r="H43" s="20">
        <v>25</v>
      </c>
      <c r="I43" s="35" t="s">
        <v>6</v>
      </c>
      <c r="J43" s="19" t="s">
        <v>749</v>
      </c>
      <c r="K43" s="21"/>
      <c r="L43" s="464">
        <v>220</v>
      </c>
      <c r="M43" s="653"/>
      <c r="N43" s="653"/>
      <c r="O43" s="653"/>
      <c r="P43" s="653"/>
      <c r="Q43" s="653"/>
      <c r="R43" s="653"/>
      <c r="T43" s="653"/>
      <c r="U43" s="653"/>
      <c r="V43" s="653"/>
      <c r="W43" s="653"/>
      <c r="X43" s="653"/>
      <c r="Y43" s="653"/>
    </row>
    <row r="44" spans="1:25" s="123" customFormat="1">
      <c r="A44" s="341" t="s">
        <v>1463</v>
      </c>
      <c r="B44" s="32">
        <v>44488</v>
      </c>
      <c r="C44" s="32">
        <v>44483</v>
      </c>
      <c r="D44" s="33">
        <v>8567</v>
      </c>
      <c r="E44" s="34" t="s">
        <v>44</v>
      </c>
      <c r="F44" s="33">
        <v>2433</v>
      </c>
      <c r="G44" s="19" t="s">
        <v>99</v>
      </c>
      <c r="H44" s="20">
        <v>5</v>
      </c>
      <c r="I44" s="35" t="s">
        <v>6</v>
      </c>
      <c r="J44" s="19" t="s">
        <v>749</v>
      </c>
      <c r="K44" s="21"/>
      <c r="L44" s="464">
        <v>72.5</v>
      </c>
      <c r="M44" s="653"/>
      <c r="N44" s="653"/>
      <c r="O44" s="653"/>
      <c r="P44" s="653"/>
      <c r="Q44" s="653"/>
      <c r="R44" s="653"/>
      <c r="T44" s="653"/>
      <c r="U44" s="653"/>
      <c r="V44" s="653"/>
      <c r="W44" s="653"/>
      <c r="X44" s="653"/>
      <c r="Y44" s="653"/>
    </row>
    <row r="45" spans="1:25" s="123" customFormat="1">
      <c r="A45" s="975" t="s">
        <v>514</v>
      </c>
      <c r="B45" s="612">
        <v>44489</v>
      </c>
      <c r="C45" s="612"/>
      <c r="D45" s="611">
        <v>8578</v>
      </c>
      <c r="E45" s="609" t="s">
        <v>1775</v>
      </c>
      <c r="F45" s="611">
        <v>3869</v>
      </c>
      <c r="G45" s="463" t="s">
        <v>210</v>
      </c>
      <c r="H45" s="976">
        <v>10</v>
      </c>
      <c r="I45" s="977"/>
      <c r="J45" s="463" t="s">
        <v>749</v>
      </c>
      <c r="K45" s="978"/>
      <c r="L45" s="979">
        <v>45</v>
      </c>
      <c r="M45" s="653"/>
      <c r="N45" s="653"/>
      <c r="O45" s="653"/>
      <c r="P45" s="653"/>
      <c r="Q45" s="653"/>
      <c r="R45" s="653"/>
      <c r="T45" s="653" t="s">
        <v>1755</v>
      </c>
      <c r="U45" s="653"/>
      <c r="V45" s="653"/>
      <c r="W45" s="653"/>
      <c r="X45" s="653"/>
      <c r="Y45" s="653"/>
    </row>
    <row r="46" spans="1:25" s="123" customFormat="1">
      <c r="A46" s="341" t="s">
        <v>411</v>
      </c>
      <c r="B46" s="32">
        <v>44490</v>
      </c>
      <c r="C46" s="32">
        <v>44484</v>
      </c>
      <c r="D46" s="33">
        <v>8597</v>
      </c>
      <c r="E46" s="34" t="s">
        <v>7</v>
      </c>
      <c r="F46" s="33">
        <v>2844</v>
      </c>
      <c r="G46" s="19" t="s">
        <v>208</v>
      </c>
      <c r="H46" s="20">
        <v>10</v>
      </c>
      <c r="I46" s="35" t="s">
        <v>6</v>
      </c>
      <c r="J46" s="19" t="s">
        <v>749</v>
      </c>
      <c r="K46" s="21"/>
      <c r="L46" s="464">
        <v>120</v>
      </c>
      <c r="M46" s="653"/>
      <c r="N46" s="653"/>
      <c r="O46" s="653"/>
      <c r="P46" s="653"/>
      <c r="Q46" s="653"/>
      <c r="R46" s="653"/>
      <c r="T46" s="653"/>
      <c r="U46" s="653"/>
      <c r="V46" s="653"/>
      <c r="W46" s="653"/>
      <c r="X46" s="653"/>
      <c r="Y46" s="653"/>
    </row>
    <row r="47" spans="1:25" s="123" customFormat="1">
      <c r="A47" s="341" t="s">
        <v>1744</v>
      </c>
      <c r="B47" s="32">
        <v>44490</v>
      </c>
      <c r="C47" s="32">
        <v>44487</v>
      </c>
      <c r="D47" s="33">
        <v>8599</v>
      </c>
      <c r="E47" s="34" t="s">
        <v>216</v>
      </c>
      <c r="F47" s="33">
        <v>3870</v>
      </c>
      <c r="G47" s="19" t="s">
        <v>1745</v>
      </c>
      <c r="H47" s="20">
        <v>1</v>
      </c>
      <c r="I47" s="35" t="s">
        <v>6</v>
      </c>
      <c r="J47" s="19" t="s">
        <v>749</v>
      </c>
      <c r="K47" s="21"/>
      <c r="L47" s="464">
        <v>35.5</v>
      </c>
      <c r="M47" s="653"/>
      <c r="N47" s="653"/>
      <c r="O47" s="653"/>
      <c r="P47" s="653"/>
      <c r="Q47" s="653"/>
      <c r="R47" s="653"/>
      <c r="T47" s="653"/>
      <c r="U47" s="653"/>
      <c r="V47" s="653"/>
      <c r="W47" s="653"/>
      <c r="X47" s="653"/>
      <c r="Y47" s="653"/>
    </row>
    <row r="48" spans="1:25" s="123" customFormat="1">
      <c r="A48" s="341" t="s">
        <v>201</v>
      </c>
      <c r="B48" s="32">
        <v>44490</v>
      </c>
      <c r="C48" s="32">
        <v>44487</v>
      </c>
      <c r="D48" s="33">
        <v>8600</v>
      </c>
      <c r="E48" s="34" t="s">
        <v>7</v>
      </c>
      <c r="F48" s="33">
        <v>2868</v>
      </c>
      <c r="G48" s="19" t="s">
        <v>214</v>
      </c>
      <c r="H48" s="20">
        <v>25</v>
      </c>
      <c r="I48" s="35" t="s">
        <v>6</v>
      </c>
      <c r="J48" s="19" t="s">
        <v>749</v>
      </c>
      <c r="K48" s="21"/>
      <c r="L48" s="464">
        <v>625</v>
      </c>
      <c r="M48" s="653"/>
      <c r="N48" s="653"/>
      <c r="O48" s="653"/>
      <c r="P48" s="653"/>
      <c r="Q48" s="653"/>
      <c r="R48" s="653"/>
      <c r="T48" s="653"/>
      <c r="U48" s="653"/>
      <c r="V48" s="653"/>
      <c r="W48" s="653"/>
      <c r="X48" s="653"/>
      <c r="Y48" s="653"/>
    </row>
    <row r="49" spans="1:25" s="123" customFormat="1">
      <c r="A49" s="341" t="s">
        <v>1670</v>
      </c>
      <c r="B49" s="32">
        <v>44462</v>
      </c>
      <c r="C49" s="32">
        <v>44488</v>
      </c>
      <c r="D49" s="33">
        <v>8322</v>
      </c>
      <c r="E49" s="34" t="s">
        <v>44</v>
      </c>
      <c r="F49" s="33">
        <v>1260</v>
      </c>
      <c r="G49" s="19" t="s">
        <v>1461</v>
      </c>
      <c r="H49" s="20" t="s">
        <v>995</v>
      </c>
      <c r="I49" s="35" t="s">
        <v>6</v>
      </c>
      <c r="J49" s="19" t="s">
        <v>749</v>
      </c>
      <c r="K49" s="21"/>
      <c r="L49" s="464">
        <v>895.5</v>
      </c>
      <c r="M49" s="653"/>
      <c r="N49" s="653"/>
      <c r="O49" s="653"/>
      <c r="P49" s="653"/>
      <c r="Q49" s="653"/>
      <c r="R49" s="653"/>
      <c r="T49" s="653"/>
      <c r="U49" s="653"/>
      <c r="V49" s="653"/>
      <c r="W49" s="653"/>
      <c r="X49" s="653"/>
      <c r="Y49" s="653"/>
    </row>
    <row r="50" spans="1:25" s="123" customFormat="1">
      <c r="A50" s="341" t="s">
        <v>835</v>
      </c>
      <c r="B50" s="32">
        <v>44494</v>
      </c>
      <c r="C50" s="32">
        <v>44489</v>
      </c>
      <c r="D50" s="33">
        <v>8625</v>
      </c>
      <c r="E50" s="34" t="s">
        <v>7</v>
      </c>
      <c r="F50" s="33">
        <v>3219</v>
      </c>
      <c r="G50" s="19" t="s">
        <v>836</v>
      </c>
      <c r="H50" s="20">
        <v>30</v>
      </c>
      <c r="I50" s="35" t="s">
        <v>6</v>
      </c>
      <c r="J50" s="19" t="s">
        <v>749</v>
      </c>
      <c r="K50" s="21"/>
      <c r="L50" s="464">
        <v>906</v>
      </c>
      <c r="M50" s="653"/>
      <c r="N50" s="653"/>
      <c r="O50" s="653"/>
      <c r="P50" s="653"/>
      <c r="Q50" s="653"/>
      <c r="R50" s="653"/>
      <c r="T50" s="653"/>
      <c r="U50" s="653"/>
      <c r="V50" s="653"/>
      <c r="W50" s="653"/>
      <c r="X50" s="653"/>
      <c r="Y50" s="653"/>
    </row>
    <row r="51" spans="1:25" s="123" customFormat="1">
      <c r="A51" s="341" t="s">
        <v>282</v>
      </c>
      <c r="B51" s="32">
        <v>44494</v>
      </c>
      <c r="C51" s="32">
        <v>44487</v>
      </c>
      <c r="D51" s="33">
        <v>8626</v>
      </c>
      <c r="E51" s="34" t="s">
        <v>7</v>
      </c>
      <c r="F51" s="33">
        <v>2175</v>
      </c>
      <c r="G51" s="19" t="s">
        <v>77</v>
      </c>
      <c r="H51" s="20">
        <v>5</v>
      </c>
      <c r="I51" s="35" t="s">
        <v>6</v>
      </c>
      <c r="J51" s="19" t="s">
        <v>749</v>
      </c>
      <c r="K51" s="21"/>
      <c r="L51" s="464">
        <v>227.5</v>
      </c>
      <c r="M51" s="653"/>
      <c r="N51" s="653"/>
      <c r="O51" s="653"/>
      <c r="P51" s="653"/>
      <c r="Q51" s="653"/>
      <c r="R51" s="653"/>
      <c r="T51" s="653"/>
      <c r="U51" s="653"/>
      <c r="V51" s="653"/>
      <c r="W51" s="653"/>
      <c r="X51" s="653"/>
      <c r="Y51" s="653"/>
    </row>
    <row r="52" spans="1:25" s="123" customFormat="1">
      <c r="A52" s="341" t="s">
        <v>625</v>
      </c>
      <c r="B52" s="32">
        <v>44495</v>
      </c>
      <c r="C52" s="32">
        <v>44488</v>
      </c>
      <c r="D52" s="33">
        <v>8632</v>
      </c>
      <c r="E52" s="34" t="s">
        <v>2</v>
      </c>
      <c r="F52" s="33">
        <v>3882</v>
      </c>
      <c r="G52" s="19" t="s">
        <v>1753</v>
      </c>
      <c r="H52" s="20">
        <v>2</v>
      </c>
      <c r="I52" s="35" t="s">
        <v>6</v>
      </c>
      <c r="J52" s="19" t="s">
        <v>749</v>
      </c>
      <c r="K52" s="21"/>
      <c r="L52" s="464">
        <v>135.483</v>
      </c>
      <c r="M52" s="653"/>
      <c r="N52" s="653"/>
      <c r="O52" s="653"/>
      <c r="P52" s="653"/>
      <c r="Q52" s="653"/>
      <c r="R52" s="653"/>
      <c r="T52" s="653"/>
      <c r="U52" s="653"/>
      <c r="V52" s="653"/>
      <c r="W52" s="653"/>
      <c r="X52" s="653"/>
      <c r="Y52" s="653"/>
    </row>
    <row r="53" spans="1:25" s="123" customFormat="1">
      <c r="A53" s="341" t="s">
        <v>1756</v>
      </c>
      <c r="B53" s="32">
        <v>44496</v>
      </c>
      <c r="C53" s="32">
        <v>44488</v>
      </c>
      <c r="D53" s="33">
        <v>8650</v>
      </c>
      <c r="E53" s="34" t="s">
        <v>7</v>
      </c>
      <c r="F53" s="33">
        <v>1775</v>
      </c>
      <c r="G53" s="19" t="s">
        <v>1757</v>
      </c>
      <c r="H53" s="20">
        <v>3</v>
      </c>
      <c r="I53" s="35" t="s">
        <v>6</v>
      </c>
      <c r="J53" s="19" t="s">
        <v>749</v>
      </c>
      <c r="K53" s="21"/>
      <c r="L53" s="464">
        <v>105</v>
      </c>
      <c r="M53" s="653"/>
      <c r="N53" s="653"/>
      <c r="O53" s="653"/>
      <c r="P53" s="653"/>
      <c r="Q53" s="653"/>
      <c r="R53" s="653"/>
      <c r="T53" s="653"/>
      <c r="U53" s="653"/>
      <c r="V53" s="653"/>
      <c r="W53" s="653"/>
      <c r="X53" s="653"/>
      <c r="Y53" s="653"/>
    </row>
    <row r="54" spans="1:25" s="123" customFormat="1">
      <c r="A54" s="341" t="s">
        <v>518</v>
      </c>
      <c r="B54" s="32">
        <v>44498</v>
      </c>
      <c r="C54" s="32">
        <v>44491</v>
      </c>
      <c r="D54" s="33">
        <v>8679</v>
      </c>
      <c r="E54" s="34" t="s">
        <v>2</v>
      </c>
      <c r="F54" s="33">
        <v>1140</v>
      </c>
      <c r="G54" s="19" t="s">
        <v>144</v>
      </c>
      <c r="H54" s="20">
        <v>16</v>
      </c>
      <c r="I54" s="35" t="s">
        <v>6</v>
      </c>
      <c r="J54" s="19" t="s">
        <v>749</v>
      </c>
      <c r="K54" s="21"/>
      <c r="L54" s="464">
        <v>292.8</v>
      </c>
      <c r="M54" s="653"/>
      <c r="N54" s="653"/>
      <c r="O54" s="653"/>
      <c r="P54" s="653"/>
      <c r="Q54" s="653"/>
      <c r="R54" s="653"/>
      <c r="T54" s="653"/>
      <c r="U54" s="653"/>
      <c r="V54" s="653"/>
      <c r="W54" s="653"/>
      <c r="X54" s="653"/>
      <c r="Y54" s="653"/>
    </row>
    <row r="55" spans="1:25" s="123" customFormat="1">
      <c r="A55" s="341" t="s">
        <v>109</v>
      </c>
      <c r="B55" s="32">
        <v>44491</v>
      </c>
      <c r="C55" s="32">
        <v>44490</v>
      </c>
      <c r="D55" s="33">
        <v>8672</v>
      </c>
      <c r="E55" s="34" t="s">
        <v>2</v>
      </c>
      <c r="F55" s="33">
        <v>3038</v>
      </c>
      <c r="G55" s="19" t="s">
        <v>497</v>
      </c>
      <c r="H55" s="20">
        <v>50</v>
      </c>
      <c r="I55" s="35" t="s">
        <v>6</v>
      </c>
      <c r="J55" s="19" t="s">
        <v>749</v>
      </c>
      <c r="K55" s="21"/>
      <c r="L55" s="464">
        <v>195</v>
      </c>
      <c r="M55" s="653"/>
      <c r="N55" s="653"/>
      <c r="O55" s="653"/>
      <c r="P55" s="653"/>
      <c r="Q55" s="653"/>
      <c r="R55" s="653"/>
      <c r="T55" s="653"/>
      <c r="U55" s="653"/>
      <c r="V55" s="653"/>
      <c r="W55" s="653"/>
      <c r="X55" s="653"/>
      <c r="Y55" s="653"/>
    </row>
    <row r="56" spans="1:25" s="123" customFormat="1">
      <c r="A56" s="341" t="s">
        <v>1765</v>
      </c>
      <c r="B56" s="32">
        <v>44498</v>
      </c>
      <c r="C56" s="32">
        <v>44494</v>
      </c>
      <c r="D56" s="33">
        <v>8680</v>
      </c>
      <c r="E56" s="34" t="s">
        <v>216</v>
      </c>
      <c r="F56" s="33">
        <v>3886</v>
      </c>
      <c r="G56" s="19" t="s">
        <v>100</v>
      </c>
      <c r="H56" s="20" t="s">
        <v>840</v>
      </c>
      <c r="I56" s="35" t="s">
        <v>6</v>
      </c>
      <c r="J56" s="19" t="s">
        <v>749</v>
      </c>
      <c r="K56" s="21"/>
      <c r="L56" s="464">
        <v>249</v>
      </c>
      <c r="M56" s="653"/>
      <c r="N56" s="653"/>
      <c r="O56" s="653"/>
      <c r="P56" s="653"/>
      <c r="Q56" s="653"/>
      <c r="R56" s="653"/>
      <c r="T56" s="653"/>
      <c r="U56" s="653"/>
      <c r="V56" s="653"/>
      <c r="W56" s="653"/>
      <c r="X56" s="653"/>
      <c r="Y56" s="653"/>
    </row>
    <row r="57" spans="1:25" s="123" customFormat="1">
      <c r="A57" s="341" t="s">
        <v>201</v>
      </c>
      <c r="B57" s="32">
        <v>44498</v>
      </c>
      <c r="C57" s="32">
        <v>44494</v>
      </c>
      <c r="D57" s="33">
        <v>8690</v>
      </c>
      <c r="E57" s="34" t="s">
        <v>44</v>
      </c>
      <c r="F57" s="33">
        <v>1316</v>
      </c>
      <c r="G57" s="19" t="s">
        <v>50</v>
      </c>
      <c r="H57" s="20">
        <v>10</v>
      </c>
      <c r="I57" s="35" t="s">
        <v>6</v>
      </c>
      <c r="J57" s="19" t="s">
        <v>749</v>
      </c>
      <c r="K57" s="21"/>
      <c r="L57" s="464">
        <v>95</v>
      </c>
      <c r="M57" s="653"/>
      <c r="N57" s="653"/>
      <c r="O57" s="653"/>
      <c r="P57" s="653"/>
      <c r="Q57" s="653"/>
      <c r="R57" s="653"/>
      <c r="T57" s="653"/>
      <c r="U57" s="653"/>
      <c r="V57" s="653"/>
      <c r="W57" s="653"/>
      <c r="X57" s="653"/>
      <c r="Y57" s="653"/>
    </row>
    <row r="58" spans="1:25" s="123" customFormat="1">
      <c r="A58" s="341" t="s">
        <v>534</v>
      </c>
      <c r="B58" s="32">
        <v>44498</v>
      </c>
      <c r="C58" s="32">
        <v>44494</v>
      </c>
      <c r="D58" s="33">
        <v>8697</v>
      </c>
      <c r="E58" s="34" t="s">
        <v>44</v>
      </c>
      <c r="F58" s="33">
        <v>1316</v>
      </c>
      <c r="G58" s="19" t="s">
        <v>50</v>
      </c>
      <c r="H58" s="20">
        <v>14</v>
      </c>
      <c r="I58" s="35" t="s">
        <v>6</v>
      </c>
      <c r="J58" s="19" t="s">
        <v>749</v>
      </c>
      <c r="K58" s="21"/>
      <c r="L58" s="464">
        <v>46</v>
      </c>
      <c r="M58" s="653"/>
      <c r="N58" s="653"/>
      <c r="O58" s="653"/>
      <c r="P58" s="653"/>
      <c r="Q58" s="653"/>
      <c r="R58" s="653"/>
      <c r="T58" s="653"/>
      <c r="U58" s="653"/>
      <c r="V58" s="653"/>
      <c r="W58" s="653"/>
      <c r="X58" s="653"/>
      <c r="Y58" s="653"/>
    </row>
    <row r="59" spans="1:25" s="123" customFormat="1">
      <c r="A59" s="341" t="s">
        <v>431</v>
      </c>
      <c r="B59" s="32">
        <v>44498</v>
      </c>
      <c r="C59" s="32">
        <v>44496</v>
      </c>
      <c r="D59" s="33">
        <v>8703</v>
      </c>
      <c r="E59" s="34" t="s">
        <v>44</v>
      </c>
      <c r="F59" s="33">
        <v>3676</v>
      </c>
      <c r="G59" s="19" t="s">
        <v>1245</v>
      </c>
      <c r="H59" s="20">
        <v>21</v>
      </c>
      <c r="I59" s="35" t="s">
        <v>6</v>
      </c>
      <c r="J59" s="19" t="s">
        <v>749</v>
      </c>
      <c r="K59" s="21"/>
      <c r="L59" s="464">
        <v>390</v>
      </c>
      <c r="M59" s="653"/>
      <c r="N59" s="653"/>
      <c r="O59" s="653"/>
      <c r="P59" s="653"/>
      <c r="Q59" s="653"/>
      <c r="R59" s="653"/>
      <c r="T59" s="653"/>
      <c r="U59" s="653"/>
      <c r="V59" s="653"/>
      <c r="W59" s="653"/>
      <c r="X59" s="653"/>
      <c r="Y59" s="653"/>
    </row>
    <row r="60" spans="1:25" s="123" customFormat="1">
      <c r="A60" s="341" t="s">
        <v>150</v>
      </c>
      <c r="B60" s="32">
        <v>44498</v>
      </c>
      <c r="C60" s="32">
        <v>44495</v>
      </c>
      <c r="D60" s="33">
        <v>8708</v>
      </c>
      <c r="E60" s="34" t="s">
        <v>44</v>
      </c>
      <c r="F60" s="33">
        <v>1514</v>
      </c>
      <c r="G60" s="19" t="s">
        <v>430</v>
      </c>
      <c r="H60" s="20" t="s">
        <v>840</v>
      </c>
      <c r="I60" s="35" t="s">
        <v>6</v>
      </c>
      <c r="J60" s="19" t="s">
        <v>749</v>
      </c>
      <c r="K60" s="21"/>
      <c r="L60" s="464">
        <v>303.45</v>
      </c>
      <c r="M60" s="653"/>
      <c r="N60" s="653"/>
      <c r="O60" s="653"/>
      <c r="P60" s="653"/>
      <c r="Q60" s="653"/>
      <c r="R60" s="653"/>
      <c r="T60" s="653"/>
      <c r="U60" s="653"/>
      <c r="V60" s="653"/>
      <c r="W60" s="653"/>
      <c r="X60" s="653"/>
      <c r="Y60" s="653"/>
    </row>
    <row r="61" spans="1:25" s="123" customFormat="1">
      <c r="A61" s="341" t="s">
        <v>364</v>
      </c>
      <c r="B61" s="32">
        <v>44498</v>
      </c>
      <c r="C61" s="32">
        <v>44496</v>
      </c>
      <c r="D61" s="33">
        <v>8715</v>
      </c>
      <c r="E61" s="34" t="s">
        <v>44</v>
      </c>
      <c r="F61" s="33">
        <v>3891</v>
      </c>
      <c r="G61" s="19" t="s">
        <v>1769</v>
      </c>
      <c r="H61" s="20">
        <v>20</v>
      </c>
      <c r="I61" s="35" t="s">
        <v>6</v>
      </c>
      <c r="J61" s="19" t="s">
        <v>749</v>
      </c>
      <c r="K61" s="21"/>
      <c r="L61" s="464">
        <v>214</v>
      </c>
      <c r="M61" s="653"/>
      <c r="N61" s="653"/>
      <c r="O61" s="653"/>
      <c r="P61" s="653"/>
      <c r="Q61" s="653"/>
      <c r="R61" s="653"/>
      <c r="T61" s="653"/>
      <c r="U61" s="653"/>
      <c r="V61" s="653"/>
      <c r="W61" s="653"/>
      <c r="X61" s="653"/>
      <c r="Y61" s="653"/>
    </row>
    <row r="62" spans="1:25" s="123" customFormat="1">
      <c r="A62" s="341" t="s">
        <v>201</v>
      </c>
      <c r="B62" s="32">
        <v>44498</v>
      </c>
      <c r="C62" s="32">
        <v>44495</v>
      </c>
      <c r="D62" s="33">
        <v>8531</v>
      </c>
      <c r="E62" s="34" t="s">
        <v>2</v>
      </c>
      <c r="F62" s="33">
        <v>3850</v>
      </c>
      <c r="G62" s="19" t="s">
        <v>1710</v>
      </c>
      <c r="H62" s="20">
        <v>50</v>
      </c>
      <c r="I62" s="35" t="s">
        <v>6</v>
      </c>
      <c r="J62" s="19" t="s">
        <v>749</v>
      </c>
      <c r="K62" s="21"/>
      <c r="L62" s="464">
        <v>148.75</v>
      </c>
      <c r="M62" s="653"/>
      <c r="N62" s="653"/>
      <c r="O62" s="653"/>
      <c r="P62" s="653"/>
      <c r="Q62" s="653"/>
      <c r="R62" s="653"/>
      <c r="T62" s="653"/>
      <c r="U62" s="653"/>
      <c r="V62" s="653"/>
      <c r="W62" s="653"/>
      <c r="X62" s="653"/>
      <c r="Y62" s="653"/>
    </row>
    <row r="63" spans="1:25" s="123" customFormat="1">
      <c r="A63" s="341" t="s">
        <v>499</v>
      </c>
      <c r="B63" s="32">
        <v>44498</v>
      </c>
      <c r="C63" s="32">
        <v>44497</v>
      </c>
      <c r="D63" s="33">
        <v>8759</v>
      </c>
      <c r="E63" s="34" t="s">
        <v>2</v>
      </c>
      <c r="F63" s="33">
        <v>3035</v>
      </c>
      <c r="G63" s="19" t="s">
        <v>493</v>
      </c>
      <c r="H63" s="20">
        <v>10</v>
      </c>
      <c r="I63" s="35" t="s">
        <v>6</v>
      </c>
      <c r="J63" s="19" t="s">
        <v>749</v>
      </c>
      <c r="K63" s="21"/>
      <c r="L63" s="464">
        <v>103.7</v>
      </c>
      <c r="M63" s="653"/>
      <c r="N63" s="653"/>
      <c r="O63" s="653"/>
      <c r="P63" s="653"/>
      <c r="Q63" s="653"/>
      <c r="R63" s="653"/>
      <c r="T63" s="653"/>
      <c r="U63" s="653"/>
      <c r="V63" s="653"/>
      <c r="W63" s="653"/>
      <c r="X63" s="653"/>
      <c r="Y63" s="653"/>
    </row>
    <row r="64" spans="1:25" s="43" customFormat="1">
      <c r="A64" s="339"/>
      <c r="B64" s="132"/>
      <c r="C64" s="132"/>
      <c r="D64" s="133"/>
      <c r="E64" s="131"/>
      <c r="F64" s="133"/>
      <c r="G64" s="134"/>
      <c r="H64" s="135"/>
      <c r="I64" s="235"/>
      <c r="J64" s="134"/>
      <c r="K64" s="525"/>
      <c r="L64" s="454"/>
      <c r="M64" s="247"/>
      <c r="N64" s="247"/>
      <c r="O64" s="247"/>
      <c r="P64" s="247"/>
      <c r="Q64" s="247"/>
      <c r="R64" s="247"/>
      <c r="T64" s="247"/>
      <c r="U64" s="247"/>
      <c r="V64" s="247"/>
      <c r="W64" s="247"/>
      <c r="X64" s="247"/>
      <c r="Y64" s="247"/>
    </row>
    <row r="65" spans="1:25" s="43" customFormat="1">
      <c r="A65" s="339"/>
      <c r="B65" s="132"/>
      <c r="C65" s="132"/>
      <c r="D65" s="133"/>
      <c r="E65" s="131"/>
      <c r="F65" s="133"/>
      <c r="G65" s="134"/>
      <c r="H65" s="135"/>
      <c r="I65" s="235"/>
      <c r="J65" s="134"/>
      <c r="K65" s="525"/>
      <c r="L65" s="454"/>
      <c r="M65" s="247"/>
      <c r="N65" s="247"/>
      <c r="O65" s="247"/>
      <c r="P65" s="247"/>
      <c r="Q65" s="247"/>
      <c r="R65" s="247"/>
      <c r="T65" s="247"/>
      <c r="U65" s="247"/>
      <c r="V65" s="247"/>
      <c r="W65" s="247"/>
      <c r="X65" s="247"/>
      <c r="Y65" s="247"/>
    </row>
    <row r="66" spans="1:25" s="41" customFormat="1">
      <c r="A66" s="2530">
        <f>SUM(L26:L65)</f>
        <v>11867.123</v>
      </c>
      <c r="B66" s="2531"/>
      <c r="C66" s="2531"/>
      <c r="D66" s="2531"/>
      <c r="E66" s="2531"/>
      <c r="F66" s="2531"/>
      <c r="G66" s="2531"/>
      <c r="H66" s="2531"/>
      <c r="I66" s="2531"/>
      <c r="J66" s="2531"/>
      <c r="K66" s="2531"/>
      <c r="L66" s="2532"/>
      <c r="M66" s="249"/>
      <c r="N66" s="249"/>
      <c r="O66" s="249"/>
      <c r="P66" s="249"/>
      <c r="Q66" s="249"/>
      <c r="R66" s="249"/>
      <c r="T66" s="249"/>
      <c r="U66" s="249"/>
      <c r="V66" s="249"/>
      <c r="W66" s="249"/>
      <c r="X66" s="249"/>
      <c r="Y66" s="249"/>
    </row>
    <row r="67" spans="1:25" s="41" customFormat="1" ht="18.75">
      <c r="A67" s="2460" t="s">
        <v>1225</v>
      </c>
      <c r="B67" s="2450"/>
      <c r="C67" s="2450"/>
      <c r="D67" s="2450"/>
      <c r="E67" s="2450"/>
      <c r="F67" s="2450"/>
      <c r="G67" s="2450"/>
      <c r="H67" s="2450"/>
      <c r="I67" s="2450"/>
      <c r="J67" s="2450"/>
      <c r="K67" s="2450"/>
      <c r="L67" s="2451"/>
      <c r="M67" s="249"/>
      <c r="N67" s="249"/>
      <c r="O67" s="249"/>
      <c r="P67" s="249"/>
      <c r="Q67" s="249"/>
      <c r="R67" s="249"/>
      <c r="T67" s="249"/>
      <c r="U67" s="249"/>
      <c r="V67" s="249"/>
      <c r="W67" s="249"/>
      <c r="X67" s="249"/>
      <c r="Y67" s="249"/>
    </row>
    <row r="68" spans="1:25" s="123" customFormat="1">
      <c r="A68" s="654" t="s">
        <v>502</v>
      </c>
      <c r="B68" s="655">
        <v>44484</v>
      </c>
      <c r="C68" s="655">
        <v>44488</v>
      </c>
      <c r="D68" s="656">
        <v>8537</v>
      </c>
      <c r="E68" s="657" t="s">
        <v>2</v>
      </c>
      <c r="F68" s="656">
        <v>3210</v>
      </c>
      <c r="G68" s="658" t="s">
        <v>830</v>
      </c>
      <c r="H68" s="674" t="s">
        <v>934</v>
      </c>
      <c r="I68" s="659" t="s">
        <v>6</v>
      </c>
      <c r="J68" s="658" t="s">
        <v>1225</v>
      </c>
      <c r="K68" s="177"/>
      <c r="L68" s="660"/>
      <c r="M68" s="653"/>
      <c r="N68" s="653"/>
      <c r="O68" s="653"/>
      <c r="P68" s="653"/>
      <c r="Q68" s="653"/>
      <c r="R68" s="653"/>
      <c r="T68" s="653"/>
      <c r="U68" s="653"/>
      <c r="V68" s="653"/>
      <c r="W68" s="653"/>
      <c r="X68" s="653"/>
      <c r="Y68" s="653"/>
    </row>
    <row r="69" spans="1:25" s="123" customFormat="1">
      <c r="A69" s="654"/>
      <c r="B69" s="655"/>
      <c r="C69" s="655">
        <v>44489</v>
      </c>
      <c r="D69" s="656"/>
      <c r="E69" s="657" t="s">
        <v>2</v>
      </c>
      <c r="F69" s="656">
        <v>3213</v>
      </c>
      <c r="G69" s="658" t="s">
        <v>213</v>
      </c>
      <c r="H69" s="674">
        <v>108</v>
      </c>
      <c r="I69" s="659" t="s">
        <v>6</v>
      </c>
      <c r="J69" s="658" t="s">
        <v>1225</v>
      </c>
      <c r="K69" s="177"/>
      <c r="L69" s="660"/>
      <c r="M69" s="653"/>
      <c r="N69" s="653"/>
      <c r="O69" s="653"/>
      <c r="P69" s="653"/>
      <c r="Q69" s="653"/>
      <c r="R69" s="653"/>
      <c r="T69" s="653"/>
      <c r="U69" s="653"/>
      <c r="V69" s="653"/>
      <c r="W69" s="653"/>
      <c r="X69" s="653"/>
      <c r="Y69" s="653"/>
    </row>
    <row r="70" spans="1:25" s="123" customFormat="1">
      <c r="A70" s="654"/>
      <c r="B70" s="655"/>
      <c r="C70" s="655">
        <v>44475</v>
      </c>
      <c r="D70" s="656"/>
      <c r="E70" s="657" t="s">
        <v>2</v>
      </c>
      <c r="F70" s="656">
        <v>992</v>
      </c>
      <c r="G70" s="658" t="s">
        <v>213</v>
      </c>
      <c r="H70" s="674">
        <v>100</v>
      </c>
      <c r="I70" s="659" t="s">
        <v>6</v>
      </c>
      <c r="J70" s="658" t="s">
        <v>1225</v>
      </c>
      <c r="K70" s="177"/>
      <c r="L70" s="660"/>
      <c r="M70" s="653"/>
      <c r="N70" s="653"/>
      <c r="O70" s="653"/>
      <c r="P70" s="653"/>
      <c r="Q70" s="653"/>
      <c r="R70" s="653"/>
      <c r="T70" s="653"/>
      <c r="U70" s="653"/>
      <c r="V70" s="653"/>
      <c r="W70" s="653"/>
      <c r="X70" s="653"/>
      <c r="Y70" s="653"/>
    </row>
    <row r="71" spans="1:25" s="123" customFormat="1">
      <c r="A71" s="654"/>
      <c r="B71" s="655"/>
      <c r="C71" s="655"/>
      <c r="D71" s="656"/>
      <c r="E71" s="657" t="s">
        <v>2</v>
      </c>
      <c r="F71" s="656">
        <v>3212</v>
      </c>
      <c r="G71" s="658" t="s">
        <v>52</v>
      </c>
      <c r="H71" s="674">
        <v>52</v>
      </c>
      <c r="I71" s="659" t="s">
        <v>6</v>
      </c>
      <c r="J71" s="658" t="s">
        <v>1225</v>
      </c>
      <c r="K71" s="177"/>
      <c r="L71" s="660">
        <v>4925</v>
      </c>
      <c r="M71" s="653"/>
      <c r="N71" s="653"/>
      <c r="O71" s="653"/>
      <c r="P71" s="653"/>
      <c r="Q71" s="653"/>
      <c r="R71" s="653"/>
      <c r="T71" s="653"/>
      <c r="U71" s="653"/>
      <c r="V71" s="653"/>
      <c r="W71" s="653"/>
      <c r="X71" s="653"/>
      <c r="Y71" s="653"/>
    </row>
    <row r="72" spans="1:25" s="123" customFormat="1">
      <c r="A72" s="654" t="s">
        <v>762</v>
      </c>
      <c r="B72" s="655">
        <v>44487</v>
      </c>
      <c r="C72" s="655">
        <v>44483</v>
      </c>
      <c r="D72" s="656">
        <v>8551</v>
      </c>
      <c r="E72" s="657" t="s">
        <v>428</v>
      </c>
      <c r="F72" s="656">
        <v>3865</v>
      </c>
      <c r="G72" s="658" t="s">
        <v>1735</v>
      </c>
      <c r="H72" s="674" t="s">
        <v>1167</v>
      </c>
      <c r="I72" s="659" t="s">
        <v>6</v>
      </c>
      <c r="J72" s="658" t="s">
        <v>1225</v>
      </c>
      <c r="K72" s="177"/>
      <c r="L72" s="660">
        <v>263</v>
      </c>
      <c r="M72" s="653"/>
      <c r="N72" s="653"/>
      <c r="O72" s="653"/>
      <c r="P72" s="653"/>
      <c r="Q72" s="653"/>
      <c r="R72" s="653"/>
      <c r="T72" s="653"/>
      <c r="U72" s="653"/>
      <c r="V72" s="653"/>
      <c r="W72" s="653"/>
      <c r="X72" s="653"/>
      <c r="Y72" s="653"/>
    </row>
    <row r="73" spans="1:25" s="123" customFormat="1">
      <c r="A73" s="654" t="s">
        <v>1439</v>
      </c>
      <c r="B73" s="655">
        <v>44487</v>
      </c>
      <c r="C73" s="655">
        <v>44476</v>
      </c>
      <c r="D73" s="656">
        <v>8555</v>
      </c>
      <c r="E73" s="657" t="s">
        <v>2</v>
      </c>
      <c r="F73" s="656">
        <v>3805</v>
      </c>
      <c r="G73" s="658" t="s">
        <v>1639</v>
      </c>
      <c r="H73" s="674">
        <v>99</v>
      </c>
      <c r="I73" s="659" t="s">
        <v>6</v>
      </c>
      <c r="J73" s="658" t="s">
        <v>1225</v>
      </c>
      <c r="K73" s="177"/>
      <c r="L73" s="660">
        <v>802.08</v>
      </c>
      <c r="M73" s="653"/>
      <c r="N73" s="653"/>
      <c r="O73" s="653"/>
      <c r="P73" s="653"/>
      <c r="Q73" s="653"/>
      <c r="R73" s="653"/>
      <c r="T73" s="653"/>
      <c r="U73" s="653"/>
      <c r="V73" s="653"/>
      <c r="W73" s="653"/>
      <c r="X73" s="653"/>
      <c r="Y73" s="653"/>
    </row>
    <row r="74" spans="1:25" s="123" customFormat="1">
      <c r="A74" s="654" t="s">
        <v>141</v>
      </c>
      <c r="B74" s="655"/>
      <c r="C74" s="655">
        <v>44477</v>
      </c>
      <c r="D74" s="656">
        <v>8569</v>
      </c>
      <c r="E74" s="657" t="s">
        <v>40</v>
      </c>
      <c r="F74" s="656">
        <v>3867</v>
      </c>
      <c r="G74" s="658" t="s">
        <v>521</v>
      </c>
      <c r="H74" s="674">
        <v>6</v>
      </c>
      <c r="I74" s="659" t="s">
        <v>6</v>
      </c>
      <c r="J74" s="658" t="s">
        <v>1225</v>
      </c>
      <c r="K74" s="177"/>
      <c r="L74" s="660">
        <v>64.2</v>
      </c>
      <c r="M74" s="653"/>
      <c r="N74" s="653"/>
      <c r="O74" s="653"/>
      <c r="P74" s="653"/>
      <c r="Q74" s="653"/>
      <c r="R74" s="653"/>
      <c r="T74" s="653"/>
      <c r="U74" s="653"/>
      <c r="V74" s="653"/>
      <c r="W74" s="653"/>
      <c r="X74" s="653"/>
      <c r="Y74" s="653"/>
    </row>
    <row r="75" spans="1:25" s="123" customFormat="1">
      <c r="A75" s="654" t="s">
        <v>1754</v>
      </c>
      <c r="B75" s="655">
        <v>44495</v>
      </c>
      <c r="C75" s="655">
        <v>44491</v>
      </c>
      <c r="D75" s="656">
        <v>8635</v>
      </c>
      <c r="E75" s="657" t="s">
        <v>2</v>
      </c>
      <c r="F75" s="656">
        <v>784</v>
      </c>
      <c r="G75" s="658" t="s">
        <v>41</v>
      </c>
      <c r="H75" s="674">
        <v>40</v>
      </c>
      <c r="I75" s="659" t="s">
        <v>6</v>
      </c>
      <c r="J75" s="658" t="s">
        <v>1225</v>
      </c>
      <c r="K75" s="177"/>
      <c r="L75" s="660">
        <v>135</v>
      </c>
      <c r="M75" s="653"/>
      <c r="N75" s="653"/>
      <c r="O75" s="653"/>
      <c r="P75" s="653"/>
      <c r="Q75" s="653"/>
      <c r="R75" s="653"/>
      <c r="T75" s="653"/>
      <c r="U75" s="653"/>
      <c r="V75" s="653"/>
      <c r="W75" s="653"/>
      <c r="X75" s="653"/>
      <c r="Y75" s="653"/>
    </row>
    <row r="76" spans="1:25" s="123" customFormat="1">
      <c r="A76" s="654" t="s">
        <v>761</v>
      </c>
      <c r="B76" s="655">
        <v>44496</v>
      </c>
      <c r="C76" s="655">
        <v>44490</v>
      </c>
      <c r="D76" s="656">
        <v>8651</v>
      </c>
      <c r="E76" s="657" t="s">
        <v>2</v>
      </c>
      <c r="F76" s="656">
        <v>940</v>
      </c>
      <c r="G76" s="658" t="s">
        <v>71</v>
      </c>
      <c r="H76" s="674">
        <v>6</v>
      </c>
      <c r="I76" s="659" t="s">
        <v>6</v>
      </c>
      <c r="J76" s="658" t="s">
        <v>1225</v>
      </c>
      <c r="K76" s="177"/>
      <c r="L76" s="660">
        <v>61</v>
      </c>
      <c r="M76" s="653"/>
      <c r="N76" s="653"/>
      <c r="O76" s="653"/>
      <c r="P76" s="653"/>
      <c r="Q76" s="653"/>
      <c r="R76" s="653"/>
      <c r="T76" s="653"/>
      <c r="U76" s="653"/>
      <c r="V76" s="653"/>
      <c r="W76" s="653"/>
      <c r="X76" s="653"/>
      <c r="Y76" s="653"/>
    </row>
    <row r="77" spans="1:25" s="123" customFormat="1">
      <c r="A77" s="654" t="s">
        <v>762</v>
      </c>
      <c r="B77" s="655">
        <v>44498</v>
      </c>
      <c r="C77" s="655">
        <v>44494</v>
      </c>
      <c r="D77" s="656">
        <v>8689</v>
      </c>
      <c r="E77" s="657" t="s">
        <v>671</v>
      </c>
      <c r="F77" s="656">
        <v>3887</v>
      </c>
      <c r="G77" s="658" t="s">
        <v>1639</v>
      </c>
      <c r="H77" s="674" t="s">
        <v>849</v>
      </c>
      <c r="I77" s="659" t="s">
        <v>6</v>
      </c>
      <c r="J77" s="658" t="s">
        <v>1225</v>
      </c>
      <c r="K77" s="177"/>
      <c r="L77" s="660">
        <v>41.5</v>
      </c>
      <c r="M77" s="653"/>
      <c r="N77" s="653"/>
      <c r="O77" s="653"/>
      <c r="P77" s="653"/>
      <c r="Q77" s="653"/>
      <c r="R77" s="653"/>
      <c r="T77" s="653"/>
      <c r="U77" s="653"/>
      <c r="V77" s="653"/>
      <c r="W77" s="653"/>
      <c r="X77" s="653"/>
      <c r="Y77" s="653"/>
    </row>
    <row r="78" spans="1:25" s="123" customFormat="1">
      <c r="A78" s="654" t="s">
        <v>499</v>
      </c>
      <c r="B78" s="655">
        <v>44498</v>
      </c>
      <c r="C78" s="655">
        <v>44497</v>
      </c>
      <c r="D78" s="656">
        <v>8759</v>
      </c>
      <c r="E78" s="657" t="s">
        <v>2</v>
      </c>
      <c r="F78" s="656">
        <v>2811</v>
      </c>
      <c r="G78" s="658" t="s">
        <v>198</v>
      </c>
      <c r="H78" s="674">
        <v>12</v>
      </c>
      <c r="I78" s="659" t="s">
        <v>6</v>
      </c>
      <c r="J78" s="658" t="s">
        <v>1225</v>
      </c>
      <c r="K78" s="177"/>
      <c r="L78" s="660">
        <v>153.69999999999999</v>
      </c>
      <c r="M78" s="653"/>
      <c r="N78" s="653"/>
      <c r="O78" s="653"/>
      <c r="P78" s="653"/>
      <c r="Q78" s="653"/>
      <c r="R78" s="653"/>
      <c r="T78" s="653"/>
      <c r="U78" s="653"/>
      <c r="V78" s="653"/>
      <c r="W78" s="653"/>
      <c r="X78" s="653"/>
      <c r="Y78" s="653"/>
    </row>
    <row r="79" spans="1:25" s="123" customFormat="1">
      <c r="A79" s="804"/>
      <c r="B79" s="797"/>
      <c r="C79" s="797"/>
      <c r="D79" s="798"/>
      <c r="E79" s="799"/>
      <c r="F79" s="798"/>
      <c r="G79" s="120"/>
      <c r="H79" s="800"/>
      <c r="I79" s="801"/>
      <c r="J79" s="120"/>
      <c r="K79" s="802"/>
      <c r="L79" s="803"/>
      <c r="M79" s="653"/>
      <c r="N79" s="653"/>
      <c r="O79" s="653"/>
      <c r="P79" s="653"/>
      <c r="Q79" s="653"/>
      <c r="R79" s="653"/>
      <c r="T79" s="653"/>
      <c r="U79" s="653"/>
      <c r="V79" s="653"/>
      <c r="W79" s="653"/>
      <c r="X79" s="653"/>
      <c r="Y79" s="653"/>
    </row>
    <row r="80" spans="1:25" s="123" customFormat="1">
      <c r="A80" s="804"/>
      <c r="B80" s="797"/>
      <c r="C80" s="797"/>
      <c r="D80" s="798"/>
      <c r="E80" s="799"/>
      <c r="F80" s="798"/>
      <c r="G80" s="120"/>
      <c r="H80" s="800"/>
      <c r="I80" s="801"/>
      <c r="J80" s="120"/>
      <c r="K80" s="802"/>
      <c r="L80" s="803"/>
      <c r="M80" s="653"/>
      <c r="N80" s="653"/>
      <c r="O80" s="653"/>
      <c r="P80" s="653"/>
      <c r="Q80" s="653"/>
      <c r="R80" s="653"/>
      <c r="T80" s="653"/>
      <c r="U80" s="653"/>
      <c r="V80" s="653"/>
      <c r="W80" s="653"/>
      <c r="X80" s="653"/>
      <c r="Y80" s="653"/>
    </row>
    <row r="81" spans="1:25" s="41" customFormat="1">
      <c r="A81" s="2530">
        <f>SUM(L68:L80)</f>
        <v>6445.48</v>
      </c>
      <c r="B81" s="2531"/>
      <c r="C81" s="2531"/>
      <c r="D81" s="2531"/>
      <c r="E81" s="2531"/>
      <c r="F81" s="2531"/>
      <c r="G81" s="2531"/>
      <c r="H81" s="2531"/>
      <c r="I81" s="2531"/>
      <c r="J81" s="2531"/>
      <c r="K81" s="2531"/>
      <c r="L81" s="2532"/>
      <c r="M81" s="247"/>
      <c r="N81" s="249"/>
      <c r="O81" s="249"/>
      <c r="P81" s="249"/>
      <c r="Q81" s="249"/>
      <c r="R81" s="249"/>
      <c r="T81" s="249"/>
      <c r="U81" s="249"/>
      <c r="V81" s="249"/>
      <c r="W81" s="249"/>
      <c r="X81" s="249"/>
      <c r="Y81" s="249"/>
    </row>
    <row r="82" spans="1:25" s="44" customFormat="1" ht="18.75">
      <c r="A82" s="2461" t="s">
        <v>1315</v>
      </c>
      <c r="B82" s="2462"/>
      <c r="C82" s="2462"/>
      <c r="D82" s="2462"/>
      <c r="E82" s="2462"/>
      <c r="F82" s="2462"/>
      <c r="G82" s="2462"/>
      <c r="H82" s="2462"/>
      <c r="I82" s="2462"/>
      <c r="J82" s="2462"/>
      <c r="K82" s="2462"/>
      <c r="L82" s="2463"/>
      <c r="M82" s="246"/>
      <c r="N82" s="246"/>
      <c r="O82" s="246"/>
      <c r="P82" s="246"/>
      <c r="Q82" s="246"/>
      <c r="R82" s="246"/>
      <c r="T82" s="246"/>
      <c r="U82" s="246"/>
      <c r="V82" s="246"/>
      <c r="W82" s="246"/>
      <c r="X82" s="246"/>
      <c r="Y82" s="246"/>
    </row>
    <row r="83" spans="1:25" s="42" customFormat="1">
      <c r="A83" s="27" t="s">
        <v>104</v>
      </c>
      <c r="B83" s="30" t="s">
        <v>106</v>
      </c>
      <c r="C83" s="30" t="s">
        <v>105</v>
      </c>
      <c r="D83" s="26" t="s">
        <v>748</v>
      </c>
      <c r="E83" s="27" t="s">
        <v>0</v>
      </c>
      <c r="F83" s="26" t="s">
        <v>34</v>
      </c>
      <c r="G83" s="17" t="s">
        <v>1</v>
      </c>
      <c r="H83" s="483" t="s">
        <v>28</v>
      </c>
      <c r="I83" s="17" t="s">
        <v>6</v>
      </c>
      <c r="J83" s="17" t="s">
        <v>732</v>
      </c>
      <c r="K83" s="18" t="s">
        <v>747</v>
      </c>
      <c r="L83" s="453" t="s">
        <v>314</v>
      </c>
      <c r="M83" s="80"/>
      <c r="N83" s="80"/>
      <c r="O83" s="80"/>
      <c r="P83" s="80"/>
      <c r="Q83" s="80"/>
      <c r="R83" s="80"/>
      <c r="T83" s="80"/>
      <c r="U83" s="80"/>
      <c r="V83" s="80"/>
      <c r="W83" s="80"/>
      <c r="X83" s="80"/>
      <c r="Y83" s="80"/>
    </row>
    <row r="84" spans="1:25" s="42" customFormat="1">
      <c r="A84" s="340" t="s">
        <v>1314</v>
      </c>
      <c r="B84" s="48">
        <v>44470</v>
      </c>
      <c r="C84" s="48">
        <v>44470</v>
      </c>
      <c r="D84" s="46">
        <v>44470</v>
      </c>
      <c r="E84" s="40" t="s">
        <v>1727</v>
      </c>
      <c r="F84" s="49">
        <v>753</v>
      </c>
      <c r="G84" s="36" t="s">
        <v>47</v>
      </c>
      <c r="H84" s="47" t="s">
        <v>1729</v>
      </c>
      <c r="I84" s="45" t="s">
        <v>6</v>
      </c>
      <c r="J84" s="36" t="s">
        <v>97</v>
      </c>
      <c r="K84" s="50"/>
      <c r="L84" s="459">
        <v>329</v>
      </c>
      <c r="M84" s="80"/>
      <c r="N84" s="80"/>
      <c r="O84" s="80"/>
      <c r="P84" s="80"/>
      <c r="Q84" s="80"/>
      <c r="R84" s="80"/>
      <c r="T84" s="80"/>
      <c r="U84" s="80"/>
      <c r="V84" s="80"/>
      <c r="W84" s="80"/>
      <c r="X84" s="80"/>
      <c r="Y84" s="80"/>
    </row>
    <row r="85" spans="1:25" s="42" customFormat="1">
      <c r="A85" s="340" t="s">
        <v>1303</v>
      </c>
      <c r="B85" s="48">
        <v>44474</v>
      </c>
      <c r="C85" s="48">
        <v>44474</v>
      </c>
      <c r="D85" s="49">
        <v>8518</v>
      </c>
      <c r="E85" s="40" t="s">
        <v>671</v>
      </c>
      <c r="F85" s="49">
        <v>3626</v>
      </c>
      <c r="G85" s="36" t="s">
        <v>1441</v>
      </c>
      <c r="H85" s="47">
        <v>10</v>
      </c>
      <c r="I85" s="45" t="s">
        <v>6</v>
      </c>
      <c r="J85" s="36" t="s">
        <v>97</v>
      </c>
      <c r="K85" s="50"/>
      <c r="L85" s="459"/>
      <c r="M85" s="80"/>
      <c r="N85" s="80"/>
      <c r="O85" s="80"/>
      <c r="P85" s="80"/>
      <c r="Q85" s="80"/>
      <c r="R85" s="80"/>
      <c r="T85" s="80"/>
      <c r="U85" s="80"/>
      <c r="V85" s="80"/>
      <c r="W85" s="80"/>
      <c r="X85" s="80"/>
      <c r="Y85" s="80"/>
    </row>
    <row r="86" spans="1:25" s="42" customFormat="1">
      <c r="A86" s="340"/>
      <c r="B86" s="48"/>
      <c r="C86" s="48"/>
      <c r="D86" s="49"/>
      <c r="E86" s="40" t="s">
        <v>428</v>
      </c>
      <c r="F86" s="49">
        <v>3623</v>
      </c>
      <c r="G86" s="36" t="s">
        <v>47</v>
      </c>
      <c r="H86" s="47">
        <v>30</v>
      </c>
      <c r="I86" s="45" t="s">
        <v>6</v>
      </c>
      <c r="J86" s="36" t="s">
        <v>97</v>
      </c>
      <c r="K86" s="50"/>
      <c r="L86" s="459">
        <v>897</v>
      </c>
      <c r="M86" s="80"/>
      <c r="N86" s="80"/>
      <c r="O86" s="80"/>
      <c r="P86" s="80"/>
      <c r="Q86" s="80"/>
      <c r="R86" s="80"/>
      <c r="T86" s="80"/>
      <c r="U86" s="80"/>
      <c r="V86" s="80"/>
      <c r="W86" s="80"/>
      <c r="X86" s="80"/>
      <c r="Y86" s="80"/>
    </row>
    <row r="87" spans="1:25" s="42" customFormat="1">
      <c r="A87" s="340" t="s">
        <v>365</v>
      </c>
      <c r="B87" s="48">
        <v>44474</v>
      </c>
      <c r="C87" s="48">
        <v>44474</v>
      </c>
      <c r="D87" s="49">
        <v>8520</v>
      </c>
      <c r="E87" s="40" t="s">
        <v>1727</v>
      </c>
      <c r="F87" s="49">
        <v>838</v>
      </c>
      <c r="G87" s="36" t="s">
        <v>5</v>
      </c>
      <c r="H87" s="47">
        <v>20</v>
      </c>
      <c r="I87" s="45" t="s">
        <v>6</v>
      </c>
      <c r="J87" s="36" t="s">
        <v>97</v>
      </c>
      <c r="K87" s="50"/>
      <c r="L87" s="459">
        <v>538</v>
      </c>
      <c r="M87" s="80"/>
      <c r="N87" s="80"/>
      <c r="O87" s="80"/>
      <c r="P87" s="80"/>
      <c r="Q87" s="80"/>
      <c r="R87" s="80"/>
      <c r="T87" s="80"/>
      <c r="U87" s="80"/>
      <c r="V87" s="80"/>
      <c r="W87" s="80"/>
      <c r="X87" s="80"/>
      <c r="Y87" s="80"/>
    </row>
    <row r="88" spans="1:25" s="42" customFormat="1">
      <c r="A88" s="340" t="s">
        <v>67</v>
      </c>
      <c r="B88" s="48">
        <v>44474</v>
      </c>
      <c r="C88" s="48">
        <v>44474</v>
      </c>
      <c r="D88" s="49">
        <v>8523</v>
      </c>
      <c r="E88" s="40" t="s">
        <v>2</v>
      </c>
      <c r="F88" s="49">
        <v>1862</v>
      </c>
      <c r="G88" s="36" t="s">
        <v>20</v>
      </c>
      <c r="H88" s="47">
        <v>15</v>
      </c>
      <c r="I88" s="45" t="s">
        <v>6</v>
      </c>
      <c r="J88" s="36" t="s">
        <v>97</v>
      </c>
      <c r="K88" s="50"/>
      <c r="L88" s="459">
        <v>442.8</v>
      </c>
      <c r="M88" s="80"/>
      <c r="N88" s="80"/>
      <c r="O88" s="80"/>
      <c r="P88" s="80"/>
      <c r="Q88" s="80"/>
      <c r="R88" s="80"/>
      <c r="T88" s="80"/>
      <c r="U88" s="80"/>
      <c r="V88" s="80"/>
      <c r="W88" s="80"/>
      <c r="X88" s="80"/>
      <c r="Y88" s="80"/>
    </row>
    <row r="89" spans="1:25" s="42" customFormat="1">
      <c r="A89" s="340" t="s">
        <v>1576</v>
      </c>
      <c r="B89" s="48">
        <v>44477</v>
      </c>
      <c r="C89" s="48"/>
      <c r="D89" s="49">
        <v>8524</v>
      </c>
      <c r="E89" s="40" t="s">
        <v>2</v>
      </c>
      <c r="F89" s="49">
        <v>2738</v>
      </c>
      <c r="G89" s="36" t="s">
        <v>307</v>
      </c>
      <c r="H89" s="47">
        <v>17</v>
      </c>
      <c r="I89" s="45" t="s">
        <v>6</v>
      </c>
      <c r="J89" s="36" t="s">
        <v>97</v>
      </c>
      <c r="K89" s="50" t="s">
        <v>834</v>
      </c>
      <c r="L89" s="459"/>
      <c r="M89" s="80"/>
      <c r="N89" s="80"/>
      <c r="O89" s="80"/>
      <c r="P89" s="80"/>
      <c r="Q89" s="80"/>
      <c r="R89" s="80"/>
      <c r="T89" s="80"/>
      <c r="U89" s="80"/>
      <c r="V89" s="80"/>
      <c r="W89" s="80"/>
      <c r="X89" s="80"/>
      <c r="Y89" s="80"/>
    </row>
    <row r="90" spans="1:25" s="42" customFormat="1">
      <c r="A90" s="340"/>
      <c r="B90" s="48"/>
      <c r="C90" s="48"/>
      <c r="D90" s="49"/>
      <c r="E90" s="40" t="s">
        <v>2</v>
      </c>
      <c r="F90" s="49">
        <v>2737</v>
      </c>
      <c r="G90" s="36" t="s">
        <v>212</v>
      </c>
      <c r="H90" s="47">
        <v>20</v>
      </c>
      <c r="I90" s="45" t="s">
        <v>6</v>
      </c>
      <c r="J90" s="36" t="s">
        <v>97</v>
      </c>
      <c r="K90" s="50" t="s">
        <v>834</v>
      </c>
      <c r="L90" s="459"/>
      <c r="M90" s="80"/>
      <c r="N90" s="80"/>
      <c r="O90" s="80"/>
      <c r="P90" s="80"/>
      <c r="Q90" s="80"/>
      <c r="R90" s="80"/>
      <c r="T90" s="80"/>
      <c r="U90" s="80"/>
      <c r="V90" s="80"/>
      <c r="W90" s="80"/>
      <c r="X90" s="80"/>
      <c r="Y90" s="80"/>
    </row>
    <row r="91" spans="1:25" s="42" customFormat="1">
      <c r="A91" s="340"/>
      <c r="B91" s="48"/>
      <c r="C91" s="48"/>
      <c r="D91" s="49"/>
      <c r="E91" s="40" t="s">
        <v>2</v>
      </c>
      <c r="F91" s="49">
        <v>2742</v>
      </c>
      <c r="G91" s="36" t="s">
        <v>212</v>
      </c>
      <c r="H91" s="47">
        <v>8</v>
      </c>
      <c r="I91" s="45" t="s">
        <v>6</v>
      </c>
      <c r="J91" s="36" t="s">
        <v>97</v>
      </c>
      <c r="K91" s="50" t="s">
        <v>834</v>
      </c>
      <c r="L91" s="459">
        <v>1565</v>
      </c>
      <c r="M91" s="80"/>
      <c r="N91" s="80"/>
      <c r="O91" s="80"/>
      <c r="P91" s="80"/>
      <c r="Q91" s="80"/>
      <c r="R91" s="80"/>
      <c r="T91" s="80"/>
      <c r="U91" s="80"/>
      <c r="V91" s="80"/>
      <c r="W91" s="80"/>
      <c r="X91" s="80"/>
      <c r="Y91" s="80"/>
    </row>
    <row r="92" spans="1:25" s="42" customFormat="1">
      <c r="A92" s="340" t="s">
        <v>250</v>
      </c>
      <c r="B92" s="48">
        <v>44475</v>
      </c>
      <c r="C92" s="48">
        <v>44474</v>
      </c>
      <c r="D92" s="49">
        <v>8526</v>
      </c>
      <c r="E92" s="40" t="s">
        <v>7</v>
      </c>
      <c r="F92" s="49">
        <v>2467</v>
      </c>
      <c r="G92" s="36" t="s">
        <v>63</v>
      </c>
      <c r="H92" s="47">
        <v>10</v>
      </c>
      <c r="I92" s="45" t="s">
        <v>6</v>
      </c>
      <c r="J92" s="36" t="s">
        <v>97</v>
      </c>
      <c r="K92" s="50"/>
      <c r="L92" s="459">
        <v>515</v>
      </c>
      <c r="M92" s="80"/>
      <c r="N92" s="80"/>
      <c r="O92" s="80"/>
      <c r="P92" s="80"/>
      <c r="Q92" s="80"/>
      <c r="R92" s="80"/>
      <c r="T92" s="80"/>
      <c r="U92" s="80"/>
      <c r="V92" s="80"/>
      <c r="W92" s="80"/>
      <c r="X92" s="80"/>
      <c r="Y92" s="80"/>
    </row>
    <row r="93" spans="1:25" s="42" customFormat="1">
      <c r="A93" s="340"/>
      <c r="B93" s="48"/>
      <c r="C93" s="48"/>
      <c r="D93" s="49"/>
      <c r="E93" s="40" t="s">
        <v>2</v>
      </c>
      <c r="F93" s="49">
        <v>2357</v>
      </c>
      <c r="G93" s="36" t="s">
        <v>35</v>
      </c>
      <c r="H93" s="47" t="s">
        <v>847</v>
      </c>
      <c r="I93" s="45" t="s">
        <v>6</v>
      </c>
      <c r="J93" s="36" t="s">
        <v>97</v>
      </c>
      <c r="K93" s="50"/>
      <c r="L93" s="459">
        <v>25</v>
      </c>
      <c r="M93" s="80"/>
      <c r="N93" s="80"/>
      <c r="O93" s="80"/>
      <c r="P93" s="80"/>
      <c r="Q93" s="80"/>
      <c r="R93" s="80"/>
      <c r="T93" s="80"/>
      <c r="U93" s="80"/>
      <c r="V93" s="80"/>
      <c r="W93" s="80"/>
      <c r="X93" s="80"/>
      <c r="Y93" s="80"/>
    </row>
    <row r="94" spans="1:25" s="42" customFormat="1">
      <c r="A94" s="340" t="s">
        <v>101</v>
      </c>
      <c r="B94" s="48">
        <v>44475</v>
      </c>
      <c r="C94" s="48">
        <v>44474</v>
      </c>
      <c r="D94" s="49">
        <v>8532</v>
      </c>
      <c r="E94" s="40" t="s">
        <v>2</v>
      </c>
      <c r="F94" s="49">
        <v>2804</v>
      </c>
      <c r="G94" s="36" t="s">
        <v>194</v>
      </c>
      <c r="H94" s="47">
        <v>100</v>
      </c>
      <c r="I94" s="45" t="s">
        <v>6</v>
      </c>
      <c r="J94" s="36" t="s">
        <v>97</v>
      </c>
      <c r="K94" s="50"/>
      <c r="L94" s="459">
        <v>1296</v>
      </c>
      <c r="M94" s="80"/>
      <c r="N94" s="80"/>
      <c r="O94" s="80"/>
      <c r="P94" s="80"/>
      <c r="Q94" s="80"/>
      <c r="R94" s="80"/>
      <c r="T94" s="80"/>
      <c r="U94" s="80"/>
      <c r="V94" s="80"/>
      <c r="W94" s="80"/>
      <c r="X94" s="80"/>
      <c r="Y94" s="80"/>
    </row>
    <row r="95" spans="1:25" s="42" customFormat="1">
      <c r="A95" s="340" t="s">
        <v>1303</v>
      </c>
      <c r="B95" s="48">
        <v>44476</v>
      </c>
      <c r="C95" s="48">
        <v>44474</v>
      </c>
      <c r="D95" s="49">
        <v>8536</v>
      </c>
      <c r="E95" s="40" t="s">
        <v>216</v>
      </c>
      <c r="F95" s="49">
        <v>3625</v>
      </c>
      <c r="G95" s="36" t="s">
        <v>902</v>
      </c>
      <c r="H95" s="47">
        <v>30</v>
      </c>
      <c r="I95" s="45" t="s">
        <v>6</v>
      </c>
      <c r="J95" s="36" t="s">
        <v>97</v>
      </c>
      <c r="K95" s="50"/>
      <c r="L95" s="459"/>
      <c r="M95" s="80"/>
      <c r="N95" s="80"/>
      <c r="O95" s="80"/>
      <c r="P95" s="80"/>
      <c r="Q95" s="80"/>
      <c r="R95" s="80"/>
      <c r="T95" s="80"/>
      <c r="U95" s="80"/>
      <c r="V95" s="80"/>
      <c r="W95" s="80"/>
      <c r="X95" s="80"/>
      <c r="Y95" s="80"/>
    </row>
    <row r="96" spans="1:25" s="42" customFormat="1">
      <c r="A96" s="340"/>
      <c r="B96" s="48"/>
      <c r="C96" s="48"/>
      <c r="D96" s="49"/>
      <c r="E96" s="40" t="s">
        <v>671</v>
      </c>
      <c r="F96" s="49">
        <v>3626</v>
      </c>
      <c r="G96" s="36" t="s">
        <v>1441</v>
      </c>
      <c r="H96" s="47">
        <v>30</v>
      </c>
      <c r="I96" s="45" t="s">
        <v>6</v>
      </c>
      <c r="J96" s="36" t="s">
        <v>97</v>
      </c>
      <c r="K96" s="50"/>
      <c r="L96" s="459">
        <v>882.9</v>
      </c>
      <c r="M96" s="80"/>
      <c r="N96" s="80"/>
      <c r="O96" s="80"/>
      <c r="P96" s="80"/>
      <c r="Q96" s="80"/>
      <c r="R96" s="80"/>
      <c r="T96" s="80"/>
      <c r="U96" s="80"/>
      <c r="V96" s="80"/>
      <c r="W96" s="80"/>
      <c r="X96" s="80"/>
      <c r="Y96" s="80"/>
    </row>
    <row r="97" spans="1:25" s="42" customFormat="1">
      <c r="A97" s="340" t="s">
        <v>250</v>
      </c>
      <c r="B97" s="48">
        <v>44475</v>
      </c>
      <c r="C97" s="48">
        <v>44474</v>
      </c>
      <c r="D97" s="49">
        <v>8526</v>
      </c>
      <c r="E97" s="40" t="s">
        <v>7</v>
      </c>
      <c r="F97" s="49">
        <v>2467</v>
      </c>
      <c r="G97" s="36" t="s">
        <v>63</v>
      </c>
      <c r="H97" s="47">
        <v>10</v>
      </c>
      <c r="I97" s="45" t="s">
        <v>6</v>
      </c>
      <c r="J97" s="36" t="s">
        <v>97</v>
      </c>
      <c r="K97" s="50" t="s">
        <v>608</v>
      </c>
      <c r="L97" s="459">
        <v>515</v>
      </c>
      <c r="M97" s="80"/>
      <c r="N97" s="80"/>
      <c r="O97" s="80"/>
      <c r="P97" s="80"/>
      <c r="Q97" s="80"/>
      <c r="R97" s="80"/>
      <c r="T97" s="80"/>
      <c r="U97" s="80"/>
      <c r="V97" s="80"/>
      <c r="W97" s="80"/>
      <c r="X97" s="80"/>
      <c r="Y97" s="80"/>
    </row>
    <row r="98" spans="1:25" s="42" customFormat="1">
      <c r="A98" s="340" t="s">
        <v>779</v>
      </c>
      <c r="B98" s="48">
        <v>44475</v>
      </c>
      <c r="C98" s="48">
        <v>44474</v>
      </c>
      <c r="D98" s="49">
        <v>8548</v>
      </c>
      <c r="E98" s="40" t="s">
        <v>2</v>
      </c>
      <c r="F98" s="49">
        <v>753</v>
      </c>
      <c r="G98" s="36" t="s">
        <v>47</v>
      </c>
      <c r="H98" s="47">
        <v>20</v>
      </c>
      <c r="I98" s="45" t="s">
        <v>6</v>
      </c>
      <c r="J98" s="36" t="s">
        <v>97</v>
      </c>
      <c r="K98" s="50"/>
      <c r="L98" s="459">
        <v>580</v>
      </c>
      <c r="M98" s="80"/>
      <c r="N98" s="80"/>
      <c r="O98" s="80"/>
      <c r="P98" s="80"/>
      <c r="Q98" s="80"/>
      <c r="R98" s="80"/>
      <c r="T98" s="80"/>
      <c r="U98" s="80"/>
      <c r="V98" s="80"/>
      <c r="W98" s="80"/>
      <c r="X98" s="80"/>
      <c r="Y98" s="80"/>
    </row>
    <row r="99" spans="1:25" s="42" customFormat="1">
      <c r="A99" s="340" t="s">
        <v>1007</v>
      </c>
      <c r="B99" s="48">
        <v>44475</v>
      </c>
      <c r="C99" s="48">
        <v>44474</v>
      </c>
      <c r="D99" s="49">
        <v>8547</v>
      </c>
      <c r="E99" s="40" t="s">
        <v>7</v>
      </c>
      <c r="F99" s="49">
        <v>2412</v>
      </c>
      <c r="G99" s="36" t="s">
        <v>38</v>
      </c>
      <c r="H99" s="47">
        <v>20</v>
      </c>
      <c r="I99" s="45" t="s">
        <v>6</v>
      </c>
      <c r="J99" s="36" t="s">
        <v>97</v>
      </c>
      <c r="K99" s="50"/>
      <c r="L99" s="459">
        <v>640</v>
      </c>
      <c r="M99" s="80"/>
      <c r="N99" s="80"/>
      <c r="O99" s="80"/>
      <c r="P99" s="80"/>
      <c r="Q99" s="80"/>
      <c r="R99" s="80"/>
      <c r="T99" s="80"/>
      <c r="U99" s="80"/>
      <c r="V99" s="80"/>
      <c r="W99" s="80"/>
      <c r="X99" s="80"/>
      <c r="Y99" s="80"/>
    </row>
    <row r="100" spans="1:25" s="42" customFormat="1">
      <c r="A100" s="340" t="s">
        <v>110</v>
      </c>
      <c r="B100" s="48">
        <v>44475</v>
      </c>
      <c r="C100" s="48">
        <v>44474</v>
      </c>
      <c r="D100" s="49">
        <v>8550</v>
      </c>
      <c r="E100" s="40" t="s">
        <v>2</v>
      </c>
      <c r="F100" s="49">
        <v>1468</v>
      </c>
      <c r="G100" s="36" t="s">
        <v>21</v>
      </c>
      <c r="H100" s="47">
        <v>10</v>
      </c>
      <c r="I100" s="45" t="s">
        <v>6</v>
      </c>
      <c r="J100" s="36" t="s">
        <v>97</v>
      </c>
      <c r="K100" s="50"/>
      <c r="L100" s="459">
        <v>630</v>
      </c>
      <c r="M100" s="80"/>
      <c r="N100" s="80"/>
      <c r="O100" s="80"/>
      <c r="P100" s="80"/>
      <c r="Q100" s="80"/>
      <c r="R100" s="80"/>
      <c r="T100" s="80"/>
      <c r="U100" s="80"/>
      <c r="V100" s="80"/>
      <c r="W100" s="80"/>
      <c r="X100" s="80"/>
      <c r="Y100" s="80"/>
    </row>
    <row r="101" spans="1:25" s="42" customFormat="1">
      <c r="A101" s="340" t="s">
        <v>1200</v>
      </c>
      <c r="B101" s="48">
        <v>44475</v>
      </c>
      <c r="C101" s="48">
        <v>44474</v>
      </c>
      <c r="D101" s="49">
        <v>8554</v>
      </c>
      <c r="E101" s="40" t="s">
        <v>2</v>
      </c>
      <c r="F101" s="49">
        <v>753</v>
      </c>
      <c r="G101" s="36" t="s">
        <v>47</v>
      </c>
      <c r="H101" s="47" t="s">
        <v>903</v>
      </c>
      <c r="I101" s="45" t="s">
        <v>6</v>
      </c>
      <c r="J101" s="36" t="s">
        <v>97</v>
      </c>
      <c r="K101" s="50"/>
      <c r="L101" s="459">
        <v>206.72</v>
      </c>
      <c r="M101" s="80"/>
      <c r="N101" s="80"/>
      <c r="O101" s="80"/>
      <c r="P101" s="80"/>
      <c r="Q101" s="80"/>
      <c r="R101" s="80"/>
      <c r="T101" s="80"/>
      <c r="U101" s="80"/>
      <c r="V101" s="80"/>
      <c r="W101" s="80"/>
      <c r="X101" s="80"/>
      <c r="Y101" s="80"/>
    </row>
    <row r="102" spans="1:25" s="42" customFormat="1">
      <c r="A102" s="340" t="s">
        <v>1463</v>
      </c>
      <c r="B102" s="48">
        <v>44476</v>
      </c>
      <c r="C102" s="48">
        <v>44476</v>
      </c>
      <c r="D102" s="49">
        <v>8553</v>
      </c>
      <c r="E102" s="40" t="s">
        <v>2</v>
      </c>
      <c r="F102" s="49">
        <v>753</v>
      </c>
      <c r="G102" s="36" t="s">
        <v>47</v>
      </c>
      <c r="H102" s="47" t="s">
        <v>1065</v>
      </c>
      <c r="I102" s="45" t="s">
        <v>6</v>
      </c>
      <c r="J102" s="36" t="s">
        <v>97</v>
      </c>
      <c r="K102" s="50"/>
      <c r="L102" s="459">
        <v>47.36</v>
      </c>
      <c r="M102" s="80"/>
      <c r="N102" s="80"/>
      <c r="O102" s="80"/>
      <c r="P102" s="80"/>
      <c r="Q102" s="80"/>
      <c r="R102" s="80"/>
      <c r="T102" s="80"/>
      <c r="U102" s="80"/>
      <c r="V102" s="80"/>
      <c r="W102" s="80"/>
      <c r="X102" s="80"/>
      <c r="Y102" s="80"/>
    </row>
    <row r="103" spans="1:25" s="42" customFormat="1">
      <c r="A103" s="340" t="s">
        <v>101</v>
      </c>
      <c r="B103" s="48">
        <v>44477</v>
      </c>
      <c r="C103" s="48">
        <v>44476</v>
      </c>
      <c r="D103" s="49">
        <v>8564</v>
      </c>
      <c r="E103" s="40" t="s">
        <v>2</v>
      </c>
      <c r="F103" s="49">
        <v>2804</v>
      </c>
      <c r="G103" s="36" t="s">
        <v>194</v>
      </c>
      <c r="H103" s="47">
        <v>100</v>
      </c>
      <c r="I103" s="45" t="s">
        <v>6</v>
      </c>
      <c r="J103" s="36" t="s">
        <v>97</v>
      </c>
      <c r="K103" s="50"/>
      <c r="L103" s="459">
        <v>1296</v>
      </c>
      <c r="M103" s="80"/>
      <c r="N103" s="80"/>
      <c r="O103" s="80"/>
      <c r="P103" s="80"/>
      <c r="Q103" s="80"/>
      <c r="R103" s="80"/>
      <c r="T103" s="80"/>
      <c r="U103" s="80"/>
      <c r="V103" s="80"/>
      <c r="W103" s="80"/>
      <c r="X103" s="80"/>
      <c r="Y103" s="80"/>
    </row>
    <row r="104" spans="1:25" s="42" customFormat="1">
      <c r="A104" s="340" t="s">
        <v>1177</v>
      </c>
      <c r="B104" s="48">
        <v>44477</v>
      </c>
      <c r="C104" s="48">
        <v>44477</v>
      </c>
      <c r="D104" s="49">
        <v>8574</v>
      </c>
      <c r="E104" s="40" t="s">
        <v>2</v>
      </c>
      <c r="F104" s="49">
        <v>1007</v>
      </c>
      <c r="G104" s="36" t="s">
        <v>135</v>
      </c>
      <c r="H104" s="47">
        <v>45</v>
      </c>
      <c r="I104" s="45" t="s">
        <v>6</v>
      </c>
      <c r="J104" s="36" t="s">
        <v>97</v>
      </c>
      <c r="K104" s="50"/>
      <c r="L104" s="459">
        <v>922.5</v>
      </c>
      <c r="M104" s="80"/>
      <c r="N104" s="80"/>
      <c r="O104" s="80"/>
      <c r="P104" s="80"/>
      <c r="Q104" s="80"/>
      <c r="R104" s="80"/>
      <c r="T104" s="80"/>
      <c r="U104" s="80"/>
      <c r="V104" s="80"/>
      <c r="W104" s="80"/>
      <c r="X104" s="80"/>
      <c r="Y104" s="80"/>
    </row>
    <row r="105" spans="1:25" s="42" customFormat="1">
      <c r="A105" s="340" t="s">
        <v>372</v>
      </c>
      <c r="B105" s="48">
        <v>44480</v>
      </c>
      <c r="C105" s="48">
        <v>44477</v>
      </c>
      <c r="D105" s="49">
        <v>8575</v>
      </c>
      <c r="E105" s="40" t="s">
        <v>81</v>
      </c>
      <c r="F105" s="49">
        <v>1403</v>
      </c>
      <c r="G105" s="36" t="s">
        <v>17</v>
      </c>
      <c r="H105" s="47" t="s">
        <v>882</v>
      </c>
      <c r="I105" s="45" t="s">
        <v>6</v>
      </c>
      <c r="J105" s="36" t="s">
        <v>97</v>
      </c>
      <c r="K105" s="50"/>
      <c r="L105" s="459">
        <v>238</v>
      </c>
      <c r="M105" s="80"/>
      <c r="N105" s="80"/>
      <c r="O105" s="80"/>
      <c r="P105" s="80"/>
      <c r="Q105" s="80"/>
      <c r="R105" s="80"/>
      <c r="T105" s="80"/>
      <c r="U105" s="80"/>
      <c r="V105" s="80"/>
      <c r="W105" s="80"/>
      <c r="X105" s="80"/>
      <c r="Y105" s="80"/>
    </row>
    <row r="106" spans="1:25" s="42" customFormat="1">
      <c r="A106" s="340" t="s">
        <v>141</v>
      </c>
      <c r="B106" s="48">
        <v>44483</v>
      </c>
      <c r="C106" s="48">
        <v>44482</v>
      </c>
      <c r="D106" s="49">
        <v>8588</v>
      </c>
      <c r="E106" s="40" t="s">
        <v>2</v>
      </c>
      <c r="F106" s="49">
        <v>1397</v>
      </c>
      <c r="G106" s="36" t="s">
        <v>22</v>
      </c>
      <c r="H106" s="47">
        <v>63</v>
      </c>
      <c r="I106" s="45" t="s">
        <v>6</v>
      </c>
      <c r="J106" s="36" t="s">
        <v>97</v>
      </c>
      <c r="K106" s="50"/>
      <c r="L106" s="459">
        <v>1320</v>
      </c>
      <c r="M106" s="80"/>
      <c r="N106" s="80"/>
      <c r="O106" s="80"/>
      <c r="P106" s="80"/>
      <c r="Q106" s="80"/>
      <c r="R106" s="80"/>
      <c r="T106" s="80"/>
      <c r="U106" s="80"/>
      <c r="V106" s="80"/>
      <c r="W106" s="80"/>
      <c r="X106" s="80"/>
      <c r="Y106" s="80"/>
    </row>
    <row r="107" spans="1:25" s="42" customFormat="1">
      <c r="A107" s="340" t="s">
        <v>111</v>
      </c>
      <c r="B107" s="48">
        <v>44483</v>
      </c>
      <c r="C107" s="48">
        <v>44482</v>
      </c>
      <c r="D107" s="49">
        <v>8595</v>
      </c>
      <c r="E107" s="40" t="s">
        <v>2</v>
      </c>
      <c r="F107" s="49">
        <v>2691</v>
      </c>
      <c r="G107" s="36" t="s">
        <v>47</v>
      </c>
      <c r="H107" s="47" t="s">
        <v>1748</v>
      </c>
      <c r="I107" s="45" t="s">
        <v>6</v>
      </c>
      <c r="J107" s="36" t="s">
        <v>97</v>
      </c>
      <c r="K107" s="50"/>
      <c r="L107" s="459">
        <v>1890</v>
      </c>
      <c r="M107" s="80"/>
      <c r="N107" s="80"/>
      <c r="O107" s="80"/>
      <c r="P107" s="80"/>
      <c r="Q107" s="80"/>
      <c r="R107" s="80"/>
      <c r="T107" s="80"/>
      <c r="U107" s="80"/>
      <c r="V107" s="80"/>
      <c r="W107" s="80"/>
      <c r="X107" s="80"/>
      <c r="Y107" s="80"/>
    </row>
    <row r="108" spans="1:25" s="42" customFormat="1">
      <c r="A108" s="340" t="s">
        <v>141</v>
      </c>
      <c r="B108" s="48">
        <v>44483</v>
      </c>
      <c r="C108" s="48">
        <v>44482</v>
      </c>
      <c r="D108" s="49">
        <v>8598</v>
      </c>
      <c r="E108" s="40" t="s">
        <v>2</v>
      </c>
      <c r="F108" s="49">
        <v>744</v>
      </c>
      <c r="G108" s="36" t="s">
        <v>48</v>
      </c>
      <c r="H108" s="47" t="s">
        <v>984</v>
      </c>
      <c r="I108" s="45" t="s">
        <v>6</v>
      </c>
      <c r="J108" s="36" t="s">
        <v>97</v>
      </c>
      <c r="K108" s="50"/>
      <c r="L108" s="459">
        <v>100</v>
      </c>
      <c r="M108" s="80"/>
      <c r="N108" s="80"/>
      <c r="O108" s="80"/>
      <c r="P108" s="80"/>
      <c r="Q108" s="80"/>
      <c r="R108" s="80"/>
      <c r="T108" s="80"/>
      <c r="U108" s="80"/>
      <c r="V108" s="80"/>
      <c r="W108" s="80"/>
      <c r="X108" s="80"/>
      <c r="Y108" s="80"/>
    </row>
    <row r="109" spans="1:25" s="42" customFormat="1">
      <c r="A109" s="340" t="s">
        <v>1275</v>
      </c>
      <c r="B109" s="48">
        <v>44482</v>
      </c>
      <c r="C109" s="48">
        <v>44482</v>
      </c>
      <c r="D109" s="49">
        <v>0</v>
      </c>
      <c r="E109" s="40" t="s">
        <v>7</v>
      </c>
      <c r="F109" s="49">
        <v>0</v>
      </c>
      <c r="G109" s="36" t="s">
        <v>22</v>
      </c>
      <c r="H109" s="47" t="s">
        <v>1070</v>
      </c>
      <c r="I109" s="45" t="s">
        <v>6</v>
      </c>
      <c r="J109" s="36" t="s">
        <v>97</v>
      </c>
      <c r="K109" s="50"/>
      <c r="L109" s="459">
        <v>0</v>
      </c>
      <c r="M109" s="80"/>
      <c r="N109" s="80"/>
      <c r="O109" s="80"/>
      <c r="P109" s="80"/>
      <c r="Q109" s="80"/>
      <c r="R109" s="80"/>
      <c r="T109" s="80"/>
      <c r="U109" s="80"/>
      <c r="V109" s="80"/>
      <c r="W109" s="80"/>
      <c r="X109" s="80"/>
      <c r="Y109" s="80"/>
    </row>
    <row r="110" spans="1:25" s="42" customFormat="1">
      <c r="A110" s="340" t="s">
        <v>109</v>
      </c>
      <c r="B110" s="48">
        <v>44483</v>
      </c>
      <c r="C110" s="48">
        <v>44210</v>
      </c>
      <c r="D110" s="49">
        <v>8613</v>
      </c>
      <c r="E110" s="40" t="s">
        <v>2</v>
      </c>
      <c r="F110" s="49">
        <v>870</v>
      </c>
      <c r="G110" s="36" t="s">
        <v>615</v>
      </c>
      <c r="H110" s="47">
        <v>10</v>
      </c>
      <c r="I110" s="45" t="s">
        <v>6</v>
      </c>
      <c r="J110" s="36" t="s">
        <v>97</v>
      </c>
      <c r="K110" s="50"/>
      <c r="L110" s="459">
        <v>189</v>
      </c>
      <c r="M110" s="80"/>
      <c r="N110" s="80"/>
      <c r="O110" s="80"/>
      <c r="P110" s="80"/>
      <c r="Q110" s="80"/>
      <c r="R110" s="80"/>
      <c r="T110" s="80"/>
      <c r="U110" s="80"/>
      <c r="V110" s="80"/>
      <c r="W110" s="80"/>
      <c r="X110" s="80"/>
      <c r="Y110" s="80"/>
    </row>
    <row r="111" spans="1:25" s="42" customFormat="1">
      <c r="A111" s="340" t="s">
        <v>163</v>
      </c>
      <c r="B111" s="48">
        <v>44483</v>
      </c>
      <c r="C111" s="48">
        <v>44483</v>
      </c>
      <c r="D111" s="49">
        <v>8616</v>
      </c>
      <c r="E111" s="40" t="s">
        <v>2</v>
      </c>
      <c r="F111" s="49">
        <v>838</v>
      </c>
      <c r="G111" s="36" t="s">
        <v>5</v>
      </c>
      <c r="H111" s="47">
        <v>20</v>
      </c>
      <c r="I111" s="45" t="s">
        <v>6</v>
      </c>
      <c r="J111" s="36" t="s">
        <v>97</v>
      </c>
      <c r="K111" s="50"/>
      <c r="L111" s="459">
        <v>600</v>
      </c>
      <c r="M111" s="80"/>
      <c r="N111" s="80"/>
      <c r="O111" s="80"/>
      <c r="P111" s="80"/>
      <c r="Q111" s="80"/>
      <c r="R111" s="80"/>
      <c r="T111" s="80"/>
      <c r="U111" s="80"/>
      <c r="V111" s="80"/>
      <c r="W111" s="80"/>
      <c r="X111" s="80"/>
      <c r="Y111" s="80"/>
    </row>
    <row r="112" spans="1:25" s="42" customFormat="1">
      <c r="A112" s="340" t="s">
        <v>150</v>
      </c>
      <c r="B112" s="48">
        <v>44483</v>
      </c>
      <c r="C112" s="48">
        <v>44483</v>
      </c>
      <c r="D112" s="49">
        <v>8617</v>
      </c>
      <c r="E112" s="40" t="s">
        <v>114</v>
      </c>
      <c r="F112" s="49">
        <v>2600</v>
      </c>
      <c r="G112" s="36" t="s">
        <v>200</v>
      </c>
      <c r="H112" s="47">
        <v>10</v>
      </c>
      <c r="I112" s="45" t="s">
        <v>6</v>
      </c>
      <c r="J112" s="36" t="s">
        <v>97</v>
      </c>
      <c r="K112" s="50"/>
      <c r="L112" s="459">
        <v>320</v>
      </c>
      <c r="M112" s="80"/>
      <c r="N112" s="80"/>
      <c r="O112" s="80"/>
      <c r="P112" s="80"/>
      <c r="Q112" s="80"/>
      <c r="R112" s="80"/>
      <c r="T112" s="80"/>
      <c r="U112" s="80"/>
      <c r="V112" s="80"/>
      <c r="W112" s="80"/>
      <c r="X112" s="80"/>
      <c r="Y112" s="80"/>
    </row>
    <row r="113" spans="1:25" s="42" customFormat="1">
      <c r="A113" s="340" t="s">
        <v>791</v>
      </c>
      <c r="B113" s="48">
        <v>44483</v>
      </c>
      <c r="C113" s="48">
        <v>44483</v>
      </c>
      <c r="D113" s="49">
        <v>8618</v>
      </c>
      <c r="E113" s="40" t="s">
        <v>7</v>
      </c>
      <c r="F113" s="49">
        <v>1095</v>
      </c>
      <c r="G113" s="36" t="s">
        <v>47</v>
      </c>
      <c r="H113" s="47">
        <v>4</v>
      </c>
      <c r="I113" s="45" t="s">
        <v>6</v>
      </c>
      <c r="J113" s="36" t="s">
        <v>97</v>
      </c>
      <c r="K113" s="50"/>
      <c r="L113" s="459">
        <v>60</v>
      </c>
      <c r="M113" s="80"/>
      <c r="N113" s="80"/>
      <c r="O113" s="80"/>
      <c r="P113" s="80"/>
      <c r="Q113" s="80"/>
      <c r="R113" s="80"/>
      <c r="T113" s="80"/>
      <c r="U113" s="80"/>
      <c r="V113" s="80"/>
      <c r="W113" s="80"/>
      <c r="X113" s="80"/>
      <c r="Y113" s="80"/>
    </row>
    <row r="114" spans="1:25" s="42" customFormat="1">
      <c r="A114" s="340" t="s">
        <v>485</v>
      </c>
      <c r="B114" s="48">
        <v>44487</v>
      </c>
      <c r="C114" s="48">
        <v>44484</v>
      </c>
      <c r="D114" s="49">
        <v>8619</v>
      </c>
      <c r="E114" s="40" t="s">
        <v>2</v>
      </c>
      <c r="F114" s="49">
        <v>2039</v>
      </c>
      <c r="G114" s="36" t="s">
        <v>29</v>
      </c>
      <c r="H114" s="47" t="s">
        <v>1700</v>
      </c>
      <c r="I114" s="45" t="s">
        <v>6</v>
      </c>
      <c r="J114" s="36" t="s">
        <v>97</v>
      </c>
      <c r="K114" s="50"/>
      <c r="L114" s="459">
        <v>742.5</v>
      </c>
      <c r="M114" s="80"/>
      <c r="N114" s="80"/>
      <c r="O114" s="80"/>
      <c r="P114" s="80"/>
      <c r="Q114" s="80"/>
      <c r="R114" s="80"/>
      <c r="T114" s="80"/>
      <c r="U114" s="80"/>
      <c r="V114" s="80"/>
      <c r="W114" s="80"/>
      <c r="X114" s="80"/>
      <c r="Y114" s="80"/>
    </row>
    <row r="115" spans="1:25" s="42" customFormat="1">
      <c r="A115" s="340" t="s">
        <v>963</v>
      </c>
      <c r="B115" s="48">
        <v>44487</v>
      </c>
      <c r="C115" s="48">
        <v>44484</v>
      </c>
      <c r="D115" s="49">
        <v>8620</v>
      </c>
      <c r="E115" s="40" t="s">
        <v>2</v>
      </c>
      <c r="F115" s="49">
        <v>1468</v>
      </c>
      <c r="G115" s="36" t="s">
        <v>21</v>
      </c>
      <c r="H115" s="47">
        <v>5</v>
      </c>
      <c r="I115" s="45" t="s">
        <v>6</v>
      </c>
      <c r="J115" s="36" t="s">
        <v>97</v>
      </c>
      <c r="K115" s="50"/>
      <c r="L115" s="459">
        <v>315</v>
      </c>
      <c r="M115" s="80"/>
      <c r="N115" s="80"/>
      <c r="O115" s="80"/>
      <c r="P115" s="80"/>
      <c r="Q115" s="80"/>
      <c r="R115" s="80"/>
      <c r="T115" s="80"/>
      <c r="U115" s="80"/>
      <c r="V115" s="80"/>
      <c r="W115" s="80"/>
      <c r="X115" s="80"/>
      <c r="Y115" s="80"/>
    </row>
    <row r="116" spans="1:25" s="42" customFormat="1">
      <c r="A116" s="340" t="s">
        <v>787</v>
      </c>
      <c r="B116" s="48">
        <v>44487</v>
      </c>
      <c r="C116" s="48">
        <v>44484</v>
      </c>
      <c r="D116" s="49">
        <v>8623</v>
      </c>
      <c r="E116" s="40" t="s">
        <v>2</v>
      </c>
      <c r="F116" s="49">
        <v>753</v>
      </c>
      <c r="G116" s="36" t="s">
        <v>47</v>
      </c>
      <c r="H116" s="47" t="s">
        <v>882</v>
      </c>
      <c r="I116" s="45" t="s">
        <v>6</v>
      </c>
      <c r="J116" s="36" t="s">
        <v>97</v>
      </c>
      <c r="K116" s="50"/>
      <c r="L116" s="459">
        <v>218.4</v>
      </c>
      <c r="M116" s="80"/>
      <c r="N116" s="80"/>
      <c r="O116" s="80"/>
      <c r="P116" s="80"/>
      <c r="Q116" s="80"/>
      <c r="R116" s="80"/>
      <c r="T116" s="80"/>
      <c r="U116" s="80"/>
      <c r="V116" s="80"/>
      <c r="W116" s="80"/>
      <c r="X116" s="80"/>
      <c r="Y116" s="80"/>
    </row>
    <row r="117" spans="1:25" s="42" customFormat="1">
      <c r="A117" s="340" t="s">
        <v>1159</v>
      </c>
      <c r="B117" s="48">
        <v>44487</v>
      </c>
      <c r="C117" s="48">
        <v>44484</v>
      </c>
      <c r="D117" s="49">
        <v>8622</v>
      </c>
      <c r="E117" s="40" t="s">
        <v>2</v>
      </c>
      <c r="F117" s="49">
        <v>838</v>
      </c>
      <c r="G117" s="36" t="s">
        <v>5</v>
      </c>
      <c r="H117" s="47">
        <v>10</v>
      </c>
      <c r="I117" s="45" t="s">
        <v>6</v>
      </c>
      <c r="J117" s="36" t="s">
        <v>97</v>
      </c>
      <c r="K117" s="50"/>
      <c r="L117" s="459">
        <v>285</v>
      </c>
      <c r="M117" s="80"/>
      <c r="N117" s="80"/>
      <c r="O117" s="80"/>
      <c r="P117" s="80"/>
      <c r="Q117" s="80"/>
      <c r="R117" s="80"/>
      <c r="T117" s="80"/>
      <c r="U117" s="80"/>
      <c r="V117" s="80"/>
      <c r="W117" s="80"/>
      <c r="X117" s="80"/>
      <c r="Y117" s="80"/>
    </row>
    <row r="118" spans="1:25" s="42" customFormat="1">
      <c r="A118" s="340" t="s">
        <v>1235</v>
      </c>
      <c r="B118" s="48">
        <v>44487</v>
      </c>
      <c r="C118" s="48">
        <v>44484</v>
      </c>
      <c r="D118" s="49">
        <v>8624</v>
      </c>
      <c r="E118" s="40" t="s">
        <v>2</v>
      </c>
      <c r="F118" s="49">
        <v>1106</v>
      </c>
      <c r="G118" s="36" t="s">
        <v>18</v>
      </c>
      <c r="H118" s="47">
        <v>10</v>
      </c>
      <c r="I118" s="45" t="s">
        <v>6</v>
      </c>
      <c r="J118" s="36" t="s">
        <v>97</v>
      </c>
      <c r="K118" s="50"/>
      <c r="L118" s="459">
        <v>155</v>
      </c>
      <c r="M118" s="80"/>
      <c r="N118" s="80"/>
      <c r="O118" s="80"/>
      <c r="P118" s="80"/>
      <c r="Q118" s="80"/>
      <c r="R118" s="80"/>
      <c r="T118" s="80"/>
      <c r="U118" s="80"/>
      <c r="V118" s="80"/>
      <c r="W118" s="80"/>
      <c r="X118" s="80"/>
      <c r="Y118" s="80"/>
    </row>
    <row r="119" spans="1:25" s="42" customFormat="1">
      <c r="A119" s="340" t="s">
        <v>918</v>
      </c>
      <c r="B119" s="48">
        <v>44488</v>
      </c>
      <c r="C119" s="48">
        <v>44484</v>
      </c>
      <c r="D119" s="49">
        <v>8627</v>
      </c>
      <c r="E119" s="40" t="s">
        <v>2</v>
      </c>
      <c r="F119" s="49">
        <v>1126</v>
      </c>
      <c r="G119" s="36" t="s">
        <v>57</v>
      </c>
      <c r="H119" s="47">
        <v>5</v>
      </c>
      <c r="I119" s="45" t="s">
        <v>6</v>
      </c>
      <c r="J119" s="36" t="s">
        <v>97</v>
      </c>
      <c r="K119" s="50"/>
      <c r="L119" s="459">
        <v>325</v>
      </c>
      <c r="M119" s="80"/>
      <c r="N119" s="80"/>
      <c r="O119" s="80"/>
      <c r="P119" s="80"/>
      <c r="Q119" s="80"/>
      <c r="R119" s="80"/>
      <c r="T119" s="80"/>
      <c r="U119" s="80"/>
      <c r="V119" s="80"/>
      <c r="W119" s="80"/>
      <c r="X119" s="80"/>
      <c r="Y119" s="80"/>
    </row>
    <row r="120" spans="1:25" s="42" customFormat="1">
      <c r="A120" s="340" t="s">
        <v>779</v>
      </c>
      <c r="B120" s="48">
        <v>44487</v>
      </c>
      <c r="C120" s="48">
        <v>44487</v>
      </c>
      <c r="D120" s="49">
        <v>8633</v>
      </c>
      <c r="E120" s="40" t="s">
        <v>2</v>
      </c>
      <c r="F120" s="49">
        <v>753</v>
      </c>
      <c r="G120" s="36" t="s">
        <v>47</v>
      </c>
      <c r="H120" s="47">
        <v>20</v>
      </c>
      <c r="I120" s="45" t="s">
        <v>6</v>
      </c>
      <c r="J120" s="36" t="s">
        <v>97</v>
      </c>
      <c r="K120" s="50"/>
      <c r="L120" s="459">
        <v>580</v>
      </c>
      <c r="M120" s="80"/>
      <c r="N120" s="80"/>
      <c r="O120" s="80"/>
      <c r="P120" s="80"/>
      <c r="Q120" s="80"/>
      <c r="R120" s="80"/>
      <c r="T120" s="80"/>
      <c r="U120" s="80"/>
      <c r="V120" s="80"/>
      <c r="W120" s="80"/>
      <c r="X120" s="80"/>
      <c r="Y120" s="80"/>
    </row>
    <row r="121" spans="1:25" s="42" customFormat="1">
      <c r="A121" s="340" t="s">
        <v>1303</v>
      </c>
      <c r="B121" s="48">
        <v>44489</v>
      </c>
      <c r="C121" s="48">
        <v>44487</v>
      </c>
      <c r="D121" s="49">
        <v>8640</v>
      </c>
      <c r="E121" s="40" t="s">
        <v>671</v>
      </c>
      <c r="F121" s="49">
        <v>3626</v>
      </c>
      <c r="G121" s="36" t="s">
        <v>1441</v>
      </c>
      <c r="H121" s="47">
        <v>20</v>
      </c>
      <c r="I121" s="45" t="s">
        <v>6</v>
      </c>
      <c r="J121" s="36" t="s">
        <v>97</v>
      </c>
      <c r="K121" s="50"/>
      <c r="L121" s="459">
        <v>312</v>
      </c>
      <c r="M121" s="80"/>
      <c r="N121" s="80"/>
      <c r="O121" s="80"/>
      <c r="P121" s="80"/>
      <c r="Q121" s="80"/>
      <c r="R121" s="80"/>
      <c r="T121" s="80"/>
      <c r="U121" s="80"/>
      <c r="V121" s="80"/>
      <c r="W121" s="80"/>
      <c r="X121" s="80"/>
      <c r="Y121" s="80"/>
    </row>
    <row r="122" spans="1:25" s="42" customFormat="1">
      <c r="A122" s="340" t="s">
        <v>1303</v>
      </c>
      <c r="B122" s="48">
        <v>44488</v>
      </c>
      <c r="C122" s="48">
        <v>44487</v>
      </c>
      <c r="D122" s="49">
        <v>8643</v>
      </c>
      <c r="E122" s="40" t="s">
        <v>428</v>
      </c>
      <c r="F122" s="49">
        <v>3623</v>
      </c>
      <c r="G122" s="36" t="s">
        <v>47</v>
      </c>
      <c r="H122" s="47">
        <v>30</v>
      </c>
      <c r="I122" s="45" t="s">
        <v>6</v>
      </c>
      <c r="J122" s="36" t="s">
        <v>97</v>
      </c>
      <c r="K122" s="50"/>
      <c r="L122" s="459">
        <v>741</v>
      </c>
      <c r="M122" s="80"/>
      <c r="N122" s="80"/>
      <c r="O122" s="80"/>
      <c r="P122" s="80"/>
      <c r="Q122" s="80"/>
      <c r="R122" s="80"/>
      <c r="T122" s="80"/>
      <c r="U122" s="80"/>
      <c r="V122" s="80"/>
      <c r="W122" s="80"/>
      <c r="X122" s="80"/>
      <c r="Y122" s="80"/>
    </row>
    <row r="123" spans="1:25" s="42" customFormat="1">
      <c r="A123" s="340" t="s">
        <v>391</v>
      </c>
      <c r="B123" s="48">
        <v>44489</v>
      </c>
      <c r="C123" s="48">
        <v>44487</v>
      </c>
      <c r="D123" s="49">
        <v>8566</v>
      </c>
      <c r="E123" s="40" t="s">
        <v>2</v>
      </c>
      <c r="F123" s="49">
        <v>1106</v>
      </c>
      <c r="G123" s="36" t="s">
        <v>18</v>
      </c>
      <c r="H123" s="47">
        <v>10</v>
      </c>
      <c r="I123" s="45" t="s">
        <v>6</v>
      </c>
      <c r="J123" s="36" t="s">
        <v>97</v>
      </c>
      <c r="K123" s="50"/>
      <c r="L123" s="459">
        <v>340</v>
      </c>
      <c r="M123" s="80"/>
      <c r="N123" s="80"/>
      <c r="O123" s="80"/>
      <c r="P123" s="80"/>
      <c r="Q123" s="80"/>
      <c r="R123" s="80"/>
      <c r="T123" s="80"/>
      <c r="U123" s="80"/>
      <c r="V123" s="80"/>
      <c r="W123" s="80"/>
      <c r="X123" s="80"/>
      <c r="Y123" s="80"/>
    </row>
    <row r="124" spans="1:25" s="42" customFormat="1">
      <c r="A124" s="340" t="s">
        <v>779</v>
      </c>
      <c r="B124" s="48">
        <v>44489</v>
      </c>
      <c r="C124" s="48">
        <v>44487</v>
      </c>
      <c r="D124" s="49">
        <v>8644</v>
      </c>
      <c r="E124" s="40" t="s">
        <v>2</v>
      </c>
      <c r="F124" s="49">
        <v>753</v>
      </c>
      <c r="G124" s="36" t="s">
        <v>47</v>
      </c>
      <c r="H124" s="47">
        <v>20</v>
      </c>
      <c r="I124" s="45" t="s">
        <v>6</v>
      </c>
      <c r="J124" s="36" t="s">
        <v>97</v>
      </c>
      <c r="K124" s="50"/>
      <c r="L124" s="459">
        <v>580</v>
      </c>
      <c r="M124" s="80"/>
      <c r="N124" s="80"/>
      <c r="O124" s="80"/>
      <c r="P124" s="80"/>
      <c r="Q124" s="80"/>
      <c r="R124" s="80"/>
      <c r="T124" s="80"/>
      <c r="U124" s="80"/>
      <c r="V124" s="80"/>
      <c r="W124" s="80"/>
      <c r="X124" s="80"/>
      <c r="Y124" s="80"/>
    </row>
    <row r="125" spans="1:25" s="42" customFormat="1">
      <c r="A125" s="340" t="s">
        <v>68</v>
      </c>
      <c r="B125" s="48">
        <v>44489</v>
      </c>
      <c r="C125" s="48">
        <v>44487</v>
      </c>
      <c r="D125" s="49">
        <v>8646</v>
      </c>
      <c r="E125" s="40" t="s">
        <v>2</v>
      </c>
      <c r="F125" s="49">
        <v>1960</v>
      </c>
      <c r="G125" s="36" t="s">
        <v>13</v>
      </c>
      <c r="H125" s="47">
        <v>12</v>
      </c>
      <c r="I125" s="45" t="s">
        <v>6</v>
      </c>
      <c r="J125" s="36" t="s">
        <v>97</v>
      </c>
      <c r="K125" s="50"/>
      <c r="L125" s="459">
        <v>202.4</v>
      </c>
      <c r="M125" s="80"/>
      <c r="N125" s="80"/>
      <c r="O125" s="80"/>
      <c r="P125" s="80"/>
      <c r="Q125" s="80"/>
      <c r="R125" s="80"/>
      <c r="T125" s="80"/>
      <c r="U125" s="80"/>
      <c r="V125" s="80"/>
      <c r="W125" s="80"/>
      <c r="X125" s="80"/>
      <c r="Y125" s="80"/>
    </row>
    <row r="126" spans="1:25" s="42" customFormat="1">
      <c r="A126" s="340" t="s">
        <v>1508</v>
      </c>
      <c r="B126" s="48">
        <v>44489</v>
      </c>
      <c r="C126" s="48">
        <v>44487</v>
      </c>
      <c r="D126" s="49">
        <v>8649</v>
      </c>
      <c r="E126" s="40" t="s">
        <v>2</v>
      </c>
      <c r="F126" s="49">
        <v>2739</v>
      </c>
      <c r="G126" s="36" t="s">
        <v>119</v>
      </c>
      <c r="H126" s="47">
        <v>4</v>
      </c>
      <c r="I126" s="45" t="s">
        <v>6</v>
      </c>
      <c r="J126" s="36" t="s">
        <v>97</v>
      </c>
      <c r="K126" s="50"/>
      <c r="L126" s="459">
        <v>155.75</v>
      </c>
      <c r="M126" s="80"/>
      <c r="N126" s="80"/>
      <c r="O126" s="80"/>
      <c r="P126" s="80"/>
      <c r="Q126" s="80"/>
      <c r="R126" s="80"/>
      <c r="T126" s="80"/>
      <c r="U126" s="80"/>
      <c r="V126" s="80"/>
      <c r="W126" s="80"/>
      <c r="X126" s="80"/>
      <c r="Y126" s="80"/>
    </row>
    <row r="127" spans="1:25" s="42" customFormat="1">
      <c r="A127" s="340"/>
      <c r="B127" s="48"/>
      <c r="C127" s="48"/>
      <c r="D127" s="49"/>
      <c r="E127" s="40" t="s">
        <v>2</v>
      </c>
      <c r="F127" s="49">
        <v>2646</v>
      </c>
      <c r="G127" s="36" t="s">
        <v>182</v>
      </c>
      <c r="H127" s="47">
        <v>30</v>
      </c>
      <c r="I127" s="45" t="s">
        <v>6</v>
      </c>
      <c r="J127" s="36" t="s">
        <v>97</v>
      </c>
      <c r="K127" s="50"/>
      <c r="L127" s="459">
        <v>447</v>
      </c>
      <c r="M127" s="80"/>
      <c r="N127" s="80"/>
      <c r="O127" s="80"/>
      <c r="P127" s="80"/>
      <c r="Q127" s="80"/>
      <c r="R127" s="80"/>
      <c r="T127" s="80"/>
      <c r="U127" s="80"/>
      <c r="V127" s="80"/>
      <c r="W127" s="80"/>
      <c r="X127" s="80"/>
      <c r="Y127" s="80"/>
    </row>
    <row r="128" spans="1:25" s="42" customFormat="1">
      <c r="A128" s="340" t="s">
        <v>1303</v>
      </c>
      <c r="B128" s="48">
        <v>44490</v>
      </c>
      <c r="C128" s="48">
        <v>44487</v>
      </c>
      <c r="D128" s="49">
        <v>8652</v>
      </c>
      <c r="E128" s="40" t="s">
        <v>428</v>
      </c>
      <c r="F128" s="49">
        <v>3623</v>
      </c>
      <c r="G128" s="36" t="s">
        <v>47</v>
      </c>
      <c r="H128" s="47">
        <v>20</v>
      </c>
      <c r="I128" s="45" t="s">
        <v>6</v>
      </c>
      <c r="J128" s="36" t="s">
        <v>97</v>
      </c>
      <c r="K128" s="21"/>
      <c r="L128" s="459">
        <v>494</v>
      </c>
      <c r="M128" s="80"/>
      <c r="N128" s="80"/>
      <c r="O128" s="80"/>
      <c r="P128" s="80"/>
      <c r="Q128" s="80"/>
      <c r="R128" s="80"/>
      <c r="T128" s="80"/>
      <c r="U128" s="80"/>
      <c r="V128" s="80"/>
      <c r="W128" s="80"/>
      <c r="X128" s="80"/>
      <c r="Y128" s="80"/>
    </row>
    <row r="129" spans="1:25" s="42" customFormat="1">
      <c r="A129" s="340" t="s">
        <v>787</v>
      </c>
      <c r="B129" s="48">
        <v>44489</v>
      </c>
      <c r="C129" s="48">
        <v>44488</v>
      </c>
      <c r="D129" s="49">
        <v>8657</v>
      </c>
      <c r="E129" s="40" t="s">
        <v>2</v>
      </c>
      <c r="F129" s="49">
        <v>753</v>
      </c>
      <c r="G129" s="36" t="s">
        <v>47</v>
      </c>
      <c r="H129" s="47" t="s">
        <v>882</v>
      </c>
      <c r="I129" s="45" t="s">
        <v>6</v>
      </c>
      <c r="J129" s="36" t="s">
        <v>97</v>
      </c>
      <c r="K129" s="50"/>
      <c r="L129" s="459">
        <v>252</v>
      </c>
      <c r="M129" s="80"/>
      <c r="N129" s="80"/>
      <c r="O129" s="80"/>
      <c r="P129" s="80"/>
      <c r="Q129" s="80"/>
      <c r="R129" s="80"/>
      <c r="T129" s="80"/>
      <c r="U129" s="80"/>
      <c r="V129" s="80"/>
      <c r="W129" s="80"/>
      <c r="X129" s="80"/>
      <c r="Y129" s="80"/>
    </row>
    <row r="130" spans="1:25" s="42" customFormat="1">
      <c r="A130" s="340" t="s">
        <v>111</v>
      </c>
      <c r="B130" s="48">
        <v>44489</v>
      </c>
      <c r="C130" s="48">
        <v>44488</v>
      </c>
      <c r="D130" s="49">
        <v>8658</v>
      </c>
      <c r="E130" s="40" t="s">
        <v>2</v>
      </c>
      <c r="F130" s="49">
        <v>869</v>
      </c>
      <c r="G130" s="36" t="s">
        <v>16</v>
      </c>
      <c r="H130" s="47">
        <v>110</v>
      </c>
      <c r="I130" s="45" t="s">
        <v>6</v>
      </c>
      <c r="J130" s="36" t="s">
        <v>97</v>
      </c>
      <c r="K130" s="50"/>
      <c r="L130" s="459">
        <v>86</v>
      </c>
      <c r="M130" s="80"/>
      <c r="N130" s="80"/>
      <c r="O130" s="80"/>
      <c r="P130" s="80"/>
      <c r="Q130" s="80"/>
      <c r="R130" s="80"/>
      <c r="T130" s="80"/>
      <c r="U130" s="80"/>
      <c r="V130" s="80"/>
      <c r="W130" s="80"/>
      <c r="X130" s="80"/>
      <c r="Y130" s="80"/>
    </row>
    <row r="131" spans="1:25" s="42" customFormat="1">
      <c r="A131" s="340" t="s">
        <v>1564</v>
      </c>
      <c r="B131" s="48">
        <v>44489</v>
      </c>
      <c r="C131" s="48">
        <v>44488</v>
      </c>
      <c r="D131" s="49">
        <v>8660</v>
      </c>
      <c r="E131" s="40" t="s">
        <v>2</v>
      </c>
      <c r="F131" s="49">
        <v>951</v>
      </c>
      <c r="G131" s="36" t="s">
        <v>58</v>
      </c>
      <c r="H131" s="47">
        <v>15</v>
      </c>
      <c r="I131" s="45" t="s">
        <v>6</v>
      </c>
      <c r="J131" s="36" t="s">
        <v>97</v>
      </c>
      <c r="K131" s="50"/>
      <c r="L131" s="459">
        <v>1095</v>
      </c>
      <c r="M131" s="80"/>
      <c r="N131" s="80"/>
      <c r="O131" s="80"/>
      <c r="P131" s="80"/>
      <c r="Q131" s="80"/>
      <c r="R131" s="80"/>
      <c r="T131" s="80"/>
      <c r="U131" s="80"/>
      <c r="V131" s="80"/>
      <c r="W131" s="80"/>
      <c r="X131" s="80"/>
      <c r="Y131" s="80"/>
    </row>
    <row r="132" spans="1:25" s="42" customFormat="1">
      <c r="A132" s="340" t="s">
        <v>226</v>
      </c>
      <c r="B132" s="48">
        <v>44488</v>
      </c>
      <c r="C132" s="48">
        <v>44488</v>
      </c>
      <c r="D132" s="49">
        <v>8629</v>
      </c>
      <c r="E132" s="40" t="s">
        <v>2</v>
      </c>
      <c r="F132" s="49">
        <v>3753</v>
      </c>
      <c r="G132" s="36" t="s">
        <v>29</v>
      </c>
      <c r="H132" s="47" t="s">
        <v>995</v>
      </c>
      <c r="I132" s="45" t="s">
        <v>6</v>
      </c>
      <c r="J132" s="36" t="s">
        <v>97</v>
      </c>
      <c r="K132" s="50"/>
      <c r="L132" s="459">
        <v>337.5</v>
      </c>
      <c r="M132" s="80"/>
      <c r="N132" s="80"/>
      <c r="O132" s="80"/>
      <c r="P132" s="80"/>
      <c r="Q132" s="80"/>
      <c r="R132" s="80"/>
      <c r="T132" s="80"/>
      <c r="U132" s="80"/>
      <c r="V132" s="80"/>
      <c r="W132" s="80"/>
      <c r="X132" s="80"/>
      <c r="Y132" s="80"/>
    </row>
    <row r="133" spans="1:25" s="42" customFormat="1">
      <c r="A133" s="340" t="s">
        <v>226</v>
      </c>
      <c r="B133" s="48">
        <v>44488</v>
      </c>
      <c r="C133" s="48">
        <v>44488</v>
      </c>
      <c r="D133" s="49">
        <v>8631</v>
      </c>
      <c r="E133" s="40" t="s">
        <v>2</v>
      </c>
      <c r="F133" s="49">
        <v>3753</v>
      </c>
      <c r="G133" s="36" t="s">
        <v>29</v>
      </c>
      <c r="H133" s="47" t="s">
        <v>995</v>
      </c>
      <c r="I133" s="45" t="s">
        <v>6</v>
      </c>
      <c r="J133" s="36" t="s">
        <v>97</v>
      </c>
      <c r="K133" s="50"/>
      <c r="L133" s="459">
        <v>337.5</v>
      </c>
      <c r="M133" s="80"/>
      <c r="N133" s="80"/>
      <c r="O133" s="80"/>
      <c r="P133" s="80"/>
      <c r="Q133" s="80"/>
      <c r="R133" s="80"/>
      <c r="T133" s="80"/>
      <c r="U133" s="80"/>
      <c r="V133" s="80"/>
      <c r="W133" s="80"/>
      <c r="X133" s="80"/>
      <c r="Y133" s="80"/>
    </row>
    <row r="134" spans="1:25" s="42" customFormat="1">
      <c r="A134" s="340" t="s">
        <v>425</v>
      </c>
      <c r="B134" s="48">
        <v>44489</v>
      </c>
      <c r="C134" s="48">
        <v>44489</v>
      </c>
      <c r="D134" s="49">
        <v>8666</v>
      </c>
      <c r="E134" s="40" t="s">
        <v>7</v>
      </c>
      <c r="F134" s="49">
        <v>1483</v>
      </c>
      <c r="G134" s="36" t="s">
        <v>5</v>
      </c>
      <c r="H134" s="47">
        <v>8</v>
      </c>
      <c r="I134" s="45" t="s">
        <v>6</v>
      </c>
      <c r="J134" s="36" t="s">
        <v>97</v>
      </c>
      <c r="K134" s="50"/>
      <c r="L134" s="459">
        <v>174</v>
      </c>
      <c r="M134" s="80"/>
      <c r="N134" s="80"/>
      <c r="O134" s="80"/>
      <c r="P134" s="80"/>
      <c r="Q134" s="80"/>
      <c r="R134" s="80"/>
      <c r="T134" s="80"/>
      <c r="U134" s="80"/>
      <c r="V134" s="80"/>
      <c r="W134" s="80"/>
      <c r="X134" s="80"/>
      <c r="Y134" s="80"/>
    </row>
    <row r="135" spans="1:25" s="42" customFormat="1">
      <c r="A135" s="340" t="s">
        <v>107</v>
      </c>
      <c r="B135" s="48">
        <v>44489</v>
      </c>
      <c r="C135" s="48">
        <v>44489</v>
      </c>
      <c r="D135" s="49">
        <v>8668</v>
      </c>
      <c r="E135" s="40" t="s">
        <v>2</v>
      </c>
      <c r="F135" s="49">
        <v>2720</v>
      </c>
      <c r="G135" s="36" t="s">
        <v>162</v>
      </c>
      <c r="H135" s="47">
        <v>12</v>
      </c>
      <c r="I135" s="45" t="s">
        <v>6</v>
      </c>
      <c r="J135" s="36" t="s">
        <v>97</v>
      </c>
      <c r="K135" s="50"/>
      <c r="L135" s="459">
        <v>83.88</v>
      </c>
      <c r="M135" s="80"/>
      <c r="N135" s="80"/>
      <c r="O135" s="80"/>
      <c r="P135" s="80"/>
      <c r="Q135" s="80"/>
      <c r="R135" s="80"/>
      <c r="T135" s="80"/>
      <c r="U135" s="80"/>
      <c r="V135" s="80"/>
      <c r="W135" s="80"/>
      <c r="X135" s="80"/>
      <c r="Y135" s="80"/>
    </row>
    <row r="136" spans="1:25" s="42" customFormat="1">
      <c r="A136" s="340" t="s">
        <v>740</v>
      </c>
      <c r="B136" s="48">
        <v>44489</v>
      </c>
      <c r="C136" s="48">
        <v>44489</v>
      </c>
      <c r="D136" s="49">
        <v>8667</v>
      </c>
      <c r="E136" s="40" t="s">
        <v>2</v>
      </c>
      <c r="F136" s="49">
        <v>1862</v>
      </c>
      <c r="G136" s="36" t="s">
        <v>20</v>
      </c>
      <c r="H136" s="47">
        <v>10</v>
      </c>
      <c r="I136" s="45" t="s">
        <v>6</v>
      </c>
      <c r="J136" s="36" t="s">
        <v>97</v>
      </c>
      <c r="K136" s="50"/>
      <c r="L136" s="459">
        <v>240</v>
      </c>
      <c r="M136" s="80"/>
      <c r="N136" s="80"/>
      <c r="O136" s="80"/>
      <c r="P136" s="80"/>
      <c r="Q136" s="80"/>
      <c r="R136" s="80"/>
      <c r="T136" s="80"/>
      <c r="U136" s="80"/>
      <c r="V136" s="80"/>
      <c r="W136" s="80"/>
      <c r="X136" s="80"/>
      <c r="Y136" s="80"/>
    </row>
    <row r="137" spans="1:25" s="42" customFormat="1">
      <c r="A137" s="340" t="s">
        <v>124</v>
      </c>
      <c r="B137" s="48">
        <v>44491</v>
      </c>
      <c r="C137" s="48">
        <v>44490</v>
      </c>
      <c r="D137" s="49">
        <v>8673</v>
      </c>
      <c r="E137" s="40" t="s">
        <v>2</v>
      </c>
      <c r="F137" s="49">
        <v>885</v>
      </c>
      <c r="G137" s="36" t="s">
        <v>32</v>
      </c>
      <c r="H137" s="47" t="s">
        <v>877</v>
      </c>
      <c r="I137" s="45" t="s">
        <v>6</v>
      </c>
      <c r="J137" s="36" t="s">
        <v>97</v>
      </c>
      <c r="K137" s="50"/>
      <c r="L137" s="459">
        <v>1145</v>
      </c>
      <c r="M137" s="80"/>
      <c r="N137" s="80"/>
      <c r="O137" s="80"/>
      <c r="P137" s="80"/>
      <c r="Q137" s="80"/>
      <c r="R137" s="80"/>
      <c r="T137" s="80"/>
      <c r="U137" s="80"/>
      <c r="V137" s="80"/>
      <c r="W137" s="80"/>
      <c r="X137" s="80"/>
      <c r="Y137" s="80"/>
    </row>
    <row r="138" spans="1:25" s="42" customFormat="1">
      <c r="A138" s="340" t="s">
        <v>1764</v>
      </c>
      <c r="B138" s="48">
        <v>44491</v>
      </c>
      <c r="C138" s="48">
        <v>44491</v>
      </c>
      <c r="D138" s="49">
        <v>8686</v>
      </c>
      <c r="E138" s="40" t="s">
        <v>7</v>
      </c>
      <c r="F138" s="49">
        <v>3868</v>
      </c>
      <c r="G138" s="36" t="s">
        <v>182</v>
      </c>
      <c r="H138" s="47">
        <v>8</v>
      </c>
      <c r="I138" s="45" t="s">
        <v>6</v>
      </c>
      <c r="J138" s="36" t="s">
        <v>97</v>
      </c>
      <c r="K138" s="50"/>
      <c r="L138" s="459">
        <v>116.48</v>
      </c>
      <c r="M138" s="80"/>
      <c r="N138" s="80"/>
      <c r="O138" s="80"/>
      <c r="P138" s="80"/>
      <c r="Q138" s="80"/>
      <c r="R138" s="80"/>
      <c r="T138" s="80"/>
      <c r="U138" s="80"/>
      <c r="V138" s="80"/>
      <c r="W138" s="80"/>
      <c r="X138" s="80"/>
      <c r="Y138" s="80"/>
    </row>
    <row r="139" spans="1:25" s="42" customFormat="1">
      <c r="A139" s="340" t="s">
        <v>1303</v>
      </c>
      <c r="B139" s="48">
        <v>44498</v>
      </c>
      <c r="C139" s="48">
        <v>44491</v>
      </c>
      <c r="D139" s="49">
        <v>8691</v>
      </c>
      <c r="E139" s="40" t="s">
        <v>216</v>
      </c>
      <c r="F139" s="49">
        <v>3625</v>
      </c>
      <c r="G139" s="36" t="s">
        <v>902</v>
      </c>
      <c r="H139" s="47">
        <v>12</v>
      </c>
      <c r="I139" s="45" t="s">
        <v>6</v>
      </c>
      <c r="J139" s="36" t="s">
        <v>97</v>
      </c>
      <c r="K139" s="50"/>
      <c r="L139" s="459">
        <v>69.150000000000006</v>
      </c>
      <c r="M139" s="80"/>
      <c r="N139" s="80"/>
      <c r="O139" s="80"/>
      <c r="P139" s="80"/>
      <c r="Q139" s="80"/>
      <c r="R139" s="80"/>
      <c r="T139" s="80"/>
      <c r="U139" s="80"/>
      <c r="V139" s="80"/>
      <c r="W139" s="80"/>
      <c r="X139" s="80"/>
      <c r="Y139" s="80"/>
    </row>
    <row r="140" spans="1:25" s="42" customFormat="1">
      <c r="A140" s="984"/>
      <c r="B140" s="985"/>
      <c r="C140" s="985"/>
      <c r="D140" s="986"/>
      <c r="E140" s="124" t="s">
        <v>671</v>
      </c>
      <c r="F140" s="126">
        <v>3627</v>
      </c>
      <c r="G140" s="51" t="s">
        <v>1441</v>
      </c>
      <c r="H140" s="52">
        <v>11</v>
      </c>
      <c r="I140" s="233"/>
      <c r="J140" s="51" t="s">
        <v>97</v>
      </c>
      <c r="K140" s="526" t="s">
        <v>8</v>
      </c>
      <c r="L140" s="462">
        <v>171.6</v>
      </c>
      <c r="M140" s="80"/>
      <c r="N140" s="80"/>
      <c r="O140" s="80"/>
      <c r="P140" s="80"/>
      <c r="Q140" s="80"/>
      <c r="R140" s="80"/>
      <c r="T140" s="80" t="s">
        <v>1778</v>
      </c>
      <c r="U140" s="80"/>
      <c r="V140" s="80"/>
      <c r="W140" s="80"/>
      <c r="X140" s="80"/>
      <c r="Y140" s="80"/>
    </row>
    <row r="141" spans="1:25" s="42" customFormat="1">
      <c r="A141" s="340" t="s">
        <v>109</v>
      </c>
      <c r="B141" s="48">
        <v>44494</v>
      </c>
      <c r="C141" s="48">
        <v>44494</v>
      </c>
      <c r="D141" s="49">
        <v>8702</v>
      </c>
      <c r="E141" s="40" t="s">
        <v>2</v>
      </c>
      <c r="F141" s="49">
        <v>855</v>
      </c>
      <c r="G141" s="36" t="s">
        <v>38</v>
      </c>
      <c r="H141" s="47">
        <v>22</v>
      </c>
      <c r="I141" s="45" t="s">
        <v>6</v>
      </c>
      <c r="J141" s="36" t="s">
        <v>97</v>
      </c>
      <c r="K141" s="50"/>
      <c r="L141" s="459"/>
      <c r="M141" s="80"/>
      <c r="N141" s="80"/>
      <c r="O141" s="80"/>
      <c r="P141" s="80"/>
      <c r="Q141" s="80"/>
      <c r="R141" s="80"/>
      <c r="T141" s="80"/>
      <c r="U141" s="80"/>
      <c r="V141" s="80"/>
      <c r="W141" s="80"/>
      <c r="X141" s="80"/>
      <c r="Y141" s="80"/>
    </row>
    <row r="142" spans="1:25" s="42" customFormat="1">
      <c r="A142" s="340"/>
      <c r="B142" s="48"/>
      <c r="C142" s="48"/>
      <c r="D142" s="49"/>
      <c r="E142" s="40" t="s">
        <v>2</v>
      </c>
      <c r="F142" s="49">
        <v>1468</v>
      </c>
      <c r="G142" s="36" t="s">
        <v>21</v>
      </c>
      <c r="H142" s="47">
        <v>10</v>
      </c>
      <c r="I142" s="45" t="s">
        <v>6</v>
      </c>
      <c r="J142" s="36" t="s">
        <v>97</v>
      </c>
      <c r="K142" s="50"/>
      <c r="L142" s="459">
        <v>566.79999999999995</v>
      </c>
      <c r="M142" s="80"/>
      <c r="N142" s="80"/>
      <c r="O142" s="80"/>
      <c r="P142" s="80"/>
      <c r="Q142" s="80"/>
      <c r="R142" s="80"/>
      <c r="T142" s="80"/>
      <c r="U142" s="80"/>
      <c r="V142" s="80"/>
      <c r="W142" s="80"/>
      <c r="X142" s="80"/>
      <c r="Y142" s="80"/>
    </row>
    <row r="143" spans="1:25" s="42" customFormat="1">
      <c r="A143" s="340" t="s">
        <v>134</v>
      </c>
      <c r="B143" s="48">
        <v>44495</v>
      </c>
      <c r="C143" s="48">
        <v>44494</v>
      </c>
      <c r="D143" s="49">
        <v>8704</v>
      </c>
      <c r="E143" s="40" t="s">
        <v>2</v>
      </c>
      <c r="F143" s="49">
        <v>1467</v>
      </c>
      <c r="G143" s="36" t="s">
        <v>62</v>
      </c>
      <c r="H143" s="47" t="s">
        <v>1066</v>
      </c>
      <c r="I143" s="45" t="s">
        <v>6</v>
      </c>
      <c r="J143" s="36" t="s">
        <v>97</v>
      </c>
      <c r="K143" s="50"/>
      <c r="L143" s="459">
        <v>75</v>
      </c>
      <c r="M143" s="80"/>
      <c r="N143" s="80"/>
      <c r="O143" s="80"/>
      <c r="P143" s="80"/>
      <c r="Q143" s="80"/>
      <c r="R143" s="80"/>
      <c r="T143" s="80"/>
      <c r="U143" s="80"/>
      <c r="V143" s="80"/>
      <c r="W143" s="80"/>
      <c r="X143" s="80"/>
      <c r="Y143" s="80"/>
    </row>
    <row r="144" spans="1:25" s="42" customFormat="1">
      <c r="A144" s="340" t="s">
        <v>201</v>
      </c>
      <c r="B144" s="48">
        <v>44498</v>
      </c>
      <c r="C144" s="48">
        <v>44494</v>
      </c>
      <c r="D144" s="49">
        <v>8706</v>
      </c>
      <c r="E144" s="40" t="s">
        <v>2</v>
      </c>
      <c r="F144" s="49">
        <v>869</v>
      </c>
      <c r="G144" s="36" t="s">
        <v>16</v>
      </c>
      <c r="H144" s="47">
        <v>100</v>
      </c>
      <c r="I144" s="45" t="s">
        <v>6</v>
      </c>
      <c r="J144" s="36" t="s">
        <v>97</v>
      </c>
      <c r="K144" s="50"/>
      <c r="L144" s="459">
        <v>550</v>
      </c>
      <c r="M144" s="80"/>
      <c r="N144" s="80"/>
      <c r="O144" s="80"/>
      <c r="P144" s="80"/>
      <c r="Q144" s="80"/>
      <c r="R144" s="80"/>
      <c r="T144" s="80"/>
      <c r="U144" s="80"/>
      <c r="V144" s="80"/>
      <c r="W144" s="80"/>
      <c r="X144" s="80"/>
      <c r="Y144" s="80"/>
    </row>
    <row r="145" spans="1:25" s="42" customFormat="1">
      <c r="A145" s="340" t="s">
        <v>150</v>
      </c>
      <c r="B145" s="48">
        <v>44498</v>
      </c>
      <c r="C145" s="48">
        <v>44494</v>
      </c>
      <c r="D145" s="49">
        <v>8708</v>
      </c>
      <c r="E145" s="40" t="s">
        <v>114</v>
      </c>
      <c r="F145" s="49">
        <v>2600</v>
      </c>
      <c r="G145" s="36" t="s">
        <v>200</v>
      </c>
      <c r="H145" s="47">
        <v>10</v>
      </c>
      <c r="I145" s="45" t="s">
        <v>6</v>
      </c>
      <c r="J145" s="36" t="s">
        <v>97</v>
      </c>
      <c r="K145" s="50"/>
      <c r="L145" s="459">
        <v>300</v>
      </c>
      <c r="M145" s="80"/>
      <c r="N145" s="80"/>
      <c r="O145" s="80"/>
      <c r="P145" s="80"/>
      <c r="Q145" s="80"/>
      <c r="R145" s="80"/>
      <c r="T145" s="80"/>
      <c r="U145" s="80"/>
      <c r="V145" s="80"/>
      <c r="W145" s="80"/>
      <c r="X145" s="80"/>
      <c r="Y145" s="80"/>
    </row>
    <row r="146" spans="1:25" s="42" customFormat="1">
      <c r="A146" s="338" t="s">
        <v>1770</v>
      </c>
      <c r="B146" s="125">
        <v>44498</v>
      </c>
      <c r="C146" s="125"/>
      <c r="D146" s="126">
        <v>8713</v>
      </c>
      <c r="E146" s="124" t="s">
        <v>2</v>
      </c>
      <c r="F146" s="126">
        <v>3890</v>
      </c>
      <c r="G146" s="51" t="s">
        <v>9</v>
      </c>
      <c r="H146" s="52">
        <v>1</v>
      </c>
      <c r="I146" s="233"/>
      <c r="J146" s="51" t="s">
        <v>97</v>
      </c>
      <c r="K146" s="526"/>
      <c r="L146" s="462">
        <v>58</v>
      </c>
      <c r="M146" s="80"/>
      <c r="N146" s="80"/>
      <c r="O146" s="80"/>
      <c r="P146" s="80"/>
      <c r="Q146" s="80"/>
      <c r="R146" s="80"/>
      <c r="T146" s="80" t="s">
        <v>1777</v>
      </c>
      <c r="U146" s="80"/>
      <c r="V146" s="80"/>
      <c r="W146" s="80"/>
      <c r="X146" s="80"/>
      <c r="Y146" s="80"/>
    </row>
    <row r="147" spans="1:25" s="42" customFormat="1">
      <c r="A147" s="340" t="s">
        <v>1772</v>
      </c>
      <c r="B147" s="48">
        <v>44495</v>
      </c>
      <c r="C147" s="48">
        <v>44495</v>
      </c>
      <c r="D147" s="49">
        <v>8718</v>
      </c>
      <c r="E147" s="40" t="s">
        <v>2</v>
      </c>
      <c r="F147" s="49">
        <v>1869</v>
      </c>
      <c r="G147" s="36" t="s">
        <v>15</v>
      </c>
      <c r="H147" s="47">
        <v>60</v>
      </c>
      <c r="I147" s="45" t="s">
        <v>6</v>
      </c>
      <c r="J147" s="36" t="s">
        <v>97</v>
      </c>
      <c r="K147" s="50"/>
      <c r="L147" s="459">
        <v>350</v>
      </c>
      <c r="M147" s="80"/>
      <c r="N147" s="80"/>
      <c r="O147" s="80"/>
      <c r="P147" s="80"/>
      <c r="Q147" s="80"/>
      <c r="R147" s="80"/>
      <c r="T147" s="80"/>
      <c r="U147" s="80"/>
      <c r="V147" s="80"/>
      <c r="W147" s="80"/>
      <c r="X147" s="80"/>
      <c r="Y147" s="80"/>
    </row>
    <row r="148" spans="1:25" s="42" customFormat="1">
      <c r="A148" s="340" t="s">
        <v>1771</v>
      </c>
      <c r="B148" s="48">
        <v>44496</v>
      </c>
      <c r="C148" s="48">
        <v>44495</v>
      </c>
      <c r="D148" s="49">
        <v>8724</v>
      </c>
      <c r="E148" s="40" t="s">
        <v>2</v>
      </c>
      <c r="F148" s="49">
        <v>882</v>
      </c>
      <c r="G148" s="36" t="s">
        <v>19</v>
      </c>
      <c r="H148" s="47">
        <v>3</v>
      </c>
      <c r="I148" s="45" t="s">
        <v>6</v>
      </c>
      <c r="J148" s="36" t="s">
        <v>97</v>
      </c>
      <c r="K148" s="50"/>
      <c r="L148" s="459">
        <v>87</v>
      </c>
      <c r="M148" s="80"/>
      <c r="N148" s="80"/>
      <c r="O148" s="80"/>
      <c r="P148" s="80"/>
      <c r="Q148" s="80"/>
      <c r="R148" s="80"/>
      <c r="T148" s="80"/>
      <c r="U148" s="80"/>
      <c r="V148" s="80"/>
      <c r="W148" s="80"/>
      <c r="X148" s="80"/>
      <c r="Y148" s="80"/>
    </row>
    <row r="149" spans="1:25" s="42" customFormat="1">
      <c r="A149" s="340" t="s">
        <v>762</v>
      </c>
      <c r="B149" s="48">
        <v>44495</v>
      </c>
      <c r="C149" s="48">
        <v>44495</v>
      </c>
      <c r="D149" s="49">
        <v>8727</v>
      </c>
      <c r="E149" s="40" t="s">
        <v>671</v>
      </c>
      <c r="F149" s="49">
        <v>3894</v>
      </c>
      <c r="G149" s="36" t="s">
        <v>16</v>
      </c>
      <c r="H149" s="47">
        <v>5</v>
      </c>
      <c r="I149" s="45" t="s">
        <v>6</v>
      </c>
      <c r="J149" s="36" t="s">
        <v>97</v>
      </c>
      <c r="K149" s="50"/>
      <c r="L149" s="459">
        <v>41.5</v>
      </c>
      <c r="M149" s="80"/>
      <c r="N149" s="80"/>
      <c r="O149" s="80"/>
      <c r="P149" s="80"/>
      <c r="Q149" s="80"/>
      <c r="R149" s="80"/>
      <c r="T149" s="80"/>
      <c r="U149" s="80"/>
      <c r="V149" s="80"/>
      <c r="W149" s="80"/>
      <c r="X149" s="80"/>
      <c r="Y149" s="80"/>
    </row>
    <row r="150" spans="1:25" s="42" customFormat="1">
      <c r="A150" s="340" t="s">
        <v>359</v>
      </c>
      <c r="B150" s="48">
        <v>44495</v>
      </c>
      <c r="C150" s="48">
        <v>44495</v>
      </c>
      <c r="D150" s="49">
        <v>8721</v>
      </c>
      <c r="E150" s="40" t="s">
        <v>7</v>
      </c>
      <c r="F150" s="49">
        <v>3892</v>
      </c>
      <c r="G150" s="36" t="s">
        <v>1776</v>
      </c>
      <c r="H150" s="47">
        <v>1</v>
      </c>
      <c r="I150" s="45" t="s">
        <v>6</v>
      </c>
      <c r="J150" s="36" t="s">
        <v>97</v>
      </c>
      <c r="K150" s="50"/>
      <c r="L150" s="459">
        <v>5.52</v>
      </c>
      <c r="M150" s="80"/>
      <c r="N150" s="80"/>
      <c r="O150" s="80"/>
      <c r="P150" s="80"/>
      <c r="Q150" s="80"/>
      <c r="R150" s="80"/>
      <c r="T150" s="80"/>
      <c r="U150" s="80"/>
      <c r="V150" s="80"/>
      <c r="W150" s="80"/>
      <c r="X150" s="80"/>
      <c r="Y150" s="80"/>
    </row>
    <row r="151" spans="1:25" s="42" customFormat="1">
      <c r="A151" s="340" t="s">
        <v>1057</v>
      </c>
      <c r="B151" s="48">
        <v>44497</v>
      </c>
      <c r="C151" s="48">
        <v>44496</v>
      </c>
      <c r="D151" s="49">
        <v>8736</v>
      </c>
      <c r="E151" s="40" t="s">
        <v>2</v>
      </c>
      <c r="F151" s="49">
        <v>2515</v>
      </c>
      <c r="G151" s="36" t="s">
        <v>35</v>
      </c>
      <c r="H151" s="47">
        <v>10</v>
      </c>
      <c r="I151" s="45" t="s">
        <v>6</v>
      </c>
      <c r="J151" s="36" t="s">
        <v>97</v>
      </c>
      <c r="K151" s="50"/>
      <c r="L151" s="459">
        <v>125</v>
      </c>
      <c r="M151" s="80"/>
      <c r="N151" s="80"/>
      <c r="O151" s="80"/>
      <c r="P151" s="80"/>
      <c r="Q151" s="80"/>
      <c r="R151" s="80"/>
      <c r="T151" s="80"/>
      <c r="U151" s="80"/>
      <c r="V151" s="80"/>
      <c r="W151" s="80"/>
      <c r="X151" s="80"/>
      <c r="Y151" s="80"/>
    </row>
    <row r="152" spans="1:25" s="42" customFormat="1">
      <c r="A152" s="340" t="s">
        <v>368</v>
      </c>
      <c r="B152" s="48">
        <v>44497</v>
      </c>
      <c r="C152" s="48">
        <v>44496</v>
      </c>
      <c r="D152" s="49">
        <v>8735</v>
      </c>
      <c r="E152" s="40" t="s">
        <v>2</v>
      </c>
      <c r="F152" s="49">
        <v>2515</v>
      </c>
      <c r="G152" s="36" t="s">
        <v>35</v>
      </c>
      <c r="H152" s="47">
        <v>40</v>
      </c>
      <c r="I152" s="45" t="s">
        <v>6</v>
      </c>
      <c r="J152" s="36" t="s">
        <v>97</v>
      </c>
      <c r="K152" s="50"/>
      <c r="L152" s="459">
        <v>250</v>
      </c>
      <c r="M152" s="80"/>
      <c r="N152" s="80"/>
      <c r="O152" s="80"/>
      <c r="P152" s="80"/>
      <c r="Q152" s="80"/>
      <c r="R152" s="80"/>
      <c r="T152" s="80"/>
      <c r="U152" s="80"/>
      <c r="V152" s="80"/>
      <c r="W152" s="80"/>
      <c r="X152" s="80"/>
      <c r="Y152" s="80"/>
    </row>
    <row r="153" spans="1:25" s="42" customFormat="1">
      <c r="A153" s="340" t="s">
        <v>86</v>
      </c>
      <c r="B153" s="48">
        <v>44497</v>
      </c>
      <c r="C153" s="48">
        <v>44496</v>
      </c>
      <c r="D153" s="49">
        <v>8741</v>
      </c>
      <c r="E153" s="40" t="s">
        <v>216</v>
      </c>
      <c r="F153" s="49">
        <v>2244</v>
      </c>
      <c r="G153" s="36" t="s">
        <v>17</v>
      </c>
      <c r="H153" s="47" t="s">
        <v>1065</v>
      </c>
      <c r="I153" s="45" t="s">
        <v>6</v>
      </c>
      <c r="J153" s="36" t="s">
        <v>97</v>
      </c>
      <c r="K153" s="50"/>
      <c r="L153" s="459">
        <v>520.79999999999995</v>
      </c>
      <c r="M153" s="80"/>
      <c r="N153" s="80"/>
      <c r="O153" s="80"/>
      <c r="P153" s="80"/>
      <c r="Q153" s="80"/>
      <c r="R153" s="80"/>
      <c r="T153" s="80"/>
      <c r="U153" s="80"/>
      <c r="V153" s="80"/>
      <c r="W153" s="80"/>
      <c r="X153" s="80"/>
      <c r="Y153" s="80"/>
    </row>
    <row r="154" spans="1:25" s="42" customFormat="1">
      <c r="A154" s="340" t="s">
        <v>86</v>
      </c>
      <c r="B154" s="48">
        <v>44497</v>
      </c>
      <c r="C154" s="48">
        <v>44496</v>
      </c>
      <c r="D154" s="49">
        <v>8742</v>
      </c>
      <c r="E154" s="40" t="s">
        <v>216</v>
      </c>
      <c r="F154" s="49">
        <v>2244</v>
      </c>
      <c r="G154" s="36" t="s">
        <v>17</v>
      </c>
      <c r="H154" s="47" t="s">
        <v>1065</v>
      </c>
      <c r="I154" s="45" t="s">
        <v>6</v>
      </c>
      <c r="J154" s="36" t="s">
        <v>97</v>
      </c>
      <c r="K154" s="50"/>
      <c r="L154" s="459">
        <v>520.79999999999995</v>
      </c>
      <c r="M154" s="80"/>
      <c r="N154" s="80"/>
      <c r="O154" s="80"/>
      <c r="P154" s="80"/>
      <c r="Q154" s="80"/>
      <c r="R154" s="80"/>
      <c r="T154" s="80"/>
      <c r="U154" s="80"/>
      <c r="V154" s="80"/>
      <c r="W154" s="80"/>
      <c r="X154" s="80"/>
      <c r="Y154" s="80"/>
    </row>
    <row r="155" spans="1:25" s="42" customFormat="1">
      <c r="A155" s="340"/>
      <c r="B155" s="48"/>
      <c r="C155" s="48"/>
      <c r="D155" s="49"/>
      <c r="E155" s="40" t="s">
        <v>216</v>
      </c>
      <c r="F155" s="49">
        <v>1712</v>
      </c>
      <c r="G155" s="36" t="s">
        <v>19</v>
      </c>
      <c r="H155" s="47">
        <v>9</v>
      </c>
      <c r="I155" s="45" t="s">
        <v>6</v>
      </c>
      <c r="J155" s="36" t="s">
        <v>97</v>
      </c>
      <c r="K155" s="50"/>
      <c r="L155" s="459">
        <v>186.3</v>
      </c>
      <c r="M155" s="80"/>
      <c r="N155" s="80"/>
      <c r="O155" s="80"/>
      <c r="P155" s="80"/>
      <c r="Q155" s="80"/>
      <c r="R155" s="80"/>
      <c r="T155" s="80"/>
      <c r="U155" s="80"/>
      <c r="V155" s="80"/>
      <c r="W155" s="80"/>
      <c r="X155" s="80"/>
      <c r="Y155" s="80"/>
    </row>
    <row r="156" spans="1:25" s="42" customFormat="1">
      <c r="A156" s="340" t="s">
        <v>181</v>
      </c>
      <c r="B156" s="48">
        <v>44498</v>
      </c>
      <c r="C156" s="48">
        <v>44497</v>
      </c>
      <c r="D156" s="49">
        <v>8756</v>
      </c>
      <c r="E156" s="40" t="s">
        <v>2</v>
      </c>
      <c r="F156" s="49">
        <v>1350</v>
      </c>
      <c r="G156" s="36" t="s">
        <v>182</v>
      </c>
      <c r="H156" s="47">
        <v>30</v>
      </c>
      <c r="I156" s="45" t="s">
        <v>6</v>
      </c>
      <c r="J156" s="36" t="s">
        <v>97</v>
      </c>
      <c r="K156" s="50"/>
      <c r="L156" s="459">
        <v>405</v>
      </c>
      <c r="M156" s="80"/>
      <c r="N156" s="80"/>
      <c r="O156" s="80"/>
      <c r="P156" s="80"/>
      <c r="Q156" s="80"/>
      <c r="R156" s="80"/>
      <c r="T156" s="80"/>
      <c r="U156" s="80"/>
      <c r="V156" s="80"/>
      <c r="W156" s="80"/>
      <c r="X156" s="80"/>
      <c r="Y156" s="80"/>
    </row>
    <row r="157" spans="1:25" s="42" customFormat="1">
      <c r="A157" s="340" t="s">
        <v>181</v>
      </c>
      <c r="B157" s="48">
        <v>44498</v>
      </c>
      <c r="C157" s="48">
        <v>44497</v>
      </c>
      <c r="D157" s="49">
        <v>8757</v>
      </c>
      <c r="E157" s="40" t="s">
        <v>2</v>
      </c>
      <c r="F157" s="49">
        <v>1350</v>
      </c>
      <c r="G157" s="36" t="s">
        <v>182</v>
      </c>
      <c r="H157" s="47">
        <v>16</v>
      </c>
      <c r="I157" s="45" t="s">
        <v>6</v>
      </c>
      <c r="J157" s="36" t="s">
        <v>97</v>
      </c>
      <c r="K157" s="50"/>
      <c r="L157" s="459">
        <v>187.5</v>
      </c>
      <c r="M157" s="80"/>
      <c r="N157" s="80"/>
      <c r="O157" s="80"/>
      <c r="P157" s="80"/>
      <c r="Q157" s="80"/>
      <c r="R157" s="80"/>
      <c r="T157" s="80"/>
      <c r="U157" s="80"/>
      <c r="V157" s="80"/>
      <c r="W157" s="80"/>
      <c r="X157" s="80"/>
      <c r="Y157" s="80"/>
    </row>
    <row r="158" spans="1:25" s="42" customFormat="1">
      <c r="A158" s="340" t="s">
        <v>253</v>
      </c>
      <c r="B158" s="48">
        <v>44498</v>
      </c>
      <c r="C158" s="48">
        <v>44497</v>
      </c>
      <c r="D158" s="49">
        <v>8761</v>
      </c>
      <c r="E158" s="40" t="s">
        <v>2</v>
      </c>
      <c r="F158" s="49">
        <v>1468</v>
      </c>
      <c r="G158" s="36" t="s">
        <v>21</v>
      </c>
      <c r="H158" s="47">
        <v>7</v>
      </c>
      <c r="I158" s="45" t="s">
        <v>6</v>
      </c>
      <c r="J158" s="36" t="s">
        <v>97</v>
      </c>
      <c r="K158" s="50"/>
      <c r="L158" s="459">
        <v>349.3</v>
      </c>
      <c r="M158" s="80"/>
      <c r="N158" s="80"/>
      <c r="O158" s="80"/>
      <c r="P158" s="80"/>
      <c r="Q158" s="80"/>
      <c r="R158" s="80"/>
      <c r="T158" s="80"/>
      <c r="U158" s="80"/>
      <c r="V158" s="80"/>
      <c r="W158" s="80"/>
      <c r="X158" s="80"/>
      <c r="Y158" s="80"/>
    </row>
    <row r="159" spans="1:25" s="42" customFormat="1">
      <c r="A159" s="340" t="s">
        <v>253</v>
      </c>
      <c r="B159" s="48">
        <v>44498</v>
      </c>
      <c r="C159" s="48">
        <v>44497</v>
      </c>
      <c r="D159" s="49">
        <v>8762</v>
      </c>
      <c r="E159" s="40" t="s">
        <v>2</v>
      </c>
      <c r="F159" s="49">
        <v>1468</v>
      </c>
      <c r="G159" s="36" t="s">
        <v>21</v>
      </c>
      <c r="H159" s="47">
        <v>20</v>
      </c>
      <c r="I159" s="45" t="s">
        <v>6</v>
      </c>
      <c r="J159" s="36" t="s">
        <v>97</v>
      </c>
      <c r="K159" s="50"/>
      <c r="L159" s="459">
        <v>998</v>
      </c>
      <c r="M159" s="80"/>
      <c r="N159" s="80"/>
      <c r="O159" s="80"/>
      <c r="P159" s="80"/>
      <c r="Q159" s="80"/>
      <c r="R159" s="80"/>
      <c r="T159" s="80"/>
      <c r="U159" s="80"/>
      <c r="V159" s="80"/>
      <c r="W159" s="80"/>
      <c r="X159" s="80"/>
      <c r="Y159" s="80"/>
    </row>
    <row r="160" spans="1:25" s="42" customFormat="1">
      <c r="A160" s="340" t="s">
        <v>380</v>
      </c>
      <c r="B160" s="48">
        <v>44498</v>
      </c>
      <c r="C160" s="48">
        <v>44497</v>
      </c>
      <c r="D160" s="49">
        <v>8763</v>
      </c>
      <c r="E160" s="40" t="s">
        <v>1789</v>
      </c>
      <c r="F160" s="49">
        <v>2765</v>
      </c>
      <c r="G160" s="36" t="s">
        <v>35</v>
      </c>
      <c r="H160" s="47">
        <v>10</v>
      </c>
      <c r="I160" s="45" t="s">
        <v>6</v>
      </c>
      <c r="J160" s="36" t="s">
        <v>97</v>
      </c>
      <c r="K160" s="50"/>
      <c r="L160" s="459">
        <v>101.25</v>
      </c>
      <c r="M160" s="80"/>
      <c r="N160" s="80"/>
      <c r="O160" s="80"/>
      <c r="P160" s="80"/>
      <c r="Q160" s="80"/>
      <c r="R160" s="80"/>
      <c r="T160" s="80"/>
      <c r="U160" s="80"/>
      <c r="V160" s="80"/>
      <c r="W160" s="80"/>
      <c r="X160" s="80"/>
      <c r="Y160" s="80"/>
    </row>
    <row r="161" spans="1:25" s="42" customFormat="1">
      <c r="A161" s="340" t="s">
        <v>109</v>
      </c>
      <c r="B161" s="48">
        <v>44498</v>
      </c>
      <c r="C161" s="48">
        <v>44498</v>
      </c>
      <c r="D161" s="49">
        <v>8768</v>
      </c>
      <c r="E161" s="40" t="s">
        <v>2</v>
      </c>
      <c r="F161" s="49">
        <v>879</v>
      </c>
      <c r="G161" s="36" t="s">
        <v>17</v>
      </c>
      <c r="H161" s="47" t="s">
        <v>944</v>
      </c>
      <c r="I161" s="45" t="s">
        <v>6</v>
      </c>
      <c r="J161" s="36" t="s">
        <v>97</v>
      </c>
      <c r="K161" s="50"/>
      <c r="L161" s="459">
        <v>438.32</v>
      </c>
      <c r="M161" s="80"/>
      <c r="N161" s="80"/>
      <c r="O161" s="80"/>
      <c r="P161" s="80"/>
      <c r="Q161" s="80"/>
      <c r="R161" s="80"/>
      <c r="T161" s="80"/>
      <c r="U161" s="80"/>
      <c r="V161" s="80"/>
      <c r="W161" s="80"/>
      <c r="X161" s="80"/>
      <c r="Y161" s="80"/>
    </row>
    <row r="162" spans="1:25" s="42" customFormat="1">
      <c r="A162" s="338" t="s">
        <v>580</v>
      </c>
      <c r="B162" s="125">
        <v>44504</v>
      </c>
      <c r="C162" s="125"/>
      <c r="D162" s="126">
        <v>8772</v>
      </c>
      <c r="E162" s="124" t="s">
        <v>2</v>
      </c>
      <c r="F162" s="126">
        <v>3620</v>
      </c>
      <c r="G162" s="51" t="s">
        <v>22</v>
      </c>
      <c r="H162" s="52">
        <v>20</v>
      </c>
      <c r="I162" s="233"/>
      <c r="J162" s="51" t="s">
        <v>97</v>
      </c>
      <c r="K162" s="526"/>
      <c r="L162" s="462">
        <v>450</v>
      </c>
      <c r="M162" s="80"/>
      <c r="N162" s="80"/>
      <c r="O162" s="80"/>
      <c r="P162" s="80"/>
      <c r="Q162" s="80"/>
      <c r="R162" s="80"/>
      <c r="T162" s="80"/>
      <c r="U162" s="80"/>
      <c r="V162" s="80"/>
      <c r="W162" s="80"/>
      <c r="X162" s="80"/>
      <c r="Y162" s="80"/>
    </row>
    <row r="163" spans="1:25" s="42" customFormat="1">
      <c r="A163" s="338"/>
      <c r="B163" s="125"/>
      <c r="C163" s="125"/>
      <c r="D163" s="126"/>
      <c r="E163" s="124"/>
      <c r="F163" s="126"/>
      <c r="G163" s="51"/>
      <c r="H163" s="52"/>
      <c r="I163" s="233"/>
      <c r="J163" s="51"/>
      <c r="K163" s="526"/>
      <c r="L163" s="462"/>
      <c r="M163" s="80"/>
      <c r="N163" s="80"/>
      <c r="O163" s="80"/>
      <c r="P163" s="80"/>
      <c r="Q163" s="80"/>
      <c r="R163" s="80"/>
      <c r="T163" s="80"/>
      <c r="U163" s="80"/>
      <c r="V163" s="80"/>
      <c r="W163" s="80"/>
      <c r="X163" s="80"/>
      <c r="Y163" s="80"/>
    </row>
    <row r="164" spans="1:25" s="44" customFormat="1">
      <c r="A164" s="338"/>
      <c r="B164" s="125"/>
      <c r="C164" s="125"/>
      <c r="D164" s="126"/>
      <c r="E164" s="124"/>
      <c r="F164" s="126"/>
      <c r="G164" s="51"/>
      <c r="H164" s="52"/>
      <c r="I164" s="233"/>
      <c r="J164" s="51"/>
      <c r="K164" s="526"/>
      <c r="L164" s="462"/>
      <c r="M164" s="246"/>
      <c r="N164" s="246"/>
      <c r="O164" s="246"/>
      <c r="P164" s="246"/>
      <c r="Q164" s="246"/>
      <c r="R164" s="246"/>
      <c r="T164" s="246"/>
      <c r="U164" s="246"/>
      <c r="V164" s="246"/>
      <c r="W164" s="246"/>
      <c r="X164" s="246"/>
      <c r="Y164" s="246"/>
    </row>
    <row r="165" spans="1:25" s="6" customFormat="1" ht="15" customHeight="1">
      <c r="A165" s="2530">
        <f>SUM(L85:L164)</f>
        <v>32283.53</v>
      </c>
      <c r="B165" s="2531"/>
      <c r="C165" s="2531"/>
      <c r="D165" s="2531"/>
      <c r="E165" s="2531"/>
      <c r="F165" s="2531"/>
      <c r="G165" s="2531"/>
      <c r="H165" s="2531"/>
      <c r="I165" s="2531"/>
      <c r="J165" s="2531"/>
      <c r="K165" s="2531"/>
      <c r="L165" s="2532"/>
      <c r="T165" s="953" t="s">
        <v>1672</v>
      </c>
    </row>
    <row r="166" spans="1:25" s="6" customFormat="1">
      <c r="A166" s="387"/>
      <c r="H166" s="823"/>
      <c r="I166" s="387"/>
      <c r="L166" s="587"/>
    </row>
    <row r="167" spans="1:25" s="6" customFormat="1">
      <c r="A167" s="387"/>
      <c r="H167" s="823"/>
      <c r="I167" s="387"/>
      <c r="L167" s="587"/>
    </row>
    <row r="168" spans="1:25" s="6" customFormat="1">
      <c r="A168" s="387"/>
      <c r="H168" s="823"/>
      <c r="I168" s="387"/>
      <c r="L168" s="587"/>
    </row>
    <row r="169" spans="1:25" s="6" customFormat="1">
      <c r="A169" s="387"/>
      <c r="H169" s="823"/>
      <c r="I169" s="387"/>
      <c r="L169" s="587"/>
    </row>
    <row r="170" spans="1:25" s="6" customFormat="1">
      <c r="A170" s="387"/>
      <c r="H170" s="823"/>
      <c r="I170" s="387"/>
      <c r="L170" s="587"/>
    </row>
    <row r="171" spans="1:25" s="6" customFormat="1">
      <c r="A171" s="387"/>
      <c r="H171" s="823"/>
      <c r="I171" s="387"/>
      <c r="L171" s="587"/>
    </row>
    <row r="172" spans="1:25" s="6" customFormat="1">
      <c r="A172" s="387"/>
      <c r="H172" s="823"/>
      <c r="I172" s="387"/>
      <c r="L172" s="587"/>
    </row>
    <row r="173" spans="1:25" s="6" customFormat="1">
      <c r="A173" s="387"/>
      <c r="H173" s="823"/>
      <c r="I173" s="387"/>
      <c r="L173" s="587"/>
    </row>
    <row r="174" spans="1:25" s="6" customFormat="1">
      <c r="A174" s="387"/>
      <c r="H174" s="823"/>
      <c r="I174" s="387"/>
      <c r="L174" s="587"/>
    </row>
    <row r="175" spans="1:25" s="6" customFormat="1">
      <c r="A175" s="387"/>
      <c r="H175" s="823"/>
      <c r="I175" s="387"/>
      <c r="L175" s="587"/>
    </row>
    <row r="176" spans="1:25" s="6" customFormat="1">
      <c r="A176" s="387"/>
      <c r="H176" s="823"/>
      <c r="I176" s="387"/>
      <c r="L176" s="587"/>
    </row>
    <row r="177" spans="1:25" s="6" customFormat="1">
      <c r="A177" s="387"/>
      <c r="H177" s="823"/>
      <c r="I177" s="387"/>
      <c r="L177" s="587"/>
    </row>
    <row r="178" spans="1:25" s="6" customFormat="1">
      <c r="A178" s="387"/>
      <c r="H178" s="823"/>
      <c r="I178" s="387"/>
      <c r="L178" s="587"/>
    </row>
    <row r="179" spans="1:25" s="6" customFormat="1" hidden="1">
      <c r="A179" s="387"/>
      <c r="H179" s="823"/>
      <c r="I179" s="387"/>
      <c r="L179" s="587"/>
    </row>
    <row r="180" spans="1:25" s="6" customFormat="1" hidden="1">
      <c r="A180" s="387"/>
      <c r="H180" s="823"/>
      <c r="I180" s="387"/>
      <c r="L180" s="587"/>
    </row>
    <row r="181" spans="1:25" s="6" customFormat="1" hidden="1">
      <c r="A181" s="37"/>
      <c r="B181"/>
      <c r="C181"/>
      <c r="D181"/>
      <c r="E181"/>
      <c r="F181"/>
      <c r="G181"/>
      <c r="H181" s="484"/>
      <c r="I181" s="37"/>
      <c r="J181"/>
      <c r="K181"/>
      <c r="L181" s="528"/>
      <c r="S181"/>
    </row>
    <row r="182" spans="1:25" s="6" customFormat="1" hidden="1">
      <c r="A182" s="37"/>
      <c r="B182"/>
      <c r="C182"/>
      <c r="D182"/>
      <c r="E182"/>
      <c r="F182"/>
      <c r="G182"/>
      <c r="H182" s="484"/>
      <c r="I182" s="37"/>
      <c r="J182"/>
      <c r="K182"/>
      <c r="L182" s="528"/>
      <c r="S182"/>
    </row>
    <row r="183" spans="1:25" s="6" customFormat="1" hidden="1">
      <c r="A183" s="37"/>
      <c r="B183"/>
      <c r="C183"/>
      <c r="D183"/>
      <c r="E183"/>
      <c r="F183"/>
      <c r="G183"/>
      <c r="H183" s="484"/>
      <c r="I183" s="37"/>
      <c r="J183"/>
      <c r="K183"/>
      <c r="L183" s="528"/>
      <c r="S183"/>
    </row>
    <row r="184" spans="1:25" s="6" customFormat="1" hidden="1">
      <c r="A184" s="37"/>
      <c r="B184"/>
      <c r="C184"/>
      <c r="D184"/>
      <c r="E184"/>
      <c r="F184"/>
      <c r="G184"/>
      <c r="H184" s="484"/>
      <c r="I184" s="37"/>
      <c r="J184"/>
      <c r="K184"/>
      <c r="L184" s="528"/>
      <c r="S184"/>
    </row>
    <row r="185" spans="1:25" s="6" customFormat="1" hidden="1">
      <c r="A185" s="37"/>
      <c r="B185"/>
      <c r="C185"/>
      <c r="D185"/>
      <c r="E185"/>
      <c r="F185"/>
      <c r="G185"/>
      <c r="H185" s="484"/>
      <c r="I185" s="37"/>
      <c r="J185"/>
      <c r="K185"/>
      <c r="L185" s="528"/>
      <c r="S185"/>
    </row>
    <row r="186" spans="1:25" s="6" customFormat="1" hidden="1">
      <c r="A186" s="37"/>
      <c r="B186"/>
      <c r="C186"/>
      <c r="D186"/>
      <c r="E186"/>
      <c r="F186"/>
      <c r="G186"/>
      <c r="H186" s="484"/>
      <c r="I186" s="37"/>
      <c r="J186"/>
      <c r="K186"/>
      <c r="L186" s="528"/>
      <c r="S186"/>
    </row>
    <row r="187" spans="1:25" s="6" customFormat="1" hidden="1">
      <c r="A187" s="37"/>
      <c r="B187"/>
      <c r="C187"/>
      <c r="D187"/>
      <c r="E187"/>
      <c r="F187"/>
      <c r="G187"/>
      <c r="H187" s="484"/>
      <c r="I187" s="37"/>
      <c r="J187"/>
      <c r="K187"/>
      <c r="L187" s="528"/>
      <c r="S187"/>
    </row>
    <row r="188" spans="1:25" s="6" customFormat="1" hidden="1">
      <c r="A188" s="37"/>
      <c r="B188"/>
      <c r="C188"/>
      <c r="D188"/>
      <c r="E188"/>
      <c r="F188"/>
      <c r="G188"/>
      <c r="H188" s="484"/>
      <c r="I188" s="37"/>
      <c r="J188"/>
      <c r="K188"/>
      <c r="L188" s="528"/>
      <c r="S188"/>
    </row>
    <row r="189" spans="1:25" s="6" customFormat="1" hidden="1">
      <c r="A189" s="37"/>
      <c r="B189"/>
      <c r="C189"/>
      <c r="D189"/>
      <c r="E189"/>
      <c r="F189"/>
      <c r="G189"/>
      <c r="H189" s="484"/>
      <c r="I189" s="37"/>
      <c r="J189"/>
      <c r="K189"/>
      <c r="L189" s="528"/>
      <c r="S189"/>
    </row>
    <row r="190" spans="1:25" s="6" customFormat="1" hidden="1">
      <c r="A190" s="37"/>
      <c r="B190"/>
      <c r="C190"/>
      <c r="D190"/>
      <c r="E190"/>
      <c r="F190"/>
      <c r="G190"/>
      <c r="H190" s="484"/>
      <c r="I190" s="37"/>
      <c r="J190"/>
      <c r="K190"/>
      <c r="L190" s="528"/>
      <c r="S190"/>
    </row>
    <row r="191" spans="1:25" s="37" customFormat="1" hidden="1">
      <c r="B191"/>
      <c r="C191"/>
      <c r="D191"/>
      <c r="E191"/>
      <c r="F191"/>
      <c r="G191"/>
      <c r="H191" s="484"/>
      <c r="J191"/>
      <c r="K191"/>
      <c r="L191" s="528"/>
      <c r="M191" s="6"/>
      <c r="N191" s="6"/>
      <c r="O191" s="6"/>
      <c r="P191" s="6"/>
      <c r="Q191" s="6"/>
      <c r="R191" s="6"/>
      <c r="S191"/>
      <c r="T191" s="6"/>
      <c r="U191" s="6"/>
      <c r="V191" s="6"/>
      <c r="W191" s="6"/>
      <c r="X191" s="6"/>
      <c r="Y191" s="6"/>
    </row>
    <row r="192" spans="1:25" s="37" customFormat="1" hidden="1">
      <c r="B192"/>
      <c r="C192"/>
      <c r="D192"/>
      <c r="E192"/>
      <c r="F192"/>
      <c r="G192"/>
      <c r="H192" s="484"/>
      <c r="J192"/>
      <c r="K192"/>
      <c r="L192" s="528"/>
      <c r="M192" s="6"/>
      <c r="N192" s="6"/>
      <c r="O192" s="6"/>
      <c r="P192" s="6"/>
      <c r="Q192" s="6"/>
      <c r="R192" s="6"/>
      <c r="S192"/>
      <c r="T192" s="6"/>
      <c r="U192" s="6"/>
      <c r="V192" s="6"/>
      <c r="W192" s="6"/>
      <c r="X192" s="6"/>
      <c r="Y192" s="6"/>
    </row>
    <row r="193" spans="2:25" s="37" customFormat="1" hidden="1">
      <c r="B193"/>
      <c r="C193"/>
      <c r="D193"/>
      <c r="E193"/>
      <c r="F193"/>
      <c r="G193"/>
      <c r="H193" s="484"/>
      <c r="J193"/>
      <c r="K193"/>
      <c r="L193" s="528"/>
      <c r="M193" s="6"/>
      <c r="N193" s="6"/>
      <c r="O193" s="6"/>
      <c r="P193" s="6"/>
      <c r="Q193" s="6"/>
      <c r="R193" s="6"/>
      <c r="S193"/>
      <c r="T193" s="6"/>
      <c r="U193" s="6"/>
      <c r="V193" s="6"/>
      <c r="W193" s="6"/>
      <c r="X193" s="6"/>
      <c r="Y193" s="6"/>
    </row>
    <row r="194" spans="2:25" s="37" customFormat="1" hidden="1">
      <c r="B194"/>
      <c r="C194"/>
      <c r="D194"/>
      <c r="E194"/>
      <c r="F194"/>
      <c r="G194"/>
      <c r="H194" s="484"/>
      <c r="J194"/>
      <c r="K194"/>
      <c r="L194" s="528"/>
      <c r="M194" s="6"/>
      <c r="N194" s="6"/>
      <c r="O194" s="6"/>
      <c r="P194" s="6"/>
      <c r="Q194" s="6"/>
      <c r="R194" s="6"/>
      <c r="S194"/>
      <c r="T194" s="6"/>
      <c r="U194" s="6"/>
      <c r="V194" s="6"/>
      <c r="W194" s="6"/>
      <c r="X194" s="6"/>
      <c r="Y194" s="6"/>
    </row>
    <row r="195" spans="2:25" s="37" customFormat="1" hidden="1">
      <c r="B195"/>
      <c r="C195"/>
      <c r="D195"/>
      <c r="E195"/>
      <c r="F195"/>
      <c r="G195"/>
      <c r="H195" s="484"/>
      <c r="J195"/>
      <c r="K195"/>
      <c r="L195" s="528"/>
      <c r="M195" s="6"/>
      <c r="N195" s="6"/>
      <c r="O195" s="6"/>
      <c r="P195" s="6"/>
      <c r="Q195" s="6"/>
      <c r="R195" s="6"/>
      <c r="S195"/>
      <c r="T195" s="6"/>
      <c r="U195" s="6"/>
      <c r="V195" s="6"/>
      <c r="W195" s="6"/>
      <c r="X195" s="6"/>
      <c r="Y195" s="6"/>
    </row>
    <row r="196" spans="2:25" s="37" customFormat="1" hidden="1">
      <c r="B196"/>
      <c r="C196"/>
      <c r="D196"/>
      <c r="E196"/>
      <c r="F196"/>
      <c r="G196"/>
      <c r="H196" s="484"/>
      <c r="J196"/>
      <c r="K196"/>
      <c r="L196" s="528"/>
      <c r="M196" s="6"/>
      <c r="N196" s="6"/>
      <c r="O196" s="6"/>
      <c r="P196" s="6"/>
      <c r="Q196" s="6"/>
      <c r="R196" s="6"/>
      <c r="S196"/>
      <c r="T196" s="6"/>
      <c r="U196" s="6"/>
      <c r="V196" s="6"/>
      <c r="W196" s="6"/>
      <c r="X196" s="6"/>
      <c r="Y196" s="6"/>
    </row>
    <row r="197" spans="2:25" s="37" customFormat="1" hidden="1">
      <c r="B197"/>
      <c r="C197"/>
      <c r="D197"/>
      <c r="E197"/>
      <c r="F197"/>
      <c r="G197"/>
      <c r="H197" s="484"/>
      <c r="J197"/>
      <c r="K197"/>
      <c r="L197" s="528"/>
      <c r="M197" s="6"/>
      <c r="N197" s="6"/>
      <c r="O197" s="6"/>
      <c r="P197" s="6"/>
      <c r="Q197" s="6"/>
      <c r="R197" s="6"/>
      <c r="S197"/>
      <c r="T197" s="6"/>
      <c r="U197" s="6"/>
      <c r="V197" s="6"/>
      <c r="W197" s="6"/>
      <c r="X197" s="6"/>
      <c r="Y197" s="6"/>
    </row>
    <row r="198" spans="2:25" s="37" customFormat="1" hidden="1">
      <c r="B198"/>
      <c r="C198"/>
      <c r="D198"/>
      <c r="E198"/>
      <c r="F198"/>
      <c r="G198"/>
      <c r="H198" s="484"/>
      <c r="J198"/>
      <c r="K198"/>
      <c r="L198" s="528"/>
      <c r="M198" s="6"/>
      <c r="N198" s="6"/>
      <c r="O198" s="6"/>
      <c r="P198" s="6"/>
      <c r="Q198" s="6"/>
      <c r="R198" s="6"/>
      <c r="S198"/>
      <c r="T198" s="6"/>
      <c r="U198" s="6"/>
      <c r="V198" s="6"/>
      <c r="W198" s="6"/>
      <c r="X198" s="6"/>
      <c r="Y198" s="6"/>
    </row>
    <row r="199" spans="2:25" s="37" customFormat="1" hidden="1">
      <c r="B199"/>
      <c r="C199"/>
      <c r="D199"/>
      <c r="E199"/>
      <c r="F199"/>
      <c r="G199"/>
      <c r="H199" s="484"/>
      <c r="J199"/>
      <c r="K199"/>
      <c r="L199" s="528"/>
      <c r="M199" s="6"/>
      <c r="N199" s="6"/>
      <c r="O199" s="6"/>
      <c r="P199" s="6"/>
      <c r="Q199" s="6"/>
      <c r="R199" s="6"/>
      <c r="S199"/>
      <c r="T199" s="6"/>
      <c r="U199" s="6"/>
      <c r="V199" s="6"/>
      <c r="W199" s="6"/>
      <c r="X199" s="6"/>
      <c r="Y199" s="6"/>
    </row>
    <row r="200" spans="2:25" s="37" customFormat="1" hidden="1">
      <c r="B200"/>
      <c r="C200"/>
      <c r="D200"/>
      <c r="E200"/>
      <c r="F200"/>
      <c r="G200"/>
      <c r="H200" s="484"/>
      <c r="J200"/>
      <c r="K200"/>
      <c r="L200" s="528"/>
      <c r="M200" s="6"/>
      <c r="N200" s="6"/>
      <c r="O200" s="6"/>
      <c r="P200" s="6"/>
      <c r="Q200" s="6"/>
      <c r="R200" s="6"/>
      <c r="S200"/>
      <c r="T200" s="6"/>
      <c r="U200" s="6"/>
      <c r="V200" s="6"/>
      <c r="W200" s="6"/>
      <c r="X200" s="6"/>
      <c r="Y200" s="6"/>
    </row>
    <row r="201" spans="2:25" s="37" customFormat="1" hidden="1">
      <c r="B201"/>
      <c r="C201"/>
      <c r="D201"/>
      <c r="E201"/>
      <c r="F201"/>
      <c r="G201"/>
      <c r="H201" s="484"/>
      <c r="J201"/>
      <c r="K201"/>
      <c r="L201" s="528"/>
      <c r="M201" s="6"/>
      <c r="N201" s="6"/>
      <c r="O201" s="6"/>
      <c r="P201" s="6"/>
      <c r="Q201" s="6"/>
      <c r="R201" s="6"/>
      <c r="S201"/>
      <c r="T201" s="6"/>
      <c r="U201" s="6"/>
      <c r="V201" s="6"/>
      <c r="W201" s="6"/>
      <c r="X201" s="6"/>
      <c r="Y201" s="6"/>
    </row>
    <row r="202" spans="2:25" s="37" customFormat="1" hidden="1">
      <c r="B202"/>
      <c r="C202"/>
      <c r="D202"/>
      <c r="E202"/>
      <c r="F202"/>
      <c r="G202"/>
      <c r="H202" s="484"/>
      <c r="J202"/>
      <c r="K202"/>
      <c r="L202" s="528"/>
      <c r="M202" s="6"/>
      <c r="N202" s="6"/>
      <c r="O202" s="6"/>
      <c r="P202" s="6"/>
      <c r="Q202" s="6"/>
      <c r="R202" s="6"/>
      <c r="S202"/>
      <c r="T202" s="6"/>
      <c r="U202" s="6"/>
      <c r="V202" s="6"/>
      <c r="W202" s="6"/>
      <c r="X202" s="6"/>
      <c r="Y202" s="6"/>
    </row>
    <row r="203" spans="2:25" s="37" customFormat="1" hidden="1">
      <c r="B203"/>
      <c r="C203"/>
      <c r="D203"/>
      <c r="E203"/>
      <c r="F203"/>
      <c r="G203"/>
      <c r="H203" s="484"/>
      <c r="J203"/>
      <c r="K203"/>
      <c r="L203" s="528"/>
      <c r="M203" s="6"/>
      <c r="N203" s="6"/>
      <c r="O203" s="6"/>
      <c r="P203" s="6"/>
      <c r="Q203" s="6"/>
      <c r="R203" s="6"/>
      <c r="S203"/>
      <c r="T203" s="6"/>
      <c r="U203" s="6"/>
      <c r="V203" s="6"/>
      <c r="W203" s="6"/>
      <c r="X203" s="6"/>
      <c r="Y203" s="6"/>
    </row>
    <row r="204" spans="2:25" s="37" customFormat="1" hidden="1">
      <c r="B204"/>
      <c r="C204"/>
      <c r="D204"/>
      <c r="E204"/>
      <c r="F204"/>
      <c r="G204"/>
      <c r="H204" s="484"/>
      <c r="J204"/>
      <c r="K204"/>
      <c r="L204" s="528"/>
      <c r="M204" s="6"/>
      <c r="N204" s="6"/>
      <c r="O204" s="6"/>
      <c r="P204" s="6"/>
      <c r="Q204" s="6"/>
      <c r="R204" s="6"/>
      <c r="S204"/>
      <c r="T204" s="6"/>
      <c r="U204" s="6"/>
      <c r="V204" s="6"/>
      <c r="W204" s="6"/>
      <c r="X204" s="6"/>
      <c r="Y204" s="6"/>
    </row>
    <row r="205" spans="2:25" s="37" customFormat="1" hidden="1">
      <c r="B205"/>
      <c r="C205"/>
      <c r="D205"/>
      <c r="E205"/>
      <c r="F205"/>
      <c r="G205"/>
      <c r="H205" s="484"/>
      <c r="J205"/>
      <c r="K205"/>
      <c r="L205" s="528"/>
      <c r="M205" s="6"/>
      <c r="N205" s="6"/>
      <c r="O205" s="6"/>
      <c r="P205" s="6"/>
      <c r="Q205" s="6"/>
      <c r="R205" s="6"/>
      <c r="S205"/>
      <c r="T205" s="6"/>
      <c r="U205" s="6"/>
      <c r="V205" s="6"/>
      <c r="W205" s="6"/>
      <c r="X205" s="6"/>
      <c r="Y205" s="6"/>
    </row>
    <row r="206" spans="2:25" s="37" customFormat="1" hidden="1">
      <c r="B206"/>
      <c r="C206"/>
      <c r="D206"/>
      <c r="E206"/>
      <c r="F206"/>
      <c r="G206"/>
      <c r="H206" s="484"/>
      <c r="J206"/>
      <c r="K206"/>
      <c r="L206" s="528"/>
      <c r="M206" s="6"/>
      <c r="N206" s="6"/>
      <c r="O206" s="6"/>
      <c r="P206" s="6"/>
      <c r="Q206" s="6"/>
      <c r="R206" s="6"/>
      <c r="S206"/>
      <c r="T206" s="6"/>
      <c r="U206" s="6"/>
      <c r="V206" s="6"/>
      <c r="W206" s="6"/>
      <c r="X206" s="6"/>
      <c r="Y206" s="6"/>
    </row>
    <row r="207" spans="2:25" s="37" customFormat="1" hidden="1">
      <c r="B207"/>
      <c r="C207"/>
      <c r="D207"/>
      <c r="E207"/>
      <c r="F207"/>
      <c r="G207"/>
      <c r="H207" s="484"/>
      <c r="J207"/>
      <c r="K207"/>
      <c r="L207" s="528"/>
      <c r="M207" s="6"/>
      <c r="N207" s="6"/>
      <c r="O207" s="6"/>
      <c r="P207" s="6"/>
      <c r="Q207" s="6"/>
      <c r="R207" s="6"/>
      <c r="S207"/>
      <c r="T207" s="6"/>
      <c r="U207" s="6"/>
      <c r="V207" s="6"/>
      <c r="W207" s="6"/>
      <c r="X207" s="6"/>
      <c r="Y207" s="6"/>
    </row>
    <row r="208" spans="2:25" s="37" customFormat="1" hidden="1">
      <c r="B208"/>
      <c r="C208"/>
      <c r="D208"/>
      <c r="E208"/>
      <c r="F208"/>
      <c r="G208"/>
      <c r="H208" s="484"/>
      <c r="J208"/>
      <c r="K208"/>
      <c r="L208" s="528"/>
      <c r="M208" s="6"/>
      <c r="N208" s="6"/>
      <c r="O208" s="6"/>
      <c r="P208" s="6"/>
      <c r="Q208" s="6"/>
      <c r="R208" s="6"/>
      <c r="S208"/>
      <c r="T208" s="6"/>
      <c r="U208" s="6"/>
      <c r="V208" s="6"/>
      <c r="W208" s="6"/>
      <c r="X208" s="6"/>
      <c r="Y208" s="6"/>
    </row>
    <row r="209" spans="2:25" s="37" customFormat="1" hidden="1">
      <c r="B209"/>
      <c r="C209"/>
      <c r="D209"/>
      <c r="E209"/>
      <c r="F209"/>
      <c r="G209"/>
      <c r="H209" s="484"/>
      <c r="J209"/>
      <c r="K209"/>
      <c r="L209" s="528"/>
      <c r="M209" s="6"/>
      <c r="N209" s="6"/>
      <c r="O209" s="6"/>
      <c r="P209" s="6"/>
      <c r="Q209" s="6"/>
      <c r="R209" s="6"/>
      <c r="S209"/>
      <c r="T209" s="6"/>
      <c r="U209" s="6"/>
      <c r="V209" s="6"/>
      <c r="W209" s="6"/>
      <c r="X209" s="6"/>
      <c r="Y209" s="6"/>
    </row>
    <row r="210" spans="2:25" s="37" customFormat="1" hidden="1">
      <c r="B210"/>
      <c r="C210"/>
      <c r="D210"/>
      <c r="E210"/>
      <c r="F210"/>
      <c r="G210"/>
      <c r="H210" s="484"/>
      <c r="J210"/>
      <c r="K210"/>
      <c r="L210" s="528"/>
      <c r="M210" s="6"/>
      <c r="N210" s="6"/>
      <c r="O210" s="6"/>
      <c r="P210" s="6"/>
      <c r="Q210" s="6"/>
      <c r="R210" s="6"/>
      <c r="S210"/>
      <c r="T210" s="6"/>
      <c r="U210" s="6"/>
      <c r="V210" s="6"/>
      <c r="W210" s="6"/>
      <c r="X210" s="6"/>
      <c r="Y210" s="6"/>
    </row>
    <row r="211" spans="2:25" s="37" customFormat="1" hidden="1">
      <c r="B211"/>
      <c r="C211"/>
      <c r="D211"/>
      <c r="E211"/>
      <c r="F211"/>
      <c r="G211"/>
      <c r="H211" s="484"/>
      <c r="J211"/>
      <c r="K211"/>
      <c r="L211" s="528"/>
      <c r="M211" s="6"/>
      <c r="N211" s="6"/>
      <c r="O211" s="6"/>
      <c r="P211" s="6"/>
      <c r="Q211" s="6"/>
      <c r="R211" s="6"/>
      <c r="S211"/>
      <c r="T211" s="6"/>
      <c r="U211" s="6"/>
      <c r="V211" s="6"/>
      <c r="W211" s="6"/>
      <c r="X211" s="6"/>
      <c r="Y211" s="6"/>
    </row>
    <row r="212" spans="2:25" s="37" customFormat="1" hidden="1">
      <c r="B212"/>
      <c r="C212"/>
      <c r="D212"/>
      <c r="E212"/>
      <c r="F212"/>
      <c r="G212"/>
      <c r="H212" s="484"/>
      <c r="J212"/>
      <c r="K212"/>
      <c r="L212" s="528"/>
      <c r="M212" s="6"/>
      <c r="N212" s="6"/>
      <c r="O212" s="6"/>
      <c r="P212" s="6"/>
      <c r="Q212" s="6"/>
      <c r="R212" s="6"/>
      <c r="S212"/>
      <c r="T212" s="6"/>
      <c r="U212" s="6"/>
      <c r="V212" s="6"/>
      <c r="W212" s="6"/>
      <c r="X212" s="6"/>
      <c r="Y212" s="6"/>
    </row>
    <row r="213" spans="2:25" s="37" customFormat="1" hidden="1">
      <c r="B213"/>
      <c r="C213"/>
      <c r="D213"/>
      <c r="E213"/>
      <c r="F213"/>
      <c r="G213"/>
      <c r="H213" s="484"/>
      <c r="J213"/>
      <c r="K213"/>
      <c r="L213" s="528"/>
      <c r="M213" s="6"/>
      <c r="N213" s="6"/>
      <c r="O213" s="6"/>
      <c r="P213" s="6"/>
      <c r="Q213" s="6"/>
      <c r="R213" s="6"/>
      <c r="S213"/>
      <c r="T213" s="6"/>
      <c r="U213" s="6"/>
      <c r="V213" s="6"/>
      <c r="W213" s="6"/>
      <c r="X213" s="6"/>
      <c r="Y213" s="6"/>
    </row>
    <row r="214" spans="2:25" s="37" customFormat="1" hidden="1">
      <c r="B214"/>
      <c r="C214"/>
      <c r="D214"/>
      <c r="E214"/>
      <c r="F214"/>
      <c r="G214"/>
      <c r="H214" s="484"/>
      <c r="J214"/>
      <c r="K214"/>
      <c r="L214" s="528"/>
      <c r="M214" s="6"/>
      <c r="N214" s="6"/>
      <c r="O214" s="6"/>
      <c r="P214" s="6"/>
      <c r="Q214" s="6"/>
      <c r="R214" s="6"/>
      <c r="S214"/>
      <c r="T214" s="6"/>
      <c r="U214" s="6"/>
      <c r="V214" s="6"/>
      <c r="W214" s="6"/>
      <c r="X214" s="6"/>
      <c r="Y214" s="6"/>
    </row>
    <row r="215" spans="2:25" s="37" customFormat="1" hidden="1">
      <c r="B215"/>
      <c r="C215"/>
      <c r="D215"/>
      <c r="E215"/>
      <c r="F215"/>
      <c r="G215"/>
      <c r="H215" s="484"/>
      <c r="J215"/>
      <c r="K215"/>
      <c r="L215" s="528"/>
      <c r="M215" s="6"/>
      <c r="N215" s="6"/>
      <c r="O215" s="6"/>
      <c r="P215" s="6"/>
      <c r="Q215" s="6"/>
      <c r="R215" s="6"/>
      <c r="S215"/>
      <c r="T215" s="6"/>
      <c r="U215" s="6"/>
      <c r="V215" s="6"/>
      <c r="W215" s="6"/>
      <c r="X215" s="6"/>
      <c r="Y215" s="6"/>
    </row>
    <row r="216" spans="2:25" s="37" customFormat="1" hidden="1">
      <c r="B216"/>
      <c r="C216"/>
      <c r="D216"/>
      <c r="E216"/>
      <c r="F216"/>
      <c r="G216"/>
      <c r="H216" s="484"/>
      <c r="J216"/>
      <c r="K216"/>
      <c r="L216" s="528"/>
      <c r="M216" s="6"/>
      <c r="N216" s="6"/>
      <c r="O216" s="6"/>
      <c r="P216" s="6"/>
      <c r="Q216" s="6"/>
      <c r="R216" s="6"/>
      <c r="S216"/>
      <c r="T216" s="6"/>
      <c r="U216" s="6"/>
      <c r="V216" s="6"/>
      <c r="W216" s="6"/>
      <c r="X216" s="6"/>
      <c r="Y216" s="6"/>
    </row>
    <row r="217" spans="2:25" s="37" customFormat="1" hidden="1">
      <c r="B217"/>
      <c r="C217"/>
      <c r="D217"/>
      <c r="E217"/>
      <c r="F217"/>
      <c r="G217"/>
      <c r="H217" s="484"/>
      <c r="J217"/>
      <c r="K217"/>
      <c r="L217" s="528"/>
      <c r="M217" s="6"/>
      <c r="N217" s="6"/>
      <c r="O217" s="6"/>
      <c r="P217" s="6"/>
      <c r="Q217" s="6"/>
      <c r="R217" s="6"/>
      <c r="S217"/>
      <c r="T217" s="6"/>
      <c r="U217" s="6"/>
      <c r="V217" s="6"/>
      <c r="W217" s="6"/>
      <c r="X217" s="6"/>
      <c r="Y217" s="6"/>
    </row>
    <row r="218" spans="2:25" s="37" customFormat="1" hidden="1">
      <c r="B218"/>
      <c r="C218"/>
      <c r="D218"/>
      <c r="E218"/>
      <c r="F218"/>
      <c r="G218"/>
      <c r="H218" s="484"/>
      <c r="J218"/>
      <c r="K218"/>
      <c r="L218" s="528"/>
      <c r="M218" s="6"/>
      <c r="N218" s="6"/>
      <c r="O218" s="6"/>
      <c r="P218" s="6"/>
      <c r="Q218" s="6"/>
      <c r="R218" s="6"/>
      <c r="S218"/>
      <c r="T218" s="6"/>
      <c r="U218" s="6"/>
      <c r="V218" s="6"/>
      <c r="W218" s="6"/>
      <c r="X218" s="6"/>
      <c r="Y218" s="6"/>
    </row>
    <row r="219" spans="2:25" s="37" customFormat="1" hidden="1">
      <c r="B219"/>
      <c r="C219"/>
      <c r="D219"/>
      <c r="E219"/>
      <c r="F219"/>
      <c r="G219"/>
      <c r="H219" s="484"/>
      <c r="J219"/>
      <c r="K219"/>
      <c r="L219" s="528"/>
      <c r="M219" s="6"/>
      <c r="N219" s="6"/>
      <c r="O219" s="6"/>
      <c r="P219" s="6"/>
      <c r="Q219" s="6"/>
      <c r="R219" s="6"/>
      <c r="S219"/>
      <c r="T219" s="6"/>
      <c r="U219" s="6"/>
      <c r="V219" s="6"/>
      <c r="W219" s="6"/>
      <c r="X219" s="6"/>
      <c r="Y219" s="6"/>
    </row>
    <row r="220" spans="2:25" s="37" customFormat="1" hidden="1">
      <c r="B220"/>
      <c r="C220"/>
      <c r="D220"/>
      <c r="E220"/>
      <c r="F220"/>
      <c r="G220"/>
      <c r="H220" s="484"/>
      <c r="J220"/>
      <c r="K220"/>
      <c r="L220" s="528"/>
      <c r="M220" s="6"/>
      <c r="N220" s="6"/>
      <c r="O220" s="6"/>
      <c r="P220" s="6"/>
      <c r="Q220" s="6"/>
      <c r="R220" s="6"/>
      <c r="S220"/>
      <c r="T220" s="6"/>
      <c r="U220" s="6"/>
      <c r="V220" s="6"/>
      <c r="W220" s="6"/>
      <c r="X220" s="6"/>
      <c r="Y220" s="6"/>
    </row>
    <row r="221" spans="2:25" s="37" customFormat="1" hidden="1">
      <c r="B221"/>
      <c r="C221"/>
      <c r="D221"/>
      <c r="E221"/>
      <c r="F221"/>
      <c r="G221"/>
      <c r="H221" s="484"/>
      <c r="J221"/>
      <c r="K221"/>
      <c r="L221" s="528"/>
      <c r="M221" s="6"/>
      <c r="N221" s="6"/>
      <c r="O221" s="6"/>
      <c r="P221" s="6"/>
      <c r="Q221" s="6"/>
      <c r="R221" s="6"/>
      <c r="S221"/>
      <c r="T221" s="6"/>
      <c r="U221" s="6"/>
      <c r="V221" s="6"/>
      <c r="W221" s="6"/>
      <c r="X221" s="6"/>
      <c r="Y221" s="6"/>
    </row>
    <row r="222" spans="2:25" s="37" customFormat="1" hidden="1">
      <c r="B222"/>
      <c r="C222"/>
      <c r="D222"/>
      <c r="E222"/>
      <c r="F222"/>
      <c r="G222"/>
      <c r="H222" s="484"/>
      <c r="J222"/>
      <c r="K222"/>
      <c r="L222" s="528"/>
      <c r="M222" s="6"/>
      <c r="N222" s="6"/>
      <c r="O222" s="6"/>
      <c r="P222" s="6"/>
      <c r="Q222" s="6"/>
      <c r="R222" s="6"/>
      <c r="S222"/>
      <c r="T222" s="6"/>
      <c r="U222" s="6"/>
      <c r="V222" s="6"/>
      <c r="W222" s="6"/>
      <c r="X222" s="6"/>
      <c r="Y222" s="6"/>
    </row>
    <row r="223" spans="2:25" s="37" customFormat="1" hidden="1">
      <c r="B223"/>
      <c r="C223"/>
      <c r="D223"/>
      <c r="E223"/>
      <c r="F223"/>
      <c r="G223"/>
      <c r="H223" s="484"/>
      <c r="J223"/>
      <c r="K223"/>
      <c r="L223" s="528"/>
      <c r="M223" s="6"/>
      <c r="N223" s="6"/>
      <c r="O223" s="6"/>
      <c r="P223" s="6"/>
      <c r="Q223" s="6"/>
      <c r="R223" s="6"/>
      <c r="S223"/>
      <c r="T223" s="6"/>
      <c r="U223" s="6"/>
      <c r="V223" s="6"/>
      <c r="W223" s="6"/>
      <c r="X223" s="6"/>
      <c r="Y223" s="6"/>
    </row>
    <row r="224" spans="2:25" s="37" customFormat="1" hidden="1">
      <c r="B224"/>
      <c r="C224"/>
      <c r="D224"/>
      <c r="E224"/>
      <c r="F224"/>
      <c r="G224"/>
      <c r="H224" s="484"/>
      <c r="J224"/>
      <c r="K224"/>
      <c r="L224" s="528"/>
      <c r="M224" s="6"/>
      <c r="N224" s="6"/>
      <c r="O224" s="6"/>
      <c r="P224" s="6"/>
      <c r="Q224" s="6"/>
      <c r="R224" s="6"/>
      <c r="S224"/>
      <c r="T224" s="6"/>
      <c r="U224" s="6"/>
      <c r="V224" s="6"/>
      <c r="W224" s="6"/>
      <c r="X224" s="6"/>
      <c r="Y224" s="6"/>
    </row>
    <row r="225" spans="2:25" s="37" customFormat="1" hidden="1">
      <c r="B225"/>
      <c r="C225"/>
      <c r="D225"/>
      <c r="E225"/>
      <c r="F225"/>
      <c r="G225"/>
      <c r="H225" s="484"/>
      <c r="J225"/>
      <c r="K225"/>
      <c r="L225" s="528"/>
      <c r="M225" s="6"/>
      <c r="N225" s="6"/>
      <c r="O225" s="6"/>
      <c r="P225" s="6"/>
      <c r="Q225" s="6"/>
      <c r="R225" s="6"/>
      <c r="S225"/>
      <c r="T225" s="6"/>
      <c r="U225" s="6"/>
      <c r="V225" s="6"/>
      <c r="W225" s="6"/>
      <c r="X225" s="6"/>
      <c r="Y225" s="6"/>
    </row>
    <row r="226" spans="2:25" s="37" customFormat="1" hidden="1">
      <c r="B226"/>
      <c r="C226"/>
      <c r="D226"/>
      <c r="E226"/>
      <c r="F226"/>
      <c r="G226"/>
      <c r="H226" s="484"/>
      <c r="J226"/>
      <c r="K226"/>
      <c r="L226" s="528"/>
      <c r="M226" s="6"/>
      <c r="N226" s="6"/>
      <c r="O226" s="6"/>
      <c r="P226" s="6"/>
      <c r="Q226" s="6"/>
      <c r="R226" s="6"/>
      <c r="S226"/>
      <c r="T226" s="6"/>
      <c r="U226" s="6"/>
      <c r="V226" s="6"/>
      <c r="W226" s="6"/>
      <c r="X226" s="6"/>
      <c r="Y226" s="6"/>
    </row>
    <row r="227" spans="2:25" s="37" customFormat="1" hidden="1">
      <c r="B227"/>
      <c r="C227"/>
      <c r="D227"/>
      <c r="E227"/>
      <c r="F227"/>
      <c r="G227"/>
      <c r="H227" s="484"/>
      <c r="J227"/>
      <c r="K227"/>
      <c r="L227" s="528"/>
      <c r="M227" s="6"/>
      <c r="N227" s="6"/>
      <c r="O227" s="6"/>
      <c r="P227" s="6"/>
      <c r="Q227" s="6"/>
      <c r="R227" s="6"/>
      <c r="S227"/>
      <c r="T227" s="6"/>
      <c r="U227" s="6"/>
      <c r="V227" s="6"/>
      <c r="W227" s="6"/>
      <c r="X227" s="6"/>
      <c r="Y227" s="6"/>
    </row>
    <row r="228" spans="2:25" s="37" customFormat="1" hidden="1">
      <c r="B228"/>
      <c r="C228"/>
      <c r="D228"/>
      <c r="E228"/>
      <c r="F228"/>
      <c r="G228"/>
      <c r="H228" s="484"/>
      <c r="J228"/>
      <c r="K228"/>
      <c r="L228" s="528"/>
      <c r="M228" s="6"/>
      <c r="N228" s="6"/>
      <c r="O228" s="6"/>
      <c r="P228" s="6"/>
      <c r="Q228" s="6"/>
      <c r="R228" s="6"/>
      <c r="S228"/>
      <c r="T228" s="6"/>
      <c r="U228" s="6"/>
      <c r="V228" s="6"/>
      <c r="W228" s="6"/>
      <c r="X228" s="6"/>
      <c r="Y228" s="6"/>
    </row>
    <row r="229" spans="2:25" s="37" customFormat="1" hidden="1">
      <c r="B229"/>
      <c r="C229"/>
      <c r="D229"/>
      <c r="E229"/>
      <c r="F229"/>
      <c r="G229"/>
      <c r="H229" s="484"/>
      <c r="J229"/>
      <c r="K229"/>
      <c r="L229" s="528"/>
      <c r="M229" s="6"/>
      <c r="N229" s="6"/>
      <c r="O229" s="6"/>
      <c r="P229" s="6"/>
      <c r="Q229" s="6"/>
      <c r="R229" s="6"/>
      <c r="S229"/>
      <c r="T229" s="6"/>
      <c r="U229" s="6"/>
      <c r="V229" s="6"/>
      <c r="W229" s="6"/>
      <c r="X229" s="6"/>
      <c r="Y229" s="6"/>
    </row>
    <row r="230" spans="2:25" s="37" customFormat="1" hidden="1">
      <c r="B230"/>
      <c r="C230"/>
      <c r="D230"/>
      <c r="E230"/>
      <c r="F230"/>
      <c r="G230"/>
      <c r="H230" s="484"/>
      <c r="J230"/>
      <c r="K230"/>
      <c r="L230" s="528"/>
      <c r="M230" s="6"/>
      <c r="N230" s="6"/>
      <c r="O230" s="6"/>
      <c r="P230" s="6"/>
      <c r="Q230" s="6"/>
      <c r="R230" s="6"/>
      <c r="S230"/>
      <c r="T230" s="6"/>
      <c r="U230" s="6"/>
      <c r="V230" s="6"/>
      <c r="W230" s="6"/>
      <c r="X230" s="6"/>
      <c r="Y230" s="6"/>
    </row>
    <row r="231" spans="2:25" s="37" customFormat="1" hidden="1">
      <c r="B231"/>
      <c r="C231"/>
      <c r="D231"/>
      <c r="E231"/>
      <c r="F231"/>
      <c r="G231"/>
      <c r="H231" s="484"/>
      <c r="J231"/>
      <c r="K231"/>
      <c r="L231" s="528"/>
      <c r="M231" s="6"/>
      <c r="N231" s="6"/>
      <c r="O231" s="6"/>
      <c r="P231" s="6"/>
      <c r="Q231" s="6"/>
      <c r="R231" s="6"/>
      <c r="S231"/>
      <c r="T231" s="6"/>
      <c r="U231" s="6"/>
      <c r="V231" s="6"/>
      <c r="W231" s="6"/>
      <c r="X231" s="6"/>
      <c r="Y231" s="6"/>
    </row>
    <row r="232" spans="2:25" s="37" customFormat="1" hidden="1">
      <c r="B232"/>
      <c r="C232"/>
      <c r="D232"/>
      <c r="E232"/>
      <c r="F232"/>
      <c r="G232"/>
      <c r="H232" s="484"/>
      <c r="J232"/>
      <c r="K232"/>
      <c r="L232" s="528"/>
      <c r="M232" s="6"/>
      <c r="N232" s="6"/>
      <c r="O232" s="6"/>
      <c r="P232" s="6"/>
      <c r="Q232" s="6"/>
      <c r="R232" s="6"/>
      <c r="S232"/>
      <c r="T232" s="6"/>
      <c r="U232" s="6"/>
      <c r="V232" s="6"/>
      <c r="W232" s="6"/>
      <c r="X232" s="6"/>
      <c r="Y232" s="6"/>
    </row>
    <row r="233" spans="2:25" s="37" customFormat="1" hidden="1">
      <c r="B233"/>
      <c r="C233"/>
      <c r="D233"/>
      <c r="E233"/>
      <c r="F233"/>
      <c r="G233"/>
      <c r="H233" s="484"/>
      <c r="J233"/>
      <c r="K233"/>
      <c r="L233" s="528"/>
      <c r="M233" s="6"/>
      <c r="N233" s="6"/>
      <c r="O233" s="6"/>
      <c r="P233" s="6"/>
      <c r="Q233" s="6"/>
      <c r="R233" s="6"/>
      <c r="S233"/>
      <c r="T233" s="6"/>
      <c r="U233" s="6"/>
      <c r="V233" s="6"/>
      <c r="W233" s="6"/>
      <c r="X233" s="6"/>
      <c r="Y233" s="6"/>
    </row>
    <row r="234" spans="2:25" s="37" customFormat="1" hidden="1">
      <c r="B234"/>
      <c r="C234"/>
      <c r="D234"/>
      <c r="E234"/>
      <c r="F234"/>
      <c r="G234"/>
      <c r="H234" s="484"/>
      <c r="J234"/>
      <c r="K234"/>
      <c r="L234" s="528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2:25" s="37" customFormat="1" hidden="1">
      <c r="B235"/>
      <c r="C235"/>
      <c r="D235"/>
      <c r="E235"/>
      <c r="F235"/>
      <c r="G235"/>
      <c r="H235" s="484"/>
      <c r="J235"/>
      <c r="K235"/>
      <c r="L235" s="528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2:25" s="37" customFormat="1" hidden="1">
      <c r="B236"/>
      <c r="C236"/>
      <c r="D236"/>
      <c r="E236"/>
      <c r="F236"/>
      <c r="G236"/>
      <c r="H236" s="484"/>
      <c r="J236"/>
      <c r="K236"/>
      <c r="L236" s="528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2:25" s="37" customFormat="1" hidden="1">
      <c r="B237"/>
      <c r="C237"/>
      <c r="D237"/>
      <c r="E237"/>
      <c r="F237"/>
      <c r="G237"/>
      <c r="H237" s="484"/>
      <c r="J237"/>
      <c r="K237"/>
      <c r="L237" s="528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2:25" s="37" customFormat="1" hidden="1">
      <c r="B238"/>
      <c r="C238"/>
      <c r="D238"/>
      <c r="E238"/>
      <c r="F238"/>
      <c r="G238"/>
      <c r="H238" s="484"/>
      <c r="J238"/>
      <c r="K238"/>
      <c r="L238" s="528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2:25" s="37" customFormat="1" hidden="1">
      <c r="B239"/>
      <c r="C239"/>
      <c r="D239"/>
      <c r="E239"/>
      <c r="F239"/>
      <c r="G239"/>
      <c r="H239" s="484"/>
      <c r="J239"/>
      <c r="K239"/>
      <c r="L239" s="528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2:25" s="37" customFormat="1" hidden="1">
      <c r="B240"/>
      <c r="C240"/>
      <c r="D240"/>
      <c r="E240"/>
      <c r="F240"/>
      <c r="G240"/>
      <c r="H240" s="484"/>
      <c r="J240"/>
      <c r="K240"/>
      <c r="L240" s="528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28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28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28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28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28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28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28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28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28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2:25" s="37" customFormat="1" hidden="1">
      <c r="B250"/>
      <c r="C250"/>
      <c r="D250"/>
      <c r="E250"/>
      <c r="F250"/>
      <c r="G250"/>
      <c r="H250" s="484"/>
      <c r="J250"/>
      <c r="K250"/>
      <c r="L250" s="528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2:25" s="37" customFormat="1" hidden="1">
      <c r="B251"/>
      <c r="C251"/>
      <c r="D251"/>
      <c r="E251"/>
      <c r="F251"/>
      <c r="G251"/>
      <c r="H251" s="484"/>
      <c r="J251"/>
      <c r="K251"/>
      <c r="L251" s="528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2:25" s="37" customFormat="1" hidden="1">
      <c r="B252"/>
      <c r="C252"/>
      <c r="D252"/>
      <c r="E252"/>
      <c r="F252"/>
      <c r="G252"/>
      <c r="H252" s="484"/>
      <c r="J252"/>
      <c r="K252"/>
      <c r="L252" s="528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2:25" s="37" customFormat="1" hidden="1">
      <c r="B253"/>
      <c r="C253"/>
      <c r="D253"/>
      <c r="E253"/>
      <c r="F253"/>
      <c r="G253"/>
      <c r="H253" s="484"/>
      <c r="J253"/>
      <c r="K253"/>
      <c r="L253" s="528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2:25" s="37" customFormat="1" hidden="1">
      <c r="B254"/>
      <c r="C254"/>
      <c r="D254"/>
      <c r="E254"/>
      <c r="F254"/>
      <c r="G254"/>
      <c r="H254" s="484"/>
      <c r="J254"/>
      <c r="K254"/>
      <c r="L254" s="528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2:25" s="37" customFormat="1" hidden="1">
      <c r="B255"/>
      <c r="C255"/>
      <c r="D255"/>
      <c r="E255"/>
      <c r="F255"/>
      <c r="G255"/>
      <c r="H255" s="484"/>
      <c r="J255"/>
      <c r="K255"/>
      <c r="L255" s="528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2:25" s="37" customFormat="1" hidden="1">
      <c r="B256"/>
      <c r="C256"/>
      <c r="D256"/>
      <c r="E256"/>
      <c r="F256"/>
      <c r="G256"/>
      <c r="H256" s="484"/>
      <c r="J256"/>
      <c r="K256"/>
      <c r="L256" s="528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28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28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28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28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28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28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28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28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28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28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28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28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28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28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28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28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28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28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28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28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28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28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28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28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28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28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28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28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28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28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28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28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28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28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</sheetData>
  <mergeCells count="10">
    <mergeCell ref="A67:L67"/>
    <mergeCell ref="A81:L81"/>
    <mergeCell ref="A82:L82"/>
    <mergeCell ref="A165:L165"/>
    <mergeCell ref="A2:L2"/>
    <mergeCell ref="A17:L17"/>
    <mergeCell ref="A18:L18"/>
    <mergeCell ref="A24:L24"/>
    <mergeCell ref="A25:L25"/>
    <mergeCell ref="A66:L66"/>
  </mergeCells>
  <conditionalFormatting sqref="I68:I80 I26:I65 I1 I83:I164 I19:I23">
    <cfRule type="containsText" dxfId="45" priority="5" operator="containsText" text="OK">
      <formula>NOT(ISERROR(SEARCH("OK",I1)))</formula>
    </cfRule>
  </conditionalFormatting>
  <conditionalFormatting sqref="I7">
    <cfRule type="containsText" dxfId="44" priority="3" operator="containsText" text="OK">
      <formula>NOT(ISERROR(SEARCH("OK",I7)))</formula>
    </cfRule>
  </conditionalFormatting>
  <conditionalFormatting sqref="I3:I6">
    <cfRule type="containsText" dxfId="43" priority="2" operator="containsText" text="OK">
      <formula>NOT(ISERROR(SEARCH("OK",I3)))</formula>
    </cfRule>
  </conditionalFormatting>
  <conditionalFormatting sqref="I7:I9">
    <cfRule type="containsText" dxfId="42" priority="1" operator="containsText" text="OK">
      <formula>NOT(ISERROR(SEARCH("OK",I7)))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1:Y291"/>
  <sheetViews>
    <sheetView topLeftCell="A31" zoomScale="110" zoomScaleNormal="110" workbookViewId="0"/>
  </sheetViews>
  <sheetFormatPr defaultRowHeight="15"/>
  <cols>
    <col min="1" max="1" width="17.85546875" style="37" bestFit="1" customWidth="1"/>
    <col min="2" max="2" width="9.42578125" bestFit="1" customWidth="1"/>
    <col min="3" max="3" width="9.85546875" bestFit="1" customWidth="1"/>
    <col min="4" max="4" width="7" bestFit="1" customWidth="1"/>
    <col min="5" max="5" width="12.57031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8.28515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9.5703125" style="6" customWidth="1"/>
    <col min="21" max="25" width="9.140625" style="6"/>
  </cols>
  <sheetData>
    <row r="1" spans="1:25" ht="16.5" customHeight="1">
      <c r="A1" s="30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351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151</v>
      </c>
      <c r="B3" s="34" t="s">
        <v>1724</v>
      </c>
      <c r="C3" s="34" t="s">
        <v>1137</v>
      </c>
      <c r="D3" s="34" t="s">
        <v>1725</v>
      </c>
      <c r="E3" s="34" t="s">
        <v>2</v>
      </c>
      <c r="F3" s="34" t="s">
        <v>1726</v>
      </c>
      <c r="G3" s="34" t="s">
        <v>373</v>
      </c>
      <c r="H3" s="34" t="s">
        <v>1843</v>
      </c>
      <c r="I3" s="35" t="s">
        <v>6</v>
      </c>
      <c r="J3" s="34" t="s">
        <v>486</v>
      </c>
      <c r="K3" s="34" t="s">
        <v>1763</v>
      </c>
      <c r="L3" s="464">
        <v>1080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 t="s">
        <v>171</v>
      </c>
      <c r="B4" s="34" t="s">
        <v>1758</v>
      </c>
      <c r="C4" s="34" t="s">
        <v>1797</v>
      </c>
      <c r="D4" s="34" t="s">
        <v>1739</v>
      </c>
      <c r="E4" s="34" t="s">
        <v>254</v>
      </c>
      <c r="F4" s="34" t="s">
        <v>1746</v>
      </c>
      <c r="G4" s="34" t="s">
        <v>193</v>
      </c>
      <c r="H4" s="34" t="s">
        <v>1796</v>
      </c>
      <c r="I4" s="35" t="s">
        <v>6</v>
      </c>
      <c r="J4" s="34" t="s">
        <v>486</v>
      </c>
      <c r="K4" s="34" t="s">
        <v>1738</v>
      </c>
      <c r="L4" s="464"/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/>
      <c r="B5" s="34"/>
      <c r="C5" s="34"/>
      <c r="D5" s="34"/>
      <c r="E5" s="34"/>
      <c r="F5" s="34" t="s">
        <v>1622</v>
      </c>
      <c r="G5" s="34" t="s">
        <v>1747</v>
      </c>
      <c r="H5" s="34" t="s">
        <v>1132</v>
      </c>
      <c r="I5" s="35" t="s">
        <v>6</v>
      </c>
      <c r="J5" s="34" t="s">
        <v>486</v>
      </c>
      <c r="K5" s="34" t="s">
        <v>1738</v>
      </c>
      <c r="L5" s="464">
        <v>2600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43" customFormat="1">
      <c r="A6" s="2530">
        <f>SUM(L3:L5)</f>
        <v>3680</v>
      </c>
      <c r="B6" s="2531"/>
      <c r="C6" s="2531"/>
      <c r="D6" s="2531"/>
      <c r="E6" s="2531"/>
      <c r="F6" s="2531"/>
      <c r="G6" s="2531"/>
      <c r="H6" s="2531"/>
      <c r="I6" s="2531"/>
      <c r="J6" s="2531"/>
      <c r="K6" s="2531"/>
      <c r="L6" s="2532"/>
      <c r="M6" s="247"/>
      <c r="N6" s="247"/>
      <c r="O6" s="247"/>
      <c r="P6" s="247"/>
      <c r="Q6" s="247"/>
      <c r="R6" s="247"/>
      <c r="T6" s="247"/>
      <c r="U6" s="247"/>
      <c r="V6" s="247"/>
      <c r="W6" s="247"/>
      <c r="X6" s="247"/>
      <c r="Y6" s="247"/>
    </row>
    <row r="7" spans="1:25" s="43" customFormat="1">
      <c r="A7" s="2449" t="s">
        <v>121</v>
      </c>
      <c r="B7" s="2450"/>
      <c r="C7" s="2450"/>
      <c r="D7" s="2450"/>
      <c r="E7" s="2450"/>
      <c r="F7" s="2450"/>
      <c r="G7" s="2450"/>
      <c r="H7" s="2450"/>
      <c r="I7" s="2450"/>
      <c r="J7" s="2450"/>
      <c r="K7" s="2450"/>
      <c r="L7" s="2451"/>
      <c r="M7" s="247"/>
      <c r="N7" s="247"/>
      <c r="O7" s="247"/>
      <c r="P7" s="247"/>
      <c r="Q7" s="247"/>
      <c r="R7" s="247"/>
      <c r="T7" s="247"/>
      <c r="U7" s="247"/>
      <c r="V7" s="247"/>
      <c r="W7" s="247"/>
      <c r="X7" s="247"/>
      <c r="Y7" s="247"/>
    </row>
    <row r="8" spans="1:25" s="41" customFormat="1">
      <c r="A8" s="2530" t="e">
        <f>SUM(#REF!)</f>
        <v>#REF!</v>
      </c>
      <c r="B8" s="2531"/>
      <c r="C8" s="2531"/>
      <c r="D8" s="2531"/>
      <c r="E8" s="2531"/>
      <c r="F8" s="2531"/>
      <c r="G8" s="2531"/>
      <c r="H8" s="2531"/>
      <c r="I8" s="2531"/>
      <c r="J8" s="2531"/>
      <c r="K8" s="2531"/>
      <c r="L8" s="2532"/>
      <c r="M8" s="249"/>
      <c r="N8" s="249"/>
      <c r="O8" s="249"/>
      <c r="P8" s="249"/>
      <c r="Q8" s="249"/>
      <c r="R8" s="249"/>
      <c r="T8" s="249"/>
      <c r="U8" s="249"/>
      <c r="V8" s="249"/>
      <c r="W8" s="249"/>
      <c r="X8" s="249"/>
      <c r="Y8" s="249"/>
    </row>
    <row r="9" spans="1:25" s="41" customFormat="1" ht="18.75">
      <c r="A9" s="2460" t="s">
        <v>749</v>
      </c>
      <c r="B9" s="2450"/>
      <c r="C9" s="2450"/>
      <c r="D9" s="2450"/>
      <c r="E9" s="2450"/>
      <c r="F9" s="2450"/>
      <c r="G9" s="2450"/>
      <c r="H9" s="2450"/>
      <c r="I9" s="2450"/>
      <c r="J9" s="2450"/>
      <c r="K9" s="2450"/>
      <c r="L9" s="2451"/>
      <c r="M9" s="249"/>
      <c r="N9" s="249"/>
      <c r="O9" s="249"/>
      <c r="P9" s="249"/>
      <c r="Q9" s="249"/>
      <c r="R9" s="249"/>
      <c r="T9" s="249"/>
      <c r="U9" s="249"/>
      <c r="V9" s="249"/>
      <c r="W9" s="249"/>
      <c r="X9" s="249"/>
      <c r="Y9" s="249"/>
    </row>
    <row r="10" spans="1:25" s="41" customFormat="1">
      <c r="A10" s="341" t="s">
        <v>472</v>
      </c>
      <c r="B10" s="32">
        <v>44516</v>
      </c>
      <c r="C10" s="32">
        <v>44505</v>
      </c>
      <c r="D10" s="33">
        <v>8819</v>
      </c>
      <c r="E10" s="34" t="s">
        <v>2</v>
      </c>
      <c r="F10" s="33">
        <v>3152</v>
      </c>
      <c r="G10" s="19" t="s">
        <v>729</v>
      </c>
      <c r="H10" s="20">
        <v>2</v>
      </c>
      <c r="I10" s="35" t="s">
        <v>6</v>
      </c>
      <c r="J10" s="19" t="s">
        <v>749</v>
      </c>
      <c r="K10" s="21"/>
      <c r="L10" s="464">
        <v>232.5</v>
      </c>
      <c r="M10" s="249"/>
      <c r="N10" s="249"/>
      <c r="O10" s="249"/>
      <c r="P10" s="249"/>
      <c r="Q10" s="249"/>
      <c r="R10" s="249"/>
      <c r="T10" s="249"/>
      <c r="U10" s="249"/>
      <c r="V10" s="249"/>
      <c r="W10" s="249"/>
      <c r="X10" s="249"/>
      <c r="Y10" s="249"/>
    </row>
    <row r="11" spans="1:25" s="41" customFormat="1">
      <c r="A11" s="341" t="s">
        <v>1493</v>
      </c>
      <c r="B11" s="32">
        <v>44512</v>
      </c>
      <c r="C11" s="32">
        <v>44511</v>
      </c>
      <c r="D11" s="33">
        <v>8865</v>
      </c>
      <c r="E11" s="34" t="s">
        <v>1803</v>
      </c>
      <c r="F11" s="33">
        <v>3661</v>
      </c>
      <c r="G11" s="19" t="s">
        <v>1810</v>
      </c>
      <c r="H11" s="20" t="s">
        <v>1811</v>
      </c>
      <c r="I11" s="35" t="s">
        <v>6</v>
      </c>
      <c r="J11" s="19" t="s">
        <v>749</v>
      </c>
      <c r="K11" s="21"/>
      <c r="L11" s="464"/>
      <c r="M11" s="249"/>
      <c r="N11" s="249"/>
      <c r="O11" s="249"/>
      <c r="P11" s="249"/>
      <c r="Q11" s="249"/>
      <c r="R11" s="249"/>
      <c r="T11" s="249" t="s">
        <v>1804</v>
      </c>
      <c r="U11" s="249"/>
      <c r="V11" s="249"/>
      <c r="W11" s="249"/>
      <c r="X11" s="249"/>
      <c r="Y11" s="249"/>
    </row>
    <row r="12" spans="1:25" s="41" customFormat="1">
      <c r="A12" s="341" t="s">
        <v>1275</v>
      </c>
      <c r="B12" s="32">
        <v>44508</v>
      </c>
      <c r="C12" s="32">
        <v>44508</v>
      </c>
      <c r="D12" s="33"/>
      <c r="E12" s="34"/>
      <c r="F12" s="33"/>
      <c r="G12" s="19" t="s">
        <v>1793</v>
      </c>
      <c r="H12" s="20">
        <v>200</v>
      </c>
      <c r="I12" s="35" t="s">
        <v>6</v>
      </c>
      <c r="J12" s="19" t="s">
        <v>749</v>
      </c>
      <c r="K12" s="21"/>
      <c r="L12" s="464">
        <v>0</v>
      </c>
      <c r="M12" s="249"/>
      <c r="N12" s="249"/>
      <c r="O12" s="249"/>
      <c r="P12" s="249"/>
      <c r="Q12" s="249"/>
      <c r="R12" s="249"/>
      <c r="T12" s="249"/>
      <c r="U12" s="249"/>
      <c r="V12" s="249"/>
      <c r="W12" s="249"/>
      <c r="X12" s="249"/>
      <c r="Y12" s="249"/>
    </row>
    <row r="13" spans="1:25" s="123" customFormat="1">
      <c r="A13" s="341" t="s">
        <v>472</v>
      </c>
      <c r="B13" s="32">
        <v>44512</v>
      </c>
      <c r="C13" s="32">
        <v>44510</v>
      </c>
      <c r="D13" s="33">
        <v>8858</v>
      </c>
      <c r="E13" s="34" t="s">
        <v>2</v>
      </c>
      <c r="F13" s="33">
        <v>3152</v>
      </c>
      <c r="G13" s="19" t="s">
        <v>729</v>
      </c>
      <c r="H13" s="20">
        <v>4</v>
      </c>
      <c r="I13" s="35" t="s">
        <v>6</v>
      </c>
      <c r="J13" s="19" t="s">
        <v>749</v>
      </c>
      <c r="K13" s="21"/>
      <c r="L13" s="464">
        <v>465.6</v>
      </c>
      <c r="M13" s="653"/>
      <c r="N13" s="653"/>
      <c r="O13" s="653"/>
      <c r="P13" s="653"/>
      <c r="Q13" s="653"/>
      <c r="R13" s="653"/>
      <c r="T13" s="653"/>
      <c r="U13" s="653"/>
      <c r="V13" s="653"/>
      <c r="W13" s="653"/>
      <c r="X13" s="653"/>
      <c r="Y13" s="653"/>
    </row>
    <row r="14" spans="1:25" s="123" customFormat="1">
      <c r="A14" s="341" t="s">
        <v>1451</v>
      </c>
      <c r="B14" s="32">
        <v>44518</v>
      </c>
      <c r="C14" s="32">
        <v>44512</v>
      </c>
      <c r="D14" s="33">
        <v>8864</v>
      </c>
      <c r="E14" s="34" t="s">
        <v>2</v>
      </c>
      <c r="F14" s="33">
        <v>3651</v>
      </c>
      <c r="G14" s="19" t="s">
        <v>1452</v>
      </c>
      <c r="H14" s="20">
        <v>40</v>
      </c>
      <c r="I14" s="35" t="s">
        <v>6</v>
      </c>
      <c r="J14" s="19" t="s">
        <v>749</v>
      </c>
      <c r="K14" s="21"/>
      <c r="L14" s="464">
        <v>540</v>
      </c>
      <c r="M14" s="653"/>
      <c r="N14" s="653"/>
      <c r="O14" s="653"/>
      <c r="P14" s="653"/>
      <c r="Q14" s="653"/>
      <c r="R14" s="653"/>
      <c r="T14" s="653"/>
      <c r="U14" s="653"/>
      <c r="V14" s="653"/>
      <c r="W14" s="653"/>
      <c r="X14" s="653"/>
      <c r="Y14" s="653"/>
    </row>
    <row r="15" spans="1:25" s="123" customFormat="1">
      <c r="A15" s="341" t="s">
        <v>1275</v>
      </c>
      <c r="B15" s="32"/>
      <c r="C15" s="32">
        <v>44516</v>
      </c>
      <c r="D15" s="33"/>
      <c r="E15" s="34" t="s">
        <v>2</v>
      </c>
      <c r="F15" s="33"/>
      <c r="G15" s="19" t="s">
        <v>1808</v>
      </c>
      <c r="H15" s="20"/>
      <c r="I15" s="35" t="s">
        <v>6</v>
      </c>
      <c r="J15" s="19" t="s">
        <v>749</v>
      </c>
      <c r="K15" s="21" t="s">
        <v>780</v>
      </c>
      <c r="L15" s="464"/>
      <c r="M15" s="653"/>
      <c r="N15" s="653"/>
      <c r="O15" s="653"/>
      <c r="P15" s="653"/>
      <c r="Q15" s="653"/>
      <c r="R15" s="653"/>
      <c r="T15" s="653"/>
      <c r="U15" s="653"/>
      <c r="V15" s="653"/>
      <c r="W15" s="653"/>
      <c r="X15" s="653"/>
      <c r="Y15" s="653"/>
    </row>
    <row r="16" spans="1:25" s="123" customFormat="1">
      <c r="A16" s="341" t="s">
        <v>1012</v>
      </c>
      <c r="B16" s="32">
        <v>44519</v>
      </c>
      <c r="C16" s="32">
        <v>44516</v>
      </c>
      <c r="D16" s="33">
        <v>8878</v>
      </c>
      <c r="E16" s="34" t="s">
        <v>44</v>
      </c>
      <c r="F16" s="33">
        <v>2837</v>
      </c>
      <c r="G16" s="19" t="s">
        <v>1013</v>
      </c>
      <c r="H16" s="20">
        <v>6</v>
      </c>
      <c r="I16" s="35" t="s">
        <v>6</v>
      </c>
      <c r="J16" s="19" t="s">
        <v>749</v>
      </c>
      <c r="K16" s="21"/>
      <c r="L16" s="464">
        <v>125.58</v>
      </c>
      <c r="M16" s="653"/>
      <c r="N16" s="653"/>
      <c r="O16" s="653"/>
      <c r="P16" s="653"/>
      <c r="Q16" s="653"/>
      <c r="R16" s="653"/>
      <c r="T16" s="653"/>
      <c r="U16" s="653"/>
      <c r="V16" s="653"/>
      <c r="W16" s="653"/>
      <c r="X16" s="653"/>
      <c r="Y16" s="653"/>
    </row>
    <row r="17" spans="1:25" s="123" customFormat="1">
      <c r="A17" s="341" t="s">
        <v>801</v>
      </c>
      <c r="B17" s="32">
        <v>44522</v>
      </c>
      <c r="C17" s="32">
        <v>44519</v>
      </c>
      <c r="D17" s="33">
        <v>8883</v>
      </c>
      <c r="E17" s="34" t="s">
        <v>44</v>
      </c>
      <c r="F17" s="33">
        <v>1514</v>
      </c>
      <c r="G17" s="19" t="s">
        <v>430</v>
      </c>
      <c r="H17" s="20">
        <v>6</v>
      </c>
      <c r="I17" s="35" t="s">
        <v>6</v>
      </c>
      <c r="J17" s="19" t="s">
        <v>749</v>
      </c>
      <c r="K17" s="21"/>
      <c r="L17" s="464">
        <v>173.4</v>
      </c>
      <c r="M17" s="653"/>
      <c r="N17" s="653"/>
      <c r="O17" s="653"/>
      <c r="P17" s="653"/>
      <c r="Q17" s="653"/>
      <c r="R17" s="653"/>
      <c r="T17" s="653"/>
      <c r="U17" s="653"/>
      <c r="V17" s="653"/>
      <c r="W17" s="653"/>
      <c r="X17" s="653"/>
      <c r="Y17" s="653"/>
    </row>
    <row r="18" spans="1:25" s="123" customFormat="1">
      <c r="A18" s="341" t="s">
        <v>180</v>
      </c>
      <c r="B18" s="32">
        <v>44523</v>
      </c>
      <c r="C18" s="32">
        <v>44516</v>
      </c>
      <c r="D18" s="33">
        <v>8888</v>
      </c>
      <c r="E18" s="34" t="s">
        <v>2</v>
      </c>
      <c r="F18" s="33">
        <v>2788</v>
      </c>
      <c r="G18" s="19" t="s">
        <v>27</v>
      </c>
      <c r="H18" s="20">
        <v>10</v>
      </c>
      <c r="I18" s="35" t="s">
        <v>6</v>
      </c>
      <c r="J18" s="19" t="s">
        <v>749</v>
      </c>
      <c r="K18" s="21"/>
      <c r="L18" s="464">
        <v>304.3</v>
      </c>
      <c r="M18" s="653"/>
      <c r="N18" s="653"/>
      <c r="O18" s="653"/>
      <c r="P18" s="653"/>
      <c r="Q18" s="653"/>
      <c r="R18" s="653"/>
      <c r="T18" s="653"/>
      <c r="U18" s="653"/>
      <c r="V18" s="653"/>
      <c r="W18" s="653"/>
      <c r="X18" s="653"/>
      <c r="Y18" s="653"/>
    </row>
    <row r="19" spans="1:25" s="123" customFormat="1">
      <c r="A19" s="341" t="s">
        <v>1734</v>
      </c>
      <c r="B19" s="32">
        <v>44523</v>
      </c>
      <c r="C19" s="32">
        <v>44517</v>
      </c>
      <c r="D19" s="33">
        <v>8890</v>
      </c>
      <c r="E19" s="34" t="s">
        <v>44</v>
      </c>
      <c r="F19" s="33">
        <v>1316</v>
      </c>
      <c r="G19" s="19" t="s">
        <v>50</v>
      </c>
      <c r="H19" s="20">
        <v>50</v>
      </c>
      <c r="I19" s="35" t="s">
        <v>6</v>
      </c>
      <c r="J19" s="19" t="s">
        <v>749</v>
      </c>
      <c r="K19" s="21"/>
      <c r="L19" s="464">
        <v>440</v>
      </c>
      <c r="M19" s="653"/>
      <c r="N19" s="653"/>
      <c r="O19" s="653"/>
      <c r="P19" s="653"/>
      <c r="Q19" s="653"/>
      <c r="R19" s="653"/>
      <c r="T19" s="653"/>
      <c r="U19" s="653"/>
      <c r="V19" s="653"/>
      <c r="W19" s="653"/>
      <c r="X19" s="653"/>
      <c r="Y19" s="653"/>
    </row>
    <row r="20" spans="1:25" s="38" customFormat="1">
      <c r="A20" s="239" t="s">
        <v>1813</v>
      </c>
      <c r="B20" s="31">
        <v>44525</v>
      </c>
      <c r="C20" s="31">
        <v>44525</v>
      </c>
      <c r="D20" s="28">
        <v>8916</v>
      </c>
      <c r="E20" s="29" t="s">
        <v>7</v>
      </c>
      <c r="F20" s="28">
        <v>2602</v>
      </c>
      <c r="G20" s="12" t="s">
        <v>1814</v>
      </c>
      <c r="H20" s="13">
        <v>5</v>
      </c>
      <c r="I20" s="25" t="s">
        <v>6</v>
      </c>
      <c r="J20" s="12" t="s">
        <v>749</v>
      </c>
      <c r="K20" s="22"/>
      <c r="L20" s="458">
        <v>110</v>
      </c>
      <c r="M20" s="473"/>
      <c r="N20" s="473"/>
      <c r="O20" s="473"/>
      <c r="P20" s="473"/>
      <c r="Q20" s="473"/>
      <c r="R20" s="473"/>
      <c r="T20" s="473"/>
      <c r="U20" s="473"/>
      <c r="V20" s="473"/>
      <c r="W20" s="473"/>
      <c r="X20" s="473"/>
      <c r="Y20" s="473"/>
    </row>
    <row r="21" spans="1:25" s="123" customFormat="1">
      <c r="A21" s="341" t="s">
        <v>1815</v>
      </c>
      <c r="B21" s="32">
        <v>44525</v>
      </c>
      <c r="C21" s="32">
        <v>44518</v>
      </c>
      <c r="D21" s="33">
        <v>8917</v>
      </c>
      <c r="E21" s="34" t="s">
        <v>2</v>
      </c>
      <c r="F21" s="33">
        <v>1195</v>
      </c>
      <c r="G21" s="19" t="s">
        <v>27</v>
      </c>
      <c r="H21" s="20">
        <v>7</v>
      </c>
      <c r="I21" s="35" t="s">
        <v>6</v>
      </c>
      <c r="J21" s="19" t="s">
        <v>749</v>
      </c>
      <c r="K21" s="21"/>
      <c r="L21" s="464">
        <v>126</v>
      </c>
      <c r="M21" s="653"/>
      <c r="N21" s="653"/>
      <c r="O21" s="653"/>
      <c r="P21" s="653"/>
      <c r="Q21" s="653"/>
      <c r="R21" s="653"/>
      <c r="T21" s="653"/>
      <c r="U21" s="653"/>
      <c r="V21" s="653"/>
      <c r="W21" s="653"/>
      <c r="X21" s="653"/>
      <c r="Y21" s="653"/>
    </row>
    <row r="22" spans="1:25" s="123" customFormat="1">
      <c r="A22" s="341" t="s">
        <v>276</v>
      </c>
      <c r="B22" s="32">
        <v>44526</v>
      </c>
      <c r="C22" s="32">
        <v>44523</v>
      </c>
      <c r="D22" s="33">
        <v>8926</v>
      </c>
      <c r="E22" s="34" t="s">
        <v>2</v>
      </c>
      <c r="F22" s="33">
        <v>3936</v>
      </c>
      <c r="G22" s="19" t="s">
        <v>1808</v>
      </c>
      <c r="H22" s="20">
        <v>17</v>
      </c>
      <c r="I22" s="35" t="s">
        <v>6</v>
      </c>
      <c r="J22" s="19" t="s">
        <v>749</v>
      </c>
      <c r="K22" s="21"/>
      <c r="L22" s="464">
        <v>911.1</v>
      </c>
      <c r="M22" s="653"/>
      <c r="N22" s="653"/>
      <c r="O22" s="653"/>
      <c r="P22" s="653"/>
      <c r="Q22" s="653"/>
      <c r="R22" s="653"/>
      <c r="T22" s="653"/>
      <c r="U22" s="653"/>
      <c r="V22" s="653"/>
      <c r="W22" s="653"/>
      <c r="X22" s="653"/>
      <c r="Y22" s="653"/>
    </row>
    <row r="23" spans="1:25" s="123" customFormat="1">
      <c r="A23" s="341" t="s">
        <v>1493</v>
      </c>
      <c r="B23" s="32">
        <v>44526</v>
      </c>
      <c r="C23" s="32">
        <v>44522</v>
      </c>
      <c r="D23" s="33">
        <v>8968</v>
      </c>
      <c r="E23" s="34" t="s">
        <v>1803</v>
      </c>
      <c r="F23" s="33">
        <v>3661</v>
      </c>
      <c r="G23" s="19" t="s">
        <v>1810</v>
      </c>
      <c r="H23" s="20" t="s">
        <v>1827</v>
      </c>
      <c r="I23" s="35" t="s">
        <v>6</v>
      </c>
      <c r="J23" s="19" t="s">
        <v>749</v>
      </c>
      <c r="K23" s="21"/>
      <c r="L23" s="464">
        <v>50</v>
      </c>
      <c r="M23" s="653"/>
      <c r="N23" s="653"/>
      <c r="O23" s="653"/>
      <c r="P23" s="653"/>
      <c r="Q23" s="653"/>
      <c r="R23" s="653"/>
      <c r="T23" s="653"/>
      <c r="U23" s="653"/>
      <c r="V23" s="653"/>
      <c r="W23" s="653"/>
      <c r="X23" s="653"/>
      <c r="Y23" s="653"/>
    </row>
    <row r="24" spans="1:25" s="8" customFormat="1">
      <c r="A24" s="25" t="s">
        <v>953</v>
      </c>
      <c r="B24" s="9"/>
      <c r="C24" s="9"/>
      <c r="D24" s="9"/>
      <c r="E24" s="9" t="s">
        <v>671</v>
      </c>
      <c r="F24" s="9"/>
      <c r="G24" s="9" t="s">
        <v>1825</v>
      </c>
      <c r="H24" s="10"/>
      <c r="I24" s="35" t="s">
        <v>6</v>
      </c>
      <c r="J24" s="9"/>
      <c r="K24" s="9"/>
      <c r="L24" s="458"/>
      <c r="M24" s="1"/>
      <c r="N24" s="1"/>
      <c r="O24" s="1"/>
      <c r="P24" s="1"/>
      <c r="Q24" s="1"/>
      <c r="R24" s="1"/>
      <c r="T24" s="1"/>
      <c r="U24" s="1"/>
      <c r="V24" s="1"/>
      <c r="W24" s="1"/>
      <c r="X24" s="1"/>
      <c r="Y24" s="1"/>
    </row>
    <row r="25" spans="1:25" s="58" customFormat="1">
      <c r="A25" s="25" t="s">
        <v>154</v>
      </c>
      <c r="B25" s="14">
        <v>44531</v>
      </c>
      <c r="C25" s="14">
        <v>44529</v>
      </c>
      <c r="D25" s="9">
        <v>8976</v>
      </c>
      <c r="E25" s="9" t="s">
        <v>44</v>
      </c>
      <c r="F25" s="9">
        <v>3652</v>
      </c>
      <c r="G25" s="9" t="s">
        <v>155</v>
      </c>
      <c r="H25" s="10">
        <v>21</v>
      </c>
      <c r="I25" s="35" t="s">
        <v>6</v>
      </c>
      <c r="J25" s="9" t="s">
        <v>749</v>
      </c>
      <c r="K25" s="9"/>
      <c r="L25" s="458">
        <v>145</v>
      </c>
      <c r="M25" s="220"/>
      <c r="N25" s="220"/>
      <c r="O25" s="220"/>
      <c r="P25" s="220"/>
      <c r="Q25" s="220"/>
      <c r="R25" s="220"/>
      <c r="T25" s="220"/>
      <c r="U25" s="220"/>
      <c r="V25" s="220"/>
      <c r="W25" s="220"/>
      <c r="X25" s="220"/>
      <c r="Y25" s="220"/>
    </row>
    <row r="26" spans="1:25" s="8" customFormat="1">
      <c r="A26" s="25" t="s">
        <v>502</v>
      </c>
      <c r="B26" s="14">
        <v>44533</v>
      </c>
      <c r="C26" s="14">
        <v>44529</v>
      </c>
      <c r="D26" s="9">
        <v>8989</v>
      </c>
      <c r="E26" s="9" t="s">
        <v>2</v>
      </c>
      <c r="F26" s="9">
        <v>3214</v>
      </c>
      <c r="G26" s="9" t="s">
        <v>1149</v>
      </c>
      <c r="H26" s="10">
        <v>100</v>
      </c>
      <c r="I26" s="35" t="s">
        <v>6</v>
      </c>
      <c r="J26" s="9" t="s">
        <v>749</v>
      </c>
      <c r="K26" s="9"/>
      <c r="L26" s="458">
        <v>550</v>
      </c>
      <c r="M26" s="1"/>
      <c r="N26" s="1"/>
      <c r="O26" s="1"/>
      <c r="P26" s="1"/>
      <c r="Q26" s="1"/>
      <c r="R26" s="1"/>
      <c r="T26" s="1"/>
      <c r="U26" s="1"/>
      <c r="V26" s="1"/>
      <c r="W26" s="1"/>
      <c r="X26" s="1"/>
      <c r="Y26" s="1"/>
    </row>
    <row r="27" spans="1:25" s="162" customFormat="1">
      <c r="A27" s="341" t="s">
        <v>400</v>
      </c>
      <c r="B27" s="32">
        <v>44533</v>
      </c>
      <c r="C27" s="32">
        <v>44526</v>
      </c>
      <c r="D27" s="33">
        <v>8993</v>
      </c>
      <c r="E27" s="34" t="s">
        <v>428</v>
      </c>
      <c r="F27" s="33">
        <v>3944</v>
      </c>
      <c r="G27" s="19" t="s">
        <v>72</v>
      </c>
      <c r="H27" s="20" t="s">
        <v>908</v>
      </c>
      <c r="I27" s="35" t="s">
        <v>6</v>
      </c>
      <c r="J27" s="19" t="s">
        <v>749</v>
      </c>
      <c r="K27" s="21"/>
      <c r="L27" s="464">
        <v>27.45</v>
      </c>
      <c r="M27" s="1007"/>
      <c r="N27" s="1007"/>
      <c r="O27" s="1007"/>
      <c r="P27" s="1007"/>
      <c r="Q27" s="1007"/>
      <c r="R27" s="1007"/>
      <c r="T27" s="1007"/>
      <c r="U27" s="1007"/>
      <c r="V27" s="1007"/>
      <c r="W27" s="1007"/>
      <c r="X27" s="1007"/>
      <c r="Y27" s="1007"/>
    </row>
    <row r="28" spans="1:25" s="162" customFormat="1">
      <c r="A28" s="341" t="s">
        <v>517</v>
      </c>
      <c r="B28" s="32">
        <v>44529</v>
      </c>
      <c r="C28" s="32">
        <v>44529</v>
      </c>
      <c r="D28" s="33">
        <v>9007</v>
      </c>
      <c r="E28" s="34" t="s">
        <v>2</v>
      </c>
      <c r="F28" s="33">
        <v>2022</v>
      </c>
      <c r="G28" s="19" t="s">
        <v>1837</v>
      </c>
      <c r="H28" s="20">
        <v>11</v>
      </c>
      <c r="I28" s="35" t="s">
        <v>6</v>
      </c>
      <c r="J28" s="19" t="s">
        <v>749</v>
      </c>
      <c r="K28" s="21"/>
      <c r="L28" s="464">
        <v>196.9</v>
      </c>
      <c r="M28" s="1007"/>
      <c r="N28" s="1007"/>
      <c r="O28" s="1007"/>
      <c r="P28" s="1007"/>
      <c r="Q28" s="1007"/>
      <c r="R28" s="1007"/>
      <c r="T28" s="1007"/>
      <c r="U28" s="1007"/>
      <c r="V28" s="1007"/>
      <c r="W28" s="1007"/>
      <c r="X28" s="1007"/>
      <c r="Y28" s="1007"/>
    </row>
    <row r="29" spans="1:25" s="162" customFormat="1">
      <c r="A29" s="341" t="s">
        <v>1836</v>
      </c>
      <c r="B29" s="32">
        <v>44532</v>
      </c>
      <c r="C29" s="32">
        <v>44529</v>
      </c>
      <c r="D29" s="33">
        <v>9012</v>
      </c>
      <c r="E29" s="34" t="s">
        <v>2</v>
      </c>
      <c r="F29" s="33">
        <v>2207</v>
      </c>
      <c r="G29" s="19" t="s">
        <v>1840</v>
      </c>
      <c r="H29" s="20">
        <v>10</v>
      </c>
      <c r="I29" s="35" t="s">
        <v>6</v>
      </c>
      <c r="J29" s="19" t="s">
        <v>749</v>
      </c>
      <c r="K29" s="21"/>
      <c r="L29" s="464">
        <v>246</v>
      </c>
      <c r="M29" s="1007"/>
      <c r="N29" s="1007"/>
      <c r="O29" s="1007"/>
      <c r="P29" s="1007"/>
      <c r="Q29" s="1007"/>
      <c r="R29" s="1007"/>
      <c r="T29" s="1007"/>
      <c r="U29" s="1007"/>
      <c r="V29" s="1007"/>
      <c r="W29" s="1007"/>
      <c r="X29" s="1007"/>
      <c r="Y29" s="1007"/>
    </row>
    <row r="30" spans="1:25" s="162" customFormat="1">
      <c r="A30" s="341" t="s">
        <v>110</v>
      </c>
      <c r="B30" s="32">
        <v>44531</v>
      </c>
      <c r="C30" s="32">
        <v>44530</v>
      </c>
      <c r="D30" s="33">
        <v>9044</v>
      </c>
      <c r="E30" s="34" t="s">
        <v>216</v>
      </c>
      <c r="F30" s="33">
        <v>3939</v>
      </c>
      <c r="G30" s="19" t="s">
        <v>221</v>
      </c>
      <c r="H30" s="20">
        <v>20</v>
      </c>
      <c r="I30" s="35" t="s">
        <v>6</v>
      </c>
      <c r="J30" s="19" t="s">
        <v>749</v>
      </c>
      <c r="K30" s="21"/>
      <c r="L30" s="464">
        <v>310</v>
      </c>
      <c r="M30" s="1007"/>
      <c r="N30" s="1007"/>
      <c r="O30" s="1007"/>
      <c r="P30" s="1007"/>
      <c r="Q30" s="1007"/>
      <c r="R30" s="1007"/>
      <c r="T30" s="1007"/>
      <c r="U30" s="1007"/>
      <c r="V30" s="1007"/>
      <c r="W30" s="1007"/>
      <c r="X30" s="1007"/>
      <c r="Y30" s="1007"/>
    </row>
    <row r="31" spans="1:25" s="41" customFormat="1">
      <c r="A31" s="341" t="s">
        <v>1674</v>
      </c>
      <c r="B31" s="32">
        <v>44532</v>
      </c>
      <c r="C31" s="32">
        <v>44530</v>
      </c>
      <c r="D31" s="33">
        <v>9045</v>
      </c>
      <c r="E31" s="34" t="s">
        <v>80</v>
      </c>
      <c r="F31" s="33">
        <v>1421</v>
      </c>
      <c r="G31" s="19" t="s">
        <v>530</v>
      </c>
      <c r="H31" s="20">
        <v>10</v>
      </c>
      <c r="I31" s="35" t="s">
        <v>6</v>
      </c>
      <c r="J31" s="19" t="s">
        <v>1225</v>
      </c>
      <c r="K31" s="21"/>
      <c r="L31" s="464">
        <v>364</v>
      </c>
      <c r="M31" s="249"/>
      <c r="N31" s="249"/>
      <c r="O31" s="249"/>
      <c r="P31" s="249"/>
      <c r="Q31" s="249"/>
      <c r="R31" s="249"/>
      <c r="T31" s="249"/>
      <c r="U31" s="249"/>
      <c r="V31" s="249"/>
      <c r="W31" s="249"/>
      <c r="X31" s="249"/>
      <c r="Y31" s="249"/>
    </row>
    <row r="32" spans="1:25" s="43" customFormat="1">
      <c r="A32" s="339"/>
      <c r="B32" s="132"/>
      <c r="C32" s="132"/>
      <c r="D32" s="133"/>
      <c r="E32" s="131"/>
      <c r="F32" s="133"/>
      <c r="G32" s="134"/>
      <c r="H32" s="135"/>
      <c r="I32" s="235"/>
      <c r="J32" s="134"/>
      <c r="K32" s="525"/>
      <c r="L32" s="454"/>
      <c r="M32" s="247"/>
      <c r="N32" s="247"/>
      <c r="O32" s="247"/>
      <c r="P32" s="247"/>
      <c r="Q32" s="247"/>
      <c r="R32" s="247"/>
      <c r="T32" s="247"/>
      <c r="U32" s="247"/>
      <c r="V32" s="247"/>
      <c r="W32" s="247"/>
      <c r="X32" s="247"/>
      <c r="Y32" s="247"/>
    </row>
    <row r="33" spans="1:25" s="41" customFormat="1">
      <c r="A33" s="2530">
        <f>SUM(L10:L32)</f>
        <v>5317.829999999999</v>
      </c>
      <c r="B33" s="2531"/>
      <c r="C33" s="2531"/>
      <c r="D33" s="2531"/>
      <c r="E33" s="2531"/>
      <c r="F33" s="2531"/>
      <c r="G33" s="2531"/>
      <c r="H33" s="2531"/>
      <c r="I33" s="2531"/>
      <c r="J33" s="2531"/>
      <c r="K33" s="2531"/>
      <c r="L33" s="2532"/>
      <c r="M33" s="249"/>
      <c r="N33" s="249"/>
      <c r="O33" s="249"/>
      <c r="P33" s="249"/>
      <c r="Q33" s="249"/>
      <c r="R33" s="249"/>
      <c r="T33" s="249"/>
      <c r="U33" s="249"/>
      <c r="V33" s="249"/>
      <c r="W33" s="249"/>
      <c r="X33" s="249"/>
      <c r="Y33" s="249"/>
    </row>
    <row r="34" spans="1:25" s="41" customFormat="1" ht="18.75">
      <c r="A34" s="2460" t="s">
        <v>1225</v>
      </c>
      <c r="B34" s="2450"/>
      <c r="C34" s="2450"/>
      <c r="D34" s="2450"/>
      <c r="E34" s="2450"/>
      <c r="F34" s="2450"/>
      <c r="G34" s="2450"/>
      <c r="H34" s="2450"/>
      <c r="I34" s="2450"/>
      <c r="J34" s="2450"/>
      <c r="K34" s="2450"/>
      <c r="L34" s="2451"/>
      <c r="M34" s="249"/>
      <c r="N34" s="249"/>
      <c r="O34" s="249"/>
      <c r="P34" s="249"/>
      <c r="Q34" s="249"/>
      <c r="R34" s="249"/>
      <c r="T34" s="249"/>
      <c r="U34" s="249"/>
      <c r="V34" s="249"/>
      <c r="W34" s="249"/>
      <c r="X34" s="249"/>
      <c r="Y34" s="249"/>
    </row>
    <row r="35" spans="1:25" s="123" customFormat="1">
      <c r="A35" s="654" t="s">
        <v>1791</v>
      </c>
      <c r="B35" s="655">
        <v>44505</v>
      </c>
      <c r="C35" s="655">
        <v>44504</v>
      </c>
      <c r="D35" s="656">
        <v>8796</v>
      </c>
      <c r="E35" s="657" t="s">
        <v>2</v>
      </c>
      <c r="F35" s="656">
        <v>1292</v>
      </c>
      <c r="G35" s="658" t="s">
        <v>54</v>
      </c>
      <c r="H35" s="674">
        <v>16</v>
      </c>
      <c r="I35" s="659" t="s">
        <v>6</v>
      </c>
      <c r="J35" s="658" t="s">
        <v>1225</v>
      </c>
      <c r="K35" s="177"/>
      <c r="L35" s="660">
        <v>115.2</v>
      </c>
      <c r="M35" s="653"/>
      <c r="N35" s="653"/>
      <c r="O35" s="653"/>
      <c r="P35" s="653"/>
      <c r="Q35" s="653"/>
      <c r="R35" s="653"/>
      <c r="T35" s="653"/>
      <c r="U35" s="653"/>
      <c r="V35" s="653"/>
      <c r="W35" s="653"/>
      <c r="X35" s="653"/>
      <c r="Y35" s="653"/>
    </row>
    <row r="36" spans="1:25" s="123" customFormat="1">
      <c r="A36" s="654" t="s">
        <v>1594</v>
      </c>
      <c r="B36" s="655">
        <v>44519</v>
      </c>
      <c r="C36" s="655">
        <v>44517</v>
      </c>
      <c r="D36" s="656">
        <v>8833</v>
      </c>
      <c r="E36" s="34" t="s">
        <v>165</v>
      </c>
      <c r="F36" s="656">
        <v>3916</v>
      </c>
      <c r="G36" s="658" t="s">
        <v>1798</v>
      </c>
      <c r="H36" s="674">
        <v>100</v>
      </c>
      <c r="I36" s="659" t="s">
        <v>6</v>
      </c>
      <c r="J36" s="658" t="s">
        <v>1225</v>
      </c>
      <c r="K36" s="177"/>
      <c r="L36" s="660">
        <v>347</v>
      </c>
      <c r="M36" s="653"/>
      <c r="N36" s="653"/>
      <c r="O36" s="653"/>
      <c r="P36" s="653"/>
      <c r="Q36" s="653"/>
      <c r="R36" s="653"/>
      <c r="T36" s="653"/>
      <c r="U36" s="653"/>
      <c r="V36" s="653"/>
      <c r="W36" s="653"/>
      <c r="X36" s="653"/>
      <c r="Y36" s="653"/>
    </row>
    <row r="37" spans="1:25" s="123" customFormat="1">
      <c r="A37" s="654" t="s">
        <v>168</v>
      </c>
      <c r="B37" s="655">
        <v>44524</v>
      </c>
      <c r="C37" s="655">
        <v>44519</v>
      </c>
      <c r="D37" s="656">
        <v>8903</v>
      </c>
      <c r="E37" s="657" t="s">
        <v>2</v>
      </c>
      <c r="F37" s="656">
        <v>1215</v>
      </c>
      <c r="G37" s="658" t="s">
        <v>87</v>
      </c>
      <c r="H37" s="674">
        <v>40</v>
      </c>
      <c r="I37" s="659" t="s">
        <v>6</v>
      </c>
      <c r="J37" s="658" t="s">
        <v>1225</v>
      </c>
      <c r="K37" s="177"/>
      <c r="L37" s="660">
        <v>695.2</v>
      </c>
      <c r="M37" s="653"/>
      <c r="N37" s="653"/>
      <c r="O37" s="653"/>
      <c r="P37" s="653"/>
      <c r="Q37" s="653"/>
      <c r="R37" s="653"/>
      <c r="T37" s="653"/>
      <c r="U37" s="653"/>
      <c r="V37" s="653"/>
      <c r="W37" s="653"/>
      <c r="X37" s="653"/>
      <c r="Y37" s="653"/>
    </row>
    <row r="38" spans="1:25" s="123" customFormat="1">
      <c r="A38" s="654"/>
      <c r="B38" s="655"/>
      <c r="C38" s="655"/>
      <c r="D38" s="656"/>
      <c r="E38" s="657" t="s">
        <v>2</v>
      </c>
      <c r="F38" s="656">
        <v>2114</v>
      </c>
      <c r="G38" s="658" t="s">
        <v>59</v>
      </c>
      <c r="H38" s="674">
        <v>11</v>
      </c>
      <c r="I38" s="659" t="s">
        <v>6</v>
      </c>
      <c r="J38" s="658" t="s">
        <v>1225</v>
      </c>
      <c r="K38" s="177"/>
      <c r="L38" s="660">
        <v>486.1</v>
      </c>
      <c r="M38" s="653"/>
      <c r="N38" s="653"/>
      <c r="O38" s="653"/>
      <c r="P38" s="653"/>
      <c r="Q38" s="653"/>
      <c r="R38" s="653"/>
      <c r="T38" s="653"/>
      <c r="U38" s="653"/>
      <c r="V38" s="653"/>
      <c r="W38" s="653"/>
      <c r="X38" s="653"/>
      <c r="Y38" s="653"/>
    </row>
    <row r="39" spans="1:25" s="123" customFormat="1">
      <c r="A39" s="654" t="s">
        <v>1469</v>
      </c>
      <c r="B39" s="655">
        <v>44526</v>
      </c>
      <c r="C39" s="655">
        <v>44522</v>
      </c>
      <c r="D39" s="656">
        <v>8924</v>
      </c>
      <c r="E39" s="657" t="s">
        <v>7</v>
      </c>
      <c r="F39" s="656">
        <v>1491</v>
      </c>
      <c r="G39" s="658" t="s">
        <v>678</v>
      </c>
      <c r="H39" s="674">
        <v>22</v>
      </c>
      <c r="I39" s="659" t="s">
        <v>6</v>
      </c>
      <c r="J39" s="658" t="s">
        <v>1225</v>
      </c>
      <c r="K39" s="177"/>
      <c r="L39" s="660">
        <v>470</v>
      </c>
      <c r="M39" s="653"/>
      <c r="N39" s="653"/>
      <c r="O39" s="653"/>
      <c r="P39" s="653"/>
      <c r="Q39" s="653"/>
      <c r="R39" s="653"/>
      <c r="T39" s="653"/>
      <c r="U39" s="653"/>
      <c r="V39" s="653"/>
      <c r="W39" s="653"/>
      <c r="X39" s="653"/>
      <c r="Y39" s="653"/>
    </row>
    <row r="40" spans="1:25" s="123" customFormat="1">
      <c r="A40" s="654" t="s">
        <v>130</v>
      </c>
      <c r="B40" s="655">
        <v>44523</v>
      </c>
      <c r="C40" s="655">
        <v>44519</v>
      </c>
      <c r="D40" s="656">
        <v>8315</v>
      </c>
      <c r="E40" s="657" t="s">
        <v>2</v>
      </c>
      <c r="F40" s="656">
        <v>3833</v>
      </c>
      <c r="G40" s="658" t="s">
        <v>530</v>
      </c>
      <c r="H40" s="674" t="s">
        <v>1092</v>
      </c>
      <c r="I40" s="659" t="s">
        <v>6</v>
      </c>
      <c r="J40" s="658" t="s">
        <v>1225</v>
      </c>
      <c r="K40" s="177"/>
      <c r="L40" s="660">
        <v>96</v>
      </c>
      <c r="M40" s="653"/>
      <c r="N40" s="653"/>
      <c r="O40" s="653"/>
      <c r="P40" s="653"/>
      <c r="Q40" s="653"/>
      <c r="R40" s="653"/>
      <c r="T40" s="653" t="s">
        <v>1822</v>
      </c>
      <c r="U40" s="653"/>
      <c r="V40" s="653"/>
      <c r="W40" s="653"/>
      <c r="X40" s="653"/>
      <c r="Y40" s="653"/>
    </row>
    <row r="41" spans="1:25" s="123" customFormat="1">
      <c r="A41" s="654" t="s">
        <v>1823</v>
      </c>
      <c r="B41" s="655">
        <v>44530</v>
      </c>
      <c r="C41" s="655">
        <v>44524</v>
      </c>
      <c r="D41" s="656">
        <v>8955</v>
      </c>
      <c r="E41" s="657" t="s">
        <v>1243</v>
      </c>
      <c r="F41" s="656">
        <v>3081</v>
      </c>
      <c r="G41" s="658" t="s">
        <v>127</v>
      </c>
      <c r="H41" s="674">
        <v>12</v>
      </c>
      <c r="I41" s="659" t="s">
        <v>6</v>
      </c>
      <c r="J41" s="658" t="s">
        <v>1225</v>
      </c>
      <c r="K41" s="177"/>
      <c r="L41" s="660"/>
      <c r="M41" s="653"/>
      <c r="N41" s="653"/>
      <c r="O41" s="653"/>
      <c r="P41" s="653"/>
      <c r="Q41" s="653"/>
      <c r="R41" s="653"/>
      <c r="T41" s="653"/>
      <c r="U41" s="653"/>
      <c r="V41" s="653"/>
      <c r="W41" s="653"/>
      <c r="X41" s="653"/>
      <c r="Y41" s="653"/>
    </row>
    <row r="42" spans="1:25" s="123" customFormat="1">
      <c r="A42" s="654"/>
      <c r="B42" s="655"/>
      <c r="C42" s="655">
        <v>44525</v>
      </c>
      <c r="D42" s="656"/>
      <c r="E42" s="657" t="s">
        <v>1243</v>
      </c>
      <c r="F42" s="656">
        <v>3082</v>
      </c>
      <c r="G42" s="658" t="s">
        <v>521</v>
      </c>
      <c r="H42" s="674">
        <v>84</v>
      </c>
      <c r="I42" s="659" t="s">
        <v>6</v>
      </c>
      <c r="J42" s="658" t="s">
        <v>1225</v>
      </c>
      <c r="K42" s="177"/>
      <c r="L42" s="660"/>
      <c r="M42" s="653"/>
      <c r="N42" s="653"/>
      <c r="O42" s="653"/>
      <c r="P42" s="653"/>
      <c r="Q42" s="653"/>
      <c r="R42" s="653"/>
      <c r="T42" s="653"/>
      <c r="U42" s="653"/>
      <c r="V42" s="653"/>
      <c r="W42" s="653"/>
      <c r="X42" s="653"/>
      <c r="Y42" s="653"/>
    </row>
    <row r="43" spans="1:25" s="123" customFormat="1">
      <c r="A43" s="654"/>
      <c r="B43" s="655"/>
      <c r="C43" s="655"/>
      <c r="D43" s="656"/>
      <c r="E43" s="657" t="s">
        <v>1243</v>
      </c>
      <c r="F43" s="656">
        <v>3943</v>
      </c>
      <c r="G43" s="658" t="s">
        <v>185</v>
      </c>
      <c r="H43" s="674">
        <v>6</v>
      </c>
      <c r="I43" s="659" t="s">
        <v>6</v>
      </c>
      <c r="J43" s="658" t="s">
        <v>1225</v>
      </c>
      <c r="K43" s="177"/>
      <c r="L43" s="660">
        <v>2583.6</v>
      </c>
      <c r="M43" s="653"/>
      <c r="N43" s="653"/>
      <c r="O43" s="653"/>
      <c r="P43" s="653"/>
      <c r="Q43" s="653"/>
      <c r="R43" s="653"/>
      <c r="T43" s="653"/>
      <c r="U43" s="653"/>
      <c r="V43" s="653"/>
      <c r="W43" s="653"/>
      <c r="X43" s="653"/>
      <c r="Y43" s="653"/>
    </row>
    <row r="44" spans="1:25" s="123" customFormat="1">
      <c r="A44" s="654" t="s">
        <v>381</v>
      </c>
      <c r="B44" s="655">
        <v>44532</v>
      </c>
      <c r="C44" s="655">
        <v>44526</v>
      </c>
      <c r="D44" s="656">
        <v>8956</v>
      </c>
      <c r="E44" s="657" t="s">
        <v>7</v>
      </c>
      <c r="F44" s="656">
        <v>2555</v>
      </c>
      <c r="G44" s="658" t="s">
        <v>382</v>
      </c>
      <c r="H44" s="674">
        <v>7</v>
      </c>
      <c r="I44" s="659" t="s">
        <v>6</v>
      </c>
      <c r="J44" s="658" t="s">
        <v>1225</v>
      </c>
      <c r="K44" s="177"/>
      <c r="L44" s="660">
        <v>476</v>
      </c>
      <c r="M44" s="653"/>
      <c r="N44" s="653"/>
      <c r="O44" s="653"/>
      <c r="P44" s="653"/>
      <c r="Q44" s="653"/>
      <c r="R44" s="653"/>
      <c r="T44" s="653"/>
      <c r="U44" s="653"/>
      <c r="V44" s="653"/>
      <c r="W44" s="653"/>
      <c r="X44" s="653"/>
      <c r="Y44" s="653"/>
    </row>
    <row r="45" spans="1:25" s="123" customFormat="1">
      <c r="A45" s="654"/>
      <c r="B45" s="655"/>
      <c r="C45" s="655">
        <v>44525</v>
      </c>
      <c r="D45" s="656"/>
      <c r="E45" s="657" t="s">
        <v>7</v>
      </c>
      <c r="F45" s="656">
        <v>1627</v>
      </c>
      <c r="G45" s="658" t="s">
        <v>54</v>
      </c>
      <c r="H45" s="674">
        <v>10</v>
      </c>
      <c r="I45" s="659" t="s">
        <v>6</v>
      </c>
      <c r="J45" s="658" t="s">
        <v>1225</v>
      </c>
      <c r="K45" s="177"/>
      <c r="L45" s="660">
        <v>98.4</v>
      </c>
      <c r="M45" s="653"/>
      <c r="N45" s="653"/>
      <c r="O45" s="653"/>
      <c r="P45" s="653"/>
      <c r="Q45" s="653"/>
      <c r="R45" s="653"/>
      <c r="T45" s="653"/>
      <c r="U45" s="653"/>
      <c r="V45" s="653"/>
      <c r="W45" s="653"/>
      <c r="X45" s="653"/>
      <c r="Y45" s="653"/>
    </row>
    <row r="46" spans="1:25" s="123" customFormat="1">
      <c r="A46" s="654" t="s">
        <v>173</v>
      </c>
      <c r="B46" s="655">
        <v>44530</v>
      </c>
      <c r="C46" s="655">
        <v>44525</v>
      </c>
      <c r="D46" s="656">
        <v>8975</v>
      </c>
      <c r="E46" s="657" t="s">
        <v>216</v>
      </c>
      <c r="F46" s="656">
        <v>2491</v>
      </c>
      <c r="G46" s="658" t="s">
        <v>122</v>
      </c>
      <c r="H46" s="674" t="s">
        <v>1104</v>
      </c>
      <c r="I46" s="659" t="s">
        <v>6</v>
      </c>
      <c r="J46" s="658" t="s">
        <v>1225</v>
      </c>
      <c r="K46" s="177"/>
      <c r="L46" s="660">
        <v>450</v>
      </c>
      <c r="M46" s="653"/>
      <c r="N46" s="653"/>
      <c r="O46" s="653"/>
      <c r="P46" s="653"/>
      <c r="Q46" s="653"/>
      <c r="R46" s="653"/>
      <c r="T46" s="653"/>
      <c r="U46" s="653"/>
      <c r="V46" s="653"/>
      <c r="W46" s="653"/>
      <c r="X46" s="653"/>
      <c r="Y46" s="653"/>
    </row>
    <row r="47" spans="1:25" s="123" customFormat="1">
      <c r="A47" s="654" t="s">
        <v>980</v>
      </c>
      <c r="B47" s="655">
        <v>44531</v>
      </c>
      <c r="C47" s="655"/>
      <c r="D47" s="656">
        <v>8976</v>
      </c>
      <c r="E47" s="657" t="s">
        <v>2</v>
      </c>
      <c r="F47" s="656">
        <v>2415</v>
      </c>
      <c r="G47" s="658" t="s">
        <v>43</v>
      </c>
      <c r="H47" s="674">
        <v>64</v>
      </c>
      <c r="I47" s="659" t="s">
        <v>6</v>
      </c>
      <c r="J47" s="658" t="s">
        <v>1225</v>
      </c>
      <c r="K47" s="177"/>
      <c r="L47" s="660">
        <v>350</v>
      </c>
      <c r="M47" s="653"/>
      <c r="N47" s="653"/>
      <c r="O47" s="653"/>
      <c r="P47" s="653"/>
      <c r="Q47" s="653"/>
      <c r="R47" s="653"/>
      <c r="T47" s="653"/>
      <c r="U47" s="653"/>
      <c r="V47" s="653"/>
      <c r="W47" s="653"/>
      <c r="X47" s="653"/>
      <c r="Y47" s="653"/>
    </row>
    <row r="48" spans="1:25" s="123" customFormat="1">
      <c r="A48" s="654" t="s">
        <v>137</v>
      </c>
      <c r="B48" s="655">
        <v>44537</v>
      </c>
      <c r="C48" s="655">
        <v>44529</v>
      </c>
      <c r="D48" s="656">
        <v>9023</v>
      </c>
      <c r="E48" s="657" t="s">
        <v>2</v>
      </c>
      <c r="F48" s="656">
        <v>3364</v>
      </c>
      <c r="G48" s="658" t="s">
        <v>143</v>
      </c>
      <c r="H48" s="674" t="s">
        <v>1841</v>
      </c>
      <c r="I48" s="659" t="s">
        <v>6</v>
      </c>
      <c r="J48" s="658" t="s">
        <v>1225</v>
      </c>
      <c r="K48" s="177"/>
      <c r="L48" s="660">
        <v>795</v>
      </c>
      <c r="M48" s="653"/>
      <c r="N48" s="653"/>
      <c r="O48" s="653"/>
      <c r="P48" s="653"/>
      <c r="Q48" s="653"/>
      <c r="R48" s="653"/>
      <c r="T48" s="653"/>
      <c r="U48" s="653"/>
      <c r="V48" s="653"/>
      <c r="W48" s="653"/>
      <c r="X48" s="653"/>
      <c r="Y48" s="653"/>
    </row>
    <row r="49" spans="1:25" s="123" customFormat="1">
      <c r="A49" s="804"/>
      <c r="B49" s="797"/>
      <c r="C49" s="797"/>
      <c r="D49" s="798"/>
      <c r="E49" s="799"/>
      <c r="F49" s="798"/>
      <c r="G49" s="120"/>
      <c r="H49" s="800"/>
      <c r="I49" s="801"/>
      <c r="J49" s="120"/>
      <c r="K49" s="802"/>
      <c r="L49" s="803"/>
      <c r="M49" s="653"/>
      <c r="N49" s="653"/>
      <c r="O49" s="653"/>
      <c r="P49" s="653"/>
      <c r="Q49" s="653"/>
      <c r="R49" s="653"/>
      <c r="T49" s="653"/>
      <c r="U49" s="653"/>
      <c r="V49" s="653"/>
      <c r="W49" s="653"/>
      <c r="X49" s="653"/>
      <c r="Y49" s="653"/>
    </row>
    <row r="50" spans="1:25" s="41" customFormat="1">
      <c r="A50" s="2530">
        <f>SUM(L35:L49)</f>
        <v>6962.5</v>
      </c>
      <c r="B50" s="2531"/>
      <c r="C50" s="2531"/>
      <c r="D50" s="2531"/>
      <c r="E50" s="2531"/>
      <c r="F50" s="2531"/>
      <c r="G50" s="2531"/>
      <c r="H50" s="2531"/>
      <c r="I50" s="2531"/>
      <c r="J50" s="2531"/>
      <c r="K50" s="2531"/>
      <c r="L50" s="2532"/>
      <c r="M50" s="247"/>
      <c r="N50" s="249"/>
      <c r="O50" s="249"/>
      <c r="P50" s="249"/>
      <c r="Q50" s="249"/>
      <c r="R50" s="249"/>
      <c r="T50" s="249"/>
      <c r="U50" s="249"/>
      <c r="V50" s="249"/>
      <c r="W50" s="249"/>
      <c r="X50" s="249"/>
      <c r="Y50" s="249"/>
    </row>
    <row r="51" spans="1:25" s="44" customFormat="1" ht="18.75">
      <c r="A51" s="2461" t="s">
        <v>1315</v>
      </c>
      <c r="B51" s="2462"/>
      <c r="C51" s="2462"/>
      <c r="D51" s="2462"/>
      <c r="E51" s="2462"/>
      <c r="F51" s="2462"/>
      <c r="G51" s="2462"/>
      <c r="H51" s="2462"/>
      <c r="I51" s="2462"/>
      <c r="J51" s="2462"/>
      <c r="K51" s="2462"/>
      <c r="L51" s="2463"/>
      <c r="M51" s="246"/>
      <c r="N51" s="246"/>
      <c r="O51" s="246"/>
      <c r="P51" s="246"/>
      <c r="Q51" s="246"/>
      <c r="R51" s="246"/>
      <c r="T51" s="246"/>
      <c r="U51" s="246"/>
      <c r="V51" s="246"/>
      <c r="W51" s="246"/>
      <c r="X51" s="246"/>
      <c r="Y51" s="246"/>
    </row>
    <row r="52" spans="1:25" s="42" customFormat="1">
      <c r="A52" s="27" t="s">
        <v>104</v>
      </c>
      <c r="B52" s="30" t="s">
        <v>106</v>
      </c>
      <c r="C52" s="30" t="s">
        <v>105</v>
      </c>
      <c r="D52" s="26" t="s">
        <v>748</v>
      </c>
      <c r="E52" s="27" t="s">
        <v>0</v>
      </c>
      <c r="F52" s="26" t="s">
        <v>34</v>
      </c>
      <c r="G52" s="17" t="s">
        <v>1</v>
      </c>
      <c r="H52" s="483" t="s">
        <v>28</v>
      </c>
      <c r="I52" s="17" t="s">
        <v>6</v>
      </c>
      <c r="J52" s="17" t="s">
        <v>732</v>
      </c>
      <c r="K52" s="18" t="s">
        <v>747</v>
      </c>
      <c r="L52" s="453" t="s">
        <v>314</v>
      </c>
      <c r="M52" s="80"/>
      <c r="N52" s="80"/>
      <c r="O52" s="80"/>
      <c r="P52" s="80"/>
      <c r="Q52" s="80"/>
      <c r="R52" s="80"/>
      <c r="T52" s="80"/>
      <c r="U52" s="80"/>
      <c r="V52" s="80"/>
      <c r="W52" s="80"/>
      <c r="X52" s="80"/>
      <c r="Y52" s="80"/>
    </row>
    <row r="53" spans="1:25" s="42" customFormat="1">
      <c r="A53" s="340"/>
      <c r="B53" s="48"/>
      <c r="C53" s="48">
        <v>44511</v>
      </c>
      <c r="D53" s="49">
        <v>8691</v>
      </c>
      <c r="E53" s="34" t="s">
        <v>671</v>
      </c>
      <c r="F53" s="49">
        <v>3627</v>
      </c>
      <c r="G53" s="36" t="s">
        <v>1441</v>
      </c>
      <c r="H53" s="47">
        <v>11</v>
      </c>
      <c r="I53" s="45" t="s">
        <v>6</v>
      </c>
      <c r="J53" s="36" t="s">
        <v>97</v>
      </c>
      <c r="K53" s="50" t="s">
        <v>8</v>
      </c>
      <c r="L53" s="459">
        <v>171.6</v>
      </c>
      <c r="M53" s="80"/>
      <c r="N53" s="80"/>
      <c r="O53" s="80"/>
      <c r="P53" s="80"/>
      <c r="Q53" s="80"/>
      <c r="R53" s="80"/>
      <c r="T53" s="80" t="s">
        <v>1778</v>
      </c>
      <c r="U53" s="80"/>
      <c r="V53" s="80"/>
      <c r="W53" s="80"/>
      <c r="X53" s="80"/>
      <c r="Y53" s="80"/>
    </row>
    <row r="54" spans="1:25" s="42" customFormat="1">
      <c r="A54" s="340" t="s">
        <v>1770</v>
      </c>
      <c r="B54" s="48">
        <v>44498</v>
      </c>
      <c r="C54" s="48">
        <v>44503</v>
      </c>
      <c r="D54" s="49">
        <v>8713</v>
      </c>
      <c r="E54" s="40" t="s">
        <v>2</v>
      </c>
      <c r="F54" s="49">
        <v>3890</v>
      </c>
      <c r="G54" s="36" t="s">
        <v>9</v>
      </c>
      <c r="H54" s="47">
        <v>1</v>
      </c>
      <c r="I54" s="45" t="s">
        <v>6</v>
      </c>
      <c r="J54" s="36" t="s">
        <v>97</v>
      </c>
      <c r="K54" s="50"/>
      <c r="L54" s="459">
        <v>58</v>
      </c>
      <c r="M54" s="80"/>
      <c r="N54" s="80"/>
      <c r="O54" s="80"/>
      <c r="P54" s="80"/>
      <c r="Q54" s="80"/>
      <c r="R54" s="80"/>
      <c r="T54" s="80" t="s">
        <v>1777</v>
      </c>
      <c r="U54" s="80"/>
      <c r="V54" s="80"/>
      <c r="W54" s="80"/>
      <c r="X54" s="80"/>
      <c r="Y54" s="80"/>
    </row>
    <row r="55" spans="1:25" s="42" customFormat="1">
      <c r="A55" s="340" t="s">
        <v>580</v>
      </c>
      <c r="B55" s="48">
        <v>44504</v>
      </c>
      <c r="C55" s="48">
        <v>44503</v>
      </c>
      <c r="D55" s="49">
        <v>8772</v>
      </c>
      <c r="E55" s="40" t="s">
        <v>2</v>
      </c>
      <c r="F55" s="49">
        <v>3620</v>
      </c>
      <c r="G55" s="36" t="s">
        <v>22</v>
      </c>
      <c r="H55" s="47">
        <v>20</v>
      </c>
      <c r="I55" s="45" t="s">
        <v>6</v>
      </c>
      <c r="J55" s="36" t="s">
        <v>97</v>
      </c>
      <c r="K55" s="50"/>
      <c r="L55" s="459">
        <v>450</v>
      </c>
      <c r="M55" s="80"/>
      <c r="N55" s="80"/>
      <c r="O55" s="80"/>
      <c r="P55" s="80"/>
      <c r="Q55" s="80"/>
      <c r="R55" s="80"/>
      <c r="T55" s="80"/>
      <c r="U55" s="80"/>
      <c r="V55" s="80"/>
      <c r="W55" s="80"/>
      <c r="X55" s="80"/>
      <c r="Y55" s="80"/>
    </row>
    <row r="56" spans="1:25" s="42" customFormat="1">
      <c r="A56" s="340" t="s">
        <v>1790</v>
      </c>
      <c r="B56" s="48">
        <v>44508</v>
      </c>
      <c r="C56" s="48">
        <v>44503</v>
      </c>
      <c r="D56" s="49">
        <v>8774</v>
      </c>
      <c r="E56" s="40" t="s">
        <v>2</v>
      </c>
      <c r="F56" s="49">
        <v>1139</v>
      </c>
      <c r="G56" s="36" t="s">
        <v>139</v>
      </c>
      <c r="H56" s="47">
        <v>5</v>
      </c>
      <c r="I56" s="45" t="s">
        <v>6</v>
      </c>
      <c r="J56" s="36" t="s">
        <v>97</v>
      </c>
      <c r="K56" s="50"/>
      <c r="L56" s="459">
        <v>262</v>
      </c>
      <c r="M56" s="80"/>
      <c r="N56" s="80"/>
      <c r="O56" s="80"/>
      <c r="P56" s="80"/>
      <c r="Q56" s="80"/>
      <c r="R56" s="80"/>
      <c r="T56" s="80"/>
      <c r="U56" s="80"/>
      <c r="V56" s="80"/>
      <c r="W56" s="80"/>
      <c r="X56" s="80"/>
      <c r="Y56" s="80"/>
    </row>
    <row r="57" spans="1:25" s="42" customFormat="1">
      <c r="A57" s="340" t="s">
        <v>580</v>
      </c>
      <c r="B57" s="48">
        <v>44504</v>
      </c>
      <c r="C57" s="48">
        <v>44503</v>
      </c>
      <c r="D57" s="49">
        <v>8797</v>
      </c>
      <c r="E57" s="40" t="s">
        <v>2</v>
      </c>
      <c r="F57" s="49">
        <v>3913</v>
      </c>
      <c r="G57" s="36" t="s">
        <v>21</v>
      </c>
      <c r="H57" s="47">
        <v>4</v>
      </c>
      <c r="I57" s="45" t="s">
        <v>6</v>
      </c>
      <c r="J57" s="36" t="s">
        <v>97</v>
      </c>
      <c r="K57" s="50"/>
      <c r="L57" s="459"/>
      <c r="M57" s="80"/>
      <c r="N57" s="80"/>
      <c r="O57" s="80"/>
      <c r="P57" s="80"/>
      <c r="Q57" s="80"/>
      <c r="R57" s="80"/>
      <c r="T57" s="80"/>
      <c r="U57" s="80"/>
      <c r="V57" s="80"/>
      <c r="W57" s="80"/>
      <c r="X57" s="80"/>
      <c r="Y57" s="80"/>
    </row>
    <row r="58" spans="1:25" s="42" customFormat="1">
      <c r="A58" s="340" t="s">
        <v>247</v>
      </c>
      <c r="B58" s="48">
        <v>44505</v>
      </c>
      <c r="C58" s="48">
        <v>44504</v>
      </c>
      <c r="D58" s="49">
        <v>8801</v>
      </c>
      <c r="E58" s="40" t="s">
        <v>262</v>
      </c>
      <c r="F58" s="49">
        <v>3914</v>
      </c>
      <c r="G58" s="36" t="s">
        <v>36</v>
      </c>
      <c r="H58" s="47">
        <v>20</v>
      </c>
      <c r="I58" s="45" t="s">
        <v>6</v>
      </c>
      <c r="J58" s="36" t="s">
        <v>97</v>
      </c>
      <c r="K58" s="50"/>
      <c r="L58" s="459">
        <v>2330</v>
      </c>
      <c r="M58" s="80"/>
      <c r="N58" s="80"/>
      <c r="O58" s="80"/>
      <c r="P58" s="80"/>
      <c r="Q58" s="80"/>
      <c r="R58" s="80"/>
      <c r="T58" s="80"/>
      <c r="U58" s="80"/>
      <c r="V58" s="80"/>
      <c r="W58" s="80"/>
      <c r="X58" s="80"/>
      <c r="Y58" s="80"/>
    </row>
    <row r="59" spans="1:25" s="42" customFormat="1">
      <c r="A59" s="340" t="s">
        <v>358</v>
      </c>
      <c r="B59" s="48">
        <v>44505</v>
      </c>
      <c r="C59" s="48">
        <v>44504</v>
      </c>
      <c r="D59" s="49">
        <v>8802</v>
      </c>
      <c r="E59" s="40" t="s">
        <v>7</v>
      </c>
      <c r="F59" s="49">
        <v>3892</v>
      </c>
      <c r="G59" s="36" t="s">
        <v>1776</v>
      </c>
      <c r="H59" s="47">
        <v>50</v>
      </c>
      <c r="I59" s="45" t="s">
        <v>6</v>
      </c>
      <c r="J59" s="36" t="s">
        <v>97</v>
      </c>
      <c r="K59" s="50"/>
      <c r="L59" s="459">
        <v>276</v>
      </c>
      <c r="M59" s="80"/>
      <c r="N59" s="80"/>
      <c r="O59" s="80"/>
      <c r="P59" s="80"/>
      <c r="Q59" s="80"/>
      <c r="R59" s="80"/>
      <c r="T59" s="80"/>
      <c r="U59" s="80"/>
      <c r="V59" s="80"/>
      <c r="W59" s="80"/>
      <c r="X59" s="80"/>
      <c r="Y59" s="80"/>
    </row>
    <row r="60" spans="1:25" s="42" customFormat="1">
      <c r="A60" s="340" t="s">
        <v>1792</v>
      </c>
      <c r="B60" s="48">
        <v>44505</v>
      </c>
      <c r="C60" s="48">
        <v>44504</v>
      </c>
      <c r="D60" s="49">
        <v>8804</v>
      </c>
      <c r="E60" s="40" t="s">
        <v>153</v>
      </c>
      <c r="F60" s="49">
        <v>3915</v>
      </c>
      <c r="G60" s="36" t="s">
        <v>15</v>
      </c>
      <c r="H60" s="47">
        <v>20</v>
      </c>
      <c r="I60" s="45" t="s">
        <v>6</v>
      </c>
      <c r="J60" s="36" t="s">
        <v>97</v>
      </c>
      <c r="K60" s="50"/>
      <c r="L60" s="459">
        <v>390</v>
      </c>
      <c r="M60" s="80"/>
      <c r="N60" s="80"/>
      <c r="O60" s="80"/>
      <c r="P60" s="80"/>
      <c r="Q60" s="80"/>
      <c r="R60" s="80"/>
      <c r="T60" s="80"/>
      <c r="U60" s="80"/>
      <c r="V60" s="80"/>
      <c r="W60" s="80"/>
      <c r="X60" s="80"/>
      <c r="Y60" s="80"/>
    </row>
    <row r="61" spans="1:25" s="42" customFormat="1">
      <c r="A61" s="340" t="s">
        <v>1764</v>
      </c>
      <c r="B61" s="48">
        <v>44505</v>
      </c>
      <c r="C61" s="48">
        <v>44504</v>
      </c>
      <c r="D61" s="49">
        <v>8814</v>
      </c>
      <c r="E61" s="40" t="s">
        <v>7</v>
      </c>
      <c r="F61" s="49">
        <v>875</v>
      </c>
      <c r="G61" s="36" t="s">
        <v>32</v>
      </c>
      <c r="H61" s="47" t="s">
        <v>1580</v>
      </c>
      <c r="I61" s="45" t="s">
        <v>6</v>
      </c>
      <c r="J61" s="36" t="s">
        <v>97</v>
      </c>
      <c r="K61" s="50"/>
      <c r="L61" s="459">
        <v>14.7</v>
      </c>
      <c r="M61" s="80"/>
      <c r="N61" s="80"/>
      <c r="O61" s="80"/>
      <c r="P61" s="80"/>
      <c r="Q61" s="80"/>
      <c r="R61" s="80"/>
      <c r="T61" s="80"/>
      <c r="U61" s="80"/>
      <c r="V61" s="80"/>
      <c r="W61" s="80"/>
      <c r="X61" s="80"/>
      <c r="Y61" s="80"/>
    </row>
    <row r="62" spans="1:25" s="42" customFormat="1">
      <c r="A62" s="340" t="s">
        <v>115</v>
      </c>
      <c r="B62" s="48">
        <v>44505</v>
      </c>
      <c r="C62" s="48">
        <v>44504</v>
      </c>
      <c r="D62" s="49">
        <v>8813</v>
      </c>
      <c r="E62" s="40" t="s">
        <v>2</v>
      </c>
      <c r="F62" s="49">
        <v>2604</v>
      </c>
      <c r="G62" s="36" t="s">
        <v>116</v>
      </c>
      <c r="H62" s="47">
        <v>42</v>
      </c>
      <c r="I62" s="45" t="s">
        <v>6</v>
      </c>
      <c r="J62" s="36" t="s">
        <v>97</v>
      </c>
      <c r="K62" s="50"/>
      <c r="L62" s="459">
        <v>987</v>
      </c>
      <c r="M62" s="80"/>
      <c r="N62" s="80"/>
      <c r="O62" s="80"/>
      <c r="P62" s="80"/>
      <c r="Q62" s="80"/>
      <c r="R62" s="80"/>
      <c r="T62" s="80"/>
      <c r="U62" s="80"/>
      <c r="V62" s="80"/>
      <c r="W62" s="80"/>
      <c r="X62" s="80"/>
      <c r="Y62" s="80"/>
    </row>
    <row r="63" spans="1:25" s="42" customFormat="1">
      <c r="A63" s="340" t="s">
        <v>1303</v>
      </c>
      <c r="B63" s="48">
        <v>44509</v>
      </c>
      <c r="C63" s="48">
        <v>44501</v>
      </c>
      <c r="D63" s="49">
        <v>8782</v>
      </c>
      <c r="E63" s="34" t="s">
        <v>671</v>
      </c>
      <c r="F63" s="49">
        <v>3626</v>
      </c>
      <c r="G63" s="36" t="s">
        <v>1441</v>
      </c>
      <c r="H63" s="47">
        <v>40</v>
      </c>
      <c r="I63" s="45" t="s">
        <v>6</v>
      </c>
      <c r="J63" s="36" t="s">
        <v>97</v>
      </c>
      <c r="K63" s="50"/>
      <c r="L63" s="459">
        <v>624</v>
      </c>
      <c r="M63" s="80"/>
      <c r="N63" s="80"/>
      <c r="O63" s="80"/>
      <c r="P63" s="80"/>
      <c r="Q63" s="80"/>
      <c r="R63" s="80"/>
      <c r="T63" s="80" t="s">
        <v>1778</v>
      </c>
      <c r="U63" s="80"/>
      <c r="V63" s="80"/>
      <c r="W63" s="80"/>
      <c r="X63" s="80"/>
      <c r="Y63" s="80"/>
    </row>
    <row r="64" spans="1:25" s="42" customFormat="1">
      <c r="A64" s="340"/>
      <c r="B64" s="48"/>
      <c r="C64" s="48">
        <v>44504</v>
      </c>
      <c r="D64" s="49"/>
      <c r="E64" s="40" t="s">
        <v>1221</v>
      </c>
      <c r="F64" s="49">
        <v>3625</v>
      </c>
      <c r="G64" s="36" t="s">
        <v>902</v>
      </c>
      <c r="H64" s="47">
        <v>20</v>
      </c>
      <c r="I64" s="45" t="s">
        <v>6</v>
      </c>
      <c r="J64" s="36" t="s">
        <v>97</v>
      </c>
      <c r="K64" s="50"/>
      <c r="L64" s="459">
        <v>69.150000000000006</v>
      </c>
      <c r="M64" s="80"/>
      <c r="N64" s="80"/>
      <c r="O64" s="80"/>
      <c r="P64" s="80"/>
      <c r="Q64" s="80"/>
      <c r="R64" s="80"/>
      <c r="T64" s="80"/>
      <c r="U64" s="80"/>
      <c r="V64" s="80"/>
      <c r="W64" s="80"/>
      <c r="X64" s="80"/>
      <c r="Y64" s="80"/>
    </row>
    <row r="65" spans="1:25" s="42" customFormat="1">
      <c r="A65" s="340" t="s">
        <v>468</v>
      </c>
      <c r="B65" s="48">
        <v>44505</v>
      </c>
      <c r="C65" s="48">
        <v>44504</v>
      </c>
      <c r="D65" s="49">
        <v>8817</v>
      </c>
      <c r="E65" s="40" t="s">
        <v>2</v>
      </c>
      <c r="F65" s="49">
        <v>1869</v>
      </c>
      <c r="G65" s="36" t="s">
        <v>15</v>
      </c>
      <c r="H65" s="47">
        <v>30</v>
      </c>
      <c r="I65" s="45" t="s">
        <v>6</v>
      </c>
      <c r="J65" s="36" t="s">
        <v>97</v>
      </c>
      <c r="K65" s="50"/>
      <c r="L65" s="459">
        <v>195</v>
      </c>
      <c r="M65" s="80"/>
      <c r="N65" s="80"/>
      <c r="O65" s="80"/>
      <c r="P65" s="80"/>
      <c r="Q65" s="80"/>
      <c r="R65" s="80"/>
      <c r="T65" s="80"/>
      <c r="U65" s="80"/>
      <c r="V65" s="80"/>
      <c r="W65" s="80"/>
      <c r="X65" s="80"/>
      <c r="Y65" s="80"/>
    </row>
    <row r="66" spans="1:25" s="42" customFormat="1">
      <c r="A66" s="340" t="s">
        <v>112</v>
      </c>
      <c r="B66" s="48">
        <v>44524</v>
      </c>
      <c r="C66" s="48">
        <v>44524</v>
      </c>
      <c r="D66" s="49">
        <v>8820</v>
      </c>
      <c r="E66" s="40" t="s">
        <v>2</v>
      </c>
      <c r="F66" s="49">
        <v>2586</v>
      </c>
      <c r="G66" s="36" t="s">
        <v>1800</v>
      </c>
      <c r="H66" s="47">
        <v>50</v>
      </c>
      <c r="I66" s="45" t="s">
        <v>6</v>
      </c>
      <c r="J66" s="36" t="s">
        <v>97</v>
      </c>
      <c r="K66" s="50"/>
      <c r="L66" s="459">
        <v>1045</v>
      </c>
      <c r="M66" s="80"/>
      <c r="N66" s="80"/>
      <c r="O66" s="80"/>
      <c r="P66" s="80"/>
      <c r="Q66" s="80"/>
      <c r="R66" s="80"/>
      <c r="T66" s="80" t="s">
        <v>1801</v>
      </c>
      <c r="U66" s="80"/>
      <c r="V66" s="80"/>
      <c r="W66" s="80"/>
      <c r="X66" s="80"/>
      <c r="Y66" s="80"/>
    </row>
    <row r="67" spans="1:25" s="42" customFormat="1">
      <c r="A67" s="340" t="s">
        <v>1794</v>
      </c>
      <c r="B67" s="48">
        <v>44509</v>
      </c>
      <c r="C67" s="48">
        <v>44505</v>
      </c>
      <c r="D67" s="49">
        <v>8789</v>
      </c>
      <c r="E67" s="40" t="s">
        <v>7</v>
      </c>
      <c r="F67" s="49">
        <v>3899</v>
      </c>
      <c r="G67" s="36" t="s">
        <v>17</v>
      </c>
      <c r="H67" s="47" t="s">
        <v>1148</v>
      </c>
      <c r="I67" s="45" t="s">
        <v>6</v>
      </c>
      <c r="J67" s="36" t="s">
        <v>97</v>
      </c>
      <c r="K67" s="50"/>
      <c r="L67" s="459">
        <v>606</v>
      </c>
      <c r="M67" s="80"/>
      <c r="N67" s="80"/>
      <c r="O67" s="80"/>
      <c r="P67" s="80"/>
      <c r="Q67" s="80"/>
      <c r="R67" s="80"/>
      <c r="T67" s="80"/>
      <c r="U67" s="80"/>
      <c r="V67" s="80"/>
      <c r="W67" s="80"/>
      <c r="X67" s="80"/>
      <c r="Y67" s="80"/>
    </row>
    <row r="68" spans="1:25" s="42" customFormat="1">
      <c r="A68" s="340" t="s">
        <v>1217</v>
      </c>
      <c r="B68" s="48">
        <v>44509</v>
      </c>
      <c r="C68" s="48">
        <v>44508</v>
      </c>
      <c r="D68" s="49">
        <v>8790</v>
      </c>
      <c r="E68" s="40" t="s">
        <v>2</v>
      </c>
      <c r="F68" s="49">
        <v>1614</v>
      </c>
      <c r="G68" s="36" t="s">
        <v>52</v>
      </c>
      <c r="H68" s="47">
        <v>10</v>
      </c>
      <c r="I68" s="45" t="s">
        <v>6</v>
      </c>
      <c r="J68" s="36" t="s">
        <v>97</v>
      </c>
      <c r="K68" s="50"/>
      <c r="L68" s="459">
        <v>125</v>
      </c>
      <c r="M68" s="80"/>
      <c r="N68" s="80"/>
      <c r="O68" s="80"/>
      <c r="P68" s="80"/>
      <c r="Q68" s="80"/>
      <c r="R68" s="80"/>
      <c r="T68" s="80"/>
      <c r="U68" s="80"/>
      <c r="V68" s="80"/>
      <c r="W68" s="80"/>
      <c r="X68" s="80"/>
      <c r="Y68" s="80"/>
    </row>
    <row r="69" spans="1:25" s="42" customFormat="1">
      <c r="A69" s="340" t="s">
        <v>1627</v>
      </c>
      <c r="B69" s="48">
        <v>44509</v>
      </c>
      <c r="C69" s="48">
        <v>44508</v>
      </c>
      <c r="D69" s="49">
        <v>8836</v>
      </c>
      <c r="E69" s="40" t="s">
        <v>7</v>
      </c>
      <c r="F69" s="49">
        <v>1446</v>
      </c>
      <c r="G69" s="36" t="s">
        <v>58</v>
      </c>
      <c r="H69" s="47">
        <v>5</v>
      </c>
      <c r="I69" s="45" t="s">
        <v>6</v>
      </c>
      <c r="J69" s="36" t="s">
        <v>97</v>
      </c>
      <c r="K69" s="50"/>
      <c r="L69" s="459">
        <v>832.1</v>
      </c>
      <c r="M69" s="80"/>
      <c r="N69" s="80"/>
      <c r="O69" s="80"/>
      <c r="P69" s="80"/>
      <c r="Q69" s="80"/>
      <c r="R69" s="80"/>
      <c r="T69" s="80"/>
      <c r="U69" s="80"/>
      <c r="V69" s="80"/>
      <c r="W69" s="80"/>
      <c r="X69" s="80"/>
      <c r="Y69" s="80"/>
    </row>
    <row r="70" spans="1:25" s="42" customFormat="1">
      <c r="A70" s="340" t="s">
        <v>1303</v>
      </c>
      <c r="B70" s="48">
        <v>44510</v>
      </c>
      <c r="C70" s="48">
        <v>44509</v>
      </c>
      <c r="D70" s="49">
        <v>8837</v>
      </c>
      <c r="E70" s="40" t="s">
        <v>216</v>
      </c>
      <c r="F70" s="49">
        <v>3627</v>
      </c>
      <c r="G70" s="36" t="s">
        <v>1465</v>
      </c>
      <c r="H70" s="47">
        <v>5</v>
      </c>
      <c r="I70" s="45" t="s">
        <v>6</v>
      </c>
      <c r="J70" s="36" t="s">
        <v>97</v>
      </c>
      <c r="K70" s="50" t="s">
        <v>834</v>
      </c>
      <c r="L70" s="459">
        <v>94.5</v>
      </c>
      <c r="M70" s="80"/>
      <c r="N70" s="80"/>
      <c r="O70" s="80"/>
      <c r="P70" s="80"/>
      <c r="Q70" s="80"/>
      <c r="R70" s="80"/>
      <c r="T70" s="80"/>
      <c r="U70" s="80"/>
      <c r="V70" s="80"/>
      <c r="W70" s="80"/>
      <c r="X70" s="80"/>
      <c r="Y70" s="80"/>
    </row>
    <row r="71" spans="1:25" s="42" customFormat="1">
      <c r="A71" s="340" t="s">
        <v>1799</v>
      </c>
      <c r="B71" s="48">
        <v>44512</v>
      </c>
      <c r="C71" s="48">
        <v>44509</v>
      </c>
      <c r="D71" s="49">
        <v>8842</v>
      </c>
      <c r="E71" s="40" t="s">
        <v>435</v>
      </c>
      <c r="F71" s="49">
        <v>3310</v>
      </c>
      <c r="G71" s="36" t="s">
        <v>4</v>
      </c>
      <c r="H71" s="47" t="s">
        <v>960</v>
      </c>
      <c r="I71" s="45" t="s">
        <v>6</v>
      </c>
      <c r="J71" s="36" t="s">
        <v>97</v>
      </c>
      <c r="K71" s="50"/>
      <c r="L71" s="459">
        <v>700</v>
      </c>
      <c r="M71" s="80"/>
      <c r="N71" s="80"/>
      <c r="O71" s="80"/>
      <c r="P71" s="80"/>
      <c r="Q71" s="80"/>
      <c r="R71" s="80"/>
      <c r="T71" s="80"/>
      <c r="U71" s="80"/>
      <c r="V71" s="80"/>
      <c r="W71" s="80"/>
      <c r="X71" s="80"/>
      <c r="Y71" s="80"/>
    </row>
    <row r="72" spans="1:25" s="42" customFormat="1">
      <c r="A72" s="340" t="s">
        <v>1799</v>
      </c>
      <c r="B72" s="48">
        <v>44512</v>
      </c>
      <c r="C72" s="48">
        <v>44509</v>
      </c>
      <c r="D72" s="49">
        <v>8843</v>
      </c>
      <c r="E72" s="40" t="s">
        <v>435</v>
      </c>
      <c r="F72" s="49">
        <v>3310</v>
      </c>
      <c r="G72" s="36" t="s">
        <v>4</v>
      </c>
      <c r="H72" s="47" t="s">
        <v>960</v>
      </c>
      <c r="I72" s="45" t="s">
        <v>6</v>
      </c>
      <c r="J72" s="36" t="s">
        <v>97</v>
      </c>
      <c r="K72" s="50"/>
      <c r="L72" s="459">
        <v>700</v>
      </c>
      <c r="M72" s="80"/>
      <c r="N72" s="80"/>
      <c r="O72" s="80"/>
      <c r="P72" s="80"/>
      <c r="Q72" s="80"/>
      <c r="R72" s="80"/>
      <c r="T72" s="80"/>
      <c r="U72" s="80"/>
      <c r="V72" s="80"/>
      <c r="W72" s="80"/>
      <c r="X72" s="80"/>
      <c r="Y72" s="80"/>
    </row>
    <row r="73" spans="1:25" s="42" customFormat="1">
      <c r="A73" s="340" t="s">
        <v>1076</v>
      </c>
      <c r="B73" s="48">
        <v>44512</v>
      </c>
      <c r="C73" s="48">
        <v>44509</v>
      </c>
      <c r="D73" s="49">
        <v>8850</v>
      </c>
      <c r="E73" s="40" t="s">
        <v>2</v>
      </c>
      <c r="F73" s="49">
        <v>753</v>
      </c>
      <c r="G73" s="36" t="s">
        <v>47</v>
      </c>
      <c r="H73" s="47" t="s">
        <v>882</v>
      </c>
      <c r="I73" s="45" t="s">
        <v>6</v>
      </c>
      <c r="J73" s="36" t="s">
        <v>97</v>
      </c>
      <c r="K73" s="50"/>
      <c r="L73" s="459">
        <v>166.95</v>
      </c>
      <c r="M73" s="80"/>
      <c r="N73" s="80"/>
      <c r="O73" s="80"/>
      <c r="P73" s="80"/>
      <c r="Q73" s="80"/>
      <c r="R73" s="80"/>
      <c r="T73" s="80"/>
      <c r="U73" s="80"/>
      <c r="V73" s="80"/>
      <c r="W73" s="80"/>
      <c r="X73" s="80"/>
      <c r="Y73" s="80"/>
    </row>
    <row r="74" spans="1:25" s="42" customFormat="1">
      <c r="A74" s="340" t="s">
        <v>111</v>
      </c>
      <c r="B74" s="48">
        <v>44512</v>
      </c>
      <c r="C74" s="48">
        <v>44510</v>
      </c>
      <c r="D74" s="49">
        <v>8848</v>
      </c>
      <c r="E74" s="40" t="s">
        <v>2</v>
      </c>
      <c r="F74" s="49">
        <v>2691</v>
      </c>
      <c r="G74" s="36" t="s">
        <v>47</v>
      </c>
      <c r="H74" s="47">
        <v>100</v>
      </c>
      <c r="I74" s="45" t="s">
        <v>6</v>
      </c>
      <c r="J74" s="36" t="s">
        <v>97</v>
      </c>
      <c r="K74" s="50"/>
      <c r="L74" s="459">
        <v>1890</v>
      </c>
      <c r="M74" s="80"/>
      <c r="N74" s="80"/>
      <c r="O74" s="80"/>
      <c r="P74" s="80"/>
      <c r="Q74" s="80"/>
      <c r="R74" s="80"/>
      <c r="T74" s="80"/>
      <c r="U74" s="80"/>
      <c r="V74" s="80"/>
      <c r="W74" s="80"/>
      <c r="X74" s="80"/>
      <c r="Y74" s="80"/>
    </row>
    <row r="75" spans="1:25" s="42" customFormat="1">
      <c r="A75" s="340" t="s">
        <v>848</v>
      </c>
      <c r="B75" s="48">
        <v>44516</v>
      </c>
      <c r="C75" s="48">
        <v>44509</v>
      </c>
      <c r="D75" s="49">
        <v>8852</v>
      </c>
      <c r="E75" s="40" t="s">
        <v>7</v>
      </c>
      <c r="F75" s="49">
        <v>2172</v>
      </c>
      <c r="G75" s="36" t="s">
        <v>16</v>
      </c>
      <c r="H75" s="47">
        <v>20</v>
      </c>
      <c r="I75" s="45" t="s">
        <v>6</v>
      </c>
      <c r="J75" s="36" t="s">
        <v>97</v>
      </c>
      <c r="K75" s="50"/>
      <c r="L75" s="459">
        <v>360</v>
      </c>
      <c r="M75" s="80"/>
      <c r="N75" s="80"/>
      <c r="O75" s="80"/>
      <c r="P75" s="80"/>
      <c r="Q75" s="80"/>
      <c r="R75" s="80"/>
      <c r="T75" s="80"/>
      <c r="U75" s="80"/>
      <c r="V75" s="80"/>
      <c r="W75" s="80"/>
      <c r="X75" s="80"/>
      <c r="Y75" s="80"/>
    </row>
    <row r="76" spans="1:25" s="42" customFormat="1">
      <c r="A76" s="340" t="s">
        <v>1802</v>
      </c>
      <c r="B76" s="48">
        <v>44512</v>
      </c>
      <c r="C76" s="48">
        <v>44509</v>
      </c>
      <c r="D76" s="49">
        <v>8854</v>
      </c>
      <c r="E76" s="40" t="s">
        <v>2</v>
      </c>
      <c r="F76" s="49">
        <v>869</v>
      </c>
      <c r="G76" s="36" t="s">
        <v>16</v>
      </c>
      <c r="H76" s="47">
        <v>25</v>
      </c>
      <c r="I76" s="45" t="s">
        <v>6</v>
      </c>
      <c r="J76" s="36" t="s">
        <v>97</v>
      </c>
      <c r="K76" s="50"/>
      <c r="L76" s="459">
        <v>130</v>
      </c>
      <c r="M76" s="80"/>
      <c r="N76" s="80"/>
      <c r="O76" s="80"/>
      <c r="P76" s="80"/>
      <c r="Q76" s="80"/>
      <c r="R76" s="80"/>
      <c r="T76" s="80"/>
      <c r="U76" s="80"/>
      <c r="V76" s="80"/>
      <c r="W76" s="80"/>
      <c r="X76" s="80"/>
      <c r="Y76" s="80"/>
    </row>
    <row r="77" spans="1:25" s="42" customFormat="1">
      <c r="A77" s="340" t="s">
        <v>472</v>
      </c>
      <c r="B77" s="48">
        <v>44512</v>
      </c>
      <c r="C77" s="48">
        <v>44509</v>
      </c>
      <c r="D77" s="49">
        <v>8858</v>
      </c>
      <c r="E77" s="40" t="s">
        <v>2</v>
      </c>
      <c r="F77" s="49">
        <v>2039</v>
      </c>
      <c r="G77" s="36" t="s">
        <v>29</v>
      </c>
      <c r="H77" s="47">
        <v>51</v>
      </c>
      <c r="I77" s="45" t="s">
        <v>6</v>
      </c>
      <c r="J77" s="36" t="s">
        <v>97</v>
      </c>
      <c r="K77" s="50"/>
      <c r="L77" s="459">
        <v>855</v>
      </c>
      <c r="M77" s="80"/>
      <c r="N77" s="80"/>
      <c r="O77" s="80"/>
      <c r="P77" s="80"/>
      <c r="Q77" s="80"/>
      <c r="R77" s="80"/>
      <c r="T77" s="80"/>
      <c r="U77" s="80"/>
      <c r="V77" s="80"/>
      <c r="W77" s="80"/>
      <c r="X77" s="80"/>
      <c r="Y77" s="80"/>
    </row>
    <row r="78" spans="1:25" s="42" customFormat="1">
      <c r="A78" s="340" t="s">
        <v>1805</v>
      </c>
      <c r="B78" s="48">
        <v>44512</v>
      </c>
      <c r="C78" s="48">
        <v>44510</v>
      </c>
      <c r="D78" s="49">
        <v>8863</v>
      </c>
      <c r="E78" s="40" t="s">
        <v>216</v>
      </c>
      <c r="F78" s="49">
        <v>2908</v>
      </c>
      <c r="G78" s="36" t="s">
        <v>22</v>
      </c>
      <c r="H78" s="47">
        <v>10</v>
      </c>
      <c r="I78" s="45" t="s">
        <v>6</v>
      </c>
      <c r="J78" s="36" t="s">
        <v>97</v>
      </c>
      <c r="K78" s="50"/>
      <c r="L78" s="459">
        <v>250</v>
      </c>
      <c r="M78" s="80"/>
      <c r="N78" s="80"/>
      <c r="O78" s="80"/>
      <c r="P78" s="80"/>
      <c r="Q78" s="80"/>
      <c r="R78" s="80"/>
      <c r="T78" s="80"/>
      <c r="U78" s="80"/>
      <c r="V78" s="80"/>
      <c r="W78" s="80"/>
      <c r="X78" s="80"/>
      <c r="Y78" s="80"/>
    </row>
    <row r="79" spans="1:25" s="42" customFormat="1">
      <c r="A79" s="340" t="s">
        <v>67</v>
      </c>
      <c r="B79" s="48">
        <v>44512</v>
      </c>
      <c r="C79" s="48">
        <v>44511</v>
      </c>
      <c r="D79" s="49">
        <v>8875</v>
      </c>
      <c r="E79" s="40" t="s">
        <v>2</v>
      </c>
      <c r="F79" s="49">
        <v>1862</v>
      </c>
      <c r="G79" s="36" t="s">
        <v>20</v>
      </c>
      <c r="H79" s="47">
        <v>20</v>
      </c>
      <c r="I79" s="45" t="s">
        <v>6</v>
      </c>
      <c r="J79" s="36" t="s">
        <v>97</v>
      </c>
      <c r="K79" s="50"/>
      <c r="L79" s="459">
        <v>590.4</v>
      </c>
      <c r="M79" s="80"/>
      <c r="N79" s="80"/>
      <c r="O79" s="80"/>
      <c r="P79" s="80"/>
      <c r="Q79" s="80"/>
      <c r="R79" s="80"/>
      <c r="T79" s="80"/>
      <c r="U79" s="80"/>
      <c r="V79" s="80"/>
      <c r="W79" s="80"/>
      <c r="X79" s="80"/>
      <c r="Y79" s="80"/>
    </row>
    <row r="80" spans="1:25" s="42" customFormat="1">
      <c r="A80" s="340" t="s">
        <v>791</v>
      </c>
      <c r="B80" s="48">
        <v>44512</v>
      </c>
      <c r="C80" s="48">
        <v>44516</v>
      </c>
      <c r="D80" s="49">
        <v>8877</v>
      </c>
      <c r="E80" s="40" t="s">
        <v>7</v>
      </c>
      <c r="F80" s="49">
        <v>1095</v>
      </c>
      <c r="G80" s="36" t="s">
        <v>47</v>
      </c>
      <c r="H80" s="47">
        <v>5</v>
      </c>
      <c r="I80" s="45" t="s">
        <v>6</v>
      </c>
      <c r="J80" s="36" t="s">
        <v>97</v>
      </c>
      <c r="K80" s="50"/>
      <c r="L80" s="459">
        <v>300</v>
      </c>
      <c r="M80" s="80"/>
      <c r="N80" s="80"/>
      <c r="O80" s="80"/>
      <c r="P80" s="80"/>
      <c r="Q80" s="80"/>
      <c r="R80" s="80"/>
      <c r="T80" s="80"/>
      <c r="U80" s="80"/>
      <c r="V80" s="80"/>
      <c r="W80" s="80"/>
      <c r="X80" s="80"/>
      <c r="Y80" s="80"/>
    </row>
    <row r="81" spans="1:25" s="42" customFormat="1">
      <c r="A81" s="340" t="s">
        <v>368</v>
      </c>
      <c r="B81" s="48">
        <v>44517</v>
      </c>
      <c r="C81" s="48">
        <v>44516</v>
      </c>
      <c r="D81" s="49">
        <v>8879</v>
      </c>
      <c r="E81" s="40" t="s">
        <v>2</v>
      </c>
      <c r="F81" s="49">
        <v>838</v>
      </c>
      <c r="G81" s="36" t="s">
        <v>5</v>
      </c>
      <c r="H81" s="47">
        <v>5</v>
      </c>
      <c r="I81" s="45" t="s">
        <v>6</v>
      </c>
      <c r="J81" s="36" t="s">
        <v>97</v>
      </c>
      <c r="K81" s="50"/>
      <c r="L81" s="459">
        <v>155</v>
      </c>
      <c r="M81" s="80"/>
      <c r="N81" s="80"/>
      <c r="O81" s="80"/>
      <c r="P81" s="80"/>
      <c r="Q81" s="80"/>
      <c r="R81" s="80"/>
      <c r="T81" s="80"/>
      <c r="U81" s="80"/>
      <c r="V81" s="80"/>
      <c r="W81" s="80"/>
      <c r="X81" s="80"/>
      <c r="Y81" s="80"/>
    </row>
    <row r="82" spans="1:25" s="42" customFormat="1">
      <c r="A82" s="340"/>
      <c r="B82" s="48"/>
      <c r="C82" s="48"/>
      <c r="D82" s="49"/>
      <c r="E82" s="40" t="s">
        <v>2</v>
      </c>
      <c r="F82" s="49">
        <v>2515</v>
      </c>
      <c r="G82" s="36" t="s">
        <v>35</v>
      </c>
      <c r="H82" s="47">
        <v>15</v>
      </c>
      <c r="I82" s="45" t="s">
        <v>6</v>
      </c>
      <c r="J82" s="36" t="s">
        <v>97</v>
      </c>
      <c r="K82" s="50"/>
      <c r="L82" s="459">
        <v>187.9</v>
      </c>
      <c r="M82" s="80"/>
      <c r="N82" s="80"/>
      <c r="O82" s="80"/>
      <c r="P82" s="80"/>
      <c r="Q82" s="80"/>
      <c r="R82" s="80"/>
      <c r="T82" s="80"/>
      <c r="U82" s="80"/>
      <c r="V82" s="80"/>
      <c r="W82" s="80"/>
      <c r="X82" s="80"/>
      <c r="Y82" s="80"/>
    </row>
    <row r="83" spans="1:25" s="42" customFormat="1">
      <c r="A83" s="340" t="s">
        <v>163</v>
      </c>
      <c r="B83" s="48">
        <v>44517</v>
      </c>
      <c r="C83" s="48">
        <v>44516</v>
      </c>
      <c r="D83" s="49">
        <v>8881</v>
      </c>
      <c r="E83" s="40" t="s">
        <v>2</v>
      </c>
      <c r="F83" s="49">
        <v>838</v>
      </c>
      <c r="G83" s="36" t="s">
        <v>5</v>
      </c>
      <c r="H83" s="47">
        <v>20</v>
      </c>
      <c r="I83" s="45" t="s">
        <v>6</v>
      </c>
      <c r="J83" s="36" t="s">
        <v>97</v>
      </c>
      <c r="K83" s="50"/>
      <c r="L83" s="459">
        <v>620</v>
      </c>
      <c r="M83" s="80"/>
      <c r="N83" s="80"/>
      <c r="O83" s="80"/>
      <c r="P83" s="80"/>
      <c r="Q83" s="80"/>
      <c r="R83" s="80"/>
      <c r="T83" s="80"/>
      <c r="U83" s="80"/>
      <c r="V83" s="80"/>
      <c r="W83" s="80"/>
      <c r="X83" s="80"/>
      <c r="Y83" s="80"/>
    </row>
    <row r="84" spans="1:25" s="42" customFormat="1">
      <c r="A84" s="340" t="s">
        <v>918</v>
      </c>
      <c r="B84" s="48">
        <v>44517</v>
      </c>
      <c r="C84" s="48">
        <v>44517</v>
      </c>
      <c r="D84" s="49">
        <v>8882</v>
      </c>
      <c r="E84" s="40" t="s">
        <v>2</v>
      </c>
      <c r="F84" s="49">
        <v>1126</v>
      </c>
      <c r="G84" s="36" t="s">
        <v>57</v>
      </c>
      <c r="H84" s="47">
        <v>20</v>
      </c>
      <c r="I84" s="45" t="s">
        <v>6</v>
      </c>
      <c r="J84" s="36" t="s">
        <v>97</v>
      </c>
      <c r="K84" s="50"/>
      <c r="L84" s="459">
        <v>1700</v>
      </c>
      <c r="M84" s="80"/>
      <c r="N84" s="80"/>
      <c r="O84" s="80"/>
      <c r="P84" s="80"/>
      <c r="Q84" s="80"/>
      <c r="R84" s="80"/>
      <c r="T84" s="80"/>
      <c r="U84" s="80"/>
      <c r="V84" s="80"/>
      <c r="W84" s="80"/>
      <c r="X84" s="80"/>
      <c r="Y84" s="80"/>
    </row>
    <row r="85" spans="1:25" s="42" customFormat="1">
      <c r="A85" s="340" t="s">
        <v>1809</v>
      </c>
      <c r="B85" s="48">
        <v>44512</v>
      </c>
      <c r="C85" s="48">
        <v>44516</v>
      </c>
      <c r="D85" s="49">
        <v>8885</v>
      </c>
      <c r="E85" s="40" t="s">
        <v>153</v>
      </c>
      <c r="F85" s="49">
        <v>3101</v>
      </c>
      <c r="G85" s="36" t="s">
        <v>21</v>
      </c>
      <c r="H85" s="47">
        <v>5</v>
      </c>
      <c r="I85" s="45" t="s">
        <v>6</v>
      </c>
      <c r="J85" s="36" t="s">
        <v>97</v>
      </c>
      <c r="K85" s="50"/>
      <c r="L85" s="459">
        <v>298.8</v>
      </c>
      <c r="M85" s="80"/>
      <c r="N85" s="80"/>
      <c r="O85" s="80"/>
      <c r="P85" s="80"/>
      <c r="Q85" s="80"/>
      <c r="R85" s="80"/>
      <c r="T85" s="80"/>
      <c r="U85" s="80"/>
      <c r="V85" s="80"/>
      <c r="W85" s="80"/>
      <c r="X85" s="80"/>
      <c r="Y85" s="80"/>
    </row>
    <row r="86" spans="1:25" s="42" customFormat="1">
      <c r="A86" s="340" t="s">
        <v>1303</v>
      </c>
      <c r="B86" s="48">
        <v>44523</v>
      </c>
      <c r="C86" s="48">
        <v>44518</v>
      </c>
      <c r="D86" s="49">
        <v>8887</v>
      </c>
      <c r="E86" s="40" t="s">
        <v>216</v>
      </c>
      <c r="F86" s="49">
        <v>3624</v>
      </c>
      <c r="G86" s="36" t="s">
        <v>63</v>
      </c>
      <c r="H86" s="47">
        <v>50</v>
      </c>
      <c r="I86" s="45" t="s">
        <v>6</v>
      </c>
      <c r="J86" s="36" t="s">
        <v>97</v>
      </c>
      <c r="K86" s="50" t="s">
        <v>834</v>
      </c>
      <c r="L86" s="459"/>
      <c r="M86" s="80"/>
      <c r="N86" s="80"/>
      <c r="O86" s="80"/>
      <c r="P86" s="80"/>
      <c r="Q86" s="80"/>
      <c r="R86" s="80"/>
      <c r="T86" s="80"/>
      <c r="U86" s="80"/>
      <c r="V86" s="80"/>
      <c r="W86" s="80"/>
      <c r="X86" s="80"/>
      <c r="Y86" s="80"/>
    </row>
    <row r="87" spans="1:25" s="42" customFormat="1">
      <c r="A87" s="340"/>
      <c r="B87" s="48"/>
      <c r="C87" s="48">
        <v>44511</v>
      </c>
      <c r="D87" s="49"/>
      <c r="E87" s="40" t="s">
        <v>216</v>
      </c>
      <c r="F87" s="49">
        <v>3621</v>
      </c>
      <c r="G87" s="36" t="s">
        <v>1396</v>
      </c>
      <c r="H87" s="47">
        <v>40</v>
      </c>
      <c r="I87" s="45" t="s">
        <v>6</v>
      </c>
      <c r="J87" s="36" t="s">
        <v>97</v>
      </c>
      <c r="K87" s="50"/>
      <c r="L87" s="459"/>
      <c r="M87" s="80"/>
      <c r="N87" s="80"/>
      <c r="O87" s="80"/>
      <c r="P87" s="80"/>
      <c r="Q87" s="80"/>
      <c r="R87" s="80"/>
      <c r="T87" s="80"/>
      <c r="U87" s="80"/>
      <c r="V87" s="80"/>
      <c r="W87" s="80"/>
      <c r="X87" s="80"/>
      <c r="Y87" s="80"/>
    </row>
    <row r="88" spans="1:25" s="42" customFormat="1">
      <c r="A88" s="340"/>
      <c r="B88" s="48"/>
      <c r="C88" s="48">
        <v>44511</v>
      </c>
      <c r="D88" s="49"/>
      <c r="E88" s="40" t="s">
        <v>216</v>
      </c>
      <c r="F88" s="49">
        <v>3625</v>
      </c>
      <c r="G88" s="36" t="s">
        <v>902</v>
      </c>
      <c r="H88" s="47">
        <v>10</v>
      </c>
      <c r="I88" s="45" t="s">
        <v>6</v>
      </c>
      <c r="J88" s="36" t="s">
        <v>97</v>
      </c>
      <c r="K88" s="50"/>
      <c r="L88" s="459"/>
      <c r="M88" s="80"/>
      <c r="N88" s="80"/>
      <c r="O88" s="80"/>
      <c r="P88" s="80"/>
      <c r="Q88" s="80"/>
      <c r="R88" s="80"/>
      <c r="T88" s="80"/>
      <c r="U88" s="80"/>
      <c r="V88" s="80"/>
      <c r="W88" s="80"/>
      <c r="X88" s="80"/>
      <c r="Y88" s="80"/>
    </row>
    <row r="89" spans="1:25" s="42" customFormat="1">
      <c r="A89" s="340"/>
      <c r="B89" s="48"/>
      <c r="C89" s="48">
        <v>44518</v>
      </c>
      <c r="D89" s="49"/>
      <c r="E89" s="40" t="s">
        <v>216</v>
      </c>
      <c r="F89" s="49">
        <v>3628</v>
      </c>
      <c r="G89" s="36" t="s">
        <v>1812</v>
      </c>
      <c r="H89" s="47">
        <v>10</v>
      </c>
      <c r="I89" s="45" t="s">
        <v>6</v>
      </c>
      <c r="J89" s="36" t="s">
        <v>97</v>
      </c>
      <c r="K89" s="50" t="s">
        <v>834</v>
      </c>
      <c r="L89" s="459"/>
      <c r="M89" s="80"/>
      <c r="N89" s="80"/>
      <c r="O89" s="80"/>
      <c r="P89" s="80"/>
      <c r="Q89" s="80"/>
      <c r="R89" s="80"/>
      <c r="T89" s="80"/>
      <c r="U89" s="80"/>
      <c r="V89" s="80"/>
      <c r="W89" s="80"/>
      <c r="X89" s="80"/>
      <c r="Y89" s="80"/>
    </row>
    <row r="90" spans="1:25" s="42" customFormat="1">
      <c r="A90" s="340"/>
      <c r="B90" s="48"/>
      <c r="C90" s="48">
        <v>44518</v>
      </c>
      <c r="D90" s="49"/>
      <c r="E90" s="40" t="s">
        <v>216</v>
      </c>
      <c r="F90" s="49">
        <v>3629</v>
      </c>
      <c r="G90" s="36" t="s">
        <v>1812</v>
      </c>
      <c r="H90" s="47">
        <v>10</v>
      </c>
      <c r="I90" s="45" t="s">
        <v>6</v>
      </c>
      <c r="J90" s="36" t="s">
        <v>97</v>
      </c>
      <c r="K90" s="50" t="s">
        <v>834</v>
      </c>
      <c r="L90" s="459"/>
      <c r="M90" s="80"/>
      <c r="N90" s="80"/>
      <c r="O90" s="80"/>
      <c r="P90" s="80"/>
      <c r="Q90" s="80"/>
      <c r="R90" s="80"/>
      <c r="T90" s="80"/>
      <c r="U90" s="80"/>
      <c r="V90" s="80"/>
      <c r="W90" s="80"/>
      <c r="X90" s="80"/>
      <c r="Y90" s="80"/>
    </row>
    <row r="91" spans="1:25" s="42" customFormat="1">
      <c r="A91" s="340"/>
      <c r="B91" s="48"/>
      <c r="C91" s="48">
        <v>44511</v>
      </c>
      <c r="D91" s="49"/>
      <c r="E91" s="40" t="s">
        <v>428</v>
      </c>
      <c r="F91" s="49">
        <v>3623</v>
      </c>
      <c r="G91" s="36" t="s">
        <v>47</v>
      </c>
      <c r="H91" s="47">
        <v>10</v>
      </c>
      <c r="I91" s="45" t="s">
        <v>6</v>
      </c>
      <c r="J91" s="36" t="s">
        <v>97</v>
      </c>
      <c r="K91" s="50"/>
      <c r="L91" s="459">
        <v>1550.1</v>
      </c>
      <c r="M91" s="80"/>
      <c r="N91" s="80"/>
      <c r="O91" s="80"/>
      <c r="P91" s="80"/>
      <c r="Q91" s="80"/>
      <c r="R91" s="80"/>
      <c r="T91" s="80"/>
      <c r="U91" s="80"/>
      <c r="V91" s="80"/>
      <c r="W91" s="80"/>
      <c r="X91" s="80"/>
      <c r="Y91" s="80"/>
    </row>
    <row r="92" spans="1:25" s="42" customFormat="1">
      <c r="A92" s="340" t="s">
        <v>101</v>
      </c>
      <c r="B92" s="48">
        <v>44523</v>
      </c>
      <c r="C92" s="48">
        <v>44512</v>
      </c>
      <c r="D92" s="49">
        <v>8889</v>
      </c>
      <c r="E92" s="40" t="s">
        <v>2</v>
      </c>
      <c r="F92" s="49">
        <v>2740</v>
      </c>
      <c r="G92" s="36" t="s">
        <v>103</v>
      </c>
      <c r="H92" s="47">
        <v>30</v>
      </c>
      <c r="I92" s="45" t="s">
        <v>6</v>
      </c>
      <c r="J92" s="36" t="s">
        <v>97</v>
      </c>
      <c r="K92" s="50"/>
      <c r="L92" s="459">
        <v>611.4</v>
      </c>
      <c r="M92" s="80"/>
      <c r="N92" s="80"/>
      <c r="O92" s="80"/>
      <c r="P92" s="80"/>
      <c r="Q92" s="80"/>
      <c r="R92" s="80"/>
      <c r="T92" s="80"/>
      <c r="U92" s="80"/>
      <c r="V92" s="80"/>
      <c r="W92" s="80"/>
      <c r="X92" s="80"/>
      <c r="Y92" s="80"/>
    </row>
    <row r="93" spans="1:25" s="42" customFormat="1">
      <c r="A93" s="340"/>
      <c r="B93" s="48"/>
      <c r="C93" s="48"/>
      <c r="D93" s="49"/>
      <c r="E93" s="40" t="s">
        <v>2</v>
      </c>
      <c r="F93" s="49">
        <v>2804</v>
      </c>
      <c r="G93" s="36" t="s">
        <v>194</v>
      </c>
      <c r="H93" s="47">
        <v>44</v>
      </c>
      <c r="I93" s="45" t="s">
        <v>6</v>
      </c>
      <c r="J93" s="36" t="s">
        <v>97</v>
      </c>
      <c r="K93" s="50"/>
      <c r="L93" s="459">
        <v>557.28</v>
      </c>
      <c r="M93" s="80"/>
      <c r="N93" s="80"/>
      <c r="O93" s="80"/>
      <c r="P93" s="80"/>
      <c r="Q93" s="80"/>
      <c r="R93" s="80"/>
      <c r="T93" s="80"/>
      <c r="U93" s="80"/>
      <c r="V93" s="80"/>
      <c r="W93" s="80"/>
      <c r="X93" s="80"/>
      <c r="Y93" s="80"/>
    </row>
    <row r="94" spans="1:25" s="42" customFormat="1">
      <c r="A94" s="340" t="s">
        <v>141</v>
      </c>
      <c r="B94" s="48">
        <v>44517</v>
      </c>
      <c r="C94" s="48">
        <v>44517</v>
      </c>
      <c r="D94" s="49">
        <v>8900</v>
      </c>
      <c r="E94" s="40" t="s">
        <v>2</v>
      </c>
      <c r="F94" s="49">
        <v>1397</v>
      </c>
      <c r="G94" s="36" t="s">
        <v>22</v>
      </c>
      <c r="H94" s="47">
        <v>70</v>
      </c>
      <c r="I94" s="45" t="s">
        <v>6</v>
      </c>
      <c r="J94" s="36" t="s">
        <v>97</v>
      </c>
      <c r="K94" s="50"/>
      <c r="L94" s="459">
        <v>630</v>
      </c>
      <c r="M94" s="80"/>
      <c r="N94" s="80"/>
      <c r="O94" s="80"/>
      <c r="P94" s="80"/>
      <c r="Q94" s="80"/>
      <c r="R94" s="80"/>
      <c r="T94" s="80"/>
      <c r="U94" s="80"/>
      <c r="V94" s="80"/>
      <c r="W94" s="80"/>
      <c r="X94" s="80"/>
      <c r="Y94" s="80"/>
    </row>
    <row r="95" spans="1:25" s="42" customFormat="1">
      <c r="A95" s="340" t="s">
        <v>111</v>
      </c>
      <c r="B95" s="48">
        <v>44518</v>
      </c>
      <c r="C95" s="48">
        <v>44516</v>
      </c>
      <c r="D95" s="49">
        <v>8898</v>
      </c>
      <c r="E95" s="40" t="s">
        <v>2</v>
      </c>
      <c r="F95" s="49">
        <v>869</v>
      </c>
      <c r="G95" s="36" t="s">
        <v>16</v>
      </c>
      <c r="H95" s="47">
        <v>100</v>
      </c>
      <c r="I95" s="45" t="s">
        <v>6</v>
      </c>
      <c r="J95" s="36" t="s">
        <v>97</v>
      </c>
      <c r="K95" s="50"/>
      <c r="L95" s="459">
        <v>430</v>
      </c>
      <c r="M95" s="80"/>
      <c r="N95" s="80"/>
      <c r="O95" s="80"/>
      <c r="P95" s="80"/>
      <c r="Q95" s="80"/>
      <c r="R95" s="80"/>
      <c r="T95" s="80"/>
      <c r="U95" s="80"/>
      <c r="V95" s="80"/>
      <c r="W95" s="80"/>
      <c r="X95" s="80"/>
      <c r="Y95" s="80"/>
    </row>
    <row r="96" spans="1:25" s="42" customFormat="1">
      <c r="A96" s="340" t="s">
        <v>1303</v>
      </c>
      <c r="B96" s="48">
        <v>44523</v>
      </c>
      <c r="C96" s="48"/>
      <c r="D96" s="49">
        <v>8894</v>
      </c>
      <c r="E96" s="40" t="s">
        <v>216</v>
      </c>
      <c r="F96" s="49">
        <v>3627</v>
      </c>
      <c r="G96" s="36" t="s">
        <v>1465</v>
      </c>
      <c r="H96" s="47">
        <v>6</v>
      </c>
      <c r="I96" s="45" t="s">
        <v>6</v>
      </c>
      <c r="J96" s="36" t="s">
        <v>97</v>
      </c>
      <c r="K96" s="50" t="s">
        <v>834</v>
      </c>
      <c r="L96" s="459">
        <v>113.4</v>
      </c>
      <c r="M96" s="80"/>
      <c r="N96" s="80"/>
      <c r="O96" s="80"/>
      <c r="P96" s="80"/>
      <c r="Q96" s="80"/>
      <c r="R96" s="80"/>
      <c r="T96" s="80"/>
      <c r="U96" s="80"/>
      <c r="V96" s="80"/>
      <c r="W96" s="80"/>
      <c r="X96" s="80"/>
      <c r="Y96" s="80"/>
    </row>
    <row r="97" spans="1:25" s="42" customFormat="1">
      <c r="A97" s="340"/>
      <c r="B97" s="48"/>
      <c r="C97" s="48">
        <v>44516</v>
      </c>
      <c r="D97" s="49"/>
      <c r="E97" s="40" t="s">
        <v>671</v>
      </c>
      <c r="F97" s="49">
        <v>3626</v>
      </c>
      <c r="G97" s="36" t="s">
        <v>1441</v>
      </c>
      <c r="H97" s="47">
        <v>60</v>
      </c>
      <c r="I97" s="45" t="s">
        <v>6</v>
      </c>
      <c r="J97" s="36" t="s">
        <v>97</v>
      </c>
      <c r="K97" s="50"/>
      <c r="L97" s="459">
        <v>1566.6</v>
      </c>
      <c r="M97" s="80"/>
      <c r="N97" s="80"/>
      <c r="O97" s="80"/>
      <c r="P97" s="80"/>
      <c r="Q97" s="80"/>
      <c r="R97" s="80"/>
      <c r="T97" s="80"/>
      <c r="U97" s="80"/>
      <c r="V97" s="80"/>
      <c r="W97" s="80"/>
      <c r="X97" s="80"/>
      <c r="Y97" s="80"/>
    </row>
    <row r="98" spans="1:25" s="42" customFormat="1">
      <c r="A98" s="340"/>
      <c r="B98" s="48"/>
      <c r="C98" s="48"/>
      <c r="D98" s="49"/>
      <c r="E98" s="40" t="s">
        <v>216</v>
      </c>
      <c r="F98" s="49">
        <v>3624</v>
      </c>
      <c r="G98" s="36" t="s">
        <v>63</v>
      </c>
      <c r="H98" s="47">
        <v>15</v>
      </c>
      <c r="I98" s="45" t="s">
        <v>6</v>
      </c>
      <c r="J98" s="36" t="s">
        <v>97</v>
      </c>
      <c r="K98" s="50" t="s">
        <v>834</v>
      </c>
      <c r="L98" s="459">
        <v>87</v>
      </c>
      <c r="M98" s="80"/>
      <c r="N98" s="80"/>
      <c r="O98" s="80"/>
      <c r="P98" s="80"/>
      <c r="Q98" s="80"/>
      <c r="R98" s="80"/>
      <c r="T98" s="80"/>
      <c r="U98" s="80"/>
      <c r="V98" s="80"/>
      <c r="W98" s="80"/>
      <c r="X98" s="80"/>
      <c r="Y98" s="80"/>
    </row>
    <row r="99" spans="1:25" s="42" customFormat="1">
      <c r="A99" s="340"/>
      <c r="B99" s="48"/>
      <c r="C99" s="48"/>
      <c r="D99" s="49"/>
      <c r="E99" s="40" t="s">
        <v>216</v>
      </c>
      <c r="F99" s="49">
        <v>3625</v>
      </c>
      <c r="G99" s="36" t="s">
        <v>902</v>
      </c>
      <c r="H99" s="47">
        <v>15</v>
      </c>
      <c r="I99" s="45" t="s">
        <v>6</v>
      </c>
      <c r="J99" s="36" t="s">
        <v>97</v>
      </c>
      <c r="K99" s="50"/>
      <c r="L99" s="459">
        <v>207.45</v>
      </c>
      <c r="M99" s="80"/>
      <c r="N99" s="80"/>
      <c r="O99" s="80"/>
      <c r="P99" s="80"/>
      <c r="Q99" s="80"/>
      <c r="R99" s="80"/>
      <c r="T99" s="80"/>
      <c r="U99" s="80"/>
      <c r="V99" s="80"/>
      <c r="W99" s="80"/>
      <c r="X99" s="80"/>
      <c r="Y99" s="80"/>
    </row>
    <row r="100" spans="1:25" s="42" customFormat="1">
      <c r="A100" s="340" t="s">
        <v>1303</v>
      </c>
      <c r="B100" s="48">
        <v>44523</v>
      </c>
      <c r="C100" s="48"/>
      <c r="D100" s="49">
        <v>8895</v>
      </c>
      <c r="E100" s="40" t="s">
        <v>216</v>
      </c>
      <c r="F100" s="49">
        <v>3628</v>
      </c>
      <c r="G100" s="36" t="s">
        <v>1812</v>
      </c>
      <c r="H100" s="47">
        <v>10</v>
      </c>
      <c r="I100" s="45" t="s">
        <v>6</v>
      </c>
      <c r="J100" s="36" t="s">
        <v>97</v>
      </c>
      <c r="K100" s="50"/>
      <c r="L100" s="459"/>
      <c r="M100" s="80"/>
      <c r="N100" s="80"/>
      <c r="O100" s="80"/>
      <c r="P100" s="80"/>
      <c r="Q100" s="80"/>
      <c r="R100" s="80"/>
      <c r="T100" s="80"/>
      <c r="U100" s="80"/>
      <c r="V100" s="80"/>
      <c r="W100" s="80"/>
      <c r="X100" s="80"/>
      <c r="Y100" s="80"/>
    </row>
    <row r="101" spans="1:25" s="42" customFormat="1">
      <c r="A101" s="340"/>
      <c r="B101" s="48"/>
      <c r="C101" s="48"/>
      <c r="D101" s="49"/>
      <c r="E101" s="40" t="s">
        <v>216</v>
      </c>
      <c r="F101" s="49">
        <v>3629</v>
      </c>
      <c r="G101" s="36" t="s">
        <v>1812</v>
      </c>
      <c r="H101" s="47">
        <v>10</v>
      </c>
      <c r="I101" s="45" t="s">
        <v>6</v>
      </c>
      <c r="J101" s="36" t="s">
        <v>97</v>
      </c>
      <c r="K101" s="50"/>
      <c r="L101" s="459">
        <v>396</v>
      </c>
      <c r="M101" s="80"/>
      <c r="N101" s="80"/>
      <c r="O101" s="80"/>
      <c r="P101" s="80"/>
      <c r="Q101" s="80"/>
      <c r="R101" s="80"/>
      <c r="T101" s="80"/>
      <c r="U101" s="80"/>
      <c r="V101" s="80"/>
      <c r="W101" s="80"/>
      <c r="X101" s="80"/>
      <c r="Y101" s="80"/>
    </row>
    <row r="102" spans="1:25" s="42" customFormat="1">
      <c r="A102" s="340" t="s">
        <v>1198</v>
      </c>
      <c r="B102" s="48">
        <v>44517</v>
      </c>
      <c r="C102" s="48">
        <v>44516</v>
      </c>
      <c r="D102" s="49">
        <v>8901</v>
      </c>
      <c r="E102" s="40" t="s">
        <v>2</v>
      </c>
      <c r="F102" s="49">
        <v>1397</v>
      </c>
      <c r="G102" s="36" t="s">
        <v>22</v>
      </c>
      <c r="H102" s="47">
        <v>10</v>
      </c>
      <c r="I102" s="45" t="s">
        <v>6</v>
      </c>
      <c r="J102" s="36" t="s">
        <v>97</v>
      </c>
      <c r="K102" s="50"/>
      <c r="L102" s="459">
        <v>165</v>
      </c>
      <c r="M102" s="80"/>
      <c r="N102" s="80"/>
      <c r="O102" s="80"/>
      <c r="P102" s="80"/>
      <c r="Q102" s="80"/>
      <c r="R102" s="80"/>
      <c r="T102" s="80"/>
      <c r="U102" s="80"/>
      <c r="V102" s="80"/>
      <c r="W102" s="80"/>
      <c r="X102" s="80"/>
      <c r="Y102" s="80"/>
    </row>
    <row r="103" spans="1:25" s="42" customFormat="1">
      <c r="A103" s="340" t="s">
        <v>909</v>
      </c>
      <c r="B103" s="48">
        <v>44518</v>
      </c>
      <c r="C103" s="48">
        <v>44516</v>
      </c>
      <c r="D103" s="49">
        <v>8906</v>
      </c>
      <c r="E103" s="40" t="s">
        <v>2</v>
      </c>
      <c r="F103" s="49">
        <v>1397</v>
      </c>
      <c r="G103" s="36" t="s">
        <v>22</v>
      </c>
      <c r="H103" s="47">
        <v>20</v>
      </c>
      <c r="I103" s="45" t="s">
        <v>6</v>
      </c>
      <c r="J103" s="36" t="s">
        <v>97</v>
      </c>
      <c r="K103" s="50"/>
      <c r="L103" s="459">
        <v>440</v>
      </c>
      <c r="M103" s="80"/>
      <c r="N103" s="80"/>
      <c r="O103" s="80"/>
      <c r="P103" s="80"/>
      <c r="Q103" s="80"/>
      <c r="R103" s="80"/>
      <c r="T103" s="80"/>
      <c r="U103" s="80"/>
      <c r="V103" s="80"/>
      <c r="W103" s="80"/>
      <c r="X103" s="80"/>
      <c r="Y103" s="80"/>
    </row>
    <row r="104" spans="1:25" s="42" customFormat="1">
      <c r="A104" s="340" t="s">
        <v>1386</v>
      </c>
      <c r="B104" s="48">
        <v>44518</v>
      </c>
      <c r="C104" s="48">
        <v>44523</v>
      </c>
      <c r="D104" s="49">
        <v>8912</v>
      </c>
      <c r="E104" s="40" t="s">
        <v>2</v>
      </c>
      <c r="F104" s="49">
        <v>818</v>
      </c>
      <c r="G104" s="19" t="s">
        <v>1800</v>
      </c>
      <c r="H104" s="47" t="s">
        <v>1828</v>
      </c>
      <c r="I104" s="45" t="s">
        <v>6</v>
      </c>
      <c r="J104" s="36" t="s">
        <v>97</v>
      </c>
      <c r="K104" s="50"/>
      <c r="L104" s="459">
        <v>630</v>
      </c>
      <c r="M104" s="80"/>
      <c r="N104" s="80"/>
      <c r="O104" s="80"/>
      <c r="P104" s="80"/>
      <c r="Q104" s="80"/>
      <c r="R104" s="80"/>
      <c r="T104" s="80"/>
      <c r="U104" s="80"/>
      <c r="V104" s="80"/>
      <c r="W104" s="80"/>
      <c r="X104" s="80"/>
      <c r="Y104" s="80"/>
    </row>
    <row r="105" spans="1:25" s="42" customFormat="1">
      <c r="A105" s="340" t="s">
        <v>101</v>
      </c>
      <c r="B105" s="48">
        <v>44523</v>
      </c>
      <c r="C105" s="48">
        <v>44516</v>
      </c>
      <c r="D105" s="49">
        <v>8889</v>
      </c>
      <c r="E105" s="40" t="s">
        <v>7</v>
      </c>
      <c r="F105" s="49">
        <v>2603</v>
      </c>
      <c r="G105" s="36" t="s">
        <v>102</v>
      </c>
      <c r="H105" s="47">
        <v>70</v>
      </c>
      <c r="I105" s="45" t="s">
        <v>6</v>
      </c>
      <c r="J105" s="36" t="s">
        <v>97</v>
      </c>
      <c r="K105" s="50" t="s">
        <v>35</v>
      </c>
      <c r="L105" s="459">
        <v>1497.3</v>
      </c>
      <c r="M105" s="80"/>
      <c r="N105" s="80"/>
      <c r="O105" s="80"/>
      <c r="P105" s="80"/>
      <c r="Q105" s="80"/>
      <c r="R105" s="80"/>
      <c r="T105" s="80"/>
      <c r="U105" s="80"/>
      <c r="V105" s="80"/>
      <c r="W105" s="80"/>
      <c r="X105" s="80"/>
      <c r="Y105" s="80"/>
    </row>
    <row r="106" spans="1:25" s="42" customFormat="1">
      <c r="A106" s="340" t="s">
        <v>535</v>
      </c>
      <c r="B106" s="48">
        <v>44525</v>
      </c>
      <c r="C106" s="48">
        <v>44523</v>
      </c>
      <c r="D106" s="49">
        <v>8913</v>
      </c>
      <c r="E106" s="40" t="s">
        <v>2</v>
      </c>
      <c r="F106" s="49">
        <v>2760</v>
      </c>
      <c r="G106" s="36" t="s">
        <v>20</v>
      </c>
      <c r="H106" s="47">
        <v>23</v>
      </c>
      <c r="I106" s="45" t="s">
        <v>6</v>
      </c>
      <c r="J106" s="36" t="s">
        <v>97</v>
      </c>
      <c r="K106" s="50" t="s">
        <v>834</v>
      </c>
      <c r="L106" s="459">
        <v>690</v>
      </c>
      <c r="M106" s="80"/>
      <c r="N106" s="80"/>
      <c r="O106" s="80"/>
      <c r="P106" s="80"/>
      <c r="Q106" s="80"/>
      <c r="R106" s="80"/>
      <c r="T106" s="80"/>
      <c r="U106" s="80"/>
      <c r="V106" s="80"/>
      <c r="W106" s="80"/>
      <c r="X106" s="80"/>
      <c r="Y106" s="80"/>
    </row>
    <row r="107" spans="1:25" s="123" customFormat="1">
      <c r="A107" s="340" t="s">
        <v>535</v>
      </c>
      <c r="B107" s="48">
        <v>44525</v>
      </c>
      <c r="C107" s="48">
        <v>44524</v>
      </c>
      <c r="D107" s="49">
        <v>8913</v>
      </c>
      <c r="E107" s="40" t="s">
        <v>2</v>
      </c>
      <c r="F107" s="49">
        <v>3093</v>
      </c>
      <c r="G107" s="36" t="s">
        <v>22</v>
      </c>
      <c r="H107" s="47">
        <v>6</v>
      </c>
      <c r="I107" s="45" t="s">
        <v>6</v>
      </c>
      <c r="J107" s="36" t="s">
        <v>97</v>
      </c>
      <c r="K107" s="50"/>
      <c r="L107" s="459">
        <v>60</v>
      </c>
      <c r="M107" s="653"/>
      <c r="N107" s="653"/>
      <c r="O107" s="653"/>
      <c r="P107" s="653"/>
      <c r="Q107" s="653"/>
      <c r="R107" s="653"/>
      <c r="T107" s="653"/>
      <c r="U107" s="653"/>
      <c r="V107" s="653"/>
      <c r="W107" s="653"/>
      <c r="X107" s="653"/>
      <c r="Y107" s="653"/>
    </row>
    <row r="108" spans="1:25" s="42" customFormat="1">
      <c r="A108" s="340" t="s">
        <v>851</v>
      </c>
      <c r="B108" s="48">
        <v>44519</v>
      </c>
      <c r="C108" s="48">
        <v>44517</v>
      </c>
      <c r="D108" s="49">
        <v>8918</v>
      </c>
      <c r="E108" s="40" t="s">
        <v>2</v>
      </c>
      <c r="F108" s="49">
        <v>1545</v>
      </c>
      <c r="G108" s="36" t="s">
        <v>36</v>
      </c>
      <c r="H108" s="47">
        <v>20</v>
      </c>
      <c r="I108" s="45" t="s">
        <v>6</v>
      </c>
      <c r="J108" s="36" t="s">
        <v>97</v>
      </c>
      <c r="K108" s="50"/>
      <c r="L108" s="459">
        <v>785</v>
      </c>
      <c r="M108" s="80"/>
      <c r="N108" s="80"/>
      <c r="O108" s="80"/>
      <c r="P108" s="80"/>
      <c r="Q108" s="80"/>
      <c r="R108" s="80"/>
      <c r="T108" s="80"/>
      <c r="U108" s="80"/>
      <c r="V108" s="80"/>
      <c r="W108" s="80"/>
      <c r="X108" s="80"/>
      <c r="Y108" s="80"/>
    </row>
    <row r="109" spans="1:25" s="42" customFormat="1">
      <c r="A109" s="340" t="s">
        <v>1190</v>
      </c>
      <c r="B109" s="48">
        <v>44519</v>
      </c>
      <c r="C109" s="48">
        <v>44517</v>
      </c>
      <c r="D109" s="49">
        <v>8919</v>
      </c>
      <c r="E109" s="40" t="s">
        <v>2</v>
      </c>
      <c r="F109" s="49">
        <v>838</v>
      </c>
      <c r="G109" s="36" t="s">
        <v>5</v>
      </c>
      <c r="H109" s="47">
        <v>5</v>
      </c>
      <c r="I109" s="45" t="s">
        <v>6</v>
      </c>
      <c r="J109" s="36" t="s">
        <v>97</v>
      </c>
      <c r="K109" s="50"/>
      <c r="L109" s="459">
        <v>140</v>
      </c>
      <c r="M109" s="80"/>
      <c r="N109" s="80"/>
      <c r="O109" s="80"/>
      <c r="P109" s="80"/>
      <c r="Q109" s="80"/>
      <c r="R109" s="80"/>
      <c r="T109" s="80"/>
      <c r="U109" s="80"/>
      <c r="V109" s="80"/>
      <c r="W109" s="80"/>
      <c r="X109" s="80"/>
      <c r="Y109" s="80"/>
    </row>
    <row r="110" spans="1:25" s="42" customFormat="1">
      <c r="A110" s="340" t="s">
        <v>1256</v>
      </c>
      <c r="B110" s="48">
        <v>44519</v>
      </c>
      <c r="C110" s="48">
        <v>44517</v>
      </c>
      <c r="D110" s="49">
        <v>8920</v>
      </c>
      <c r="E110" s="40" t="s">
        <v>40</v>
      </c>
      <c r="F110" s="49">
        <v>3508</v>
      </c>
      <c r="G110" s="36" t="s">
        <v>36</v>
      </c>
      <c r="H110" s="47">
        <v>5</v>
      </c>
      <c r="I110" s="45" t="s">
        <v>6</v>
      </c>
      <c r="J110" s="36" t="s">
        <v>97</v>
      </c>
      <c r="K110" s="50"/>
      <c r="L110" s="459">
        <v>289.85000000000002</v>
      </c>
      <c r="M110" s="80"/>
      <c r="N110" s="80"/>
      <c r="O110" s="80"/>
      <c r="P110" s="80"/>
      <c r="Q110" s="80"/>
      <c r="R110" s="80"/>
      <c r="T110" s="80"/>
      <c r="U110" s="80"/>
      <c r="V110" s="80"/>
      <c r="W110" s="80"/>
      <c r="X110" s="80"/>
      <c r="Y110" s="80"/>
    </row>
    <row r="111" spans="1:25" s="42" customFormat="1">
      <c r="A111" s="340" t="s">
        <v>1816</v>
      </c>
      <c r="B111" s="48">
        <v>44519</v>
      </c>
      <c r="C111" s="48">
        <v>44517</v>
      </c>
      <c r="D111" s="49">
        <v>8922</v>
      </c>
      <c r="E111" s="40" t="s">
        <v>81</v>
      </c>
      <c r="F111" s="49">
        <v>3550</v>
      </c>
      <c r="G111" s="36" t="s">
        <v>21</v>
      </c>
      <c r="H111" s="47">
        <v>5</v>
      </c>
      <c r="I111" s="45" t="s">
        <v>6</v>
      </c>
      <c r="J111" s="36" t="s">
        <v>97</v>
      </c>
      <c r="K111" s="50"/>
      <c r="L111" s="459">
        <v>329.5</v>
      </c>
      <c r="M111" s="80"/>
      <c r="N111" s="80"/>
      <c r="O111" s="80"/>
      <c r="P111" s="80"/>
      <c r="Q111" s="80"/>
      <c r="R111" s="80"/>
      <c r="T111" s="80"/>
      <c r="U111" s="80"/>
      <c r="V111" s="80"/>
      <c r="W111" s="80"/>
      <c r="X111" s="80"/>
      <c r="Y111" s="80"/>
    </row>
    <row r="112" spans="1:25" s="42" customFormat="1">
      <c r="A112" s="340" t="s">
        <v>1469</v>
      </c>
      <c r="B112" s="48">
        <v>44526</v>
      </c>
      <c r="C112" s="48">
        <v>44518</v>
      </c>
      <c r="D112" s="49">
        <v>8924</v>
      </c>
      <c r="E112" s="40" t="s">
        <v>153</v>
      </c>
      <c r="F112" s="49">
        <v>3162</v>
      </c>
      <c r="G112" s="36" t="s">
        <v>203</v>
      </c>
      <c r="H112" s="47">
        <v>12</v>
      </c>
      <c r="I112" s="45" t="s">
        <v>6</v>
      </c>
      <c r="J112" s="36" t="s">
        <v>97</v>
      </c>
      <c r="K112" s="50"/>
      <c r="L112" s="459">
        <v>109</v>
      </c>
      <c r="M112" s="80"/>
      <c r="N112" s="80"/>
      <c r="O112" s="80"/>
      <c r="P112" s="80"/>
      <c r="Q112" s="80"/>
      <c r="R112" s="80"/>
      <c r="T112" s="80"/>
      <c r="U112" s="80"/>
      <c r="V112" s="80"/>
      <c r="W112" s="80"/>
      <c r="X112" s="80"/>
      <c r="Y112" s="80"/>
    </row>
    <row r="113" spans="1:25" s="42" customFormat="1">
      <c r="A113" s="340"/>
      <c r="B113" s="48"/>
      <c r="C113" s="48"/>
      <c r="D113" s="49"/>
      <c r="E113" s="40" t="s">
        <v>2</v>
      </c>
      <c r="F113" s="49">
        <v>843</v>
      </c>
      <c r="G113" s="36" t="s">
        <v>203</v>
      </c>
      <c r="H113" s="47">
        <v>32</v>
      </c>
      <c r="I113" s="45" t="s">
        <v>6</v>
      </c>
      <c r="J113" s="36" t="s">
        <v>97</v>
      </c>
      <c r="K113" s="50"/>
      <c r="L113" s="459">
        <v>225</v>
      </c>
      <c r="M113" s="80"/>
      <c r="N113" s="80"/>
      <c r="O113" s="80"/>
      <c r="P113" s="80"/>
      <c r="Q113" s="80"/>
      <c r="R113" s="80"/>
      <c r="T113" s="80"/>
      <c r="U113" s="80"/>
      <c r="V113" s="80"/>
      <c r="W113" s="80"/>
      <c r="X113" s="80"/>
      <c r="Y113" s="80"/>
    </row>
    <row r="114" spans="1:25" s="42" customFormat="1">
      <c r="A114" s="340" t="s">
        <v>871</v>
      </c>
      <c r="B114" s="48">
        <v>44519</v>
      </c>
      <c r="C114" s="48">
        <v>44518</v>
      </c>
      <c r="D114" s="49">
        <v>8937</v>
      </c>
      <c r="E114" s="40" t="s">
        <v>2</v>
      </c>
      <c r="F114" s="49">
        <v>950</v>
      </c>
      <c r="G114" s="36" t="s">
        <v>770</v>
      </c>
      <c r="H114" s="47">
        <v>17</v>
      </c>
      <c r="I114" s="45" t="s">
        <v>6</v>
      </c>
      <c r="J114" s="36" t="s">
        <v>97</v>
      </c>
      <c r="K114" s="50"/>
      <c r="L114" s="459">
        <v>765</v>
      </c>
      <c r="M114" s="80"/>
      <c r="N114" s="80"/>
      <c r="O114" s="80"/>
      <c r="P114" s="80"/>
      <c r="Q114" s="80"/>
      <c r="R114" s="80"/>
      <c r="T114" s="80"/>
      <c r="U114" s="80"/>
      <c r="V114" s="80"/>
      <c r="W114" s="80"/>
      <c r="X114" s="80"/>
      <c r="Y114" s="80"/>
    </row>
    <row r="115" spans="1:25" s="42" customFormat="1">
      <c r="A115" s="340" t="s">
        <v>1817</v>
      </c>
      <c r="B115" s="48">
        <v>44523</v>
      </c>
      <c r="C115" s="48">
        <v>44519</v>
      </c>
      <c r="D115" s="49">
        <v>8944</v>
      </c>
      <c r="E115" s="40" t="s">
        <v>2</v>
      </c>
      <c r="F115" s="49">
        <v>869</v>
      </c>
      <c r="G115" s="36" t="s">
        <v>16</v>
      </c>
      <c r="H115" s="47">
        <v>50</v>
      </c>
      <c r="I115" s="45" t="s">
        <v>6</v>
      </c>
      <c r="J115" s="36" t="s">
        <v>97</v>
      </c>
      <c r="K115" s="50"/>
      <c r="L115" s="459">
        <v>254.5</v>
      </c>
      <c r="M115" s="80"/>
      <c r="N115" s="80"/>
      <c r="O115" s="80"/>
      <c r="P115" s="80"/>
      <c r="Q115" s="80"/>
      <c r="R115" s="80"/>
      <c r="T115" s="80"/>
      <c r="U115" s="80"/>
      <c r="V115" s="80"/>
      <c r="W115" s="80"/>
      <c r="X115" s="80"/>
      <c r="Y115" s="80"/>
    </row>
    <row r="116" spans="1:25" s="42" customFormat="1">
      <c r="A116" s="340" t="s">
        <v>1818</v>
      </c>
      <c r="B116" s="48">
        <v>44523</v>
      </c>
      <c r="C116" s="48">
        <v>44519</v>
      </c>
      <c r="D116" s="49">
        <v>8946</v>
      </c>
      <c r="E116" s="40" t="s">
        <v>2</v>
      </c>
      <c r="F116" s="49">
        <v>744</v>
      </c>
      <c r="G116" s="36" t="s">
        <v>1820</v>
      </c>
      <c r="H116" s="47">
        <v>1</v>
      </c>
      <c r="I116" s="45" t="s">
        <v>6</v>
      </c>
      <c r="J116" s="36" t="s">
        <v>97</v>
      </c>
      <c r="K116" s="50"/>
      <c r="L116" s="459">
        <v>45</v>
      </c>
      <c r="M116" s="80"/>
      <c r="N116" s="80"/>
      <c r="O116" s="80"/>
      <c r="P116" s="80"/>
      <c r="Q116" s="80"/>
      <c r="R116" s="80"/>
      <c r="T116" s="80"/>
      <c r="U116" s="80"/>
      <c r="V116" s="80"/>
      <c r="W116" s="80"/>
      <c r="X116" s="80"/>
      <c r="Y116" s="80"/>
    </row>
    <row r="117" spans="1:25" s="42" customFormat="1">
      <c r="A117" s="340" t="s">
        <v>1819</v>
      </c>
      <c r="B117" s="48">
        <v>44523</v>
      </c>
      <c r="C117" s="48">
        <v>44519</v>
      </c>
      <c r="D117" s="49">
        <v>8945</v>
      </c>
      <c r="E117" s="40" t="s">
        <v>2</v>
      </c>
      <c r="F117" s="49">
        <v>879</v>
      </c>
      <c r="G117" s="36" t="s">
        <v>17</v>
      </c>
      <c r="H117" s="47" t="s">
        <v>1821</v>
      </c>
      <c r="I117" s="45" t="s">
        <v>6</v>
      </c>
      <c r="J117" s="36" t="s">
        <v>97</v>
      </c>
      <c r="K117" s="50"/>
      <c r="L117" s="459">
        <v>781</v>
      </c>
      <c r="M117" s="80"/>
      <c r="N117" s="80"/>
      <c r="O117" s="80"/>
      <c r="P117" s="80"/>
      <c r="Q117" s="80"/>
      <c r="R117" s="80"/>
      <c r="T117" s="80"/>
      <c r="U117" s="80"/>
      <c r="V117" s="80"/>
      <c r="W117" s="80"/>
      <c r="X117" s="80"/>
      <c r="Y117" s="80"/>
    </row>
    <row r="118" spans="1:25" s="42" customFormat="1">
      <c r="A118" s="340" t="s">
        <v>160</v>
      </c>
      <c r="B118" s="48">
        <v>44523</v>
      </c>
      <c r="C118" s="48">
        <v>44522</v>
      </c>
      <c r="D118" s="49">
        <v>8958</v>
      </c>
      <c r="E118" s="40" t="s">
        <v>671</v>
      </c>
      <c r="F118" s="49">
        <v>3016</v>
      </c>
      <c r="G118" s="36" t="s">
        <v>22</v>
      </c>
      <c r="H118" s="47">
        <v>20</v>
      </c>
      <c r="I118" s="45" t="s">
        <v>6</v>
      </c>
      <c r="J118" s="36" t="s">
        <v>97</v>
      </c>
      <c r="K118" s="50"/>
      <c r="L118" s="459">
        <v>256</v>
      </c>
      <c r="M118" s="80"/>
      <c r="N118" s="80"/>
      <c r="O118" s="80"/>
      <c r="P118" s="80"/>
      <c r="Q118" s="80"/>
      <c r="R118" s="80"/>
      <c r="T118" s="80"/>
      <c r="U118" s="80"/>
      <c r="V118" s="80"/>
      <c r="W118" s="80"/>
      <c r="X118" s="80"/>
      <c r="Y118" s="80"/>
    </row>
    <row r="119" spans="1:25" s="42" customFormat="1">
      <c r="A119" s="340"/>
      <c r="B119" s="48"/>
      <c r="C119" s="48"/>
      <c r="D119" s="49"/>
      <c r="E119" s="40" t="s">
        <v>1824</v>
      </c>
      <c r="F119" s="49">
        <v>1186</v>
      </c>
      <c r="G119" s="36" t="s">
        <v>79</v>
      </c>
      <c r="H119" s="47">
        <v>10</v>
      </c>
      <c r="I119" s="45" t="s">
        <v>6</v>
      </c>
      <c r="J119" s="36" t="s">
        <v>97</v>
      </c>
      <c r="K119" s="50"/>
      <c r="L119" s="459">
        <v>443.7</v>
      </c>
      <c r="M119" s="80"/>
      <c r="N119" s="80"/>
      <c r="O119" s="80"/>
      <c r="P119" s="80"/>
      <c r="Q119" s="80"/>
      <c r="R119" s="80"/>
      <c r="T119" s="80"/>
      <c r="U119" s="80"/>
      <c r="V119" s="80"/>
      <c r="W119" s="80"/>
      <c r="X119" s="80"/>
      <c r="Y119" s="80"/>
    </row>
    <row r="120" spans="1:25" s="42" customFormat="1">
      <c r="A120" s="340" t="s">
        <v>779</v>
      </c>
      <c r="B120" s="48">
        <v>44523</v>
      </c>
      <c r="C120" s="48">
        <v>44522</v>
      </c>
      <c r="D120" s="49">
        <v>8960</v>
      </c>
      <c r="E120" s="40" t="s">
        <v>2</v>
      </c>
      <c r="F120" s="49">
        <v>753</v>
      </c>
      <c r="G120" s="36" t="s">
        <v>47</v>
      </c>
      <c r="H120" s="47" t="s">
        <v>1826</v>
      </c>
      <c r="I120" s="45" t="s">
        <v>6</v>
      </c>
      <c r="J120" s="36" t="s">
        <v>97</v>
      </c>
      <c r="K120" s="50"/>
      <c r="L120" s="459">
        <v>795</v>
      </c>
      <c r="M120" s="80"/>
      <c r="N120" s="80"/>
      <c r="O120" s="80"/>
      <c r="P120" s="80"/>
      <c r="Q120" s="80"/>
      <c r="R120" s="80"/>
      <c r="T120" s="80"/>
      <c r="U120" s="80"/>
      <c r="V120" s="80"/>
      <c r="W120" s="80"/>
      <c r="X120" s="80"/>
      <c r="Y120" s="80"/>
    </row>
    <row r="121" spans="1:25" s="42" customFormat="1">
      <c r="A121" s="340" t="s">
        <v>110</v>
      </c>
      <c r="B121" s="48">
        <v>44524</v>
      </c>
      <c r="C121" s="48">
        <v>44522</v>
      </c>
      <c r="D121" s="49">
        <v>8964</v>
      </c>
      <c r="E121" s="40" t="s">
        <v>216</v>
      </c>
      <c r="F121" s="49">
        <v>3939</v>
      </c>
      <c r="G121" s="36" t="s">
        <v>221</v>
      </c>
      <c r="H121" s="47" t="s">
        <v>1580</v>
      </c>
      <c r="I121" s="45" t="s">
        <v>6</v>
      </c>
      <c r="J121" s="36" t="s">
        <v>97</v>
      </c>
      <c r="K121" s="50"/>
      <c r="L121" s="459">
        <v>0</v>
      </c>
      <c r="M121" s="80"/>
      <c r="N121" s="80"/>
      <c r="O121" s="80"/>
      <c r="P121" s="80"/>
      <c r="Q121" s="80"/>
      <c r="R121" s="80"/>
      <c r="T121" s="80"/>
      <c r="U121" s="80"/>
      <c r="V121" s="80"/>
      <c r="W121" s="80"/>
      <c r="X121" s="80"/>
      <c r="Y121" s="80"/>
    </row>
    <row r="122" spans="1:25" s="42" customFormat="1">
      <c r="A122" s="340" t="s">
        <v>101</v>
      </c>
      <c r="B122" s="48">
        <v>44523</v>
      </c>
      <c r="C122" s="48">
        <v>44522</v>
      </c>
      <c r="D122" s="49">
        <v>8966</v>
      </c>
      <c r="E122" s="40" t="s">
        <v>2</v>
      </c>
      <c r="F122" s="49">
        <v>2804</v>
      </c>
      <c r="G122" s="36" t="s">
        <v>194</v>
      </c>
      <c r="H122" s="47">
        <v>70</v>
      </c>
      <c r="I122" s="45" t="s">
        <v>6</v>
      </c>
      <c r="J122" s="36" t="s">
        <v>97</v>
      </c>
      <c r="K122" s="50"/>
      <c r="L122" s="459"/>
      <c r="M122" s="80"/>
      <c r="N122" s="80"/>
      <c r="O122" s="80"/>
      <c r="P122" s="80"/>
      <c r="Q122" s="80"/>
      <c r="R122" s="80"/>
      <c r="T122" s="80"/>
      <c r="U122" s="80"/>
      <c r="V122" s="80"/>
      <c r="W122" s="80"/>
      <c r="X122" s="80"/>
      <c r="Y122" s="80"/>
    </row>
    <row r="123" spans="1:25" s="42" customFormat="1">
      <c r="A123" s="340"/>
      <c r="B123" s="48"/>
      <c r="C123" s="48"/>
      <c r="D123" s="49"/>
      <c r="E123" s="40" t="s">
        <v>7</v>
      </c>
      <c r="F123" s="49">
        <v>2603</v>
      </c>
      <c r="G123" s="36" t="s">
        <v>102</v>
      </c>
      <c r="H123" s="47">
        <v>40</v>
      </c>
      <c r="I123" s="45" t="s">
        <v>6</v>
      </c>
      <c r="J123" s="36" t="s">
        <v>97</v>
      </c>
      <c r="K123" s="50" t="s">
        <v>35</v>
      </c>
      <c r="L123" s="459">
        <v>1753.5</v>
      </c>
      <c r="M123" s="80"/>
      <c r="N123" s="80"/>
      <c r="O123" s="80"/>
      <c r="P123" s="80"/>
      <c r="Q123" s="80"/>
      <c r="R123" s="80"/>
      <c r="T123" s="80"/>
      <c r="U123" s="80"/>
      <c r="V123" s="80"/>
      <c r="W123" s="80"/>
      <c r="X123" s="80"/>
      <c r="Y123" s="80"/>
    </row>
    <row r="124" spans="1:25" s="42" customFormat="1">
      <c r="A124" s="340" t="s">
        <v>1303</v>
      </c>
      <c r="B124" s="48">
        <v>44530</v>
      </c>
      <c r="C124" s="48">
        <v>44522</v>
      </c>
      <c r="D124" s="49">
        <v>8967</v>
      </c>
      <c r="E124" s="40" t="s">
        <v>428</v>
      </c>
      <c r="F124" s="49">
        <v>3623</v>
      </c>
      <c r="G124" s="36" t="s">
        <v>47</v>
      </c>
      <c r="H124" s="47">
        <v>30</v>
      </c>
      <c r="I124" s="45" t="s">
        <v>6</v>
      </c>
      <c r="J124" s="36"/>
      <c r="K124" s="50"/>
      <c r="L124" s="459"/>
      <c r="M124" s="80"/>
      <c r="N124" s="80"/>
      <c r="O124" s="80"/>
      <c r="P124" s="80"/>
      <c r="Q124" s="80"/>
      <c r="R124" s="80"/>
      <c r="T124" s="80"/>
      <c r="U124" s="80"/>
      <c r="V124" s="80"/>
      <c r="W124" s="80"/>
      <c r="X124" s="80"/>
      <c r="Y124" s="80"/>
    </row>
    <row r="125" spans="1:25" s="42" customFormat="1">
      <c r="A125" s="340"/>
      <c r="B125" s="48"/>
      <c r="C125" s="48"/>
      <c r="D125" s="49"/>
      <c r="E125" s="40" t="s">
        <v>216</v>
      </c>
      <c r="F125" s="49">
        <v>3625</v>
      </c>
      <c r="G125" s="36" t="s">
        <v>902</v>
      </c>
      <c r="H125" s="47">
        <v>10</v>
      </c>
      <c r="I125" s="45" t="s">
        <v>6</v>
      </c>
      <c r="J125" s="36"/>
      <c r="K125" s="50"/>
      <c r="L125" s="459"/>
      <c r="M125" s="80"/>
      <c r="N125" s="80"/>
      <c r="O125" s="80"/>
      <c r="P125" s="80"/>
      <c r="Q125" s="80"/>
      <c r="R125" s="80"/>
      <c r="T125" s="80"/>
      <c r="U125" s="80"/>
      <c r="V125" s="80"/>
      <c r="W125" s="80"/>
      <c r="X125" s="80"/>
      <c r="Y125" s="80"/>
    </row>
    <row r="126" spans="1:25" s="42" customFormat="1">
      <c r="A126" s="340"/>
      <c r="B126" s="48"/>
      <c r="C126" s="48">
        <v>44524</v>
      </c>
      <c r="D126" s="49"/>
      <c r="E126" s="40" t="s">
        <v>216</v>
      </c>
      <c r="F126" s="49">
        <v>3627</v>
      </c>
      <c r="G126" s="36" t="s">
        <v>1465</v>
      </c>
      <c r="H126" s="47">
        <v>4</v>
      </c>
      <c r="I126" s="45" t="s">
        <v>6</v>
      </c>
      <c r="J126" s="36"/>
      <c r="K126" s="50"/>
      <c r="L126" s="459">
        <v>1128</v>
      </c>
      <c r="M126" s="80"/>
      <c r="N126" s="80"/>
      <c r="O126" s="80"/>
      <c r="P126" s="80"/>
      <c r="Q126" s="80"/>
      <c r="R126" s="80"/>
      <c r="T126" s="80"/>
      <c r="U126" s="80"/>
      <c r="V126" s="80"/>
      <c r="W126" s="80"/>
      <c r="X126" s="80"/>
      <c r="Y126" s="80"/>
    </row>
    <row r="127" spans="1:25" s="42" customFormat="1">
      <c r="A127" s="340" t="s">
        <v>172</v>
      </c>
      <c r="B127" s="48">
        <v>44524</v>
      </c>
      <c r="C127" s="48">
        <v>44522</v>
      </c>
      <c r="D127" s="49">
        <v>8970</v>
      </c>
      <c r="E127" s="40" t="s">
        <v>216</v>
      </c>
      <c r="F127" s="49">
        <v>3314</v>
      </c>
      <c r="G127" s="36" t="s">
        <v>5</v>
      </c>
      <c r="H127" s="47">
        <v>10</v>
      </c>
      <c r="I127" s="45" t="s">
        <v>6</v>
      </c>
      <c r="J127" s="36" t="s">
        <v>97</v>
      </c>
      <c r="K127" s="50"/>
      <c r="L127" s="459">
        <v>261.60000000000002</v>
      </c>
      <c r="M127" s="80"/>
      <c r="N127" s="80"/>
      <c r="O127" s="80"/>
      <c r="P127" s="80"/>
      <c r="Q127" s="80"/>
      <c r="R127" s="80"/>
      <c r="T127" s="80"/>
      <c r="U127" s="80"/>
      <c r="V127" s="80"/>
      <c r="W127" s="80"/>
      <c r="X127" s="80"/>
      <c r="Y127" s="80"/>
    </row>
    <row r="128" spans="1:25" s="42" customFormat="1">
      <c r="A128" s="340" t="s">
        <v>107</v>
      </c>
      <c r="B128" s="48">
        <v>44524</v>
      </c>
      <c r="C128" s="48">
        <v>44524</v>
      </c>
      <c r="D128" s="49">
        <v>8974</v>
      </c>
      <c r="E128" s="40" t="s">
        <v>2</v>
      </c>
      <c r="F128" s="49">
        <v>1467</v>
      </c>
      <c r="G128" s="36" t="s">
        <v>62</v>
      </c>
      <c r="H128" s="47" t="s">
        <v>877</v>
      </c>
      <c r="I128" s="45" t="s">
        <v>6</v>
      </c>
      <c r="J128" s="36" t="s">
        <v>97</v>
      </c>
      <c r="K128" s="50"/>
      <c r="L128" s="459">
        <v>1150</v>
      </c>
      <c r="M128" s="80"/>
      <c r="N128" s="80"/>
      <c r="O128" s="80"/>
      <c r="P128" s="80"/>
      <c r="Q128" s="80"/>
      <c r="R128" s="80"/>
      <c r="T128" s="80"/>
      <c r="U128" s="80"/>
      <c r="V128" s="80"/>
      <c r="W128" s="80"/>
      <c r="X128" s="80"/>
      <c r="Y128" s="80"/>
    </row>
    <row r="129" spans="1:25" s="42" customFormat="1">
      <c r="A129" s="340" t="s">
        <v>1829</v>
      </c>
      <c r="B129" s="48">
        <v>44525</v>
      </c>
      <c r="C129" s="48">
        <v>44525</v>
      </c>
      <c r="D129" s="49">
        <v>8977</v>
      </c>
      <c r="E129" s="40" t="s">
        <v>2</v>
      </c>
      <c r="F129" s="49">
        <v>885</v>
      </c>
      <c r="G129" s="36" t="s">
        <v>32</v>
      </c>
      <c r="H129" s="47">
        <v>21</v>
      </c>
      <c r="I129" s="45" t="s">
        <v>6</v>
      </c>
      <c r="J129" s="36" t="s">
        <v>97</v>
      </c>
      <c r="K129" s="50"/>
      <c r="L129" s="459">
        <v>536</v>
      </c>
      <c r="M129" s="80"/>
      <c r="N129" s="80"/>
      <c r="O129" s="80"/>
      <c r="P129" s="80"/>
      <c r="Q129" s="80"/>
      <c r="R129" s="80"/>
      <c r="T129" s="80"/>
      <c r="U129" s="80"/>
      <c r="V129" s="80"/>
      <c r="W129" s="80"/>
      <c r="X129" s="80"/>
      <c r="Y129" s="80"/>
    </row>
    <row r="130" spans="1:25" s="42" customFormat="1">
      <c r="A130" s="340" t="s">
        <v>1386</v>
      </c>
      <c r="B130" s="48">
        <v>44523</v>
      </c>
      <c r="C130" s="48">
        <v>44523</v>
      </c>
      <c r="D130" s="49">
        <v>8980</v>
      </c>
      <c r="E130" s="40" t="s">
        <v>2</v>
      </c>
      <c r="F130" s="49">
        <v>818</v>
      </c>
      <c r="G130" s="36" t="s">
        <v>31</v>
      </c>
      <c r="H130" s="47" t="s">
        <v>1455</v>
      </c>
      <c r="I130" s="45" t="s">
        <v>6</v>
      </c>
      <c r="J130" s="36" t="s">
        <v>97</v>
      </c>
      <c r="K130" s="50"/>
      <c r="L130" s="459">
        <v>630</v>
      </c>
      <c r="M130" s="80"/>
      <c r="N130" s="80"/>
      <c r="O130" s="80"/>
      <c r="P130" s="80"/>
      <c r="Q130" s="80"/>
      <c r="R130" s="80"/>
      <c r="T130" s="80"/>
      <c r="U130" s="80"/>
      <c r="V130" s="80"/>
      <c r="W130" s="80"/>
      <c r="X130" s="80"/>
      <c r="Y130" s="80"/>
    </row>
    <row r="131" spans="1:25" s="42" customFormat="1">
      <c r="A131" s="340" t="s">
        <v>249</v>
      </c>
      <c r="B131" s="48">
        <v>44524</v>
      </c>
      <c r="C131" s="48">
        <v>44525</v>
      </c>
      <c r="D131" s="49">
        <v>8981</v>
      </c>
      <c r="E131" s="40" t="s">
        <v>153</v>
      </c>
      <c r="F131" s="49">
        <v>3102</v>
      </c>
      <c r="G131" s="36" t="s">
        <v>16</v>
      </c>
      <c r="H131" s="47">
        <v>15</v>
      </c>
      <c r="I131" s="45" t="s">
        <v>6</v>
      </c>
      <c r="J131" s="36" t="s">
        <v>97</v>
      </c>
      <c r="K131" s="50"/>
      <c r="L131" s="459"/>
      <c r="M131" s="80"/>
      <c r="N131" s="80"/>
      <c r="O131" s="80"/>
      <c r="P131" s="80"/>
      <c r="Q131" s="80"/>
      <c r="R131" s="80"/>
      <c r="T131" s="80"/>
      <c r="U131" s="80"/>
      <c r="V131" s="80"/>
      <c r="W131" s="80"/>
      <c r="X131" s="80"/>
      <c r="Y131" s="80"/>
    </row>
    <row r="132" spans="1:25" s="42" customFormat="1">
      <c r="A132" s="340"/>
      <c r="B132" s="48"/>
      <c r="C132" s="48"/>
      <c r="D132" s="49"/>
      <c r="E132" s="40" t="s">
        <v>153</v>
      </c>
      <c r="F132" s="49">
        <v>3189</v>
      </c>
      <c r="G132" s="36" t="s">
        <v>19</v>
      </c>
      <c r="H132" s="47">
        <v>3</v>
      </c>
      <c r="I132" s="45" t="s">
        <v>6</v>
      </c>
      <c r="J132" s="36" t="s">
        <v>97</v>
      </c>
      <c r="K132" s="50"/>
      <c r="L132" s="459"/>
      <c r="M132" s="80"/>
      <c r="N132" s="80"/>
      <c r="O132" s="80"/>
      <c r="P132" s="80"/>
      <c r="Q132" s="80"/>
      <c r="R132" s="80"/>
      <c r="T132" s="80"/>
      <c r="U132" s="80"/>
      <c r="V132" s="80"/>
      <c r="W132" s="80"/>
      <c r="X132" s="80"/>
      <c r="Y132" s="80"/>
    </row>
    <row r="133" spans="1:25" s="42" customFormat="1">
      <c r="A133" s="340"/>
      <c r="B133" s="48"/>
      <c r="C133" s="48"/>
      <c r="D133" s="49"/>
      <c r="E133" s="40" t="s">
        <v>153</v>
      </c>
      <c r="F133" s="49">
        <v>3101</v>
      </c>
      <c r="G133" s="36" t="s">
        <v>21</v>
      </c>
      <c r="H133" s="47">
        <v>1.5</v>
      </c>
      <c r="I133" s="45" t="s">
        <v>6</v>
      </c>
      <c r="J133" s="36" t="s">
        <v>97</v>
      </c>
      <c r="K133" s="50"/>
      <c r="L133" s="459"/>
      <c r="M133" s="80"/>
      <c r="N133" s="80"/>
      <c r="O133" s="80"/>
      <c r="P133" s="80"/>
      <c r="Q133" s="80"/>
      <c r="R133" s="80"/>
      <c r="T133" s="80"/>
      <c r="U133" s="80"/>
      <c r="V133" s="80"/>
      <c r="W133" s="80"/>
      <c r="X133" s="80"/>
      <c r="Y133" s="80"/>
    </row>
    <row r="134" spans="1:25" s="42" customFormat="1">
      <c r="A134" s="340"/>
      <c r="B134" s="48"/>
      <c r="C134" s="48"/>
      <c r="D134" s="49"/>
      <c r="E134" s="40" t="s">
        <v>2</v>
      </c>
      <c r="F134" s="49">
        <v>869</v>
      </c>
      <c r="G134" s="36" t="s">
        <v>16</v>
      </c>
      <c r="H134" s="47">
        <v>15</v>
      </c>
      <c r="I134" s="45" t="s">
        <v>6</v>
      </c>
      <c r="J134" s="36" t="s">
        <v>97</v>
      </c>
      <c r="K134" s="50"/>
      <c r="L134" s="459">
        <v>422.25</v>
      </c>
      <c r="M134" s="80"/>
      <c r="N134" s="80"/>
      <c r="O134" s="80"/>
      <c r="P134" s="80"/>
      <c r="Q134" s="80"/>
      <c r="R134" s="80"/>
      <c r="T134" s="80"/>
      <c r="U134" s="80"/>
      <c r="V134" s="80"/>
      <c r="W134" s="80"/>
      <c r="X134" s="80"/>
      <c r="Y134" s="80"/>
    </row>
    <row r="135" spans="1:25" s="42" customFormat="1">
      <c r="A135" s="340" t="s">
        <v>1830</v>
      </c>
      <c r="B135" s="48">
        <v>44525</v>
      </c>
      <c r="C135" s="48">
        <v>44525</v>
      </c>
      <c r="D135" s="49">
        <v>8985</v>
      </c>
      <c r="E135" s="40" t="s">
        <v>2</v>
      </c>
      <c r="F135" s="49">
        <v>3940</v>
      </c>
      <c r="G135" s="36" t="s">
        <v>1831</v>
      </c>
      <c r="H135" s="47" t="s">
        <v>889</v>
      </c>
      <c r="I135" s="45" t="s">
        <v>6</v>
      </c>
      <c r="J135" s="36" t="s">
        <v>97</v>
      </c>
      <c r="K135" s="50"/>
      <c r="L135" s="459">
        <v>848.85</v>
      </c>
      <c r="M135" s="80"/>
      <c r="N135" s="80"/>
      <c r="O135" s="80"/>
      <c r="P135" s="80"/>
      <c r="Q135" s="80"/>
      <c r="R135" s="80"/>
      <c r="T135" s="80"/>
      <c r="U135" s="80"/>
      <c r="V135" s="80"/>
      <c r="W135" s="80"/>
      <c r="X135" s="80"/>
      <c r="Y135" s="80"/>
    </row>
    <row r="136" spans="1:25" s="42" customFormat="1">
      <c r="A136" s="340" t="s">
        <v>502</v>
      </c>
      <c r="B136" s="48">
        <v>44533</v>
      </c>
      <c r="C136" s="48">
        <v>44525</v>
      </c>
      <c r="D136" s="49">
        <v>8989</v>
      </c>
      <c r="E136" s="40" t="s">
        <v>2</v>
      </c>
      <c r="F136" s="49">
        <v>2039</v>
      </c>
      <c r="G136" s="36" t="s">
        <v>29</v>
      </c>
      <c r="H136" s="47" t="s">
        <v>1835</v>
      </c>
      <c r="I136" s="45" t="s">
        <v>6</v>
      </c>
      <c r="J136" s="36" t="s">
        <v>97</v>
      </c>
      <c r="K136" s="50"/>
      <c r="L136" s="459">
        <v>1050</v>
      </c>
      <c r="M136" s="80"/>
      <c r="N136" s="80"/>
      <c r="O136" s="80"/>
      <c r="P136" s="80"/>
      <c r="Q136" s="80"/>
      <c r="R136" s="80"/>
      <c r="T136" s="80"/>
      <c r="U136" s="80"/>
      <c r="V136" s="80"/>
      <c r="W136" s="80"/>
      <c r="X136" s="80"/>
      <c r="Y136" s="80"/>
    </row>
    <row r="137" spans="1:25" s="42" customFormat="1">
      <c r="A137" s="340" t="s">
        <v>1177</v>
      </c>
      <c r="B137" s="48">
        <v>44526</v>
      </c>
      <c r="C137" s="48">
        <v>44525</v>
      </c>
      <c r="D137" s="49">
        <v>8997</v>
      </c>
      <c r="E137" s="40" t="s">
        <v>2</v>
      </c>
      <c r="F137" s="49">
        <v>1007</v>
      </c>
      <c r="G137" s="36" t="s">
        <v>135</v>
      </c>
      <c r="H137" s="47">
        <v>30</v>
      </c>
      <c r="I137" s="45" t="s">
        <v>6</v>
      </c>
      <c r="J137" s="36" t="s">
        <v>97</v>
      </c>
      <c r="K137" s="50"/>
      <c r="L137" s="459">
        <v>615</v>
      </c>
      <c r="M137" s="80"/>
      <c r="N137" s="80"/>
      <c r="O137" s="80"/>
      <c r="P137" s="80"/>
      <c r="Q137" s="80"/>
      <c r="R137" s="80"/>
      <c r="T137" s="80"/>
      <c r="U137" s="80"/>
      <c r="V137" s="80"/>
      <c r="W137" s="80"/>
      <c r="X137" s="80"/>
      <c r="Y137" s="80"/>
    </row>
    <row r="138" spans="1:25" s="42" customFormat="1">
      <c r="A138" s="340" t="s">
        <v>1832</v>
      </c>
      <c r="B138" s="48">
        <v>44526</v>
      </c>
      <c r="C138" s="48">
        <v>44525</v>
      </c>
      <c r="D138" s="49">
        <v>8998</v>
      </c>
      <c r="E138" s="40" t="s">
        <v>349</v>
      </c>
      <c r="F138" s="49">
        <v>2935</v>
      </c>
      <c r="G138" s="36" t="s">
        <v>63</v>
      </c>
      <c r="H138" s="47">
        <v>6</v>
      </c>
      <c r="I138" s="45" t="s">
        <v>6</v>
      </c>
      <c r="J138" s="36" t="s">
        <v>97</v>
      </c>
      <c r="K138" s="50"/>
      <c r="L138" s="459">
        <v>711</v>
      </c>
      <c r="M138" s="80"/>
      <c r="N138" s="80"/>
      <c r="O138" s="80"/>
      <c r="P138" s="80"/>
      <c r="Q138" s="80"/>
      <c r="R138" s="80"/>
      <c r="T138" s="80"/>
      <c r="U138" s="80"/>
      <c r="V138" s="80"/>
      <c r="W138" s="80"/>
      <c r="X138" s="80"/>
      <c r="Y138" s="80"/>
    </row>
    <row r="139" spans="1:25" s="42" customFormat="1">
      <c r="A139" s="340" t="s">
        <v>1833</v>
      </c>
      <c r="B139" s="48">
        <v>44526</v>
      </c>
      <c r="C139" s="48">
        <v>44525</v>
      </c>
      <c r="D139" s="49">
        <v>9000</v>
      </c>
      <c r="E139" s="40" t="s">
        <v>2</v>
      </c>
      <c r="F139" s="49">
        <v>1468</v>
      </c>
      <c r="G139" s="36" t="s">
        <v>21</v>
      </c>
      <c r="H139" s="47">
        <v>4</v>
      </c>
      <c r="I139" s="45" t="s">
        <v>6</v>
      </c>
      <c r="J139" s="36" t="s">
        <v>97</v>
      </c>
      <c r="K139" s="50"/>
      <c r="L139" s="459">
        <v>252</v>
      </c>
      <c r="M139" s="80"/>
      <c r="N139" s="80"/>
      <c r="O139" s="80"/>
      <c r="P139" s="80"/>
      <c r="Q139" s="80"/>
      <c r="R139" s="80"/>
      <c r="T139" s="80"/>
      <c r="U139" s="80"/>
      <c r="V139" s="80"/>
      <c r="W139" s="80"/>
      <c r="X139" s="80"/>
      <c r="Y139" s="80"/>
    </row>
    <row r="140" spans="1:25" s="42" customFormat="1">
      <c r="A140" s="340" t="s">
        <v>1161</v>
      </c>
      <c r="B140" s="48">
        <v>44524</v>
      </c>
      <c r="C140" s="48">
        <v>44524</v>
      </c>
      <c r="D140" s="49">
        <v>9002</v>
      </c>
      <c r="E140" s="40" t="s">
        <v>2</v>
      </c>
      <c r="F140" s="49">
        <v>885</v>
      </c>
      <c r="G140" s="36" t="s">
        <v>32</v>
      </c>
      <c r="H140" s="47" t="s">
        <v>952</v>
      </c>
      <c r="I140" s="45" t="s">
        <v>6</v>
      </c>
      <c r="J140" s="36" t="s">
        <v>97</v>
      </c>
      <c r="K140" s="50"/>
      <c r="L140" s="459">
        <v>77.8</v>
      </c>
      <c r="M140" s="80"/>
      <c r="N140" s="80"/>
      <c r="O140" s="80"/>
      <c r="P140" s="80"/>
      <c r="Q140" s="80"/>
      <c r="R140" s="80"/>
      <c r="T140" s="80"/>
      <c r="U140" s="80"/>
      <c r="V140" s="80"/>
      <c r="W140" s="80"/>
      <c r="X140" s="80"/>
      <c r="Y140" s="80"/>
    </row>
    <row r="141" spans="1:25" s="42" customFormat="1">
      <c r="A141" s="340" t="s">
        <v>1834</v>
      </c>
      <c r="B141" s="48">
        <v>44529</v>
      </c>
      <c r="C141" s="48">
        <v>44525</v>
      </c>
      <c r="D141" s="49">
        <v>9004</v>
      </c>
      <c r="E141" s="40" t="s">
        <v>2</v>
      </c>
      <c r="F141" s="49">
        <v>2186</v>
      </c>
      <c r="G141" s="36" t="s">
        <v>120</v>
      </c>
      <c r="H141" s="47">
        <v>6</v>
      </c>
      <c r="I141" s="45" t="s">
        <v>6</v>
      </c>
      <c r="J141" s="36" t="s">
        <v>97</v>
      </c>
      <c r="K141" s="50"/>
      <c r="L141" s="459">
        <v>169.32</v>
      </c>
      <c r="M141" s="80"/>
      <c r="N141" s="80"/>
      <c r="O141" s="80"/>
      <c r="P141" s="80"/>
      <c r="Q141" s="80"/>
      <c r="R141" s="80"/>
      <c r="T141" s="80"/>
      <c r="U141" s="80"/>
      <c r="V141" s="80"/>
      <c r="W141" s="80"/>
      <c r="X141" s="80"/>
      <c r="Y141" s="80"/>
    </row>
    <row r="142" spans="1:25" s="42" customFormat="1">
      <c r="A142" s="340" t="s">
        <v>517</v>
      </c>
      <c r="B142" s="48">
        <v>44529</v>
      </c>
      <c r="C142" s="48">
        <v>44525</v>
      </c>
      <c r="D142" s="49">
        <v>9007</v>
      </c>
      <c r="E142" s="40" t="s">
        <v>2</v>
      </c>
      <c r="F142" s="49">
        <v>869</v>
      </c>
      <c r="G142" s="36" t="s">
        <v>16</v>
      </c>
      <c r="H142" s="47">
        <v>100</v>
      </c>
      <c r="I142" s="45" t="s">
        <v>6</v>
      </c>
      <c r="J142" s="36" t="s">
        <v>97</v>
      </c>
      <c r="K142" s="50"/>
      <c r="L142" s="459">
        <v>190</v>
      </c>
      <c r="M142" s="80"/>
      <c r="N142" s="80"/>
      <c r="O142" s="80"/>
      <c r="P142" s="80"/>
      <c r="Q142" s="80"/>
      <c r="R142" s="80"/>
      <c r="T142" s="80"/>
      <c r="U142" s="80"/>
      <c r="V142" s="80"/>
      <c r="W142" s="80"/>
      <c r="X142" s="80"/>
      <c r="Y142" s="80"/>
    </row>
    <row r="143" spans="1:25" s="42" customFormat="1">
      <c r="A143" s="340" t="s">
        <v>502</v>
      </c>
      <c r="B143" s="48">
        <v>44529</v>
      </c>
      <c r="C143" s="48">
        <v>44526</v>
      </c>
      <c r="D143" s="49">
        <v>9013</v>
      </c>
      <c r="E143" s="40" t="s">
        <v>2</v>
      </c>
      <c r="F143" s="49">
        <v>794</v>
      </c>
      <c r="G143" s="36" t="s">
        <v>505</v>
      </c>
      <c r="H143" s="47">
        <v>90</v>
      </c>
      <c r="I143" s="45" t="s">
        <v>6</v>
      </c>
      <c r="J143" s="36" t="s">
        <v>97</v>
      </c>
      <c r="K143" s="50"/>
      <c r="L143" s="459"/>
      <c r="M143" s="80"/>
      <c r="N143" s="80"/>
      <c r="O143" s="80"/>
      <c r="P143" s="80"/>
      <c r="Q143" s="80"/>
      <c r="R143" s="80"/>
      <c r="T143" s="80"/>
      <c r="U143" s="80"/>
      <c r="V143" s="80"/>
      <c r="W143" s="80"/>
      <c r="X143" s="80"/>
      <c r="Y143" s="80"/>
    </row>
    <row r="144" spans="1:25" s="42" customFormat="1">
      <c r="A144" s="340"/>
      <c r="B144" s="48"/>
      <c r="C144" s="48"/>
      <c r="D144" s="49"/>
      <c r="E144" s="40"/>
      <c r="F144" s="49">
        <v>869</v>
      </c>
      <c r="G144" s="36" t="s">
        <v>16</v>
      </c>
      <c r="H144" s="47">
        <v>20</v>
      </c>
      <c r="I144" s="45" t="s">
        <v>6</v>
      </c>
      <c r="J144" s="36" t="s">
        <v>97</v>
      </c>
      <c r="K144" s="50"/>
      <c r="L144" s="459"/>
      <c r="M144" s="80"/>
      <c r="N144" s="80"/>
      <c r="O144" s="80"/>
      <c r="P144" s="80"/>
      <c r="Q144" s="80"/>
      <c r="R144" s="80"/>
      <c r="T144" s="80"/>
      <c r="U144" s="80"/>
      <c r="V144" s="80"/>
      <c r="W144" s="80"/>
      <c r="X144" s="80"/>
      <c r="Y144" s="80"/>
    </row>
    <row r="145" spans="1:25" s="42" customFormat="1">
      <c r="A145" s="340"/>
      <c r="B145" s="48"/>
      <c r="C145" s="48"/>
      <c r="D145" s="49"/>
      <c r="E145" s="40"/>
      <c r="F145" s="49">
        <v>908</v>
      </c>
      <c r="G145" s="36" t="s">
        <v>30</v>
      </c>
      <c r="H145" s="47">
        <v>14</v>
      </c>
      <c r="I145" s="45" t="s">
        <v>6</v>
      </c>
      <c r="J145" s="36" t="s">
        <v>97</v>
      </c>
      <c r="K145" s="50"/>
      <c r="L145" s="459"/>
      <c r="M145" s="80"/>
      <c r="N145" s="80"/>
      <c r="O145" s="80"/>
      <c r="P145" s="80"/>
      <c r="Q145" s="80"/>
      <c r="R145" s="80"/>
      <c r="T145" s="80"/>
      <c r="U145" s="80"/>
      <c r="V145" s="80"/>
      <c r="W145" s="80"/>
      <c r="X145" s="80"/>
      <c r="Y145" s="80"/>
    </row>
    <row r="146" spans="1:25" s="42" customFormat="1">
      <c r="A146" s="340"/>
      <c r="B146" s="48"/>
      <c r="C146" s="48"/>
      <c r="D146" s="49"/>
      <c r="E146" s="40"/>
      <c r="F146" s="49">
        <v>1397</v>
      </c>
      <c r="G146" s="36" t="s">
        <v>22</v>
      </c>
      <c r="H146" s="47">
        <v>15</v>
      </c>
      <c r="I146" s="45" t="s">
        <v>6</v>
      </c>
      <c r="J146" s="36" t="s">
        <v>97</v>
      </c>
      <c r="K146" s="50"/>
      <c r="L146" s="459"/>
      <c r="M146" s="80"/>
      <c r="N146" s="80"/>
      <c r="O146" s="80"/>
      <c r="P146" s="80"/>
      <c r="Q146" s="80"/>
      <c r="R146" s="80"/>
      <c r="T146" s="80"/>
      <c r="U146" s="80"/>
      <c r="V146" s="80"/>
      <c r="W146" s="80"/>
      <c r="X146" s="80"/>
      <c r="Y146" s="80"/>
    </row>
    <row r="147" spans="1:25" s="42" customFormat="1">
      <c r="A147" s="340"/>
      <c r="B147" s="48"/>
      <c r="C147" s="48"/>
      <c r="D147" s="49"/>
      <c r="E147" s="40"/>
      <c r="F147" s="49">
        <v>1098</v>
      </c>
      <c r="G147" s="36" t="s">
        <v>3</v>
      </c>
      <c r="H147" s="47">
        <v>1</v>
      </c>
      <c r="I147" s="45" t="s">
        <v>6</v>
      </c>
      <c r="J147" s="36" t="s">
        <v>97</v>
      </c>
      <c r="K147" s="50"/>
      <c r="L147" s="459">
        <v>1209.9000000000001</v>
      </c>
      <c r="M147" s="80"/>
      <c r="N147" s="80"/>
      <c r="O147" s="80"/>
      <c r="P147" s="80"/>
      <c r="Q147" s="80"/>
      <c r="R147" s="80"/>
      <c r="T147" s="80"/>
      <c r="U147" s="80"/>
      <c r="V147" s="80"/>
      <c r="W147" s="80"/>
      <c r="X147" s="80"/>
      <c r="Y147" s="80"/>
    </row>
    <row r="148" spans="1:25" s="42" customFormat="1">
      <c r="A148" s="340" t="s">
        <v>1303</v>
      </c>
      <c r="B148" s="48">
        <v>44533</v>
      </c>
      <c r="C148" s="48">
        <v>44526</v>
      </c>
      <c r="D148" s="49">
        <v>9017</v>
      </c>
      <c r="E148" s="40" t="s">
        <v>428</v>
      </c>
      <c r="F148" s="49">
        <v>3623</v>
      </c>
      <c r="G148" s="36" t="s">
        <v>47</v>
      </c>
      <c r="H148" s="47">
        <v>20</v>
      </c>
      <c r="I148" s="45" t="s">
        <v>6</v>
      </c>
      <c r="J148" s="36"/>
      <c r="K148" s="50"/>
      <c r="L148" s="459"/>
      <c r="M148" s="80"/>
      <c r="N148" s="80"/>
      <c r="O148" s="80"/>
      <c r="P148" s="80"/>
      <c r="Q148" s="80"/>
      <c r="R148" s="80"/>
      <c r="T148" s="80"/>
      <c r="U148" s="80"/>
      <c r="V148" s="80"/>
      <c r="W148" s="80"/>
      <c r="X148" s="80"/>
      <c r="Y148" s="80"/>
    </row>
    <row r="149" spans="1:25" s="42" customFormat="1">
      <c r="A149" s="340"/>
      <c r="B149" s="48"/>
      <c r="C149" s="48"/>
      <c r="D149" s="49"/>
      <c r="E149" s="40"/>
      <c r="F149" s="49">
        <v>3624</v>
      </c>
      <c r="G149" s="36" t="s">
        <v>63</v>
      </c>
      <c r="H149" s="47">
        <v>30</v>
      </c>
      <c r="I149" s="45" t="s">
        <v>6</v>
      </c>
      <c r="J149" s="36"/>
      <c r="K149" s="50"/>
      <c r="L149" s="459">
        <v>668</v>
      </c>
      <c r="M149" s="80"/>
      <c r="N149" s="80"/>
      <c r="O149" s="80"/>
      <c r="P149" s="80"/>
      <c r="Q149" s="80"/>
      <c r="R149" s="80"/>
      <c r="T149" s="80"/>
      <c r="U149" s="80"/>
      <c r="V149" s="80"/>
      <c r="W149" s="80"/>
      <c r="X149" s="80"/>
      <c r="Y149" s="80"/>
    </row>
    <row r="150" spans="1:25" s="42" customFormat="1">
      <c r="A150" s="340" t="s">
        <v>1303</v>
      </c>
      <c r="B150" s="48">
        <v>44533</v>
      </c>
      <c r="C150" s="48">
        <v>44526</v>
      </c>
      <c r="D150" s="49">
        <v>9018</v>
      </c>
      <c r="E150" s="40" t="s">
        <v>428</v>
      </c>
      <c r="F150" s="49">
        <v>3623</v>
      </c>
      <c r="G150" s="36" t="s">
        <v>47</v>
      </c>
      <c r="H150" s="47">
        <v>20</v>
      </c>
      <c r="I150" s="45" t="s">
        <v>6</v>
      </c>
      <c r="J150" s="36"/>
      <c r="K150" s="50"/>
      <c r="L150" s="459"/>
      <c r="M150" s="80"/>
      <c r="N150" s="80"/>
      <c r="O150" s="80"/>
      <c r="P150" s="80"/>
      <c r="Q150" s="80"/>
      <c r="R150" s="80"/>
      <c r="T150" s="80"/>
      <c r="U150" s="80"/>
      <c r="V150" s="80"/>
      <c r="W150" s="80"/>
      <c r="X150" s="80"/>
      <c r="Y150" s="80"/>
    </row>
    <row r="151" spans="1:25" s="42" customFormat="1">
      <c r="A151" s="340"/>
      <c r="B151" s="48"/>
      <c r="C151" s="48"/>
      <c r="D151" s="49"/>
      <c r="E151" s="40"/>
      <c r="F151" s="49">
        <v>3624</v>
      </c>
      <c r="G151" s="36" t="s">
        <v>63</v>
      </c>
      <c r="H151" s="47">
        <v>30</v>
      </c>
      <c r="I151" s="45" t="s">
        <v>6</v>
      </c>
      <c r="J151" s="36"/>
      <c r="K151" s="50"/>
      <c r="L151" s="459">
        <v>668</v>
      </c>
      <c r="M151" s="80"/>
      <c r="N151" s="80"/>
      <c r="O151" s="80"/>
      <c r="P151" s="80"/>
      <c r="Q151" s="80"/>
      <c r="R151" s="80"/>
      <c r="T151" s="80"/>
      <c r="U151" s="80"/>
      <c r="V151" s="80"/>
      <c r="W151" s="80"/>
      <c r="X151" s="80"/>
      <c r="Y151" s="80"/>
    </row>
    <row r="152" spans="1:25" s="42" customFormat="1">
      <c r="A152" s="340"/>
      <c r="B152" s="48"/>
      <c r="C152" s="48"/>
      <c r="D152" s="49"/>
      <c r="E152" s="40"/>
      <c r="F152" s="49">
        <v>3627</v>
      </c>
      <c r="G152" s="36" t="s">
        <v>1465</v>
      </c>
      <c r="H152" s="47">
        <v>4</v>
      </c>
      <c r="I152" s="45" t="s">
        <v>6</v>
      </c>
      <c r="J152" s="36"/>
      <c r="K152" s="50"/>
      <c r="L152" s="459"/>
      <c r="M152" s="80"/>
      <c r="N152" s="80"/>
      <c r="O152" s="80"/>
      <c r="P152" s="80"/>
      <c r="Q152" s="80"/>
      <c r="R152" s="80"/>
      <c r="T152" s="80"/>
      <c r="U152" s="80"/>
      <c r="V152" s="80"/>
      <c r="W152" s="80"/>
      <c r="X152" s="80"/>
      <c r="Y152" s="80"/>
    </row>
    <row r="153" spans="1:25" s="42" customFormat="1">
      <c r="A153" s="340" t="s">
        <v>383</v>
      </c>
      <c r="B153" s="48">
        <v>44530</v>
      </c>
      <c r="C153" s="48">
        <v>44529</v>
      </c>
      <c r="D153" s="49">
        <v>9022</v>
      </c>
      <c r="E153" s="40" t="s">
        <v>2</v>
      </c>
      <c r="F153" s="49">
        <v>838</v>
      </c>
      <c r="G153" s="36" t="s">
        <v>5</v>
      </c>
      <c r="H153" s="47">
        <v>20</v>
      </c>
      <c r="I153" s="45" t="s">
        <v>6</v>
      </c>
      <c r="J153" s="36"/>
      <c r="K153" s="50"/>
      <c r="L153" s="459">
        <v>700</v>
      </c>
      <c r="M153" s="80"/>
      <c r="N153" s="80"/>
      <c r="O153" s="80"/>
      <c r="P153" s="80"/>
      <c r="Q153" s="80"/>
      <c r="R153" s="80"/>
      <c r="T153" s="80"/>
      <c r="U153" s="80"/>
      <c r="V153" s="80"/>
      <c r="W153" s="80"/>
      <c r="X153" s="80"/>
      <c r="Y153" s="80"/>
    </row>
    <row r="154" spans="1:25" s="42" customFormat="1">
      <c r="A154" s="340" t="s">
        <v>137</v>
      </c>
      <c r="B154" s="48">
        <v>44537</v>
      </c>
      <c r="C154" s="48">
        <v>44530</v>
      </c>
      <c r="D154" s="49">
        <v>9023</v>
      </c>
      <c r="E154" s="40" t="s">
        <v>153</v>
      </c>
      <c r="F154" s="49">
        <v>3363</v>
      </c>
      <c r="G154" s="36" t="s">
        <v>15</v>
      </c>
      <c r="H154" s="47">
        <v>50</v>
      </c>
      <c r="I154" s="45" t="s">
        <v>6</v>
      </c>
      <c r="J154" s="36"/>
      <c r="K154" s="50"/>
      <c r="L154" s="459">
        <v>290</v>
      </c>
      <c r="M154" s="80"/>
      <c r="N154" s="80"/>
      <c r="O154" s="80"/>
      <c r="P154" s="80"/>
      <c r="Q154" s="80"/>
      <c r="R154" s="80"/>
      <c r="T154" s="80"/>
      <c r="U154" s="80"/>
      <c r="V154" s="80"/>
      <c r="W154" s="80"/>
      <c r="X154" s="80"/>
      <c r="Y154" s="80"/>
    </row>
    <row r="155" spans="1:25" s="42" customFormat="1">
      <c r="A155" s="340"/>
      <c r="B155" s="48"/>
      <c r="C155" s="48"/>
      <c r="D155" s="49"/>
      <c r="E155" s="40" t="s">
        <v>131</v>
      </c>
      <c r="F155" s="49">
        <v>2017</v>
      </c>
      <c r="G155" s="36" t="s">
        <v>15</v>
      </c>
      <c r="H155" s="47">
        <v>50</v>
      </c>
      <c r="I155" s="45" t="s">
        <v>6</v>
      </c>
      <c r="J155" s="36"/>
      <c r="K155" s="50"/>
      <c r="L155" s="459">
        <v>290</v>
      </c>
      <c r="M155" s="80"/>
      <c r="N155" s="80"/>
      <c r="O155" s="80"/>
      <c r="P155" s="80"/>
      <c r="Q155" s="80"/>
      <c r="R155" s="80"/>
      <c r="T155" s="80"/>
      <c r="U155" s="80"/>
      <c r="V155" s="80"/>
      <c r="W155" s="80"/>
      <c r="X155" s="80"/>
      <c r="Y155" s="80"/>
    </row>
    <row r="156" spans="1:25" s="42" customFormat="1">
      <c r="A156" s="340"/>
      <c r="B156" s="48"/>
      <c r="C156" s="48"/>
      <c r="D156" s="49"/>
      <c r="E156" s="40" t="s">
        <v>2</v>
      </c>
      <c r="F156" s="49">
        <v>3303</v>
      </c>
      <c r="G156" s="36" t="s">
        <v>15</v>
      </c>
      <c r="H156" s="47">
        <v>45</v>
      </c>
      <c r="I156" s="45" t="s">
        <v>6</v>
      </c>
      <c r="J156" s="36"/>
      <c r="K156" s="50"/>
      <c r="L156" s="459">
        <v>562.5</v>
      </c>
      <c r="M156" s="80"/>
      <c r="N156" s="80"/>
      <c r="O156" s="80"/>
      <c r="P156" s="80"/>
      <c r="Q156" s="80"/>
      <c r="R156" s="80"/>
      <c r="T156" s="80"/>
      <c r="U156" s="80"/>
      <c r="V156" s="80"/>
      <c r="W156" s="80"/>
      <c r="X156" s="80"/>
      <c r="Y156" s="80"/>
    </row>
    <row r="157" spans="1:25" s="42" customFormat="1">
      <c r="A157" s="340" t="s">
        <v>522</v>
      </c>
      <c r="B157" s="48">
        <v>44530</v>
      </c>
      <c r="C157" s="48">
        <v>44529</v>
      </c>
      <c r="D157" s="49">
        <v>9028</v>
      </c>
      <c r="E157" s="40" t="s">
        <v>2</v>
      </c>
      <c r="F157" s="49">
        <v>2639</v>
      </c>
      <c r="G157" s="36" t="s">
        <v>142</v>
      </c>
      <c r="H157" s="47">
        <v>300</v>
      </c>
      <c r="I157" s="45" t="s">
        <v>6</v>
      </c>
      <c r="J157" s="36"/>
      <c r="K157" s="50"/>
      <c r="L157" s="459">
        <v>1140</v>
      </c>
      <c r="M157" s="80"/>
      <c r="N157" s="80"/>
      <c r="O157" s="80"/>
      <c r="P157" s="80"/>
      <c r="Q157" s="80"/>
      <c r="R157" s="80"/>
      <c r="T157" s="80"/>
      <c r="U157" s="80"/>
      <c r="V157" s="80"/>
      <c r="W157" s="80"/>
      <c r="X157" s="80"/>
      <c r="Y157" s="80"/>
    </row>
    <row r="158" spans="1:25" s="42" customFormat="1">
      <c r="A158" s="340" t="s">
        <v>112</v>
      </c>
      <c r="B158" s="48">
        <v>44530</v>
      </c>
      <c r="C158" s="48">
        <v>44529</v>
      </c>
      <c r="D158" s="49">
        <v>9029</v>
      </c>
      <c r="E158" s="40" t="s">
        <v>216</v>
      </c>
      <c r="F158" s="49">
        <v>2586</v>
      </c>
      <c r="G158" s="36" t="s">
        <v>31</v>
      </c>
      <c r="H158" s="47">
        <v>50</v>
      </c>
      <c r="I158" s="45" t="s">
        <v>6</v>
      </c>
      <c r="J158" s="36"/>
      <c r="K158" s="50"/>
      <c r="L158" s="459">
        <v>1045</v>
      </c>
      <c r="M158" s="80"/>
      <c r="N158" s="80"/>
      <c r="O158" s="80"/>
      <c r="P158" s="80"/>
      <c r="Q158" s="80"/>
      <c r="R158" s="80"/>
      <c r="T158" s="80"/>
      <c r="U158" s="80"/>
      <c r="V158" s="80"/>
      <c r="W158" s="80"/>
      <c r="X158" s="80"/>
      <c r="Y158" s="80"/>
    </row>
    <row r="159" spans="1:25" s="42" customFormat="1">
      <c r="A159" s="340" t="s">
        <v>201</v>
      </c>
      <c r="B159" s="48">
        <v>44530</v>
      </c>
      <c r="C159" s="48">
        <v>44529</v>
      </c>
      <c r="D159" s="49">
        <v>9030</v>
      </c>
      <c r="E159" s="40" t="s">
        <v>2</v>
      </c>
      <c r="F159" s="49">
        <v>855</v>
      </c>
      <c r="G159" s="36" t="s">
        <v>38</v>
      </c>
      <c r="H159" s="47">
        <v>46</v>
      </c>
      <c r="I159" s="45" t="s">
        <v>6</v>
      </c>
      <c r="J159" s="36"/>
      <c r="K159" s="50"/>
      <c r="L159" s="459">
        <v>412</v>
      </c>
      <c r="M159" s="80"/>
      <c r="N159" s="80"/>
      <c r="O159" s="80"/>
      <c r="P159" s="80"/>
      <c r="Q159" s="80"/>
      <c r="R159" s="80"/>
      <c r="T159" s="80"/>
      <c r="U159" s="80"/>
      <c r="V159" s="80"/>
      <c r="W159" s="80"/>
      <c r="X159" s="80"/>
      <c r="Y159" s="80"/>
    </row>
    <row r="160" spans="1:25" s="42" customFormat="1">
      <c r="A160" s="340" t="s">
        <v>535</v>
      </c>
      <c r="B160" s="48">
        <v>44531</v>
      </c>
      <c r="C160" s="48">
        <v>44530</v>
      </c>
      <c r="D160" s="49">
        <v>9036</v>
      </c>
      <c r="E160" s="40" t="s">
        <v>2</v>
      </c>
      <c r="F160" s="49">
        <v>3093</v>
      </c>
      <c r="G160" s="36" t="s">
        <v>22</v>
      </c>
      <c r="H160" s="47">
        <v>10</v>
      </c>
      <c r="I160" s="45" t="s">
        <v>6</v>
      </c>
      <c r="J160" s="36"/>
      <c r="K160" s="50"/>
      <c r="L160" s="459">
        <v>120</v>
      </c>
      <c r="M160" s="80"/>
      <c r="N160" s="80"/>
      <c r="O160" s="80"/>
      <c r="P160" s="80"/>
      <c r="Q160" s="80"/>
      <c r="R160" s="80"/>
      <c r="T160" s="80"/>
      <c r="U160" s="80"/>
      <c r="V160" s="80"/>
      <c r="W160" s="80"/>
      <c r="X160" s="80"/>
      <c r="Y160" s="80"/>
    </row>
    <row r="161" spans="1:25" s="42" customFormat="1">
      <c r="A161" s="340" t="s">
        <v>806</v>
      </c>
      <c r="B161" s="48">
        <v>44531</v>
      </c>
      <c r="C161" s="48">
        <v>44530</v>
      </c>
      <c r="D161" s="49">
        <v>9038</v>
      </c>
      <c r="E161" s="40" t="s">
        <v>2</v>
      </c>
      <c r="F161" s="49">
        <v>1468</v>
      </c>
      <c r="G161" s="36" t="s">
        <v>21</v>
      </c>
      <c r="H161" s="47">
        <v>20</v>
      </c>
      <c r="I161" s="45" t="s">
        <v>6</v>
      </c>
      <c r="J161" s="36"/>
      <c r="K161" s="50"/>
      <c r="L161" s="459">
        <v>1260</v>
      </c>
      <c r="M161" s="80"/>
      <c r="N161" s="80"/>
      <c r="O161" s="80"/>
      <c r="P161" s="80"/>
      <c r="Q161" s="80"/>
      <c r="R161" s="80"/>
      <c r="T161" s="80"/>
      <c r="U161" s="80"/>
      <c r="V161" s="80"/>
      <c r="W161" s="80"/>
      <c r="X161" s="80"/>
      <c r="Y161" s="80"/>
    </row>
    <row r="162" spans="1:25" s="42" customFormat="1">
      <c r="A162" s="340" t="s">
        <v>124</v>
      </c>
      <c r="B162" s="48">
        <v>44530</v>
      </c>
      <c r="C162" s="48">
        <v>44529</v>
      </c>
      <c r="D162" s="49">
        <v>9027</v>
      </c>
      <c r="E162" s="40" t="s">
        <v>2</v>
      </c>
      <c r="F162" s="49">
        <v>885</v>
      </c>
      <c r="G162" s="36" t="s">
        <v>32</v>
      </c>
      <c r="H162" s="47" t="s">
        <v>877</v>
      </c>
      <c r="I162" s="45" t="s">
        <v>6</v>
      </c>
      <c r="J162" s="36"/>
      <c r="K162" s="50"/>
      <c r="L162" s="459">
        <v>1145</v>
      </c>
      <c r="M162" s="80"/>
      <c r="N162" s="80"/>
      <c r="O162" s="80"/>
      <c r="P162" s="80"/>
      <c r="Q162" s="80"/>
      <c r="R162" s="80"/>
      <c r="T162" s="80"/>
      <c r="U162" s="80"/>
      <c r="V162" s="80"/>
      <c r="W162" s="80"/>
      <c r="X162" s="80"/>
      <c r="Y162" s="80"/>
    </row>
    <row r="163" spans="1:25" s="42" customFormat="1">
      <c r="A163" s="340" t="s">
        <v>192</v>
      </c>
      <c r="B163" s="48">
        <v>44533</v>
      </c>
      <c r="C163" s="48">
        <v>44530</v>
      </c>
      <c r="D163" s="49">
        <v>9054</v>
      </c>
      <c r="E163" s="40" t="s">
        <v>7</v>
      </c>
      <c r="F163" s="49">
        <v>1401</v>
      </c>
      <c r="G163" s="36" t="s">
        <v>65</v>
      </c>
      <c r="H163" s="47" t="s">
        <v>1018</v>
      </c>
      <c r="I163" s="45" t="s">
        <v>6</v>
      </c>
      <c r="J163" s="36"/>
      <c r="K163" s="50"/>
      <c r="L163" s="459"/>
      <c r="M163" s="80"/>
      <c r="N163" s="80"/>
      <c r="O163" s="80"/>
      <c r="P163" s="80"/>
      <c r="Q163" s="80"/>
      <c r="R163" s="80"/>
      <c r="T163" s="80"/>
      <c r="U163" s="80"/>
      <c r="V163" s="80"/>
      <c r="W163" s="80"/>
      <c r="X163" s="80"/>
      <c r="Y163" s="80"/>
    </row>
    <row r="164" spans="1:25" s="42" customFormat="1">
      <c r="A164" s="340"/>
      <c r="B164" s="48"/>
      <c r="C164" s="48"/>
      <c r="D164" s="49"/>
      <c r="E164" s="40" t="s">
        <v>2</v>
      </c>
      <c r="F164" s="49">
        <v>1126</v>
      </c>
      <c r="G164" s="36" t="s">
        <v>57</v>
      </c>
      <c r="H164" s="47" t="s">
        <v>1163</v>
      </c>
      <c r="I164" s="45" t="s">
        <v>6</v>
      </c>
      <c r="J164" s="36"/>
      <c r="K164" s="50"/>
      <c r="L164" s="459">
        <v>118.26</v>
      </c>
      <c r="M164" s="80"/>
      <c r="N164" s="80"/>
      <c r="O164" s="80"/>
      <c r="P164" s="80"/>
      <c r="Q164" s="80"/>
      <c r="R164" s="80"/>
      <c r="T164" s="80"/>
      <c r="U164" s="80"/>
      <c r="V164" s="80"/>
      <c r="W164" s="80"/>
      <c r="X164" s="80"/>
      <c r="Y164" s="80"/>
    </row>
    <row r="165" spans="1:25" s="44" customFormat="1">
      <c r="A165" s="338"/>
      <c r="B165" s="125"/>
      <c r="C165" s="125"/>
      <c r="D165" s="126"/>
      <c r="E165" s="124"/>
      <c r="F165" s="126"/>
      <c r="G165" s="51"/>
      <c r="H165" s="52"/>
      <c r="I165" s="233"/>
      <c r="J165" s="51"/>
      <c r="K165" s="526"/>
      <c r="L165" s="462"/>
      <c r="M165" s="246"/>
      <c r="N165" s="246"/>
      <c r="O165" s="246"/>
      <c r="P165" s="246"/>
      <c r="Q165" s="246"/>
      <c r="R165" s="246"/>
      <c r="T165" s="246"/>
      <c r="U165" s="246"/>
      <c r="V165" s="246"/>
      <c r="W165" s="246"/>
      <c r="X165" s="246"/>
      <c r="Y165" s="246"/>
    </row>
    <row r="166" spans="1:25" s="6" customFormat="1" ht="15" customHeight="1">
      <c r="A166" s="2530">
        <f>SUM(L53:L165)</f>
        <v>51708.159999999996</v>
      </c>
      <c r="B166" s="2531"/>
      <c r="C166" s="2531"/>
      <c r="D166" s="2531"/>
      <c r="E166" s="2531"/>
      <c r="F166" s="2531"/>
      <c r="G166" s="2531"/>
      <c r="H166" s="2531"/>
      <c r="I166" s="2531"/>
      <c r="J166" s="2531"/>
      <c r="K166" s="2531"/>
      <c r="L166" s="2532"/>
      <c r="T166" s="953" t="s">
        <v>1672</v>
      </c>
    </row>
    <row r="167" spans="1:25" s="6" customFormat="1">
      <c r="A167" s="387"/>
      <c r="H167" s="823"/>
      <c r="I167" s="387"/>
      <c r="L167" s="587"/>
    </row>
    <row r="168" spans="1:25" s="6" customFormat="1">
      <c r="A168" s="387"/>
      <c r="H168" s="823"/>
      <c r="I168" s="387"/>
      <c r="L168" s="587"/>
    </row>
    <row r="169" spans="1:25" s="6" customFormat="1">
      <c r="A169" s="387"/>
      <c r="H169" s="823"/>
      <c r="I169" s="387"/>
      <c r="L169" s="587"/>
    </row>
    <row r="170" spans="1:25" s="6" customFormat="1">
      <c r="A170" s="387"/>
      <c r="H170" s="823"/>
      <c r="I170" s="387"/>
      <c r="L170" s="587"/>
    </row>
    <row r="171" spans="1:25" s="6" customFormat="1">
      <c r="A171" s="387"/>
      <c r="H171" s="823"/>
      <c r="I171" s="387"/>
      <c r="L171" s="587"/>
    </row>
    <row r="172" spans="1:25" s="6" customFormat="1">
      <c r="A172" s="387"/>
      <c r="H172" s="823"/>
      <c r="I172" s="387"/>
      <c r="L172" s="587"/>
    </row>
    <row r="173" spans="1:25" s="6" customFormat="1">
      <c r="A173" s="387"/>
      <c r="H173" s="823"/>
      <c r="I173" s="387"/>
      <c r="L173" s="587"/>
    </row>
    <row r="174" spans="1:25" s="6" customFormat="1">
      <c r="A174" s="387"/>
      <c r="H174" s="823"/>
      <c r="I174" s="387"/>
      <c r="L174" s="587"/>
    </row>
    <row r="175" spans="1:25" s="6" customFormat="1">
      <c r="A175" s="387"/>
      <c r="H175" s="823"/>
      <c r="I175" s="387"/>
      <c r="L175" s="587"/>
    </row>
    <row r="176" spans="1:25" s="6" customFormat="1">
      <c r="A176" s="387"/>
      <c r="H176" s="823"/>
      <c r="I176" s="387"/>
      <c r="L176" s="587"/>
    </row>
    <row r="177" spans="1:25" s="6" customFormat="1">
      <c r="A177" s="387"/>
      <c r="H177" s="823"/>
      <c r="I177" s="387"/>
      <c r="L177" s="587"/>
    </row>
    <row r="178" spans="1:25" s="6" customFormat="1">
      <c r="A178" s="387"/>
      <c r="H178" s="823"/>
      <c r="I178" s="387"/>
      <c r="L178" s="587"/>
    </row>
    <row r="179" spans="1:25" s="6" customFormat="1">
      <c r="A179" s="387"/>
      <c r="H179" s="823"/>
      <c r="I179" s="387"/>
      <c r="L179" s="587"/>
    </row>
    <row r="180" spans="1:25" s="6" customFormat="1" hidden="1">
      <c r="A180" s="387"/>
      <c r="H180" s="823"/>
      <c r="I180" s="387"/>
      <c r="L180" s="587"/>
    </row>
    <row r="181" spans="1:25" s="6" customFormat="1" hidden="1">
      <c r="A181" s="387"/>
      <c r="H181" s="823"/>
      <c r="I181" s="387"/>
      <c r="L181" s="587"/>
    </row>
    <row r="182" spans="1:25" s="6" customFormat="1" hidden="1">
      <c r="A182" s="37"/>
      <c r="B182"/>
      <c r="C182"/>
      <c r="D182"/>
      <c r="E182"/>
      <c r="F182"/>
      <c r="G182"/>
      <c r="H182" s="484"/>
      <c r="I182" s="37"/>
      <c r="J182"/>
      <c r="K182"/>
      <c r="L182" s="528"/>
      <c r="S182"/>
    </row>
    <row r="183" spans="1:25" s="6" customFormat="1" hidden="1">
      <c r="A183" s="37"/>
      <c r="B183"/>
      <c r="C183"/>
      <c r="D183"/>
      <c r="E183"/>
      <c r="F183"/>
      <c r="G183"/>
      <c r="H183" s="484"/>
      <c r="I183" s="37"/>
      <c r="J183"/>
      <c r="K183"/>
      <c r="L183" s="528"/>
      <c r="S183"/>
    </row>
    <row r="184" spans="1:25" s="6" customFormat="1" hidden="1">
      <c r="A184" s="37"/>
      <c r="B184"/>
      <c r="C184"/>
      <c r="D184"/>
      <c r="E184"/>
      <c r="F184"/>
      <c r="G184"/>
      <c r="H184" s="484"/>
      <c r="I184" s="37"/>
      <c r="J184"/>
      <c r="K184"/>
      <c r="L184" s="528"/>
      <c r="S184"/>
    </row>
    <row r="185" spans="1:25" s="6" customFormat="1" hidden="1">
      <c r="A185" s="37"/>
      <c r="B185"/>
      <c r="C185"/>
      <c r="D185"/>
      <c r="E185"/>
      <c r="F185"/>
      <c r="G185"/>
      <c r="H185" s="484"/>
      <c r="I185" s="37"/>
      <c r="J185"/>
      <c r="K185"/>
      <c r="L185" s="528"/>
      <c r="S185"/>
    </row>
    <row r="186" spans="1:25" s="6" customFormat="1" hidden="1">
      <c r="A186" s="37"/>
      <c r="B186"/>
      <c r="C186"/>
      <c r="D186"/>
      <c r="E186"/>
      <c r="F186"/>
      <c r="G186"/>
      <c r="H186" s="484"/>
      <c r="I186" s="37"/>
      <c r="J186"/>
      <c r="K186"/>
      <c r="L186" s="528"/>
      <c r="S186"/>
    </row>
    <row r="187" spans="1:25" s="6" customFormat="1" hidden="1">
      <c r="A187" s="37"/>
      <c r="B187"/>
      <c r="C187"/>
      <c r="D187"/>
      <c r="E187"/>
      <c r="F187"/>
      <c r="G187"/>
      <c r="H187" s="484"/>
      <c r="I187" s="37"/>
      <c r="J187"/>
      <c r="K187"/>
      <c r="L187" s="528"/>
      <c r="S187"/>
    </row>
    <row r="188" spans="1:25" s="6" customFormat="1" hidden="1">
      <c r="A188" s="37"/>
      <c r="B188"/>
      <c r="C188"/>
      <c r="D188"/>
      <c r="E188"/>
      <c r="F188"/>
      <c r="G188"/>
      <c r="H188" s="484"/>
      <c r="I188" s="37"/>
      <c r="J188"/>
      <c r="K188"/>
      <c r="L188" s="528"/>
      <c r="S188"/>
    </row>
    <row r="189" spans="1:25" s="6" customFormat="1" hidden="1">
      <c r="A189" s="37"/>
      <c r="B189"/>
      <c r="C189"/>
      <c r="D189"/>
      <c r="E189"/>
      <c r="F189"/>
      <c r="G189"/>
      <c r="H189" s="484"/>
      <c r="I189" s="37"/>
      <c r="J189"/>
      <c r="K189"/>
      <c r="L189" s="528"/>
      <c r="S189"/>
    </row>
    <row r="190" spans="1:25" s="6" customFormat="1" hidden="1">
      <c r="A190" s="37"/>
      <c r="B190"/>
      <c r="C190"/>
      <c r="D190"/>
      <c r="E190"/>
      <c r="F190"/>
      <c r="G190"/>
      <c r="H190" s="484"/>
      <c r="I190" s="37"/>
      <c r="J190"/>
      <c r="K190"/>
      <c r="L190" s="528"/>
      <c r="S190"/>
    </row>
    <row r="191" spans="1:25" s="6" customFormat="1" hidden="1">
      <c r="A191" s="37"/>
      <c r="B191"/>
      <c r="C191"/>
      <c r="D191"/>
      <c r="E191"/>
      <c r="F191"/>
      <c r="G191"/>
      <c r="H191" s="484"/>
      <c r="I191" s="37"/>
      <c r="J191"/>
      <c r="K191"/>
      <c r="L191" s="528"/>
      <c r="S191"/>
    </row>
    <row r="192" spans="1:25" s="37" customFormat="1" hidden="1">
      <c r="B192"/>
      <c r="C192"/>
      <c r="D192"/>
      <c r="E192"/>
      <c r="F192"/>
      <c r="G192"/>
      <c r="H192" s="484"/>
      <c r="J192"/>
      <c r="K192"/>
      <c r="L192" s="528"/>
      <c r="M192" s="6"/>
      <c r="N192" s="6"/>
      <c r="O192" s="6"/>
      <c r="P192" s="6"/>
      <c r="Q192" s="6"/>
      <c r="R192" s="6"/>
      <c r="S192"/>
      <c r="T192" s="6"/>
      <c r="U192" s="6"/>
      <c r="V192" s="6"/>
      <c r="W192" s="6"/>
      <c r="X192" s="6"/>
      <c r="Y192" s="6"/>
    </row>
    <row r="193" spans="2:25" s="37" customFormat="1" hidden="1">
      <c r="B193"/>
      <c r="C193"/>
      <c r="D193"/>
      <c r="E193"/>
      <c r="F193"/>
      <c r="G193"/>
      <c r="H193" s="484"/>
      <c r="J193"/>
      <c r="K193"/>
      <c r="L193" s="528"/>
      <c r="M193" s="6"/>
      <c r="N193" s="6"/>
      <c r="O193" s="6"/>
      <c r="P193" s="6"/>
      <c r="Q193" s="6"/>
      <c r="R193" s="6"/>
      <c r="S193"/>
      <c r="T193" s="6"/>
      <c r="U193" s="6"/>
      <c r="V193" s="6"/>
      <c r="W193" s="6"/>
      <c r="X193" s="6"/>
      <c r="Y193" s="6"/>
    </row>
    <row r="194" spans="2:25" s="37" customFormat="1" hidden="1">
      <c r="B194"/>
      <c r="C194"/>
      <c r="D194"/>
      <c r="E194"/>
      <c r="F194"/>
      <c r="G194"/>
      <c r="H194" s="484"/>
      <c r="J194"/>
      <c r="K194"/>
      <c r="L194" s="528"/>
      <c r="M194" s="6"/>
      <c r="N194" s="6"/>
      <c r="O194" s="6"/>
      <c r="P194" s="6"/>
      <c r="Q194" s="6"/>
      <c r="R194" s="6"/>
      <c r="S194"/>
      <c r="T194" s="6"/>
      <c r="U194" s="6"/>
      <c r="V194" s="6"/>
      <c r="W194" s="6"/>
      <c r="X194" s="6"/>
      <c r="Y194" s="6"/>
    </row>
    <row r="195" spans="2:25" s="37" customFormat="1" hidden="1">
      <c r="B195"/>
      <c r="C195"/>
      <c r="D195"/>
      <c r="E195"/>
      <c r="F195"/>
      <c r="G195"/>
      <c r="H195" s="484"/>
      <c r="J195"/>
      <c r="K195"/>
      <c r="L195" s="528"/>
      <c r="M195" s="6"/>
      <c r="N195" s="6"/>
      <c r="O195" s="6"/>
      <c r="P195" s="6"/>
      <c r="Q195" s="6"/>
      <c r="R195" s="6"/>
      <c r="S195"/>
      <c r="T195" s="6"/>
      <c r="U195" s="6"/>
      <c r="V195" s="6"/>
      <c r="W195" s="6"/>
      <c r="X195" s="6"/>
      <c r="Y195" s="6"/>
    </row>
    <row r="196" spans="2:25" s="37" customFormat="1" hidden="1">
      <c r="B196"/>
      <c r="C196"/>
      <c r="D196"/>
      <c r="E196"/>
      <c r="F196"/>
      <c r="G196"/>
      <c r="H196" s="484"/>
      <c r="J196"/>
      <c r="K196"/>
      <c r="L196" s="528"/>
      <c r="M196" s="6"/>
      <c r="N196" s="6"/>
      <c r="O196" s="6"/>
      <c r="P196" s="6"/>
      <c r="Q196" s="6"/>
      <c r="R196" s="6"/>
      <c r="S196"/>
      <c r="T196" s="6"/>
      <c r="U196" s="6"/>
      <c r="V196" s="6"/>
      <c r="W196" s="6"/>
      <c r="X196" s="6"/>
      <c r="Y196" s="6"/>
    </row>
    <row r="197" spans="2:25" s="37" customFormat="1" hidden="1">
      <c r="B197"/>
      <c r="C197"/>
      <c r="D197"/>
      <c r="E197"/>
      <c r="F197"/>
      <c r="G197"/>
      <c r="H197" s="484"/>
      <c r="J197"/>
      <c r="K197"/>
      <c r="L197" s="528"/>
      <c r="M197" s="6"/>
      <c r="N197" s="6"/>
      <c r="O197" s="6"/>
      <c r="P197" s="6"/>
      <c r="Q197" s="6"/>
      <c r="R197" s="6"/>
      <c r="S197"/>
      <c r="T197" s="6"/>
      <c r="U197" s="6"/>
      <c r="V197" s="6"/>
      <c r="W197" s="6"/>
      <c r="X197" s="6"/>
      <c r="Y197" s="6"/>
    </row>
    <row r="198" spans="2:25" s="37" customFormat="1" hidden="1">
      <c r="B198"/>
      <c r="C198"/>
      <c r="D198"/>
      <c r="E198"/>
      <c r="F198"/>
      <c r="G198"/>
      <c r="H198" s="484"/>
      <c r="J198"/>
      <c r="K198"/>
      <c r="L198" s="528"/>
      <c r="M198" s="6"/>
      <c r="N198" s="6"/>
      <c r="O198" s="6"/>
      <c r="P198" s="6"/>
      <c r="Q198" s="6"/>
      <c r="R198" s="6"/>
      <c r="S198"/>
      <c r="T198" s="6"/>
      <c r="U198" s="6"/>
      <c r="V198" s="6"/>
      <c r="W198" s="6"/>
      <c r="X198" s="6"/>
      <c r="Y198" s="6"/>
    </row>
    <row r="199" spans="2:25" s="37" customFormat="1" hidden="1">
      <c r="B199"/>
      <c r="C199"/>
      <c r="D199"/>
      <c r="E199"/>
      <c r="F199"/>
      <c r="G199"/>
      <c r="H199" s="484"/>
      <c r="J199"/>
      <c r="K199"/>
      <c r="L199" s="528"/>
      <c r="M199" s="6"/>
      <c r="N199" s="6"/>
      <c r="O199" s="6"/>
      <c r="P199" s="6"/>
      <c r="Q199" s="6"/>
      <c r="R199" s="6"/>
      <c r="S199"/>
      <c r="T199" s="6"/>
      <c r="U199" s="6"/>
      <c r="V199" s="6"/>
      <c r="W199" s="6"/>
      <c r="X199" s="6"/>
      <c r="Y199" s="6"/>
    </row>
    <row r="200" spans="2:25" s="37" customFormat="1" hidden="1">
      <c r="B200"/>
      <c r="C200"/>
      <c r="D200"/>
      <c r="E200"/>
      <c r="F200"/>
      <c r="G200"/>
      <c r="H200" s="484"/>
      <c r="J200"/>
      <c r="K200"/>
      <c r="L200" s="528"/>
      <c r="M200" s="6"/>
      <c r="N200" s="6"/>
      <c r="O200" s="6"/>
      <c r="P200" s="6"/>
      <c r="Q200" s="6"/>
      <c r="R200" s="6"/>
      <c r="S200"/>
      <c r="T200" s="6"/>
      <c r="U200" s="6"/>
      <c r="V200" s="6"/>
      <c r="W200" s="6"/>
      <c r="X200" s="6"/>
      <c r="Y200" s="6"/>
    </row>
    <row r="201" spans="2:25" s="37" customFormat="1" hidden="1">
      <c r="B201"/>
      <c r="C201"/>
      <c r="D201"/>
      <c r="E201"/>
      <c r="F201"/>
      <c r="G201"/>
      <c r="H201" s="484"/>
      <c r="J201"/>
      <c r="K201"/>
      <c r="L201" s="528"/>
      <c r="M201" s="6"/>
      <c r="N201" s="6"/>
      <c r="O201" s="6"/>
      <c r="P201" s="6"/>
      <c r="Q201" s="6"/>
      <c r="R201" s="6"/>
      <c r="S201"/>
      <c r="T201" s="6"/>
      <c r="U201" s="6"/>
      <c r="V201" s="6"/>
      <c r="W201" s="6"/>
      <c r="X201" s="6"/>
      <c r="Y201" s="6"/>
    </row>
    <row r="202" spans="2:25" s="37" customFormat="1" hidden="1">
      <c r="B202"/>
      <c r="C202"/>
      <c r="D202"/>
      <c r="E202"/>
      <c r="F202"/>
      <c r="G202"/>
      <c r="H202" s="484"/>
      <c r="J202"/>
      <c r="K202"/>
      <c r="L202" s="528"/>
      <c r="M202" s="6"/>
      <c r="N202" s="6"/>
      <c r="O202" s="6"/>
      <c r="P202" s="6"/>
      <c r="Q202" s="6"/>
      <c r="R202" s="6"/>
      <c r="S202"/>
      <c r="T202" s="6"/>
      <c r="U202" s="6"/>
      <c r="V202" s="6"/>
      <c r="W202" s="6"/>
      <c r="X202" s="6"/>
      <c r="Y202" s="6"/>
    </row>
    <row r="203" spans="2:25" s="37" customFormat="1" hidden="1">
      <c r="B203"/>
      <c r="C203"/>
      <c r="D203"/>
      <c r="E203"/>
      <c r="F203"/>
      <c r="G203"/>
      <c r="H203" s="484"/>
      <c r="J203"/>
      <c r="K203"/>
      <c r="L203" s="528"/>
      <c r="M203" s="6"/>
      <c r="N203" s="6"/>
      <c r="O203" s="6"/>
      <c r="P203" s="6"/>
      <c r="Q203" s="6"/>
      <c r="R203" s="6"/>
      <c r="S203"/>
      <c r="T203" s="6"/>
      <c r="U203" s="6"/>
      <c r="V203" s="6"/>
      <c r="W203" s="6"/>
      <c r="X203" s="6"/>
      <c r="Y203" s="6"/>
    </row>
    <row r="204" spans="2:25" s="37" customFormat="1" hidden="1">
      <c r="B204"/>
      <c r="C204"/>
      <c r="D204"/>
      <c r="E204"/>
      <c r="F204"/>
      <c r="G204"/>
      <c r="H204" s="484"/>
      <c r="J204"/>
      <c r="K204"/>
      <c r="L204" s="528"/>
      <c r="M204" s="6"/>
      <c r="N204" s="6"/>
      <c r="O204" s="6"/>
      <c r="P204" s="6"/>
      <c r="Q204" s="6"/>
      <c r="R204" s="6"/>
      <c r="S204"/>
      <c r="T204" s="6"/>
      <c r="U204" s="6"/>
      <c r="V204" s="6"/>
      <c r="W204" s="6"/>
      <c r="X204" s="6"/>
      <c r="Y204" s="6"/>
    </row>
    <row r="205" spans="2:25" s="37" customFormat="1" hidden="1">
      <c r="B205"/>
      <c r="C205"/>
      <c r="D205"/>
      <c r="E205"/>
      <c r="F205"/>
      <c r="G205"/>
      <c r="H205" s="484"/>
      <c r="J205"/>
      <c r="K205"/>
      <c r="L205" s="528"/>
      <c r="M205" s="6"/>
      <c r="N205" s="6"/>
      <c r="O205" s="6"/>
      <c r="P205" s="6"/>
      <c r="Q205" s="6"/>
      <c r="R205" s="6"/>
      <c r="S205"/>
      <c r="T205" s="6"/>
      <c r="U205" s="6"/>
      <c r="V205" s="6"/>
      <c r="W205" s="6"/>
      <c r="X205" s="6"/>
      <c r="Y205" s="6"/>
    </row>
    <row r="206" spans="2:25" s="37" customFormat="1" hidden="1">
      <c r="B206"/>
      <c r="C206"/>
      <c r="D206"/>
      <c r="E206"/>
      <c r="F206"/>
      <c r="G206"/>
      <c r="H206" s="484"/>
      <c r="J206"/>
      <c r="K206"/>
      <c r="L206" s="528"/>
      <c r="M206" s="6"/>
      <c r="N206" s="6"/>
      <c r="O206" s="6"/>
      <c r="P206" s="6"/>
      <c r="Q206" s="6"/>
      <c r="R206" s="6"/>
      <c r="S206"/>
      <c r="T206" s="6"/>
      <c r="U206" s="6"/>
      <c r="V206" s="6"/>
      <c r="W206" s="6"/>
      <c r="X206" s="6"/>
      <c r="Y206" s="6"/>
    </row>
    <row r="207" spans="2:25" s="37" customFormat="1" hidden="1">
      <c r="B207"/>
      <c r="C207"/>
      <c r="D207"/>
      <c r="E207"/>
      <c r="F207"/>
      <c r="G207"/>
      <c r="H207" s="484"/>
      <c r="J207"/>
      <c r="K207"/>
      <c r="L207" s="528"/>
      <c r="M207" s="6"/>
      <c r="N207" s="6"/>
      <c r="O207" s="6"/>
      <c r="P207" s="6"/>
      <c r="Q207" s="6"/>
      <c r="R207" s="6"/>
      <c r="S207"/>
      <c r="T207" s="6"/>
      <c r="U207" s="6"/>
      <c r="V207" s="6"/>
      <c r="W207" s="6"/>
      <c r="X207" s="6"/>
      <c r="Y207" s="6"/>
    </row>
    <row r="208" spans="2:25" s="37" customFormat="1" hidden="1">
      <c r="B208"/>
      <c r="C208"/>
      <c r="D208"/>
      <c r="E208"/>
      <c r="F208"/>
      <c r="G208"/>
      <c r="H208" s="484"/>
      <c r="J208"/>
      <c r="K208"/>
      <c r="L208" s="528"/>
      <c r="M208" s="6"/>
      <c r="N208" s="6"/>
      <c r="O208" s="6"/>
      <c r="P208" s="6"/>
      <c r="Q208" s="6"/>
      <c r="R208" s="6"/>
      <c r="S208"/>
      <c r="T208" s="6"/>
      <c r="U208" s="6"/>
      <c r="V208" s="6"/>
      <c r="W208" s="6"/>
      <c r="X208" s="6"/>
      <c r="Y208" s="6"/>
    </row>
    <row r="209" spans="2:25" s="37" customFormat="1" hidden="1">
      <c r="B209"/>
      <c r="C209"/>
      <c r="D209"/>
      <c r="E209"/>
      <c r="F209"/>
      <c r="G209"/>
      <c r="H209" s="484"/>
      <c r="J209"/>
      <c r="K209"/>
      <c r="L209" s="528"/>
      <c r="M209" s="6"/>
      <c r="N209" s="6"/>
      <c r="O209" s="6"/>
      <c r="P209" s="6"/>
      <c r="Q209" s="6"/>
      <c r="R209" s="6"/>
      <c r="S209"/>
      <c r="T209" s="6"/>
      <c r="U209" s="6"/>
      <c r="V209" s="6"/>
      <c r="W209" s="6"/>
      <c r="X209" s="6"/>
      <c r="Y209" s="6"/>
    </row>
    <row r="210" spans="2:25" s="37" customFormat="1" hidden="1">
      <c r="B210"/>
      <c r="C210"/>
      <c r="D210"/>
      <c r="E210"/>
      <c r="F210"/>
      <c r="G210"/>
      <c r="H210" s="484"/>
      <c r="J210"/>
      <c r="K210"/>
      <c r="L210" s="528"/>
      <c r="M210" s="6"/>
      <c r="N210" s="6"/>
      <c r="O210" s="6"/>
      <c r="P210" s="6"/>
      <c r="Q210" s="6"/>
      <c r="R210" s="6"/>
      <c r="S210"/>
      <c r="T210" s="6"/>
      <c r="U210" s="6"/>
      <c r="V210" s="6"/>
      <c r="W210" s="6"/>
      <c r="X210" s="6"/>
      <c r="Y210" s="6"/>
    </row>
    <row r="211" spans="2:25" s="37" customFormat="1" hidden="1">
      <c r="B211"/>
      <c r="C211"/>
      <c r="D211"/>
      <c r="E211"/>
      <c r="F211"/>
      <c r="G211"/>
      <c r="H211" s="484"/>
      <c r="J211"/>
      <c r="K211"/>
      <c r="L211" s="528"/>
      <c r="M211" s="6"/>
      <c r="N211" s="6"/>
      <c r="O211" s="6"/>
      <c r="P211" s="6"/>
      <c r="Q211" s="6"/>
      <c r="R211" s="6"/>
      <c r="S211"/>
      <c r="T211" s="6"/>
      <c r="U211" s="6"/>
      <c r="V211" s="6"/>
      <c r="W211" s="6"/>
      <c r="X211" s="6"/>
      <c r="Y211" s="6"/>
    </row>
    <row r="212" spans="2:25" s="37" customFormat="1" hidden="1">
      <c r="B212"/>
      <c r="C212"/>
      <c r="D212"/>
      <c r="E212"/>
      <c r="F212"/>
      <c r="G212"/>
      <c r="H212" s="484"/>
      <c r="J212"/>
      <c r="K212"/>
      <c r="L212" s="528"/>
      <c r="M212" s="6"/>
      <c r="N212" s="6"/>
      <c r="O212" s="6"/>
      <c r="P212" s="6"/>
      <c r="Q212" s="6"/>
      <c r="R212" s="6"/>
      <c r="S212"/>
      <c r="T212" s="6"/>
      <c r="U212" s="6"/>
      <c r="V212" s="6"/>
      <c r="W212" s="6"/>
      <c r="X212" s="6"/>
      <c r="Y212" s="6"/>
    </row>
    <row r="213" spans="2:25" s="37" customFormat="1" hidden="1">
      <c r="B213"/>
      <c r="C213"/>
      <c r="D213"/>
      <c r="E213"/>
      <c r="F213"/>
      <c r="G213"/>
      <c r="H213" s="484"/>
      <c r="J213"/>
      <c r="K213"/>
      <c r="L213" s="528"/>
      <c r="M213" s="6"/>
      <c r="N213" s="6"/>
      <c r="O213" s="6"/>
      <c r="P213" s="6"/>
      <c r="Q213" s="6"/>
      <c r="R213" s="6"/>
      <c r="S213"/>
      <c r="T213" s="6"/>
      <c r="U213" s="6"/>
      <c r="V213" s="6"/>
      <c r="W213" s="6"/>
      <c r="X213" s="6"/>
      <c r="Y213" s="6"/>
    </row>
    <row r="214" spans="2:25" s="37" customFormat="1" hidden="1">
      <c r="B214"/>
      <c r="C214"/>
      <c r="D214"/>
      <c r="E214"/>
      <c r="F214"/>
      <c r="G214"/>
      <c r="H214" s="484"/>
      <c r="J214"/>
      <c r="K214"/>
      <c r="L214" s="528"/>
      <c r="M214" s="6"/>
      <c r="N214" s="6"/>
      <c r="O214" s="6"/>
      <c r="P214" s="6"/>
      <c r="Q214" s="6"/>
      <c r="R214" s="6"/>
      <c r="S214"/>
      <c r="T214" s="6"/>
      <c r="U214" s="6"/>
      <c r="V214" s="6"/>
      <c r="W214" s="6"/>
      <c r="X214" s="6"/>
      <c r="Y214" s="6"/>
    </row>
    <row r="215" spans="2:25" s="37" customFormat="1" hidden="1">
      <c r="B215"/>
      <c r="C215"/>
      <c r="D215"/>
      <c r="E215"/>
      <c r="F215"/>
      <c r="G215"/>
      <c r="H215" s="484"/>
      <c r="J215"/>
      <c r="K215"/>
      <c r="L215" s="528"/>
      <c r="M215" s="6"/>
      <c r="N215" s="6"/>
      <c r="O215" s="6"/>
      <c r="P215" s="6"/>
      <c r="Q215" s="6"/>
      <c r="R215" s="6"/>
      <c r="S215"/>
      <c r="T215" s="6"/>
      <c r="U215" s="6"/>
      <c r="V215" s="6"/>
      <c r="W215" s="6"/>
      <c r="X215" s="6"/>
      <c r="Y215" s="6"/>
    </row>
    <row r="216" spans="2:25" s="37" customFormat="1" hidden="1">
      <c r="B216"/>
      <c r="C216"/>
      <c r="D216"/>
      <c r="E216"/>
      <c r="F216"/>
      <c r="G216"/>
      <c r="H216" s="484"/>
      <c r="J216"/>
      <c r="K216"/>
      <c r="L216" s="528"/>
      <c r="M216" s="6"/>
      <c r="N216" s="6"/>
      <c r="O216" s="6"/>
      <c r="P216" s="6"/>
      <c r="Q216" s="6"/>
      <c r="R216" s="6"/>
      <c r="S216"/>
      <c r="T216" s="6"/>
      <c r="U216" s="6"/>
      <c r="V216" s="6"/>
      <c r="W216" s="6"/>
      <c r="X216" s="6"/>
      <c r="Y216" s="6"/>
    </row>
    <row r="217" spans="2:25" s="37" customFormat="1" hidden="1">
      <c r="B217"/>
      <c r="C217"/>
      <c r="D217"/>
      <c r="E217"/>
      <c r="F217"/>
      <c r="G217"/>
      <c r="H217" s="484"/>
      <c r="J217"/>
      <c r="K217"/>
      <c r="L217" s="528"/>
      <c r="M217" s="6"/>
      <c r="N217" s="6"/>
      <c r="O217" s="6"/>
      <c r="P217" s="6"/>
      <c r="Q217" s="6"/>
      <c r="R217" s="6"/>
      <c r="S217"/>
      <c r="T217" s="6"/>
      <c r="U217" s="6"/>
      <c r="V217" s="6"/>
      <c r="W217" s="6"/>
      <c r="X217" s="6"/>
      <c r="Y217" s="6"/>
    </row>
    <row r="218" spans="2:25" s="37" customFormat="1" hidden="1">
      <c r="B218"/>
      <c r="C218"/>
      <c r="D218"/>
      <c r="E218"/>
      <c r="F218"/>
      <c r="G218"/>
      <c r="H218" s="484"/>
      <c r="J218"/>
      <c r="K218"/>
      <c r="L218" s="528"/>
      <c r="M218" s="6"/>
      <c r="N218" s="6"/>
      <c r="O218" s="6"/>
      <c r="P218" s="6"/>
      <c r="Q218" s="6"/>
      <c r="R218" s="6"/>
      <c r="S218"/>
      <c r="T218" s="6"/>
      <c r="U218" s="6"/>
      <c r="V218" s="6"/>
      <c r="W218" s="6"/>
      <c r="X218" s="6"/>
      <c r="Y218" s="6"/>
    </row>
    <row r="219" spans="2:25" s="37" customFormat="1" hidden="1">
      <c r="B219"/>
      <c r="C219"/>
      <c r="D219"/>
      <c r="E219"/>
      <c r="F219"/>
      <c r="G219"/>
      <c r="H219" s="484"/>
      <c r="J219"/>
      <c r="K219"/>
      <c r="L219" s="528"/>
      <c r="M219" s="6"/>
      <c r="N219" s="6"/>
      <c r="O219" s="6"/>
      <c r="P219" s="6"/>
      <c r="Q219" s="6"/>
      <c r="R219" s="6"/>
      <c r="S219"/>
      <c r="T219" s="6"/>
      <c r="U219" s="6"/>
      <c r="V219" s="6"/>
      <c r="W219" s="6"/>
      <c r="X219" s="6"/>
      <c r="Y219" s="6"/>
    </row>
    <row r="220" spans="2:25" s="37" customFormat="1" hidden="1">
      <c r="B220"/>
      <c r="C220"/>
      <c r="D220"/>
      <c r="E220"/>
      <c r="F220"/>
      <c r="G220"/>
      <c r="H220" s="484"/>
      <c r="J220"/>
      <c r="K220"/>
      <c r="L220" s="528"/>
      <c r="M220" s="6"/>
      <c r="N220" s="6"/>
      <c r="O220" s="6"/>
      <c r="P220" s="6"/>
      <c r="Q220" s="6"/>
      <c r="R220" s="6"/>
      <c r="S220"/>
      <c r="T220" s="6"/>
      <c r="U220" s="6"/>
      <c r="V220" s="6"/>
      <c r="W220" s="6"/>
      <c r="X220" s="6"/>
      <c r="Y220" s="6"/>
    </row>
    <row r="221" spans="2:25" s="37" customFormat="1" hidden="1">
      <c r="B221"/>
      <c r="C221"/>
      <c r="D221"/>
      <c r="E221"/>
      <c r="F221"/>
      <c r="G221"/>
      <c r="H221" s="484"/>
      <c r="J221"/>
      <c r="K221"/>
      <c r="L221" s="528"/>
      <c r="M221" s="6"/>
      <c r="N221" s="6"/>
      <c r="O221" s="6"/>
      <c r="P221" s="6"/>
      <c r="Q221" s="6"/>
      <c r="R221" s="6"/>
      <c r="S221"/>
      <c r="T221" s="6"/>
      <c r="U221" s="6"/>
      <c r="V221" s="6"/>
      <c r="W221" s="6"/>
      <c r="X221" s="6"/>
      <c r="Y221" s="6"/>
    </row>
    <row r="222" spans="2:25" s="37" customFormat="1" hidden="1">
      <c r="B222"/>
      <c r="C222"/>
      <c r="D222"/>
      <c r="E222"/>
      <c r="F222"/>
      <c r="G222"/>
      <c r="H222" s="484"/>
      <c r="J222"/>
      <c r="K222"/>
      <c r="L222" s="528"/>
      <c r="M222" s="6"/>
      <c r="N222" s="6"/>
      <c r="O222" s="6"/>
      <c r="P222" s="6"/>
      <c r="Q222" s="6"/>
      <c r="R222" s="6"/>
      <c r="S222"/>
      <c r="T222" s="6"/>
      <c r="U222" s="6"/>
      <c r="V222" s="6"/>
      <c r="W222" s="6"/>
      <c r="X222" s="6"/>
      <c r="Y222" s="6"/>
    </row>
    <row r="223" spans="2:25" s="37" customFormat="1" hidden="1">
      <c r="B223"/>
      <c r="C223"/>
      <c r="D223"/>
      <c r="E223"/>
      <c r="F223"/>
      <c r="G223"/>
      <c r="H223" s="484"/>
      <c r="J223"/>
      <c r="K223"/>
      <c r="L223" s="528"/>
      <c r="M223" s="6"/>
      <c r="N223" s="6"/>
      <c r="O223" s="6"/>
      <c r="P223" s="6"/>
      <c r="Q223" s="6"/>
      <c r="R223" s="6"/>
      <c r="S223"/>
      <c r="T223" s="6"/>
      <c r="U223" s="6"/>
      <c r="V223" s="6"/>
      <c r="W223" s="6"/>
      <c r="X223" s="6"/>
      <c r="Y223" s="6"/>
    </row>
    <row r="224" spans="2:25" s="37" customFormat="1" hidden="1">
      <c r="B224"/>
      <c r="C224"/>
      <c r="D224"/>
      <c r="E224"/>
      <c r="F224"/>
      <c r="G224"/>
      <c r="H224" s="484"/>
      <c r="J224"/>
      <c r="K224"/>
      <c r="L224" s="528"/>
      <c r="M224" s="6"/>
      <c r="N224" s="6"/>
      <c r="O224" s="6"/>
      <c r="P224" s="6"/>
      <c r="Q224" s="6"/>
      <c r="R224" s="6"/>
      <c r="S224"/>
      <c r="T224" s="6"/>
      <c r="U224" s="6"/>
      <c r="V224" s="6"/>
      <c r="W224" s="6"/>
      <c r="X224" s="6"/>
      <c r="Y224" s="6"/>
    </row>
    <row r="225" spans="2:25" s="37" customFormat="1" hidden="1">
      <c r="B225"/>
      <c r="C225"/>
      <c r="D225"/>
      <c r="E225"/>
      <c r="F225"/>
      <c r="G225"/>
      <c r="H225" s="484"/>
      <c r="J225"/>
      <c r="K225"/>
      <c r="L225" s="528"/>
      <c r="M225" s="6"/>
      <c r="N225" s="6"/>
      <c r="O225" s="6"/>
      <c r="P225" s="6"/>
      <c r="Q225" s="6"/>
      <c r="R225" s="6"/>
      <c r="S225"/>
      <c r="T225" s="6"/>
      <c r="U225" s="6"/>
      <c r="V225" s="6"/>
      <c r="W225" s="6"/>
      <c r="X225" s="6"/>
      <c r="Y225" s="6"/>
    </row>
    <row r="226" spans="2:25" s="37" customFormat="1" hidden="1">
      <c r="B226"/>
      <c r="C226"/>
      <c r="D226"/>
      <c r="E226"/>
      <c r="F226"/>
      <c r="G226"/>
      <c r="H226" s="484"/>
      <c r="J226"/>
      <c r="K226"/>
      <c r="L226" s="528"/>
      <c r="M226" s="6"/>
      <c r="N226" s="6"/>
      <c r="O226" s="6"/>
      <c r="P226" s="6"/>
      <c r="Q226" s="6"/>
      <c r="R226" s="6"/>
      <c r="S226"/>
      <c r="T226" s="6"/>
      <c r="U226" s="6"/>
      <c r="V226" s="6"/>
      <c r="W226" s="6"/>
      <c r="X226" s="6"/>
      <c r="Y226" s="6"/>
    </row>
    <row r="227" spans="2:25" s="37" customFormat="1" hidden="1">
      <c r="B227"/>
      <c r="C227"/>
      <c r="D227"/>
      <c r="E227"/>
      <c r="F227"/>
      <c r="G227"/>
      <c r="H227" s="484"/>
      <c r="J227"/>
      <c r="K227"/>
      <c r="L227" s="528"/>
      <c r="M227" s="6"/>
      <c r="N227" s="6"/>
      <c r="O227" s="6"/>
      <c r="P227" s="6"/>
      <c r="Q227" s="6"/>
      <c r="R227" s="6"/>
      <c r="S227"/>
      <c r="T227" s="6"/>
      <c r="U227" s="6"/>
      <c r="V227" s="6"/>
      <c r="W227" s="6"/>
      <c r="X227" s="6"/>
      <c r="Y227" s="6"/>
    </row>
    <row r="228" spans="2:25" s="37" customFormat="1" hidden="1">
      <c r="B228"/>
      <c r="C228"/>
      <c r="D228"/>
      <c r="E228"/>
      <c r="F228"/>
      <c r="G228"/>
      <c r="H228" s="484"/>
      <c r="J228"/>
      <c r="K228"/>
      <c r="L228" s="528"/>
      <c r="M228" s="6"/>
      <c r="N228" s="6"/>
      <c r="O228" s="6"/>
      <c r="P228" s="6"/>
      <c r="Q228" s="6"/>
      <c r="R228" s="6"/>
      <c r="S228"/>
      <c r="T228" s="6"/>
      <c r="U228" s="6"/>
      <c r="V228" s="6"/>
      <c r="W228" s="6"/>
      <c r="X228" s="6"/>
      <c r="Y228" s="6"/>
    </row>
    <row r="229" spans="2:25" s="37" customFormat="1" hidden="1">
      <c r="B229"/>
      <c r="C229"/>
      <c r="D229"/>
      <c r="E229"/>
      <c r="F229"/>
      <c r="G229"/>
      <c r="H229" s="484"/>
      <c r="J229"/>
      <c r="K229"/>
      <c r="L229" s="528"/>
      <c r="M229" s="6"/>
      <c r="N229" s="6"/>
      <c r="O229" s="6"/>
      <c r="P229" s="6"/>
      <c r="Q229" s="6"/>
      <c r="R229" s="6"/>
      <c r="S229"/>
      <c r="T229" s="6"/>
      <c r="U229" s="6"/>
      <c r="V229" s="6"/>
      <c r="W229" s="6"/>
      <c r="X229" s="6"/>
      <c r="Y229" s="6"/>
    </row>
    <row r="230" spans="2:25" s="37" customFormat="1" hidden="1">
      <c r="B230"/>
      <c r="C230"/>
      <c r="D230"/>
      <c r="E230"/>
      <c r="F230"/>
      <c r="G230"/>
      <c r="H230" s="484"/>
      <c r="J230"/>
      <c r="K230"/>
      <c r="L230" s="528"/>
      <c r="M230" s="6"/>
      <c r="N230" s="6"/>
      <c r="O230" s="6"/>
      <c r="P230" s="6"/>
      <c r="Q230" s="6"/>
      <c r="R230" s="6"/>
      <c r="S230"/>
      <c r="T230" s="6"/>
      <c r="U230" s="6"/>
      <c r="V230" s="6"/>
      <c r="W230" s="6"/>
      <c r="X230" s="6"/>
      <c r="Y230" s="6"/>
    </row>
    <row r="231" spans="2:25" s="37" customFormat="1" hidden="1">
      <c r="B231"/>
      <c r="C231"/>
      <c r="D231"/>
      <c r="E231"/>
      <c r="F231"/>
      <c r="G231"/>
      <c r="H231" s="484"/>
      <c r="J231"/>
      <c r="K231"/>
      <c r="L231" s="528"/>
      <c r="M231" s="6"/>
      <c r="N231" s="6"/>
      <c r="O231" s="6"/>
      <c r="P231" s="6"/>
      <c r="Q231" s="6"/>
      <c r="R231" s="6"/>
      <c r="S231"/>
      <c r="T231" s="6"/>
      <c r="U231" s="6"/>
      <c r="V231" s="6"/>
      <c r="W231" s="6"/>
      <c r="X231" s="6"/>
      <c r="Y231" s="6"/>
    </row>
    <row r="232" spans="2:25" s="37" customFormat="1" hidden="1">
      <c r="B232"/>
      <c r="C232"/>
      <c r="D232"/>
      <c r="E232"/>
      <c r="F232"/>
      <c r="G232"/>
      <c r="H232" s="484"/>
      <c r="J232"/>
      <c r="K232"/>
      <c r="L232" s="528"/>
      <c r="M232" s="6"/>
      <c r="N232" s="6"/>
      <c r="O232" s="6"/>
      <c r="P232" s="6"/>
      <c r="Q232" s="6"/>
      <c r="R232" s="6"/>
      <c r="S232"/>
      <c r="T232" s="6"/>
      <c r="U232" s="6"/>
      <c r="V232" s="6"/>
      <c r="W232" s="6"/>
      <c r="X232" s="6"/>
      <c r="Y232" s="6"/>
    </row>
    <row r="233" spans="2:25" s="37" customFormat="1" hidden="1">
      <c r="B233"/>
      <c r="C233"/>
      <c r="D233"/>
      <c r="E233"/>
      <c r="F233"/>
      <c r="G233"/>
      <c r="H233" s="484"/>
      <c r="J233"/>
      <c r="K233"/>
      <c r="L233" s="528"/>
      <c r="M233" s="6"/>
      <c r="N233" s="6"/>
      <c r="O233" s="6"/>
      <c r="P233" s="6"/>
      <c r="Q233" s="6"/>
      <c r="R233" s="6"/>
      <c r="S233"/>
      <c r="T233" s="6"/>
      <c r="U233" s="6"/>
      <c r="V233" s="6"/>
      <c r="W233" s="6"/>
      <c r="X233" s="6"/>
      <c r="Y233" s="6"/>
    </row>
    <row r="234" spans="2:25" s="37" customFormat="1" hidden="1">
      <c r="B234"/>
      <c r="C234"/>
      <c r="D234"/>
      <c r="E234"/>
      <c r="F234"/>
      <c r="G234"/>
      <c r="H234" s="484"/>
      <c r="J234"/>
      <c r="K234"/>
      <c r="L234" s="528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2:25" s="37" customFormat="1" hidden="1">
      <c r="B235"/>
      <c r="C235"/>
      <c r="D235"/>
      <c r="E235"/>
      <c r="F235"/>
      <c r="G235"/>
      <c r="H235" s="484"/>
      <c r="J235"/>
      <c r="K235"/>
      <c r="L235" s="528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2:25" s="37" customFormat="1" hidden="1">
      <c r="B236"/>
      <c r="C236"/>
      <c r="D236"/>
      <c r="E236"/>
      <c r="F236"/>
      <c r="G236"/>
      <c r="H236" s="484"/>
      <c r="J236"/>
      <c r="K236"/>
      <c r="L236" s="528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2:25" s="37" customFormat="1" hidden="1">
      <c r="B237"/>
      <c r="C237"/>
      <c r="D237"/>
      <c r="E237"/>
      <c r="F237"/>
      <c r="G237"/>
      <c r="H237" s="484"/>
      <c r="J237"/>
      <c r="K237"/>
      <c r="L237" s="528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2:25" s="37" customFormat="1" hidden="1">
      <c r="B238"/>
      <c r="C238"/>
      <c r="D238"/>
      <c r="E238"/>
      <c r="F238"/>
      <c r="G238"/>
      <c r="H238" s="484"/>
      <c r="J238"/>
      <c r="K238"/>
      <c r="L238" s="528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2:25" s="37" customFormat="1" hidden="1">
      <c r="B239"/>
      <c r="C239"/>
      <c r="D239"/>
      <c r="E239"/>
      <c r="F239"/>
      <c r="G239"/>
      <c r="H239" s="484"/>
      <c r="J239"/>
      <c r="K239"/>
      <c r="L239" s="528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2:25" s="37" customFormat="1" hidden="1">
      <c r="B240"/>
      <c r="C240"/>
      <c r="D240"/>
      <c r="E240"/>
      <c r="F240"/>
      <c r="G240"/>
      <c r="H240" s="484"/>
      <c r="J240"/>
      <c r="K240"/>
      <c r="L240" s="528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28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28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28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28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28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28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28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28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28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2:25" s="37" customFormat="1" hidden="1">
      <c r="B250"/>
      <c r="C250"/>
      <c r="D250"/>
      <c r="E250"/>
      <c r="F250"/>
      <c r="G250"/>
      <c r="H250" s="484"/>
      <c r="J250"/>
      <c r="K250"/>
      <c r="L250" s="528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2:25" s="37" customFormat="1" hidden="1">
      <c r="B251"/>
      <c r="C251"/>
      <c r="D251"/>
      <c r="E251"/>
      <c r="F251"/>
      <c r="G251"/>
      <c r="H251" s="484"/>
      <c r="J251"/>
      <c r="K251"/>
      <c r="L251" s="528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2:25" s="37" customFormat="1" hidden="1">
      <c r="B252"/>
      <c r="C252"/>
      <c r="D252"/>
      <c r="E252"/>
      <c r="F252"/>
      <c r="G252"/>
      <c r="H252" s="484"/>
      <c r="J252"/>
      <c r="K252"/>
      <c r="L252" s="528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2:25" s="37" customFormat="1" hidden="1">
      <c r="B253"/>
      <c r="C253"/>
      <c r="D253"/>
      <c r="E253"/>
      <c r="F253"/>
      <c r="G253"/>
      <c r="H253" s="484"/>
      <c r="J253"/>
      <c r="K253"/>
      <c r="L253" s="528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2:25" s="37" customFormat="1" hidden="1">
      <c r="B254"/>
      <c r="C254"/>
      <c r="D254"/>
      <c r="E254"/>
      <c r="F254"/>
      <c r="G254"/>
      <c r="H254" s="484"/>
      <c r="J254"/>
      <c r="K254"/>
      <c r="L254" s="528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2:25" s="37" customFormat="1" hidden="1">
      <c r="B255"/>
      <c r="C255"/>
      <c r="D255"/>
      <c r="E255"/>
      <c r="F255"/>
      <c r="G255"/>
      <c r="H255" s="484"/>
      <c r="J255"/>
      <c r="K255"/>
      <c r="L255" s="528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2:25" s="37" customFormat="1" hidden="1">
      <c r="B256"/>
      <c r="C256"/>
      <c r="D256"/>
      <c r="E256"/>
      <c r="F256"/>
      <c r="G256"/>
      <c r="H256" s="484"/>
      <c r="J256"/>
      <c r="K256"/>
      <c r="L256" s="528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28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28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28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28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28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28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28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28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28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28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28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28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28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28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28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28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28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28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28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28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28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28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28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28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28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28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28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28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28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28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28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28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28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28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28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</sheetData>
  <mergeCells count="10">
    <mergeCell ref="A34:L34"/>
    <mergeCell ref="A50:L50"/>
    <mergeCell ref="A51:L51"/>
    <mergeCell ref="A166:L166"/>
    <mergeCell ref="A2:L2"/>
    <mergeCell ref="A6:L6"/>
    <mergeCell ref="A7:L7"/>
    <mergeCell ref="A8:L8"/>
    <mergeCell ref="A9:L9"/>
    <mergeCell ref="A33:L33"/>
  </mergeCells>
  <conditionalFormatting sqref="I52:I165 I35:I49 I1 I3:I5 I10:I32">
    <cfRule type="containsText" dxfId="41" priority="7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rgb="FFFF0000"/>
  </sheetPr>
  <dimension ref="A1:Y249"/>
  <sheetViews>
    <sheetView topLeftCell="A31" zoomScale="110" zoomScaleNormal="110" workbookViewId="0"/>
  </sheetViews>
  <sheetFormatPr defaultRowHeight="15"/>
  <cols>
    <col min="1" max="1" width="17.85546875" style="37" bestFit="1" customWidth="1"/>
    <col min="2" max="2" width="9.42578125" bestFit="1" customWidth="1"/>
    <col min="3" max="3" width="9.85546875" bestFit="1" customWidth="1"/>
    <col min="4" max="4" width="7" bestFit="1" customWidth="1"/>
    <col min="5" max="5" width="12.57031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8.28515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9.5703125" style="6" customWidth="1"/>
    <col min="21" max="21" width="10.85546875" style="6" bestFit="1" customWidth="1"/>
    <col min="22" max="25" width="9.140625" style="6"/>
  </cols>
  <sheetData>
    <row r="1" spans="1:25" ht="16.5" customHeight="1">
      <c r="A1" s="30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351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785" t="s">
        <v>137</v>
      </c>
      <c r="B3" s="788" t="s">
        <v>1844</v>
      </c>
      <c r="C3" s="788"/>
      <c r="D3" s="788" t="s">
        <v>1851</v>
      </c>
      <c r="E3" s="788" t="s">
        <v>44</v>
      </c>
      <c r="F3" s="788" t="s">
        <v>1697</v>
      </c>
      <c r="G3" s="788" t="s">
        <v>219</v>
      </c>
      <c r="H3" s="788" t="s">
        <v>1852</v>
      </c>
      <c r="I3" s="59"/>
      <c r="J3" s="788" t="s">
        <v>486</v>
      </c>
      <c r="K3" s="788" t="s">
        <v>1853</v>
      </c>
      <c r="L3" s="790">
        <v>960</v>
      </c>
      <c r="M3" s="16"/>
      <c r="N3" s="16"/>
      <c r="O3" s="16"/>
      <c r="P3" s="16"/>
      <c r="Q3" s="16"/>
      <c r="R3" s="16"/>
      <c r="T3" s="1030" t="s">
        <v>1899</v>
      </c>
      <c r="U3" s="16"/>
      <c r="V3" s="16"/>
      <c r="W3" s="16"/>
      <c r="X3" s="16"/>
      <c r="Y3" s="16"/>
    </row>
    <row r="4" spans="1:25" s="43" customFormat="1">
      <c r="A4" s="2530">
        <f>SUM(L3:L3)</f>
        <v>960</v>
      </c>
      <c r="B4" s="2531"/>
      <c r="C4" s="2531"/>
      <c r="D4" s="2531"/>
      <c r="E4" s="2531"/>
      <c r="F4" s="2531"/>
      <c r="G4" s="2531"/>
      <c r="H4" s="2531"/>
      <c r="I4" s="2531"/>
      <c r="J4" s="2531"/>
      <c r="K4" s="2531"/>
      <c r="L4" s="2532"/>
      <c r="M4" s="247"/>
      <c r="N4" s="247"/>
      <c r="O4" s="247"/>
      <c r="P4" s="247"/>
      <c r="Q4" s="247"/>
      <c r="R4" s="247"/>
      <c r="T4" s="247"/>
      <c r="U4" s="247"/>
      <c r="V4" s="247"/>
      <c r="W4" s="247"/>
      <c r="X4" s="247"/>
      <c r="Y4" s="247"/>
    </row>
    <row r="5" spans="1:25" s="43" customFormat="1">
      <c r="A5" s="2449" t="s">
        <v>121</v>
      </c>
      <c r="B5" s="2450"/>
      <c r="C5" s="2450"/>
      <c r="D5" s="2450"/>
      <c r="E5" s="2450"/>
      <c r="F5" s="2450"/>
      <c r="G5" s="2450"/>
      <c r="H5" s="2450"/>
      <c r="I5" s="2450"/>
      <c r="J5" s="2450"/>
      <c r="K5" s="2450"/>
      <c r="L5" s="2451"/>
      <c r="M5" s="247"/>
      <c r="N5" s="247"/>
      <c r="O5" s="247"/>
      <c r="P5" s="247"/>
      <c r="Q5" s="247"/>
      <c r="R5" s="247"/>
      <c r="T5" s="247"/>
      <c r="U5" s="247"/>
      <c r="V5" s="247"/>
      <c r="W5" s="247"/>
      <c r="X5" s="247"/>
      <c r="Y5" s="247"/>
    </row>
    <row r="6" spans="1:25" s="43" customFormat="1">
      <c r="A6" s="239" t="s">
        <v>486</v>
      </c>
      <c r="B6" s="239" t="s">
        <v>1861</v>
      </c>
      <c r="C6" s="239"/>
      <c r="D6" s="239"/>
      <c r="E6" s="239" t="s">
        <v>7</v>
      </c>
      <c r="F6" s="239"/>
      <c r="G6" s="239"/>
      <c r="H6" s="239" t="s">
        <v>1862</v>
      </c>
      <c r="I6" s="35" t="s">
        <v>6</v>
      </c>
      <c r="J6" s="239" t="s">
        <v>1193</v>
      </c>
      <c r="K6" s="239"/>
      <c r="L6" s="239"/>
      <c r="M6" s="247"/>
      <c r="N6" s="247"/>
      <c r="O6" s="247"/>
      <c r="P6" s="247"/>
      <c r="Q6" s="247"/>
      <c r="R6" s="247"/>
      <c r="T6" s="247"/>
      <c r="U6" s="247"/>
      <c r="V6" s="247"/>
      <c r="W6" s="247"/>
      <c r="X6" s="247"/>
      <c r="Y6" s="247"/>
    </row>
    <row r="7" spans="1:25" s="43" customFormat="1">
      <c r="A7" s="342" t="s">
        <v>188</v>
      </c>
      <c r="B7" s="342" t="s">
        <v>1877</v>
      </c>
      <c r="C7" s="342" t="s">
        <v>1878</v>
      </c>
      <c r="D7" s="342" t="s">
        <v>1879</v>
      </c>
      <c r="E7" s="342" t="s">
        <v>2</v>
      </c>
      <c r="F7" s="342" t="s">
        <v>1786</v>
      </c>
      <c r="G7" s="342" t="s">
        <v>100</v>
      </c>
      <c r="H7" s="342" t="s">
        <v>1880</v>
      </c>
      <c r="I7" s="35" t="s">
        <v>6</v>
      </c>
      <c r="J7" s="239" t="s">
        <v>1193</v>
      </c>
      <c r="K7" s="342"/>
      <c r="L7" s="342" t="s">
        <v>1882</v>
      </c>
      <c r="M7" s="247"/>
      <c r="N7" s="247"/>
      <c r="O7" s="247"/>
      <c r="P7" s="247"/>
      <c r="Q7" s="247"/>
      <c r="R7" s="247"/>
      <c r="T7" s="247"/>
      <c r="U7" s="247"/>
      <c r="V7" s="247"/>
      <c r="W7" s="247"/>
      <c r="X7" s="247"/>
      <c r="Y7" s="247"/>
    </row>
    <row r="8" spans="1:25" s="385" customFormat="1">
      <c r="A8" s="239"/>
      <c r="B8" s="239"/>
      <c r="C8" s="239"/>
      <c r="D8" s="239"/>
      <c r="E8" s="239"/>
      <c r="F8" s="239" t="s">
        <v>1714</v>
      </c>
      <c r="G8" s="239" t="s">
        <v>189</v>
      </c>
      <c r="H8" s="239" t="s">
        <v>1881</v>
      </c>
      <c r="I8" s="35" t="s">
        <v>6</v>
      </c>
      <c r="J8" s="239" t="s">
        <v>1193</v>
      </c>
      <c r="K8" s="239"/>
      <c r="L8" s="239" t="s">
        <v>1883</v>
      </c>
    </row>
    <row r="9" spans="1:25" s="41" customFormat="1">
      <c r="A9" s="2536" t="e">
        <f>SUM(#REF!)</f>
        <v>#REF!</v>
      </c>
      <c r="B9" s="2537"/>
      <c r="C9" s="2537"/>
      <c r="D9" s="2537"/>
      <c r="E9" s="2537"/>
      <c r="F9" s="2537"/>
      <c r="G9" s="2537"/>
      <c r="H9" s="2537"/>
      <c r="I9" s="2537"/>
      <c r="J9" s="2537"/>
      <c r="K9" s="2537"/>
      <c r="L9" s="2538"/>
      <c r="M9" s="249"/>
      <c r="N9" s="249"/>
      <c r="O9" s="249"/>
      <c r="P9" s="249"/>
      <c r="Q9" s="249"/>
      <c r="R9" s="249"/>
      <c r="T9" s="249"/>
      <c r="U9" s="249"/>
      <c r="V9" s="249"/>
      <c r="W9" s="249"/>
      <c r="X9" s="249"/>
      <c r="Y9" s="249"/>
    </row>
    <row r="10" spans="1:25" s="41" customFormat="1" ht="18.75">
      <c r="A10" s="2460" t="s">
        <v>749</v>
      </c>
      <c r="B10" s="2450"/>
      <c r="C10" s="2450"/>
      <c r="D10" s="2450"/>
      <c r="E10" s="2450"/>
      <c r="F10" s="2450"/>
      <c r="G10" s="2450"/>
      <c r="H10" s="2450"/>
      <c r="I10" s="2450"/>
      <c r="J10" s="2450"/>
      <c r="K10" s="2450"/>
      <c r="L10" s="2451"/>
      <c r="M10" s="249"/>
      <c r="N10" s="249"/>
      <c r="O10" s="249"/>
      <c r="P10" s="249"/>
      <c r="Q10" s="249"/>
      <c r="R10" s="249"/>
      <c r="T10" s="249"/>
      <c r="U10" s="249"/>
      <c r="V10" s="249"/>
      <c r="W10" s="249"/>
      <c r="X10" s="249"/>
      <c r="Y10" s="249"/>
    </row>
    <row r="11" spans="1:25" s="41" customFormat="1">
      <c r="A11" s="785" t="s">
        <v>519</v>
      </c>
      <c r="B11" s="788" t="s">
        <v>1844</v>
      </c>
      <c r="C11" s="788"/>
      <c r="D11" s="788" t="s">
        <v>1845</v>
      </c>
      <c r="E11" s="788" t="s">
        <v>216</v>
      </c>
      <c r="F11" s="788" t="s">
        <v>1846</v>
      </c>
      <c r="G11" s="788" t="s">
        <v>53</v>
      </c>
      <c r="H11" s="788" t="s">
        <v>876</v>
      </c>
      <c r="I11" s="788"/>
      <c r="J11" s="788" t="s">
        <v>749</v>
      </c>
      <c r="K11" s="788"/>
      <c r="L11" s="790" t="s">
        <v>1847</v>
      </c>
      <c r="M11" s="249"/>
      <c r="N11" s="249"/>
      <c r="O11" s="249"/>
      <c r="P11" s="249"/>
      <c r="Q11" s="249"/>
      <c r="R11" s="249"/>
      <c r="T11" s="570" t="s">
        <v>1848</v>
      </c>
      <c r="U11" s="249"/>
      <c r="V11" s="249"/>
      <c r="W11" s="249"/>
      <c r="X11" s="249"/>
      <c r="Y11" s="249"/>
    </row>
    <row r="12" spans="1:25" s="41" customFormat="1">
      <c r="A12" s="785" t="s">
        <v>1870</v>
      </c>
      <c r="B12" s="788" t="s">
        <v>1894</v>
      </c>
      <c r="C12" s="788"/>
      <c r="D12" s="788" t="s">
        <v>1895</v>
      </c>
      <c r="E12" s="788" t="s">
        <v>1574</v>
      </c>
      <c r="F12" s="788" t="s">
        <v>1896</v>
      </c>
      <c r="G12" s="788" t="s">
        <v>1523</v>
      </c>
      <c r="H12" s="788" t="s">
        <v>1897</v>
      </c>
      <c r="I12" s="788"/>
      <c r="J12" s="788" t="s">
        <v>749</v>
      </c>
      <c r="K12" s="1029"/>
      <c r="L12" s="790">
        <v>84.45</v>
      </c>
      <c r="M12" s="249"/>
      <c r="N12" s="249"/>
      <c r="O12" s="249"/>
      <c r="P12" s="249"/>
      <c r="Q12" s="249"/>
      <c r="R12" s="249"/>
      <c r="T12" s="570" t="s">
        <v>1848</v>
      </c>
      <c r="U12" s="249"/>
      <c r="V12" s="249"/>
      <c r="W12" s="249"/>
      <c r="X12" s="249"/>
      <c r="Y12" s="249"/>
    </row>
    <row r="13" spans="1:25" s="41" customFormat="1">
      <c r="A13" s="339" t="s">
        <v>1077</v>
      </c>
      <c r="B13" s="132">
        <v>44482</v>
      </c>
      <c r="C13" s="132"/>
      <c r="D13" s="133">
        <v>8522</v>
      </c>
      <c r="E13" s="131" t="s">
        <v>428</v>
      </c>
      <c r="F13" s="133">
        <v>1431</v>
      </c>
      <c r="G13" s="134" t="s">
        <v>244</v>
      </c>
      <c r="H13" s="135" t="s">
        <v>1591</v>
      </c>
      <c r="I13" s="235"/>
      <c r="J13" s="134" t="s">
        <v>749</v>
      </c>
      <c r="K13" s="525"/>
      <c r="L13" s="454">
        <v>1665</v>
      </c>
      <c r="M13" s="249"/>
      <c r="N13" s="249"/>
      <c r="O13" s="249"/>
      <c r="P13" s="249"/>
      <c r="Q13" s="249"/>
      <c r="R13" s="249"/>
      <c r="T13" s="249" t="s">
        <v>1849</v>
      </c>
      <c r="U13" s="249"/>
      <c r="V13" s="249"/>
      <c r="W13" s="249"/>
      <c r="X13" s="249"/>
      <c r="Y13" s="249"/>
    </row>
    <row r="14" spans="1:25" s="123" customFormat="1">
      <c r="A14" s="341" t="s">
        <v>276</v>
      </c>
      <c r="B14" s="32">
        <v>44526</v>
      </c>
      <c r="C14" s="32">
        <v>44531</v>
      </c>
      <c r="D14" s="33">
        <v>8923</v>
      </c>
      <c r="E14" s="34" t="s">
        <v>2</v>
      </c>
      <c r="F14" s="33">
        <v>3936</v>
      </c>
      <c r="G14" s="19" t="s">
        <v>1808</v>
      </c>
      <c r="H14" s="20">
        <v>13</v>
      </c>
      <c r="I14" s="35" t="s">
        <v>6</v>
      </c>
      <c r="J14" s="19" t="s">
        <v>749</v>
      </c>
      <c r="K14" s="21"/>
      <c r="L14" s="464"/>
      <c r="M14" s="653"/>
      <c r="N14" s="653"/>
      <c r="O14" s="653"/>
      <c r="P14" s="653"/>
      <c r="Q14" s="653"/>
      <c r="R14" s="653"/>
      <c r="T14" s="653"/>
      <c r="U14" s="653"/>
      <c r="V14" s="653"/>
      <c r="W14" s="653"/>
      <c r="X14" s="653"/>
      <c r="Y14" s="653"/>
    </row>
    <row r="15" spans="1:25" s="162" customFormat="1">
      <c r="A15" s="341" t="s">
        <v>1838</v>
      </c>
      <c r="B15" s="32">
        <v>44538</v>
      </c>
      <c r="C15" s="32">
        <v>44532</v>
      </c>
      <c r="D15" s="33">
        <v>9042</v>
      </c>
      <c r="E15" s="34" t="s">
        <v>2</v>
      </c>
      <c r="F15" s="33">
        <v>2734</v>
      </c>
      <c r="G15" s="19" t="s">
        <v>1839</v>
      </c>
      <c r="H15" s="20" t="s">
        <v>1018</v>
      </c>
      <c r="I15" s="35" t="s">
        <v>6</v>
      </c>
      <c r="J15" s="19" t="s">
        <v>749</v>
      </c>
      <c r="K15" s="21"/>
      <c r="L15" s="464">
        <v>103.25</v>
      </c>
      <c r="M15" s="1007"/>
      <c r="N15" s="1007"/>
      <c r="O15" s="1007"/>
      <c r="P15" s="1007"/>
      <c r="Q15" s="1007"/>
      <c r="R15" s="1007"/>
      <c r="T15" s="1007"/>
      <c r="U15" s="1007"/>
      <c r="V15" s="1007"/>
      <c r="W15" s="1007"/>
      <c r="X15" s="1007"/>
      <c r="Y15" s="1007"/>
    </row>
    <row r="16" spans="1:25" s="162" customFormat="1">
      <c r="A16" s="341" t="s">
        <v>411</v>
      </c>
      <c r="B16" s="32">
        <v>44539</v>
      </c>
      <c r="C16" s="32">
        <v>44532</v>
      </c>
      <c r="D16" s="33">
        <v>9048</v>
      </c>
      <c r="E16" s="34" t="s">
        <v>1842</v>
      </c>
      <c r="F16" s="33">
        <v>2844</v>
      </c>
      <c r="G16" s="19" t="s">
        <v>208</v>
      </c>
      <c r="H16" s="20">
        <v>20</v>
      </c>
      <c r="I16" s="35" t="s">
        <v>6</v>
      </c>
      <c r="J16" s="19" t="s">
        <v>749</v>
      </c>
      <c r="K16" s="21"/>
      <c r="L16" s="464">
        <v>120</v>
      </c>
      <c r="M16" s="1007"/>
      <c r="N16" s="1007"/>
      <c r="O16" s="1007"/>
      <c r="P16" s="1007"/>
      <c r="Q16" s="1007"/>
      <c r="R16" s="1007"/>
      <c r="T16" s="1007"/>
      <c r="U16" s="1007"/>
      <c r="V16" s="1007"/>
      <c r="W16" s="1007"/>
      <c r="X16" s="1007"/>
      <c r="Y16" s="1007"/>
    </row>
    <row r="17" spans="1:25" s="162" customFormat="1">
      <c r="A17" s="341" t="s">
        <v>1855</v>
      </c>
      <c r="B17" s="32">
        <v>44539</v>
      </c>
      <c r="C17" s="32">
        <v>44532</v>
      </c>
      <c r="D17" s="33">
        <v>9049</v>
      </c>
      <c r="E17" s="34" t="s">
        <v>428</v>
      </c>
      <c r="F17" s="33">
        <v>3952</v>
      </c>
      <c r="G17" s="19" t="s">
        <v>821</v>
      </c>
      <c r="H17" s="20" t="s">
        <v>882</v>
      </c>
      <c r="I17" s="35" t="s">
        <v>6</v>
      </c>
      <c r="J17" s="19" t="s">
        <v>749</v>
      </c>
      <c r="K17" s="21"/>
      <c r="L17" s="464">
        <v>271.7</v>
      </c>
      <c r="M17" s="1007"/>
      <c r="N17" s="1007"/>
      <c r="O17" s="1007"/>
      <c r="P17" s="1007"/>
      <c r="Q17" s="1007"/>
      <c r="R17" s="1007"/>
      <c r="T17" s="1007"/>
      <c r="U17" s="1007"/>
      <c r="V17" s="1007"/>
      <c r="W17" s="1007"/>
      <c r="X17" s="1007"/>
      <c r="Y17" s="1007"/>
    </row>
    <row r="18" spans="1:25" s="162" customFormat="1">
      <c r="A18" s="341" t="s">
        <v>1850</v>
      </c>
      <c r="B18" s="32">
        <v>44538</v>
      </c>
      <c r="C18" s="32">
        <v>44537</v>
      </c>
      <c r="D18" s="33">
        <v>9068</v>
      </c>
      <c r="E18" s="34" t="s">
        <v>44</v>
      </c>
      <c r="F18" s="33">
        <v>3965</v>
      </c>
      <c r="G18" s="19" t="s">
        <v>459</v>
      </c>
      <c r="H18" s="20" t="s">
        <v>1580</v>
      </c>
      <c r="I18" s="35" t="s">
        <v>6</v>
      </c>
      <c r="J18" s="19" t="s">
        <v>749</v>
      </c>
      <c r="K18" s="21"/>
      <c r="L18" s="464">
        <v>1.78</v>
      </c>
      <c r="M18" s="1007"/>
      <c r="N18" s="1007"/>
      <c r="O18" s="1007"/>
      <c r="P18" s="1007"/>
      <c r="Q18" s="1007"/>
      <c r="R18" s="1007"/>
      <c r="T18" s="1015" t="s">
        <v>1858</v>
      </c>
      <c r="U18" s="1007"/>
      <c r="V18" s="1007"/>
      <c r="W18" s="1007"/>
      <c r="X18" s="1007"/>
      <c r="Y18" s="1007"/>
    </row>
    <row r="19" spans="1:25" s="162" customFormat="1">
      <c r="A19" s="341" t="s">
        <v>141</v>
      </c>
      <c r="B19" s="32">
        <v>44537</v>
      </c>
      <c r="C19" s="32">
        <v>44532</v>
      </c>
      <c r="D19" s="33">
        <v>9077</v>
      </c>
      <c r="E19" s="34" t="s">
        <v>7</v>
      </c>
      <c r="F19" s="33">
        <v>3139</v>
      </c>
      <c r="G19" s="19" t="s">
        <v>624</v>
      </c>
      <c r="H19" s="20">
        <v>3</v>
      </c>
      <c r="I19" s="35" t="s">
        <v>6</v>
      </c>
      <c r="J19" s="19" t="s">
        <v>749</v>
      </c>
      <c r="K19" s="21"/>
      <c r="L19" s="464">
        <v>72</v>
      </c>
      <c r="M19" s="1007"/>
      <c r="N19" s="1007"/>
      <c r="O19" s="1007"/>
      <c r="P19" s="1007"/>
      <c r="Q19" s="1007"/>
      <c r="R19" s="1007"/>
      <c r="T19" s="1007"/>
      <c r="U19" s="1007"/>
      <c r="V19" s="1007"/>
      <c r="W19" s="1007"/>
      <c r="X19" s="1007"/>
      <c r="Y19" s="1007"/>
    </row>
    <row r="20" spans="1:25" s="162" customFormat="1">
      <c r="A20" s="341" t="s">
        <v>1856</v>
      </c>
      <c r="B20" s="32">
        <v>44537</v>
      </c>
      <c r="C20" s="32">
        <v>44532</v>
      </c>
      <c r="D20" s="33">
        <v>9080</v>
      </c>
      <c r="E20" s="34" t="s">
        <v>428</v>
      </c>
      <c r="F20" s="33">
        <v>3956</v>
      </c>
      <c r="G20" s="19" t="s">
        <v>179</v>
      </c>
      <c r="H20" s="20" t="s">
        <v>1580</v>
      </c>
      <c r="I20" s="35" t="s">
        <v>6</v>
      </c>
      <c r="J20" s="19" t="s">
        <v>749</v>
      </c>
      <c r="K20" s="21"/>
      <c r="L20" s="464">
        <v>5.25</v>
      </c>
      <c r="M20" s="1007"/>
      <c r="N20" s="1007"/>
      <c r="O20" s="1007"/>
      <c r="P20" s="1007"/>
      <c r="Q20" s="1007"/>
      <c r="R20" s="1007"/>
      <c r="T20" s="1007"/>
      <c r="U20" s="1007"/>
      <c r="V20" s="1007"/>
      <c r="W20" s="1007"/>
      <c r="X20" s="1007"/>
      <c r="Y20" s="1007"/>
    </row>
    <row r="21" spans="1:25" s="162" customFormat="1">
      <c r="A21" s="341" t="s">
        <v>247</v>
      </c>
      <c r="B21" s="32">
        <v>44538</v>
      </c>
      <c r="C21" s="32">
        <v>44538</v>
      </c>
      <c r="D21" s="33">
        <v>0</v>
      </c>
      <c r="E21" s="34" t="s">
        <v>44</v>
      </c>
      <c r="F21" s="33"/>
      <c r="G21" s="19">
        <v>110</v>
      </c>
      <c r="H21" s="20">
        <v>3</v>
      </c>
      <c r="I21" s="35" t="s">
        <v>6</v>
      </c>
      <c r="J21" s="19" t="s">
        <v>749</v>
      </c>
      <c r="K21" s="21"/>
      <c r="L21" s="464">
        <v>240</v>
      </c>
      <c r="M21" s="1007"/>
      <c r="N21" s="1007"/>
      <c r="O21" s="1007"/>
      <c r="P21" s="1007"/>
      <c r="Q21" s="1007"/>
      <c r="R21" s="1007"/>
      <c r="T21" s="1007"/>
      <c r="U21" s="1007"/>
      <c r="V21" s="1007"/>
      <c r="W21" s="1007"/>
      <c r="X21" s="1007"/>
      <c r="Y21" s="1007"/>
    </row>
    <row r="22" spans="1:25" s="162" customFormat="1">
      <c r="A22" s="341" t="s">
        <v>794</v>
      </c>
      <c r="B22" s="32">
        <v>44545</v>
      </c>
      <c r="C22" s="32">
        <v>44539</v>
      </c>
      <c r="D22" s="33">
        <v>9092</v>
      </c>
      <c r="E22" s="34" t="s">
        <v>7</v>
      </c>
      <c r="F22" s="33">
        <v>1020</v>
      </c>
      <c r="G22" s="19" t="s">
        <v>1276</v>
      </c>
      <c r="H22" s="20" t="s">
        <v>1065</v>
      </c>
      <c r="I22" s="35" t="s">
        <v>6</v>
      </c>
      <c r="J22" s="19" t="s">
        <v>749</v>
      </c>
      <c r="K22" s="21"/>
      <c r="L22" s="464">
        <v>260</v>
      </c>
      <c r="M22" s="1007"/>
      <c r="N22" s="1007"/>
      <c r="O22" s="1007"/>
      <c r="P22" s="1007"/>
      <c r="Q22" s="1007"/>
      <c r="R22" s="1007"/>
      <c r="T22" s="1007"/>
      <c r="U22" s="1007"/>
      <c r="V22" s="1007"/>
      <c r="W22" s="1007"/>
      <c r="X22" s="1007"/>
      <c r="Y22" s="1007"/>
    </row>
    <row r="23" spans="1:25" s="162" customFormat="1">
      <c r="A23" s="341" t="s">
        <v>109</v>
      </c>
      <c r="B23" s="32">
        <v>44545</v>
      </c>
      <c r="C23" s="32">
        <v>44537</v>
      </c>
      <c r="D23" s="33">
        <v>9098</v>
      </c>
      <c r="E23" s="34" t="s">
        <v>2</v>
      </c>
      <c r="F23" s="33">
        <v>198</v>
      </c>
      <c r="G23" s="19" t="s">
        <v>1863</v>
      </c>
      <c r="H23" s="20">
        <v>10</v>
      </c>
      <c r="I23" s="35" t="s">
        <v>6</v>
      </c>
      <c r="J23" s="19" t="s">
        <v>749</v>
      </c>
      <c r="K23" s="21"/>
      <c r="L23" s="464">
        <v>248</v>
      </c>
      <c r="M23" s="1007"/>
      <c r="N23" s="1007"/>
      <c r="O23" s="1007"/>
      <c r="P23" s="1007"/>
      <c r="Q23" s="1007"/>
      <c r="R23" s="1007"/>
      <c r="T23" s="1007"/>
      <c r="U23" s="1007"/>
      <c r="V23" s="1007"/>
      <c r="W23" s="1007"/>
      <c r="X23" s="1007"/>
      <c r="Y23" s="1007"/>
    </row>
    <row r="24" spans="1:25" s="162" customFormat="1">
      <c r="A24" s="738" t="s">
        <v>109</v>
      </c>
      <c r="B24" s="739">
        <v>44545</v>
      </c>
      <c r="C24" s="739"/>
      <c r="D24" s="740">
        <v>9101</v>
      </c>
      <c r="E24" s="741" t="s">
        <v>69</v>
      </c>
      <c r="F24" s="740">
        <v>3967</v>
      </c>
      <c r="G24" s="742" t="s">
        <v>1865</v>
      </c>
      <c r="H24" s="1016">
        <v>6</v>
      </c>
      <c r="I24" s="743"/>
      <c r="J24" s="742" t="s">
        <v>749</v>
      </c>
      <c r="K24" s="744"/>
      <c r="L24" s="745" t="s">
        <v>1898</v>
      </c>
      <c r="M24" s="1007"/>
      <c r="N24" s="1007"/>
      <c r="O24" s="1007"/>
      <c r="P24" s="1007"/>
      <c r="Q24" s="1007"/>
      <c r="R24" s="1007"/>
      <c r="T24" s="1007" t="s">
        <v>1866</v>
      </c>
      <c r="U24" s="1007"/>
      <c r="V24" s="1007"/>
      <c r="W24" s="1007"/>
      <c r="X24" s="1007"/>
      <c r="Y24" s="1007"/>
    </row>
    <row r="25" spans="1:25" s="162" customFormat="1">
      <c r="A25" s="738"/>
      <c r="B25" s="739"/>
      <c r="C25" s="739"/>
      <c r="D25" s="740"/>
      <c r="E25" s="741" t="s">
        <v>453</v>
      </c>
      <c r="F25" s="740">
        <v>3968</v>
      </c>
      <c r="G25" s="742" t="s">
        <v>1865</v>
      </c>
      <c r="H25" s="1016">
        <v>6</v>
      </c>
      <c r="I25" s="743"/>
      <c r="J25" s="742" t="s">
        <v>749</v>
      </c>
      <c r="K25" s="744"/>
      <c r="L25" s="745" t="s">
        <v>1898</v>
      </c>
      <c r="M25" s="1007"/>
      <c r="N25" s="1007"/>
      <c r="O25" s="1007"/>
      <c r="P25" s="1007"/>
      <c r="Q25" s="1007"/>
      <c r="R25" s="1007"/>
      <c r="T25" s="1007" t="s">
        <v>1866</v>
      </c>
      <c r="U25" s="1007"/>
      <c r="V25" s="1007"/>
      <c r="W25" s="1007"/>
      <c r="X25" s="1007"/>
      <c r="Y25" s="1007"/>
    </row>
    <row r="26" spans="1:25" s="162" customFormat="1">
      <c r="A26" s="738"/>
      <c r="B26" s="739"/>
      <c r="C26" s="739"/>
      <c r="D26" s="740"/>
      <c r="E26" s="741" t="s">
        <v>74</v>
      </c>
      <c r="F26" s="740">
        <v>3969</v>
      </c>
      <c r="G26" s="742" t="s">
        <v>1865</v>
      </c>
      <c r="H26" s="1016">
        <v>4</v>
      </c>
      <c r="I26" s="743"/>
      <c r="J26" s="742" t="s">
        <v>749</v>
      </c>
      <c r="K26" s="744"/>
      <c r="L26" s="745" t="s">
        <v>1898</v>
      </c>
      <c r="M26" s="1007"/>
      <c r="N26" s="1007"/>
      <c r="O26" s="1007"/>
      <c r="P26" s="1007"/>
      <c r="Q26" s="1007"/>
      <c r="R26" s="1007"/>
      <c r="T26" s="1007" t="s">
        <v>1866</v>
      </c>
      <c r="U26" s="1007"/>
      <c r="V26" s="1007"/>
      <c r="W26" s="1007"/>
      <c r="X26" s="1007"/>
      <c r="Y26" s="1007"/>
    </row>
    <row r="27" spans="1:25" s="162" customFormat="1">
      <c r="A27" s="738"/>
      <c r="B27" s="739"/>
      <c r="C27" s="739"/>
      <c r="D27" s="740"/>
      <c r="E27" s="741" t="s">
        <v>153</v>
      </c>
      <c r="F27" s="740">
        <v>3970</v>
      </c>
      <c r="G27" s="742" t="s">
        <v>1865</v>
      </c>
      <c r="H27" s="1016">
        <v>4</v>
      </c>
      <c r="I27" s="743"/>
      <c r="J27" s="742" t="s">
        <v>749</v>
      </c>
      <c r="K27" s="744"/>
      <c r="L27" s="745" t="s">
        <v>1898</v>
      </c>
      <c r="M27" s="1007"/>
      <c r="N27" s="1007"/>
      <c r="O27" s="1007"/>
      <c r="P27" s="1007"/>
      <c r="Q27" s="1007"/>
      <c r="R27" s="1007"/>
      <c r="T27" s="1007" t="s">
        <v>1866</v>
      </c>
      <c r="U27" s="1007"/>
      <c r="V27" s="1007"/>
      <c r="W27" s="1007"/>
      <c r="X27" s="1007"/>
      <c r="Y27" s="1007"/>
    </row>
    <row r="28" spans="1:25" s="162" customFormat="1">
      <c r="A28" s="738"/>
      <c r="B28" s="739"/>
      <c r="C28" s="739"/>
      <c r="D28" s="740"/>
      <c r="E28" s="741" t="s">
        <v>81</v>
      </c>
      <c r="F28" s="740">
        <v>3971</v>
      </c>
      <c r="G28" s="742" t="s">
        <v>1865</v>
      </c>
      <c r="H28" s="1016">
        <v>10</v>
      </c>
      <c r="I28" s="743"/>
      <c r="J28" s="742" t="s">
        <v>749</v>
      </c>
      <c r="K28" s="744"/>
      <c r="L28" s="745" t="s">
        <v>1898</v>
      </c>
      <c r="M28" s="1007"/>
      <c r="N28" s="1007"/>
      <c r="O28" s="1007"/>
      <c r="P28" s="1007"/>
      <c r="Q28" s="1007"/>
      <c r="R28" s="1007"/>
      <c r="T28" s="1007" t="s">
        <v>1866</v>
      </c>
      <c r="U28" s="1007"/>
      <c r="V28" s="1007"/>
      <c r="W28" s="1007"/>
      <c r="X28" s="1007"/>
      <c r="Y28" s="1007"/>
    </row>
    <row r="29" spans="1:25" s="162" customFormat="1">
      <c r="A29" s="341" t="s">
        <v>801</v>
      </c>
      <c r="B29" s="32">
        <v>44546</v>
      </c>
      <c r="C29" s="32">
        <v>44551</v>
      </c>
      <c r="D29" s="33">
        <v>9105</v>
      </c>
      <c r="E29" s="34" t="s">
        <v>2</v>
      </c>
      <c r="F29" s="33">
        <v>1514</v>
      </c>
      <c r="G29" s="19" t="s">
        <v>430</v>
      </c>
      <c r="H29" s="20">
        <v>6</v>
      </c>
      <c r="I29" s="35" t="s">
        <v>6</v>
      </c>
      <c r="J29" s="19" t="s">
        <v>749</v>
      </c>
      <c r="K29" s="21" t="s">
        <v>1871</v>
      </c>
      <c r="L29" s="464"/>
      <c r="M29" s="1007"/>
      <c r="N29" s="1007"/>
      <c r="O29" s="1007"/>
      <c r="P29" s="1007"/>
      <c r="Q29" s="1007"/>
      <c r="R29" s="1007"/>
      <c r="T29" s="1007"/>
      <c r="U29" s="1007"/>
      <c r="V29" s="1007"/>
      <c r="W29" s="1007"/>
      <c r="X29" s="1007"/>
      <c r="Y29" s="1007"/>
    </row>
    <row r="30" spans="1:25" s="162" customFormat="1">
      <c r="A30" s="341" t="s">
        <v>410</v>
      </c>
      <c r="B30" s="32">
        <v>44546</v>
      </c>
      <c r="C30" s="32">
        <v>44543</v>
      </c>
      <c r="D30" s="33">
        <v>9113</v>
      </c>
      <c r="E30" s="34" t="s">
        <v>44</v>
      </c>
      <c r="F30" s="33">
        <v>2973</v>
      </c>
      <c r="G30" s="19" t="s">
        <v>38</v>
      </c>
      <c r="H30" s="20">
        <v>6</v>
      </c>
      <c r="I30" s="35" t="s">
        <v>6</v>
      </c>
      <c r="J30" s="19" t="s">
        <v>749</v>
      </c>
      <c r="K30" s="21"/>
      <c r="L30" s="464">
        <v>135</v>
      </c>
      <c r="M30" s="1007"/>
      <c r="N30" s="1007"/>
      <c r="O30" s="1007"/>
      <c r="P30" s="1007"/>
      <c r="Q30" s="1007"/>
      <c r="R30" s="1007"/>
      <c r="T30" s="1017" t="s">
        <v>1873</v>
      </c>
      <c r="U30" s="1007"/>
      <c r="V30" s="1007"/>
      <c r="W30" s="1007"/>
      <c r="X30" s="1007"/>
      <c r="Y30" s="1007"/>
    </row>
    <row r="31" spans="1:25" s="162" customFormat="1">
      <c r="A31" s="341" t="s">
        <v>1868</v>
      </c>
      <c r="B31" s="32">
        <v>44546</v>
      </c>
      <c r="C31" s="32">
        <v>44540</v>
      </c>
      <c r="D31" s="33">
        <v>9116</v>
      </c>
      <c r="E31" s="34" t="s">
        <v>2</v>
      </c>
      <c r="F31" s="33">
        <v>1173</v>
      </c>
      <c r="G31" s="19" t="s">
        <v>33</v>
      </c>
      <c r="H31" s="20">
        <v>21</v>
      </c>
      <c r="I31" s="35" t="s">
        <v>6</v>
      </c>
      <c r="J31" s="19" t="s">
        <v>749</v>
      </c>
      <c r="K31" s="21"/>
      <c r="L31" s="464">
        <v>777</v>
      </c>
      <c r="M31" s="1007"/>
      <c r="N31" s="1007"/>
      <c r="O31" s="1007"/>
      <c r="P31" s="1007"/>
      <c r="Q31" s="1007"/>
      <c r="R31" s="1007"/>
      <c r="T31" s="1017"/>
      <c r="U31" s="1007"/>
      <c r="V31" s="1007"/>
      <c r="W31" s="1007"/>
      <c r="X31" s="1007"/>
      <c r="Y31" s="1007"/>
    </row>
    <row r="32" spans="1:25" s="162" customFormat="1">
      <c r="A32" s="341" t="s">
        <v>625</v>
      </c>
      <c r="B32" s="32">
        <v>44546</v>
      </c>
      <c r="C32" s="32">
        <v>44546</v>
      </c>
      <c r="D32" s="33">
        <v>9117</v>
      </c>
      <c r="E32" s="34" t="s">
        <v>2</v>
      </c>
      <c r="F32" s="33">
        <v>2263</v>
      </c>
      <c r="G32" s="19" t="s">
        <v>626</v>
      </c>
      <c r="H32" s="20">
        <v>5</v>
      </c>
      <c r="I32" s="35" t="s">
        <v>6</v>
      </c>
      <c r="J32" s="19" t="s">
        <v>749</v>
      </c>
      <c r="K32" s="21"/>
      <c r="L32" s="464">
        <v>572.04999999999995</v>
      </c>
      <c r="M32" s="1007"/>
      <c r="N32" s="1007"/>
      <c r="O32" s="1007"/>
      <c r="P32" s="1007"/>
      <c r="Q32" s="1007"/>
      <c r="R32" s="1007"/>
      <c r="T32" s="1017" t="s">
        <v>1875</v>
      </c>
      <c r="U32" s="1007"/>
      <c r="V32" s="1007"/>
      <c r="W32" s="1007"/>
      <c r="X32" s="1007"/>
      <c r="Y32" s="1007"/>
    </row>
    <row r="33" spans="1:25" s="162" customFormat="1">
      <c r="A33" s="341" t="s">
        <v>1765</v>
      </c>
      <c r="B33" s="32">
        <v>44546</v>
      </c>
      <c r="C33" s="32">
        <v>44540</v>
      </c>
      <c r="D33" s="33">
        <v>9118</v>
      </c>
      <c r="E33" s="34" t="s">
        <v>2</v>
      </c>
      <c r="F33" s="33">
        <v>1631</v>
      </c>
      <c r="G33" s="19" t="s">
        <v>100</v>
      </c>
      <c r="H33" s="20" t="s">
        <v>1353</v>
      </c>
      <c r="I33" s="35" t="s">
        <v>6</v>
      </c>
      <c r="J33" s="19" t="s">
        <v>749</v>
      </c>
      <c r="K33" s="21"/>
      <c r="L33" s="464">
        <v>163.30000000000001</v>
      </c>
      <c r="M33" s="1007"/>
      <c r="N33" s="1007"/>
      <c r="O33" s="1007"/>
      <c r="P33" s="1007"/>
      <c r="Q33" s="1007"/>
      <c r="R33" s="1007"/>
      <c r="T33" s="1017"/>
      <c r="U33" s="1007"/>
      <c r="V33" s="1007"/>
      <c r="W33" s="1007"/>
      <c r="X33" s="1007"/>
      <c r="Y33" s="1007"/>
    </row>
    <row r="34" spans="1:25" s="162" customFormat="1">
      <c r="A34" s="341" t="s">
        <v>1850</v>
      </c>
      <c r="B34" s="32">
        <v>44550</v>
      </c>
      <c r="C34" s="32">
        <v>44544</v>
      </c>
      <c r="D34" s="33">
        <v>8151</v>
      </c>
      <c r="E34" s="34" t="s">
        <v>44</v>
      </c>
      <c r="F34" s="33">
        <v>3965</v>
      </c>
      <c r="G34" s="19" t="s">
        <v>459</v>
      </c>
      <c r="H34" s="20">
        <v>30</v>
      </c>
      <c r="I34" s="35" t="s">
        <v>6</v>
      </c>
      <c r="J34" s="19" t="s">
        <v>749</v>
      </c>
      <c r="K34" s="21"/>
      <c r="L34" s="464">
        <v>267</v>
      </c>
      <c r="M34" s="1007"/>
      <c r="N34" s="1007"/>
      <c r="O34" s="1007"/>
      <c r="P34" s="1007"/>
      <c r="Q34" s="1007"/>
      <c r="R34" s="1007"/>
      <c r="T34" s="1017" t="s">
        <v>1873</v>
      </c>
      <c r="U34" s="1007"/>
      <c r="V34" s="1007"/>
      <c r="W34" s="1007"/>
      <c r="X34" s="1007"/>
      <c r="Y34" s="1007"/>
    </row>
    <row r="35" spans="1:25" s="162" customFormat="1">
      <c r="A35" s="341" t="s">
        <v>118</v>
      </c>
      <c r="B35" s="32">
        <v>44543</v>
      </c>
      <c r="C35" s="32">
        <v>44543</v>
      </c>
      <c r="D35" s="33">
        <v>9155</v>
      </c>
      <c r="E35" s="34" t="s">
        <v>40</v>
      </c>
      <c r="F35" s="33">
        <v>2606</v>
      </c>
      <c r="G35" s="19" t="s">
        <v>84</v>
      </c>
      <c r="H35" s="20">
        <v>10</v>
      </c>
      <c r="I35" s="35" t="s">
        <v>6</v>
      </c>
      <c r="J35" s="19" t="s">
        <v>749</v>
      </c>
      <c r="K35" s="21"/>
      <c r="L35" s="464">
        <v>295</v>
      </c>
      <c r="M35" s="1007"/>
      <c r="N35" s="1007"/>
      <c r="O35" s="1007"/>
      <c r="P35" s="1007"/>
      <c r="Q35" s="1007"/>
      <c r="R35" s="1007"/>
      <c r="T35" s="1017"/>
      <c r="U35" s="1007"/>
      <c r="V35" s="1007"/>
      <c r="W35" s="1007"/>
      <c r="X35" s="1007"/>
      <c r="Y35" s="1007"/>
    </row>
    <row r="36" spans="1:25" s="162" customFormat="1">
      <c r="A36" s="341" t="s">
        <v>1872</v>
      </c>
      <c r="B36" s="32">
        <v>44551</v>
      </c>
      <c r="C36" s="32">
        <v>44545</v>
      </c>
      <c r="D36" s="33">
        <v>9167</v>
      </c>
      <c r="E36" s="34" t="s">
        <v>7</v>
      </c>
      <c r="F36" s="33">
        <v>3687</v>
      </c>
      <c r="G36" s="19" t="s">
        <v>399</v>
      </c>
      <c r="H36" s="20">
        <v>5</v>
      </c>
      <c r="I36" s="235" t="s">
        <v>6</v>
      </c>
      <c r="J36" s="19" t="s">
        <v>749</v>
      </c>
      <c r="K36" s="21"/>
      <c r="L36" s="464">
        <v>298.5</v>
      </c>
      <c r="M36" s="1007"/>
      <c r="N36" s="1007"/>
      <c r="O36" s="1007"/>
      <c r="P36" s="1007"/>
      <c r="Q36" s="1007"/>
      <c r="R36" s="1007"/>
      <c r="T36" s="1017" t="s">
        <v>1874</v>
      </c>
      <c r="U36" s="1007"/>
      <c r="V36" s="1007"/>
      <c r="W36" s="1007"/>
      <c r="X36" s="1007"/>
      <c r="Y36" s="1007"/>
    </row>
    <row r="37" spans="1:25" s="162" customFormat="1">
      <c r="A37" s="341" t="s">
        <v>1670</v>
      </c>
      <c r="B37" s="32">
        <v>44551</v>
      </c>
      <c r="C37" s="32">
        <v>44546</v>
      </c>
      <c r="D37" s="33">
        <v>9174</v>
      </c>
      <c r="E37" s="34" t="s">
        <v>44</v>
      </c>
      <c r="F37" s="33">
        <v>1260</v>
      </c>
      <c r="G37" s="19" t="s">
        <v>1461</v>
      </c>
      <c r="H37" s="20">
        <v>20</v>
      </c>
      <c r="I37" s="35" t="s">
        <v>6</v>
      </c>
      <c r="J37" s="19" t="s">
        <v>749</v>
      </c>
      <c r="K37" s="21"/>
      <c r="L37" s="464">
        <v>276</v>
      </c>
      <c r="M37" s="1007"/>
      <c r="N37" s="1007"/>
      <c r="O37" s="1007"/>
      <c r="P37" s="1007"/>
      <c r="Q37" s="1007"/>
      <c r="R37" s="1007"/>
      <c r="T37" s="1017" t="s">
        <v>1876</v>
      </c>
      <c r="U37" s="1007"/>
      <c r="V37" s="1007"/>
      <c r="W37" s="1007"/>
      <c r="X37" s="1007"/>
      <c r="Y37" s="1007"/>
    </row>
    <row r="38" spans="1:25" s="162" customFormat="1">
      <c r="A38" s="341" t="s">
        <v>276</v>
      </c>
      <c r="B38" s="32">
        <v>44551</v>
      </c>
      <c r="C38" s="32">
        <v>44550</v>
      </c>
      <c r="D38" s="33">
        <v>9200</v>
      </c>
      <c r="E38" s="34" t="s">
        <v>2</v>
      </c>
      <c r="F38" s="33">
        <v>3936</v>
      </c>
      <c r="G38" s="19" t="s">
        <v>1808</v>
      </c>
      <c r="H38" s="20">
        <v>32</v>
      </c>
      <c r="I38" s="235" t="s">
        <v>6</v>
      </c>
      <c r="J38" s="19" t="s">
        <v>749</v>
      </c>
      <c r="K38" s="21"/>
      <c r="L38" s="464">
        <v>911.1</v>
      </c>
      <c r="M38" s="1017"/>
      <c r="N38" s="1017"/>
      <c r="O38" s="1017"/>
      <c r="P38" s="1017"/>
      <c r="Q38" s="1017"/>
      <c r="R38" s="1017"/>
      <c r="S38" s="1032"/>
      <c r="T38" s="1017" t="s">
        <v>1888</v>
      </c>
      <c r="U38" s="1007"/>
      <c r="V38" s="1007"/>
      <c r="W38" s="1007"/>
      <c r="X38" s="1007"/>
      <c r="Y38" s="1007"/>
    </row>
    <row r="39" spans="1:25" s="162" customFormat="1">
      <c r="A39" s="341" t="s">
        <v>101</v>
      </c>
      <c r="B39" s="32">
        <v>44551</v>
      </c>
      <c r="C39" s="32">
        <v>44547</v>
      </c>
      <c r="D39" s="33">
        <v>9206</v>
      </c>
      <c r="E39" s="34" t="s">
        <v>44</v>
      </c>
      <c r="F39" s="33">
        <v>2107</v>
      </c>
      <c r="G39" s="19" t="s">
        <v>528</v>
      </c>
      <c r="H39" s="20">
        <v>20</v>
      </c>
      <c r="I39" s="35" t="s">
        <v>6</v>
      </c>
      <c r="J39" s="19" t="s">
        <v>749</v>
      </c>
      <c r="K39" s="21"/>
      <c r="L39" s="464">
        <v>756</v>
      </c>
      <c r="M39" s="1017"/>
      <c r="N39" s="1017"/>
      <c r="O39" s="1017"/>
      <c r="P39" s="1017"/>
      <c r="Q39" s="1017"/>
      <c r="R39" s="1017"/>
      <c r="S39" s="1032"/>
      <c r="T39" s="1017" t="s">
        <v>1901</v>
      </c>
      <c r="U39" s="1007"/>
      <c r="V39" s="1007"/>
      <c r="W39" s="1007"/>
      <c r="X39" s="1007"/>
      <c r="Y39" s="1007"/>
    </row>
    <row r="40" spans="1:25" s="162" customFormat="1">
      <c r="A40" s="341" t="s">
        <v>565</v>
      </c>
      <c r="B40" s="32">
        <v>44201</v>
      </c>
      <c r="C40" s="32">
        <v>44550</v>
      </c>
      <c r="D40" s="33">
        <v>9216</v>
      </c>
      <c r="E40" s="34" t="s">
        <v>2</v>
      </c>
      <c r="F40" s="33">
        <v>1104</v>
      </c>
      <c r="G40" s="19" t="s">
        <v>49</v>
      </c>
      <c r="H40" s="20">
        <v>20</v>
      </c>
      <c r="I40" s="35" t="s">
        <v>6</v>
      </c>
      <c r="J40" s="19" t="s">
        <v>749</v>
      </c>
      <c r="K40" s="21"/>
      <c r="L40" s="464">
        <v>440</v>
      </c>
      <c r="M40" s="1007"/>
      <c r="N40" s="1007"/>
      <c r="O40" s="1007"/>
      <c r="P40" s="1007"/>
      <c r="Q40" s="1007"/>
      <c r="R40" s="1007"/>
      <c r="T40" s="1007"/>
      <c r="U40" s="1007"/>
      <c r="V40" s="1007"/>
      <c r="W40" s="1007"/>
      <c r="X40" s="1007"/>
      <c r="Y40" s="1007"/>
    </row>
    <row r="41" spans="1:25" s="162" customFormat="1">
      <c r="A41" s="339"/>
      <c r="B41" s="132"/>
      <c r="C41" s="132"/>
      <c r="D41" s="133"/>
      <c r="E41" s="131"/>
      <c r="F41" s="133"/>
      <c r="G41" s="134"/>
      <c r="H41" s="135"/>
      <c r="I41" s="235"/>
      <c r="J41" s="134"/>
      <c r="K41" s="525"/>
      <c r="L41" s="454"/>
      <c r="M41" s="1007"/>
      <c r="N41" s="1007"/>
      <c r="O41" s="1007"/>
      <c r="P41" s="1007"/>
      <c r="Q41" s="1007"/>
      <c r="R41" s="1007"/>
      <c r="T41" s="1007"/>
      <c r="U41" s="1007"/>
      <c r="V41" s="1007"/>
      <c r="W41" s="1007"/>
      <c r="X41" s="1007"/>
      <c r="Y41" s="1007"/>
    </row>
    <row r="42" spans="1:25" s="162" customFormat="1">
      <c r="A42" s="339"/>
      <c r="B42" s="132"/>
      <c r="C42" s="132"/>
      <c r="D42" s="133"/>
      <c r="E42" s="131"/>
      <c r="F42" s="133"/>
      <c r="G42" s="134"/>
      <c r="H42" s="135"/>
      <c r="I42" s="235"/>
      <c r="J42" s="134"/>
      <c r="K42" s="525"/>
      <c r="L42" s="454"/>
      <c r="M42" s="1007"/>
      <c r="N42" s="1007"/>
      <c r="O42" s="1007"/>
      <c r="P42" s="1007"/>
      <c r="Q42" s="1007"/>
      <c r="R42" s="1007"/>
      <c r="T42" s="1007"/>
      <c r="U42" s="1007"/>
      <c r="V42" s="1007"/>
      <c r="W42" s="1007"/>
      <c r="X42" s="1007"/>
      <c r="Y42" s="1007"/>
    </row>
    <row r="43" spans="1:25" s="43" customFormat="1">
      <c r="A43" s="339"/>
      <c r="B43" s="132"/>
      <c r="C43" s="132"/>
      <c r="D43" s="133"/>
      <c r="E43" s="131"/>
      <c r="F43" s="133"/>
      <c r="G43" s="134"/>
      <c r="H43" s="135"/>
      <c r="I43" s="235"/>
      <c r="J43" s="134"/>
      <c r="K43" s="525"/>
      <c r="L43" s="454"/>
      <c r="M43" s="247"/>
      <c r="N43" s="247"/>
      <c r="O43" s="247"/>
      <c r="P43" s="247"/>
      <c r="Q43" s="247"/>
      <c r="R43" s="247"/>
      <c r="T43" s="247"/>
      <c r="U43" s="247"/>
      <c r="V43" s="247"/>
      <c r="W43" s="247"/>
      <c r="X43" s="247"/>
      <c r="Y43" s="247"/>
    </row>
    <row r="44" spans="1:25" s="41" customFormat="1">
      <c r="A44" s="2530">
        <f>SUM(L13:L43)</f>
        <v>7877.93</v>
      </c>
      <c r="B44" s="2531"/>
      <c r="C44" s="2531"/>
      <c r="D44" s="2531"/>
      <c r="E44" s="2531"/>
      <c r="F44" s="2531"/>
      <c r="G44" s="2531"/>
      <c r="H44" s="2531"/>
      <c r="I44" s="2531"/>
      <c r="J44" s="2531"/>
      <c r="K44" s="2531"/>
      <c r="L44" s="2532"/>
      <c r="M44" s="249"/>
      <c r="N44" s="249"/>
      <c r="O44" s="249"/>
      <c r="P44" s="249"/>
      <c r="Q44" s="249"/>
      <c r="R44" s="249"/>
      <c r="T44" s="249"/>
      <c r="U44" s="249"/>
      <c r="V44" s="249"/>
      <c r="W44" s="249"/>
      <c r="X44" s="249"/>
      <c r="Y44" s="249"/>
    </row>
    <row r="45" spans="1:25" s="41" customFormat="1" ht="18.75">
      <c r="A45" s="2460" t="s">
        <v>1225</v>
      </c>
      <c r="B45" s="2450"/>
      <c r="C45" s="2450"/>
      <c r="D45" s="2450"/>
      <c r="E45" s="2450"/>
      <c r="F45" s="2450"/>
      <c r="G45" s="2450"/>
      <c r="H45" s="2450"/>
      <c r="I45" s="2450"/>
      <c r="J45" s="2450"/>
      <c r="K45" s="2450"/>
      <c r="L45" s="2451"/>
      <c r="M45" s="249"/>
      <c r="N45" s="249"/>
      <c r="O45" s="249"/>
      <c r="P45" s="249"/>
      <c r="Q45" s="249"/>
      <c r="R45" s="249"/>
      <c r="T45" s="249"/>
      <c r="U45" s="249"/>
      <c r="V45" s="249"/>
      <c r="W45" s="249"/>
      <c r="X45" s="249"/>
      <c r="Y45" s="249"/>
    </row>
    <row r="46" spans="1:25" s="123" customFormat="1">
      <c r="A46" s="654" t="s">
        <v>86</v>
      </c>
      <c r="B46" s="655">
        <v>44537</v>
      </c>
      <c r="C46" s="655">
        <v>44533</v>
      </c>
      <c r="D46" s="656">
        <v>9070</v>
      </c>
      <c r="E46" s="657" t="s">
        <v>7</v>
      </c>
      <c r="F46" s="656">
        <v>3917</v>
      </c>
      <c r="G46" s="658" t="s">
        <v>127</v>
      </c>
      <c r="H46" s="674" t="s">
        <v>1859</v>
      </c>
      <c r="I46" s="659" t="s">
        <v>6</v>
      </c>
      <c r="J46" s="658" t="s">
        <v>1225</v>
      </c>
      <c r="K46" s="177"/>
      <c r="L46" s="660">
        <v>1474.7</v>
      </c>
      <c r="M46" s="653"/>
      <c r="N46" s="653"/>
      <c r="O46" s="653"/>
      <c r="P46" s="653"/>
      <c r="Q46" s="653"/>
      <c r="R46" s="653"/>
      <c r="T46" s="653"/>
      <c r="U46" s="653"/>
      <c r="V46" s="653"/>
      <c r="W46" s="653"/>
      <c r="X46" s="653"/>
      <c r="Y46" s="653"/>
    </row>
    <row r="47" spans="1:25" s="123" customFormat="1">
      <c r="A47" s="654" t="s">
        <v>1248</v>
      </c>
      <c r="B47" s="655">
        <v>44533</v>
      </c>
      <c r="C47" s="655">
        <v>44533</v>
      </c>
      <c r="D47" s="656">
        <v>0</v>
      </c>
      <c r="E47" s="657" t="s">
        <v>2</v>
      </c>
      <c r="F47" s="656">
        <v>0</v>
      </c>
      <c r="G47" s="658" t="s">
        <v>41</v>
      </c>
      <c r="H47" s="674">
        <v>57</v>
      </c>
      <c r="I47" s="659" t="s">
        <v>6</v>
      </c>
      <c r="J47" s="658" t="s">
        <v>1225</v>
      </c>
      <c r="K47" s="177"/>
      <c r="L47" s="660">
        <v>220</v>
      </c>
      <c r="M47" s="653"/>
      <c r="N47" s="653"/>
      <c r="O47" s="653"/>
      <c r="P47" s="653"/>
      <c r="Q47" s="653"/>
      <c r="R47" s="653"/>
      <c r="T47" s="653" t="s">
        <v>635</v>
      </c>
      <c r="U47" s="653"/>
      <c r="V47" s="653"/>
      <c r="W47" s="653"/>
      <c r="X47" s="653"/>
      <c r="Y47" s="653"/>
    </row>
    <row r="48" spans="1:25" s="123" customFormat="1">
      <c r="A48" s="654" t="s">
        <v>1594</v>
      </c>
      <c r="B48" s="655">
        <v>44546</v>
      </c>
      <c r="C48" s="655">
        <v>44545</v>
      </c>
      <c r="D48" s="656">
        <v>9107</v>
      </c>
      <c r="E48" s="657" t="s">
        <v>216</v>
      </c>
      <c r="F48" s="656">
        <v>3974</v>
      </c>
      <c r="G48" s="658" t="s">
        <v>87</v>
      </c>
      <c r="H48" s="674">
        <v>102</v>
      </c>
      <c r="I48" s="659" t="s">
        <v>6</v>
      </c>
      <c r="J48" s="658" t="s">
        <v>1225</v>
      </c>
      <c r="K48" s="177"/>
      <c r="L48" s="660">
        <v>902</v>
      </c>
      <c r="M48" s="653"/>
      <c r="N48" s="653"/>
      <c r="O48" s="653"/>
      <c r="P48" s="653"/>
      <c r="Q48" s="653"/>
      <c r="R48" s="653"/>
      <c r="T48" s="653"/>
      <c r="U48" s="653"/>
      <c r="V48" s="653"/>
      <c r="W48" s="653"/>
      <c r="X48" s="653"/>
      <c r="Y48" s="653"/>
    </row>
    <row r="49" spans="1:25" s="123" customFormat="1">
      <c r="A49" s="654" t="s">
        <v>101</v>
      </c>
      <c r="B49" s="655">
        <v>44551</v>
      </c>
      <c r="C49" s="655">
        <v>44545</v>
      </c>
      <c r="D49" s="656">
        <v>9154</v>
      </c>
      <c r="E49" s="657" t="s">
        <v>2</v>
      </c>
      <c r="F49" s="656">
        <v>1271</v>
      </c>
      <c r="G49" s="658" t="s">
        <v>25</v>
      </c>
      <c r="H49" s="674" t="s">
        <v>1893</v>
      </c>
      <c r="I49" s="659" t="s">
        <v>6</v>
      </c>
      <c r="J49" s="658" t="s">
        <v>1225</v>
      </c>
      <c r="K49" s="177"/>
      <c r="L49" s="660">
        <v>292.5</v>
      </c>
      <c r="M49" s="653"/>
      <c r="N49" s="653"/>
      <c r="O49" s="653"/>
      <c r="P49" s="653"/>
      <c r="Q49" s="653"/>
      <c r="R49" s="653"/>
      <c r="T49" s="653" t="s">
        <v>1875</v>
      </c>
      <c r="U49" s="653"/>
      <c r="V49" s="653"/>
      <c r="W49" s="653"/>
      <c r="X49" s="653"/>
      <c r="Y49" s="653"/>
    </row>
    <row r="50" spans="1:25" s="123" customFormat="1">
      <c r="A50" s="654" t="s">
        <v>1884</v>
      </c>
      <c r="B50" s="655">
        <v>44551</v>
      </c>
      <c r="C50" s="655">
        <v>44546</v>
      </c>
      <c r="D50" s="656">
        <v>9194</v>
      </c>
      <c r="E50" s="657" t="s">
        <v>2</v>
      </c>
      <c r="F50" s="656">
        <v>754</v>
      </c>
      <c r="G50" s="658" t="s">
        <v>530</v>
      </c>
      <c r="H50" s="674">
        <v>20</v>
      </c>
      <c r="I50" s="659" t="s">
        <v>6</v>
      </c>
      <c r="J50" s="658" t="s">
        <v>1225</v>
      </c>
      <c r="K50" s="177"/>
      <c r="L50" s="660">
        <v>450</v>
      </c>
      <c r="M50" s="653"/>
      <c r="N50" s="653"/>
      <c r="O50" s="653"/>
      <c r="P50" s="653"/>
      <c r="Q50" s="653"/>
      <c r="R50" s="653"/>
      <c r="T50" s="653" t="s">
        <v>1885</v>
      </c>
      <c r="U50" s="653"/>
      <c r="V50" s="653"/>
      <c r="W50" s="653"/>
      <c r="X50" s="653"/>
      <c r="Y50" s="653"/>
    </row>
    <row r="51" spans="1:25" s="123" customFormat="1">
      <c r="A51" s="654" t="s">
        <v>141</v>
      </c>
      <c r="B51" s="655">
        <v>44551</v>
      </c>
      <c r="C51" s="655">
        <v>44545</v>
      </c>
      <c r="D51" s="656">
        <v>9195</v>
      </c>
      <c r="E51" s="657" t="s">
        <v>2</v>
      </c>
      <c r="F51" s="656">
        <v>3295</v>
      </c>
      <c r="G51" s="658" t="s">
        <v>521</v>
      </c>
      <c r="H51" s="674">
        <v>20</v>
      </c>
      <c r="I51" s="659" t="s">
        <v>6</v>
      </c>
      <c r="J51" s="658" t="s">
        <v>1225</v>
      </c>
      <c r="K51" s="177"/>
      <c r="L51" s="660">
        <v>230</v>
      </c>
      <c r="M51" s="653"/>
      <c r="N51" s="653"/>
      <c r="O51" s="653"/>
      <c r="P51" s="653"/>
      <c r="Q51" s="653"/>
      <c r="R51" s="653"/>
      <c r="T51" s="848" t="s">
        <v>1886</v>
      </c>
      <c r="U51" s="653"/>
      <c r="V51" s="653"/>
      <c r="W51" s="653"/>
      <c r="X51" s="653"/>
      <c r="Y51" s="653"/>
    </row>
    <row r="52" spans="1:25" s="123" customFormat="1">
      <c r="A52" s="654" t="s">
        <v>761</v>
      </c>
      <c r="B52" s="655">
        <v>44551</v>
      </c>
      <c r="C52" s="655">
        <v>44546</v>
      </c>
      <c r="D52" s="656">
        <v>9196</v>
      </c>
      <c r="E52" s="657" t="s">
        <v>2</v>
      </c>
      <c r="F52" s="656">
        <v>940</v>
      </c>
      <c r="G52" s="658" t="s">
        <v>71</v>
      </c>
      <c r="H52" s="674">
        <v>12</v>
      </c>
      <c r="I52" s="659" t="s">
        <v>6</v>
      </c>
      <c r="J52" s="658" t="s">
        <v>1225</v>
      </c>
      <c r="K52" s="177"/>
      <c r="L52" s="660">
        <v>139</v>
      </c>
      <c r="M52" s="653"/>
      <c r="N52" s="653"/>
      <c r="O52" s="653"/>
      <c r="P52" s="653"/>
      <c r="Q52" s="653"/>
      <c r="R52" s="653"/>
      <c r="T52" s="653" t="s">
        <v>1887</v>
      </c>
      <c r="U52" s="653"/>
      <c r="V52" s="653"/>
      <c r="W52" s="653"/>
      <c r="X52" s="653"/>
      <c r="Y52" s="653"/>
    </row>
    <row r="53" spans="1:25" s="123" customFormat="1">
      <c r="A53" s="804"/>
      <c r="B53" s="797"/>
      <c r="C53" s="797"/>
      <c r="D53" s="798"/>
      <c r="E53" s="799"/>
      <c r="F53" s="798"/>
      <c r="G53" s="120"/>
      <c r="H53" s="800"/>
      <c r="I53" s="801"/>
      <c r="J53" s="120"/>
      <c r="K53" s="802"/>
      <c r="L53" s="803"/>
      <c r="M53" s="653"/>
      <c r="N53" s="653"/>
      <c r="O53" s="653"/>
      <c r="P53" s="653"/>
      <c r="Q53" s="653"/>
      <c r="R53" s="653"/>
      <c r="T53" s="653"/>
      <c r="U53" s="653"/>
      <c r="V53" s="653"/>
      <c r="W53" s="653"/>
      <c r="X53" s="653"/>
      <c r="Y53" s="653"/>
    </row>
    <row r="54" spans="1:25" s="123" customFormat="1">
      <c r="A54" s="804"/>
      <c r="B54" s="797"/>
      <c r="C54" s="797"/>
      <c r="D54" s="798"/>
      <c r="E54" s="799"/>
      <c r="F54" s="798"/>
      <c r="G54" s="120"/>
      <c r="H54" s="800"/>
      <c r="I54" s="801"/>
      <c r="J54" s="120"/>
      <c r="K54" s="802"/>
      <c r="L54" s="803"/>
      <c r="M54" s="653"/>
      <c r="N54" s="653"/>
      <c r="O54" s="653"/>
      <c r="P54" s="653"/>
      <c r="Q54" s="653"/>
      <c r="R54" s="653"/>
      <c r="T54" s="653"/>
      <c r="U54" s="653"/>
      <c r="V54" s="653"/>
      <c r="W54" s="653"/>
      <c r="X54" s="653"/>
      <c r="Y54" s="653"/>
    </row>
    <row r="55" spans="1:25" s="123" customFormat="1">
      <c r="A55" s="1018" t="s">
        <v>92</v>
      </c>
      <c r="B55" s="1019">
        <v>44202</v>
      </c>
      <c r="C55" s="1019"/>
      <c r="D55" s="1020">
        <v>9175</v>
      </c>
      <c r="E55" s="1021" t="s">
        <v>2</v>
      </c>
      <c r="F55" s="1020">
        <v>2854</v>
      </c>
      <c r="G55" s="1022" t="s">
        <v>211</v>
      </c>
      <c r="H55" s="1023">
        <v>17</v>
      </c>
      <c r="I55" s="1024"/>
      <c r="J55" s="1022" t="s">
        <v>1225</v>
      </c>
      <c r="K55" s="1025" t="s">
        <v>852</v>
      </c>
      <c r="L55" s="1026"/>
      <c r="M55" s="653"/>
      <c r="N55" s="653"/>
      <c r="O55" s="653"/>
      <c r="P55" s="653"/>
      <c r="Q55" s="653"/>
      <c r="R55" s="653"/>
      <c r="T55" s="1027" t="s">
        <v>1189</v>
      </c>
      <c r="U55" s="860" t="s">
        <v>1900</v>
      </c>
      <c r="V55" s="653"/>
      <c r="W55" s="653"/>
      <c r="X55" s="653"/>
      <c r="Y55" s="653"/>
    </row>
    <row r="56" spans="1:25" s="123" customFormat="1">
      <c r="A56" s="1018"/>
      <c r="B56" s="1019"/>
      <c r="C56" s="1019"/>
      <c r="D56" s="1020"/>
      <c r="E56" s="1021" t="s">
        <v>2</v>
      </c>
      <c r="F56" s="1020">
        <v>2253</v>
      </c>
      <c r="G56" s="1022" t="s">
        <v>930</v>
      </c>
      <c r="H56" s="1023">
        <v>7</v>
      </c>
      <c r="I56" s="1024"/>
      <c r="J56" s="1022"/>
      <c r="K56" s="1025" t="s">
        <v>852</v>
      </c>
      <c r="L56" s="1026">
        <v>1520.55</v>
      </c>
      <c r="M56" s="653"/>
      <c r="N56" s="653"/>
      <c r="O56" s="653"/>
      <c r="P56" s="653"/>
      <c r="Q56" s="653"/>
      <c r="R56" s="653"/>
      <c r="T56" s="1027" t="s">
        <v>1189</v>
      </c>
      <c r="U56" s="1031">
        <v>44565</v>
      </c>
      <c r="V56" s="653"/>
      <c r="W56" s="653"/>
      <c r="X56" s="653"/>
      <c r="Y56" s="653"/>
    </row>
    <row r="57" spans="1:25" s="123" customFormat="1">
      <c r="A57" s="1018" t="s">
        <v>247</v>
      </c>
      <c r="B57" s="1019">
        <v>44213</v>
      </c>
      <c r="C57" s="1019"/>
      <c r="D57" s="1020">
        <v>9198</v>
      </c>
      <c r="E57" s="1021" t="s">
        <v>216</v>
      </c>
      <c r="F57" s="1020">
        <v>3986</v>
      </c>
      <c r="G57" s="1022" t="s">
        <v>1889</v>
      </c>
      <c r="H57" s="1023">
        <v>80</v>
      </c>
      <c r="I57" s="1024"/>
      <c r="J57" s="1022" t="s">
        <v>1225</v>
      </c>
      <c r="K57" s="1025"/>
      <c r="L57" s="1026">
        <v>5600</v>
      </c>
      <c r="M57" s="1027"/>
      <c r="N57" s="1027"/>
      <c r="O57" s="1027"/>
      <c r="P57" s="1027"/>
      <c r="Q57" s="1027"/>
      <c r="R57" s="1027"/>
      <c r="S57" s="1028"/>
      <c r="T57" s="570" t="s">
        <v>1848</v>
      </c>
      <c r="U57" s="860"/>
      <c r="V57" s="653"/>
      <c r="W57" s="653"/>
      <c r="X57" s="653"/>
      <c r="Y57" s="653"/>
    </row>
    <row r="58" spans="1:25" s="123" customFormat="1">
      <c r="A58" s="804"/>
      <c r="B58" s="797"/>
      <c r="C58" s="797"/>
      <c r="D58" s="798"/>
      <c r="E58" s="799"/>
      <c r="F58" s="798"/>
      <c r="G58" s="120"/>
      <c r="H58" s="800"/>
      <c r="I58" s="801"/>
      <c r="J58" s="120"/>
      <c r="K58" s="802"/>
      <c r="L58" s="803"/>
      <c r="M58" s="653"/>
      <c r="N58" s="653"/>
      <c r="O58" s="653"/>
      <c r="P58" s="653"/>
      <c r="Q58" s="653"/>
      <c r="R58" s="653"/>
      <c r="T58" s="653"/>
      <c r="U58" s="653"/>
      <c r="V58" s="653"/>
      <c r="W58" s="653"/>
      <c r="X58" s="653"/>
      <c r="Y58" s="653"/>
    </row>
    <row r="59" spans="1:25" s="41" customFormat="1">
      <c r="A59" s="2530">
        <f>SUM(L46:L58)</f>
        <v>10828.75</v>
      </c>
      <c r="B59" s="2531"/>
      <c r="C59" s="2531"/>
      <c r="D59" s="2531"/>
      <c r="E59" s="2531"/>
      <c r="F59" s="2531"/>
      <c r="G59" s="2531"/>
      <c r="H59" s="2531"/>
      <c r="I59" s="2531"/>
      <c r="J59" s="2531"/>
      <c r="K59" s="2531"/>
      <c r="L59" s="2532"/>
      <c r="M59" s="247"/>
      <c r="N59" s="249"/>
      <c r="O59" s="249"/>
      <c r="P59" s="249"/>
      <c r="Q59" s="249"/>
      <c r="R59" s="249"/>
      <c r="T59" s="249"/>
      <c r="U59" s="249"/>
      <c r="V59" s="249"/>
      <c r="W59" s="249"/>
      <c r="X59" s="249"/>
      <c r="Y59" s="249"/>
    </row>
    <row r="60" spans="1:25" s="44" customFormat="1" ht="18.75">
      <c r="A60" s="2461" t="s">
        <v>1315</v>
      </c>
      <c r="B60" s="2462"/>
      <c r="C60" s="2462"/>
      <c r="D60" s="2462"/>
      <c r="E60" s="2462"/>
      <c r="F60" s="2462"/>
      <c r="G60" s="2462"/>
      <c r="H60" s="2462"/>
      <c r="I60" s="2462"/>
      <c r="J60" s="2462"/>
      <c r="K60" s="2462"/>
      <c r="L60" s="2463"/>
      <c r="M60" s="246"/>
      <c r="N60" s="246"/>
      <c r="O60" s="246"/>
      <c r="P60" s="246"/>
      <c r="Q60" s="246"/>
      <c r="R60" s="246"/>
      <c r="T60" s="246"/>
      <c r="U60" s="246"/>
      <c r="V60" s="246"/>
      <c r="W60" s="246"/>
      <c r="X60" s="246"/>
      <c r="Y60" s="246"/>
    </row>
    <row r="61" spans="1:25" s="42" customFormat="1">
      <c r="A61" s="27" t="s">
        <v>104</v>
      </c>
      <c r="B61" s="30" t="s">
        <v>106</v>
      </c>
      <c r="C61" s="30" t="s">
        <v>105</v>
      </c>
      <c r="D61" s="26" t="s">
        <v>748</v>
      </c>
      <c r="E61" s="27" t="s">
        <v>0</v>
      </c>
      <c r="F61" s="26" t="s">
        <v>34</v>
      </c>
      <c r="G61" s="17" t="s">
        <v>1</v>
      </c>
      <c r="H61" s="483" t="s">
        <v>28</v>
      </c>
      <c r="I61" s="17" t="s">
        <v>6</v>
      </c>
      <c r="J61" s="17" t="s">
        <v>732</v>
      </c>
      <c r="K61" s="18" t="s">
        <v>747</v>
      </c>
      <c r="L61" s="453" t="s">
        <v>314</v>
      </c>
      <c r="M61" s="80"/>
      <c r="N61" s="80"/>
      <c r="O61" s="80"/>
      <c r="P61" s="80"/>
      <c r="Q61" s="80"/>
      <c r="R61" s="80"/>
      <c r="T61" s="80"/>
      <c r="U61" s="80"/>
      <c r="V61" s="80"/>
      <c r="W61" s="80"/>
      <c r="X61" s="80"/>
      <c r="Y61" s="80"/>
    </row>
    <row r="62" spans="1:25" s="42" customFormat="1">
      <c r="A62" s="1008" t="s">
        <v>519</v>
      </c>
      <c r="B62" s="1009">
        <v>44206</v>
      </c>
      <c r="C62" s="1009"/>
      <c r="D62" s="1010">
        <v>8869</v>
      </c>
      <c r="E62" s="1008" t="s">
        <v>216</v>
      </c>
      <c r="F62" s="1010">
        <v>3922</v>
      </c>
      <c r="G62" s="1011" t="s">
        <v>5</v>
      </c>
      <c r="H62" s="1012">
        <v>300</v>
      </c>
      <c r="I62" s="1011"/>
      <c r="J62" s="1011" t="s">
        <v>97</v>
      </c>
      <c r="K62" s="1013"/>
      <c r="L62" s="1014">
        <v>5550</v>
      </c>
      <c r="M62" s="80"/>
      <c r="N62" s="80"/>
      <c r="O62" s="80"/>
      <c r="P62" s="80"/>
      <c r="Q62" s="80"/>
      <c r="R62" s="80"/>
      <c r="T62" s="570" t="s">
        <v>1848</v>
      </c>
      <c r="U62" s="80"/>
      <c r="V62" s="80"/>
      <c r="W62" s="80"/>
      <c r="X62" s="80"/>
      <c r="Y62" s="80"/>
    </row>
    <row r="63" spans="1:25" s="41" customFormat="1">
      <c r="A63" s="341" t="s">
        <v>1220</v>
      </c>
      <c r="B63" s="32">
        <v>44539</v>
      </c>
      <c r="C63" s="32">
        <v>44538</v>
      </c>
      <c r="D63" s="33">
        <v>9051</v>
      </c>
      <c r="E63" s="34" t="s">
        <v>216</v>
      </c>
      <c r="F63" s="33">
        <v>2481</v>
      </c>
      <c r="G63" s="19" t="s">
        <v>89</v>
      </c>
      <c r="H63" s="20">
        <v>500</v>
      </c>
      <c r="I63" s="35" t="s">
        <v>6</v>
      </c>
      <c r="J63" s="19"/>
      <c r="K63" s="21"/>
      <c r="L63" s="464">
        <v>1795</v>
      </c>
      <c r="M63" s="249"/>
      <c r="N63" s="249"/>
      <c r="O63" s="249"/>
      <c r="P63" s="249"/>
      <c r="Q63" s="249"/>
      <c r="R63" s="249"/>
      <c r="T63" s="249"/>
      <c r="U63" s="249"/>
      <c r="V63" s="249"/>
      <c r="W63" s="249"/>
      <c r="X63" s="249"/>
      <c r="Y63" s="249"/>
    </row>
    <row r="64" spans="1:25" s="42" customFormat="1">
      <c r="A64" s="341" t="s">
        <v>851</v>
      </c>
      <c r="B64" s="32">
        <v>44533</v>
      </c>
      <c r="C64" s="32">
        <v>44531</v>
      </c>
      <c r="D64" s="33">
        <v>9062</v>
      </c>
      <c r="E64" s="34" t="s">
        <v>2</v>
      </c>
      <c r="F64" s="33">
        <v>1545</v>
      </c>
      <c r="G64" s="19" t="s">
        <v>36</v>
      </c>
      <c r="H64" s="20">
        <v>10</v>
      </c>
      <c r="I64" s="35" t="s">
        <v>6</v>
      </c>
      <c r="J64" s="19" t="s">
        <v>97</v>
      </c>
      <c r="K64" s="21"/>
      <c r="L64" s="464">
        <v>469.5</v>
      </c>
      <c r="M64" s="80"/>
      <c r="N64" s="80"/>
      <c r="O64" s="80"/>
      <c r="P64" s="80"/>
      <c r="Q64" s="80"/>
      <c r="R64" s="80"/>
      <c r="T64" s="80"/>
      <c r="U64" s="80"/>
      <c r="V64" s="80"/>
      <c r="W64" s="80"/>
      <c r="X64" s="80"/>
      <c r="Y64" s="80"/>
    </row>
    <row r="65" spans="1:25" s="42" customFormat="1">
      <c r="A65" s="341" t="s">
        <v>1854</v>
      </c>
      <c r="B65" s="32">
        <v>44536</v>
      </c>
      <c r="C65" s="32">
        <v>44532</v>
      </c>
      <c r="D65" s="33">
        <v>9072</v>
      </c>
      <c r="E65" s="34" t="s">
        <v>2</v>
      </c>
      <c r="F65" s="33">
        <v>951</v>
      </c>
      <c r="G65" s="19" t="s">
        <v>58</v>
      </c>
      <c r="H65" s="20">
        <v>3</v>
      </c>
      <c r="I65" s="35" t="s">
        <v>6</v>
      </c>
      <c r="J65" s="19"/>
      <c r="K65" s="21"/>
      <c r="L65" s="464">
        <v>291</v>
      </c>
      <c r="M65" s="80"/>
      <c r="N65" s="80"/>
      <c r="O65" s="80"/>
      <c r="P65" s="80"/>
      <c r="Q65" s="80"/>
      <c r="R65" s="80"/>
      <c r="T65" s="80"/>
      <c r="U65" s="80"/>
      <c r="V65" s="80"/>
      <c r="W65" s="80"/>
      <c r="X65" s="80"/>
      <c r="Y65" s="80"/>
    </row>
    <row r="66" spans="1:25" s="42" customFormat="1">
      <c r="A66" s="341" t="s">
        <v>488</v>
      </c>
      <c r="B66" s="32">
        <v>44536</v>
      </c>
      <c r="C66" s="32">
        <v>44532</v>
      </c>
      <c r="D66" s="33">
        <v>9075</v>
      </c>
      <c r="E66" s="34" t="s">
        <v>2</v>
      </c>
      <c r="F66" s="33">
        <v>2762</v>
      </c>
      <c r="G66" s="19" t="s">
        <v>164</v>
      </c>
      <c r="H66" s="20">
        <v>100</v>
      </c>
      <c r="I66" s="35" t="s">
        <v>6</v>
      </c>
      <c r="J66" s="19"/>
      <c r="K66" s="21"/>
      <c r="L66" s="464">
        <v>450</v>
      </c>
      <c r="M66" s="80"/>
      <c r="N66" s="80"/>
      <c r="O66" s="80"/>
      <c r="P66" s="80"/>
      <c r="Q66" s="80"/>
      <c r="R66" s="80"/>
      <c r="T66" s="80"/>
      <c r="U66" s="80"/>
      <c r="V66" s="80"/>
      <c r="W66" s="80"/>
      <c r="X66" s="80"/>
      <c r="Y66" s="80"/>
    </row>
    <row r="67" spans="1:25" s="41" customFormat="1">
      <c r="A67" s="341" t="s">
        <v>109</v>
      </c>
      <c r="B67" s="32">
        <v>44536</v>
      </c>
      <c r="C67" s="32">
        <v>44532</v>
      </c>
      <c r="D67" s="33">
        <v>9073</v>
      </c>
      <c r="E67" s="34" t="s">
        <v>2</v>
      </c>
      <c r="F67" s="33">
        <v>3954</v>
      </c>
      <c r="G67" s="19" t="s">
        <v>1831</v>
      </c>
      <c r="H67" s="20">
        <v>10</v>
      </c>
      <c r="I67" s="35" t="s">
        <v>6</v>
      </c>
      <c r="J67" s="19"/>
      <c r="K67" s="21"/>
      <c r="L67" s="464"/>
      <c r="M67" s="249"/>
      <c r="N67" s="249"/>
      <c r="O67" s="249"/>
      <c r="P67" s="249"/>
      <c r="Q67" s="249"/>
      <c r="R67" s="249"/>
      <c r="T67" s="249"/>
      <c r="U67" s="249"/>
      <c r="V67" s="249"/>
      <c r="W67" s="249"/>
      <c r="X67" s="249"/>
      <c r="Y67" s="249"/>
    </row>
    <row r="68" spans="1:25" s="41" customFormat="1">
      <c r="A68" s="341"/>
      <c r="B68" s="32"/>
      <c r="C68" s="32"/>
      <c r="D68" s="33"/>
      <c r="E68" s="34" t="s">
        <v>2</v>
      </c>
      <c r="F68" s="33">
        <v>3955</v>
      </c>
      <c r="G68" s="19" t="s">
        <v>139</v>
      </c>
      <c r="H68" s="20">
        <v>10</v>
      </c>
      <c r="I68" s="35" t="s">
        <v>6</v>
      </c>
      <c r="J68" s="19"/>
      <c r="K68" s="21"/>
      <c r="L68" s="464">
        <v>587</v>
      </c>
      <c r="M68" s="249"/>
      <c r="N68" s="249"/>
      <c r="O68" s="249"/>
      <c r="P68" s="249"/>
      <c r="Q68" s="249"/>
      <c r="R68" s="249"/>
      <c r="T68" s="249"/>
      <c r="U68" s="249"/>
      <c r="V68" s="249"/>
      <c r="W68" s="249"/>
      <c r="X68" s="249"/>
      <c r="Y68" s="249"/>
    </row>
    <row r="69" spans="1:25" s="41" customFormat="1">
      <c r="A69" s="341" t="s">
        <v>101</v>
      </c>
      <c r="B69" s="32">
        <v>44540</v>
      </c>
      <c r="C69" s="32">
        <v>44532</v>
      </c>
      <c r="D69" s="33">
        <v>9074</v>
      </c>
      <c r="E69" s="34" t="s">
        <v>7</v>
      </c>
      <c r="F69" s="33">
        <v>2603</v>
      </c>
      <c r="G69" s="19" t="s">
        <v>102</v>
      </c>
      <c r="H69" s="20">
        <v>60</v>
      </c>
      <c r="I69" s="35" t="s">
        <v>6</v>
      </c>
      <c r="J69" s="19"/>
      <c r="K69" s="21" t="s">
        <v>35</v>
      </c>
      <c r="L69" s="464">
        <v>1302</v>
      </c>
      <c r="M69" s="249"/>
      <c r="N69" s="249"/>
      <c r="O69" s="249"/>
      <c r="P69" s="249"/>
      <c r="Q69" s="249"/>
      <c r="R69" s="249"/>
      <c r="T69" s="249"/>
      <c r="U69" s="249"/>
      <c r="V69" s="249"/>
      <c r="W69" s="249"/>
      <c r="X69" s="249"/>
      <c r="Y69" s="249"/>
    </row>
    <row r="70" spans="1:25" s="41" customFormat="1">
      <c r="A70" s="341" t="s">
        <v>1058</v>
      </c>
      <c r="B70" s="32">
        <v>44536</v>
      </c>
      <c r="C70" s="32">
        <v>44533</v>
      </c>
      <c r="D70" s="33">
        <v>9081</v>
      </c>
      <c r="E70" s="34" t="s">
        <v>428</v>
      </c>
      <c r="F70" s="33">
        <v>2560</v>
      </c>
      <c r="G70" s="19" t="s">
        <v>5</v>
      </c>
      <c r="H70" s="20">
        <v>6</v>
      </c>
      <c r="I70" s="35" t="s">
        <v>6</v>
      </c>
      <c r="J70" s="19"/>
      <c r="K70" s="21"/>
      <c r="L70" s="464">
        <v>281.52</v>
      </c>
      <c r="M70" s="249"/>
      <c r="N70" s="249"/>
      <c r="O70" s="249"/>
      <c r="P70" s="249"/>
      <c r="Q70" s="249"/>
      <c r="R70" s="249"/>
      <c r="T70" s="249"/>
      <c r="U70" s="249"/>
      <c r="V70" s="249"/>
      <c r="W70" s="249"/>
      <c r="X70" s="249"/>
      <c r="Y70" s="249"/>
    </row>
    <row r="71" spans="1:25" s="41" customFormat="1">
      <c r="A71" s="341" t="s">
        <v>1494</v>
      </c>
      <c r="B71" s="32" t="s">
        <v>1857</v>
      </c>
      <c r="C71" s="32">
        <v>44536</v>
      </c>
      <c r="D71" s="33">
        <v>9083</v>
      </c>
      <c r="E71" s="34" t="s">
        <v>2</v>
      </c>
      <c r="F71" s="33">
        <v>2498</v>
      </c>
      <c r="G71" s="19" t="s">
        <v>31</v>
      </c>
      <c r="H71" s="20">
        <v>5</v>
      </c>
      <c r="I71" s="35" t="s">
        <v>6</v>
      </c>
      <c r="J71" s="19" t="s">
        <v>1454</v>
      </c>
      <c r="K71" s="21"/>
      <c r="L71" s="464">
        <v>187.5</v>
      </c>
      <c r="M71" s="249"/>
      <c r="N71" s="249"/>
      <c r="O71" s="249"/>
      <c r="P71" s="249"/>
      <c r="Q71" s="249"/>
      <c r="R71" s="249"/>
      <c r="T71" s="249"/>
      <c r="U71" s="249"/>
      <c r="V71" s="249"/>
      <c r="W71" s="249"/>
      <c r="X71" s="249"/>
      <c r="Y71" s="249"/>
    </row>
    <row r="72" spans="1:25" s="41" customFormat="1">
      <c r="A72" s="341" t="s">
        <v>1508</v>
      </c>
      <c r="B72" s="32">
        <v>44538</v>
      </c>
      <c r="C72" s="32">
        <v>44536</v>
      </c>
      <c r="D72" s="33">
        <v>9086</v>
      </c>
      <c r="E72" s="34" t="s">
        <v>2</v>
      </c>
      <c r="F72" s="33">
        <v>2739</v>
      </c>
      <c r="G72" s="19" t="s">
        <v>119</v>
      </c>
      <c r="H72" s="20">
        <v>4</v>
      </c>
      <c r="I72" s="35" t="s">
        <v>6</v>
      </c>
      <c r="J72" s="19"/>
      <c r="K72" s="21"/>
      <c r="L72" s="464">
        <v>155.75</v>
      </c>
      <c r="M72" s="249"/>
      <c r="N72" s="249"/>
      <c r="O72" s="249"/>
      <c r="P72" s="249"/>
      <c r="Q72" s="249"/>
      <c r="R72" s="249"/>
      <c r="T72" s="249"/>
      <c r="U72" s="249"/>
      <c r="V72" s="249"/>
      <c r="W72" s="249"/>
      <c r="X72" s="249"/>
      <c r="Y72" s="249"/>
    </row>
    <row r="73" spans="1:25" s="41" customFormat="1">
      <c r="A73" s="341"/>
      <c r="B73" s="32"/>
      <c r="C73" s="32"/>
      <c r="D73" s="33"/>
      <c r="E73" s="34" t="s">
        <v>2</v>
      </c>
      <c r="F73" s="33">
        <v>2646</v>
      </c>
      <c r="G73" s="19" t="s">
        <v>182</v>
      </c>
      <c r="H73" s="20">
        <v>30</v>
      </c>
      <c r="I73" s="35" t="s">
        <v>6</v>
      </c>
      <c r="J73" s="19"/>
      <c r="K73" s="21"/>
      <c r="L73" s="464">
        <v>447</v>
      </c>
      <c r="M73" s="249"/>
      <c r="N73" s="249"/>
      <c r="O73" s="249"/>
      <c r="P73" s="249"/>
      <c r="Q73" s="249"/>
      <c r="R73" s="249"/>
      <c r="T73" s="249"/>
      <c r="U73" s="249"/>
      <c r="V73" s="249"/>
      <c r="W73" s="249"/>
      <c r="X73" s="249"/>
      <c r="Y73" s="249"/>
    </row>
    <row r="74" spans="1:25" s="41" customFormat="1">
      <c r="A74" s="341" t="s">
        <v>226</v>
      </c>
      <c r="B74" s="32">
        <v>44538</v>
      </c>
      <c r="C74" s="32">
        <v>44536</v>
      </c>
      <c r="D74" s="33">
        <v>9087</v>
      </c>
      <c r="E74" s="34" t="s">
        <v>474</v>
      </c>
      <c r="F74" s="33">
        <v>2040</v>
      </c>
      <c r="G74" s="19" t="s">
        <v>75</v>
      </c>
      <c r="H74" s="20">
        <v>30</v>
      </c>
      <c r="I74" s="35" t="s">
        <v>6</v>
      </c>
      <c r="J74" s="19"/>
      <c r="K74" s="21"/>
      <c r="L74" s="464">
        <v>540</v>
      </c>
      <c r="M74" s="249"/>
      <c r="N74" s="249"/>
      <c r="O74" s="249"/>
      <c r="P74" s="249"/>
      <c r="Q74" s="249"/>
      <c r="R74" s="249"/>
      <c r="T74" s="249"/>
      <c r="U74" s="249"/>
      <c r="V74" s="249"/>
      <c r="W74" s="249"/>
      <c r="X74" s="249"/>
      <c r="Y74" s="249"/>
    </row>
    <row r="75" spans="1:25" s="41" customFormat="1">
      <c r="A75" s="341" t="s">
        <v>86</v>
      </c>
      <c r="B75" s="32">
        <v>44538</v>
      </c>
      <c r="C75" s="32">
        <v>44536</v>
      </c>
      <c r="D75" s="33">
        <v>9088</v>
      </c>
      <c r="E75" s="34" t="s">
        <v>216</v>
      </c>
      <c r="F75" s="33">
        <v>2244</v>
      </c>
      <c r="G75" s="19" t="s">
        <v>17</v>
      </c>
      <c r="H75" s="20" t="s">
        <v>1065</v>
      </c>
      <c r="I75" s="35" t="s">
        <v>6</v>
      </c>
      <c r="J75" s="19"/>
      <c r="K75" s="21"/>
      <c r="L75" s="464">
        <v>520.79999999999995</v>
      </c>
      <c r="M75" s="249"/>
      <c r="N75" s="249"/>
      <c r="O75" s="249"/>
      <c r="P75" s="249"/>
      <c r="Q75" s="249"/>
      <c r="R75" s="249"/>
      <c r="T75" s="249"/>
      <c r="U75" s="249"/>
      <c r="V75" s="249"/>
      <c r="W75" s="249"/>
      <c r="X75" s="249"/>
      <c r="Y75" s="249"/>
    </row>
    <row r="76" spans="1:25" s="41" customFormat="1">
      <c r="A76" s="341" t="s">
        <v>1860</v>
      </c>
      <c r="B76" s="32">
        <v>44538</v>
      </c>
      <c r="C76" s="32">
        <v>44536</v>
      </c>
      <c r="D76" s="33">
        <v>9089</v>
      </c>
      <c r="E76" s="34" t="s">
        <v>2</v>
      </c>
      <c r="F76" s="33">
        <v>1397</v>
      </c>
      <c r="G76" s="19" t="s">
        <v>22</v>
      </c>
      <c r="H76" s="20" t="s">
        <v>923</v>
      </c>
      <c r="I76" s="35" t="s">
        <v>6</v>
      </c>
      <c r="J76" s="19"/>
      <c r="K76" s="21"/>
      <c r="L76" s="464"/>
      <c r="M76" s="249"/>
      <c r="N76" s="249"/>
      <c r="O76" s="249"/>
      <c r="P76" s="249"/>
      <c r="Q76" s="249"/>
      <c r="R76" s="249"/>
      <c r="T76" s="249"/>
      <c r="U76" s="249"/>
      <c r="V76" s="249"/>
      <c r="W76" s="249"/>
      <c r="X76" s="249"/>
      <c r="Y76" s="249"/>
    </row>
    <row r="77" spans="1:25" s="41" customFormat="1">
      <c r="A77" s="341"/>
      <c r="B77" s="32"/>
      <c r="C77" s="32"/>
      <c r="D77" s="33"/>
      <c r="E77" s="34" t="s">
        <v>2</v>
      </c>
      <c r="F77" s="33">
        <v>753</v>
      </c>
      <c r="G77" s="19" t="s">
        <v>47</v>
      </c>
      <c r="H77" s="20" t="s">
        <v>903</v>
      </c>
      <c r="I77" s="35" t="s">
        <v>6</v>
      </c>
      <c r="J77" s="19"/>
      <c r="K77" s="21"/>
      <c r="L77" s="464">
        <v>388.25</v>
      </c>
      <c r="M77" s="249"/>
      <c r="N77" s="249"/>
      <c r="O77" s="249"/>
      <c r="P77" s="249"/>
      <c r="Q77" s="249"/>
      <c r="R77" s="249"/>
      <c r="T77" s="249"/>
      <c r="U77" s="249"/>
      <c r="V77" s="249"/>
      <c r="W77" s="249"/>
      <c r="X77" s="249"/>
      <c r="Y77" s="249"/>
    </row>
    <row r="78" spans="1:25" s="41" customFormat="1">
      <c r="A78" s="340" t="s">
        <v>383</v>
      </c>
      <c r="B78" s="32">
        <v>44537</v>
      </c>
      <c r="C78" s="32">
        <v>44536</v>
      </c>
      <c r="D78" s="33">
        <v>9091</v>
      </c>
      <c r="E78" s="34" t="s">
        <v>2</v>
      </c>
      <c r="F78" s="33">
        <v>838</v>
      </c>
      <c r="G78" s="19" t="s">
        <v>5</v>
      </c>
      <c r="H78" s="20">
        <v>30</v>
      </c>
      <c r="I78" s="35" t="s">
        <v>6</v>
      </c>
      <c r="J78" s="19"/>
      <c r="K78" s="21"/>
      <c r="L78" s="464"/>
      <c r="M78" s="249"/>
      <c r="N78" s="249"/>
      <c r="O78" s="249"/>
      <c r="P78" s="249"/>
      <c r="Q78" s="249"/>
      <c r="R78" s="249"/>
      <c r="T78" s="249"/>
      <c r="U78" s="249"/>
      <c r="V78" s="249"/>
      <c r="W78" s="249"/>
      <c r="X78" s="249"/>
      <c r="Y78" s="249"/>
    </row>
    <row r="79" spans="1:25" s="41" customFormat="1">
      <c r="A79" s="341"/>
      <c r="B79" s="32"/>
      <c r="C79" s="32"/>
      <c r="D79" s="33"/>
      <c r="E79" s="34" t="s">
        <v>7</v>
      </c>
      <c r="F79" s="33">
        <v>2050</v>
      </c>
      <c r="G79" s="19" t="s">
        <v>21</v>
      </c>
      <c r="H79" s="20">
        <v>25</v>
      </c>
      <c r="I79" s="35" t="s">
        <v>6</v>
      </c>
      <c r="J79" s="19"/>
      <c r="K79" s="21"/>
      <c r="L79" s="464">
        <v>3141.75</v>
      </c>
      <c r="M79" s="249"/>
      <c r="N79" s="249"/>
      <c r="O79" s="249"/>
      <c r="P79" s="249"/>
      <c r="Q79" s="249"/>
      <c r="R79" s="249"/>
      <c r="T79" s="249"/>
      <c r="U79" s="249"/>
      <c r="V79" s="249"/>
      <c r="W79" s="249"/>
      <c r="X79" s="249"/>
      <c r="Y79" s="249"/>
    </row>
    <row r="80" spans="1:25" s="41" customFormat="1">
      <c r="A80" s="341" t="s">
        <v>1519</v>
      </c>
      <c r="B80" s="32">
        <v>44538</v>
      </c>
      <c r="C80" s="32">
        <v>44536</v>
      </c>
      <c r="D80" s="33">
        <v>9094</v>
      </c>
      <c r="E80" s="34" t="s">
        <v>2</v>
      </c>
      <c r="F80" s="33">
        <v>879</v>
      </c>
      <c r="G80" s="19" t="s">
        <v>17</v>
      </c>
      <c r="H80" s="20">
        <v>21</v>
      </c>
      <c r="I80" s="35" t="s">
        <v>6</v>
      </c>
      <c r="J80" s="19"/>
      <c r="K80" s="21"/>
      <c r="L80" s="464">
        <v>714.56</v>
      </c>
      <c r="M80" s="249"/>
      <c r="N80" s="249"/>
      <c r="O80" s="249"/>
      <c r="P80" s="249"/>
      <c r="Q80" s="249"/>
      <c r="R80" s="249"/>
      <c r="T80" s="249"/>
      <c r="U80" s="249"/>
      <c r="V80" s="249"/>
      <c r="W80" s="249"/>
      <c r="X80" s="249"/>
      <c r="Y80" s="249"/>
    </row>
    <row r="81" spans="1:25" s="41" customFormat="1">
      <c r="A81" s="341" t="s">
        <v>1248</v>
      </c>
      <c r="B81" s="32">
        <v>44540</v>
      </c>
      <c r="C81" s="32">
        <v>44537</v>
      </c>
      <c r="D81" s="33">
        <v>9103</v>
      </c>
      <c r="E81" s="34" t="s">
        <v>2</v>
      </c>
      <c r="F81" s="33">
        <v>2264</v>
      </c>
      <c r="G81" s="19" t="s">
        <v>4</v>
      </c>
      <c r="H81" s="20">
        <v>8</v>
      </c>
      <c r="I81" s="35" t="s">
        <v>6</v>
      </c>
      <c r="J81" s="19" t="s">
        <v>1864</v>
      </c>
      <c r="K81" s="21"/>
      <c r="L81" s="464">
        <v>0</v>
      </c>
      <c r="M81" s="249"/>
      <c r="N81" s="249"/>
      <c r="O81" s="249"/>
      <c r="P81" s="249"/>
      <c r="Q81" s="249"/>
      <c r="R81" s="249"/>
      <c r="T81" s="249"/>
      <c r="U81" s="249"/>
      <c r="V81" s="249"/>
      <c r="W81" s="249"/>
      <c r="X81" s="249"/>
      <c r="Y81" s="249"/>
    </row>
    <row r="82" spans="1:25" s="41" customFormat="1">
      <c r="A82" s="341" t="s">
        <v>591</v>
      </c>
      <c r="B82" s="32">
        <v>44539</v>
      </c>
      <c r="C82" s="32">
        <v>44537</v>
      </c>
      <c r="D82" s="33">
        <v>9106</v>
      </c>
      <c r="E82" s="34" t="s">
        <v>2</v>
      </c>
      <c r="F82" s="33">
        <v>1387</v>
      </c>
      <c r="G82" s="19" t="s">
        <v>770</v>
      </c>
      <c r="H82" s="20">
        <v>10</v>
      </c>
      <c r="I82" s="35" t="s">
        <v>6</v>
      </c>
      <c r="J82" s="19"/>
      <c r="K82" s="21"/>
      <c r="L82" s="464">
        <v>345</v>
      </c>
      <c r="M82" s="249"/>
      <c r="N82" s="249"/>
      <c r="O82" s="249"/>
      <c r="P82" s="249"/>
      <c r="Q82" s="249"/>
      <c r="R82" s="249"/>
      <c r="T82" s="249"/>
      <c r="U82" s="249"/>
      <c r="V82" s="249"/>
      <c r="W82" s="249"/>
      <c r="X82" s="249"/>
      <c r="Y82" s="249"/>
    </row>
    <row r="83" spans="1:25" s="41" customFormat="1">
      <c r="A83" s="341" t="s">
        <v>1867</v>
      </c>
      <c r="B83" s="32">
        <v>44540</v>
      </c>
      <c r="C83" s="32">
        <v>44538</v>
      </c>
      <c r="D83" s="33">
        <v>9112</v>
      </c>
      <c r="E83" s="34" t="s">
        <v>2</v>
      </c>
      <c r="F83" s="33">
        <v>744</v>
      </c>
      <c r="G83" s="19" t="s">
        <v>48</v>
      </c>
      <c r="H83" s="20">
        <v>3</v>
      </c>
      <c r="I83" s="35" t="s">
        <v>6</v>
      </c>
      <c r="J83" s="19"/>
      <c r="K83" s="21"/>
      <c r="L83" s="464">
        <v>112.5</v>
      </c>
      <c r="M83" s="249"/>
      <c r="N83" s="249"/>
      <c r="O83" s="249"/>
      <c r="P83" s="249"/>
      <c r="Q83" s="249"/>
      <c r="R83" s="249"/>
      <c r="T83" s="249"/>
      <c r="U83" s="249"/>
      <c r="V83" s="249"/>
      <c r="W83" s="249"/>
      <c r="X83" s="249"/>
      <c r="Y83" s="249"/>
    </row>
    <row r="84" spans="1:25" s="41" customFormat="1">
      <c r="A84" s="341" t="s">
        <v>376</v>
      </c>
      <c r="B84" s="32">
        <v>44540</v>
      </c>
      <c r="C84" s="32">
        <v>44539</v>
      </c>
      <c r="D84" s="33">
        <v>9124</v>
      </c>
      <c r="E84" s="34" t="s">
        <v>671</v>
      </c>
      <c r="F84" s="33">
        <v>2358</v>
      </c>
      <c r="G84" s="19" t="s">
        <v>17</v>
      </c>
      <c r="H84" s="20" t="s">
        <v>840</v>
      </c>
      <c r="I84" s="35" t="s">
        <v>6</v>
      </c>
      <c r="J84" s="19"/>
      <c r="K84" s="21"/>
      <c r="L84" s="464">
        <v>609</v>
      </c>
      <c r="M84" s="249"/>
      <c r="N84" s="249"/>
      <c r="O84" s="249"/>
      <c r="P84" s="249"/>
      <c r="Q84" s="249"/>
      <c r="R84" s="249"/>
      <c r="T84" s="249"/>
      <c r="U84" s="249"/>
      <c r="V84" s="249"/>
      <c r="W84" s="249"/>
      <c r="X84" s="249"/>
      <c r="Y84" s="249"/>
    </row>
    <row r="85" spans="1:25" s="41" customFormat="1">
      <c r="A85" s="341" t="s">
        <v>1869</v>
      </c>
      <c r="B85" s="32">
        <v>44540</v>
      </c>
      <c r="C85" s="32">
        <v>44539</v>
      </c>
      <c r="D85" s="33">
        <v>9126</v>
      </c>
      <c r="E85" s="34" t="s">
        <v>670</v>
      </c>
      <c r="F85" s="33">
        <v>3096</v>
      </c>
      <c r="G85" s="19" t="s">
        <v>47</v>
      </c>
      <c r="H85" s="20">
        <v>20</v>
      </c>
      <c r="I85" s="35" t="s">
        <v>6</v>
      </c>
      <c r="J85" s="19"/>
      <c r="K85" s="21"/>
      <c r="L85" s="464">
        <v>957</v>
      </c>
      <c r="M85" s="249"/>
      <c r="N85" s="249"/>
      <c r="O85" s="249"/>
      <c r="P85" s="249"/>
      <c r="Q85" s="249"/>
      <c r="R85" s="249"/>
      <c r="T85" s="249"/>
      <c r="U85" s="249"/>
      <c r="V85" s="249"/>
      <c r="W85" s="249"/>
      <c r="X85" s="249"/>
      <c r="Y85" s="249"/>
    </row>
    <row r="86" spans="1:25" s="41" customFormat="1">
      <c r="A86" s="341" t="s">
        <v>163</v>
      </c>
      <c r="B86" s="32">
        <v>44540</v>
      </c>
      <c r="C86" s="32">
        <v>44538</v>
      </c>
      <c r="D86" s="33">
        <v>9131</v>
      </c>
      <c r="E86" s="34" t="s">
        <v>2</v>
      </c>
      <c r="F86" s="33">
        <v>838</v>
      </c>
      <c r="G86" s="19" t="s">
        <v>5</v>
      </c>
      <c r="H86" s="20">
        <v>20</v>
      </c>
      <c r="I86" s="35" t="s">
        <v>6</v>
      </c>
      <c r="J86" s="19"/>
      <c r="K86" s="21"/>
      <c r="L86" s="464">
        <v>600</v>
      </c>
      <c r="M86" s="249"/>
      <c r="N86" s="249"/>
      <c r="O86" s="249"/>
      <c r="P86" s="249"/>
      <c r="Q86" s="249"/>
      <c r="R86" s="249"/>
      <c r="T86" s="249"/>
      <c r="U86" s="249"/>
      <c r="V86" s="249"/>
      <c r="W86" s="249"/>
      <c r="X86" s="249"/>
      <c r="Y86" s="249"/>
    </row>
    <row r="87" spans="1:25" s="41" customFormat="1">
      <c r="A87" s="341" t="s">
        <v>791</v>
      </c>
      <c r="B87" s="32">
        <v>44540</v>
      </c>
      <c r="C87" s="32">
        <v>44539</v>
      </c>
      <c r="D87" s="33">
        <v>9135</v>
      </c>
      <c r="E87" s="34" t="s">
        <v>7</v>
      </c>
      <c r="F87" s="33">
        <v>1095</v>
      </c>
      <c r="G87" s="19" t="s">
        <v>47</v>
      </c>
      <c r="H87" s="20">
        <v>5</v>
      </c>
      <c r="I87" s="35" t="s">
        <v>6</v>
      </c>
      <c r="J87" s="19"/>
      <c r="K87" s="21"/>
      <c r="L87" s="464">
        <v>172.5</v>
      </c>
      <c r="M87" s="249"/>
      <c r="N87" s="249"/>
      <c r="O87" s="249"/>
      <c r="P87" s="249"/>
      <c r="Q87" s="249"/>
      <c r="R87" s="249"/>
      <c r="T87" s="249"/>
      <c r="U87" s="249"/>
      <c r="V87" s="249"/>
      <c r="W87" s="249"/>
      <c r="X87" s="249"/>
      <c r="Y87" s="249"/>
    </row>
    <row r="88" spans="1:25" s="41" customFormat="1">
      <c r="A88" s="341" t="s">
        <v>1463</v>
      </c>
      <c r="B88" s="32">
        <v>44540</v>
      </c>
      <c r="C88" s="32">
        <v>44539</v>
      </c>
      <c r="D88" s="33">
        <v>9136</v>
      </c>
      <c r="E88" s="34" t="s">
        <v>2</v>
      </c>
      <c r="F88" s="33">
        <v>753</v>
      </c>
      <c r="G88" s="19" t="s">
        <v>47</v>
      </c>
      <c r="H88" s="20" t="s">
        <v>905</v>
      </c>
      <c r="I88" s="35" t="s">
        <v>6</v>
      </c>
      <c r="J88" s="19"/>
      <c r="K88" s="21"/>
      <c r="L88" s="464">
        <v>59</v>
      </c>
      <c r="M88" s="249"/>
      <c r="N88" s="249"/>
      <c r="O88" s="249"/>
      <c r="P88" s="249"/>
      <c r="Q88" s="249"/>
      <c r="R88" s="249"/>
      <c r="T88" s="249"/>
      <c r="U88" s="249"/>
      <c r="V88" s="249"/>
      <c r="W88" s="249"/>
      <c r="X88" s="249"/>
      <c r="Y88" s="249"/>
    </row>
    <row r="89" spans="1:25" s="41" customFormat="1">
      <c r="A89" s="341" t="s">
        <v>371</v>
      </c>
      <c r="B89" s="32">
        <v>44540</v>
      </c>
      <c r="C89" s="32">
        <v>44539</v>
      </c>
      <c r="D89" s="33">
        <v>9137</v>
      </c>
      <c r="E89" s="34" t="s">
        <v>428</v>
      </c>
      <c r="F89" s="33">
        <v>2329</v>
      </c>
      <c r="G89" s="19" t="s">
        <v>53</v>
      </c>
      <c r="H89" s="20">
        <v>10</v>
      </c>
      <c r="I89" s="35" t="s">
        <v>6</v>
      </c>
      <c r="J89" s="19"/>
      <c r="K89" s="21"/>
      <c r="L89" s="464">
        <v>1187</v>
      </c>
      <c r="M89" s="249"/>
      <c r="N89" s="249"/>
      <c r="O89" s="249"/>
      <c r="P89" s="249"/>
      <c r="Q89" s="249"/>
      <c r="R89" s="249"/>
      <c r="T89" s="249"/>
      <c r="U89" s="249"/>
      <c r="V89" s="249"/>
      <c r="W89" s="249"/>
      <c r="X89" s="249"/>
      <c r="Y89" s="249"/>
    </row>
    <row r="90" spans="1:25" s="41" customFormat="1">
      <c r="A90" s="341" t="s">
        <v>111</v>
      </c>
      <c r="B90" s="32">
        <v>44544</v>
      </c>
      <c r="C90" s="32">
        <v>44540</v>
      </c>
      <c r="D90" s="33">
        <v>9138</v>
      </c>
      <c r="E90" s="34" t="s">
        <v>2</v>
      </c>
      <c r="F90" s="33">
        <v>2691</v>
      </c>
      <c r="G90" s="19" t="s">
        <v>47</v>
      </c>
      <c r="H90" s="20">
        <v>100</v>
      </c>
      <c r="I90" s="35" t="s">
        <v>6</v>
      </c>
      <c r="J90" s="19"/>
      <c r="K90" s="21"/>
      <c r="L90" s="464">
        <v>1890</v>
      </c>
      <c r="M90" s="249"/>
      <c r="N90" s="249"/>
      <c r="O90" s="249"/>
      <c r="P90" s="249"/>
      <c r="Q90" s="249"/>
      <c r="R90" s="249"/>
      <c r="T90" s="249"/>
      <c r="U90" s="249"/>
      <c r="V90" s="249"/>
      <c r="W90" s="249"/>
      <c r="X90" s="249"/>
      <c r="Y90" s="249"/>
    </row>
    <row r="91" spans="1:25" s="41" customFormat="1">
      <c r="A91" s="341" t="s">
        <v>163</v>
      </c>
      <c r="B91" s="32">
        <v>44544</v>
      </c>
      <c r="C91" s="32">
        <v>44539</v>
      </c>
      <c r="D91" s="33">
        <v>9139</v>
      </c>
      <c r="E91" s="34" t="s">
        <v>2</v>
      </c>
      <c r="F91" s="33">
        <v>838</v>
      </c>
      <c r="G91" s="19" t="s">
        <v>5</v>
      </c>
      <c r="H91" s="20">
        <v>10</v>
      </c>
      <c r="I91" s="35" t="s">
        <v>6</v>
      </c>
      <c r="J91" s="19"/>
      <c r="K91" s="21"/>
      <c r="L91" s="464">
        <v>310</v>
      </c>
      <c r="M91" s="249"/>
      <c r="N91" s="249"/>
      <c r="O91" s="249"/>
      <c r="P91" s="249"/>
      <c r="Q91" s="249"/>
      <c r="R91" s="249"/>
      <c r="T91" s="249"/>
      <c r="U91" s="249"/>
      <c r="V91" s="249"/>
      <c r="W91" s="249"/>
      <c r="X91" s="249"/>
      <c r="Y91" s="249"/>
    </row>
    <row r="92" spans="1:25" s="41" customFormat="1">
      <c r="A92" s="341" t="s">
        <v>1159</v>
      </c>
      <c r="B92" s="32">
        <v>44544</v>
      </c>
      <c r="C92" s="32">
        <v>44539</v>
      </c>
      <c r="D92" s="33">
        <v>9140</v>
      </c>
      <c r="E92" s="34" t="s">
        <v>2</v>
      </c>
      <c r="F92" s="33">
        <v>855</v>
      </c>
      <c r="G92" s="19" t="s">
        <v>38</v>
      </c>
      <c r="H92" s="20">
        <v>6</v>
      </c>
      <c r="I92" s="35" t="s">
        <v>6</v>
      </c>
      <c r="J92" s="19"/>
      <c r="K92" s="21"/>
      <c r="L92" s="464"/>
      <c r="M92" s="249"/>
      <c r="N92" s="249"/>
      <c r="O92" s="249"/>
      <c r="P92" s="249"/>
      <c r="Q92" s="249"/>
      <c r="R92" s="249"/>
      <c r="T92" s="249"/>
      <c r="U92" s="249"/>
      <c r="V92" s="249"/>
      <c r="W92" s="249"/>
      <c r="X92" s="249"/>
      <c r="Y92" s="249"/>
    </row>
    <row r="93" spans="1:25" s="41" customFormat="1">
      <c r="A93" s="341"/>
      <c r="B93" s="32"/>
      <c r="C93" s="32"/>
      <c r="D93" s="33"/>
      <c r="E93" s="34" t="s">
        <v>2</v>
      </c>
      <c r="F93" s="49">
        <v>838</v>
      </c>
      <c r="G93" s="19" t="s">
        <v>5</v>
      </c>
      <c r="H93" s="20">
        <v>5</v>
      </c>
      <c r="I93" s="35" t="s">
        <v>6</v>
      </c>
      <c r="J93" s="19"/>
      <c r="K93" s="21"/>
      <c r="L93" s="464">
        <v>237.5</v>
      </c>
      <c r="M93" s="249"/>
      <c r="N93" s="249"/>
      <c r="O93" s="249"/>
      <c r="P93" s="249"/>
      <c r="Q93" s="249"/>
      <c r="R93" s="249"/>
      <c r="T93" s="249"/>
      <c r="U93" s="249"/>
      <c r="V93" s="249"/>
      <c r="W93" s="249"/>
      <c r="X93" s="249"/>
      <c r="Y93" s="249"/>
    </row>
    <row r="94" spans="1:25" s="41" customFormat="1">
      <c r="A94" s="341" t="s">
        <v>848</v>
      </c>
      <c r="B94" s="32">
        <v>44540</v>
      </c>
      <c r="C94" s="32">
        <v>44539</v>
      </c>
      <c r="D94" s="33">
        <v>9141</v>
      </c>
      <c r="E94" s="34" t="s">
        <v>428</v>
      </c>
      <c r="F94" s="33">
        <v>2560</v>
      </c>
      <c r="G94" s="19" t="s">
        <v>5</v>
      </c>
      <c r="H94" s="20">
        <v>3</v>
      </c>
      <c r="I94" s="35" t="s">
        <v>6</v>
      </c>
      <c r="J94" s="19"/>
      <c r="K94" s="21"/>
      <c r="L94" s="464">
        <v>135.6</v>
      </c>
      <c r="M94" s="249"/>
      <c r="N94" s="249"/>
      <c r="O94" s="249"/>
      <c r="P94" s="249"/>
      <c r="Q94" s="249"/>
      <c r="R94" s="249"/>
      <c r="T94" s="249"/>
      <c r="U94" s="249"/>
      <c r="V94" s="249"/>
      <c r="W94" s="249"/>
      <c r="X94" s="249"/>
      <c r="Y94" s="249"/>
    </row>
    <row r="95" spans="1:25" s="41" customFormat="1">
      <c r="A95" s="341" t="s">
        <v>787</v>
      </c>
      <c r="B95" s="32">
        <v>44540</v>
      </c>
      <c r="C95" s="32">
        <v>44539</v>
      </c>
      <c r="D95" s="33">
        <v>9142</v>
      </c>
      <c r="E95" s="34" t="s">
        <v>2</v>
      </c>
      <c r="F95" s="33">
        <v>753</v>
      </c>
      <c r="G95" s="19" t="s">
        <v>47</v>
      </c>
      <c r="H95" s="20" t="s">
        <v>882</v>
      </c>
      <c r="I95" s="35" t="s">
        <v>6</v>
      </c>
      <c r="J95" s="19"/>
      <c r="K95" s="21"/>
      <c r="L95" s="464">
        <v>195</v>
      </c>
      <c r="M95" s="249"/>
      <c r="N95" s="249"/>
      <c r="O95" s="249"/>
      <c r="P95" s="249"/>
      <c r="Q95" s="249"/>
      <c r="R95" s="249"/>
      <c r="T95" s="249"/>
      <c r="U95" s="249"/>
      <c r="V95" s="249"/>
      <c r="W95" s="249"/>
      <c r="X95" s="249"/>
      <c r="Y95" s="249"/>
    </row>
    <row r="96" spans="1:25" s="41" customFormat="1">
      <c r="A96" s="341" t="s">
        <v>67</v>
      </c>
      <c r="B96" s="32">
        <v>44544</v>
      </c>
      <c r="C96" s="32">
        <v>44539</v>
      </c>
      <c r="D96" s="33">
        <v>9143</v>
      </c>
      <c r="E96" s="34" t="s">
        <v>2</v>
      </c>
      <c r="F96" s="33">
        <v>1862</v>
      </c>
      <c r="G96" s="19" t="s">
        <v>20</v>
      </c>
      <c r="H96" s="20">
        <v>15</v>
      </c>
      <c r="I96" s="35" t="s">
        <v>6</v>
      </c>
      <c r="J96" s="19"/>
      <c r="K96" s="21"/>
      <c r="L96" s="464">
        <v>442.8</v>
      </c>
      <c r="M96" s="249"/>
      <c r="N96" s="249"/>
      <c r="O96" s="249"/>
      <c r="P96" s="249"/>
      <c r="Q96" s="249"/>
      <c r="R96" s="249"/>
      <c r="T96" s="249"/>
      <c r="U96" s="249"/>
      <c r="V96" s="249"/>
      <c r="W96" s="249"/>
      <c r="X96" s="249"/>
      <c r="Y96" s="249"/>
    </row>
    <row r="97" spans="1:25" s="41" customFormat="1">
      <c r="A97" s="341" t="s">
        <v>1576</v>
      </c>
      <c r="B97" s="32">
        <v>44544</v>
      </c>
      <c r="C97" s="32">
        <v>44540</v>
      </c>
      <c r="D97" s="33">
        <v>9149</v>
      </c>
      <c r="E97" s="34" t="s">
        <v>2</v>
      </c>
      <c r="F97" s="33">
        <v>753</v>
      </c>
      <c r="G97" s="19" t="s">
        <v>47</v>
      </c>
      <c r="H97" s="20">
        <v>20</v>
      </c>
      <c r="I97" s="35" t="s">
        <v>6</v>
      </c>
      <c r="J97" s="19"/>
      <c r="K97" s="21"/>
      <c r="L97" s="464">
        <v>440</v>
      </c>
      <c r="M97" s="249"/>
      <c r="N97" s="249"/>
      <c r="O97" s="249"/>
      <c r="P97" s="249"/>
      <c r="Q97" s="249"/>
      <c r="R97" s="249"/>
      <c r="T97" s="249"/>
      <c r="U97" s="249"/>
      <c r="V97" s="249"/>
      <c r="W97" s="249"/>
      <c r="X97" s="249"/>
      <c r="Y97" s="249"/>
    </row>
    <row r="98" spans="1:25" s="41" customFormat="1">
      <c r="A98" s="341" t="s">
        <v>1870</v>
      </c>
      <c r="B98" s="32">
        <v>44550</v>
      </c>
      <c r="C98" s="32">
        <v>44543</v>
      </c>
      <c r="D98" s="33">
        <v>9148</v>
      </c>
      <c r="E98" s="34" t="s">
        <v>671</v>
      </c>
      <c r="F98" s="33">
        <v>3982</v>
      </c>
      <c r="G98" s="19" t="s">
        <v>16</v>
      </c>
      <c r="H98" s="20">
        <v>15</v>
      </c>
      <c r="I98" s="35" t="s">
        <v>6</v>
      </c>
      <c r="J98" s="19"/>
      <c r="K98" s="21"/>
      <c r="L98" s="464">
        <v>126.75</v>
      </c>
      <c r="M98" s="249"/>
      <c r="N98" s="249"/>
      <c r="O98" s="249"/>
      <c r="P98" s="249"/>
      <c r="Q98" s="249"/>
      <c r="R98" s="249"/>
      <c r="T98" s="249"/>
      <c r="U98" s="249"/>
      <c r="V98" s="249"/>
      <c r="W98" s="249"/>
      <c r="X98" s="249"/>
      <c r="Y98" s="249"/>
    </row>
    <row r="99" spans="1:25" s="41" customFormat="1">
      <c r="A99" s="341" t="s">
        <v>101</v>
      </c>
      <c r="B99" s="32">
        <v>44551</v>
      </c>
      <c r="C99" s="32">
        <v>44540</v>
      </c>
      <c r="D99" s="33">
        <v>9154</v>
      </c>
      <c r="E99" s="34" t="s">
        <v>2</v>
      </c>
      <c r="F99" s="33">
        <v>2740</v>
      </c>
      <c r="G99" s="19" t="s">
        <v>103</v>
      </c>
      <c r="H99" s="20">
        <v>50</v>
      </c>
      <c r="I99" s="35" t="s">
        <v>6</v>
      </c>
      <c r="J99" s="19"/>
      <c r="K99" s="21"/>
      <c r="L99" s="464">
        <v>1019</v>
      </c>
      <c r="M99" s="249"/>
      <c r="N99" s="249"/>
      <c r="O99" s="249"/>
      <c r="P99" s="249"/>
      <c r="Q99" s="249"/>
      <c r="R99" s="249"/>
      <c r="T99" s="249"/>
      <c r="U99" s="249"/>
      <c r="V99" s="249"/>
      <c r="W99" s="249"/>
      <c r="X99" s="249"/>
      <c r="Y99" s="249"/>
    </row>
    <row r="100" spans="1:25" s="41" customFormat="1">
      <c r="A100" s="341"/>
      <c r="B100" s="32"/>
      <c r="C100" s="32"/>
      <c r="D100" s="33"/>
      <c r="E100" s="34" t="s">
        <v>7</v>
      </c>
      <c r="F100" s="33">
        <v>2603</v>
      </c>
      <c r="G100" s="19" t="s">
        <v>102</v>
      </c>
      <c r="H100" s="20">
        <v>100</v>
      </c>
      <c r="I100" s="35" t="s">
        <v>6</v>
      </c>
      <c r="J100" s="19" t="s">
        <v>35</v>
      </c>
      <c r="K100" s="21"/>
      <c r="L100" s="464">
        <v>2170</v>
      </c>
      <c r="M100" s="249"/>
      <c r="N100" s="249"/>
      <c r="O100" s="249"/>
      <c r="P100" s="249"/>
      <c r="Q100" s="249"/>
      <c r="R100" s="249"/>
      <c r="T100" s="249"/>
      <c r="U100" s="249"/>
      <c r="V100" s="249"/>
      <c r="W100" s="249"/>
      <c r="X100" s="249"/>
      <c r="Y100" s="249"/>
    </row>
    <row r="101" spans="1:25" s="41" customFormat="1">
      <c r="A101" s="341" t="s">
        <v>1303</v>
      </c>
      <c r="B101" s="32">
        <v>44551</v>
      </c>
      <c r="C101" s="32">
        <v>44545</v>
      </c>
      <c r="D101" s="33">
        <v>9160</v>
      </c>
      <c r="E101" s="34" t="s">
        <v>216</v>
      </c>
      <c r="F101" s="33">
        <v>3624</v>
      </c>
      <c r="G101" s="19" t="s">
        <v>63</v>
      </c>
      <c r="H101" s="20">
        <v>50</v>
      </c>
      <c r="I101" s="35" t="s">
        <v>6</v>
      </c>
      <c r="J101" s="19"/>
      <c r="K101" s="21"/>
      <c r="L101" s="464">
        <v>290</v>
      </c>
      <c r="M101" s="249"/>
      <c r="N101" s="249"/>
      <c r="O101" s="249"/>
      <c r="P101" s="249"/>
      <c r="Q101" s="249"/>
      <c r="R101" s="249"/>
      <c r="T101" s="249"/>
      <c r="U101" s="249"/>
      <c r="V101" s="249"/>
      <c r="W101" s="249"/>
      <c r="X101" s="249"/>
      <c r="Y101" s="249"/>
    </row>
    <row r="102" spans="1:25" s="41" customFormat="1">
      <c r="A102" s="341" t="s">
        <v>249</v>
      </c>
      <c r="B102" s="32">
        <v>44545</v>
      </c>
      <c r="C102" s="32">
        <v>44543</v>
      </c>
      <c r="D102" s="33">
        <v>9164</v>
      </c>
      <c r="E102" s="34" t="s">
        <v>69</v>
      </c>
      <c r="F102" s="33">
        <v>3466</v>
      </c>
      <c r="G102" s="19" t="s">
        <v>19</v>
      </c>
      <c r="H102" s="20" t="s">
        <v>1092</v>
      </c>
      <c r="I102" s="35" t="s">
        <v>6</v>
      </c>
      <c r="J102" s="19"/>
      <c r="K102" s="21"/>
      <c r="L102" s="464"/>
      <c r="M102" s="249"/>
      <c r="N102" s="249"/>
      <c r="O102" s="249"/>
      <c r="P102" s="249"/>
      <c r="Q102" s="249"/>
      <c r="R102" s="249"/>
      <c r="T102" s="249"/>
      <c r="U102" s="249"/>
      <c r="V102" s="249"/>
      <c r="W102" s="249"/>
      <c r="X102" s="249"/>
      <c r="Y102" s="249"/>
    </row>
    <row r="103" spans="1:25" s="41" customFormat="1">
      <c r="A103" s="341"/>
      <c r="B103" s="32"/>
      <c r="C103" s="32"/>
      <c r="D103" s="33"/>
      <c r="E103" s="34" t="s">
        <v>474</v>
      </c>
      <c r="F103" s="33">
        <v>3101</v>
      </c>
      <c r="G103" s="19" t="s">
        <v>21</v>
      </c>
      <c r="H103" s="20">
        <v>1</v>
      </c>
      <c r="I103" s="35" t="s">
        <v>6</v>
      </c>
      <c r="J103" s="19"/>
      <c r="K103" s="21"/>
      <c r="L103" s="464"/>
      <c r="M103" s="249"/>
      <c r="N103" s="249"/>
      <c r="O103" s="249"/>
      <c r="P103" s="249"/>
      <c r="Q103" s="249"/>
      <c r="R103" s="249"/>
      <c r="T103" s="249"/>
      <c r="U103" s="249"/>
      <c r="V103" s="249"/>
      <c r="W103" s="249"/>
      <c r="X103" s="249"/>
      <c r="Y103" s="249"/>
    </row>
    <row r="104" spans="1:25" s="41" customFormat="1">
      <c r="A104" s="341"/>
      <c r="B104" s="32"/>
      <c r="C104" s="32"/>
      <c r="D104" s="33"/>
      <c r="E104" s="34" t="s">
        <v>2</v>
      </c>
      <c r="F104" s="33">
        <v>869</v>
      </c>
      <c r="G104" s="19" t="s">
        <v>16</v>
      </c>
      <c r="H104" s="20">
        <v>10</v>
      </c>
      <c r="I104" s="35" t="s">
        <v>6</v>
      </c>
      <c r="J104" s="19"/>
      <c r="K104" s="21"/>
      <c r="L104" s="464">
        <v>188.25</v>
      </c>
      <c r="M104" s="249"/>
      <c r="N104" s="249"/>
      <c r="O104" s="249"/>
      <c r="P104" s="249"/>
      <c r="Q104" s="249"/>
      <c r="R104" s="249"/>
      <c r="T104" s="249"/>
      <c r="U104" s="249"/>
      <c r="V104" s="249"/>
      <c r="W104" s="249"/>
      <c r="X104" s="249"/>
      <c r="Y104" s="249"/>
    </row>
    <row r="105" spans="1:25" s="41" customFormat="1">
      <c r="A105" s="341" t="s">
        <v>1818</v>
      </c>
      <c r="B105" s="32">
        <v>44545</v>
      </c>
      <c r="C105" s="32">
        <v>44543</v>
      </c>
      <c r="D105" s="33">
        <v>9166</v>
      </c>
      <c r="E105" s="34" t="s">
        <v>216</v>
      </c>
      <c r="F105" s="33">
        <v>2881</v>
      </c>
      <c r="G105" s="19" t="s">
        <v>19</v>
      </c>
      <c r="H105" s="20">
        <v>3</v>
      </c>
      <c r="I105" s="35" t="s">
        <v>6</v>
      </c>
      <c r="J105" s="19"/>
      <c r="K105" s="21"/>
      <c r="L105" s="464">
        <v>53.4</v>
      </c>
      <c r="M105" s="249"/>
      <c r="N105" s="249"/>
      <c r="O105" s="249"/>
      <c r="P105" s="249"/>
      <c r="Q105" s="249"/>
      <c r="R105" s="249"/>
      <c r="T105" s="249"/>
      <c r="U105" s="249"/>
      <c r="V105" s="249"/>
      <c r="W105" s="249"/>
      <c r="X105" s="249"/>
      <c r="Y105" s="249"/>
    </row>
    <row r="106" spans="1:25" s="41" customFormat="1">
      <c r="A106" s="341" t="s">
        <v>779</v>
      </c>
      <c r="B106" s="32">
        <v>44545</v>
      </c>
      <c r="C106" s="32">
        <v>44543</v>
      </c>
      <c r="D106" s="33">
        <v>9168</v>
      </c>
      <c r="E106" s="34" t="s">
        <v>2</v>
      </c>
      <c r="F106" s="33">
        <v>753</v>
      </c>
      <c r="G106" s="19" t="s">
        <v>47</v>
      </c>
      <c r="H106" s="20">
        <v>20</v>
      </c>
      <c r="I106" s="35" t="s">
        <v>6</v>
      </c>
      <c r="J106" s="19"/>
      <c r="K106" s="21"/>
      <c r="L106" s="464">
        <v>636</v>
      </c>
      <c r="M106" s="249"/>
      <c r="N106" s="249"/>
      <c r="O106" s="249"/>
      <c r="P106" s="249"/>
      <c r="Q106" s="249"/>
      <c r="R106" s="249"/>
      <c r="T106" s="249"/>
      <c r="U106" s="249"/>
      <c r="V106" s="249"/>
      <c r="W106" s="249"/>
      <c r="X106" s="249"/>
      <c r="Y106" s="249"/>
    </row>
    <row r="107" spans="1:25" s="41" customFormat="1">
      <c r="A107" s="341" t="s">
        <v>1256</v>
      </c>
      <c r="B107" s="32">
        <v>44545</v>
      </c>
      <c r="C107" s="32">
        <v>44543</v>
      </c>
      <c r="D107" s="33">
        <v>9169</v>
      </c>
      <c r="E107" s="34" t="s">
        <v>1243</v>
      </c>
      <c r="F107" s="33">
        <v>2051</v>
      </c>
      <c r="G107" s="19" t="s">
        <v>5</v>
      </c>
      <c r="H107" s="20">
        <v>5</v>
      </c>
      <c r="I107" s="35" t="s">
        <v>6</v>
      </c>
      <c r="J107" s="19"/>
      <c r="K107" s="21"/>
      <c r="L107" s="464">
        <v>145.19999999999999</v>
      </c>
      <c r="M107" s="249"/>
      <c r="N107" s="249"/>
      <c r="O107" s="249"/>
      <c r="P107" s="249"/>
      <c r="Q107" s="249"/>
      <c r="R107" s="249"/>
      <c r="T107" s="249"/>
      <c r="U107" s="249"/>
      <c r="V107" s="249"/>
      <c r="W107" s="249"/>
      <c r="X107" s="249"/>
      <c r="Y107" s="249"/>
    </row>
    <row r="108" spans="1:25" s="41" customFormat="1">
      <c r="A108" s="341" t="s">
        <v>620</v>
      </c>
      <c r="B108" s="32">
        <v>44545</v>
      </c>
      <c r="C108" s="32">
        <v>44543</v>
      </c>
      <c r="D108" s="33">
        <v>9173</v>
      </c>
      <c r="E108" s="34" t="s">
        <v>7</v>
      </c>
      <c r="F108" s="33">
        <v>2727</v>
      </c>
      <c r="G108" s="19" t="s">
        <v>15</v>
      </c>
      <c r="H108" s="20">
        <v>75</v>
      </c>
      <c r="I108" s="35" t="s">
        <v>6</v>
      </c>
      <c r="J108" s="19"/>
      <c r="K108" s="21"/>
      <c r="L108" s="464">
        <v>1387.5</v>
      </c>
      <c r="M108" s="249"/>
      <c r="N108" s="249"/>
      <c r="O108" s="249"/>
      <c r="P108" s="249"/>
      <c r="Q108" s="249"/>
      <c r="R108" s="249"/>
      <c r="T108" s="249"/>
      <c r="U108" s="249"/>
      <c r="V108" s="249"/>
      <c r="W108" s="249"/>
      <c r="X108" s="249"/>
      <c r="Y108" s="249"/>
    </row>
    <row r="109" spans="1:25" s="41" customFormat="1">
      <c r="A109" s="341" t="s">
        <v>132</v>
      </c>
      <c r="B109" s="32">
        <v>44545</v>
      </c>
      <c r="C109" s="32">
        <v>44545</v>
      </c>
      <c r="D109" s="33">
        <v>9182</v>
      </c>
      <c r="E109" s="34" t="s">
        <v>7</v>
      </c>
      <c r="F109" s="33">
        <v>3758</v>
      </c>
      <c r="G109" s="19" t="s">
        <v>62</v>
      </c>
      <c r="H109" s="20">
        <v>20</v>
      </c>
      <c r="I109" s="35" t="s">
        <v>6</v>
      </c>
      <c r="J109" s="19"/>
      <c r="K109" s="21"/>
      <c r="L109" s="464">
        <v>1044.8</v>
      </c>
      <c r="M109" s="249"/>
      <c r="N109" s="249"/>
      <c r="O109" s="249"/>
      <c r="P109" s="249"/>
      <c r="Q109" s="249"/>
      <c r="R109" s="249"/>
      <c r="T109" s="249"/>
      <c r="U109" s="249"/>
      <c r="V109" s="249"/>
      <c r="W109" s="249"/>
      <c r="X109" s="249"/>
      <c r="Y109" s="249"/>
    </row>
    <row r="110" spans="1:25" s="41" customFormat="1">
      <c r="A110" s="341" t="s">
        <v>400</v>
      </c>
      <c r="B110" s="32">
        <v>44546</v>
      </c>
      <c r="C110" s="32">
        <v>44545</v>
      </c>
      <c r="D110" s="33">
        <v>9186</v>
      </c>
      <c r="E110" s="34" t="s">
        <v>69</v>
      </c>
      <c r="F110" s="33">
        <v>3171</v>
      </c>
      <c r="G110" s="19" t="s">
        <v>31</v>
      </c>
      <c r="H110" s="20">
        <v>5</v>
      </c>
      <c r="I110" s="35" t="s">
        <v>6</v>
      </c>
      <c r="J110" s="19"/>
      <c r="K110" s="21"/>
      <c r="L110" s="464"/>
      <c r="M110" s="249"/>
      <c r="N110" s="249"/>
      <c r="O110" s="249"/>
      <c r="P110" s="249"/>
      <c r="Q110" s="249"/>
      <c r="R110" s="249"/>
      <c r="T110" s="249"/>
      <c r="U110" s="249"/>
      <c r="V110" s="249"/>
      <c r="W110" s="249"/>
      <c r="X110" s="249"/>
      <c r="Y110" s="249"/>
    </row>
    <row r="111" spans="1:25" s="41" customFormat="1">
      <c r="A111" s="341"/>
      <c r="B111" s="32"/>
      <c r="C111" s="32"/>
      <c r="D111" s="33"/>
      <c r="E111" s="34" t="s">
        <v>153</v>
      </c>
      <c r="F111" s="33">
        <v>3172</v>
      </c>
      <c r="G111" s="19" t="s">
        <v>31</v>
      </c>
      <c r="H111" s="20">
        <v>5</v>
      </c>
      <c r="I111" s="35" t="s">
        <v>6</v>
      </c>
      <c r="J111" s="19"/>
      <c r="K111" s="21"/>
      <c r="L111" s="464">
        <v>220</v>
      </c>
      <c r="M111" s="249"/>
      <c r="N111" s="249"/>
      <c r="O111" s="249"/>
      <c r="P111" s="249"/>
      <c r="Q111" s="249"/>
      <c r="R111" s="249"/>
      <c r="T111" s="249"/>
      <c r="U111" s="249"/>
      <c r="V111" s="249"/>
      <c r="W111" s="249"/>
      <c r="X111" s="249"/>
      <c r="Y111" s="249"/>
    </row>
    <row r="112" spans="1:25" s="41" customFormat="1">
      <c r="A112" s="341" t="s">
        <v>370</v>
      </c>
      <c r="B112" s="32">
        <v>44550</v>
      </c>
      <c r="C112" s="32">
        <v>44545</v>
      </c>
      <c r="D112" s="33">
        <v>9185</v>
      </c>
      <c r="E112" s="34" t="s">
        <v>2</v>
      </c>
      <c r="F112" s="33">
        <v>1098</v>
      </c>
      <c r="G112" s="19" t="s">
        <v>3</v>
      </c>
      <c r="H112" s="20">
        <v>15</v>
      </c>
      <c r="I112" s="35" t="s">
        <v>6</v>
      </c>
      <c r="J112" s="19"/>
      <c r="K112" s="21"/>
      <c r="L112" s="464">
        <v>480</v>
      </c>
      <c r="M112" s="249"/>
      <c r="N112" s="249"/>
      <c r="O112" s="249"/>
      <c r="P112" s="249"/>
      <c r="Q112" s="249"/>
      <c r="R112" s="249"/>
      <c r="T112" s="249"/>
      <c r="U112" s="249"/>
      <c r="V112" s="249"/>
      <c r="W112" s="249"/>
      <c r="X112" s="249"/>
      <c r="Y112" s="249"/>
    </row>
    <row r="113" spans="1:25" s="41" customFormat="1">
      <c r="A113" s="341" t="s">
        <v>1819</v>
      </c>
      <c r="B113" s="32">
        <v>44551</v>
      </c>
      <c r="C113" s="32">
        <v>44545</v>
      </c>
      <c r="D113" s="33">
        <v>9191</v>
      </c>
      <c r="E113" s="34" t="s">
        <v>216</v>
      </c>
      <c r="F113" s="33">
        <v>2244</v>
      </c>
      <c r="G113" s="19" t="s">
        <v>17</v>
      </c>
      <c r="H113" s="20" t="s">
        <v>1821</v>
      </c>
      <c r="I113" s="35" t="s">
        <v>6</v>
      </c>
      <c r="J113" s="19"/>
      <c r="K113" s="21"/>
      <c r="L113" s="464">
        <v>792</v>
      </c>
      <c r="M113" s="249"/>
      <c r="N113" s="249"/>
      <c r="O113" s="249"/>
      <c r="P113" s="249"/>
      <c r="Q113" s="249"/>
      <c r="R113" s="249"/>
      <c r="T113" s="249"/>
      <c r="U113" s="249"/>
      <c r="V113" s="249"/>
      <c r="W113" s="249"/>
      <c r="X113" s="249"/>
      <c r="Y113" s="249"/>
    </row>
    <row r="114" spans="1:25" s="41" customFormat="1">
      <c r="A114" s="341" t="s">
        <v>101</v>
      </c>
      <c r="B114" s="32">
        <v>44550</v>
      </c>
      <c r="C114" s="32">
        <v>44547</v>
      </c>
      <c r="D114" s="33">
        <v>9214</v>
      </c>
      <c r="E114" s="34" t="s">
        <v>2</v>
      </c>
      <c r="F114" s="33">
        <v>2740</v>
      </c>
      <c r="G114" s="19" t="s">
        <v>103</v>
      </c>
      <c r="H114" s="20">
        <v>50</v>
      </c>
      <c r="I114" s="35" t="s">
        <v>6</v>
      </c>
      <c r="J114" s="19"/>
      <c r="K114" s="21"/>
      <c r="L114" s="464">
        <v>1019</v>
      </c>
      <c r="M114" s="249"/>
      <c r="N114" s="249"/>
      <c r="O114" s="249"/>
      <c r="P114" s="249"/>
      <c r="Q114" s="249"/>
      <c r="R114" s="249"/>
      <c r="T114" s="249"/>
      <c r="U114" s="249"/>
      <c r="V114" s="249"/>
      <c r="W114" s="249"/>
      <c r="X114" s="249"/>
      <c r="Y114" s="249"/>
    </row>
    <row r="115" spans="1:25" s="41" customFormat="1">
      <c r="A115" s="341" t="s">
        <v>565</v>
      </c>
      <c r="B115" s="32">
        <v>44201</v>
      </c>
      <c r="C115" s="32">
        <v>44547</v>
      </c>
      <c r="D115" s="33">
        <v>9216</v>
      </c>
      <c r="E115" s="34" t="s">
        <v>114</v>
      </c>
      <c r="F115" s="33">
        <v>2600</v>
      </c>
      <c r="G115" s="19" t="s">
        <v>200</v>
      </c>
      <c r="H115" s="20">
        <v>10</v>
      </c>
      <c r="I115" s="35" t="s">
        <v>6</v>
      </c>
      <c r="J115" s="19"/>
      <c r="K115" s="21"/>
      <c r="L115" s="464">
        <v>270</v>
      </c>
      <c r="M115" s="249"/>
      <c r="N115" s="249"/>
      <c r="O115" s="249"/>
      <c r="P115" s="249"/>
      <c r="Q115" s="249"/>
      <c r="R115" s="249"/>
      <c r="T115" s="249"/>
      <c r="U115" s="249"/>
      <c r="V115" s="249"/>
      <c r="W115" s="249"/>
      <c r="X115" s="249"/>
      <c r="Y115" s="249"/>
    </row>
    <row r="116" spans="1:25" s="41" customFormat="1">
      <c r="A116" s="341" t="s">
        <v>1303</v>
      </c>
      <c r="B116" s="32">
        <v>44551</v>
      </c>
      <c r="C116" s="32"/>
      <c r="D116" s="33">
        <v>9217</v>
      </c>
      <c r="E116" s="34" t="s">
        <v>216</v>
      </c>
      <c r="F116" s="33">
        <v>3630</v>
      </c>
      <c r="G116" s="19" t="s">
        <v>1465</v>
      </c>
      <c r="H116" s="20">
        <v>12</v>
      </c>
      <c r="I116" s="35" t="s">
        <v>6</v>
      </c>
      <c r="J116" s="19" t="s">
        <v>1429</v>
      </c>
      <c r="K116" s="21"/>
      <c r="L116" s="464">
        <v>189</v>
      </c>
      <c r="M116" s="249"/>
      <c r="N116" s="249"/>
      <c r="O116" s="249"/>
      <c r="P116" s="249"/>
      <c r="Q116" s="249"/>
      <c r="R116" s="249"/>
      <c r="T116" s="249"/>
      <c r="U116" s="249"/>
      <c r="V116" s="249"/>
      <c r="W116" s="249"/>
      <c r="X116" s="249"/>
      <c r="Y116" s="249"/>
    </row>
    <row r="117" spans="1:25" s="41" customFormat="1">
      <c r="A117" s="341" t="s">
        <v>1902</v>
      </c>
      <c r="B117" s="32">
        <v>44550</v>
      </c>
      <c r="C117" s="32">
        <v>44547</v>
      </c>
      <c r="D117" s="33">
        <v>9218</v>
      </c>
      <c r="E117" s="34" t="s">
        <v>216</v>
      </c>
      <c r="F117" s="33">
        <v>3989</v>
      </c>
      <c r="G117" s="19" t="s">
        <v>47</v>
      </c>
      <c r="H117" s="20" t="s">
        <v>905</v>
      </c>
      <c r="I117" s="35" t="s">
        <v>6</v>
      </c>
      <c r="J117" s="19"/>
      <c r="K117" s="21"/>
      <c r="L117" s="464">
        <v>95</v>
      </c>
      <c r="M117" s="249"/>
      <c r="N117" s="249"/>
      <c r="O117" s="249"/>
      <c r="P117" s="249"/>
      <c r="Q117" s="249"/>
      <c r="R117" s="249"/>
      <c r="T117" s="249"/>
      <c r="U117" s="249"/>
      <c r="V117" s="249"/>
      <c r="W117" s="249"/>
      <c r="X117" s="249"/>
      <c r="Y117" s="249"/>
    </row>
    <row r="118" spans="1:25" s="41" customFormat="1">
      <c r="A118" s="341"/>
      <c r="B118" s="32"/>
      <c r="C118" s="32"/>
      <c r="D118" s="33"/>
      <c r="E118" s="34" t="s">
        <v>428</v>
      </c>
      <c r="F118" s="33">
        <v>3990</v>
      </c>
      <c r="G118" s="19" t="s">
        <v>63</v>
      </c>
      <c r="H118" s="20">
        <v>2</v>
      </c>
      <c r="I118" s="35" t="s">
        <v>6</v>
      </c>
      <c r="J118" s="19"/>
      <c r="K118" s="21"/>
      <c r="L118" s="464">
        <v>99</v>
      </c>
      <c r="M118" s="249"/>
      <c r="N118" s="249"/>
      <c r="O118" s="249"/>
      <c r="P118" s="249"/>
      <c r="Q118" s="249"/>
      <c r="R118" s="249"/>
      <c r="T118" s="249"/>
      <c r="U118" s="249"/>
      <c r="V118" s="249"/>
      <c r="W118" s="249"/>
      <c r="X118" s="249"/>
      <c r="Y118" s="249"/>
    </row>
    <row r="119" spans="1:25" s="41" customFormat="1">
      <c r="A119" s="341" t="s">
        <v>1903</v>
      </c>
      <c r="B119" s="32">
        <v>44551</v>
      </c>
      <c r="C119" s="32">
        <v>44550</v>
      </c>
      <c r="D119" s="33">
        <v>9221</v>
      </c>
      <c r="E119" s="34" t="s">
        <v>216</v>
      </c>
      <c r="F119" s="33">
        <v>3993</v>
      </c>
      <c r="G119" s="19" t="s">
        <v>21</v>
      </c>
      <c r="H119" s="20">
        <v>2</v>
      </c>
      <c r="I119" s="35" t="s">
        <v>6</v>
      </c>
      <c r="J119" s="19"/>
      <c r="K119" s="21"/>
      <c r="L119" s="464">
        <v>118</v>
      </c>
      <c r="M119" s="249"/>
      <c r="N119" s="249"/>
      <c r="O119" s="249"/>
      <c r="P119" s="249"/>
      <c r="Q119" s="249"/>
      <c r="R119" s="249"/>
      <c r="T119" s="249"/>
      <c r="U119" s="249"/>
      <c r="V119" s="249"/>
      <c r="W119" s="249"/>
      <c r="X119" s="249"/>
      <c r="Y119" s="249"/>
    </row>
    <row r="120" spans="1:25" s="41" customFormat="1">
      <c r="A120" s="340" t="s">
        <v>383</v>
      </c>
      <c r="B120" s="32">
        <v>44547</v>
      </c>
      <c r="C120" s="32">
        <v>44550</v>
      </c>
      <c r="D120" s="33">
        <v>9222</v>
      </c>
      <c r="E120" s="34" t="s">
        <v>2</v>
      </c>
      <c r="F120" s="33">
        <v>838</v>
      </c>
      <c r="G120" s="19" t="s">
        <v>5</v>
      </c>
      <c r="H120" s="20">
        <v>30</v>
      </c>
      <c r="I120" s="35" t="s">
        <v>6</v>
      </c>
      <c r="J120" s="19"/>
      <c r="K120" s="21"/>
      <c r="L120" s="464">
        <v>1270</v>
      </c>
      <c r="M120" s="249"/>
      <c r="N120" s="249"/>
      <c r="O120" s="249"/>
      <c r="P120" s="249"/>
      <c r="Q120" s="249"/>
      <c r="R120" s="249"/>
      <c r="T120" s="249"/>
      <c r="U120" s="249"/>
      <c r="V120" s="249"/>
      <c r="W120" s="249"/>
      <c r="X120" s="249"/>
      <c r="Y120" s="249"/>
    </row>
    <row r="121" spans="1:25" s="41" customFormat="1">
      <c r="A121" s="341" t="s">
        <v>565</v>
      </c>
      <c r="B121" s="32">
        <v>44551</v>
      </c>
      <c r="C121" s="32">
        <v>44551</v>
      </c>
      <c r="D121" s="33">
        <v>9230</v>
      </c>
      <c r="E121" s="34" t="s">
        <v>114</v>
      </c>
      <c r="F121" s="33">
        <v>2600</v>
      </c>
      <c r="G121" s="19" t="s">
        <v>200</v>
      </c>
      <c r="H121" s="20">
        <v>20</v>
      </c>
      <c r="I121" s="35" t="s">
        <v>6</v>
      </c>
      <c r="J121" s="19"/>
      <c r="K121" s="21"/>
      <c r="L121" s="464"/>
      <c r="M121" s="249"/>
      <c r="N121" s="249"/>
      <c r="O121" s="249"/>
      <c r="P121" s="249"/>
      <c r="Q121" s="249"/>
      <c r="R121" s="249"/>
      <c r="T121" s="249"/>
      <c r="U121" s="249"/>
      <c r="V121" s="249"/>
      <c r="W121" s="249"/>
      <c r="X121" s="249"/>
      <c r="Y121" s="249"/>
    </row>
    <row r="122" spans="1:25" s="41" customFormat="1">
      <c r="A122" s="341"/>
      <c r="B122" s="32"/>
      <c r="C122" s="32"/>
      <c r="D122" s="33"/>
      <c r="E122" s="34"/>
      <c r="F122" s="33">
        <v>869</v>
      </c>
      <c r="G122" s="19" t="s">
        <v>16</v>
      </c>
      <c r="H122" s="20">
        <v>20</v>
      </c>
      <c r="I122" s="35" t="s">
        <v>6</v>
      </c>
      <c r="J122" s="19"/>
      <c r="K122" s="21"/>
      <c r="L122" s="464">
        <v>760</v>
      </c>
      <c r="M122" s="249"/>
      <c r="N122" s="249"/>
      <c r="O122" s="249"/>
      <c r="P122" s="249"/>
      <c r="Q122" s="249"/>
      <c r="R122" s="249"/>
      <c r="T122" s="249"/>
      <c r="U122" s="249"/>
      <c r="V122" s="249"/>
      <c r="W122" s="249"/>
      <c r="X122" s="249"/>
      <c r="Y122" s="249"/>
    </row>
    <row r="123" spans="1:25" s="44" customFormat="1">
      <c r="A123" s="338"/>
      <c r="B123" s="125"/>
      <c r="C123" s="125"/>
      <c r="D123" s="126"/>
      <c r="E123" s="124"/>
      <c r="F123" s="126"/>
      <c r="G123" s="51"/>
      <c r="H123" s="52"/>
      <c r="I123" s="233"/>
      <c r="J123" s="51"/>
      <c r="K123" s="526"/>
      <c r="L123" s="462"/>
      <c r="M123" s="246"/>
      <c r="N123" s="246"/>
      <c r="O123" s="246"/>
      <c r="P123" s="246"/>
      <c r="Q123" s="246"/>
      <c r="R123" s="246"/>
      <c r="T123" s="246"/>
      <c r="U123" s="246"/>
      <c r="V123" s="246"/>
      <c r="W123" s="246"/>
      <c r="X123" s="246"/>
      <c r="Y123" s="246"/>
    </row>
    <row r="124" spans="1:25" s="6" customFormat="1" ht="15" customHeight="1">
      <c r="A124" s="2530">
        <f>SUM(L63:L123)</f>
        <v>31337.429999999997</v>
      </c>
      <c r="B124" s="2531"/>
      <c r="C124" s="2531"/>
      <c r="D124" s="2531"/>
      <c r="E124" s="2531"/>
      <c r="F124" s="2531"/>
      <c r="G124" s="2531"/>
      <c r="H124" s="2531"/>
      <c r="I124" s="2531"/>
      <c r="J124" s="2531"/>
      <c r="K124" s="2531"/>
      <c r="L124" s="2532"/>
      <c r="T124" s="953" t="s">
        <v>1672</v>
      </c>
    </row>
    <row r="125" spans="1:25" s="6" customFormat="1">
      <c r="A125" s="387"/>
      <c r="H125" s="823"/>
      <c r="I125" s="387"/>
      <c r="L125" s="587"/>
    </row>
    <row r="126" spans="1:25" s="6" customFormat="1">
      <c r="A126" s="387"/>
      <c r="H126" s="823"/>
      <c r="I126" s="387"/>
      <c r="L126" s="587"/>
    </row>
    <row r="127" spans="1:25" s="6" customFormat="1">
      <c r="A127" s="387"/>
      <c r="H127" s="823"/>
      <c r="I127" s="387"/>
      <c r="L127" s="587"/>
    </row>
    <row r="128" spans="1:25" s="6" customFormat="1">
      <c r="A128" s="387"/>
      <c r="H128" s="823"/>
      <c r="I128" s="387"/>
      <c r="L128" s="587"/>
    </row>
    <row r="129" spans="1:19" s="6" customFormat="1">
      <c r="A129" s="387"/>
      <c r="H129" s="823"/>
      <c r="I129" s="387"/>
      <c r="L129" s="587"/>
    </row>
    <row r="130" spans="1:19" s="6" customFormat="1">
      <c r="A130" s="387"/>
      <c r="H130" s="823"/>
      <c r="I130" s="387"/>
      <c r="L130" s="587"/>
    </row>
    <row r="131" spans="1:19" s="6" customFormat="1">
      <c r="A131" s="387"/>
      <c r="H131" s="823"/>
      <c r="I131" s="387"/>
      <c r="L131" s="587"/>
    </row>
    <row r="132" spans="1:19" s="6" customFormat="1">
      <c r="A132" s="387"/>
      <c r="H132" s="823"/>
      <c r="I132" s="387"/>
      <c r="L132" s="587"/>
    </row>
    <row r="133" spans="1:19" s="6" customFormat="1">
      <c r="A133" s="387"/>
      <c r="H133" s="823"/>
      <c r="I133" s="387"/>
      <c r="L133" s="587"/>
    </row>
    <row r="134" spans="1:19" s="6" customFormat="1">
      <c r="A134" s="387"/>
      <c r="H134" s="823"/>
      <c r="I134" s="387"/>
      <c r="L134" s="587"/>
    </row>
    <row r="135" spans="1:19" s="6" customFormat="1">
      <c r="A135" s="387"/>
      <c r="H135" s="823"/>
      <c r="I135" s="387"/>
      <c r="L135" s="587"/>
    </row>
    <row r="136" spans="1:19" s="6" customFormat="1">
      <c r="A136" s="387"/>
      <c r="H136" s="823"/>
      <c r="I136" s="387"/>
      <c r="L136" s="587"/>
    </row>
    <row r="137" spans="1:19" s="6" customFormat="1">
      <c r="A137" s="387"/>
      <c r="H137" s="823"/>
      <c r="I137" s="387"/>
      <c r="L137" s="587"/>
    </row>
    <row r="138" spans="1:19" s="6" customFormat="1" hidden="1">
      <c r="A138" s="387"/>
      <c r="H138" s="823"/>
      <c r="I138" s="387"/>
      <c r="L138" s="587"/>
    </row>
    <row r="139" spans="1:19" s="6" customFormat="1" hidden="1">
      <c r="A139" s="387"/>
      <c r="H139" s="823"/>
      <c r="I139" s="387"/>
      <c r="L139" s="587"/>
    </row>
    <row r="140" spans="1:19" s="6" customFormat="1" hidden="1">
      <c r="A140" s="37"/>
      <c r="B140"/>
      <c r="C140"/>
      <c r="D140"/>
      <c r="E140"/>
      <c r="F140"/>
      <c r="G140"/>
      <c r="H140" s="484"/>
      <c r="I140" s="37"/>
      <c r="J140"/>
      <c r="K140"/>
      <c r="L140" s="528"/>
      <c r="S140"/>
    </row>
    <row r="141" spans="1:19" s="6" customFormat="1" hidden="1">
      <c r="A141" s="37"/>
      <c r="B141"/>
      <c r="C141"/>
      <c r="D141"/>
      <c r="E141"/>
      <c r="F141"/>
      <c r="G141"/>
      <c r="H141" s="484"/>
      <c r="I141" s="37"/>
      <c r="J141"/>
      <c r="K141"/>
      <c r="L141" s="528"/>
      <c r="S141"/>
    </row>
    <row r="142" spans="1:19" s="6" customFormat="1" hidden="1">
      <c r="A142" s="37"/>
      <c r="B142"/>
      <c r="C142"/>
      <c r="D142"/>
      <c r="E142"/>
      <c r="F142"/>
      <c r="G142"/>
      <c r="H142" s="484"/>
      <c r="I142" s="37"/>
      <c r="J142"/>
      <c r="K142"/>
      <c r="L142" s="528"/>
      <c r="S142"/>
    </row>
    <row r="143" spans="1:19" s="6" customFormat="1" hidden="1">
      <c r="A143" s="37"/>
      <c r="B143"/>
      <c r="C143"/>
      <c r="D143"/>
      <c r="E143"/>
      <c r="F143"/>
      <c r="G143"/>
      <c r="H143" s="484"/>
      <c r="I143" s="37"/>
      <c r="J143"/>
      <c r="K143"/>
      <c r="L143" s="528"/>
      <c r="S143"/>
    </row>
    <row r="144" spans="1:19" s="6" customFormat="1" hidden="1">
      <c r="A144" s="37"/>
      <c r="B144"/>
      <c r="C144"/>
      <c r="D144"/>
      <c r="E144"/>
      <c r="F144"/>
      <c r="G144"/>
      <c r="H144" s="484"/>
      <c r="I144" s="37"/>
      <c r="J144"/>
      <c r="K144"/>
      <c r="L144" s="528"/>
      <c r="S144"/>
    </row>
    <row r="145" spans="1:25" s="6" customFormat="1" hidden="1">
      <c r="A145" s="37"/>
      <c r="B145"/>
      <c r="C145"/>
      <c r="D145"/>
      <c r="E145"/>
      <c r="F145"/>
      <c r="G145"/>
      <c r="H145" s="484"/>
      <c r="I145" s="37"/>
      <c r="J145"/>
      <c r="K145"/>
      <c r="L145" s="528"/>
      <c r="S145"/>
    </row>
    <row r="146" spans="1:25" s="6" customFormat="1" hidden="1">
      <c r="A146" s="37"/>
      <c r="B146"/>
      <c r="C146"/>
      <c r="D146"/>
      <c r="E146"/>
      <c r="F146"/>
      <c r="G146"/>
      <c r="H146" s="484"/>
      <c r="I146" s="37"/>
      <c r="J146"/>
      <c r="K146"/>
      <c r="L146" s="528"/>
      <c r="S146"/>
    </row>
    <row r="147" spans="1:25" s="6" customFormat="1" hidden="1">
      <c r="A147" s="37"/>
      <c r="B147"/>
      <c r="C147"/>
      <c r="D147"/>
      <c r="E147"/>
      <c r="F147"/>
      <c r="G147"/>
      <c r="H147" s="484"/>
      <c r="I147" s="37"/>
      <c r="J147"/>
      <c r="K147"/>
      <c r="L147" s="528"/>
      <c r="S147"/>
    </row>
    <row r="148" spans="1:25" s="6" customFormat="1" hidden="1">
      <c r="A148" s="37"/>
      <c r="B148"/>
      <c r="C148"/>
      <c r="D148"/>
      <c r="E148"/>
      <c r="F148"/>
      <c r="G148"/>
      <c r="H148" s="484"/>
      <c r="I148" s="37"/>
      <c r="J148"/>
      <c r="K148"/>
      <c r="L148" s="528"/>
      <c r="S148"/>
    </row>
    <row r="149" spans="1:25" s="6" customFormat="1" hidden="1">
      <c r="A149" s="37"/>
      <c r="B149"/>
      <c r="C149"/>
      <c r="D149"/>
      <c r="E149"/>
      <c r="F149"/>
      <c r="G149"/>
      <c r="H149" s="484"/>
      <c r="I149" s="37"/>
      <c r="J149"/>
      <c r="K149"/>
      <c r="L149" s="528"/>
      <c r="S149"/>
    </row>
    <row r="150" spans="1:25" s="37" customFormat="1" hidden="1">
      <c r="B150"/>
      <c r="C150"/>
      <c r="D150"/>
      <c r="E150"/>
      <c r="F150"/>
      <c r="G150"/>
      <c r="H150" s="484"/>
      <c r="J150"/>
      <c r="K150"/>
      <c r="L150" s="528"/>
      <c r="M150" s="6"/>
      <c r="N150" s="6"/>
      <c r="O150" s="6"/>
      <c r="P150" s="6"/>
      <c r="Q150" s="6"/>
      <c r="R150" s="6"/>
      <c r="S150"/>
      <c r="T150" s="6"/>
      <c r="U150" s="6"/>
      <c r="V150" s="6"/>
      <c r="W150" s="6"/>
      <c r="X150" s="6"/>
      <c r="Y150" s="6"/>
    </row>
    <row r="151" spans="1:25" s="37" customFormat="1" hidden="1">
      <c r="B151"/>
      <c r="C151"/>
      <c r="D151"/>
      <c r="E151"/>
      <c r="F151"/>
      <c r="G151"/>
      <c r="H151" s="484"/>
      <c r="J151"/>
      <c r="K151"/>
      <c r="L151" s="528"/>
      <c r="M151" s="6"/>
      <c r="N151" s="6"/>
      <c r="O151" s="6"/>
      <c r="P151" s="6"/>
      <c r="Q151" s="6"/>
      <c r="R151" s="6"/>
      <c r="S151"/>
      <c r="T151" s="6"/>
      <c r="U151" s="6"/>
      <c r="V151" s="6"/>
      <c r="W151" s="6"/>
      <c r="X151" s="6"/>
      <c r="Y151" s="6"/>
    </row>
    <row r="152" spans="1:25" s="37" customFormat="1" hidden="1">
      <c r="B152"/>
      <c r="C152"/>
      <c r="D152"/>
      <c r="E152"/>
      <c r="F152"/>
      <c r="G152"/>
      <c r="H152" s="484"/>
      <c r="J152"/>
      <c r="K152"/>
      <c r="L152" s="528"/>
      <c r="M152" s="6"/>
      <c r="N152" s="6"/>
      <c r="O152" s="6"/>
      <c r="P152" s="6"/>
      <c r="Q152" s="6"/>
      <c r="R152" s="6"/>
      <c r="S152"/>
      <c r="T152" s="6"/>
      <c r="U152" s="6"/>
      <c r="V152" s="6"/>
      <c r="W152" s="6"/>
      <c r="X152" s="6"/>
      <c r="Y152" s="6"/>
    </row>
    <row r="153" spans="1:25" s="37" customFormat="1" hidden="1">
      <c r="B153"/>
      <c r="C153"/>
      <c r="D153"/>
      <c r="E153"/>
      <c r="F153"/>
      <c r="G153"/>
      <c r="H153" s="484"/>
      <c r="J153"/>
      <c r="K153"/>
      <c r="L153" s="528"/>
      <c r="M153" s="6"/>
      <c r="N153" s="6"/>
      <c r="O153" s="6"/>
      <c r="P153" s="6"/>
      <c r="Q153" s="6"/>
      <c r="R153" s="6"/>
      <c r="S153"/>
      <c r="T153" s="6"/>
      <c r="U153" s="6"/>
      <c r="V153" s="6"/>
      <c r="W153" s="6"/>
      <c r="X153" s="6"/>
      <c r="Y153" s="6"/>
    </row>
    <row r="154" spans="1:25" s="37" customFormat="1" hidden="1">
      <c r="B154"/>
      <c r="C154"/>
      <c r="D154"/>
      <c r="E154"/>
      <c r="F154"/>
      <c r="G154"/>
      <c r="H154" s="484"/>
      <c r="J154"/>
      <c r="K154"/>
      <c r="L154" s="528"/>
      <c r="M154" s="6"/>
      <c r="N154" s="6"/>
      <c r="O154" s="6"/>
      <c r="P154" s="6"/>
      <c r="Q154" s="6"/>
      <c r="R154" s="6"/>
      <c r="S154"/>
      <c r="T154" s="6"/>
      <c r="U154" s="6"/>
      <c r="V154" s="6"/>
      <c r="W154" s="6"/>
      <c r="X154" s="6"/>
      <c r="Y154" s="6"/>
    </row>
    <row r="155" spans="1:25" s="37" customFormat="1" hidden="1">
      <c r="B155"/>
      <c r="C155"/>
      <c r="D155"/>
      <c r="E155"/>
      <c r="F155"/>
      <c r="G155"/>
      <c r="H155" s="484"/>
      <c r="J155"/>
      <c r="K155"/>
      <c r="L155" s="528"/>
      <c r="M155" s="6"/>
      <c r="N155" s="6"/>
      <c r="O155" s="6"/>
      <c r="P155" s="6"/>
      <c r="Q155" s="6"/>
      <c r="R155" s="6"/>
      <c r="S155"/>
      <c r="T155" s="6"/>
      <c r="U155" s="6"/>
      <c r="V155" s="6"/>
      <c r="W155" s="6"/>
      <c r="X155" s="6"/>
      <c r="Y155" s="6"/>
    </row>
    <row r="156" spans="1:25" s="37" customFormat="1" hidden="1">
      <c r="B156"/>
      <c r="C156"/>
      <c r="D156"/>
      <c r="E156"/>
      <c r="F156"/>
      <c r="G156"/>
      <c r="H156" s="484"/>
      <c r="J156"/>
      <c r="K156"/>
      <c r="L156" s="528"/>
      <c r="M156" s="6"/>
      <c r="N156" s="6"/>
      <c r="O156" s="6"/>
      <c r="P156" s="6"/>
      <c r="Q156" s="6"/>
      <c r="R156" s="6"/>
      <c r="S156"/>
      <c r="T156" s="6"/>
      <c r="U156" s="6"/>
      <c r="V156" s="6"/>
      <c r="W156" s="6"/>
      <c r="X156" s="6"/>
      <c r="Y156" s="6"/>
    </row>
    <row r="157" spans="1:25" s="37" customFormat="1" hidden="1">
      <c r="B157"/>
      <c r="C157"/>
      <c r="D157"/>
      <c r="E157"/>
      <c r="F157"/>
      <c r="G157"/>
      <c r="H157" s="484"/>
      <c r="J157"/>
      <c r="K157"/>
      <c r="L157" s="528"/>
      <c r="M157" s="6"/>
      <c r="N157" s="6"/>
      <c r="O157" s="6"/>
      <c r="P157" s="6"/>
      <c r="Q157" s="6"/>
      <c r="R157" s="6"/>
      <c r="S157"/>
      <c r="T157" s="6"/>
      <c r="U157" s="6"/>
      <c r="V157" s="6"/>
      <c r="W157" s="6"/>
      <c r="X157" s="6"/>
      <c r="Y157" s="6"/>
    </row>
    <row r="158" spans="1:25" s="37" customFormat="1" hidden="1">
      <c r="B158"/>
      <c r="C158"/>
      <c r="D158"/>
      <c r="E158"/>
      <c r="F158"/>
      <c r="G158"/>
      <c r="H158" s="484"/>
      <c r="J158"/>
      <c r="K158"/>
      <c r="L158" s="528"/>
      <c r="M158" s="6"/>
      <c r="N158" s="6"/>
      <c r="O158" s="6"/>
      <c r="P158" s="6"/>
      <c r="Q158" s="6"/>
      <c r="R158" s="6"/>
      <c r="S158"/>
      <c r="T158" s="6"/>
      <c r="U158" s="6"/>
      <c r="V158" s="6"/>
      <c r="W158" s="6"/>
      <c r="X158" s="6"/>
      <c r="Y158" s="6"/>
    </row>
    <row r="159" spans="1:25" s="37" customFormat="1" hidden="1">
      <c r="B159"/>
      <c r="C159"/>
      <c r="D159"/>
      <c r="E159"/>
      <c r="F159"/>
      <c r="G159"/>
      <c r="H159" s="484"/>
      <c r="J159"/>
      <c r="K159"/>
      <c r="L159" s="528"/>
      <c r="M159" s="6"/>
      <c r="N159" s="6"/>
      <c r="O159" s="6"/>
      <c r="P159" s="6"/>
      <c r="Q159" s="6"/>
      <c r="R159" s="6"/>
      <c r="S159"/>
      <c r="T159" s="6"/>
      <c r="U159" s="6"/>
      <c r="V159" s="6"/>
      <c r="W159" s="6"/>
      <c r="X159" s="6"/>
      <c r="Y159" s="6"/>
    </row>
    <row r="160" spans="1:25" s="37" customFormat="1" hidden="1">
      <c r="B160"/>
      <c r="C160"/>
      <c r="D160"/>
      <c r="E160"/>
      <c r="F160"/>
      <c r="G160"/>
      <c r="H160" s="484"/>
      <c r="J160"/>
      <c r="K160"/>
      <c r="L160" s="528"/>
      <c r="M160" s="6"/>
      <c r="N160" s="6"/>
      <c r="O160" s="6"/>
      <c r="P160" s="6"/>
      <c r="Q160" s="6"/>
      <c r="R160" s="6"/>
      <c r="S160"/>
      <c r="T160" s="6"/>
      <c r="U160" s="6"/>
      <c r="V160" s="6"/>
      <c r="W160" s="6"/>
      <c r="X160" s="6"/>
      <c r="Y160" s="6"/>
    </row>
    <row r="161" spans="2:25" s="37" customFormat="1" hidden="1">
      <c r="B161"/>
      <c r="C161"/>
      <c r="D161"/>
      <c r="E161"/>
      <c r="F161"/>
      <c r="G161"/>
      <c r="H161" s="484"/>
      <c r="J161"/>
      <c r="K161"/>
      <c r="L161" s="528"/>
      <c r="M161" s="6"/>
      <c r="N161" s="6"/>
      <c r="O161" s="6"/>
      <c r="P161" s="6"/>
      <c r="Q161" s="6"/>
      <c r="R161" s="6"/>
      <c r="S161"/>
      <c r="T161" s="6"/>
      <c r="U161" s="6"/>
      <c r="V161" s="6"/>
      <c r="W161" s="6"/>
      <c r="X161" s="6"/>
      <c r="Y161" s="6"/>
    </row>
    <row r="162" spans="2:25" s="37" customFormat="1" hidden="1">
      <c r="B162"/>
      <c r="C162"/>
      <c r="D162"/>
      <c r="E162"/>
      <c r="F162"/>
      <c r="G162"/>
      <c r="H162" s="484"/>
      <c r="J162"/>
      <c r="K162"/>
      <c r="L162" s="528"/>
      <c r="M162" s="6"/>
      <c r="N162" s="6"/>
      <c r="O162" s="6"/>
      <c r="P162" s="6"/>
      <c r="Q162" s="6"/>
      <c r="R162" s="6"/>
      <c r="S162"/>
      <c r="T162" s="6"/>
      <c r="U162" s="6"/>
      <c r="V162" s="6"/>
      <c r="W162" s="6"/>
      <c r="X162" s="6"/>
      <c r="Y162" s="6"/>
    </row>
    <row r="163" spans="2:25" s="37" customFormat="1" hidden="1">
      <c r="B163"/>
      <c r="C163"/>
      <c r="D163"/>
      <c r="E163"/>
      <c r="F163"/>
      <c r="G163"/>
      <c r="H163" s="484"/>
      <c r="J163"/>
      <c r="K163"/>
      <c r="L163" s="528"/>
      <c r="M163" s="6"/>
      <c r="N163" s="6"/>
      <c r="O163" s="6"/>
      <c r="P163" s="6"/>
      <c r="Q163" s="6"/>
      <c r="R163" s="6"/>
      <c r="S163"/>
      <c r="T163" s="6"/>
      <c r="U163" s="6"/>
      <c r="V163" s="6"/>
      <c r="W163" s="6"/>
      <c r="X163" s="6"/>
      <c r="Y163" s="6"/>
    </row>
    <row r="164" spans="2:25" s="37" customFormat="1" hidden="1">
      <c r="B164"/>
      <c r="C164"/>
      <c r="D164"/>
      <c r="E164"/>
      <c r="F164"/>
      <c r="G164"/>
      <c r="H164" s="484"/>
      <c r="J164"/>
      <c r="K164"/>
      <c r="L164" s="528"/>
      <c r="M164" s="6"/>
      <c r="N164" s="6"/>
      <c r="O164" s="6"/>
      <c r="P164" s="6"/>
      <c r="Q164" s="6"/>
      <c r="R164" s="6"/>
      <c r="S164"/>
      <c r="T164" s="6"/>
      <c r="U164" s="6"/>
      <c r="V164" s="6"/>
      <c r="W164" s="6"/>
      <c r="X164" s="6"/>
      <c r="Y164" s="6"/>
    </row>
    <row r="165" spans="2:25" s="37" customFormat="1" hidden="1">
      <c r="B165"/>
      <c r="C165"/>
      <c r="D165"/>
      <c r="E165"/>
      <c r="F165"/>
      <c r="G165"/>
      <c r="H165" s="484"/>
      <c r="J165"/>
      <c r="K165"/>
      <c r="L165" s="528"/>
      <c r="M165" s="6"/>
      <c r="N165" s="6"/>
      <c r="O165" s="6"/>
      <c r="P165" s="6"/>
      <c r="Q165" s="6"/>
      <c r="R165" s="6"/>
      <c r="S165"/>
      <c r="T165" s="6"/>
      <c r="U165" s="6"/>
      <c r="V165" s="6"/>
      <c r="W165" s="6"/>
      <c r="X165" s="6"/>
      <c r="Y165" s="6"/>
    </row>
    <row r="166" spans="2:25" s="37" customFormat="1" hidden="1">
      <c r="B166"/>
      <c r="C166"/>
      <c r="D166"/>
      <c r="E166"/>
      <c r="F166"/>
      <c r="G166"/>
      <c r="H166" s="484"/>
      <c r="J166"/>
      <c r="K166"/>
      <c r="L166" s="528"/>
      <c r="M166" s="6"/>
      <c r="N166" s="6"/>
      <c r="O166" s="6"/>
      <c r="P166" s="6"/>
      <c r="Q166" s="6"/>
      <c r="R166" s="6"/>
      <c r="S166"/>
      <c r="T166" s="6"/>
      <c r="U166" s="6"/>
      <c r="V166" s="6"/>
      <c r="W166" s="6"/>
      <c r="X166" s="6"/>
      <c r="Y166" s="6"/>
    </row>
    <row r="167" spans="2:25" s="37" customFormat="1" hidden="1">
      <c r="B167"/>
      <c r="C167"/>
      <c r="D167"/>
      <c r="E167"/>
      <c r="F167"/>
      <c r="G167"/>
      <c r="H167" s="484"/>
      <c r="J167"/>
      <c r="K167"/>
      <c r="L167" s="528"/>
      <c r="M167" s="6"/>
      <c r="N167" s="6"/>
      <c r="O167" s="6"/>
      <c r="P167" s="6"/>
      <c r="Q167" s="6"/>
      <c r="R167" s="6"/>
      <c r="S167"/>
      <c r="T167" s="6"/>
      <c r="U167" s="6"/>
      <c r="V167" s="6"/>
      <c r="W167" s="6"/>
      <c r="X167" s="6"/>
      <c r="Y167" s="6"/>
    </row>
    <row r="168" spans="2:25" s="37" customFormat="1" hidden="1">
      <c r="B168"/>
      <c r="C168"/>
      <c r="D168"/>
      <c r="E168"/>
      <c r="F168"/>
      <c r="G168"/>
      <c r="H168" s="484"/>
      <c r="J168"/>
      <c r="K168"/>
      <c r="L168" s="528"/>
      <c r="M168" s="6"/>
      <c r="N168" s="6"/>
      <c r="O168" s="6"/>
      <c r="P168" s="6"/>
      <c r="Q168" s="6"/>
      <c r="R168" s="6"/>
      <c r="S168"/>
      <c r="T168" s="6"/>
      <c r="U168" s="6"/>
      <c r="V168" s="6"/>
      <c r="W168" s="6"/>
      <c r="X168" s="6"/>
      <c r="Y168" s="6"/>
    </row>
    <row r="169" spans="2:25" s="37" customFormat="1" hidden="1">
      <c r="B169"/>
      <c r="C169"/>
      <c r="D169"/>
      <c r="E169"/>
      <c r="F169"/>
      <c r="G169"/>
      <c r="H169" s="484"/>
      <c r="J169"/>
      <c r="K169"/>
      <c r="L169" s="528"/>
      <c r="M169" s="6"/>
      <c r="N169" s="6"/>
      <c r="O169" s="6"/>
      <c r="P169" s="6"/>
      <c r="Q169" s="6"/>
      <c r="R169" s="6"/>
      <c r="S169"/>
      <c r="T169" s="6"/>
      <c r="U169" s="6"/>
      <c r="V169" s="6"/>
      <c r="W169" s="6"/>
      <c r="X169" s="6"/>
      <c r="Y169" s="6"/>
    </row>
    <row r="170" spans="2:25" s="37" customFormat="1" hidden="1">
      <c r="B170"/>
      <c r="C170"/>
      <c r="D170"/>
      <c r="E170"/>
      <c r="F170"/>
      <c r="G170"/>
      <c r="H170" s="484"/>
      <c r="J170"/>
      <c r="K170"/>
      <c r="L170" s="528"/>
      <c r="M170" s="6"/>
      <c r="N170" s="6"/>
      <c r="O170" s="6"/>
      <c r="P170" s="6"/>
      <c r="Q170" s="6"/>
      <c r="R170" s="6"/>
      <c r="S170"/>
      <c r="T170" s="6"/>
      <c r="U170" s="6"/>
      <c r="V170" s="6"/>
      <c r="W170" s="6"/>
      <c r="X170" s="6"/>
      <c r="Y170" s="6"/>
    </row>
    <row r="171" spans="2:25" s="37" customFormat="1" hidden="1">
      <c r="B171"/>
      <c r="C171"/>
      <c r="D171"/>
      <c r="E171"/>
      <c r="F171"/>
      <c r="G171"/>
      <c r="H171" s="484"/>
      <c r="J171"/>
      <c r="K171"/>
      <c r="L171" s="528"/>
      <c r="M171" s="6"/>
      <c r="N171" s="6"/>
      <c r="O171" s="6"/>
      <c r="P171" s="6"/>
      <c r="Q171" s="6"/>
      <c r="R171" s="6"/>
      <c r="S171"/>
      <c r="T171" s="6"/>
      <c r="U171" s="6"/>
      <c r="V171" s="6"/>
      <c r="W171" s="6"/>
      <c r="X171" s="6"/>
      <c r="Y171" s="6"/>
    </row>
    <row r="172" spans="2:25" s="37" customFormat="1" hidden="1">
      <c r="B172"/>
      <c r="C172"/>
      <c r="D172"/>
      <c r="E172"/>
      <c r="F172"/>
      <c r="G172"/>
      <c r="H172" s="484"/>
      <c r="J172"/>
      <c r="K172"/>
      <c r="L172" s="528"/>
      <c r="M172" s="6"/>
      <c r="N172" s="6"/>
      <c r="O172" s="6"/>
      <c r="P172" s="6"/>
      <c r="Q172" s="6"/>
      <c r="R172" s="6"/>
      <c r="S172"/>
      <c r="T172" s="6"/>
      <c r="U172" s="6"/>
      <c r="V172" s="6"/>
      <c r="W172" s="6"/>
      <c r="X172" s="6"/>
      <c r="Y172" s="6"/>
    </row>
    <row r="173" spans="2:25" s="37" customFormat="1" hidden="1">
      <c r="B173"/>
      <c r="C173"/>
      <c r="D173"/>
      <c r="E173"/>
      <c r="F173"/>
      <c r="G173"/>
      <c r="H173" s="484"/>
      <c r="J173"/>
      <c r="K173"/>
      <c r="L173" s="528"/>
      <c r="M173" s="6"/>
      <c r="N173" s="6"/>
      <c r="O173" s="6"/>
      <c r="P173" s="6"/>
      <c r="Q173" s="6"/>
      <c r="R173" s="6"/>
      <c r="S173"/>
      <c r="T173" s="6"/>
      <c r="U173" s="6"/>
      <c r="V173" s="6"/>
      <c r="W173" s="6"/>
      <c r="X173" s="6"/>
      <c r="Y173" s="6"/>
    </row>
    <row r="174" spans="2:25" s="37" customFormat="1" hidden="1">
      <c r="B174"/>
      <c r="C174"/>
      <c r="D174"/>
      <c r="E174"/>
      <c r="F174"/>
      <c r="G174"/>
      <c r="H174" s="484"/>
      <c r="J174"/>
      <c r="K174"/>
      <c r="L174" s="528"/>
      <c r="M174" s="6"/>
      <c r="N174" s="6"/>
      <c r="O174" s="6"/>
      <c r="P174" s="6"/>
      <c r="Q174" s="6"/>
      <c r="R174" s="6"/>
      <c r="S174"/>
      <c r="T174" s="6"/>
      <c r="U174" s="6"/>
      <c r="V174" s="6"/>
      <c r="W174" s="6"/>
      <c r="X174" s="6"/>
      <c r="Y174" s="6"/>
    </row>
    <row r="175" spans="2:25" s="37" customFormat="1" hidden="1">
      <c r="B175"/>
      <c r="C175"/>
      <c r="D175"/>
      <c r="E175"/>
      <c r="F175"/>
      <c r="G175"/>
      <c r="H175" s="484"/>
      <c r="J175"/>
      <c r="K175"/>
      <c r="L175" s="528"/>
      <c r="M175" s="6"/>
      <c r="N175" s="6"/>
      <c r="O175" s="6"/>
      <c r="P175" s="6"/>
      <c r="Q175" s="6"/>
      <c r="R175" s="6"/>
      <c r="S175"/>
      <c r="T175" s="6"/>
      <c r="U175" s="6"/>
      <c r="V175" s="6"/>
      <c r="W175" s="6"/>
      <c r="X175" s="6"/>
      <c r="Y175" s="6"/>
    </row>
    <row r="176" spans="2:25" s="37" customFormat="1" hidden="1">
      <c r="B176"/>
      <c r="C176"/>
      <c r="D176"/>
      <c r="E176"/>
      <c r="F176"/>
      <c r="G176"/>
      <c r="H176" s="484"/>
      <c r="J176"/>
      <c r="K176"/>
      <c r="L176" s="528"/>
      <c r="M176" s="6"/>
      <c r="N176" s="6"/>
      <c r="O176" s="6"/>
      <c r="P176" s="6"/>
      <c r="Q176" s="6"/>
      <c r="R176" s="6"/>
      <c r="S176"/>
      <c r="T176" s="6"/>
      <c r="U176" s="6"/>
      <c r="V176" s="6"/>
      <c r="W176" s="6"/>
      <c r="X176" s="6"/>
      <c r="Y176" s="6"/>
    </row>
    <row r="177" spans="2:25" s="37" customFormat="1" hidden="1">
      <c r="B177"/>
      <c r="C177"/>
      <c r="D177"/>
      <c r="E177"/>
      <c r="F177"/>
      <c r="G177"/>
      <c r="H177" s="484"/>
      <c r="J177"/>
      <c r="K177"/>
      <c r="L177" s="528"/>
      <c r="M177" s="6"/>
      <c r="N177" s="6"/>
      <c r="O177" s="6"/>
      <c r="P177" s="6"/>
      <c r="Q177" s="6"/>
      <c r="R177" s="6"/>
      <c r="S177"/>
      <c r="T177" s="6"/>
      <c r="U177" s="6"/>
      <c r="V177" s="6"/>
      <c r="W177" s="6"/>
      <c r="X177" s="6"/>
      <c r="Y177" s="6"/>
    </row>
    <row r="178" spans="2:25" s="37" customFormat="1" hidden="1">
      <c r="B178"/>
      <c r="C178"/>
      <c r="D178"/>
      <c r="E178"/>
      <c r="F178"/>
      <c r="G178"/>
      <c r="H178" s="484"/>
      <c r="J178"/>
      <c r="K178"/>
      <c r="L178" s="528"/>
      <c r="M178" s="6"/>
      <c r="N178" s="6"/>
      <c r="O178" s="6"/>
      <c r="P178" s="6"/>
      <c r="Q178" s="6"/>
      <c r="R178" s="6"/>
      <c r="S178"/>
      <c r="T178" s="6"/>
      <c r="U178" s="6"/>
      <c r="V178" s="6"/>
      <c r="W178" s="6"/>
      <c r="X178" s="6"/>
      <c r="Y178" s="6"/>
    </row>
    <row r="179" spans="2:25" s="37" customFormat="1" hidden="1">
      <c r="B179"/>
      <c r="C179"/>
      <c r="D179"/>
      <c r="E179"/>
      <c r="F179"/>
      <c r="G179"/>
      <c r="H179" s="484"/>
      <c r="J179"/>
      <c r="K179"/>
      <c r="L179" s="528"/>
      <c r="M179" s="6"/>
      <c r="N179" s="6"/>
      <c r="O179" s="6"/>
      <c r="P179" s="6"/>
      <c r="Q179" s="6"/>
      <c r="R179" s="6"/>
      <c r="S179"/>
      <c r="T179" s="6"/>
      <c r="U179" s="6"/>
      <c r="V179" s="6"/>
      <c r="W179" s="6"/>
      <c r="X179" s="6"/>
      <c r="Y179" s="6"/>
    </row>
    <row r="180" spans="2:25" s="37" customFormat="1" hidden="1">
      <c r="B180"/>
      <c r="C180"/>
      <c r="D180"/>
      <c r="E180"/>
      <c r="F180"/>
      <c r="G180"/>
      <c r="H180" s="484"/>
      <c r="J180"/>
      <c r="K180"/>
      <c r="L180" s="528"/>
      <c r="M180" s="6"/>
      <c r="N180" s="6"/>
      <c r="O180" s="6"/>
      <c r="P180" s="6"/>
      <c r="Q180" s="6"/>
      <c r="R180" s="6"/>
      <c r="S180"/>
      <c r="T180" s="6"/>
      <c r="U180" s="6"/>
      <c r="V180" s="6"/>
      <c r="W180" s="6"/>
      <c r="X180" s="6"/>
      <c r="Y180" s="6"/>
    </row>
    <row r="181" spans="2:25" s="37" customFormat="1" hidden="1">
      <c r="B181"/>
      <c r="C181"/>
      <c r="D181"/>
      <c r="E181"/>
      <c r="F181"/>
      <c r="G181"/>
      <c r="H181" s="484"/>
      <c r="J181"/>
      <c r="K181"/>
      <c r="L181" s="528"/>
      <c r="M181" s="6"/>
      <c r="N181" s="6"/>
      <c r="O181" s="6"/>
      <c r="P181" s="6"/>
      <c r="Q181" s="6"/>
      <c r="R181" s="6"/>
      <c r="S181"/>
      <c r="T181" s="6"/>
      <c r="U181" s="6"/>
      <c r="V181" s="6"/>
      <c r="W181" s="6"/>
      <c r="X181" s="6"/>
      <c r="Y181" s="6"/>
    </row>
    <row r="182" spans="2:25" s="37" customFormat="1" hidden="1">
      <c r="B182"/>
      <c r="C182"/>
      <c r="D182"/>
      <c r="E182"/>
      <c r="F182"/>
      <c r="G182"/>
      <c r="H182" s="484"/>
      <c r="J182"/>
      <c r="K182"/>
      <c r="L182" s="528"/>
      <c r="M182" s="6"/>
      <c r="N182" s="6"/>
      <c r="O182" s="6"/>
      <c r="P182" s="6"/>
      <c r="Q182" s="6"/>
      <c r="R182" s="6"/>
      <c r="S182"/>
      <c r="T182" s="6"/>
      <c r="U182" s="6"/>
      <c r="V182" s="6"/>
      <c r="W182" s="6"/>
      <c r="X182" s="6"/>
      <c r="Y182" s="6"/>
    </row>
    <row r="183" spans="2:25" s="37" customFormat="1" hidden="1">
      <c r="B183"/>
      <c r="C183"/>
      <c r="D183"/>
      <c r="E183"/>
      <c r="F183"/>
      <c r="G183"/>
      <c r="H183" s="484"/>
      <c r="J183"/>
      <c r="K183"/>
      <c r="L183" s="528"/>
      <c r="M183" s="6"/>
      <c r="N183" s="6"/>
      <c r="O183" s="6"/>
      <c r="P183" s="6"/>
      <c r="Q183" s="6"/>
      <c r="R183" s="6"/>
      <c r="S183"/>
      <c r="T183" s="6"/>
      <c r="U183" s="6"/>
      <c r="V183" s="6"/>
      <c r="W183" s="6"/>
      <c r="X183" s="6"/>
      <c r="Y183" s="6"/>
    </row>
    <row r="184" spans="2:25" s="37" customFormat="1" hidden="1">
      <c r="B184"/>
      <c r="C184"/>
      <c r="D184"/>
      <c r="E184"/>
      <c r="F184"/>
      <c r="G184"/>
      <c r="H184" s="484"/>
      <c r="J184"/>
      <c r="K184"/>
      <c r="L184" s="528"/>
      <c r="M184" s="6"/>
      <c r="N184" s="6"/>
      <c r="O184" s="6"/>
      <c r="P184" s="6"/>
      <c r="Q184" s="6"/>
      <c r="R184" s="6"/>
      <c r="S184"/>
      <c r="T184" s="6"/>
      <c r="U184" s="6"/>
      <c r="V184" s="6"/>
      <c r="W184" s="6"/>
      <c r="X184" s="6"/>
      <c r="Y184" s="6"/>
    </row>
    <row r="185" spans="2:25" s="37" customFormat="1" hidden="1">
      <c r="B185"/>
      <c r="C185"/>
      <c r="D185"/>
      <c r="E185"/>
      <c r="F185"/>
      <c r="G185"/>
      <c r="H185" s="484"/>
      <c r="J185"/>
      <c r="K185"/>
      <c r="L185" s="528"/>
      <c r="M185" s="6"/>
      <c r="N185" s="6"/>
      <c r="O185" s="6"/>
      <c r="P185" s="6"/>
      <c r="Q185" s="6"/>
      <c r="R185" s="6"/>
      <c r="S185"/>
      <c r="T185" s="6"/>
      <c r="U185" s="6"/>
      <c r="V185" s="6"/>
      <c r="W185" s="6"/>
      <c r="X185" s="6"/>
      <c r="Y185" s="6"/>
    </row>
    <row r="186" spans="2:25" s="37" customFormat="1" hidden="1">
      <c r="B186"/>
      <c r="C186"/>
      <c r="D186"/>
      <c r="E186"/>
      <c r="F186"/>
      <c r="G186"/>
      <c r="H186" s="484"/>
      <c r="J186"/>
      <c r="K186"/>
      <c r="L186" s="528"/>
      <c r="M186" s="6"/>
      <c r="N186" s="6"/>
      <c r="O186" s="6"/>
      <c r="P186" s="6"/>
      <c r="Q186" s="6"/>
      <c r="R186" s="6"/>
      <c r="S186"/>
      <c r="T186" s="6"/>
      <c r="U186" s="6"/>
      <c r="V186" s="6"/>
      <c r="W186" s="6"/>
      <c r="X186" s="6"/>
      <c r="Y186" s="6"/>
    </row>
    <row r="187" spans="2:25" s="37" customFormat="1" hidden="1">
      <c r="B187"/>
      <c r="C187"/>
      <c r="D187"/>
      <c r="E187"/>
      <c r="F187"/>
      <c r="G187"/>
      <c r="H187" s="484"/>
      <c r="J187"/>
      <c r="K187"/>
      <c r="L187" s="528"/>
      <c r="M187" s="6"/>
      <c r="N187" s="6"/>
      <c r="O187" s="6"/>
      <c r="P187" s="6"/>
      <c r="Q187" s="6"/>
      <c r="R187" s="6"/>
      <c r="S187"/>
      <c r="T187" s="6"/>
      <c r="U187" s="6"/>
      <c r="V187" s="6"/>
      <c r="W187" s="6"/>
      <c r="X187" s="6"/>
      <c r="Y187" s="6"/>
    </row>
    <row r="188" spans="2:25" s="37" customFormat="1" hidden="1">
      <c r="B188"/>
      <c r="C188"/>
      <c r="D188"/>
      <c r="E188"/>
      <c r="F188"/>
      <c r="G188"/>
      <c r="H188" s="484"/>
      <c r="J188"/>
      <c r="K188"/>
      <c r="L188" s="528"/>
      <c r="M188" s="6"/>
      <c r="N188" s="6"/>
      <c r="O188" s="6"/>
      <c r="P188" s="6"/>
      <c r="Q188" s="6"/>
      <c r="R188" s="6"/>
      <c r="S188"/>
      <c r="T188" s="6"/>
      <c r="U188" s="6"/>
      <c r="V188" s="6"/>
      <c r="W188" s="6"/>
      <c r="X188" s="6"/>
      <c r="Y188" s="6"/>
    </row>
    <row r="189" spans="2:25" s="37" customFormat="1" hidden="1">
      <c r="B189"/>
      <c r="C189"/>
      <c r="D189"/>
      <c r="E189"/>
      <c r="F189"/>
      <c r="G189"/>
      <c r="H189" s="484"/>
      <c r="J189"/>
      <c r="K189"/>
      <c r="L189" s="528"/>
      <c r="M189" s="6"/>
      <c r="N189" s="6"/>
      <c r="O189" s="6"/>
      <c r="P189" s="6"/>
      <c r="Q189" s="6"/>
      <c r="R189" s="6"/>
      <c r="S189"/>
      <c r="T189" s="6"/>
      <c r="U189" s="6"/>
      <c r="V189" s="6"/>
      <c r="W189" s="6"/>
      <c r="X189" s="6"/>
      <c r="Y189" s="6"/>
    </row>
    <row r="190" spans="2:25" s="37" customFormat="1" hidden="1">
      <c r="B190"/>
      <c r="C190"/>
      <c r="D190"/>
      <c r="E190"/>
      <c r="F190"/>
      <c r="G190"/>
      <c r="H190" s="484"/>
      <c r="J190"/>
      <c r="K190"/>
      <c r="L190" s="528"/>
      <c r="M190" s="6"/>
      <c r="N190" s="6"/>
      <c r="O190" s="6"/>
      <c r="P190" s="6"/>
      <c r="Q190" s="6"/>
      <c r="R190" s="6"/>
      <c r="S190"/>
      <c r="T190" s="6"/>
      <c r="U190" s="6"/>
      <c r="V190" s="6"/>
      <c r="W190" s="6"/>
      <c r="X190" s="6"/>
      <c r="Y190" s="6"/>
    </row>
    <row r="191" spans="2:25" s="37" customFormat="1" hidden="1">
      <c r="B191"/>
      <c r="C191"/>
      <c r="D191"/>
      <c r="E191"/>
      <c r="F191"/>
      <c r="G191"/>
      <c r="H191" s="484"/>
      <c r="J191"/>
      <c r="K191"/>
      <c r="L191" s="528"/>
      <c r="M191" s="6"/>
      <c r="N191" s="6"/>
      <c r="O191" s="6"/>
      <c r="P191" s="6"/>
      <c r="Q191" s="6"/>
      <c r="R191" s="6"/>
      <c r="S191"/>
      <c r="T191" s="6"/>
      <c r="U191" s="6"/>
      <c r="V191" s="6"/>
      <c r="W191" s="6"/>
      <c r="X191" s="6"/>
      <c r="Y191" s="6"/>
    </row>
    <row r="192" spans="2:25" s="37" customFormat="1" hidden="1">
      <c r="B192"/>
      <c r="C192"/>
      <c r="D192"/>
      <c r="E192"/>
      <c r="F192"/>
      <c r="G192"/>
      <c r="H192" s="484"/>
      <c r="J192"/>
      <c r="K192"/>
      <c r="L192" s="528"/>
      <c r="M192" s="6"/>
      <c r="N192" s="6"/>
      <c r="O192" s="6"/>
      <c r="P192" s="6"/>
      <c r="Q192" s="6"/>
      <c r="R192" s="6"/>
      <c r="S192"/>
      <c r="T192" s="6"/>
      <c r="U192" s="6"/>
      <c r="V192" s="6"/>
      <c r="W192" s="6"/>
      <c r="X192" s="6"/>
      <c r="Y192" s="6"/>
    </row>
    <row r="193" spans="2:25" s="37" customFormat="1" hidden="1">
      <c r="B193"/>
      <c r="C193"/>
      <c r="D193"/>
      <c r="E193"/>
      <c r="F193"/>
      <c r="G193"/>
      <c r="H193" s="484"/>
      <c r="J193"/>
      <c r="K193"/>
      <c r="L193" s="528"/>
      <c r="M193" s="6"/>
      <c r="N193" s="6"/>
      <c r="O193" s="6"/>
      <c r="P193" s="6"/>
      <c r="Q193" s="6"/>
      <c r="R193" s="6"/>
      <c r="S193"/>
      <c r="T193" s="6"/>
      <c r="U193" s="6"/>
      <c r="V193" s="6"/>
      <c r="W193" s="6"/>
      <c r="X193" s="6"/>
      <c r="Y193" s="6"/>
    </row>
    <row r="194" spans="2:25" s="37" customFormat="1" hidden="1">
      <c r="B194"/>
      <c r="C194"/>
      <c r="D194"/>
      <c r="E194"/>
      <c r="F194"/>
      <c r="G194"/>
      <c r="H194" s="484"/>
      <c r="J194"/>
      <c r="K194"/>
      <c r="L194" s="528"/>
      <c r="M194" s="6"/>
      <c r="N194" s="6"/>
      <c r="O194" s="6"/>
      <c r="P194" s="6"/>
      <c r="Q194" s="6"/>
      <c r="R194" s="6"/>
      <c r="S194"/>
      <c r="T194" s="6"/>
      <c r="U194" s="6"/>
      <c r="V194" s="6"/>
      <c r="W194" s="6"/>
      <c r="X194" s="6"/>
      <c r="Y194" s="6"/>
    </row>
    <row r="195" spans="2:25" s="37" customFormat="1" hidden="1">
      <c r="B195"/>
      <c r="C195"/>
      <c r="D195"/>
      <c r="E195"/>
      <c r="F195"/>
      <c r="G195"/>
      <c r="H195" s="484"/>
      <c r="J195"/>
      <c r="K195"/>
      <c r="L195" s="528"/>
      <c r="M195" s="6"/>
      <c r="N195" s="6"/>
      <c r="O195" s="6"/>
      <c r="P195" s="6"/>
      <c r="Q195" s="6"/>
      <c r="R195" s="6"/>
      <c r="S195"/>
      <c r="T195" s="6"/>
      <c r="U195" s="6"/>
      <c r="V195" s="6"/>
      <c r="W195" s="6"/>
      <c r="X195" s="6"/>
      <c r="Y195" s="6"/>
    </row>
    <row r="196" spans="2:25" s="37" customFormat="1" hidden="1">
      <c r="B196"/>
      <c r="C196"/>
      <c r="D196"/>
      <c r="E196"/>
      <c r="F196"/>
      <c r="G196"/>
      <c r="H196" s="484"/>
      <c r="J196"/>
      <c r="K196"/>
      <c r="L196" s="528"/>
      <c r="M196" s="6"/>
      <c r="N196" s="6"/>
      <c r="O196" s="6"/>
      <c r="P196" s="6"/>
      <c r="Q196" s="6"/>
      <c r="R196" s="6"/>
      <c r="S196"/>
      <c r="T196" s="6"/>
      <c r="U196" s="6"/>
      <c r="V196" s="6"/>
      <c r="W196" s="6"/>
      <c r="X196" s="6"/>
      <c r="Y196" s="6"/>
    </row>
    <row r="197" spans="2:25" s="37" customFormat="1" hidden="1">
      <c r="B197"/>
      <c r="C197"/>
      <c r="D197"/>
      <c r="E197"/>
      <c r="F197"/>
      <c r="G197"/>
      <c r="H197" s="484"/>
      <c r="J197"/>
      <c r="K197"/>
      <c r="L197" s="528"/>
      <c r="M197" s="6"/>
      <c r="N197" s="6"/>
      <c r="O197" s="6"/>
      <c r="P197" s="6"/>
      <c r="Q197" s="6"/>
      <c r="R197" s="6"/>
      <c r="S197"/>
      <c r="T197" s="6"/>
      <c r="U197" s="6"/>
      <c r="V197" s="6"/>
      <c r="W197" s="6"/>
      <c r="X197" s="6"/>
      <c r="Y197" s="6"/>
    </row>
    <row r="198" spans="2:25" s="37" customFormat="1" hidden="1">
      <c r="B198"/>
      <c r="C198"/>
      <c r="D198"/>
      <c r="E198"/>
      <c r="F198"/>
      <c r="G198"/>
      <c r="H198" s="484"/>
      <c r="J198"/>
      <c r="K198"/>
      <c r="L198" s="528"/>
      <c r="M198" s="6"/>
      <c r="N198" s="6"/>
      <c r="O198" s="6"/>
      <c r="P198" s="6"/>
      <c r="Q198" s="6"/>
      <c r="R198" s="6"/>
      <c r="S198"/>
      <c r="T198" s="6"/>
      <c r="U198" s="6"/>
      <c r="V198" s="6"/>
      <c r="W198" s="6"/>
      <c r="X198" s="6"/>
      <c r="Y198" s="6"/>
    </row>
    <row r="199" spans="2:25" s="37" customFormat="1" hidden="1">
      <c r="B199"/>
      <c r="C199"/>
      <c r="D199"/>
      <c r="E199"/>
      <c r="F199"/>
      <c r="G199"/>
      <c r="H199" s="484"/>
      <c r="J199"/>
      <c r="K199"/>
      <c r="L199" s="528"/>
      <c r="M199" s="6"/>
      <c r="N199" s="6"/>
      <c r="O199" s="6"/>
      <c r="P199" s="6"/>
      <c r="Q199" s="6"/>
      <c r="R199" s="6"/>
      <c r="S199"/>
      <c r="T199" s="6"/>
      <c r="U199" s="6"/>
      <c r="V199" s="6"/>
      <c r="W199" s="6"/>
      <c r="X199" s="6"/>
      <c r="Y199" s="6"/>
    </row>
    <row r="200" spans="2:25" s="37" customFormat="1" hidden="1">
      <c r="B200"/>
      <c r="C200"/>
      <c r="D200"/>
      <c r="E200"/>
      <c r="F200"/>
      <c r="G200"/>
      <c r="H200" s="484"/>
      <c r="J200"/>
      <c r="K200"/>
      <c r="L200" s="528"/>
      <c r="M200" s="6"/>
      <c r="N200" s="6"/>
      <c r="O200" s="6"/>
      <c r="P200" s="6"/>
      <c r="Q200" s="6"/>
      <c r="R200" s="6"/>
      <c r="S200"/>
      <c r="T200" s="6"/>
      <c r="U200" s="6"/>
      <c r="V200" s="6"/>
      <c r="W200" s="6"/>
      <c r="X200" s="6"/>
      <c r="Y200" s="6"/>
    </row>
    <row r="201" spans="2:25" s="37" customFormat="1" hidden="1">
      <c r="B201"/>
      <c r="C201"/>
      <c r="D201"/>
      <c r="E201"/>
      <c r="F201"/>
      <c r="G201"/>
      <c r="H201" s="484"/>
      <c r="J201"/>
      <c r="K201"/>
      <c r="L201" s="528"/>
      <c r="M201" s="6"/>
      <c r="N201" s="6"/>
      <c r="O201" s="6"/>
      <c r="P201" s="6"/>
      <c r="Q201" s="6"/>
      <c r="R201" s="6"/>
      <c r="S201"/>
      <c r="T201" s="6"/>
      <c r="U201" s="6"/>
      <c r="V201" s="6"/>
      <c r="W201" s="6"/>
      <c r="X201" s="6"/>
      <c r="Y201" s="6"/>
    </row>
    <row r="202" spans="2:25" s="37" customFormat="1" hidden="1">
      <c r="B202"/>
      <c r="C202"/>
      <c r="D202"/>
      <c r="E202"/>
      <c r="F202"/>
      <c r="G202"/>
      <c r="H202" s="484"/>
      <c r="J202"/>
      <c r="K202"/>
      <c r="L202" s="528"/>
      <c r="M202" s="6"/>
      <c r="N202" s="6"/>
      <c r="O202" s="6"/>
      <c r="P202" s="6"/>
      <c r="Q202" s="6"/>
      <c r="R202" s="6"/>
      <c r="S202"/>
      <c r="T202" s="6"/>
      <c r="U202" s="6"/>
      <c r="V202" s="6"/>
      <c r="W202" s="6"/>
      <c r="X202" s="6"/>
      <c r="Y202" s="6"/>
    </row>
    <row r="203" spans="2:25" s="37" customFormat="1" hidden="1">
      <c r="B203"/>
      <c r="C203"/>
      <c r="D203"/>
      <c r="E203"/>
      <c r="F203"/>
      <c r="G203"/>
      <c r="H203" s="484"/>
      <c r="J203"/>
      <c r="K203"/>
      <c r="L203" s="528"/>
      <c r="M203" s="6"/>
      <c r="N203" s="6"/>
      <c r="O203" s="6"/>
      <c r="P203" s="6"/>
      <c r="Q203" s="6"/>
      <c r="R203" s="6"/>
      <c r="S203"/>
      <c r="T203" s="6"/>
      <c r="U203" s="6"/>
      <c r="V203" s="6"/>
      <c r="W203" s="6"/>
      <c r="X203" s="6"/>
      <c r="Y203" s="6"/>
    </row>
    <row r="204" spans="2:25" s="37" customFormat="1" hidden="1">
      <c r="B204"/>
      <c r="C204"/>
      <c r="D204"/>
      <c r="E204"/>
      <c r="F204"/>
      <c r="G204"/>
      <c r="H204" s="484"/>
      <c r="J204"/>
      <c r="K204"/>
      <c r="L204" s="528"/>
      <c r="M204" s="6"/>
      <c r="N204" s="6"/>
      <c r="O204" s="6"/>
      <c r="P204" s="6"/>
      <c r="Q204" s="6"/>
      <c r="R204" s="6"/>
      <c r="S204"/>
      <c r="T204" s="6"/>
      <c r="U204" s="6"/>
      <c r="V204" s="6"/>
      <c r="W204" s="6"/>
      <c r="X204" s="6"/>
      <c r="Y204" s="6"/>
    </row>
    <row r="205" spans="2:25" s="37" customFormat="1" hidden="1">
      <c r="B205"/>
      <c r="C205"/>
      <c r="D205"/>
      <c r="E205"/>
      <c r="F205"/>
      <c r="G205"/>
      <c r="H205" s="484"/>
      <c r="J205"/>
      <c r="K205"/>
      <c r="L205" s="528"/>
      <c r="M205" s="6"/>
      <c r="N205" s="6"/>
      <c r="O205" s="6"/>
      <c r="P205" s="6"/>
      <c r="Q205" s="6"/>
      <c r="R205" s="6"/>
      <c r="S205"/>
      <c r="T205" s="6"/>
      <c r="U205" s="6"/>
      <c r="V205" s="6"/>
      <c r="W205" s="6"/>
      <c r="X205" s="6"/>
      <c r="Y205" s="6"/>
    </row>
    <row r="206" spans="2:25" s="37" customFormat="1" hidden="1">
      <c r="B206"/>
      <c r="C206"/>
      <c r="D206"/>
      <c r="E206"/>
      <c r="F206"/>
      <c r="G206"/>
      <c r="H206" s="484"/>
      <c r="J206"/>
      <c r="K206"/>
      <c r="L206" s="528"/>
      <c r="M206" s="6"/>
      <c r="N206" s="6"/>
      <c r="O206" s="6"/>
      <c r="P206" s="6"/>
      <c r="Q206" s="6"/>
      <c r="R206" s="6"/>
      <c r="S206"/>
      <c r="T206" s="6"/>
      <c r="U206" s="6"/>
      <c r="V206" s="6"/>
      <c r="W206" s="6"/>
      <c r="X206" s="6"/>
      <c r="Y206" s="6"/>
    </row>
    <row r="207" spans="2:25" s="37" customFormat="1" hidden="1">
      <c r="B207"/>
      <c r="C207"/>
      <c r="D207"/>
      <c r="E207"/>
      <c r="F207"/>
      <c r="G207"/>
      <c r="H207" s="484"/>
      <c r="J207"/>
      <c r="K207"/>
      <c r="L207" s="528"/>
      <c r="M207" s="6"/>
      <c r="N207" s="6"/>
      <c r="O207" s="6"/>
      <c r="P207" s="6"/>
      <c r="Q207" s="6"/>
      <c r="R207" s="6"/>
      <c r="S207"/>
      <c r="T207" s="6"/>
      <c r="U207" s="6"/>
      <c r="V207" s="6"/>
      <c r="W207" s="6"/>
      <c r="X207" s="6"/>
      <c r="Y207" s="6"/>
    </row>
    <row r="208" spans="2:25" s="37" customFormat="1" hidden="1">
      <c r="B208"/>
      <c r="C208"/>
      <c r="D208"/>
      <c r="E208"/>
      <c r="F208"/>
      <c r="G208"/>
      <c r="H208" s="484"/>
      <c r="J208"/>
      <c r="K208"/>
      <c r="L208" s="528"/>
      <c r="M208" s="6"/>
      <c r="N208" s="6"/>
      <c r="O208" s="6"/>
      <c r="P208" s="6"/>
      <c r="Q208" s="6"/>
      <c r="R208" s="6"/>
      <c r="S208"/>
      <c r="T208" s="6"/>
      <c r="U208" s="6"/>
      <c r="V208" s="6"/>
      <c r="W208" s="6"/>
      <c r="X208" s="6"/>
      <c r="Y208" s="6"/>
    </row>
    <row r="209" spans="2:25" s="37" customFormat="1" hidden="1">
      <c r="B209"/>
      <c r="C209"/>
      <c r="D209"/>
      <c r="E209"/>
      <c r="F209"/>
      <c r="G209"/>
      <c r="H209" s="484"/>
      <c r="J209"/>
      <c r="K209"/>
      <c r="L209" s="528"/>
      <c r="M209" s="6"/>
      <c r="N209" s="6"/>
      <c r="O209" s="6"/>
      <c r="P209" s="6"/>
      <c r="Q209" s="6"/>
      <c r="R209" s="6"/>
      <c r="S209"/>
      <c r="T209" s="6"/>
      <c r="U209" s="6"/>
      <c r="V209" s="6"/>
      <c r="W209" s="6"/>
      <c r="X209" s="6"/>
      <c r="Y209" s="6"/>
    </row>
    <row r="210" spans="2:25" s="37" customFormat="1" hidden="1">
      <c r="B210"/>
      <c r="C210"/>
      <c r="D210"/>
      <c r="E210"/>
      <c r="F210"/>
      <c r="G210"/>
      <c r="H210" s="484"/>
      <c r="J210"/>
      <c r="K210"/>
      <c r="L210" s="528"/>
      <c r="M210" s="6"/>
      <c r="N210" s="6"/>
      <c r="O210" s="6"/>
      <c r="P210" s="6"/>
      <c r="Q210" s="6"/>
      <c r="R210" s="6"/>
      <c r="S210"/>
      <c r="T210" s="6"/>
      <c r="U210" s="6"/>
      <c r="V210" s="6"/>
      <c r="W210" s="6"/>
      <c r="X210" s="6"/>
      <c r="Y210" s="6"/>
    </row>
    <row r="211" spans="2:25" s="37" customFormat="1" hidden="1">
      <c r="B211"/>
      <c r="C211"/>
      <c r="D211"/>
      <c r="E211"/>
      <c r="F211"/>
      <c r="G211"/>
      <c r="H211" s="484"/>
      <c r="J211"/>
      <c r="K211"/>
      <c r="L211" s="528"/>
      <c r="M211" s="6"/>
      <c r="N211" s="6"/>
      <c r="O211" s="6"/>
      <c r="P211" s="6"/>
      <c r="Q211" s="6"/>
      <c r="R211" s="6"/>
      <c r="S211"/>
      <c r="T211" s="6"/>
      <c r="U211" s="6"/>
      <c r="V211" s="6"/>
      <c r="W211" s="6"/>
      <c r="X211" s="6"/>
      <c r="Y211" s="6"/>
    </row>
    <row r="212" spans="2:25" s="37" customFormat="1" hidden="1">
      <c r="B212"/>
      <c r="C212"/>
      <c r="D212"/>
      <c r="E212"/>
      <c r="F212"/>
      <c r="G212"/>
      <c r="H212" s="484"/>
      <c r="J212"/>
      <c r="K212"/>
      <c r="L212" s="528"/>
      <c r="M212" s="6"/>
      <c r="N212" s="6"/>
      <c r="O212" s="6"/>
      <c r="P212" s="6"/>
      <c r="Q212" s="6"/>
      <c r="R212" s="6"/>
      <c r="S212"/>
      <c r="T212" s="6"/>
      <c r="U212" s="6"/>
      <c r="V212" s="6"/>
      <c r="W212" s="6"/>
      <c r="X212" s="6"/>
      <c r="Y212" s="6"/>
    </row>
    <row r="213" spans="2:25" s="37" customFormat="1" hidden="1">
      <c r="B213"/>
      <c r="C213"/>
      <c r="D213"/>
      <c r="E213"/>
      <c r="F213"/>
      <c r="G213"/>
      <c r="H213" s="484"/>
      <c r="J213"/>
      <c r="K213"/>
      <c r="L213" s="528"/>
      <c r="M213" s="6"/>
      <c r="N213" s="6"/>
      <c r="O213" s="6"/>
      <c r="P213" s="6"/>
      <c r="Q213" s="6"/>
      <c r="R213" s="6"/>
      <c r="S213"/>
      <c r="T213" s="6"/>
      <c r="U213" s="6"/>
      <c r="V213" s="6"/>
      <c r="W213" s="6"/>
      <c r="X213" s="6"/>
      <c r="Y213" s="6"/>
    </row>
    <row r="214" spans="2:25" s="37" customFormat="1" hidden="1">
      <c r="B214"/>
      <c r="C214"/>
      <c r="D214"/>
      <c r="E214"/>
      <c r="F214"/>
      <c r="G214"/>
      <c r="H214" s="484"/>
      <c r="J214"/>
      <c r="K214"/>
      <c r="L214" s="528"/>
      <c r="M214" s="6"/>
      <c r="N214" s="6"/>
      <c r="O214" s="6"/>
      <c r="P214" s="6"/>
      <c r="Q214" s="6"/>
      <c r="R214" s="6"/>
      <c r="S214"/>
      <c r="T214" s="6"/>
      <c r="U214" s="6"/>
      <c r="V214" s="6"/>
      <c r="W214" s="6"/>
      <c r="X214" s="6"/>
      <c r="Y214" s="6"/>
    </row>
    <row r="215" spans="2:25" s="37" customFormat="1" hidden="1">
      <c r="B215"/>
      <c r="C215"/>
      <c r="D215"/>
      <c r="E215"/>
      <c r="F215"/>
      <c r="G215"/>
      <c r="H215" s="484"/>
      <c r="J215"/>
      <c r="K215"/>
      <c r="L215" s="528"/>
      <c r="M215" s="6"/>
      <c r="N215" s="6"/>
      <c r="O215" s="6"/>
      <c r="P215" s="6"/>
      <c r="Q215" s="6"/>
      <c r="R215" s="6"/>
      <c r="S215"/>
      <c r="T215" s="6"/>
      <c r="U215" s="6"/>
      <c r="V215" s="6"/>
      <c r="W215" s="6"/>
      <c r="X215" s="6"/>
      <c r="Y215" s="6"/>
    </row>
    <row r="216" spans="2:25" s="37" customFormat="1" hidden="1">
      <c r="B216"/>
      <c r="C216"/>
      <c r="D216"/>
      <c r="E216"/>
      <c r="F216"/>
      <c r="G216"/>
      <c r="H216" s="484"/>
      <c r="J216"/>
      <c r="K216"/>
      <c r="L216" s="528"/>
      <c r="M216" s="6"/>
      <c r="N216" s="6"/>
      <c r="O216" s="6"/>
      <c r="P216" s="6"/>
      <c r="Q216" s="6"/>
      <c r="R216" s="6"/>
      <c r="S216"/>
      <c r="T216" s="6"/>
      <c r="U216" s="6"/>
      <c r="V216" s="6"/>
      <c r="W216" s="6"/>
      <c r="X216" s="6"/>
      <c r="Y216" s="6"/>
    </row>
    <row r="217" spans="2:25" s="37" customFormat="1" hidden="1">
      <c r="B217"/>
      <c r="C217"/>
      <c r="D217"/>
      <c r="E217"/>
      <c r="F217"/>
      <c r="G217"/>
      <c r="H217" s="484"/>
      <c r="J217"/>
      <c r="K217"/>
      <c r="L217" s="528"/>
      <c r="M217" s="6"/>
      <c r="N217" s="6"/>
      <c r="O217" s="6"/>
      <c r="P217" s="6"/>
      <c r="Q217" s="6"/>
      <c r="R217" s="6"/>
      <c r="S217"/>
      <c r="T217" s="6"/>
      <c r="U217" s="6"/>
      <c r="V217" s="6"/>
      <c r="W217" s="6"/>
      <c r="X217" s="6"/>
      <c r="Y217" s="6"/>
    </row>
    <row r="218" spans="2:25" s="37" customFormat="1" hidden="1">
      <c r="B218"/>
      <c r="C218"/>
      <c r="D218"/>
      <c r="E218"/>
      <c r="F218"/>
      <c r="G218"/>
      <c r="H218" s="484"/>
      <c r="J218"/>
      <c r="K218"/>
      <c r="L218" s="528"/>
      <c r="M218" s="6"/>
      <c r="N218" s="6"/>
      <c r="O218" s="6"/>
      <c r="P218" s="6"/>
      <c r="Q218" s="6"/>
      <c r="R218" s="6"/>
      <c r="S218"/>
      <c r="T218" s="6"/>
      <c r="U218" s="6"/>
      <c r="V218" s="6"/>
      <c r="W218" s="6"/>
      <c r="X218" s="6"/>
      <c r="Y218" s="6"/>
    </row>
    <row r="219" spans="2:25" s="37" customFormat="1" hidden="1">
      <c r="B219"/>
      <c r="C219"/>
      <c r="D219"/>
      <c r="E219"/>
      <c r="F219"/>
      <c r="G219"/>
      <c r="H219" s="484"/>
      <c r="J219"/>
      <c r="K219"/>
      <c r="L219" s="528"/>
      <c r="M219" s="6"/>
      <c r="N219" s="6"/>
      <c r="O219" s="6"/>
      <c r="P219" s="6"/>
      <c r="Q219" s="6"/>
      <c r="R219" s="6"/>
      <c r="S219"/>
      <c r="T219" s="6"/>
      <c r="U219" s="6"/>
      <c r="V219" s="6"/>
      <c r="W219" s="6"/>
      <c r="X219" s="6"/>
      <c r="Y219" s="6"/>
    </row>
    <row r="220" spans="2:25" s="37" customFormat="1" hidden="1">
      <c r="B220"/>
      <c r="C220"/>
      <c r="D220"/>
      <c r="E220"/>
      <c r="F220"/>
      <c r="G220"/>
      <c r="H220" s="484"/>
      <c r="J220"/>
      <c r="K220"/>
      <c r="L220" s="528"/>
      <c r="M220" s="6"/>
      <c r="N220" s="6"/>
      <c r="O220" s="6"/>
      <c r="P220" s="6"/>
      <c r="Q220" s="6"/>
      <c r="R220" s="6"/>
      <c r="S220"/>
      <c r="T220" s="6"/>
      <c r="U220" s="6"/>
      <c r="V220" s="6"/>
      <c r="W220" s="6"/>
      <c r="X220" s="6"/>
      <c r="Y220" s="6"/>
    </row>
    <row r="221" spans="2:25" s="37" customFormat="1" hidden="1">
      <c r="B221"/>
      <c r="C221"/>
      <c r="D221"/>
      <c r="E221"/>
      <c r="F221"/>
      <c r="G221"/>
      <c r="H221" s="484"/>
      <c r="J221"/>
      <c r="K221"/>
      <c r="L221" s="528"/>
      <c r="M221" s="6"/>
      <c r="N221" s="6"/>
      <c r="O221" s="6"/>
      <c r="P221" s="6"/>
      <c r="Q221" s="6"/>
      <c r="R221" s="6"/>
      <c r="S221"/>
      <c r="T221" s="6"/>
      <c r="U221" s="6"/>
      <c r="V221" s="6"/>
      <c r="W221" s="6"/>
      <c r="X221" s="6"/>
      <c r="Y221" s="6"/>
    </row>
    <row r="222" spans="2:25" s="37" customFormat="1" hidden="1">
      <c r="B222"/>
      <c r="C222"/>
      <c r="D222"/>
      <c r="E222"/>
      <c r="F222"/>
      <c r="G222"/>
      <c r="H222" s="484"/>
      <c r="J222"/>
      <c r="K222"/>
      <c r="L222" s="528"/>
      <c r="M222" s="6"/>
      <c r="N222" s="6"/>
      <c r="O222" s="6"/>
      <c r="P222" s="6"/>
      <c r="Q222" s="6"/>
      <c r="R222" s="6"/>
      <c r="S222"/>
      <c r="T222" s="6"/>
      <c r="U222" s="6"/>
      <c r="V222" s="6"/>
      <c r="W222" s="6"/>
      <c r="X222" s="6"/>
      <c r="Y222" s="6"/>
    </row>
    <row r="223" spans="2:25" s="37" customFormat="1" hidden="1">
      <c r="B223"/>
      <c r="C223"/>
      <c r="D223"/>
      <c r="E223"/>
      <c r="F223"/>
      <c r="G223"/>
      <c r="H223" s="484"/>
      <c r="J223"/>
      <c r="K223"/>
      <c r="L223" s="528"/>
      <c r="M223" s="6"/>
      <c r="N223" s="6"/>
      <c r="O223" s="6"/>
      <c r="P223" s="6"/>
      <c r="Q223" s="6"/>
      <c r="R223" s="6"/>
      <c r="S223"/>
      <c r="T223" s="6"/>
      <c r="U223" s="6"/>
      <c r="V223" s="6"/>
      <c r="W223" s="6"/>
      <c r="X223" s="6"/>
      <c r="Y223" s="6"/>
    </row>
    <row r="224" spans="2:25" s="37" customFormat="1" hidden="1">
      <c r="B224"/>
      <c r="C224"/>
      <c r="D224"/>
      <c r="E224"/>
      <c r="F224"/>
      <c r="G224"/>
      <c r="H224" s="484"/>
      <c r="J224"/>
      <c r="K224"/>
      <c r="L224" s="528"/>
      <c r="M224" s="6"/>
      <c r="N224" s="6"/>
      <c r="O224" s="6"/>
      <c r="P224" s="6"/>
      <c r="Q224" s="6"/>
      <c r="R224" s="6"/>
      <c r="S224"/>
      <c r="T224" s="6"/>
      <c r="U224" s="6"/>
      <c r="V224" s="6"/>
      <c r="W224" s="6"/>
      <c r="X224" s="6"/>
      <c r="Y224" s="6"/>
    </row>
    <row r="225" spans="2:25" s="37" customFormat="1" hidden="1">
      <c r="B225"/>
      <c r="C225"/>
      <c r="D225"/>
      <c r="E225"/>
      <c r="F225"/>
      <c r="G225"/>
      <c r="H225" s="484"/>
      <c r="J225"/>
      <c r="K225"/>
      <c r="L225" s="528"/>
      <c r="M225" s="6"/>
      <c r="N225" s="6"/>
      <c r="O225" s="6"/>
      <c r="P225" s="6"/>
      <c r="Q225" s="6"/>
      <c r="R225" s="6"/>
      <c r="S225"/>
      <c r="T225" s="6"/>
      <c r="U225" s="6"/>
      <c r="V225" s="6"/>
      <c r="W225" s="6"/>
      <c r="X225" s="6"/>
      <c r="Y225" s="6"/>
    </row>
    <row r="226" spans="2:25" s="37" customFormat="1" hidden="1">
      <c r="B226"/>
      <c r="C226"/>
      <c r="D226"/>
      <c r="E226"/>
      <c r="F226"/>
      <c r="G226"/>
      <c r="H226" s="484"/>
      <c r="J226"/>
      <c r="K226"/>
      <c r="L226" s="528"/>
      <c r="M226" s="6"/>
      <c r="N226" s="6"/>
      <c r="O226" s="6"/>
      <c r="P226" s="6"/>
      <c r="Q226" s="6"/>
      <c r="R226" s="6"/>
      <c r="S226"/>
      <c r="T226" s="6"/>
      <c r="U226" s="6"/>
      <c r="V226" s="6"/>
      <c r="W226" s="6"/>
      <c r="X226" s="6"/>
      <c r="Y226" s="6"/>
    </row>
    <row r="227" spans="2:25" s="37" customFormat="1" hidden="1">
      <c r="B227"/>
      <c r="C227"/>
      <c r="D227"/>
      <c r="E227"/>
      <c r="F227"/>
      <c r="G227"/>
      <c r="H227" s="484"/>
      <c r="J227"/>
      <c r="K227"/>
      <c r="L227" s="528"/>
      <c r="M227" s="6"/>
      <c r="N227" s="6"/>
      <c r="O227" s="6"/>
      <c r="P227" s="6"/>
      <c r="Q227" s="6"/>
      <c r="R227" s="6"/>
      <c r="S227"/>
      <c r="T227" s="6"/>
      <c r="U227" s="6"/>
      <c r="V227" s="6"/>
      <c r="W227" s="6"/>
      <c r="X227" s="6"/>
      <c r="Y227" s="6"/>
    </row>
    <row r="228" spans="2:25" s="37" customFormat="1" hidden="1">
      <c r="B228"/>
      <c r="C228"/>
      <c r="D228"/>
      <c r="E228"/>
      <c r="F228"/>
      <c r="G228"/>
      <c r="H228" s="484"/>
      <c r="J228"/>
      <c r="K228"/>
      <c r="L228" s="528"/>
      <c r="M228" s="6"/>
      <c r="N228" s="6"/>
      <c r="O228" s="6"/>
      <c r="P228" s="6"/>
      <c r="Q228" s="6"/>
      <c r="R228" s="6"/>
      <c r="S228"/>
      <c r="T228" s="6"/>
      <c r="U228" s="6"/>
      <c r="V228" s="6"/>
      <c r="W228" s="6"/>
      <c r="X228" s="6"/>
      <c r="Y228" s="6"/>
    </row>
    <row r="229" spans="2:25" s="37" customFormat="1" hidden="1">
      <c r="B229"/>
      <c r="C229"/>
      <c r="D229"/>
      <c r="E229"/>
      <c r="F229"/>
      <c r="G229"/>
      <c r="H229" s="484"/>
      <c r="J229"/>
      <c r="K229"/>
      <c r="L229" s="528"/>
      <c r="M229" s="6"/>
      <c r="N229" s="6"/>
      <c r="O229" s="6"/>
      <c r="P229" s="6"/>
      <c r="Q229" s="6"/>
      <c r="R229" s="6"/>
      <c r="S229"/>
      <c r="T229" s="6"/>
      <c r="U229" s="6"/>
      <c r="V229" s="6"/>
      <c r="W229" s="6"/>
      <c r="X229" s="6"/>
      <c r="Y229" s="6"/>
    </row>
    <row r="230" spans="2:25" s="37" customFormat="1" hidden="1">
      <c r="B230"/>
      <c r="C230"/>
      <c r="D230"/>
      <c r="E230"/>
      <c r="F230"/>
      <c r="G230"/>
      <c r="H230" s="484"/>
      <c r="J230"/>
      <c r="K230"/>
      <c r="L230" s="528"/>
      <c r="M230" s="6"/>
      <c r="N230" s="6"/>
      <c r="O230" s="6"/>
      <c r="P230" s="6"/>
      <c r="Q230" s="6"/>
      <c r="R230" s="6"/>
      <c r="S230"/>
      <c r="T230" s="6"/>
      <c r="U230" s="6"/>
      <c r="V230" s="6"/>
      <c r="W230" s="6"/>
      <c r="X230" s="6"/>
      <c r="Y230" s="6"/>
    </row>
    <row r="231" spans="2:25" s="37" customFormat="1" hidden="1">
      <c r="B231"/>
      <c r="C231"/>
      <c r="D231"/>
      <c r="E231"/>
      <c r="F231"/>
      <c r="G231"/>
      <c r="H231" s="484"/>
      <c r="J231"/>
      <c r="K231"/>
      <c r="L231" s="528"/>
      <c r="M231" s="6"/>
      <c r="N231" s="6"/>
      <c r="O231" s="6"/>
      <c r="P231" s="6"/>
      <c r="Q231" s="6"/>
      <c r="R231" s="6"/>
      <c r="S231"/>
      <c r="T231" s="6"/>
      <c r="U231" s="6"/>
      <c r="V231" s="6"/>
      <c r="W231" s="6"/>
      <c r="X231" s="6"/>
      <c r="Y231" s="6"/>
    </row>
    <row r="232" spans="2:25" s="37" customFormat="1" hidden="1">
      <c r="B232"/>
      <c r="C232"/>
      <c r="D232"/>
      <c r="E232"/>
      <c r="F232"/>
      <c r="G232"/>
      <c r="H232" s="484"/>
      <c r="J232"/>
      <c r="K232"/>
      <c r="L232" s="528"/>
      <c r="M232" s="6"/>
      <c r="N232" s="6"/>
      <c r="O232" s="6"/>
      <c r="P232" s="6"/>
      <c r="Q232" s="6"/>
      <c r="R232" s="6"/>
      <c r="S232"/>
      <c r="T232" s="6"/>
      <c r="U232" s="6"/>
      <c r="V232" s="6"/>
      <c r="W232" s="6"/>
      <c r="X232" s="6"/>
      <c r="Y232" s="6"/>
    </row>
    <row r="233" spans="2:25" s="37" customFormat="1" hidden="1">
      <c r="B233"/>
      <c r="C233"/>
      <c r="D233"/>
      <c r="E233"/>
      <c r="F233"/>
      <c r="G233"/>
      <c r="H233" s="484"/>
      <c r="J233"/>
      <c r="K233"/>
      <c r="L233" s="528"/>
      <c r="M233" s="6"/>
      <c r="N233" s="6"/>
      <c r="O233" s="6"/>
      <c r="P233" s="6"/>
      <c r="Q233" s="6"/>
      <c r="R233" s="6"/>
      <c r="S233"/>
      <c r="T233" s="6"/>
      <c r="U233" s="6"/>
      <c r="V233" s="6"/>
      <c r="W233" s="6"/>
      <c r="X233" s="6"/>
      <c r="Y233" s="6"/>
    </row>
    <row r="234" spans="2:25" s="37" customFormat="1" hidden="1">
      <c r="B234"/>
      <c r="C234"/>
      <c r="D234"/>
      <c r="E234"/>
      <c r="F234"/>
      <c r="G234"/>
      <c r="H234" s="484"/>
      <c r="J234"/>
      <c r="K234"/>
      <c r="L234" s="528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2:25" s="37" customFormat="1" hidden="1">
      <c r="B235"/>
      <c r="C235"/>
      <c r="D235"/>
      <c r="E235"/>
      <c r="F235"/>
      <c r="G235"/>
      <c r="H235" s="484"/>
      <c r="J235"/>
      <c r="K235"/>
      <c r="L235" s="528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2:25" s="37" customFormat="1" hidden="1">
      <c r="B236"/>
      <c r="C236"/>
      <c r="D236"/>
      <c r="E236"/>
      <c r="F236"/>
      <c r="G236"/>
      <c r="H236" s="484"/>
      <c r="J236"/>
      <c r="K236"/>
      <c r="L236" s="528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2:25" s="37" customFormat="1" hidden="1">
      <c r="B237"/>
      <c r="C237"/>
      <c r="D237"/>
      <c r="E237"/>
      <c r="F237"/>
      <c r="G237"/>
      <c r="H237" s="484"/>
      <c r="J237"/>
      <c r="K237"/>
      <c r="L237" s="528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2:25" s="37" customFormat="1" hidden="1">
      <c r="B238"/>
      <c r="C238"/>
      <c r="D238"/>
      <c r="E238"/>
      <c r="F238"/>
      <c r="G238"/>
      <c r="H238" s="484"/>
      <c r="J238"/>
      <c r="K238"/>
      <c r="L238" s="528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2:25" s="37" customFormat="1" hidden="1">
      <c r="B239"/>
      <c r="C239"/>
      <c r="D239"/>
      <c r="E239"/>
      <c r="F239"/>
      <c r="G239"/>
      <c r="H239" s="484"/>
      <c r="J239"/>
      <c r="K239"/>
      <c r="L239" s="528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2:25" s="37" customFormat="1" hidden="1">
      <c r="B240"/>
      <c r="C240"/>
      <c r="D240"/>
      <c r="E240"/>
      <c r="F240"/>
      <c r="G240"/>
      <c r="H240" s="484"/>
      <c r="J240"/>
      <c r="K240"/>
      <c r="L240" s="528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28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28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28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28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28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28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28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28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28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</sheetData>
  <mergeCells count="10">
    <mergeCell ref="A45:L45"/>
    <mergeCell ref="A59:L59"/>
    <mergeCell ref="A60:L60"/>
    <mergeCell ref="A124:L124"/>
    <mergeCell ref="A2:L2"/>
    <mergeCell ref="A4:L4"/>
    <mergeCell ref="A5:L5"/>
    <mergeCell ref="A9:L9"/>
    <mergeCell ref="A10:L10"/>
    <mergeCell ref="A44:L44"/>
  </mergeCells>
  <conditionalFormatting sqref="I46:I58 I13:I43 I61:I123 I1 I3">
    <cfRule type="containsText" dxfId="40" priority="2" operator="containsText" text="OK">
      <formula>NOT(ISERROR(SEARCH("OK",I1)))</formula>
    </cfRule>
  </conditionalFormatting>
  <conditionalFormatting sqref="I6:I8">
    <cfRule type="containsText" dxfId="39" priority="1" operator="containsText" text="OK">
      <formula>NOT(ISERROR(SEARCH("OK",I6)))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rgb="FF7030A0"/>
  </sheetPr>
  <dimension ref="A1:Y281"/>
  <sheetViews>
    <sheetView topLeftCell="A31" workbookViewId="0"/>
  </sheetViews>
  <sheetFormatPr defaultRowHeight="15"/>
  <cols>
    <col min="1" max="1" width="17.85546875" style="37" bestFit="1" customWidth="1"/>
    <col min="2" max="2" width="9.42578125" bestFit="1" customWidth="1"/>
    <col min="3" max="3" width="9.85546875" bestFit="1" customWidth="1"/>
    <col min="4" max="4" width="7" bestFit="1" customWidth="1"/>
    <col min="5" max="5" width="12.57031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8.28515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4.5703125" style="6" bestFit="1" customWidth="1"/>
    <col min="21" max="21" width="4.28515625" style="6" customWidth="1"/>
    <col min="22" max="22" width="23" style="6" customWidth="1"/>
    <col min="23" max="25" width="9.140625" style="6"/>
  </cols>
  <sheetData>
    <row r="1" spans="1:25" ht="16.5" customHeight="1">
      <c r="A1" s="30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351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39" t="s">
        <v>137</v>
      </c>
      <c r="B3" s="131" t="s">
        <v>1844</v>
      </c>
      <c r="C3" s="131"/>
      <c r="D3" s="131" t="s">
        <v>1851</v>
      </c>
      <c r="E3" s="131" t="s">
        <v>44</v>
      </c>
      <c r="F3" s="131" t="s">
        <v>1697</v>
      </c>
      <c r="G3" s="131" t="s">
        <v>219</v>
      </c>
      <c r="H3" s="131" t="s">
        <v>1852</v>
      </c>
      <c r="I3" s="235"/>
      <c r="J3" s="131" t="s">
        <v>486</v>
      </c>
      <c r="K3" s="131" t="s">
        <v>1853</v>
      </c>
      <c r="L3" s="454">
        <v>960</v>
      </c>
      <c r="M3" s="16"/>
      <c r="N3" s="16"/>
      <c r="O3" s="16"/>
      <c r="P3" s="16"/>
      <c r="Q3" s="16"/>
      <c r="R3" s="16"/>
      <c r="T3" s="16" t="s">
        <v>1899</v>
      </c>
      <c r="U3" s="16"/>
      <c r="V3" s="16"/>
      <c r="W3" s="16"/>
      <c r="X3" s="16"/>
      <c r="Y3" s="16"/>
    </row>
    <row r="4" spans="1:25" s="15" customFormat="1">
      <c r="A4" s="339" t="s">
        <v>171</v>
      </c>
      <c r="B4" s="131" t="s">
        <v>1916</v>
      </c>
      <c r="C4" s="131"/>
      <c r="D4" s="131" t="s">
        <v>1917</v>
      </c>
      <c r="E4" s="131" t="s">
        <v>254</v>
      </c>
      <c r="F4" s="131" t="s">
        <v>1918</v>
      </c>
      <c r="G4" s="131" t="s">
        <v>193</v>
      </c>
      <c r="H4" s="131" t="s">
        <v>1132</v>
      </c>
      <c r="I4" s="235"/>
      <c r="J4" s="131" t="s">
        <v>486</v>
      </c>
      <c r="K4" s="131" t="s">
        <v>1919</v>
      </c>
      <c r="L4" s="454">
        <v>1300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39" t="s">
        <v>171</v>
      </c>
      <c r="B5" s="131" t="s">
        <v>1916</v>
      </c>
      <c r="C5" s="131"/>
      <c r="D5" s="131" t="s">
        <v>1917</v>
      </c>
      <c r="E5" s="131" t="s">
        <v>254</v>
      </c>
      <c r="F5" s="131" t="s">
        <v>1918</v>
      </c>
      <c r="G5" s="131" t="s">
        <v>193</v>
      </c>
      <c r="H5" s="131" t="s">
        <v>1132</v>
      </c>
      <c r="I5" s="235"/>
      <c r="J5" s="131" t="s">
        <v>486</v>
      </c>
      <c r="K5" s="131" t="s">
        <v>1919</v>
      </c>
      <c r="L5" s="454">
        <v>1300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2533" t="s">
        <v>247</v>
      </c>
      <c r="B6" s="2534"/>
      <c r="C6" s="2534"/>
      <c r="D6" s="2534"/>
      <c r="E6" s="2534"/>
      <c r="F6" s="2534"/>
      <c r="G6" s="2534"/>
      <c r="H6" s="2534"/>
      <c r="I6" s="2534"/>
      <c r="J6" s="2534"/>
      <c r="K6" s="2534"/>
      <c r="L6" s="2535"/>
      <c r="M6" s="1047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39" t="s">
        <v>502</v>
      </c>
      <c r="B7" s="131" t="s">
        <v>1927</v>
      </c>
      <c r="C7" s="131"/>
      <c r="D7" s="131" t="s">
        <v>1928</v>
      </c>
      <c r="E7" s="131" t="s">
        <v>2</v>
      </c>
      <c r="F7" s="131" t="s">
        <v>1929</v>
      </c>
      <c r="G7" s="131" t="s">
        <v>1931</v>
      </c>
      <c r="H7" s="131" t="s">
        <v>1719</v>
      </c>
      <c r="I7" s="235"/>
      <c r="J7" s="131" t="s">
        <v>247</v>
      </c>
      <c r="K7" s="131" t="s">
        <v>1933</v>
      </c>
      <c r="L7" s="454"/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39"/>
      <c r="B8" s="131"/>
      <c r="C8" s="131"/>
      <c r="D8" s="131"/>
      <c r="E8" s="131" t="s">
        <v>2</v>
      </c>
      <c r="F8" s="131" t="s">
        <v>1930</v>
      </c>
      <c r="G8" s="131" t="s">
        <v>1932</v>
      </c>
      <c r="H8" s="131" t="s">
        <v>1719</v>
      </c>
      <c r="I8" s="235"/>
      <c r="J8" s="131"/>
      <c r="K8" s="131"/>
      <c r="L8" s="454">
        <v>2500</v>
      </c>
      <c r="M8" s="16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43" customFormat="1">
      <c r="A9" s="2530">
        <f>SUM(L3:L5)</f>
        <v>3560</v>
      </c>
      <c r="B9" s="2531"/>
      <c r="C9" s="2531"/>
      <c r="D9" s="2531"/>
      <c r="E9" s="2531"/>
      <c r="F9" s="2531"/>
      <c r="G9" s="2531"/>
      <c r="H9" s="2531"/>
      <c r="I9" s="2531"/>
      <c r="J9" s="2531"/>
      <c r="K9" s="2531"/>
      <c r="L9" s="2532"/>
      <c r="M9" s="247"/>
      <c r="N9" s="247"/>
      <c r="O9" s="247"/>
      <c r="P9" s="247"/>
      <c r="Q9" s="247"/>
      <c r="R9" s="247"/>
      <c r="T9" s="247"/>
      <c r="U9" s="247"/>
      <c r="V9" s="247"/>
      <c r="W9" s="247"/>
      <c r="X9" s="247"/>
      <c r="Y9" s="247"/>
    </row>
    <row r="10" spans="1:25" s="43" customFormat="1">
      <c r="A10" s="2449" t="s">
        <v>121</v>
      </c>
      <c r="B10" s="2450"/>
      <c r="C10" s="2450"/>
      <c r="D10" s="2450"/>
      <c r="E10" s="2450"/>
      <c r="F10" s="2450"/>
      <c r="G10" s="2450"/>
      <c r="H10" s="2450"/>
      <c r="I10" s="2450"/>
      <c r="J10" s="2450"/>
      <c r="K10" s="2450"/>
      <c r="L10" s="2451"/>
      <c r="M10" s="247"/>
      <c r="N10" s="247"/>
      <c r="O10" s="247"/>
      <c r="P10" s="247"/>
      <c r="Q10" s="247"/>
      <c r="R10" s="247"/>
      <c r="T10" s="247"/>
      <c r="U10" s="247"/>
      <c r="V10" s="247"/>
      <c r="W10" s="247"/>
      <c r="X10" s="247"/>
      <c r="Y10" s="247"/>
    </row>
    <row r="11" spans="1:25" s="41" customFormat="1">
      <c r="A11" s="239" t="s">
        <v>171</v>
      </c>
      <c r="B11" s="29" t="s">
        <v>1916</v>
      </c>
      <c r="C11" s="29" t="s">
        <v>1920</v>
      </c>
      <c r="D11" s="29" t="s">
        <v>1917</v>
      </c>
      <c r="E11" s="29" t="s">
        <v>254</v>
      </c>
      <c r="F11" s="29" t="s">
        <v>1746</v>
      </c>
      <c r="G11" s="29" t="s">
        <v>193</v>
      </c>
      <c r="H11" s="29" t="s">
        <v>1922</v>
      </c>
      <c r="I11" s="19" t="s">
        <v>6</v>
      </c>
      <c r="J11" s="29"/>
      <c r="K11" s="29"/>
      <c r="L11" s="29"/>
      <c r="M11" s="249"/>
      <c r="N11" s="249"/>
      <c r="O11" s="249"/>
      <c r="P11" s="249"/>
      <c r="Q11" s="249"/>
      <c r="R11" s="249"/>
      <c r="T11" s="249"/>
      <c r="U11" s="249"/>
      <c r="V11" s="249"/>
      <c r="W11" s="249"/>
      <c r="X11" s="249"/>
      <c r="Y11" s="249"/>
    </row>
    <row r="12" spans="1:25" s="41" customFormat="1">
      <c r="A12" s="239"/>
      <c r="B12" s="29"/>
      <c r="C12" s="29"/>
      <c r="D12" s="29"/>
      <c r="E12" s="29" t="s">
        <v>254</v>
      </c>
      <c r="F12" s="29" t="s">
        <v>1622</v>
      </c>
      <c r="G12" s="29" t="s">
        <v>193</v>
      </c>
      <c r="H12" s="29" t="s">
        <v>1921</v>
      </c>
      <c r="I12" s="19" t="s">
        <v>6</v>
      </c>
      <c r="J12" s="29"/>
      <c r="K12" s="29"/>
      <c r="L12" s="29"/>
      <c r="M12" s="249"/>
      <c r="N12" s="249"/>
      <c r="O12" s="249"/>
      <c r="P12" s="249"/>
      <c r="Q12" s="249"/>
      <c r="R12" s="249"/>
      <c r="T12" s="249"/>
      <c r="U12" s="249"/>
      <c r="V12" s="249"/>
      <c r="W12" s="249"/>
      <c r="X12" s="249"/>
      <c r="Y12" s="249"/>
    </row>
    <row r="13" spans="1:25" s="249" customFormat="1">
      <c r="A13" s="239"/>
      <c r="B13" s="29"/>
      <c r="C13" s="29"/>
      <c r="D13" s="29"/>
      <c r="E13" s="29" t="s">
        <v>254</v>
      </c>
      <c r="F13" s="29" t="s">
        <v>1918</v>
      </c>
      <c r="G13" s="29" t="s">
        <v>193</v>
      </c>
      <c r="H13" s="29" t="s">
        <v>1852</v>
      </c>
      <c r="I13" s="19" t="s">
        <v>6</v>
      </c>
      <c r="J13" s="29"/>
      <c r="K13" s="29"/>
      <c r="L13" s="29"/>
    </row>
    <row r="14" spans="1:25" s="41" customFormat="1">
      <c r="A14" s="2539" t="e">
        <f>SUM(#REF!)</f>
        <v>#REF!</v>
      </c>
      <c r="B14" s="2539"/>
      <c r="C14" s="2539"/>
      <c r="D14" s="2539"/>
      <c r="E14" s="2539"/>
      <c r="F14" s="2539"/>
      <c r="G14" s="2539"/>
      <c r="H14" s="2539"/>
      <c r="I14" s="2539"/>
      <c r="J14" s="2539"/>
      <c r="K14" s="2539"/>
      <c r="L14" s="2539"/>
      <c r="M14" s="249"/>
      <c r="N14" s="249"/>
      <c r="O14" s="249"/>
      <c r="P14" s="249"/>
      <c r="Q14" s="249"/>
      <c r="R14" s="249"/>
      <c r="T14" s="249"/>
      <c r="U14" s="249"/>
      <c r="V14" s="249"/>
      <c r="W14" s="249"/>
      <c r="X14" s="249"/>
      <c r="Y14" s="249"/>
    </row>
    <row r="15" spans="1:25" s="41" customFormat="1" ht="18.75">
      <c r="A15" s="2460" t="s">
        <v>749</v>
      </c>
      <c r="B15" s="2450"/>
      <c r="C15" s="2450"/>
      <c r="D15" s="2450"/>
      <c r="E15" s="2450"/>
      <c r="F15" s="2450"/>
      <c r="G15" s="2450"/>
      <c r="H15" s="2450"/>
      <c r="I15" s="2450"/>
      <c r="J15" s="2450"/>
      <c r="K15" s="2450"/>
      <c r="L15" s="2451"/>
      <c r="M15" s="249"/>
      <c r="N15" s="249"/>
      <c r="O15" s="249"/>
      <c r="P15" s="249"/>
      <c r="Q15" s="249"/>
      <c r="R15" s="249"/>
      <c r="T15" s="249"/>
      <c r="U15" s="249"/>
      <c r="V15" s="249"/>
      <c r="W15" s="249"/>
      <c r="X15" s="249"/>
      <c r="Y15" s="249"/>
    </row>
    <row r="16" spans="1:25" s="41" customFormat="1">
      <c r="A16" s="341" t="s">
        <v>519</v>
      </c>
      <c r="B16" s="34" t="s">
        <v>1844</v>
      </c>
      <c r="C16" s="34" t="s">
        <v>1920</v>
      </c>
      <c r="D16" s="34" t="s">
        <v>1845</v>
      </c>
      <c r="E16" s="34" t="s">
        <v>216</v>
      </c>
      <c r="F16" s="34" t="s">
        <v>1846</v>
      </c>
      <c r="G16" s="34" t="s">
        <v>53</v>
      </c>
      <c r="H16" s="34" t="s">
        <v>876</v>
      </c>
      <c r="I16" s="35" t="s">
        <v>6</v>
      </c>
      <c r="J16" s="34" t="s">
        <v>749</v>
      </c>
      <c r="K16" s="34"/>
      <c r="L16" s="464" t="s">
        <v>1847</v>
      </c>
      <c r="M16" s="249"/>
      <c r="N16" s="249"/>
      <c r="O16" s="249"/>
      <c r="P16" s="249"/>
      <c r="Q16" s="249"/>
      <c r="R16" s="249"/>
      <c r="T16" s="249"/>
      <c r="U16" s="249"/>
      <c r="V16" s="249"/>
      <c r="W16" s="249"/>
      <c r="X16" s="249"/>
      <c r="Y16" s="249"/>
    </row>
    <row r="17" spans="1:25" s="41" customFormat="1">
      <c r="A17" s="341" t="s">
        <v>1870</v>
      </c>
      <c r="B17" s="34" t="s">
        <v>1894</v>
      </c>
      <c r="C17" s="34" t="s">
        <v>1905</v>
      </c>
      <c r="D17" s="34" t="s">
        <v>1895</v>
      </c>
      <c r="E17" s="34" t="s">
        <v>1574</v>
      </c>
      <c r="F17" s="34" t="s">
        <v>1896</v>
      </c>
      <c r="G17" s="34" t="s">
        <v>1523</v>
      </c>
      <c r="H17" s="34" t="s">
        <v>1906</v>
      </c>
      <c r="I17" s="35" t="s">
        <v>6</v>
      </c>
      <c r="J17" s="34" t="s">
        <v>749</v>
      </c>
      <c r="K17" s="980"/>
      <c r="L17" s="464">
        <v>84.45</v>
      </c>
      <c r="M17" s="249"/>
      <c r="N17" s="249"/>
      <c r="O17" s="249"/>
      <c r="P17" s="249"/>
      <c r="Q17" s="249"/>
      <c r="R17" s="249"/>
      <c r="T17" s="249"/>
      <c r="U17" s="249"/>
      <c r="V17" s="249"/>
      <c r="W17" s="249"/>
      <c r="X17" s="249"/>
      <c r="Y17" s="249"/>
    </row>
    <row r="18" spans="1:25" s="162" customFormat="1">
      <c r="A18" s="341" t="s">
        <v>1904</v>
      </c>
      <c r="B18" s="32">
        <v>44568</v>
      </c>
      <c r="C18" s="32">
        <v>44566</v>
      </c>
      <c r="D18" s="33">
        <v>9253</v>
      </c>
      <c r="E18" s="34" t="s">
        <v>2</v>
      </c>
      <c r="F18" s="33">
        <v>2924</v>
      </c>
      <c r="G18" s="19" t="s">
        <v>27</v>
      </c>
      <c r="H18" s="20">
        <v>20</v>
      </c>
      <c r="I18" s="35" t="s">
        <v>6</v>
      </c>
      <c r="J18" s="19" t="s">
        <v>749</v>
      </c>
      <c r="K18" s="21"/>
      <c r="L18" s="464">
        <v>471</v>
      </c>
      <c r="M18" s="1007"/>
      <c r="N18" s="1007"/>
      <c r="O18" s="1007"/>
      <c r="P18" s="1007"/>
      <c r="Q18" s="1007"/>
      <c r="R18" s="1007"/>
      <c r="T18" s="1007"/>
      <c r="U18" s="1007"/>
      <c r="V18" s="1007"/>
      <c r="W18" s="1007"/>
      <c r="X18" s="1007"/>
      <c r="Y18" s="1007"/>
    </row>
    <row r="19" spans="1:25" s="162" customFormat="1">
      <c r="A19" s="341" t="s">
        <v>109</v>
      </c>
      <c r="B19" s="32">
        <v>44573</v>
      </c>
      <c r="C19" s="32">
        <v>44566</v>
      </c>
      <c r="D19" s="33">
        <v>9258</v>
      </c>
      <c r="E19" s="34" t="s">
        <v>131</v>
      </c>
      <c r="F19" s="33">
        <v>3999</v>
      </c>
      <c r="G19" s="19" t="s">
        <v>826</v>
      </c>
      <c r="H19" s="20">
        <v>100</v>
      </c>
      <c r="I19" s="35" t="s">
        <v>6</v>
      </c>
      <c r="J19" s="19" t="s">
        <v>749</v>
      </c>
      <c r="K19" s="21"/>
      <c r="L19" s="464">
        <v>210</v>
      </c>
      <c r="M19" s="1007"/>
      <c r="N19" s="1007"/>
      <c r="O19" s="1007"/>
      <c r="P19" s="1007"/>
      <c r="Q19" s="1007"/>
      <c r="R19" s="1007"/>
      <c r="T19" s="1007"/>
      <c r="U19" s="1007"/>
      <c r="V19" s="1007"/>
      <c r="W19" s="1007"/>
      <c r="X19" s="1007"/>
      <c r="Y19" s="1007"/>
    </row>
    <row r="20" spans="1:25" s="162" customFormat="1">
      <c r="A20" s="341" t="s">
        <v>1765</v>
      </c>
      <c r="B20" s="32">
        <v>44573</v>
      </c>
      <c r="C20" s="32">
        <v>44567</v>
      </c>
      <c r="D20" s="33">
        <v>9255</v>
      </c>
      <c r="E20" s="34" t="s">
        <v>216</v>
      </c>
      <c r="F20" s="33">
        <v>3886</v>
      </c>
      <c r="G20" s="19" t="s">
        <v>100</v>
      </c>
      <c r="H20" s="20" t="s">
        <v>933</v>
      </c>
      <c r="I20" s="35" t="s">
        <v>6</v>
      </c>
      <c r="J20" s="19" t="s">
        <v>749</v>
      </c>
      <c r="K20" s="21"/>
      <c r="L20" s="464">
        <v>498</v>
      </c>
      <c r="M20" s="1007"/>
      <c r="N20" s="1007"/>
      <c r="O20" s="1007"/>
      <c r="P20" s="1007"/>
      <c r="Q20" s="1007"/>
      <c r="R20" s="1007"/>
      <c r="T20" s="1007"/>
      <c r="U20" s="1007"/>
      <c r="V20" s="1007"/>
      <c r="W20" s="1007"/>
      <c r="X20" s="1007"/>
      <c r="Y20" s="1007"/>
    </row>
    <row r="21" spans="1:25" s="162" customFormat="1">
      <c r="A21" s="341" t="s">
        <v>1109</v>
      </c>
      <c r="B21" s="32">
        <v>44573</v>
      </c>
      <c r="C21" s="32">
        <v>44571</v>
      </c>
      <c r="D21" s="33">
        <v>9256</v>
      </c>
      <c r="E21" s="34" t="s">
        <v>2</v>
      </c>
      <c r="F21" s="33">
        <v>2029</v>
      </c>
      <c r="G21" s="19" t="s">
        <v>158</v>
      </c>
      <c r="H21" s="20">
        <v>12</v>
      </c>
      <c r="I21" s="35" t="s">
        <v>6</v>
      </c>
      <c r="J21" s="19" t="s">
        <v>749</v>
      </c>
      <c r="K21" s="21"/>
      <c r="L21" s="464">
        <v>130</v>
      </c>
      <c r="M21" s="1007"/>
      <c r="N21" s="1007"/>
      <c r="O21" s="1007"/>
      <c r="P21" s="1007"/>
      <c r="Q21" s="1007"/>
      <c r="R21" s="1007"/>
      <c r="T21" s="1007"/>
      <c r="U21" s="1007"/>
      <c r="V21" s="1007"/>
      <c r="W21" s="1007"/>
      <c r="X21" s="1007"/>
      <c r="Y21" s="1007"/>
    </row>
    <row r="22" spans="1:25" s="162" customFormat="1">
      <c r="A22" s="341" t="s">
        <v>1850</v>
      </c>
      <c r="B22" s="32">
        <v>44575</v>
      </c>
      <c r="C22" s="32">
        <v>44572</v>
      </c>
      <c r="D22" s="33">
        <v>9267</v>
      </c>
      <c r="E22" s="34" t="s">
        <v>44</v>
      </c>
      <c r="F22" s="33">
        <v>3965</v>
      </c>
      <c r="G22" s="19" t="s">
        <v>459</v>
      </c>
      <c r="H22" s="20">
        <v>50</v>
      </c>
      <c r="I22" s="35" t="s">
        <v>6</v>
      </c>
      <c r="J22" s="19" t="s">
        <v>749</v>
      </c>
      <c r="K22" s="21"/>
      <c r="L22" s="464">
        <v>445</v>
      </c>
      <c r="M22" s="1007"/>
      <c r="N22" s="1007"/>
      <c r="O22" s="1007"/>
      <c r="P22" s="1007"/>
      <c r="Q22" s="1007"/>
      <c r="R22" s="1007"/>
      <c r="T22" s="1015" t="s">
        <v>1911</v>
      </c>
      <c r="U22" s="1007"/>
      <c r="V22" s="1007"/>
      <c r="W22" s="1007"/>
      <c r="X22" s="1007"/>
      <c r="Y22" s="1007"/>
    </row>
    <row r="23" spans="1:25" s="162" customFormat="1">
      <c r="A23" s="341" t="s">
        <v>180</v>
      </c>
      <c r="B23" s="32">
        <v>44580</v>
      </c>
      <c r="C23" s="32">
        <v>44571</v>
      </c>
      <c r="D23" s="33">
        <v>9280</v>
      </c>
      <c r="E23" s="34" t="s">
        <v>2</v>
      </c>
      <c r="F23" s="33">
        <v>2788</v>
      </c>
      <c r="G23" s="19" t="s">
        <v>27</v>
      </c>
      <c r="H23" s="20">
        <v>5</v>
      </c>
      <c r="I23" s="35" t="s">
        <v>6</v>
      </c>
      <c r="J23" s="19" t="s">
        <v>749</v>
      </c>
      <c r="K23" s="21"/>
      <c r="L23" s="464">
        <v>152.15</v>
      </c>
      <c r="M23" s="1007"/>
      <c r="N23" s="1007"/>
      <c r="O23" s="1007"/>
      <c r="P23" s="1007"/>
      <c r="Q23" s="1007"/>
      <c r="R23" s="1007"/>
      <c r="T23" s="1007"/>
      <c r="U23" s="1007"/>
      <c r="V23" s="1007"/>
      <c r="W23" s="1007"/>
      <c r="X23" s="1007"/>
      <c r="Y23" s="1007"/>
    </row>
    <row r="24" spans="1:25" s="162" customFormat="1">
      <c r="A24" s="341" t="s">
        <v>188</v>
      </c>
      <c r="B24" s="32">
        <v>44582</v>
      </c>
      <c r="C24" s="32">
        <v>44592</v>
      </c>
      <c r="D24" s="33">
        <v>9288</v>
      </c>
      <c r="E24" s="34" t="s">
        <v>2</v>
      </c>
      <c r="F24" s="33">
        <v>2800</v>
      </c>
      <c r="G24" s="19" t="s">
        <v>189</v>
      </c>
      <c r="H24" s="20">
        <v>4</v>
      </c>
      <c r="I24" s="35" t="s">
        <v>6</v>
      </c>
      <c r="J24" s="19" t="s">
        <v>749</v>
      </c>
      <c r="K24" s="21"/>
      <c r="L24" s="464">
        <v>260</v>
      </c>
      <c r="M24" s="1007"/>
      <c r="N24" s="1007"/>
      <c r="O24" s="1007"/>
      <c r="P24" s="1007"/>
      <c r="Q24" s="1007"/>
      <c r="R24" s="1007"/>
      <c r="T24" s="1007"/>
      <c r="U24" s="1007"/>
      <c r="V24" s="1007"/>
      <c r="W24" s="1007"/>
      <c r="X24" s="1007"/>
      <c r="Y24" s="1007"/>
    </row>
    <row r="25" spans="1:25" s="162" customFormat="1">
      <c r="A25" s="341"/>
      <c r="B25" s="32"/>
      <c r="C25" s="32">
        <v>44572</v>
      </c>
      <c r="D25" s="33"/>
      <c r="E25" s="34"/>
      <c r="F25" s="33">
        <v>2800</v>
      </c>
      <c r="G25" s="19" t="s">
        <v>189</v>
      </c>
      <c r="H25" s="20">
        <v>2</v>
      </c>
      <c r="I25" s="35" t="s">
        <v>6</v>
      </c>
      <c r="J25" s="19" t="s">
        <v>749</v>
      </c>
      <c r="K25" s="21"/>
      <c r="L25" s="464"/>
      <c r="M25" s="1007"/>
      <c r="N25" s="1007"/>
      <c r="O25" s="1007"/>
      <c r="P25" s="1007"/>
      <c r="Q25" s="1007"/>
      <c r="R25" s="1007"/>
      <c r="T25" s="1007"/>
      <c r="U25" s="1007"/>
      <c r="V25" s="1007"/>
      <c r="W25" s="1007"/>
      <c r="X25" s="1007"/>
      <c r="Y25" s="1007"/>
    </row>
    <row r="26" spans="1:25" s="162" customFormat="1">
      <c r="A26" s="341"/>
      <c r="B26" s="32"/>
      <c r="C26" s="32">
        <v>44592</v>
      </c>
      <c r="D26" s="33"/>
      <c r="E26" s="34" t="s">
        <v>2</v>
      </c>
      <c r="F26" s="33">
        <v>2891</v>
      </c>
      <c r="G26" s="19" t="s">
        <v>100</v>
      </c>
      <c r="H26" s="20" t="s">
        <v>1212</v>
      </c>
      <c r="I26" s="35" t="s">
        <v>6</v>
      </c>
      <c r="J26" s="19" t="s">
        <v>749</v>
      </c>
      <c r="K26" s="21"/>
      <c r="L26" s="464">
        <v>325</v>
      </c>
      <c r="M26" s="1007"/>
      <c r="N26" s="1007"/>
      <c r="O26" s="1007"/>
      <c r="P26" s="1007"/>
      <c r="Q26" s="1007"/>
      <c r="R26" s="1007"/>
      <c r="T26" s="1007"/>
      <c r="U26" s="1007"/>
      <c r="V26" s="1007"/>
      <c r="W26" s="1007"/>
      <c r="X26" s="1007"/>
      <c r="Y26" s="1007"/>
    </row>
    <row r="27" spans="1:25" s="162" customFormat="1">
      <c r="A27" s="341" t="s">
        <v>1463</v>
      </c>
      <c r="B27" s="32">
        <v>44575</v>
      </c>
      <c r="C27" s="32">
        <v>44574</v>
      </c>
      <c r="D27" s="33">
        <v>9328</v>
      </c>
      <c r="E27" s="34" t="s">
        <v>44</v>
      </c>
      <c r="F27" s="33">
        <v>2433</v>
      </c>
      <c r="G27" s="19" t="s">
        <v>99</v>
      </c>
      <c r="H27" s="20">
        <v>5</v>
      </c>
      <c r="I27" s="35" t="s">
        <v>6</v>
      </c>
      <c r="J27" s="19" t="s">
        <v>749</v>
      </c>
      <c r="K27" s="21"/>
      <c r="L27" s="464">
        <v>135</v>
      </c>
      <c r="M27" s="1007"/>
      <c r="N27" s="1007"/>
      <c r="O27" s="1007"/>
      <c r="P27" s="1007"/>
      <c r="Q27" s="1007"/>
      <c r="R27" s="1007"/>
      <c r="T27" s="1007"/>
      <c r="U27" s="1007"/>
      <c r="V27" s="1007"/>
      <c r="W27" s="1007"/>
      <c r="X27" s="1007"/>
      <c r="Y27" s="1007"/>
    </row>
    <row r="28" spans="1:25" s="162" customFormat="1">
      <c r="A28" s="341" t="s">
        <v>606</v>
      </c>
      <c r="B28" s="32">
        <v>44587</v>
      </c>
      <c r="C28" s="32">
        <v>44580</v>
      </c>
      <c r="D28" s="33">
        <v>9357</v>
      </c>
      <c r="E28" s="34" t="s">
        <v>44</v>
      </c>
      <c r="F28" s="33">
        <v>1195</v>
      </c>
      <c r="G28" s="19" t="s">
        <v>27</v>
      </c>
      <c r="H28" s="20">
        <v>3</v>
      </c>
      <c r="I28" s="35" t="s">
        <v>6</v>
      </c>
      <c r="J28" s="19" t="s">
        <v>749</v>
      </c>
      <c r="K28" s="21"/>
      <c r="L28" s="464">
        <v>126</v>
      </c>
      <c r="M28" s="1007"/>
      <c r="N28" s="1007"/>
      <c r="O28" s="1007"/>
      <c r="P28" s="1007"/>
      <c r="Q28" s="1007"/>
      <c r="R28" s="1007"/>
      <c r="T28" s="1007"/>
      <c r="U28" s="1007"/>
      <c r="V28" s="1007"/>
      <c r="W28" s="1007"/>
      <c r="X28" s="1007"/>
      <c r="Y28" s="1007"/>
    </row>
    <row r="29" spans="1:25" s="162" customFormat="1">
      <c r="A29" s="341" t="s">
        <v>1934</v>
      </c>
      <c r="B29" s="32">
        <v>44587</v>
      </c>
      <c r="C29" s="32">
        <v>44581</v>
      </c>
      <c r="D29" s="33">
        <v>9414</v>
      </c>
      <c r="E29" s="34" t="s">
        <v>1803</v>
      </c>
      <c r="F29" s="33">
        <v>3661</v>
      </c>
      <c r="G29" s="19" t="s">
        <v>1935</v>
      </c>
      <c r="H29" s="20" t="s">
        <v>1936</v>
      </c>
      <c r="I29" s="35" t="s">
        <v>6</v>
      </c>
      <c r="J29" s="19" t="s">
        <v>749</v>
      </c>
      <c r="K29" s="21"/>
      <c r="L29" s="464">
        <v>50</v>
      </c>
      <c r="M29" s="1007"/>
      <c r="N29" s="1007"/>
      <c r="O29" s="1007"/>
      <c r="P29" s="1007"/>
      <c r="Q29" s="1007"/>
      <c r="R29" s="1007"/>
      <c r="T29" s="1007"/>
      <c r="U29" s="1007"/>
      <c r="V29" s="1007"/>
      <c r="W29" s="1007"/>
      <c r="X29" s="1007"/>
      <c r="Y29" s="1007"/>
    </row>
    <row r="30" spans="1:25" s="162" customFormat="1">
      <c r="A30" s="341" t="s">
        <v>1466</v>
      </c>
      <c r="B30" s="32">
        <v>44588</v>
      </c>
      <c r="C30" s="32">
        <v>44581</v>
      </c>
      <c r="D30" s="33">
        <v>9373</v>
      </c>
      <c r="E30" s="34" t="s">
        <v>428</v>
      </c>
      <c r="F30" s="33">
        <v>3665</v>
      </c>
      <c r="G30" s="19" t="s">
        <v>729</v>
      </c>
      <c r="H30" s="20">
        <v>1</v>
      </c>
      <c r="I30" s="35" t="s">
        <v>6</v>
      </c>
      <c r="J30" s="19" t="s">
        <v>749</v>
      </c>
      <c r="K30" s="21"/>
      <c r="L30" s="464">
        <v>265</v>
      </c>
      <c r="M30" s="1007"/>
      <c r="N30" s="1007"/>
      <c r="O30" s="1007"/>
      <c r="P30" s="1007"/>
      <c r="Q30" s="1007"/>
      <c r="R30" s="1007"/>
      <c r="T30" s="1007"/>
      <c r="U30" s="1007"/>
      <c r="V30" s="1007"/>
      <c r="W30" s="1007"/>
      <c r="X30" s="1007"/>
      <c r="Y30" s="1007"/>
    </row>
    <row r="31" spans="1:25" s="162" customFormat="1">
      <c r="A31" s="341" t="s">
        <v>313</v>
      </c>
      <c r="B31" s="32">
        <v>44588</v>
      </c>
      <c r="C31" s="32">
        <v>44580</v>
      </c>
      <c r="D31" s="33">
        <v>9377</v>
      </c>
      <c r="E31" s="34" t="s">
        <v>2</v>
      </c>
      <c r="F31" s="33">
        <v>1140</v>
      </c>
      <c r="G31" s="19" t="s">
        <v>144</v>
      </c>
      <c r="H31" s="20">
        <v>20</v>
      </c>
      <c r="I31" s="35" t="s">
        <v>6</v>
      </c>
      <c r="J31" s="19" t="s">
        <v>749</v>
      </c>
      <c r="K31" s="21"/>
      <c r="L31" s="464">
        <v>243.6</v>
      </c>
      <c r="M31" s="1007"/>
      <c r="N31" s="1007"/>
      <c r="O31" s="1007"/>
      <c r="P31" s="1007"/>
      <c r="Q31" s="1007"/>
      <c r="R31" s="1007"/>
      <c r="T31" s="1007"/>
      <c r="U31" s="1007"/>
      <c r="V31" s="1007"/>
      <c r="W31" s="1007"/>
      <c r="X31" s="1007"/>
      <c r="Y31" s="1007"/>
    </row>
    <row r="32" spans="1:25" s="42" customFormat="1">
      <c r="A32" s="239" t="s">
        <v>1925</v>
      </c>
      <c r="B32" s="31">
        <v>44592</v>
      </c>
      <c r="C32" s="31">
        <v>44581</v>
      </c>
      <c r="D32" s="28">
        <v>9382</v>
      </c>
      <c r="E32" s="136" t="s">
        <v>7</v>
      </c>
      <c r="F32" s="28">
        <v>4003</v>
      </c>
      <c r="G32" s="9" t="s">
        <v>31</v>
      </c>
      <c r="H32" s="10" t="s">
        <v>1258</v>
      </c>
      <c r="I32" s="25" t="s">
        <v>6</v>
      </c>
      <c r="J32" s="9" t="s">
        <v>97</v>
      </c>
      <c r="K32" s="22"/>
      <c r="L32" s="479">
        <v>0</v>
      </c>
      <c r="M32" s="80"/>
      <c r="N32" s="80"/>
      <c r="O32" s="80"/>
      <c r="P32" s="80"/>
      <c r="Q32" s="80"/>
      <c r="R32" s="80"/>
      <c r="T32" s="249"/>
      <c r="U32" s="80"/>
      <c r="V32" s="80"/>
      <c r="W32" s="80"/>
      <c r="X32" s="80"/>
      <c r="Y32" s="80"/>
    </row>
    <row r="33" spans="1:25" s="42" customFormat="1">
      <c r="A33" s="239" t="s">
        <v>865</v>
      </c>
      <c r="B33" s="31">
        <v>44589</v>
      </c>
      <c r="C33" s="31">
        <v>44585</v>
      </c>
      <c r="D33" s="28">
        <v>9420</v>
      </c>
      <c r="E33" s="136" t="s">
        <v>428</v>
      </c>
      <c r="F33" s="28">
        <v>1550</v>
      </c>
      <c r="G33" s="9" t="s">
        <v>88</v>
      </c>
      <c r="H33" s="10">
        <v>5</v>
      </c>
      <c r="I33" s="25" t="s">
        <v>6</v>
      </c>
      <c r="J33" s="9" t="s">
        <v>749</v>
      </c>
      <c r="K33" s="22"/>
      <c r="L33" s="479">
        <v>172.35</v>
      </c>
      <c r="M33" s="80"/>
      <c r="N33" s="80"/>
      <c r="O33" s="80"/>
      <c r="P33" s="80"/>
      <c r="Q33" s="80"/>
      <c r="R33" s="80"/>
      <c r="T33" s="249"/>
      <c r="U33" s="80"/>
      <c r="V33" s="80"/>
      <c r="W33" s="80"/>
      <c r="X33" s="80"/>
      <c r="Y33" s="80"/>
    </row>
    <row r="34" spans="1:25" s="42" customFormat="1">
      <c r="A34" s="239" t="s">
        <v>229</v>
      </c>
      <c r="B34" s="31">
        <v>44592</v>
      </c>
      <c r="C34" s="31">
        <v>44588</v>
      </c>
      <c r="D34" s="28">
        <v>9432</v>
      </c>
      <c r="E34" s="136" t="s">
        <v>7</v>
      </c>
      <c r="F34" s="28">
        <v>3510</v>
      </c>
      <c r="G34" s="9" t="s">
        <v>230</v>
      </c>
      <c r="H34" s="10">
        <v>5</v>
      </c>
      <c r="I34" s="25" t="s">
        <v>6</v>
      </c>
      <c r="J34" s="9" t="s">
        <v>749</v>
      </c>
      <c r="K34" s="22"/>
      <c r="L34" s="479">
        <v>464.35</v>
      </c>
      <c r="M34" s="80"/>
      <c r="N34" s="80"/>
      <c r="O34" s="80"/>
      <c r="P34" s="80"/>
      <c r="Q34" s="80"/>
      <c r="R34" s="80"/>
      <c r="T34" s="249"/>
      <c r="U34" s="80"/>
      <c r="V34" s="80"/>
      <c r="W34" s="80"/>
      <c r="X34" s="80"/>
      <c r="Y34" s="80"/>
    </row>
    <row r="35" spans="1:25" s="42" customFormat="1">
      <c r="A35" s="460" t="s">
        <v>134</v>
      </c>
      <c r="B35" s="116">
        <v>44592</v>
      </c>
      <c r="C35" s="116"/>
      <c r="D35" s="117">
        <v>9445</v>
      </c>
      <c r="E35" s="691" t="s">
        <v>2</v>
      </c>
      <c r="F35" s="117">
        <v>97</v>
      </c>
      <c r="G35" s="24" t="s">
        <v>98</v>
      </c>
      <c r="H35" s="1048">
        <v>2</v>
      </c>
      <c r="I35" s="234"/>
      <c r="J35" s="24" t="s">
        <v>749</v>
      </c>
      <c r="K35" s="546"/>
      <c r="L35" s="1033">
        <v>116</v>
      </c>
      <c r="M35" s="80"/>
      <c r="N35" s="80"/>
      <c r="O35" s="80"/>
      <c r="P35" s="80"/>
      <c r="Q35" s="80"/>
      <c r="R35" s="80"/>
      <c r="T35" s="249"/>
      <c r="U35" s="80"/>
      <c r="V35" s="80"/>
      <c r="W35" s="80"/>
      <c r="X35" s="80"/>
      <c r="Y35" s="80"/>
    </row>
    <row r="36" spans="1:25" s="42" customFormat="1">
      <c r="A36" s="460" t="s">
        <v>2068</v>
      </c>
      <c r="B36" s="116">
        <v>44680</v>
      </c>
      <c r="C36" s="116"/>
      <c r="D36" s="117">
        <v>10146</v>
      </c>
      <c r="E36" s="691" t="s">
        <v>2</v>
      </c>
      <c r="F36" s="117">
        <v>2086</v>
      </c>
      <c r="G36" s="24" t="s">
        <v>42</v>
      </c>
      <c r="H36" s="1048">
        <v>20</v>
      </c>
      <c r="I36" s="234"/>
      <c r="J36" s="24" t="s">
        <v>749</v>
      </c>
      <c r="K36" s="546"/>
      <c r="L36" s="1033">
        <v>177</v>
      </c>
      <c r="M36" s="80"/>
      <c r="N36" s="80"/>
      <c r="O36" s="80"/>
      <c r="P36" s="80"/>
      <c r="Q36" s="80"/>
      <c r="R36" s="80"/>
      <c r="T36" s="249"/>
      <c r="U36" s="80"/>
      <c r="V36" s="80"/>
      <c r="W36" s="80"/>
      <c r="X36" s="80"/>
      <c r="Y36" s="80"/>
    </row>
    <row r="37" spans="1:25" s="42" customFormat="1">
      <c r="A37" s="460"/>
      <c r="B37" s="116"/>
      <c r="C37" s="116"/>
      <c r="D37" s="117"/>
      <c r="E37" s="691"/>
      <c r="F37" s="117"/>
      <c r="G37" s="24"/>
      <c r="H37" s="1048"/>
      <c r="I37" s="234"/>
      <c r="J37" s="24"/>
      <c r="K37" s="546"/>
      <c r="L37" s="1033"/>
      <c r="M37" s="80"/>
      <c r="N37" s="80"/>
      <c r="O37" s="80"/>
      <c r="P37" s="80"/>
      <c r="Q37" s="80"/>
      <c r="R37" s="80"/>
      <c r="T37" s="249"/>
      <c r="U37" s="80"/>
      <c r="V37" s="80"/>
      <c r="W37" s="80"/>
      <c r="X37" s="80"/>
      <c r="Y37" s="80"/>
    </row>
    <row r="38" spans="1:25" s="43" customFormat="1">
      <c r="A38" s="339"/>
      <c r="B38" s="132"/>
      <c r="C38" s="132"/>
      <c r="D38" s="133"/>
      <c r="E38" s="131"/>
      <c r="F38" s="133"/>
      <c r="G38" s="134"/>
      <c r="H38" s="135"/>
      <c r="I38" s="235"/>
      <c r="J38" s="134"/>
      <c r="K38" s="525"/>
      <c r="L38" s="454"/>
      <c r="M38" s="247"/>
      <c r="N38" s="247"/>
      <c r="O38" s="247"/>
      <c r="P38" s="247"/>
      <c r="Q38" s="247"/>
      <c r="R38" s="247"/>
      <c r="T38" s="247"/>
      <c r="U38" s="247"/>
      <c r="V38" s="247"/>
      <c r="W38" s="247"/>
      <c r="X38" s="247"/>
      <c r="Y38" s="247"/>
    </row>
    <row r="39" spans="1:25" s="41" customFormat="1">
      <c r="A39" s="2530">
        <f>SUM(L18:L38)</f>
        <v>4240.45</v>
      </c>
      <c r="B39" s="2531"/>
      <c r="C39" s="2531"/>
      <c r="D39" s="2531"/>
      <c r="E39" s="2531"/>
      <c r="F39" s="2531"/>
      <c r="G39" s="2531"/>
      <c r="H39" s="2531"/>
      <c r="I39" s="2531"/>
      <c r="J39" s="2531"/>
      <c r="K39" s="2531"/>
      <c r="L39" s="2532"/>
      <c r="M39" s="249"/>
      <c r="N39" s="249"/>
      <c r="O39" s="249"/>
      <c r="P39" s="249"/>
      <c r="Q39" s="249"/>
      <c r="R39" s="249"/>
      <c r="T39" s="249"/>
      <c r="U39" s="249"/>
      <c r="V39" s="249"/>
      <c r="W39" s="249"/>
      <c r="X39" s="249"/>
      <c r="Y39" s="249"/>
    </row>
    <row r="40" spans="1:25" s="41" customFormat="1" ht="18.75">
      <c r="A40" s="2460" t="s">
        <v>1225</v>
      </c>
      <c r="B40" s="2450"/>
      <c r="C40" s="2450"/>
      <c r="D40" s="2450"/>
      <c r="E40" s="2450"/>
      <c r="F40" s="2450"/>
      <c r="G40" s="2450"/>
      <c r="H40" s="2450"/>
      <c r="I40" s="2450"/>
      <c r="J40" s="2450"/>
      <c r="K40" s="2450"/>
      <c r="L40" s="2451"/>
      <c r="M40" s="249"/>
      <c r="N40" s="249"/>
      <c r="O40" s="249"/>
      <c r="P40" s="249"/>
      <c r="Q40" s="249"/>
      <c r="R40" s="249"/>
      <c r="T40" s="249"/>
      <c r="U40" s="249"/>
      <c r="V40" s="249"/>
      <c r="W40" s="249"/>
      <c r="X40" s="249"/>
      <c r="Y40" s="249"/>
    </row>
    <row r="41" spans="1:25" s="123" customFormat="1">
      <c r="A41" s="654" t="s">
        <v>92</v>
      </c>
      <c r="B41" s="655">
        <v>44202</v>
      </c>
      <c r="C41" s="655">
        <v>44565</v>
      </c>
      <c r="D41" s="656">
        <v>9175</v>
      </c>
      <c r="E41" s="657" t="s">
        <v>2</v>
      </c>
      <c r="F41" s="656">
        <v>2854</v>
      </c>
      <c r="G41" s="658" t="s">
        <v>211</v>
      </c>
      <c r="H41" s="674" t="s">
        <v>1907</v>
      </c>
      <c r="I41" s="659" t="s">
        <v>6</v>
      </c>
      <c r="J41" s="658" t="s">
        <v>1225</v>
      </c>
      <c r="K41" s="177" t="s">
        <v>852</v>
      </c>
      <c r="L41" s="660"/>
      <c r="M41" s="653"/>
      <c r="N41" s="653"/>
      <c r="O41" s="653"/>
      <c r="P41" s="653"/>
      <c r="Q41" s="653"/>
      <c r="R41" s="653"/>
      <c r="T41" s="653"/>
      <c r="U41" s="653"/>
      <c r="V41" s="653"/>
      <c r="W41" s="653"/>
      <c r="X41" s="653"/>
      <c r="Y41" s="653"/>
    </row>
    <row r="42" spans="1:25" s="123" customFormat="1">
      <c r="A42" s="654"/>
      <c r="B42" s="655"/>
      <c r="C42" s="655"/>
      <c r="D42" s="656"/>
      <c r="E42" s="657" t="s">
        <v>2</v>
      </c>
      <c r="F42" s="656">
        <v>2253</v>
      </c>
      <c r="G42" s="658" t="s">
        <v>930</v>
      </c>
      <c r="H42" s="674">
        <v>7</v>
      </c>
      <c r="I42" s="659" t="s">
        <v>6</v>
      </c>
      <c r="J42" s="658"/>
      <c r="K42" s="177" t="s">
        <v>852</v>
      </c>
      <c r="L42" s="660">
        <v>1520.55</v>
      </c>
      <c r="M42" s="653"/>
      <c r="N42" s="653"/>
      <c r="O42" s="653"/>
      <c r="P42" s="653"/>
      <c r="Q42" s="653"/>
      <c r="R42" s="653"/>
      <c r="T42" s="653"/>
      <c r="U42" s="1034"/>
      <c r="V42" s="653"/>
      <c r="W42" s="653"/>
      <c r="X42" s="653"/>
      <c r="Y42" s="653"/>
    </row>
    <row r="43" spans="1:25" s="123" customFormat="1">
      <c r="A43" s="654" t="s">
        <v>101</v>
      </c>
      <c r="B43" s="655">
        <v>44573</v>
      </c>
      <c r="C43" s="655">
        <v>44566</v>
      </c>
      <c r="D43" s="656">
        <v>9246</v>
      </c>
      <c r="E43" s="657" t="s">
        <v>2</v>
      </c>
      <c r="F43" s="656">
        <v>1271</v>
      </c>
      <c r="G43" s="658" t="s">
        <v>25</v>
      </c>
      <c r="H43" s="674">
        <v>81</v>
      </c>
      <c r="I43" s="659" t="s">
        <v>6</v>
      </c>
      <c r="J43" s="658" t="s">
        <v>1225</v>
      </c>
      <c r="K43" s="177"/>
      <c r="L43" s="660">
        <v>234</v>
      </c>
      <c r="M43" s="653"/>
      <c r="N43" s="653"/>
      <c r="O43" s="653"/>
      <c r="P43" s="653"/>
      <c r="Q43" s="653"/>
      <c r="R43" s="653"/>
      <c r="T43" s="249"/>
      <c r="U43" s="653"/>
      <c r="V43" s="653"/>
      <c r="W43" s="653"/>
      <c r="X43" s="653"/>
      <c r="Y43" s="653"/>
    </row>
    <row r="44" spans="1:25" s="123" customFormat="1">
      <c r="A44" s="654" t="s">
        <v>1594</v>
      </c>
      <c r="B44" s="655">
        <v>44575</v>
      </c>
      <c r="C44" s="655">
        <v>44579</v>
      </c>
      <c r="D44" s="656">
        <v>9250</v>
      </c>
      <c r="E44" s="657" t="s">
        <v>216</v>
      </c>
      <c r="F44" s="656">
        <v>3974</v>
      </c>
      <c r="G44" s="658" t="s">
        <v>87</v>
      </c>
      <c r="H44" s="674">
        <v>200</v>
      </c>
      <c r="I44" s="659" t="s">
        <v>6</v>
      </c>
      <c r="J44" s="658" t="s">
        <v>1225</v>
      </c>
      <c r="K44" s="177"/>
      <c r="L44" s="660">
        <v>1804</v>
      </c>
      <c r="M44" s="1027"/>
      <c r="N44" s="1027"/>
      <c r="O44" s="1027"/>
      <c r="P44" s="1027"/>
      <c r="Q44" s="1027"/>
      <c r="R44" s="1027"/>
      <c r="S44" s="1028"/>
      <c r="T44" s="249"/>
      <c r="U44" s="653"/>
      <c r="V44" s="653"/>
      <c r="W44" s="653"/>
      <c r="X44" s="653"/>
      <c r="Y44" s="653"/>
    </row>
    <row r="45" spans="1:25" s="123" customFormat="1">
      <c r="A45" s="654" t="s">
        <v>1914</v>
      </c>
      <c r="B45" s="655">
        <v>44573</v>
      </c>
      <c r="C45" s="655">
        <v>44572</v>
      </c>
      <c r="D45" s="656">
        <v>9304</v>
      </c>
      <c r="E45" s="657" t="s">
        <v>2</v>
      </c>
      <c r="F45" s="656">
        <v>784</v>
      </c>
      <c r="G45" s="658" t="s">
        <v>41</v>
      </c>
      <c r="H45" s="674">
        <v>40</v>
      </c>
      <c r="I45" s="659" t="s">
        <v>6</v>
      </c>
      <c r="J45" s="658" t="s">
        <v>1225</v>
      </c>
      <c r="K45" s="177"/>
      <c r="L45" s="660">
        <v>132</v>
      </c>
      <c r="M45" s="653"/>
      <c r="N45" s="653"/>
      <c r="O45" s="653"/>
      <c r="P45" s="653"/>
      <c r="Q45" s="653"/>
      <c r="R45" s="653"/>
      <c r="T45" s="249"/>
      <c r="U45" s="653"/>
      <c r="V45" s="653"/>
      <c r="W45" s="653"/>
      <c r="X45" s="653"/>
      <c r="Y45" s="653"/>
    </row>
    <row r="46" spans="1:25" s="123" customFormat="1">
      <c r="A46" s="654" t="s">
        <v>499</v>
      </c>
      <c r="B46" s="655">
        <v>44580</v>
      </c>
      <c r="C46" s="655">
        <v>44571</v>
      </c>
      <c r="D46" s="656">
        <v>9282</v>
      </c>
      <c r="E46" s="657" t="s">
        <v>2</v>
      </c>
      <c r="F46" s="656">
        <v>2811</v>
      </c>
      <c r="G46" s="658" t="s">
        <v>198</v>
      </c>
      <c r="H46" s="674" t="s">
        <v>1626</v>
      </c>
      <c r="I46" s="659" t="s">
        <v>6</v>
      </c>
      <c r="J46" s="658" t="s">
        <v>1225</v>
      </c>
      <c r="K46" s="177"/>
      <c r="L46" s="660">
        <v>198</v>
      </c>
      <c r="M46" s="653"/>
      <c r="N46" s="653"/>
      <c r="O46" s="653"/>
      <c r="P46" s="653"/>
      <c r="Q46" s="653"/>
      <c r="R46" s="653"/>
      <c r="T46" s="249"/>
      <c r="U46" s="653"/>
      <c r="V46" s="653"/>
      <c r="W46" s="653"/>
      <c r="X46" s="653"/>
      <c r="Y46" s="653"/>
    </row>
    <row r="47" spans="1:25" s="123" customFormat="1">
      <c r="A47" s="654" t="s">
        <v>141</v>
      </c>
      <c r="B47" s="655">
        <v>44586</v>
      </c>
      <c r="C47" s="655">
        <v>44581</v>
      </c>
      <c r="D47" s="656">
        <v>9375</v>
      </c>
      <c r="E47" s="657" t="s">
        <v>2</v>
      </c>
      <c r="F47" s="656">
        <v>3295</v>
      </c>
      <c r="G47" s="658" t="s">
        <v>521</v>
      </c>
      <c r="H47" s="674" t="s">
        <v>1055</v>
      </c>
      <c r="I47" s="659" t="s">
        <v>6</v>
      </c>
      <c r="J47" s="658" t="s">
        <v>1225</v>
      </c>
      <c r="K47" s="177"/>
      <c r="L47" s="660">
        <v>115</v>
      </c>
      <c r="M47" s="653"/>
      <c r="N47" s="653"/>
      <c r="O47" s="653"/>
      <c r="P47" s="653"/>
      <c r="Q47" s="653"/>
      <c r="R47" s="653"/>
      <c r="T47" s="249"/>
      <c r="U47" s="653"/>
      <c r="V47" s="653"/>
      <c r="W47" s="653"/>
      <c r="X47" s="653"/>
      <c r="Y47" s="653"/>
    </row>
    <row r="48" spans="1:25" s="123" customFormat="1">
      <c r="A48" s="654" t="s">
        <v>520</v>
      </c>
      <c r="B48" s="655">
        <v>44589</v>
      </c>
      <c r="C48" s="655">
        <v>44586</v>
      </c>
      <c r="D48" s="656">
        <v>9407</v>
      </c>
      <c r="E48" s="657" t="s">
        <v>40</v>
      </c>
      <c r="F48" s="656">
        <v>3081</v>
      </c>
      <c r="G48" s="658" t="s">
        <v>127</v>
      </c>
      <c r="H48" s="674" t="s">
        <v>1733</v>
      </c>
      <c r="I48" s="659" t="s">
        <v>6</v>
      </c>
      <c r="J48" s="658" t="s">
        <v>1225</v>
      </c>
      <c r="K48" s="177"/>
      <c r="L48" s="660">
        <v>765</v>
      </c>
      <c r="M48" s="653"/>
      <c r="N48" s="653"/>
      <c r="O48" s="653"/>
      <c r="P48" s="653"/>
      <c r="Q48" s="653"/>
      <c r="R48" s="653"/>
      <c r="T48" s="249"/>
      <c r="U48" s="653"/>
      <c r="V48" s="653"/>
      <c r="W48" s="653"/>
      <c r="X48" s="653"/>
      <c r="Y48" s="653"/>
    </row>
    <row r="49" spans="1:25" s="123" customFormat="1">
      <c r="A49" s="1018" t="s">
        <v>520</v>
      </c>
      <c r="B49" s="1019">
        <v>44589</v>
      </c>
      <c r="C49" s="1019"/>
      <c r="D49" s="1020">
        <v>9406</v>
      </c>
      <c r="E49" s="1021" t="s">
        <v>40</v>
      </c>
      <c r="F49" s="1020">
        <v>3081</v>
      </c>
      <c r="G49" s="1022" t="s">
        <v>521</v>
      </c>
      <c r="H49" s="1023">
        <v>16</v>
      </c>
      <c r="I49" s="1024"/>
      <c r="J49" s="1022" t="s">
        <v>1225</v>
      </c>
      <c r="K49" s="1025"/>
      <c r="L49" s="1026">
        <v>225</v>
      </c>
      <c r="M49" s="1027"/>
      <c r="N49" s="1027"/>
      <c r="O49" s="1027"/>
      <c r="P49" s="1027"/>
      <c r="Q49" s="1027"/>
      <c r="R49" s="1027"/>
      <c r="S49" s="1028"/>
      <c r="T49" s="570" t="s">
        <v>1938</v>
      </c>
      <c r="U49" s="653"/>
      <c r="V49" s="653"/>
      <c r="W49" s="653"/>
      <c r="X49" s="653"/>
      <c r="Y49" s="653"/>
    </row>
    <row r="50" spans="1:25" s="123" customFormat="1">
      <c r="A50" s="1018"/>
      <c r="B50" s="1019"/>
      <c r="C50" s="1019"/>
      <c r="D50" s="1020"/>
      <c r="E50" s="1021" t="s">
        <v>40</v>
      </c>
      <c r="F50" s="1020">
        <v>3082</v>
      </c>
      <c r="G50" s="1022" t="s">
        <v>127</v>
      </c>
      <c r="H50" s="1023">
        <v>12</v>
      </c>
      <c r="I50" s="1024"/>
      <c r="J50" s="1022" t="s">
        <v>1225</v>
      </c>
      <c r="K50" s="1025"/>
      <c r="L50" s="1026">
        <v>1224</v>
      </c>
      <c r="M50" s="1027"/>
      <c r="N50" s="1027"/>
      <c r="O50" s="1027"/>
      <c r="P50" s="1027"/>
      <c r="Q50" s="1027"/>
      <c r="R50" s="1027"/>
      <c r="S50" s="1028"/>
      <c r="T50" s="570" t="s">
        <v>1938</v>
      </c>
      <c r="U50" s="653"/>
      <c r="V50" s="653"/>
      <c r="W50" s="653"/>
      <c r="X50" s="653"/>
      <c r="Y50" s="653"/>
    </row>
    <row r="51" spans="1:25" s="123" customFormat="1">
      <c r="A51" s="1018" t="s">
        <v>1531</v>
      </c>
      <c r="B51" s="1019">
        <v>44589</v>
      </c>
      <c r="C51" s="1019"/>
      <c r="D51" s="1020">
        <v>9410</v>
      </c>
      <c r="E51" s="1021" t="s">
        <v>40</v>
      </c>
      <c r="F51" s="1020">
        <v>3710</v>
      </c>
      <c r="G51" s="1022" t="s">
        <v>521</v>
      </c>
      <c r="H51" s="1023">
        <v>30</v>
      </c>
      <c r="I51" s="1024"/>
      <c r="J51" s="1022" t="s">
        <v>1225</v>
      </c>
      <c r="K51" s="1025"/>
      <c r="L51" s="1026">
        <v>405</v>
      </c>
      <c r="M51" s="1027"/>
      <c r="N51" s="1027"/>
      <c r="O51" s="1027"/>
      <c r="P51" s="1027"/>
      <c r="Q51" s="1027"/>
      <c r="R51" s="1027"/>
      <c r="S51" s="1028"/>
      <c r="T51" s="570" t="s">
        <v>1938</v>
      </c>
      <c r="U51" s="653"/>
      <c r="V51" s="653"/>
      <c r="W51" s="653"/>
      <c r="X51" s="653"/>
      <c r="Y51" s="653"/>
    </row>
    <row r="52" spans="1:25" s="123" customFormat="1">
      <c r="A52" s="1018" t="s">
        <v>118</v>
      </c>
      <c r="B52" s="1019">
        <v>44594</v>
      </c>
      <c r="C52" s="1019"/>
      <c r="D52" s="1020">
        <v>9423</v>
      </c>
      <c r="E52" s="1021" t="s">
        <v>40</v>
      </c>
      <c r="F52" s="1020">
        <v>2606</v>
      </c>
      <c r="G52" s="1022" t="s">
        <v>84</v>
      </c>
      <c r="H52" s="1023">
        <v>50</v>
      </c>
      <c r="I52" s="1024"/>
      <c r="J52" s="1022" t="s">
        <v>1225</v>
      </c>
      <c r="K52" s="1025"/>
      <c r="L52" s="1026">
        <v>1475</v>
      </c>
      <c r="M52" s="1027"/>
      <c r="N52" s="1027"/>
      <c r="O52" s="1027"/>
      <c r="P52" s="1027"/>
      <c r="Q52" s="1027"/>
      <c r="R52" s="1027"/>
      <c r="S52" s="1028"/>
      <c r="T52" s="570" t="s">
        <v>1938</v>
      </c>
      <c r="U52" s="653"/>
      <c r="V52" s="653"/>
      <c r="W52" s="653"/>
      <c r="X52" s="653"/>
      <c r="Y52" s="653"/>
    </row>
    <row r="53" spans="1:25" s="123" customFormat="1">
      <c r="A53" s="654" t="s">
        <v>381</v>
      </c>
      <c r="B53" s="655">
        <v>44592</v>
      </c>
      <c r="C53" s="655">
        <v>44589</v>
      </c>
      <c r="D53" s="656">
        <v>9428</v>
      </c>
      <c r="E53" s="657" t="s">
        <v>2</v>
      </c>
      <c r="F53" s="656">
        <v>2774</v>
      </c>
      <c r="G53" s="658" t="s">
        <v>127</v>
      </c>
      <c r="H53" s="674">
        <v>7</v>
      </c>
      <c r="I53" s="659" t="s">
        <v>6</v>
      </c>
      <c r="J53" s="658" t="s">
        <v>1225</v>
      </c>
      <c r="K53" s="177"/>
      <c r="L53" s="660"/>
      <c r="M53" s="653"/>
      <c r="N53" s="653"/>
      <c r="O53" s="653"/>
      <c r="P53" s="653"/>
      <c r="Q53" s="653"/>
      <c r="R53" s="653"/>
      <c r="T53" s="249"/>
      <c r="U53" s="653"/>
      <c r="V53" s="653"/>
      <c r="W53" s="653"/>
      <c r="X53" s="653"/>
      <c r="Y53" s="653"/>
    </row>
    <row r="54" spans="1:25" s="123" customFormat="1">
      <c r="A54" s="654"/>
      <c r="B54" s="655"/>
      <c r="C54" s="655"/>
      <c r="D54" s="656"/>
      <c r="E54" s="657" t="s">
        <v>7</v>
      </c>
      <c r="F54" s="656">
        <v>2555</v>
      </c>
      <c r="G54" s="658" t="s">
        <v>382</v>
      </c>
      <c r="H54" s="674">
        <v>11</v>
      </c>
      <c r="I54" s="659" t="s">
        <v>6</v>
      </c>
      <c r="J54" s="658" t="s">
        <v>1225</v>
      </c>
      <c r="K54" s="177"/>
      <c r="L54" s="660"/>
      <c r="M54" s="653"/>
      <c r="N54" s="653"/>
      <c r="O54" s="653"/>
      <c r="P54" s="653"/>
      <c r="Q54" s="653"/>
      <c r="R54" s="653"/>
      <c r="T54" s="249"/>
      <c r="U54" s="653"/>
      <c r="V54" s="653"/>
      <c r="W54" s="653"/>
      <c r="X54" s="653"/>
      <c r="Y54" s="653"/>
    </row>
    <row r="55" spans="1:25" s="123" customFormat="1">
      <c r="A55" s="654"/>
      <c r="B55" s="655"/>
      <c r="C55" s="655"/>
      <c r="D55" s="656"/>
      <c r="E55" s="657" t="s">
        <v>7</v>
      </c>
      <c r="F55" s="656">
        <v>1627</v>
      </c>
      <c r="G55" s="658" t="s">
        <v>54</v>
      </c>
      <c r="H55" s="674" t="s">
        <v>923</v>
      </c>
      <c r="I55" s="659" t="s">
        <v>6</v>
      </c>
      <c r="J55" s="658" t="s">
        <v>1225</v>
      </c>
      <c r="K55" s="177"/>
      <c r="L55" s="660">
        <v>970.2</v>
      </c>
      <c r="M55" s="653"/>
      <c r="N55" s="653"/>
      <c r="O55" s="653"/>
      <c r="P55" s="653"/>
      <c r="Q55" s="653"/>
      <c r="R55" s="653"/>
      <c r="T55" s="249"/>
      <c r="U55" s="653"/>
      <c r="V55" s="653"/>
      <c r="W55" s="653"/>
      <c r="X55" s="653"/>
      <c r="Y55" s="653"/>
    </row>
    <row r="56" spans="1:25" s="123" customFormat="1">
      <c r="A56" s="654" t="s">
        <v>1469</v>
      </c>
      <c r="B56" s="655">
        <v>44599</v>
      </c>
      <c r="C56" s="655">
        <v>44589</v>
      </c>
      <c r="D56" s="656">
        <v>9436</v>
      </c>
      <c r="E56" s="657" t="s">
        <v>7</v>
      </c>
      <c r="F56" s="656">
        <v>1491</v>
      </c>
      <c r="G56" s="658" t="s">
        <v>678</v>
      </c>
      <c r="H56" s="674">
        <v>40</v>
      </c>
      <c r="I56" s="659" t="s">
        <v>6</v>
      </c>
      <c r="J56" s="658" t="s">
        <v>1225</v>
      </c>
      <c r="K56" s="177"/>
      <c r="L56" s="660">
        <v>968.4</v>
      </c>
      <c r="M56" s="653"/>
      <c r="N56" s="653"/>
      <c r="O56" s="653"/>
      <c r="P56" s="653"/>
      <c r="Q56" s="653"/>
      <c r="R56" s="653"/>
      <c r="T56" s="249"/>
      <c r="U56" s="653"/>
      <c r="V56" s="653"/>
      <c r="W56" s="653"/>
      <c r="X56" s="653"/>
      <c r="Y56" s="653"/>
    </row>
    <row r="57" spans="1:25" s="123" customFormat="1">
      <c r="A57" s="804"/>
      <c r="B57" s="797"/>
      <c r="C57" s="797"/>
      <c r="D57" s="798"/>
      <c r="E57" s="799"/>
      <c r="F57" s="798"/>
      <c r="G57" s="120"/>
      <c r="H57" s="800"/>
      <c r="I57" s="801"/>
      <c r="J57" s="120"/>
      <c r="K57" s="802"/>
      <c r="L57" s="803"/>
      <c r="M57" s="653"/>
      <c r="N57" s="653"/>
      <c r="O57" s="653"/>
      <c r="P57" s="653"/>
      <c r="Q57" s="653"/>
      <c r="R57" s="653"/>
      <c r="T57" s="249"/>
      <c r="U57" s="653"/>
      <c r="V57" s="653"/>
      <c r="W57" s="653"/>
      <c r="X57" s="653"/>
      <c r="Y57" s="653"/>
    </row>
    <row r="58" spans="1:25" s="123" customFormat="1">
      <c r="A58" s="804"/>
      <c r="B58" s="797"/>
      <c r="C58" s="797"/>
      <c r="D58" s="798"/>
      <c r="E58" s="799"/>
      <c r="F58" s="798"/>
      <c r="G58" s="120"/>
      <c r="H58" s="800"/>
      <c r="I58" s="801"/>
      <c r="J58" s="120"/>
      <c r="K58" s="802"/>
      <c r="L58" s="803"/>
      <c r="M58" s="653"/>
      <c r="N58" s="653"/>
      <c r="O58" s="653"/>
      <c r="P58" s="653"/>
      <c r="Q58" s="653"/>
      <c r="R58" s="653"/>
      <c r="T58" s="653"/>
      <c r="U58" s="653"/>
      <c r="V58" s="653"/>
      <c r="W58" s="653"/>
      <c r="X58" s="653"/>
      <c r="Y58" s="653"/>
    </row>
    <row r="59" spans="1:25" s="41" customFormat="1">
      <c r="A59" s="2530">
        <f>SUM(L41:L58)</f>
        <v>10036.15</v>
      </c>
      <c r="B59" s="2531"/>
      <c r="C59" s="2531"/>
      <c r="D59" s="2531"/>
      <c r="E59" s="2531"/>
      <c r="F59" s="2531"/>
      <c r="G59" s="2531"/>
      <c r="H59" s="2531"/>
      <c r="I59" s="2531"/>
      <c r="J59" s="2531"/>
      <c r="K59" s="2531"/>
      <c r="L59" s="2532"/>
      <c r="M59" s="247"/>
      <c r="N59" s="249"/>
      <c r="O59" s="249"/>
      <c r="P59" s="249"/>
      <c r="Q59" s="249"/>
      <c r="R59" s="249"/>
      <c r="T59" s="249"/>
      <c r="U59" s="249"/>
      <c r="V59" s="249"/>
      <c r="W59" s="249"/>
      <c r="X59" s="249"/>
      <c r="Y59" s="249"/>
    </row>
    <row r="60" spans="1:25" s="44" customFormat="1" ht="18.75">
      <c r="A60" s="2461" t="s">
        <v>1315</v>
      </c>
      <c r="B60" s="2462"/>
      <c r="C60" s="2462"/>
      <c r="D60" s="2462"/>
      <c r="E60" s="2462"/>
      <c r="F60" s="2462"/>
      <c r="G60" s="2462"/>
      <c r="H60" s="2462"/>
      <c r="I60" s="2462"/>
      <c r="J60" s="2462"/>
      <c r="K60" s="2462"/>
      <c r="L60" s="2463"/>
      <c r="M60" s="246"/>
      <c r="N60" s="246"/>
      <c r="O60" s="246"/>
      <c r="P60" s="246"/>
      <c r="Q60" s="246"/>
      <c r="R60" s="246"/>
      <c r="T60" s="246"/>
      <c r="U60" s="246"/>
      <c r="V60" s="246"/>
      <c r="W60" s="246"/>
      <c r="X60" s="246"/>
      <c r="Y60" s="246"/>
    </row>
    <row r="61" spans="1:25" s="42" customFormat="1">
      <c r="A61" s="27" t="s">
        <v>104</v>
      </c>
      <c r="B61" s="30" t="s">
        <v>106</v>
      </c>
      <c r="C61" s="30" t="s">
        <v>105</v>
      </c>
      <c r="D61" s="26" t="s">
        <v>748</v>
      </c>
      <c r="E61" s="27" t="s">
        <v>0</v>
      </c>
      <c r="F61" s="26" t="s">
        <v>34</v>
      </c>
      <c r="G61" s="17" t="s">
        <v>1</v>
      </c>
      <c r="H61" s="483" t="s">
        <v>28</v>
      </c>
      <c r="I61" s="17" t="s">
        <v>6</v>
      </c>
      <c r="J61" s="17" t="s">
        <v>732</v>
      </c>
      <c r="K61" s="18" t="s">
        <v>747</v>
      </c>
      <c r="L61" s="453" t="s">
        <v>314</v>
      </c>
      <c r="M61" s="80"/>
      <c r="N61" s="80"/>
      <c r="O61" s="80"/>
      <c r="P61" s="80"/>
      <c r="Q61" s="80"/>
      <c r="R61" s="80"/>
      <c r="T61" s="80"/>
      <c r="U61" s="80"/>
      <c r="V61" s="80"/>
      <c r="W61" s="80"/>
      <c r="X61" s="80"/>
      <c r="Y61" s="80"/>
    </row>
    <row r="62" spans="1:25" s="42" customFormat="1">
      <c r="A62" s="239" t="s">
        <v>519</v>
      </c>
      <c r="B62" s="31">
        <v>44206</v>
      </c>
      <c r="C62" s="31">
        <v>44578</v>
      </c>
      <c r="D62" s="28">
        <v>8869</v>
      </c>
      <c r="E62" s="29" t="s">
        <v>216</v>
      </c>
      <c r="F62" s="28">
        <v>3922</v>
      </c>
      <c r="G62" s="12" t="s">
        <v>5</v>
      </c>
      <c r="H62" s="13">
        <v>300</v>
      </c>
      <c r="I62" s="25" t="s">
        <v>6</v>
      </c>
      <c r="J62" s="12" t="s">
        <v>97</v>
      </c>
      <c r="K62" s="22"/>
      <c r="L62" s="479">
        <v>5550</v>
      </c>
      <c r="M62" s="80"/>
      <c r="N62" s="80"/>
      <c r="O62" s="80"/>
      <c r="P62" s="80"/>
      <c r="Q62" s="80"/>
      <c r="R62" s="80"/>
      <c r="T62" s="249"/>
      <c r="U62" s="80"/>
      <c r="V62" s="80"/>
      <c r="W62" s="80"/>
      <c r="X62" s="80"/>
      <c r="Y62" s="80"/>
    </row>
    <row r="63" spans="1:25" s="42" customFormat="1">
      <c r="A63" s="239" t="s">
        <v>141</v>
      </c>
      <c r="B63" s="31">
        <v>44568</v>
      </c>
      <c r="C63" s="31">
        <v>44567</v>
      </c>
      <c r="D63" s="28">
        <v>9236</v>
      </c>
      <c r="E63" s="136" t="s">
        <v>671</v>
      </c>
      <c r="F63" s="28">
        <v>3458</v>
      </c>
      <c r="G63" s="9" t="s">
        <v>75</v>
      </c>
      <c r="H63" s="13">
        <v>10</v>
      </c>
      <c r="I63" s="25" t="s">
        <v>6</v>
      </c>
      <c r="J63" s="9" t="s">
        <v>97</v>
      </c>
      <c r="K63" s="22"/>
      <c r="L63" s="479">
        <v>120</v>
      </c>
      <c r="M63" s="80"/>
      <c r="N63" s="80"/>
      <c r="O63" s="80"/>
      <c r="P63" s="80"/>
      <c r="Q63" s="80"/>
      <c r="R63" s="80"/>
      <c r="T63" s="249"/>
      <c r="U63" s="80"/>
      <c r="V63" s="80"/>
      <c r="W63" s="80"/>
      <c r="X63" s="80"/>
      <c r="Y63" s="80"/>
    </row>
    <row r="64" spans="1:25" s="42" customFormat="1">
      <c r="A64" s="239" t="s">
        <v>400</v>
      </c>
      <c r="B64" s="31">
        <v>44573</v>
      </c>
      <c r="C64" s="31">
        <v>44571</v>
      </c>
      <c r="D64" s="28">
        <v>9263</v>
      </c>
      <c r="E64" s="136" t="s">
        <v>2</v>
      </c>
      <c r="F64" s="28">
        <v>1468</v>
      </c>
      <c r="G64" s="9" t="s">
        <v>21</v>
      </c>
      <c r="H64" s="13">
        <v>70</v>
      </c>
      <c r="I64" s="25" t="s">
        <v>6</v>
      </c>
      <c r="J64" s="9" t="s">
        <v>97</v>
      </c>
      <c r="K64" s="22"/>
      <c r="L64" s="479">
        <v>2100</v>
      </c>
      <c r="M64" s="80"/>
      <c r="N64" s="80"/>
      <c r="O64" s="80"/>
      <c r="P64" s="80"/>
      <c r="Q64" s="80"/>
      <c r="R64" s="80"/>
      <c r="T64" s="249"/>
      <c r="U64" s="80"/>
      <c r="V64" s="80"/>
      <c r="W64" s="80"/>
      <c r="X64" s="80"/>
      <c r="Y64" s="80"/>
    </row>
    <row r="65" spans="1:25" s="42" customFormat="1">
      <c r="A65" s="1044" t="s">
        <v>400</v>
      </c>
      <c r="B65" s="1037">
        <v>44602</v>
      </c>
      <c r="C65" s="1037"/>
      <c r="D65" s="1038">
        <v>9264</v>
      </c>
      <c r="E65" s="1036" t="s">
        <v>2</v>
      </c>
      <c r="F65" s="1038">
        <v>1468</v>
      </c>
      <c r="G65" s="771" t="s">
        <v>1064</v>
      </c>
      <c r="H65" s="1039">
        <v>70</v>
      </c>
      <c r="I65" s="1043"/>
      <c r="J65" s="771" t="s">
        <v>97</v>
      </c>
      <c r="K65" s="1040"/>
      <c r="L65" s="1041">
        <v>2100</v>
      </c>
      <c r="M65" s="80"/>
      <c r="N65" s="80"/>
      <c r="O65" s="80"/>
      <c r="P65" s="80"/>
      <c r="Q65" s="80"/>
      <c r="R65" s="80"/>
      <c r="T65" s="1042" t="s">
        <v>1909</v>
      </c>
      <c r="U65" s="80"/>
      <c r="V65" s="80"/>
      <c r="W65" s="80"/>
      <c r="X65" s="80"/>
      <c r="Y65" s="80"/>
    </row>
    <row r="66" spans="1:25" s="42" customFormat="1">
      <c r="A66" s="1044" t="s">
        <v>400</v>
      </c>
      <c r="B66" s="1037">
        <v>44630</v>
      </c>
      <c r="C66" s="1037"/>
      <c r="D66" s="1038">
        <v>9265</v>
      </c>
      <c r="E66" s="1036" t="s">
        <v>2</v>
      </c>
      <c r="F66" s="1038">
        <v>1468</v>
      </c>
      <c r="G66" s="771" t="s">
        <v>21</v>
      </c>
      <c r="H66" s="1039">
        <v>70</v>
      </c>
      <c r="I66" s="1043"/>
      <c r="J66" s="771" t="s">
        <v>97</v>
      </c>
      <c r="K66" s="1040"/>
      <c r="L66" s="1041">
        <v>2100</v>
      </c>
      <c r="M66" s="80"/>
      <c r="N66" s="80"/>
      <c r="O66" s="80"/>
      <c r="P66" s="80"/>
      <c r="Q66" s="80"/>
      <c r="R66" s="80"/>
      <c r="T66" s="1042" t="s">
        <v>1910</v>
      </c>
      <c r="U66" s="80"/>
      <c r="V66" s="80"/>
      <c r="W66" s="80"/>
      <c r="X66" s="80"/>
      <c r="Y66" s="80"/>
    </row>
    <row r="67" spans="1:25" s="42" customFormat="1">
      <c r="A67" s="239" t="s">
        <v>1080</v>
      </c>
      <c r="B67" s="31">
        <v>44573</v>
      </c>
      <c r="C67" s="31">
        <v>44571</v>
      </c>
      <c r="D67" s="28">
        <v>9276</v>
      </c>
      <c r="E67" s="136" t="s">
        <v>2</v>
      </c>
      <c r="F67" s="28">
        <v>838</v>
      </c>
      <c r="G67" s="9" t="s">
        <v>5</v>
      </c>
      <c r="H67" s="13">
        <v>5</v>
      </c>
      <c r="I67" s="25" t="s">
        <v>6</v>
      </c>
      <c r="J67" s="9" t="s">
        <v>97</v>
      </c>
      <c r="K67" s="22"/>
      <c r="L67" s="479">
        <v>155</v>
      </c>
      <c r="M67" s="80"/>
      <c r="N67" s="80"/>
      <c r="O67" s="80"/>
      <c r="P67" s="80"/>
      <c r="Q67" s="80"/>
      <c r="R67" s="80"/>
      <c r="T67" s="249"/>
      <c r="U67" s="80"/>
      <c r="V67" s="80"/>
      <c r="W67" s="80"/>
      <c r="X67" s="80"/>
      <c r="Y67" s="80"/>
    </row>
    <row r="68" spans="1:25" s="42" customFormat="1">
      <c r="A68" s="239" t="s">
        <v>1261</v>
      </c>
      <c r="B68" s="31">
        <v>44573</v>
      </c>
      <c r="C68" s="31">
        <v>44571</v>
      </c>
      <c r="D68" s="28">
        <v>9283</v>
      </c>
      <c r="E68" s="136" t="s">
        <v>2</v>
      </c>
      <c r="F68" s="28">
        <v>879</v>
      </c>
      <c r="G68" s="9" t="s">
        <v>17</v>
      </c>
      <c r="H68" s="13">
        <v>14</v>
      </c>
      <c r="I68" s="25" t="s">
        <v>6</v>
      </c>
      <c r="J68" s="9" t="s">
        <v>97</v>
      </c>
      <c r="K68" s="22"/>
      <c r="L68" s="479">
        <v>588</v>
      </c>
      <c r="M68" s="80"/>
      <c r="N68" s="80"/>
      <c r="O68" s="80"/>
      <c r="P68" s="80"/>
      <c r="Q68" s="80"/>
      <c r="R68" s="80"/>
      <c r="T68" s="249"/>
      <c r="U68" s="80"/>
      <c r="V68" s="80"/>
      <c r="W68" s="80"/>
      <c r="X68" s="80"/>
      <c r="Y68" s="80"/>
    </row>
    <row r="69" spans="1:25" s="42" customFormat="1">
      <c r="A69" s="239" t="s">
        <v>1217</v>
      </c>
      <c r="B69" s="31">
        <v>44573</v>
      </c>
      <c r="C69" s="31">
        <v>44571</v>
      </c>
      <c r="D69" s="28">
        <v>9281</v>
      </c>
      <c r="E69" s="136" t="s">
        <v>2</v>
      </c>
      <c r="F69" s="28">
        <v>1614</v>
      </c>
      <c r="G69" s="9" t="s">
        <v>52</v>
      </c>
      <c r="H69" s="13">
        <v>10</v>
      </c>
      <c r="I69" s="25" t="s">
        <v>6</v>
      </c>
      <c r="J69" s="9" t="s">
        <v>97</v>
      </c>
      <c r="K69" s="22"/>
      <c r="L69" s="479">
        <v>150</v>
      </c>
      <c r="M69" s="80"/>
      <c r="N69" s="80"/>
      <c r="O69" s="80"/>
      <c r="P69" s="80"/>
      <c r="Q69" s="80"/>
      <c r="R69" s="80"/>
      <c r="T69" s="249"/>
      <c r="U69" s="80"/>
      <c r="V69" s="80"/>
      <c r="W69" s="80"/>
      <c r="X69" s="80"/>
      <c r="Y69" s="80"/>
    </row>
    <row r="70" spans="1:25" s="42" customFormat="1">
      <c r="A70" s="239" t="s">
        <v>1670</v>
      </c>
      <c r="B70" s="31">
        <v>44573</v>
      </c>
      <c r="C70" s="31">
        <v>44571</v>
      </c>
      <c r="D70" s="28">
        <v>9285</v>
      </c>
      <c r="E70" s="136" t="s">
        <v>153</v>
      </c>
      <c r="F70" s="28">
        <v>2040</v>
      </c>
      <c r="G70" s="9" t="s">
        <v>75</v>
      </c>
      <c r="H70" s="10" t="s">
        <v>1039</v>
      </c>
      <c r="I70" s="25" t="s">
        <v>6</v>
      </c>
      <c r="J70" s="9" t="s">
        <v>97</v>
      </c>
      <c r="K70" s="22"/>
      <c r="L70" s="479">
        <v>315</v>
      </c>
      <c r="M70" s="80"/>
      <c r="N70" s="80"/>
      <c r="O70" s="80"/>
      <c r="P70" s="80"/>
      <c r="Q70" s="80"/>
      <c r="R70" s="80"/>
      <c r="T70" s="249"/>
      <c r="U70" s="80"/>
      <c r="V70" s="80"/>
      <c r="W70" s="80"/>
      <c r="X70" s="80"/>
      <c r="Y70" s="80"/>
    </row>
    <row r="71" spans="1:25" s="42" customFormat="1">
      <c r="A71" s="239" t="s">
        <v>485</v>
      </c>
      <c r="B71" s="31">
        <v>44573</v>
      </c>
      <c r="C71" s="31">
        <v>44571</v>
      </c>
      <c r="D71" s="28">
        <v>9289</v>
      </c>
      <c r="E71" s="136" t="s">
        <v>2</v>
      </c>
      <c r="F71" s="28">
        <v>2039</v>
      </c>
      <c r="G71" s="9" t="s">
        <v>29</v>
      </c>
      <c r="H71" s="10" t="s">
        <v>995</v>
      </c>
      <c r="I71" s="25" t="s">
        <v>6</v>
      </c>
      <c r="J71" s="9" t="s">
        <v>97</v>
      </c>
      <c r="K71" s="22"/>
      <c r="L71" s="479">
        <v>337.5</v>
      </c>
      <c r="M71" s="80"/>
      <c r="N71" s="80"/>
      <c r="O71" s="80"/>
      <c r="P71" s="80"/>
      <c r="Q71" s="80"/>
      <c r="R71" s="80"/>
      <c r="T71" s="249"/>
      <c r="U71" s="80"/>
      <c r="V71" s="80"/>
      <c r="W71" s="80"/>
      <c r="X71" s="80"/>
      <c r="Y71" s="80"/>
    </row>
    <row r="72" spans="1:25" s="42" customFormat="1">
      <c r="A72" s="239" t="s">
        <v>1136</v>
      </c>
      <c r="B72" s="31">
        <v>44573</v>
      </c>
      <c r="C72" s="31">
        <v>44571</v>
      </c>
      <c r="D72" s="28">
        <v>9294</v>
      </c>
      <c r="E72" s="136" t="s">
        <v>2</v>
      </c>
      <c r="F72" s="28">
        <v>1869</v>
      </c>
      <c r="G72" s="9" t="s">
        <v>15</v>
      </c>
      <c r="H72" s="13">
        <v>30</v>
      </c>
      <c r="I72" s="25" t="s">
        <v>6</v>
      </c>
      <c r="J72" s="9" t="s">
        <v>97</v>
      </c>
      <c r="K72" s="22"/>
      <c r="L72" s="479">
        <v>210</v>
      </c>
      <c r="M72" s="80"/>
      <c r="N72" s="80"/>
      <c r="O72" s="80"/>
      <c r="P72" s="80"/>
      <c r="Q72" s="80"/>
      <c r="R72" s="80"/>
      <c r="T72" s="249"/>
      <c r="U72" s="80"/>
      <c r="V72" s="80"/>
      <c r="W72" s="80"/>
      <c r="X72" s="80"/>
      <c r="Y72" s="80"/>
    </row>
    <row r="73" spans="1:25" s="42" customFormat="1">
      <c r="A73" s="239" t="s">
        <v>1912</v>
      </c>
      <c r="B73" s="31">
        <v>44573</v>
      </c>
      <c r="C73" s="31">
        <v>44572</v>
      </c>
      <c r="D73" s="28">
        <v>9296</v>
      </c>
      <c r="E73" s="136" t="s">
        <v>2</v>
      </c>
      <c r="F73" s="28">
        <v>843</v>
      </c>
      <c r="G73" s="9" t="s">
        <v>203</v>
      </c>
      <c r="H73" s="13">
        <v>52</v>
      </c>
      <c r="I73" s="25" t="s">
        <v>6</v>
      </c>
      <c r="J73" s="9" t="s">
        <v>97</v>
      </c>
      <c r="K73" s="22"/>
      <c r="L73" s="479">
        <v>253.5</v>
      </c>
      <c r="M73" s="80"/>
      <c r="N73" s="80"/>
      <c r="O73" s="80"/>
      <c r="P73" s="80"/>
      <c r="Q73" s="80"/>
      <c r="R73" s="80"/>
      <c r="T73" s="249"/>
      <c r="U73" s="80"/>
      <c r="V73" s="80"/>
      <c r="W73" s="80"/>
      <c r="X73" s="80"/>
      <c r="Y73" s="80"/>
    </row>
    <row r="74" spans="1:25" s="42" customFormat="1">
      <c r="A74" s="239" t="s">
        <v>1913</v>
      </c>
      <c r="B74" s="31">
        <v>44573</v>
      </c>
      <c r="C74" s="31">
        <v>44579</v>
      </c>
      <c r="D74" s="28">
        <v>9299</v>
      </c>
      <c r="E74" s="136" t="s">
        <v>216</v>
      </c>
      <c r="F74" s="28">
        <v>2244</v>
      </c>
      <c r="G74" s="9" t="s">
        <v>17</v>
      </c>
      <c r="H74" s="10" t="s">
        <v>1821</v>
      </c>
      <c r="I74" s="25" t="s">
        <v>6</v>
      </c>
      <c r="J74" s="9" t="s">
        <v>97</v>
      </c>
      <c r="K74" s="22"/>
      <c r="L74" s="479">
        <v>869</v>
      </c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>
      <c r="A75" s="239" t="s">
        <v>107</v>
      </c>
      <c r="B75" s="31">
        <v>44573</v>
      </c>
      <c r="C75" s="31">
        <v>44572</v>
      </c>
      <c r="D75" s="28">
        <v>9306</v>
      </c>
      <c r="E75" s="136" t="s">
        <v>2</v>
      </c>
      <c r="F75" s="28">
        <v>2720</v>
      </c>
      <c r="G75" s="9" t="s">
        <v>162</v>
      </c>
      <c r="H75" s="13">
        <v>30</v>
      </c>
      <c r="I75" s="25" t="s">
        <v>6</v>
      </c>
      <c r="J75" s="9" t="s">
        <v>97</v>
      </c>
      <c r="K75" s="22"/>
      <c r="L75" s="479">
        <v>209.7</v>
      </c>
      <c r="M75" s="80"/>
      <c r="N75" s="80"/>
      <c r="O75" s="80"/>
      <c r="P75" s="80"/>
      <c r="Q75" s="80"/>
      <c r="R75" s="80"/>
      <c r="T75" s="249"/>
      <c r="U75" s="80"/>
      <c r="V75" s="80"/>
      <c r="W75" s="80"/>
      <c r="X75" s="80"/>
      <c r="Y75" s="80"/>
    </row>
    <row r="76" spans="1:25" s="42" customFormat="1">
      <c r="A76" s="239" t="s">
        <v>141</v>
      </c>
      <c r="B76" s="31">
        <v>44574</v>
      </c>
      <c r="C76" s="31">
        <v>44573</v>
      </c>
      <c r="D76" s="28">
        <v>9309</v>
      </c>
      <c r="E76" s="136" t="s">
        <v>2</v>
      </c>
      <c r="F76" s="28">
        <v>1397</v>
      </c>
      <c r="G76" s="9" t="s">
        <v>22</v>
      </c>
      <c r="H76" s="13">
        <v>70</v>
      </c>
      <c r="I76" s="25" t="s">
        <v>6</v>
      </c>
      <c r="J76" s="9" t="s">
        <v>97</v>
      </c>
      <c r="K76" s="22"/>
      <c r="L76" s="479">
        <v>630</v>
      </c>
      <c r="M76" s="80"/>
      <c r="N76" s="80"/>
      <c r="O76" s="80"/>
      <c r="P76" s="80"/>
      <c r="Q76" s="80"/>
      <c r="R76" s="80"/>
      <c r="T76" s="249"/>
      <c r="U76" s="80"/>
      <c r="V76" s="80"/>
      <c r="W76" s="80"/>
      <c r="X76" s="80"/>
      <c r="Y76" s="80"/>
    </row>
    <row r="77" spans="1:25" s="42" customFormat="1">
      <c r="A77" s="239" t="s">
        <v>86</v>
      </c>
      <c r="B77" s="31">
        <v>44579</v>
      </c>
      <c r="C77" s="31">
        <v>44579</v>
      </c>
      <c r="D77" s="28">
        <v>9310</v>
      </c>
      <c r="E77" s="136" t="s">
        <v>216</v>
      </c>
      <c r="F77" s="28">
        <v>2244</v>
      </c>
      <c r="G77" s="9" t="s">
        <v>17</v>
      </c>
      <c r="H77" s="13">
        <v>14</v>
      </c>
      <c r="I77" s="25" t="s">
        <v>6</v>
      </c>
      <c r="J77" s="9" t="s">
        <v>97</v>
      </c>
      <c r="K77" s="22"/>
      <c r="L77" s="479">
        <v>651</v>
      </c>
      <c r="M77" s="80"/>
      <c r="N77" s="80"/>
      <c r="O77" s="80"/>
      <c r="P77" s="80"/>
      <c r="Q77" s="80"/>
      <c r="R77" s="80"/>
      <c r="T77" s="249"/>
      <c r="U77" s="80"/>
      <c r="V77" s="80"/>
      <c r="W77" s="80"/>
      <c r="X77" s="80"/>
      <c r="Y77" s="80"/>
    </row>
    <row r="78" spans="1:25" s="42" customFormat="1">
      <c r="A78" s="239" t="s">
        <v>848</v>
      </c>
      <c r="B78" s="31">
        <v>44575</v>
      </c>
      <c r="C78" s="31">
        <v>44573</v>
      </c>
      <c r="D78" s="28">
        <v>9312</v>
      </c>
      <c r="E78" s="136" t="s">
        <v>7</v>
      </c>
      <c r="F78" s="28">
        <v>2172</v>
      </c>
      <c r="G78" s="9" t="s">
        <v>16</v>
      </c>
      <c r="H78" s="13">
        <v>20</v>
      </c>
      <c r="I78" s="25" t="s">
        <v>6</v>
      </c>
      <c r="J78" s="9" t="s">
        <v>97</v>
      </c>
      <c r="K78" s="22"/>
      <c r="L78" s="479">
        <v>370</v>
      </c>
      <c r="M78" s="80"/>
      <c r="N78" s="80"/>
      <c r="O78" s="80"/>
      <c r="P78" s="80"/>
      <c r="Q78" s="80"/>
      <c r="R78" s="80"/>
      <c r="T78" s="249"/>
      <c r="U78" s="80"/>
      <c r="V78" s="80"/>
      <c r="W78" s="80"/>
      <c r="X78" s="80"/>
      <c r="Y78" s="80"/>
    </row>
    <row r="79" spans="1:25" s="42" customFormat="1">
      <c r="A79" s="239" t="s">
        <v>115</v>
      </c>
      <c r="B79" s="31">
        <v>44575</v>
      </c>
      <c r="C79" s="31">
        <v>44573</v>
      </c>
      <c r="D79" s="28">
        <v>9315</v>
      </c>
      <c r="E79" s="136" t="s">
        <v>2</v>
      </c>
      <c r="F79" s="28">
        <v>2604</v>
      </c>
      <c r="G79" s="9" t="s">
        <v>116</v>
      </c>
      <c r="H79" s="10" t="s">
        <v>1915</v>
      </c>
      <c r="I79" s="25" t="s">
        <v>6</v>
      </c>
      <c r="J79" s="9" t="s">
        <v>97</v>
      </c>
      <c r="K79" s="22"/>
      <c r="L79" s="479">
        <v>1701</v>
      </c>
      <c r="M79" s="80"/>
      <c r="N79" s="80"/>
      <c r="O79" s="80"/>
      <c r="P79" s="80"/>
      <c r="Q79" s="80"/>
      <c r="R79" s="80"/>
      <c r="T79" s="249"/>
      <c r="U79" s="80"/>
      <c r="V79" s="80"/>
      <c r="W79" s="80"/>
      <c r="X79" s="80"/>
      <c r="Y79" s="80"/>
    </row>
    <row r="80" spans="1:25" s="42" customFormat="1">
      <c r="A80" s="239" t="s">
        <v>772</v>
      </c>
      <c r="B80" s="31">
        <v>44581</v>
      </c>
      <c r="C80" s="31">
        <v>44573</v>
      </c>
      <c r="D80" s="28">
        <v>9321</v>
      </c>
      <c r="E80" s="136" t="s">
        <v>2</v>
      </c>
      <c r="F80" s="28">
        <v>2422</v>
      </c>
      <c r="G80" s="9" t="s">
        <v>19</v>
      </c>
      <c r="H80" s="13">
        <v>40</v>
      </c>
      <c r="I80" s="25" t="s">
        <v>6</v>
      </c>
      <c r="J80" s="9" t="s">
        <v>97</v>
      </c>
      <c r="K80" s="22"/>
      <c r="L80" s="479">
        <v>580</v>
      </c>
      <c r="M80" s="80"/>
      <c r="N80" s="80"/>
      <c r="O80" s="80"/>
      <c r="P80" s="80"/>
      <c r="Q80" s="80"/>
      <c r="R80" s="80"/>
      <c r="T80" s="249"/>
      <c r="U80" s="80"/>
      <c r="V80" s="80"/>
      <c r="W80" s="80"/>
      <c r="X80" s="80"/>
      <c r="Y80" s="80"/>
    </row>
    <row r="81" spans="1:25" s="42" customFormat="1">
      <c r="A81" s="239"/>
      <c r="B81" s="31"/>
      <c r="C81" s="31"/>
      <c r="D81" s="28"/>
      <c r="E81" s="136" t="s">
        <v>2</v>
      </c>
      <c r="F81" s="28">
        <v>2733</v>
      </c>
      <c r="G81" s="9" t="s">
        <v>21</v>
      </c>
      <c r="H81" s="13">
        <v>20</v>
      </c>
      <c r="I81" s="25" t="s">
        <v>6</v>
      </c>
      <c r="J81" s="9" t="s">
        <v>97</v>
      </c>
      <c r="K81" s="11" t="s">
        <v>63</v>
      </c>
      <c r="L81" s="479">
        <v>1044</v>
      </c>
      <c r="M81" s="80"/>
      <c r="N81" s="80"/>
      <c r="O81" s="80"/>
      <c r="P81" s="80"/>
      <c r="Q81" s="80"/>
      <c r="R81" s="80"/>
      <c r="T81" s="249"/>
      <c r="U81" s="80"/>
      <c r="V81" s="80"/>
      <c r="W81" s="80"/>
      <c r="X81" s="80"/>
      <c r="Y81" s="80"/>
    </row>
    <row r="82" spans="1:25" s="42" customFormat="1">
      <c r="A82" s="239"/>
      <c r="B82" s="31"/>
      <c r="C82" s="31"/>
      <c r="D82" s="28"/>
      <c r="E82" s="136" t="s">
        <v>2</v>
      </c>
      <c r="F82" s="28">
        <v>1468</v>
      </c>
      <c r="G82" s="9" t="s">
        <v>21</v>
      </c>
      <c r="H82" s="13">
        <v>20</v>
      </c>
      <c r="I82" s="25" t="s">
        <v>6</v>
      </c>
      <c r="J82" s="9" t="s">
        <v>97</v>
      </c>
      <c r="K82" s="22"/>
      <c r="L82" s="479">
        <v>900</v>
      </c>
      <c r="M82" s="80"/>
      <c r="N82" s="80"/>
      <c r="O82" s="80"/>
      <c r="P82" s="80"/>
      <c r="Q82" s="80"/>
      <c r="R82" s="80"/>
      <c r="T82" s="249"/>
      <c r="U82" s="80"/>
      <c r="V82" s="80"/>
      <c r="W82" s="80"/>
      <c r="X82" s="80"/>
      <c r="Y82" s="80"/>
    </row>
    <row r="83" spans="1:25" s="42" customFormat="1">
      <c r="A83" s="239" t="s">
        <v>368</v>
      </c>
      <c r="B83" s="31">
        <v>44575</v>
      </c>
      <c r="C83" s="31">
        <v>44573</v>
      </c>
      <c r="D83" s="28">
        <v>9324</v>
      </c>
      <c r="E83" s="136" t="s">
        <v>2</v>
      </c>
      <c r="F83" s="28">
        <v>2515</v>
      </c>
      <c r="G83" s="9" t="s">
        <v>35</v>
      </c>
      <c r="H83" s="10" t="s">
        <v>923</v>
      </c>
      <c r="I83" s="25" t="s">
        <v>6</v>
      </c>
      <c r="J83" s="9" t="s">
        <v>97</v>
      </c>
      <c r="K83" s="22"/>
      <c r="L83" s="479">
        <v>168.75</v>
      </c>
      <c r="M83" s="80"/>
      <c r="N83" s="80"/>
      <c r="O83" s="80"/>
      <c r="P83" s="80"/>
      <c r="Q83" s="80"/>
      <c r="R83" s="80"/>
      <c r="T83" s="249"/>
      <c r="U83" s="80"/>
      <c r="V83" s="80"/>
      <c r="W83" s="80"/>
      <c r="X83" s="80"/>
      <c r="Y83" s="80"/>
    </row>
    <row r="84" spans="1:25" s="42" customFormat="1">
      <c r="A84" s="239" t="s">
        <v>1463</v>
      </c>
      <c r="B84" s="31">
        <v>44575</v>
      </c>
      <c r="C84" s="31">
        <v>44578</v>
      </c>
      <c r="D84" s="28">
        <v>9328</v>
      </c>
      <c r="E84" s="136" t="s">
        <v>2</v>
      </c>
      <c r="F84" s="28">
        <v>753</v>
      </c>
      <c r="G84" s="9" t="s">
        <v>47</v>
      </c>
      <c r="H84" s="10" t="s">
        <v>1066</v>
      </c>
      <c r="I84" s="25" t="s">
        <v>6</v>
      </c>
      <c r="J84" s="9" t="s">
        <v>97</v>
      </c>
      <c r="K84" s="22"/>
      <c r="L84" s="479">
        <v>144.5</v>
      </c>
      <c r="M84" s="80"/>
      <c r="N84" s="80"/>
      <c r="O84" s="80"/>
      <c r="P84" s="80"/>
      <c r="Q84" s="80"/>
      <c r="R84" s="80"/>
      <c r="T84" s="249"/>
      <c r="U84" s="80"/>
      <c r="V84" s="80"/>
      <c r="W84" s="80"/>
      <c r="X84" s="80"/>
      <c r="Y84" s="80"/>
    </row>
    <row r="85" spans="1:25" s="42" customFormat="1">
      <c r="A85" s="239" t="s">
        <v>101</v>
      </c>
      <c r="B85" s="31">
        <v>44579</v>
      </c>
      <c r="C85" s="31">
        <v>44579</v>
      </c>
      <c r="D85" s="28">
        <v>9339</v>
      </c>
      <c r="E85" s="136" t="s">
        <v>7</v>
      </c>
      <c r="F85" s="28">
        <v>2603</v>
      </c>
      <c r="G85" s="9" t="s">
        <v>102</v>
      </c>
      <c r="H85" s="13">
        <v>74</v>
      </c>
      <c r="I85" s="25" t="s">
        <v>6</v>
      </c>
      <c r="J85" s="9" t="s">
        <v>97</v>
      </c>
      <c r="K85" s="22"/>
      <c r="L85" s="479">
        <v>1605</v>
      </c>
      <c r="M85" s="80"/>
      <c r="N85" s="80"/>
      <c r="O85" s="80"/>
      <c r="P85" s="80"/>
      <c r="Q85" s="80"/>
      <c r="R85" s="80"/>
      <c r="T85" s="249"/>
      <c r="U85" s="80"/>
      <c r="V85" s="80"/>
      <c r="W85" s="80"/>
      <c r="X85" s="80"/>
      <c r="Y85" s="80"/>
    </row>
    <row r="86" spans="1:25" s="42" customFormat="1">
      <c r="A86" s="239" t="s">
        <v>794</v>
      </c>
      <c r="B86" s="31">
        <v>44579</v>
      </c>
      <c r="C86" s="31">
        <v>44579</v>
      </c>
      <c r="D86" s="28">
        <v>9340</v>
      </c>
      <c r="E86" s="136" t="s">
        <v>7</v>
      </c>
      <c r="F86" s="28">
        <v>3334</v>
      </c>
      <c r="G86" s="9" t="s">
        <v>505</v>
      </c>
      <c r="H86" s="13">
        <v>105</v>
      </c>
      <c r="I86" s="25" t="s">
        <v>6</v>
      </c>
      <c r="J86" s="9" t="s">
        <v>97</v>
      </c>
      <c r="K86" s="22"/>
      <c r="L86" s="479">
        <v>710</v>
      </c>
      <c r="M86" s="80"/>
      <c r="N86" s="80"/>
      <c r="O86" s="80"/>
      <c r="P86" s="80"/>
      <c r="Q86" s="80"/>
      <c r="R86" s="80"/>
      <c r="T86" s="249"/>
      <c r="U86" s="80"/>
      <c r="V86" s="80"/>
      <c r="W86" s="80"/>
      <c r="X86" s="80"/>
      <c r="Y86" s="80"/>
    </row>
    <row r="87" spans="1:25" s="42" customFormat="1">
      <c r="A87" s="239" t="s">
        <v>1923</v>
      </c>
      <c r="B87" s="31">
        <v>44579</v>
      </c>
      <c r="C87" s="31">
        <v>44578</v>
      </c>
      <c r="D87" s="28">
        <v>9348</v>
      </c>
      <c r="E87" s="136" t="s">
        <v>2</v>
      </c>
      <c r="F87" s="28">
        <v>879</v>
      </c>
      <c r="G87" s="9" t="s">
        <v>17</v>
      </c>
      <c r="H87" s="10" t="s">
        <v>840</v>
      </c>
      <c r="I87" s="25" t="s">
        <v>6</v>
      </c>
      <c r="J87" s="9" t="s">
        <v>97</v>
      </c>
      <c r="K87" s="22"/>
      <c r="L87" s="479">
        <v>390</v>
      </c>
      <c r="M87" s="80"/>
      <c r="N87" s="80"/>
      <c r="O87" s="80"/>
      <c r="P87" s="80"/>
      <c r="Q87" s="80"/>
      <c r="R87" s="80"/>
      <c r="T87" s="249"/>
      <c r="U87" s="80"/>
      <c r="V87" s="80"/>
      <c r="W87" s="80"/>
      <c r="X87" s="80"/>
      <c r="Y87" s="80"/>
    </row>
    <row r="88" spans="1:25" s="42" customFormat="1">
      <c r="A88" s="239" t="s">
        <v>1386</v>
      </c>
      <c r="B88" s="31">
        <v>44579</v>
      </c>
      <c r="C88" s="31">
        <v>44580</v>
      </c>
      <c r="D88" s="28">
        <v>9349</v>
      </c>
      <c r="E88" s="136" t="s">
        <v>2</v>
      </c>
      <c r="F88" s="28">
        <v>818</v>
      </c>
      <c r="G88" s="9" t="s">
        <v>31</v>
      </c>
      <c r="H88" s="13">
        <v>30</v>
      </c>
      <c r="I88" s="25" t="s">
        <v>6</v>
      </c>
      <c r="J88" s="9" t="s">
        <v>97</v>
      </c>
      <c r="K88" s="22"/>
      <c r="L88" s="479">
        <v>630</v>
      </c>
      <c r="M88" s="80"/>
      <c r="N88" s="80"/>
      <c r="O88" s="80"/>
      <c r="P88" s="80"/>
      <c r="Q88" s="80"/>
      <c r="R88" s="80"/>
      <c r="T88" s="249"/>
      <c r="U88" s="80"/>
      <c r="V88" s="80"/>
      <c r="W88" s="80"/>
      <c r="X88" s="80"/>
      <c r="Y88" s="80"/>
    </row>
    <row r="89" spans="1:25" s="42" customFormat="1">
      <c r="A89" s="239" t="s">
        <v>580</v>
      </c>
      <c r="B89" s="31">
        <v>44580</v>
      </c>
      <c r="C89" s="31">
        <v>44579</v>
      </c>
      <c r="D89" s="28">
        <v>9353</v>
      </c>
      <c r="E89" s="136" t="s">
        <v>2</v>
      </c>
      <c r="F89" s="28">
        <v>3620</v>
      </c>
      <c r="G89" s="9" t="s">
        <v>22</v>
      </c>
      <c r="H89" s="13">
        <v>10</v>
      </c>
      <c r="I89" s="25" t="s">
        <v>6</v>
      </c>
      <c r="J89" s="9" t="s">
        <v>97</v>
      </c>
      <c r="K89" s="22"/>
      <c r="L89" s="479">
        <v>245</v>
      </c>
      <c r="M89" s="80"/>
      <c r="N89" s="80"/>
      <c r="O89" s="80"/>
      <c r="P89" s="80"/>
      <c r="Q89" s="80"/>
      <c r="R89" s="80"/>
      <c r="T89" s="249"/>
      <c r="U89" s="80"/>
      <c r="V89" s="80"/>
      <c r="W89" s="80"/>
      <c r="X89" s="80"/>
      <c r="Y89" s="80"/>
    </row>
    <row r="90" spans="1:25" s="42" customFormat="1">
      <c r="A90" s="239" t="s">
        <v>1817</v>
      </c>
      <c r="B90" s="31">
        <v>44585</v>
      </c>
      <c r="C90" s="31">
        <v>44580</v>
      </c>
      <c r="D90" s="28">
        <v>9356</v>
      </c>
      <c r="E90" s="136" t="s">
        <v>2</v>
      </c>
      <c r="F90" s="28">
        <v>869</v>
      </c>
      <c r="G90" s="9" t="s">
        <v>16</v>
      </c>
      <c r="H90" s="13">
        <v>100</v>
      </c>
      <c r="I90" s="25" t="s">
        <v>6</v>
      </c>
      <c r="J90" s="9" t="s">
        <v>97</v>
      </c>
      <c r="K90" s="22"/>
      <c r="L90" s="479">
        <v>550</v>
      </c>
      <c r="M90" s="80"/>
      <c r="N90" s="80"/>
      <c r="O90" s="80"/>
      <c r="P90" s="80"/>
      <c r="Q90" s="80"/>
      <c r="R90" s="80"/>
      <c r="T90" s="249"/>
      <c r="U90" s="80"/>
      <c r="V90" s="80"/>
      <c r="W90" s="80"/>
      <c r="X90" s="80"/>
      <c r="Y90" s="80"/>
    </row>
    <row r="91" spans="1:25" s="42" customFormat="1">
      <c r="A91" s="239"/>
      <c r="B91" s="31"/>
      <c r="C91" s="31"/>
      <c r="D91" s="28"/>
      <c r="E91" s="136" t="s">
        <v>2</v>
      </c>
      <c r="F91" s="28">
        <v>753</v>
      </c>
      <c r="G91" s="9" t="s">
        <v>47</v>
      </c>
      <c r="H91" s="10" t="s">
        <v>900</v>
      </c>
      <c r="I91" s="25" t="s">
        <v>6</v>
      </c>
      <c r="J91" s="9" t="s">
        <v>97</v>
      </c>
      <c r="K91" s="22"/>
      <c r="L91" s="479">
        <v>348.8</v>
      </c>
      <c r="M91" s="80"/>
      <c r="N91" s="80"/>
      <c r="O91" s="80"/>
      <c r="P91" s="80"/>
      <c r="Q91" s="80"/>
      <c r="R91" s="80"/>
      <c r="T91" s="249"/>
      <c r="U91" s="80"/>
      <c r="V91" s="80"/>
      <c r="W91" s="80"/>
      <c r="X91" s="80"/>
      <c r="Y91" s="80"/>
    </row>
    <row r="92" spans="1:25" s="42" customFormat="1">
      <c r="A92" s="239" t="s">
        <v>793</v>
      </c>
      <c r="B92" s="31">
        <v>44585</v>
      </c>
      <c r="C92" s="31">
        <v>44579</v>
      </c>
      <c r="D92" s="28">
        <v>9363</v>
      </c>
      <c r="E92" s="136" t="s">
        <v>2</v>
      </c>
      <c r="F92" s="28">
        <v>838</v>
      </c>
      <c r="G92" s="9" t="s">
        <v>5</v>
      </c>
      <c r="H92" s="13">
        <v>15</v>
      </c>
      <c r="I92" s="25" t="s">
        <v>6</v>
      </c>
      <c r="J92" s="9" t="s">
        <v>97</v>
      </c>
      <c r="K92" s="22"/>
      <c r="L92" s="479">
        <v>382.5</v>
      </c>
      <c r="M92" s="80"/>
      <c r="N92" s="80"/>
      <c r="O92" s="80"/>
      <c r="P92" s="80"/>
      <c r="Q92" s="80"/>
      <c r="R92" s="80"/>
      <c r="T92" s="249"/>
      <c r="U92" s="80"/>
      <c r="V92" s="80"/>
      <c r="W92" s="80"/>
      <c r="X92" s="80"/>
      <c r="Y92" s="80"/>
    </row>
    <row r="93" spans="1:25" s="42" customFormat="1">
      <c r="A93" s="239" t="s">
        <v>1924</v>
      </c>
      <c r="B93" s="31">
        <v>44585</v>
      </c>
      <c r="C93" s="31">
        <v>44580</v>
      </c>
      <c r="D93" s="28">
        <v>9364</v>
      </c>
      <c r="E93" s="136" t="s">
        <v>2</v>
      </c>
      <c r="F93" s="28">
        <v>744</v>
      </c>
      <c r="G93" s="9" t="s">
        <v>48</v>
      </c>
      <c r="H93" s="13">
        <v>10</v>
      </c>
      <c r="I93" s="25" t="s">
        <v>6</v>
      </c>
      <c r="J93" s="9" t="s">
        <v>97</v>
      </c>
      <c r="K93" s="22"/>
      <c r="L93" s="479">
        <v>385</v>
      </c>
      <c r="M93" s="80"/>
      <c r="N93" s="80"/>
      <c r="O93" s="80"/>
      <c r="P93" s="80"/>
      <c r="Q93" s="80"/>
      <c r="R93" s="80"/>
      <c r="T93" s="249"/>
      <c r="U93" s="80"/>
      <c r="V93" s="80"/>
      <c r="W93" s="80"/>
      <c r="X93" s="80"/>
      <c r="Y93" s="80"/>
    </row>
    <row r="94" spans="1:25" s="42" customFormat="1">
      <c r="A94" s="239" t="s">
        <v>1057</v>
      </c>
      <c r="B94" s="31">
        <v>44585</v>
      </c>
      <c r="C94" s="31">
        <v>44580</v>
      </c>
      <c r="D94" s="28">
        <v>9370</v>
      </c>
      <c r="E94" s="136" t="s">
        <v>2</v>
      </c>
      <c r="F94" s="28">
        <v>2639</v>
      </c>
      <c r="G94" s="9" t="s">
        <v>142</v>
      </c>
      <c r="H94" s="13">
        <v>5</v>
      </c>
      <c r="I94" s="25" t="s">
        <v>6</v>
      </c>
      <c r="J94" s="9" t="s">
        <v>97</v>
      </c>
      <c r="K94" s="22"/>
      <c r="L94" s="479">
        <v>22.5</v>
      </c>
      <c r="M94" s="80"/>
      <c r="N94" s="80"/>
      <c r="O94" s="80"/>
      <c r="P94" s="80"/>
      <c r="Q94" s="80"/>
      <c r="R94" s="80"/>
      <c r="T94" s="249"/>
      <c r="U94" s="80"/>
      <c r="V94" s="80"/>
      <c r="W94" s="80"/>
      <c r="X94" s="80"/>
      <c r="Y94" s="80"/>
    </row>
    <row r="95" spans="1:25" s="42" customFormat="1">
      <c r="A95" s="239" t="s">
        <v>86</v>
      </c>
      <c r="B95" s="31">
        <v>44585</v>
      </c>
      <c r="C95" s="31">
        <v>44581</v>
      </c>
      <c r="D95" s="28">
        <v>9389</v>
      </c>
      <c r="E95" s="136" t="s">
        <v>216</v>
      </c>
      <c r="F95" s="28">
        <v>2244</v>
      </c>
      <c r="G95" s="9" t="s">
        <v>17</v>
      </c>
      <c r="H95" s="13">
        <v>14</v>
      </c>
      <c r="I95" s="25" t="s">
        <v>6</v>
      </c>
      <c r="J95" s="9" t="s">
        <v>97</v>
      </c>
      <c r="K95" s="22"/>
      <c r="L95" s="479">
        <v>651</v>
      </c>
      <c r="M95" s="80"/>
      <c r="N95" s="80"/>
      <c r="O95" s="80"/>
      <c r="P95" s="80"/>
      <c r="Q95" s="80"/>
      <c r="R95" s="80"/>
      <c r="T95" s="249"/>
      <c r="U95" s="80"/>
      <c r="V95" s="80"/>
      <c r="W95" s="80"/>
      <c r="X95" s="80"/>
      <c r="Y95" s="80"/>
    </row>
    <row r="96" spans="1:25" s="42" customFormat="1">
      <c r="A96" s="340" t="s">
        <v>1925</v>
      </c>
      <c r="B96" s="31">
        <v>44592</v>
      </c>
      <c r="C96" s="31">
        <v>44592</v>
      </c>
      <c r="D96" s="28">
        <v>9382</v>
      </c>
      <c r="E96" s="136" t="s">
        <v>7</v>
      </c>
      <c r="F96" s="28">
        <v>4003</v>
      </c>
      <c r="G96" s="9" t="s">
        <v>31</v>
      </c>
      <c r="H96" s="13">
        <v>46250</v>
      </c>
      <c r="I96" s="25" t="s">
        <v>12</v>
      </c>
      <c r="J96" s="9" t="s">
        <v>97</v>
      </c>
      <c r="K96" s="22"/>
      <c r="L96" s="479">
        <v>1600</v>
      </c>
      <c r="M96" s="1051"/>
      <c r="N96" s="1051"/>
      <c r="O96" s="1051"/>
      <c r="P96" s="1051"/>
      <c r="Q96" s="1051"/>
      <c r="R96" s="1051"/>
      <c r="S96" s="70"/>
      <c r="T96" s="249"/>
      <c r="U96" s="80"/>
      <c r="V96" s="80"/>
      <c r="W96" s="80"/>
      <c r="X96" s="80"/>
      <c r="Y96" s="80"/>
    </row>
    <row r="97" spans="1:25" s="42" customFormat="1">
      <c r="A97" s="239" t="s">
        <v>1314</v>
      </c>
      <c r="B97" s="31">
        <v>44585</v>
      </c>
      <c r="C97" s="31">
        <v>44581</v>
      </c>
      <c r="D97" s="28">
        <v>9395</v>
      </c>
      <c r="E97" s="136" t="s">
        <v>2</v>
      </c>
      <c r="F97" s="28">
        <v>753</v>
      </c>
      <c r="G97" s="9" t="s">
        <v>47</v>
      </c>
      <c r="H97" s="10" t="s">
        <v>900</v>
      </c>
      <c r="I97" s="25" t="s">
        <v>6</v>
      </c>
      <c r="J97" s="9" t="s">
        <v>97</v>
      </c>
      <c r="K97" s="22"/>
      <c r="L97" s="479">
        <v>325</v>
      </c>
      <c r="M97" s="80"/>
      <c r="N97" s="80"/>
      <c r="O97" s="80"/>
      <c r="P97" s="80"/>
      <c r="Q97" s="80"/>
      <c r="R97" s="80"/>
      <c r="T97" s="249"/>
      <c r="U97" s="80"/>
      <c r="V97" s="80"/>
      <c r="W97" s="80"/>
      <c r="X97" s="80"/>
      <c r="Y97" s="80"/>
    </row>
    <row r="98" spans="1:25" s="42" customFormat="1">
      <c r="A98" s="239" t="s">
        <v>1926</v>
      </c>
      <c r="B98" s="31">
        <v>44586</v>
      </c>
      <c r="C98" s="31">
        <v>44582</v>
      </c>
      <c r="D98" s="28">
        <v>9399</v>
      </c>
      <c r="E98" s="136" t="s">
        <v>60</v>
      </c>
      <c r="F98" s="28">
        <v>2935</v>
      </c>
      <c r="G98" s="9" t="s">
        <v>63</v>
      </c>
      <c r="H98" s="13">
        <v>10</v>
      </c>
      <c r="I98" s="25" t="s">
        <v>6</v>
      </c>
      <c r="J98" s="9" t="s">
        <v>97</v>
      </c>
      <c r="K98" s="22"/>
      <c r="L98" s="479">
        <v>1185</v>
      </c>
      <c r="M98" s="80"/>
      <c r="N98" s="80"/>
      <c r="O98" s="80"/>
      <c r="P98" s="80"/>
      <c r="Q98" s="80"/>
      <c r="R98" s="80"/>
      <c r="T98" s="249"/>
      <c r="U98" s="80"/>
      <c r="V98" s="80"/>
      <c r="W98" s="80"/>
      <c r="X98" s="80"/>
      <c r="Y98" s="80"/>
    </row>
    <row r="99" spans="1:25" s="42" customFormat="1">
      <c r="A99" s="239" t="s">
        <v>112</v>
      </c>
      <c r="B99" s="31">
        <v>44586</v>
      </c>
      <c r="C99" s="31">
        <v>44582</v>
      </c>
      <c r="D99" s="28">
        <v>9408</v>
      </c>
      <c r="E99" s="136" t="s">
        <v>153</v>
      </c>
      <c r="F99" s="28">
        <v>3633</v>
      </c>
      <c r="G99" s="9" t="s">
        <v>63</v>
      </c>
      <c r="H99" s="13">
        <v>2</v>
      </c>
      <c r="I99" s="25" t="s">
        <v>6</v>
      </c>
      <c r="J99" s="9" t="s">
        <v>97</v>
      </c>
      <c r="K99" s="22"/>
      <c r="L99" s="479">
        <v>105</v>
      </c>
      <c r="M99" s="80"/>
      <c r="N99" s="80"/>
      <c r="O99" s="80"/>
      <c r="P99" s="80"/>
      <c r="Q99" s="80"/>
      <c r="R99" s="80"/>
      <c r="T99" s="249"/>
      <c r="U99" s="80"/>
      <c r="V99" s="80"/>
      <c r="W99" s="80"/>
      <c r="X99" s="80"/>
      <c r="Y99" s="80"/>
    </row>
    <row r="100" spans="1:25" s="42" customFormat="1">
      <c r="A100" s="239" t="s">
        <v>1564</v>
      </c>
      <c r="B100" s="31">
        <v>44586</v>
      </c>
      <c r="C100" s="31">
        <v>44586</v>
      </c>
      <c r="D100" s="28">
        <v>9413</v>
      </c>
      <c r="E100" s="136" t="s">
        <v>2</v>
      </c>
      <c r="F100" s="28">
        <v>951</v>
      </c>
      <c r="G100" s="9" t="s">
        <v>58</v>
      </c>
      <c r="H100" s="13">
        <v>7</v>
      </c>
      <c r="I100" s="25" t="s">
        <v>6</v>
      </c>
      <c r="J100" s="9" t="s">
        <v>97</v>
      </c>
      <c r="K100" s="22"/>
      <c r="L100" s="479">
        <v>1460</v>
      </c>
      <c r="M100" s="80"/>
      <c r="N100" s="80"/>
      <c r="O100" s="80"/>
      <c r="P100" s="80"/>
      <c r="Q100" s="80"/>
      <c r="R100" s="80"/>
      <c r="T100" s="249"/>
      <c r="U100" s="80"/>
      <c r="V100" s="80"/>
      <c r="W100" s="80"/>
      <c r="X100" s="80"/>
      <c r="Y100" s="80"/>
    </row>
    <row r="101" spans="1:25" s="42" customFormat="1">
      <c r="A101" s="239"/>
      <c r="B101" s="31"/>
      <c r="C101" s="31"/>
      <c r="D101" s="28"/>
      <c r="E101" s="136"/>
      <c r="F101" s="28"/>
      <c r="G101" s="9"/>
      <c r="H101" s="13">
        <v>13</v>
      </c>
      <c r="I101" s="25" t="s">
        <v>6</v>
      </c>
      <c r="J101" s="9"/>
      <c r="K101" s="22"/>
      <c r="L101" s="479"/>
      <c r="M101" s="80"/>
      <c r="N101" s="80"/>
      <c r="O101" s="80"/>
      <c r="P101" s="80"/>
      <c r="Q101" s="80"/>
      <c r="R101" s="80"/>
      <c r="T101" s="249"/>
      <c r="U101" s="80"/>
      <c r="V101" s="80"/>
      <c r="W101" s="80"/>
      <c r="X101" s="80"/>
      <c r="Y101" s="80"/>
    </row>
    <row r="102" spans="1:25" s="42" customFormat="1">
      <c r="A102" s="239" t="s">
        <v>740</v>
      </c>
      <c r="B102" s="31">
        <v>44585</v>
      </c>
      <c r="C102" s="31">
        <v>44585</v>
      </c>
      <c r="D102" s="28">
        <v>9421</v>
      </c>
      <c r="E102" s="136" t="s">
        <v>2</v>
      </c>
      <c r="F102" s="28">
        <v>1862</v>
      </c>
      <c r="G102" s="9" t="s">
        <v>20</v>
      </c>
      <c r="H102" s="13">
        <v>10</v>
      </c>
      <c r="I102" s="25" t="s">
        <v>6</v>
      </c>
      <c r="J102" s="9" t="s">
        <v>97</v>
      </c>
      <c r="K102" s="22"/>
      <c r="L102" s="479">
        <v>240</v>
      </c>
      <c r="M102" s="80"/>
      <c r="N102" s="80"/>
      <c r="O102" s="80"/>
      <c r="P102" s="80"/>
      <c r="Q102" s="80"/>
      <c r="R102" s="80"/>
      <c r="T102" s="249"/>
      <c r="U102" s="80"/>
      <c r="V102" s="80"/>
      <c r="W102" s="80"/>
      <c r="X102" s="80"/>
      <c r="Y102" s="80"/>
    </row>
    <row r="103" spans="1:25" s="42" customFormat="1">
      <c r="A103" s="1049" t="s">
        <v>1939</v>
      </c>
      <c r="B103" s="1009">
        <v>44602</v>
      </c>
      <c r="C103" s="1009"/>
      <c r="D103" s="1010">
        <v>9402</v>
      </c>
      <c r="E103" s="1050" t="s">
        <v>1609</v>
      </c>
      <c r="F103" s="1010">
        <v>4008</v>
      </c>
      <c r="G103" s="56" t="s">
        <v>1075</v>
      </c>
      <c r="H103" s="1012">
        <v>20</v>
      </c>
      <c r="I103" s="54"/>
      <c r="J103" s="56" t="s">
        <v>97</v>
      </c>
      <c r="K103" s="1013"/>
      <c r="L103" s="1014">
        <v>320</v>
      </c>
      <c r="M103" s="1051"/>
      <c r="N103" s="1051"/>
      <c r="O103" s="1051"/>
      <c r="P103" s="1051"/>
      <c r="Q103" s="1051"/>
      <c r="R103" s="1051"/>
      <c r="S103" s="70"/>
      <c r="T103" s="570" t="s">
        <v>1189</v>
      </c>
      <c r="U103" s="80"/>
      <c r="V103" s="80"/>
      <c r="W103" s="80"/>
      <c r="X103" s="80"/>
      <c r="Y103" s="80"/>
    </row>
    <row r="104" spans="1:25" s="42" customFormat="1">
      <c r="A104" s="239" t="s">
        <v>132</v>
      </c>
      <c r="B104" s="31">
        <v>44587</v>
      </c>
      <c r="C104" s="31">
        <v>44587</v>
      </c>
      <c r="D104" s="28">
        <v>9435</v>
      </c>
      <c r="E104" s="136" t="s">
        <v>7</v>
      </c>
      <c r="F104" s="28">
        <v>3758</v>
      </c>
      <c r="G104" s="9" t="s">
        <v>62</v>
      </c>
      <c r="H104" s="13">
        <v>20</v>
      </c>
      <c r="I104" s="25" t="s">
        <v>6</v>
      </c>
      <c r="J104" s="9" t="s">
        <v>97</v>
      </c>
      <c r="K104" s="22"/>
      <c r="L104" s="479">
        <v>1044</v>
      </c>
      <c r="M104" s="80"/>
      <c r="N104" s="80"/>
      <c r="O104" s="80"/>
      <c r="P104" s="80"/>
      <c r="Q104" s="80"/>
      <c r="R104" s="80"/>
      <c r="T104" s="249"/>
      <c r="U104" s="80"/>
      <c r="V104" s="80"/>
      <c r="W104" s="80"/>
      <c r="X104" s="80"/>
      <c r="Y104" s="80"/>
    </row>
    <row r="105" spans="1:25" s="42" customFormat="1">
      <c r="A105" s="239" t="s">
        <v>82</v>
      </c>
      <c r="B105" s="31">
        <v>44587</v>
      </c>
      <c r="C105" s="31">
        <v>44587</v>
      </c>
      <c r="D105" s="28">
        <v>0</v>
      </c>
      <c r="E105" s="136" t="s">
        <v>7</v>
      </c>
      <c r="F105" s="28">
        <v>607</v>
      </c>
      <c r="G105" s="9" t="s">
        <v>3</v>
      </c>
      <c r="H105" s="10" t="s">
        <v>923</v>
      </c>
      <c r="I105" s="25" t="s">
        <v>6</v>
      </c>
      <c r="J105" s="9" t="s">
        <v>97</v>
      </c>
      <c r="K105" s="11" t="s">
        <v>1940</v>
      </c>
      <c r="L105" s="479">
        <v>0</v>
      </c>
      <c r="M105" s="80"/>
      <c r="N105" s="80"/>
      <c r="O105" s="80"/>
      <c r="P105" s="80"/>
      <c r="Q105" s="80"/>
      <c r="R105" s="80"/>
      <c r="T105" s="249"/>
      <c r="U105" s="80"/>
      <c r="V105" s="80"/>
      <c r="W105" s="80"/>
      <c r="X105" s="80"/>
      <c r="Y105" s="80"/>
    </row>
    <row r="106" spans="1:25" s="42" customFormat="1">
      <c r="A106" s="239" t="s">
        <v>523</v>
      </c>
      <c r="B106" s="31">
        <v>44589</v>
      </c>
      <c r="C106" s="31">
        <v>44587</v>
      </c>
      <c r="D106" s="28">
        <v>9431</v>
      </c>
      <c r="E106" s="136" t="s">
        <v>2</v>
      </c>
      <c r="F106" s="28">
        <v>2639</v>
      </c>
      <c r="G106" s="9" t="s">
        <v>142</v>
      </c>
      <c r="H106" s="13">
        <v>10</v>
      </c>
      <c r="I106" s="25" t="s">
        <v>6</v>
      </c>
      <c r="J106" s="9" t="s">
        <v>97</v>
      </c>
      <c r="K106" s="22"/>
      <c r="L106" s="479">
        <v>46</v>
      </c>
      <c r="M106" s="80"/>
      <c r="N106" s="80"/>
      <c r="O106" s="80"/>
      <c r="P106" s="80"/>
      <c r="Q106" s="80"/>
      <c r="R106" s="80"/>
      <c r="T106" s="249"/>
      <c r="U106" s="80"/>
      <c r="V106" s="80"/>
      <c r="W106" s="80"/>
      <c r="X106" s="80"/>
      <c r="Y106" s="80"/>
    </row>
    <row r="107" spans="1:25" s="42" customFormat="1">
      <c r="A107" s="239" t="s">
        <v>370</v>
      </c>
      <c r="B107" s="31">
        <v>44589</v>
      </c>
      <c r="C107" s="31">
        <v>44587</v>
      </c>
      <c r="D107" s="28">
        <v>9434</v>
      </c>
      <c r="E107" s="136" t="s">
        <v>2</v>
      </c>
      <c r="F107" s="28">
        <v>1098</v>
      </c>
      <c r="G107" s="9" t="s">
        <v>3</v>
      </c>
      <c r="H107" s="13">
        <v>20</v>
      </c>
      <c r="I107" s="25" t="s">
        <v>6</v>
      </c>
      <c r="J107" s="9" t="s">
        <v>97</v>
      </c>
      <c r="K107" s="22"/>
      <c r="L107" s="479">
        <v>640</v>
      </c>
      <c r="M107" s="80"/>
      <c r="N107" s="80"/>
      <c r="O107" s="80"/>
      <c r="P107" s="80"/>
      <c r="Q107" s="80"/>
      <c r="R107" s="80"/>
      <c r="T107" s="249"/>
      <c r="U107" s="80"/>
      <c r="V107" s="80"/>
      <c r="W107" s="80"/>
      <c r="X107" s="80"/>
      <c r="Y107" s="80"/>
    </row>
    <row r="108" spans="1:25" s="42" customFormat="1">
      <c r="A108" s="340" t="s">
        <v>1469</v>
      </c>
      <c r="B108" s="31">
        <v>44599</v>
      </c>
      <c r="C108" s="31">
        <v>44592</v>
      </c>
      <c r="D108" s="28">
        <v>9436</v>
      </c>
      <c r="E108" s="136" t="s">
        <v>153</v>
      </c>
      <c r="F108" s="28">
        <v>3162</v>
      </c>
      <c r="G108" s="9" t="s">
        <v>203</v>
      </c>
      <c r="H108" s="13">
        <v>12</v>
      </c>
      <c r="I108" s="25" t="s">
        <v>6</v>
      </c>
      <c r="J108" s="9" t="s">
        <v>97</v>
      </c>
      <c r="K108" s="22"/>
      <c r="L108" s="479">
        <v>109</v>
      </c>
      <c r="M108" s="1051"/>
      <c r="N108" s="1051"/>
      <c r="O108" s="1051"/>
      <c r="P108" s="1051"/>
      <c r="Q108" s="1051"/>
      <c r="R108" s="1051"/>
      <c r="S108" s="70"/>
      <c r="T108" s="249"/>
      <c r="U108" s="80"/>
      <c r="V108" s="80"/>
      <c r="W108" s="80"/>
      <c r="X108" s="80"/>
      <c r="Y108" s="80"/>
    </row>
    <row r="109" spans="1:25" s="42" customFormat="1">
      <c r="A109" s="239"/>
      <c r="B109" s="31"/>
      <c r="C109" s="31">
        <v>44588</v>
      </c>
      <c r="D109" s="28"/>
      <c r="E109" s="136" t="s">
        <v>2</v>
      </c>
      <c r="F109" s="28">
        <v>843</v>
      </c>
      <c r="G109" s="9" t="s">
        <v>203</v>
      </c>
      <c r="H109" s="13">
        <v>32</v>
      </c>
      <c r="I109" s="25" t="s">
        <v>6</v>
      </c>
      <c r="J109" s="9" t="s">
        <v>97</v>
      </c>
      <c r="K109" s="22"/>
      <c r="L109" s="479">
        <v>225</v>
      </c>
      <c r="M109" s="80"/>
      <c r="N109" s="80"/>
      <c r="O109" s="80"/>
      <c r="P109" s="80"/>
      <c r="Q109" s="80"/>
      <c r="R109" s="80"/>
      <c r="T109" s="249"/>
      <c r="U109" s="80"/>
      <c r="V109" s="80"/>
      <c r="W109" s="80"/>
      <c r="X109" s="80"/>
      <c r="Y109" s="80"/>
    </row>
    <row r="110" spans="1:25" s="42" customFormat="1">
      <c r="A110" s="239"/>
      <c r="B110" s="31"/>
      <c r="C110" s="412" t="s">
        <v>1941</v>
      </c>
      <c r="D110" s="28"/>
      <c r="E110" s="136" t="s">
        <v>131</v>
      </c>
      <c r="F110" s="28">
        <v>3163</v>
      </c>
      <c r="G110" s="9" t="s">
        <v>203</v>
      </c>
      <c r="H110" s="13">
        <v>20</v>
      </c>
      <c r="I110" s="25" t="s">
        <v>6</v>
      </c>
      <c r="J110" s="9" t="s">
        <v>97</v>
      </c>
      <c r="K110" s="22"/>
      <c r="L110" s="479">
        <v>218</v>
      </c>
      <c r="M110" s="80"/>
      <c r="N110" s="80"/>
      <c r="O110" s="80"/>
      <c r="P110" s="80"/>
      <c r="Q110" s="80"/>
      <c r="R110" s="80"/>
      <c r="T110" s="249"/>
      <c r="U110" s="80"/>
      <c r="V110" s="80"/>
      <c r="W110" s="80"/>
      <c r="X110" s="80"/>
      <c r="Y110" s="80"/>
    </row>
    <row r="111" spans="1:25" s="42" customFormat="1">
      <c r="A111" s="239" t="s">
        <v>174</v>
      </c>
      <c r="B111" s="31">
        <v>44589</v>
      </c>
      <c r="C111" s="31">
        <v>44588</v>
      </c>
      <c r="D111" s="28">
        <v>9437</v>
      </c>
      <c r="E111" s="136" t="s">
        <v>216</v>
      </c>
      <c r="F111" s="28">
        <v>4011</v>
      </c>
      <c r="G111" s="9" t="s">
        <v>18</v>
      </c>
      <c r="H111" s="13">
        <v>10</v>
      </c>
      <c r="I111" s="25" t="s">
        <v>6</v>
      </c>
      <c r="J111" s="9" t="s">
        <v>97</v>
      </c>
      <c r="K111" s="22"/>
      <c r="L111" s="479">
        <v>143</v>
      </c>
      <c r="M111" s="80"/>
      <c r="N111" s="80"/>
      <c r="O111" s="80"/>
      <c r="P111" s="80"/>
      <c r="Q111" s="80"/>
      <c r="R111" s="80"/>
      <c r="T111" s="249"/>
      <c r="U111" s="80"/>
      <c r="V111" s="80"/>
      <c r="W111" s="80"/>
      <c r="X111" s="80"/>
      <c r="Y111" s="80"/>
    </row>
    <row r="112" spans="1:25" s="42" customFormat="1">
      <c r="A112" s="239" t="s">
        <v>509</v>
      </c>
      <c r="B112" s="31">
        <v>44592</v>
      </c>
      <c r="C112" s="31">
        <v>44588</v>
      </c>
      <c r="D112" s="28">
        <v>9442</v>
      </c>
      <c r="E112" s="136" t="s">
        <v>1609</v>
      </c>
      <c r="F112" s="28">
        <v>3765</v>
      </c>
      <c r="G112" s="9" t="s">
        <v>200</v>
      </c>
      <c r="H112" s="13">
        <v>36</v>
      </c>
      <c r="I112" s="25" t="s">
        <v>6</v>
      </c>
      <c r="J112" s="9" t="s">
        <v>97</v>
      </c>
      <c r="K112" s="22"/>
      <c r="L112" s="479">
        <v>1260</v>
      </c>
      <c r="M112" s="80"/>
      <c r="N112" s="80"/>
      <c r="O112" s="80"/>
      <c r="P112" s="80"/>
      <c r="Q112" s="80"/>
      <c r="R112" s="80"/>
      <c r="T112" s="249"/>
      <c r="U112" s="80"/>
      <c r="V112" s="80"/>
      <c r="W112" s="80"/>
      <c r="X112" s="80"/>
      <c r="Y112" s="80"/>
    </row>
    <row r="113" spans="1:25" s="42" customFormat="1">
      <c r="A113" s="1053" t="s">
        <v>1314</v>
      </c>
      <c r="B113" s="1009">
        <v>44589</v>
      </c>
      <c r="C113" s="1009"/>
      <c r="D113" s="1010">
        <v>9443</v>
      </c>
      <c r="E113" s="1050" t="s">
        <v>2</v>
      </c>
      <c r="F113" s="1010">
        <v>4007</v>
      </c>
      <c r="G113" s="56" t="s">
        <v>31</v>
      </c>
      <c r="H113" s="1012">
        <v>5</v>
      </c>
      <c r="I113" s="54"/>
      <c r="J113" s="56" t="s">
        <v>97</v>
      </c>
      <c r="K113" s="1013"/>
      <c r="L113" s="1014">
        <v>157.5</v>
      </c>
      <c r="M113" s="1051"/>
      <c r="N113" s="1051"/>
      <c r="O113" s="1051"/>
      <c r="P113" s="1051"/>
      <c r="Q113" s="1051"/>
      <c r="R113" s="1051"/>
      <c r="S113" s="70"/>
      <c r="T113" s="249"/>
      <c r="U113" s="80"/>
      <c r="V113" s="80"/>
      <c r="W113" s="80"/>
      <c r="X113" s="80"/>
      <c r="Y113" s="80"/>
    </row>
    <row r="114" spans="1:25" s="42" customFormat="1">
      <c r="A114" s="239" t="s">
        <v>466</v>
      </c>
      <c r="B114" s="31">
        <v>44589</v>
      </c>
      <c r="C114" s="31">
        <v>44588</v>
      </c>
      <c r="D114" s="28">
        <v>9448</v>
      </c>
      <c r="E114" s="136" t="s">
        <v>2</v>
      </c>
      <c r="F114" s="28">
        <v>2740</v>
      </c>
      <c r="G114" s="9" t="s">
        <v>103</v>
      </c>
      <c r="H114" s="13">
        <v>15</v>
      </c>
      <c r="I114" s="25" t="s">
        <v>6</v>
      </c>
      <c r="J114" s="9" t="s">
        <v>97</v>
      </c>
      <c r="K114" s="22"/>
      <c r="L114" s="479">
        <v>285</v>
      </c>
      <c r="M114" s="80"/>
      <c r="N114" s="80"/>
      <c r="O114" s="80"/>
      <c r="P114" s="80"/>
      <c r="Q114" s="80"/>
      <c r="R114" s="80"/>
      <c r="T114" s="249"/>
      <c r="U114" s="80"/>
      <c r="V114" s="80"/>
      <c r="W114" s="80"/>
      <c r="X114" s="80"/>
      <c r="Y114" s="80"/>
    </row>
    <row r="115" spans="1:25" s="42" customFormat="1">
      <c r="A115" s="1049" t="s">
        <v>371</v>
      </c>
      <c r="B115" s="1009">
        <v>44592</v>
      </c>
      <c r="C115" s="1009"/>
      <c r="D115" s="1010">
        <v>9450</v>
      </c>
      <c r="E115" s="1050" t="s">
        <v>428</v>
      </c>
      <c r="F115" s="1010">
        <v>2329</v>
      </c>
      <c r="G115" s="56" t="s">
        <v>53</v>
      </c>
      <c r="H115" s="1012">
        <v>12</v>
      </c>
      <c r="I115" s="54"/>
      <c r="J115" s="56" t="s">
        <v>97</v>
      </c>
      <c r="K115" s="1013"/>
      <c r="L115" s="1014">
        <v>1424.4</v>
      </c>
      <c r="M115" s="1051"/>
      <c r="N115" s="1051"/>
      <c r="O115" s="1051"/>
      <c r="P115" s="1051"/>
      <c r="Q115" s="1051"/>
      <c r="R115" s="1051"/>
      <c r="S115" s="70"/>
      <c r="T115" s="570" t="s">
        <v>1942</v>
      </c>
      <c r="U115" s="80"/>
      <c r="V115" s="80"/>
      <c r="W115" s="80"/>
      <c r="X115" s="80"/>
      <c r="Y115" s="80"/>
    </row>
    <row r="116" spans="1:25" s="42" customFormat="1">
      <c r="A116" s="239"/>
      <c r="B116" s="31"/>
      <c r="C116" s="31">
        <v>44588</v>
      </c>
      <c r="D116" s="28"/>
      <c r="E116" s="136"/>
      <c r="F116" s="28">
        <v>2329</v>
      </c>
      <c r="G116" s="9" t="s">
        <v>53</v>
      </c>
      <c r="H116" s="10" t="s">
        <v>984</v>
      </c>
      <c r="I116" s="25" t="s">
        <v>6</v>
      </c>
      <c r="J116" s="9"/>
      <c r="K116" s="22"/>
      <c r="L116" s="479"/>
      <c r="M116" s="80"/>
      <c r="N116" s="80"/>
      <c r="O116" s="80"/>
      <c r="P116" s="80"/>
      <c r="Q116" s="80"/>
      <c r="R116" s="80"/>
      <c r="T116" s="249"/>
      <c r="U116" s="80"/>
      <c r="V116" s="80"/>
      <c r="W116" s="80"/>
      <c r="X116" s="80"/>
      <c r="Y116" s="80"/>
    </row>
    <row r="117" spans="1:25" s="42" customFormat="1">
      <c r="A117" s="340" t="s">
        <v>585</v>
      </c>
      <c r="B117" s="31">
        <v>44592</v>
      </c>
      <c r="C117" s="31">
        <v>44588</v>
      </c>
      <c r="D117" s="28">
        <v>9452</v>
      </c>
      <c r="E117" s="136" t="s">
        <v>2</v>
      </c>
      <c r="F117" s="28">
        <v>869</v>
      </c>
      <c r="G117" s="9" t="s">
        <v>16</v>
      </c>
      <c r="H117" s="13">
        <v>15</v>
      </c>
      <c r="I117" s="25" t="s">
        <v>6</v>
      </c>
      <c r="J117" s="9" t="s">
        <v>97</v>
      </c>
      <c r="K117" s="22"/>
      <c r="L117" s="479">
        <v>97.5</v>
      </c>
      <c r="M117" s="80"/>
      <c r="N117" s="80"/>
      <c r="O117" s="80"/>
      <c r="P117" s="80"/>
      <c r="Q117" s="80"/>
      <c r="R117" s="80"/>
      <c r="T117" s="249"/>
      <c r="U117" s="80"/>
      <c r="V117" s="80"/>
      <c r="W117" s="80"/>
      <c r="X117" s="80"/>
      <c r="Y117" s="80"/>
    </row>
    <row r="118" spans="1:25" s="42" customFormat="1">
      <c r="A118" s="341"/>
      <c r="B118" s="32"/>
      <c r="C118" s="32"/>
      <c r="D118" s="33"/>
      <c r="E118" s="34" t="s">
        <v>216</v>
      </c>
      <c r="F118" s="33">
        <v>2586</v>
      </c>
      <c r="G118" s="19" t="s">
        <v>31</v>
      </c>
      <c r="H118" s="20">
        <v>10</v>
      </c>
      <c r="I118" s="35" t="s">
        <v>6</v>
      </c>
      <c r="J118" s="19" t="s">
        <v>97</v>
      </c>
      <c r="K118" s="21"/>
      <c r="L118" s="451">
        <v>165</v>
      </c>
      <c r="M118" s="80"/>
      <c r="N118" s="80"/>
      <c r="O118" s="80"/>
      <c r="P118" s="80"/>
      <c r="Q118" s="80"/>
      <c r="R118" s="80"/>
      <c r="T118" s="249"/>
      <c r="U118" s="80"/>
      <c r="V118" s="80"/>
      <c r="W118" s="80"/>
      <c r="X118" s="80"/>
      <c r="Y118" s="80"/>
    </row>
    <row r="119" spans="1:25" s="42" customFormat="1">
      <c r="A119" s="239" t="s">
        <v>775</v>
      </c>
      <c r="B119" s="31">
        <v>44589</v>
      </c>
      <c r="C119" s="31">
        <v>44588</v>
      </c>
      <c r="D119" s="28">
        <v>9455</v>
      </c>
      <c r="E119" s="136" t="s">
        <v>7</v>
      </c>
      <c r="F119" s="28">
        <v>2172</v>
      </c>
      <c r="G119" s="9" t="s">
        <v>16</v>
      </c>
      <c r="H119" s="13">
        <v>40</v>
      </c>
      <c r="I119" s="25" t="s">
        <v>6</v>
      </c>
      <c r="J119" s="9" t="s">
        <v>97</v>
      </c>
      <c r="K119" s="22"/>
      <c r="L119" s="479">
        <v>604</v>
      </c>
      <c r="M119" s="80"/>
      <c r="N119" s="80"/>
      <c r="O119" s="80"/>
      <c r="P119" s="80"/>
      <c r="Q119" s="80"/>
      <c r="R119" s="80"/>
      <c r="T119" s="249"/>
      <c r="U119" s="80"/>
      <c r="V119" s="80"/>
      <c r="W119" s="80"/>
      <c r="X119" s="80"/>
      <c r="Y119" s="80"/>
    </row>
    <row r="120" spans="1:25" s="42" customFormat="1">
      <c r="A120" s="239" t="s">
        <v>1057</v>
      </c>
      <c r="B120" s="31">
        <v>44585</v>
      </c>
      <c r="C120" s="31">
        <v>44588</v>
      </c>
      <c r="D120" s="28">
        <v>9370</v>
      </c>
      <c r="E120" s="136" t="s">
        <v>2</v>
      </c>
      <c r="F120" s="28">
        <v>2639</v>
      </c>
      <c r="G120" s="9" t="s">
        <v>142</v>
      </c>
      <c r="H120" s="13">
        <v>5</v>
      </c>
      <c r="I120" s="25" t="s">
        <v>6</v>
      </c>
      <c r="J120" s="9" t="s">
        <v>97</v>
      </c>
      <c r="K120" s="22"/>
      <c r="L120" s="479">
        <v>22.5</v>
      </c>
      <c r="M120" s="80"/>
      <c r="N120" s="80"/>
      <c r="O120" s="80"/>
      <c r="P120" s="80"/>
      <c r="Q120" s="80"/>
      <c r="R120" s="80"/>
      <c r="T120" s="249"/>
      <c r="U120" s="80"/>
      <c r="V120" s="80"/>
      <c r="W120" s="80"/>
      <c r="X120" s="80"/>
      <c r="Y120" s="80"/>
    </row>
    <row r="121" spans="1:25" s="42" customFormat="1">
      <c r="A121" s="239" t="s">
        <v>101</v>
      </c>
      <c r="B121" s="31">
        <v>44589</v>
      </c>
      <c r="C121" s="31">
        <v>44588</v>
      </c>
      <c r="D121" s="28">
        <v>9456</v>
      </c>
      <c r="E121" s="136" t="s">
        <v>7</v>
      </c>
      <c r="F121" s="28">
        <v>2603</v>
      </c>
      <c r="G121" s="9" t="s">
        <v>102</v>
      </c>
      <c r="H121" s="13">
        <v>36</v>
      </c>
      <c r="I121" s="25" t="s">
        <v>6</v>
      </c>
      <c r="J121" s="9" t="s">
        <v>97</v>
      </c>
      <c r="K121" s="22"/>
      <c r="L121" s="479">
        <v>781.2</v>
      </c>
      <c r="M121" s="80"/>
      <c r="N121" s="80"/>
      <c r="O121" s="80"/>
      <c r="P121" s="80"/>
      <c r="Q121" s="80"/>
      <c r="R121" s="80"/>
      <c r="T121" s="249"/>
      <c r="U121" s="80"/>
      <c r="V121" s="80"/>
      <c r="W121" s="80"/>
      <c r="X121" s="80"/>
      <c r="Y121" s="80"/>
    </row>
    <row r="122" spans="1:25" s="42" customFormat="1">
      <c r="A122" s="340" t="s">
        <v>1386</v>
      </c>
      <c r="B122" s="31">
        <v>44594</v>
      </c>
      <c r="C122" s="31">
        <v>44592</v>
      </c>
      <c r="D122" s="28">
        <v>9463</v>
      </c>
      <c r="E122" s="136" t="s">
        <v>2</v>
      </c>
      <c r="F122" s="28">
        <v>818</v>
      </c>
      <c r="G122" s="9" t="s">
        <v>31</v>
      </c>
      <c r="H122" s="13">
        <v>10</v>
      </c>
      <c r="I122" s="25" t="s">
        <v>6</v>
      </c>
      <c r="J122" s="9" t="s">
        <v>97</v>
      </c>
      <c r="K122" s="22"/>
      <c r="L122" s="479">
        <v>210</v>
      </c>
      <c r="M122" s="80"/>
      <c r="N122" s="80"/>
      <c r="O122" s="80"/>
      <c r="P122" s="80"/>
      <c r="Q122" s="80"/>
      <c r="R122" s="80"/>
      <c r="T122" s="249"/>
      <c r="U122" s="80"/>
      <c r="V122" s="80"/>
      <c r="W122" s="80"/>
      <c r="X122" s="80"/>
      <c r="Y122" s="80"/>
    </row>
    <row r="123" spans="1:25" s="42" customFormat="1">
      <c r="A123" s="239" t="s">
        <v>226</v>
      </c>
      <c r="B123" s="31">
        <v>44592</v>
      </c>
      <c r="C123" s="31">
        <v>44592</v>
      </c>
      <c r="D123" s="28">
        <v>9477</v>
      </c>
      <c r="E123" s="136" t="s">
        <v>2</v>
      </c>
      <c r="F123" s="28">
        <v>616</v>
      </c>
      <c r="G123" s="9" t="s">
        <v>75</v>
      </c>
      <c r="H123" s="13">
        <v>10</v>
      </c>
      <c r="I123" s="25" t="s">
        <v>6</v>
      </c>
      <c r="J123" s="9" t="s">
        <v>97</v>
      </c>
      <c r="K123" s="22"/>
      <c r="L123" s="479">
        <v>125</v>
      </c>
      <c r="M123" s="80"/>
      <c r="N123" s="80"/>
      <c r="O123" s="80"/>
      <c r="P123" s="80"/>
      <c r="Q123" s="80"/>
      <c r="R123" s="80"/>
      <c r="T123" s="249"/>
      <c r="U123" s="80"/>
      <c r="V123" s="80"/>
      <c r="W123" s="80"/>
      <c r="X123" s="80"/>
      <c r="Y123" s="80"/>
    </row>
    <row r="124" spans="1:25" s="42" customFormat="1">
      <c r="A124" s="460" t="s">
        <v>965</v>
      </c>
      <c r="B124" s="116">
        <v>44620</v>
      </c>
      <c r="C124" s="116"/>
      <c r="D124" s="117">
        <v>9670</v>
      </c>
      <c r="E124" s="691" t="s">
        <v>153</v>
      </c>
      <c r="F124" s="117">
        <v>3424</v>
      </c>
      <c r="G124" s="24" t="s">
        <v>16</v>
      </c>
      <c r="H124" s="119">
        <v>1</v>
      </c>
      <c r="I124" s="234"/>
      <c r="J124" s="24"/>
      <c r="K124" s="546"/>
      <c r="L124" s="1033"/>
      <c r="M124" s="80"/>
      <c r="N124" s="80"/>
      <c r="O124" s="80"/>
      <c r="P124" s="80"/>
      <c r="Q124" s="80"/>
      <c r="R124" s="80"/>
      <c r="T124" s="249"/>
      <c r="U124" s="80"/>
      <c r="V124" s="80"/>
      <c r="W124" s="80"/>
      <c r="X124" s="80"/>
      <c r="Y124" s="80"/>
    </row>
    <row r="125" spans="1:25" s="42" customFormat="1">
      <c r="A125" s="460"/>
      <c r="B125" s="116"/>
      <c r="C125" s="116"/>
      <c r="D125" s="117"/>
      <c r="E125" s="691" t="s">
        <v>153</v>
      </c>
      <c r="F125" s="117">
        <v>3426</v>
      </c>
      <c r="G125" s="24" t="s">
        <v>16</v>
      </c>
      <c r="H125" s="119">
        <v>1</v>
      </c>
      <c r="I125" s="234"/>
      <c r="J125" s="24"/>
      <c r="K125" s="546"/>
      <c r="L125" s="1033"/>
      <c r="M125" s="80"/>
      <c r="N125" s="80"/>
      <c r="O125" s="80"/>
      <c r="P125" s="80"/>
      <c r="Q125" s="80"/>
      <c r="R125" s="80"/>
      <c r="T125" s="249"/>
      <c r="U125" s="80"/>
      <c r="V125" s="80"/>
      <c r="W125" s="80"/>
      <c r="X125" s="80"/>
      <c r="Y125" s="80"/>
    </row>
    <row r="126" spans="1:25" s="42" customFormat="1">
      <c r="A126" s="460"/>
      <c r="B126" s="116"/>
      <c r="C126" s="116"/>
      <c r="D126" s="117"/>
      <c r="E126" s="691" t="s">
        <v>153</v>
      </c>
      <c r="F126" s="117">
        <v>3272</v>
      </c>
      <c r="G126" s="24" t="s">
        <v>16</v>
      </c>
      <c r="H126" s="119">
        <v>10</v>
      </c>
      <c r="I126" s="234"/>
      <c r="J126" s="24" t="s">
        <v>97</v>
      </c>
      <c r="K126" s="546"/>
      <c r="L126" s="1033">
        <v>258</v>
      </c>
      <c r="M126" s="80"/>
      <c r="N126" s="80"/>
      <c r="O126" s="80"/>
      <c r="P126" s="80"/>
      <c r="Q126" s="80"/>
      <c r="R126" s="80"/>
      <c r="T126" s="249"/>
      <c r="U126" s="80"/>
      <c r="V126" s="80"/>
      <c r="W126" s="80"/>
      <c r="X126" s="80"/>
      <c r="Y126" s="80"/>
    </row>
    <row r="127" spans="1:25" s="42" customFormat="1">
      <c r="A127" s="460" t="s">
        <v>1965</v>
      </c>
      <c r="B127" s="116">
        <v>44615</v>
      </c>
      <c r="C127" s="116"/>
      <c r="D127" s="117">
        <v>9665</v>
      </c>
      <c r="E127" s="691" t="s">
        <v>2</v>
      </c>
      <c r="F127" s="117">
        <v>2186</v>
      </c>
      <c r="G127" s="24" t="s">
        <v>120</v>
      </c>
      <c r="H127" s="119">
        <v>3</v>
      </c>
      <c r="I127" s="234"/>
      <c r="J127" s="24" t="s">
        <v>97</v>
      </c>
      <c r="K127" s="546"/>
      <c r="L127" s="1033">
        <v>108.5</v>
      </c>
      <c r="M127" s="80"/>
      <c r="N127" s="80"/>
      <c r="O127" s="80"/>
      <c r="P127" s="80"/>
      <c r="Q127" s="80"/>
      <c r="R127" s="80"/>
      <c r="T127" s="249"/>
      <c r="U127" s="80"/>
      <c r="V127" s="80"/>
      <c r="W127" s="80"/>
      <c r="X127" s="80"/>
      <c r="Y127" s="80"/>
    </row>
    <row r="128" spans="1:25" s="42" customFormat="1">
      <c r="A128" s="239" t="s">
        <v>1604</v>
      </c>
      <c r="B128" s="31">
        <v>44615</v>
      </c>
      <c r="C128" s="31">
        <v>44613</v>
      </c>
      <c r="D128" s="28">
        <v>9658</v>
      </c>
      <c r="E128" s="136" t="s">
        <v>216</v>
      </c>
      <c r="F128" s="28">
        <v>3590</v>
      </c>
      <c r="G128" s="9" t="s">
        <v>47</v>
      </c>
      <c r="H128" s="10" t="s">
        <v>984</v>
      </c>
      <c r="I128" s="25" t="s">
        <v>6</v>
      </c>
      <c r="J128" s="9" t="s">
        <v>97</v>
      </c>
      <c r="K128" s="22"/>
      <c r="L128" s="479">
        <v>139.5</v>
      </c>
      <c r="M128" s="80"/>
      <c r="N128" s="80"/>
      <c r="O128" s="80"/>
      <c r="P128" s="80"/>
      <c r="Q128" s="80"/>
      <c r="R128" s="80"/>
      <c r="T128" s="249"/>
      <c r="U128" s="80"/>
      <c r="V128" s="80"/>
      <c r="W128" s="80"/>
      <c r="X128" s="80"/>
      <c r="Y128" s="80"/>
    </row>
    <row r="129" spans="1:25" s="42" customFormat="1">
      <c r="A129" s="460"/>
      <c r="B129" s="116"/>
      <c r="C129" s="116"/>
      <c r="D129" s="117"/>
      <c r="E129" s="691"/>
      <c r="F129" s="117"/>
      <c r="G129" s="24"/>
      <c r="H129" s="119"/>
      <c r="I129" s="234"/>
      <c r="J129" s="24"/>
      <c r="K129" s="546"/>
      <c r="L129" s="1033"/>
      <c r="M129" s="80"/>
      <c r="N129" s="80"/>
      <c r="O129" s="80"/>
      <c r="P129" s="80"/>
      <c r="Q129" s="80"/>
      <c r="R129" s="80"/>
      <c r="T129" s="249"/>
      <c r="U129" s="80"/>
      <c r="V129" s="80"/>
      <c r="W129" s="80"/>
      <c r="X129" s="80"/>
      <c r="Y129" s="80"/>
    </row>
    <row r="130" spans="1:25" s="42" customFormat="1">
      <c r="A130" s="460"/>
      <c r="B130" s="116"/>
      <c r="C130" s="116"/>
      <c r="D130" s="117"/>
      <c r="E130" s="691"/>
      <c r="F130" s="117"/>
      <c r="G130" s="24"/>
      <c r="H130" s="119"/>
      <c r="I130" s="234"/>
      <c r="J130" s="24"/>
      <c r="K130" s="546"/>
      <c r="L130" s="1033"/>
      <c r="M130" s="80"/>
      <c r="N130" s="80"/>
      <c r="O130" s="80"/>
      <c r="P130" s="80"/>
      <c r="Q130" s="80"/>
      <c r="R130" s="80"/>
      <c r="T130" s="249"/>
      <c r="U130" s="80"/>
      <c r="V130" s="80"/>
      <c r="W130" s="80"/>
      <c r="X130" s="80"/>
      <c r="Y130" s="80"/>
    </row>
    <row r="131" spans="1:25" s="42" customFormat="1">
      <c r="A131" s="460"/>
      <c r="B131" s="116"/>
      <c r="C131" s="116"/>
      <c r="D131" s="117"/>
      <c r="E131" s="691"/>
      <c r="F131" s="117"/>
      <c r="G131" s="24"/>
      <c r="H131" s="119"/>
      <c r="I131" s="234"/>
      <c r="J131" s="24"/>
      <c r="K131" s="546"/>
      <c r="L131" s="1033"/>
      <c r="M131" s="80"/>
      <c r="N131" s="80"/>
      <c r="O131" s="80"/>
      <c r="P131" s="80"/>
      <c r="Q131" s="80"/>
      <c r="R131" s="80"/>
      <c r="T131" s="249"/>
      <c r="U131" s="80"/>
      <c r="V131" s="80"/>
      <c r="W131" s="80"/>
      <c r="X131" s="80"/>
      <c r="Y131" s="80"/>
    </row>
    <row r="132" spans="1:25" s="42" customFormat="1">
      <c r="A132" s="460"/>
      <c r="B132" s="116"/>
      <c r="C132" s="116"/>
      <c r="D132" s="117"/>
      <c r="E132" s="115"/>
      <c r="F132" s="117"/>
      <c r="G132" s="118"/>
      <c r="H132" s="119"/>
      <c r="I132" s="234"/>
      <c r="J132" s="118"/>
      <c r="K132" s="546"/>
      <c r="L132" s="1033"/>
      <c r="M132" s="80"/>
      <c r="N132" s="80"/>
      <c r="O132" s="80"/>
      <c r="P132" s="80"/>
      <c r="Q132" s="80"/>
      <c r="R132" s="80"/>
      <c r="T132" s="249"/>
      <c r="U132" s="80"/>
      <c r="V132" s="80"/>
      <c r="W132" s="80"/>
      <c r="X132" s="80"/>
      <c r="Y132" s="80"/>
    </row>
    <row r="133" spans="1:25" s="44" customFormat="1">
      <c r="A133" s="338"/>
      <c r="B133" s="125"/>
      <c r="C133" s="125"/>
      <c r="D133" s="126"/>
      <c r="E133" s="124"/>
      <c r="F133" s="126"/>
      <c r="G133" s="51"/>
      <c r="H133" s="52"/>
      <c r="I133" s="233"/>
      <c r="J133" s="51"/>
      <c r="K133" s="526"/>
      <c r="L133" s="462"/>
      <c r="M133" s="246"/>
      <c r="N133" s="246"/>
      <c r="O133" s="246"/>
      <c r="P133" s="246"/>
      <c r="Q133" s="246"/>
      <c r="R133" s="246"/>
      <c r="T133" s="246"/>
      <c r="U133" s="246"/>
      <c r="V133" s="246"/>
      <c r="W133" s="246"/>
      <c r="X133" s="246"/>
      <c r="Y133" s="246"/>
    </row>
    <row r="134" spans="1:25" s="6" customFormat="1" ht="15" customHeight="1">
      <c r="A134" s="2530">
        <f>SUM(L133:L133)</f>
        <v>0</v>
      </c>
      <c r="B134" s="2531"/>
      <c r="C134" s="2531"/>
      <c r="D134" s="2531"/>
      <c r="E134" s="2531"/>
      <c r="F134" s="2531"/>
      <c r="G134" s="2531"/>
      <c r="H134" s="2531"/>
      <c r="I134" s="2531"/>
      <c r="J134" s="2531"/>
      <c r="K134" s="2531"/>
      <c r="L134" s="2532"/>
      <c r="T134" s="1035" t="s">
        <v>1672</v>
      </c>
    </row>
    <row r="135" spans="1:25" s="6" customFormat="1">
      <c r="A135" s="387"/>
      <c r="H135" s="823"/>
      <c r="I135" s="387"/>
      <c r="L135" s="587"/>
    </row>
    <row r="136" spans="1:25" s="6" customFormat="1">
      <c r="A136" s="387"/>
      <c r="H136" s="823"/>
      <c r="I136" s="387"/>
      <c r="L136" s="587"/>
    </row>
    <row r="137" spans="1:25" s="6" customFormat="1">
      <c r="A137" s="387"/>
      <c r="H137" s="823"/>
      <c r="I137" s="387"/>
      <c r="L137" s="587"/>
    </row>
    <row r="138" spans="1:25" s="6" customFormat="1">
      <c r="A138" s="387"/>
      <c r="H138" s="823"/>
      <c r="I138" s="387"/>
      <c r="L138" s="587"/>
    </row>
    <row r="139" spans="1:25" s="6" customFormat="1">
      <c r="A139" s="387"/>
      <c r="H139" s="823"/>
      <c r="I139" s="387"/>
      <c r="L139" s="587"/>
    </row>
    <row r="140" spans="1:25" s="6" customFormat="1">
      <c r="A140" s="387"/>
      <c r="H140" s="823"/>
      <c r="I140" s="387"/>
      <c r="L140" s="587"/>
    </row>
    <row r="141" spans="1:25" s="6" customFormat="1">
      <c r="A141" s="387"/>
      <c r="H141" s="823"/>
      <c r="I141" s="387"/>
      <c r="L141" s="587"/>
    </row>
    <row r="142" spans="1:25" s="6" customFormat="1">
      <c r="A142" s="387"/>
      <c r="H142" s="823"/>
      <c r="I142" s="387"/>
      <c r="L142" s="587"/>
    </row>
    <row r="143" spans="1:25" s="6" customFormat="1">
      <c r="A143" s="387"/>
      <c r="H143" s="823"/>
      <c r="I143" s="387"/>
      <c r="L143" s="587"/>
    </row>
    <row r="144" spans="1:25" s="6" customFormat="1">
      <c r="A144" s="387"/>
      <c r="H144" s="823"/>
      <c r="I144" s="387"/>
      <c r="L144" s="587"/>
    </row>
    <row r="145" spans="1:25" s="6" customFormat="1">
      <c r="A145" s="387"/>
      <c r="H145" s="823"/>
      <c r="I145" s="387"/>
      <c r="L145" s="587"/>
    </row>
    <row r="146" spans="1:25" s="6" customFormat="1">
      <c r="A146" s="387"/>
      <c r="H146" s="823"/>
      <c r="I146" s="387"/>
      <c r="L146" s="587"/>
    </row>
    <row r="147" spans="1:25" s="6" customFormat="1">
      <c r="A147" s="387"/>
      <c r="H147" s="823"/>
      <c r="I147" s="387"/>
      <c r="L147" s="587"/>
    </row>
    <row r="148" spans="1:25" s="6" customFormat="1" hidden="1">
      <c r="A148" s="387"/>
      <c r="H148" s="823"/>
      <c r="I148" s="387"/>
      <c r="L148" s="587"/>
    </row>
    <row r="149" spans="1:25" s="6" customFormat="1" hidden="1">
      <c r="A149" s="387"/>
      <c r="H149" s="823"/>
      <c r="I149" s="387"/>
      <c r="L149" s="587"/>
    </row>
    <row r="150" spans="1:25" s="6" customFormat="1" hidden="1">
      <c r="A150" s="37"/>
      <c r="B150"/>
      <c r="C150"/>
      <c r="D150"/>
      <c r="E150"/>
      <c r="F150"/>
      <c r="G150"/>
      <c r="H150" s="484"/>
      <c r="I150" s="37"/>
      <c r="J150"/>
      <c r="K150"/>
      <c r="L150" s="528"/>
      <c r="S150"/>
    </row>
    <row r="151" spans="1:25" s="6" customFormat="1" hidden="1">
      <c r="A151" s="37"/>
      <c r="B151"/>
      <c r="C151"/>
      <c r="D151"/>
      <c r="E151"/>
      <c r="F151"/>
      <c r="G151"/>
      <c r="H151" s="484"/>
      <c r="I151" s="37"/>
      <c r="J151"/>
      <c r="K151"/>
      <c r="L151" s="528"/>
      <c r="S151"/>
    </row>
    <row r="152" spans="1:25" s="6" customFormat="1" hidden="1">
      <c r="A152" s="37"/>
      <c r="B152"/>
      <c r="C152"/>
      <c r="D152"/>
      <c r="E152"/>
      <c r="F152"/>
      <c r="G152"/>
      <c r="H152" s="484"/>
      <c r="I152" s="37"/>
      <c r="J152"/>
      <c r="K152"/>
      <c r="L152" s="528"/>
      <c r="S152"/>
    </row>
    <row r="153" spans="1:25" s="6" customFormat="1" hidden="1">
      <c r="A153" s="37"/>
      <c r="B153"/>
      <c r="C153"/>
      <c r="D153"/>
      <c r="E153"/>
      <c r="F153"/>
      <c r="G153"/>
      <c r="H153" s="484"/>
      <c r="I153" s="37"/>
      <c r="J153"/>
      <c r="K153"/>
      <c r="L153" s="528"/>
      <c r="S153"/>
    </row>
    <row r="154" spans="1:25" s="6" customFormat="1" hidden="1">
      <c r="A154" s="37"/>
      <c r="B154"/>
      <c r="C154"/>
      <c r="D154"/>
      <c r="E154"/>
      <c r="F154"/>
      <c r="G154"/>
      <c r="H154" s="484"/>
      <c r="I154" s="37"/>
      <c r="J154"/>
      <c r="K154"/>
      <c r="L154" s="528"/>
      <c r="S154"/>
    </row>
    <row r="155" spans="1:25" s="6" customFormat="1" hidden="1">
      <c r="A155" s="37"/>
      <c r="B155"/>
      <c r="C155"/>
      <c r="D155"/>
      <c r="E155"/>
      <c r="F155"/>
      <c r="G155"/>
      <c r="H155" s="484"/>
      <c r="I155" s="37"/>
      <c r="J155"/>
      <c r="K155"/>
      <c r="L155" s="528"/>
      <c r="S155"/>
    </row>
    <row r="156" spans="1:25" s="6" customFormat="1" hidden="1">
      <c r="A156" s="37"/>
      <c r="B156"/>
      <c r="C156"/>
      <c r="D156"/>
      <c r="E156"/>
      <c r="F156"/>
      <c r="G156"/>
      <c r="H156" s="484"/>
      <c r="I156" s="37"/>
      <c r="J156"/>
      <c r="K156"/>
      <c r="L156" s="528"/>
      <c r="S156"/>
    </row>
    <row r="157" spans="1:25" s="6" customFormat="1" hidden="1">
      <c r="A157" s="37"/>
      <c r="B157"/>
      <c r="C157"/>
      <c r="D157"/>
      <c r="E157"/>
      <c r="F157"/>
      <c r="G157"/>
      <c r="H157" s="484"/>
      <c r="I157" s="37"/>
      <c r="J157"/>
      <c r="K157"/>
      <c r="L157" s="528"/>
      <c r="S157"/>
    </row>
    <row r="158" spans="1:25" s="6" customFormat="1" hidden="1">
      <c r="A158" s="37"/>
      <c r="B158"/>
      <c r="C158"/>
      <c r="D158"/>
      <c r="E158"/>
      <c r="F158"/>
      <c r="G158"/>
      <c r="H158" s="484"/>
      <c r="I158" s="37"/>
      <c r="J158"/>
      <c r="K158"/>
      <c r="L158" s="528"/>
      <c r="S158"/>
    </row>
    <row r="159" spans="1:25" s="6" customFormat="1" hidden="1">
      <c r="A159" s="37"/>
      <c r="B159"/>
      <c r="C159"/>
      <c r="D159"/>
      <c r="E159"/>
      <c r="F159"/>
      <c r="G159"/>
      <c r="H159" s="484"/>
      <c r="I159" s="37"/>
      <c r="J159"/>
      <c r="K159"/>
      <c r="L159" s="528"/>
      <c r="S159"/>
    </row>
    <row r="160" spans="1:25" s="37" customFormat="1" hidden="1">
      <c r="B160"/>
      <c r="C160"/>
      <c r="D160"/>
      <c r="E160"/>
      <c r="F160"/>
      <c r="G160"/>
      <c r="H160" s="484"/>
      <c r="J160"/>
      <c r="K160"/>
      <c r="L160" s="528"/>
      <c r="M160" s="6"/>
      <c r="N160" s="6"/>
      <c r="O160" s="6"/>
      <c r="P160" s="6"/>
      <c r="Q160" s="6"/>
      <c r="R160" s="6"/>
      <c r="S160"/>
      <c r="T160" s="6"/>
      <c r="U160" s="6"/>
      <c r="V160" s="6"/>
      <c r="W160" s="6"/>
      <c r="X160" s="6"/>
      <c r="Y160" s="6"/>
    </row>
    <row r="161" spans="2:25" s="37" customFormat="1" hidden="1">
      <c r="B161"/>
      <c r="C161"/>
      <c r="D161"/>
      <c r="E161"/>
      <c r="F161"/>
      <c r="G161"/>
      <c r="H161" s="484"/>
      <c r="J161"/>
      <c r="K161"/>
      <c r="L161" s="528"/>
      <c r="M161" s="6"/>
      <c r="N161" s="6"/>
      <c r="O161" s="6"/>
      <c r="P161" s="6"/>
      <c r="Q161" s="6"/>
      <c r="R161" s="6"/>
      <c r="S161"/>
      <c r="T161" s="6"/>
      <c r="U161" s="6"/>
      <c r="V161" s="6"/>
      <c r="W161" s="6"/>
      <c r="X161" s="6"/>
      <c r="Y161" s="6"/>
    </row>
    <row r="162" spans="2:25" s="37" customFormat="1" hidden="1">
      <c r="B162"/>
      <c r="C162"/>
      <c r="D162"/>
      <c r="E162"/>
      <c r="F162"/>
      <c r="G162"/>
      <c r="H162" s="484"/>
      <c r="J162"/>
      <c r="K162"/>
      <c r="L162" s="528"/>
      <c r="M162" s="6"/>
      <c r="N162" s="6"/>
      <c r="O162" s="6"/>
      <c r="P162" s="6"/>
      <c r="Q162" s="6"/>
      <c r="R162" s="6"/>
      <c r="S162"/>
      <c r="T162" s="6"/>
      <c r="U162" s="6"/>
      <c r="V162" s="6"/>
      <c r="W162" s="6"/>
      <c r="X162" s="6"/>
      <c r="Y162" s="6"/>
    </row>
    <row r="163" spans="2:25" s="37" customFormat="1" hidden="1">
      <c r="B163"/>
      <c r="C163"/>
      <c r="D163"/>
      <c r="E163"/>
      <c r="F163"/>
      <c r="G163"/>
      <c r="H163" s="484"/>
      <c r="J163"/>
      <c r="K163"/>
      <c r="L163" s="528"/>
      <c r="M163" s="6"/>
      <c r="N163" s="6"/>
      <c r="O163" s="6"/>
      <c r="P163" s="6"/>
      <c r="Q163" s="6"/>
      <c r="R163" s="6"/>
      <c r="S163"/>
      <c r="T163" s="6"/>
      <c r="U163" s="6"/>
      <c r="V163" s="6"/>
      <c r="W163" s="6"/>
      <c r="X163" s="6"/>
      <c r="Y163" s="6"/>
    </row>
    <row r="164" spans="2:25" s="37" customFormat="1" hidden="1">
      <c r="B164"/>
      <c r="C164"/>
      <c r="D164"/>
      <c r="E164"/>
      <c r="F164"/>
      <c r="G164"/>
      <c r="H164" s="484"/>
      <c r="J164"/>
      <c r="K164"/>
      <c r="L164" s="528"/>
      <c r="M164" s="6"/>
      <c r="N164" s="6"/>
      <c r="O164" s="6"/>
      <c r="P164" s="6"/>
      <c r="Q164" s="6"/>
      <c r="R164" s="6"/>
      <c r="S164"/>
      <c r="T164" s="6"/>
      <c r="U164" s="6"/>
      <c r="V164" s="6"/>
      <c r="W164" s="6"/>
      <c r="X164" s="6"/>
      <c r="Y164" s="6"/>
    </row>
    <row r="165" spans="2:25" s="37" customFormat="1" hidden="1">
      <c r="B165"/>
      <c r="C165"/>
      <c r="D165"/>
      <c r="E165"/>
      <c r="F165"/>
      <c r="G165"/>
      <c r="H165" s="484"/>
      <c r="J165"/>
      <c r="K165"/>
      <c r="L165" s="528"/>
      <c r="M165" s="6"/>
      <c r="N165" s="6"/>
      <c r="O165" s="6"/>
      <c r="P165" s="6"/>
      <c r="Q165" s="6"/>
      <c r="R165" s="6"/>
      <c r="S165"/>
      <c r="T165" s="6"/>
      <c r="U165" s="6"/>
      <c r="V165" s="6"/>
      <c r="W165" s="6"/>
      <c r="X165" s="6"/>
      <c r="Y165" s="6"/>
    </row>
    <row r="166" spans="2:25" s="37" customFormat="1" hidden="1">
      <c r="B166"/>
      <c r="C166"/>
      <c r="D166"/>
      <c r="E166"/>
      <c r="F166"/>
      <c r="G166"/>
      <c r="H166" s="484"/>
      <c r="J166"/>
      <c r="K166"/>
      <c r="L166" s="528"/>
      <c r="M166" s="6"/>
      <c r="N166" s="6"/>
      <c r="O166" s="6"/>
      <c r="P166" s="6"/>
      <c r="Q166" s="6"/>
      <c r="R166" s="6"/>
      <c r="S166"/>
      <c r="T166" s="6"/>
      <c r="U166" s="6"/>
      <c r="V166" s="6"/>
      <c r="W166" s="6"/>
      <c r="X166" s="6"/>
      <c r="Y166" s="6"/>
    </row>
    <row r="167" spans="2:25" s="37" customFormat="1" hidden="1">
      <c r="B167"/>
      <c r="C167"/>
      <c r="D167"/>
      <c r="E167"/>
      <c r="F167"/>
      <c r="G167"/>
      <c r="H167" s="484"/>
      <c r="J167"/>
      <c r="K167"/>
      <c r="L167" s="528"/>
      <c r="M167" s="6"/>
      <c r="N167" s="6"/>
      <c r="O167" s="6"/>
      <c r="P167" s="6"/>
      <c r="Q167" s="6"/>
      <c r="R167" s="6"/>
      <c r="S167"/>
      <c r="T167" s="6"/>
      <c r="U167" s="6"/>
      <c r="V167" s="6"/>
      <c r="W167" s="6"/>
      <c r="X167" s="6"/>
      <c r="Y167" s="6"/>
    </row>
    <row r="168" spans="2:25" s="37" customFormat="1" hidden="1">
      <c r="B168"/>
      <c r="C168"/>
      <c r="D168"/>
      <c r="E168"/>
      <c r="F168"/>
      <c r="G168"/>
      <c r="H168" s="484"/>
      <c r="J168"/>
      <c r="K168"/>
      <c r="L168" s="528"/>
      <c r="M168" s="6"/>
      <c r="N168" s="6"/>
      <c r="O168" s="6"/>
      <c r="P168" s="6"/>
      <c r="Q168" s="6"/>
      <c r="R168" s="6"/>
      <c r="S168"/>
      <c r="T168" s="6"/>
      <c r="U168" s="6"/>
      <c r="V168" s="6"/>
      <c r="W168" s="6"/>
      <c r="X168" s="6"/>
      <c r="Y168" s="6"/>
    </row>
    <row r="169" spans="2:25" s="37" customFormat="1" hidden="1">
      <c r="B169"/>
      <c r="C169"/>
      <c r="D169"/>
      <c r="E169"/>
      <c r="F169"/>
      <c r="G169"/>
      <c r="H169" s="484"/>
      <c r="J169"/>
      <c r="K169"/>
      <c r="L169" s="528"/>
      <c r="M169" s="6"/>
      <c r="N169" s="6"/>
      <c r="O169" s="6"/>
      <c r="P169" s="6"/>
      <c r="Q169" s="6"/>
      <c r="R169" s="6"/>
      <c r="S169"/>
      <c r="T169" s="6"/>
      <c r="U169" s="6"/>
      <c r="V169" s="6"/>
      <c r="W169" s="6"/>
      <c r="X169" s="6"/>
      <c r="Y169" s="6"/>
    </row>
    <row r="170" spans="2:25" s="37" customFormat="1" hidden="1">
      <c r="B170"/>
      <c r="C170"/>
      <c r="D170"/>
      <c r="E170"/>
      <c r="F170"/>
      <c r="G170"/>
      <c r="H170" s="484"/>
      <c r="J170"/>
      <c r="K170"/>
      <c r="L170" s="528"/>
      <c r="M170" s="6"/>
      <c r="N170" s="6"/>
      <c r="O170" s="6"/>
      <c r="P170" s="6"/>
      <c r="Q170" s="6"/>
      <c r="R170" s="6"/>
      <c r="S170"/>
      <c r="T170" s="6"/>
      <c r="U170" s="6"/>
      <c r="V170" s="6"/>
      <c r="W170" s="6"/>
      <c r="X170" s="6"/>
      <c r="Y170" s="6"/>
    </row>
    <row r="171" spans="2:25" s="37" customFormat="1" hidden="1">
      <c r="B171"/>
      <c r="C171"/>
      <c r="D171"/>
      <c r="E171"/>
      <c r="F171"/>
      <c r="G171"/>
      <c r="H171" s="484"/>
      <c r="J171"/>
      <c r="K171"/>
      <c r="L171" s="528"/>
      <c r="M171" s="6"/>
      <c r="N171" s="6"/>
      <c r="O171" s="6"/>
      <c r="P171" s="6"/>
      <c r="Q171" s="6"/>
      <c r="R171" s="6"/>
      <c r="S171"/>
      <c r="T171" s="6"/>
      <c r="U171" s="6"/>
      <c r="V171" s="6"/>
      <c r="W171" s="6"/>
      <c r="X171" s="6"/>
      <c r="Y171" s="6"/>
    </row>
    <row r="172" spans="2:25" s="37" customFormat="1" hidden="1">
      <c r="B172"/>
      <c r="C172"/>
      <c r="D172"/>
      <c r="E172"/>
      <c r="F172"/>
      <c r="G172"/>
      <c r="H172" s="484"/>
      <c r="J172"/>
      <c r="K172"/>
      <c r="L172" s="528"/>
      <c r="M172" s="6"/>
      <c r="N172" s="6"/>
      <c r="O172" s="6"/>
      <c r="P172" s="6"/>
      <c r="Q172" s="6"/>
      <c r="R172" s="6"/>
      <c r="S172"/>
      <c r="T172" s="6"/>
      <c r="U172" s="6"/>
      <c r="V172" s="6"/>
      <c r="W172" s="6"/>
      <c r="X172" s="6"/>
      <c r="Y172" s="6"/>
    </row>
    <row r="173" spans="2:25" s="37" customFormat="1" hidden="1">
      <c r="B173"/>
      <c r="C173"/>
      <c r="D173"/>
      <c r="E173"/>
      <c r="F173"/>
      <c r="G173"/>
      <c r="H173" s="484"/>
      <c r="J173"/>
      <c r="K173"/>
      <c r="L173" s="528"/>
      <c r="M173" s="6"/>
      <c r="N173" s="6"/>
      <c r="O173" s="6"/>
      <c r="P173" s="6"/>
      <c r="Q173" s="6"/>
      <c r="R173" s="6"/>
      <c r="S173"/>
      <c r="T173" s="6"/>
      <c r="U173" s="6"/>
      <c r="V173" s="6"/>
      <c r="W173" s="6"/>
      <c r="X173" s="6"/>
      <c r="Y173" s="6"/>
    </row>
    <row r="174" spans="2:25" s="37" customFormat="1" hidden="1">
      <c r="B174"/>
      <c r="C174"/>
      <c r="D174"/>
      <c r="E174"/>
      <c r="F174"/>
      <c r="G174"/>
      <c r="H174" s="484"/>
      <c r="J174"/>
      <c r="K174"/>
      <c r="L174" s="528"/>
      <c r="M174" s="6"/>
      <c r="N174" s="6"/>
      <c r="O174" s="6"/>
      <c r="P174" s="6"/>
      <c r="Q174" s="6"/>
      <c r="R174" s="6"/>
      <c r="S174"/>
      <c r="T174" s="6"/>
      <c r="U174" s="6"/>
      <c r="V174" s="6"/>
      <c r="W174" s="6"/>
      <c r="X174" s="6"/>
      <c r="Y174" s="6"/>
    </row>
    <row r="175" spans="2:25" s="37" customFormat="1" hidden="1">
      <c r="B175"/>
      <c r="C175"/>
      <c r="D175"/>
      <c r="E175"/>
      <c r="F175"/>
      <c r="G175"/>
      <c r="H175" s="484"/>
      <c r="J175"/>
      <c r="K175"/>
      <c r="L175" s="528"/>
      <c r="M175" s="6"/>
      <c r="N175" s="6"/>
      <c r="O175" s="6"/>
      <c r="P175" s="6"/>
      <c r="Q175" s="6"/>
      <c r="R175" s="6"/>
      <c r="S175"/>
      <c r="T175" s="6"/>
      <c r="U175" s="6"/>
      <c r="V175" s="6"/>
      <c r="W175" s="6"/>
      <c r="X175" s="6"/>
      <c r="Y175" s="6"/>
    </row>
    <row r="176" spans="2:25" s="37" customFormat="1" hidden="1">
      <c r="B176"/>
      <c r="C176"/>
      <c r="D176"/>
      <c r="E176"/>
      <c r="F176"/>
      <c r="G176"/>
      <c r="H176" s="484"/>
      <c r="J176"/>
      <c r="K176"/>
      <c r="L176" s="528"/>
      <c r="M176" s="6"/>
      <c r="N176" s="6"/>
      <c r="O176" s="6"/>
      <c r="P176" s="6"/>
      <c r="Q176" s="6"/>
      <c r="R176" s="6"/>
      <c r="S176"/>
      <c r="T176" s="6"/>
      <c r="U176" s="6"/>
      <c r="V176" s="6"/>
      <c r="W176" s="6"/>
      <c r="X176" s="6"/>
      <c r="Y176" s="6"/>
    </row>
    <row r="177" spans="2:25" s="37" customFormat="1" hidden="1">
      <c r="B177"/>
      <c r="C177"/>
      <c r="D177"/>
      <c r="E177"/>
      <c r="F177"/>
      <c r="G177"/>
      <c r="H177" s="484"/>
      <c r="J177"/>
      <c r="K177"/>
      <c r="L177" s="528"/>
      <c r="M177" s="6"/>
      <c r="N177" s="6"/>
      <c r="O177" s="6"/>
      <c r="P177" s="6"/>
      <c r="Q177" s="6"/>
      <c r="R177" s="6"/>
      <c r="S177"/>
      <c r="T177" s="6"/>
      <c r="U177" s="6"/>
      <c r="V177" s="6"/>
      <c r="W177" s="6"/>
      <c r="X177" s="6"/>
      <c r="Y177" s="6"/>
    </row>
    <row r="178" spans="2:25" s="37" customFormat="1" hidden="1">
      <c r="B178"/>
      <c r="C178"/>
      <c r="D178"/>
      <c r="E178"/>
      <c r="F178"/>
      <c r="G178"/>
      <c r="H178" s="484"/>
      <c r="J178"/>
      <c r="K178"/>
      <c r="L178" s="528"/>
      <c r="M178" s="6"/>
      <c r="N178" s="6"/>
      <c r="O178" s="6"/>
      <c r="P178" s="6"/>
      <c r="Q178" s="6"/>
      <c r="R178" s="6"/>
      <c r="S178"/>
      <c r="T178" s="6"/>
      <c r="U178" s="6"/>
      <c r="V178" s="6"/>
      <c r="W178" s="6"/>
      <c r="X178" s="6"/>
      <c r="Y178" s="6"/>
    </row>
    <row r="179" spans="2:25" s="37" customFormat="1" hidden="1">
      <c r="B179"/>
      <c r="C179"/>
      <c r="D179"/>
      <c r="E179"/>
      <c r="F179"/>
      <c r="G179"/>
      <c r="H179" s="484"/>
      <c r="J179"/>
      <c r="K179"/>
      <c r="L179" s="528"/>
      <c r="M179" s="6"/>
      <c r="N179" s="6"/>
      <c r="O179" s="6"/>
      <c r="P179" s="6"/>
      <c r="Q179" s="6"/>
      <c r="R179" s="6"/>
      <c r="S179"/>
      <c r="T179" s="6"/>
      <c r="U179" s="6"/>
      <c r="V179" s="6"/>
      <c r="W179" s="6"/>
      <c r="X179" s="6"/>
      <c r="Y179" s="6"/>
    </row>
    <row r="180" spans="2:25" s="37" customFormat="1" hidden="1">
      <c r="B180"/>
      <c r="C180"/>
      <c r="D180"/>
      <c r="E180"/>
      <c r="F180"/>
      <c r="G180"/>
      <c r="H180" s="484"/>
      <c r="J180"/>
      <c r="K180"/>
      <c r="L180" s="528"/>
      <c r="M180" s="6"/>
      <c r="N180" s="6"/>
      <c r="O180" s="6"/>
      <c r="P180" s="6"/>
      <c r="Q180" s="6"/>
      <c r="R180" s="6"/>
      <c r="S180"/>
      <c r="T180" s="6"/>
      <c r="U180" s="6"/>
      <c r="V180" s="6"/>
      <c r="W180" s="6"/>
      <c r="X180" s="6"/>
      <c r="Y180" s="6"/>
    </row>
    <row r="181" spans="2:25" s="37" customFormat="1" hidden="1">
      <c r="B181"/>
      <c r="C181"/>
      <c r="D181"/>
      <c r="E181"/>
      <c r="F181"/>
      <c r="G181"/>
      <c r="H181" s="484"/>
      <c r="J181"/>
      <c r="K181"/>
      <c r="L181" s="528"/>
      <c r="M181" s="6"/>
      <c r="N181" s="6"/>
      <c r="O181" s="6"/>
      <c r="P181" s="6"/>
      <c r="Q181" s="6"/>
      <c r="R181" s="6"/>
      <c r="S181"/>
      <c r="T181" s="6"/>
      <c r="U181" s="6"/>
      <c r="V181" s="6"/>
      <c r="W181" s="6"/>
      <c r="X181" s="6"/>
      <c r="Y181" s="6"/>
    </row>
    <row r="182" spans="2:25" s="37" customFormat="1" hidden="1">
      <c r="B182"/>
      <c r="C182"/>
      <c r="D182"/>
      <c r="E182"/>
      <c r="F182"/>
      <c r="G182"/>
      <c r="H182" s="484"/>
      <c r="J182"/>
      <c r="K182"/>
      <c r="L182" s="528"/>
      <c r="M182" s="6"/>
      <c r="N182" s="6"/>
      <c r="O182" s="6"/>
      <c r="P182" s="6"/>
      <c r="Q182" s="6"/>
      <c r="R182" s="6"/>
      <c r="S182"/>
      <c r="T182" s="6"/>
      <c r="U182" s="6"/>
      <c r="V182" s="6"/>
      <c r="W182" s="6"/>
      <c r="X182" s="6"/>
      <c r="Y182" s="6"/>
    </row>
    <row r="183" spans="2:25" s="37" customFormat="1" hidden="1">
      <c r="B183"/>
      <c r="C183"/>
      <c r="D183"/>
      <c r="E183"/>
      <c r="F183"/>
      <c r="G183"/>
      <c r="H183" s="484"/>
      <c r="J183"/>
      <c r="K183"/>
      <c r="L183" s="528"/>
      <c r="M183" s="6"/>
      <c r="N183" s="6"/>
      <c r="O183" s="6"/>
      <c r="P183" s="6"/>
      <c r="Q183" s="6"/>
      <c r="R183" s="6"/>
      <c r="S183"/>
      <c r="T183" s="6"/>
      <c r="U183" s="6"/>
      <c r="V183" s="6"/>
      <c r="W183" s="6"/>
      <c r="X183" s="6"/>
      <c r="Y183" s="6"/>
    </row>
    <row r="184" spans="2:25" s="37" customFormat="1" hidden="1">
      <c r="B184"/>
      <c r="C184"/>
      <c r="D184"/>
      <c r="E184"/>
      <c r="F184"/>
      <c r="G184"/>
      <c r="H184" s="484"/>
      <c r="J184"/>
      <c r="K184"/>
      <c r="L184" s="528"/>
      <c r="M184" s="6"/>
      <c r="N184" s="6"/>
      <c r="O184" s="6"/>
      <c r="P184" s="6"/>
      <c r="Q184" s="6"/>
      <c r="R184" s="6"/>
      <c r="S184"/>
      <c r="T184" s="6"/>
      <c r="U184" s="6"/>
      <c r="V184" s="6"/>
      <c r="W184" s="6"/>
      <c r="X184" s="6"/>
      <c r="Y184" s="6"/>
    </row>
    <row r="185" spans="2:25" s="37" customFormat="1" hidden="1">
      <c r="B185"/>
      <c r="C185"/>
      <c r="D185"/>
      <c r="E185"/>
      <c r="F185"/>
      <c r="G185"/>
      <c r="H185" s="484"/>
      <c r="J185"/>
      <c r="K185"/>
      <c r="L185" s="528"/>
      <c r="M185" s="6"/>
      <c r="N185" s="6"/>
      <c r="O185" s="6"/>
      <c r="P185" s="6"/>
      <c r="Q185" s="6"/>
      <c r="R185" s="6"/>
      <c r="S185"/>
      <c r="T185" s="6"/>
      <c r="U185" s="6"/>
      <c r="V185" s="6"/>
      <c r="W185" s="6"/>
      <c r="X185" s="6"/>
      <c r="Y185" s="6"/>
    </row>
    <row r="186" spans="2:25" s="37" customFormat="1" hidden="1">
      <c r="B186"/>
      <c r="C186"/>
      <c r="D186"/>
      <c r="E186"/>
      <c r="F186"/>
      <c r="G186"/>
      <c r="H186" s="484"/>
      <c r="J186"/>
      <c r="K186"/>
      <c r="L186" s="528"/>
      <c r="M186" s="6"/>
      <c r="N186" s="6"/>
      <c r="O186" s="6"/>
      <c r="P186" s="6"/>
      <c r="Q186" s="6"/>
      <c r="R186" s="6"/>
      <c r="S186"/>
      <c r="T186" s="6"/>
      <c r="U186" s="6"/>
      <c r="V186" s="6"/>
      <c r="W186" s="6"/>
      <c r="X186" s="6"/>
      <c r="Y186" s="6"/>
    </row>
    <row r="187" spans="2:25" s="37" customFormat="1" hidden="1">
      <c r="B187"/>
      <c r="C187"/>
      <c r="D187"/>
      <c r="E187"/>
      <c r="F187"/>
      <c r="G187"/>
      <c r="H187" s="484"/>
      <c r="J187"/>
      <c r="K187"/>
      <c r="L187" s="528"/>
      <c r="M187" s="6"/>
      <c r="N187" s="6"/>
      <c r="O187" s="6"/>
      <c r="P187" s="6"/>
      <c r="Q187" s="6"/>
      <c r="R187" s="6"/>
      <c r="S187"/>
      <c r="T187" s="6"/>
      <c r="U187" s="6"/>
      <c r="V187" s="6"/>
      <c r="W187" s="6"/>
      <c r="X187" s="6"/>
      <c r="Y187" s="6"/>
    </row>
    <row r="188" spans="2:25" s="37" customFormat="1" hidden="1">
      <c r="B188"/>
      <c r="C188"/>
      <c r="D188"/>
      <c r="E188"/>
      <c r="F188"/>
      <c r="G188"/>
      <c r="H188" s="484"/>
      <c r="J188"/>
      <c r="K188"/>
      <c r="L188" s="528"/>
      <c r="M188" s="6"/>
      <c r="N188" s="6"/>
      <c r="O188" s="6"/>
      <c r="P188" s="6"/>
      <c r="Q188" s="6"/>
      <c r="R188" s="6"/>
      <c r="S188"/>
      <c r="T188" s="6"/>
      <c r="U188" s="6"/>
      <c r="V188" s="6"/>
      <c r="W188" s="6"/>
      <c r="X188" s="6"/>
      <c r="Y188" s="6"/>
    </row>
    <row r="189" spans="2:25" s="37" customFormat="1" hidden="1">
      <c r="B189"/>
      <c r="C189"/>
      <c r="D189"/>
      <c r="E189"/>
      <c r="F189"/>
      <c r="G189"/>
      <c r="H189" s="484"/>
      <c r="J189"/>
      <c r="K189"/>
      <c r="L189" s="528"/>
      <c r="M189" s="6"/>
      <c r="N189" s="6"/>
      <c r="O189" s="6"/>
      <c r="P189" s="6"/>
      <c r="Q189" s="6"/>
      <c r="R189" s="6"/>
      <c r="S189"/>
      <c r="T189" s="6"/>
      <c r="U189" s="6"/>
      <c r="V189" s="6"/>
      <c r="W189" s="6"/>
      <c r="X189" s="6"/>
      <c r="Y189" s="6"/>
    </row>
    <row r="190" spans="2:25" s="37" customFormat="1" hidden="1">
      <c r="B190"/>
      <c r="C190"/>
      <c r="D190"/>
      <c r="E190"/>
      <c r="F190"/>
      <c r="G190"/>
      <c r="H190" s="484"/>
      <c r="J190"/>
      <c r="K190"/>
      <c r="L190" s="528"/>
      <c r="M190" s="6"/>
      <c r="N190" s="6"/>
      <c r="O190" s="6"/>
      <c r="P190" s="6"/>
      <c r="Q190" s="6"/>
      <c r="R190" s="6"/>
      <c r="S190"/>
      <c r="T190" s="6"/>
      <c r="U190" s="6"/>
      <c r="V190" s="6"/>
      <c r="W190" s="6"/>
      <c r="X190" s="6"/>
      <c r="Y190" s="6"/>
    </row>
    <row r="191" spans="2:25" s="37" customFormat="1" hidden="1">
      <c r="B191"/>
      <c r="C191"/>
      <c r="D191"/>
      <c r="E191"/>
      <c r="F191"/>
      <c r="G191"/>
      <c r="H191" s="484"/>
      <c r="J191"/>
      <c r="K191"/>
      <c r="L191" s="528"/>
      <c r="M191" s="6"/>
      <c r="N191" s="6"/>
      <c r="O191" s="6"/>
      <c r="P191" s="6"/>
      <c r="Q191" s="6"/>
      <c r="R191" s="6"/>
      <c r="S191"/>
      <c r="T191" s="6"/>
      <c r="U191" s="6"/>
      <c r="V191" s="6"/>
      <c r="W191" s="6"/>
      <c r="X191" s="6"/>
      <c r="Y191" s="6"/>
    </row>
    <row r="192" spans="2:25" s="37" customFormat="1" hidden="1">
      <c r="B192"/>
      <c r="C192"/>
      <c r="D192"/>
      <c r="E192"/>
      <c r="F192"/>
      <c r="G192"/>
      <c r="H192" s="484"/>
      <c r="J192"/>
      <c r="K192"/>
      <c r="L192" s="528"/>
      <c r="M192" s="6"/>
      <c r="N192" s="6"/>
      <c r="O192" s="6"/>
      <c r="P192" s="6"/>
      <c r="Q192" s="6"/>
      <c r="R192" s="6"/>
      <c r="S192"/>
      <c r="T192" s="6"/>
      <c r="U192" s="6"/>
      <c r="V192" s="6"/>
      <c r="W192" s="6"/>
      <c r="X192" s="6"/>
      <c r="Y192" s="6"/>
    </row>
    <row r="193" spans="2:25" s="37" customFormat="1" hidden="1">
      <c r="B193"/>
      <c r="C193"/>
      <c r="D193"/>
      <c r="E193"/>
      <c r="F193"/>
      <c r="G193"/>
      <c r="H193" s="484"/>
      <c r="J193"/>
      <c r="K193"/>
      <c r="L193" s="528"/>
      <c r="M193" s="6"/>
      <c r="N193" s="6"/>
      <c r="O193" s="6"/>
      <c r="P193" s="6"/>
      <c r="Q193" s="6"/>
      <c r="R193" s="6"/>
      <c r="S193"/>
      <c r="T193" s="6"/>
      <c r="U193" s="6"/>
      <c r="V193" s="6"/>
      <c r="W193" s="6"/>
      <c r="X193" s="6"/>
      <c r="Y193" s="6"/>
    </row>
    <row r="194" spans="2:25" s="37" customFormat="1" hidden="1">
      <c r="B194"/>
      <c r="C194"/>
      <c r="D194"/>
      <c r="E194"/>
      <c r="F194"/>
      <c r="G194"/>
      <c r="H194" s="484"/>
      <c r="J194"/>
      <c r="K194"/>
      <c r="L194" s="528"/>
      <c r="M194" s="6"/>
      <c r="N194" s="6"/>
      <c r="O194" s="6"/>
      <c r="P194" s="6"/>
      <c r="Q194" s="6"/>
      <c r="R194" s="6"/>
      <c r="S194"/>
      <c r="T194" s="6"/>
      <c r="U194" s="6"/>
      <c r="V194" s="6"/>
      <c r="W194" s="6"/>
      <c r="X194" s="6"/>
      <c r="Y194" s="6"/>
    </row>
    <row r="195" spans="2:25" s="37" customFormat="1" hidden="1">
      <c r="B195"/>
      <c r="C195"/>
      <c r="D195"/>
      <c r="E195"/>
      <c r="F195"/>
      <c r="G195"/>
      <c r="H195" s="484"/>
      <c r="J195"/>
      <c r="K195"/>
      <c r="L195" s="528"/>
      <c r="M195" s="6"/>
      <c r="N195" s="6"/>
      <c r="O195" s="6"/>
      <c r="P195" s="6"/>
      <c r="Q195" s="6"/>
      <c r="R195" s="6"/>
      <c r="S195"/>
      <c r="T195" s="6"/>
      <c r="U195" s="6"/>
      <c r="V195" s="6"/>
      <c r="W195" s="6"/>
      <c r="X195" s="6"/>
      <c r="Y195" s="6"/>
    </row>
    <row r="196" spans="2:25" s="37" customFormat="1" hidden="1">
      <c r="B196"/>
      <c r="C196"/>
      <c r="D196"/>
      <c r="E196"/>
      <c r="F196"/>
      <c r="G196"/>
      <c r="H196" s="484"/>
      <c r="J196"/>
      <c r="K196"/>
      <c r="L196" s="528"/>
      <c r="M196" s="6"/>
      <c r="N196" s="6"/>
      <c r="O196" s="6"/>
      <c r="P196" s="6"/>
      <c r="Q196" s="6"/>
      <c r="R196" s="6"/>
      <c r="S196"/>
      <c r="T196" s="6"/>
      <c r="U196" s="6"/>
      <c r="V196" s="6"/>
      <c r="W196" s="6"/>
      <c r="X196" s="6"/>
      <c r="Y196" s="6"/>
    </row>
    <row r="197" spans="2:25" s="37" customFormat="1" hidden="1">
      <c r="B197"/>
      <c r="C197"/>
      <c r="D197"/>
      <c r="E197"/>
      <c r="F197"/>
      <c r="G197"/>
      <c r="H197" s="484"/>
      <c r="J197"/>
      <c r="K197"/>
      <c r="L197" s="528"/>
      <c r="M197" s="6"/>
      <c r="N197" s="6"/>
      <c r="O197" s="6"/>
      <c r="P197" s="6"/>
      <c r="Q197" s="6"/>
      <c r="R197" s="6"/>
      <c r="S197"/>
      <c r="T197" s="6"/>
      <c r="U197" s="6"/>
      <c r="V197" s="6"/>
      <c r="W197" s="6"/>
      <c r="X197" s="6"/>
      <c r="Y197" s="6"/>
    </row>
    <row r="198" spans="2:25" s="37" customFormat="1" hidden="1">
      <c r="B198"/>
      <c r="C198"/>
      <c r="D198"/>
      <c r="E198"/>
      <c r="F198"/>
      <c r="G198"/>
      <c r="H198" s="484"/>
      <c r="J198"/>
      <c r="K198"/>
      <c r="L198" s="528"/>
      <c r="M198" s="6"/>
      <c r="N198" s="6"/>
      <c r="O198" s="6"/>
      <c r="P198" s="6"/>
      <c r="Q198" s="6"/>
      <c r="R198" s="6"/>
      <c r="S198"/>
      <c r="T198" s="6"/>
      <c r="U198" s="6"/>
      <c r="V198" s="6"/>
      <c r="W198" s="6"/>
      <c r="X198" s="6"/>
      <c r="Y198" s="6"/>
    </row>
    <row r="199" spans="2:25" s="37" customFormat="1" hidden="1">
      <c r="B199"/>
      <c r="C199"/>
      <c r="D199"/>
      <c r="E199"/>
      <c r="F199"/>
      <c r="G199"/>
      <c r="H199" s="484"/>
      <c r="J199"/>
      <c r="K199"/>
      <c r="L199" s="528"/>
      <c r="M199" s="6"/>
      <c r="N199" s="6"/>
      <c r="O199" s="6"/>
      <c r="P199" s="6"/>
      <c r="Q199" s="6"/>
      <c r="R199" s="6"/>
      <c r="S199"/>
      <c r="T199" s="6"/>
      <c r="U199" s="6"/>
      <c r="V199" s="6"/>
      <c r="W199" s="6"/>
      <c r="X199" s="6"/>
      <c r="Y199" s="6"/>
    </row>
    <row r="200" spans="2:25" s="37" customFormat="1" hidden="1">
      <c r="B200"/>
      <c r="C200"/>
      <c r="D200"/>
      <c r="E200"/>
      <c r="F200"/>
      <c r="G200"/>
      <c r="H200" s="484"/>
      <c r="J200"/>
      <c r="K200"/>
      <c r="L200" s="528"/>
      <c r="M200" s="6"/>
      <c r="N200" s="6"/>
      <c r="O200" s="6"/>
      <c r="P200" s="6"/>
      <c r="Q200" s="6"/>
      <c r="R200" s="6"/>
      <c r="S200"/>
      <c r="T200" s="6"/>
      <c r="U200" s="6"/>
      <c r="V200" s="6"/>
      <c r="W200" s="6"/>
      <c r="X200" s="6"/>
      <c r="Y200" s="6"/>
    </row>
    <row r="201" spans="2:25" s="37" customFormat="1" hidden="1">
      <c r="B201"/>
      <c r="C201"/>
      <c r="D201"/>
      <c r="E201"/>
      <c r="F201"/>
      <c r="G201"/>
      <c r="H201" s="484"/>
      <c r="J201"/>
      <c r="K201"/>
      <c r="L201" s="528"/>
      <c r="M201" s="6"/>
      <c r="N201" s="6"/>
      <c r="O201" s="6"/>
      <c r="P201" s="6"/>
      <c r="Q201" s="6"/>
      <c r="R201" s="6"/>
      <c r="S201"/>
      <c r="T201" s="6"/>
      <c r="U201" s="6"/>
      <c r="V201" s="6"/>
      <c r="W201" s="6"/>
      <c r="X201" s="6"/>
      <c r="Y201" s="6"/>
    </row>
    <row r="202" spans="2:25" s="37" customFormat="1" hidden="1">
      <c r="B202"/>
      <c r="C202"/>
      <c r="D202"/>
      <c r="E202"/>
      <c r="F202"/>
      <c r="G202"/>
      <c r="H202" s="484"/>
      <c r="J202"/>
      <c r="K202"/>
      <c r="L202" s="528"/>
      <c r="M202" s="6"/>
      <c r="N202" s="6"/>
      <c r="O202" s="6"/>
      <c r="P202" s="6"/>
      <c r="Q202" s="6"/>
      <c r="R202" s="6"/>
      <c r="S202"/>
      <c r="T202" s="6"/>
      <c r="U202" s="6"/>
      <c r="V202" s="6"/>
      <c r="W202" s="6"/>
      <c r="X202" s="6"/>
      <c r="Y202" s="6"/>
    </row>
    <row r="203" spans="2:25" s="37" customFormat="1" hidden="1">
      <c r="B203"/>
      <c r="C203"/>
      <c r="D203"/>
      <c r="E203"/>
      <c r="F203"/>
      <c r="G203"/>
      <c r="H203" s="484"/>
      <c r="J203"/>
      <c r="K203"/>
      <c r="L203" s="528"/>
      <c r="M203" s="6"/>
      <c r="N203" s="6"/>
      <c r="O203" s="6"/>
      <c r="P203" s="6"/>
      <c r="Q203" s="6"/>
      <c r="R203" s="6"/>
      <c r="S203"/>
      <c r="T203" s="6"/>
      <c r="U203" s="6"/>
      <c r="V203" s="6"/>
      <c r="W203" s="6"/>
      <c r="X203" s="6"/>
      <c r="Y203" s="6"/>
    </row>
    <row r="204" spans="2:25" s="37" customFormat="1" hidden="1">
      <c r="B204"/>
      <c r="C204"/>
      <c r="D204"/>
      <c r="E204"/>
      <c r="F204"/>
      <c r="G204"/>
      <c r="H204" s="484"/>
      <c r="J204"/>
      <c r="K204"/>
      <c r="L204" s="528"/>
      <c r="M204" s="6"/>
      <c r="N204" s="6"/>
      <c r="O204" s="6"/>
      <c r="P204" s="6"/>
      <c r="Q204" s="6"/>
      <c r="R204" s="6"/>
      <c r="S204"/>
      <c r="T204" s="6"/>
      <c r="U204" s="6"/>
      <c r="V204" s="6"/>
      <c r="W204" s="6"/>
      <c r="X204" s="6"/>
      <c r="Y204" s="6"/>
    </row>
    <row r="205" spans="2:25" s="37" customFormat="1" hidden="1">
      <c r="B205"/>
      <c r="C205"/>
      <c r="D205"/>
      <c r="E205"/>
      <c r="F205"/>
      <c r="G205"/>
      <c r="H205" s="484"/>
      <c r="J205"/>
      <c r="K205"/>
      <c r="L205" s="528"/>
      <c r="M205" s="6"/>
      <c r="N205" s="6"/>
      <c r="O205" s="6"/>
      <c r="P205" s="6"/>
      <c r="Q205" s="6"/>
      <c r="R205" s="6"/>
      <c r="S205"/>
      <c r="T205" s="6"/>
      <c r="U205" s="6"/>
      <c r="V205" s="6"/>
      <c r="W205" s="6"/>
      <c r="X205" s="6"/>
      <c r="Y205" s="6"/>
    </row>
    <row r="206" spans="2:25" s="37" customFormat="1" hidden="1">
      <c r="B206"/>
      <c r="C206"/>
      <c r="D206"/>
      <c r="E206"/>
      <c r="F206"/>
      <c r="G206"/>
      <c r="H206" s="484"/>
      <c r="J206"/>
      <c r="K206"/>
      <c r="L206" s="528"/>
      <c r="M206" s="6"/>
      <c r="N206" s="6"/>
      <c r="O206" s="6"/>
      <c r="P206" s="6"/>
      <c r="Q206" s="6"/>
      <c r="R206" s="6"/>
      <c r="S206"/>
      <c r="T206" s="6"/>
      <c r="U206" s="6"/>
      <c r="V206" s="6"/>
      <c r="W206" s="6"/>
      <c r="X206" s="6"/>
      <c r="Y206" s="6"/>
    </row>
    <row r="207" spans="2:25" s="37" customFormat="1" hidden="1">
      <c r="B207"/>
      <c r="C207"/>
      <c r="D207"/>
      <c r="E207"/>
      <c r="F207"/>
      <c r="G207"/>
      <c r="H207" s="484"/>
      <c r="J207"/>
      <c r="K207"/>
      <c r="L207" s="528"/>
      <c r="M207" s="6"/>
      <c r="N207" s="6"/>
      <c r="O207" s="6"/>
      <c r="P207" s="6"/>
      <c r="Q207" s="6"/>
      <c r="R207" s="6"/>
      <c r="S207"/>
      <c r="T207" s="6"/>
      <c r="U207" s="6"/>
      <c r="V207" s="6"/>
      <c r="W207" s="6"/>
      <c r="X207" s="6"/>
      <c r="Y207" s="6"/>
    </row>
    <row r="208" spans="2:25" s="37" customFormat="1" hidden="1">
      <c r="B208"/>
      <c r="C208"/>
      <c r="D208"/>
      <c r="E208"/>
      <c r="F208"/>
      <c r="G208"/>
      <c r="H208" s="484"/>
      <c r="J208"/>
      <c r="K208"/>
      <c r="L208" s="528"/>
      <c r="M208" s="6"/>
      <c r="N208" s="6"/>
      <c r="O208" s="6"/>
      <c r="P208" s="6"/>
      <c r="Q208" s="6"/>
      <c r="R208" s="6"/>
      <c r="S208"/>
      <c r="T208" s="6"/>
      <c r="U208" s="6"/>
      <c r="V208" s="6"/>
      <c r="W208" s="6"/>
      <c r="X208" s="6"/>
      <c r="Y208" s="6"/>
    </row>
    <row r="209" spans="2:25" s="37" customFormat="1" hidden="1">
      <c r="B209"/>
      <c r="C209"/>
      <c r="D209"/>
      <c r="E209"/>
      <c r="F209"/>
      <c r="G209"/>
      <c r="H209" s="484"/>
      <c r="J209"/>
      <c r="K209"/>
      <c r="L209" s="528"/>
      <c r="M209" s="6"/>
      <c r="N209" s="6"/>
      <c r="O209" s="6"/>
      <c r="P209" s="6"/>
      <c r="Q209" s="6"/>
      <c r="R209" s="6"/>
      <c r="S209"/>
      <c r="T209" s="6"/>
      <c r="U209" s="6"/>
      <c r="V209" s="6"/>
      <c r="W209" s="6"/>
      <c r="X209" s="6"/>
      <c r="Y209" s="6"/>
    </row>
    <row r="210" spans="2:25" s="37" customFormat="1" hidden="1">
      <c r="B210"/>
      <c r="C210"/>
      <c r="D210"/>
      <c r="E210"/>
      <c r="F210"/>
      <c r="G210"/>
      <c r="H210" s="484"/>
      <c r="J210"/>
      <c r="K210"/>
      <c r="L210" s="528"/>
      <c r="M210" s="6"/>
      <c r="N210" s="6"/>
      <c r="O210" s="6"/>
      <c r="P210" s="6"/>
      <c r="Q210" s="6"/>
      <c r="R210" s="6"/>
      <c r="S210"/>
      <c r="T210" s="6"/>
      <c r="U210" s="6"/>
      <c r="V210" s="6"/>
      <c r="W210" s="6"/>
      <c r="X210" s="6"/>
      <c r="Y210" s="6"/>
    </row>
    <row r="211" spans="2:25" s="37" customFormat="1" hidden="1">
      <c r="B211"/>
      <c r="C211"/>
      <c r="D211"/>
      <c r="E211"/>
      <c r="F211"/>
      <c r="G211"/>
      <c r="H211" s="484"/>
      <c r="J211"/>
      <c r="K211"/>
      <c r="L211" s="528"/>
      <c r="M211" s="6"/>
      <c r="N211" s="6"/>
      <c r="O211" s="6"/>
      <c r="P211" s="6"/>
      <c r="Q211" s="6"/>
      <c r="R211" s="6"/>
      <c r="S211"/>
      <c r="T211" s="6"/>
      <c r="U211" s="6"/>
      <c r="V211" s="6"/>
      <c r="W211" s="6"/>
      <c r="X211" s="6"/>
      <c r="Y211" s="6"/>
    </row>
    <row r="212" spans="2:25" s="37" customFormat="1" hidden="1">
      <c r="B212"/>
      <c r="C212"/>
      <c r="D212"/>
      <c r="E212"/>
      <c r="F212"/>
      <c r="G212"/>
      <c r="H212" s="484"/>
      <c r="J212"/>
      <c r="K212"/>
      <c r="L212" s="528"/>
      <c r="M212" s="6"/>
      <c r="N212" s="6"/>
      <c r="O212" s="6"/>
      <c r="P212" s="6"/>
      <c r="Q212" s="6"/>
      <c r="R212" s="6"/>
      <c r="S212"/>
      <c r="T212" s="6"/>
      <c r="U212" s="6"/>
      <c r="V212" s="6"/>
      <c r="W212" s="6"/>
      <c r="X212" s="6"/>
      <c r="Y212" s="6"/>
    </row>
    <row r="213" spans="2:25" s="37" customFormat="1" hidden="1">
      <c r="B213"/>
      <c r="C213"/>
      <c r="D213"/>
      <c r="E213"/>
      <c r="F213"/>
      <c r="G213"/>
      <c r="H213" s="484"/>
      <c r="J213"/>
      <c r="K213"/>
      <c r="L213" s="528"/>
      <c r="M213" s="6"/>
      <c r="N213" s="6"/>
      <c r="O213" s="6"/>
      <c r="P213" s="6"/>
      <c r="Q213" s="6"/>
      <c r="R213" s="6"/>
      <c r="S213"/>
      <c r="T213" s="6"/>
      <c r="U213" s="6"/>
      <c r="V213" s="6"/>
      <c r="W213" s="6"/>
      <c r="X213" s="6"/>
      <c r="Y213" s="6"/>
    </row>
    <row r="214" spans="2:25" s="37" customFormat="1" hidden="1">
      <c r="B214"/>
      <c r="C214"/>
      <c r="D214"/>
      <c r="E214"/>
      <c r="F214"/>
      <c r="G214"/>
      <c r="H214" s="484"/>
      <c r="J214"/>
      <c r="K214"/>
      <c r="L214" s="528"/>
      <c r="M214" s="6"/>
      <c r="N214" s="6"/>
      <c r="O214" s="6"/>
      <c r="P214" s="6"/>
      <c r="Q214" s="6"/>
      <c r="R214" s="6"/>
      <c r="S214"/>
      <c r="T214" s="6"/>
      <c r="U214" s="6"/>
      <c r="V214" s="6"/>
      <c r="W214" s="6"/>
      <c r="X214" s="6"/>
      <c r="Y214" s="6"/>
    </row>
    <row r="215" spans="2:25" s="37" customFormat="1" hidden="1">
      <c r="B215"/>
      <c r="C215"/>
      <c r="D215"/>
      <c r="E215"/>
      <c r="F215"/>
      <c r="G215"/>
      <c r="H215" s="484"/>
      <c r="J215"/>
      <c r="K215"/>
      <c r="L215" s="528"/>
      <c r="M215" s="6"/>
      <c r="N215" s="6"/>
      <c r="O215" s="6"/>
      <c r="P215" s="6"/>
      <c r="Q215" s="6"/>
      <c r="R215" s="6"/>
      <c r="S215"/>
      <c r="T215" s="6"/>
      <c r="U215" s="6"/>
      <c r="V215" s="6"/>
      <c r="W215" s="6"/>
      <c r="X215" s="6"/>
      <c r="Y215" s="6"/>
    </row>
    <row r="216" spans="2:25" s="37" customFormat="1" hidden="1">
      <c r="B216"/>
      <c r="C216"/>
      <c r="D216"/>
      <c r="E216"/>
      <c r="F216"/>
      <c r="G216"/>
      <c r="H216" s="484"/>
      <c r="J216"/>
      <c r="K216"/>
      <c r="L216" s="528"/>
      <c r="M216" s="6"/>
      <c r="N216" s="6"/>
      <c r="O216" s="6"/>
      <c r="P216" s="6"/>
      <c r="Q216" s="6"/>
      <c r="R216" s="6"/>
      <c r="S216"/>
      <c r="T216" s="6"/>
      <c r="U216" s="6"/>
      <c r="V216" s="6"/>
      <c r="W216" s="6"/>
      <c r="X216" s="6"/>
      <c r="Y216" s="6"/>
    </row>
    <row r="217" spans="2:25" s="37" customFormat="1" hidden="1">
      <c r="B217"/>
      <c r="C217"/>
      <c r="D217"/>
      <c r="E217"/>
      <c r="F217"/>
      <c r="G217"/>
      <c r="H217" s="484"/>
      <c r="J217"/>
      <c r="K217"/>
      <c r="L217" s="528"/>
      <c r="M217" s="6"/>
      <c r="N217" s="6"/>
      <c r="O217" s="6"/>
      <c r="P217" s="6"/>
      <c r="Q217" s="6"/>
      <c r="R217" s="6"/>
      <c r="S217"/>
      <c r="T217" s="6"/>
      <c r="U217" s="6"/>
      <c r="V217" s="6"/>
      <c r="W217" s="6"/>
      <c r="X217" s="6"/>
      <c r="Y217" s="6"/>
    </row>
    <row r="218" spans="2:25" s="37" customFormat="1" hidden="1">
      <c r="B218"/>
      <c r="C218"/>
      <c r="D218"/>
      <c r="E218"/>
      <c r="F218"/>
      <c r="G218"/>
      <c r="H218" s="484"/>
      <c r="J218"/>
      <c r="K218"/>
      <c r="L218" s="528"/>
      <c r="M218" s="6"/>
      <c r="N218" s="6"/>
      <c r="O218" s="6"/>
      <c r="P218" s="6"/>
      <c r="Q218" s="6"/>
      <c r="R218" s="6"/>
      <c r="S218"/>
      <c r="T218" s="6"/>
      <c r="U218" s="6"/>
      <c r="V218" s="6"/>
      <c r="W218" s="6"/>
      <c r="X218" s="6"/>
      <c r="Y218" s="6"/>
    </row>
    <row r="219" spans="2:25" s="37" customFormat="1" hidden="1">
      <c r="B219"/>
      <c r="C219"/>
      <c r="D219"/>
      <c r="E219"/>
      <c r="F219"/>
      <c r="G219"/>
      <c r="H219" s="484"/>
      <c r="J219"/>
      <c r="K219"/>
      <c r="L219" s="528"/>
      <c r="M219" s="6"/>
      <c r="N219" s="6"/>
      <c r="O219" s="6"/>
      <c r="P219" s="6"/>
      <c r="Q219" s="6"/>
      <c r="R219" s="6"/>
      <c r="S219"/>
      <c r="T219" s="6"/>
      <c r="U219" s="6"/>
      <c r="V219" s="6"/>
      <c r="W219" s="6"/>
      <c r="X219" s="6"/>
      <c r="Y219" s="6"/>
    </row>
    <row r="220" spans="2:25" s="37" customFormat="1" hidden="1">
      <c r="B220"/>
      <c r="C220"/>
      <c r="D220"/>
      <c r="E220"/>
      <c r="F220"/>
      <c r="G220"/>
      <c r="H220" s="484"/>
      <c r="J220"/>
      <c r="K220"/>
      <c r="L220" s="528"/>
      <c r="M220" s="6"/>
      <c r="N220" s="6"/>
      <c r="O220" s="6"/>
      <c r="P220" s="6"/>
      <c r="Q220" s="6"/>
      <c r="R220" s="6"/>
      <c r="S220"/>
      <c r="T220" s="6"/>
      <c r="U220" s="6"/>
      <c r="V220" s="6"/>
      <c r="W220" s="6"/>
      <c r="X220" s="6"/>
      <c r="Y220" s="6"/>
    </row>
    <row r="221" spans="2:25" s="37" customFormat="1" hidden="1">
      <c r="B221"/>
      <c r="C221"/>
      <c r="D221"/>
      <c r="E221"/>
      <c r="F221"/>
      <c r="G221"/>
      <c r="H221" s="484"/>
      <c r="J221"/>
      <c r="K221"/>
      <c r="L221" s="528"/>
      <c r="M221" s="6"/>
      <c r="N221" s="6"/>
      <c r="O221" s="6"/>
      <c r="P221" s="6"/>
      <c r="Q221" s="6"/>
      <c r="R221" s="6"/>
      <c r="S221"/>
      <c r="T221" s="6"/>
      <c r="U221" s="6"/>
      <c r="V221" s="6"/>
      <c r="W221" s="6"/>
      <c r="X221" s="6"/>
      <c r="Y221" s="6"/>
    </row>
    <row r="222" spans="2:25" s="37" customFormat="1" hidden="1">
      <c r="B222"/>
      <c r="C222"/>
      <c r="D222"/>
      <c r="E222"/>
      <c r="F222"/>
      <c r="G222"/>
      <c r="H222" s="484"/>
      <c r="J222"/>
      <c r="K222"/>
      <c r="L222" s="528"/>
      <c r="M222" s="6"/>
      <c r="N222" s="6"/>
      <c r="O222" s="6"/>
      <c r="P222" s="6"/>
      <c r="Q222" s="6"/>
      <c r="R222" s="6"/>
      <c r="S222"/>
      <c r="T222" s="6"/>
      <c r="U222" s="6"/>
      <c r="V222" s="6"/>
      <c r="W222" s="6"/>
      <c r="X222" s="6"/>
      <c r="Y222" s="6"/>
    </row>
    <row r="223" spans="2:25" s="37" customFormat="1" hidden="1">
      <c r="B223"/>
      <c r="C223"/>
      <c r="D223"/>
      <c r="E223"/>
      <c r="F223"/>
      <c r="G223"/>
      <c r="H223" s="484"/>
      <c r="J223"/>
      <c r="K223"/>
      <c r="L223" s="528"/>
      <c r="M223" s="6"/>
      <c r="N223" s="6"/>
      <c r="O223" s="6"/>
      <c r="P223" s="6"/>
      <c r="Q223" s="6"/>
      <c r="R223" s="6"/>
      <c r="S223"/>
      <c r="T223" s="6"/>
      <c r="U223" s="6"/>
      <c r="V223" s="6"/>
      <c r="W223" s="6"/>
      <c r="X223" s="6"/>
      <c r="Y223" s="6"/>
    </row>
    <row r="224" spans="2:25" s="37" customFormat="1" hidden="1">
      <c r="B224"/>
      <c r="C224"/>
      <c r="D224"/>
      <c r="E224"/>
      <c r="F224"/>
      <c r="G224"/>
      <c r="H224" s="484"/>
      <c r="J224"/>
      <c r="K224"/>
      <c r="L224" s="528"/>
      <c r="M224" s="6"/>
      <c r="N224" s="6"/>
      <c r="O224" s="6"/>
      <c r="P224" s="6"/>
      <c r="Q224" s="6"/>
      <c r="R224" s="6"/>
      <c r="S224"/>
      <c r="T224" s="6"/>
      <c r="U224" s="6"/>
      <c r="V224" s="6"/>
      <c r="W224" s="6"/>
      <c r="X224" s="6"/>
      <c r="Y224" s="6"/>
    </row>
    <row r="225" spans="2:25" s="37" customFormat="1" hidden="1">
      <c r="B225"/>
      <c r="C225"/>
      <c r="D225"/>
      <c r="E225"/>
      <c r="F225"/>
      <c r="G225"/>
      <c r="H225" s="484"/>
      <c r="J225"/>
      <c r="K225"/>
      <c r="L225" s="528"/>
      <c r="M225" s="6"/>
      <c r="N225" s="6"/>
      <c r="O225" s="6"/>
      <c r="P225" s="6"/>
      <c r="Q225" s="6"/>
      <c r="R225" s="6"/>
      <c r="S225"/>
      <c r="T225" s="6"/>
      <c r="U225" s="6"/>
      <c r="V225" s="6"/>
      <c r="W225" s="6"/>
      <c r="X225" s="6"/>
      <c r="Y225" s="6"/>
    </row>
    <row r="226" spans="2:25" s="37" customFormat="1" hidden="1">
      <c r="B226"/>
      <c r="C226"/>
      <c r="D226"/>
      <c r="E226"/>
      <c r="F226"/>
      <c r="G226"/>
      <c r="H226" s="484"/>
      <c r="J226"/>
      <c r="K226"/>
      <c r="L226" s="528"/>
      <c r="M226" s="6"/>
      <c r="N226" s="6"/>
      <c r="O226" s="6"/>
      <c r="P226" s="6"/>
      <c r="Q226" s="6"/>
      <c r="R226" s="6"/>
      <c r="S226"/>
      <c r="T226" s="6"/>
      <c r="U226" s="6"/>
      <c r="V226" s="6"/>
      <c r="W226" s="6"/>
      <c r="X226" s="6"/>
      <c r="Y226" s="6"/>
    </row>
    <row r="227" spans="2:25" s="37" customFormat="1" hidden="1">
      <c r="B227"/>
      <c r="C227"/>
      <c r="D227"/>
      <c r="E227"/>
      <c r="F227"/>
      <c r="G227"/>
      <c r="H227" s="484"/>
      <c r="J227"/>
      <c r="K227"/>
      <c r="L227" s="528"/>
      <c r="M227" s="6"/>
      <c r="N227" s="6"/>
      <c r="O227" s="6"/>
      <c r="P227" s="6"/>
      <c r="Q227" s="6"/>
      <c r="R227" s="6"/>
      <c r="S227"/>
      <c r="T227" s="6"/>
      <c r="U227" s="6"/>
      <c r="V227" s="6"/>
      <c r="W227" s="6"/>
      <c r="X227" s="6"/>
      <c r="Y227" s="6"/>
    </row>
    <row r="228" spans="2:25" s="37" customFormat="1" hidden="1">
      <c r="B228"/>
      <c r="C228"/>
      <c r="D228"/>
      <c r="E228"/>
      <c r="F228"/>
      <c r="G228"/>
      <c r="H228" s="484"/>
      <c r="J228"/>
      <c r="K228"/>
      <c r="L228" s="528"/>
      <c r="M228" s="6"/>
      <c r="N228" s="6"/>
      <c r="O228" s="6"/>
      <c r="P228" s="6"/>
      <c r="Q228" s="6"/>
      <c r="R228" s="6"/>
      <c r="S228"/>
      <c r="T228" s="6"/>
      <c r="U228" s="6"/>
      <c r="V228" s="6"/>
      <c r="W228" s="6"/>
      <c r="X228" s="6"/>
      <c r="Y228" s="6"/>
    </row>
    <row r="229" spans="2:25" s="37" customFormat="1" hidden="1">
      <c r="B229"/>
      <c r="C229"/>
      <c r="D229"/>
      <c r="E229"/>
      <c r="F229"/>
      <c r="G229"/>
      <c r="H229" s="484"/>
      <c r="J229"/>
      <c r="K229"/>
      <c r="L229" s="528"/>
      <c r="M229" s="6"/>
      <c r="N229" s="6"/>
      <c r="O229" s="6"/>
      <c r="P229" s="6"/>
      <c r="Q229" s="6"/>
      <c r="R229" s="6"/>
      <c r="S229"/>
      <c r="T229" s="6"/>
      <c r="U229" s="6"/>
      <c r="V229" s="6"/>
      <c r="W229" s="6"/>
      <c r="X229" s="6"/>
      <c r="Y229" s="6"/>
    </row>
    <row r="230" spans="2:25" s="37" customFormat="1" hidden="1">
      <c r="B230"/>
      <c r="C230"/>
      <c r="D230"/>
      <c r="E230"/>
      <c r="F230"/>
      <c r="G230"/>
      <c r="H230" s="484"/>
      <c r="J230"/>
      <c r="K230"/>
      <c r="L230" s="528"/>
      <c r="M230" s="6"/>
      <c r="N230" s="6"/>
      <c r="O230" s="6"/>
      <c r="P230" s="6"/>
      <c r="Q230" s="6"/>
      <c r="R230" s="6"/>
      <c r="S230"/>
      <c r="T230" s="6"/>
      <c r="U230" s="6"/>
      <c r="V230" s="6"/>
      <c r="W230" s="6"/>
      <c r="X230" s="6"/>
      <c r="Y230" s="6"/>
    </row>
    <row r="231" spans="2:25" s="37" customFormat="1" hidden="1">
      <c r="B231"/>
      <c r="C231"/>
      <c r="D231"/>
      <c r="E231"/>
      <c r="F231"/>
      <c r="G231"/>
      <c r="H231" s="484"/>
      <c r="J231"/>
      <c r="K231"/>
      <c r="L231" s="528"/>
      <c r="M231" s="6"/>
      <c r="N231" s="6"/>
      <c r="O231" s="6"/>
      <c r="P231" s="6"/>
      <c r="Q231" s="6"/>
      <c r="R231" s="6"/>
      <c r="S231"/>
      <c r="T231" s="6"/>
      <c r="U231" s="6"/>
      <c r="V231" s="6"/>
      <c r="W231" s="6"/>
      <c r="X231" s="6"/>
      <c r="Y231" s="6"/>
    </row>
    <row r="232" spans="2:25" s="37" customFormat="1" hidden="1">
      <c r="B232"/>
      <c r="C232"/>
      <c r="D232"/>
      <c r="E232"/>
      <c r="F232"/>
      <c r="G232"/>
      <c r="H232" s="484"/>
      <c r="J232"/>
      <c r="K232"/>
      <c r="L232" s="528"/>
      <c r="M232" s="6"/>
      <c r="N232" s="6"/>
      <c r="O232" s="6"/>
      <c r="P232" s="6"/>
      <c r="Q232" s="6"/>
      <c r="R232" s="6"/>
      <c r="S232"/>
      <c r="T232" s="6"/>
      <c r="U232" s="6"/>
      <c r="V232" s="6"/>
      <c r="W232" s="6"/>
      <c r="X232" s="6"/>
      <c r="Y232" s="6"/>
    </row>
    <row r="233" spans="2:25" s="37" customFormat="1" hidden="1">
      <c r="B233"/>
      <c r="C233"/>
      <c r="D233"/>
      <c r="E233"/>
      <c r="F233"/>
      <c r="G233"/>
      <c r="H233" s="484"/>
      <c r="J233"/>
      <c r="K233"/>
      <c r="L233" s="528"/>
      <c r="M233" s="6"/>
      <c r="N233" s="6"/>
      <c r="O233" s="6"/>
      <c r="P233" s="6"/>
      <c r="Q233" s="6"/>
      <c r="R233" s="6"/>
      <c r="S233"/>
      <c r="T233" s="6"/>
      <c r="U233" s="6"/>
      <c r="V233" s="6"/>
      <c r="W233" s="6"/>
      <c r="X233" s="6"/>
      <c r="Y233" s="6"/>
    </row>
    <row r="234" spans="2:25" s="37" customFormat="1" hidden="1">
      <c r="B234"/>
      <c r="C234"/>
      <c r="D234"/>
      <c r="E234"/>
      <c r="F234"/>
      <c r="G234"/>
      <c r="H234" s="484"/>
      <c r="J234"/>
      <c r="K234"/>
      <c r="L234" s="528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2:25" s="37" customFormat="1" hidden="1">
      <c r="B235"/>
      <c r="C235"/>
      <c r="D235"/>
      <c r="E235"/>
      <c r="F235"/>
      <c r="G235"/>
      <c r="H235" s="484"/>
      <c r="J235"/>
      <c r="K235"/>
      <c r="L235" s="528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2:25" s="37" customFormat="1" hidden="1">
      <c r="B236"/>
      <c r="C236"/>
      <c r="D236"/>
      <c r="E236"/>
      <c r="F236"/>
      <c r="G236"/>
      <c r="H236" s="484"/>
      <c r="J236"/>
      <c r="K236"/>
      <c r="L236" s="528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2:25" s="37" customFormat="1" hidden="1">
      <c r="B237"/>
      <c r="C237"/>
      <c r="D237"/>
      <c r="E237"/>
      <c r="F237"/>
      <c r="G237"/>
      <c r="H237" s="484"/>
      <c r="J237"/>
      <c r="K237"/>
      <c r="L237" s="528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2:25" s="37" customFormat="1" hidden="1">
      <c r="B238"/>
      <c r="C238"/>
      <c r="D238"/>
      <c r="E238"/>
      <c r="F238"/>
      <c r="G238"/>
      <c r="H238" s="484"/>
      <c r="J238"/>
      <c r="K238"/>
      <c r="L238" s="528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2:25" s="37" customFormat="1" hidden="1">
      <c r="B239"/>
      <c r="C239"/>
      <c r="D239"/>
      <c r="E239"/>
      <c r="F239"/>
      <c r="G239"/>
      <c r="H239" s="484"/>
      <c r="J239"/>
      <c r="K239"/>
      <c r="L239" s="528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2:25" s="37" customFormat="1" hidden="1">
      <c r="B240"/>
      <c r="C240"/>
      <c r="D240"/>
      <c r="E240"/>
      <c r="F240"/>
      <c r="G240"/>
      <c r="H240" s="484"/>
      <c r="J240"/>
      <c r="K240"/>
      <c r="L240" s="528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28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28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28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28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28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28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28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28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28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2:25" s="37" customFormat="1" hidden="1">
      <c r="B250"/>
      <c r="C250"/>
      <c r="D250"/>
      <c r="E250"/>
      <c r="F250"/>
      <c r="G250"/>
      <c r="H250" s="484"/>
      <c r="J250"/>
      <c r="K250"/>
      <c r="L250" s="528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2:25" s="37" customFormat="1" hidden="1">
      <c r="B251"/>
      <c r="C251"/>
      <c r="D251"/>
      <c r="E251"/>
      <c r="F251"/>
      <c r="G251"/>
      <c r="H251" s="484"/>
      <c r="J251"/>
      <c r="K251"/>
      <c r="L251" s="528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2:25" s="37" customFormat="1" hidden="1">
      <c r="B252"/>
      <c r="C252"/>
      <c r="D252"/>
      <c r="E252"/>
      <c r="F252"/>
      <c r="G252"/>
      <c r="H252" s="484"/>
      <c r="J252"/>
      <c r="K252"/>
      <c r="L252" s="528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2:25" s="37" customFormat="1" hidden="1">
      <c r="B253"/>
      <c r="C253"/>
      <c r="D253"/>
      <c r="E253"/>
      <c r="F253"/>
      <c r="G253"/>
      <c r="H253" s="484"/>
      <c r="J253"/>
      <c r="K253"/>
      <c r="L253" s="528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2:25" s="37" customFormat="1" hidden="1">
      <c r="B254"/>
      <c r="C254"/>
      <c r="D254"/>
      <c r="E254"/>
      <c r="F254"/>
      <c r="G254"/>
      <c r="H254" s="484"/>
      <c r="J254"/>
      <c r="K254"/>
      <c r="L254" s="528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2:25" s="37" customFormat="1" hidden="1">
      <c r="B255"/>
      <c r="C255"/>
      <c r="D255"/>
      <c r="E255"/>
      <c r="F255"/>
      <c r="G255"/>
      <c r="H255" s="484"/>
      <c r="J255"/>
      <c r="K255"/>
      <c r="L255" s="528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2:25" s="37" customFormat="1" hidden="1">
      <c r="B256"/>
      <c r="C256"/>
      <c r="D256"/>
      <c r="E256"/>
      <c r="F256"/>
      <c r="G256"/>
      <c r="H256" s="484"/>
      <c r="J256"/>
      <c r="K256"/>
      <c r="L256" s="528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28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28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28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6" spans="2:25">
      <c r="U266" s="4">
        <v>1</v>
      </c>
      <c r="V266" s="5"/>
    </row>
    <row r="267" spans="2:25">
      <c r="U267" s="4">
        <v>2</v>
      </c>
      <c r="V267" s="5"/>
    </row>
    <row r="268" spans="2:25">
      <c r="U268" s="4">
        <v>3</v>
      </c>
      <c r="V268" s="5"/>
    </row>
    <row r="269" spans="2:25">
      <c r="U269" s="4">
        <v>4</v>
      </c>
      <c r="V269" s="5"/>
    </row>
    <row r="270" spans="2:25">
      <c r="U270" s="4">
        <v>5</v>
      </c>
      <c r="V270" s="5"/>
    </row>
    <row r="271" spans="2:25">
      <c r="U271" s="4">
        <v>6</v>
      </c>
      <c r="V271" s="5"/>
    </row>
    <row r="272" spans="2:25">
      <c r="U272" s="4">
        <v>7</v>
      </c>
      <c r="V272" s="5"/>
    </row>
    <row r="273" spans="21:22">
      <c r="U273" s="4">
        <v>8</v>
      </c>
      <c r="V273" s="5"/>
    </row>
    <row r="274" spans="21:22">
      <c r="U274" s="4">
        <v>9</v>
      </c>
      <c r="V274" s="5"/>
    </row>
    <row r="275" spans="21:22">
      <c r="U275" s="4">
        <v>10</v>
      </c>
      <c r="V275" s="5"/>
    </row>
    <row r="276" spans="21:22">
      <c r="U276" s="4">
        <v>11</v>
      </c>
      <c r="V276" s="5"/>
    </row>
    <row r="277" spans="21:22">
      <c r="U277" s="4">
        <v>12</v>
      </c>
      <c r="V277" s="5"/>
    </row>
    <row r="278" spans="21:22">
      <c r="U278" s="4">
        <v>13</v>
      </c>
      <c r="V278" s="5"/>
    </row>
    <row r="279" spans="21:22">
      <c r="U279" s="4">
        <v>14</v>
      </c>
      <c r="V279" s="5"/>
    </row>
    <row r="280" spans="21:22">
      <c r="U280" s="4">
        <v>15</v>
      </c>
      <c r="V280" s="5"/>
    </row>
    <row r="281" spans="21:22">
      <c r="U281" s="4">
        <v>16</v>
      </c>
      <c r="V281" s="5"/>
    </row>
  </sheetData>
  <mergeCells count="11">
    <mergeCell ref="A40:L40"/>
    <mergeCell ref="A59:L59"/>
    <mergeCell ref="A60:L60"/>
    <mergeCell ref="A134:L134"/>
    <mergeCell ref="A2:L2"/>
    <mergeCell ref="A9:L9"/>
    <mergeCell ref="A10:L10"/>
    <mergeCell ref="A14:L14"/>
    <mergeCell ref="A15:L15"/>
    <mergeCell ref="A39:L39"/>
    <mergeCell ref="A6:L6"/>
  </mergeCells>
  <conditionalFormatting sqref="I41:I58 I11:I13 I1 I17:I38 I3:I5 I7:I8 I61:I133">
    <cfRule type="containsText" dxfId="38" priority="4" operator="containsText" text="OK">
      <formula>NOT(ISERROR(SEARCH("OK",I1)))</formula>
    </cfRule>
  </conditionalFormatting>
  <conditionalFormatting sqref="I16">
    <cfRule type="containsText" dxfId="37" priority="1" operator="containsText" text="OK">
      <formula>NOT(ISERROR(SEARCH("OK",I16)))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theme="9"/>
  </sheetPr>
  <dimension ref="A1:Y294"/>
  <sheetViews>
    <sheetView workbookViewId="0"/>
  </sheetViews>
  <sheetFormatPr defaultRowHeight="15"/>
  <cols>
    <col min="1" max="1" width="17.85546875" style="37" bestFit="1" customWidth="1"/>
    <col min="2" max="2" width="9.42578125" bestFit="1" customWidth="1"/>
    <col min="3" max="3" width="9.85546875" bestFit="1" customWidth="1"/>
    <col min="4" max="4" width="7" bestFit="1" customWidth="1"/>
    <col min="5" max="5" width="12.57031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8.28515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4.5703125" style="6" bestFit="1" customWidth="1"/>
    <col min="21" max="21" width="20.42578125" style="6" customWidth="1"/>
    <col min="22" max="22" width="23" style="6" customWidth="1"/>
    <col min="23" max="25" width="9.140625" style="6"/>
  </cols>
  <sheetData>
    <row r="1" spans="1:25" ht="16.5" customHeight="1">
      <c r="A1" s="30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351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137</v>
      </c>
      <c r="B3" s="34" t="s">
        <v>1844</v>
      </c>
      <c r="C3" s="34" t="s">
        <v>1950</v>
      </c>
      <c r="D3" s="34" t="s">
        <v>1851</v>
      </c>
      <c r="E3" s="34" t="s">
        <v>44</v>
      </c>
      <c r="F3" s="34" t="s">
        <v>1697</v>
      </c>
      <c r="G3" s="34" t="s">
        <v>219</v>
      </c>
      <c r="H3" s="34" t="s">
        <v>1951</v>
      </c>
      <c r="I3" s="35" t="s">
        <v>6</v>
      </c>
      <c r="J3" s="34" t="s">
        <v>486</v>
      </c>
      <c r="K3" s="34" t="s">
        <v>1853</v>
      </c>
      <c r="L3" s="464">
        <v>960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 t="s">
        <v>171</v>
      </c>
      <c r="B4" s="34" t="s">
        <v>1916</v>
      </c>
      <c r="C4" s="34" t="s">
        <v>1968</v>
      </c>
      <c r="D4" s="34" t="s">
        <v>1917</v>
      </c>
      <c r="E4" s="34" t="s">
        <v>254</v>
      </c>
      <c r="F4" s="34" t="s">
        <v>1918</v>
      </c>
      <c r="G4" s="34" t="s">
        <v>193</v>
      </c>
      <c r="H4" s="34" t="s">
        <v>1132</v>
      </c>
      <c r="I4" s="35" t="s">
        <v>6</v>
      </c>
      <c r="J4" s="34" t="s">
        <v>486</v>
      </c>
      <c r="K4" s="34" t="s">
        <v>1919</v>
      </c>
      <c r="L4" s="464">
        <v>1300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 t="s">
        <v>188</v>
      </c>
      <c r="B5" s="34" t="s">
        <v>1943</v>
      </c>
      <c r="C5" s="34" t="s">
        <v>1979</v>
      </c>
      <c r="D5" s="34" t="s">
        <v>1944</v>
      </c>
      <c r="E5" s="34" t="s">
        <v>2</v>
      </c>
      <c r="F5" s="34" t="s">
        <v>1714</v>
      </c>
      <c r="G5" s="34" t="s">
        <v>189</v>
      </c>
      <c r="H5" s="34" t="s">
        <v>1980</v>
      </c>
      <c r="I5" s="35" t="s">
        <v>6</v>
      </c>
      <c r="J5" s="34" t="s">
        <v>1945</v>
      </c>
      <c r="K5" s="34" t="s">
        <v>1947</v>
      </c>
      <c r="L5" s="464">
        <v>579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41"/>
      <c r="B6" s="34"/>
      <c r="C6" s="34"/>
      <c r="D6" s="34"/>
      <c r="E6" s="34" t="s">
        <v>2</v>
      </c>
      <c r="F6" s="34" t="s">
        <v>1786</v>
      </c>
      <c r="G6" s="34" t="s">
        <v>100</v>
      </c>
      <c r="H6" s="34" t="s">
        <v>1981</v>
      </c>
      <c r="I6" s="35" t="s">
        <v>6</v>
      </c>
      <c r="J6" s="34" t="s">
        <v>1946</v>
      </c>
      <c r="K6" s="34" t="s">
        <v>1947</v>
      </c>
      <c r="L6" s="464">
        <v>525</v>
      </c>
      <c r="M6" s="16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2533" t="s">
        <v>247</v>
      </c>
      <c r="B7" s="2534"/>
      <c r="C7" s="2534"/>
      <c r="D7" s="2534"/>
      <c r="E7" s="2534"/>
      <c r="F7" s="2534"/>
      <c r="G7" s="2534"/>
      <c r="H7" s="2534"/>
      <c r="I7" s="2534"/>
      <c r="J7" s="2534"/>
      <c r="K7" s="2534"/>
      <c r="L7" s="2535"/>
      <c r="M7" s="1052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41" t="s">
        <v>502</v>
      </c>
      <c r="B8" s="34" t="s">
        <v>1927</v>
      </c>
      <c r="C8" s="34" t="s">
        <v>1950</v>
      </c>
      <c r="D8" s="34" t="s">
        <v>1928</v>
      </c>
      <c r="E8" s="34" t="s">
        <v>2</v>
      </c>
      <c r="F8" s="34" t="s">
        <v>1929</v>
      </c>
      <c r="G8" s="34" t="s">
        <v>1931</v>
      </c>
      <c r="H8" s="34" t="s">
        <v>1956</v>
      </c>
      <c r="I8" s="35" t="s">
        <v>6</v>
      </c>
      <c r="J8" s="34" t="s">
        <v>247</v>
      </c>
      <c r="K8" s="34" t="s">
        <v>1933</v>
      </c>
      <c r="L8" s="464"/>
      <c r="M8" s="16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41"/>
      <c r="B9" s="34"/>
      <c r="C9" s="34"/>
      <c r="D9" s="34"/>
      <c r="E9" s="34" t="s">
        <v>2</v>
      </c>
      <c r="F9" s="34" t="s">
        <v>1930</v>
      </c>
      <c r="G9" s="34" t="s">
        <v>1932</v>
      </c>
      <c r="H9" s="34" t="s">
        <v>1719</v>
      </c>
      <c r="I9" s="35" t="s">
        <v>6</v>
      </c>
      <c r="J9" s="34"/>
      <c r="K9" s="34"/>
      <c r="L9" s="464">
        <v>4650</v>
      </c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43" customFormat="1">
      <c r="A10" s="2530">
        <f>SUM(L3:L4)</f>
        <v>2260</v>
      </c>
      <c r="B10" s="2531"/>
      <c r="C10" s="2531"/>
      <c r="D10" s="2531"/>
      <c r="E10" s="2531"/>
      <c r="F10" s="2531"/>
      <c r="G10" s="2531"/>
      <c r="H10" s="2531"/>
      <c r="I10" s="2531"/>
      <c r="J10" s="2531"/>
      <c r="K10" s="2531"/>
      <c r="L10" s="2532"/>
      <c r="M10" s="247"/>
      <c r="N10" s="247"/>
      <c r="O10" s="247"/>
      <c r="P10" s="247"/>
      <c r="Q10" s="247"/>
      <c r="R10" s="247"/>
      <c r="T10" s="247"/>
      <c r="U10" s="247"/>
      <c r="V10" s="247"/>
      <c r="W10" s="247"/>
      <c r="X10" s="247"/>
      <c r="Y10" s="247"/>
    </row>
    <row r="11" spans="1:25" s="43" customFormat="1">
      <c r="A11" s="2449" t="s">
        <v>1969</v>
      </c>
      <c r="B11" s="2450"/>
      <c r="C11" s="2450"/>
      <c r="D11" s="2450"/>
      <c r="E11" s="2450"/>
      <c r="F11" s="2450"/>
      <c r="G11" s="2450"/>
      <c r="H11" s="2450"/>
      <c r="I11" s="2450"/>
      <c r="J11" s="2450"/>
      <c r="K11" s="2450"/>
      <c r="L11" s="2451"/>
      <c r="M11" s="247"/>
      <c r="N11" s="247"/>
      <c r="O11" s="247"/>
      <c r="P11" s="247"/>
      <c r="Q11" s="247"/>
      <c r="R11" s="247"/>
      <c r="T11" s="247"/>
      <c r="U11" s="247"/>
      <c r="V11" s="247"/>
      <c r="W11" s="247"/>
      <c r="X11" s="247"/>
      <c r="Y11" s="247"/>
    </row>
    <row r="12" spans="1:25" s="249" customFormat="1">
      <c r="A12" s="460"/>
      <c r="B12" s="115"/>
      <c r="C12" s="115"/>
      <c r="D12" s="115"/>
      <c r="E12" s="115"/>
      <c r="F12" s="115"/>
      <c r="G12" s="115"/>
      <c r="H12" s="115"/>
      <c r="I12" s="134"/>
      <c r="J12" s="115"/>
      <c r="K12" s="115"/>
      <c r="L12" s="115"/>
    </row>
    <row r="13" spans="1:25" s="41" customFormat="1">
      <c r="A13" s="2539">
        <f>SUM(L12:L12)</f>
        <v>0</v>
      </c>
      <c r="B13" s="2539"/>
      <c r="C13" s="2539"/>
      <c r="D13" s="2539"/>
      <c r="E13" s="2539"/>
      <c r="F13" s="2539"/>
      <c r="G13" s="2539"/>
      <c r="H13" s="2539"/>
      <c r="I13" s="2539"/>
      <c r="J13" s="2539"/>
      <c r="K13" s="2539"/>
      <c r="L13" s="2539"/>
      <c r="M13" s="249"/>
      <c r="N13" s="249"/>
      <c r="O13" s="249"/>
      <c r="P13" s="249"/>
      <c r="Q13" s="249"/>
      <c r="R13" s="249"/>
      <c r="T13" s="249"/>
      <c r="U13" s="249"/>
      <c r="V13" s="249"/>
      <c r="W13" s="249"/>
      <c r="X13" s="249"/>
      <c r="Y13" s="249"/>
    </row>
    <row r="14" spans="1:25" s="41" customFormat="1" ht="18.75">
      <c r="A14" s="2460" t="s">
        <v>749</v>
      </c>
      <c r="B14" s="2450"/>
      <c r="C14" s="2450"/>
      <c r="D14" s="2450"/>
      <c r="E14" s="2450"/>
      <c r="F14" s="2450"/>
      <c r="G14" s="2450"/>
      <c r="H14" s="2450"/>
      <c r="I14" s="2450"/>
      <c r="J14" s="2450"/>
      <c r="K14" s="2450"/>
      <c r="L14" s="2451"/>
      <c r="M14" s="249"/>
      <c r="N14" s="249"/>
      <c r="O14" s="249"/>
      <c r="P14" s="249"/>
      <c r="Q14" s="249"/>
      <c r="R14" s="249"/>
      <c r="T14" s="249"/>
      <c r="U14" s="249"/>
      <c r="V14" s="249"/>
      <c r="W14" s="249"/>
      <c r="X14" s="249"/>
      <c r="Y14" s="249"/>
    </row>
    <row r="15" spans="1:25" s="42" customFormat="1">
      <c r="A15" s="239" t="s">
        <v>134</v>
      </c>
      <c r="B15" s="31">
        <v>44592</v>
      </c>
      <c r="C15" s="31">
        <v>44603</v>
      </c>
      <c r="D15" s="28">
        <v>9445</v>
      </c>
      <c r="E15" s="136" t="s">
        <v>2</v>
      </c>
      <c r="F15" s="28">
        <v>97</v>
      </c>
      <c r="G15" s="9" t="s">
        <v>98</v>
      </c>
      <c r="H15" s="10">
        <v>2</v>
      </c>
      <c r="I15" s="25" t="s">
        <v>6</v>
      </c>
      <c r="J15" s="9" t="s">
        <v>749</v>
      </c>
      <c r="K15" s="22"/>
      <c r="L15" s="479">
        <v>116</v>
      </c>
      <c r="M15" s="80"/>
      <c r="N15" s="80"/>
      <c r="O15" s="80"/>
      <c r="P15" s="80"/>
      <c r="Q15" s="80"/>
      <c r="R15" s="80"/>
      <c r="T15" s="249"/>
      <c r="U15" s="80"/>
      <c r="V15" s="80"/>
      <c r="W15" s="80"/>
      <c r="X15" s="80"/>
      <c r="Y15" s="80"/>
    </row>
    <row r="16" spans="1:25" s="42" customFormat="1">
      <c r="A16" s="239" t="s">
        <v>454</v>
      </c>
      <c r="B16" s="31">
        <v>44602</v>
      </c>
      <c r="C16" s="31">
        <v>44606</v>
      </c>
      <c r="D16" s="28">
        <v>9489</v>
      </c>
      <c r="E16" s="136" t="s">
        <v>2</v>
      </c>
      <c r="F16" s="28">
        <v>2347</v>
      </c>
      <c r="G16" s="9" t="s">
        <v>455</v>
      </c>
      <c r="H16" s="10">
        <v>5</v>
      </c>
      <c r="I16" s="25" t="s">
        <v>6</v>
      </c>
      <c r="J16" s="9" t="s">
        <v>749</v>
      </c>
      <c r="K16" s="22"/>
      <c r="L16" s="479">
        <v>303.2</v>
      </c>
      <c r="M16" s="80"/>
      <c r="N16" s="80"/>
      <c r="O16" s="80"/>
      <c r="P16" s="80"/>
      <c r="Q16" s="80"/>
      <c r="R16" s="80"/>
      <c r="T16" s="249"/>
      <c r="U16" s="80"/>
      <c r="V16" s="80"/>
      <c r="W16" s="80"/>
      <c r="X16" s="80"/>
      <c r="Y16" s="80"/>
    </row>
    <row r="17" spans="1:25" s="42" customFormat="1">
      <c r="A17" s="239" t="s">
        <v>108</v>
      </c>
      <c r="B17" s="31">
        <v>44601</v>
      </c>
      <c r="C17" s="31">
        <v>44603</v>
      </c>
      <c r="D17" s="28">
        <v>9485</v>
      </c>
      <c r="E17" s="136" t="s">
        <v>7</v>
      </c>
      <c r="F17" s="28">
        <v>1155</v>
      </c>
      <c r="G17" s="9" t="s">
        <v>73</v>
      </c>
      <c r="H17" s="10">
        <v>5</v>
      </c>
      <c r="I17" s="25" t="s">
        <v>6</v>
      </c>
      <c r="J17" s="9" t="s">
        <v>749</v>
      </c>
      <c r="K17" s="22"/>
      <c r="L17" s="479">
        <v>162.5</v>
      </c>
      <c r="M17" s="80"/>
      <c r="N17" s="80"/>
      <c r="O17" s="80"/>
      <c r="P17" s="80"/>
      <c r="Q17" s="80"/>
      <c r="R17" s="80"/>
      <c r="T17" s="249"/>
      <c r="U17" s="80"/>
      <c r="V17" s="80"/>
      <c r="W17" s="80"/>
      <c r="X17" s="80"/>
      <c r="Y17" s="80"/>
    </row>
    <row r="18" spans="1:25" s="42" customFormat="1">
      <c r="A18" s="239" t="s">
        <v>1493</v>
      </c>
      <c r="B18" s="31">
        <v>44570</v>
      </c>
      <c r="C18" s="31">
        <v>44615</v>
      </c>
      <c r="D18" s="28">
        <v>9705</v>
      </c>
      <c r="E18" s="136" t="s">
        <v>1803</v>
      </c>
      <c r="F18" s="28">
        <v>3661</v>
      </c>
      <c r="G18" s="9" t="s">
        <v>1973</v>
      </c>
      <c r="H18" s="10">
        <v>5</v>
      </c>
      <c r="I18" s="25" t="s">
        <v>6</v>
      </c>
      <c r="J18" s="9" t="s">
        <v>749</v>
      </c>
      <c r="K18" s="22"/>
      <c r="L18" s="479">
        <v>200</v>
      </c>
      <c r="M18" s="80"/>
      <c r="N18" s="80"/>
      <c r="O18" s="80"/>
      <c r="P18" s="80"/>
      <c r="Q18" s="80"/>
      <c r="R18" s="80"/>
      <c r="T18" s="249"/>
      <c r="U18" s="80"/>
      <c r="V18" s="80"/>
      <c r="W18" s="80"/>
      <c r="X18" s="80"/>
      <c r="Y18" s="80"/>
    </row>
    <row r="19" spans="1:25" s="42" customFormat="1">
      <c r="A19" s="239" t="s">
        <v>472</v>
      </c>
      <c r="B19" s="31">
        <v>44608</v>
      </c>
      <c r="C19" s="31">
        <v>44607</v>
      </c>
      <c r="D19" s="28">
        <v>9530</v>
      </c>
      <c r="E19" s="136" t="s">
        <v>2</v>
      </c>
      <c r="F19" s="28">
        <v>3152</v>
      </c>
      <c r="G19" s="9" t="s">
        <v>729</v>
      </c>
      <c r="H19" s="10" t="s">
        <v>1963</v>
      </c>
      <c r="I19" s="25" t="s">
        <v>6</v>
      </c>
      <c r="J19" s="9" t="s">
        <v>749</v>
      </c>
      <c r="K19" s="22"/>
      <c r="L19" s="479">
        <v>535.44000000000005</v>
      </c>
      <c r="M19" s="80"/>
      <c r="N19" s="80"/>
      <c r="O19" s="80"/>
      <c r="P19" s="80"/>
      <c r="Q19" s="80"/>
      <c r="R19" s="80"/>
      <c r="T19" s="249"/>
      <c r="U19" s="80"/>
      <c r="V19" s="80"/>
      <c r="W19" s="80"/>
      <c r="X19" s="80"/>
      <c r="Y19" s="80"/>
    </row>
    <row r="20" spans="1:25" s="42" customFormat="1">
      <c r="A20" s="239" t="s">
        <v>411</v>
      </c>
      <c r="B20" s="31">
        <v>44608</v>
      </c>
      <c r="C20" s="31">
        <v>44606</v>
      </c>
      <c r="D20" s="28">
        <v>9540</v>
      </c>
      <c r="E20" s="136" t="s">
        <v>7</v>
      </c>
      <c r="F20" s="28">
        <v>2844</v>
      </c>
      <c r="G20" s="9" t="s">
        <v>208</v>
      </c>
      <c r="H20" s="10">
        <v>15</v>
      </c>
      <c r="I20" s="25" t="s">
        <v>6</v>
      </c>
      <c r="J20" s="9" t="s">
        <v>749</v>
      </c>
      <c r="K20" s="22"/>
      <c r="L20" s="479">
        <v>180</v>
      </c>
      <c r="M20" s="80"/>
      <c r="N20" s="80"/>
      <c r="O20" s="80"/>
      <c r="P20" s="80"/>
      <c r="Q20" s="80"/>
      <c r="R20" s="80"/>
      <c r="T20" s="249"/>
      <c r="U20" s="80"/>
      <c r="V20" s="80"/>
      <c r="W20" s="80"/>
      <c r="X20" s="80"/>
      <c r="Y20" s="80"/>
    </row>
    <row r="21" spans="1:25" s="42" customFormat="1">
      <c r="A21" s="239" t="s">
        <v>565</v>
      </c>
      <c r="B21" s="31">
        <v>44609</v>
      </c>
      <c r="C21" s="412">
        <v>44608</v>
      </c>
      <c r="D21" s="28">
        <v>9568</v>
      </c>
      <c r="E21" s="136" t="s">
        <v>44</v>
      </c>
      <c r="F21" s="28">
        <v>2747</v>
      </c>
      <c r="G21" s="9" t="s">
        <v>93</v>
      </c>
      <c r="H21" s="10">
        <v>5</v>
      </c>
      <c r="I21" s="25" t="s">
        <v>6</v>
      </c>
      <c r="J21" s="9" t="s">
        <v>749</v>
      </c>
      <c r="K21" s="22"/>
      <c r="L21" s="479">
        <v>97.5</v>
      </c>
      <c r="M21" s="80"/>
      <c r="N21" s="80"/>
      <c r="O21" s="80"/>
      <c r="P21" s="80"/>
      <c r="Q21" s="80"/>
      <c r="R21" s="80"/>
      <c r="T21" s="249"/>
      <c r="U21" s="80"/>
      <c r="V21" s="80"/>
      <c r="W21" s="80"/>
      <c r="X21" s="80"/>
      <c r="Y21" s="80"/>
    </row>
    <row r="22" spans="1:25" s="42" customFormat="1">
      <c r="A22" s="239" t="s">
        <v>411</v>
      </c>
      <c r="B22" s="31">
        <v>44610</v>
      </c>
      <c r="C22" s="31">
        <v>44606</v>
      </c>
      <c r="D22" s="28">
        <v>9579</v>
      </c>
      <c r="E22" s="136" t="s">
        <v>7</v>
      </c>
      <c r="F22" s="28">
        <v>2844</v>
      </c>
      <c r="G22" s="9" t="s">
        <v>208</v>
      </c>
      <c r="H22" s="10">
        <v>20</v>
      </c>
      <c r="I22" s="25" t="s">
        <v>6</v>
      </c>
      <c r="J22" s="9" t="s">
        <v>749</v>
      </c>
      <c r="K22" s="22"/>
      <c r="L22" s="479">
        <v>240</v>
      </c>
      <c r="M22" s="80"/>
      <c r="N22" s="80"/>
      <c r="O22" s="80"/>
      <c r="P22" s="80"/>
      <c r="Q22" s="80"/>
      <c r="R22" s="80"/>
      <c r="T22" s="249"/>
      <c r="U22" s="80"/>
      <c r="V22" s="80"/>
      <c r="W22" s="80"/>
      <c r="X22" s="80"/>
      <c r="Y22" s="80"/>
    </row>
    <row r="23" spans="1:25" s="42" customFormat="1">
      <c r="A23" s="239" t="s">
        <v>141</v>
      </c>
      <c r="B23" s="31">
        <v>44615</v>
      </c>
      <c r="C23" s="31">
        <v>44608</v>
      </c>
      <c r="D23" s="28">
        <v>9609</v>
      </c>
      <c r="E23" s="136" t="s">
        <v>2</v>
      </c>
      <c r="F23" s="28">
        <v>1487</v>
      </c>
      <c r="G23" s="9" t="s">
        <v>10</v>
      </c>
      <c r="H23" s="10">
        <v>5</v>
      </c>
      <c r="I23" s="25" t="s">
        <v>6</v>
      </c>
      <c r="J23" s="9" t="s">
        <v>749</v>
      </c>
      <c r="K23" s="22"/>
      <c r="L23" s="479">
        <v>182.5</v>
      </c>
      <c r="M23" s="80"/>
      <c r="N23" s="80"/>
      <c r="O23" s="80"/>
      <c r="P23" s="80"/>
      <c r="Q23" s="80"/>
      <c r="R23" s="80"/>
      <c r="T23" s="249"/>
      <c r="U23" s="80"/>
      <c r="V23" s="80"/>
      <c r="W23" s="80"/>
      <c r="X23" s="80"/>
      <c r="Y23" s="80"/>
    </row>
    <row r="24" spans="1:25" s="42" customFormat="1">
      <c r="A24" s="239" t="s">
        <v>502</v>
      </c>
      <c r="B24" s="31">
        <v>44613</v>
      </c>
      <c r="C24" s="31">
        <v>44613</v>
      </c>
      <c r="D24" s="28">
        <v>9587</v>
      </c>
      <c r="E24" s="136" t="s">
        <v>2</v>
      </c>
      <c r="F24" s="28">
        <v>3214</v>
      </c>
      <c r="G24" s="9" t="s">
        <v>1149</v>
      </c>
      <c r="H24" s="10">
        <v>200</v>
      </c>
      <c r="I24" s="25" t="s">
        <v>6</v>
      </c>
      <c r="J24" s="9" t="s">
        <v>749</v>
      </c>
      <c r="K24" s="22"/>
      <c r="L24" s="479">
        <v>1100</v>
      </c>
      <c r="M24" s="80"/>
      <c r="N24" s="80"/>
      <c r="O24" s="80"/>
      <c r="P24" s="80"/>
      <c r="Q24" s="80"/>
      <c r="R24" s="80"/>
      <c r="T24" s="249"/>
      <c r="U24" s="80"/>
      <c r="V24" s="80"/>
      <c r="W24" s="80"/>
      <c r="X24" s="80"/>
      <c r="Y24" s="80"/>
    </row>
    <row r="25" spans="1:25" s="42" customFormat="1">
      <c r="A25" s="239" t="s">
        <v>173</v>
      </c>
      <c r="B25" s="31">
        <v>44615</v>
      </c>
      <c r="C25" s="31">
        <v>44617</v>
      </c>
      <c r="D25" s="28">
        <v>9610</v>
      </c>
      <c r="E25" s="136" t="s">
        <v>216</v>
      </c>
      <c r="F25" s="28">
        <v>2491</v>
      </c>
      <c r="G25" s="9" t="s">
        <v>122</v>
      </c>
      <c r="H25" s="10" t="s">
        <v>849</v>
      </c>
      <c r="I25" s="25" t="s">
        <v>6</v>
      </c>
      <c r="J25" s="9" t="s">
        <v>749</v>
      </c>
      <c r="K25" s="22"/>
      <c r="L25" s="479">
        <v>337.5</v>
      </c>
      <c r="M25" s="80"/>
      <c r="N25" s="80"/>
      <c r="O25" s="80"/>
      <c r="P25" s="80"/>
      <c r="Q25" s="80"/>
      <c r="R25" s="80"/>
      <c r="T25" s="249" t="s">
        <v>1911</v>
      </c>
      <c r="U25" s="80"/>
      <c r="V25" s="80"/>
      <c r="W25" s="80"/>
      <c r="X25" s="80"/>
      <c r="Y25" s="80"/>
    </row>
    <row r="26" spans="1:25" s="42" customFormat="1">
      <c r="A26" s="239" t="s">
        <v>109</v>
      </c>
      <c r="B26" s="31">
        <v>44616</v>
      </c>
      <c r="C26" s="31">
        <v>44608</v>
      </c>
      <c r="D26" s="28">
        <v>9634</v>
      </c>
      <c r="E26" s="136" t="s">
        <v>153</v>
      </c>
      <c r="F26" s="28">
        <v>4028</v>
      </c>
      <c r="G26" s="9" t="s">
        <v>45</v>
      </c>
      <c r="H26" s="10">
        <v>10</v>
      </c>
      <c r="I26" s="25" t="s">
        <v>6</v>
      </c>
      <c r="J26" s="9" t="s">
        <v>749</v>
      </c>
      <c r="K26" s="22"/>
      <c r="L26" s="479">
        <v>33.5</v>
      </c>
      <c r="M26" s="80"/>
      <c r="N26" s="80"/>
      <c r="O26" s="80"/>
      <c r="P26" s="80"/>
      <c r="Q26" s="80"/>
      <c r="R26" s="80"/>
      <c r="T26" s="249"/>
      <c r="U26" s="80"/>
      <c r="V26" s="80"/>
      <c r="W26" s="80"/>
      <c r="X26" s="80"/>
      <c r="Y26" s="80"/>
    </row>
    <row r="27" spans="1:25" s="42" customFormat="1">
      <c r="A27" s="239"/>
      <c r="B27" s="31"/>
      <c r="C27" s="31"/>
      <c r="D27" s="28"/>
      <c r="E27" s="136" t="s">
        <v>131</v>
      </c>
      <c r="F27" s="28">
        <v>1548</v>
      </c>
      <c r="G27" s="9" t="s">
        <v>45</v>
      </c>
      <c r="H27" s="10">
        <v>10</v>
      </c>
      <c r="I27" s="25" t="s">
        <v>6</v>
      </c>
      <c r="J27" s="9" t="s">
        <v>749</v>
      </c>
      <c r="K27" s="22"/>
      <c r="L27" s="479">
        <v>33.5</v>
      </c>
      <c r="M27" s="80"/>
      <c r="N27" s="80"/>
      <c r="O27" s="80"/>
      <c r="P27" s="80"/>
      <c r="Q27" s="80"/>
      <c r="R27" s="80"/>
      <c r="T27" s="249"/>
      <c r="U27" s="80"/>
      <c r="V27" s="80"/>
      <c r="W27" s="80"/>
      <c r="X27" s="80"/>
      <c r="Y27" s="80"/>
    </row>
    <row r="28" spans="1:25" s="42" customFormat="1">
      <c r="A28" s="239" t="s">
        <v>1631</v>
      </c>
      <c r="B28" s="31">
        <v>44620</v>
      </c>
      <c r="C28" s="31">
        <v>44614</v>
      </c>
      <c r="D28" s="28">
        <v>9671</v>
      </c>
      <c r="E28" s="136" t="s">
        <v>44</v>
      </c>
      <c r="F28" s="28">
        <v>2081</v>
      </c>
      <c r="G28" s="9" t="s">
        <v>1195</v>
      </c>
      <c r="H28" s="10">
        <v>10</v>
      </c>
      <c r="I28" s="25" t="s">
        <v>6</v>
      </c>
      <c r="J28" s="9" t="s">
        <v>749</v>
      </c>
      <c r="K28" s="22"/>
      <c r="L28" s="479">
        <v>168</v>
      </c>
      <c r="M28" s="80"/>
      <c r="N28" s="80"/>
      <c r="O28" s="80"/>
      <c r="P28" s="80"/>
      <c r="Q28" s="80"/>
      <c r="R28" s="80"/>
      <c r="T28" s="249"/>
      <c r="U28" s="80"/>
      <c r="V28" s="80"/>
      <c r="W28" s="80"/>
      <c r="X28" s="80"/>
      <c r="Y28" s="80"/>
    </row>
    <row r="29" spans="1:25" s="42" customFormat="1">
      <c r="A29" s="239" t="s">
        <v>109</v>
      </c>
      <c r="B29" s="31">
        <v>44620</v>
      </c>
      <c r="C29" s="31">
        <v>44616</v>
      </c>
      <c r="D29" s="28">
        <v>9684</v>
      </c>
      <c r="E29" s="136" t="s">
        <v>44</v>
      </c>
      <c r="F29" s="28">
        <v>4031</v>
      </c>
      <c r="G29" s="9" t="s">
        <v>244</v>
      </c>
      <c r="H29" s="10">
        <v>10</v>
      </c>
      <c r="I29" s="25" t="s">
        <v>6</v>
      </c>
      <c r="J29" s="9" t="s">
        <v>749</v>
      </c>
      <c r="K29" s="22"/>
      <c r="L29" s="479">
        <v>209</v>
      </c>
      <c r="M29" s="80"/>
      <c r="N29" s="80"/>
      <c r="O29" s="80"/>
      <c r="P29" s="80"/>
      <c r="Q29" s="80"/>
      <c r="R29" s="80"/>
      <c r="T29" s="249"/>
      <c r="U29" s="80"/>
      <c r="V29" s="80"/>
      <c r="W29" s="80"/>
      <c r="X29" s="80"/>
      <c r="Y29" s="80"/>
    </row>
    <row r="30" spans="1:25" s="42" customFormat="1">
      <c r="A30" s="239" t="s">
        <v>472</v>
      </c>
      <c r="B30" s="31">
        <v>44620</v>
      </c>
      <c r="C30" s="31">
        <v>44617</v>
      </c>
      <c r="D30" s="28">
        <v>9648</v>
      </c>
      <c r="E30" s="136" t="s">
        <v>2</v>
      </c>
      <c r="F30" s="28">
        <v>3152</v>
      </c>
      <c r="G30" s="9" t="s">
        <v>729</v>
      </c>
      <c r="H30" s="10" t="s">
        <v>1963</v>
      </c>
      <c r="I30" s="25" t="s">
        <v>6</v>
      </c>
      <c r="J30" s="9" t="s">
        <v>749</v>
      </c>
      <c r="K30" s="22"/>
      <c r="L30" s="479">
        <v>325.92</v>
      </c>
      <c r="M30" s="80"/>
      <c r="N30" s="80"/>
      <c r="O30" s="80"/>
      <c r="P30" s="80"/>
      <c r="Q30" s="80"/>
      <c r="R30" s="80"/>
      <c r="T30" s="249"/>
      <c r="U30" s="80"/>
      <c r="V30" s="80"/>
      <c r="W30" s="80"/>
      <c r="X30" s="80"/>
      <c r="Y30" s="80"/>
    </row>
    <row r="31" spans="1:25" s="42" customFormat="1">
      <c r="A31" s="460"/>
      <c r="B31" s="116"/>
      <c r="C31" s="116"/>
      <c r="D31" s="117"/>
      <c r="E31" s="691"/>
      <c r="F31" s="117"/>
      <c r="G31" s="24"/>
      <c r="H31" s="1048"/>
      <c r="I31" s="234"/>
      <c r="J31" s="24"/>
      <c r="K31" s="546"/>
      <c r="L31" s="1033"/>
      <c r="M31" s="80"/>
      <c r="N31" s="80"/>
      <c r="O31" s="80"/>
      <c r="P31" s="80"/>
      <c r="Q31" s="80"/>
      <c r="R31" s="80"/>
      <c r="T31" s="249"/>
      <c r="U31" s="80"/>
      <c r="V31" s="80"/>
      <c r="W31" s="80"/>
      <c r="X31" s="80"/>
      <c r="Y31" s="80"/>
    </row>
    <row r="32" spans="1:25" s="43" customFormat="1">
      <c r="A32" s="339"/>
      <c r="B32" s="132"/>
      <c r="C32" s="132"/>
      <c r="D32" s="133"/>
      <c r="E32" s="131"/>
      <c r="F32" s="133"/>
      <c r="G32" s="134"/>
      <c r="H32" s="135"/>
      <c r="I32" s="235"/>
      <c r="J32" s="134"/>
      <c r="K32" s="525"/>
      <c r="L32" s="454"/>
      <c r="M32" s="247"/>
      <c r="N32" s="247"/>
      <c r="O32" s="247"/>
      <c r="P32" s="247"/>
      <c r="Q32" s="247"/>
      <c r="R32" s="247"/>
      <c r="T32" s="247"/>
      <c r="U32" s="247"/>
      <c r="V32" s="247"/>
      <c r="W32" s="247"/>
      <c r="X32" s="247"/>
      <c r="Y32" s="247"/>
    </row>
    <row r="33" spans="1:25" s="41" customFormat="1">
      <c r="A33" s="2530">
        <f>SUM(L15:L32)</f>
        <v>4224.5600000000004</v>
      </c>
      <c r="B33" s="2531"/>
      <c r="C33" s="2531"/>
      <c r="D33" s="2531"/>
      <c r="E33" s="2531"/>
      <c r="F33" s="2531"/>
      <c r="G33" s="2531"/>
      <c r="H33" s="2531"/>
      <c r="I33" s="2531"/>
      <c r="J33" s="2531"/>
      <c r="K33" s="2531"/>
      <c r="L33" s="2532"/>
      <c r="M33" s="249"/>
      <c r="N33" s="249"/>
      <c r="O33" s="249"/>
      <c r="P33" s="249"/>
      <c r="Q33" s="249"/>
      <c r="R33" s="249"/>
      <c r="T33" s="249"/>
      <c r="U33" s="249"/>
      <c r="V33" s="249"/>
      <c r="W33" s="249"/>
      <c r="X33" s="249"/>
      <c r="Y33" s="249"/>
    </row>
    <row r="34" spans="1:25" s="41" customFormat="1" ht="18.75">
      <c r="A34" s="2460" t="s">
        <v>1225</v>
      </c>
      <c r="B34" s="2450"/>
      <c r="C34" s="2450"/>
      <c r="D34" s="2450"/>
      <c r="E34" s="2450"/>
      <c r="F34" s="2450"/>
      <c r="G34" s="2450"/>
      <c r="H34" s="2450"/>
      <c r="I34" s="2450"/>
      <c r="J34" s="2450"/>
      <c r="K34" s="2450"/>
      <c r="L34" s="2451"/>
      <c r="M34" s="249"/>
      <c r="N34" s="249"/>
      <c r="O34" s="249"/>
      <c r="P34" s="249"/>
      <c r="Q34" s="249"/>
      <c r="R34" s="249"/>
      <c r="T34" s="249"/>
      <c r="U34" s="249"/>
      <c r="V34" s="249"/>
      <c r="W34" s="249"/>
      <c r="X34" s="249"/>
      <c r="Y34" s="249"/>
    </row>
    <row r="35" spans="1:25" s="123" customFormat="1">
      <c r="A35" s="654" t="s">
        <v>520</v>
      </c>
      <c r="B35" s="655">
        <v>44589</v>
      </c>
      <c r="C35" s="655">
        <v>44617</v>
      </c>
      <c r="D35" s="656">
        <v>9406</v>
      </c>
      <c r="E35" s="657" t="s">
        <v>40</v>
      </c>
      <c r="F35" s="656">
        <v>3081</v>
      </c>
      <c r="G35" s="658" t="s">
        <v>521</v>
      </c>
      <c r="H35" s="674">
        <v>44</v>
      </c>
      <c r="I35" s="659" t="s">
        <v>6</v>
      </c>
      <c r="J35" s="658" t="s">
        <v>1225</v>
      </c>
      <c r="K35" s="177"/>
      <c r="L35" s="660">
        <v>225</v>
      </c>
      <c r="M35" s="1027"/>
      <c r="N35" s="1027"/>
      <c r="O35" s="1027"/>
      <c r="P35" s="1027"/>
      <c r="Q35" s="1027"/>
      <c r="R35" s="1027"/>
      <c r="S35" s="1028"/>
      <c r="T35" s="570" t="s">
        <v>1938</v>
      </c>
      <c r="U35" s="653" t="s">
        <v>1911</v>
      </c>
      <c r="V35" s="653"/>
      <c r="W35" s="653"/>
      <c r="X35" s="653"/>
      <c r="Y35" s="653"/>
    </row>
    <row r="36" spans="1:25" s="123" customFormat="1">
      <c r="A36" s="654" t="s">
        <v>1531</v>
      </c>
      <c r="B36" s="655">
        <v>44589</v>
      </c>
      <c r="C36" s="655">
        <v>44616</v>
      </c>
      <c r="D36" s="656">
        <v>9410</v>
      </c>
      <c r="E36" s="657" t="s">
        <v>40</v>
      </c>
      <c r="F36" s="656">
        <v>3710</v>
      </c>
      <c r="G36" s="658" t="s">
        <v>521</v>
      </c>
      <c r="H36" s="674">
        <v>32</v>
      </c>
      <c r="I36" s="659" t="s">
        <v>6</v>
      </c>
      <c r="J36" s="658" t="s">
        <v>1225</v>
      </c>
      <c r="K36" s="177"/>
      <c r="L36" s="660">
        <v>405</v>
      </c>
      <c r="M36" s="1027"/>
      <c r="N36" s="1027"/>
      <c r="O36" s="1027"/>
      <c r="P36" s="1027"/>
      <c r="Q36" s="1027"/>
      <c r="R36" s="1027"/>
      <c r="S36" s="1028"/>
      <c r="T36" s="570" t="s">
        <v>1938</v>
      </c>
      <c r="U36" s="653" t="s">
        <v>1911</v>
      </c>
      <c r="V36" s="653"/>
      <c r="W36" s="653"/>
      <c r="X36" s="653"/>
      <c r="Y36" s="653"/>
    </row>
    <row r="37" spans="1:25" s="123" customFormat="1">
      <c r="A37" s="654" t="s">
        <v>118</v>
      </c>
      <c r="B37" s="655">
        <v>44594</v>
      </c>
      <c r="C37" s="655">
        <v>44613</v>
      </c>
      <c r="D37" s="656">
        <v>9423</v>
      </c>
      <c r="E37" s="657" t="s">
        <v>40</v>
      </c>
      <c r="F37" s="656">
        <v>2606</v>
      </c>
      <c r="G37" s="658" t="s">
        <v>84</v>
      </c>
      <c r="H37" s="674">
        <v>50</v>
      </c>
      <c r="I37" s="659" t="s">
        <v>6</v>
      </c>
      <c r="J37" s="658" t="s">
        <v>1225</v>
      </c>
      <c r="K37" s="177"/>
      <c r="L37" s="660">
        <v>1475</v>
      </c>
      <c r="M37" s="1027"/>
      <c r="N37" s="1027"/>
      <c r="O37" s="1027"/>
      <c r="P37" s="1027"/>
      <c r="Q37" s="1027"/>
      <c r="R37" s="1027"/>
      <c r="S37" s="1028"/>
      <c r="T37" s="570" t="s">
        <v>1938</v>
      </c>
      <c r="U37" s="653"/>
      <c r="V37" s="653"/>
      <c r="W37" s="653"/>
      <c r="X37" s="653"/>
      <c r="Y37" s="653"/>
    </row>
    <row r="38" spans="1:25" s="123" customFormat="1">
      <c r="A38" s="654" t="s">
        <v>1510</v>
      </c>
      <c r="B38" s="655">
        <v>44610</v>
      </c>
      <c r="C38" s="655">
        <v>44607</v>
      </c>
      <c r="D38" s="656">
        <v>9439</v>
      </c>
      <c r="E38" s="657" t="s">
        <v>40</v>
      </c>
      <c r="F38" s="656">
        <v>3685</v>
      </c>
      <c r="G38" s="658" t="s">
        <v>399</v>
      </c>
      <c r="H38" s="674" t="s">
        <v>1963</v>
      </c>
      <c r="I38" s="659" t="s">
        <v>6</v>
      </c>
      <c r="J38" s="658" t="s">
        <v>1225</v>
      </c>
      <c r="K38" s="177"/>
      <c r="L38" s="660">
        <v>104</v>
      </c>
      <c r="M38" s="653"/>
      <c r="N38" s="653"/>
      <c r="O38" s="653"/>
      <c r="P38" s="653"/>
      <c r="Q38" s="653"/>
      <c r="R38" s="653"/>
      <c r="T38" s="570" t="s">
        <v>1938</v>
      </c>
      <c r="U38" s="653"/>
      <c r="V38" s="653"/>
      <c r="W38" s="653"/>
      <c r="X38" s="653"/>
      <c r="Y38" s="653"/>
    </row>
    <row r="39" spans="1:25" s="123" customFormat="1">
      <c r="A39" s="654" t="s">
        <v>118</v>
      </c>
      <c r="B39" s="655">
        <v>44610</v>
      </c>
      <c r="C39" s="655">
        <v>44613</v>
      </c>
      <c r="D39" s="656">
        <v>9573</v>
      </c>
      <c r="E39" s="657" t="s">
        <v>40</v>
      </c>
      <c r="F39" s="656">
        <v>2606</v>
      </c>
      <c r="G39" s="658" t="s">
        <v>1955</v>
      </c>
      <c r="H39" s="674">
        <v>10</v>
      </c>
      <c r="I39" s="659" t="s">
        <v>6</v>
      </c>
      <c r="J39" s="658" t="s">
        <v>1225</v>
      </c>
      <c r="K39" s="177"/>
      <c r="L39" s="660">
        <v>295</v>
      </c>
      <c r="M39" s="653"/>
      <c r="N39" s="653"/>
      <c r="O39" s="653"/>
      <c r="P39" s="653"/>
      <c r="Q39" s="653"/>
      <c r="R39" s="653"/>
      <c r="T39" s="570" t="s">
        <v>1938</v>
      </c>
      <c r="U39" s="653" t="s">
        <v>1911</v>
      </c>
      <c r="V39" s="653"/>
      <c r="W39" s="653"/>
      <c r="X39" s="653"/>
      <c r="Y39" s="653"/>
    </row>
    <row r="40" spans="1:25" s="123" customFormat="1">
      <c r="A40" s="654" t="s">
        <v>502</v>
      </c>
      <c r="B40" s="655">
        <v>44613</v>
      </c>
      <c r="C40" s="655">
        <v>44614</v>
      </c>
      <c r="D40" s="656">
        <v>9587</v>
      </c>
      <c r="E40" s="657" t="s">
        <v>2</v>
      </c>
      <c r="F40" s="656">
        <v>3376</v>
      </c>
      <c r="G40" s="658" t="s">
        <v>825</v>
      </c>
      <c r="H40" s="674">
        <v>15</v>
      </c>
      <c r="I40" s="659" t="s">
        <v>6</v>
      </c>
      <c r="J40" s="658" t="s">
        <v>1225</v>
      </c>
      <c r="K40" s="177"/>
      <c r="L40" s="660">
        <v>622.5</v>
      </c>
      <c r="M40" s="653"/>
      <c r="N40" s="653"/>
      <c r="O40" s="653"/>
      <c r="P40" s="653"/>
      <c r="Q40" s="653"/>
      <c r="R40" s="653"/>
      <c r="T40" s="249"/>
      <c r="U40" s="653"/>
      <c r="V40" s="653"/>
      <c r="W40" s="653"/>
      <c r="X40" s="653"/>
      <c r="Y40" s="653"/>
    </row>
    <row r="41" spans="1:25" s="123" customFormat="1">
      <c r="A41" s="654"/>
      <c r="B41" s="655"/>
      <c r="C41" s="655">
        <v>44607</v>
      </c>
      <c r="D41" s="656"/>
      <c r="E41" s="657" t="s">
        <v>2</v>
      </c>
      <c r="F41" s="656">
        <v>3210</v>
      </c>
      <c r="G41" s="658" t="s">
        <v>830</v>
      </c>
      <c r="H41" s="674">
        <v>154</v>
      </c>
      <c r="I41" s="659" t="s">
        <v>6</v>
      </c>
      <c r="J41" s="658" t="s">
        <v>1225</v>
      </c>
      <c r="K41" s="177"/>
      <c r="L41" s="660">
        <v>2325</v>
      </c>
      <c r="M41" s="653"/>
      <c r="N41" s="653"/>
      <c r="O41" s="653"/>
      <c r="P41" s="653"/>
      <c r="Q41" s="653"/>
      <c r="R41" s="653"/>
      <c r="T41" s="249"/>
      <c r="U41" s="653"/>
      <c r="V41" s="653"/>
      <c r="W41" s="653"/>
      <c r="X41" s="653"/>
      <c r="Y41" s="653"/>
    </row>
    <row r="42" spans="1:25" s="123" customFormat="1">
      <c r="A42" s="654"/>
      <c r="B42" s="655"/>
      <c r="C42" s="655">
        <v>44614</v>
      </c>
      <c r="D42" s="656"/>
      <c r="E42" s="657" t="s">
        <v>2</v>
      </c>
      <c r="F42" s="656">
        <v>3212</v>
      </c>
      <c r="G42" s="658" t="s">
        <v>52</v>
      </c>
      <c r="H42" s="674">
        <v>100</v>
      </c>
      <c r="I42" s="659" t="s">
        <v>6</v>
      </c>
      <c r="J42" s="658" t="s">
        <v>1225</v>
      </c>
      <c r="K42" s="177"/>
      <c r="L42" s="660">
        <v>1750</v>
      </c>
      <c r="M42" s="653"/>
      <c r="N42" s="653"/>
      <c r="O42" s="653"/>
      <c r="P42" s="653"/>
      <c r="Q42" s="653"/>
      <c r="R42" s="653"/>
      <c r="T42" s="249"/>
      <c r="U42" s="653"/>
      <c r="V42" s="653"/>
      <c r="W42" s="653"/>
      <c r="X42" s="653"/>
      <c r="Y42" s="653"/>
    </row>
    <row r="43" spans="1:25" s="123" customFormat="1">
      <c r="A43" s="654" t="s">
        <v>141</v>
      </c>
      <c r="B43" s="655">
        <v>44621</v>
      </c>
      <c r="C43" s="655">
        <v>44617</v>
      </c>
      <c r="D43" s="656">
        <v>9661</v>
      </c>
      <c r="E43" s="657" t="s">
        <v>2</v>
      </c>
      <c r="F43" s="656">
        <v>3295</v>
      </c>
      <c r="G43" s="658" t="s">
        <v>521</v>
      </c>
      <c r="H43" s="674">
        <v>30</v>
      </c>
      <c r="I43" s="659" t="s">
        <v>6</v>
      </c>
      <c r="J43" s="658" t="s">
        <v>1225</v>
      </c>
      <c r="K43" s="177"/>
      <c r="L43" s="660">
        <v>115</v>
      </c>
      <c r="M43" s="653"/>
      <c r="N43" s="653"/>
      <c r="O43" s="653"/>
      <c r="P43" s="653"/>
      <c r="Q43" s="653"/>
      <c r="R43" s="653"/>
      <c r="T43" s="249" t="s">
        <v>1871</v>
      </c>
      <c r="U43" s="653"/>
      <c r="V43" s="653"/>
      <c r="W43" s="653"/>
      <c r="X43" s="653"/>
      <c r="Y43" s="653"/>
    </row>
    <row r="44" spans="1:25" s="123" customFormat="1">
      <c r="A44" s="654" t="s">
        <v>1970</v>
      </c>
      <c r="B44" s="655">
        <v>44620</v>
      </c>
      <c r="C44" s="655"/>
      <c r="D44" s="656">
        <v>9691</v>
      </c>
      <c r="E44" s="657" t="s">
        <v>216</v>
      </c>
      <c r="F44" s="656">
        <v>3833</v>
      </c>
      <c r="G44" s="658" t="s">
        <v>530</v>
      </c>
      <c r="H44" s="800">
        <v>5</v>
      </c>
      <c r="I44" s="801"/>
      <c r="J44" s="120" t="s">
        <v>1225</v>
      </c>
      <c r="K44" s="802"/>
      <c r="L44" s="803">
        <v>160</v>
      </c>
      <c r="M44" s="653"/>
      <c r="N44" s="653"/>
      <c r="O44" s="653"/>
      <c r="P44" s="653"/>
      <c r="Q44" s="653"/>
      <c r="R44" s="653"/>
      <c r="T44" s="249"/>
      <c r="U44" s="653"/>
      <c r="V44" s="653"/>
      <c r="W44" s="653"/>
      <c r="X44" s="653"/>
      <c r="Y44" s="653"/>
    </row>
    <row r="45" spans="1:25" s="123" customFormat="1">
      <c r="A45" s="804"/>
      <c r="B45" s="797"/>
      <c r="C45" s="797"/>
      <c r="D45" s="798"/>
      <c r="E45" s="799"/>
      <c r="F45" s="798"/>
      <c r="G45" s="120"/>
      <c r="H45" s="800"/>
      <c r="I45" s="801"/>
      <c r="J45" s="120"/>
      <c r="K45" s="802"/>
      <c r="L45" s="803"/>
      <c r="M45" s="653"/>
      <c r="N45" s="653"/>
      <c r="O45" s="653"/>
      <c r="P45" s="653"/>
      <c r="Q45" s="653"/>
      <c r="R45" s="653"/>
      <c r="T45" s="653"/>
      <c r="U45" s="653"/>
      <c r="V45" s="653"/>
      <c r="W45" s="653"/>
      <c r="X45" s="653"/>
      <c r="Y45" s="653"/>
    </row>
    <row r="46" spans="1:25" s="41" customFormat="1">
      <c r="A46" s="2530">
        <f>SUM(L35:L45)</f>
        <v>7476.5</v>
      </c>
      <c r="B46" s="2531"/>
      <c r="C46" s="2531"/>
      <c r="D46" s="2531"/>
      <c r="E46" s="2531"/>
      <c r="F46" s="2531"/>
      <c r="G46" s="2531"/>
      <c r="H46" s="2531"/>
      <c r="I46" s="2531"/>
      <c r="J46" s="2531"/>
      <c r="K46" s="2531"/>
      <c r="L46" s="2532"/>
      <c r="M46" s="247"/>
      <c r="N46" s="249"/>
      <c r="O46" s="249"/>
      <c r="P46" s="249"/>
      <c r="Q46" s="249"/>
      <c r="R46" s="249"/>
      <c r="T46" s="249"/>
      <c r="U46" s="249"/>
      <c r="V46" s="249"/>
      <c r="W46" s="249"/>
      <c r="X46" s="249"/>
      <c r="Y46" s="249"/>
    </row>
    <row r="47" spans="1:25" s="44" customFormat="1" ht="18.75">
      <c r="A47" s="2461" t="s">
        <v>1315</v>
      </c>
      <c r="B47" s="2462"/>
      <c r="C47" s="2462"/>
      <c r="D47" s="2462"/>
      <c r="E47" s="2462"/>
      <c r="F47" s="2462"/>
      <c r="G47" s="2462"/>
      <c r="H47" s="2462"/>
      <c r="I47" s="2462"/>
      <c r="J47" s="2462"/>
      <c r="K47" s="2462"/>
      <c r="L47" s="2463"/>
      <c r="M47" s="246"/>
      <c r="N47" s="246"/>
      <c r="O47" s="246"/>
      <c r="P47" s="246"/>
      <c r="Q47" s="246"/>
      <c r="R47" s="246"/>
      <c r="T47" s="246"/>
      <c r="U47" s="246"/>
      <c r="V47" s="246"/>
      <c r="W47" s="246"/>
      <c r="X47" s="246"/>
      <c r="Y47" s="246"/>
    </row>
    <row r="48" spans="1:25" s="42" customFormat="1">
      <c r="A48" s="27" t="s">
        <v>104</v>
      </c>
      <c r="B48" s="30" t="s">
        <v>106</v>
      </c>
      <c r="C48" s="30" t="s">
        <v>105</v>
      </c>
      <c r="D48" s="26" t="s">
        <v>748</v>
      </c>
      <c r="E48" s="27" t="s">
        <v>0</v>
      </c>
      <c r="F48" s="26" t="s">
        <v>34</v>
      </c>
      <c r="G48" s="17" t="s">
        <v>1</v>
      </c>
      <c r="H48" s="483" t="s">
        <v>28</v>
      </c>
      <c r="I48" s="17" t="s">
        <v>6</v>
      </c>
      <c r="J48" s="17" t="s">
        <v>732</v>
      </c>
      <c r="K48" s="18" t="s">
        <v>747</v>
      </c>
      <c r="L48" s="453" t="s">
        <v>314</v>
      </c>
      <c r="M48" s="80"/>
      <c r="N48" s="80"/>
      <c r="O48" s="80"/>
      <c r="P48" s="80"/>
      <c r="Q48" s="80"/>
      <c r="R48" s="80"/>
      <c r="T48" s="80"/>
      <c r="U48" s="80"/>
      <c r="V48" s="80"/>
      <c r="W48" s="80"/>
      <c r="X48" s="80"/>
      <c r="Y48" s="80"/>
    </row>
    <row r="49" spans="1:25" s="42" customFormat="1">
      <c r="A49" s="239" t="s">
        <v>400</v>
      </c>
      <c r="B49" s="31">
        <v>44602</v>
      </c>
      <c r="C49" s="31">
        <v>44599</v>
      </c>
      <c r="D49" s="28">
        <v>9264</v>
      </c>
      <c r="E49" s="136" t="s">
        <v>2</v>
      </c>
      <c r="F49" s="28">
        <v>1468</v>
      </c>
      <c r="G49" s="9" t="s">
        <v>1064</v>
      </c>
      <c r="H49" s="13">
        <v>70</v>
      </c>
      <c r="I49" s="25" t="s">
        <v>6</v>
      </c>
      <c r="J49" s="9" t="s">
        <v>97</v>
      </c>
      <c r="K49" s="22"/>
      <c r="L49" s="479">
        <v>2620</v>
      </c>
      <c r="M49" s="963"/>
      <c r="N49" s="963"/>
      <c r="O49" s="963"/>
      <c r="P49" s="963"/>
      <c r="Q49" s="963"/>
      <c r="R49" s="963"/>
      <c r="S49" s="1054"/>
      <c r="T49" s="1055" t="s">
        <v>1909</v>
      </c>
      <c r="U49" s="80"/>
      <c r="V49" s="80"/>
      <c r="W49" s="80"/>
      <c r="X49" s="80"/>
      <c r="Y49" s="80"/>
    </row>
    <row r="50" spans="1:25" s="42" customFormat="1">
      <c r="A50" s="239" t="s">
        <v>1939</v>
      </c>
      <c r="B50" s="31">
        <v>44602</v>
      </c>
      <c r="C50" s="31">
        <v>44607</v>
      </c>
      <c r="D50" s="28">
        <v>9402</v>
      </c>
      <c r="E50" s="136" t="s">
        <v>1609</v>
      </c>
      <c r="F50" s="28">
        <v>4008</v>
      </c>
      <c r="G50" s="9" t="s">
        <v>1075</v>
      </c>
      <c r="H50" s="13">
        <v>20</v>
      </c>
      <c r="I50" s="25" t="s">
        <v>6</v>
      </c>
      <c r="J50" s="9" t="s">
        <v>97</v>
      </c>
      <c r="K50" s="22"/>
      <c r="L50" s="479">
        <v>320</v>
      </c>
      <c r="M50" s="1051"/>
      <c r="N50" s="1051"/>
      <c r="O50" s="1051"/>
      <c r="P50" s="1051"/>
      <c r="Q50" s="1051"/>
      <c r="R50" s="1051"/>
      <c r="S50" s="70"/>
      <c r="T50" s="1055" t="s">
        <v>1189</v>
      </c>
      <c r="U50" s="80"/>
      <c r="V50" s="80"/>
      <c r="W50" s="80"/>
      <c r="X50" s="80"/>
      <c r="Y50" s="80"/>
    </row>
    <row r="51" spans="1:25" s="42" customFormat="1">
      <c r="A51" s="341" t="s">
        <v>1314</v>
      </c>
      <c r="B51" s="31">
        <v>44589</v>
      </c>
      <c r="C51" s="31">
        <v>44600</v>
      </c>
      <c r="D51" s="28">
        <v>9443</v>
      </c>
      <c r="E51" s="136" t="s">
        <v>2</v>
      </c>
      <c r="F51" s="28">
        <v>4007</v>
      </c>
      <c r="G51" s="9" t="s">
        <v>31</v>
      </c>
      <c r="H51" s="13">
        <v>5</v>
      </c>
      <c r="I51" s="25" t="s">
        <v>6</v>
      </c>
      <c r="J51" s="9" t="s">
        <v>97</v>
      </c>
      <c r="K51" s="22"/>
      <c r="L51" s="479">
        <v>157.5</v>
      </c>
      <c r="M51" s="1051"/>
      <c r="N51" s="1051"/>
      <c r="O51" s="1051"/>
      <c r="P51" s="1051"/>
      <c r="Q51" s="1051"/>
      <c r="R51" s="1051"/>
      <c r="S51" s="70"/>
      <c r="T51" s="249"/>
      <c r="U51" s="80"/>
      <c r="V51" s="80"/>
      <c r="W51" s="80"/>
      <c r="X51" s="80"/>
      <c r="Y51" s="80"/>
    </row>
    <row r="52" spans="1:25" s="42" customFormat="1">
      <c r="A52" s="239" t="s">
        <v>485</v>
      </c>
      <c r="B52" s="31">
        <v>44593</v>
      </c>
      <c r="C52" s="31">
        <v>44599</v>
      </c>
      <c r="D52" s="28">
        <v>9484</v>
      </c>
      <c r="E52" s="136" t="s">
        <v>2</v>
      </c>
      <c r="F52" s="28">
        <v>2039</v>
      </c>
      <c r="G52" s="9" t="s">
        <v>29</v>
      </c>
      <c r="H52" s="13">
        <v>54</v>
      </c>
      <c r="I52" s="25" t="s">
        <v>6</v>
      </c>
      <c r="J52" s="9" t="s">
        <v>97</v>
      </c>
      <c r="K52" s="22"/>
      <c r="L52" s="479">
        <v>766.8</v>
      </c>
      <c r="M52" s="80"/>
      <c r="N52" s="80"/>
      <c r="O52" s="80"/>
      <c r="P52" s="80"/>
      <c r="Q52" s="80"/>
      <c r="R52" s="80"/>
      <c r="T52" s="249"/>
      <c r="U52" s="80"/>
      <c r="V52" s="80"/>
      <c r="W52" s="80"/>
      <c r="X52" s="80"/>
      <c r="Y52" s="80"/>
    </row>
    <row r="53" spans="1:25" s="42" customFormat="1">
      <c r="A53" s="239" t="s">
        <v>1303</v>
      </c>
      <c r="B53" s="31">
        <v>44601</v>
      </c>
      <c r="C53" s="31">
        <v>44603</v>
      </c>
      <c r="D53" s="28">
        <v>9469</v>
      </c>
      <c r="E53" s="136" t="s">
        <v>216</v>
      </c>
      <c r="F53" s="28">
        <v>3799</v>
      </c>
      <c r="G53" s="9" t="s">
        <v>182</v>
      </c>
      <c r="H53" s="13">
        <v>5</v>
      </c>
      <c r="I53" s="25" t="s">
        <v>6</v>
      </c>
      <c r="J53" s="9" t="s">
        <v>97</v>
      </c>
      <c r="K53" s="11" t="s">
        <v>834</v>
      </c>
      <c r="L53" s="479">
        <v>148.26</v>
      </c>
      <c r="M53" s="80"/>
      <c r="N53" s="80"/>
      <c r="O53" s="80"/>
      <c r="P53" s="80"/>
      <c r="Q53" s="80"/>
      <c r="R53" s="80"/>
      <c r="T53" s="249"/>
      <c r="U53" s="80"/>
      <c r="V53" s="80"/>
      <c r="W53" s="80"/>
      <c r="X53" s="80"/>
      <c r="Y53" s="80"/>
    </row>
    <row r="54" spans="1:25" s="42" customFormat="1">
      <c r="A54" s="239" t="s">
        <v>224</v>
      </c>
      <c r="B54" s="31">
        <v>44594</v>
      </c>
      <c r="C54" s="31">
        <v>44599</v>
      </c>
      <c r="D54" s="28">
        <v>9490</v>
      </c>
      <c r="E54" s="136" t="s">
        <v>2</v>
      </c>
      <c r="F54" s="28">
        <v>838</v>
      </c>
      <c r="G54" s="9" t="s">
        <v>5</v>
      </c>
      <c r="H54" s="13">
        <v>10</v>
      </c>
      <c r="I54" s="25" t="s">
        <v>6</v>
      </c>
      <c r="J54" s="9" t="s">
        <v>97</v>
      </c>
      <c r="K54" s="22"/>
      <c r="L54" s="479">
        <v>310</v>
      </c>
      <c r="M54" s="80"/>
      <c r="N54" s="80"/>
      <c r="O54" s="80"/>
      <c r="P54" s="80"/>
      <c r="Q54" s="80"/>
      <c r="R54" s="80"/>
      <c r="T54" s="249"/>
      <c r="U54" s="80"/>
      <c r="V54" s="80"/>
      <c r="W54" s="80"/>
      <c r="X54" s="80"/>
      <c r="Y54" s="80"/>
    </row>
    <row r="55" spans="1:25" s="42" customFormat="1">
      <c r="A55" s="239" t="s">
        <v>68</v>
      </c>
      <c r="B55" s="31">
        <v>44596</v>
      </c>
      <c r="C55" s="31">
        <v>44599</v>
      </c>
      <c r="D55" s="28">
        <v>9491</v>
      </c>
      <c r="E55" s="136" t="s">
        <v>2</v>
      </c>
      <c r="F55" s="28">
        <v>1960</v>
      </c>
      <c r="G55" s="9" t="s">
        <v>13</v>
      </c>
      <c r="H55" s="13">
        <v>27</v>
      </c>
      <c r="I55" s="25" t="s">
        <v>6</v>
      </c>
      <c r="J55" s="9" t="s">
        <v>97</v>
      </c>
      <c r="K55" s="22"/>
      <c r="L55" s="479">
        <v>460</v>
      </c>
      <c r="M55" s="80"/>
      <c r="N55" s="80"/>
      <c r="O55" s="80"/>
      <c r="P55" s="80"/>
      <c r="Q55" s="80"/>
      <c r="R55" s="80"/>
      <c r="T55" s="249"/>
      <c r="U55" s="80"/>
      <c r="V55" s="80"/>
      <c r="W55" s="80"/>
      <c r="X55" s="80"/>
      <c r="Y55" s="80"/>
    </row>
    <row r="56" spans="1:25" s="42" customFormat="1">
      <c r="A56" s="239" t="s">
        <v>485</v>
      </c>
      <c r="B56" s="31">
        <v>44595</v>
      </c>
      <c r="C56" s="31">
        <v>44599</v>
      </c>
      <c r="D56" s="28">
        <v>9499</v>
      </c>
      <c r="E56" s="136" t="s">
        <v>2</v>
      </c>
      <c r="F56" s="28">
        <v>2039</v>
      </c>
      <c r="G56" s="9" t="s">
        <v>29</v>
      </c>
      <c r="H56" s="13">
        <v>80</v>
      </c>
      <c r="I56" s="25" t="s">
        <v>6</v>
      </c>
      <c r="J56" s="9" t="s">
        <v>97</v>
      </c>
      <c r="K56" s="22"/>
      <c r="L56" s="479">
        <v>1136</v>
      </c>
      <c r="M56" s="80"/>
      <c r="N56" s="80"/>
      <c r="O56" s="80"/>
      <c r="P56" s="80"/>
      <c r="Q56" s="80"/>
      <c r="R56" s="80"/>
      <c r="T56" s="249"/>
      <c r="U56" s="80"/>
      <c r="V56" s="80"/>
      <c r="W56" s="80"/>
      <c r="X56" s="80"/>
      <c r="Y56" s="80"/>
    </row>
    <row r="57" spans="1:25" s="42" customFormat="1">
      <c r="A57" s="239" t="s">
        <v>172</v>
      </c>
      <c r="B57" s="31">
        <v>44595</v>
      </c>
      <c r="C57" s="31">
        <v>44599</v>
      </c>
      <c r="D57" s="28">
        <v>9500</v>
      </c>
      <c r="E57" s="136" t="s">
        <v>1948</v>
      </c>
      <c r="F57" s="28">
        <v>3314</v>
      </c>
      <c r="G57" s="9" t="s">
        <v>5</v>
      </c>
      <c r="H57" s="13">
        <v>5</v>
      </c>
      <c r="I57" s="25" t="s">
        <v>6</v>
      </c>
      <c r="J57" s="9" t="s">
        <v>97</v>
      </c>
      <c r="K57" s="22"/>
      <c r="L57" s="479">
        <v>140.85</v>
      </c>
      <c r="M57" s="80"/>
      <c r="N57" s="80"/>
      <c r="O57" s="80"/>
      <c r="P57" s="80"/>
      <c r="Q57" s="80"/>
      <c r="R57" s="80"/>
      <c r="T57" s="249"/>
      <c r="U57" s="80"/>
      <c r="V57" s="80"/>
      <c r="W57" s="80"/>
      <c r="X57" s="80"/>
      <c r="Y57" s="80"/>
    </row>
    <row r="58" spans="1:25" s="42" customFormat="1">
      <c r="A58" s="239" t="s">
        <v>201</v>
      </c>
      <c r="B58" s="31">
        <v>44599</v>
      </c>
      <c r="C58" s="31">
        <v>44599</v>
      </c>
      <c r="D58" s="28">
        <v>9515</v>
      </c>
      <c r="E58" s="136" t="s">
        <v>1948</v>
      </c>
      <c r="F58" s="28">
        <v>4021</v>
      </c>
      <c r="G58" s="9" t="s">
        <v>75</v>
      </c>
      <c r="H58" s="13">
        <v>10</v>
      </c>
      <c r="I58" s="25" t="s">
        <v>6</v>
      </c>
      <c r="J58" s="9" t="s">
        <v>97</v>
      </c>
      <c r="K58" s="22"/>
      <c r="L58" s="479">
        <v>58</v>
      </c>
      <c r="M58" s="80"/>
      <c r="N58" s="80"/>
      <c r="O58" s="80"/>
      <c r="P58" s="80"/>
      <c r="Q58" s="80"/>
      <c r="R58" s="80"/>
      <c r="T58" s="249"/>
      <c r="U58" s="80"/>
      <c r="V58" s="80"/>
      <c r="W58" s="80"/>
      <c r="X58" s="80"/>
      <c r="Y58" s="80"/>
    </row>
    <row r="59" spans="1:25" s="42" customFormat="1">
      <c r="A59" s="239" t="s">
        <v>159</v>
      </c>
      <c r="B59" s="31">
        <v>44600</v>
      </c>
      <c r="C59" s="31">
        <v>44600</v>
      </c>
      <c r="D59" s="28">
        <v>9525</v>
      </c>
      <c r="E59" s="136" t="s">
        <v>7</v>
      </c>
      <c r="F59" s="28">
        <v>3131</v>
      </c>
      <c r="G59" s="9" t="s">
        <v>13</v>
      </c>
      <c r="H59" s="13">
        <v>15</v>
      </c>
      <c r="I59" s="25" t="s">
        <v>6</v>
      </c>
      <c r="J59" s="9" t="s">
        <v>97</v>
      </c>
      <c r="K59" s="22"/>
      <c r="L59" s="479">
        <v>226.8</v>
      </c>
      <c r="M59" s="80"/>
      <c r="N59" s="80"/>
      <c r="O59" s="80"/>
      <c r="P59" s="80"/>
      <c r="Q59" s="80"/>
      <c r="R59" s="80"/>
      <c r="T59" s="249"/>
      <c r="U59" s="80"/>
      <c r="V59" s="80"/>
      <c r="W59" s="80"/>
      <c r="X59" s="80"/>
      <c r="Y59" s="80"/>
    </row>
    <row r="60" spans="1:25" s="42" customFormat="1">
      <c r="A60" s="239" t="s">
        <v>592</v>
      </c>
      <c r="B60" s="31">
        <v>44603</v>
      </c>
      <c r="C60" s="31">
        <v>44601</v>
      </c>
      <c r="D60" s="28">
        <v>9518</v>
      </c>
      <c r="E60" s="136" t="s">
        <v>2</v>
      </c>
      <c r="F60" s="28">
        <v>2639</v>
      </c>
      <c r="G60" s="9" t="s">
        <v>142</v>
      </c>
      <c r="H60" s="13">
        <v>15</v>
      </c>
      <c r="I60" s="25" t="s">
        <v>6</v>
      </c>
      <c r="J60" s="9" t="s">
        <v>97</v>
      </c>
      <c r="K60" s="22"/>
      <c r="L60" s="479"/>
      <c r="M60" s="80"/>
      <c r="N60" s="80"/>
      <c r="O60" s="80"/>
      <c r="P60" s="80"/>
      <c r="Q60" s="80"/>
      <c r="R60" s="80"/>
      <c r="T60" s="249"/>
      <c r="U60" s="80"/>
      <c r="V60" s="80"/>
      <c r="W60" s="80"/>
      <c r="X60" s="80"/>
      <c r="Y60" s="80"/>
    </row>
    <row r="61" spans="1:25" s="42" customFormat="1">
      <c r="A61" s="239"/>
      <c r="B61" s="31"/>
      <c r="C61" s="31"/>
      <c r="D61" s="28"/>
      <c r="E61" s="136" t="s">
        <v>2</v>
      </c>
      <c r="F61" s="28">
        <v>1087</v>
      </c>
      <c r="G61" s="9" t="s">
        <v>46</v>
      </c>
      <c r="H61" s="13">
        <v>20</v>
      </c>
      <c r="I61" s="25" t="s">
        <v>6</v>
      </c>
      <c r="J61" s="9" t="s">
        <v>97</v>
      </c>
      <c r="K61" s="22"/>
      <c r="L61" s="479">
        <v>291.95</v>
      </c>
      <c r="M61" s="80"/>
      <c r="N61" s="80"/>
      <c r="O61" s="80"/>
      <c r="P61" s="80"/>
      <c r="Q61" s="80"/>
      <c r="R61" s="80"/>
      <c r="T61" s="249"/>
      <c r="U61" s="80"/>
      <c r="V61" s="80"/>
      <c r="W61" s="80"/>
      <c r="X61" s="80"/>
      <c r="Y61" s="80"/>
    </row>
    <row r="62" spans="1:25" s="42" customFormat="1">
      <c r="A62" s="239" t="s">
        <v>601</v>
      </c>
      <c r="B62" s="31">
        <v>44603</v>
      </c>
      <c r="C62" s="31">
        <v>44606</v>
      </c>
      <c r="D62" s="28">
        <v>9519</v>
      </c>
      <c r="E62" s="136" t="s">
        <v>2</v>
      </c>
      <c r="F62" s="28">
        <v>1126</v>
      </c>
      <c r="G62" s="9" t="s">
        <v>57</v>
      </c>
      <c r="H62" s="13">
        <v>20</v>
      </c>
      <c r="I62" s="25" t="s">
        <v>6</v>
      </c>
      <c r="J62" s="9" t="s">
        <v>97</v>
      </c>
      <c r="K62" s="22"/>
      <c r="L62" s="479">
        <v>1440</v>
      </c>
      <c r="M62" s="80"/>
      <c r="N62" s="80"/>
      <c r="O62" s="80"/>
      <c r="P62" s="80"/>
      <c r="Q62" s="80"/>
      <c r="R62" s="80"/>
      <c r="T62" s="249"/>
      <c r="U62" s="80"/>
      <c r="V62" s="80"/>
      <c r="W62" s="80"/>
      <c r="X62" s="80"/>
      <c r="Y62" s="80"/>
    </row>
    <row r="63" spans="1:25" s="42" customFormat="1">
      <c r="A63" s="239" t="s">
        <v>1303</v>
      </c>
      <c r="B63" s="31">
        <v>44608</v>
      </c>
      <c r="C63" s="31">
        <v>44602</v>
      </c>
      <c r="D63" s="28">
        <v>9522</v>
      </c>
      <c r="E63" s="136" t="s">
        <v>216</v>
      </c>
      <c r="F63" s="28">
        <v>3624</v>
      </c>
      <c r="G63" s="9" t="s">
        <v>63</v>
      </c>
      <c r="H63" s="13">
        <v>30</v>
      </c>
      <c r="I63" s="25" t="s">
        <v>6</v>
      </c>
      <c r="J63" s="9" t="s">
        <v>97</v>
      </c>
      <c r="K63" s="11" t="s">
        <v>834</v>
      </c>
      <c r="L63" s="479">
        <v>174</v>
      </c>
      <c r="M63" s="80"/>
      <c r="N63" s="80"/>
      <c r="O63" s="80"/>
      <c r="P63" s="80"/>
      <c r="Q63" s="80"/>
      <c r="R63" s="80"/>
      <c r="T63" s="249"/>
      <c r="U63" s="80"/>
      <c r="V63" s="80"/>
      <c r="W63" s="80"/>
      <c r="X63" s="80"/>
      <c r="Y63" s="80"/>
    </row>
    <row r="64" spans="1:25" s="42" customFormat="1">
      <c r="A64" s="239" t="s">
        <v>1303</v>
      </c>
      <c r="B64" s="31">
        <v>44608</v>
      </c>
      <c r="C64" s="31">
        <v>44601</v>
      </c>
      <c r="D64" s="28">
        <v>9523</v>
      </c>
      <c r="E64" s="136" t="s">
        <v>216</v>
      </c>
      <c r="F64" s="28">
        <v>3625</v>
      </c>
      <c r="G64" s="9" t="s">
        <v>902</v>
      </c>
      <c r="H64" s="13">
        <v>15</v>
      </c>
      <c r="I64" s="25" t="s">
        <v>12</v>
      </c>
      <c r="J64" s="9" t="s">
        <v>97</v>
      </c>
      <c r="K64" s="22"/>
      <c r="L64" s="479">
        <v>207.45</v>
      </c>
      <c r="M64" s="80"/>
      <c r="N64" s="80"/>
      <c r="O64" s="80"/>
      <c r="P64" s="80"/>
      <c r="Q64" s="80"/>
      <c r="R64" s="80"/>
      <c r="T64" s="249"/>
      <c r="U64" s="80"/>
      <c r="V64" s="80"/>
      <c r="W64" s="80"/>
      <c r="X64" s="80"/>
      <c r="Y64" s="80"/>
    </row>
    <row r="65" spans="1:25" s="42" customFormat="1">
      <c r="A65" s="239"/>
      <c r="B65" s="31"/>
      <c r="C65" s="31">
        <v>44602</v>
      </c>
      <c r="D65" s="28"/>
      <c r="E65" s="136" t="s">
        <v>216</v>
      </c>
      <c r="F65" s="28">
        <v>3624</v>
      </c>
      <c r="G65" s="9" t="s">
        <v>63</v>
      </c>
      <c r="H65" s="13">
        <v>30</v>
      </c>
      <c r="I65" s="25" t="s">
        <v>6</v>
      </c>
      <c r="J65" s="9" t="s">
        <v>97</v>
      </c>
      <c r="K65" s="11" t="s">
        <v>834</v>
      </c>
      <c r="L65" s="479">
        <v>174</v>
      </c>
      <c r="M65" s="80"/>
      <c r="N65" s="80"/>
      <c r="O65" s="80"/>
      <c r="P65" s="80"/>
      <c r="Q65" s="80"/>
      <c r="R65" s="80"/>
      <c r="T65" s="249"/>
      <c r="U65" s="80"/>
      <c r="V65" s="80"/>
      <c r="W65" s="80"/>
      <c r="X65" s="80"/>
      <c r="Y65" s="80"/>
    </row>
    <row r="66" spans="1:25" s="42" customFormat="1">
      <c r="A66" s="239" t="s">
        <v>472</v>
      </c>
      <c r="B66" s="31">
        <v>44608</v>
      </c>
      <c r="C66" s="31">
        <v>44601</v>
      </c>
      <c r="D66" s="28">
        <v>9530</v>
      </c>
      <c r="E66" s="136" t="s">
        <v>2</v>
      </c>
      <c r="F66" s="28">
        <v>2039</v>
      </c>
      <c r="G66" s="9" t="s">
        <v>29</v>
      </c>
      <c r="H66" s="13">
        <v>36</v>
      </c>
      <c r="I66" s="25" t="s">
        <v>6</v>
      </c>
      <c r="J66" s="9" t="s">
        <v>97</v>
      </c>
      <c r="K66" s="22"/>
      <c r="L66" s="479">
        <v>598.5</v>
      </c>
      <c r="M66" s="80"/>
      <c r="N66" s="80"/>
      <c r="O66" s="80"/>
      <c r="P66" s="80"/>
      <c r="Q66" s="80"/>
      <c r="R66" s="80"/>
      <c r="T66" s="249"/>
      <c r="U66" s="80"/>
      <c r="V66" s="80"/>
      <c r="W66" s="80"/>
      <c r="X66" s="80"/>
      <c r="Y66" s="80"/>
    </row>
    <row r="67" spans="1:25" s="42" customFormat="1">
      <c r="A67" s="239" t="s">
        <v>1303</v>
      </c>
      <c r="B67" s="31">
        <v>44608</v>
      </c>
      <c r="C67" s="412">
        <v>44602</v>
      </c>
      <c r="D67" s="28">
        <v>9533</v>
      </c>
      <c r="E67" s="136" t="s">
        <v>216</v>
      </c>
      <c r="F67" s="28">
        <v>3624</v>
      </c>
      <c r="G67" s="9" t="s">
        <v>63</v>
      </c>
      <c r="H67" s="13">
        <v>20</v>
      </c>
      <c r="I67" s="25" t="s">
        <v>6</v>
      </c>
      <c r="J67" s="9" t="s">
        <v>97</v>
      </c>
      <c r="K67" s="11" t="s">
        <v>834</v>
      </c>
      <c r="L67" s="479">
        <v>87</v>
      </c>
      <c r="M67" s="80"/>
      <c r="N67" s="80"/>
      <c r="O67" s="80"/>
      <c r="P67" s="80"/>
      <c r="Q67" s="80"/>
      <c r="R67" s="80"/>
      <c r="T67" s="249"/>
      <c r="U67" s="80"/>
      <c r="V67" s="80"/>
      <c r="W67" s="80"/>
      <c r="X67" s="80"/>
      <c r="Y67" s="80"/>
    </row>
    <row r="68" spans="1:25" s="42" customFormat="1">
      <c r="A68" s="239" t="s">
        <v>368</v>
      </c>
      <c r="B68" s="31">
        <v>44603</v>
      </c>
      <c r="C68" s="31">
        <v>44601</v>
      </c>
      <c r="D68" s="28">
        <v>9536</v>
      </c>
      <c r="E68" s="136" t="s">
        <v>2</v>
      </c>
      <c r="F68" s="28">
        <v>838</v>
      </c>
      <c r="G68" s="9" t="s">
        <v>5</v>
      </c>
      <c r="H68" s="13">
        <v>10</v>
      </c>
      <c r="I68" s="25" t="s">
        <v>6</v>
      </c>
      <c r="J68" s="9" t="s">
        <v>97</v>
      </c>
      <c r="K68" s="22"/>
      <c r="L68" s="479">
        <v>250</v>
      </c>
      <c r="M68" s="80"/>
      <c r="N68" s="80"/>
      <c r="O68" s="80"/>
      <c r="P68" s="80"/>
      <c r="Q68" s="80"/>
      <c r="R68" s="80"/>
      <c r="T68" s="249"/>
      <c r="U68" s="80"/>
      <c r="V68" s="80"/>
      <c r="W68" s="80"/>
      <c r="X68" s="80"/>
      <c r="Y68" s="80"/>
    </row>
    <row r="69" spans="1:25" s="42" customFormat="1">
      <c r="A69" s="239"/>
      <c r="B69" s="31"/>
      <c r="C69" s="31"/>
      <c r="D69" s="28"/>
      <c r="E69" s="136"/>
      <c r="F69" s="28">
        <v>2515</v>
      </c>
      <c r="G69" s="9" t="s">
        <v>35</v>
      </c>
      <c r="H69" s="13">
        <v>20</v>
      </c>
      <c r="I69" s="25" t="s">
        <v>6</v>
      </c>
      <c r="J69" s="9" t="s">
        <v>97</v>
      </c>
      <c r="K69" s="22"/>
      <c r="L69" s="479">
        <v>250</v>
      </c>
      <c r="M69" s="80"/>
      <c r="N69" s="80"/>
      <c r="O69" s="80"/>
      <c r="P69" s="80"/>
      <c r="Q69" s="80"/>
      <c r="R69" s="80"/>
      <c r="T69" s="249"/>
      <c r="U69" s="80"/>
      <c r="V69" s="80"/>
      <c r="W69" s="80"/>
      <c r="X69" s="80"/>
      <c r="Y69" s="80"/>
    </row>
    <row r="70" spans="1:25" s="42" customFormat="1">
      <c r="A70" s="239" t="s">
        <v>163</v>
      </c>
      <c r="B70" s="31">
        <v>44603</v>
      </c>
      <c r="C70" s="31">
        <v>44601</v>
      </c>
      <c r="D70" s="28">
        <v>9538</v>
      </c>
      <c r="E70" s="136" t="s">
        <v>2</v>
      </c>
      <c r="F70" s="28">
        <v>838</v>
      </c>
      <c r="G70" s="9" t="s">
        <v>5</v>
      </c>
      <c r="H70" s="13">
        <v>10</v>
      </c>
      <c r="I70" s="25" t="s">
        <v>6</v>
      </c>
      <c r="J70" s="9" t="s">
        <v>97</v>
      </c>
      <c r="K70" s="22"/>
      <c r="L70" s="479">
        <v>300</v>
      </c>
      <c r="M70" s="80"/>
      <c r="N70" s="80"/>
      <c r="O70" s="80"/>
      <c r="P70" s="80"/>
      <c r="Q70" s="80"/>
      <c r="R70" s="80"/>
      <c r="T70" s="249"/>
      <c r="U70" s="80"/>
      <c r="V70" s="80"/>
      <c r="W70" s="80"/>
      <c r="X70" s="80"/>
      <c r="Y70" s="80"/>
    </row>
    <row r="71" spans="1:25" s="42" customFormat="1">
      <c r="A71" s="239" t="s">
        <v>163</v>
      </c>
      <c r="B71" s="31">
        <v>44603</v>
      </c>
      <c r="C71" s="31">
        <v>44601</v>
      </c>
      <c r="D71" s="28">
        <v>9539</v>
      </c>
      <c r="E71" s="136" t="s">
        <v>2</v>
      </c>
      <c r="F71" s="28">
        <v>838</v>
      </c>
      <c r="G71" s="9" t="s">
        <v>5</v>
      </c>
      <c r="H71" s="13">
        <v>10</v>
      </c>
      <c r="I71" s="25" t="s">
        <v>6</v>
      </c>
      <c r="J71" s="9" t="s">
        <v>97</v>
      </c>
      <c r="K71" s="22"/>
      <c r="L71" s="479">
        <v>300</v>
      </c>
      <c r="M71" s="80"/>
      <c r="N71" s="80"/>
      <c r="O71" s="80"/>
      <c r="P71" s="80"/>
      <c r="Q71" s="80"/>
      <c r="R71" s="80"/>
      <c r="T71" s="249"/>
      <c r="U71" s="80"/>
      <c r="V71" s="80"/>
      <c r="W71" s="80"/>
      <c r="X71" s="80"/>
      <c r="Y71" s="80"/>
    </row>
    <row r="72" spans="1:25" s="42" customFormat="1">
      <c r="A72" s="239" t="s">
        <v>411</v>
      </c>
      <c r="B72" s="31">
        <v>44608</v>
      </c>
      <c r="C72" s="31">
        <v>44601</v>
      </c>
      <c r="D72" s="28">
        <v>9540</v>
      </c>
      <c r="E72" s="136" t="s">
        <v>2</v>
      </c>
      <c r="F72" s="28">
        <v>908</v>
      </c>
      <c r="G72" s="9" t="s">
        <v>30</v>
      </c>
      <c r="H72" s="10" t="s">
        <v>1018</v>
      </c>
      <c r="I72" s="25" t="s">
        <v>6</v>
      </c>
      <c r="J72" s="9" t="s">
        <v>97</v>
      </c>
      <c r="K72" s="22"/>
      <c r="L72" s="479">
        <v>44</v>
      </c>
      <c r="M72" s="80"/>
      <c r="N72" s="80"/>
      <c r="O72" s="80"/>
      <c r="P72" s="80"/>
      <c r="Q72" s="80"/>
      <c r="R72" s="80"/>
      <c r="T72" s="249"/>
      <c r="U72" s="80"/>
      <c r="V72" s="80"/>
      <c r="W72" s="80"/>
      <c r="X72" s="80"/>
      <c r="Y72" s="80"/>
    </row>
    <row r="73" spans="1:25" s="42" customFormat="1">
      <c r="A73" s="239"/>
      <c r="B73" s="31"/>
      <c r="C73" s="31"/>
      <c r="D73" s="28"/>
      <c r="E73" s="136" t="s">
        <v>2</v>
      </c>
      <c r="F73" s="28">
        <v>879</v>
      </c>
      <c r="G73" s="9" t="s">
        <v>17</v>
      </c>
      <c r="H73" s="10" t="s">
        <v>952</v>
      </c>
      <c r="I73" s="25" t="s">
        <v>6</v>
      </c>
      <c r="J73" s="9" t="s">
        <v>97</v>
      </c>
      <c r="K73" s="22"/>
      <c r="L73" s="479">
        <v>86</v>
      </c>
      <c r="M73" s="80"/>
      <c r="N73" s="80"/>
      <c r="O73" s="80"/>
      <c r="P73" s="80"/>
      <c r="Q73" s="80"/>
      <c r="R73" s="80"/>
      <c r="T73" s="249"/>
      <c r="U73" s="80"/>
      <c r="V73" s="80"/>
      <c r="W73" s="80"/>
      <c r="X73" s="80"/>
      <c r="Y73" s="80"/>
    </row>
    <row r="74" spans="1:25" s="42" customFormat="1">
      <c r="A74" s="239" t="s">
        <v>174</v>
      </c>
      <c r="B74" s="31">
        <v>44603</v>
      </c>
      <c r="C74" s="31">
        <v>44601</v>
      </c>
      <c r="D74" s="28">
        <v>9541</v>
      </c>
      <c r="E74" s="136" t="s">
        <v>2</v>
      </c>
      <c r="F74" s="28">
        <v>4022</v>
      </c>
      <c r="G74" s="9" t="s">
        <v>19</v>
      </c>
      <c r="H74" s="10" t="s">
        <v>908</v>
      </c>
      <c r="I74" s="25" t="s">
        <v>6</v>
      </c>
      <c r="J74" s="9" t="s">
        <v>97</v>
      </c>
      <c r="K74" s="22"/>
      <c r="L74" s="479">
        <v>92.25</v>
      </c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>
      <c r="A75" s="239" t="s">
        <v>746</v>
      </c>
      <c r="B75" s="31">
        <v>44603</v>
      </c>
      <c r="C75" s="31">
        <v>44601</v>
      </c>
      <c r="D75" s="28">
        <v>9516</v>
      </c>
      <c r="E75" s="136" t="s">
        <v>2</v>
      </c>
      <c r="F75" s="28">
        <v>2515</v>
      </c>
      <c r="G75" s="9" t="s">
        <v>35</v>
      </c>
      <c r="H75" s="10">
        <v>20</v>
      </c>
      <c r="I75" s="25" t="s">
        <v>6</v>
      </c>
      <c r="J75" s="9" t="s">
        <v>97</v>
      </c>
      <c r="K75" s="22"/>
      <c r="L75" s="479">
        <v>278</v>
      </c>
      <c r="M75" s="80"/>
      <c r="N75" s="80"/>
      <c r="O75" s="80"/>
      <c r="P75" s="80"/>
      <c r="Q75" s="80"/>
      <c r="R75" s="80"/>
      <c r="T75" s="249"/>
      <c r="U75" s="80"/>
      <c r="V75" s="80"/>
      <c r="W75" s="80"/>
      <c r="X75" s="80"/>
      <c r="Y75" s="80"/>
    </row>
    <row r="76" spans="1:25" s="42" customFormat="1">
      <c r="A76" s="239" t="s">
        <v>1159</v>
      </c>
      <c r="B76" s="31">
        <v>44603</v>
      </c>
      <c r="C76" s="31">
        <v>44601</v>
      </c>
      <c r="D76" s="28">
        <v>9552</v>
      </c>
      <c r="E76" s="136" t="s">
        <v>2</v>
      </c>
      <c r="F76" s="28">
        <v>838</v>
      </c>
      <c r="G76" s="9" t="s">
        <v>5</v>
      </c>
      <c r="H76" s="10">
        <v>10</v>
      </c>
      <c r="I76" s="25" t="s">
        <v>6</v>
      </c>
      <c r="J76" s="9" t="s">
        <v>97</v>
      </c>
      <c r="K76" s="22"/>
      <c r="L76" s="479">
        <v>310</v>
      </c>
      <c r="M76" s="80"/>
      <c r="N76" s="80"/>
      <c r="O76" s="80"/>
      <c r="P76" s="80"/>
      <c r="Q76" s="80"/>
      <c r="R76" s="80"/>
      <c r="T76" s="249"/>
      <c r="U76" s="80"/>
      <c r="V76" s="80"/>
      <c r="W76" s="80"/>
      <c r="X76" s="80"/>
      <c r="Y76" s="80"/>
    </row>
    <row r="77" spans="1:25" s="42" customFormat="1">
      <c r="A77" s="239" t="s">
        <v>871</v>
      </c>
      <c r="B77" s="31">
        <v>44603</v>
      </c>
      <c r="C77" s="31">
        <v>44601</v>
      </c>
      <c r="D77" s="28">
        <v>9554</v>
      </c>
      <c r="E77" s="136" t="s">
        <v>2</v>
      </c>
      <c r="F77" s="28">
        <v>950</v>
      </c>
      <c r="G77" s="9" t="s">
        <v>770</v>
      </c>
      <c r="H77" s="10">
        <v>17</v>
      </c>
      <c r="I77" s="25" t="s">
        <v>6</v>
      </c>
      <c r="J77" s="9" t="s">
        <v>97</v>
      </c>
      <c r="K77" s="22"/>
      <c r="L77" s="479">
        <v>765</v>
      </c>
      <c r="M77" s="80"/>
      <c r="N77" s="80"/>
      <c r="O77" s="80"/>
      <c r="P77" s="80"/>
      <c r="Q77" s="80"/>
      <c r="R77" s="80"/>
      <c r="T77" s="249"/>
      <c r="U77" s="80"/>
      <c r="V77" s="80"/>
      <c r="W77" s="80"/>
      <c r="X77" s="80"/>
      <c r="Y77" s="80"/>
    </row>
    <row r="78" spans="1:25" s="42" customFormat="1">
      <c r="A78" s="239" t="s">
        <v>452</v>
      </c>
      <c r="B78" s="31">
        <v>44609</v>
      </c>
      <c r="C78" s="31">
        <v>44606</v>
      </c>
      <c r="D78" s="28">
        <v>9556</v>
      </c>
      <c r="E78" s="136" t="s">
        <v>2</v>
      </c>
      <c r="F78" s="28">
        <v>1273</v>
      </c>
      <c r="G78" s="9" t="s">
        <v>35</v>
      </c>
      <c r="H78" s="10">
        <v>3</v>
      </c>
      <c r="I78" s="25" t="s">
        <v>6</v>
      </c>
      <c r="J78" s="9" t="s">
        <v>97</v>
      </c>
      <c r="K78" s="11" t="s">
        <v>834</v>
      </c>
      <c r="L78" s="479"/>
      <c r="M78" s="80"/>
      <c r="N78" s="80"/>
      <c r="O78" s="80"/>
      <c r="P78" s="80"/>
      <c r="Q78" s="80"/>
      <c r="R78" s="80"/>
      <c r="T78" s="249"/>
      <c r="U78" s="80"/>
      <c r="V78" s="80"/>
      <c r="W78" s="80"/>
      <c r="X78" s="80"/>
      <c r="Y78" s="80"/>
    </row>
    <row r="79" spans="1:25" s="42" customFormat="1">
      <c r="A79" s="239"/>
      <c r="B79" s="31"/>
      <c r="C79" s="31"/>
      <c r="D79" s="28"/>
      <c r="E79" s="136"/>
      <c r="F79" s="28">
        <v>3646</v>
      </c>
      <c r="G79" s="9" t="s">
        <v>35</v>
      </c>
      <c r="H79" s="10" t="s">
        <v>840</v>
      </c>
      <c r="I79" s="25" t="s">
        <v>6</v>
      </c>
      <c r="J79" s="9" t="s">
        <v>97</v>
      </c>
      <c r="K79" s="11" t="s">
        <v>834</v>
      </c>
      <c r="L79" s="479"/>
      <c r="M79" s="80"/>
      <c r="N79" s="80"/>
      <c r="O79" s="80"/>
      <c r="P79" s="80"/>
      <c r="Q79" s="80"/>
      <c r="R79" s="80"/>
      <c r="T79" s="249"/>
      <c r="U79" s="80"/>
      <c r="V79" s="80"/>
      <c r="W79" s="80"/>
      <c r="X79" s="80"/>
      <c r="Y79" s="80"/>
    </row>
    <row r="80" spans="1:25" s="42" customFormat="1">
      <c r="A80" s="239"/>
      <c r="B80" s="31"/>
      <c r="C80" s="31"/>
      <c r="D80" s="28"/>
      <c r="E80" s="136"/>
      <c r="F80" s="28">
        <v>3647</v>
      </c>
      <c r="G80" s="9" t="s">
        <v>35</v>
      </c>
      <c r="H80" s="10">
        <v>3</v>
      </c>
      <c r="I80" s="25" t="s">
        <v>6</v>
      </c>
      <c r="J80" s="9" t="s">
        <v>97</v>
      </c>
      <c r="K80" s="11" t="s">
        <v>834</v>
      </c>
      <c r="L80" s="479"/>
      <c r="M80" s="80"/>
      <c r="N80" s="80"/>
      <c r="O80" s="80"/>
      <c r="P80" s="80"/>
      <c r="Q80" s="80"/>
      <c r="R80" s="80"/>
      <c r="T80" s="249"/>
      <c r="U80" s="80"/>
      <c r="V80" s="80"/>
      <c r="W80" s="80"/>
      <c r="X80" s="80"/>
      <c r="Y80" s="80"/>
    </row>
    <row r="81" spans="1:25" s="42" customFormat="1">
      <c r="A81" s="239"/>
      <c r="B81" s="31"/>
      <c r="C81" s="31"/>
      <c r="D81" s="28"/>
      <c r="E81" s="136"/>
      <c r="F81" s="28">
        <v>3648</v>
      </c>
      <c r="G81" s="9" t="s">
        <v>35</v>
      </c>
      <c r="H81" s="13">
        <v>3</v>
      </c>
      <c r="I81" s="25" t="s">
        <v>6</v>
      </c>
      <c r="J81" s="9" t="s">
        <v>97</v>
      </c>
      <c r="K81" s="11" t="s">
        <v>834</v>
      </c>
      <c r="L81" s="479"/>
      <c r="M81" s="80"/>
      <c r="N81" s="80"/>
      <c r="O81" s="80"/>
      <c r="P81" s="80"/>
      <c r="Q81" s="80"/>
      <c r="R81" s="80"/>
      <c r="T81" s="249"/>
      <c r="U81" s="80"/>
      <c r="V81" s="80"/>
      <c r="W81" s="80"/>
      <c r="X81" s="80"/>
      <c r="Y81" s="80"/>
    </row>
    <row r="82" spans="1:25" s="42" customFormat="1">
      <c r="A82" s="239"/>
      <c r="B82" s="31"/>
      <c r="C82" s="31"/>
      <c r="D82" s="28"/>
      <c r="E82" s="136"/>
      <c r="F82" s="28">
        <v>4023</v>
      </c>
      <c r="G82" s="9" t="s">
        <v>35</v>
      </c>
      <c r="H82" s="13">
        <v>6</v>
      </c>
      <c r="I82" s="25" t="s">
        <v>6</v>
      </c>
      <c r="J82" s="9" t="s">
        <v>97</v>
      </c>
      <c r="K82" s="11" t="s">
        <v>834</v>
      </c>
      <c r="L82" s="479">
        <v>575</v>
      </c>
      <c r="M82" s="80"/>
      <c r="N82" s="80"/>
      <c r="O82" s="80"/>
      <c r="P82" s="80"/>
      <c r="Q82" s="80"/>
      <c r="R82" s="80"/>
      <c r="T82" s="249"/>
      <c r="U82" s="80"/>
      <c r="V82" s="80"/>
      <c r="W82" s="80"/>
      <c r="X82" s="80"/>
      <c r="Y82" s="80"/>
    </row>
    <row r="83" spans="1:25" s="42" customFormat="1">
      <c r="A83" s="239" t="s">
        <v>1303</v>
      </c>
      <c r="B83" s="31">
        <v>44613</v>
      </c>
      <c r="C83" s="31">
        <v>44603</v>
      </c>
      <c r="D83" s="28">
        <v>9528</v>
      </c>
      <c r="E83" s="136" t="s">
        <v>216</v>
      </c>
      <c r="F83" s="28">
        <v>3630</v>
      </c>
      <c r="G83" s="9" t="s">
        <v>1465</v>
      </c>
      <c r="H83" s="13">
        <v>4</v>
      </c>
      <c r="I83" s="25" t="s">
        <v>6</v>
      </c>
      <c r="J83" s="9" t="s">
        <v>97</v>
      </c>
      <c r="K83" s="11" t="s">
        <v>834</v>
      </c>
      <c r="L83" s="479"/>
      <c r="M83" s="80"/>
      <c r="N83" s="80"/>
      <c r="O83" s="80"/>
      <c r="P83" s="80"/>
      <c r="Q83" s="80"/>
      <c r="R83" s="80"/>
      <c r="T83" s="249"/>
      <c r="U83" s="80"/>
      <c r="V83" s="80"/>
      <c r="W83" s="80"/>
      <c r="X83" s="80"/>
      <c r="Y83" s="80"/>
    </row>
    <row r="84" spans="1:25" s="42" customFormat="1">
      <c r="A84" s="239"/>
      <c r="B84" s="31"/>
      <c r="C84" s="31">
        <v>44607</v>
      </c>
      <c r="D84" s="28"/>
      <c r="E84" s="136" t="s">
        <v>671</v>
      </c>
      <c r="F84" s="28">
        <v>3626</v>
      </c>
      <c r="G84" s="9" t="s">
        <v>1441</v>
      </c>
      <c r="H84" s="13">
        <v>30</v>
      </c>
      <c r="I84" s="25" t="s">
        <v>6</v>
      </c>
      <c r="J84" s="9" t="s">
        <v>97</v>
      </c>
      <c r="K84" s="11"/>
      <c r="L84" s="479">
        <v>858.9</v>
      </c>
      <c r="M84" s="80"/>
      <c r="N84" s="80"/>
      <c r="O84" s="80"/>
      <c r="P84" s="80"/>
      <c r="Q84" s="80"/>
      <c r="R84" s="80"/>
      <c r="T84" s="1055" t="s">
        <v>1954</v>
      </c>
      <c r="U84" s="80"/>
      <c r="V84" s="80"/>
      <c r="W84" s="80"/>
      <c r="X84" s="80"/>
      <c r="Y84" s="80"/>
    </row>
    <row r="85" spans="1:25" s="42" customFormat="1">
      <c r="A85" s="239" t="s">
        <v>1303</v>
      </c>
      <c r="B85" s="31">
        <v>44613</v>
      </c>
      <c r="C85" s="31">
        <v>44603</v>
      </c>
      <c r="D85" s="28">
        <v>9529</v>
      </c>
      <c r="E85" s="136" t="s">
        <v>216</v>
      </c>
      <c r="F85" s="28">
        <v>3630</v>
      </c>
      <c r="G85" s="9" t="s">
        <v>1465</v>
      </c>
      <c r="H85" s="13">
        <v>3</v>
      </c>
      <c r="I85" s="25" t="s">
        <v>6</v>
      </c>
      <c r="J85" s="9" t="s">
        <v>97</v>
      </c>
      <c r="K85" s="11" t="s">
        <v>834</v>
      </c>
      <c r="L85" s="479"/>
      <c r="M85" s="80"/>
      <c r="N85" s="80"/>
      <c r="O85" s="80"/>
      <c r="P85" s="80"/>
      <c r="Q85" s="80"/>
      <c r="R85" s="80"/>
      <c r="T85" s="249"/>
      <c r="U85" s="80"/>
      <c r="V85" s="80"/>
      <c r="W85" s="80"/>
      <c r="X85" s="80"/>
      <c r="Y85" s="80"/>
    </row>
    <row r="86" spans="1:25" s="42" customFormat="1">
      <c r="A86" s="239"/>
      <c r="B86" s="31"/>
      <c r="C86" s="31">
        <v>44613</v>
      </c>
      <c r="D86" s="28"/>
      <c r="E86" s="136" t="s">
        <v>671</v>
      </c>
      <c r="F86" s="28">
        <v>3626</v>
      </c>
      <c r="G86" s="9" t="s">
        <v>1441</v>
      </c>
      <c r="H86" s="13">
        <v>30</v>
      </c>
      <c r="I86" s="25" t="s">
        <v>6</v>
      </c>
      <c r="J86" s="9" t="s">
        <v>97</v>
      </c>
      <c r="K86" s="11"/>
      <c r="L86" s="479">
        <v>840</v>
      </c>
      <c r="M86" s="80"/>
      <c r="N86" s="80"/>
      <c r="O86" s="80"/>
      <c r="P86" s="80"/>
      <c r="Q86" s="80"/>
      <c r="R86" s="80"/>
      <c r="T86" s="1055" t="s">
        <v>1954</v>
      </c>
      <c r="U86" s="80"/>
      <c r="V86" s="80"/>
      <c r="W86" s="80"/>
      <c r="X86" s="80"/>
      <c r="Y86" s="80"/>
    </row>
    <row r="87" spans="1:25" s="42" customFormat="1">
      <c r="A87" s="239" t="s">
        <v>1303</v>
      </c>
      <c r="B87" s="31">
        <v>44613</v>
      </c>
      <c r="C87" s="31">
        <v>44603</v>
      </c>
      <c r="D87" s="28">
        <v>9531</v>
      </c>
      <c r="E87" s="136" t="s">
        <v>216</v>
      </c>
      <c r="F87" s="28">
        <v>3630</v>
      </c>
      <c r="G87" s="9" t="s">
        <v>1465</v>
      </c>
      <c r="H87" s="13">
        <v>3</v>
      </c>
      <c r="I87" s="25" t="s">
        <v>6</v>
      </c>
      <c r="J87" s="9" t="s">
        <v>97</v>
      </c>
      <c r="K87" s="11" t="s">
        <v>834</v>
      </c>
      <c r="L87" s="479"/>
      <c r="M87" s="80"/>
      <c r="N87" s="80"/>
      <c r="O87" s="80"/>
      <c r="P87" s="80"/>
      <c r="Q87" s="80"/>
      <c r="R87" s="80"/>
      <c r="T87" s="249"/>
      <c r="U87" s="80"/>
      <c r="V87" s="80"/>
      <c r="W87" s="80"/>
      <c r="X87" s="80"/>
      <c r="Y87" s="80"/>
    </row>
    <row r="88" spans="1:25" s="42" customFormat="1">
      <c r="A88" s="239"/>
      <c r="B88" s="31"/>
      <c r="C88" s="31">
        <v>44613</v>
      </c>
      <c r="D88" s="28"/>
      <c r="E88" s="136" t="s">
        <v>671</v>
      </c>
      <c r="F88" s="28">
        <v>3626</v>
      </c>
      <c r="G88" s="9" t="s">
        <v>1441</v>
      </c>
      <c r="H88" s="13">
        <v>40</v>
      </c>
      <c r="I88" s="25" t="s">
        <v>6</v>
      </c>
      <c r="J88" s="9" t="s">
        <v>97</v>
      </c>
      <c r="K88" s="22"/>
      <c r="L88" s="479">
        <v>1101.0999999999999</v>
      </c>
      <c r="M88" s="80"/>
      <c r="N88" s="80"/>
      <c r="O88" s="80"/>
      <c r="P88" s="80"/>
      <c r="Q88" s="80"/>
      <c r="R88" s="80"/>
      <c r="T88" s="1055" t="s">
        <v>1954</v>
      </c>
      <c r="U88" s="80"/>
      <c r="V88" s="80"/>
      <c r="W88" s="80"/>
      <c r="X88" s="80"/>
      <c r="Y88" s="80"/>
    </row>
    <row r="89" spans="1:25" s="42" customFormat="1">
      <c r="A89" s="239" t="s">
        <v>1952</v>
      </c>
      <c r="B89" s="31">
        <v>44606</v>
      </c>
      <c r="C89" s="31">
        <v>44601</v>
      </c>
      <c r="D89" s="28">
        <v>9557</v>
      </c>
      <c r="E89" s="136" t="s">
        <v>2</v>
      </c>
      <c r="F89" s="28">
        <v>869</v>
      </c>
      <c r="G89" s="9" t="s">
        <v>16</v>
      </c>
      <c r="H89" s="13">
        <v>15</v>
      </c>
      <c r="I89" s="25" t="s">
        <v>6</v>
      </c>
      <c r="J89" s="9" t="s">
        <v>97</v>
      </c>
      <c r="K89" s="22"/>
      <c r="L89" s="479">
        <v>217</v>
      </c>
      <c r="M89" s="80"/>
      <c r="N89" s="80"/>
      <c r="O89" s="80"/>
      <c r="P89" s="80"/>
      <c r="Q89" s="80"/>
      <c r="R89" s="80"/>
      <c r="T89" s="249"/>
      <c r="U89" s="80"/>
      <c r="V89" s="80"/>
      <c r="W89" s="80"/>
      <c r="X89" s="80"/>
      <c r="Y89" s="80"/>
    </row>
    <row r="90" spans="1:25" s="42" customFormat="1">
      <c r="A90" s="239"/>
      <c r="B90" s="31"/>
      <c r="C90" s="31"/>
      <c r="D90" s="28"/>
      <c r="E90" s="136" t="s">
        <v>114</v>
      </c>
      <c r="F90" s="28">
        <v>2600</v>
      </c>
      <c r="G90" s="9" t="s">
        <v>200</v>
      </c>
      <c r="H90" s="13">
        <v>16</v>
      </c>
      <c r="I90" s="25" t="s">
        <v>6</v>
      </c>
      <c r="J90" s="9" t="s">
        <v>97</v>
      </c>
      <c r="K90" s="22"/>
      <c r="L90" s="479">
        <v>576</v>
      </c>
      <c r="M90" s="80"/>
      <c r="N90" s="80"/>
      <c r="O90" s="80"/>
      <c r="P90" s="80"/>
      <c r="Q90" s="80"/>
      <c r="R90" s="80"/>
      <c r="T90" s="249"/>
      <c r="U90" s="80"/>
      <c r="V90" s="80"/>
      <c r="W90" s="80"/>
      <c r="X90" s="80"/>
      <c r="Y90" s="80"/>
    </row>
    <row r="91" spans="1:25" s="42" customFormat="1">
      <c r="A91" s="239" t="s">
        <v>1953</v>
      </c>
      <c r="B91" s="31">
        <v>44609</v>
      </c>
      <c r="C91" s="31">
        <v>44608</v>
      </c>
      <c r="D91" s="28">
        <v>9561</v>
      </c>
      <c r="E91" s="136" t="s">
        <v>40</v>
      </c>
      <c r="F91" s="28">
        <v>3508</v>
      </c>
      <c r="G91" s="9" t="s">
        <v>36</v>
      </c>
      <c r="H91" s="13">
        <v>10</v>
      </c>
      <c r="I91" s="25" t="s">
        <v>6</v>
      </c>
      <c r="J91" s="9" t="s">
        <v>97</v>
      </c>
      <c r="K91" s="22"/>
      <c r="L91" s="479">
        <v>626</v>
      </c>
      <c r="M91" s="80"/>
      <c r="N91" s="80"/>
      <c r="O91" s="80"/>
      <c r="P91" s="80"/>
      <c r="Q91" s="80"/>
      <c r="R91" s="80"/>
      <c r="T91" s="1055" t="s">
        <v>1954</v>
      </c>
      <c r="U91" s="80"/>
      <c r="V91" s="80"/>
      <c r="W91" s="80"/>
      <c r="X91" s="80"/>
      <c r="Y91" s="80"/>
    </row>
    <row r="92" spans="1:25" s="42" customFormat="1">
      <c r="A92" s="239" t="s">
        <v>108</v>
      </c>
      <c r="B92" s="31">
        <v>44609</v>
      </c>
      <c r="C92" s="31">
        <v>44608</v>
      </c>
      <c r="D92" s="28">
        <v>9551</v>
      </c>
      <c r="E92" s="136" t="s">
        <v>7</v>
      </c>
      <c r="F92" s="28">
        <v>3267</v>
      </c>
      <c r="G92" s="9" t="s">
        <v>530</v>
      </c>
      <c r="H92" s="13">
        <v>5</v>
      </c>
      <c r="I92" s="25" t="s">
        <v>6</v>
      </c>
      <c r="J92" s="9" t="s">
        <v>97</v>
      </c>
      <c r="K92" s="11" t="s">
        <v>834</v>
      </c>
      <c r="L92" s="479">
        <v>300</v>
      </c>
      <c r="M92" s="80"/>
      <c r="N92" s="80"/>
      <c r="O92" s="80"/>
      <c r="P92" s="80"/>
      <c r="Q92" s="80"/>
      <c r="R92" s="80"/>
      <c r="T92" s="1055" t="s">
        <v>270</v>
      </c>
      <c r="U92" s="80"/>
      <c r="V92" s="80"/>
      <c r="W92" s="80"/>
      <c r="X92" s="80"/>
      <c r="Y92" s="80"/>
    </row>
    <row r="93" spans="1:25" s="42" customFormat="1">
      <c r="A93" s="239" t="s">
        <v>383</v>
      </c>
      <c r="B93" s="31">
        <v>44603</v>
      </c>
      <c r="C93" s="31">
        <v>44602</v>
      </c>
      <c r="D93" s="28">
        <v>9577</v>
      </c>
      <c r="E93" s="136" t="s">
        <v>7</v>
      </c>
      <c r="F93" s="28">
        <v>2050</v>
      </c>
      <c r="G93" s="9" t="s">
        <v>21</v>
      </c>
      <c r="H93" s="13">
        <v>20</v>
      </c>
      <c r="I93" s="25" t="s">
        <v>6</v>
      </c>
      <c r="J93" s="9" t="s">
        <v>97</v>
      </c>
      <c r="K93" s="22"/>
      <c r="L93" s="479">
        <v>1673.4</v>
      </c>
      <c r="M93" s="80"/>
      <c r="N93" s="80"/>
      <c r="O93" s="80"/>
      <c r="P93" s="80"/>
      <c r="Q93" s="80"/>
      <c r="R93" s="80"/>
      <c r="T93" s="249"/>
      <c r="U93" s="80"/>
      <c r="V93" s="80"/>
      <c r="W93" s="80"/>
      <c r="X93" s="80"/>
      <c r="Y93" s="80"/>
    </row>
    <row r="94" spans="1:25" s="42" customFormat="1">
      <c r="A94" s="239"/>
      <c r="B94" s="31"/>
      <c r="C94" s="31"/>
      <c r="D94" s="28"/>
      <c r="E94" s="136" t="s">
        <v>2</v>
      </c>
      <c r="F94" s="28">
        <v>838</v>
      </c>
      <c r="G94" s="9" t="s">
        <v>5</v>
      </c>
      <c r="H94" s="13">
        <v>30</v>
      </c>
      <c r="I94" s="25" t="s">
        <v>6</v>
      </c>
      <c r="J94" s="9" t="s">
        <v>97</v>
      </c>
      <c r="K94" s="22"/>
      <c r="L94" s="479">
        <v>1050</v>
      </c>
      <c r="M94" s="80"/>
      <c r="N94" s="80"/>
      <c r="O94" s="80"/>
      <c r="P94" s="80"/>
      <c r="Q94" s="80"/>
      <c r="R94" s="80"/>
      <c r="T94" s="249"/>
      <c r="U94" s="80"/>
      <c r="V94" s="80"/>
      <c r="W94" s="80"/>
      <c r="X94" s="80"/>
      <c r="Y94" s="80"/>
    </row>
    <row r="95" spans="1:25" s="42" customFormat="1">
      <c r="A95" s="239" t="s">
        <v>174</v>
      </c>
      <c r="B95" s="31">
        <v>44606</v>
      </c>
      <c r="C95" s="31">
        <v>44606</v>
      </c>
      <c r="D95" s="28">
        <v>9580</v>
      </c>
      <c r="E95" s="136" t="s">
        <v>2</v>
      </c>
      <c r="F95" s="28">
        <v>744</v>
      </c>
      <c r="G95" s="9" t="s">
        <v>48</v>
      </c>
      <c r="H95" s="13">
        <v>5</v>
      </c>
      <c r="I95" s="25" t="s">
        <v>6</v>
      </c>
      <c r="J95" s="9" t="s">
        <v>97</v>
      </c>
      <c r="K95" s="22"/>
      <c r="L95" s="479"/>
      <c r="M95" s="80"/>
      <c r="N95" s="80"/>
      <c r="O95" s="80"/>
      <c r="P95" s="80"/>
      <c r="Q95" s="80"/>
      <c r="R95" s="80"/>
      <c r="T95" s="249"/>
      <c r="U95" s="80"/>
      <c r="V95" s="80"/>
      <c r="W95" s="80"/>
      <c r="X95" s="80"/>
      <c r="Y95" s="80"/>
    </row>
    <row r="96" spans="1:25" s="42" customFormat="1">
      <c r="A96" s="239"/>
      <c r="B96" s="31"/>
      <c r="C96" s="31"/>
      <c r="D96" s="28"/>
      <c r="E96" s="136" t="s">
        <v>2</v>
      </c>
      <c r="F96" s="28">
        <v>951</v>
      </c>
      <c r="G96" s="9" t="s">
        <v>58</v>
      </c>
      <c r="H96" s="13">
        <v>1</v>
      </c>
      <c r="I96" s="25" t="s">
        <v>6</v>
      </c>
      <c r="J96" s="9" t="s">
        <v>97</v>
      </c>
      <c r="K96" s="22"/>
      <c r="L96" s="479">
        <v>297.5</v>
      </c>
      <c r="M96" s="80"/>
      <c r="N96" s="80"/>
      <c r="O96" s="80"/>
      <c r="P96" s="80"/>
      <c r="Q96" s="80"/>
      <c r="R96" s="80"/>
      <c r="T96" s="249"/>
      <c r="U96" s="80"/>
      <c r="V96" s="80"/>
      <c r="W96" s="80"/>
      <c r="X96" s="80"/>
      <c r="Y96" s="80"/>
    </row>
    <row r="97" spans="1:25" s="42" customFormat="1">
      <c r="A97" s="239" t="s">
        <v>192</v>
      </c>
      <c r="B97" s="31">
        <v>44606</v>
      </c>
      <c r="C97" s="31">
        <v>44606</v>
      </c>
      <c r="D97" s="28">
        <v>9582</v>
      </c>
      <c r="E97" s="136" t="s">
        <v>2</v>
      </c>
      <c r="F97" s="28">
        <v>1126</v>
      </c>
      <c r="G97" s="9" t="s">
        <v>57</v>
      </c>
      <c r="H97" s="10" t="s">
        <v>1163</v>
      </c>
      <c r="I97" s="25" t="s">
        <v>6</v>
      </c>
      <c r="J97" s="9" t="s">
        <v>97</v>
      </c>
      <c r="K97" s="22"/>
      <c r="L97" s="479"/>
      <c r="M97" s="80"/>
      <c r="N97" s="80"/>
      <c r="O97" s="80"/>
      <c r="P97" s="80"/>
      <c r="Q97" s="80"/>
      <c r="R97" s="80"/>
      <c r="T97" s="249"/>
      <c r="U97" s="80"/>
      <c r="V97" s="80"/>
      <c r="W97" s="80"/>
      <c r="X97" s="80"/>
      <c r="Y97" s="80"/>
    </row>
    <row r="98" spans="1:25" s="42" customFormat="1">
      <c r="A98" s="239"/>
      <c r="B98" s="31"/>
      <c r="C98" s="31"/>
      <c r="D98" s="28"/>
      <c r="E98" s="136" t="s">
        <v>7</v>
      </c>
      <c r="F98" s="28">
        <v>1401</v>
      </c>
      <c r="G98" s="9" t="s">
        <v>65</v>
      </c>
      <c r="H98" s="10" t="s">
        <v>1018</v>
      </c>
      <c r="I98" s="25" t="s">
        <v>6</v>
      </c>
      <c r="J98" s="9" t="s">
        <v>97</v>
      </c>
      <c r="K98" s="22"/>
      <c r="L98" s="479">
        <v>149.38</v>
      </c>
      <c r="M98" s="80"/>
      <c r="N98" s="80"/>
      <c r="O98" s="80"/>
      <c r="P98" s="80"/>
      <c r="Q98" s="80"/>
      <c r="R98" s="80"/>
      <c r="T98" s="249"/>
      <c r="U98" s="80"/>
      <c r="V98" s="80"/>
      <c r="W98" s="80"/>
      <c r="X98" s="80"/>
      <c r="Y98" s="80"/>
    </row>
    <row r="99" spans="1:25" s="42" customFormat="1">
      <c r="A99" s="239" t="s">
        <v>1190</v>
      </c>
      <c r="B99" s="31">
        <v>44606</v>
      </c>
      <c r="C99" s="31">
        <v>44602</v>
      </c>
      <c r="D99" s="28">
        <v>9537</v>
      </c>
      <c r="E99" s="136" t="s">
        <v>2</v>
      </c>
      <c r="F99" s="28">
        <v>838</v>
      </c>
      <c r="G99" s="9" t="s">
        <v>5</v>
      </c>
      <c r="H99" s="10">
        <v>20</v>
      </c>
      <c r="I99" s="25" t="s">
        <v>6</v>
      </c>
      <c r="J99" s="9" t="s">
        <v>97</v>
      </c>
      <c r="K99" s="22"/>
      <c r="L99" s="479">
        <v>590</v>
      </c>
      <c r="M99" s="80"/>
      <c r="N99" s="80"/>
      <c r="O99" s="80"/>
      <c r="P99" s="80"/>
      <c r="Q99" s="80"/>
      <c r="R99" s="80"/>
      <c r="T99" s="249"/>
      <c r="U99" s="80"/>
      <c r="V99" s="80"/>
      <c r="W99" s="80"/>
      <c r="X99" s="80"/>
      <c r="Y99" s="80"/>
    </row>
    <row r="100" spans="1:25" s="42" customFormat="1">
      <c r="A100" s="239" t="s">
        <v>1635</v>
      </c>
      <c r="B100" s="31">
        <v>44606</v>
      </c>
      <c r="C100" s="31">
        <v>44606</v>
      </c>
      <c r="D100" s="28">
        <v>9586</v>
      </c>
      <c r="E100" s="136" t="s">
        <v>2</v>
      </c>
      <c r="F100" s="28">
        <v>2639</v>
      </c>
      <c r="G100" s="9" t="s">
        <v>142</v>
      </c>
      <c r="H100" s="10">
        <v>10</v>
      </c>
      <c r="I100" s="25" t="s">
        <v>6</v>
      </c>
      <c r="J100" s="9" t="s">
        <v>97</v>
      </c>
      <c r="K100" s="22"/>
      <c r="L100" s="479">
        <v>45</v>
      </c>
      <c r="M100" s="80"/>
      <c r="N100" s="80"/>
      <c r="O100" s="80"/>
      <c r="P100" s="80"/>
      <c r="Q100" s="80"/>
      <c r="R100" s="80"/>
      <c r="T100" s="249"/>
      <c r="U100" s="80"/>
      <c r="V100" s="80"/>
      <c r="W100" s="80"/>
      <c r="X100" s="80"/>
      <c r="Y100" s="80"/>
    </row>
    <row r="101" spans="1:25" s="42" customFormat="1">
      <c r="A101" s="239" t="s">
        <v>502</v>
      </c>
      <c r="B101" s="31">
        <v>44613</v>
      </c>
      <c r="C101" s="31">
        <v>44613</v>
      </c>
      <c r="D101" s="28">
        <v>9587</v>
      </c>
      <c r="E101" s="136" t="s">
        <v>2</v>
      </c>
      <c r="F101" s="28">
        <v>2039</v>
      </c>
      <c r="G101" s="9" t="s">
        <v>29</v>
      </c>
      <c r="H101" s="10" t="s">
        <v>1835</v>
      </c>
      <c r="I101" s="25" t="s">
        <v>6</v>
      </c>
      <c r="J101" s="9" t="s">
        <v>97</v>
      </c>
      <c r="K101" s="22"/>
      <c r="L101" s="479">
        <v>1050</v>
      </c>
      <c r="M101" s="80"/>
      <c r="N101" s="80"/>
      <c r="O101" s="80"/>
      <c r="P101" s="80"/>
      <c r="Q101" s="80"/>
      <c r="R101" s="80"/>
      <c r="T101" s="249"/>
      <c r="U101" s="80"/>
      <c r="V101" s="80"/>
      <c r="W101" s="80"/>
      <c r="X101" s="80"/>
      <c r="Y101" s="80"/>
    </row>
    <row r="102" spans="1:25" s="42" customFormat="1">
      <c r="A102" s="239" t="s">
        <v>1494</v>
      </c>
      <c r="B102" s="31">
        <v>44613</v>
      </c>
      <c r="C102" s="31"/>
      <c r="D102" s="28">
        <v>9589</v>
      </c>
      <c r="E102" s="136" t="s">
        <v>2</v>
      </c>
      <c r="F102" s="28">
        <v>2498</v>
      </c>
      <c r="G102" s="9" t="s">
        <v>31</v>
      </c>
      <c r="H102" s="10" t="s">
        <v>897</v>
      </c>
      <c r="I102" s="25" t="s">
        <v>6</v>
      </c>
      <c r="J102" s="9" t="s">
        <v>97</v>
      </c>
      <c r="K102" s="11" t="s">
        <v>834</v>
      </c>
      <c r="L102" s="479">
        <v>234.38</v>
      </c>
      <c r="M102" s="80"/>
      <c r="N102" s="80"/>
      <c r="O102" s="80"/>
      <c r="P102" s="80"/>
      <c r="Q102" s="80"/>
      <c r="R102" s="80"/>
      <c r="T102" s="249"/>
      <c r="U102" s="80"/>
      <c r="V102" s="80"/>
      <c r="W102" s="80"/>
      <c r="X102" s="80"/>
      <c r="Y102" s="80"/>
    </row>
    <row r="103" spans="1:25" s="42" customFormat="1">
      <c r="A103" s="239" t="s">
        <v>1957</v>
      </c>
      <c r="B103" s="31">
        <v>44608</v>
      </c>
      <c r="C103" s="31">
        <v>44606</v>
      </c>
      <c r="D103" s="28">
        <v>9592</v>
      </c>
      <c r="E103" s="136" t="s">
        <v>2</v>
      </c>
      <c r="F103" s="28">
        <v>838</v>
      </c>
      <c r="G103" s="9" t="s">
        <v>5</v>
      </c>
      <c r="H103" s="10">
        <v>15</v>
      </c>
      <c r="I103" s="25" t="s">
        <v>6</v>
      </c>
      <c r="J103" s="9" t="s">
        <v>97</v>
      </c>
      <c r="K103" s="22"/>
      <c r="L103" s="479">
        <v>427.5</v>
      </c>
      <c r="M103" s="80"/>
      <c r="N103" s="80"/>
      <c r="O103" s="80"/>
      <c r="P103" s="80"/>
      <c r="Q103" s="80"/>
      <c r="R103" s="80"/>
      <c r="T103" s="249"/>
      <c r="U103" s="80"/>
      <c r="V103" s="80"/>
      <c r="W103" s="80"/>
      <c r="X103" s="80"/>
      <c r="Y103" s="80"/>
    </row>
    <row r="104" spans="1:25" s="42" customFormat="1">
      <c r="A104" s="239"/>
      <c r="B104" s="31"/>
      <c r="C104" s="31"/>
      <c r="D104" s="28"/>
      <c r="E104" s="136" t="s">
        <v>2</v>
      </c>
      <c r="F104" s="28">
        <v>2515</v>
      </c>
      <c r="G104" s="9" t="s">
        <v>35</v>
      </c>
      <c r="H104" s="10">
        <v>15</v>
      </c>
      <c r="I104" s="25" t="s">
        <v>6</v>
      </c>
      <c r="J104" s="9" t="s">
        <v>97</v>
      </c>
      <c r="K104" s="22"/>
      <c r="L104" s="479">
        <v>187.5</v>
      </c>
      <c r="M104" s="80"/>
      <c r="N104" s="80"/>
      <c r="O104" s="80"/>
      <c r="P104" s="80"/>
      <c r="Q104" s="80"/>
      <c r="R104" s="80"/>
      <c r="T104" s="249"/>
      <c r="U104" s="80"/>
      <c r="V104" s="80"/>
      <c r="W104" s="80"/>
      <c r="X104" s="80"/>
      <c r="Y104" s="80"/>
    </row>
    <row r="105" spans="1:25" s="42" customFormat="1">
      <c r="A105" s="239" t="s">
        <v>779</v>
      </c>
      <c r="B105" s="31">
        <v>44607</v>
      </c>
      <c r="C105" s="31">
        <v>44606</v>
      </c>
      <c r="D105" s="28">
        <v>9598</v>
      </c>
      <c r="E105" s="136" t="s">
        <v>2</v>
      </c>
      <c r="F105" s="28">
        <v>753</v>
      </c>
      <c r="G105" s="9" t="s">
        <v>47</v>
      </c>
      <c r="H105" s="10">
        <v>20</v>
      </c>
      <c r="I105" s="25" t="s">
        <v>6</v>
      </c>
      <c r="J105" s="9" t="s">
        <v>97</v>
      </c>
      <c r="K105" s="22"/>
      <c r="L105" s="479">
        <v>636</v>
      </c>
      <c r="M105" s="80"/>
      <c r="N105" s="80"/>
      <c r="O105" s="80"/>
      <c r="P105" s="80"/>
      <c r="Q105" s="80"/>
      <c r="R105" s="80"/>
      <c r="T105" s="249"/>
      <c r="U105" s="80"/>
      <c r="V105" s="80"/>
      <c r="W105" s="80"/>
      <c r="X105" s="80"/>
      <c r="Y105" s="80"/>
    </row>
    <row r="106" spans="1:25" s="42" customFormat="1">
      <c r="A106" s="239" t="s">
        <v>160</v>
      </c>
      <c r="B106" s="31">
        <v>44609</v>
      </c>
      <c r="C106" s="31">
        <v>44606</v>
      </c>
      <c r="D106" s="28">
        <v>9601</v>
      </c>
      <c r="E106" s="136" t="s">
        <v>2</v>
      </c>
      <c r="F106" s="28">
        <v>1186</v>
      </c>
      <c r="G106" s="9" t="s">
        <v>79</v>
      </c>
      <c r="H106" s="10">
        <v>10</v>
      </c>
      <c r="I106" s="25" t="s">
        <v>6</v>
      </c>
      <c r="J106" s="9" t="s">
        <v>97</v>
      </c>
      <c r="K106" s="22"/>
      <c r="L106" s="479">
        <v>443.7</v>
      </c>
      <c r="M106" s="80"/>
      <c r="N106" s="80"/>
      <c r="O106" s="80"/>
      <c r="P106" s="80"/>
      <c r="Q106" s="80"/>
      <c r="R106" s="80"/>
      <c r="T106" s="249"/>
      <c r="U106" s="80"/>
      <c r="V106" s="80"/>
      <c r="W106" s="80"/>
      <c r="X106" s="80"/>
      <c r="Y106" s="80"/>
    </row>
    <row r="107" spans="1:25" s="42" customFormat="1">
      <c r="A107" s="239"/>
      <c r="B107" s="31">
        <v>44614</v>
      </c>
      <c r="C107" s="31">
        <v>44613</v>
      </c>
      <c r="D107" s="28"/>
      <c r="E107" s="136" t="s">
        <v>671</v>
      </c>
      <c r="F107" s="28">
        <v>3016</v>
      </c>
      <c r="G107" s="9" t="s">
        <v>22</v>
      </c>
      <c r="H107" s="10">
        <v>10</v>
      </c>
      <c r="I107" s="25" t="s">
        <v>6</v>
      </c>
      <c r="J107" s="9" t="s">
        <v>97</v>
      </c>
      <c r="K107" s="22"/>
      <c r="L107" s="479">
        <v>128</v>
      </c>
      <c r="M107" s="80"/>
      <c r="N107" s="80"/>
      <c r="O107" s="80"/>
      <c r="P107" s="80"/>
      <c r="Q107" s="80"/>
      <c r="R107" s="80"/>
      <c r="T107" s="249"/>
      <c r="U107" s="80"/>
      <c r="V107" s="80"/>
      <c r="W107" s="80"/>
      <c r="X107" s="80"/>
      <c r="Y107" s="80"/>
    </row>
    <row r="108" spans="1:25" s="42" customFormat="1">
      <c r="A108" s="239" t="s">
        <v>101</v>
      </c>
      <c r="B108" s="31">
        <v>44614</v>
      </c>
      <c r="C108" s="31">
        <v>44606</v>
      </c>
      <c r="D108" s="28">
        <v>9602</v>
      </c>
      <c r="E108" s="136" t="s">
        <v>2</v>
      </c>
      <c r="F108" s="28">
        <v>2804</v>
      </c>
      <c r="G108" s="9" t="s">
        <v>194</v>
      </c>
      <c r="H108" s="10">
        <v>60</v>
      </c>
      <c r="I108" s="25" t="s">
        <v>6</v>
      </c>
      <c r="J108" s="9" t="s">
        <v>97</v>
      </c>
      <c r="K108" s="22"/>
      <c r="L108" s="479">
        <v>777.6</v>
      </c>
      <c r="M108" s="80"/>
      <c r="N108" s="80"/>
      <c r="O108" s="80"/>
      <c r="P108" s="80"/>
      <c r="Q108" s="80"/>
      <c r="R108" s="80"/>
      <c r="T108" s="249"/>
      <c r="U108" s="80"/>
      <c r="V108" s="80"/>
      <c r="W108" s="80"/>
      <c r="X108" s="80"/>
      <c r="Y108" s="80"/>
    </row>
    <row r="109" spans="1:25" s="42" customFormat="1">
      <c r="A109" s="239" t="s">
        <v>111</v>
      </c>
      <c r="B109" s="31">
        <v>44615</v>
      </c>
      <c r="C109" s="31">
        <v>44613</v>
      </c>
      <c r="D109" s="28">
        <v>9612</v>
      </c>
      <c r="E109" s="136" t="s">
        <v>2</v>
      </c>
      <c r="F109" s="28">
        <v>2691</v>
      </c>
      <c r="G109" s="9" t="s">
        <v>47</v>
      </c>
      <c r="H109" s="10" t="s">
        <v>877</v>
      </c>
      <c r="I109" s="25" t="s">
        <v>6</v>
      </c>
      <c r="J109" s="9" t="s">
        <v>97</v>
      </c>
      <c r="K109" s="22"/>
      <c r="L109" s="479">
        <v>1075</v>
      </c>
      <c r="M109" s="80"/>
      <c r="N109" s="80"/>
      <c r="O109" s="80"/>
      <c r="P109" s="80"/>
      <c r="Q109" s="80"/>
      <c r="R109" s="80"/>
      <c r="T109" s="249"/>
      <c r="U109" s="80"/>
      <c r="V109" s="80"/>
      <c r="W109" s="80"/>
      <c r="X109" s="80"/>
      <c r="Y109" s="80"/>
    </row>
    <row r="110" spans="1:25" s="42" customFormat="1">
      <c r="A110" s="239" t="s">
        <v>1818</v>
      </c>
      <c r="B110" s="31">
        <v>44615</v>
      </c>
      <c r="C110" s="31">
        <v>44606</v>
      </c>
      <c r="D110" s="28">
        <v>9613</v>
      </c>
      <c r="E110" s="136" t="s">
        <v>216</v>
      </c>
      <c r="F110" s="28">
        <v>2881</v>
      </c>
      <c r="G110" s="9" t="s">
        <v>19</v>
      </c>
      <c r="H110" s="10">
        <v>6</v>
      </c>
      <c r="I110" s="25" t="s">
        <v>6</v>
      </c>
      <c r="J110" s="9" t="s">
        <v>97</v>
      </c>
      <c r="K110" s="22"/>
      <c r="L110" s="479">
        <v>113.4</v>
      </c>
      <c r="M110" s="80"/>
      <c r="N110" s="80"/>
      <c r="O110" s="80"/>
      <c r="P110" s="80"/>
      <c r="Q110" s="80"/>
      <c r="R110" s="80"/>
      <c r="T110" s="249"/>
      <c r="U110" s="80"/>
      <c r="V110" s="80"/>
      <c r="W110" s="80"/>
      <c r="X110" s="80"/>
      <c r="Y110" s="80"/>
    </row>
    <row r="111" spans="1:25" s="42" customFormat="1">
      <c r="A111" s="239" t="s">
        <v>112</v>
      </c>
      <c r="B111" s="31">
        <v>44614</v>
      </c>
      <c r="C111" s="31">
        <v>44608</v>
      </c>
      <c r="D111" s="28">
        <v>9614</v>
      </c>
      <c r="E111" s="136" t="s">
        <v>2</v>
      </c>
      <c r="F111" s="28">
        <v>885</v>
      </c>
      <c r="G111" s="9" t="s">
        <v>32</v>
      </c>
      <c r="H111" s="10">
        <v>10</v>
      </c>
      <c r="I111" s="25" t="s">
        <v>6</v>
      </c>
      <c r="J111" s="9" t="s">
        <v>97</v>
      </c>
      <c r="K111" s="22"/>
      <c r="L111" s="479">
        <v>231.5</v>
      </c>
      <c r="M111" s="80"/>
      <c r="N111" s="80"/>
      <c r="O111" s="80"/>
      <c r="P111" s="80"/>
      <c r="Q111" s="80"/>
      <c r="R111" s="80"/>
      <c r="T111" s="249"/>
      <c r="U111" s="80"/>
      <c r="V111" s="80"/>
      <c r="W111" s="80"/>
      <c r="X111" s="80"/>
      <c r="Y111" s="80"/>
    </row>
    <row r="112" spans="1:25" s="42" customFormat="1">
      <c r="A112" s="239" t="s">
        <v>1142</v>
      </c>
      <c r="B112" s="31">
        <v>44614</v>
      </c>
      <c r="C112" s="31">
        <v>44608</v>
      </c>
      <c r="D112" s="28">
        <v>9616</v>
      </c>
      <c r="E112" s="136" t="s">
        <v>2</v>
      </c>
      <c r="F112" s="28">
        <v>744</v>
      </c>
      <c r="G112" s="9" t="s">
        <v>48</v>
      </c>
      <c r="H112" s="10">
        <v>20</v>
      </c>
      <c r="I112" s="25" t="s">
        <v>6</v>
      </c>
      <c r="J112" s="9" t="s">
        <v>97</v>
      </c>
      <c r="K112" s="22"/>
      <c r="L112" s="479">
        <v>778</v>
      </c>
      <c r="M112" s="80"/>
      <c r="N112" s="80"/>
      <c r="O112" s="80"/>
      <c r="P112" s="80"/>
      <c r="Q112" s="80"/>
      <c r="R112" s="80"/>
      <c r="T112" s="249"/>
      <c r="U112" s="80"/>
      <c r="V112" s="80"/>
      <c r="W112" s="80"/>
      <c r="X112" s="80"/>
      <c r="Y112" s="80"/>
    </row>
    <row r="113" spans="1:25" s="42" customFormat="1">
      <c r="A113" s="239" t="s">
        <v>359</v>
      </c>
      <c r="B113" s="31">
        <v>44615</v>
      </c>
      <c r="C113" s="31">
        <v>44607</v>
      </c>
      <c r="D113" s="28">
        <v>9620</v>
      </c>
      <c r="E113" s="136" t="s">
        <v>7</v>
      </c>
      <c r="F113" s="28">
        <v>1853</v>
      </c>
      <c r="G113" s="9" t="s">
        <v>20</v>
      </c>
      <c r="H113" s="10">
        <v>5</v>
      </c>
      <c r="I113" s="25" t="s">
        <v>6</v>
      </c>
      <c r="J113" s="9" t="s">
        <v>97</v>
      </c>
      <c r="K113" s="22"/>
      <c r="L113" s="479">
        <v>195.3</v>
      </c>
      <c r="M113" s="80"/>
      <c r="N113" s="80"/>
      <c r="O113" s="80"/>
      <c r="P113" s="80"/>
      <c r="Q113" s="80"/>
      <c r="R113" s="80"/>
      <c r="T113" s="249"/>
      <c r="U113" s="80"/>
      <c r="V113" s="80"/>
      <c r="W113" s="80"/>
      <c r="X113" s="80"/>
      <c r="Y113" s="80"/>
    </row>
    <row r="114" spans="1:25" s="42" customFormat="1">
      <c r="A114" s="239"/>
      <c r="B114" s="31"/>
      <c r="C114" s="31"/>
      <c r="D114" s="28"/>
      <c r="E114" s="136" t="s">
        <v>7</v>
      </c>
      <c r="F114" s="28">
        <v>3892</v>
      </c>
      <c r="G114" s="9" t="s">
        <v>1776</v>
      </c>
      <c r="H114" s="10">
        <v>50</v>
      </c>
      <c r="I114" s="25" t="s">
        <v>6</v>
      </c>
      <c r="J114" s="9" t="s">
        <v>97</v>
      </c>
      <c r="K114" s="22"/>
      <c r="L114" s="479">
        <v>266</v>
      </c>
      <c r="M114" s="80"/>
      <c r="N114" s="80"/>
      <c r="O114" s="80"/>
      <c r="P114" s="80"/>
      <c r="Q114" s="80"/>
      <c r="R114" s="80"/>
      <c r="T114" s="249"/>
      <c r="U114" s="80"/>
      <c r="V114" s="80"/>
      <c r="W114" s="80"/>
      <c r="X114" s="80"/>
      <c r="Y114" s="80"/>
    </row>
    <row r="115" spans="1:25" s="42" customFormat="1">
      <c r="A115" s="239" t="s">
        <v>425</v>
      </c>
      <c r="B115" s="31">
        <v>44615</v>
      </c>
      <c r="C115" s="31">
        <v>44608</v>
      </c>
      <c r="D115" s="28">
        <v>9558</v>
      </c>
      <c r="E115" s="136" t="s">
        <v>7</v>
      </c>
      <c r="F115" s="28">
        <v>1483</v>
      </c>
      <c r="G115" s="9" t="s">
        <v>5</v>
      </c>
      <c r="H115" s="10">
        <v>8</v>
      </c>
      <c r="I115" s="25" t="s">
        <v>6</v>
      </c>
      <c r="J115" s="9" t="s">
        <v>97</v>
      </c>
      <c r="K115" s="22"/>
      <c r="L115" s="479">
        <v>392</v>
      </c>
      <c r="M115" s="80"/>
      <c r="N115" s="80"/>
      <c r="O115" s="80"/>
      <c r="P115" s="80"/>
      <c r="Q115" s="80"/>
      <c r="R115" s="80"/>
      <c r="T115" s="249"/>
      <c r="U115" s="80"/>
      <c r="V115" s="80"/>
      <c r="W115" s="80"/>
      <c r="X115" s="80"/>
      <c r="Y115" s="80"/>
    </row>
    <row r="116" spans="1:25" s="42" customFormat="1">
      <c r="A116" s="239" t="s">
        <v>1508</v>
      </c>
      <c r="B116" s="31">
        <v>44615</v>
      </c>
      <c r="C116" s="31">
        <v>44608</v>
      </c>
      <c r="D116" s="28">
        <v>9628</v>
      </c>
      <c r="E116" s="136" t="s">
        <v>2</v>
      </c>
      <c r="F116" s="28">
        <v>2739</v>
      </c>
      <c r="G116" s="9" t="s">
        <v>119</v>
      </c>
      <c r="H116" s="10">
        <v>4</v>
      </c>
      <c r="I116" s="25" t="s">
        <v>6</v>
      </c>
      <c r="J116" s="9" t="s">
        <v>97</v>
      </c>
      <c r="K116" s="22"/>
      <c r="L116" s="479">
        <v>157.5</v>
      </c>
      <c r="M116" s="80"/>
      <c r="N116" s="80"/>
      <c r="O116" s="80"/>
      <c r="P116" s="80"/>
      <c r="Q116" s="80"/>
      <c r="R116" s="80"/>
      <c r="T116" s="249"/>
      <c r="U116" s="80"/>
      <c r="V116" s="80"/>
      <c r="W116" s="80"/>
      <c r="X116" s="80"/>
      <c r="Y116" s="80"/>
    </row>
    <row r="117" spans="1:25" s="42" customFormat="1">
      <c r="A117" s="239"/>
      <c r="B117" s="31"/>
      <c r="C117" s="31"/>
      <c r="D117" s="28"/>
      <c r="E117" s="136" t="s">
        <v>2</v>
      </c>
      <c r="F117" s="28">
        <v>2646</v>
      </c>
      <c r="G117" s="9" t="s">
        <v>182</v>
      </c>
      <c r="H117" s="10">
        <v>40</v>
      </c>
      <c r="I117" s="25" t="s">
        <v>6</v>
      </c>
      <c r="J117" s="9" t="s">
        <v>97</v>
      </c>
      <c r="K117" s="22"/>
      <c r="L117" s="479">
        <v>540</v>
      </c>
      <c r="M117" s="80"/>
      <c r="N117" s="80"/>
      <c r="O117" s="80"/>
      <c r="P117" s="80"/>
      <c r="Q117" s="80"/>
      <c r="R117" s="80"/>
      <c r="T117" s="249"/>
      <c r="U117" s="80"/>
      <c r="V117" s="80"/>
      <c r="W117" s="80"/>
      <c r="X117" s="80"/>
      <c r="Y117" s="80"/>
    </row>
    <row r="118" spans="1:25" s="42" customFormat="1">
      <c r="A118" s="239" t="s">
        <v>453</v>
      </c>
      <c r="B118" s="31">
        <v>44613</v>
      </c>
      <c r="C118" s="31">
        <v>44608</v>
      </c>
      <c r="D118" s="28">
        <v>9638</v>
      </c>
      <c r="E118" s="136" t="s">
        <v>2</v>
      </c>
      <c r="F118" s="28">
        <v>869</v>
      </c>
      <c r="G118" s="9" t="s">
        <v>16</v>
      </c>
      <c r="H118" s="10">
        <v>15</v>
      </c>
      <c r="I118" s="25" t="s">
        <v>6</v>
      </c>
      <c r="J118" s="9" t="s">
        <v>97</v>
      </c>
      <c r="K118" s="22"/>
      <c r="L118" s="479">
        <v>120</v>
      </c>
      <c r="M118" s="80"/>
      <c r="N118" s="80"/>
      <c r="O118" s="80"/>
      <c r="P118" s="80"/>
      <c r="Q118" s="80"/>
      <c r="R118" s="80"/>
      <c r="T118" s="249"/>
      <c r="U118" s="80"/>
      <c r="V118" s="80"/>
      <c r="W118" s="80"/>
      <c r="X118" s="80"/>
      <c r="Y118" s="80"/>
    </row>
    <row r="119" spans="1:25" s="42" customFormat="1">
      <c r="A119" s="239" t="s">
        <v>1799</v>
      </c>
      <c r="B119" s="31">
        <v>44609</v>
      </c>
      <c r="C119" s="31">
        <v>44608</v>
      </c>
      <c r="D119" s="28">
        <v>9641</v>
      </c>
      <c r="E119" s="136" t="s">
        <v>2</v>
      </c>
      <c r="F119" s="28">
        <v>3310</v>
      </c>
      <c r="G119" s="9" t="s">
        <v>4</v>
      </c>
      <c r="H119" s="10" t="s">
        <v>960</v>
      </c>
      <c r="I119" s="25" t="s">
        <v>6</v>
      </c>
      <c r="J119" s="9" t="s">
        <v>97</v>
      </c>
      <c r="K119" s="22"/>
      <c r="L119" s="479">
        <v>940</v>
      </c>
      <c r="M119" s="80"/>
      <c r="N119" s="80"/>
      <c r="O119" s="80"/>
      <c r="P119" s="80"/>
      <c r="Q119" s="80"/>
      <c r="R119" s="80"/>
      <c r="T119" s="249"/>
      <c r="U119" s="80"/>
      <c r="V119" s="80"/>
      <c r="W119" s="80"/>
      <c r="X119" s="80"/>
      <c r="Y119" s="80"/>
    </row>
    <row r="120" spans="1:25" s="42" customFormat="1">
      <c r="A120" s="239" t="s">
        <v>509</v>
      </c>
      <c r="B120" s="31">
        <v>44614</v>
      </c>
      <c r="C120" s="31">
        <v>44613</v>
      </c>
      <c r="D120" s="28">
        <v>9650</v>
      </c>
      <c r="E120" s="136" t="s">
        <v>2</v>
      </c>
      <c r="F120" s="28">
        <v>908</v>
      </c>
      <c r="G120" s="9" t="s">
        <v>30</v>
      </c>
      <c r="H120" s="10">
        <v>70</v>
      </c>
      <c r="I120" s="25" t="s">
        <v>6</v>
      </c>
      <c r="J120" s="9" t="s">
        <v>97</v>
      </c>
      <c r="K120" s="22"/>
      <c r="L120" s="479">
        <v>1785</v>
      </c>
      <c r="M120" s="80"/>
      <c r="N120" s="80"/>
      <c r="O120" s="80"/>
      <c r="P120" s="80"/>
      <c r="Q120" s="80"/>
      <c r="R120" s="80"/>
      <c r="T120" s="249"/>
      <c r="U120" s="80"/>
      <c r="V120" s="80"/>
      <c r="W120" s="80"/>
      <c r="X120" s="80"/>
      <c r="Y120" s="80"/>
    </row>
    <row r="121" spans="1:25" s="42" customFormat="1">
      <c r="A121" s="239" t="s">
        <v>1177</v>
      </c>
      <c r="B121" s="31">
        <v>44615</v>
      </c>
      <c r="C121" s="31">
        <v>44613</v>
      </c>
      <c r="D121" s="28">
        <v>9651</v>
      </c>
      <c r="E121" s="136" t="s">
        <v>2</v>
      </c>
      <c r="F121" s="28">
        <v>1007</v>
      </c>
      <c r="G121" s="9" t="s">
        <v>135</v>
      </c>
      <c r="H121" s="10">
        <v>35</v>
      </c>
      <c r="I121" s="25" t="s">
        <v>6</v>
      </c>
      <c r="J121" s="9" t="s">
        <v>97</v>
      </c>
      <c r="K121" s="22"/>
      <c r="L121" s="479">
        <v>899.5</v>
      </c>
      <c r="M121" s="80"/>
      <c r="N121" s="80"/>
      <c r="O121" s="80"/>
      <c r="P121" s="80"/>
      <c r="Q121" s="80"/>
      <c r="R121" s="80"/>
      <c r="T121" s="249"/>
      <c r="U121" s="80"/>
      <c r="V121" s="80"/>
      <c r="W121" s="80"/>
      <c r="X121" s="80"/>
      <c r="Y121" s="80"/>
    </row>
    <row r="122" spans="1:25" s="42" customFormat="1">
      <c r="A122" s="239" t="s">
        <v>1964</v>
      </c>
      <c r="B122" s="31">
        <v>44615</v>
      </c>
      <c r="C122" s="412">
        <v>44613</v>
      </c>
      <c r="D122" s="28">
        <v>9658</v>
      </c>
      <c r="E122" s="136" t="s">
        <v>216</v>
      </c>
      <c r="F122" s="28">
        <v>3590</v>
      </c>
      <c r="G122" s="9" t="s">
        <v>47</v>
      </c>
      <c r="H122" s="10" t="s">
        <v>984</v>
      </c>
      <c r="I122" s="25" t="s">
        <v>6</v>
      </c>
      <c r="J122" s="9" t="s">
        <v>97</v>
      </c>
      <c r="K122" s="22"/>
      <c r="L122" s="479">
        <v>139.5</v>
      </c>
      <c r="M122" s="80"/>
      <c r="N122" s="80"/>
      <c r="O122" s="80"/>
      <c r="P122" s="80"/>
      <c r="Q122" s="80"/>
      <c r="R122" s="80"/>
      <c r="T122" s="249"/>
      <c r="U122" s="80"/>
      <c r="V122" s="80"/>
      <c r="W122" s="80"/>
      <c r="X122" s="80"/>
      <c r="Y122" s="80"/>
    </row>
    <row r="123" spans="1:25" s="42" customFormat="1">
      <c r="A123" s="239" t="s">
        <v>101</v>
      </c>
      <c r="B123" s="31">
        <v>44615</v>
      </c>
      <c r="C123" s="31">
        <v>44614</v>
      </c>
      <c r="D123" s="28">
        <v>9667</v>
      </c>
      <c r="E123" s="136" t="s">
        <v>7</v>
      </c>
      <c r="F123" s="28">
        <v>2603</v>
      </c>
      <c r="G123" s="9" t="s">
        <v>102</v>
      </c>
      <c r="H123" s="10">
        <v>50</v>
      </c>
      <c r="I123" s="25" t="s">
        <v>6</v>
      </c>
      <c r="J123" s="9" t="s">
        <v>97</v>
      </c>
      <c r="K123" s="22"/>
      <c r="L123" s="479">
        <v>1063.3</v>
      </c>
      <c r="M123" s="80"/>
      <c r="N123" s="80"/>
      <c r="O123" s="80"/>
      <c r="P123" s="80"/>
      <c r="Q123" s="80"/>
      <c r="R123" s="80"/>
      <c r="T123" s="249"/>
      <c r="U123" s="80"/>
      <c r="V123" s="80"/>
      <c r="W123" s="80"/>
      <c r="X123" s="80"/>
      <c r="Y123" s="80"/>
    </row>
    <row r="124" spans="1:25" s="42" customFormat="1">
      <c r="A124" s="239" t="s">
        <v>1314</v>
      </c>
      <c r="B124" s="31">
        <v>44615</v>
      </c>
      <c r="C124" s="412">
        <v>44613</v>
      </c>
      <c r="D124" s="28">
        <v>9668</v>
      </c>
      <c r="E124" s="136" t="s">
        <v>2</v>
      </c>
      <c r="F124" s="28">
        <v>753</v>
      </c>
      <c r="G124" s="9" t="s">
        <v>47</v>
      </c>
      <c r="H124" s="10">
        <v>20</v>
      </c>
      <c r="I124" s="25" t="s">
        <v>6</v>
      </c>
      <c r="J124" s="9" t="s">
        <v>97</v>
      </c>
      <c r="K124" s="22"/>
      <c r="L124" s="479">
        <v>650</v>
      </c>
      <c r="M124" s="80"/>
      <c r="N124" s="80"/>
      <c r="O124" s="80"/>
      <c r="P124" s="80"/>
      <c r="Q124" s="80"/>
      <c r="R124" s="80"/>
      <c r="T124" s="249"/>
      <c r="U124" s="80"/>
      <c r="V124" s="80"/>
      <c r="W124" s="80"/>
      <c r="X124" s="80"/>
      <c r="Y124" s="80"/>
    </row>
    <row r="125" spans="1:25" s="42" customFormat="1">
      <c r="A125" s="239" t="s">
        <v>137</v>
      </c>
      <c r="B125" s="31">
        <v>44616</v>
      </c>
      <c r="C125" s="31">
        <v>44613</v>
      </c>
      <c r="D125" s="28">
        <v>9584</v>
      </c>
      <c r="E125" s="136" t="s">
        <v>2</v>
      </c>
      <c r="F125" s="28">
        <v>3302</v>
      </c>
      <c r="G125" s="9" t="s">
        <v>15</v>
      </c>
      <c r="H125" s="10">
        <v>100</v>
      </c>
      <c r="I125" s="25" t="s">
        <v>6</v>
      </c>
      <c r="J125" s="9" t="s">
        <v>97</v>
      </c>
      <c r="K125" s="22"/>
      <c r="L125" s="479">
        <v>430</v>
      </c>
      <c r="M125" s="80"/>
      <c r="N125" s="80"/>
      <c r="O125" s="80"/>
      <c r="P125" s="80"/>
      <c r="Q125" s="80"/>
      <c r="R125" s="80"/>
      <c r="T125" s="249"/>
      <c r="U125" s="80"/>
      <c r="V125" s="80"/>
      <c r="W125" s="80"/>
      <c r="X125" s="80"/>
      <c r="Y125" s="80"/>
    </row>
    <row r="126" spans="1:25" s="42" customFormat="1">
      <c r="A126" s="239" t="s">
        <v>1966</v>
      </c>
      <c r="B126" s="31">
        <v>44615</v>
      </c>
      <c r="C126" s="31">
        <v>44613</v>
      </c>
      <c r="D126" s="28">
        <v>9665</v>
      </c>
      <c r="E126" s="136" t="s">
        <v>2</v>
      </c>
      <c r="F126" s="28">
        <v>2186</v>
      </c>
      <c r="G126" s="9" t="s">
        <v>120</v>
      </c>
      <c r="H126" s="10">
        <v>3</v>
      </c>
      <c r="I126" s="25" t="s">
        <v>6</v>
      </c>
      <c r="J126" s="9" t="s">
        <v>97</v>
      </c>
      <c r="K126" s="22"/>
      <c r="L126" s="479">
        <v>108</v>
      </c>
      <c r="M126" s="80"/>
      <c r="N126" s="80"/>
      <c r="O126" s="80"/>
      <c r="P126" s="80"/>
      <c r="Q126" s="80"/>
      <c r="R126" s="80"/>
      <c r="T126" s="249"/>
      <c r="U126" s="80"/>
      <c r="V126" s="80"/>
      <c r="W126" s="80"/>
      <c r="X126" s="80"/>
      <c r="Y126" s="80"/>
    </row>
    <row r="127" spans="1:25" s="42" customFormat="1">
      <c r="A127" s="239" t="s">
        <v>485</v>
      </c>
      <c r="B127" s="31">
        <v>44616</v>
      </c>
      <c r="C127" s="31">
        <v>44614</v>
      </c>
      <c r="D127" s="28">
        <v>9678</v>
      </c>
      <c r="E127" s="136" t="s">
        <v>2</v>
      </c>
      <c r="F127" s="28">
        <v>2039</v>
      </c>
      <c r="G127" s="9" t="s">
        <v>29</v>
      </c>
      <c r="H127" s="10">
        <v>81</v>
      </c>
      <c r="I127" s="25" t="s">
        <v>6</v>
      </c>
      <c r="J127" s="9" t="s">
        <v>97</v>
      </c>
      <c r="K127" s="22"/>
      <c r="L127" s="479">
        <v>1136</v>
      </c>
      <c r="M127" s="80"/>
      <c r="N127" s="80"/>
      <c r="O127" s="80"/>
      <c r="P127" s="80"/>
      <c r="Q127" s="80"/>
      <c r="R127" s="80"/>
      <c r="T127" s="249"/>
      <c r="U127" s="80"/>
      <c r="V127" s="80"/>
      <c r="W127" s="80"/>
      <c r="X127" s="80"/>
      <c r="Y127" s="80"/>
    </row>
    <row r="128" spans="1:25" s="42" customFormat="1">
      <c r="A128" s="239" t="s">
        <v>1463</v>
      </c>
      <c r="B128" s="31">
        <v>44616</v>
      </c>
      <c r="C128" s="31">
        <v>44614</v>
      </c>
      <c r="D128" s="28">
        <v>9681</v>
      </c>
      <c r="E128" s="136" t="s">
        <v>2</v>
      </c>
      <c r="F128" s="28">
        <v>4030</v>
      </c>
      <c r="G128" s="9" t="s">
        <v>47</v>
      </c>
      <c r="H128" s="10">
        <v>6</v>
      </c>
      <c r="I128" s="25" t="s">
        <v>6</v>
      </c>
      <c r="J128" s="9" t="s">
        <v>97</v>
      </c>
      <c r="K128" s="22"/>
      <c r="L128" s="479">
        <v>177</v>
      </c>
      <c r="M128" s="80"/>
      <c r="N128" s="80"/>
      <c r="O128" s="80"/>
      <c r="P128" s="80"/>
      <c r="Q128" s="80"/>
      <c r="R128" s="80"/>
      <c r="T128" s="249"/>
      <c r="U128" s="80"/>
      <c r="V128" s="80"/>
      <c r="W128" s="80"/>
      <c r="X128" s="80"/>
      <c r="Y128" s="80"/>
    </row>
    <row r="129" spans="1:25" s="42" customFormat="1">
      <c r="A129" s="239" t="s">
        <v>469</v>
      </c>
      <c r="B129" s="31">
        <v>44616</v>
      </c>
      <c r="C129" s="31">
        <v>44614</v>
      </c>
      <c r="D129" s="28">
        <v>9682</v>
      </c>
      <c r="E129" s="136" t="s">
        <v>40</v>
      </c>
      <c r="F129" s="28">
        <v>2847</v>
      </c>
      <c r="G129" s="9" t="s">
        <v>58</v>
      </c>
      <c r="H129" s="10">
        <v>2</v>
      </c>
      <c r="I129" s="25" t="s">
        <v>6</v>
      </c>
      <c r="J129" s="9" t="s">
        <v>97</v>
      </c>
      <c r="K129" s="22"/>
      <c r="L129" s="479">
        <v>265</v>
      </c>
      <c r="M129" s="80"/>
      <c r="N129" s="80"/>
      <c r="O129" s="80"/>
      <c r="P129" s="80"/>
      <c r="Q129" s="80"/>
      <c r="R129" s="80"/>
      <c r="T129" s="249"/>
      <c r="U129" s="80"/>
      <c r="V129" s="80"/>
      <c r="W129" s="80"/>
      <c r="X129" s="80"/>
      <c r="Y129" s="80"/>
    </row>
    <row r="130" spans="1:25" s="42" customFormat="1">
      <c r="A130" s="239" t="s">
        <v>965</v>
      </c>
      <c r="B130" s="31">
        <v>44620</v>
      </c>
      <c r="C130" s="31">
        <v>44614</v>
      </c>
      <c r="D130" s="28">
        <v>9670</v>
      </c>
      <c r="E130" s="136" t="s">
        <v>153</v>
      </c>
      <c r="F130" s="28">
        <v>3424</v>
      </c>
      <c r="G130" s="9" t="s">
        <v>16</v>
      </c>
      <c r="H130" s="10">
        <v>1</v>
      </c>
      <c r="I130" s="25" t="s">
        <v>6</v>
      </c>
      <c r="J130" s="9" t="s">
        <v>97</v>
      </c>
      <c r="K130" s="11" t="s">
        <v>834</v>
      </c>
      <c r="L130" s="479"/>
      <c r="M130" s="80"/>
      <c r="N130" s="80"/>
      <c r="O130" s="80"/>
      <c r="P130" s="80"/>
      <c r="Q130" s="80"/>
      <c r="R130" s="80"/>
      <c r="T130" s="249"/>
      <c r="U130" s="80"/>
      <c r="V130" s="80"/>
      <c r="W130" s="80"/>
      <c r="X130" s="80"/>
      <c r="Y130" s="80"/>
    </row>
    <row r="131" spans="1:25" s="42" customFormat="1">
      <c r="A131" s="239"/>
      <c r="B131" s="31"/>
      <c r="C131" s="31"/>
      <c r="D131" s="28"/>
      <c r="E131" s="136" t="s">
        <v>153</v>
      </c>
      <c r="F131" s="28">
        <v>3426</v>
      </c>
      <c r="G131" s="9" t="s">
        <v>16</v>
      </c>
      <c r="H131" s="10">
        <v>1</v>
      </c>
      <c r="I131" s="25" t="s">
        <v>6</v>
      </c>
      <c r="J131" s="9" t="s">
        <v>97</v>
      </c>
      <c r="K131" s="11" t="s">
        <v>834</v>
      </c>
      <c r="L131" s="479"/>
      <c r="M131" s="80"/>
      <c r="N131" s="80"/>
      <c r="O131" s="80"/>
      <c r="P131" s="80"/>
      <c r="Q131" s="80"/>
      <c r="R131" s="80"/>
      <c r="T131" s="249"/>
      <c r="U131" s="80"/>
      <c r="V131" s="80"/>
      <c r="W131" s="80"/>
      <c r="X131" s="80"/>
      <c r="Y131" s="80"/>
    </row>
    <row r="132" spans="1:25" s="42" customFormat="1">
      <c r="A132" s="239"/>
      <c r="B132" s="31"/>
      <c r="C132" s="31"/>
      <c r="D132" s="28"/>
      <c r="E132" s="136" t="s">
        <v>153</v>
      </c>
      <c r="F132" s="28">
        <v>3272</v>
      </c>
      <c r="G132" s="9" t="s">
        <v>16</v>
      </c>
      <c r="H132" s="10">
        <v>10</v>
      </c>
      <c r="I132" s="25" t="s">
        <v>6</v>
      </c>
      <c r="J132" s="9" t="s">
        <v>97</v>
      </c>
      <c r="K132" s="11" t="s">
        <v>834</v>
      </c>
      <c r="L132" s="479">
        <v>258</v>
      </c>
      <c r="M132" s="80"/>
      <c r="N132" s="80"/>
      <c r="O132" s="80"/>
      <c r="P132" s="80"/>
      <c r="Q132" s="80"/>
      <c r="R132" s="80"/>
      <c r="T132" s="249"/>
      <c r="U132" s="80"/>
      <c r="V132" s="80"/>
      <c r="W132" s="80"/>
      <c r="X132" s="80"/>
      <c r="Y132" s="80"/>
    </row>
    <row r="133" spans="1:25" s="42" customFormat="1">
      <c r="A133" s="239" t="s">
        <v>394</v>
      </c>
      <c r="B133" s="31">
        <v>44617</v>
      </c>
      <c r="C133" s="31">
        <v>44615</v>
      </c>
      <c r="D133" s="28">
        <v>9695</v>
      </c>
      <c r="E133" s="136" t="s">
        <v>81</v>
      </c>
      <c r="F133" s="28">
        <v>3550</v>
      </c>
      <c r="G133" s="9" t="s">
        <v>21</v>
      </c>
      <c r="H133" s="10">
        <v>5</v>
      </c>
      <c r="I133" s="25" t="s">
        <v>6</v>
      </c>
      <c r="J133" s="9" t="s">
        <v>97</v>
      </c>
      <c r="K133" s="22"/>
      <c r="L133" s="479">
        <v>337</v>
      </c>
      <c r="M133" s="80"/>
      <c r="N133" s="80"/>
      <c r="O133" s="80"/>
      <c r="P133" s="80"/>
      <c r="Q133" s="80"/>
      <c r="R133" s="80"/>
      <c r="T133" s="249"/>
      <c r="U133" s="80"/>
      <c r="V133" s="80"/>
      <c r="W133" s="80"/>
      <c r="X133" s="80"/>
      <c r="Y133" s="80"/>
    </row>
    <row r="134" spans="1:25" s="42" customFormat="1">
      <c r="A134" s="239" t="s">
        <v>370</v>
      </c>
      <c r="B134" s="31">
        <v>44617</v>
      </c>
      <c r="C134" s="31">
        <v>44615</v>
      </c>
      <c r="D134" s="28">
        <v>9696</v>
      </c>
      <c r="E134" s="136" t="s">
        <v>2</v>
      </c>
      <c r="F134" s="28">
        <v>1098</v>
      </c>
      <c r="G134" s="9" t="s">
        <v>3</v>
      </c>
      <c r="H134" s="10">
        <v>15</v>
      </c>
      <c r="I134" s="25" t="s">
        <v>6</v>
      </c>
      <c r="J134" s="9" t="s">
        <v>97</v>
      </c>
      <c r="K134" s="22"/>
      <c r="L134" s="479">
        <v>480</v>
      </c>
      <c r="M134" s="80"/>
      <c r="N134" s="80"/>
      <c r="O134" s="80"/>
      <c r="P134" s="80"/>
      <c r="Q134" s="80"/>
      <c r="R134" s="80"/>
      <c r="T134" s="249"/>
      <c r="U134" s="80"/>
      <c r="V134" s="80"/>
      <c r="W134" s="80"/>
      <c r="X134" s="80"/>
      <c r="Y134" s="80"/>
    </row>
    <row r="135" spans="1:25" s="42" customFormat="1">
      <c r="A135" s="239" t="s">
        <v>485</v>
      </c>
      <c r="B135" s="31">
        <v>44621</v>
      </c>
      <c r="C135" s="31">
        <v>44615</v>
      </c>
      <c r="D135" s="28">
        <v>9697</v>
      </c>
      <c r="E135" s="136" t="s">
        <v>2</v>
      </c>
      <c r="F135" s="28">
        <v>2039</v>
      </c>
      <c r="G135" s="9" t="s">
        <v>29</v>
      </c>
      <c r="H135" s="10">
        <v>81</v>
      </c>
      <c r="I135" s="25" t="s">
        <v>6</v>
      </c>
      <c r="J135" s="9" t="s">
        <v>97</v>
      </c>
      <c r="K135" s="22"/>
      <c r="L135" s="479">
        <v>1150.2</v>
      </c>
      <c r="M135" s="80"/>
      <c r="N135" s="80"/>
      <c r="O135" s="80"/>
      <c r="P135" s="80"/>
      <c r="Q135" s="80"/>
      <c r="R135" s="80"/>
      <c r="T135" s="249"/>
      <c r="U135" s="80"/>
      <c r="V135" s="80"/>
      <c r="W135" s="80"/>
      <c r="X135" s="80"/>
      <c r="Y135" s="80"/>
    </row>
    <row r="136" spans="1:25" s="42" customFormat="1">
      <c r="A136" s="239" t="s">
        <v>1971</v>
      </c>
      <c r="B136" s="31">
        <v>44616</v>
      </c>
      <c r="C136" s="31">
        <v>44615</v>
      </c>
      <c r="D136" s="28">
        <v>9692</v>
      </c>
      <c r="E136" s="136" t="s">
        <v>254</v>
      </c>
      <c r="F136" s="28">
        <v>4032</v>
      </c>
      <c r="G136" s="9" t="s">
        <v>30</v>
      </c>
      <c r="H136" s="10" t="s">
        <v>1070</v>
      </c>
      <c r="I136" s="25" t="s">
        <v>6</v>
      </c>
      <c r="J136" s="9" t="s">
        <v>97</v>
      </c>
      <c r="K136" s="11" t="s">
        <v>834</v>
      </c>
      <c r="L136" s="479">
        <v>110</v>
      </c>
      <c r="M136" s="80"/>
      <c r="N136" s="80"/>
      <c r="O136" s="80"/>
      <c r="P136" s="80"/>
      <c r="Q136" s="80"/>
      <c r="R136" s="80"/>
      <c r="T136" s="249"/>
      <c r="U136" s="80"/>
      <c r="V136" s="80"/>
      <c r="W136" s="80"/>
      <c r="X136" s="80"/>
      <c r="Y136" s="80"/>
    </row>
    <row r="137" spans="1:25" s="42" customFormat="1">
      <c r="A137" s="239" t="s">
        <v>787</v>
      </c>
      <c r="B137" s="31">
        <v>44617</v>
      </c>
      <c r="C137" s="31">
        <v>44616</v>
      </c>
      <c r="D137" s="28">
        <v>9704</v>
      </c>
      <c r="E137" s="136" t="s">
        <v>2</v>
      </c>
      <c r="F137" s="28">
        <v>753</v>
      </c>
      <c r="G137" s="9" t="s">
        <v>47</v>
      </c>
      <c r="H137" s="10">
        <v>4</v>
      </c>
      <c r="I137" s="25" t="s">
        <v>6</v>
      </c>
      <c r="J137" s="9" t="s">
        <v>97</v>
      </c>
      <c r="K137" s="22"/>
      <c r="L137" s="479">
        <v>166</v>
      </c>
      <c r="M137" s="80"/>
      <c r="N137" s="80"/>
      <c r="O137" s="80"/>
      <c r="P137" s="80"/>
      <c r="Q137" s="80"/>
      <c r="R137" s="80"/>
      <c r="T137" s="249"/>
      <c r="U137" s="80"/>
      <c r="V137" s="80"/>
      <c r="W137" s="80"/>
      <c r="X137" s="80"/>
      <c r="Y137" s="80"/>
    </row>
    <row r="138" spans="1:25" s="42" customFormat="1">
      <c r="A138" s="239" t="s">
        <v>517</v>
      </c>
      <c r="B138" s="31">
        <v>44617</v>
      </c>
      <c r="C138" s="31">
        <v>44616</v>
      </c>
      <c r="D138" s="28">
        <v>9706</v>
      </c>
      <c r="E138" s="136" t="s">
        <v>2</v>
      </c>
      <c r="F138" s="28">
        <v>869</v>
      </c>
      <c r="G138" s="9" t="s">
        <v>16</v>
      </c>
      <c r="H138" s="10">
        <v>20</v>
      </c>
      <c r="I138" s="25" t="s">
        <v>6</v>
      </c>
      <c r="J138" s="9" t="s">
        <v>97</v>
      </c>
      <c r="K138" s="22"/>
      <c r="L138" s="479">
        <v>190</v>
      </c>
      <c r="M138" s="80"/>
      <c r="N138" s="80"/>
      <c r="O138" s="80"/>
      <c r="P138" s="80"/>
      <c r="Q138" s="80"/>
      <c r="R138" s="80"/>
      <c r="T138" s="249"/>
      <c r="U138" s="80"/>
      <c r="V138" s="80"/>
      <c r="W138" s="80"/>
      <c r="X138" s="80"/>
      <c r="Y138" s="80"/>
    </row>
    <row r="139" spans="1:25" s="42" customFormat="1">
      <c r="A139" s="239" t="s">
        <v>175</v>
      </c>
      <c r="B139" s="31">
        <v>44624</v>
      </c>
      <c r="C139" s="31">
        <v>44617</v>
      </c>
      <c r="D139" s="28">
        <v>9715</v>
      </c>
      <c r="E139" s="136" t="s">
        <v>2</v>
      </c>
      <c r="F139" s="28">
        <v>3310</v>
      </c>
      <c r="G139" s="9" t="s">
        <v>4</v>
      </c>
      <c r="H139" s="10" t="s">
        <v>960</v>
      </c>
      <c r="I139" s="25" t="s">
        <v>6</v>
      </c>
      <c r="J139" s="9" t="s">
        <v>97</v>
      </c>
      <c r="K139" s="22"/>
      <c r="L139" s="479">
        <v>954.1</v>
      </c>
      <c r="M139" s="80"/>
      <c r="N139" s="80"/>
      <c r="O139" s="80"/>
      <c r="P139" s="80"/>
      <c r="Q139" s="80"/>
      <c r="R139" s="80"/>
      <c r="T139" s="249"/>
      <c r="U139" s="80"/>
      <c r="V139" s="80"/>
      <c r="W139" s="80"/>
      <c r="X139" s="80"/>
      <c r="Y139" s="80"/>
    </row>
    <row r="140" spans="1:25" s="42" customFormat="1">
      <c r="A140" s="239" t="s">
        <v>1565</v>
      </c>
      <c r="B140" s="31">
        <v>44620</v>
      </c>
      <c r="C140" s="31">
        <v>44617</v>
      </c>
      <c r="D140" s="28">
        <v>9717</v>
      </c>
      <c r="E140" s="136" t="s">
        <v>2</v>
      </c>
      <c r="F140" s="28">
        <v>753</v>
      </c>
      <c r="G140" s="9" t="s">
        <v>47</v>
      </c>
      <c r="H140" s="10" t="s">
        <v>919</v>
      </c>
      <c r="I140" s="25" t="s">
        <v>6</v>
      </c>
      <c r="J140" s="9" t="s">
        <v>97</v>
      </c>
      <c r="K140" s="22"/>
      <c r="L140" s="479">
        <v>165.6</v>
      </c>
      <c r="M140" s="80"/>
      <c r="N140" s="80"/>
      <c r="O140" s="80"/>
      <c r="P140" s="80"/>
      <c r="Q140" s="80"/>
      <c r="R140" s="80"/>
      <c r="T140" s="249"/>
      <c r="U140" s="80"/>
      <c r="V140" s="80"/>
      <c r="W140" s="80"/>
      <c r="X140" s="80"/>
      <c r="Y140" s="80"/>
    </row>
    <row r="141" spans="1:25" s="42" customFormat="1">
      <c r="A141" s="239"/>
      <c r="B141" s="31"/>
      <c r="C141" s="31"/>
      <c r="D141" s="28"/>
      <c r="E141" s="136" t="s">
        <v>2</v>
      </c>
      <c r="F141" s="28">
        <v>869</v>
      </c>
      <c r="G141" s="9" t="s">
        <v>16</v>
      </c>
      <c r="H141" s="10">
        <v>10</v>
      </c>
      <c r="I141" s="25" t="s">
        <v>6</v>
      </c>
      <c r="J141" s="9" t="s">
        <v>97</v>
      </c>
      <c r="K141" s="22"/>
      <c r="L141" s="479">
        <v>125</v>
      </c>
      <c r="M141" s="80"/>
      <c r="N141" s="80"/>
      <c r="O141" s="80"/>
      <c r="P141" s="80"/>
      <c r="Q141" s="80"/>
      <c r="R141" s="80"/>
      <c r="T141" s="249"/>
      <c r="U141" s="80"/>
      <c r="V141" s="80"/>
      <c r="W141" s="80"/>
      <c r="X141" s="80"/>
      <c r="Y141" s="80"/>
    </row>
    <row r="142" spans="1:25" s="42" customFormat="1">
      <c r="A142" s="239" t="s">
        <v>101</v>
      </c>
      <c r="B142" s="31">
        <v>44624</v>
      </c>
      <c r="C142" s="31">
        <v>44645</v>
      </c>
      <c r="D142" s="28">
        <v>9720</v>
      </c>
      <c r="E142" s="136" t="s">
        <v>7</v>
      </c>
      <c r="F142" s="28">
        <v>2603</v>
      </c>
      <c r="G142" s="9" t="s">
        <v>102</v>
      </c>
      <c r="H142" s="10">
        <v>54</v>
      </c>
      <c r="I142" s="25" t="s">
        <v>6</v>
      </c>
      <c r="J142" s="9" t="s">
        <v>97</v>
      </c>
      <c r="K142" s="22"/>
      <c r="L142" s="479">
        <v>1171</v>
      </c>
      <c r="M142" s="80"/>
      <c r="N142" s="80"/>
      <c r="O142" s="80"/>
      <c r="P142" s="80"/>
      <c r="Q142" s="80"/>
      <c r="R142" s="80"/>
      <c r="T142" s="249"/>
      <c r="U142" s="80"/>
      <c r="V142" s="80"/>
      <c r="W142" s="80"/>
      <c r="X142" s="80"/>
      <c r="Y142" s="80"/>
    </row>
    <row r="143" spans="1:25" s="42" customFormat="1">
      <c r="A143" s="239" t="s">
        <v>1442</v>
      </c>
      <c r="B143" s="31">
        <v>44624</v>
      </c>
      <c r="C143" s="31">
        <v>44645</v>
      </c>
      <c r="D143" s="28">
        <v>9723</v>
      </c>
      <c r="E143" s="136" t="s">
        <v>216</v>
      </c>
      <c r="F143" s="28">
        <v>2438</v>
      </c>
      <c r="G143" s="9" t="s">
        <v>47</v>
      </c>
      <c r="H143" s="10" t="s">
        <v>882</v>
      </c>
      <c r="I143" s="25" t="s">
        <v>6</v>
      </c>
      <c r="J143" s="9" t="s">
        <v>97</v>
      </c>
      <c r="K143" s="22"/>
      <c r="L143" s="479">
        <v>202.35</v>
      </c>
      <c r="M143" s="80"/>
      <c r="N143" s="80"/>
      <c r="O143" s="80"/>
      <c r="P143" s="80"/>
      <c r="Q143" s="80"/>
      <c r="R143" s="80"/>
      <c r="T143" s="249"/>
      <c r="U143" s="80"/>
      <c r="V143" s="80"/>
      <c r="W143" s="80"/>
      <c r="X143" s="80"/>
      <c r="Y143" s="80"/>
    </row>
    <row r="144" spans="1:25" s="42" customFormat="1">
      <c r="A144" s="239" t="s">
        <v>1076</v>
      </c>
      <c r="B144" s="31">
        <v>44624</v>
      </c>
      <c r="C144" s="31">
        <v>44645</v>
      </c>
      <c r="D144" s="28">
        <v>9724</v>
      </c>
      <c r="E144" s="136" t="s">
        <v>2</v>
      </c>
      <c r="F144" s="28">
        <v>753</v>
      </c>
      <c r="G144" s="9" t="s">
        <v>47</v>
      </c>
      <c r="H144" s="10" t="s">
        <v>882</v>
      </c>
      <c r="I144" s="25" t="s">
        <v>6</v>
      </c>
      <c r="J144" s="9" t="s">
        <v>97</v>
      </c>
      <c r="K144" s="22"/>
      <c r="L144" s="479">
        <v>183.45</v>
      </c>
      <c r="M144" s="80"/>
      <c r="N144" s="80"/>
      <c r="O144" s="80"/>
      <c r="P144" s="80"/>
      <c r="Q144" s="80"/>
      <c r="R144" s="80"/>
      <c r="T144" s="249"/>
      <c r="U144" s="80"/>
      <c r="V144" s="80"/>
      <c r="W144" s="80"/>
      <c r="X144" s="80"/>
      <c r="Y144" s="80"/>
    </row>
    <row r="145" spans="1:25" s="42" customFormat="1">
      <c r="A145" s="460"/>
      <c r="B145" s="116"/>
      <c r="C145" s="116"/>
      <c r="D145" s="117"/>
      <c r="E145" s="691"/>
      <c r="F145" s="117"/>
      <c r="G145" s="24"/>
      <c r="H145" s="119"/>
      <c r="I145" s="234"/>
      <c r="J145" s="24"/>
      <c r="K145" s="546"/>
      <c r="L145" s="1033"/>
      <c r="M145" s="80"/>
      <c r="N145" s="80"/>
      <c r="O145" s="80"/>
      <c r="P145" s="80"/>
      <c r="Q145" s="80"/>
      <c r="R145" s="80"/>
      <c r="T145" s="249"/>
      <c r="U145" s="80"/>
      <c r="V145" s="80"/>
      <c r="W145" s="80"/>
      <c r="X145" s="80"/>
      <c r="Y145" s="80"/>
    </row>
    <row r="146" spans="1:25" s="44" customFormat="1">
      <c r="A146" s="338"/>
      <c r="B146" s="125"/>
      <c r="C146" s="125"/>
      <c r="D146" s="126"/>
      <c r="E146" s="124"/>
      <c r="F146" s="126"/>
      <c r="G146" s="51"/>
      <c r="H146" s="52"/>
      <c r="I146" s="233"/>
      <c r="J146" s="51"/>
      <c r="K146" s="526"/>
      <c r="L146" s="462"/>
      <c r="M146" s="246"/>
      <c r="N146" s="246"/>
      <c r="O146" s="246"/>
      <c r="P146" s="246"/>
      <c r="Q146" s="246"/>
      <c r="R146" s="246"/>
      <c r="T146" s="246"/>
      <c r="U146" s="246"/>
      <c r="V146" s="246"/>
      <c r="W146" s="246"/>
      <c r="X146" s="246"/>
      <c r="Y146" s="246"/>
    </row>
    <row r="147" spans="1:25" s="6" customFormat="1" ht="15" customHeight="1">
      <c r="A147" s="2530">
        <f>SUM(L146:L146)</f>
        <v>0</v>
      </c>
      <c r="B147" s="2531"/>
      <c r="C147" s="2531"/>
      <c r="D147" s="2531"/>
      <c r="E147" s="2531"/>
      <c r="F147" s="2531"/>
      <c r="G147" s="2531"/>
      <c r="H147" s="2531"/>
      <c r="I147" s="2531"/>
      <c r="J147" s="2531"/>
      <c r="K147" s="2531"/>
      <c r="L147" s="2532"/>
      <c r="T147" s="1035" t="s">
        <v>1672</v>
      </c>
    </row>
    <row r="148" spans="1:25" s="6" customFormat="1">
      <c r="A148" s="387"/>
      <c r="H148" s="823"/>
      <c r="I148" s="387"/>
      <c r="L148" s="587"/>
    </row>
    <row r="149" spans="1:25" s="6" customFormat="1">
      <c r="A149" s="387"/>
      <c r="H149" s="823"/>
      <c r="I149" s="387"/>
      <c r="L149" s="587"/>
    </row>
    <row r="150" spans="1:25" s="6" customFormat="1">
      <c r="A150" s="387" t="s">
        <v>1958</v>
      </c>
      <c r="H150" s="823"/>
      <c r="I150" s="387"/>
      <c r="L150" s="587"/>
    </row>
    <row r="151" spans="1:25" s="6" customFormat="1">
      <c r="A151" s="387"/>
      <c r="H151" s="823"/>
      <c r="I151" s="387"/>
      <c r="L151" s="587"/>
    </row>
    <row r="152" spans="1:25" s="6" customFormat="1">
      <c r="A152" s="387"/>
      <c r="H152" s="823"/>
      <c r="I152" s="387"/>
      <c r="L152" s="587"/>
    </row>
    <row r="153" spans="1:25" s="6" customFormat="1">
      <c r="A153" s="387"/>
      <c r="H153" s="823"/>
      <c r="I153" s="387"/>
      <c r="L153" s="587"/>
    </row>
    <row r="154" spans="1:25" s="6" customFormat="1">
      <c r="A154" s="387"/>
      <c r="H154" s="823"/>
      <c r="I154" s="387"/>
      <c r="L154" s="587"/>
    </row>
    <row r="155" spans="1:25" s="6" customFormat="1">
      <c r="A155" s="387"/>
      <c r="H155" s="823"/>
      <c r="I155" s="387"/>
      <c r="L155" s="587"/>
    </row>
    <row r="156" spans="1:25" s="6" customFormat="1">
      <c r="A156" s="387"/>
      <c r="H156" s="823"/>
      <c r="I156" s="387"/>
      <c r="L156" s="587"/>
    </row>
    <row r="157" spans="1:25" s="6" customFormat="1">
      <c r="A157" s="387"/>
      <c r="H157" s="823"/>
      <c r="I157" s="387"/>
      <c r="L157" s="587"/>
    </row>
    <row r="158" spans="1:25" s="6" customFormat="1">
      <c r="A158" s="387"/>
      <c r="H158" s="823"/>
      <c r="I158" s="387"/>
      <c r="L158" s="587"/>
    </row>
    <row r="159" spans="1:25" s="6" customFormat="1">
      <c r="A159" s="387"/>
      <c r="H159" s="823"/>
      <c r="I159" s="387"/>
      <c r="L159" s="587"/>
    </row>
    <row r="160" spans="1:25" s="6" customFormat="1">
      <c r="A160" s="387"/>
      <c r="H160" s="823"/>
      <c r="I160" s="387"/>
      <c r="L160" s="587"/>
    </row>
    <row r="161" spans="1:25" s="6" customFormat="1" hidden="1">
      <c r="A161" s="387"/>
      <c r="H161" s="823"/>
      <c r="I161" s="387"/>
      <c r="L161" s="587"/>
    </row>
    <row r="162" spans="1:25" s="6" customFormat="1" hidden="1">
      <c r="A162" s="387"/>
      <c r="H162" s="823"/>
      <c r="I162" s="387"/>
      <c r="L162" s="587"/>
    </row>
    <row r="163" spans="1:25" s="6" customFormat="1" hidden="1">
      <c r="A163" s="37"/>
      <c r="B163"/>
      <c r="C163"/>
      <c r="D163"/>
      <c r="E163"/>
      <c r="F163"/>
      <c r="G163"/>
      <c r="H163" s="484"/>
      <c r="I163" s="37"/>
      <c r="J163"/>
      <c r="K163"/>
      <c r="L163" s="528"/>
      <c r="S163"/>
    </row>
    <row r="164" spans="1:25" s="6" customFormat="1" hidden="1">
      <c r="A164" s="37"/>
      <c r="B164"/>
      <c r="C164"/>
      <c r="D164"/>
      <c r="E164"/>
      <c r="F164"/>
      <c r="G164"/>
      <c r="H164" s="484"/>
      <c r="I164" s="37"/>
      <c r="J164"/>
      <c r="K164"/>
      <c r="L164" s="528"/>
      <c r="S164"/>
    </row>
    <row r="165" spans="1:25" s="6" customFormat="1" hidden="1">
      <c r="A165" s="37"/>
      <c r="B165"/>
      <c r="C165"/>
      <c r="D165"/>
      <c r="E165"/>
      <c r="F165"/>
      <c r="G165"/>
      <c r="H165" s="484"/>
      <c r="I165" s="37"/>
      <c r="J165"/>
      <c r="K165"/>
      <c r="L165" s="528"/>
      <c r="S165"/>
    </row>
    <row r="166" spans="1:25" s="6" customFormat="1" hidden="1">
      <c r="A166" s="37"/>
      <c r="B166"/>
      <c r="C166"/>
      <c r="D166"/>
      <c r="E166"/>
      <c r="F166"/>
      <c r="G166"/>
      <c r="H166" s="484"/>
      <c r="I166" s="37"/>
      <c r="J166"/>
      <c r="K166"/>
      <c r="L166" s="528"/>
      <c r="S166"/>
    </row>
    <row r="167" spans="1:25" s="6" customFormat="1" hidden="1">
      <c r="A167" s="37"/>
      <c r="B167"/>
      <c r="C167"/>
      <c r="D167"/>
      <c r="E167"/>
      <c r="F167"/>
      <c r="G167"/>
      <c r="H167" s="484"/>
      <c r="I167" s="37"/>
      <c r="J167"/>
      <c r="K167"/>
      <c r="L167" s="528"/>
      <c r="S167"/>
    </row>
    <row r="168" spans="1:25" s="6" customFormat="1" hidden="1">
      <c r="A168" s="37"/>
      <c r="B168"/>
      <c r="C168"/>
      <c r="D168"/>
      <c r="E168"/>
      <c r="F168"/>
      <c r="G168"/>
      <c r="H168" s="484"/>
      <c r="I168" s="37"/>
      <c r="J168"/>
      <c r="K168"/>
      <c r="L168" s="528"/>
      <c r="S168"/>
    </row>
    <row r="169" spans="1:25" s="6" customFormat="1" hidden="1">
      <c r="A169" s="37"/>
      <c r="B169"/>
      <c r="C169"/>
      <c r="D169"/>
      <c r="E169"/>
      <c r="F169"/>
      <c r="G169"/>
      <c r="H169" s="484"/>
      <c r="I169" s="37"/>
      <c r="J169"/>
      <c r="K169"/>
      <c r="L169" s="528"/>
      <c r="S169"/>
    </row>
    <row r="170" spans="1:25" s="6" customFormat="1" hidden="1">
      <c r="A170" s="37"/>
      <c r="B170"/>
      <c r="C170"/>
      <c r="D170"/>
      <c r="E170"/>
      <c r="F170"/>
      <c r="G170"/>
      <c r="H170" s="484"/>
      <c r="I170" s="37"/>
      <c r="J170"/>
      <c r="K170"/>
      <c r="L170" s="528"/>
      <c r="S170"/>
    </row>
    <row r="171" spans="1:25" s="6" customFormat="1" hidden="1">
      <c r="A171" s="37"/>
      <c r="B171"/>
      <c r="C171"/>
      <c r="D171"/>
      <c r="E171"/>
      <c r="F171"/>
      <c r="G171"/>
      <c r="H171" s="484"/>
      <c r="I171" s="37"/>
      <c r="J171"/>
      <c r="K171"/>
      <c r="L171" s="528"/>
      <c r="S171"/>
    </row>
    <row r="172" spans="1:25" s="6" customFormat="1" hidden="1">
      <c r="A172" s="37"/>
      <c r="B172"/>
      <c r="C172"/>
      <c r="D172"/>
      <c r="E172"/>
      <c r="F172"/>
      <c r="G172"/>
      <c r="H172" s="484"/>
      <c r="I172" s="37"/>
      <c r="J172"/>
      <c r="K172"/>
      <c r="L172" s="528"/>
      <c r="S172"/>
    </row>
    <row r="173" spans="1:25" s="37" customFormat="1" hidden="1">
      <c r="B173"/>
      <c r="C173"/>
      <c r="D173"/>
      <c r="E173"/>
      <c r="F173"/>
      <c r="G173"/>
      <c r="H173" s="484"/>
      <c r="J173"/>
      <c r="K173"/>
      <c r="L173" s="528"/>
      <c r="M173" s="6"/>
      <c r="N173" s="6"/>
      <c r="O173" s="6"/>
      <c r="P173" s="6"/>
      <c r="Q173" s="6"/>
      <c r="R173" s="6"/>
      <c r="S173"/>
      <c r="T173" s="6"/>
      <c r="U173" s="6"/>
      <c r="V173" s="6"/>
      <c r="W173" s="6"/>
      <c r="X173" s="6"/>
      <c r="Y173" s="6"/>
    </row>
    <row r="174" spans="1:25" s="37" customFormat="1" hidden="1">
      <c r="B174"/>
      <c r="C174"/>
      <c r="D174"/>
      <c r="E174"/>
      <c r="F174"/>
      <c r="G174"/>
      <c r="H174" s="484"/>
      <c r="J174"/>
      <c r="K174"/>
      <c r="L174" s="528"/>
      <c r="M174" s="6"/>
      <c r="N174" s="6"/>
      <c r="O174" s="6"/>
      <c r="P174" s="6"/>
      <c r="Q174" s="6"/>
      <c r="R174" s="6"/>
      <c r="S174"/>
      <c r="T174" s="6"/>
      <c r="U174" s="6"/>
      <c r="V174" s="6"/>
      <c r="W174" s="6"/>
      <c r="X174" s="6"/>
      <c r="Y174" s="6"/>
    </row>
    <row r="175" spans="1:25" s="37" customFormat="1" hidden="1">
      <c r="B175"/>
      <c r="C175"/>
      <c r="D175"/>
      <c r="E175"/>
      <c r="F175"/>
      <c r="G175"/>
      <c r="H175" s="484"/>
      <c r="J175"/>
      <c r="K175"/>
      <c r="L175" s="528"/>
      <c r="M175" s="6"/>
      <c r="N175" s="6"/>
      <c r="O175" s="6"/>
      <c r="P175" s="6"/>
      <c r="Q175" s="6"/>
      <c r="R175" s="6"/>
      <c r="S175"/>
      <c r="T175" s="6"/>
      <c r="U175" s="6"/>
      <c r="V175" s="6"/>
      <c r="W175" s="6"/>
      <c r="X175" s="6"/>
      <c r="Y175" s="6"/>
    </row>
    <row r="176" spans="1:25" s="37" customFormat="1" hidden="1">
      <c r="B176"/>
      <c r="C176"/>
      <c r="D176"/>
      <c r="E176"/>
      <c r="F176"/>
      <c r="G176"/>
      <c r="H176" s="484"/>
      <c r="J176"/>
      <c r="K176"/>
      <c r="L176" s="528"/>
      <c r="M176" s="6"/>
      <c r="N176" s="6"/>
      <c r="O176" s="6"/>
      <c r="P176" s="6"/>
      <c r="Q176" s="6"/>
      <c r="R176" s="6"/>
      <c r="S176"/>
      <c r="T176" s="6"/>
      <c r="U176" s="6"/>
      <c r="V176" s="6"/>
      <c r="W176" s="6"/>
      <c r="X176" s="6"/>
      <c r="Y176" s="6"/>
    </row>
    <row r="177" spans="2:25" s="37" customFormat="1" hidden="1">
      <c r="B177"/>
      <c r="C177"/>
      <c r="D177"/>
      <c r="E177"/>
      <c r="F177"/>
      <c r="G177"/>
      <c r="H177" s="484"/>
      <c r="J177"/>
      <c r="K177"/>
      <c r="L177" s="528"/>
      <c r="M177" s="6"/>
      <c r="N177" s="6"/>
      <c r="O177" s="6"/>
      <c r="P177" s="6"/>
      <c r="Q177" s="6"/>
      <c r="R177" s="6"/>
      <c r="S177"/>
      <c r="T177" s="6"/>
      <c r="U177" s="6"/>
      <c r="V177" s="6"/>
      <c r="W177" s="6"/>
      <c r="X177" s="6"/>
      <c r="Y177" s="6"/>
    </row>
    <row r="178" spans="2:25" s="37" customFormat="1" hidden="1">
      <c r="B178"/>
      <c r="C178"/>
      <c r="D178"/>
      <c r="E178"/>
      <c r="F178"/>
      <c r="G178"/>
      <c r="H178" s="484"/>
      <c r="J178"/>
      <c r="K178"/>
      <c r="L178" s="528"/>
      <c r="M178" s="6"/>
      <c r="N178" s="6"/>
      <c r="O178" s="6"/>
      <c r="P178" s="6"/>
      <c r="Q178" s="6"/>
      <c r="R178" s="6"/>
      <c r="S178"/>
      <c r="T178" s="6"/>
      <c r="U178" s="6"/>
      <c r="V178" s="6"/>
      <c r="W178" s="6"/>
      <c r="X178" s="6"/>
      <c r="Y178" s="6"/>
    </row>
    <row r="179" spans="2:25" s="37" customFormat="1" hidden="1">
      <c r="B179"/>
      <c r="C179"/>
      <c r="D179"/>
      <c r="E179"/>
      <c r="F179"/>
      <c r="G179"/>
      <c r="H179" s="484"/>
      <c r="J179"/>
      <c r="K179"/>
      <c r="L179" s="528"/>
      <c r="M179" s="6"/>
      <c r="N179" s="6"/>
      <c r="O179" s="6"/>
      <c r="P179" s="6"/>
      <c r="Q179" s="6"/>
      <c r="R179" s="6"/>
      <c r="S179"/>
      <c r="T179" s="6"/>
      <c r="U179" s="6"/>
      <c r="V179" s="6"/>
      <c r="W179" s="6"/>
      <c r="X179" s="6"/>
      <c r="Y179" s="6"/>
    </row>
    <row r="180" spans="2:25" s="37" customFormat="1" hidden="1">
      <c r="B180"/>
      <c r="C180"/>
      <c r="D180"/>
      <c r="E180"/>
      <c r="F180"/>
      <c r="G180"/>
      <c r="H180" s="484"/>
      <c r="J180"/>
      <c r="K180"/>
      <c r="L180" s="528"/>
      <c r="M180" s="6"/>
      <c r="N180" s="6"/>
      <c r="O180" s="6"/>
      <c r="P180" s="6"/>
      <c r="Q180" s="6"/>
      <c r="R180" s="6"/>
      <c r="S180"/>
      <c r="T180" s="6"/>
      <c r="U180" s="6"/>
      <c r="V180" s="6"/>
      <c r="W180" s="6"/>
      <c r="X180" s="6"/>
      <c r="Y180" s="6"/>
    </row>
    <row r="181" spans="2:25" s="37" customFormat="1" hidden="1">
      <c r="B181"/>
      <c r="C181"/>
      <c r="D181"/>
      <c r="E181"/>
      <c r="F181"/>
      <c r="G181"/>
      <c r="H181" s="484"/>
      <c r="J181"/>
      <c r="K181"/>
      <c r="L181" s="528"/>
      <c r="M181" s="6"/>
      <c r="N181" s="6"/>
      <c r="O181" s="6"/>
      <c r="P181" s="6"/>
      <c r="Q181" s="6"/>
      <c r="R181" s="6"/>
      <c r="S181"/>
      <c r="T181" s="6"/>
      <c r="U181" s="6"/>
      <c r="V181" s="6"/>
      <c r="W181" s="6"/>
      <c r="X181" s="6"/>
      <c r="Y181" s="6"/>
    </row>
    <row r="182" spans="2:25" s="37" customFormat="1" hidden="1">
      <c r="B182"/>
      <c r="C182"/>
      <c r="D182"/>
      <c r="E182"/>
      <c r="F182"/>
      <c r="G182"/>
      <c r="H182" s="484"/>
      <c r="J182"/>
      <c r="K182"/>
      <c r="L182" s="528"/>
      <c r="M182" s="6"/>
      <c r="N182" s="6"/>
      <c r="O182" s="6"/>
      <c r="P182" s="6"/>
      <c r="Q182" s="6"/>
      <c r="R182" s="6"/>
      <c r="S182"/>
      <c r="T182" s="6"/>
      <c r="U182" s="6"/>
      <c r="V182" s="6"/>
      <c r="W182" s="6"/>
      <c r="X182" s="6"/>
      <c r="Y182" s="6"/>
    </row>
    <row r="183" spans="2:25" s="37" customFormat="1" hidden="1">
      <c r="B183"/>
      <c r="C183"/>
      <c r="D183"/>
      <c r="E183"/>
      <c r="F183"/>
      <c r="G183"/>
      <c r="H183" s="484"/>
      <c r="J183"/>
      <c r="K183"/>
      <c r="L183" s="528"/>
      <c r="M183" s="6"/>
      <c r="N183" s="6"/>
      <c r="O183" s="6"/>
      <c r="P183" s="6"/>
      <c r="Q183" s="6"/>
      <c r="R183" s="6"/>
      <c r="S183"/>
      <c r="T183" s="6"/>
      <c r="U183" s="6"/>
      <c r="V183" s="6"/>
      <c r="W183" s="6"/>
      <c r="X183" s="6"/>
      <c r="Y183" s="6"/>
    </row>
    <row r="184" spans="2:25" s="37" customFormat="1" hidden="1">
      <c r="B184"/>
      <c r="C184"/>
      <c r="D184"/>
      <c r="E184"/>
      <c r="F184"/>
      <c r="G184"/>
      <c r="H184" s="484"/>
      <c r="J184"/>
      <c r="K184"/>
      <c r="L184" s="528"/>
      <c r="M184" s="6"/>
      <c r="N184" s="6"/>
      <c r="O184" s="6"/>
      <c r="P184" s="6"/>
      <c r="Q184" s="6"/>
      <c r="R184" s="6"/>
      <c r="S184"/>
      <c r="T184" s="6"/>
      <c r="U184" s="6"/>
      <c r="V184" s="6"/>
      <c r="W184" s="6"/>
      <c r="X184" s="6"/>
      <c r="Y184" s="6"/>
    </row>
    <row r="185" spans="2:25" s="37" customFormat="1" hidden="1">
      <c r="B185"/>
      <c r="C185"/>
      <c r="D185"/>
      <c r="E185"/>
      <c r="F185"/>
      <c r="G185"/>
      <c r="H185" s="484"/>
      <c r="J185"/>
      <c r="K185"/>
      <c r="L185" s="528"/>
      <c r="M185" s="6"/>
      <c r="N185" s="6"/>
      <c r="O185" s="6"/>
      <c r="P185" s="6"/>
      <c r="Q185" s="6"/>
      <c r="R185" s="6"/>
      <c r="S185"/>
      <c r="T185" s="6"/>
      <c r="U185" s="6"/>
      <c r="V185" s="6"/>
      <c r="W185" s="6"/>
      <c r="X185" s="6"/>
      <c r="Y185" s="6"/>
    </row>
    <row r="186" spans="2:25" s="37" customFormat="1" hidden="1">
      <c r="B186"/>
      <c r="C186"/>
      <c r="D186"/>
      <c r="E186"/>
      <c r="F186"/>
      <c r="G186"/>
      <c r="H186" s="484"/>
      <c r="J186"/>
      <c r="K186"/>
      <c r="L186" s="528"/>
      <c r="M186" s="6"/>
      <c r="N186" s="6"/>
      <c r="O186" s="6"/>
      <c r="P186" s="6"/>
      <c r="Q186" s="6"/>
      <c r="R186" s="6"/>
      <c r="S186"/>
      <c r="T186" s="6"/>
      <c r="U186" s="6"/>
      <c r="V186" s="6"/>
      <c r="W186" s="6"/>
      <c r="X186" s="6"/>
      <c r="Y186" s="6"/>
    </row>
    <row r="187" spans="2:25" s="37" customFormat="1" hidden="1">
      <c r="B187"/>
      <c r="C187"/>
      <c r="D187"/>
      <c r="E187"/>
      <c r="F187"/>
      <c r="G187"/>
      <c r="H187" s="484"/>
      <c r="J187"/>
      <c r="K187"/>
      <c r="L187" s="528"/>
      <c r="M187" s="6"/>
      <c r="N187" s="6"/>
      <c r="O187" s="6"/>
      <c r="P187" s="6"/>
      <c r="Q187" s="6"/>
      <c r="R187" s="6"/>
      <c r="S187"/>
      <c r="T187" s="6"/>
      <c r="U187" s="6"/>
      <c r="V187" s="6"/>
      <c r="W187" s="6"/>
      <c r="X187" s="6"/>
      <c r="Y187" s="6"/>
    </row>
    <row r="188" spans="2:25" s="37" customFormat="1" hidden="1">
      <c r="B188"/>
      <c r="C188"/>
      <c r="D188"/>
      <c r="E188"/>
      <c r="F188"/>
      <c r="G188"/>
      <c r="H188" s="484"/>
      <c r="J188"/>
      <c r="K188"/>
      <c r="L188" s="528"/>
      <c r="M188" s="6"/>
      <c r="N188" s="6"/>
      <c r="O188" s="6"/>
      <c r="P188" s="6"/>
      <c r="Q188" s="6"/>
      <c r="R188" s="6"/>
      <c r="S188"/>
      <c r="T188" s="6"/>
      <c r="U188" s="6"/>
      <c r="V188" s="6"/>
      <c r="W188" s="6"/>
      <c r="X188" s="6"/>
      <c r="Y188" s="6"/>
    </row>
    <row r="189" spans="2:25" s="37" customFormat="1" hidden="1">
      <c r="B189"/>
      <c r="C189"/>
      <c r="D189"/>
      <c r="E189"/>
      <c r="F189"/>
      <c r="G189"/>
      <c r="H189" s="484"/>
      <c r="J189"/>
      <c r="K189"/>
      <c r="L189" s="528"/>
      <c r="M189" s="6"/>
      <c r="N189" s="6"/>
      <c r="O189" s="6"/>
      <c r="P189" s="6"/>
      <c r="Q189" s="6"/>
      <c r="R189" s="6"/>
      <c r="S189"/>
      <c r="T189" s="6"/>
      <c r="U189" s="6"/>
      <c r="V189" s="6"/>
      <c r="W189" s="6"/>
      <c r="X189" s="6"/>
      <c r="Y189" s="6"/>
    </row>
    <row r="190" spans="2:25" s="37" customFormat="1" hidden="1">
      <c r="B190"/>
      <c r="C190"/>
      <c r="D190"/>
      <c r="E190"/>
      <c r="F190"/>
      <c r="G190"/>
      <c r="H190" s="484"/>
      <c r="J190"/>
      <c r="K190"/>
      <c r="L190" s="528"/>
      <c r="M190" s="6"/>
      <c r="N190" s="6"/>
      <c r="O190" s="6"/>
      <c r="P190" s="6"/>
      <c r="Q190" s="6"/>
      <c r="R190" s="6"/>
      <c r="S190"/>
      <c r="T190" s="6"/>
      <c r="U190" s="6"/>
      <c r="V190" s="6"/>
      <c r="W190" s="6"/>
      <c r="X190" s="6"/>
      <c r="Y190" s="6"/>
    </row>
    <row r="191" spans="2:25" s="37" customFormat="1" hidden="1">
      <c r="B191"/>
      <c r="C191"/>
      <c r="D191"/>
      <c r="E191"/>
      <c r="F191"/>
      <c r="G191"/>
      <c r="H191" s="484"/>
      <c r="J191"/>
      <c r="K191"/>
      <c r="L191" s="528"/>
      <c r="M191" s="6"/>
      <c r="N191" s="6"/>
      <c r="O191" s="6"/>
      <c r="P191" s="6"/>
      <c r="Q191" s="6"/>
      <c r="R191" s="6"/>
      <c r="S191"/>
      <c r="T191" s="6"/>
      <c r="U191" s="6"/>
      <c r="V191" s="6"/>
      <c r="W191" s="6"/>
      <c r="X191" s="6"/>
      <c r="Y191" s="6"/>
    </row>
    <row r="192" spans="2:25" s="37" customFormat="1" hidden="1">
      <c r="B192"/>
      <c r="C192"/>
      <c r="D192"/>
      <c r="E192"/>
      <c r="F192"/>
      <c r="G192"/>
      <c r="H192" s="484"/>
      <c r="J192"/>
      <c r="K192"/>
      <c r="L192" s="528"/>
      <c r="M192" s="6"/>
      <c r="N192" s="6"/>
      <c r="O192" s="6"/>
      <c r="P192" s="6"/>
      <c r="Q192" s="6"/>
      <c r="R192" s="6"/>
      <c r="S192"/>
      <c r="T192" s="6"/>
      <c r="U192" s="6"/>
      <c r="V192" s="6"/>
      <c r="W192" s="6"/>
      <c r="X192" s="6"/>
      <c r="Y192" s="6"/>
    </row>
    <row r="193" spans="2:25" s="37" customFormat="1" hidden="1">
      <c r="B193"/>
      <c r="C193"/>
      <c r="D193"/>
      <c r="E193"/>
      <c r="F193"/>
      <c r="G193"/>
      <c r="H193" s="484"/>
      <c r="J193"/>
      <c r="K193"/>
      <c r="L193" s="528"/>
      <c r="M193" s="6"/>
      <c r="N193" s="6"/>
      <c r="O193" s="6"/>
      <c r="P193" s="6"/>
      <c r="Q193" s="6"/>
      <c r="R193" s="6"/>
      <c r="S193"/>
      <c r="T193" s="6"/>
      <c r="U193" s="6"/>
      <c r="V193" s="6"/>
      <c r="W193" s="6"/>
      <c r="X193" s="6"/>
      <c r="Y193" s="6"/>
    </row>
    <row r="194" spans="2:25" s="37" customFormat="1" hidden="1">
      <c r="B194"/>
      <c r="C194"/>
      <c r="D194"/>
      <c r="E194"/>
      <c r="F194"/>
      <c r="G194"/>
      <c r="H194" s="484"/>
      <c r="J194"/>
      <c r="K194"/>
      <c r="L194" s="528"/>
      <c r="M194" s="6"/>
      <c r="N194" s="6"/>
      <c r="O194" s="6"/>
      <c r="P194" s="6"/>
      <c r="Q194" s="6"/>
      <c r="R194" s="6"/>
      <c r="S194"/>
      <c r="T194" s="6"/>
      <c r="U194" s="6"/>
      <c r="V194" s="6"/>
      <c r="W194" s="6"/>
      <c r="X194" s="6"/>
      <c r="Y194" s="6"/>
    </row>
    <row r="195" spans="2:25" s="37" customFormat="1" hidden="1">
      <c r="B195"/>
      <c r="C195"/>
      <c r="D195"/>
      <c r="E195"/>
      <c r="F195"/>
      <c r="G195"/>
      <c r="H195" s="484"/>
      <c r="J195"/>
      <c r="K195"/>
      <c r="L195" s="528"/>
      <c r="M195" s="6"/>
      <c r="N195" s="6"/>
      <c r="O195" s="6"/>
      <c r="P195" s="6"/>
      <c r="Q195" s="6"/>
      <c r="R195" s="6"/>
      <c r="S195"/>
      <c r="T195" s="6"/>
      <c r="U195" s="6"/>
      <c r="V195" s="6"/>
      <c r="W195" s="6"/>
      <c r="X195" s="6"/>
      <c r="Y195" s="6"/>
    </row>
    <row r="196" spans="2:25" s="37" customFormat="1" hidden="1">
      <c r="B196"/>
      <c r="C196"/>
      <c r="D196"/>
      <c r="E196"/>
      <c r="F196"/>
      <c r="G196"/>
      <c r="H196" s="484"/>
      <c r="J196"/>
      <c r="K196"/>
      <c r="L196" s="528"/>
      <c r="M196" s="6"/>
      <c r="N196" s="6"/>
      <c r="O196" s="6"/>
      <c r="P196" s="6"/>
      <c r="Q196" s="6"/>
      <c r="R196" s="6"/>
      <c r="S196"/>
      <c r="T196" s="6"/>
      <c r="U196" s="6"/>
      <c r="V196" s="6"/>
      <c r="W196" s="6"/>
      <c r="X196" s="6"/>
      <c r="Y196" s="6"/>
    </row>
    <row r="197" spans="2:25" s="37" customFormat="1" hidden="1">
      <c r="B197"/>
      <c r="C197"/>
      <c r="D197"/>
      <c r="E197"/>
      <c r="F197"/>
      <c r="G197"/>
      <c r="H197" s="484"/>
      <c r="J197"/>
      <c r="K197"/>
      <c r="L197" s="528"/>
      <c r="M197" s="6"/>
      <c r="N197" s="6"/>
      <c r="O197" s="6"/>
      <c r="P197" s="6"/>
      <c r="Q197" s="6"/>
      <c r="R197" s="6"/>
      <c r="S197"/>
      <c r="T197" s="6"/>
      <c r="U197" s="6"/>
      <c r="V197" s="6"/>
      <c r="W197" s="6"/>
      <c r="X197" s="6"/>
      <c r="Y197" s="6"/>
    </row>
    <row r="198" spans="2:25" s="37" customFormat="1" hidden="1">
      <c r="B198"/>
      <c r="C198"/>
      <c r="D198"/>
      <c r="E198"/>
      <c r="F198"/>
      <c r="G198"/>
      <c r="H198" s="484"/>
      <c r="J198"/>
      <c r="K198"/>
      <c r="L198" s="528"/>
      <c r="M198" s="6"/>
      <c r="N198" s="6"/>
      <c r="O198" s="6"/>
      <c r="P198" s="6"/>
      <c r="Q198" s="6"/>
      <c r="R198" s="6"/>
      <c r="S198"/>
      <c r="T198" s="6"/>
      <c r="U198" s="6"/>
      <c r="V198" s="6"/>
      <c r="W198" s="6"/>
      <c r="X198" s="6"/>
      <c r="Y198" s="6"/>
    </row>
    <row r="199" spans="2:25" s="37" customFormat="1" hidden="1">
      <c r="B199"/>
      <c r="C199"/>
      <c r="D199"/>
      <c r="E199"/>
      <c r="F199"/>
      <c r="G199"/>
      <c r="H199" s="484"/>
      <c r="J199"/>
      <c r="K199"/>
      <c r="L199" s="528"/>
      <c r="M199" s="6"/>
      <c r="N199" s="6"/>
      <c r="O199" s="6"/>
      <c r="P199" s="6"/>
      <c r="Q199" s="6"/>
      <c r="R199" s="6"/>
      <c r="S199"/>
      <c r="T199" s="6"/>
      <c r="U199" s="6"/>
      <c r="V199" s="6"/>
      <c r="W199" s="6"/>
      <c r="X199" s="6"/>
      <c r="Y199" s="6"/>
    </row>
    <row r="200" spans="2:25" s="37" customFormat="1" hidden="1">
      <c r="B200"/>
      <c r="C200"/>
      <c r="D200"/>
      <c r="E200"/>
      <c r="F200"/>
      <c r="G200"/>
      <c r="H200" s="484"/>
      <c r="J200"/>
      <c r="K200"/>
      <c r="L200" s="528"/>
      <c r="M200" s="6"/>
      <c r="N200" s="6"/>
      <c r="O200" s="6"/>
      <c r="P200" s="6"/>
      <c r="Q200" s="6"/>
      <c r="R200" s="6"/>
      <c r="S200"/>
      <c r="T200" s="6"/>
      <c r="U200" s="6"/>
      <c r="V200" s="6"/>
      <c r="W200" s="6"/>
      <c r="X200" s="6"/>
      <c r="Y200" s="6"/>
    </row>
    <row r="201" spans="2:25" s="37" customFormat="1" hidden="1">
      <c r="B201"/>
      <c r="C201"/>
      <c r="D201"/>
      <c r="E201"/>
      <c r="F201"/>
      <c r="G201"/>
      <c r="H201" s="484"/>
      <c r="J201"/>
      <c r="K201"/>
      <c r="L201" s="528"/>
      <c r="M201" s="6"/>
      <c r="N201" s="6"/>
      <c r="O201" s="6"/>
      <c r="P201" s="6"/>
      <c r="Q201" s="6"/>
      <c r="R201" s="6"/>
      <c r="S201"/>
      <c r="T201" s="6"/>
      <c r="U201" s="6"/>
      <c r="V201" s="6"/>
      <c r="W201" s="6"/>
      <c r="X201" s="6"/>
      <c r="Y201" s="6"/>
    </row>
    <row r="202" spans="2:25" s="37" customFormat="1" hidden="1">
      <c r="B202"/>
      <c r="C202"/>
      <c r="D202"/>
      <c r="E202"/>
      <c r="F202"/>
      <c r="G202"/>
      <c r="H202" s="484"/>
      <c r="J202"/>
      <c r="K202"/>
      <c r="L202" s="528"/>
      <c r="M202" s="6"/>
      <c r="N202" s="6"/>
      <c r="O202" s="6"/>
      <c r="P202" s="6"/>
      <c r="Q202" s="6"/>
      <c r="R202" s="6"/>
      <c r="S202"/>
      <c r="T202" s="6"/>
      <c r="U202" s="6"/>
      <c r="V202" s="6"/>
      <c r="W202" s="6"/>
      <c r="X202" s="6"/>
      <c r="Y202" s="6"/>
    </row>
    <row r="203" spans="2:25" s="37" customFormat="1" hidden="1">
      <c r="B203"/>
      <c r="C203"/>
      <c r="D203"/>
      <c r="E203"/>
      <c r="F203"/>
      <c r="G203"/>
      <c r="H203" s="484"/>
      <c r="J203"/>
      <c r="K203"/>
      <c r="L203" s="528"/>
      <c r="M203" s="6"/>
      <c r="N203" s="6"/>
      <c r="O203" s="6"/>
      <c r="P203" s="6"/>
      <c r="Q203" s="6"/>
      <c r="R203" s="6"/>
      <c r="S203"/>
      <c r="T203" s="6"/>
      <c r="U203" s="6"/>
      <c r="V203" s="6"/>
      <c r="W203" s="6"/>
      <c r="X203" s="6"/>
      <c r="Y203" s="6"/>
    </row>
    <row r="204" spans="2:25" s="37" customFormat="1" hidden="1">
      <c r="B204"/>
      <c r="C204"/>
      <c r="D204"/>
      <c r="E204"/>
      <c r="F204"/>
      <c r="G204"/>
      <c r="H204" s="484"/>
      <c r="J204"/>
      <c r="K204"/>
      <c r="L204" s="528"/>
      <c r="M204" s="6"/>
      <c r="N204" s="6"/>
      <c r="O204" s="6"/>
      <c r="P204" s="6"/>
      <c r="Q204" s="6"/>
      <c r="R204" s="6"/>
      <c r="S204"/>
      <c r="T204" s="6"/>
      <c r="U204" s="6"/>
      <c r="V204" s="6"/>
      <c r="W204" s="6"/>
      <c r="X204" s="6"/>
      <c r="Y204" s="6"/>
    </row>
    <row r="205" spans="2:25" s="37" customFormat="1" hidden="1">
      <c r="B205"/>
      <c r="C205"/>
      <c r="D205"/>
      <c r="E205"/>
      <c r="F205"/>
      <c r="G205"/>
      <c r="H205" s="484"/>
      <c r="J205"/>
      <c r="K205"/>
      <c r="L205" s="528"/>
      <c r="M205" s="6"/>
      <c r="N205" s="6"/>
      <c r="O205" s="6"/>
      <c r="P205" s="6"/>
      <c r="Q205" s="6"/>
      <c r="R205" s="6"/>
      <c r="S205"/>
      <c r="T205" s="6"/>
      <c r="U205" s="6"/>
      <c r="V205" s="6"/>
      <c r="W205" s="6"/>
      <c r="X205" s="6"/>
      <c r="Y205" s="6"/>
    </row>
    <row r="206" spans="2:25" s="37" customFormat="1" hidden="1">
      <c r="B206"/>
      <c r="C206"/>
      <c r="D206"/>
      <c r="E206"/>
      <c r="F206"/>
      <c r="G206"/>
      <c r="H206" s="484"/>
      <c r="J206"/>
      <c r="K206"/>
      <c r="L206" s="528"/>
      <c r="M206" s="6"/>
      <c r="N206" s="6"/>
      <c r="O206" s="6"/>
      <c r="P206" s="6"/>
      <c r="Q206" s="6"/>
      <c r="R206" s="6"/>
      <c r="S206"/>
      <c r="T206" s="6"/>
      <c r="U206" s="6"/>
      <c r="V206" s="6"/>
      <c r="W206" s="6"/>
      <c r="X206" s="6"/>
      <c r="Y206" s="6"/>
    </row>
    <row r="207" spans="2:25" s="37" customFormat="1" hidden="1">
      <c r="B207"/>
      <c r="C207"/>
      <c r="D207"/>
      <c r="E207"/>
      <c r="F207"/>
      <c r="G207"/>
      <c r="H207" s="484"/>
      <c r="J207"/>
      <c r="K207"/>
      <c r="L207" s="528"/>
      <c r="M207" s="6"/>
      <c r="N207" s="6"/>
      <c r="O207" s="6"/>
      <c r="P207" s="6"/>
      <c r="Q207" s="6"/>
      <c r="R207" s="6"/>
      <c r="S207"/>
      <c r="T207" s="6"/>
      <c r="U207" s="6"/>
      <c r="V207" s="6"/>
      <c r="W207" s="6"/>
      <c r="X207" s="6"/>
      <c r="Y207" s="6"/>
    </row>
    <row r="208" spans="2:25" s="37" customFormat="1" hidden="1">
      <c r="B208"/>
      <c r="C208"/>
      <c r="D208"/>
      <c r="E208"/>
      <c r="F208"/>
      <c r="G208"/>
      <c r="H208" s="484"/>
      <c r="J208"/>
      <c r="K208"/>
      <c r="L208" s="528"/>
      <c r="M208" s="6"/>
      <c r="N208" s="6"/>
      <c r="O208" s="6"/>
      <c r="P208" s="6"/>
      <c r="Q208" s="6"/>
      <c r="R208" s="6"/>
      <c r="S208"/>
      <c r="T208" s="6"/>
      <c r="U208" s="6"/>
      <c r="V208" s="6"/>
      <c r="W208" s="6"/>
      <c r="X208" s="6"/>
      <c r="Y208" s="6"/>
    </row>
    <row r="209" spans="2:25" s="37" customFormat="1" hidden="1">
      <c r="B209"/>
      <c r="C209"/>
      <c r="D209"/>
      <c r="E209"/>
      <c r="F209"/>
      <c r="G209"/>
      <c r="H209" s="484"/>
      <c r="J209"/>
      <c r="K209"/>
      <c r="L209" s="528"/>
      <c r="M209" s="6"/>
      <c r="N209" s="6"/>
      <c r="O209" s="6"/>
      <c r="P209" s="6"/>
      <c r="Q209" s="6"/>
      <c r="R209" s="6"/>
      <c r="S209"/>
      <c r="T209" s="6"/>
      <c r="U209" s="6"/>
      <c r="V209" s="6"/>
      <c r="W209" s="6"/>
      <c r="X209" s="6"/>
      <c r="Y209" s="6"/>
    </row>
    <row r="210" spans="2:25" s="37" customFormat="1" hidden="1">
      <c r="B210"/>
      <c r="C210"/>
      <c r="D210"/>
      <c r="E210"/>
      <c r="F210"/>
      <c r="G210"/>
      <c r="H210" s="484"/>
      <c r="J210"/>
      <c r="K210"/>
      <c r="L210" s="528"/>
      <c r="M210" s="6"/>
      <c r="N210" s="6"/>
      <c r="O210" s="6"/>
      <c r="P210" s="6"/>
      <c r="Q210" s="6"/>
      <c r="R210" s="6"/>
      <c r="S210"/>
      <c r="T210" s="6"/>
      <c r="U210" s="6"/>
      <c r="V210" s="6"/>
      <c r="W210" s="6"/>
      <c r="X210" s="6"/>
      <c r="Y210" s="6"/>
    </row>
    <row r="211" spans="2:25" s="37" customFormat="1" hidden="1">
      <c r="B211"/>
      <c r="C211"/>
      <c r="D211"/>
      <c r="E211"/>
      <c r="F211"/>
      <c r="G211"/>
      <c r="H211" s="484"/>
      <c r="J211"/>
      <c r="K211"/>
      <c r="L211" s="528"/>
      <c r="M211" s="6"/>
      <c r="N211" s="6"/>
      <c r="O211" s="6"/>
      <c r="P211" s="6"/>
      <c r="Q211" s="6"/>
      <c r="R211" s="6"/>
      <c r="S211"/>
      <c r="T211" s="6"/>
      <c r="U211" s="6"/>
      <c r="V211" s="6"/>
      <c r="W211" s="6"/>
      <c r="X211" s="6"/>
      <c r="Y211" s="6"/>
    </row>
    <row r="212" spans="2:25" s="37" customFormat="1" hidden="1">
      <c r="B212"/>
      <c r="C212"/>
      <c r="D212"/>
      <c r="E212"/>
      <c r="F212"/>
      <c r="G212"/>
      <c r="H212" s="484"/>
      <c r="J212"/>
      <c r="K212"/>
      <c r="L212" s="528"/>
      <c r="M212" s="6"/>
      <c r="N212" s="6"/>
      <c r="O212" s="6"/>
      <c r="P212" s="6"/>
      <c r="Q212" s="6"/>
      <c r="R212" s="6"/>
      <c r="S212"/>
      <c r="T212" s="6"/>
      <c r="U212" s="6"/>
      <c r="V212" s="6"/>
      <c r="W212" s="6"/>
      <c r="X212" s="6"/>
      <c r="Y212" s="6"/>
    </row>
    <row r="213" spans="2:25" s="37" customFormat="1" hidden="1">
      <c r="B213"/>
      <c r="C213"/>
      <c r="D213"/>
      <c r="E213"/>
      <c r="F213"/>
      <c r="G213"/>
      <c r="H213" s="484"/>
      <c r="J213"/>
      <c r="K213"/>
      <c r="L213" s="528"/>
      <c r="M213" s="6"/>
      <c r="N213" s="6"/>
      <c r="O213" s="6"/>
      <c r="P213" s="6"/>
      <c r="Q213" s="6"/>
      <c r="R213" s="6"/>
      <c r="S213"/>
      <c r="T213" s="6"/>
      <c r="U213" s="6"/>
      <c r="V213" s="6"/>
      <c r="W213" s="6"/>
      <c r="X213" s="6"/>
      <c r="Y213" s="6"/>
    </row>
    <row r="214" spans="2:25" s="37" customFormat="1" hidden="1">
      <c r="B214"/>
      <c r="C214"/>
      <c r="D214"/>
      <c r="E214"/>
      <c r="F214"/>
      <c r="G214"/>
      <c r="H214" s="484"/>
      <c r="J214"/>
      <c r="K214"/>
      <c r="L214" s="528"/>
      <c r="M214" s="6"/>
      <c r="N214" s="6"/>
      <c r="O214" s="6"/>
      <c r="P214" s="6"/>
      <c r="Q214" s="6"/>
      <c r="R214" s="6"/>
      <c r="S214"/>
      <c r="T214" s="6"/>
      <c r="U214" s="6"/>
      <c r="V214" s="6"/>
      <c r="W214" s="6"/>
      <c r="X214" s="6"/>
      <c r="Y214" s="6"/>
    </row>
    <row r="215" spans="2:25" s="37" customFormat="1" hidden="1">
      <c r="B215"/>
      <c r="C215"/>
      <c r="D215"/>
      <c r="E215"/>
      <c r="F215"/>
      <c r="G215"/>
      <c r="H215" s="484"/>
      <c r="J215"/>
      <c r="K215"/>
      <c r="L215" s="528"/>
      <c r="M215" s="6"/>
      <c r="N215" s="6"/>
      <c r="O215" s="6"/>
      <c r="P215" s="6"/>
      <c r="Q215" s="6"/>
      <c r="R215" s="6"/>
      <c r="S215"/>
      <c r="T215" s="6"/>
      <c r="U215" s="6"/>
      <c r="V215" s="6"/>
      <c r="W215" s="6"/>
      <c r="X215" s="6"/>
      <c r="Y215" s="6"/>
    </row>
    <row r="216" spans="2:25" s="37" customFormat="1" hidden="1">
      <c r="B216"/>
      <c r="C216"/>
      <c r="D216"/>
      <c r="E216"/>
      <c r="F216"/>
      <c r="G216"/>
      <c r="H216" s="484"/>
      <c r="J216"/>
      <c r="K216"/>
      <c r="L216" s="528"/>
      <c r="M216" s="6"/>
      <c r="N216" s="6"/>
      <c r="O216" s="6"/>
      <c r="P216" s="6"/>
      <c r="Q216" s="6"/>
      <c r="R216" s="6"/>
      <c r="S216"/>
      <c r="T216" s="6"/>
      <c r="U216" s="6"/>
      <c r="V216" s="6"/>
      <c r="W216" s="6"/>
      <c r="X216" s="6"/>
      <c r="Y216" s="6"/>
    </row>
    <row r="217" spans="2:25" s="37" customFormat="1" hidden="1">
      <c r="B217"/>
      <c r="C217"/>
      <c r="D217"/>
      <c r="E217"/>
      <c r="F217"/>
      <c r="G217"/>
      <c r="H217" s="484"/>
      <c r="J217"/>
      <c r="K217"/>
      <c r="L217" s="528"/>
      <c r="M217" s="6"/>
      <c r="N217" s="6"/>
      <c r="O217" s="6"/>
      <c r="P217" s="6"/>
      <c r="Q217" s="6"/>
      <c r="R217" s="6"/>
      <c r="S217"/>
      <c r="T217" s="6"/>
      <c r="U217" s="6"/>
      <c r="V217" s="6"/>
      <c r="W217" s="6"/>
      <c r="X217" s="6"/>
      <c r="Y217" s="6"/>
    </row>
    <row r="218" spans="2:25" s="37" customFormat="1" hidden="1">
      <c r="B218"/>
      <c r="C218"/>
      <c r="D218"/>
      <c r="E218"/>
      <c r="F218"/>
      <c r="G218"/>
      <c r="H218" s="484"/>
      <c r="J218"/>
      <c r="K218"/>
      <c r="L218" s="528"/>
      <c r="M218" s="6"/>
      <c r="N218" s="6"/>
      <c r="O218" s="6"/>
      <c r="P218" s="6"/>
      <c r="Q218" s="6"/>
      <c r="R218" s="6"/>
      <c r="S218"/>
      <c r="T218" s="6"/>
      <c r="U218" s="6"/>
      <c r="V218" s="6"/>
      <c r="W218" s="6"/>
      <c r="X218" s="6"/>
      <c r="Y218" s="6"/>
    </row>
    <row r="219" spans="2:25" s="37" customFormat="1" hidden="1">
      <c r="B219"/>
      <c r="C219"/>
      <c r="D219"/>
      <c r="E219"/>
      <c r="F219"/>
      <c r="G219"/>
      <c r="H219" s="484"/>
      <c r="J219"/>
      <c r="K219"/>
      <c r="L219" s="528"/>
      <c r="M219" s="6"/>
      <c r="N219" s="6"/>
      <c r="O219" s="6"/>
      <c r="P219" s="6"/>
      <c r="Q219" s="6"/>
      <c r="R219" s="6"/>
      <c r="S219"/>
      <c r="T219" s="6"/>
      <c r="U219" s="6"/>
      <c r="V219" s="6"/>
      <c r="W219" s="6"/>
      <c r="X219" s="6"/>
      <c r="Y219" s="6"/>
    </row>
    <row r="220" spans="2:25" s="37" customFormat="1" hidden="1">
      <c r="B220"/>
      <c r="C220"/>
      <c r="D220"/>
      <c r="E220"/>
      <c r="F220"/>
      <c r="G220"/>
      <c r="H220" s="484"/>
      <c r="J220"/>
      <c r="K220"/>
      <c r="L220" s="528"/>
      <c r="M220" s="6"/>
      <c r="N220" s="6"/>
      <c r="O220" s="6"/>
      <c r="P220" s="6"/>
      <c r="Q220" s="6"/>
      <c r="R220" s="6"/>
      <c r="S220"/>
      <c r="T220" s="6"/>
      <c r="U220" s="6"/>
      <c r="V220" s="6"/>
      <c r="W220" s="6"/>
      <c r="X220" s="6"/>
      <c r="Y220" s="6"/>
    </row>
    <row r="221" spans="2:25" s="37" customFormat="1" hidden="1">
      <c r="B221"/>
      <c r="C221"/>
      <c r="D221"/>
      <c r="E221"/>
      <c r="F221"/>
      <c r="G221"/>
      <c r="H221" s="484"/>
      <c r="J221"/>
      <c r="K221"/>
      <c r="L221" s="528"/>
      <c r="M221" s="6"/>
      <c r="N221" s="6"/>
      <c r="O221" s="6"/>
      <c r="P221" s="6"/>
      <c r="Q221" s="6"/>
      <c r="R221" s="6"/>
      <c r="S221"/>
      <c r="T221" s="6"/>
      <c r="U221" s="6"/>
      <c r="V221" s="6"/>
      <c r="W221" s="6"/>
      <c r="X221" s="6"/>
      <c r="Y221" s="6"/>
    </row>
    <row r="222" spans="2:25" s="37" customFormat="1" hidden="1">
      <c r="B222"/>
      <c r="C222"/>
      <c r="D222"/>
      <c r="E222"/>
      <c r="F222"/>
      <c r="G222"/>
      <c r="H222" s="484"/>
      <c r="J222"/>
      <c r="K222"/>
      <c r="L222" s="528"/>
      <c r="M222" s="6"/>
      <c r="N222" s="6"/>
      <c r="O222" s="6"/>
      <c r="P222" s="6"/>
      <c r="Q222" s="6"/>
      <c r="R222" s="6"/>
      <c r="S222"/>
      <c r="T222" s="6"/>
      <c r="U222" s="6"/>
      <c r="V222" s="6"/>
      <c r="W222" s="6"/>
      <c r="X222" s="6"/>
      <c r="Y222" s="6"/>
    </row>
    <row r="223" spans="2:25" s="37" customFormat="1" hidden="1">
      <c r="B223"/>
      <c r="C223"/>
      <c r="D223"/>
      <c r="E223"/>
      <c r="F223"/>
      <c r="G223"/>
      <c r="H223" s="484"/>
      <c r="J223"/>
      <c r="K223"/>
      <c r="L223" s="528"/>
      <c r="M223" s="6"/>
      <c r="N223" s="6"/>
      <c r="O223" s="6"/>
      <c r="P223" s="6"/>
      <c r="Q223" s="6"/>
      <c r="R223" s="6"/>
      <c r="S223"/>
      <c r="T223" s="6"/>
      <c r="U223" s="6"/>
      <c r="V223" s="6"/>
      <c r="W223" s="6"/>
      <c r="X223" s="6"/>
      <c r="Y223" s="6"/>
    </row>
    <row r="224" spans="2:25" s="37" customFormat="1" hidden="1">
      <c r="B224"/>
      <c r="C224"/>
      <c r="D224"/>
      <c r="E224"/>
      <c r="F224"/>
      <c r="G224"/>
      <c r="H224" s="484"/>
      <c r="J224"/>
      <c r="K224"/>
      <c r="L224" s="528"/>
      <c r="M224" s="6"/>
      <c r="N224" s="6"/>
      <c r="O224" s="6"/>
      <c r="P224" s="6"/>
      <c r="Q224" s="6"/>
      <c r="R224" s="6"/>
      <c r="S224"/>
      <c r="T224" s="6"/>
      <c r="U224" s="6"/>
      <c r="V224" s="6"/>
      <c r="W224" s="6"/>
      <c r="X224" s="6"/>
      <c r="Y224" s="6"/>
    </row>
    <row r="225" spans="2:25" s="37" customFormat="1" hidden="1">
      <c r="B225"/>
      <c r="C225"/>
      <c r="D225"/>
      <c r="E225"/>
      <c r="F225"/>
      <c r="G225"/>
      <c r="H225" s="484"/>
      <c r="J225"/>
      <c r="K225"/>
      <c r="L225" s="528"/>
      <c r="M225" s="6"/>
      <c r="N225" s="6"/>
      <c r="O225" s="6"/>
      <c r="P225" s="6"/>
      <c r="Q225" s="6"/>
      <c r="R225" s="6"/>
      <c r="S225"/>
      <c r="T225" s="6"/>
      <c r="U225" s="6"/>
      <c r="V225" s="6"/>
      <c r="W225" s="6"/>
      <c r="X225" s="6"/>
      <c r="Y225" s="6"/>
    </row>
    <row r="226" spans="2:25" s="37" customFormat="1" hidden="1">
      <c r="B226"/>
      <c r="C226"/>
      <c r="D226"/>
      <c r="E226"/>
      <c r="F226"/>
      <c r="G226"/>
      <c r="H226" s="484"/>
      <c r="J226"/>
      <c r="K226"/>
      <c r="L226" s="528"/>
      <c r="M226" s="6"/>
      <c r="N226" s="6"/>
      <c r="O226" s="6"/>
      <c r="P226" s="6"/>
      <c r="Q226" s="6"/>
      <c r="R226" s="6"/>
      <c r="S226"/>
      <c r="T226" s="6"/>
      <c r="U226" s="6"/>
      <c r="V226" s="6"/>
      <c r="W226" s="6"/>
      <c r="X226" s="6"/>
      <c r="Y226" s="6"/>
    </row>
    <row r="227" spans="2:25" s="37" customFormat="1" hidden="1">
      <c r="B227"/>
      <c r="C227"/>
      <c r="D227"/>
      <c r="E227"/>
      <c r="F227"/>
      <c r="G227"/>
      <c r="H227" s="484"/>
      <c r="J227"/>
      <c r="K227"/>
      <c r="L227" s="528"/>
      <c r="M227" s="6"/>
      <c r="N227" s="6"/>
      <c r="O227" s="6"/>
      <c r="P227" s="6"/>
      <c r="Q227" s="6"/>
      <c r="R227" s="6"/>
      <c r="S227"/>
      <c r="T227" s="6"/>
      <c r="U227" s="6"/>
      <c r="V227" s="6"/>
      <c r="W227" s="6"/>
      <c r="X227" s="6"/>
      <c r="Y227" s="6"/>
    </row>
    <row r="228" spans="2:25" s="37" customFormat="1" hidden="1">
      <c r="B228"/>
      <c r="C228"/>
      <c r="D228"/>
      <c r="E228"/>
      <c r="F228"/>
      <c r="G228"/>
      <c r="H228" s="484"/>
      <c r="J228"/>
      <c r="K228"/>
      <c r="L228" s="528"/>
      <c r="M228" s="6"/>
      <c r="N228" s="6"/>
      <c r="O228" s="6"/>
      <c r="P228" s="6"/>
      <c r="Q228" s="6"/>
      <c r="R228" s="6"/>
      <c r="S228"/>
      <c r="T228" s="6"/>
      <c r="U228" s="6"/>
      <c r="V228" s="6"/>
      <c r="W228" s="6"/>
      <c r="X228" s="6"/>
      <c r="Y228" s="6"/>
    </row>
    <row r="229" spans="2:25" s="37" customFormat="1" hidden="1">
      <c r="B229"/>
      <c r="C229"/>
      <c r="D229"/>
      <c r="E229"/>
      <c r="F229"/>
      <c r="G229"/>
      <c r="H229" s="484"/>
      <c r="J229"/>
      <c r="K229"/>
      <c r="L229" s="528"/>
      <c r="M229" s="6"/>
      <c r="N229" s="6"/>
      <c r="O229" s="6"/>
      <c r="P229" s="6"/>
      <c r="Q229" s="6"/>
      <c r="R229" s="6"/>
      <c r="S229"/>
      <c r="T229" s="6"/>
      <c r="U229" s="6"/>
      <c r="V229" s="6"/>
      <c r="W229" s="6"/>
      <c r="X229" s="6"/>
      <c r="Y229" s="6"/>
    </row>
    <row r="230" spans="2:25" s="37" customFormat="1" hidden="1">
      <c r="B230"/>
      <c r="C230"/>
      <c r="D230"/>
      <c r="E230"/>
      <c r="F230"/>
      <c r="G230"/>
      <c r="H230" s="484"/>
      <c r="J230"/>
      <c r="K230"/>
      <c r="L230" s="528"/>
      <c r="M230" s="6"/>
      <c r="N230" s="6"/>
      <c r="O230" s="6"/>
      <c r="P230" s="6"/>
      <c r="Q230" s="6"/>
      <c r="R230" s="6"/>
      <c r="S230"/>
      <c r="T230" s="6"/>
      <c r="U230" s="6"/>
      <c r="V230" s="6"/>
      <c r="W230" s="6"/>
      <c r="X230" s="6"/>
      <c r="Y230" s="6"/>
    </row>
    <row r="231" spans="2:25" s="37" customFormat="1" hidden="1">
      <c r="B231"/>
      <c r="C231"/>
      <c r="D231"/>
      <c r="E231"/>
      <c r="F231"/>
      <c r="G231"/>
      <c r="H231" s="484"/>
      <c r="J231"/>
      <c r="K231"/>
      <c r="L231" s="528"/>
      <c r="M231" s="6"/>
      <c r="N231" s="6"/>
      <c r="O231" s="6"/>
      <c r="P231" s="6"/>
      <c r="Q231" s="6"/>
      <c r="R231" s="6"/>
      <c r="S231"/>
      <c r="T231" s="6"/>
      <c r="U231" s="6"/>
      <c r="V231" s="6"/>
      <c r="W231" s="6"/>
      <c r="X231" s="6"/>
      <c r="Y231" s="6"/>
    </row>
    <row r="232" spans="2:25" s="37" customFormat="1" hidden="1">
      <c r="B232"/>
      <c r="C232"/>
      <c r="D232"/>
      <c r="E232"/>
      <c r="F232"/>
      <c r="G232"/>
      <c r="H232" s="484"/>
      <c r="J232"/>
      <c r="K232"/>
      <c r="L232" s="528"/>
      <c r="M232" s="6"/>
      <c r="N232" s="6"/>
      <c r="O232" s="6"/>
      <c r="P232" s="6"/>
      <c r="Q232" s="6"/>
      <c r="R232" s="6"/>
      <c r="S232"/>
      <c r="T232" s="6"/>
      <c r="U232" s="6"/>
      <c r="V232" s="6"/>
      <c r="W232" s="6"/>
      <c r="X232" s="6"/>
      <c r="Y232" s="6"/>
    </row>
    <row r="233" spans="2:25" s="37" customFormat="1" hidden="1">
      <c r="B233"/>
      <c r="C233"/>
      <c r="D233"/>
      <c r="E233"/>
      <c r="F233"/>
      <c r="G233"/>
      <c r="H233" s="484"/>
      <c r="J233"/>
      <c r="K233"/>
      <c r="L233" s="528"/>
      <c r="M233" s="6"/>
      <c r="N233" s="6"/>
      <c r="O233" s="6"/>
      <c r="P233" s="6"/>
      <c r="Q233" s="6"/>
      <c r="R233" s="6"/>
      <c r="S233"/>
      <c r="T233" s="6"/>
      <c r="U233" s="6"/>
      <c r="V233" s="6"/>
      <c r="W233" s="6"/>
      <c r="X233" s="6"/>
      <c r="Y233" s="6"/>
    </row>
    <row r="234" spans="2:25" s="37" customFormat="1" hidden="1">
      <c r="B234"/>
      <c r="C234"/>
      <c r="D234"/>
      <c r="E234"/>
      <c r="F234"/>
      <c r="G234"/>
      <c r="H234" s="484"/>
      <c r="J234"/>
      <c r="K234"/>
      <c r="L234" s="528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2:25" s="37" customFormat="1" hidden="1">
      <c r="B235"/>
      <c r="C235"/>
      <c r="D235"/>
      <c r="E235"/>
      <c r="F235"/>
      <c r="G235"/>
      <c r="H235" s="484"/>
      <c r="J235"/>
      <c r="K235"/>
      <c r="L235" s="528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2:25" s="37" customFormat="1" hidden="1">
      <c r="B236"/>
      <c r="C236"/>
      <c r="D236"/>
      <c r="E236"/>
      <c r="F236"/>
      <c r="G236"/>
      <c r="H236" s="484"/>
      <c r="J236"/>
      <c r="K236"/>
      <c r="L236" s="528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2:25" s="37" customFormat="1" hidden="1">
      <c r="B237"/>
      <c r="C237"/>
      <c r="D237"/>
      <c r="E237"/>
      <c r="F237"/>
      <c r="G237"/>
      <c r="H237" s="484"/>
      <c r="J237"/>
      <c r="K237"/>
      <c r="L237" s="528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2:25" s="37" customFormat="1" hidden="1">
      <c r="B238"/>
      <c r="C238"/>
      <c r="D238"/>
      <c r="E238"/>
      <c r="F238"/>
      <c r="G238"/>
      <c r="H238" s="484"/>
      <c r="J238"/>
      <c r="K238"/>
      <c r="L238" s="528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2:25" s="37" customFormat="1" hidden="1">
      <c r="B239"/>
      <c r="C239"/>
      <c r="D239"/>
      <c r="E239"/>
      <c r="F239"/>
      <c r="G239"/>
      <c r="H239" s="484"/>
      <c r="J239"/>
      <c r="K239"/>
      <c r="L239" s="528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2:25" s="37" customFormat="1" hidden="1">
      <c r="B240"/>
      <c r="C240"/>
      <c r="D240"/>
      <c r="E240"/>
      <c r="F240"/>
      <c r="G240"/>
      <c r="H240" s="484"/>
      <c r="J240"/>
      <c r="K240"/>
      <c r="L240" s="528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28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28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28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28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28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28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28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28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28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2:25" s="37" customFormat="1" hidden="1">
      <c r="B250"/>
      <c r="C250"/>
      <c r="D250"/>
      <c r="E250"/>
      <c r="F250"/>
      <c r="G250"/>
      <c r="H250" s="484"/>
      <c r="J250"/>
      <c r="K250"/>
      <c r="L250" s="528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2:25" s="37" customFormat="1" hidden="1">
      <c r="B251"/>
      <c r="C251"/>
      <c r="D251"/>
      <c r="E251"/>
      <c r="F251"/>
      <c r="G251"/>
      <c r="H251" s="484"/>
      <c r="J251"/>
      <c r="K251"/>
      <c r="L251" s="528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2:25" s="37" customFormat="1" hidden="1">
      <c r="B252"/>
      <c r="C252"/>
      <c r="D252"/>
      <c r="E252"/>
      <c r="F252"/>
      <c r="G252"/>
      <c r="H252" s="484"/>
      <c r="J252"/>
      <c r="K252"/>
      <c r="L252" s="528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2:25" s="37" customFormat="1" hidden="1">
      <c r="B253"/>
      <c r="C253"/>
      <c r="D253"/>
      <c r="E253"/>
      <c r="F253"/>
      <c r="G253"/>
      <c r="H253" s="484"/>
      <c r="J253"/>
      <c r="K253"/>
      <c r="L253" s="528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2:25" s="37" customFormat="1" hidden="1">
      <c r="B254"/>
      <c r="C254"/>
      <c r="D254"/>
      <c r="E254"/>
      <c r="F254"/>
      <c r="G254"/>
      <c r="H254" s="484"/>
      <c r="J254"/>
      <c r="K254"/>
      <c r="L254" s="528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2:25" s="37" customFormat="1" hidden="1">
      <c r="B255"/>
      <c r="C255"/>
      <c r="D255"/>
      <c r="E255"/>
      <c r="F255"/>
      <c r="G255"/>
      <c r="H255" s="484"/>
      <c r="J255"/>
      <c r="K255"/>
      <c r="L255" s="528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2:25" s="37" customFormat="1" hidden="1">
      <c r="B256"/>
      <c r="C256"/>
      <c r="D256"/>
      <c r="E256"/>
      <c r="F256"/>
      <c r="G256"/>
      <c r="H256" s="484"/>
      <c r="J256"/>
      <c r="K256"/>
      <c r="L256" s="528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28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28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28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28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28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28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28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28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28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28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28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28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28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28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28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28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9" spans="1:22" s="6" customFormat="1">
      <c r="A279" s="37"/>
      <c r="B279"/>
      <c r="C279"/>
      <c r="D279"/>
      <c r="E279"/>
      <c r="F279"/>
      <c r="G279"/>
      <c r="H279" s="484"/>
      <c r="I279" s="37"/>
      <c r="J279"/>
      <c r="K279"/>
      <c r="L279" s="528"/>
      <c r="S279"/>
      <c r="U279" s="4">
        <v>1</v>
      </c>
      <c r="V279" s="5"/>
    </row>
    <row r="280" spans="1:22" s="6" customFormat="1">
      <c r="A280" s="37"/>
      <c r="B280"/>
      <c r="C280"/>
      <c r="D280"/>
      <c r="E280"/>
      <c r="F280"/>
      <c r="G280"/>
      <c r="H280" s="484"/>
      <c r="I280" s="37"/>
      <c r="J280"/>
      <c r="K280"/>
      <c r="L280" s="528"/>
      <c r="S280"/>
      <c r="U280" s="4">
        <v>2</v>
      </c>
      <c r="V280" s="5"/>
    </row>
    <row r="281" spans="1:22" s="6" customFormat="1">
      <c r="A281" s="37"/>
      <c r="B281"/>
      <c r="C281"/>
      <c r="D281"/>
      <c r="E281"/>
      <c r="F281"/>
      <c r="G281"/>
      <c r="H281" s="484"/>
      <c r="I281" s="37"/>
      <c r="J281"/>
      <c r="K281"/>
      <c r="L281" s="528"/>
      <c r="S281"/>
      <c r="U281" s="4">
        <v>3</v>
      </c>
      <c r="V281" s="5"/>
    </row>
    <row r="282" spans="1:22" s="6" customFormat="1">
      <c r="A282" s="37"/>
      <c r="B282"/>
      <c r="C282"/>
      <c r="D282"/>
      <c r="E282"/>
      <c r="F282"/>
      <c r="G282"/>
      <c r="H282" s="484"/>
      <c r="I282" s="37"/>
      <c r="J282"/>
      <c r="K282"/>
      <c r="L282" s="528"/>
      <c r="S282"/>
      <c r="U282" s="4">
        <v>4</v>
      </c>
      <c r="V282" s="5"/>
    </row>
    <row r="283" spans="1:22" s="6" customFormat="1">
      <c r="A283" s="37"/>
      <c r="B283"/>
      <c r="C283"/>
      <c r="D283"/>
      <c r="E283"/>
      <c r="F283"/>
      <c r="G283"/>
      <c r="H283" s="484"/>
      <c r="I283" s="37"/>
      <c r="J283"/>
      <c r="K283"/>
      <c r="L283" s="528"/>
      <c r="S283"/>
      <c r="U283" s="4">
        <v>5</v>
      </c>
      <c r="V283" s="5"/>
    </row>
    <row r="284" spans="1:22" s="6" customFormat="1">
      <c r="A284" s="37"/>
      <c r="B284"/>
      <c r="C284"/>
      <c r="D284"/>
      <c r="E284"/>
      <c r="F284"/>
      <c r="G284"/>
      <c r="H284" s="484"/>
      <c r="I284" s="37"/>
      <c r="J284"/>
      <c r="K284"/>
      <c r="L284" s="528"/>
      <c r="S284"/>
      <c r="U284" s="4">
        <v>6</v>
      </c>
      <c r="V284" s="5"/>
    </row>
    <row r="285" spans="1:22" s="6" customFormat="1">
      <c r="A285" s="37"/>
      <c r="B285"/>
      <c r="C285"/>
      <c r="D285"/>
      <c r="E285"/>
      <c r="F285"/>
      <c r="G285"/>
      <c r="H285" s="484"/>
      <c r="I285" s="37"/>
      <c r="J285"/>
      <c r="K285"/>
      <c r="L285" s="528"/>
      <c r="S285"/>
      <c r="U285" s="4">
        <v>7</v>
      </c>
      <c r="V285" s="5"/>
    </row>
    <row r="286" spans="1:22" s="6" customFormat="1">
      <c r="A286" s="37"/>
      <c r="B286"/>
      <c r="C286"/>
      <c r="D286"/>
      <c r="E286"/>
      <c r="F286"/>
      <c r="G286"/>
      <c r="H286" s="484"/>
      <c r="I286" s="37"/>
      <c r="J286"/>
      <c r="K286"/>
      <c r="L286" s="528"/>
      <c r="S286"/>
      <c r="U286" s="4">
        <v>8</v>
      </c>
      <c r="V286" s="5"/>
    </row>
    <row r="287" spans="1:22" s="6" customFormat="1">
      <c r="A287" s="37"/>
      <c r="B287"/>
      <c r="C287"/>
      <c r="D287"/>
      <c r="E287"/>
      <c r="F287"/>
      <c r="G287"/>
      <c r="H287" s="484"/>
      <c r="I287" s="37"/>
      <c r="J287"/>
      <c r="K287"/>
      <c r="L287" s="528"/>
      <c r="S287"/>
      <c r="U287" s="4">
        <v>9</v>
      </c>
      <c r="V287" s="5"/>
    </row>
    <row r="288" spans="1:22" s="6" customFormat="1">
      <c r="A288" s="37"/>
      <c r="B288"/>
      <c r="C288"/>
      <c r="D288"/>
      <c r="E288"/>
      <c r="F288"/>
      <c r="G288"/>
      <c r="H288" s="484"/>
      <c r="I288" s="37"/>
      <c r="J288"/>
      <c r="K288"/>
      <c r="L288" s="528"/>
      <c r="S288"/>
      <c r="U288" s="4">
        <v>10</v>
      </c>
      <c r="V288" s="5"/>
    </row>
    <row r="289" spans="1:22" s="6" customFormat="1">
      <c r="A289" s="37"/>
      <c r="B289"/>
      <c r="C289"/>
      <c r="D289"/>
      <c r="E289"/>
      <c r="F289"/>
      <c r="G289"/>
      <c r="H289" s="484"/>
      <c r="I289" s="37"/>
      <c r="J289"/>
      <c r="K289"/>
      <c r="L289" s="528"/>
      <c r="S289"/>
      <c r="U289" s="4">
        <v>11</v>
      </c>
      <c r="V289" s="5"/>
    </row>
    <row r="290" spans="1:22" s="6" customFormat="1">
      <c r="A290" s="37"/>
      <c r="B290"/>
      <c r="C290"/>
      <c r="D290"/>
      <c r="E290"/>
      <c r="F290"/>
      <c r="G290"/>
      <c r="H290" s="484"/>
      <c r="I290" s="37"/>
      <c r="J290"/>
      <c r="K290"/>
      <c r="L290" s="528"/>
      <c r="S290"/>
      <c r="U290" s="4">
        <v>12</v>
      </c>
      <c r="V290" s="5"/>
    </row>
    <row r="291" spans="1:22" s="6" customFormat="1">
      <c r="A291" s="37"/>
      <c r="B291"/>
      <c r="C291"/>
      <c r="D291"/>
      <c r="E291"/>
      <c r="F291"/>
      <c r="G291"/>
      <c r="H291" s="484"/>
      <c r="I291" s="37"/>
      <c r="J291"/>
      <c r="K291"/>
      <c r="L291" s="528"/>
      <c r="S291"/>
      <c r="U291" s="4">
        <v>13</v>
      </c>
      <c r="V291" s="5"/>
    </row>
    <row r="292" spans="1:22" s="6" customFormat="1">
      <c r="A292" s="37"/>
      <c r="B292"/>
      <c r="C292"/>
      <c r="D292"/>
      <c r="E292"/>
      <c r="F292"/>
      <c r="G292"/>
      <c r="H292" s="484"/>
      <c r="I292" s="37"/>
      <c r="J292"/>
      <c r="K292"/>
      <c r="L292" s="528"/>
      <c r="S292"/>
      <c r="U292" s="4">
        <v>14</v>
      </c>
      <c r="V292" s="5"/>
    </row>
    <row r="293" spans="1:22" s="6" customFormat="1">
      <c r="A293" s="37"/>
      <c r="B293"/>
      <c r="C293"/>
      <c r="D293"/>
      <c r="E293"/>
      <c r="F293"/>
      <c r="G293"/>
      <c r="H293" s="484"/>
      <c r="I293" s="37"/>
      <c r="J293"/>
      <c r="K293"/>
      <c r="L293" s="528"/>
      <c r="S293"/>
      <c r="U293" s="4">
        <v>15</v>
      </c>
      <c r="V293" s="5"/>
    </row>
    <row r="294" spans="1:22" s="6" customFormat="1">
      <c r="A294" s="37"/>
      <c r="B294"/>
      <c r="C294"/>
      <c r="D294"/>
      <c r="E294"/>
      <c r="F294"/>
      <c r="G294"/>
      <c r="H294" s="484"/>
      <c r="I294" s="37"/>
      <c r="J294"/>
      <c r="K294"/>
      <c r="L294" s="528"/>
      <c r="S294"/>
      <c r="U294" s="4">
        <v>16</v>
      </c>
      <c r="V294" s="5"/>
    </row>
  </sheetData>
  <mergeCells count="11">
    <mergeCell ref="A33:L33"/>
    <mergeCell ref="A34:L34"/>
    <mergeCell ref="A46:L46"/>
    <mergeCell ref="A47:L47"/>
    <mergeCell ref="A147:L147"/>
    <mergeCell ref="A14:L14"/>
    <mergeCell ref="A2:L2"/>
    <mergeCell ref="A7:L7"/>
    <mergeCell ref="A10:L10"/>
    <mergeCell ref="A11:L11"/>
    <mergeCell ref="A13:L13"/>
  </mergeCells>
  <conditionalFormatting sqref="I48:I146 I35:I45 I15:I32 I12 I8:I9 I1 I3:I6">
    <cfRule type="containsText" dxfId="36" priority="2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1:Y338"/>
  <sheetViews>
    <sheetView topLeftCell="A22" workbookViewId="0"/>
  </sheetViews>
  <sheetFormatPr defaultRowHeight="15"/>
  <cols>
    <col min="1" max="1" width="17.85546875" style="37" bestFit="1" customWidth="1"/>
    <col min="2" max="2" width="9.42578125" bestFit="1" customWidth="1"/>
    <col min="3" max="3" width="9.85546875" bestFit="1" customWidth="1"/>
    <col min="4" max="4" width="7" bestFit="1" customWidth="1"/>
    <col min="5" max="5" width="12.57031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3.140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1.7109375" style="6" customWidth="1"/>
    <col min="21" max="21" width="20.42578125" style="6" customWidth="1"/>
    <col min="22" max="22" width="23" style="6" customWidth="1"/>
    <col min="23" max="25" width="9.140625" style="6"/>
  </cols>
  <sheetData>
    <row r="1" spans="1:25" ht="16.5" customHeight="1">
      <c r="A1" s="30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351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171</v>
      </c>
      <c r="B3" s="34" t="s">
        <v>1916</v>
      </c>
      <c r="C3" s="34" t="s">
        <v>2010</v>
      </c>
      <c r="D3" s="34" t="s">
        <v>1917</v>
      </c>
      <c r="E3" s="34" t="s">
        <v>254</v>
      </c>
      <c r="F3" s="34" t="s">
        <v>1918</v>
      </c>
      <c r="G3" s="34" t="s">
        <v>193</v>
      </c>
      <c r="H3" s="34" t="s">
        <v>1796</v>
      </c>
      <c r="I3" s="35" t="s">
        <v>6</v>
      </c>
      <c r="J3" s="34" t="s">
        <v>486</v>
      </c>
      <c r="K3" s="34" t="s">
        <v>1919</v>
      </c>
      <c r="L3" s="464">
        <v>1300</v>
      </c>
      <c r="M3" s="16"/>
      <c r="N3" s="16"/>
      <c r="O3" s="16"/>
      <c r="P3" s="16"/>
      <c r="Q3" s="16"/>
      <c r="R3" s="16"/>
      <c r="T3" s="16" t="s">
        <v>1967</v>
      </c>
      <c r="U3" s="16"/>
      <c r="V3" s="16"/>
      <c r="W3" s="16"/>
      <c r="X3" s="16"/>
      <c r="Y3" s="16"/>
    </row>
    <row r="4" spans="1:25" s="15" customFormat="1">
      <c r="A4" s="341" t="s">
        <v>141</v>
      </c>
      <c r="B4" s="34" t="s">
        <v>2006</v>
      </c>
      <c r="C4" s="34" t="s">
        <v>2040</v>
      </c>
      <c r="D4" s="34" t="s">
        <v>2007</v>
      </c>
      <c r="E4" s="34" t="s">
        <v>2</v>
      </c>
      <c r="F4" s="34" t="s">
        <v>2008</v>
      </c>
      <c r="G4" s="34" t="s">
        <v>10</v>
      </c>
      <c r="H4" s="34" t="s">
        <v>2041</v>
      </c>
      <c r="I4" s="35" t="s">
        <v>6</v>
      </c>
      <c r="J4" s="34" t="s">
        <v>486</v>
      </c>
      <c r="K4" s="34" t="s">
        <v>2009</v>
      </c>
      <c r="L4" s="464">
        <v>1100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2533" t="s">
        <v>121</v>
      </c>
      <c r="B5" s="2534"/>
      <c r="C5" s="2534"/>
      <c r="D5" s="2534"/>
      <c r="E5" s="2534"/>
      <c r="F5" s="2534"/>
      <c r="G5" s="2534"/>
      <c r="H5" s="2534"/>
      <c r="I5" s="2534"/>
      <c r="J5" s="2534"/>
      <c r="K5" s="2534"/>
      <c r="L5" s="2535"/>
      <c r="M5" s="105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41" t="s">
        <v>486</v>
      </c>
      <c r="B6" s="34" t="s">
        <v>1989</v>
      </c>
      <c r="C6" s="34" t="s">
        <v>1990</v>
      </c>
      <c r="D6" s="34" t="s">
        <v>1552</v>
      </c>
      <c r="E6" s="34" t="s">
        <v>7</v>
      </c>
      <c r="F6" s="34" t="s">
        <v>1552</v>
      </c>
      <c r="G6" s="34" t="s">
        <v>1991</v>
      </c>
      <c r="H6" s="34" t="s">
        <v>1992</v>
      </c>
      <c r="I6" s="35" t="s">
        <v>6</v>
      </c>
      <c r="J6" s="34" t="s">
        <v>486</v>
      </c>
      <c r="K6" s="34" t="s">
        <v>834</v>
      </c>
      <c r="L6" s="464">
        <v>45</v>
      </c>
      <c r="M6" s="16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39"/>
      <c r="B7" s="131"/>
      <c r="C7" s="131"/>
      <c r="D7" s="131"/>
      <c r="E7" s="131"/>
      <c r="F7" s="131"/>
      <c r="G7" s="131"/>
      <c r="H7" s="131"/>
      <c r="I7" s="235"/>
      <c r="J7" s="131"/>
      <c r="K7" s="131"/>
      <c r="L7" s="454"/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43" customFormat="1">
      <c r="A8" s="2530">
        <f>SUM(L3:L3)</f>
        <v>1300</v>
      </c>
      <c r="B8" s="2531"/>
      <c r="C8" s="2531"/>
      <c r="D8" s="2531"/>
      <c r="E8" s="2531"/>
      <c r="F8" s="2531"/>
      <c r="G8" s="2531"/>
      <c r="H8" s="2531"/>
      <c r="I8" s="2531"/>
      <c r="J8" s="2531"/>
      <c r="K8" s="2531"/>
      <c r="L8" s="2532"/>
      <c r="M8" s="247"/>
      <c r="N8" s="247"/>
      <c r="O8" s="247"/>
      <c r="P8" s="247"/>
      <c r="Q8" s="247"/>
      <c r="R8" s="247"/>
      <c r="T8" s="247"/>
      <c r="U8" s="247"/>
      <c r="V8" s="247"/>
      <c r="W8" s="247"/>
      <c r="X8" s="247"/>
      <c r="Y8" s="247"/>
    </row>
    <row r="9" spans="1:25" s="43" customFormat="1">
      <c r="A9" s="2449" t="s">
        <v>1969</v>
      </c>
      <c r="B9" s="2450"/>
      <c r="C9" s="2450"/>
      <c r="D9" s="2450"/>
      <c r="E9" s="2450"/>
      <c r="F9" s="2450"/>
      <c r="G9" s="2450"/>
      <c r="H9" s="2450"/>
      <c r="I9" s="2450"/>
      <c r="J9" s="2450"/>
      <c r="K9" s="2450"/>
      <c r="L9" s="2451"/>
      <c r="M9" s="247"/>
      <c r="N9" s="247"/>
      <c r="O9" s="247"/>
      <c r="P9" s="247"/>
      <c r="Q9" s="247"/>
      <c r="R9" s="247"/>
      <c r="T9" s="247"/>
      <c r="U9" s="247"/>
      <c r="V9" s="247"/>
      <c r="W9" s="247"/>
      <c r="X9" s="247"/>
      <c r="Y9" s="247"/>
    </row>
    <row r="10" spans="1:25" s="41" customFormat="1">
      <c r="A10" s="2449" t="s">
        <v>471</v>
      </c>
      <c r="B10" s="2450"/>
      <c r="C10" s="2450"/>
      <c r="D10" s="2450"/>
      <c r="E10" s="2450"/>
      <c r="F10" s="2450"/>
      <c r="G10" s="2450"/>
      <c r="H10" s="2450"/>
      <c r="I10" s="2450"/>
      <c r="J10" s="2450"/>
      <c r="K10" s="2450"/>
      <c r="L10" s="2451"/>
      <c r="M10" s="249"/>
      <c r="N10" s="249"/>
      <c r="O10" s="249"/>
      <c r="P10" s="249"/>
      <c r="Q10" s="249"/>
      <c r="R10" s="249"/>
      <c r="T10" s="249"/>
      <c r="U10" s="249"/>
      <c r="V10" s="249"/>
      <c r="W10" s="249"/>
      <c r="X10" s="249"/>
      <c r="Y10" s="249"/>
    </row>
    <row r="11" spans="1:25" s="41" customFormat="1">
      <c r="A11" s="2539">
        <f>SUM(L10:L10)</f>
        <v>0</v>
      </c>
      <c r="B11" s="2539"/>
      <c r="C11" s="2539"/>
      <c r="D11" s="2539"/>
      <c r="E11" s="2539"/>
      <c r="F11" s="2539"/>
      <c r="G11" s="2539"/>
      <c r="H11" s="2539"/>
      <c r="I11" s="2539"/>
      <c r="J11" s="2539"/>
      <c r="K11" s="2539"/>
      <c r="L11" s="2539"/>
      <c r="M11" s="249"/>
      <c r="N11" s="249"/>
      <c r="O11" s="249"/>
      <c r="P11" s="249"/>
      <c r="Q11" s="249"/>
      <c r="R11" s="249"/>
      <c r="T11" s="249"/>
      <c r="U11" s="249"/>
      <c r="V11" s="249"/>
      <c r="W11" s="249"/>
      <c r="X11" s="249"/>
      <c r="Y11" s="249"/>
    </row>
    <row r="12" spans="1:25" s="41" customFormat="1" ht="18.75">
      <c r="A12" s="2460" t="s">
        <v>749</v>
      </c>
      <c r="B12" s="2450"/>
      <c r="C12" s="2450"/>
      <c r="D12" s="2450"/>
      <c r="E12" s="2450"/>
      <c r="F12" s="2450"/>
      <c r="G12" s="2450"/>
      <c r="H12" s="2450"/>
      <c r="I12" s="2450"/>
      <c r="J12" s="2450"/>
      <c r="K12" s="2450"/>
      <c r="L12" s="2451"/>
      <c r="M12" s="249"/>
      <c r="N12" s="249"/>
      <c r="O12" s="249"/>
      <c r="P12" s="249"/>
      <c r="Q12" s="249"/>
      <c r="R12" s="249"/>
      <c r="T12" s="249"/>
      <c r="U12" s="249"/>
      <c r="V12" s="249"/>
      <c r="W12" s="249"/>
      <c r="X12" s="249"/>
      <c r="Y12" s="249"/>
    </row>
    <row r="13" spans="1:25" s="42" customFormat="1">
      <c r="A13" s="239" t="s">
        <v>1850</v>
      </c>
      <c r="B13" s="31">
        <v>44615</v>
      </c>
      <c r="C13" s="31">
        <v>44629</v>
      </c>
      <c r="D13" s="28">
        <v>9606</v>
      </c>
      <c r="E13" s="136" t="s">
        <v>44</v>
      </c>
      <c r="F13" s="28">
        <v>3965</v>
      </c>
      <c r="G13" s="9" t="s">
        <v>459</v>
      </c>
      <c r="H13" s="10">
        <v>50</v>
      </c>
      <c r="I13" s="25" t="s">
        <v>6</v>
      </c>
      <c r="J13" s="9" t="s">
        <v>749</v>
      </c>
      <c r="K13" s="22"/>
      <c r="L13" s="479">
        <v>445</v>
      </c>
      <c r="M13" s="1057"/>
      <c r="N13" s="1057"/>
      <c r="O13" s="1057"/>
      <c r="P13" s="1057"/>
      <c r="Q13" s="1057"/>
      <c r="R13" s="1057"/>
      <c r="S13" s="1058"/>
      <c r="T13" s="1059" t="s">
        <v>1911</v>
      </c>
      <c r="U13" s="80"/>
      <c r="V13" s="80"/>
      <c r="W13" s="80"/>
      <c r="X13" s="80"/>
      <c r="Y13" s="80"/>
    </row>
    <row r="14" spans="1:25" s="42" customFormat="1">
      <c r="A14" s="239" t="s">
        <v>1972</v>
      </c>
      <c r="B14" s="31">
        <v>44624</v>
      </c>
      <c r="C14" s="31">
        <v>44623</v>
      </c>
      <c r="D14" s="28">
        <v>9702</v>
      </c>
      <c r="E14" s="136" t="s">
        <v>69</v>
      </c>
      <c r="F14" s="28">
        <v>4033</v>
      </c>
      <c r="G14" s="9" t="s">
        <v>1403</v>
      </c>
      <c r="H14" s="10" t="s">
        <v>952</v>
      </c>
      <c r="I14" s="25" t="s">
        <v>6</v>
      </c>
      <c r="J14" s="9" t="s">
        <v>749</v>
      </c>
      <c r="K14" s="22"/>
      <c r="L14" s="479">
        <v>213.16</v>
      </c>
      <c r="M14" s="80"/>
      <c r="N14" s="80"/>
      <c r="O14" s="80"/>
      <c r="P14" s="80"/>
      <c r="Q14" s="80"/>
      <c r="R14" s="80"/>
      <c r="T14" s="249"/>
      <c r="U14" s="80"/>
      <c r="V14" s="80"/>
      <c r="W14" s="80"/>
      <c r="X14" s="80"/>
      <c r="Y14" s="80"/>
    </row>
    <row r="15" spans="1:25" s="42" customFormat="1">
      <c r="A15" s="239" t="s">
        <v>517</v>
      </c>
      <c r="B15" s="31">
        <v>44624</v>
      </c>
      <c r="C15" s="31">
        <v>44624</v>
      </c>
      <c r="D15" s="28">
        <v>9706</v>
      </c>
      <c r="E15" s="136" t="s">
        <v>2</v>
      </c>
      <c r="F15" s="28">
        <v>2022</v>
      </c>
      <c r="G15" s="9" t="s">
        <v>83</v>
      </c>
      <c r="H15" s="10">
        <v>15</v>
      </c>
      <c r="I15" s="25" t="s">
        <v>6</v>
      </c>
      <c r="J15" s="9" t="s">
        <v>749</v>
      </c>
      <c r="K15" s="22"/>
      <c r="L15" s="479">
        <v>306.60000000000002</v>
      </c>
      <c r="M15" s="80"/>
      <c r="N15" s="80"/>
      <c r="O15" s="80"/>
      <c r="P15" s="80"/>
      <c r="Q15" s="80"/>
      <c r="R15" s="80"/>
      <c r="T15" s="249"/>
      <c r="U15" s="80"/>
      <c r="V15" s="80"/>
      <c r="W15" s="80"/>
      <c r="X15" s="80"/>
      <c r="Y15" s="80"/>
    </row>
    <row r="16" spans="1:25" s="42" customFormat="1">
      <c r="A16" s="1049" t="s">
        <v>1493</v>
      </c>
      <c r="B16" s="1009"/>
      <c r="C16" s="1009"/>
      <c r="D16" s="1010"/>
      <c r="E16" s="1050"/>
      <c r="F16" s="1010"/>
      <c r="G16" s="56"/>
      <c r="H16" s="57"/>
      <c r="I16" s="54"/>
      <c r="J16" s="56" t="s">
        <v>749</v>
      </c>
      <c r="K16" s="1013"/>
      <c r="L16" s="1014"/>
      <c r="M16" s="80"/>
      <c r="N16" s="80"/>
      <c r="O16" s="80"/>
      <c r="P16" s="80"/>
      <c r="Q16" s="80"/>
      <c r="R16" s="80"/>
      <c r="T16" s="249" t="s">
        <v>672</v>
      </c>
      <c r="U16" s="80"/>
      <c r="V16" s="80"/>
      <c r="W16" s="80"/>
      <c r="X16" s="80"/>
      <c r="Y16" s="80"/>
    </row>
    <row r="17" spans="1:25" s="42" customFormat="1">
      <c r="A17" s="239" t="s">
        <v>835</v>
      </c>
      <c r="B17" s="31">
        <v>44629</v>
      </c>
      <c r="C17" s="31">
        <v>44642</v>
      </c>
      <c r="D17" s="28">
        <v>9735</v>
      </c>
      <c r="E17" s="136" t="s">
        <v>2</v>
      </c>
      <c r="F17" s="28">
        <v>3219</v>
      </c>
      <c r="G17" s="9" t="s">
        <v>836</v>
      </c>
      <c r="H17" s="10">
        <v>30</v>
      </c>
      <c r="I17" s="25" t="s">
        <v>6</v>
      </c>
      <c r="J17" s="9" t="s">
        <v>749</v>
      </c>
      <c r="K17" s="22"/>
      <c r="L17" s="479">
        <v>840</v>
      </c>
      <c r="M17" s="1057"/>
      <c r="N17" s="1057"/>
      <c r="O17" s="1057"/>
      <c r="P17" s="1057"/>
      <c r="Q17" s="1057"/>
      <c r="R17" s="1057"/>
      <c r="S17" s="1058"/>
      <c r="T17" s="1059" t="s">
        <v>1911</v>
      </c>
      <c r="U17" s="80"/>
      <c r="V17" s="80"/>
      <c r="W17" s="80"/>
      <c r="X17" s="80"/>
      <c r="Y17" s="80"/>
    </row>
    <row r="18" spans="1:25" s="42" customFormat="1">
      <c r="A18" s="239" t="s">
        <v>282</v>
      </c>
      <c r="B18" s="31">
        <v>44629</v>
      </c>
      <c r="C18" s="31">
        <v>44629</v>
      </c>
      <c r="D18" s="28">
        <v>9742</v>
      </c>
      <c r="E18" s="136" t="s">
        <v>7</v>
      </c>
      <c r="F18" s="28">
        <v>2175</v>
      </c>
      <c r="G18" s="9" t="s">
        <v>77</v>
      </c>
      <c r="H18" s="10">
        <v>8</v>
      </c>
      <c r="I18" s="25" t="s">
        <v>6</v>
      </c>
      <c r="J18" s="9" t="s">
        <v>749</v>
      </c>
      <c r="K18" s="22"/>
      <c r="L18" s="479">
        <v>210.56</v>
      </c>
      <c r="M18" s="1057"/>
      <c r="N18" s="1057"/>
      <c r="O18" s="1057"/>
      <c r="P18" s="1057"/>
      <c r="Q18" s="1057"/>
      <c r="R18" s="1057"/>
      <c r="S18" s="1058"/>
      <c r="T18" s="1059" t="s">
        <v>1911</v>
      </c>
      <c r="U18" s="80"/>
      <c r="V18" s="80"/>
      <c r="W18" s="80"/>
      <c r="X18" s="80"/>
      <c r="Y18" s="80"/>
    </row>
    <row r="19" spans="1:25" s="42" customFormat="1">
      <c r="A19" s="239" t="s">
        <v>1162</v>
      </c>
      <c r="B19" s="31">
        <v>44629</v>
      </c>
      <c r="C19" s="31">
        <v>44631</v>
      </c>
      <c r="D19" s="28">
        <v>9743</v>
      </c>
      <c r="E19" s="136" t="s">
        <v>7</v>
      </c>
      <c r="F19" s="28">
        <v>2743</v>
      </c>
      <c r="G19" s="9" t="s">
        <v>482</v>
      </c>
      <c r="H19" s="10">
        <v>5</v>
      </c>
      <c r="I19" s="25" t="s">
        <v>6</v>
      </c>
      <c r="J19" s="9" t="s">
        <v>749</v>
      </c>
      <c r="K19" s="22"/>
      <c r="L19" s="479">
        <v>165</v>
      </c>
      <c r="M19" s="1057"/>
      <c r="N19" s="1057"/>
      <c r="O19" s="1057"/>
      <c r="P19" s="1057"/>
      <c r="Q19" s="1057"/>
      <c r="R19" s="1057"/>
      <c r="S19" s="1058"/>
      <c r="T19" s="1059" t="s">
        <v>1911</v>
      </c>
      <c r="U19" s="80"/>
      <c r="V19" s="80"/>
      <c r="W19" s="80"/>
      <c r="X19" s="80"/>
      <c r="Y19" s="80"/>
    </row>
    <row r="20" spans="1:25" s="42" customFormat="1">
      <c r="A20" s="239" t="s">
        <v>1984</v>
      </c>
      <c r="B20" s="31">
        <v>44628</v>
      </c>
      <c r="C20" s="31">
        <v>44624</v>
      </c>
      <c r="D20" s="28">
        <v>9763</v>
      </c>
      <c r="E20" s="136" t="s">
        <v>7</v>
      </c>
      <c r="F20" s="28">
        <v>3634</v>
      </c>
      <c r="G20" s="9" t="s">
        <v>1431</v>
      </c>
      <c r="H20" s="10" t="s">
        <v>923</v>
      </c>
      <c r="I20" s="25" t="s">
        <v>6</v>
      </c>
      <c r="J20" s="9" t="s">
        <v>749</v>
      </c>
      <c r="K20" s="22"/>
      <c r="L20" s="479">
        <v>388.75</v>
      </c>
      <c r="M20" s="80"/>
      <c r="N20" s="80"/>
      <c r="O20" s="80"/>
      <c r="P20" s="80"/>
      <c r="Q20" s="80"/>
      <c r="R20" s="80"/>
      <c r="T20" s="249"/>
      <c r="U20" s="80"/>
      <c r="V20" s="80"/>
      <c r="W20" s="80"/>
      <c r="X20" s="80"/>
      <c r="Y20" s="80"/>
    </row>
    <row r="21" spans="1:25" s="42" customFormat="1">
      <c r="A21" s="239" t="s">
        <v>1986</v>
      </c>
      <c r="B21" s="31">
        <v>44630</v>
      </c>
      <c r="C21" s="31">
        <v>44627</v>
      </c>
      <c r="D21" s="28">
        <v>9765</v>
      </c>
      <c r="E21" s="136" t="s">
        <v>428</v>
      </c>
      <c r="F21" s="28">
        <v>3865</v>
      </c>
      <c r="G21" s="9" t="s">
        <v>1735</v>
      </c>
      <c r="H21" s="10">
        <v>12</v>
      </c>
      <c r="I21" s="25" t="s">
        <v>6</v>
      </c>
      <c r="J21" s="9" t="s">
        <v>749</v>
      </c>
      <c r="K21" s="22"/>
      <c r="L21" s="479">
        <v>263</v>
      </c>
      <c r="M21" s="80"/>
      <c r="N21" s="80"/>
      <c r="O21" s="80"/>
      <c r="P21" s="80"/>
      <c r="Q21" s="80"/>
      <c r="R21" s="80"/>
      <c r="T21" s="249"/>
      <c r="U21" s="80"/>
      <c r="V21" s="80"/>
      <c r="W21" s="80"/>
      <c r="X21" s="80"/>
      <c r="Y21" s="80"/>
    </row>
    <row r="22" spans="1:25" s="42" customFormat="1">
      <c r="A22" s="239" t="s">
        <v>109</v>
      </c>
      <c r="B22" s="31">
        <v>44631</v>
      </c>
      <c r="C22" s="31">
        <v>44627</v>
      </c>
      <c r="D22" s="28">
        <v>9773</v>
      </c>
      <c r="E22" s="136" t="s">
        <v>474</v>
      </c>
      <c r="F22" s="28">
        <v>4028</v>
      </c>
      <c r="G22" s="9" t="s">
        <v>45</v>
      </c>
      <c r="H22" s="10">
        <v>10</v>
      </c>
      <c r="I22" s="25" t="s">
        <v>6</v>
      </c>
      <c r="J22" s="9" t="s">
        <v>749</v>
      </c>
      <c r="K22" s="22"/>
      <c r="L22" s="479">
        <v>33.5</v>
      </c>
      <c r="M22" s="80"/>
      <c r="N22" s="80"/>
      <c r="O22" s="80"/>
      <c r="P22" s="80"/>
      <c r="Q22" s="80"/>
      <c r="R22" s="80"/>
      <c r="T22" s="249"/>
      <c r="U22" s="80"/>
      <c r="V22" s="80"/>
      <c r="W22" s="80"/>
      <c r="X22" s="80"/>
      <c r="Y22" s="80"/>
    </row>
    <row r="23" spans="1:25" s="42" customFormat="1">
      <c r="A23" s="239" t="s">
        <v>1997</v>
      </c>
      <c r="B23" s="31">
        <v>44631</v>
      </c>
      <c r="C23" s="31">
        <v>44627</v>
      </c>
      <c r="D23" s="28">
        <v>9799</v>
      </c>
      <c r="E23" s="136" t="s">
        <v>216</v>
      </c>
      <c r="F23" s="28">
        <v>0</v>
      </c>
      <c r="G23" s="9" t="s">
        <v>65</v>
      </c>
      <c r="H23" s="10" t="s">
        <v>1070</v>
      </c>
      <c r="I23" s="25" t="s">
        <v>6</v>
      </c>
      <c r="J23" s="9" t="s">
        <v>749</v>
      </c>
      <c r="K23" s="22"/>
      <c r="L23" s="479"/>
      <c r="M23" s="80"/>
      <c r="N23" s="80"/>
      <c r="O23" s="80"/>
      <c r="P23" s="80"/>
      <c r="Q23" s="80"/>
      <c r="R23" s="80"/>
      <c r="T23" s="249"/>
      <c r="U23" s="80"/>
      <c r="V23" s="80"/>
      <c r="W23" s="80"/>
      <c r="X23" s="80"/>
      <c r="Y23" s="80"/>
    </row>
    <row r="24" spans="1:25" s="42" customFormat="1">
      <c r="A24" s="239"/>
      <c r="B24" s="31"/>
      <c r="C24" s="31"/>
      <c r="D24" s="28"/>
      <c r="E24" s="136" t="s">
        <v>216</v>
      </c>
      <c r="F24" s="28">
        <v>0</v>
      </c>
      <c r="G24" s="9" t="s">
        <v>1994</v>
      </c>
      <c r="H24" s="10" t="s">
        <v>1070</v>
      </c>
      <c r="I24" s="25" t="s">
        <v>6</v>
      </c>
      <c r="J24" s="9" t="s">
        <v>749</v>
      </c>
      <c r="K24" s="22"/>
      <c r="L24" s="479">
        <v>20</v>
      </c>
      <c r="M24" s="80"/>
      <c r="N24" s="80"/>
      <c r="O24" s="80"/>
      <c r="P24" s="80"/>
      <c r="Q24" s="80"/>
      <c r="R24" s="80"/>
      <c r="T24" s="249"/>
      <c r="U24" s="80"/>
      <c r="V24" s="80"/>
      <c r="W24" s="80"/>
      <c r="X24" s="80"/>
      <c r="Y24" s="80"/>
    </row>
    <row r="25" spans="1:25" s="42" customFormat="1">
      <c r="A25" s="239" t="s">
        <v>1995</v>
      </c>
      <c r="B25" s="31">
        <v>44638</v>
      </c>
      <c r="C25" s="31">
        <v>44627</v>
      </c>
      <c r="D25" s="28">
        <v>9771</v>
      </c>
      <c r="E25" s="136" t="s">
        <v>216</v>
      </c>
      <c r="F25" s="28">
        <v>4050</v>
      </c>
      <c r="G25" s="9" t="s">
        <v>1996</v>
      </c>
      <c r="H25" s="10">
        <v>6</v>
      </c>
      <c r="I25" s="25" t="s">
        <v>6</v>
      </c>
      <c r="J25" s="9" t="s">
        <v>749</v>
      </c>
      <c r="K25" s="22"/>
      <c r="L25" s="479">
        <v>165</v>
      </c>
      <c r="M25" s="80"/>
      <c r="N25" s="80"/>
      <c r="O25" s="80"/>
      <c r="P25" s="80"/>
      <c r="Q25" s="80"/>
      <c r="R25" s="80"/>
      <c r="T25" s="249"/>
      <c r="U25" s="80"/>
      <c r="V25" s="80"/>
      <c r="W25" s="80"/>
      <c r="X25" s="80"/>
      <c r="Y25" s="80"/>
    </row>
    <row r="26" spans="1:25" s="42" customFormat="1">
      <c r="A26" s="239" t="s">
        <v>1435</v>
      </c>
      <c r="B26" s="31">
        <v>44638</v>
      </c>
      <c r="C26" s="31">
        <v>44631</v>
      </c>
      <c r="D26" s="28">
        <v>9820</v>
      </c>
      <c r="E26" s="136" t="s">
        <v>2</v>
      </c>
      <c r="F26" s="28">
        <v>1195</v>
      </c>
      <c r="G26" s="9" t="s">
        <v>27</v>
      </c>
      <c r="H26" s="10">
        <v>3</v>
      </c>
      <c r="I26" s="25" t="s">
        <v>6</v>
      </c>
      <c r="J26" s="9" t="s">
        <v>749</v>
      </c>
      <c r="K26" s="22"/>
      <c r="L26" s="479">
        <v>77.8</v>
      </c>
      <c r="M26" s="80"/>
      <c r="N26" s="80"/>
      <c r="O26" s="80"/>
      <c r="P26" s="80"/>
      <c r="Q26" s="80"/>
      <c r="R26" s="80"/>
      <c r="T26" s="249"/>
      <c r="U26" s="80"/>
      <c r="V26" s="80"/>
      <c r="W26" s="80"/>
      <c r="X26" s="80"/>
      <c r="Y26" s="80"/>
    </row>
    <row r="27" spans="1:25" s="42" customFormat="1">
      <c r="A27" s="239" t="s">
        <v>472</v>
      </c>
      <c r="B27" s="31">
        <v>44642</v>
      </c>
      <c r="C27" s="31">
        <v>44635</v>
      </c>
      <c r="D27" s="28">
        <v>9532</v>
      </c>
      <c r="E27" s="136" t="s">
        <v>2</v>
      </c>
      <c r="F27" s="28">
        <v>3152</v>
      </c>
      <c r="G27" s="9" t="s">
        <v>729</v>
      </c>
      <c r="H27" s="10">
        <v>5</v>
      </c>
      <c r="I27" s="25" t="s">
        <v>6</v>
      </c>
      <c r="J27" s="9" t="s">
        <v>749</v>
      </c>
      <c r="K27" s="22"/>
      <c r="L27" s="479">
        <v>582</v>
      </c>
      <c r="M27" s="80"/>
      <c r="N27" s="80"/>
      <c r="O27" s="80"/>
      <c r="P27" s="80"/>
      <c r="Q27" s="80"/>
      <c r="R27" s="80"/>
      <c r="T27" s="249"/>
      <c r="U27" s="80"/>
      <c r="V27" s="80"/>
      <c r="W27" s="80"/>
      <c r="X27" s="80"/>
      <c r="Y27" s="80"/>
    </row>
    <row r="28" spans="1:25" s="42" customFormat="1">
      <c r="A28" s="239" t="s">
        <v>1997</v>
      </c>
      <c r="B28" s="31">
        <v>44638</v>
      </c>
      <c r="C28" s="31">
        <v>44634</v>
      </c>
      <c r="D28" s="28">
        <v>9821</v>
      </c>
      <c r="E28" s="136" t="s">
        <v>216</v>
      </c>
      <c r="F28" s="28">
        <v>4059</v>
      </c>
      <c r="G28" s="9" t="s">
        <v>2011</v>
      </c>
      <c r="H28" s="10" t="s">
        <v>1070</v>
      </c>
      <c r="I28" s="25" t="s">
        <v>6</v>
      </c>
      <c r="J28" s="9" t="s">
        <v>749</v>
      </c>
      <c r="K28" s="22"/>
      <c r="L28" s="479"/>
      <c r="M28" s="80"/>
      <c r="N28" s="80"/>
      <c r="O28" s="80"/>
      <c r="P28" s="80"/>
      <c r="Q28" s="80"/>
      <c r="R28" s="80"/>
      <c r="T28" s="249"/>
      <c r="U28" s="80"/>
      <c r="V28" s="80"/>
      <c r="W28" s="80"/>
      <c r="X28" s="80"/>
      <c r="Y28" s="80"/>
    </row>
    <row r="29" spans="1:25" s="42" customFormat="1">
      <c r="A29" s="239"/>
      <c r="B29" s="31"/>
      <c r="C29" s="31"/>
      <c r="D29" s="28"/>
      <c r="E29" s="136" t="s">
        <v>216</v>
      </c>
      <c r="F29" s="28">
        <v>4060</v>
      </c>
      <c r="G29" s="9" t="s">
        <v>2012</v>
      </c>
      <c r="H29" s="10" t="s">
        <v>1070</v>
      </c>
      <c r="I29" s="25" t="s">
        <v>6</v>
      </c>
      <c r="J29" s="9" t="s">
        <v>749</v>
      </c>
      <c r="K29" s="22"/>
      <c r="L29" s="479">
        <v>20</v>
      </c>
      <c r="M29" s="80"/>
      <c r="N29" s="80"/>
      <c r="O29" s="80"/>
      <c r="P29" s="80"/>
      <c r="Q29" s="80"/>
      <c r="R29" s="80"/>
      <c r="T29" s="249"/>
      <c r="U29" s="80"/>
      <c r="V29" s="80"/>
      <c r="W29" s="80"/>
      <c r="X29" s="80"/>
      <c r="Y29" s="80"/>
    </row>
    <row r="30" spans="1:25" s="42" customFormat="1">
      <c r="A30" s="239" t="s">
        <v>226</v>
      </c>
      <c r="B30" s="31">
        <v>44644</v>
      </c>
      <c r="C30" s="412" t="s">
        <v>2023</v>
      </c>
      <c r="D30" s="28">
        <v>9875</v>
      </c>
      <c r="E30" s="136" t="s">
        <v>44</v>
      </c>
      <c r="F30" s="28">
        <v>1260</v>
      </c>
      <c r="G30" s="9" t="s">
        <v>1461</v>
      </c>
      <c r="H30" s="10">
        <v>25</v>
      </c>
      <c r="I30" s="25" t="s">
        <v>6</v>
      </c>
      <c r="J30" s="9" t="s">
        <v>749</v>
      </c>
      <c r="K30" s="22"/>
      <c r="L30" s="479">
        <v>895.5</v>
      </c>
      <c r="M30" s="80"/>
      <c r="N30" s="80"/>
      <c r="O30" s="80"/>
      <c r="P30" s="80"/>
      <c r="Q30" s="80"/>
      <c r="R30" s="80"/>
      <c r="T30" s="249"/>
      <c r="U30" s="80"/>
      <c r="V30" s="80"/>
      <c r="W30" s="80"/>
      <c r="X30" s="80"/>
      <c r="Y30" s="80"/>
    </row>
    <row r="31" spans="1:25" s="42" customFormat="1">
      <c r="A31" s="239" t="s">
        <v>180</v>
      </c>
      <c r="B31" s="31">
        <v>44644</v>
      </c>
      <c r="C31" s="31">
        <v>44641</v>
      </c>
      <c r="D31" s="28">
        <v>9878</v>
      </c>
      <c r="E31" s="136" t="s">
        <v>2</v>
      </c>
      <c r="F31" s="28">
        <v>2788</v>
      </c>
      <c r="G31" s="9" t="s">
        <v>27</v>
      </c>
      <c r="H31" s="10" t="s">
        <v>1841</v>
      </c>
      <c r="I31" s="25" t="s">
        <v>6</v>
      </c>
      <c r="J31" s="9" t="s">
        <v>749</v>
      </c>
      <c r="K31" s="22"/>
      <c r="L31" s="479">
        <v>152.15</v>
      </c>
      <c r="M31" s="80"/>
      <c r="N31" s="80"/>
      <c r="O31" s="80"/>
      <c r="P31" s="80"/>
      <c r="Q31" s="80"/>
      <c r="R31" s="80"/>
      <c r="T31" s="249"/>
      <c r="U31" s="80"/>
      <c r="V31" s="80"/>
      <c r="W31" s="80"/>
      <c r="X31" s="80"/>
      <c r="Y31" s="80"/>
    </row>
    <row r="32" spans="1:25" s="42" customFormat="1">
      <c r="A32" s="239" t="s">
        <v>773</v>
      </c>
      <c r="B32" s="31">
        <v>44649</v>
      </c>
      <c r="C32" s="31">
        <v>44641</v>
      </c>
      <c r="D32" s="28">
        <v>9909</v>
      </c>
      <c r="E32" s="136" t="s">
        <v>2</v>
      </c>
      <c r="F32" s="28">
        <v>1287</v>
      </c>
      <c r="G32" s="9" t="s">
        <v>10</v>
      </c>
      <c r="H32" s="10">
        <v>1</v>
      </c>
      <c r="I32" s="25" t="s">
        <v>6</v>
      </c>
      <c r="J32" s="9" t="s">
        <v>749</v>
      </c>
      <c r="K32" s="22"/>
      <c r="L32" s="479">
        <v>54.2</v>
      </c>
      <c r="M32" s="80"/>
      <c r="N32" s="80"/>
      <c r="O32" s="80"/>
      <c r="P32" s="80"/>
      <c r="Q32" s="80"/>
      <c r="R32" s="80"/>
      <c r="T32" s="249"/>
      <c r="U32" s="80"/>
      <c r="V32" s="80"/>
      <c r="W32" s="80"/>
      <c r="X32" s="80"/>
      <c r="Y32" s="80"/>
    </row>
    <row r="33" spans="1:25" s="42" customFormat="1">
      <c r="A33" s="239" t="s">
        <v>1744</v>
      </c>
      <c r="B33" s="31">
        <v>44651</v>
      </c>
      <c r="C33" s="31">
        <v>44644</v>
      </c>
      <c r="D33" s="28">
        <v>9937</v>
      </c>
      <c r="E33" s="136" t="s">
        <v>216</v>
      </c>
      <c r="F33" s="28">
        <v>3870</v>
      </c>
      <c r="G33" s="9" t="s">
        <v>1745</v>
      </c>
      <c r="H33" s="10">
        <v>10</v>
      </c>
      <c r="I33" s="25" t="s">
        <v>6</v>
      </c>
      <c r="J33" s="9" t="s">
        <v>749</v>
      </c>
      <c r="K33" s="22"/>
      <c r="L33" s="479">
        <v>177.5</v>
      </c>
      <c r="M33" s="80"/>
      <c r="N33" s="80"/>
      <c r="O33" s="80"/>
      <c r="P33" s="80"/>
      <c r="Q33" s="80"/>
      <c r="R33" s="80"/>
      <c r="T33" s="249"/>
      <c r="U33" s="80"/>
      <c r="V33" s="80"/>
      <c r="W33" s="80"/>
      <c r="X33" s="80"/>
      <c r="Y33" s="80"/>
    </row>
    <row r="34" spans="1:25" s="42" customFormat="1">
      <c r="A34" s="239" t="s">
        <v>565</v>
      </c>
      <c r="B34" s="31">
        <v>44651</v>
      </c>
      <c r="C34" s="31">
        <v>44648</v>
      </c>
      <c r="D34" s="28">
        <v>9674</v>
      </c>
      <c r="E34" s="136" t="s">
        <v>2</v>
      </c>
      <c r="F34" s="28">
        <v>1104</v>
      </c>
      <c r="G34" s="9" t="s">
        <v>49</v>
      </c>
      <c r="H34" s="10">
        <v>20</v>
      </c>
      <c r="I34" s="25" t="s">
        <v>6</v>
      </c>
      <c r="J34" s="9" t="s">
        <v>749</v>
      </c>
      <c r="K34" s="22"/>
      <c r="L34" s="479">
        <v>176</v>
      </c>
      <c r="M34" s="80"/>
      <c r="N34" s="80"/>
      <c r="O34" s="80"/>
      <c r="P34" s="80"/>
      <c r="Q34" s="80"/>
      <c r="R34" s="80"/>
      <c r="T34" s="249"/>
      <c r="U34" s="80"/>
      <c r="V34" s="80"/>
      <c r="W34" s="80"/>
      <c r="X34" s="80"/>
      <c r="Y34" s="80"/>
    </row>
    <row r="35" spans="1:25" s="42" customFormat="1">
      <c r="A35" s="239" t="s">
        <v>1275</v>
      </c>
      <c r="B35" s="31">
        <v>44651</v>
      </c>
      <c r="C35" s="31">
        <v>44645</v>
      </c>
      <c r="D35" s="28">
        <v>0</v>
      </c>
      <c r="E35" s="136" t="s">
        <v>2</v>
      </c>
      <c r="F35" s="28">
        <v>0</v>
      </c>
      <c r="G35" s="9" t="s">
        <v>516</v>
      </c>
      <c r="H35" s="10" t="s">
        <v>1070</v>
      </c>
      <c r="I35" s="25" t="s">
        <v>6</v>
      </c>
      <c r="J35" s="9" t="s">
        <v>749</v>
      </c>
      <c r="K35" s="22"/>
      <c r="L35" s="479">
        <v>0</v>
      </c>
      <c r="M35" s="80"/>
      <c r="N35" s="80"/>
      <c r="O35" s="80"/>
      <c r="P35" s="80"/>
      <c r="Q35" s="80"/>
      <c r="R35" s="80"/>
      <c r="T35" s="249"/>
      <c r="U35" s="80"/>
      <c r="V35" s="80"/>
      <c r="W35" s="80"/>
      <c r="X35" s="80"/>
      <c r="Y35" s="80"/>
    </row>
    <row r="36" spans="1:25" s="42" customFormat="1">
      <c r="A36" s="239" t="s">
        <v>201</v>
      </c>
      <c r="B36" s="31">
        <v>44651</v>
      </c>
      <c r="C36" s="31">
        <v>44648</v>
      </c>
      <c r="D36" s="28">
        <v>9971</v>
      </c>
      <c r="E36" s="136" t="s">
        <v>44</v>
      </c>
      <c r="F36" s="28">
        <v>1316</v>
      </c>
      <c r="G36" s="9" t="s">
        <v>50</v>
      </c>
      <c r="H36" s="10">
        <v>30</v>
      </c>
      <c r="I36" s="25" t="s">
        <v>6</v>
      </c>
      <c r="J36" s="9" t="s">
        <v>749</v>
      </c>
      <c r="K36" s="22"/>
      <c r="L36" s="479">
        <v>309</v>
      </c>
      <c r="M36" s="80"/>
      <c r="N36" s="80"/>
      <c r="O36" s="80"/>
      <c r="P36" s="80"/>
      <c r="Q36" s="80"/>
      <c r="R36" s="80"/>
      <c r="T36" s="249"/>
      <c r="U36" s="80"/>
      <c r="V36" s="80"/>
      <c r="W36" s="80"/>
      <c r="X36" s="80"/>
      <c r="Y36" s="80"/>
    </row>
    <row r="37" spans="1:25" s="42" customFormat="1">
      <c r="A37" s="239" t="s">
        <v>202</v>
      </c>
      <c r="B37" s="31">
        <v>44651</v>
      </c>
      <c r="C37" s="31">
        <v>44651</v>
      </c>
      <c r="D37" s="28">
        <v>9978</v>
      </c>
      <c r="E37" s="136" t="s">
        <v>2</v>
      </c>
      <c r="F37" s="28">
        <v>1195</v>
      </c>
      <c r="G37" s="9" t="s">
        <v>27</v>
      </c>
      <c r="H37" s="10">
        <v>3</v>
      </c>
      <c r="I37" s="25" t="s">
        <v>6</v>
      </c>
      <c r="J37" s="9" t="s">
        <v>749</v>
      </c>
      <c r="K37" s="22"/>
      <c r="L37" s="479">
        <v>135</v>
      </c>
      <c r="M37" s="80"/>
      <c r="N37" s="80"/>
      <c r="O37" s="80"/>
      <c r="P37" s="80"/>
      <c r="Q37" s="80"/>
      <c r="R37" s="80"/>
      <c r="T37" s="249"/>
      <c r="U37" s="80"/>
      <c r="V37" s="80"/>
      <c r="W37" s="80"/>
      <c r="X37" s="80"/>
      <c r="Y37" s="80"/>
    </row>
    <row r="38" spans="1:25" s="42" customFormat="1">
      <c r="A38" s="239" t="s">
        <v>1997</v>
      </c>
      <c r="B38" s="31">
        <v>44651</v>
      </c>
      <c r="C38" s="31">
        <v>44651</v>
      </c>
      <c r="D38" s="28">
        <v>9980</v>
      </c>
      <c r="E38" s="136" t="s">
        <v>216</v>
      </c>
      <c r="F38" s="28">
        <v>4060</v>
      </c>
      <c r="G38" s="9" t="s">
        <v>2012</v>
      </c>
      <c r="H38" s="10">
        <v>5</v>
      </c>
      <c r="I38" s="25" t="s">
        <v>6</v>
      </c>
      <c r="J38" s="9" t="s">
        <v>749</v>
      </c>
      <c r="K38" s="22"/>
      <c r="L38" s="479"/>
      <c r="M38" s="80"/>
      <c r="N38" s="80"/>
      <c r="O38" s="80"/>
      <c r="P38" s="80"/>
      <c r="Q38" s="80"/>
      <c r="R38" s="80"/>
      <c r="T38" s="249"/>
      <c r="U38" s="80"/>
      <c r="V38" s="80"/>
      <c r="W38" s="80"/>
      <c r="X38" s="80"/>
      <c r="Y38" s="80"/>
    </row>
    <row r="39" spans="1:25" s="42" customFormat="1">
      <c r="A39" s="239"/>
      <c r="B39" s="31"/>
      <c r="C39" s="31"/>
      <c r="D39" s="28"/>
      <c r="E39" s="136" t="s">
        <v>216</v>
      </c>
      <c r="F39" s="28">
        <v>4059</v>
      </c>
      <c r="G39" s="9" t="s">
        <v>2011</v>
      </c>
      <c r="H39" s="10">
        <v>5</v>
      </c>
      <c r="I39" s="25" t="s">
        <v>6</v>
      </c>
      <c r="J39" s="9" t="s">
        <v>749</v>
      </c>
      <c r="K39" s="22"/>
      <c r="L39" s="479">
        <v>100</v>
      </c>
      <c r="M39" s="80"/>
      <c r="N39" s="80"/>
      <c r="O39" s="80"/>
      <c r="P39" s="80"/>
      <c r="Q39" s="80"/>
      <c r="R39" s="80"/>
      <c r="T39" s="249"/>
      <c r="U39" s="80"/>
      <c r="V39" s="80"/>
      <c r="W39" s="80"/>
      <c r="X39" s="80"/>
      <c r="Y39" s="80"/>
    </row>
    <row r="40" spans="1:25" s="42" customFormat="1">
      <c r="A40" s="239" t="s">
        <v>1997</v>
      </c>
      <c r="B40" s="31">
        <v>44655</v>
      </c>
      <c r="C40" s="31">
        <v>44651</v>
      </c>
      <c r="D40" s="28">
        <v>9981</v>
      </c>
      <c r="E40" s="136" t="s">
        <v>216</v>
      </c>
      <c r="F40" s="28">
        <v>4060</v>
      </c>
      <c r="G40" s="9" t="s">
        <v>2012</v>
      </c>
      <c r="H40" s="10">
        <v>5</v>
      </c>
      <c r="I40" s="25" t="s">
        <v>6</v>
      </c>
      <c r="J40" s="9" t="s">
        <v>749</v>
      </c>
      <c r="K40" s="22"/>
      <c r="L40" s="479"/>
      <c r="M40" s="80"/>
      <c r="N40" s="80"/>
      <c r="O40" s="80"/>
      <c r="P40" s="80"/>
      <c r="Q40" s="80"/>
      <c r="R40" s="80"/>
      <c r="T40" s="249"/>
      <c r="U40" s="80"/>
      <c r="V40" s="80"/>
      <c r="W40" s="80"/>
      <c r="X40" s="80"/>
      <c r="Y40" s="80"/>
    </row>
    <row r="41" spans="1:25" s="42" customFormat="1">
      <c r="A41" s="239"/>
      <c r="B41" s="31"/>
      <c r="C41" s="31"/>
      <c r="D41" s="28"/>
      <c r="E41" s="136" t="s">
        <v>216</v>
      </c>
      <c r="F41" s="28">
        <v>4059</v>
      </c>
      <c r="G41" s="9" t="s">
        <v>2011</v>
      </c>
      <c r="H41" s="10">
        <v>6</v>
      </c>
      <c r="I41" s="25" t="s">
        <v>6</v>
      </c>
      <c r="J41" s="9" t="s">
        <v>749</v>
      </c>
      <c r="K41" s="22"/>
      <c r="L41" s="479">
        <v>200</v>
      </c>
      <c r="M41" s="80"/>
      <c r="N41" s="80"/>
      <c r="O41" s="80"/>
      <c r="P41" s="80"/>
      <c r="Q41" s="80"/>
      <c r="R41" s="80"/>
      <c r="T41" s="249"/>
      <c r="U41" s="80"/>
      <c r="V41" s="80"/>
      <c r="W41" s="80"/>
      <c r="X41" s="80"/>
      <c r="Y41" s="80"/>
    </row>
    <row r="42" spans="1:25" s="42" customFormat="1">
      <c r="A42" s="239" t="s">
        <v>980</v>
      </c>
      <c r="B42" s="31">
        <v>44651</v>
      </c>
      <c r="C42" s="31">
        <v>44651</v>
      </c>
      <c r="D42" s="28">
        <v>9995</v>
      </c>
      <c r="E42" s="136" t="s">
        <v>44</v>
      </c>
      <c r="F42" s="28">
        <v>1112</v>
      </c>
      <c r="G42" s="9" t="s">
        <v>27</v>
      </c>
      <c r="H42" s="10">
        <v>4</v>
      </c>
      <c r="I42" s="25" t="s">
        <v>6</v>
      </c>
      <c r="J42" s="9" t="s">
        <v>749</v>
      </c>
      <c r="K42" s="22"/>
      <c r="L42" s="479">
        <v>149.68</v>
      </c>
      <c r="M42" s="80"/>
      <c r="N42" s="80"/>
      <c r="O42" s="80"/>
      <c r="P42" s="80"/>
      <c r="Q42" s="80"/>
      <c r="R42" s="80"/>
      <c r="T42" s="249"/>
      <c r="U42" s="80"/>
      <c r="V42" s="80"/>
      <c r="W42" s="80"/>
      <c r="X42" s="80"/>
      <c r="Y42" s="80"/>
    </row>
    <row r="43" spans="1:25" s="123" customFormat="1">
      <c r="A43" s="339"/>
      <c r="B43" s="132"/>
      <c r="C43" s="132"/>
      <c r="D43" s="133"/>
      <c r="E43" s="131"/>
      <c r="F43" s="133"/>
      <c r="G43" s="134"/>
      <c r="H43" s="135"/>
      <c r="I43" s="235"/>
      <c r="J43" s="134"/>
      <c r="K43" s="525"/>
      <c r="L43" s="454"/>
      <c r="M43" s="653"/>
      <c r="N43" s="653"/>
      <c r="O43" s="653"/>
      <c r="P43" s="653"/>
      <c r="Q43" s="653"/>
      <c r="R43" s="653"/>
      <c r="T43" s="249"/>
      <c r="U43" s="653"/>
      <c r="V43" s="653"/>
      <c r="W43" s="653"/>
      <c r="X43" s="653"/>
      <c r="Y43" s="653"/>
    </row>
    <row r="44" spans="1:25" s="43" customFormat="1">
      <c r="A44" s="339"/>
      <c r="B44" s="132"/>
      <c r="C44" s="132"/>
      <c r="D44" s="133"/>
      <c r="E44" s="131"/>
      <c r="F44" s="133"/>
      <c r="G44" s="134"/>
      <c r="H44" s="135"/>
      <c r="I44" s="235"/>
      <c r="J44" s="24"/>
      <c r="K44" s="525"/>
      <c r="L44" s="454"/>
      <c r="M44" s="247"/>
      <c r="N44" s="247"/>
      <c r="O44" s="247"/>
      <c r="P44" s="247"/>
      <c r="Q44" s="247"/>
      <c r="R44" s="247"/>
      <c r="T44" s="247"/>
      <c r="U44" s="247"/>
      <c r="V44" s="247"/>
      <c r="W44" s="247"/>
      <c r="X44" s="247"/>
      <c r="Y44" s="247"/>
    </row>
    <row r="45" spans="1:25" s="41" customFormat="1">
      <c r="A45" s="2530">
        <f>SUM(L13:L44)</f>
        <v>6079.4</v>
      </c>
      <c r="B45" s="2531"/>
      <c r="C45" s="2531"/>
      <c r="D45" s="2531"/>
      <c r="E45" s="2531"/>
      <c r="F45" s="2531"/>
      <c r="G45" s="2531"/>
      <c r="H45" s="2531"/>
      <c r="I45" s="2531"/>
      <c r="J45" s="2531"/>
      <c r="K45" s="2531"/>
      <c r="L45" s="2532"/>
      <c r="M45" s="249"/>
      <c r="N45" s="249"/>
      <c r="O45" s="249"/>
      <c r="P45" s="249"/>
      <c r="Q45" s="249"/>
      <c r="R45" s="249"/>
      <c r="T45" s="249"/>
      <c r="U45" s="249"/>
      <c r="V45" s="249"/>
      <c r="W45" s="249"/>
      <c r="X45" s="249"/>
      <c r="Y45" s="249"/>
    </row>
    <row r="46" spans="1:25" s="41" customFormat="1" ht="18.75">
      <c r="A46" s="2460" t="s">
        <v>1225</v>
      </c>
      <c r="B46" s="2450"/>
      <c r="C46" s="2450"/>
      <c r="D46" s="2450"/>
      <c r="E46" s="2450"/>
      <c r="F46" s="2450"/>
      <c r="G46" s="2450"/>
      <c r="H46" s="2450"/>
      <c r="I46" s="2450"/>
      <c r="J46" s="2450"/>
      <c r="K46" s="2450"/>
      <c r="L46" s="2451"/>
      <c r="M46" s="249"/>
      <c r="N46" s="249"/>
      <c r="O46" s="249"/>
      <c r="P46" s="249"/>
      <c r="Q46" s="249"/>
      <c r="R46" s="249"/>
      <c r="T46" s="249"/>
      <c r="U46" s="249"/>
      <c r="V46" s="249"/>
      <c r="W46" s="249"/>
      <c r="X46" s="249"/>
      <c r="Y46" s="249"/>
    </row>
    <row r="47" spans="1:25" s="123" customFormat="1">
      <c r="A47" s="654" t="s">
        <v>520</v>
      </c>
      <c r="B47" s="655"/>
      <c r="C47" s="655">
        <v>44637</v>
      </c>
      <c r="D47" s="656">
        <v>9406</v>
      </c>
      <c r="E47" s="657" t="s">
        <v>40</v>
      </c>
      <c r="F47" s="656">
        <v>3082</v>
      </c>
      <c r="G47" s="658" t="s">
        <v>127</v>
      </c>
      <c r="H47" s="674" t="s">
        <v>895</v>
      </c>
      <c r="I47" s="659" t="s">
        <v>6</v>
      </c>
      <c r="J47" s="658" t="s">
        <v>1225</v>
      </c>
      <c r="K47" s="177"/>
      <c r="L47" s="660">
        <v>1224</v>
      </c>
      <c r="M47" s="1027"/>
      <c r="N47" s="1027"/>
      <c r="O47" s="1027"/>
      <c r="P47" s="1027"/>
      <c r="Q47" s="1027"/>
      <c r="R47" s="1027"/>
      <c r="S47" s="1028"/>
      <c r="T47" s="570" t="s">
        <v>1938</v>
      </c>
      <c r="U47" s="653" t="s">
        <v>1911</v>
      </c>
      <c r="V47" s="653"/>
      <c r="W47" s="653"/>
      <c r="X47" s="653"/>
      <c r="Y47" s="653"/>
    </row>
    <row r="48" spans="1:25" s="123" customFormat="1">
      <c r="A48" s="654" t="s">
        <v>1970</v>
      </c>
      <c r="B48" s="655">
        <v>44620</v>
      </c>
      <c r="C48" s="655">
        <v>44623</v>
      </c>
      <c r="D48" s="656">
        <v>9691</v>
      </c>
      <c r="E48" s="657" t="s">
        <v>216</v>
      </c>
      <c r="F48" s="656">
        <v>3833</v>
      </c>
      <c r="G48" s="658" t="s">
        <v>530</v>
      </c>
      <c r="H48" s="674">
        <v>6</v>
      </c>
      <c r="I48" s="659" t="s">
        <v>6</v>
      </c>
      <c r="J48" s="658" t="s">
        <v>1225</v>
      </c>
      <c r="K48" s="177"/>
      <c r="L48" s="660">
        <v>160</v>
      </c>
      <c r="M48" s="653"/>
      <c r="N48" s="653"/>
      <c r="O48" s="653"/>
      <c r="P48" s="653"/>
      <c r="Q48" s="653"/>
      <c r="R48" s="653"/>
      <c r="T48" s="249"/>
      <c r="U48" s="653"/>
      <c r="V48" s="653"/>
      <c r="W48" s="653"/>
      <c r="X48" s="653"/>
      <c r="Y48" s="653"/>
    </row>
    <row r="49" spans="1:25" s="123" customFormat="1">
      <c r="A49" s="654" t="s">
        <v>101</v>
      </c>
      <c r="B49" s="655">
        <v>44624</v>
      </c>
      <c r="C49" s="655">
        <v>44623</v>
      </c>
      <c r="D49" s="656">
        <v>9720</v>
      </c>
      <c r="E49" s="657" t="s">
        <v>2</v>
      </c>
      <c r="F49" s="656">
        <v>1271</v>
      </c>
      <c r="G49" s="658" t="s">
        <v>25</v>
      </c>
      <c r="H49" s="674">
        <v>54</v>
      </c>
      <c r="I49" s="659" t="s">
        <v>6</v>
      </c>
      <c r="J49" s="658" t="s">
        <v>1225</v>
      </c>
      <c r="K49" s="177"/>
      <c r="L49" s="660">
        <v>58.5</v>
      </c>
      <c r="M49" s="653"/>
      <c r="N49" s="653"/>
      <c r="O49" s="653"/>
      <c r="P49" s="653"/>
      <c r="Q49" s="653"/>
      <c r="R49" s="653"/>
      <c r="T49" s="249"/>
      <c r="U49" s="653"/>
      <c r="V49" s="653"/>
      <c r="W49" s="653"/>
      <c r="X49" s="653"/>
      <c r="Y49" s="653"/>
    </row>
    <row r="50" spans="1:25" s="123" customFormat="1">
      <c r="A50" s="654" t="s">
        <v>141</v>
      </c>
      <c r="B50" s="655">
        <v>44629</v>
      </c>
      <c r="C50" s="655">
        <v>44641</v>
      </c>
      <c r="D50" s="656">
        <v>9736</v>
      </c>
      <c r="E50" s="657" t="s">
        <v>2</v>
      </c>
      <c r="F50" s="656">
        <v>3295</v>
      </c>
      <c r="G50" s="658" t="s">
        <v>521</v>
      </c>
      <c r="H50" s="674">
        <v>20</v>
      </c>
      <c r="I50" s="659" t="s">
        <v>6</v>
      </c>
      <c r="J50" s="658" t="s">
        <v>1225</v>
      </c>
      <c r="K50" s="177"/>
      <c r="L50" s="660">
        <v>148.80000000000001</v>
      </c>
      <c r="M50" s="1060"/>
      <c r="N50" s="1060"/>
      <c r="O50" s="1060"/>
      <c r="P50" s="1060"/>
      <c r="Q50" s="1060"/>
      <c r="R50" s="1060"/>
      <c r="S50" s="1061"/>
      <c r="T50" s="1059" t="s">
        <v>1911</v>
      </c>
      <c r="U50" s="653"/>
      <c r="V50" s="653"/>
      <c r="W50" s="653"/>
      <c r="X50" s="653"/>
      <c r="Y50" s="653"/>
    </row>
    <row r="51" spans="1:25" s="123" customFormat="1">
      <c r="A51" s="654" t="s">
        <v>1982</v>
      </c>
      <c r="B51" s="655">
        <v>44629</v>
      </c>
      <c r="C51" s="655">
        <v>44627</v>
      </c>
      <c r="D51" s="656">
        <v>9745</v>
      </c>
      <c r="E51" s="657" t="s">
        <v>2</v>
      </c>
      <c r="F51" s="656">
        <v>1271</v>
      </c>
      <c r="G51" s="658" t="s">
        <v>25</v>
      </c>
      <c r="H51" s="674" t="s">
        <v>1893</v>
      </c>
      <c r="I51" s="659" t="s">
        <v>6</v>
      </c>
      <c r="J51" s="658" t="s">
        <v>1225</v>
      </c>
      <c r="K51" s="177"/>
      <c r="L51" s="660">
        <v>105</v>
      </c>
      <c r="M51" s="1060"/>
      <c r="N51" s="1060"/>
      <c r="O51" s="1060"/>
      <c r="P51" s="1060"/>
      <c r="Q51" s="1060"/>
      <c r="R51" s="1060"/>
      <c r="S51" s="1061"/>
      <c r="T51" s="1059" t="s">
        <v>1911</v>
      </c>
      <c r="U51" s="653"/>
      <c r="V51" s="653"/>
      <c r="W51" s="653"/>
      <c r="X51" s="653"/>
      <c r="Y51" s="653"/>
    </row>
    <row r="52" spans="1:25" s="123" customFormat="1">
      <c r="A52" s="654" t="s">
        <v>86</v>
      </c>
      <c r="B52" s="655">
        <v>44634</v>
      </c>
      <c r="C52" s="655">
        <v>44628</v>
      </c>
      <c r="D52" s="656">
        <v>9777</v>
      </c>
      <c r="E52" s="657" t="s">
        <v>7</v>
      </c>
      <c r="F52" s="656">
        <v>3917</v>
      </c>
      <c r="G52" s="658" t="s">
        <v>127</v>
      </c>
      <c r="H52" s="674" t="s">
        <v>1155</v>
      </c>
      <c r="I52" s="659" t="s">
        <v>6</v>
      </c>
      <c r="J52" s="658" t="s">
        <v>1225</v>
      </c>
      <c r="K52" s="177"/>
      <c r="L52" s="660">
        <v>1032</v>
      </c>
      <c r="M52" s="653"/>
      <c r="N52" s="653"/>
      <c r="O52" s="653"/>
      <c r="P52" s="653"/>
      <c r="Q52" s="653"/>
      <c r="R52" s="653"/>
      <c r="T52" s="249"/>
      <c r="U52" s="653"/>
      <c r="V52" s="653"/>
      <c r="W52" s="653"/>
      <c r="X52" s="653"/>
      <c r="Y52" s="653"/>
    </row>
    <row r="53" spans="1:25" s="123" customFormat="1">
      <c r="A53" s="654" t="s">
        <v>1469</v>
      </c>
      <c r="B53" s="655">
        <v>44637</v>
      </c>
      <c r="C53" s="655">
        <v>44634</v>
      </c>
      <c r="D53" s="656">
        <v>9806</v>
      </c>
      <c r="E53" s="657" t="s">
        <v>7</v>
      </c>
      <c r="F53" s="656">
        <v>1491</v>
      </c>
      <c r="G53" s="658" t="s">
        <v>678</v>
      </c>
      <c r="H53" s="674">
        <v>54</v>
      </c>
      <c r="I53" s="659" t="s">
        <v>6</v>
      </c>
      <c r="J53" s="658" t="s">
        <v>1225</v>
      </c>
      <c r="K53" s="177"/>
      <c r="L53" s="660">
        <v>1210</v>
      </c>
      <c r="M53" s="653"/>
      <c r="N53" s="653"/>
      <c r="O53" s="653"/>
      <c r="P53" s="653"/>
      <c r="Q53" s="653"/>
      <c r="R53" s="653"/>
      <c r="T53" s="249"/>
      <c r="U53" s="653"/>
      <c r="V53" s="653"/>
      <c r="W53" s="653"/>
      <c r="X53" s="653"/>
      <c r="Y53" s="653"/>
    </row>
    <row r="54" spans="1:25" s="123" customFormat="1">
      <c r="A54" s="654" t="s">
        <v>494</v>
      </c>
      <c r="B54" s="655">
        <v>44637</v>
      </c>
      <c r="C54" s="655">
        <v>44636</v>
      </c>
      <c r="D54" s="656">
        <v>9807</v>
      </c>
      <c r="E54" s="657" t="s">
        <v>2</v>
      </c>
      <c r="F54" s="656">
        <v>940</v>
      </c>
      <c r="G54" s="658" t="s">
        <v>71</v>
      </c>
      <c r="H54" s="674">
        <v>54</v>
      </c>
      <c r="I54" s="659" t="s">
        <v>6</v>
      </c>
      <c r="J54" s="658" t="s">
        <v>1225</v>
      </c>
      <c r="K54" s="177"/>
      <c r="L54" s="660">
        <v>905</v>
      </c>
      <c r="M54" s="653"/>
      <c r="N54" s="653"/>
      <c r="O54" s="653"/>
      <c r="P54" s="653"/>
      <c r="Q54" s="653"/>
      <c r="R54" s="653"/>
      <c r="T54" s="249"/>
      <c r="U54" s="653"/>
      <c r="V54" s="653"/>
      <c r="W54" s="653"/>
      <c r="X54" s="653"/>
      <c r="Y54" s="653"/>
    </row>
    <row r="55" spans="1:25" s="123" customFormat="1">
      <c r="A55" s="654" t="s">
        <v>2005</v>
      </c>
      <c r="B55" s="655">
        <v>44642</v>
      </c>
      <c r="C55" s="655">
        <v>44642</v>
      </c>
      <c r="D55" s="656">
        <v>9848</v>
      </c>
      <c r="E55" s="657" t="s">
        <v>2</v>
      </c>
      <c r="F55" s="656">
        <v>754</v>
      </c>
      <c r="G55" s="658" t="s">
        <v>41</v>
      </c>
      <c r="H55" s="674">
        <v>30</v>
      </c>
      <c r="I55" s="659" t="s">
        <v>6</v>
      </c>
      <c r="J55" s="658" t="s">
        <v>1225</v>
      </c>
      <c r="K55" s="177"/>
      <c r="L55" s="660">
        <v>135</v>
      </c>
      <c r="M55" s="653"/>
      <c r="N55" s="653"/>
      <c r="O55" s="653"/>
      <c r="P55" s="653"/>
      <c r="Q55" s="653"/>
      <c r="R55" s="653"/>
      <c r="T55" s="249"/>
      <c r="U55" s="653"/>
      <c r="V55" s="653"/>
      <c r="W55" s="653"/>
      <c r="X55" s="653"/>
      <c r="Y55" s="653"/>
    </row>
    <row r="56" spans="1:25" s="123" customFormat="1">
      <c r="A56" s="654" t="s">
        <v>1823</v>
      </c>
      <c r="B56" s="655">
        <v>44644</v>
      </c>
      <c r="C56" s="655">
        <v>44637</v>
      </c>
      <c r="D56" s="656">
        <v>9873</v>
      </c>
      <c r="E56" s="657" t="s">
        <v>40</v>
      </c>
      <c r="F56" s="656">
        <v>3081</v>
      </c>
      <c r="G56" s="658" t="s">
        <v>127</v>
      </c>
      <c r="H56" s="674">
        <v>12</v>
      </c>
      <c r="I56" s="659" t="s">
        <v>6</v>
      </c>
      <c r="J56" s="658" t="s">
        <v>1225</v>
      </c>
      <c r="K56" s="177"/>
      <c r="L56" s="660"/>
      <c r="M56" s="653"/>
      <c r="N56" s="653"/>
      <c r="O56" s="653"/>
      <c r="P56" s="653"/>
      <c r="Q56" s="653"/>
      <c r="R56" s="653"/>
      <c r="T56" s="249" t="s">
        <v>2022</v>
      </c>
      <c r="U56" s="653"/>
      <c r="V56" s="653"/>
      <c r="W56" s="653"/>
      <c r="X56" s="653"/>
      <c r="Y56" s="653"/>
    </row>
    <row r="57" spans="1:25" s="123" customFormat="1">
      <c r="A57" s="654"/>
      <c r="B57" s="655"/>
      <c r="C57" s="655">
        <v>44638</v>
      </c>
      <c r="D57" s="656"/>
      <c r="E57" s="657" t="s">
        <v>40</v>
      </c>
      <c r="F57" s="656">
        <v>3082</v>
      </c>
      <c r="G57" s="658" t="s">
        <v>521</v>
      </c>
      <c r="H57" s="674">
        <v>84</v>
      </c>
      <c r="I57" s="659" t="s">
        <v>6</v>
      </c>
      <c r="J57" s="658" t="s">
        <v>1225</v>
      </c>
      <c r="K57" s="177"/>
      <c r="L57" s="660"/>
      <c r="M57" s="653"/>
      <c r="N57" s="653"/>
      <c r="O57" s="653"/>
      <c r="P57" s="653"/>
      <c r="Q57" s="653"/>
      <c r="R57" s="653"/>
      <c r="T57" s="249" t="s">
        <v>2022</v>
      </c>
      <c r="U57" s="653"/>
      <c r="V57" s="653"/>
      <c r="W57" s="653"/>
      <c r="X57" s="653"/>
      <c r="Y57" s="653"/>
    </row>
    <row r="58" spans="1:25" s="123" customFormat="1">
      <c r="A58" s="654"/>
      <c r="B58" s="655"/>
      <c r="C58" s="655">
        <v>44641</v>
      </c>
      <c r="D58" s="656"/>
      <c r="E58" s="657" t="s">
        <v>40</v>
      </c>
      <c r="F58" s="656">
        <v>3943</v>
      </c>
      <c r="G58" s="658" t="s">
        <v>185</v>
      </c>
      <c r="H58" s="674">
        <v>6</v>
      </c>
      <c r="I58" s="659" t="s">
        <v>6</v>
      </c>
      <c r="J58" s="658" t="s">
        <v>1225</v>
      </c>
      <c r="K58" s="177"/>
      <c r="L58" s="660">
        <v>2583.6</v>
      </c>
      <c r="M58" s="653"/>
      <c r="N58" s="653"/>
      <c r="O58" s="653"/>
      <c r="P58" s="653"/>
      <c r="Q58" s="653"/>
      <c r="R58" s="653"/>
      <c r="T58" s="249" t="s">
        <v>2022</v>
      </c>
      <c r="U58" s="653"/>
      <c r="V58" s="653"/>
      <c r="W58" s="653"/>
      <c r="X58" s="653"/>
      <c r="Y58" s="653"/>
    </row>
    <row r="59" spans="1:25" s="42" customFormat="1">
      <c r="A59" s="659" t="s">
        <v>1439</v>
      </c>
      <c r="B59" s="1076">
        <v>44645</v>
      </c>
      <c r="C59" s="1076">
        <v>44642</v>
      </c>
      <c r="D59" s="658">
        <v>9893</v>
      </c>
      <c r="E59" s="658" t="s">
        <v>2</v>
      </c>
      <c r="F59" s="658">
        <v>3805</v>
      </c>
      <c r="G59" s="658" t="s">
        <v>1639</v>
      </c>
      <c r="H59" s="658">
        <v>51</v>
      </c>
      <c r="I59" s="659" t="s">
        <v>6</v>
      </c>
      <c r="J59" s="658" t="s">
        <v>1225</v>
      </c>
      <c r="K59" s="658"/>
      <c r="L59" s="658">
        <v>635.97</v>
      </c>
      <c r="M59" s="80"/>
      <c r="N59" s="80"/>
      <c r="O59" s="80"/>
      <c r="P59" s="80"/>
      <c r="Q59" s="80"/>
      <c r="R59" s="80"/>
      <c r="T59" s="249"/>
      <c r="U59" s="80"/>
      <c r="V59" s="80"/>
      <c r="W59" s="80"/>
      <c r="X59" s="80"/>
      <c r="Y59" s="80"/>
    </row>
    <row r="60" spans="1:25" s="42" customFormat="1">
      <c r="A60" s="659" t="s">
        <v>109</v>
      </c>
      <c r="B60" s="658">
        <v>2503</v>
      </c>
      <c r="C60" s="1076">
        <v>44641</v>
      </c>
      <c r="D60" s="658">
        <v>9858</v>
      </c>
      <c r="E60" s="658" t="s">
        <v>216</v>
      </c>
      <c r="F60" s="658">
        <v>2575</v>
      </c>
      <c r="G60" s="658" t="s">
        <v>1307</v>
      </c>
      <c r="H60" s="658">
        <v>6</v>
      </c>
      <c r="I60" s="659" t="s">
        <v>6</v>
      </c>
      <c r="J60" s="658" t="s">
        <v>749</v>
      </c>
      <c r="K60" s="658"/>
      <c r="L60" s="658">
        <v>92.5</v>
      </c>
      <c r="M60" s="80"/>
      <c r="N60" s="80"/>
      <c r="O60" s="80"/>
      <c r="P60" s="80"/>
      <c r="Q60" s="80"/>
      <c r="R60" s="80"/>
      <c r="T60" s="249"/>
      <c r="U60" s="80"/>
      <c r="V60" s="80"/>
      <c r="W60" s="80"/>
      <c r="X60" s="80"/>
      <c r="Y60" s="80"/>
    </row>
    <row r="61" spans="1:25" s="123" customFormat="1">
      <c r="A61" s="654" t="s">
        <v>173</v>
      </c>
      <c r="B61" s="655">
        <v>44645</v>
      </c>
      <c r="C61" s="655">
        <v>44644</v>
      </c>
      <c r="D61" s="656">
        <v>9922</v>
      </c>
      <c r="E61" s="657" t="s">
        <v>216</v>
      </c>
      <c r="F61" s="656">
        <v>2491</v>
      </c>
      <c r="G61" s="658" t="s">
        <v>122</v>
      </c>
      <c r="H61" s="674">
        <v>10</v>
      </c>
      <c r="I61" s="659" t="s">
        <v>6</v>
      </c>
      <c r="J61" s="658" t="s">
        <v>1225</v>
      </c>
      <c r="K61" s="177"/>
      <c r="L61" s="660">
        <v>450</v>
      </c>
      <c r="M61" s="653"/>
      <c r="N61" s="653"/>
      <c r="O61" s="653"/>
      <c r="P61" s="653"/>
      <c r="Q61" s="653"/>
      <c r="R61" s="653"/>
      <c r="T61" s="249"/>
      <c r="U61" s="653"/>
      <c r="V61" s="653"/>
      <c r="W61" s="653"/>
      <c r="X61" s="653"/>
      <c r="Y61" s="653"/>
    </row>
    <row r="62" spans="1:25" s="123" customFormat="1">
      <c r="A62" s="1018" t="s">
        <v>173</v>
      </c>
      <c r="B62" s="1019">
        <v>44645</v>
      </c>
      <c r="C62" s="1019"/>
      <c r="D62" s="1020">
        <v>9923</v>
      </c>
      <c r="E62" s="1021" t="s">
        <v>216</v>
      </c>
      <c r="F62" s="1020">
        <v>2491</v>
      </c>
      <c r="G62" s="1022" t="s">
        <v>122</v>
      </c>
      <c r="H62" s="1023">
        <v>10</v>
      </c>
      <c r="I62" s="1024"/>
      <c r="J62" s="1022" t="s">
        <v>1225</v>
      </c>
      <c r="K62" s="1025"/>
      <c r="L62" s="1026">
        <v>450</v>
      </c>
      <c r="M62" s="653"/>
      <c r="N62" s="653"/>
      <c r="O62" s="653"/>
      <c r="P62" s="653"/>
      <c r="Q62" s="653"/>
      <c r="R62" s="653"/>
      <c r="T62" s="249" t="s">
        <v>1911</v>
      </c>
      <c r="U62" s="653"/>
      <c r="V62" s="653"/>
      <c r="W62" s="653"/>
      <c r="X62" s="653"/>
      <c r="Y62" s="653"/>
    </row>
    <row r="63" spans="1:25" s="123" customFormat="1">
      <c r="A63" s="1018" t="s">
        <v>151</v>
      </c>
      <c r="B63" s="1019">
        <v>44651</v>
      </c>
      <c r="C63" s="1019"/>
      <c r="D63" s="1020">
        <v>9932</v>
      </c>
      <c r="E63" s="1021" t="s">
        <v>2</v>
      </c>
      <c r="F63" s="1020">
        <v>2149</v>
      </c>
      <c r="G63" s="1022" t="s">
        <v>26</v>
      </c>
      <c r="H63" s="1023">
        <v>40</v>
      </c>
      <c r="I63" s="1024"/>
      <c r="J63" s="1022" t="s">
        <v>1225</v>
      </c>
      <c r="K63" s="1025"/>
      <c r="L63" s="1026">
        <v>1064.4000000000001</v>
      </c>
      <c r="M63" s="653"/>
      <c r="N63" s="653"/>
      <c r="O63" s="653"/>
      <c r="P63" s="653"/>
      <c r="Q63" s="653"/>
      <c r="R63" s="653"/>
      <c r="T63" s="249" t="s">
        <v>2027</v>
      </c>
      <c r="U63" s="653"/>
      <c r="V63" s="653"/>
      <c r="W63" s="653"/>
      <c r="X63" s="653"/>
      <c r="Y63" s="653"/>
    </row>
    <row r="64" spans="1:25" s="123" customFormat="1">
      <c r="A64" s="654" t="s">
        <v>2037</v>
      </c>
      <c r="B64" s="655">
        <v>44657</v>
      </c>
      <c r="C64" s="655"/>
      <c r="D64" s="656">
        <v>9977</v>
      </c>
      <c r="E64" s="657" t="s">
        <v>131</v>
      </c>
      <c r="F64" s="656">
        <v>4086</v>
      </c>
      <c r="G64" s="658" t="s">
        <v>52</v>
      </c>
      <c r="H64" s="674">
        <v>6</v>
      </c>
      <c r="I64" s="801"/>
      <c r="J64" s="120" t="s">
        <v>1225</v>
      </c>
      <c r="K64" s="802" t="s">
        <v>2039</v>
      </c>
      <c r="L64" s="803"/>
      <c r="M64" s="653"/>
      <c r="N64" s="653"/>
      <c r="O64" s="653"/>
      <c r="P64" s="653"/>
      <c r="Q64" s="653"/>
      <c r="R64" s="653"/>
      <c r="T64" s="249"/>
      <c r="U64" s="653"/>
      <c r="V64" s="653"/>
      <c r="W64" s="653"/>
      <c r="X64" s="653"/>
      <c r="Y64" s="653"/>
    </row>
    <row r="65" spans="1:25" s="123" customFormat="1">
      <c r="A65" s="654"/>
      <c r="B65" s="655"/>
      <c r="C65" s="655"/>
      <c r="D65" s="656"/>
      <c r="E65" s="657" t="s">
        <v>81</v>
      </c>
      <c r="F65" s="656">
        <v>4087</v>
      </c>
      <c r="G65" s="658" t="s">
        <v>52</v>
      </c>
      <c r="H65" s="674">
        <v>6</v>
      </c>
      <c r="I65" s="801"/>
      <c r="J65" s="120" t="s">
        <v>1225</v>
      </c>
      <c r="K65" s="802" t="s">
        <v>2039</v>
      </c>
      <c r="L65" s="803"/>
      <c r="M65" s="653"/>
      <c r="N65" s="653"/>
      <c r="O65" s="653"/>
      <c r="P65" s="653"/>
      <c r="Q65" s="653"/>
      <c r="R65" s="653"/>
      <c r="T65" s="249"/>
      <c r="U65" s="653"/>
      <c r="V65" s="653"/>
      <c r="W65" s="653"/>
      <c r="X65" s="653"/>
      <c r="Y65" s="653"/>
    </row>
    <row r="66" spans="1:25" s="123" customFormat="1">
      <c r="A66" s="1018"/>
      <c r="B66" s="1019"/>
      <c r="C66" s="1019"/>
      <c r="D66" s="1020"/>
      <c r="E66" s="1021" t="s">
        <v>1579</v>
      </c>
      <c r="F66" s="1020">
        <v>3774</v>
      </c>
      <c r="G66" s="1022" t="s">
        <v>52</v>
      </c>
      <c r="H66" s="1023">
        <v>6</v>
      </c>
      <c r="I66" s="1024"/>
      <c r="J66" s="1022" t="s">
        <v>1225</v>
      </c>
      <c r="K66" s="1025">
        <v>1737</v>
      </c>
      <c r="L66" s="1026"/>
      <c r="M66" s="653"/>
      <c r="N66" s="653"/>
      <c r="O66" s="653"/>
      <c r="P66" s="653"/>
      <c r="Q66" s="653"/>
      <c r="R66" s="653"/>
      <c r="T66" s="249" t="s">
        <v>2038</v>
      </c>
      <c r="U66" s="653"/>
      <c r="V66" s="653"/>
      <c r="W66" s="653"/>
      <c r="X66" s="653"/>
      <c r="Y66" s="653"/>
    </row>
    <row r="67" spans="1:25" s="123" customFormat="1">
      <c r="A67" s="654"/>
      <c r="B67" s="655"/>
      <c r="C67" s="655"/>
      <c r="D67" s="656"/>
      <c r="E67" s="657" t="s">
        <v>74</v>
      </c>
      <c r="F67" s="656">
        <v>4089</v>
      </c>
      <c r="G67" s="658" t="s">
        <v>52</v>
      </c>
      <c r="H67" s="674">
        <v>6</v>
      </c>
      <c r="I67" s="801"/>
      <c r="J67" s="120" t="s">
        <v>1225</v>
      </c>
      <c r="K67" s="802" t="s">
        <v>2039</v>
      </c>
      <c r="L67" s="803"/>
      <c r="M67" s="653"/>
      <c r="N67" s="653"/>
      <c r="O67" s="653"/>
      <c r="P67" s="653"/>
      <c r="Q67" s="653"/>
      <c r="R67" s="653"/>
      <c r="T67" s="249"/>
      <c r="U67" s="653"/>
      <c r="V67" s="653"/>
      <c r="W67" s="653"/>
      <c r="X67" s="653"/>
      <c r="Y67" s="653"/>
    </row>
    <row r="68" spans="1:25" s="123" customFormat="1">
      <c r="A68" s="1018"/>
      <c r="B68" s="1019"/>
      <c r="C68" s="1019"/>
      <c r="D68" s="1020"/>
      <c r="E68" s="1021" t="s">
        <v>401</v>
      </c>
      <c r="F68" s="1020">
        <v>4088</v>
      </c>
      <c r="G68" s="1022" t="s">
        <v>52</v>
      </c>
      <c r="H68" s="1023">
        <v>6</v>
      </c>
      <c r="I68" s="1024"/>
      <c r="J68" s="1022" t="s">
        <v>1225</v>
      </c>
      <c r="K68" s="1025">
        <v>1737</v>
      </c>
      <c r="L68" s="1026"/>
      <c r="M68" s="653"/>
      <c r="N68" s="653"/>
      <c r="O68" s="653"/>
      <c r="P68" s="653"/>
      <c r="Q68" s="653"/>
      <c r="R68" s="653"/>
      <c r="T68" s="249" t="s">
        <v>2038</v>
      </c>
      <c r="U68" s="653"/>
      <c r="V68" s="653"/>
      <c r="W68" s="653"/>
      <c r="X68" s="653"/>
      <c r="Y68" s="653"/>
    </row>
    <row r="69" spans="1:25" s="41" customFormat="1">
      <c r="A69" s="2530">
        <f>SUM(L47:L68)</f>
        <v>10254.769999999999</v>
      </c>
      <c r="B69" s="2531"/>
      <c r="C69" s="2531"/>
      <c r="D69" s="2531"/>
      <c r="E69" s="2531"/>
      <c r="F69" s="2531"/>
      <c r="G69" s="2531"/>
      <c r="H69" s="2531"/>
      <c r="I69" s="2531"/>
      <c r="J69" s="2531"/>
      <c r="K69" s="2531"/>
      <c r="L69" s="2532"/>
      <c r="M69" s="247"/>
      <c r="N69" s="249"/>
      <c r="O69" s="249"/>
      <c r="P69" s="249"/>
      <c r="Q69" s="249"/>
      <c r="R69" s="249"/>
      <c r="T69" s="249"/>
      <c r="U69" s="249"/>
      <c r="V69" s="249"/>
      <c r="W69" s="249"/>
      <c r="X69" s="249"/>
      <c r="Y69" s="249"/>
    </row>
    <row r="70" spans="1:25" s="44" customFormat="1" ht="18.75">
      <c r="A70" s="2461" t="s">
        <v>1315</v>
      </c>
      <c r="B70" s="2462"/>
      <c r="C70" s="2462"/>
      <c r="D70" s="2462"/>
      <c r="E70" s="2462"/>
      <c r="F70" s="2462"/>
      <c r="G70" s="2462"/>
      <c r="H70" s="2462"/>
      <c r="I70" s="2462"/>
      <c r="J70" s="2462"/>
      <c r="K70" s="2462"/>
      <c r="L70" s="2463"/>
      <c r="M70" s="246"/>
      <c r="N70" s="246"/>
      <c r="O70" s="246"/>
      <c r="P70" s="246"/>
      <c r="Q70" s="246"/>
      <c r="R70" s="246"/>
      <c r="T70" s="246"/>
      <c r="U70" s="246"/>
      <c r="V70" s="246"/>
      <c r="W70" s="246"/>
      <c r="X70" s="246"/>
      <c r="Y70" s="246"/>
    </row>
    <row r="71" spans="1:25" s="42" customFormat="1">
      <c r="A71" s="27" t="s">
        <v>104</v>
      </c>
      <c r="B71" s="30" t="s">
        <v>106</v>
      </c>
      <c r="C71" s="30" t="s">
        <v>105</v>
      </c>
      <c r="D71" s="26" t="s">
        <v>748</v>
      </c>
      <c r="E71" s="27" t="s">
        <v>0</v>
      </c>
      <c r="F71" s="26" t="s">
        <v>34</v>
      </c>
      <c r="G71" s="17" t="s">
        <v>1</v>
      </c>
      <c r="H71" s="483" t="s">
        <v>28</v>
      </c>
      <c r="I71" s="17" t="s">
        <v>6</v>
      </c>
      <c r="J71" s="17" t="s">
        <v>732</v>
      </c>
      <c r="K71" s="18" t="s">
        <v>747</v>
      </c>
      <c r="L71" s="453" t="s">
        <v>314</v>
      </c>
      <c r="M71" s="80"/>
      <c r="N71" s="80"/>
      <c r="O71" s="80"/>
      <c r="P71" s="80"/>
      <c r="Q71" s="80"/>
      <c r="R71" s="80"/>
      <c r="T71" s="80"/>
      <c r="U71" s="80"/>
      <c r="V71" s="80"/>
      <c r="W71" s="80"/>
      <c r="X71" s="80"/>
      <c r="Y71" s="80"/>
    </row>
    <row r="72" spans="1:25" s="42" customFormat="1">
      <c r="A72" s="239" t="s">
        <v>400</v>
      </c>
      <c r="B72" s="31">
        <v>44630</v>
      </c>
      <c r="C72" s="31">
        <v>44627</v>
      </c>
      <c r="D72" s="28">
        <v>9265</v>
      </c>
      <c r="E72" s="136" t="s">
        <v>2</v>
      </c>
      <c r="F72" s="28">
        <v>1468</v>
      </c>
      <c r="G72" s="9" t="s">
        <v>21</v>
      </c>
      <c r="H72" s="13">
        <v>70</v>
      </c>
      <c r="I72" s="25" t="s">
        <v>6</v>
      </c>
      <c r="J72" s="9" t="s">
        <v>97</v>
      </c>
      <c r="K72" s="22"/>
      <c r="L72" s="479">
        <v>2100</v>
      </c>
      <c r="M72" s="80"/>
      <c r="N72" s="80"/>
      <c r="O72" s="80"/>
      <c r="P72" s="80"/>
      <c r="Q72" s="80"/>
      <c r="R72" s="80"/>
      <c r="T72" s="1042" t="s">
        <v>2001</v>
      </c>
      <c r="U72" s="80"/>
      <c r="V72" s="80"/>
      <c r="W72" s="80"/>
      <c r="X72" s="80"/>
      <c r="Y72" s="80"/>
    </row>
    <row r="73" spans="1:25" s="42" customFormat="1">
      <c r="A73" s="239" t="s">
        <v>371</v>
      </c>
      <c r="B73" s="31">
        <v>44592</v>
      </c>
      <c r="C73" s="31">
        <v>44628</v>
      </c>
      <c r="D73" s="28">
        <v>9450</v>
      </c>
      <c r="E73" s="136" t="s">
        <v>428</v>
      </c>
      <c r="F73" s="28">
        <v>2329</v>
      </c>
      <c r="G73" s="9" t="s">
        <v>53</v>
      </c>
      <c r="H73" s="10" t="s">
        <v>1782</v>
      </c>
      <c r="I73" s="25" t="s">
        <v>12</v>
      </c>
      <c r="J73" s="9" t="s">
        <v>97</v>
      </c>
      <c r="K73" s="22"/>
      <c r="L73" s="479">
        <v>1424.4</v>
      </c>
      <c r="M73" s="1051"/>
      <c r="N73" s="1051"/>
      <c r="O73" s="1051"/>
      <c r="P73" s="1051"/>
      <c r="Q73" s="1051"/>
      <c r="R73" s="1051"/>
      <c r="S73" s="70"/>
      <c r="T73" s="570" t="s">
        <v>1942</v>
      </c>
      <c r="U73" s="530">
        <v>44638</v>
      </c>
      <c r="V73" s="80"/>
      <c r="W73" s="80"/>
      <c r="X73" s="80"/>
      <c r="Y73" s="80"/>
    </row>
    <row r="74" spans="1:25" s="42" customFormat="1">
      <c r="A74" s="239" t="s">
        <v>264</v>
      </c>
      <c r="B74" s="31">
        <v>44628</v>
      </c>
      <c r="C74" s="31">
        <v>44624</v>
      </c>
      <c r="D74" s="28">
        <v>9716</v>
      </c>
      <c r="E74" s="136" t="s">
        <v>2</v>
      </c>
      <c r="F74" s="28">
        <v>2742</v>
      </c>
      <c r="G74" s="9" t="s">
        <v>212</v>
      </c>
      <c r="H74" s="10">
        <v>3</v>
      </c>
      <c r="I74" s="25" t="s">
        <v>6</v>
      </c>
      <c r="J74" s="9" t="s">
        <v>97</v>
      </c>
      <c r="K74" s="11" t="s">
        <v>834</v>
      </c>
      <c r="L74" s="479"/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>
      <c r="A75" s="239"/>
      <c r="B75" s="31"/>
      <c r="C75" s="31"/>
      <c r="D75" s="28"/>
      <c r="E75" s="136" t="s">
        <v>2</v>
      </c>
      <c r="F75" s="28">
        <v>2738</v>
      </c>
      <c r="G75" s="9" t="s">
        <v>307</v>
      </c>
      <c r="H75" s="10">
        <v>15</v>
      </c>
      <c r="I75" s="25" t="s">
        <v>6</v>
      </c>
      <c r="J75" s="9" t="s">
        <v>97</v>
      </c>
      <c r="K75" s="11" t="s">
        <v>834</v>
      </c>
      <c r="L75" s="479"/>
      <c r="M75" s="80"/>
      <c r="N75" s="80"/>
      <c r="O75" s="80"/>
      <c r="P75" s="80"/>
      <c r="Q75" s="80"/>
      <c r="R75" s="80"/>
      <c r="T75" s="249"/>
      <c r="U75" s="80"/>
      <c r="V75" s="80"/>
      <c r="W75" s="80"/>
      <c r="X75" s="80"/>
      <c r="Y75" s="80"/>
    </row>
    <row r="76" spans="1:25" s="42" customFormat="1">
      <c r="A76" s="239"/>
      <c r="B76" s="31"/>
      <c r="C76" s="31"/>
      <c r="D76" s="28"/>
      <c r="E76" s="136" t="s">
        <v>2</v>
      </c>
      <c r="F76" s="28">
        <v>2737</v>
      </c>
      <c r="G76" s="9" t="s">
        <v>212</v>
      </c>
      <c r="H76" s="10">
        <v>15</v>
      </c>
      <c r="I76" s="25" t="s">
        <v>6</v>
      </c>
      <c r="J76" s="9" t="s">
        <v>97</v>
      </c>
      <c r="K76" s="11" t="s">
        <v>834</v>
      </c>
      <c r="L76" s="479">
        <v>1209</v>
      </c>
      <c r="M76" s="80"/>
      <c r="N76" s="80"/>
      <c r="O76" s="80"/>
      <c r="P76" s="80"/>
      <c r="Q76" s="80"/>
      <c r="R76" s="80"/>
      <c r="T76" s="249"/>
      <c r="U76" s="80"/>
      <c r="V76" s="80"/>
      <c r="W76" s="80"/>
      <c r="X76" s="80"/>
      <c r="Y76" s="80"/>
    </row>
    <row r="77" spans="1:25" s="42" customFormat="1">
      <c r="A77" s="239" t="s">
        <v>112</v>
      </c>
      <c r="B77" s="31">
        <v>44624</v>
      </c>
      <c r="C77" s="31">
        <v>44623</v>
      </c>
      <c r="D77" s="28">
        <v>9714</v>
      </c>
      <c r="E77" s="136" t="s">
        <v>153</v>
      </c>
      <c r="F77" s="28">
        <v>3172</v>
      </c>
      <c r="G77" s="9" t="s">
        <v>31</v>
      </c>
      <c r="H77" s="10">
        <v>20</v>
      </c>
      <c r="I77" s="25" t="s">
        <v>6</v>
      </c>
      <c r="J77" s="9" t="s">
        <v>97</v>
      </c>
      <c r="K77" s="22"/>
      <c r="L77" s="479">
        <v>486</v>
      </c>
      <c r="M77" s="80"/>
      <c r="N77" s="80"/>
      <c r="O77" s="80"/>
      <c r="P77" s="80"/>
      <c r="Q77" s="80"/>
      <c r="R77" s="80"/>
      <c r="T77" s="249"/>
      <c r="U77" s="80"/>
      <c r="V77" s="80"/>
      <c r="W77" s="80"/>
      <c r="X77" s="80"/>
      <c r="Y77" s="80"/>
    </row>
    <row r="78" spans="1:25" s="42" customFormat="1">
      <c r="A78" s="239" t="s">
        <v>1977</v>
      </c>
      <c r="B78" s="31">
        <v>44627</v>
      </c>
      <c r="C78" s="31">
        <v>44624</v>
      </c>
      <c r="D78" s="28">
        <v>9726</v>
      </c>
      <c r="E78" s="136" t="s">
        <v>2</v>
      </c>
      <c r="F78" s="28">
        <v>2655</v>
      </c>
      <c r="G78" s="9" t="s">
        <v>17</v>
      </c>
      <c r="H78" s="10" t="s">
        <v>1070</v>
      </c>
      <c r="I78" s="25" t="s">
        <v>6</v>
      </c>
      <c r="J78" s="9" t="s">
        <v>97</v>
      </c>
      <c r="K78" s="11" t="s">
        <v>780</v>
      </c>
      <c r="L78" s="479">
        <v>9.3000000000000007</v>
      </c>
      <c r="M78" s="80"/>
      <c r="N78" s="80"/>
      <c r="O78" s="80"/>
      <c r="P78" s="80"/>
      <c r="Q78" s="80"/>
      <c r="R78" s="80"/>
      <c r="T78" s="249"/>
      <c r="U78" s="80"/>
      <c r="V78" s="80"/>
      <c r="W78" s="80"/>
      <c r="X78" s="80"/>
      <c r="Y78" s="80"/>
    </row>
    <row r="79" spans="1:25" s="42" customFormat="1">
      <c r="A79" s="239" t="s">
        <v>1978</v>
      </c>
      <c r="B79" s="31">
        <v>44627</v>
      </c>
      <c r="C79" s="412">
        <v>44624</v>
      </c>
      <c r="D79" s="28">
        <v>9727</v>
      </c>
      <c r="E79" s="136" t="s">
        <v>2</v>
      </c>
      <c r="F79" s="28">
        <v>4043</v>
      </c>
      <c r="G79" s="9" t="s">
        <v>31</v>
      </c>
      <c r="H79" s="10">
        <v>5</v>
      </c>
      <c r="I79" s="25" t="s">
        <v>6</v>
      </c>
      <c r="J79" s="9" t="s">
        <v>97</v>
      </c>
      <c r="K79" s="11" t="s">
        <v>834</v>
      </c>
      <c r="L79" s="479">
        <v>187.5</v>
      </c>
      <c r="M79" s="80"/>
      <c r="N79" s="80"/>
      <c r="O79" s="80"/>
      <c r="P79" s="80"/>
      <c r="Q79" s="80"/>
      <c r="R79" s="80"/>
      <c r="T79" s="249"/>
      <c r="U79" s="80"/>
      <c r="V79" s="80"/>
      <c r="W79" s="80"/>
      <c r="X79" s="80"/>
      <c r="Y79" s="80"/>
    </row>
    <row r="80" spans="1:25" s="42" customFormat="1">
      <c r="A80" s="239" t="s">
        <v>1463</v>
      </c>
      <c r="B80" s="31">
        <v>44624</v>
      </c>
      <c r="C80" s="31">
        <v>44623</v>
      </c>
      <c r="D80" s="28">
        <v>9729</v>
      </c>
      <c r="E80" s="136" t="s">
        <v>2</v>
      </c>
      <c r="F80" s="28">
        <v>4030</v>
      </c>
      <c r="G80" s="9" t="s">
        <v>47</v>
      </c>
      <c r="H80" s="10">
        <v>5</v>
      </c>
      <c r="I80" s="25" t="s">
        <v>6</v>
      </c>
      <c r="J80" s="9" t="s">
        <v>97</v>
      </c>
      <c r="K80" s="22"/>
      <c r="L80" s="479">
        <v>147.5</v>
      </c>
      <c r="M80" s="80"/>
      <c r="N80" s="80"/>
      <c r="O80" s="80"/>
      <c r="P80" s="80"/>
      <c r="Q80" s="80"/>
      <c r="R80" s="80"/>
      <c r="T80" s="249"/>
      <c r="U80" s="80"/>
      <c r="V80" s="80"/>
      <c r="W80" s="80"/>
      <c r="X80" s="80"/>
      <c r="Y80" s="80"/>
    </row>
    <row r="81" spans="1:25" s="42" customFormat="1">
      <c r="A81" s="239" t="s">
        <v>965</v>
      </c>
      <c r="B81" s="31">
        <v>44628</v>
      </c>
      <c r="C81" s="31">
        <v>44624</v>
      </c>
      <c r="D81" s="28">
        <v>9733</v>
      </c>
      <c r="E81" s="136" t="s">
        <v>153</v>
      </c>
      <c r="F81" s="28">
        <v>3582</v>
      </c>
      <c r="G81" s="9" t="s">
        <v>16</v>
      </c>
      <c r="H81" s="10">
        <v>1</v>
      </c>
      <c r="I81" s="25" t="s">
        <v>6</v>
      </c>
      <c r="J81" s="9" t="s">
        <v>97</v>
      </c>
      <c r="K81" s="11" t="s">
        <v>834</v>
      </c>
      <c r="L81" s="479"/>
      <c r="M81" s="80"/>
      <c r="N81" s="80"/>
      <c r="O81" s="80"/>
      <c r="P81" s="80"/>
      <c r="Q81" s="80"/>
      <c r="R81" s="80"/>
      <c r="T81" s="249"/>
      <c r="U81" s="80"/>
      <c r="V81" s="80"/>
      <c r="W81" s="80"/>
      <c r="X81" s="80"/>
      <c r="Y81" s="80"/>
    </row>
    <row r="82" spans="1:25" s="42" customFormat="1">
      <c r="A82" s="239"/>
      <c r="B82" s="31"/>
      <c r="C82" s="31"/>
      <c r="D82" s="28"/>
      <c r="E82" s="136" t="s">
        <v>153</v>
      </c>
      <c r="F82" s="28">
        <v>3425</v>
      </c>
      <c r="G82" s="9" t="s">
        <v>16</v>
      </c>
      <c r="H82" s="10">
        <v>1</v>
      </c>
      <c r="I82" s="25" t="s">
        <v>6</v>
      </c>
      <c r="J82" s="9" t="s">
        <v>97</v>
      </c>
      <c r="K82" s="11" t="s">
        <v>834</v>
      </c>
      <c r="L82" s="479">
        <v>43</v>
      </c>
      <c r="M82" s="80"/>
      <c r="N82" s="80"/>
      <c r="O82" s="80"/>
      <c r="P82" s="80"/>
      <c r="Q82" s="80"/>
      <c r="R82" s="80"/>
      <c r="T82" s="249"/>
      <c r="U82" s="80"/>
      <c r="V82" s="80"/>
      <c r="W82" s="80"/>
      <c r="X82" s="80"/>
      <c r="Y82" s="80"/>
    </row>
    <row r="83" spans="1:25" s="42" customFormat="1">
      <c r="A83" s="239" t="s">
        <v>215</v>
      </c>
      <c r="B83" s="31">
        <v>44629</v>
      </c>
      <c r="C83" s="31">
        <v>44627</v>
      </c>
      <c r="D83" s="28">
        <v>9734</v>
      </c>
      <c r="E83" s="136" t="s">
        <v>2</v>
      </c>
      <c r="F83" s="28">
        <v>1007</v>
      </c>
      <c r="G83" s="9" t="s">
        <v>135</v>
      </c>
      <c r="H83" s="10">
        <v>30</v>
      </c>
      <c r="I83" s="25" t="s">
        <v>6</v>
      </c>
      <c r="J83" s="9" t="s">
        <v>97</v>
      </c>
      <c r="K83" s="22"/>
      <c r="L83" s="479">
        <v>1050</v>
      </c>
      <c r="M83" s="1057"/>
      <c r="N83" s="1057"/>
      <c r="O83" s="1057"/>
      <c r="P83" s="1057"/>
      <c r="Q83" s="1057"/>
      <c r="R83" s="1057"/>
      <c r="S83" s="1058"/>
      <c r="T83" s="1059" t="s">
        <v>1911</v>
      </c>
      <c r="U83" s="80"/>
      <c r="V83" s="80"/>
      <c r="W83" s="80"/>
      <c r="X83" s="80"/>
      <c r="Y83" s="80"/>
    </row>
    <row r="84" spans="1:25" s="42" customFormat="1">
      <c r="A84" s="239" t="s">
        <v>163</v>
      </c>
      <c r="B84" s="31">
        <v>44629</v>
      </c>
      <c r="C84" s="31">
        <v>44623</v>
      </c>
      <c r="D84" s="28">
        <v>9737</v>
      </c>
      <c r="E84" s="136" t="s">
        <v>2</v>
      </c>
      <c r="F84" s="28">
        <v>838</v>
      </c>
      <c r="G84" s="9" t="s">
        <v>5</v>
      </c>
      <c r="H84" s="10">
        <v>10</v>
      </c>
      <c r="I84" s="25" t="s">
        <v>6</v>
      </c>
      <c r="J84" s="9" t="s">
        <v>97</v>
      </c>
      <c r="K84" s="22"/>
      <c r="L84" s="479">
        <v>310</v>
      </c>
      <c r="M84" s="1057"/>
      <c r="N84" s="1057"/>
      <c r="O84" s="1057"/>
      <c r="P84" s="1057"/>
      <c r="Q84" s="1057"/>
      <c r="R84" s="1057"/>
      <c r="S84" s="1058"/>
      <c r="T84" s="1059"/>
      <c r="U84" s="80"/>
      <c r="V84" s="80"/>
      <c r="W84" s="80"/>
      <c r="X84" s="80"/>
      <c r="Y84" s="80"/>
    </row>
    <row r="85" spans="1:25" s="42" customFormat="1">
      <c r="A85" s="239" t="s">
        <v>1159</v>
      </c>
      <c r="B85" s="31">
        <v>44629</v>
      </c>
      <c r="C85" s="31">
        <v>44624</v>
      </c>
      <c r="D85" s="28">
        <v>9739</v>
      </c>
      <c r="E85" s="136" t="s">
        <v>2</v>
      </c>
      <c r="F85" s="28">
        <v>855</v>
      </c>
      <c r="G85" s="9" t="s">
        <v>38</v>
      </c>
      <c r="H85" s="10">
        <v>10</v>
      </c>
      <c r="I85" s="25" t="s">
        <v>6</v>
      </c>
      <c r="J85" s="9" t="s">
        <v>97</v>
      </c>
      <c r="K85" s="22"/>
      <c r="L85" s="479">
        <v>165</v>
      </c>
      <c r="M85" s="1057"/>
      <c r="N85" s="1057"/>
      <c r="O85" s="1057"/>
      <c r="P85" s="1057"/>
      <c r="Q85" s="1057"/>
      <c r="R85" s="1057"/>
      <c r="S85" s="1058"/>
      <c r="T85" s="1059" t="s">
        <v>1911</v>
      </c>
      <c r="U85" s="80"/>
      <c r="V85" s="80"/>
      <c r="W85" s="80"/>
      <c r="X85" s="80"/>
      <c r="Y85" s="80"/>
    </row>
    <row r="86" spans="1:25" s="42" customFormat="1">
      <c r="A86" s="239" t="s">
        <v>1198</v>
      </c>
      <c r="B86" s="31">
        <v>44629</v>
      </c>
      <c r="C86" s="31">
        <v>44624</v>
      </c>
      <c r="D86" s="28">
        <v>9740</v>
      </c>
      <c r="E86" s="136" t="s">
        <v>2</v>
      </c>
      <c r="F86" s="28">
        <v>1397</v>
      </c>
      <c r="G86" s="9" t="s">
        <v>22</v>
      </c>
      <c r="H86" s="10">
        <v>10</v>
      </c>
      <c r="I86" s="25" t="s">
        <v>6</v>
      </c>
      <c r="J86" s="9" t="s">
        <v>97</v>
      </c>
      <c r="K86" s="22"/>
      <c r="L86" s="479">
        <v>220</v>
      </c>
      <c r="M86" s="1057"/>
      <c r="N86" s="1057"/>
      <c r="O86" s="1057"/>
      <c r="P86" s="1057"/>
      <c r="Q86" s="1057"/>
      <c r="R86" s="1057"/>
      <c r="S86" s="1058"/>
      <c r="T86" s="1059" t="s">
        <v>1911</v>
      </c>
      <c r="U86" s="80"/>
      <c r="V86" s="80"/>
      <c r="W86" s="80"/>
      <c r="X86" s="80"/>
      <c r="Y86" s="80"/>
    </row>
    <row r="87" spans="1:25" s="42" customFormat="1">
      <c r="A87" s="239" t="s">
        <v>1494</v>
      </c>
      <c r="B87" s="31">
        <v>44629</v>
      </c>
      <c r="C87" s="31">
        <v>44627</v>
      </c>
      <c r="D87" s="28">
        <v>9741</v>
      </c>
      <c r="E87" s="136" t="s">
        <v>2</v>
      </c>
      <c r="F87" s="28">
        <v>2498</v>
      </c>
      <c r="G87" s="9" t="s">
        <v>31</v>
      </c>
      <c r="H87" s="10">
        <v>5</v>
      </c>
      <c r="I87" s="25" t="s">
        <v>6</v>
      </c>
      <c r="J87" s="9" t="s">
        <v>97</v>
      </c>
      <c r="K87" s="11" t="s">
        <v>834</v>
      </c>
      <c r="L87" s="479">
        <v>200</v>
      </c>
      <c r="M87" s="1057"/>
      <c r="N87" s="1057"/>
      <c r="O87" s="1057"/>
      <c r="P87" s="1057"/>
      <c r="Q87" s="1057"/>
      <c r="R87" s="1057"/>
      <c r="S87" s="1058"/>
      <c r="T87" s="1059" t="s">
        <v>1911</v>
      </c>
      <c r="U87" s="80"/>
      <c r="V87" s="80"/>
      <c r="W87" s="80"/>
      <c r="X87" s="80"/>
      <c r="Y87" s="80"/>
    </row>
    <row r="88" spans="1:25" s="42" customFormat="1">
      <c r="A88" s="239" t="s">
        <v>1057</v>
      </c>
      <c r="B88" s="31">
        <v>44629</v>
      </c>
      <c r="C88" s="31">
        <v>44624</v>
      </c>
      <c r="D88" s="28">
        <v>9744</v>
      </c>
      <c r="E88" s="136" t="s">
        <v>2</v>
      </c>
      <c r="F88" s="28">
        <v>2515</v>
      </c>
      <c r="G88" s="9" t="s">
        <v>35</v>
      </c>
      <c r="H88" s="10" t="s">
        <v>849</v>
      </c>
      <c r="I88" s="25" t="s">
        <v>6</v>
      </c>
      <c r="J88" s="9" t="s">
        <v>97</v>
      </c>
      <c r="K88" s="22"/>
      <c r="L88" s="479">
        <v>93.75</v>
      </c>
      <c r="M88" s="1057"/>
      <c r="N88" s="1057"/>
      <c r="O88" s="1057"/>
      <c r="P88" s="1057"/>
      <c r="Q88" s="1057"/>
      <c r="R88" s="1057"/>
      <c r="S88" s="1058"/>
      <c r="T88" s="1059" t="s">
        <v>1911</v>
      </c>
      <c r="U88" s="80"/>
      <c r="V88" s="80"/>
      <c r="W88" s="80"/>
      <c r="X88" s="80"/>
      <c r="Y88" s="80"/>
    </row>
    <row r="89" spans="1:25" s="42" customFormat="1">
      <c r="A89" s="239" t="s">
        <v>779</v>
      </c>
      <c r="B89" s="31">
        <v>44627</v>
      </c>
      <c r="C89" s="31">
        <v>44623</v>
      </c>
      <c r="D89" s="28">
        <v>9746</v>
      </c>
      <c r="E89" s="136" t="s">
        <v>2</v>
      </c>
      <c r="F89" s="28">
        <v>753</v>
      </c>
      <c r="G89" s="9" t="s">
        <v>47</v>
      </c>
      <c r="H89" s="10">
        <v>20</v>
      </c>
      <c r="I89" s="25" t="s">
        <v>6</v>
      </c>
      <c r="J89" s="9" t="s">
        <v>97</v>
      </c>
      <c r="K89" s="22"/>
      <c r="L89" s="479">
        <v>636</v>
      </c>
      <c r="M89" s="80"/>
      <c r="N89" s="80"/>
      <c r="O89" s="80"/>
      <c r="P89" s="80"/>
      <c r="Q89" s="80"/>
      <c r="R89" s="80"/>
      <c r="T89" s="249"/>
      <c r="U89" s="80"/>
      <c r="V89" s="80"/>
      <c r="W89" s="80"/>
      <c r="X89" s="80"/>
      <c r="Y89" s="80"/>
    </row>
    <row r="90" spans="1:25" s="42" customFormat="1">
      <c r="A90" s="239" t="s">
        <v>370</v>
      </c>
      <c r="B90" s="31">
        <v>44627</v>
      </c>
      <c r="C90" s="31">
        <v>44624</v>
      </c>
      <c r="D90" s="28">
        <v>9747</v>
      </c>
      <c r="E90" s="136" t="s">
        <v>2</v>
      </c>
      <c r="F90" s="28">
        <v>1098</v>
      </c>
      <c r="G90" s="9" t="s">
        <v>3</v>
      </c>
      <c r="H90" s="10">
        <v>15</v>
      </c>
      <c r="I90" s="25" t="s">
        <v>6</v>
      </c>
      <c r="J90" s="9" t="s">
        <v>97</v>
      </c>
      <c r="K90" s="22"/>
      <c r="L90" s="479">
        <v>15</v>
      </c>
      <c r="M90" s="80"/>
      <c r="N90" s="80"/>
      <c r="O90" s="80"/>
      <c r="P90" s="80"/>
      <c r="Q90" s="80"/>
      <c r="R90" s="80"/>
      <c r="T90" s="249"/>
      <c r="U90" s="80"/>
      <c r="V90" s="80"/>
      <c r="W90" s="80"/>
      <c r="X90" s="80"/>
      <c r="Y90" s="80"/>
    </row>
    <row r="91" spans="1:25" s="42" customFormat="1">
      <c r="A91" s="239" t="s">
        <v>1983</v>
      </c>
      <c r="B91" s="31">
        <v>44627</v>
      </c>
      <c r="C91" s="31">
        <v>44623</v>
      </c>
      <c r="D91" s="28">
        <v>9749</v>
      </c>
      <c r="E91" s="136" t="s">
        <v>2</v>
      </c>
      <c r="F91" s="28">
        <v>1677</v>
      </c>
      <c r="G91" s="9" t="s">
        <v>70</v>
      </c>
      <c r="H91" s="10">
        <v>20</v>
      </c>
      <c r="I91" s="25" t="s">
        <v>6</v>
      </c>
      <c r="J91" s="9" t="s">
        <v>97</v>
      </c>
      <c r="K91" s="22"/>
      <c r="L91" s="479">
        <v>180</v>
      </c>
      <c r="M91" s="80"/>
      <c r="N91" s="80"/>
      <c r="O91" s="80"/>
      <c r="P91" s="80"/>
      <c r="Q91" s="80"/>
      <c r="R91" s="80"/>
      <c r="T91" s="249"/>
      <c r="U91" s="80"/>
      <c r="V91" s="80"/>
      <c r="W91" s="80"/>
      <c r="X91" s="80"/>
      <c r="Y91" s="80"/>
    </row>
    <row r="92" spans="1:25" s="42" customFormat="1">
      <c r="A92" s="239" t="s">
        <v>523</v>
      </c>
      <c r="B92" s="31">
        <v>44630</v>
      </c>
      <c r="C92" s="31">
        <v>44624</v>
      </c>
      <c r="D92" s="28">
        <v>9750</v>
      </c>
      <c r="E92" s="136" t="s">
        <v>2</v>
      </c>
      <c r="F92" s="28">
        <v>2639</v>
      </c>
      <c r="G92" s="9" t="s">
        <v>142</v>
      </c>
      <c r="H92" s="10">
        <v>40</v>
      </c>
      <c r="I92" s="25" t="s">
        <v>6</v>
      </c>
      <c r="J92" s="9" t="s">
        <v>97</v>
      </c>
      <c r="K92" s="22"/>
      <c r="L92" s="479">
        <v>184</v>
      </c>
      <c r="M92" s="80"/>
      <c r="N92" s="80"/>
      <c r="O92" s="80"/>
      <c r="P92" s="80"/>
      <c r="Q92" s="80"/>
      <c r="R92" s="80"/>
      <c r="T92" s="249"/>
      <c r="U92" s="80"/>
      <c r="V92" s="80"/>
      <c r="W92" s="80"/>
      <c r="X92" s="80"/>
      <c r="Y92" s="80"/>
    </row>
    <row r="93" spans="1:25" s="42" customFormat="1">
      <c r="A93" s="239" t="s">
        <v>107</v>
      </c>
      <c r="B93" s="31">
        <v>44631</v>
      </c>
      <c r="C93" s="31">
        <v>44627</v>
      </c>
      <c r="D93" s="28">
        <v>9754</v>
      </c>
      <c r="E93" s="136" t="s">
        <v>2</v>
      </c>
      <c r="F93" s="28">
        <v>1467</v>
      </c>
      <c r="G93" s="9" t="s">
        <v>62</v>
      </c>
      <c r="H93" s="10" t="s">
        <v>877</v>
      </c>
      <c r="I93" s="25" t="s">
        <v>6</v>
      </c>
      <c r="J93" s="9" t="s">
        <v>97</v>
      </c>
      <c r="K93" s="22"/>
      <c r="L93" s="479">
        <v>1401</v>
      </c>
      <c r="M93" s="80"/>
      <c r="N93" s="80"/>
      <c r="O93" s="80"/>
      <c r="P93" s="80"/>
      <c r="Q93" s="80"/>
      <c r="R93" s="80"/>
      <c r="T93" s="249"/>
      <c r="U93" s="80"/>
      <c r="V93" s="80"/>
      <c r="W93" s="80"/>
      <c r="X93" s="80"/>
      <c r="Y93" s="80"/>
    </row>
    <row r="94" spans="1:25" s="42" customFormat="1">
      <c r="A94" s="239" t="s">
        <v>109</v>
      </c>
      <c r="B94" s="31">
        <v>44623</v>
      </c>
      <c r="C94" s="31">
        <v>44624</v>
      </c>
      <c r="D94" s="28">
        <v>9789</v>
      </c>
      <c r="E94" s="136" t="s">
        <v>216</v>
      </c>
      <c r="F94" s="28">
        <v>4025</v>
      </c>
      <c r="G94" s="9" t="s">
        <v>36</v>
      </c>
      <c r="H94" s="10" t="s">
        <v>1936</v>
      </c>
      <c r="I94" s="25" t="s">
        <v>6</v>
      </c>
      <c r="J94" s="9" t="s">
        <v>97</v>
      </c>
      <c r="K94" s="11" t="s">
        <v>1985</v>
      </c>
      <c r="L94" s="479">
        <v>25</v>
      </c>
      <c r="M94" s="80"/>
      <c r="N94" s="80"/>
      <c r="O94" s="80"/>
      <c r="P94" s="80"/>
      <c r="Q94" s="80"/>
      <c r="R94" s="80"/>
      <c r="T94" s="249"/>
      <c r="U94" s="80"/>
      <c r="V94" s="80"/>
      <c r="W94" s="80"/>
      <c r="X94" s="80"/>
      <c r="Y94" s="80"/>
    </row>
    <row r="95" spans="1:25" s="42" customFormat="1">
      <c r="A95" s="239" t="s">
        <v>1256</v>
      </c>
      <c r="B95" s="31">
        <v>44631</v>
      </c>
      <c r="C95" s="31">
        <v>44623</v>
      </c>
      <c r="D95" s="28">
        <v>9764</v>
      </c>
      <c r="E95" s="136" t="s">
        <v>40</v>
      </c>
      <c r="F95" s="28">
        <v>2051</v>
      </c>
      <c r="G95" s="9" t="s">
        <v>5</v>
      </c>
      <c r="H95" s="10">
        <v>5</v>
      </c>
      <c r="I95" s="25" t="s">
        <v>6</v>
      </c>
      <c r="J95" s="9" t="s">
        <v>97</v>
      </c>
      <c r="K95" s="22"/>
      <c r="L95" s="479">
        <v>232</v>
      </c>
      <c r="M95" s="80"/>
      <c r="N95" s="80"/>
      <c r="O95" s="80"/>
      <c r="P95" s="80"/>
      <c r="Q95" s="80"/>
      <c r="R95" s="80"/>
      <c r="T95" s="249"/>
      <c r="U95" s="80"/>
      <c r="V95" s="80"/>
      <c r="W95" s="80"/>
      <c r="X95" s="80"/>
      <c r="Y95" s="80"/>
    </row>
    <row r="96" spans="1:25" s="42" customFormat="1">
      <c r="A96" s="239" t="s">
        <v>67</v>
      </c>
      <c r="B96" s="31">
        <v>44631</v>
      </c>
      <c r="C96" s="31">
        <v>44624</v>
      </c>
      <c r="D96" s="28">
        <v>9768</v>
      </c>
      <c r="E96" s="136" t="s">
        <v>2</v>
      </c>
      <c r="F96" s="28">
        <v>1862</v>
      </c>
      <c r="G96" s="9" t="s">
        <v>20</v>
      </c>
      <c r="H96" s="10">
        <v>15</v>
      </c>
      <c r="I96" s="25" t="s">
        <v>6</v>
      </c>
      <c r="J96" s="9" t="s">
        <v>97</v>
      </c>
      <c r="K96" s="22"/>
      <c r="L96" s="479">
        <v>442.8</v>
      </c>
      <c r="M96" s="80"/>
      <c r="N96" s="80"/>
      <c r="O96" s="80"/>
      <c r="P96" s="80"/>
      <c r="Q96" s="80"/>
      <c r="R96" s="80"/>
      <c r="T96" s="249"/>
      <c r="U96" s="80"/>
      <c r="V96" s="80"/>
      <c r="W96" s="80"/>
      <c r="X96" s="80"/>
      <c r="Y96" s="80"/>
    </row>
    <row r="97" spans="1:25" s="42" customFormat="1">
      <c r="A97" s="239" t="s">
        <v>407</v>
      </c>
      <c r="B97" s="31">
        <v>44624</v>
      </c>
      <c r="C97" s="31">
        <v>44623</v>
      </c>
      <c r="D97" s="28">
        <v>9770</v>
      </c>
      <c r="E97" s="136" t="s">
        <v>2</v>
      </c>
      <c r="F97" s="28">
        <v>753</v>
      </c>
      <c r="G97" s="9" t="s">
        <v>47</v>
      </c>
      <c r="H97" s="10">
        <v>20</v>
      </c>
      <c r="I97" s="25" t="s">
        <v>6</v>
      </c>
      <c r="J97" s="9" t="s">
        <v>97</v>
      </c>
      <c r="K97" s="22"/>
      <c r="L97" s="479">
        <v>630</v>
      </c>
      <c r="M97" s="80"/>
      <c r="N97" s="80"/>
      <c r="O97" s="80"/>
      <c r="P97" s="80"/>
      <c r="Q97" s="80"/>
      <c r="R97" s="80"/>
      <c r="T97" s="249"/>
      <c r="U97" s="80"/>
      <c r="V97" s="80"/>
      <c r="W97" s="80"/>
      <c r="X97" s="80"/>
      <c r="Y97" s="80"/>
    </row>
    <row r="98" spans="1:25" s="42" customFormat="1">
      <c r="A98" s="239" t="s">
        <v>1987</v>
      </c>
      <c r="B98" s="31">
        <v>44631</v>
      </c>
      <c r="C98" s="31">
        <v>44624</v>
      </c>
      <c r="D98" s="28">
        <v>9775</v>
      </c>
      <c r="E98" s="136" t="s">
        <v>2</v>
      </c>
      <c r="F98" s="28">
        <v>869</v>
      </c>
      <c r="G98" s="9" t="s">
        <v>16</v>
      </c>
      <c r="H98" s="10">
        <v>25</v>
      </c>
      <c r="I98" s="25" t="s">
        <v>6</v>
      </c>
      <c r="J98" s="9" t="s">
        <v>97</v>
      </c>
      <c r="K98" s="22"/>
      <c r="L98" s="479">
        <v>212.5</v>
      </c>
      <c r="M98" s="80"/>
      <c r="N98" s="80"/>
      <c r="O98" s="80"/>
      <c r="P98" s="80"/>
      <c r="Q98" s="80"/>
      <c r="R98" s="80"/>
      <c r="T98" s="249"/>
      <c r="U98" s="80"/>
      <c r="V98" s="80"/>
      <c r="W98" s="80"/>
      <c r="X98" s="80"/>
      <c r="Y98" s="80"/>
    </row>
    <row r="99" spans="1:25" s="42" customFormat="1">
      <c r="A99" s="239" t="s">
        <v>111</v>
      </c>
      <c r="B99" s="31">
        <v>44628</v>
      </c>
      <c r="C99" s="31">
        <v>44623</v>
      </c>
      <c r="D99" s="28">
        <v>9776</v>
      </c>
      <c r="E99" s="136" t="s">
        <v>2</v>
      </c>
      <c r="F99" s="28">
        <v>2691</v>
      </c>
      <c r="G99" s="9" t="s">
        <v>47</v>
      </c>
      <c r="H99" s="10" t="s">
        <v>1988</v>
      </c>
      <c r="I99" s="25" t="s">
        <v>6</v>
      </c>
      <c r="J99" s="9" t="s">
        <v>97</v>
      </c>
      <c r="K99" s="22"/>
      <c r="L99" s="479">
        <v>1075</v>
      </c>
      <c r="M99" s="80"/>
      <c r="N99" s="80"/>
      <c r="O99" s="80"/>
      <c r="P99" s="80"/>
      <c r="Q99" s="80"/>
      <c r="R99" s="80"/>
      <c r="T99" s="249"/>
      <c r="U99" s="80"/>
      <c r="V99" s="80"/>
      <c r="W99" s="80"/>
      <c r="X99" s="80"/>
      <c r="Y99" s="80"/>
    </row>
    <row r="100" spans="1:25" s="42" customFormat="1">
      <c r="A100" s="239" t="s">
        <v>1314</v>
      </c>
      <c r="B100" s="31">
        <v>44634</v>
      </c>
      <c r="C100" s="31">
        <v>44624</v>
      </c>
      <c r="D100" s="28">
        <v>9778</v>
      </c>
      <c r="E100" s="136" t="s">
        <v>2</v>
      </c>
      <c r="F100" s="28">
        <v>753</v>
      </c>
      <c r="G100" s="9" t="s">
        <v>47</v>
      </c>
      <c r="H100" s="10">
        <v>20</v>
      </c>
      <c r="I100" s="25" t="s">
        <v>6</v>
      </c>
      <c r="J100" s="9" t="s">
        <v>97</v>
      </c>
      <c r="K100" s="22"/>
      <c r="L100" s="479">
        <v>650</v>
      </c>
      <c r="M100" s="80"/>
      <c r="N100" s="80"/>
      <c r="O100" s="80"/>
      <c r="P100" s="80"/>
      <c r="Q100" s="80"/>
      <c r="R100" s="80"/>
      <c r="T100" s="249"/>
      <c r="U100" s="80"/>
      <c r="V100" s="80"/>
      <c r="W100" s="80"/>
      <c r="X100" s="80"/>
      <c r="Y100" s="80"/>
    </row>
    <row r="101" spans="1:25" s="42" customFormat="1">
      <c r="A101" s="239"/>
      <c r="B101" s="31"/>
      <c r="C101" s="31"/>
      <c r="D101" s="28"/>
      <c r="E101" s="136" t="s">
        <v>2</v>
      </c>
      <c r="F101" s="28">
        <v>4007</v>
      </c>
      <c r="G101" s="9" t="s">
        <v>31</v>
      </c>
      <c r="H101" s="10">
        <v>5</v>
      </c>
      <c r="I101" s="25" t="s">
        <v>6</v>
      </c>
      <c r="J101" s="9" t="s">
        <v>97</v>
      </c>
      <c r="K101" s="11" t="s">
        <v>834</v>
      </c>
      <c r="L101" s="479">
        <v>157.5</v>
      </c>
      <c r="M101" s="80"/>
      <c r="N101" s="80"/>
      <c r="O101" s="80"/>
      <c r="P101" s="80"/>
      <c r="Q101" s="80"/>
      <c r="R101" s="80"/>
      <c r="T101" s="249"/>
      <c r="U101" s="80"/>
      <c r="V101" s="80"/>
      <c r="W101" s="80"/>
      <c r="X101" s="80"/>
      <c r="Y101" s="80"/>
    </row>
    <row r="102" spans="1:25" s="42" customFormat="1">
      <c r="A102" s="239" t="s">
        <v>250</v>
      </c>
      <c r="B102" s="31">
        <v>44634</v>
      </c>
      <c r="C102" s="31">
        <v>44624</v>
      </c>
      <c r="D102" s="28">
        <v>9780</v>
      </c>
      <c r="E102" s="136" t="s">
        <v>7</v>
      </c>
      <c r="F102" s="28">
        <v>2467</v>
      </c>
      <c r="G102" s="9" t="s">
        <v>63</v>
      </c>
      <c r="H102" s="10">
        <v>1</v>
      </c>
      <c r="I102" s="25" t="s">
        <v>6</v>
      </c>
      <c r="J102" s="9" t="s">
        <v>97</v>
      </c>
      <c r="K102" s="22"/>
      <c r="L102" s="479">
        <v>91.61</v>
      </c>
      <c r="M102" s="80"/>
      <c r="N102" s="80"/>
      <c r="O102" s="80"/>
      <c r="P102" s="80"/>
      <c r="Q102" s="80"/>
      <c r="R102" s="80"/>
      <c r="T102" s="249"/>
      <c r="U102" s="80"/>
      <c r="V102" s="80"/>
      <c r="W102" s="80"/>
      <c r="X102" s="80"/>
      <c r="Y102" s="80"/>
    </row>
    <row r="103" spans="1:25" s="42" customFormat="1">
      <c r="A103" s="239" t="s">
        <v>918</v>
      </c>
      <c r="B103" s="31">
        <v>44634</v>
      </c>
      <c r="C103" s="31">
        <v>44624</v>
      </c>
      <c r="D103" s="28">
        <v>9783</v>
      </c>
      <c r="E103" s="136" t="s">
        <v>2</v>
      </c>
      <c r="F103" s="28">
        <v>1126</v>
      </c>
      <c r="G103" s="9" t="s">
        <v>57</v>
      </c>
      <c r="H103" s="10">
        <v>4</v>
      </c>
      <c r="I103" s="25" t="s">
        <v>6</v>
      </c>
      <c r="J103" s="9" t="s">
        <v>97</v>
      </c>
      <c r="K103" s="22"/>
      <c r="L103" s="479">
        <v>340</v>
      </c>
      <c r="M103" s="80"/>
      <c r="N103" s="80"/>
      <c r="O103" s="80"/>
      <c r="P103" s="80"/>
      <c r="Q103" s="80"/>
      <c r="R103" s="80"/>
      <c r="T103" s="249"/>
      <c r="U103" s="80"/>
      <c r="V103" s="80"/>
      <c r="W103" s="80"/>
      <c r="X103" s="80"/>
      <c r="Y103" s="80"/>
    </row>
    <row r="104" spans="1:25" s="42" customFormat="1">
      <c r="A104" s="239" t="s">
        <v>1303</v>
      </c>
      <c r="B104" s="31">
        <v>44635</v>
      </c>
      <c r="C104" s="31">
        <v>44624</v>
      </c>
      <c r="D104" s="28">
        <v>9786</v>
      </c>
      <c r="E104" s="136" t="s">
        <v>216</v>
      </c>
      <c r="F104" s="28">
        <v>4052</v>
      </c>
      <c r="G104" s="9" t="s">
        <v>1441</v>
      </c>
      <c r="H104" s="10">
        <v>20</v>
      </c>
      <c r="I104" s="25" t="s">
        <v>6</v>
      </c>
      <c r="J104" s="9" t="s">
        <v>97</v>
      </c>
      <c r="K104" s="22"/>
      <c r="L104" s="479">
        <v>291.2</v>
      </c>
      <c r="M104" s="80"/>
      <c r="N104" s="80"/>
      <c r="O104" s="80"/>
      <c r="P104" s="80"/>
      <c r="Q104" s="80"/>
      <c r="R104" s="80"/>
      <c r="T104" s="249"/>
      <c r="U104" s="80"/>
      <c r="V104" s="80"/>
      <c r="W104" s="80"/>
      <c r="X104" s="80"/>
      <c r="Y104" s="80"/>
    </row>
    <row r="105" spans="1:25" s="42" customFormat="1">
      <c r="A105" s="239" t="s">
        <v>1303</v>
      </c>
      <c r="B105" s="31">
        <v>44635</v>
      </c>
      <c r="C105" s="31">
        <v>44630</v>
      </c>
      <c r="D105" s="28">
        <v>9787</v>
      </c>
      <c r="E105" s="136" t="s">
        <v>216</v>
      </c>
      <c r="F105" s="28">
        <v>3624</v>
      </c>
      <c r="G105" s="9" t="s">
        <v>63</v>
      </c>
      <c r="H105" s="10">
        <v>15</v>
      </c>
      <c r="I105" s="25" t="s">
        <v>6</v>
      </c>
      <c r="J105" s="9" t="s">
        <v>97</v>
      </c>
      <c r="K105" s="11" t="s">
        <v>834</v>
      </c>
      <c r="L105" s="479">
        <v>87</v>
      </c>
      <c r="M105" s="80"/>
      <c r="N105" s="80"/>
      <c r="O105" s="80"/>
      <c r="P105" s="80"/>
      <c r="Q105" s="80"/>
      <c r="R105" s="80"/>
      <c r="T105" s="249"/>
      <c r="U105" s="80"/>
      <c r="V105" s="80"/>
      <c r="W105" s="80"/>
      <c r="X105" s="80"/>
      <c r="Y105" s="80"/>
    </row>
    <row r="106" spans="1:25" s="42" customFormat="1">
      <c r="A106" s="239" t="s">
        <v>585</v>
      </c>
      <c r="B106" s="31">
        <v>44635</v>
      </c>
      <c r="C106" s="31">
        <v>44624</v>
      </c>
      <c r="D106" s="28">
        <v>9790</v>
      </c>
      <c r="E106" s="136" t="s">
        <v>2</v>
      </c>
      <c r="F106" s="28">
        <v>869</v>
      </c>
      <c r="G106" s="9" t="s">
        <v>16</v>
      </c>
      <c r="H106" s="10">
        <v>40</v>
      </c>
      <c r="I106" s="25" t="s">
        <v>6</v>
      </c>
      <c r="J106" s="9" t="s">
        <v>97</v>
      </c>
      <c r="K106" s="22"/>
      <c r="L106" s="479">
        <v>304</v>
      </c>
      <c r="M106" s="80"/>
      <c r="N106" s="80"/>
      <c r="O106" s="80"/>
      <c r="P106" s="80"/>
      <c r="Q106" s="80"/>
      <c r="R106" s="80"/>
      <c r="T106" s="249"/>
      <c r="U106" s="80"/>
      <c r="V106" s="80"/>
      <c r="W106" s="80"/>
      <c r="X106" s="80"/>
      <c r="Y106" s="80"/>
    </row>
    <row r="107" spans="1:25" s="42" customFormat="1">
      <c r="A107" s="239" t="s">
        <v>1790</v>
      </c>
      <c r="B107" s="31">
        <v>44635</v>
      </c>
      <c r="C107" s="31">
        <v>44624</v>
      </c>
      <c r="D107" s="28">
        <v>9791</v>
      </c>
      <c r="E107" s="136" t="s">
        <v>2</v>
      </c>
      <c r="F107" s="28">
        <v>1139</v>
      </c>
      <c r="G107" s="9" t="s">
        <v>139</v>
      </c>
      <c r="H107" s="10">
        <v>5</v>
      </c>
      <c r="I107" s="25" t="s">
        <v>6</v>
      </c>
      <c r="J107" s="9" t="s">
        <v>97</v>
      </c>
      <c r="K107" s="22"/>
      <c r="L107" s="479">
        <v>262</v>
      </c>
      <c r="M107" s="80"/>
      <c r="N107" s="80"/>
      <c r="O107" s="80"/>
      <c r="P107" s="80"/>
      <c r="Q107" s="80"/>
      <c r="R107" s="80"/>
      <c r="T107" s="249"/>
      <c r="U107" s="80"/>
      <c r="V107" s="80"/>
      <c r="W107" s="80"/>
      <c r="X107" s="80"/>
      <c r="Y107" s="80"/>
    </row>
    <row r="108" spans="1:25" s="42" customFormat="1">
      <c r="A108" s="239" t="s">
        <v>1998</v>
      </c>
      <c r="B108" s="31">
        <v>44630</v>
      </c>
      <c r="C108" s="31">
        <v>44628</v>
      </c>
      <c r="D108" s="28">
        <v>9804</v>
      </c>
      <c r="E108" s="136" t="s">
        <v>2</v>
      </c>
      <c r="F108" s="28">
        <v>951</v>
      </c>
      <c r="G108" s="9" t="s">
        <v>58</v>
      </c>
      <c r="H108" s="10">
        <v>1</v>
      </c>
      <c r="I108" s="25" t="s">
        <v>6</v>
      </c>
      <c r="J108" s="9" t="s">
        <v>97</v>
      </c>
      <c r="K108" s="22"/>
      <c r="L108" s="479"/>
      <c r="M108" s="80"/>
      <c r="N108" s="80"/>
      <c r="O108" s="80"/>
      <c r="P108" s="80"/>
      <c r="Q108" s="80"/>
      <c r="R108" s="80"/>
      <c r="T108" s="249"/>
      <c r="U108" s="80"/>
      <c r="V108" s="80"/>
      <c r="W108" s="80"/>
      <c r="X108" s="80"/>
      <c r="Y108" s="80"/>
    </row>
    <row r="109" spans="1:25" s="42" customFormat="1">
      <c r="A109" s="239"/>
      <c r="B109" s="31"/>
      <c r="C109" s="31"/>
      <c r="D109" s="28"/>
      <c r="E109" s="136" t="s">
        <v>2</v>
      </c>
      <c r="F109" s="28">
        <v>3615</v>
      </c>
      <c r="G109" s="9" t="s">
        <v>31</v>
      </c>
      <c r="H109" s="10" t="s">
        <v>984</v>
      </c>
      <c r="I109" s="25" t="s">
        <v>6</v>
      </c>
      <c r="J109" s="9" t="s">
        <v>97</v>
      </c>
      <c r="K109" s="22"/>
      <c r="L109" s="479">
        <v>133.75</v>
      </c>
      <c r="M109" s="80"/>
      <c r="N109" s="80"/>
      <c r="O109" s="80"/>
      <c r="P109" s="80"/>
      <c r="Q109" s="80"/>
      <c r="R109" s="80"/>
      <c r="T109" s="249"/>
      <c r="U109" s="80"/>
      <c r="V109" s="80"/>
      <c r="W109" s="80"/>
      <c r="X109" s="80"/>
      <c r="Y109" s="80"/>
    </row>
    <row r="110" spans="1:25" s="42" customFormat="1">
      <c r="A110" s="239" t="s">
        <v>592</v>
      </c>
      <c r="B110" s="31">
        <v>44630</v>
      </c>
      <c r="C110" s="31">
        <v>44628</v>
      </c>
      <c r="D110" s="28">
        <v>9805</v>
      </c>
      <c r="E110" s="136" t="s">
        <v>2</v>
      </c>
      <c r="F110" s="28">
        <v>1087</v>
      </c>
      <c r="G110" s="9" t="s">
        <v>46</v>
      </c>
      <c r="H110" s="10">
        <v>15</v>
      </c>
      <c r="I110" s="25" t="s">
        <v>6</v>
      </c>
      <c r="J110" s="9" t="s">
        <v>97</v>
      </c>
      <c r="K110" s="22"/>
      <c r="L110" s="479">
        <v>172.95</v>
      </c>
      <c r="M110" s="80"/>
      <c r="N110" s="80"/>
      <c r="O110" s="80"/>
      <c r="P110" s="80"/>
      <c r="Q110" s="80"/>
      <c r="R110" s="80"/>
      <c r="T110" s="249"/>
      <c r="U110" s="80"/>
      <c r="V110" s="80"/>
      <c r="W110" s="80"/>
      <c r="X110" s="80"/>
      <c r="Y110" s="80"/>
    </row>
    <row r="111" spans="1:25" s="42" customFormat="1">
      <c r="A111" s="239" t="s">
        <v>1469</v>
      </c>
      <c r="B111" s="31">
        <v>44637</v>
      </c>
      <c r="C111" s="31">
        <v>44628</v>
      </c>
      <c r="D111" s="28">
        <v>9806</v>
      </c>
      <c r="E111" s="136" t="s">
        <v>153</v>
      </c>
      <c r="F111" s="28">
        <v>3162</v>
      </c>
      <c r="G111" s="9" t="s">
        <v>203</v>
      </c>
      <c r="H111" s="10">
        <v>20</v>
      </c>
      <c r="I111" s="25" t="s">
        <v>6</v>
      </c>
      <c r="J111" s="9" t="s">
        <v>97</v>
      </c>
      <c r="K111" s="22"/>
      <c r="L111" s="479">
        <v>218</v>
      </c>
      <c r="M111" s="80"/>
      <c r="N111" s="80"/>
      <c r="O111" s="80"/>
      <c r="P111" s="80"/>
      <c r="Q111" s="80"/>
      <c r="R111" s="80"/>
      <c r="T111" s="249"/>
      <c r="U111" s="80"/>
      <c r="V111" s="80"/>
      <c r="W111" s="80"/>
      <c r="X111" s="80"/>
      <c r="Y111" s="80"/>
    </row>
    <row r="112" spans="1:25" s="42" customFormat="1">
      <c r="A112" s="239"/>
      <c r="B112" s="31"/>
      <c r="C112" s="31"/>
      <c r="D112" s="28"/>
      <c r="E112" s="136" t="s">
        <v>2</v>
      </c>
      <c r="F112" s="28">
        <v>843</v>
      </c>
      <c r="G112" s="9" t="s">
        <v>203</v>
      </c>
      <c r="H112" s="10">
        <v>52</v>
      </c>
      <c r="I112" s="25" t="s">
        <v>6</v>
      </c>
      <c r="J112" s="9" t="s">
        <v>97</v>
      </c>
      <c r="K112" s="22"/>
      <c r="L112" s="479">
        <v>375</v>
      </c>
      <c r="M112" s="80"/>
      <c r="N112" s="80"/>
      <c r="O112" s="80"/>
      <c r="P112" s="80"/>
      <c r="Q112" s="80"/>
      <c r="R112" s="80"/>
      <c r="T112" s="249"/>
      <c r="U112" s="80"/>
      <c r="V112" s="80"/>
      <c r="W112" s="80"/>
      <c r="X112" s="80"/>
      <c r="Y112" s="80"/>
    </row>
    <row r="113" spans="1:25" s="42" customFormat="1">
      <c r="A113" s="239"/>
      <c r="B113" s="31"/>
      <c r="C113" s="31"/>
      <c r="D113" s="28"/>
      <c r="E113" s="136" t="s">
        <v>131</v>
      </c>
      <c r="F113" s="28">
        <v>3163</v>
      </c>
      <c r="G113" s="9" t="s">
        <v>203</v>
      </c>
      <c r="H113" s="10">
        <v>32</v>
      </c>
      <c r="I113" s="25" t="s">
        <v>6</v>
      </c>
      <c r="J113" s="9" t="s">
        <v>97</v>
      </c>
      <c r="K113" s="22"/>
      <c r="L113" s="479">
        <v>327</v>
      </c>
      <c r="M113" s="80"/>
      <c r="N113" s="80"/>
      <c r="O113" s="80"/>
      <c r="P113" s="80"/>
      <c r="Q113" s="80"/>
      <c r="R113" s="80"/>
      <c r="T113" s="249"/>
      <c r="U113" s="80"/>
      <c r="V113" s="80"/>
      <c r="W113" s="80"/>
      <c r="X113" s="80"/>
      <c r="Y113" s="80"/>
    </row>
    <row r="114" spans="1:25" s="42" customFormat="1">
      <c r="A114" s="239" t="s">
        <v>906</v>
      </c>
      <c r="B114" s="31">
        <v>44624</v>
      </c>
      <c r="C114" s="31">
        <v>44629</v>
      </c>
      <c r="D114" s="28">
        <v>9721</v>
      </c>
      <c r="E114" s="136" t="s">
        <v>254</v>
      </c>
      <c r="F114" s="28">
        <v>3414</v>
      </c>
      <c r="G114" s="9" t="s">
        <v>902</v>
      </c>
      <c r="H114" s="10">
        <v>10</v>
      </c>
      <c r="I114" s="25" t="s">
        <v>6</v>
      </c>
      <c r="J114" s="9" t="s">
        <v>97</v>
      </c>
      <c r="K114" s="22"/>
      <c r="L114" s="479">
        <v>1850</v>
      </c>
      <c r="M114" s="80"/>
      <c r="N114" s="80"/>
      <c r="O114" s="80"/>
      <c r="P114" s="80"/>
      <c r="Q114" s="80"/>
      <c r="R114" s="80"/>
      <c r="T114" s="249"/>
      <c r="U114" s="80"/>
      <c r="V114" s="80"/>
      <c r="W114" s="80"/>
      <c r="X114" s="80"/>
      <c r="Y114" s="80"/>
    </row>
    <row r="115" spans="1:25" s="42" customFormat="1">
      <c r="A115" s="239" t="s">
        <v>393</v>
      </c>
      <c r="B115" s="31">
        <v>44631</v>
      </c>
      <c r="C115" s="31">
        <v>44629</v>
      </c>
      <c r="D115" s="28">
        <v>9814</v>
      </c>
      <c r="E115" s="136" t="s">
        <v>2</v>
      </c>
      <c r="F115" s="28">
        <v>838</v>
      </c>
      <c r="G115" s="9" t="s">
        <v>5</v>
      </c>
      <c r="H115" s="10">
        <v>10</v>
      </c>
      <c r="I115" s="25" t="s">
        <v>6</v>
      </c>
      <c r="J115" s="9" t="s">
        <v>97</v>
      </c>
      <c r="K115" s="22"/>
      <c r="L115" s="479">
        <v>310</v>
      </c>
      <c r="M115" s="80"/>
      <c r="N115" s="80"/>
      <c r="O115" s="80"/>
      <c r="P115" s="80"/>
      <c r="Q115" s="80"/>
      <c r="R115" s="80"/>
      <c r="T115" s="249"/>
      <c r="U115" s="80"/>
      <c r="V115" s="80"/>
      <c r="W115" s="80"/>
      <c r="X115" s="80"/>
      <c r="Y115" s="80"/>
    </row>
    <row r="116" spans="1:25" s="42" customFormat="1">
      <c r="A116" s="239" t="s">
        <v>107</v>
      </c>
      <c r="B116" s="31">
        <v>44631</v>
      </c>
      <c r="C116" s="31">
        <v>44629</v>
      </c>
      <c r="D116" s="28">
        <v>9816</v>
      </c>
      <c r="E116" s="136" t="s">
        <v>2</v>
      </c>
      <c r="F116" s="28">
        <v>2720</v>
      </c>
      <c r="G116" s="9" t="s">
        <v>162</v>
      </c>
      <c r="H116" s="10">
        <v>30</v>
      </c>
      <c r="I116" s="25" t="s">
        <v>6</v>
      </c>
      <c r="J116" s="9" t="s">
        <v>97</v>
      </c>
      <c r="K116" s="22"/>
      <c r="L116" s="479">
        <v>210</v>
      </c>
      <c r="M116" s="80"/>
      <c r="N116" s="80"/>
      <c r="O116" s="80"/>
      <c r="P116" s="80"/>
      <c r="Q116" s="80"/>
      <c r="R116" s="80"/>
      <c r="T116" s="249"/>
      <c r="U116" s="80"/>
      <c r="V116" s="80"/>
      <c r="W116" s="80"/>
      <c r="X116" s="80"/>
      <c r="Y116" s="80"/>
    </row>
    <row r="117" spans="1:25" s="42" customFormat="1">
      <c r="A117" s="239" t="s">
        <v>137</v>
      </c>
      <c r="B117" s="31">
        <v>44616</v>
      </c>
      <c r="C117" s="31">
        <v>44631</v>
      </c>
      <c r="D117" s="28">
        <v>9584</v>
      </c>
      <c r="E117" s="136" t="s">
        <v>44</v>
      </c>
      <c r="F117" s="28">
        <v>4029</v>
      </c>
      <c r="G117" s="9" t="s">
        <v>219</v>
      </c>
      <c r="H117" s="10">
        <v>100</v>
      </c>
      <c r="I117" s="25" t="s">
        <v>6</v>
      </c>
      <c r="J117" s="9" t="s">
        <v>97</v>
      </c>
      <c r="K117" s="22"/>
      <c r="L117" s="479">
        <v>1500</v>
      </c>
      <c r="M117" s="80"/>
      <c r="N117" s="80"/>
      <c r="O117" s="80"/>
      <c r="P117" s="80"/>
      <c r="Q117" s="80"/>
      <c r="R117" s="80"/>
      <c r="T117" s="249"/>
      <c r="U117" s="80"/>
      <c r="V117" s="80"/>
      <c r="W117" s="80"/>
      <c r="X117" s="80"/>
      <c r="Y117" s="80"/>
    </row>
    <row r="118" spans="1:25" s="42" customFormat="1">
      <c r="A118" s="239" t="s">
        <v>466</v>
      </c>
      <c r="B118" s="31">
        <v>44635</v>
      </c>
      <c r="C118" s="31">
        <v>44631</v>
      </c>
      <c r="D118" s="28">
        <v>9837</v>
      </c>
      <c r="E118" s="136" t="s">
        <v>2</v>
      </c>
      <c r="F118" s="28">
        <v>2740</v>
      </c>
      <c r="G118" s="9" t="s">
        <v>103</v>
      </c>
      <c r="H118" s="10">
        <v>15</v>
      </c>
      <c r="I118" s="25" t="s">
        <v>6</v>
      </c>
      <c r="J118" s="9" t="s">
        <v>97</v>
      </c>
      <c r="K118" s="22"/>
      <c r="L118" s="479">
        <v>285</v>
      </c>
      <c r="M118" s="80"/>
      <c r="N118" s="80"/>
      <c r="O118" s="80"/>
      <c r="P118" s="80"/>
      <c r="Q118" s="80"/>
      <c r="R118" s="80"/>
      <c r="T118" s="249" t="s">
        <v>2002</v>
      </c>
      <c r="U118" s="80"/>
      <c r="V118" s="80"/>
      <c r="W118" s="80"/>
      <c r="X118" s="80"/>
      <c r="Y118" s="80"/>
    </row>
    <row r="119" spans="1:25" s="42" customFormat="1">
      <c r="A119" s="239" t="s">
        <v>400</v>
      </c>
      <c r="B119" s="31">
        <v>44661</v>
      </c>
      <c r="C119" s="31">
        <v>44634</v>
      </c>
      <c r="D119" s="28">
        <v>9838</v>
      </c>
      <c r="E119" s="136" t="s">
        <v>2</v>
      </c>
      <c r="F119" s="28">
        <v>1468</v>
      </c>
      <c r="G119" s="9" t="s">
        <v>21</v>
      </c>
      <c r="H119" s="10">
        <v>50</v>
      </c>
      <c r="I119" s="25" t="s">
        <v>6</v>
      </c>
      <c r="J119" s="9" t="s">
        <v>97</v>
      </c>
      <c r="K119" s="22"/>
      <c r="L119" s="479">
        <v>1500</v>
      </c>
      <c r="M119" s="1071"/>
      <c r="N119" s="1071"/>
      <c r="O119" s="1071"/>
      <c r="P119" s="1071"/>
      <c r="Q119" s="1071"/>
      <c r="R119" s="1071"/>
      <c r="S119" s="1072"/>
      <c r="T119" s="1055" t="s">
        <v>682</v>
      </c>
      <c r="U119" s="80"/>
      <c r="V119" s="80"/>
      <c r="W119" s="80"/>
      <c r="X119" s="80"/>
      <c r="Y119" s="80"/>
    </row>
    <row r="120" spans="1:25" s="42" customFormat="1">
      <c r="A120" s="239"/>
      <c r="B120" s="31"/>
      <c r="C120" s="31">
        <v>44635</v>
      </c>
      <c r="D120" s="28"/>
      <c r="E120" s="136"/>
      <c r="F120" s="28">
        <v>1468</v>
      </c>
      <c r="G120" s="9" t="s">
        <v>21</v>
      </c>
      <c r="H120" s="10">
        <v>3</v>
      </c>
      <c r="I120" s="25" t="s">
        <v>6</v>
      </c>
      <c r="J120" s="9" t="s">
        <v>97</v>
      </c>
      <c r="K120" s="11" t="s">
        <v>82</v>
      </c>
      <c r="L120" s="479">
        <v>0</v>
      </c>
      <c r="M120" s="1071"/>
      <c r="N120" s="1071"/>
      <c r="O120" s="1071"/>
      <c r="P120" s="1071"/>
      <c r="Q120" s="1071"/>
      <c r="R120" s="1071"/>
      <c r="S120" s="1072"/>
      <c r="T120" s="1055"/>
      <c r="U120" s="80"/>
      <c r="V120" s="80"/>
      <c r="W120" s="80"/>
      <c r="X120" s="80"/>
      <c r="Y120" s="80"/>
    </row>
    <row r="121" spans="1:25" s="42" customFormat="1">
      <c r="A121" s="1062" t="s">
        <v>400</v>
      </c>
      <c r="B121" s="1063">
        <v>44691</v>
      </c>
      <c r="C121" s="1063"/>
      <c r="D121" s="1064">
        <v>9839</v>
      </c>
      <c r="E121" s="1065" t="s">
        <v>2</v>
      </c>
      <c r="F121" s="1064">
        <v>1468</v>
      </c>
      <c r="G121" s="1066" t="s">
        <v>21</v>
      </c>
      <c r="H121" s="1067">
        <v>50</v>
      </c>
      <c r="I121" s="1068"/>
      <c r="J121" s="1066" t="s">
        <v>97</v>
      </c>
      <c r="K121" s="1069"/>
      <c r="L121" s="1070">
        <v>1500</v>
      </c>
      <c r="M121" s="1071"/>
      <c r="N121" s="1071"/>
      <c r="O121" s="1071"/>
      <c r="P121" s="1071"/>
      <c r="Q121" s="1071"/>
      <c r="R121" s="1071"/>
      <c r="S121" s="1072"/>
      <c r="T121" s="1073" t="s">
        <v>2000</v>
      </c>
      <c r="U121" s="80"/>
      <c r="V121" s="80"/>
      <c r="W121" s="80"/>
      <c r="X121" s="80"/>
      <c r="Y121" s="80"/>
    </row>
    <row r="122" spans="1:25" s="42" customFormat="1">
      <c r="A122" s="1062" t="s">
        <v>400</v>
      </c>
      <c r="B122" s="1063">
        <v>44722</v>
      </c>
      <c r="C122" s="1063"/>
      <c r="D122" s="1064">
        <v>9840</v>
      </c>
      <c r="E122" s="1065" t="s">
        <v>2</v>
      </c>
      <c r="F122" s="1064">
        <v>1468</v>
      </c>
      <c r="G122" s="1066" t="s">
        <v>21</v>
      </c>
      <c r="H122" s="1074">
        <v>50</v>
      </c>
      <c r="I122" s="1068"/>
      <c r="J122" s="1066" t="s">
        <v>97</v>
      </c>
      <c r="K122" s="1069"/>
      <c r="L122" s="1070">
        <v>1500</v>
      </c>
      <c r="M122" s="1071"/>
      <c r="N122" s="1071"/>
      <c r="O122" s="1071"/>
      <c r="P122" s="1071"/>
      <c r="Q122" s="1071"/>
      <c r="R122" s="1071"/>
      <c r="S122" s="1072"/>
      <c r="T122" s="1073" t="s">
        <v>1389</v>
      </c>
      <c r="U122" s="80"/>
      <c r="V122" s="80"/>
      <c r="W122" s="80"/>
      <c r="X122" s="80"/>
      <c r="Y122" s="80"/>
    </row>
    <row r="123" spans="1:25" s="42" customFormat="1">
      <c r="A123" s="239" t="s">
        <v>2003</v>
      </c>
      <c r="B123" s="31">
        <v>44635</v>
      </c>
      <c r="C123" s="31">
        <v>44631</v>
      </c>
      <c r="D123" s="28">
        <v>9844</v>
      </c>
      <c r="E123" s="136" t="s">
        <v>2</v>
      </c>
      <c r="F123" s="28">
        <v>1397</v>
      </c>
      <c r="G123" s="9" t="s">
        <v>22</v>
      </c>
      <c r="H123" s="13">
        <v>20</v>
      </c>
      <c r="I123" s="25" t="s">
        <v>6</v>
      </c>
      <c r="J123" s="9" t="s">
        <v>97</v>
      </c>
      <c r="K123" s="22"/>
      <c r="L123" s="479">
        <v>396</v>
      </c>
      <c r="M123" s="80"/>
      <c r="N123" s="80"/>
      <c r="O123" s="80"/>
      <c r="P123" s="80"/>
      <c r="Q123" s="80"/>
      <c r="R123" s="80"/>
      <c r="T123" s="249"/>
      <c r="U123" s="80"/>
      <c r="V123" s="80"/>
      <c r="W123" s="80"/>
      <c r="X123" s="80"/>
      <c r="Y123" s="80"/>
    </row>
    <row r="124" spans="1:25" s="42" customFormat="1">
      <c r="A124" s="239" t="s">
        <v>1303</v>
      </c>
      <c r="B124" s="31">
        <v>44638</v>
      </c>
      <c r="C124" s="31">
        <v>44635</v>
      </c>
      <c r="D124" s="28">
        <v>9845</v>
      </c>
      <c r="E124" s="136" t="s">
        <v>216</v>
      </c>
      <c r="F124" s="28">
        <v>3630</v>
      </c>
      <c r="G124" s="9" t="s">
        <v>2004</v>
      </c>
      <c r="H124" s="13">
        <v>8</v>
      </c>
      <c r="I124" s="25" t="s">
        <v>6</v>
      </c>
      <c r="J124" s="9" t="s">
        <v>97</v>
      </c>
      <c r="K124" s="11" t="s">
        <v>834</v>
      </c>
      <c r="L124" s="479"/>
      <c r="M124" s="80"/>
      <c r="N124" s="80"/>
      <c r="O124" s="80"/>
      <c r="P124" s="80"/>
      <c r="Q124" s="80"/>
      <c r="R124" s="80"/>
      <c r="T124" s="249"/>
      <c r="U124" s="80"/>
      <c r="V124" s="80"/>
      <c r="W124" s="80"/>
      <c r="X124" s="80"/>
      <c r="Y124" s="80"/>
    </row>
    <row r="125" spans="1:25" s="42" customFormat="1">
      <c r="A125" s="239"/>
      <c r="B125" s="31"/>
      <c r="C125" s="31"/>
      <c r="D125" s="28"/>
      <c r="E125" s="136" t="s">
        <v>216</v>
      </c>
      <c r="F125" s="28">
        <v>3624</v>
      </c>
      <c r="G125" s="9" t="s">
        <v>63</v>
      </c>
      <c r="H125" s="13">
        <v>20</v>
      </c>
      <c r="I125" s="25" t="s">
        <v>6</v>
      </c>
      <c r="J125" s="9" t="s">
        <v>97</v>
      </c>
      <c r="K125" s="11" t="s">
        <v>834</v>
      </c>
      <c r="L125" s="479">
        <v>267.2</v>
      </c>
      <c r="M125" s="80"/>
      <c r="N125" s="80"/>
      <c r="O125" s="80"/>
      <c r="P125" s="80"/>
      <c r="Q125" s="80"/>
      <c r="R125" s="80"/>
      <c r="T125" s="249"/>
      <c r="U125" s="80"/>
      <c r="V125" s="80"/>
      <c r="W125" s="80"/>
      <c r="X125" s="80"/>
      <c r="Y125" s="80"/>
    </row>
    <row r="126" spans="1:25" s="42" customFormat="1">
      <c r="A126" s="239" t="s">
        <v>391</v>
      </c>
      <c r="B126" s="31">
        <v>44638</v>
      </c>
      <c r="C126" s="31">
        <v>44634</v>
      </c>
      <c r="D126" s="28">
        <v>9846</v>
      </c>
      <c r="E126" s="136" t="s">
        <v>2</v>
      </c>
      <c r="F126" s="28">
        <v>1106</v>
      </c>
      <c r="G126" s="9" t="s">
        <v>18</v>
      </c>
      <c r="H126" s="10" t="s">
        <v>849</v>
      </c>
      <c r="I126" s="25" t="s">
        <v>6</v>
      </c>
      <c r="J126" s="9" t="s">
        <v>97</v>
      </c>
      <c r="K126" s="22"/>
      <c r="L126" s="479">
        <v>255</v>
      </c>
      <c r="M126" s="80"/>
      <c r="N126" s="80"/>
      <c r="O126" s="80"/>
      <c r="P126" s="80"/>
      <c r="Q126" s="80"/>
      <c r="R126" s="80"/>
      <c r="T126" s="249"/>
      <c r="U126" s="80"/>
      <c r="V126" s="80"/>
      <c r="W126" s="80"/>
      <c r="X126" s="80"/>
      <c r="Y126" s="80"/>
    </row>
    <row r="127" spans="1:25" s="42" customFormat="1">
      <c r="A127" s="239" t="s">
        <v>472</v>
      </c>
      <c r="B127" s="31">
        <v>44642</v>
      </c>
      <c r="C127" s="412">
        <v>44634</v>
      </c>
      <c r="D127" s="28">
        <v>9532</v>
      </c>
      <c r="E127" s="136" t="s">
        <v>2</v>
      </c>
      <c r="F127" s="28">
        <v>2039</v>
      </c>
      <c r="G127" s="9" t="s">
        <v>29</v>
      </c>
      <c r="H127" s="13">
        <v>51</v>
      </c>
      <c r="I127" s="25" t="s">
        <v>6</v>
      </c>
      <c r="J127" s="9" t="s">
        <v>97</v>
      </c>
      <c r="K127" s="22"/>
      <c r="L127" s="479">
        <v>855</v>
      </c>
      <c r="M127" s="80"/>
      <c r="N127" s="80"/>
      <c r="O127" s="80"/>
      <c r="P127" s="80"/>
      <c r="Q127" s="80"/>
      <c r="R127" s="80"/>
      <c r="T127" s="249"/>
      <c r="U127" s="80"/>
      <c r="V127" s="80"/>
      <c r="W127" s="80"/>
      <c r="X127" s="80"/>
      <c r="Y127" s="80"/>
    </row>
    <row r="128" spans="1:25" s="42" customFormat="1">
      <c r="A128" s="239" t="s">
        <v>391</v>
      </c>
      <c r="B128" s="31">
        <v>44638</v>
      </c>
      <c r="C128" s="31">
        <v>44634</v>
      </c>
      <c r="D128" s="28">
        <v>9847</v>
      </c>
      <c r="E128" s="136" t="s">
        <v>2</v>
      </c>
      <c r="F128" s="28">
        <v>1106</v>
      </c>
      <c r="G128" s="9" t="s">
        <v>18</v>
      </c>
      <c r="H128" s="10" t="s">
        <v>849</v>
      </c>
      <c r="I128" s="25" t="s">
        <v>6</v>
      </c>
      <c r="J128" s="9" t="s">
        <v>97</v>
      </c>
      <c r="K128" s="22"/>
      <c r="L128" s="479">
        <v>262.5</v>
      </c>
      <c r="M128" s="80"/>
      <c r="N128" s="80"/>
      <c r="O128" s="80"/>
      <c r="P128" s="80"/>
      <c r="Q128" s="80"/>
      <c r="R128" s="80"/>
      <c r="T128" s="249"/>
      <c r="U128" s="80"/>
      <c r="V128" s="80"/>
      <c r="W128" s="80"/>
      <c r="X128" s="80"/>
      <c r="Y128" s="80"/>
    </row>
    <row r="129" spans="1:25" s="42" customFormat="1">
      <c r="A129" s="239" t="s">
        <v>1080</v>
      </c>
      <c r="B129" s="31">
        <v>44638</v>
      </c>
      <c r="C129" s="31">
        <v>44634</v>
      </c>
      <c r="D129" s="28">
        <v>9849</v>
      </c>
      <c r="E129" s="136" t="s">
        <v>216</v>
      </c>
      <c r="F129" s="28">
        <v>4072</v>
      </c>
      <c r="G129" s="9" t="s">
        <v>5</v>
      </c>
      <c r="H129" s="13">
        <v>5</v>
      </c>
      <c r="I129" s="25" t="s">
        <v>6</v>
      </c>
      <c r="J129" s="9" t="s">
        <v>97</v>
      </c>
      <c r="K129" s="22"/>
      <c r="L129" s="479">
        <v>0.5</v>
      </c>
      <c r="M129" s="80"/>
      <c r="N129" s="80"/>
      <c r="O129" s="80"/>
      <c r="P129" s="80"/>
      <c r="Q129" s="80"/>
      <c r="R129" s="80"/>
      <c r="T129" s="249"/>
      <c r="U129" s="80"/>
      <c r="V129" s="80"/>
      <c r="W129" s="80"/>
      <c r="X129" s="80"/>
      <c r="Y129" s="80"/>
    </row>
    <row r="130" spans="1:25" s="42" customFormat="1">
      <c r="A130" s="239" t="s">
        <v>883</v>
      </c>
      <c r="B130" s="31">
        <v>44638</v>
      </c>
      <c r="C130" s="31">
        <v>44634</v>
      </c>
      <c r="D130" s="28">
        <v>9851</v>
      </c>
      <c r="E130" s="136" t="s">
        <v>216</v>
      </c>
      <c r="F130" s="28">
        <v>4073</v>
      </c>
      <c r="G130" s="9" t="s">
        <v>3</v>
      </c>
      <c r="H130" s="10" t="s">
        <v>1009</v>
      </c>
      <c r="I130" s="25" t="s">
        <v>6</v>
      </c>
      <c r="J130" s="9" t="s">
        <v>97</v>
      </c>
      <c r="K130" s="22"/>
      <c r="L130" s="479">
        <v>274.3</v>
      </c>
      <c r="M130" s="80"/>
      <c r="N130" s="80"/>
      <c r="O130" s="80"/>
      <c r="P130" s="80"/>
      <c r="Q130" s="80"/>
      <c r="R130" s="80"/>
      <c r="T130" s="249"/>
      <c r="U130" s="80"/>
      <c r="V130" s="80"/>
      <c r="W130" s="80"/>
      <c r="X130" s="80"/>
      <c r="Y130" s="80"/>
    </row>
    <row r="131" spans="1:25" s="42" customFormat="1">
      <c r="A131" s="239" t="s">
        <v>380</v>
      </c>
      <c r="B131" s="31">
        <v>44643</v>
      </c>
      <c r="C131" s="31">
        <v>44635</v>
      </c>
      <c r="D131" s="28">
        <v>9852</v>
      </c>
      <c r="E131" s="136" t="s">
        <v>2</v>
      </c>
      <c r="F131" s="28">
        <v>2515</v>
      </c>
      <c r="G131" s="9" t="s">
        <v>35</v>
      </c>
      <c r="H131" s="13">
        <v>15</v>
      </c>
      <c r="I131" s="25" t="s">
        <v>6</v>
      </c>
      <c r="J131" s="9" t="s">
        <v>97</v>
      </c>
      <c r="K131" s="22"/>
      <c r="L131" s="479">
        <v>62.5</v>
      </c>
      <c r="M131" s="80"/>
      <c r="N131" s="80"/>
      <c r="O131" s="80"/>
      <c r="P131" s="80"/>
      <c r="Q131" s="80"/>
      <c r="R131" s="80"/>
      <c r="T131" s="249"/>
      <c r="U131" s="80"/>
      <c r="V131" s="80"/>
      <c r="W131" s="80"/>
      <c r="X131" s="80"/>
      <c r="Y131" s="80"/>
    </row>
    <row r="132" spans="1:25" s="42" customFormat="1">
      <c r="A132" s="239"/>
      <c r="B132" s="31"/>
      <c r="C132" s="31"/>
      <c r="D132" s="28"/>
      <c r="E132" s="136" t="s">
        <v>153</v>
      </c>
      <c r="F132" s="28">
        <v>2765</v>
      </c>
      <c r="G132" s="9" t="s">
        <v>35</v>
      </c>
      <c r="H132" s="13">
        <v>15</v>
      </c>
      <c r="I132" s="25" t="s">
        <v>6</v>
      </c>
      <c r="J132" s="9" t="s">
        <v>97</v>
      </c>
      <c r="K132" s="22"/>
      <c r="L132" s="479">
        <v>202.5</v>
      </c>
      <c r="M132" s="80"/>
      <c r="N132" s="80"/>
      <c r="O132" s="80"/>
      <c r="P132" s="80"/>
      <c r="Q132" s="80"/>
      <c r="R132" s="80"/>
      <c r="T132" s="249"/>
      <c r="U132" s="80"/>
      <c r="V132" s="80"/>
      <c r="W132" s="80"/>
      <c r="X132" s="80"/>
      <c r="Y132" s="80"/>
    </row>
    <row r="133" spans="1:25" s="42" customFormat="1">
      <c r="A133" s="239" t="s">
        <v>109</v>
      </c>
      <c r="B133" s="31">
        <v>44643</v>
      </c>
      <c r="C133" s="31">
        <v>44635</v>
      </c>
      <c r="D133" s="28">
        <v>9858</v>
      </c>
      <c r="E133" s="136" t="s">
        <v>2</v>
      </c>
      <c r="F133" s="28">
        <v>753</v>
      </c>
      <c r="G133" s="9" t="s">
        <v>47</v>
      </c>
      <c r="H133" s="10" t="s">
        <v>919</v>
      </c>
      <c r="I133" s="25" t="s">
        <v>6</v>
      </c>
      <c r="J133" s="9" t="s">
        <v>97</v>
      </c>
      <c r="K133" s="22"/>
      <c r="L133" s="479">
        <v>100.8</v>
      </c>
      <c r="M133" s="80"/>
      <c r="N133" s="80"/>
      <c r="O133" s="80"/>
      <c r="P133" s="80"/>
      <c r="Q133" s="80"/>
      <c r="R133" s="80"/>
      <c r="T133" s="249"/>
      <c r="U133" s="80"/>
      <c r="V133" s="80"/>
      <c r="W133" s="80"/>
      <c r="X133" s="80"/>
      <c r="Y133" s="80"/>
    </row>
    <row r="134" spans="1:25" s="42" customFormat="1">
      <c r="A134" s="239" t="s">
        <v>466</v>
      </c>
      <c r="B134" s="31">
        <v>44636</v>
      </c>
      <c r="C134" s="31">
        <v>44635</v>
      </c>
      <c r="D134" s="28">
        <v>9868</v>
      </c>
      <c r="E134" s="136" t="s">
        <v>2</v>
      </c>
      <c r="F134" s="28">
        <v>4075</v>
      </c>
      <c r="G134" s="9" t="s">
        <v>103</v>
      </c>
      <c r="H134" s="13">
        <v>15</v>
      </c>
      <c r="I134" s="25" t="s">
        <v>6</v>
      </c>
      <c r="J134" s="9" t="s">
        <v>97</v>
      </c>
      <c r="K134" s="22"/>
      <c r="L134" s="479">
        <v>285</v>
      </c>
      <c r="M134" s="80"/>
      <c r="N134" s="80"/>
      <c r="O134" s="80"/>
      <c r="P134" s="80"/>
      <c r="Q134" s="80"/>
      <c r="R134" s="80"/>
      <c r="T134" s="249"/>
      <c r="U134" s="80"/>
      <c r="V134" s="80"/>
      <c r="W134" s="80"/>
      <c r="X134" s="80"/>
      <c r="Y134" s="80"/>
    </row>
    <row r="135" spans="1:25" s="42" customFormat="1">
      <c r="A135" s="239" t="s">
        <v>86</v>
      </c>
      <c r="B135" s="31">
        <v>44638</v>
      </c>
      <c r="C135" s="31">
        <v>44635</v>
      </c>
      <c r="D135" s="28">
        <v>9865</v>
      </c>
      <c r="E135" s="136" t="s">
        <v>216</v>
      </c>
      <c r="F135" s="28">
        <v>1712</v>
      </c>
      <c r="G135" s="9" t="s">
        <v>19</v>
      </c>
      <c r="H135" s="13">
        <v>18</v>
      </c>
      <c r="I135" s="25" t="s">
        <v>6</v>
      </c>
      <c r="J135" s="9" t="s">
        <v>97</v>
      </c>
      <c r="K135" s="22"/>
      <c r="L135" s="479"/>
      <c r="M135" s="80"/>
      <c r="N135" s="80"/>
      <c r="O135" s="80"/>
      <c r="P135" s="80"/>
      <c r="Q135" s="80"/>
      <c r="R135" s="80"/>
      <c r="T135" s="249"/>
      <c r="U135" s="80"/>
      <c r="V135" s="80"/>
      <c r="W135" s="80"/>
      <c r="X135" s="80"/>
      <c r="Y135" s="80"/>
    </row>
    <row r="136" spans="1:25" s="42" customFormat="1">
      <c r="A136" s="239"/>
      <c r="B136" s="31"/>
      <c r="C136" s="31"/>
      <c r="D136" s="28"/>
      <c r="E136" s="136" t="s">
        <v>216</v>
      </c>
      <c r="F136" s="28">
        <v>2244</v>
      </c>
      <c r="G136" s="9" t="s">
        <v>17</v>
      </c>
      <c r="H136" s="10" t="s">
        <v>1478</v>
      </c>
      <c r="I136" s="25" t="s">
        <v>6</v>
      </c>
      <c r="J136" s="9" t="s">
        <v>97</v>
      </c>
      <c r="K136" s="22"/>
      <c r="L136" s="479">
        <v>828.3</v>
      </c>
      <c r="M136" s="80"/>
      <c r="N136" s="80"/>
      <c r="O136" s="80"/>
      <c r="P136" s="80"/>
      <c r="Q136" s="80"/>
      <c r="R136" s="80"/>
      <c r="T136" s="249"/>
      <c r="U136" s="80"/>
      <c r="V136" s="80"/>
      <c r="W136" s="80"/>
      <c r="X136" s="80"/>
      <c r="Y136" s="80"/>
    </row>
    <row r="137" spans="1:25" s="42" customFormat="1">
      <c r="A137" s="239" t="s">
        <v>411</v>
      </c>
      <c r="B137" s="31">
        <v>44638</v>
      </c>
      <c r="C137" s="31">
        <v>44635</v>
      </c>
      <c r="D137" s="28">
        <v>9870</v>
      </c>
      <c r="E137" s="136" t="s">
        <v>2</v>
      </c>
      <c r="F137" s="28">
        <v>879</v>
      </c>
      <c r="G137" s="9" t="s">
        <v>17</v>
      </c>
      <c r="H137" s="10" t="s">
        <v>882</v>
      </c>
      <c r="I137" s="25" t="s">
        <v>6</v>
      </c>
      <c r="J137" s="9" t="s">
        <v>97</v>
      </c>
      <c r="K137" s="22"/>
      <c r="L137" s="479">
        <v>215</v>
      </c>
      <c r="M137" s="80"/>
      <c r="N137" s="80"/>
      <c r="O137" s="80"/>
      <c r="P137" s="80"/>
      <c r="Q137" s="80"/>
      <c r="R137" s="80"/>
      <c r="T137" s="249"/>
      <c r="U137" s="80"/>
      <c r="V137" s="80"/>
      <c r="W137" s="80"/>
      <c r="X137" s="80"/>
      <c r="Y137" s="80"/>
    </row>
    <row r="138" spans="1:25" s="42" customFormat="1">
      <c r="A138" s="239" t="s">
        <v>226</v>
      </c>
      <c r="B138" s="31">
        <v>44644</v>
      </c>
      <c r="C138" s="31">
        <v>44635</v>
      </c>
      <c r="D138" s="28">
        <v>9875</v>
      </c>
      <c r="E138" s="136" t="s">
        <v>2</v>
      </c>
      <c r="F138" s="28">
        <v>3753</v>
      </c>
      <c r="G138" s="9" t="s">
        <v>29</v>
      </c>
      <c r="H138" s="10" t="s">
        <v>840</v>
      </c>
      <c r="I138" s="25" t="s">
        <v>6</v>
      </c>
      <c r="J138" s="9" t="s">
        <v>97</v>
      </c>
      <c r="K138" s="22"/>
      <c r="L138" s="479">
        <v>135</v>
      </c>
      <c r="M138" s="80"/>
      <c r="N138" s="80"/>
      <c r="O138" s="80"/>
      <c r="P138" s="80"/>
      <c r="Q138" s="80"/>
      <c r="R138" s="80"/>
      <c r="T138" s="249"/>
      <c r="U138" s="80"/>
      <c r="V138" s="80"/>
      <c r="W138" s="80"/>
      <c r="X138" s="80"/>
      <c r="Y138" s="80"/>
    </row>
    <row r="139" spans="1:25" s="42" customFormat="1">
      <c r="A139" s="239" t="s">
        <v>1977</v>
      </c>
      <c r="B139" s="31">
        <v>44638</v>
      </c>
      <c r="C139" s="31">
        <v>44637</v>
      </c>
      <c r="D139" s="28">
        <v>9881</v>
      </c>
      <c r="E139" s="136" t="s">
        <v>2</v>
      </c>
      <c r="F139" s="28">
        <v>2655</v>
      </c>
      <c r="G139" s="9" t="s">
        <v>17</v>
      </c>
      <c r="H139" s="10" t="s">
        <v>2021</v>
      </c>
      <c r="I139" s="25" t="s">
        <v>6</v>
      </c>
      <c r="J139" s="9" t="s">
        <v>97</v>
      </c>
      <c r="K139" s="11" t="s">
        <v>749</v>
      </c>
      <c r="L139" s="479">
        <v>1584</v>
      </c>
      <c r="M139" s="80"/>
      <c r="N139" s="80"/>
      <c r="O139" s="80"/>
      <c r="P139" s="80"/>
      <c r="Q139" s="80"/>
      <c r="R139" s="80"/>
      <c r="T139" s="249"/>
      <c r="U139" s="80"/>
      <c r="V139" s="80"/>
      <c r="W139" s="80"/>
      <c r="X139" s="80"/>
      <c r="Y139" s="80"/>
    </row>
    <row r="140" spans="1:25" s="42" customFormat="1">
      <c r="A140" s="239" t="s">
        <v>172</v>
      </c>
      <c r="B140" s="31">
        <v>44636</v>
      </c>
      <c r="C140" s="31">
        <v>44636</v>
      </c>
      <c r="D140" s="28">
        <v>9882</v>
      </c>
      <c r="E140" s="136" t="s">
        <v>216</v>
      </c>
      <c r="F140" s="28">
        <v>3314</v>
      </c>
      <c r="G140" s="9" t="s">
        <v>5</v>
      </c>
      <c r="H140" s="13">
        <v>7</v>
      </c>
      <c r="I140" s="25" t="s">
        <v>6</v>
      </c>
      <c r="J140" s="9" t="s">
        <v>97</v>
      </c>
      <c r="K140" s="22"/>
      <c r="L140" s="479">
        <v>197.19</v>
      </c>
      <c r="M140" s="80"/>
      <c r="N140" s="80"/>
      <c r="O140" s="80"/>
      <c r="P140" s="80"/>
      <c r="Q140" s="80"/>
      <c r="R140" s="80"/>
      <c r="T140" s="249"/>
      <c r="U140" s="80"/>
      <c r="V140" s="80"/>
      <c r="W140" s="80"/>
      <c r="X140" s="80"/>
      <c r="Y140" s="80"/>
    </row>
    <row r="141" spans="1:25" s="42" customFormat="1">
      <c r="A141" s="239" t="s">
        <v>380</v>
      </c>
      <c r="B141" s="31">
        <v>44643</v>
      </c>
      <c r="C141" s="31">
        <v>44638</v>
      </c>
      <c r="D141" s="28">
        <v>9887</v>
      </c>
      <c r="E141" s="136" t="s">
        <v>2</v>
      </c>
      <c r="F141" s="28">
        <v>2515</v>
      </c>
      <c r="G141" s="9" t="s">
        <v>35</v>
      </c>
      <c r="H141" s="13">
        <v>20</v>
      </c>
      <c r="I141" s="25" t="s">
        <v>6</v>
      </c>
      <c r="J141" s="9" t="s">
        <v>97</v>
      </c>
      <c r="K141" s="22"/>
      <c r="L141" s="479">
        <v>62.5</v>
      </c>
      <c r="M141" s="80"/>
      <c r="N141" s="80"/>
      <c r="O141" s="80"/>
      <c r="P141" s="80"/>
      <c r="Q141" s="80"/>
      <c r="R141" s="80"/>
      <c r="T141" s="249"/>
      <c r="U141" s="80"/>
      <c r="V141" s="80"/>
      <c r="W141" s="80"/>
      <c r="X141" s="80"/>
      <c r="Y141" s="80"/>
    </row>
    <row r="142" spans="1:25" s="42" customFormat="1">
      <c r="A142" s="239"/>
      <c r="B142" s="31"/>
      <c r="C142" s="31"/>
      <c r="D142" s="28"/>
      <c r="E142" s="136" t="s">
        <v>153</v>
      </c>
      <c r="F142" s="28">
        <v>2765</v>
      </c>
      <c r="G142" s="9" t="s">
        <v>35</v>
      </c>
      <c r="H142" s="13">
        <v>15</v>
      </c>
      <c r="I142" s="25" t="s">
        <v>6</v>
      </c>
      <c r="J142" s="9" t="s">
        <v>97</v>
      </c>
      <c r="K142" s="22"/>
      <c r="L142" s="479">
        <v>202.5</v>
      </c>
      <c r="M142" s="80"/>
      <c r="N142" s="80"/>
      <c r="O142" s="80"/>
      <c r="P142" s="80"/>
      <c r="Q142" s="80"/>
      <c r="R142" s="80"/>
      <c r="T142" s="249"/>
      <c r="U142" s="80"/>
      <c r="V142" s="80"/>
      <c r="W142" s="80"/>
      <c r="X142" s="80"/>
      <c r="Y142" s="80"/>
    </row>
    <row r="143" spans="1:25" s="42" customFormat="1">
      <c r="A143" s="239" t="s">
        <v>101</v>
      </c>
      <c r="B143" s="31">
        <v>44638</v>
      </c>
      <c r="C143" s="31">
        <v>44637</v>
      </c>
      <c r="D143" s="28">
        <v>9889</v>
      </c>
      <c r="E143" s="136" t="s">
        <v>2</v>
      </c>
      <c r="F143" s="28">
        <v>2804</v>
      </c>
      <c r="G143" s="9" t="s">
        <v>194</v>
      </c>
      <c r="H143" s="13">
        <v>20</v>
      </c>
      <c r="I143" s="25" t="s">
        <v>6</v>
      </c>
      <c r="J143" s="9" t="s">
        <v>97</v>
      </c>
      <c r="K143" s="22"/>
      <c r="L143" s="479">
        <v>259</v>
      </c>
      <c r="M143" s="80"/>
      <c r="N143" s="80"/>
      <c r="O143" s="80"/>
      <c r="P143" s="80"/>
      <c r="Q143" s="80"/>
      <c r="R143" s="80"/>
      <c r="T143" s="249"/>
      <c r="U143" s="80"/>
      <c r="V143" s="80"/>
      <c r="W143" s="80"/>
      <c r="X143" s="80"/>
      <c r="Y143" s="80"/>
    </row>
    <row r="144" spans="1:25" s="42" customFormat="1">
      <c r="A144" s="239" t="s">
        <v>1161</v>
      </c>
      <c r="B144" s="31">
        <v>44638</v>
      </c>
      <c r="C144" s="31">
        <v>44637</v>
      </c>
      <c r="D144" s="28">
        <v>9896</v>
      </c>
      <c r="E144" s="136" t="s">
        <v>2</v>
      </c>
      <c r="F144" s="28">
        <v>885</v>
      </c>
      <c r="G144" s="9" t="s">
        <v>32</v>
      </c>
      <c r="H144" s="10" t="s">
        <v>882</v>
      </c>
      <c r="I144" s="25" t="s">
        <v>6</v>
      </c>
      <c r="J144" s="9" t="s">
        <v>97</v>
      </c>
      <c r="K144" s="22"/>
      <c r="L144" s="479">
        <v>185.25</v>
      </c>
      <c r="M144" s="80"/>
      <c r="N144" s="80"/>
      <c r="O144" s="80"/>
      <c r="P144" s="80"/>
      <c r="Q144" s="80"/>
      <c r="R144" s="80"/>
      <c r="T144" s="249"/>
      <c r="U144" s="80"/>
      <c r="V144" s="80"/>
      <c r="W144" s="80"/>
      <c r="X144" s="80"/>
      <c r="Y144" s="80"/>
    </row>
    <row r="145" spans="1:25" s="42" customFormat="1">
      <c r="A145" s="239" t="s">
        <v>775</v>
      </c>
      <c r="B145" s="31">
        <v>44644</v>
      </c>
      <c r="C145" s="31">
        <v>44637</v>
      </c>
      <c r="D145" s="28">
        <v>9885</v>
      </c>
      <c r="E145" s="136" t="s">
        <v>81</v>
      </c>
      <c r="F145" s="28">
        <v>3227</v>
      </c>
      <c r="G145" s="9" t="s">
        <v>89</v>
      </c>
      <c r="H145" s="10" t="s">
        <v>984</v>
      </c>
      <c r="I145" s="25" t="s">
        <v>6</v>
      </c>
      <c r="J145" s="9" t="s">
        <v>97</v>
      </c>
      <c r="K145" s="11" t="s">
        <v>834</v>
      </c>
      <c r="L145" s="479"/>
      <c r="M145" s="80"/>
      <c r="N145" s="80"/>
      <c r="O145" s="80"/>
      <c r="P145" s="80"/>
      <c r="Q145" s="80"/>
      <c r="R145" s="80"/>
      <c r="T145" s="249"/>
      <c r="U145" s="80"/>
      <c r="V145" s="80"/>
      <c r="W145" s="80"/>
      <c r="X145" s="80"/>
      <c r="Y145" s="80"/>
    </row>
    <row r="146" spans="1:25" s="42" customFormat="1">
      <c r="A146" s="239"/>
      <c r="B146" s="31"/>
      <c r="C146" s="31"/>
      <c r="D146" s="28"/>
      <c r="E146" s="136" t="s">
        <v>69</v>
      </c>
      <c r="F146" s="28">
        <v>3228</v>
      </c>
      <c r="G146" s="9" t="s">
        <v>89</v>
      </c>
      <c r="H146" s="10" t="s">
        <v>984</v>
      </c>
      <c r="I146" s="25" t="s">
        <v>6</v>
      </c>
      <c r="J146" s="9" t="s">
        <v>97</v>
      </c>
      <c r="K146" s="11" t="s">
        <v>834</v>
      </c>
      <c r="L146" s="479"/>
      <c r="M146" s="80"/>
      <c r="N146" s="80"/>
      <c r="O146" s="80"/>
      <c r="P146" s="80"/>
      <c r="Q146" s="80"/>
      <c r="R146" s="80"/>
      <c r="T146" s="249"/>
      <c r="U146" s="80"/>
      <c r="V146" s="80"/>
      <c r="W146" s="80"/>
      <c r="X146" s="80"/>
      <c r="Y146" s="80"/>
    </row>
    <row r="147" spans="1:25" s="42" customFormat="1">
      <c r="A147" s="239"/>
      <c r="B147" s="31"/>
      <c r="C147" s="31"/>
      <c r="D147" s="28"/>
      <c r="E147" s="136" t="s">
        <v>153</v>
      </c>
      <c r="F147" s="28">
        <v>4066</v>
      </c>
      <c r="G147" s="9" t="s">
        <v>89</v>
      </c>
      <c r="H147" s="10" t="s">
        <v>984</v>
      </c>
      <c r="I147" s="25" t="s">
        <v>6</v>
      </c>
      <c r="J147" s="9" t="s">
        <v>97</v>
      </c>
      <c r="K147" s="11" t="s">
        <v>834</v>
      </c>
      <c r="L147" s="479"/>
      <c r="M147" s="80"/>
      <c r="N147" s="80"/>
      <c r="O147" s="80"/>
      <c r="P147" s="80"/>
      <c r="Q147" s="80"/>
      <c r="R147" s="80"/>
      <c r="T147" s="249"/>
      <c r="U147" s="80"/>
      <c r="V147" s="80"/>
      <c r="W147" s="80"/>
      <c r="X147" s="80"/>
      <c r="Y147" s="80"/>
    </row>
    <row r="148" spans="1:25" s="42" customFormat="1">
      <c r="A148" s="239"/>
      <c r="B148" s="31"/>
      <c r="C148" s="31"/>
      <c r="D148" s="28"/>
      <c r="E148" s="136" t="s">
        <v>131</v>
      </c>
      <c r="F148" s="28">
        <v>4077</v>
      </c>
      <c r="G148" s="9" t="s">
        <v>89</v>
      </c>
      <c r="H148" s="10" t="s">
        <v>984</v>
      </c>
      <c r="I148" s="25" t="s">
        <v>6</v>
      </c>
      <c r="J148" s="9" t="s">
        <v>97</v>
      </c>
      <c r="K148" s="11" t="s">
        <v>834</v>
      </c>
      <c r="L148" s="479">
        <v>250</v>
      </c>
      <c r="M148" s="80"/>
      <c r="N148" s="80"/>
      <c r="O148" s="80"/>
      <c r="P148" s="80"/>
      <c r="Q148" s="80"/>
      <c r="R148" s="80"/>
      <c r="T148" s="249"/>
      <c r="U148" s="80"/>
      <c r="V148" s="80"/>
      <c r="W148" s="80"/>
      <c r="X148" s="80"/>
      <c r="Y148" s="80"/>
    </row>
    <row r="149" spans="1:25" s="42" customFormat="1">
      <c r="A149" s="239" t="s">
        <v>370</v>
      </c>
      <c r="B149" s="31">
        <v>44641</v>
      </c>
      <c r="C149" s="31">
        <v>44637</v>
      </c>
      <c r="D149" s="28">
        <v>9899</v>
      </c>
      <c r="E149" s="136" t="s">
        <v>2</v>
      </c>
      <c r="F149" s="28">
        <v>1098</v>
      </c>
      <c r="G149" s="9" t="s">
        <v>3</v>
      </c>
      <c r="H149" s="13">
        <v>15</v>
      </c>
      <c r="I149" s="25" t="s">
        <v>6</v>
      </c>
      <c r="J149" s="9" t="s">
        <v>97</v>
      </c>
      <c r="K149" s="22"/>
      <c r="L149" s="479">
        <v>480</v>
      </c>
      <c r="M149" s="80"/>
      <c r="N149" s="80"/>
      <c r="O149" s="80"/>
      <c r="P149" s="80"/>
      <c r="Q149" s="80"/>
      <c r="R149" s="80"/>
      <c r="T149" s="249"/>
      <c r="U149" s="80"/>
      <c r="V149" s="80"/>
      <c r="W149" s="80"/>
      <c r="X149" s="80"/>
      <c r="Y149" s="80"/>
    </row>
    <row r="150" spans="1:25" s="42" customFormat="1">
      <c r="A150" s="239" t="s">
        <v>1519</v>
      </c>
      <c r="B150" s="31">
        <v>44641</v>
      </c>
      <c r="C150" s="31">
        <v>44637</v>
      </c>
      <c r="D150" s="28">
        <v>9900</v>
      </c>
      <c r="E150" s="136" t="s">
        <v>2</v>
      </c>
      <c r="F150" s="28">
        <v>879</v>
      </c>
      <c r="G150" s="9" t="s">
        <v>17</v>
      </c>
      <c r="H150" s="13">
        <v>21</v>
      </c>
      <c r="I150" s="25" t="s">
        <v>6</v>
      </c>
      <c r="J150" s="9" t="s">
        <v>97</v>
      </c>
      <c r="K150" s="22"/>
      <c r="L150" s="479">
        <v>810.6</v>
      </c>
      <c r="M150" s="80"/>
      <c r="N150" s="80"/>
      <c r="O150" s="80"/>
      <c r="P150" s="80"/>
      <c r="Q150" s="80"/>
      <c r="R150" s="80"/>
      <c r="T150" s="249"/>
      <c r="U150" s="80"/>
      <c r="V150" s="80"/>
      <c r="W150" s="80"/>
      <c r="X150" s="80"/>
      <c r="Y150" s="80"/>
    </row>
    <row r="151" spans="1:25" s="42" customFormat="1">
      <c r="A151" s="239" t="s">
        <v>773</v>
      </c>
      <c r="B151" s="31">
        <v>44649</v>
      </c>
      <c r="C151" s="31">
        <v>44638</v>
      </c>
      <c r="D151" s="28">
        <v>9909</v>
      </c>
      <c r="E151" s="136" t="s">
        <v>7</v>
      </c>
      <c r="F151" s="28">
        <v>1599</v>
      </c>
      <c r="G151" s="9" t="s">
        <v>9</v>
      </c>
      <c r="H151" s="13">
        <v>6</v>
      </c>
      <c r="I151" s="25" t="s">
        <v>6</v>
      </c>
      <c r="J151" s="9" t="s">
        <v>97</v>
      </c>
      <c r="K151" s="22"/>
      <c r="L151" s="479">
        <v>207</v>
      </c>
      <c r="M151" s="80"/>
      <c r="N151" s="80"/>
      <c r="O151" s="80"/>
      <c r="P151" s="80"/>
      <c r="Q151" s="80"/>
      <c r="R151" s="80"/>
      <c r="T151" s="249"/>
      <c r="U151" s="80"/>
      <c r="V151" s="80"/>
      <c r="W151" s="80"/>
      <c r="X151" s="80"/>
      <c r="Y151" s="80"/>
    </row>
    <row r="152" spans="1:25" s="42" customFormat="1">
      <c r="A152" s="239" t="s">
        <v>1303</v>
      </c>
      <c r="B152" s="31">
        <v>44649</v>
      </c>
      <c r="C152" s="31">
        <v>44641</v>
      </c>
      <c r="D152" s="28">
        <v>9910</v>
      </c>
      <c r="E152" s="136" t="s">
        <v>671</v>
      </c>
      <c r="F152" s="28">
        <v>3626</v>
      </c>
      <c r="G152" s="9" t="s">
        <v>1441</v>
      </c>
      <c r="H152" s="13">
        <v>30</v>
      </c>
      <c r="I152" s="25" t="s">
        <v>6</v>
      </c>
      <c r="J152" s="9" t="s">
        <v>97</v>
      </c>
      <c r="K152" s="22"/>
      <c r="L152" s="479"/>
      <c r="M152" s="80"/>
      <c r="N152" s="80"/>
      <c r="O152" s="80"/>
      <c r="P152" s="80"/>
      <c r="Q152" s="80"/>
      <c r="R152" s="80"/>
      <c r="T152" s="249"/>
      <c r="U152" s="80"/>
      <c r="V152" s="80"/>
      <c r="W152" s="80"/>
      <c r="X152" s="80"/>
      <c r="Y152" s="80"/>
    </row>
    <row r="153" spans="1:25" s="42" customFormat="1">
      <c r="A153" s="239"/>
      <c r="B153" s="31"/>
      <c r="C153" s="31"/>
      <c r="D153" s="28"/>
      <c r="E153" s="136" t="s">
        <v>216</v>
      </c>
      <c r="F153" s="28">
        <v>3625</v>
      </c>
      <c r="G153" s="9" t="s">
        <v>902</v>
      </c>
      <c r="H153" s="13">
        <v>10</v>
      </c>
      <c r="I153" s="25" t="s">
        <v>6</v>
      </c>
      <c r="J153" s="9" t="s">
        <v>97</v>
      </c>
      <c r="K153" s="22"/>
      <c r="L153" s="479"/>
      <c r="M153" s="80"/>
      <c r="N153" s="80"/>
      <c r="O153" s="80"/>
      <c r="P153" s="80"/>
      <c r="Q153" s="80"/>
      <c r="R153" s="80"/>
      <c r="T153" s="249"/>
      <c r="U153" s="80"/>
      <c r="V153" s="80"/>
      <c r="W153" s="80"/>
      <c r="X153" s="80"/>
      <c r="Y153" s="80"/>
    </row>
    <row r="154" spans="1:25" s="42" customFormat="1">
      <c r="A154" s="239"/>
      <c r="B154" s="31"/>
      <c r="C154" s="31"/>
      <c r="D154" s="28"/>
      <c r="E154" s="136" t="s">
        <v>216</v>
      </c>
      <c r="F154" s="28">
        <v>3624</v>
      </c>
      <c r="G154" s="9" t="s">
        <v>63</v>
      </c>
      <c r="H154" s="13">
        <v>25</v>
      </c>
      <c r="I154" s="25" t="s">
        <v>6</v>
      </c>
      <c r="J154" s="9" t="s">
        <v>97</v>
      </c>
      <c r="K154" s="11" t="s">
        <v>834</v>
      </c>
      <c r="L154" s="479"/>
      <c r="M154" s="80"/>
      <c r="N154" s="80"/>
      <c r="O154" s="80"/>
      <c r="P154" s="80"/>
      <c r="Q154" s="80"/>
      <c r="R154" s="80"/>
      <c r="T154" s="249"/>
      <c r="U154" s="80"/>
      <c r="V154" s="80"/>
      <c r="W154" s="80"/>
      <c r="X154" s="80"/>
      <c r="Y154" s="80"/>
    </row>
    <row r="155" spans="1:25" s="42" customFormat="1">
      <c r="A155" s="239"/>
      <c r="B155" s="31"/>
      <c r="C155" s="31"/>
      <c r="D155" s="28"/>
      <c r="E155" s="136" t="s">
        <v>216</v>
      </c>
      <c r="F155" s="28">
        <v>4052</v>
      </c>
      <c r="G155" s="9" t="s">
        <v>1441</v>
      </c>
      <c r="H155" s="13">
        <v>10</v>
      </c>
      <c r="I155" s="25" t="s">
        <v>6</v>
      </c>
      <c r="J155" s="9" t="s">
        <v>97</v>
      </c>
      <c r="K155" s="22"/>
      <c r="L155" s="479">
        <v>1212.2</v>
      </c>
      <c r="M155" s="80"/>
      <c r="N155" s="80"/>
      <c r="O155" s="80"/>
      <c r="P155" s="80"/>
      <c r="Q155" s="80"/>
      <c r="R155" s="80"/>
      <c r="T155" s="249"/>
      <c r="U155" s="80"/>
      <c r="V155" s="80"/>
      <c r="W155" s="80"/>
      <c r="X155" s="80"/>
      <c r="Y155" s="80"/>
    </row>
    <row r="156" spans="1:25" s="42" customFormat="1">
      <c r="A156" s="239" t="s">
        <v>1303</v>
      </c>
      <c r="B156" s="31">
        <v>44649</v>
      </c>
      <c r="C156" s="31">
        <v>44641</v>
      </c>
      <c r="D156" s="28">
        <v>9911</v>
      </c>
      <c r="E156" s="136" t="s">
        <v>671</v>
      </c>
      <c r="F156" s="28">
        <v>3626</v>
      </c>
      <c r="G156" s="9" t="s">
        <v>1441</v>
      </c>
      <c r="H156" s="13">
        <v>30</v>
      </c>
      <c r="I156" s="25" t="s">
        <v>6</v>
      </c>
      <c r="J156" s="9" t="s">
        <v>97</v>
      </c>
      <c r="K156" s="22"/>
      <c r="L156" s="479"/>
      <c r="M156" s="80"/>
      <c r="N156" s="80"/>
      <c r="O156" s="80"/>
      <c r="P156" s="80"/>
      <c r="Q156" s="80"/>
      <c r="R156" s="80"/>
      <c r="T156" s="249"/>
      <c r="U156" s="80"/>
      <c r="V156" s="80"/>
      <c r="W156" s="80"/>
      <c r="X156" s="80"/>
      <c r="Y156" s="80"/>
    </row>
    <row r="157" spans="1:25" s="42" customFormat="1">
      <c r="A157" s="239"/>
      <c r="B157" s="31"/>
      <c r="C157" s="31"/>
      <c r="D157" s="28"/>
      <c r="E157" s="136" t="s">
        <v>216</v>
      </c>
      <c r="F157" s="28">
        <v>3625</v>
      </c>
      <c r="G157" s="9" t="s">
        <v>902</v>
      </c>
      <c r="H157" s="13">
        <v>5</v>
      </c>
      <c r="I157" s="25" t="s">
        <v>6</v>
      </c>
      <c r="J157" s="9" t="s">
        <v>97</v>
      </c>
      <c r="K157" s="22"/>
      <c r="L157" s="479"/>
      <c r="M157" s="80"/>
      <c r="N157" s="80"/>
      <c r="O157" s="80"/>
      <c r="P157" s="80"/>
      <c r="Q157" s="80"/>
      <c r="R157" s="80"/>
      <c r="T157" s="249"/>
      <c r="U157" s="80"/>
      <c r="V157" s="80"/>
      <c r="W157" s="80"/>
      <c r="X157" s="80"/>
      <c r="Y157" s="80"/>
    </row>
    <row r="158" spans="1:25" s="42" customFormat="1">
      <c r="A158" s="239"/>
      <c r="B158" s="31"/>
      <c r="C158" s="31"/>
      <c r="D158" s="28"/>
      <c r="E158" s="136" t="s">
        <v>216</v>
      </c>
      <c r="F158" s="28">
        <v>3624</v>
      </c>
      <c r="G158" s="9" t="s">
        <v>63</v>
      </c>
      <c r="H158" s="13">
        <v>25</v>
      </c>
      <c r="I158" s="25" t="s">
        <v>6</v>
      </c>
      <c r="J158" s="9" t="s">
        <v>97</v>
      </c>
      <c r="K158" s="11" t="s">
        <v>834</v>
      </c>
      <c r="L158" s="479"/>
      <c r="M158" s="80"/>
      <c r="N158" s="80"/>
      <c r="O158" s="80"/>
      <c r="P158" s="80"/>
      <c r="Q158" s="80"/>
      <c r="R158" s="80"/>
      <c r="T158" s="249"/>
      <c r="U158" s="80"/>
      <c r="V158" s="80"/>
      <c r="W158" s="80"/>
      <c r="X158" s="80"/>
      <c r="Y158" s="80"/>
    </row>
    <row r="159" spans="1:25" s="42" customFormat="1">
      <c r="A159" s="239"/>
      <c r="B159" s="31"/>
      <c r="C159" s="31"/>
      <c r="D159" s="28"/>
      <c r="E159" s="136" t="s">
        <v>216</v>
      </c>
      <c r="F159" s="28">
        <v>4052</v>
      </c>
      <c r="G159" s="9" t="s">
        <v>1441</v>
      </c>
      <c r="H159" s="13">
        <v>10</v>
      </c>
      <c r="I159" s="25" t="s">
        <v>6</v>
      </c>
      <c r="J159" s="9" t="s">
        <v>97</v>
      </c>
      <c r="K159" s="22"/>
      <c r="L159" s="479">
        <v>1143.05</v>
      </c>
      <c r="M159" s="80"/>
      <c r="N159" s="80"/>
      <c r="O159" s="80"/>
      <c r="P159" s="80"/>
      <c r="Q159" s="80"/>
      <c r="R159" s="80"/>
      <c r="T159" s="249"/>
      <c r="U159" s="80"/>
      <c r="V159" s="80"/>
      <c r="W159" s="80"/>
      <c r="X159" s="80"/>
      <c r="Y159" s="80"/>
    </row>
    <row r="160" spans="1:25" s="42" customFormat="1">
      <c r="A160" s="239" t="s">
        <v>2024</v>
      </c>
      <c r="B160" s="31">
        <v>44641</v>
      </c>
      <c r="C160" s="31">
        <v>44642</v>
      </c>
      <c r="D160" s="28">
        <v>9920</v>
      </c>
      <c r="E160" s="136" t="s">
        <v>216</v>
      </c>
      <c r="F160" s="28">
        <v>2244</v>
      </c>
      <c r="G160" s="9" t="s">
        <v>17</v>
      </c>
      <c r="H160" s="10" t="s">
        <v>2025</v>
      </c>
      <c r="I160" s="25" t="s">
        <v>6</v>
      </c>
      <c r="J160" s="9" t="s">
        <v>97</v>
      </c>
      <c r="K160" s="22"/>
      <c r="L160" s="479">
        <v>150</v>
      </c>
      <c r="M160" s="80"/>
      <c r="N160" s="80"/>
      <c r="O160" s="80"/>
      <c r="P160" s="80"/>
      <c r="Q160" s="80"/>
      <c r="R160" s="80"/>
      <c r="T160" s="249"/>
      <c r="U160" s="80"/>
      <c r="V160" s="80"/>
      <c r="W160" s="80"/>
      <c r="X160" s="80"/>
      <c r="Y160" s="80"/>
    </row>
    <row r="161" spans="1:25" s="42" customFormat="1">
      <c r="A161" s="239" t="s">
        <v>163</v>
      </c>
      <c r="B161" s="31">
        <v>44644</v>
      </c>
      <c r="C161" s="31">
        <v>44642</v>
      </c>
      <c r="D161" s="28">
        <v>9926</v>
      </c>
      <c r="E161" s="136" t="s">
        <v>2</v>
      </c>
      <c r="F161" s="28">
        <v>838</v>
      </c>
      <c r="G161" s="9" t="s">
        <v>5</v>
      </c>
      <c r="H161" s="13">
        <v>10</v>
      </c>
      <c r="I161" s="25" t="s">
        <v>6</v>
      </c>
      <c r="J161" s="9" t="s">
        <v>97</v>
      </c>
      <c r="K161" s="22"/>
      <c r="L161" s="479">
        <v>300</v>
      </c>
      <c r="M161" s="80"/>
      <c r="N161" s="80"/>
      <c r="O161" s="80"/>
      <c r="P161" s="80"/>
      <c r="Q161" s="80"/>
      <c r="R161" s="80"/>
      <c r="T161" s="249"/>
      <c r="U161" s="80"/>
      <c r="V161" s="80"/>
      <c r="W161" s="80"/>
      <c r="X161" s="80"/>
      <c r="Y161" s="80"/>
    </row>
    <row r="162" spans="1:25" s="42" customFormat="1">
      <c r="A162" s="239" t="s">
        <v>2026</v>
      </c>
      <c r="B162" s="31">
        <v>44644</v>
      </c>
      <c r="C162" s="31">
        <v>44644</v>
      </c>
      <c r="D162" s="28">
        <v>9938</v>
      </c>
      <c r="E162" s="136" t="s">
        <v>2</v>
      </c>
      <c r="F162" s="28">
        <v>1397</v>
      </c>
      <c r="G162" s="9" t="s">
        <v>22</v>
      </c>
      <c r="H162" s="13">
        <v>50</v>
      </c>
      <c r="I162" s="25" t="s">
        <v>6</v>
      </c>
      <c r="J162" s="9" t="s">
        <v>97</v>
      </c>
      <c r="K162" s="22"/>
      <c r="L162" s="479">
        <v>523</v>
      </c>
      <c r="M162" s="80"/>
      <c r="N162" s="80"/>
      <c r="O162" s="80"/>
      <c r="P162" s="80"/>
      <c r="Q162" s="80"/>
      <c r="R162" s="80"/>
      <c r="T162" s="249"/>
      <c r="U162" s="80"/>
      <c r="V162" s="80"/>
      <c r="W162" s="80"/>
      <c r="X162" s="80"/>
      <c r="Y162" s="80"/>
    </row>
    <row r="163" spans="1:25" s="42" customFormat="1">
      <c r="A163" s="239" t="s">
        <v>1494</v>
      </c>
      <c r="B163" s="31">
        <v>44651</v>
      </c>
      <c r="C163" s="31">
        <v>44648</v>
      </c>
      <c r="D163" s="28">
        <v>9943</v>
      </c>
      <c r="E163" s="136" t="s">
        <v>216</v>
      </c>
      <c r="F163" s="28">
        <v>2498</v>
      </c>
      <c r="G163" s="9" t="s">
        <v>31</v>
      </c>
      <c r="H163" s="13">
        <v>6</v>
      </c>
      <c r="I163" s="25" t="s">
        <v>6</v>
      </c>
      <c r="J163" s="9" t="s">
        <v>97</v>
      </c>
      <c r="K163" s="11" t="s">
        <v>834</v>
      </c>
      <c r="L163" s="479">
        <v>225</v>
      </c>
      <c r="M163" s="80"/>
      <c r="N163" s="80"/>
      <c r="O163" s="80"/>
      <c r="P163" s="80"/>
      <c r="Q163" s="80"/>
      <c r="R163" s="80"/>
      <c r="T163" s="249"/>
      <c r="U163" s="80"/>
      <c r="V163" s="80"/>
      <c r="W163" s="80"/>
      <c r="X163" s="80"/>
      <c r="Y163" s="80"/>
    </row>
    <row r="164" spans="1:25" s="42" customFormat="1">
      <c r="A164" s="239"/>
      <c r="B164" s="31"/>
      <c r="C164" s="31"/>
      <c r="D164" s="28"/>
      <c r="E164" s="136" t="s">
        <v>216</v>
      </c>
      <c r="F164" s="28">
        <v>2586</v>
      </c>
      <c r="G164" s="9" t="s">
        <v>31</v>
      </c>
      <c r="H164" s="10" t="s">
        <v>849</v>
      </c>
      <c r="I164" s="25" t="s">
        <v>6</v>
      </c>
      <c r="J164" s="9"/>
      <c r="K164" s="11"/>
      <c r="L164" s="479">
        <v>0</v>
      </c>
      <c r="M164" s="80"/>
      <c r="N164" s="80"/>
      <c r="O164" s="80"/>
      <c r="P164" s="80"/>
      <c r="Q164" s="80"/>
      <c r="R164" s="80"/>
      <c r="T164" s="249"/>
      <c r="U164" s="80"/>
      <c r="V164" s="80"/>
      <c r="W164" s="80"/>
      <c r="X164" s="80"/>
      <c r="Y164" s="80"/>
    </row>
    <row r="165" spans="1:25" s="42" customFormat="1">
      <c r="A165" s="239" t="s">
        <v>565</v>
      </c>
      <c r="B165" s="31">
        <v>44651</v>
      </c>
      <c r="C165" s="31">
        <v>44644</v>
      </c>
      <c r="D165" s="28">
        <v>9674</v>
      </c>
      <c r="E165" s="136" t="s">
        <v>114</v>
      </c>
      <c r="F165" s="28">
        <v>2600</v>
      </c>
      <c r="G165" s="9" t="s">
        <v>200</v>
      </c>
      <c r="H165" s="13">
        <v>18</v>
      </c>
      <c r="I165" s="25" t="s">
        <v>6</v>
      </c>
      <c r="J165" s="9" t="s">
        <v>97</v>
      </c>
      <c r="K165" s="22"/>
      <c r="L165" s="479">
        <v>162</v>
      </c>
      <c r="M165" s="80"/>
      <c r="N165" s="80"/>
      <c r="O165" s="80"/>
      <c r="P165" s="80"/>
      <c r="Q165" s="80"/>
      <c r="R165" s="80"/>
      <c r="T165" s="249"/>
      <c r="U165" s="80"/>
      <c r="V165" s="80"/>
      <c r="W165" s="80"/>
      <c r="X165" s="80"/>
      <c r="Y165" s="80"/>
    </row>
    <row r="166" spans="1:25" s="42" customFormat="1">
      <c r="A166" s="239" t="s">
        <v>111</v>
      </c>
      <c r="B166" s="31">
        <v>44648</v>
      </c>
      <c r="C166" s="31">
        <v>44645</v>
      </c>
      <c r="D166" s="28">
        <v>9950</v>
      </c>
      <c r="E166" s="136" t="s">
        <v>2</v>
      </c>
      <c r="F166" s="28">
        <v>2691</v>
      </c>
      <c r="G166" s="9" t="s">
        <v>47</v>
      </c>
      <c r="H166" s="10" t="s">
        <v>2028</v>
      </c>
      <c r="I166" s="25" t="s">
        <v>6</v>
      </c>
      <c r="J166" s="9" t="s">
        <v>97</v>
      </c>
      <c r="K166" s="22"/>
      <c r="L166" s="479">
        <v>1075</v>
      </c>
      <c r="M166" s="80"/>
      <c r="N166" s="80"/>
      <c r="O166" s="80"/>
      <c r="P166" s="80"/>
      <c r="Q166" s="80"/>
      <c r="R166" s="80"/>
      <c r="T166" s="249"/>
      <c r="U166" s="80"/>
      <c r="V166" s="80"/>
      <c r="W166" s="80"/>
      <c r="X166" s="80"/>
      <c r="Y166" s="80"/>
    </row>
    <row r="167" spans="1:25" s="42" customFormat="1">
      <c r="A167" s="239" t="s">
        <v>1564</v>
      </c>
      <c r="B167" s="31">
        <v>44648</v>
      </c>
      <c r="C167" s="31">
        <v>44649</v>
      </c>
      <c r="D167" s="28">
        <v>9952</v>
      </c>
      <c r="E167" s="136" t="s">
        <v>2</v>
      </c>
      <c r="F167" s="28">
        <v>951</v>
      </c>
      <c r="G167" s="9" t="s">
        <v>58</v>
      </c>
      <c r="H167" s="13">
        <v>10</v>
      </c>
      <c r="I167" s="25" t="s">
        <v>6</v>
      </c>
      <c r="J167" s="9" t="s">
        <v>97</v>
      </c>
      <c r="K167" s="22"/>
      <c r="L167" s="479">
        <v>730</v>
      </c>
      <c r="M167" s="80"/>
      <c r="N167" s="80"/>
      <c r="O167" s="80"/>
      <c r="P167" s="80"/>
      <c r="Q167" s="80"/>
      <c r="R167" s="80"/>
      <c r="T167" s="249" t="s">
        <v>1911</v>
      </c>
      <c r="U167" s="80"/>
      <c r="V167" s="80"/>
      <c r="W167" s="80"/>
      <c r="X167" s="80"/>
      <c r="Y167" s="80"/>
    </row>
    <row r="168" spans="1:25" s="42" customFormat="1">
      <c r="A168" s="239" t="s">
        <v>1451</v>
      </c>
      <c r="B168" s="412">
        <v>44648</v>
      </c>
      <c r="C168" s="31">
        <v>44645</v>
      </c>
      <c r="D168" s="28">
        <v>9953</v>
      </c>
      <c r="E168" s="136" t="s">
        <v>2</v>
      </c>
      <c r="F168" s="28">
        <v>951</v>
      </c>
      <c r="G168" s="9" t="s">
        <v>58</v>
      </c>
      <c r="H168" s="13">
        <v>5</v>
      </c>
      <c r="I168" s="25" t="s">
        <v>6</v>
      </c>
      <c r="J168" s="9" t="s">
        <v>97</v>
      </c>
      <c r="K168" s="22"/>
      <c r="L168" s="479">
        <v>482.5</v>
      </c>
      <c r="M168" s="80"/>
      <c r="N168" s="80"/>
      <c r="O168" s="80"/>
      <c r="P168" s="80"/>
      <c r="Q168" s="80"/>
      <c r="R168" s="80"/>
      <c r="T168" s="249"/>
      <c r="U168" s="80"/>
      <c r="V168" s="80"/>
      <c r="W168" s="80"/>
      <c r="X168" s="80"/>
      <c r="Y168" s="80"/>
    </row>
    <row r="169" spans="1:25" s="42" customFormat="1">
      <c r="A169" s="1049" t="s">
        <v>111</v>
      </c>
      <c r="B169" s="1009">
        <v>44649</v>
      </c>
      <c r="C169" s="1009"/>
      <c r="D169" s="1010">
        <v>9954</v>
      </c>
      <c r="E169" s="1050" t="s">
        <v>2</v>
      </c>
      <c r="F169" s="1010">
        <v>2691</v>
      </c>
      <c r="G169" s="56" t="s">
        <v>47</v>
      </c>
      <c r="H169" s="57" t="s">
        <v>2028</v>
      </c>
      <c r="I169" s="54"/>
      <c r="J169" s="56" t="s">
        <v>97</v>
      </c>
      <c r="K169" s="1013"/>
      <c r="L169" s="1014">
        <v>1075</v>
      </c>
      <c r="M169" s="80"/>
      <c r="N169" s="80"/>
      <c r="O169" s="80"/>
      <c r="P169" s="80"/>
      <c r="Q169" s="80"/>
      <c r="R169" s="80"/>
      <c r="T169" s="249" t="s">
        <v>1911</v>
      </c>
      <c r="U169" s="80"/>
      <c r="V169" s="80"/>
      <c r="W169" s="80"/>
      <c r="X169" s="80"/>
      <c r="Y169" s="80"/>
    </row>
    <row r="170" spans="1:25" s="42" customFormat="1">
      <c r="A170" s="239" t="s">
        <v>370</v>
      </c>
      <c r="B170" s="31">
        <v>44649</v>
      </c>
      <c r="C170" s="31">
        <v>44648</v>
      </c>
      <c r="D170" s="28">
        <v>9958</v>
      </c>
      <c r="E170" s="136" t="s">
        <v>2</v>
      </c>
      <c r="F170" s="28">
        <v>1098</v>
      </c>
      <c r="G170" s="9" t="s">
        <v>3</v>
      </c>
      <c r="H170" s="13">
        <v>15</v>
      </c>
      <c r="I170" s="25" t="s">
        <v>6</v>
      </c>
      <c r="J170" s="9" t="s">
        <v>97</v>
      </c>
      <c r="K170" s="22"/>
      <c r="L170" s="479">
        <v>480</v>
      </c>
      <c r="M170" s="80"/>
      <c r="N170" s="80"/>
      <c r="O170" s="80"/>
      <c r="P170" s="80"/>
      <c r="Q170" s="80"/>
      <c r="R170" s="80"/>
      <c r="T170" s="249"/>
      <c r="U170" s="80"/>
      <c r="V170" s="80"/>
      <c r="W170" s="80"/>
      <c r="X170" s="80"/>
      <c r="Y170" s="80"/>
    </row>
    <row r="171" spans="1:25" s="42" customFormat="1">
      <c r="A171" s="239" t="s">
        <v>112</v>
      </c>
      <c r="B171" s="31">
        <v>44655</v>
      </c>
      <c r="C171" s="31">
        <v>44648</v>
      </c>
      <c r="D171" s="28">
        <v>9959</v>
      </c>
      <c r="E171" s="136" t="s">
        <v>2</v>
      </c>
      <c r="F171" s="28">
        <v>885</v>
      </c>
      <c r="G171" s="9" t="s">
        <v>32</v>
      </c>
      <c r="H171" s="10" t="s">
        <v>882</v>
      </c>
      <c r="I171" s="25" t="s">
        <v>6</v>
      </c>
      <c r="J171" s="9" t="s">
        <v>97</v>
      </c>
      <c r="K171" s="22"/>
      <c r="L171" s="479">
        <v>185.25</v>
      </c>
      <c r="M171" s="80"/>
      <c r="N171" s="80"/>
      <c r="O171" s="80"/>
      <c r="P171" s="80"/>
      <c r="Q171" s="80"/>
      <c r="R171" s="80"/>
      <c r="T171" s="249" t="s">
        <v>1911</v>
      </c>
      <c r="U171" s="80"/>
      <c r="V171" s="80"/>
      <c r="W171" s="80"/>
      <c r="X171" s="80"/>
      <c r="Y171" s="80"/>
    </row>
    <row r="172" spans="1:25" s="42" customFormat="1">
      <c r="A172" s="239" t="s">
        <v>68</v>
      </c>
      <c r="B172" s="31">
        <v>44651</v>
      </c>
      <c r="C172" s="31">
        <v>44648</v>
      </c>
      <c r="D172" s="28">
        <v>9960</v>
      </c>
      <c r="E172" s="136" t="s">
        <v>2</v>
      </c>
      <c r="F172" s="28">
        <v>1960</v>
      </c>
      <c r="G172" s="9" t="s">
        <v>13</v>
      </c>
      <c r="H172" s="13">
        <v>42</v>
      </c>
      <c r="I172" s="25" t="s">
        <v>6</v>
      </c>
      <c r="J172" s="9" t="s">
        <v>97</v>
      </c>
      <c r="K172" s="22"/>
      <c r="L172" s="479">
        <v>736</v>
      </c>
      <c r="M172" s="80"/>
      <c r="N172" s="80"/>
      <c r="O172" s="80"/>
      <c r="P172" s="80"/>
      <c r="Q172" s="80"/>
      <c r="R172" s="80"/>
      <c r="T172" s="249"/>
      <c r="U172" s="80"/>
      <c r="V172" s="80"/>
      <c r="W172" s="80"/>
      <c r="X172" s="80"/>
      <c r="Y172" s="80"/>
    </row>
    <row r="173" spans="1:25" s="42" customFormat="1">
      <c r="A173" s="239" t="s">
        <v>226</v>
      </c>
      <c r="B173" s="31">
        <v>44651</v>
      </c>
      <c r="C173" s="31">
        <v>44648</v>
      </c>
      <c r="D173" s="28">
        <v>9965</v>
      </c>
      <c r="E173" s="136" t="s">
        <v>2</v>
      </c>
      <c r="F173" s="28">
        <v>3753</v>
      </c>
      <c r="G173" s="9" t="s">
        <v>29</v>
      </c>
      <c r="H173" s="10" t="s">
        <v>995</v>
      </c>
      <c r="I173" s="25" t="s">
        <v>6</v>
      </c>
      <c r="J173" s="9" t="s">
        <v>97</v>
      </c>
      <c r="K173" s="22"/>
      <c r="L173" s="479">
        <v>337.5</v>
      </c>
      <c r="M173" s="80"/>
      <c r="N173" s="80"/>
      <c r="O173" s="80"/>
      <c r="P173" s="80"/>
      <c r="Q173" s="80"/>
      <c r="R173" s="80"/>
      <c r="T173" s="249"/>
      <c r="U173" s="80"/>
      <c r="V173" s="80"/>
      <c r="W173" s="80"/>
      <c r="X173" s="80"/>
      <c r="Y173" s="80"/>
    </row>
    <row r="174" spans="1:25" s="42" customFormat="1">
      <c r="A174" s="239" t="s">
        <v>108</v>
      </c>
      <c r="B174" s="31">
        <v>44651</v>
      </c>
      <c r="C174" s="31">
        <v>44648</v>
      </c>
      <c r="D174" s="28">
        <v>9967</v>
      </c>
      <c r="E174" s="136" t="s">
        <v>428</v>
      </c>
      <c r="F174" s="28">
        <v>4083</v>
      </c>
      <c r="G174" s="9" t="s">
        <v>30</v>
      </c>
      <c r="H174" s="13">
        <v>7</v>
      </c>
      <c r="I174" s="25" t="s">
        <v>6</v>
      </c>
      <c r="J174" s="9" t="s">
        <v>97</v>
      </c>
      <c r="K174" s="22"/>
      <c r="L174" s="479">
        <v>60</v>
      </c>
      <c r="M174" s="80"/>
      <c r="N174" s="80"/>
      <c r="O174" s="80"/>
      <c r="P174" s="80"/>
      <c r="Q174" s="80"/>
      <c r="R174" s="80"/>
      <c r="T174" s="249"/>
      <c r="U174" s="80"/>
      <c r="V174" s="80"/>
      <c r="W174" s="80"/>
      <c r="X174" s="80"/>
      <c r="Y174" s="80"/>
    </row>
    <row r="175" spans="1:25" s="42" customFormat="1">
      <c r="A175" s="239" t="s">
        <v>1470</v>
      </c>
      <c r="B175" s="31">
        <v>44651</v>
      </c>
      <c r="C175" s="31">
        <v>44648</v>
      </c>
      <c r="D175" s="28">
        <v>9968</v>
      </c>
      <c r="E175" s="136" t="s">
        <v>2</v>
      </c>
      <c r="F175" s="28">
        <v>2266</v>
      </c>
      <c r="G175" s="9" t="s">
        <v>9</v>
      </c>
      <c r="H175" s="10" t="s">
        <v>840</v>
      </c>
      <c r="I175" s="25" t="s">
        <v>6</v>
      </c>
      <c r="J175" s="9" t="s">
        <v>97</v>
      </c>
      <c r="K175" s="22"/>
      <c r="L175" s="479">
        <v>175</v>
      </c>
      <c r="M175" s="80"/>
      <c r="N175" s="80"/>
      <c r="O175" s="80"/>
      <c r="P175" s="80"/>
      <c r="Q175" s="80"/>
      <c r="R175" s="80"/>
      <c r="T175" s="249"/>
      <c r="U175" s="80"/>
      <c r="V175" s="80"/>
      <c r="W175" s="80"/>
      <c r="X175" s="80"/>
      <c r="Y175" s="80"/>
    </row>
    <row r="176" spans="1:25" s="42" customFormat="1">
      <c r="A176" s="239" t="s">
        <v>1470</v>
      </c>
      <c r="B176" s="31">
        <v>44652</v>
      </c>
      <c r="C176" s="31">
        <v>44648</v>
      </c>
      <c r="D176" s="28">
        <v>9969</v>
      </c>
      <c r="E176" s="136" t="s">
        <v>2</v>
      </c>
      <c r="F176" s="28">
        <v>2266</v>
      </c>
      <c r="G176" s="9" t="s">
        <v>9</v>
      </c>
      <c r="H176" s="10" t="s">
        <v>840</v>
      </c>
      <c r="I176" s="25" t="s">
        <v>6</v>
      </c>
      <c r="J176" s="9" t="s">
        <v>97</v>
      </c>
      <c r="K176" s="22"/>
      <c r="L176" s="479">
        <v>175</v>
      </c>
      <c r="M176" s="80"/>
      <c r="N176" s="80"/>
      <c r="O176" s="80"/>
      <c r="P176" s="80"/>
      <c r="Q176" s="80"/>
      <c r="R176" s="80"/>
      <c r="T176" s="249" t="s">
        <v>1911</v>
      </c>
      <c r="U176" s="80"/>
      <c r="V176" s="80"/>
      <c r="W176" s="80"/>
      <c r="X176" s="80"/>
      <c r="Y176" s="80"/>
    </row>
    <row r="177" spans="1:25" s="42" customFormat="1">
      <c r="A177" s="239" t="s">
        <v>2036</v>
      </c>
      <c r="B177" s="31">
        <v>44651</v>
      </c>
      <c r="C177" s="31">
        <v>44648</v>
      </c>
      <c r="D177" s="28">
        <v>9964</v>
      </c>
      <c r="E177" s="136" t="s">
        <v>2</v>
      </c>
      <c r="F177" s="28">
        <v>1960</v>
      </c>
      <c r="G177" s="9" t="s">
        <v>13</v>
      </c>
      <c r="H177" s="13">
        <v>9</v>
      </c>
      <c r="I177" s="25" t="s">
        <v>6</v>
      </c>
      <c r="J177" s="9" t="s">
        <v>97</v>
      </c>
      <c r="K177" s="22"/>
      <c r="L177" s="479">
        <v>143.1</v>
      </c>
      <c r="M177" s="80"/>
      <c r="N177" s="80"/>
      <c r="O177" s="80"/>
      <c r="P177" s="80"/>
      <c r="Q177" s="80"/>
      <c r="R177" s="80"/>
      <c r="T177" s="249"/>
      <c r="U177" s="80"/>
      <c r="V177" s="80"/>
      <c r="W177" s="80"/>
      <c r="X177" s="80"/>
      <c r="Y177" s="80"/>
    </row>
    <row r="178" spans="1:25" s="42" customFormat="1">
      <c r="A178" s="239" t="s">
        <v>833</v>
      </c>
      <c r="B178" s="31">
        <v>44651</v>
      </c>
      <c r="C178" s="31">
        <v>44648</v>
      </c>
      <c r="D178" s="28">
        <v>9970</v>
      </c>
      <c r="E178" s="136" t="s">
        <v>153</v>
      </c>
      <c r="F178" s="28">
        <v>4084</v>
      </c>
      <c r="G178" s="9" t="s">
        <v>75</v>
      </c>
      <c r="H178" s="13">
        <v>25</v>
      </c>
      <c r="I178" s="25" t="s">
        <v>6</v>
      </c>
      <c r="J178" s="9" t="s">
        <v>97</v>
      </c>
      <c r="K178" s="22"/>
      <c r="L178" s="479"/>
      <c r="M178" s="80"/>
      <c r="N178" s="80"/>
      <c r="O178" s="80"/>
      <c r="P178" s="80"/>
      <c r="Q178" s="80"/>
      <c r="R178" s="80"/>
      <c r="T178" s="249"/>
      <c r="U178" s="80"/>
      <c r="V178" s="80"/>
      <c r="W178" s="80"/>
      <c r="X178" s="80"/>
      <c r="Y178" s="80"/>
    </row>
    <row r="179" spans="1:25" s="42" customFormat="1">
      <c r="A179" s="239"/>
      <c r="B179" s="31"/>
      <c r="C179" s="31"/>
      <c r="D179" s="28"/>
      <c r="E179" s="136" t="s">
        <v>453</v>
      </c>
      <c r="F179" s="28">
        <v>3635</v>
      </c>
      <c r="G179" s="9" t="s">
        <v>75</v>
      </c>
      <c r="H179" s="13">
        <v>25</v>
      </c>
      <c r="I179" s="25" t="s">
        <v>6</v>
      </c>
      <c r="J179" s="9" t="s">
        <v>97</v>
      </c>
      <c r="K179" s="22"/>
      <c r="L179" s="479">
        <v>745</v>
      </c>
      <c r="M179" s="80"/>
      <c r="N179" s="80"/>
      <c r="O179" s="80"/>
      <c r="P179" s="80"/>
      <c r="Q179" s="80"/>
      <c r="R179" s="80"/>
      <c r="T179" s="249"/>
      <c r="U179" s="80"/>
      <c r="V179" s="80"/>
      <c r="W179" s="80"/>
      <c r="X179" s="80"/>
      <c r="Y179" s="80"/>
    </row>
    <row r="180" spans="1:25" s="42" customFormat="1">
      <c r="A180" s="239" t="s">
        <v>1120</v>
      </c>
      <c r="B180" s="31">
        <v>44650</v>
      </c>
      <c r="C180" s="31">
        <v>44649</v>
      </c>
      <c r="D180" s="28">
        <v>9987</v>
      </c>
      <c r="E180" s="136" t="s">
        <v>2</v>
      </c>
      <c r="F180" s="28">
        <v>951</v>
      </c>
      <c r="G180" s="9" t="s">
        <v>58</v>
      </c>
      <c r="H180" s="13">
        <v>5</v>
      </c>
      <c r="I180" s="25" t="s">
        <v>6</v>
      </c>
      <c r="J180" s="9" t="s">
        <v>97</v>
      </c>
      <c r="K180" s="22"/>
      <c r="L180" s="479">
        <v>505</v>
      </c>
      <c r="M180" s="80"/>
      <c r="N180" s="80"/>
      <c r="O180" s="80"/>
      <c r="P180" s="80"/>
      <c r="Q180" s="80"/>
      <c r="R180" s="80"/>
      <c r="T180" s="249"/>
      <c r="U180" s="80"/>
      <c r="V180" s="80"/>
      <c r="W180" s="80"/>
      <c r="X180" s="80"/>
      <c r="Y180" s="80"/>
    </row>
    <row r="181" spans="1:25" s="42" customFormat="1">
      <c r="A181" s="239" t="s">
        <v>108</v>
      </c>
      <c r="B181" s="31">
        <v>44651</v>
      </c>
      <c r="C181" s="31">
        <v>44651</v>
      </c>
      <c r="D181" s="28">
        <v>10003</v>
      </c>
      <c r="E181" s="136" t="s">
        <v>428</v>
      </c>
      <c r="F181" s="28">
        <v>4083</v>
      </c>
      <c r="G181" s="9" t="s">
        <v>30</v>
      </c>
      <c r="H181" s="13">
        <v>7</v>
      </c>
      <c r="I181" s="25" t="s">
        <v>6</v>
      </c>
      <c r="J181" s="9" t="s">
        <v>97</v>
      </c>
      <c r="K181" s="22"/>
      <c r="L181" s="479">
        <v>58.5</v>
      </c>
      <c r="M181" s="80"/>
      <c r="N181" s="80"/>
      <c r="O181" s="80"/>
      <c r="P181" s="80"/>
      <c r="Q181" s="80"/>
      <c r="R181" s="80"/>
      <c r="T181" s="249"/>
      <c r="U181" s="80"/>
      <c r="V181" s="80"/>
      <c r="W181" s="80"/>
      <c r="X181" s="80"/>
      <c r="Y181" s="80"/>
    </row>
    <row r="182" spans="1:25" s="42" customFormat="1">
      <c r="A182" s="239" t="s">
        <v>1819</v>
      </c>
      <c r="B182" s="31">
        <v>44651</v>
      </c>
      <c r="C182" s="31">
        <v>44651</v>
      </c>
      <c r="D182" s="28">
        <v>10005</v>
      </c>
      <c r="E182" s="136" t="s">
        <v>216</v>
      </c>
      <c r="F182" s="28">
        <v>2244</v>
      </c>
      <c r="G182" s="9" t="s">
        <v>17</v>
      </c>
      <c r="H182" s="10" t="s">
        <v>889</v>
      </c>
      <c r="I182" s="25" t="s">
        <v>6</v>
      </c>
      <c r="J182" s="9" t="s">
        <v>97</v>
      </c>
      <c r="K182" s="22"/>
      <c r="L182" s="479">
        <v>395</v>
      </c>
      <c r="M182" s="80"/>
      <c r="N182" s="80"/>
      <c r="O182" s="80"/>
      <c r="P182" s="80"/>
      <c r="Q182" s="80"/>
      <c r="R182" s="80"/>
      <c r="T182" s="249"/>
      <c r="U182" s="80"/>
      <c r="V182" s="80"/>
      <c r="W182" s="80"/>
      <c r="X182" s="80"/>
      <c r="Y182" s="80"/>
    </row>
    <row r="183" spans="1:25" s="42" customFormat="1">
      <c r="A183" s="460"/>
      <c r="B183" s="116"/>
      <c r="C183" s="116"/>
      <c r="D183" s="117"/>
      <c r="E183" s="691"/>
      <c r="F183" s="117"/>
      <c r="G183" s="24"/>
      <c r="H183" s="119"/>
      <c r="I183" s="234"/>
      <c r="J183" s="24" t="s">
        <v>97</v>
      </c>
      <c r="K183" s="546"/>
      <c r="L183" s="1033"/>
      <c r="M183" s="80"/>
      <c r="N183" s="80"/>
      <c r="O183" s="80"/>
      <c r="P183" s="80"/>
      <c r="Q183" s="80"/>
      <c r="R183" s="80"/>
      <c r="T183" s="249"/>
      <c r="U183" s="80"/>
      <c r="V183" s="80"/>
      <c r="W183" s="80"/>
      <c r="X183" s="80"/>
      <c r="Y183" s="80"/>
    </row>
    <row r="184" spans="1:25" s="42" customFormat="1">
      <c r="A184" s="460"/>
      <c r="B184" s="116"/>
      <c r="C184" s="116"/>
      <c r="D184" s="117"/>
      <c r="E184" s="691"/>
      <c r="F184" s="117"/>
      <c r="G184" s="24"/>
      <c r="H184" s="119"/>
      <c r="I184" s="234"/>
      <c r="J184" s="24" t="s">
        <v>97</v>
      </c>
      <c r="K184" s="546"/>
      <c r="L184" s="1033"/>
      <c r="M184" s="80"/>
      <c r="N184" s="80"/>
      <c r="O184" s="80"/>
      <c r="P184" s="80"/>
      <c r="Q184" s="80"/>
      <c r="R184" s="80"/>
      <c r="T184" s="249"/>
      <c r="U184" s="80"/>
      <c r="V184" s="80"/>
      <c r="W184" s="80"/>
      <c r="X184" s="80"/>
      <c r="Y184" s="80"/>
    </row>
    <row r="185" spans="1:25" s="42" customFormat="1">
      <c r="A185" s="460"/>
      <c r="B185" s="116"/>
      <c r="C185" s="116"/>
      <c r="D185" s="117"/>
      <c r="E185" s="691"/>
      <c r="F185" s="117"/>
      <c r="G185" s="24"/>
      <c r="H185" s="119"/>
      <c r="I185" s="234"/>
      <c r="J185" s="24" t="s">
        <v>97</v>
      </c>
      <c r="K185" s="546"/>
      <c r="L185" s="1033"/>
      <c r="M185" s="80"/>
      <c r="N185" s="80"/>
      <c r="O185" s="80"/>
      <c r="P185" s="80"/>
      <c r="Q185" s="80"/>
      <c r="R185" s="80"/>
      <c r="T185" s="249"/>
      <c r="U185" s="80"/>
      <c r="V185" s="80"/>
      <c r="W185" s="80"/>
      <c r="X185" s="80"/>
      <c r="Y185" s="80"/>
    </row>
    <row r="186" spans="1:25" s="42" customFormat="1">
      <c r="A186" s="460"/>
      <c r="B186" s="116"/>
      <c r="C186" s="116"/>
      <c r="D186" s="117"/>
      <c r="E186" s="691"/>
      <c r="F186" s="117"/>
      <c r="G186" s="24"/>
      <c r="H186" s="119"/>
      <c r="I186" s="234"/>
      <c r="J186" s="24" t="s">
        <v>97</v>
      </c>
      <c r="K186" s="546"/>
      <c r="L186" s="1033"/>
      <c r="M186" s="80"/>
      <c r="N186" s="80"/>
      <c r="O186" s="80"/>
      <c r="P186" s="80"/>
      <c r="Q186" s="80"/>
      <c r="R186" s="80"/>
      <c r="T186" s="249"/>
      <c r="U186" s="80"/>
      <c r="V186" s="80"/>
      <c r="W186" s="80"/>
      <c r="X186" s="80"/>
      <c r="Y186" s="80"/>
    </row>
    <row r="187" spans="1:25" s="42" customFormat="1">
      <c r="A187" s="460"/>
      <c r="B187" s="116"/>
      <c r="C187" s="116"/>
      <c r="D187" s="117"/>
      <c r="E187" s="691"/>
      <c r="F187" s="117"/>
      <c r="G187" s="24"/>
      <c r="H187" s="119"/>
      <c r="I187" s="234"/>
      <c r="J187" s="24" t="s">
        <v>97</v>
      </c>
      <c r="K187" s="546"/>
      <c r="L187" s="1033"/>
      <c r="M187" s="80"/>
      <c r="N187" s="80"/>
      <c r="O187" s="80"/>
      <c r="P187" s="80"/>
      <c r="Q187" s="80"/>
      <c r="R187" s="80"/>
      <c r="T187" s="249"/>
      <c r="U187" s="80"/>
      <c r="V187" s="80"/>
      <c r="W187" s="80"/>
      <c r="X187" s="80"/>
      <c r="Y187" s="80"/>
    </row>
    <row r="188" spans="1:25" s="42" customFormat="1">
      <c r="A188" s="460"/>
      <c r="B188" s="116"/>
      <c r="C188" s="116"/>
      <c r="D188" s="117"/>
      <c r="E188" s="691"/>
      <c r="F188" s="117"/>
      <c r="G188" s="24"/>
      <c r="H188" s="119"/>
      <c r="I188" s="234"/>
      <c r="J188" s="24" t="s">
        <v>97</v>
      </c>
      <c r="K188" s="546"/>
      <c r="L188" s="1033"/>
      <c r="M188" s="80"/>
      <c r="N188" s="80"/>
      <c r="O188" s="80"/>
      <c r="P188" s="80"/>
      <c r="Q188" s="80"/>
      <c r="R188" s="80"/>
      <c r="T188" s="249"/>
      <c r="U188" s="80"/>
      <c r="V188" s="80"/>
      <c r="W188" s="80"/>
      <c r="X188" s="80"/>
      <c r="Y188" s="80"/>
    </row>
    <row r="189" spans="1:25" s="42" customFormat="1">
      <c r="A189" s="460"/>
      <c r="B189" s="116"/>
      <c r="C189" s="116"/>
      <c r="D189" s="117"/>
      <c r="E189" s="691"/>
      <c r="F189" s="117"/>
      <c r="G189" s="24"/>
      <c r="H189" s="119"/>
      <c r="I189" s="234"/>
      <c r="J189" s="24" t="s">
        <v>97</v>
      </c>
      <c r="K189" s="546"/>
      <c r="L189" s="1033"/>
      <c r="M189" s="80"/>
      <c r="N189" s="80"/>
      <c r="O189" s="80"/>
      <c r="P189" s="80"/>
      <c r="Q189" s="80"/>
      <c r="R189" s="80"/>
      <c r="T189" s="249"/>
      <c r="U189" s="80"/>
      <c r="V189" s="80"/>
      <c r="W189" s="80"/>
      <c r="X189" s="80"/>
      <c r="Y189" s="80"/>
    </row>
    <row r="190" spans="1:25" s="44" customFormat="1">
      <c r="A190" s="338"/>
      <c r="B190" s="125"/>
      <c r="C190" s="125"/>
      <c r="D190" s="126"/>
      <c r="E190" s="124"/>
      <c r="F190" s="126"/>
      <c r="G190" s="51"/>
      <c r="H190" s="52"/>
      <c r="I190" s="233"/>
      <c r="J190" s="24" t="s">
        <v>97</v>
      </c>
      <c r="K190" s="526"/>
      <c r="L190" s="462"/>
      <c r="M190" s="246"/>
      <c r="N190" s="246"/>
      <c r="O190" s="246"/>
      <c r="P190" s="246"/>
      <c r="Q190" s="246"/>
      <c r="R190" s="246"/>
      <c r="T190" s="246"/>
      <c r="U190" s="246"/>
      <c r="V190" s="246"/>
      <c r="W190" s="246"/>
      <c r="X190" s="246"/>
      <c r="Y190" s="246"/>
    </row>
    <row r="191" spans="1:25" s="6" customFormat="1" ht="15" customHeight="1">
      <c r="A191" s="2530">
        <f>SUM(L190:L190)</f>
        <v>0</v>
      </c>
      <c r="B191" s="2531"/>
      <c r="C191" s="2531"/>
      <c r="D191" s="2531"/>
      <c r="E191" s="2531"/>
      <c r="F191" s="2531"/>
      <c r="G191" s="2531"/>
      <c r="H191" s="2531"/>
      <c r="I191" s="2531"/>
      <c r="J191" s="2531"/>
      <c r="K191" s="2531"/>
      <c r="L191" s="2532"/>
      <c r="T191" s="1035" t="s">
        <v>1672</v>
      </c>
    </row>
    <row r="192" spans="1:25" s="6" customFormat="1">
      <c r="A192" s="387"/>
      <c r="H192" s="823"/>
      <c r="I192" s="387"/>
      <c r="L192" s="587"/>
    </row>
    <row r="193" spans="1:19" s="6" customFormat="1">
      <c r="A193" s="387"/>
      <c r="H193" s="823"/>
      <c r="I193" s="387"/>
      <c r="L193" s="587"/>
    </row>
    <row r="194" spans="1:19" s="6" customFormat="1">
      <c r="A194" s="387" t="s">
        <v>1958</v>
      </c>
      <c r="H194" s="823"/>
      <c r="I194" s="387"/>
      <c r="L194" s="587"/>
    </row>
    <row r="195" spans="1:19" s="6" customFormat="1">
      <c r="A195" s="387"/>
      <c r="H195" s="823"/>
      <c r="I195" s="387"/>
      <c r="L195" s="587"/>
    </row>
    <row r="196" spans="1:19" s="6" customFormat="1">
      <c r="A196" s="387"/>
      <c r="H196" s="823"/>
      <c r="I196" s="387"/>
      <c r="L196" s="587"/>
    </row>
    <row r="197" spans="1:19" s="6" customFormat="1">
      <c r="A197" s="387"/>
      <c r="H197" s="823"/>
      <c r="I197" s="387"/>
      <c r="L197" s="587"/>
    </row>
    <row r="198" spans="1:19" s="6" customFormat="1">
      <c r="A198" s="387"/>
      <c r="H198" s="823"/>
      <c r="I198" s="387"/>
      <c r="L198" s="587"/>
    </row>
    <row r="199" spans="1:19" s="6" customFormat="1">
      <c r="A199" s="387"/>
      <c r="H199" s="823"/>
      <c r="I199" s="387"/>
      <c r="L199" s="587"/>
    </row>
    <row r="200" spans="1:19" s="6" customFormat="1">
      <c r="A200" s="387"/>
      <c r="H200" s="823"/>
      <c r="I200" s="387"/>
      <c r="L200" s="587"/>
    </row>
    <row r="201" spans="1:19" s="6" customFormat="1">
      <c r="A201" s="387"/>
      <c r="H201" s="823"/>
      <c r="I201" s="387"/>
      <c r="L201" s="587"/>
    </row>
    <row r="202" spans="1:19" s="6" customFormat="1">
      <c r="A202" s="387"/>
      <c r="H202" s="823"/>
      <c r="I202" s="387"/>
      <c r="L202" s="587"/>
    </row>
    <row r="203" spans="1:19" s="6" customFormat="1">
      <c r="A203" s="387"/>
      <c r="H203" s="823"/>
      <c r="I203" s="387"/>
      <c r="L203" s="587"/>
    </row>
    <row r="204" spans="1:19" s="6" customFormat="1">
      <c r="A204" s="387"/>
      <c r="H204" s="823"/>
      <c r="I204" s="387"/>
      <c r="L204" s="587"/>
    </row>
    <row r="205" spans="1:19" s="6" customFormat="1" hidden="1">
      <c r="A205" s="387"/>
      <c r="H205" s="823"/>
      <c r="I205" s="387"/>
      <c r="L205" s="587"/>
    </row>
    <row r="206" spans="1:19" s="6" customFormat="1" hidden="1">
      <c r="A206" s="387"/>
      <c r="H206" s="823"/>
      <c r="I206" s="387"/>
      <c r="L206" s="587"/>
    </row>
    <row r="207" spans="1:19" s="6" customFormat="1" hidden="1">
      <c r="A207" s="37"/>
      <c r="B207"/>
      <c r="C207"/>
      <c r="D207"/>
      <c r="E207"/>
      <c r="F207"/>
      <c r="G207"/>
      <c r="H207" s="484"/>
      <c r="I207" s="37"/>
      <c r="J207"/>
      <c r="K207"/>
      <c r="L207" s="528"/>
      <c r="S207"/>
    </row>
    <row r="208" spans="1:19" s="6" customFormat="1" hidden="1">
      <c r="A208" s="37"/>
      <c r="B208"/>
      <c r="C208"/>
      <c r="D208"/>
      <c r="E208"/>
      <c r="F208"/>
      <c r="G208"/>
      <c r="H208" s="484"/>
      <c r="I208" s="37"/>
      <c r="J208"/>
      <c r="K208"/>
      <c r="L208" s="528"/>
      <c r="S208"/>
    </row>
    <row r="209" spans="1:25" s="6" customFormat="1" hidden="1">
      <c r="A209" s="37"/>
      <c r="B209"/>
      <c r="C209"/>
      <c r="D209"/>
      <c r="E209"/>
      <c r="F209"/>
      <c r="G209"/>
      <c r="H209" s="484"/>
      <c r="I209" s="37"/>
      <c r="J209"/>
      <c r="K209"/>
      <c r="L209" s="528"/>
      <c r="S209"/>
    </row>
    <row r="210" spans="1:25" s="6" customFormat="1" hidden="1">
      <c r="A210" s="37"/>
      <c r="B210"/>
      <c r="C210"/>
      <c r="D210"/>
      <c r="E210"/>
      <c r="F210"/>
      <c r="G210"/>
      <c r="H210" s="484"/>
      <c r="I210" s="37"/>
      <c r="J210"/>
      <c r="K210"/>
      <c r="L210" s="528"/>
      <c r="S210"/>
    </row>
    <row r="211" spans="1:25" s="6" customFormat="1" hidden="1">
      <c r="A211" s="37"/>
      <c r="B211"/>
      <c r="C211"/>
      <c r="D211"/>
      <c r="E211"/>
      <c r="F211"/>
      <c r="G211"/>
      <c r="H211" s="484"/>
      <c r="I211" s="37"/>
      <c r="J211"/>
      <c r="K211"/>
      <c r="L211" s="528"/>
      <c r="S211"/>
    </row>
    <row r="212" spans="1:25" s="6" customFormat="1" hidden="1">
      <c r="A212" s="37"/>
      <c r="B212"/>
      <c r="C212"/>
      <c r="D212"/>
      <c r="E212"/>
      <c r="F212"/>
      <c r="G212"/>
      <c r="H212" s="484"/>
      <c r="I212" s="37"/>
      <c r="J212"/>
      <c r="K212"/>
      <c r="L212" s="528"/>
      <c r="S212"/>
    </row>
    <row r="213" spans="1:25" s="6" customFormat="1" hidden="1">
      <c r="A213" s="37"/>
      <c r="B213"/>
      <c r="C213"/>
      <c r="D213"/>
      <c r="E213"/>
      <c r="F213"/>
      <c r="G213"/>
      <c r="H213" s="484"/>
      <c r="I213" s="37"/>
      <c r="J213"/>
      <c r="K213"/>
      <c r="L213" s="528"/>
      <c r="S213"/>
    </row>
    <row r="214" spans="1:25" s="6" customFormat="1" hidden="1">
      <c r="A214" s="37"/>
      <c r="B214"/>
      <c r="C214"/>
      <c r="D214"/>
      <c r="E214"/>
      <c r="F214"/>
      <c r="G214"/>
      <c r="H214" s="484"/>
      <c r="I214" s="37"/>
      <c r="J214"/>
      <c r="K214"/>
      <c r="L214" s="528"/>
      <c r="S214"/>
    </row>
    <row r="215" spans="1:25" s="6" customFormat="1" hidden="1">
      <c r="A215" s="37"/>
      <c r="B215"/>
      <c r="C215"/>
      <c r="D215"/>
      <c r="E215"/>
      <c r="F215"/>
      <c r="G215"/>
      <c r="H215" s="484"/>
      <c r="I215" s="37"/>
      <c r="J215"/>
      <c r="K215"/>
      <c r="L215" s="528"/>
      <c r="S215"/>
    </row>
    <row r="216" spans="1:25" s="6" customFormat="1" hidden="1">
      <c r="A216" s="37"/>
      <c r="B216"/>
      <c r="C216"/>
      <c r="D216"/>
      <c r="E216"/>
      <c r="F216"/>
      <c r="G216"/>
      <c r="H216" s="484"/>
      <c r="I216" s="37"/>
      <c r="J216"/>
      <c r="K216"/>
      <c r="L216" s="528"/>
      <c r="S216"/>
    </row>
    <row r="217" spans="1:25" s="37" customFormat="1" hidden="1">
      <c r="B217"/>
      <c r="C217"/>
      <c r="D217"/>
      <c r="E217"/>
      <c r="F217"/>
      <c r="G217"/>
      <c r="H217" s="484"/>
      <c r="J217"/>
      <c r="K217"/>
      <c r="L217" s="528"/>
      <c r="M217" s="6"/>
      <c r="N217" s="6"/>
      <c r="O217" s="6"/>
      <c r="P217" s="6"/>
      <c r="Q217" s="6"/>
      <c r="R217" s="6"/>
      <c r="S217"/>
      <c r="T217" s="6"/>
      <c r="U217" s="6"/>
      <c r="V217" s="6"/>
      <c r="W217" s="6"/>
      <c r="X217" s="6"/>
      <c r="Y217" s="6"/>
    </row>
    <row r="218" spans="1:25" s="37" customFormat="1" hidden="1">
      <c r="B218"/>
      <c r="C218"/>
      <c r="D218"/>
      <c r="E218"/>
      <c r="F218"/>
      <c r="G218"/>
      <c r="H218" s="484"/>
      <c r="J218"/>
      <c r="K218"/>
      <c r="L218" s="528"/>
      <c r="M218" s="6"/>
      <c r="N218" s="6"/>
      <c r="O218" s="6"/>
      <c r="P218" s="6"/>
      <c r="Q218" s="6"/>
      <c r="R218" s="6"/>
      <c r="S218"/>
      <c r="T218" s="6"/>
      <c r="U218" s="6"/>
      <c r="V218" s="6"/>
      <c r="W218" s="6"/>
      <c r="X218" s="6"/>
      <c r="Y218" s="6"/>
    </row>
    <row r="219" spans="1:25" s="37" customFormat="1" hidden="1">
      <c r="B219"/>
      <c r="C219"/>
      <c r="D219"/>
      <c r="E219"/>
      <c r="F219"/>
      <c r="G219"/>
      <c r="H219" s="484"/>
      <c r="J219"/>
      <c r="K219"/>
      <c r="L219" s="528"/>
      <c r="M219" s="6"/>
      <c r="N219" s="6"/>
      <c r="O219" s="6"/>
      <c r="P219" s="6"/>
      <c r="Q219" s="6"/>
      <c r="R219" s="6"/>
      <c r="S219"/>
      <c r="T219" s="6"/>
      <c r="U219" s="6"/>
      <c r="V219" s="6"/>
      <c r="W219" s="6"/>
      <c r="X219" s="6"/>
      <c r="Y219" s="6"/>
    </row>
    <row r="220" spans="1:25" s="37" customFormat="1" hidden="1">
      <c r="B220"/>
      <c r="C220"/>
      <c r="D220"/>
      <c r="E220"/>
      <c r="F220"/>
      <c r="G220"/>
      <c r="H220" s="484"/>
      <c r="J220"/>
      <c r="K220"/>
      <c r="L220" s="528"/>
      <c r="M220" s="6"/>
      <c r="N220" s="6"/>
      <c r="O220" s="6"/>
      <c r="P220" s="6"/>
      <c r="Q220" s="6"/>
      <c r="R220" s="6"/>
      <c r="S220"/>
      <c r="T220" s="6"/>
      <c r="U220" s="6"/>
      <c r="V220" s="6"/>
      <c r="W220" s="6"/>
      <c r="X220" s="6"/>
      <c r="Y220" s="6"/>
    </row>
    <row r="221" spans="1:25" s="37" customFormat="1" hidden="1">
      <c r="B221"/>
      <c r="C221"/>
      <c r="D221"/>
      <c r="E221"/>
      <c r="F221"/>
      <c r="G221"/>
      <c r="H221" s="484"/>
      <c r="J221"/>
      <c r="K221"/>
      <c r="L221" s="528"/>
      <c r="M221" s="6"/>
      <c r="N221" s="6"/>
      <c r="O221" s="6"/>
      <c r="P221" s="6"/>
      <c r="Q221" s="6"/>
      <c r="R221" s="6"/>
      <c r="S221"/>
      <c r="T221" s="6"/>
      <c r="U221" s="6"/>
      <c r="V221" s="6"/>
      <c r="W221" s="6"/>
      <c r="X221" s="6"/>
      <c r="Y221" s="6"/>
    </row>
    <row r="222" spans="1:25" s="37" customFormat="1" hidden="1">
      <c r="B222"/>
      <c r="C222"/>
      <c r="D222"/>
      <c r="E222"/>
      <c r="F222"/>
      <c r="G222"/>
      <c r="H222" s="484"/>
      <c r="J222"/>
      <c r="K222"/>
      <c r="L222" s="528"/>
      <c r="M222" s="6"/>
      <c r="N222" s="6"/>
      <c r="O222" s="6"/>
      <c r="P222" s="6"/>
      <c r="Q222" s="6"/>
      <c r="R222" s="6"/>
      <c r="S222"/>
      <c r="T222" s="6"/>
      <c r="U222" s="6"/>
      <c r="V222" s="6"/>
      <c r="W222" s="6"/>
      <c r="X222" s="6"/>
      <c r="Y222" s="6"/>
    </row>
    <row r="223" spans="1:25" s="37" customFormat="1" hidden="1">
      <c r="B223"/>
      <c r="C223"/>
      <c r="D223"/>
      <c r="E223"/>
      <c r="F223"/>
      <c r="G223"/>
      <c r="H223" s="484"/>
      <c r="J223"/>
      <c r="K223"/>
      <c r="L223" s="528"/>
      <c r="M223" s="6"/>
      <c r="N223" s="6"/>
      <c r="O223" s="6"/>
      <c r="P223" s="6"/>
      <c r="Q223" s="6"/>
      <c r="R223" s="6"/>
      <c r="S223"/>
      <c r="T223" s="6"/>
      <c r="U223" s="6"/>
      <c r="V223" s="6"/>
      <c r="W223" s="6"/>
      <c r="X223" s="6"/>
      <c r="Y223" s="6"/>
    </row>
    <row r="224" spans="1:25" s="37" customFormat="1" hidden="1">
      <c r="B224"/>
      <c r="C224"/>
      <c r="D224"/>
      <c r="E224"/>
      <c r="F224"/>
      <c r="G224"/>
      <c r="H224" s="484"/>
      <c r="J224"/>
      <c r="K224"/>
      <c r="L224" s="528"/>
      <c r="M224" s="6"/>
      <c r="N224" s="6"/>
      <c r="O224" s="6"/>
      <c r="P224" s="6"/>
      <c r="Q224" s="6"/>
      <c r="R224" s="6"/>
      <c r="S224"/>
      <c r="T224" s="6"/>
      <c r="U224" s="6"/>
      <c r="V224" s="6"/>
      <c r="W224" s="6"/>
      <c r="X224" s="6"/>
      <c r="Y224" s="6"/>
    </row>
    <row r="225" spans="2:25" s="37" customFormat="1" hidden="1">
      <c r="B225"/>
      <c r="C225"/>
      <c r="D225"/>
      <c r="E225"/>
      <c r="F225"/>
      <c r="G225"/>
      <c r="H225" s="484"/>
      <c r="J225"/>
      <c r="K225"/>
      <c r="L225" s="528"/>
      <c r="M225" s="6"/>
      <c r="N225" s="6"/>
      <c r="O225" s="6"/>
      <c r="P225" s="6"/>
      <c r="Q225" s="6"/>
      <c r="R225" s="6"/>
      <c r="S225"/>
      <c r="T225" s="6"/>
      <c r="U225" s="6"/>
      <c r="V225" s="6"/>
      <c r="W225" s="6"/>
      <c r="X225" s="6"/>
      <c r="Y225" s="6"/>
    </row>
    <row r="226" spans="2:25" s="37" customFormat="1" hidden="1">
      <c r="B226"/>
      <c r="C226"/>
      <c r="D226"/>
      <c r="E226"/>
      <c r="F226"/>
      <c r="G226"/>
      <c r="H226" s="484"/>
      <c r="J226"/>
      <c r="K226"/>
      <c r="L226" s="528"/>
      <c r="M226" s="6"/>
      <c r="N226" s="6"/>
      <c r="O226" s="6"/>
      <c r="P226" s="6"/>
      <c r="Q226" s="6"/>
      <c r="R226" s="6"/>
      <c r="S226"/>
      <c r="T226" s="6"/>
      <c r="U226" s="6"/>
      <c r="V226" s="6"/>
      <c r="W226" s="6"/>
      <c r="X226" s="6"/>
      <c r="Y226" s="6"/>
    </row>
    <row r="227" spans="2:25" s="37" customFormat="1" hidden="1">
      <c r="B227"/>
      <c r="C227"/>
      <c r="D227"/>
      <c r="E227"/>
      <c r="F227"/>
      <c r="G227"/>
      <c r="H227" s="484"/>
      <c r="J227"/>
      <c r="K227"/>
      <c r="L227" s="528"/>
      <c r="M227" s="6"/>
      <c r="N227" s="6"/>
      <c r="O227" s="6"/>
      <c r="P227" s="6"/>
      <c r="Q227" s="6"/>
      <c r="R227" s="6"/>
      <c r="S227"/>
      <c r="T227" s="6"/>
      <c r="U227" s="6"/>
      <c r="V227" s="6"/>
      <c r="W227" s="6"/>
      <c r="X227" s="6"/>
      <c r="Y227" s="6"/>
    </row>
    <row r="228" spans="2:25" s="37" customFormat="1" hidden="1">
      <c r="B228"/>
      <c r="C228"/>
      <c r="D228"/>
      <c r="E228"/>
      <c r="F228"/>
      <c r="G228"/>
      <c r="H228" s="484"/>
      <c r="J228"/>
      <c r="K228"/>
      <c r="L228" s="528"/>
      <c r="M228" s="6"/>
      <c r="N228" s="6"/>
      <c r="O228" s="6"/>
      <c r="P228" s="6"/>
      <c r="Q228" s="6"/>
      <c r="R228" s="6"/>
      <c r="S228"/>
      <c r="T228" s="6"/>
      <c r="U228" s="6"/>
      <c r="V228" s="6"/>
      <c r="W228" s="6"/>
      <c r="X228" s="6"/>
      <c r="Y228" s="6"/>
    </row>
    <row r="229" spans="2:25" s="37" customFormat="1" hidden="1">
      <c r="B229"/>
      <c r="C229"/>
      <c r="D229"/>
      <c r="E229"/>
      <c r="F229"/>
      <c r="G229"/>
      <c r="H229" s="484"/>
      <c r="J229"/>
      <c r="K229"/>
      <c r="L229" s="528"/>
      <c r="M229" s="6"/>
      <c r="N229" s="6"/>
      <c r="O229" s="6"/>
      <c r="P229" s="6"/>
      <c r="Q229" s="6"/>
      <c r="R229" s="6"/>
      <c r="S229"/>
      <c r="T229" s="6"/>
      <c r="U229" s="6"/>
      <c r="V229" s="6"/>
      <c r="W229" s="6"/>
      <c r="X229" s="6"/>
      <c r="Y229" s="6"/>
    </row>
    <row r="230" spans="2:25" s="37" customFormat="1" hidden="1">
      <c r="B230"/>
      <c r="C230"/>
      <c r="D230"/>
      <c r="E230"/>
      <c r="F230"/>
      <c r="G230"/>
      <c r="H230" s="484"/>
      <c r="J230"/>
      <c r="K230"/>
      <c r="L230" s="528"/>
      <c r="M230" s="6"/>
      <c r="N230" s="6"/>
      <c r="O230" s="6"/>
      <c r="P230" s="6"/>
      <c r="Q230" s="6"/>
      <c r="R230" s="6"/>
      <c r="S230"/>
      <c r="T230" s="6"/>
      <c r="U230" s="6"/>
      <c r="V230" s="6"/>
      <c r="W230" s="6"/>
      <c r="X230" s="6"/>
      <c r="Y230" s="6"/>
    </row>
    <row r="231" spans="2:25" s="37" customFormat="1" hidden="1">
      <c r="B231"/>
      <c r="C231"/>
      <c r="D231"/>
      <c r="E231"/>
      <c r="F231"/>
      <c r="G231"/>
      <c r="H231" s="484"/>
      <c r="J231"/>
      <c r="K231"/>
      <c r="L231" s="528"/>
      <c r="M231" s="6"/>
      <c r="N231" s="6"/>
      <c r="O231" s="6"/>
      <c r="P231" s="6"/>
      <c r="Q231" s="6"/>
      <c r="R231" s="6"/>
      <c r="S231"/>
      <c r="T231" s="6"/>
      <c r="U231" s="6"/>
      <c r="V231" s="6"/>
      <c r="W231" s="6"/>
      <c r="X231" s="6"/>
      <c r="Y231" s="6"/>
    </row>
    <row r="232" spans="2:25" s="37" customFormat="1" hidden="1">
      <c r="B232"/>
      <c r="C232"/>
      <c r="D232"/>
      <c r="E232"/>
      <c r="F232"/>
      <c r="G232"/>
      <c r="H232" s="484"/>
      <c r="J232"/>
      <c r="K232"/>
      <c r="L232" s="528"/>
      <c r="M232" s="6"/>
      <c r="N232" s="6"/>
      <c r="O232" s="6"/>
      <c r="P232" s="6"/>
      <c r="Q232" s="6"/>
      <c r="R232" s="6"/>
      <c r="S232"/>
      <c r="T232" s="6"/>
      <c r="U232" s="6"/>
      <c r="V232" s="6"/>
      <c r="W232" s="6"/>
      <c r="X232" s="6"/>
      <c r="Y232" s="6"/>
    </row>
    <row r="233" spans="2:25" s="37" customFormat="1" hidden="1">
      <c r="B233"/>
      <c r="C233"/>
      <c r="D233"/>
      <c r="E233"/>
      <c r="F233"/>
      <c r="G233"/>
      <c r="H233" s="484"/>
      <c r="J233"/>
      <c r="K233"/>
      <c r="L233" s="528"/>
      <c r="M233" s="6"/>
      <c r="N233" s="6"/>
      <c r="O233" s="6"/>
      <c r="P233" s="6"/>
      <c r="Q233" s="6"/>
      <c r="R233" s="6"/>
      <c r="S233"/>
      <c r="T233" s="6"/>
      <c r="U233" s="6"/>
      <c r="V233" s="6"/>
      <c r="W233" s="6"/>
      <c r="X233" s="6"/>
      <c r="Y233" s="6"/>
    </row>
    <row r="234" spans="2:25" s="37" customFormat="1" hidden="1">
      <c r="B234"/>
      <c r="C234"/>
      <c r="D234"/>
      <c r="E234"/>
      <c r="F234"/>
      <c r="G234"/>
      <c r="H234" s="484"/>
      <c r="J234"/>
      <c r="K234"/>
      <c r="L234" s="528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2:25" s="37" customFormat="1" hidden="1">
      <c r="B235"/>
      <c r="C235"/>
      <c r="D235"/>
      <c r="E235"/>
      <c r="F235"/>
      <c r="G235"/>
      <c r="H235" s="484"/>
      <c r="J235"/>
      <c r="K235"/>
      <c r="L235" s="528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2:25" s="37" customFormat="1" hidden="1">
      <c r="B236"/>
      <c r="C236"/>
      <c r="D236"/>
      <c r="E236"/>
      <c r="F236"/>
      <c r="G236"/>
      <c r="H236" s="484"/>
      <c r="J236"/>
      <c r="K236"/>
      <c r="L236" s="528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2:25" s="37" customFormat="1" hidden="1">
      <c r="B237"/>
      <c r="C237"/>
      <c r="D237"/>
      <c r="E237"/>
      <c r="F237"/>
      <c r="G237"/>
      <c r="H237" s="484"/>
      <c r="J237"/>
      <c r="K237"/>
      <c r="L237" s="528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2:25" s="37" customFormat="1" hidden="1">
      <c r="B238"/>
      <c r="C238"/>
      <c r="D238"/>
      <c r="E238"/>
      <c r="F238"/>
      <c r="G238"/>
      <c r="H238" s="484"/>
      <c r="J238"/>
      <c r="K238"/>
      <c r="L238" s="528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2:25" s="37" customFormat="1" hidden="1">
      <c r="B239"/>
      <c r="C239"/>
      <c r="D239"/>
      <c r="E239"/>
      <c r="F239"/>
      <c r="G239"/>
      <c r="H239" s="484"/>
      <c r="J239"/>
      <c r="K239"/>
      <c r="L239" s="528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2:25" s="37" customFormat="1" hidden="1">
      <c r="B240"/>
      <c r="C240"/>
      <c r="D240"/>
      <c r="E240"/>
      <c r="F240"/>
      <c r="G240"/>
      <c r="H240" s="484"/>
      <c r="J240"/>
      <c r="K240"/>
      <c r="L240" s="528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28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28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28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28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28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28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28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28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28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2:25" s="37" customFormat="1" hidden="1">
      <c r="B250"/>
      <c r="C250"/>
      <c r="D250"/>
      <c r="E250"/>
      <c r="F250"/>
      <c r="G250"/>
      <c r="H250" s="484"/>
      <c r="J250"/>
      <c r="K250"/>
      <c r="L250" s="528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2:25" s="37" customFormat="1" hidden="1">
      <c r="B251"/>
      <c r="C251"/>
      <c r="D251"/>
      <c r="E251"/>
      <c r="F251"/>
      <c r="G251"/>
      <c r="H251" s="484"/>
      <c r="J251"/>
      <c r="K251"/>
      <c r="L251" s="528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2:25" s="37" customFormat="1" hidden="1">
      <c r="B252"/>
      <c r="C252"/>
      <c r="D252"/>
      <c r="E252"/>
      <c r="F252"/>
      <c r="G252"/>
      <c r="H252" s="484"/>
      <c r="J252"/>
      <c r="K252"/>
      <c r="L252" s="528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2:25" s="37" customFormat="1" hidden="1">
      <c r="B253"/>
      <c r="C253"/>
      <c r="D253"/>
      <c r="E253"/>
      <c r="F253"/>
      <c r="G253"/>
      <c r="H253" s="484"/>
      <c r="J253"/>
      <c r="K253"/>
      <c r="L253" s="528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2:25" s="37" customFormat="1" hidden="1">
      <c r="B254"/>
      <c r="C254"/>
      <c r="D254"/>
      <c r="E254"/>
      <c r="F254"/>
      <c r="G254"/>
      <c r="H254" s="484"/>
      <c r="J254"/>
      <c r="K254"/>
      <c r="L254" s="528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2:25" s="37" customFormat="1" hidden="1">
      <c r="B255"/>
      <c r="C255"/>
      <c r="D255"/>
      <c r="E255"/>
      <c r="F255"/>
      <c r="G255"/>
      <c r="H255" s="484"/>
      <c r="J255"/>
      <c r="K255"/>
      <c r="L255" s="528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2:25" s="37" customFormat="1" hidden="1">
      <c r="B256"/>
      <c r="C256"/>
      <c r="D256"/>
      <c r="E256"/>
      <c r="F256"/>
      <c r="G256"/>
      <c r="H256" s="484"/>
      <c r="J256"/>
      <c r="K256"/>
      <c r="L256" s="528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28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28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28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28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28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28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28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28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28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28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28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28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28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28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28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28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28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28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28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28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28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28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28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28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28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28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28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28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28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28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28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28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28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28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28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28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28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28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28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28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28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28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28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28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28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28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28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28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28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28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28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28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28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28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28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28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28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28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28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28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23" spans="1:22" s="6" customFormat="1">
      <c r="A323" s="37"/>
      <c r="B323"/>
      <c r="C323"/>
      <c r="D323"/>
      <c r="E323"/>
      <c r="F323"/>
      <c r="G323"/>
      <c r="H323" s="484"/>
      <c r="I323" s="37"/>
      <c r="J323"/>
      <c r="K323"/>
      <c r="L323" s="528"/>
      <c r="S323"/>
      <c r="U323" s="4">
        <v>1</v>
      </c>
      <c r="V323" s="5"/>
    </row>
    <row r="324" spans="1:22" s="6" customFormat="1">
      <c r="A324" s="37"/>
      <c r="B324"/>
      <c r="C324"/>
      <c r="D324"/>
      <c r="E324"/>
      <c r="F324"/>
      <c r="G324"/>
      <c r="H324" s="484"/>
      <c r="I324" s="37"/>
      <c r="J324"/>
      <c r="K324"/>
      <c r="L324" s="528"/>
      <c r="S324"/>
      <c r="U324" s="4">
        <v>2</v>
      </c>
      <c r="V324" s="5"/>
    </row>
    <row r="325" spans="1:22" s="6" customFormat="1">
      <c r="A325" s="37"/>
      <c r="B325"/>
      <c r="C325"/>
      <c r="D325"/>
      <c r="E325"/>
      <c r="F325"/>
      <c r="G325"/>
      <c r="H325" s="484"/>
      <c r="I325" s="37"/>
      <c r="J325"/>
      <c r="K325"/>
      <c r="L325" s="528"/>
      <c r="S325"/>
      <c r="U325" s="4">
        <v>3</v>
      </c>
      <c r="V325" s="5"/>
    </row>
    <row r="326" spans="1:22" s="6" customFormat="1">
      <c r="A326" s="37"/>
      <c r="B326"/>
      <c r="C326"/>
      <c r="D326"/>
      <c r="E326"/>
      <c r="F326"/>
      <c r="G326"/>
      <c r="H326" s="484"/>
      <c r="I326" s="37"/>
      <c r="J326"/>
      <c r="K326"/>
      <c r="L326" s="528"/>
      <c r="S326"/>
      <c r="U326" s="4">
        <v>4</v>
      </c>
      <c r="V326" s="5"/>
    </row>
    <row r="327" spans="1:22" s="6" customFormat="1">
      <c r="A327" s="37"/>
      <c r="B327"/>
      <c r="C327"/>
      <c r="D327"/>
      <c r="E327"/>
      <c r="F327"/>
      <c r="G327"/>
      <c r="H327" s="484"/>
      <c r="I327" s="37"/>
      <c r="J327"/>
      <c r="K327"/>
      <c r="L327" s="528"/>
      <c r="S327"/>
      <c r="U327" s="4">
        <v>5</v>
      </c>
      <c r="V327" s="5"/>
    </row>
    <row r="328" spans="1:22" s="6" customFormat="1">
      <c r="A328" s="37"/>
      <c r="B328"/>
      <c r="C328"/>
      <c r="D328"/>
      <c r="E328"/>
      <c r="F328"/>
      <c r="G328"/>
      <c r="H328" s="484"/>
      <c r="I328" s="37"/>
      <c r="J328"/>
      <c r="K328"/>
      <c r="L328" s="528"/>
      <c r="S328"/>
      <c r="U328" s="4">
        <v>6</v>
      </c>
      <c r="V328" s="5"/>
    </row>
    <row r="329" spans="1:22" s="6" customFormat="1">
      <c r="A329" s="37"/>
      <c r="B329"/>
      <c r="C329"/>
      <c r="D329"/>
      <c r="E329"/>
      <c r="F329"/>
      <c r="G329"/>
      <c r="H329" s="484"/>
      <c r="I329" s="37"/>
      <c r="J329"/>
      <c r="K329"/>
      <c r="L329" s="528"/>
      <c r="S329"/>
      <c r="U329" s="4">
        <v>7</v>
      </c>
      <c r="V329" s="5"/>
    </row>
    <row r="330" spans="1:22" s="6" customFormat="1">
      <c r="A330" s="37"/>
      <c r="B330"/>
      <c r="C330"/>
      <c r="D330"/>
      <c r="E330"/>
      <c r="F330"/>
      <c r="G330"/>
      <c r="H330" s="484"/>
      <c r="I330" s="37"/>
      <c r="J330"/>
      <c r="K330"/>
      <c r="L330" s="528"/>
      <c r="S330"/>
      <c r="U330" s="4">
        <v>8</v>
      </c>
      <c r="V330" s="5"/>
    </row>
    <row r="331" spans="1:22" s="6" customFormat="1">
      <c r="A331" s="37"/>
      <c r="B331"/>
      <c r="C331"/>
      <c r="D331"/>
      <c r="E331"/>
      <c r="F331"/>
      <c r="G331"/>
      <c r="H331" s="484"/>
      <c r="I331" s="37"/>
      <c r="J331"/>
      <c r="K331"/>
      <c r="L331" s="528"/>
      <c r="S331"/>
      <c r="U331" s="4">
        <v>9</v>
      </c>
      <c r="V331" s="5"/>
    </row>
    <row r="332" spans="1:22" s="6" customFormat="1">
      <c r="A332" s="37"/>
      <c r="B332"/>
      <c r="C332"/>
      <c r="D332"/>
      <c r="E332"/>
      <c r="F332"/>
      <c r="G332"/>
      <c r="H332" s="484"/>
      <c r="I332" s="37"/>
      <c r="J332"/>
      <c r="K332"/>
      <c r="L332" s="528"/>
      <c r="S332"/>
      <c r="U332" s="4">
        <v>10</v>
      </c>
      <c r="V332" s="5"/>
    </row>
    <row r="333" spans="1:22" s="6" customFormat="1">
      <c r="A333" s="37"/>
      <c r="B333"/>
      <c r="C333"/>
      <c r="D333"/>
      <c r="E333"/>
      <c r="F333"/>
      <c r="G333"/>
      <c r="H333" s="484"/>
      <c r="I333" s="37"/>
      <c r="J333"/>
      <c r="K333"/>
      <c r="L333" s="528"/>
      <c r="S333"/>
      <c r="U333" s="4">
        <v>11</v>
      </c>
      <c r="V333" s="5"/>
    </row>
    <row r="334" spans="1:22" s="6" customFormat="1">
      <c r="A334" s="37"/>
      <c r="B334"/>
      <c r="C334"/>
      <c r="D334"/>
      <c r="E334"/>
      <c r="F334"/>
      <c r="G334"/>
      <c r="H334" s="484"/>
      <c r="I334" s="37"/>
      <c r="J334"/>
      <c r="K334"/>
      <c r="L334" s="528"/>
      <c r="S334"/>
      <c r="U334" s="4">
        <v>12</v>
      </c>
      <c r="V334" s="5"/>
    </row>
    <row r="335" spans="1:22" s="6" customFormat="1">
      <c r="A335" s="37"/>
      <c r="B335"/>
      <c r="C335"/>
      <c r="D335"/>
      <c r="E335"/>
      <c r="F335"/>
      <c r="G335"/>
      <c r="H335" s="484"/>
      <c r="I335" s="37"/>
      <c r="J335"/>
      <c r="K335"/>
      <c r="L335" s="528"/>
      <c r="S335"/>
      <c r="U335" s="4">
        <v>13</v>
      </c>
      <c r="V335" s="5"/>
    </row>
    <row r="336" spans="1:22" s="6" customFormat="1">
      <c r="A336" s="37"/>
      <c r="B336"/>
      <c r="C336"/>
      <c r="D336"/>
      <c r="E336"/>
      <c r="F336"/>
      <c r="G336"/>
      <c r="H336" s="484"/>
      <c r="I336" s="37"/>
      <c r="J336"/>
      <c r="K336"/>
      <c r="L336" s="528"/>
      <c r="S336"/>
      <c r="U336" s="4">
        <v>14</v>
      </c>
      <c r="V336" s="5"/>
    </row>
    <row r="337" spans="1:22" s="6" customFormat="1">
      <c r="A337" s="37"/>
      <c r="B337"/>
      <c r="C337"/>
      <c r="D337"/>
      <c r="E337"/>
      <c r="F337"/>
      <c r="G337"/>
      <c r="H337" s="484"/>
      <c r="I337" s="37"/>
      <c r="J337"/>
      <c r="K337"/>
      <c r="L337" s="528"/>
      <c r="S337"/>
      <c r="U337" s="4">
        <v>15</v>
      </c>
      <c r="V337" s="5"/>
    </row>
    <row r="338" spans="1:22" s="6" customFormat="1">
      <c r="A338" s="37"/>
      <c r="B338"/>
      <c r="C338"/>
      <c r="D338"/>
      <c r="E338"/>
      <c r="F338"/>
      <c r="G338"/>
      <c r="H338" s="484"/>
      <c r="I338" s="37"/>
      <c r="J338"/>
      <c r="K338"/>
      <c r="L338" s="528"/>
      <c r="S338"/>
      <c r="U338" s="4">
        <v>16</v>
      </c>
      <c r="V338" s="5"/>
    </row>
  </sheetData>
  <mergeCells count="12">
    <mergeCell ref="A12:L12"/>
    <mergeCell ref="A2:L2"/>
    <mergeCell ref="A5:L5"/>
    <mergeCell ref="A8:L8"/>
    <mergeCell ref="A9:L9"/>
    <mergeCell ref="A11:L11"/>
    <mergeCell ref="A10:L10"/>
    <mergeCell ref="A45:L45"/>
    <mergeCell ref="A46:L46"/>
    <mergeCell ref="A69:L69"/>
    <mergeCell ref="A70:L70"/>
    <mergeCell ref="A191:L191"/>
  </mergeCells>
  <conditionalFormatting sqref="I71:I190 I47:I68 I13:I44 I6:I7 I1 I3:I4">
    <cfRule type="containsText" dxfId="35" priority="2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Y286"/>
  <sheetViews>
    <sheetView topLeftCell="A19" workbookViewId="0"/>
  </sheetViews>
  <sheetFormatPr defaultRowHeight="15"/>
  <cols>
    <col min="1" max="1" width="19.85546875" style="37" customWidth="1"/>
    <col min="2" max="2" width="9.42578125" bestFit="1" customWidth="1"/>
    <col min="3" max="3" width="9.85546875" bestFit="1" customWidth="1"/>
    <col min="4" max="4" width="7" bestFit="1" customWidth="1"/>
    <col min="5" max="5" width="14.1406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3.140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1.7109375" style="6" customWidth="1"/>
    <col min="21" max="21" width="20.42578125" style="6" customWidth="1"/>
    <col min="22" max="22" width="23" style="6" customWidth="1"/>
    <col min="23" max="25" width="9.140625" style="6"/>
  </cols>
  <sheetData>
    <row r="1" spans="1:25" ht="16.5" customHeight="1">
      <c r="A1" s="30" t="s">
        <v>104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351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475</v>
      </c>
      <c r="B3" s="34" t="s">
        <v>2013</v>
      </c>
      <c r="C3" s="34" t="s">
        <v>2045</v>
      </c>
      <c r="D3" s="34" t="s">
        <v>2014</v>
      </c>
      <c r="E3" s="34" t="s">
        <v>1704</v>
      </c>
      <c r="F3" s="34" t="s">
        <v>1705</v>
      </c>
      <c r="G3" s="34" t="s">
        <v>476</v>
      </c>
      <c r="H3" s="34" t="s">
        <v>1484</v>
      </c>
      <c r="I3" s="25" t="s">
        <v>6</v>
      </c>
      <c r="J3" s="34" t="s">
        <v>486</v>
      </c>
      <c r="K3" s="34" t="s">
        <v>2015</v>
      </c>
      <c r="L3" s="451">
        <v>2310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/>
      <c r="B4" s="34"/>
      <c r="C4" s="34" t="s">
        <v>2052</v>
      </c>
      <c r="D4" s="34"/>
      <c r="E4" s="34" t="s">
        <v>1704</v>
      </c>
      <c r="F4" s="34" t="s">
        <v>1705</v>
      </c>
      <c r="G4" s="34" t="s">
        <v>476</v>
      </c>
      <c r="H4" s="34" t="s">
        <v>1524</v>
      </c>
      <c r="I4" s="25" t="s">
        <v>6</v>
      </c>
      <c r="J4" s="34"/>
      <c r="K4" s="34"/>
      <c r="L4" s="451" t="s">
        <v>82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2533" t="s">
        <v>121</v>
      </c>
      <c r="B5" s="2534"/>
      <c r="C5" s="2534"/>
      <c r="D5" s="2534"/>
      <c r="E5" s="2534"/>
      <c r="F5" s="2534"/>
      <c r="G5" s="2534"/>
      <c r="H5" s="2534"/>
      <c r="I5" s="2534"/>
      <c r="J5" s="2534"/>
      <c r="K5" s="2534"/>
      <c r="L5" s="2535"/>
      <c r="M5" s="1077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39"/>
      <c r="B6" s="131"/>
      <c r="C6" s="131"/>
      <c r="D6" s="131"/>
      <c r="E6" s="131"/>
      <c r="F6" s="131"/>
      <c r="G6" s="131"/>
      <c r="H6" s="131"/>
      <c r="I6" s="235"/>
      <c r="J6" s="131"/>
      <c r="K6" s="131"/>
      <c r="L6" s="454"/>
      <c r="M6" s="16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39"/>
      <c r="B7" s="131"/>
      <c r="C7" s="131"/>
      <c r="D7" s="131"/>
      <c r="E7" s="131"/>
      <c r="F7" s="131"/>
      <c r="G7" s="131"/>
      <c r="H7" s="131"/>
      <c r="I7" s="235"/>
      <c r="J7" s="131"/>
      <c r="K7" s="131"/>
      <c r="L7" s="454"/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43" customFormat="1">
      <c r="A8" s="2530" t="e">
        <f>SUM(#REF!)</f>
        <v>#REF!</v>
      </c>
      <c r="B8" s="2531"/>
      <c r="C8" s="2531"/>
      <c r="D8" s="2531"/>
      <c r="E8" s="2531"/>
      <c r="F8" s="2531"/>
      <c r="G8" s="2531"/>
      <c r="H8" s="2531"/>
      <c r="I8" s="2531"/>
      <c r="J8" s="2531"/>
      <c r="K8" s="2531"/>
      <c r="L8" s="2532"/>
      <c r="M8" s="247"/>
      <c r="N8" s="247"/>
      <c r="O8" s="247"/>
      <c r="P8" s="247"/>
      <c r="Q8" s="247"/>
      <c r="R8" s="247"/>
      <c r="T8" s="247"/>
      <c r="U8" s="247"/>
      <c r="V8" s="247"/>
      <c r="W8" s="247"/>
      <c r="X8" s="247"/>
      <c r="Y8" s="247"/>
    </row>
    <row r="9" spans="1:25" s="43" customFormat="1">
      <c r="A9" s="2449" t="s">
        <v>1969</v>
      </c>
      <c r="B9" s="2450"/>
      <c r="C9" s="2450"/>
      <c r="D9" s="2450"/>
      <c r="E9" s="2450"/>
      <c r="F9" s="2450"/>
      <c r="G9" s="2450"/>
      <c r="H9" s="2450"/>
      <c r="I9" s="2450"/>
      <c r="J9" s="2450"/>
      <c r="K9" s="2450"/>
      <c r="L9" s="2451"/>
      <c r="M9" s="247"/>
      <c r="N9" s="247"/>
      <c r="O9" s="247"/>
      <c r="P9" s="247"/>
      <c r="Q9" s="247"/>
      <c r="R9" s="247"/>
      <c r="T9" s="247"/>
      <c r="U9" s="247"/>
      <c r="V9" s="247"/>
      <c r="W9" s="247"/>
      <c r="X9" s="247"/>
      <c r="Y9" s="247"/>
    </row>
    <row r="10" spans="1:25" s="41" customFormat="1">
      <c r="A10" s="2449" t="s">
        <v>471</v>
      </c>
      <c r="B10" s="2450"/>
      <c r="C10" s="2450"/>
      <c r="D10" s="2450"/>
      <c r="E10" s="2450"/>
      <c r="F10" s="2450"/>
      <c r="G10" s="2450"/>
      <c r="H10" s="2450"/>
      <c r="I10" s="2450"/>
      <c r="J10" s="2450"/>
      <c r="K10" s="2450"/>
      <c r="L10" s="2451"/>
      <c r="M10" s="249"/>
      <c r="N10" s="249"/>
      <c r="O10" s="249"/>
      <c r="P10" s="249"/>
      <c r="Q10" s="249"/>
      <c r="R10" s="249"/>
      <c r="T10" s="249"/>
      <c r="U10" s="249"/>
      <c r="V10" s="249"/>
      <c r="W10" s="249"/>
      <c r="X10" s="249"/>
      <c r="Y10" s="249"/>
    </row>
    <row r="11" spans="1:25" s="41" customFormat="1">
      <c r="A11" s="341" t="s">
        <v>2029</v>
      </c>
      <c r="B11" s="34" t="s">
        <v>2030</v>
      </c>
      <c r="C11" s="34" t="s">
        <v>2059</v>
      </c>
      <c r="D11" s="34" t="s">
        <v>2031</v>
      </c>
      <c r="E11" s="34" t="s">
        <v>199</v>
      </c>
      <c r="F11" s="34" t="s">
        <v>2033</v>
      </c>
      <c r="G11" s="34" t="s">
        <v>2034</v>
      </c>
      <c r="H11" s="34" t="s">
        <v>1132</v>
      </c>
      <c r="I11" s="25" t="s">
        <v>6</v>
      </c>
      <c r="J11" s="34" t="s">
        <v>471</v>
      </c>
      <c r="K11" s="34" t="s">
        <v>2035</v>
      </c>
      <c r="L11" s="451">
        <v>1700</v>
      </c>
      <c r="M11" s="249"/>
      <c r="N11" s="249"/>
      <c r="O11" s="249"/>
      <c r="P11" s="249"/>
      <c r="Q11" s="249"/>
      <c r="R11" s="249"/>
      <c r="T11" s="249"/>
      <c r="U11" s="249"/>
      <c r="V11" s="249"/>
      <c r="W11" s="249"/>
      <c r="X11" s="249"/>
      <c r="Y11" s="249"/>
    </row>
    <row r="12" spans="1:25" s="249" customFormat="1">
      <c r="A12" s="341" t="s">
        <v>2029</v>
      </c>
      <c r="B12" s="34" t="s">
        <v>2030</v>
      </c>
      <c r="C12" s="34" t="s">
        <v>2059</v>
      </c>
      <c r="D12" s="34" t="s">
        <v>2032</v>
      </c>
      <c r="E12" s="34" t="s">
        <v>199</v>
      </c>
      <c r="F12" s="34" t="s">
        <v>2033</v>
      </c>
      <c r="G12" s="34" t="s">
        <v>2034</v>
      </c>
      <c r="H12" s="34" t="s">
        <v>1897</v>
      </c>
      <c r="I12" s="25" t="s">
        <v>6</v>
      </c>
      <c r="J12" s="34" t="s">
        <v>471</v>
      </c>
      <c r="K12" s="34" t="s">
        <v>2035</v>
      </c>
      <c r="L12" s="451">
        <v>1700</v>
      </c>
    </row>
    <row r="13" spans="1:25" s="41" customFormat="1">
      <c r="A13" s="2539">
        <f>SUM(L10:L12)</f>
        <v>3400</v>
      </c>
      <c r="B13" s="2539"/>
      <c r="C13" s="2539"/>
      <c r="D13" s="2539"/>
      <c r="E13" s="2539"/>
      <c r="F13" s="2539"/>
      <c r="G13" s="2539"/>
      <c r="H13" s="2539"/>
      <c r="I13" s="2539"/>
      <c r="J13" s="2539"/>
      <c r="K13" s="2539"/>
      <c r="L13" s="2539"/>
      <c r="M13" s="249"/>
      <c r="N13" s="249"/>
      <c r="O13" s="249"/>
      <c r="P13" s="249"/>
      <c r="Q13" s="249"/>
      <c r="R13" s="249"/>
      <c r="T13" s="249"/>
      <c r="U13" s="249"/>
      <c r="V13" s="249"/>
      <c r="W13" s="249"/>
      <c r="X13" s="249"/>
      <c r="Y13" s="249"/>
    </row>
    <row r="14" spans="1:25" s="41" customFormat="1" ht="18.75">
      <c r="A14" s="2460" t="s">
        <v>749</v>
      </c>
      <c r="B14" s="2450"/>
      <c r="C14" s="2450"/>
      <c r="D14" s="2450"/>
      <c r="E14" s="2450"/>
      <c r="F14" s="2450"/>
      <c r="G14" s="2450"/>
      <c r="H14" s="2450"/>
      <c r="I14" s="2450"/>
      <c r="J14" s="2450"/>
      <c r="K14" s="2450"/>
      <c r="L14" s="2451"/>
      <c r="M14" s="249"/>
      <c r="N14" s="249"/>
      <c r="O14" s="249"/>
      <c r="P14" s="249"/>
      <c r="Q14" s="249"/>
      <c r="R14" s="249"/>
      <c r="T14" s="249"/>
      <c r="U14" s="249"/>
      <c r="V14" s="249"/>
      <c r="W14" s="249"/>
      <c r="X14" s="249"/>
      <c r="Y14" s="249"/>
    </row>
    <row r="15" spans="1:25" s="42" customFormat="1">
      <c r="A15" s="239" t="s">
        <v>1439</v>
      </c>
      <c r="B15" s="31">
        <v>44652</v>
      </c>
      <c r="C15" s="31">
        <v>44655</v>
      </c>
      <c r="D15" s="28">
        <v>10004</v>
      </c>
      <c r="E15" s="136" t="s">
        <v>44</v>
      </c>
      <c r="F15" s="28">
        <v>4093</v>
      </c>
      <c r="G15" s="9" t="s">
        <v>2042</v>
      </c>
      <c r="H15" s="10">
        <v>1</v>
      </c>
      <c r="I15" s="25" t="s">
        <v>6</v>
      </c>
      <c r="J15" s="9" t="s">
        <v>749</v>
      </c>
      <c r="K15" s="549" t="s">
        <v>2048</v>
      </c>
      <c r="L15" s="479">
        <v>60</v>
      </c>
      <c r="M15" s="80"/>
      <c r="N15" s="80"/>
      <c r="O15" s="80"/>
      <c r="P15" s="80"/>
      <c r="Q15" s="80"/>
      <c r="R15" s="80"/>
      <c r="T15" s="249"/>
      <c r="U15" s="80"/>
      <c r="V15" s="80"/>
      <c r="W15" s="80"/>
      <c r="X15" s="80"/>
      <c r="Y15" s="80"/>
    </row>
    <row r="16" spans="1:25" s="42" customFormat="1">
      <c r="A16" s="239" t="s">
        <v>2046</v>
      </c>
      <c r="B16" s="31">
        <v>44657</v>
      </c>
      <c r="C16" s="31">
        <v>44657</v>
      </c>
      <c r="D16" s="28">
        <v>10004</v>
      </c>
      <c r="E16" s="136" t="s">
        <v>44</v>
      </c>
      <c r="F16" s="28">
        <v>4093</v>
      </c>
      <c r="G16" s="9" t="s">
        <v>2047</v>
      </c>
      <c r="H16" s="10">
        <v>1</v>
      </c>
      <c r="I16" s="25" t="s">
        <v>6</v>
      </c>
      <c r="J16" s="9" t="s">
        <v>749</v>
      </c>
      <c r="K16" s="22"/>
      <c r="L16" s="479">
        <v>0</v>
      </c>
      <c r="M16" s="80"/>
      <c r="N16" s="80"/>
      <c r="O16" s="80"/>
      <c r="P16" s="80"/>
      <c r="Q16" s="80"/>
      <c r="R16" s="80"/>
      <c r="T16" s="249"/>
      <c r="U16" s="80"/>
      <c r="V16" s="80"/>
      <c r="W16" s="80"/>
      <c r="X16" s="80"/>
      <c r="Y16" s="80"/>
    </row>
    <row r="17" spans="1:25" s="123" customFormat="1">
      <c r="A17" s="341" t="s">
        <v>2037</v>
      </c>
      <c r="B17" s="32">
        <v>44657</v>
      </c>
      <c r="C17" s="32">
        <v>44663</v>
      </c>
      <c r="D17" s="33">
        <v>9977</v>
      </c>
      <c r="E17" s="34" t="s">
        <v>131</v>
      </c>
      <c r="F17" s="33">
        <v>4090</v>
      </c>
      <c r="G17" s="19" t="s">
        <v>52</v>
      </c>
      <c r="H17" s="20">
        <v>6</v>
      </c>
      <c r="I17" s="35" t="s">
        <v>6</v>
      </c>
      <c r="J17" s="19" t="s">
        <v>749</v>
      </c>
      <c r="K17" s="21" t="s">
        <v>2039</v>
      </c>
      <c r="L17" s="464">
        <v>889.25</v>
      </c>
      <c r="M17" s="653"/>
      <c r="N17" s="653"/>
      <c r="O17" s="653"/>
      <c r="P17" s="653"/>
      <c r="Q17" s="653"/>
      <c r="R17" s="653"/>
      <c r="T17" s="249" t="s">
        <v>2053</v>
      </c>
      <c r="U17" s="653"/>
      <c r="V17" s="653"/>
      <c r="W17" s="653"/>
      <c r="X17" s="653"/>
      <c r="Y17" s="653"/>
    </row>
    <row r="18" spans="1:25" s="123" customFormat="1">
      <c r="A18" s="341" t="s">
        <v>92</v>
      </c>
      <c r="B18" s="32">
        <v>44659</v>
      </c>
      <c r="C18" s="32">
        <v>44656</v>
      </c>
      <c r="D18" s="33">
        <v>10000</v>
      </c>
      <c r="E18" s="34" t="s">
        <v>2</v>
      </c>
      <c r="F18" s="33">
        <v>2697</v>
      </c>
      <c r="G18" s="19" t="s">
        <v>147</v>
      </c>
      <c r="H18" s="20">
        <v>40</v>
      </c>
      <c r="I18" s="35" t="s">
        <v>6</v>
      </c>
      <c r="J18" s="19" t="s">
        <v>749</v>
      </c>
      <c r="K18" s="21"/>
      <c r="L18" s="464"/>
      <c r="M18" s="653"/>
      <c r="N18" s="653"/>
      <c r="O18" s="653"/>
      <c r="P18" s="653"/>
      <c r="Q18" s="653"/>
      <c r="R18" s="653"/>
      <c r="T18" s="249"/>
      <c r="U18" s="653"/>
      <c r="V18" s="653"/>
      <c r="W18" s="653"/>
      <c r="X18" s="653"/>
      <c r="Y18" s="653"/>
    </row>
    <row r="19" spans="1:25" s="123" customFormat="1">
      <c r="A19" s="341"/>
      <c r="B19" s="32"/>
      <c r="C19" s="32"/>
      <c r="D19" s="33"/>
      <c r="E19" s="34" t="s">
        <v>2</v>
      </c>
      <c r="F19" s="33">
        <v>2253</v>
      </c>
      <c r="G19" s="19" t="s">
        <v>930</v>
      </c>
      <c r="H19" s="20">
        <v>21</v>
      </c>
      <c r="I19" s="35" t="s">
        <v>6</v>
      </c>
      <c r="J19" s="19" t="s">
        <v>749</v>
      </c>
      <c r="K19" s="21"/>
      <c r="L19" s="464">
        <v>747.45</v>
      </c>
      <c r="M19" s="653"/>
      <c r="N19" s="653"/>
      <c r="O19" s="653"/>
      <c r="P19" s="653"/>
      <c r="Q19" s="653"/>
      <c r="R19" s="653"/>
      <c r="T19" s="249"/>
      <c r="U19" s="653"/>
      <c r="V19" s="653"/>
      <c r="W19" s="653"/>
      <c r="X19" s="653"/>
      <c r="Y19" s="653"/>
    </row>
    <row r="20" spans="1:25" s="123" customFormat="1">
      <c r="A20" s="341" t="s">
        <v>2044</v>
      </c>
      <c r="B20" s="32">
        <v>44662</v>
      </c>
      <c r="C20" s="32">
        <v>44659</v>
      </c>
      <c r="D20" s="33">
        <v>10009</v>
      </c>
      <c r="E20" s="34" t="s">
        <v>2</v>
      </c>
      <c r="F20" s="33">
        <v>3224</v>
      </c>
      <c r="G20" s="19" t="s">
        <v>855</v>
      </c>
      <c r="H20" s="20">
        <v>52</v>
      </c>
      <c r="I20" s="35" t="s">
        <v>6</v>
      </c>
      <c r="J20" s="19" t="s">
        <v>749</v>
      </c>
      <c r="K20" s="21"/>
      <c r="L20" s="464">
        <v>395</v>
      </c>
      <c r="M20" s="653"/>
      <c r="N20" s="653"/>
      <c r="O20" s="653"/>
      <c r="P20" s="653"/>
      <c r="Q20" s="653"/>
      <c r="R20" s="653"/>
      <c r="T20" s="249"/>
      <c r="U20" s="653"/>
      <c r="V20" s="653"/>
      <c r="W20" s="653"/>
      <c r="X20" s="653"/>
      <c r="Y20" s="653"/>
    </row>
    <row r="21" spans="1:25" s="123" customFormat="1">
      <c r="A21" s="341" t="s">
        <v>2049</v>
      </c>
      <c r="B21" s="32">
        <v>44664</v>
      </c>
      <c r="C21" s="32">
        <v>44662</v>
      </c>
      <c r="D21" s="33">
        <v>10043</v>
      </c>
      <c r="E21" s="34" t="s">
        <v>2</v>
      </c>
      <c r="F21" s="33">
        <v>1034</v>
      </c>
      <c r="G21" s="19" t="s">
        <v>1865</v>
      </c>
      <c r="H21" s="20">
        <v>5</v>
      </c>
      <c r="I21" s="35" t="s">
        <v>6</v>
      </c>
      <c r="J21" s="19" t="s">
        <v>749</v>
      </c>
      <c r="K21" s="21"/>
      <c r="L21" s="464">
        <v>139.85</v>
      </c>
      <c r="M21" s="653"/>
      <c r="N21" s="653"/>
      <c r="O21" s="653"/>
      <c r="P21" s="653"/>
      <c r="Q21" s="653"/>
      <c r="R21" s="653"/>
      <c r="T21" s="249"/>
      <c r="U21" s="653"/>
      <c r="V21" s="653"/>
      <c r="W21" s="653"/>
      <c r="X21" s="653"/>
      <c r="Y21" s="653"/>
    </row>
    <row r="22" spans="1:25" s="123" customFormat="1">
      <c r="A22" s="341" t="s">
        <v>810</v>
      </c>
      <c r="B22" s="32">
        <v>44664</v>
      </c>
      <c r="C22" s="32">
        <v>44662</v>
      </c>
      <c r="D22" s="33">
        <v>10027</v>
      </c>
      <c r="E22" s="34" t="s">
        <v>7</v>
      </c>
      <c r="F22" s="33">
        <v>1255</v>
      </c>
      <c r="G22" s="19" t="s">
        <v>729</v>
      </c>
      <c r="H22" s="20" t="s">
        <v>2050</v>
      </c>
      <c r="I22" s="35" t="s">
        <v>6</v>
      </c>
      <c r="J22" s="19" t="s">
        <v>749</v>
      </c>
      <c r="K22" s="21"/>
      <c r="L22" s="464">
        <v>78.400000000000006</v>
      </c>
      <c r="M22" s="653"/>
      <c r="N22" s="653"/>
      <c r="O22" s="653"/>
      <c r="P22" s="653"/>
      <c r="Q22" s="653"/>
      <c r="R22" s="653"/>
      <c r="T22" s="249"/>
      <c r="U22" s="653"/>
      <c r="V22" s="653"/>
      <c r="W22" s="653"/>
      <c r="X22" s="653"/>
      <c r="Y22" s="653"/>
    </row>
    <row r="23" spans="1:25" s="123" customFormat="1">
      <c r="A23" s="341" t="s">
        <v>2054</v>
      </c>
      <c r="B23" s="32">
        <v>44665</v>
      </c>
      <c r="C23" s="32">
        <v>44665</v>
      </c>
      <c r="D23" s="33">
        <v>10057</v>
      </c>
      <c r="E23" s="34" t="s">
        <v>44</v>
      </c>
      <c r="F23" s="33">
        <v>4096</v>
      </c>
      <c r="G23" s="19" t="s">
        <v>261</v>
      </c>
      <c r="H23" s="20" t="s">
        <v>984</v>
      </c>
      <c r="I23" s="35" t="s">
        <v>6</v>
      </c>
      <c r="J23" s="19" t="s">
        <v>749</v>
      </c>
      <c r="K23" s="21"/>
      <c r="L23" s="464">
        <v>75.75</v>
      </c>
      <c r="M23" s="653"/>
      <c r="N23" s="653"/>
      <c r="O23" s="653"/>
      <c r="P23" s="653"/>
      <c r="Q23" s="653"/>
      <c r="R23" s="653"/>
      <c r="T23" s="249" t="s">
        <v>2055</v>
      </c>
      <c r="U23" s="653"/>
      <c r="V23" s="653"/>
      <c r="W23" s="653"/>
      <c r="X23" s="653"/>
      <c r="Y23" s="653"/>
    </row>
    <row r="24" spans="1:25" s="123" customFormat="1">
      <c r="A24" s="341" t="s">
        <v>2054</v>
      </c>
      <c r="B24" s="32">
        <v>44665</v>
      </c>
      <c r="C24" s="32">
        <v>44662</v>
      </c>
      <c r="D24" s="33">
        <v>10057</v>
      </c>
      <c r="E24" s="34" t="s">
        <v>44</v>
      </c>
      <c r="F24" s="33">
        <v>4096</v>
      </c>
      <c r="G24" s="19" t="s">
        <v>261</v>
      </c>
      <c r="H24" s="20" t="s">
        <v>1114</v>
      </c>
      <c r="I24" s="35" t="s">
        <v>6</v>
      </c>
      <c r="J24" s="19" t="s">
        <v>749</v>
      </c>
      <c r="K24" s="21"/>
      <c r="L24" s="464"/>
      <c r="M24" s="653"/>
      <c r="N24" s="653"/>
      <c r="O24" s="653"/>
      <c r="P24" s="653"/>
      <c r="Q24" s="653"/>
      <c r="R24" s="653"/>
      <c r="T24" s="249"/>
      <c r="U24" s="653"/>
      <c r="V24" s="653"/>
      <c r="W24" s="653"/>
      <c r="X24" s="653"/>
      <c r="Y24" s="653"/>
    </row>
    <row r="25" spans="1:25" s="123" customFormat="1">
      <c r="A25" s="341" t="s">
        <v>2049</v>
      </c>
      <c r="B25" s="32">
        <v>44666</v>
      </c>
      <c r="C25" s="32">
        <v>44662</v>
      </c>
      <c r="D25" s="33">
        <v>10060</v>
      </c>
      <c r="E25" s="34" t="s">
        <v>2</v>
      </c>
      <c r="F25" s="33">
        <v>1034</v>
      </c>
      <c r="G25" s="19" t="s">
        <v>1865</v>
      </c>
      <c r="H25" s="20">
        <v>5</v>
      </c>
      <c r="I25" s="35" t="s">
        <v>6</v>
      </c>
      <c r="J25" s="19" t="s">
        <v>749</v>
      </c>
      <c r="K25" s="21"/>
      <c r="L25" s="464">
        <v>139.85</v>
      </c>
      <c r="M25" s="653"/>
      <c r="N25" s="653"/>
      <c r="O25" s="653"/>
      <c r="P25" s="653"/>
      <c r="Q25" s="653"/>
      <c r="R25" s="653"/>
      <c r="T25" s="249"/>
      <c r="U25" s="653"/>
      <c r="V25" s="653"/>
      <c r="W25" s="653"/>
      <c r="X25" s="653"/>
      <c r="Y25" s="653"/>
    </row>
    <row r="26" spans="1:25" s="123" customFormat="1">
      <c r="A26" s="341" t="s">
        <v>1734</v>
      </c>
      <c r="B26" s="32">
        <v>44669</v>
      </c>
      <c r="C26" s="32">
        <v>44664</v>
      </c>
      <c r="D26" s="33">
        <v>10070</v>
      </c>
      <c r="E26" s="34" t="s">
        <v>44</v>
      </c>
      <c r="F26" s="33">
        <v>1316</v>
      </c>
      <c r="G26" s="19" t="s">
        <v>50</v>
      </c>
      <c r="H26" s="20">
        <v>50</v>
      </c>
      <c r="I26" s="35" t="s">
        <v>6</v>
      </c>
      <c r="J26" s="19" t="s">
        <v>749</v>
      </c>
      <c r="K26" s="21"/>
      <c r="L26" s="464">
        <v>485</v>
      </c>
      <c r="M26" s="653"/>
      <c r="N26" s="653"/>
      <c r="O26" s="653"/>
      <c r="P26" s="653"/>
      <c r="Q26" s="653"/>
      <c r="R26" s="653"/>
      <c r="T26" s="249"/>
      <c r="U26" s="653"/>
      <c r="V26" s="653"/>
      <c r="W26" s="653"/>
      <c r="X26" s="653"/>
      <c r="Y26" s="653"/>
    </row>
    <row r="27" spans="1:25" s="123" customFormat="1">
      <c r="A27" s="341" t="s">
        <v>2058</v>
      </c>
      <c r="B27" s="32">
        <v>44671</v>
      </c>
      <c r="C27" s="32">
        <v>44664</v>
      </c>
      <c r="D27" s="33">
        <v>10113</v>
      </c>
      <c r="E27" s="34" t="s">
        <v>69</v>
      </c>
      <c r="F27" s="33">
        <v>4104</v>
      </c>
      <c r="G27" s="19" t="s">
        <v>826</v>
      </c>
      <c r="H27" s="20">
        <v>15</v>
      </c>
      <c r="I27" s="35" t="s">
        <v>6</v>
      </c>
      <c r="J27" s="19" t="s">
        <v>749</v>
      </c>
      <c r="K27" s="21"/>
      <c r="L27" s="464">
        <v>28.5</v>
      </c>
      <c r="M27" s="653"/>
      <c r="N27" s="653"/>
      <c r="O27" s="653"/>
      <c r="P27" s="653"/>
      <c r="Q27" s="653"/>
      <c r="R27" s="653"/>
      <c r="T27" s="249"/>
      <c r="U27" s="653"/>
      <c r="V27" s="653"/>
      <c r="W27" s="653"/>
      <c r="X27" s="653"/>
      <c r="Y27" s="653"/>
    </row>
    <row r="28" spans="1:25" s="123" customFormat="1">
      <c r="A28" s="341" t="s">
        <v>313</v>
      </c>
      <c r="B28" s="32">
        <v>44671</v>
      </c>
      <c r="C28" s="32">
        <v>44665</v>
      </c>
      <c r="D28" s="33">
        <v>10125</v>
      </c>
      <c r="E28" s="34" t="s">
        <v>1522</v>
      </c>
      <c r="F28" s="33">
        <v>1019</v>
      </c>
      <c r="G28" s="19" t="s">
        <v>96</v>
      </c>
      <c r="H28" s="20">
        <v>15</v>
      </c>
      <c r="I28" s="35" t="s">
        <v>6</v>
      </c>
      <c r="J28" s="19" t="s">
        <v>749</v>
      </c>
      <c r="K28" s="21"/>
      <c r="L28" s="464">
        <v>372</v>
      </c>
      <c r="M28" s="653"/>
      <c r="N28" s="653"/>
      <c r="O28" s="653"/>
      <c r="P28" s="653"/>
      <c r="Q28" s="653"/>
      <c r="R28" s="653"/>
      <c r="T28" s="249"/>
      <c r="U28" s="653"/>
      <c r="V28" s="653"/>
      <c r="W28" s="653"/>
      <c r="X28" s="653"/>
      <c r="Y28" s="653"/>
    </row>
    <row r="29" spans="1:25" s="123" customFormat="1">
      <c r="A29" s="341" t="s">
        <v>201</v>
      </c>
      <c r="B29" s="32">
        <v>44676</v>
      </c>
      <c r="C29" s="32">
        <v>44669</v>
      </c>
      <c r="D29" s="33">
        <v>10130</v>
      </c>
      <c r="E29" s="34" t="s">
        <v>7</v>
      </c>
      <c r="F29" s="33">
        <v>2868</v>
      </c>
      <c r="G29" s="19" t="s">
        <v>214</v>
      </c>
      <c r="H29" s="20" t="s">
        <v>923</v>
      </c>
      <c r="I29" s="35" t="s">
        <v>6</v>
      </c>
      <c r="J29" s="19" t="s">
        <v>749</v>
      </c>
      <c r="K29" s="21"/>
      <c r="L29" s="464">
        <v>312.5</v>
      </c>
      <c r="M29" s="653"/>
      <c r="N29" s="653"/>
      <c r="O29" s="653"/>
      <c r="P29" s="653"/>
      <c r="Q29" s="653"/>
      <c r="R29" s="653"/>
      <c r="T29" s="249"/>
      <c r="U29" s="653"/>
      <c r="V29" s="653"/>
      <c r="W29" s="653"/>
      <c r="X29" s="653"/>
      <c r="Y29" s="653"/>
    </row>
    <row r="30" spans="1:25" s="123" customFormat="1">
      <c r="A30" s="341" t="s">
        <v>109</v>
      </c>
      <c r="B30" s="32">
        <v>44679</v>
      </c>
      <c r="C30" s="32">
        <v>44679</v>
      </c>
      <c r="D30" s="33">
        <v>10151</v>
      </c>
      <c r="E30" s="34" t="s">
        <v>2060</v>
      </c>
      <c r="F30" s="33">
        <v>4025</v>
      </c>
      <c r="G30" s="19" t="s">
        <v>66</v>
      </c>
      <c r="H30" s="20">
        <v>1</v>
      </c>
      <c r="I30" s="35" t="s">
        <v>6</v>
      </c>
      <c r="J30" s="19" t="s">
        <v>749</v>
      </c>
      <c r="K30" s="21"/>
      <c r="L30" s="464">
        <v>50</v>
      </c>
      <c r="M30" s="653"/>
      <c r="N30" s="653"/>
      <c r="O30" s="653"/>
      <c r="P30" s="653"/>
      <c r="Q30" s="653"/>
      <c r="R30" s="653"/>
      <c r="T30" s="249"/>
      <c r="U30" s="653"/>
      <c r="V30" s="653"/>
      <c r="W30" s="653"/>
      <c r="X30" s="653"/>
      <c r="Y30" s="653"/>
    </row>
    <row r="31" spans="1:25" s="123" customFormat="1">
      <c r="A31" s="341" t="s">
        <v>2068</v>
      </c>
      <c r="B31" s="32">
        <v>44680</v>
      </c>
      <c r="C31" s="32">
        <v>44670</v>
      </c>
      <c r="D31" s="33">
        <v>10146</v>
      </c>
      <c r="E31" s="34" t="s">
        <v>2</v>
      </c>
      <c r="F31" s="33">
        <v>2086</v>
      </c>
      <c r="G31" s="19" t="s">
        <v>42</v>
      </c>
      <c r="H31" s="20" t="s">
        <v>997</v>
      </c>
      <c r="I31" s="35" t="s">
        <v>6</v>
      </c>
      <c r="J31" s="19" t="s">
        <v>749</v>
      </c>
      <c r="K31" s="21"/>
      <c r="L31" s="464">
        <v>177</v>
      </c>
      <c r="M31" s="653"/>
      <c r="N31" s="653"/>
      <c r="O31" s="653"/>
      <c r="P31" s="653"/>
      <c r="Q31" s="653"/>
      <c r="R31" s="653"/>
      <c r="T31" s="249"/>
      <c r="U31" s="653"/>
      <c r="V31" s="653"/>
      <c r="W31" s="653"/>
      <c r="X31" s="653"/>
      <c r="Y31" s="653"/>
    </row>
    <row r="32" spans="1:25" s="123" customFormat="1">
      <c r="A32" s="341" t="s">
        <v>109</v>
      </c>
      <c r="B32" s="32">
        <v>44676</v>
      </c>
      <c r="C32" s="32">
        <v>44676</v>
      </c>
      <c r="D32" s="33">
        <v>10153</v>
      </c>
      <c r="E32" s="34" t="s">
        <v>2060</v>
      </c>
      <c r="F32" s="33">
        <v>4025</v>
      </c>
      <c r="G32" s="19" t="s">
        <v>829</v>
      </c>
      <c r="H32" s="20">
        <v>225</v>
      </c>
      <c r="I32" s="35" t="s">
        <v>6</v>
      </c>
      <c r="J32" s="19" t="s">
        <v>749</v>
      </c>
      <c r="K32" s="21" t="s">
        <v>2076</v>
      </c>
      <c r="L32" s="464">
        <v>150</v>
      </c>
      <c r="M32" s="653"/>
      <c r="N32" s="653"/>
      <c r="O32" s="653"/>
      <c r="P32" s="653"/>
      <c r="Q32" s="653"/>
      <c r="R32" s="653"/>
      <c r="T32" s="249"/>
      <c r="U32" s="653"/>
      <c r="V32" s="653"/>
      <c r="W32" s="653"/>
      <c r="X32" s="653"/>
      <c r="Y32" s="653"/>
    </row>
    <row r="33" spans="1:25" s="123" customFormat="1">
      <c r="A33" s="341" t="s">
        <v>134</v>
      </c>
      <c r="B33" s="32">
        <v>44680</v>
      </c>
      <c r="C33" s="32">
        <v>44671</v>
      </c>
      <c r="D33" s="33">
        <v>10163</v>
      </c>
      <c r="E33" s="34" t="s">
        <v>2</v>
      </c>
      <c r="F33" s="33">
        <v>97</v>
      </c>
      <c r="G33" s="19" t="s">
        <v>98</v>
      </c>
      <c r="H33" s="20">
        <v>2</v>
      </c>
      <c r="I33" s="35" t="s">
        <v>6</v>
      </c>
      <c r="J33" s="19" t="s">
        <v>749</v>
      </c>
      <c r="K33" s="21"/>
      <c r="L33" s="464">
        <v>116</v>
      </c>
      <c r="M33" s="653"/>
      <c r="N33" s="653"/>
      <c r="O33" s="653"/>
      <c r="P33" s="653"/>
      <c r="Q33" s="653"/>
      <c r="R33" s="653"/>
      <c r="T33" s="249"/>
      <c r="U33" s="653"/>
      <c r="V33" s="653"/>
      <c r="W33" s="653"/>
      <c r="X33" s="653"/>
      <c r="Y33" s="653"/>
    </row>
    <row r="34" spans="1:25" s="123" customFormat="1">
      <c r="A34" s="341" t="s">
        <v>1997</v>
      </c>
      <c r="B34" s="32">
        <v>44671</v>
      </c>
      <c r="C34" s="32">
        <v>44671</v>
      </c>
      <c r="D34" s="33">
        <v>0</v>
      </c>
      <c r="E34" s="34" t="s">
        <v>216</v>
      </c>
      <c r="F34" s="33">
        <v>4060</v>
      </c>
      <c r="G34" s="19" t="s">
        <v>2012</v>
      </c>
      <c r="H34" s="20">
        <v>4</v>
      </c>
      <c r="I34" s="35" t="s">
        <v>6</v>
      </c>
      <c r="J34" s="19" t="s">
        <v>749</v>
      </c>
      <c r="K34" s="21" t="s">
        <v>1275</v>
      </c>
      <c r="L34" s="464"/>
      <c r="M34" s="653"/>
      <c r="N34" s="653"/>
      <c r="O34" s="653"/>
      <c r="P34" s="653"/>
      <c r="Q34" s="653"/>
      <c r="R34" s="653"/>
      <c r="T34" s="249"/>
      <c r="U34" s="653"/>
      <c r="V34" s="653"/>
      <c r="W34" s="653"/>
      <c r="X34" s="653"/>
      <c r="Y34" s="653"/>
    </row>
    <row r="35" spans="1:25" s="123" customFormat="1">
      <c r="A35" s="341"/>
      <c r="B35" s="32"/>
      <c r="C35" s="32"/>
      <c r="D35" s="33"/>
      <c r="E35" s="34" t="s">
        <v>216</v>
      </c>
      <c r="F35" s="33">
        <v>4059</v>
      </c>
      <c r="G35" s="19" t="s">
        <v>2011</v>
      </c>
      <c r="H35" s="20">
        <v>4</v>
      </c>
      <c r="I35" s="35" t="s">
        <v>6</v>
      </c>
      <c r="J35" s="19" t="s">
        <v>749</v>
      </c>
      <c r="K35" s="21" t="s">
        <v>1275</v>
      </c>
      <c r="L35" s="464">
        <v>0</v>
      </c>
      <c r="M35" s="653"/>
      <c r="N35" s="653"/>
      <c r="O35" s="653"/>
      <c r="P35" s="653"/>
      <c r="Q35" s="653"/>
      <c r="R35" s="653"/>
      <c r="T35" s="249"/>
      <c r="U35" s="653"/>
      <c r="V35" s="653"/>
      <c r="W35" s="653"/>
      <c r="X35" s="653"/>
      <c r="Y35" s="653"/>
    </row>
    <row r="36" spans="1:25" s="123" customFormat="1">
      <c r="A36" s="341" t="s">
        <v>1870</v>
      </c>
      <c r="B36" s="32">
        <v>44680</v>
      </c>
      <c r="C36" s="32">
        <v>44677</v>
      </c>
      <c r="D36" s="33">
        <v>10189</v>
      </c>
      <c r="E36" s="34" t="s">
        <v>2</v>
      </c>
      <c r="F36" s="33">
        <v>3675</v>
      </c>
      <c r="G36" s="19" t="s">
        <v>1523</v>
      </c>
      <c r="H36" s="20">
        <v>8</v>
      </c>
      <c r="I36" s="35" t="s">
        <v>6</v>
      </c>
      <c r="J36" s="19" t="s">
        <v>749</v>
      </c>
      <c r="K36" s="21"/>
      <c r="L36" s="464">
        <v>35.1</v>
      </c>
      <c r="M36" s="653"/>
      <c r="N36" s="653"/>
      <c r="O36" s="653"/>
      <c r="P36" s="653"/>
      <c r="Q36" s="653"/>
      <c r="R36" s="653"/>
      <c r="T36" s="249"/>
      <c r="U36" s="653"/>
      <c r="V36" s="653"/>
      <c r="W36" s="653"/>
      <c r="X36" s="653"/>
      <c r="Y36" s="653"/>
    </row>
    <row r="37" spans="1:25" s="123" customFormat="1">
      <c r="A37" s="341" t="s">
        <v>202</v>
      </c>
      <c r="B37" s="32">
        <v>44680</v>
      </c>
      <c r="C37" s="32">
        <v>44677</v>
      </c>
      <c r="D37" s="33">
        <v>10191</v>
      </c>
      <c r="E37" s="34" t="s">
        <v>2</v>
      </c>
      <c r="F37" s="33">
        <v>1195</v>
      </c>
      <c r="G37" s="19" t="s">
        <v>27</v>
      </c>
      <c r="H37" s="20">
        <v>6</v>
      </c>
      <c r="I37" s="35" t="s">
        <v>6</v>
      </c>
      <c r="J37" s="19" t="s">
        <v>749</v>
      </c>
      <c r="K37" s="21"/>
      <c r="L37" s="464">
        <v>270</v>
      </c>
      <c r="M37" s="653"/>
      <c r="N37" s="653"/>
      <c r="O37" s="653"/>
      <c r="P37" s="653"/>
      <c r="Q37" s="653"/>
      <c r="R37" s="653"/>
      <c r="T37" s="249"/>
      <c r="U37" s="653"/>
      <c r="V37" s="653"/>
      <c r="W37" s="653"/>
      <c r="X37" s="653"/>
      <c r="Y37" s="653"/>
    </row>
    <row r="38" spans="1:25" s="123" customFormat="1">
      <c r="A38" s="341" t="s">
        <v>1934</v>
      </c>
      <c r="B38" s="32">
        <v>44679</v>
      </c>
      <c r="C38" s="32">
        <v>44679</v>
      </c>
      <c r="D38" s="33">
        <v>10230</v>
      </c>
      <c r="E38" s="34" t="s">
        <v>1803</v>
      </c>
      <c r="F38" s="33">
        <v>3661</v>
      </c>
      <c r="G38" s="19" t="s">
        <v>2080</v>
      </c>
      <c r="H38" s="20">
        <v>1</v>
      </c>
      <c r="I38" s="35" t="s">
        <v>6</v>
      </c>
      <c r="J38" s="19" t="s">
        <v>2060</v>
      </c>
      <c r="K38" s="21"/>
      <c r="L38" s="464"/>
      <c r="M38" s="653"/>
      <c r="N38" s="653"/>
      <c r="O38" s="653"/>
      <c r="P38" s="653"/>
      <c r="Q38" s="653"/>
      <c r="R38" s="653"/>
      <c r="T38" s="249"/>
      <c r="U38" s="653"/>
      <c r="V38" s="653"/>
      <c r="W38" s="653"/>
      <c r="X38" s="653"/>
      <c r="Y38" s="653"/>
    </row>
    <row r="39" spans="1:25" s="123" customFormat="1">
      <c r="A39" s="341"/>
      <c r="B39" s="32"/>
      <c r="C39" s="32"/>
      <c r="D39" s="33"/>
      <c r="E39" s="34" t="s">
        <v>1803</v>
      </c>
      <c r="F39" s="33">
        <v>3661</v>
      </c>
      <c r="G39" s="19" t="s">
        <v>2080</v>
      </c>
      <c r="H39" s="20">
        <v>1</v>
      </c>
      <c r="I39" s="35" t="s">
        <v>6</v>
      </c>
      <c r="J39" s="19" t="s">
        <v>2060</v>
      </c>
      <c r="K39" s="21"/>
      <c r="L39" s="464">
        <v>100</v>
      </c>
      <c r="M39" s="653"/>
      <c r="N39" s="653"/>
      <c r="O39" s="653"/>
      <c r="P39" s="653"/>
      <c r="Q39" s="653"/>
      <c r="R39" s="653"/>
      <c r="T39" s="249"/>
      <c r="U39" s="653"/>
      <c r="V39" s="653"/>
      <c r="W39" s="653"/>
      <c r="X39" s="653"/>
      <c r="Y39" s="653"/>
    </row>
    <row r="40" spans="1:25" s="41" customFormat="1">
      <c r="A40" s="2530">
        <f>SUM(L15:L39)</f>
        <v>4621.6499999999996</v>
      </c>
      <c r="B40" s="2531"/>
      <c r="C40" s="2531"/>
      <c r="D40" s="2531"/>
      <c r="E40" s="2531"/>
      <c r="F40" s="2531"/>
      <c r="G40" s="2531"/>
      <c r="H40" s="2531"/>
      <c r="I40" s="2531"/>
      <c r="J40" s="2531"/>
      <c r="K40" s="2531"/>
      <c r="L40" s="2532"/>
      <c r="M40" s="249"/>
      <c r="N40" s="249"/>
      <c r="O40" s="249"/>
      <c r="P40" s="249"/>
      <c r="Q40" s="249"/>
      <c r="R40" s="249"/>
      <c r="T40" s="249"/>
      <c r="U40" s="249"/>
      <c r="V40" s="249"/>
      <c r="W40" s="249"/>
      <c r="X40" s="249"/>
      <c r="Y40" s="249"/>
    </row>
    <row r="41" spans="1:25" s="41" customFormat="1" ht="18.75">
      <c r="A41" s="2460" t="s">
        <v>1225</v>
      </c>
      <c r="B41" s="2450"/>
      <c r="C41" s="2450"/>
      <c r="D41" s="2450"/>
      <c r="E41" s="2450"/>
      <c r="F41" s="2450"/>
      <c r="G41" s="2450"/>
      <c r="H41" s="2450"/>
      <c r="I41" s="2450"/>
      <c r="J41" s="2450"/>
      <c r="K41" s="2450"/>
      <c r="L41" s="2451"/>
      <c r="M41" s="249"/>
      <c r="N41" s="249"/>
      <c r="O41" s="249"/>
      <c r="P41" s="249"/>
      <c r="Q41" s="249"/>
      <c r="R41" s="249"/>
      <c r="T41" s="249"/>
      <c r="U41" s="249"/>
      <c r="V41" s="249"/>
      <c r="W41" s="249"/>
      <c r="X41" s="249"/>
      <c r="Y41" s="249"/>
    </row>
    <row r="42" spans="1:25" s="123" customFormat="1">
      <c r="A42" s="654" t="s">
        <v>173</v>
      </c>
      <c r="B42" s="655">
        <v>44645</v>
      </c>
      <c r="C42" s="655">
        <v>44658</v>
      </c>
      <c r="D42" s="656">
        <v>9923</v>
      </c>
      <c r="E42" s="657" t="s">
        <v>216</v>
      </c>
      <c r="F42" s="656">
        <v>2491</v>
      </c>
      <c r="G42" s="658" t="s">
        <v>122</v>
      </c>
      <c r="H42" s="674" t="s">
        <v>840</v>
      </c>
      <c r="I42" s="659" t="s">
        <v>6</v>
      </c>
      <c r="J42" s="658" t="s">
        <v>1225</v>
      </c>
      <c r="K42" s="177"/>
      <c r="L42" s="660">
        <v>450</v>
      </c>
      <c r="M42" s="653"/>
      <c r="N42" s="653"/>
      <c r="O42" s="653"/>
      <c r="P42" s="653"/>
      <c r="Q42" s="653"/>
      <c r="R42" s="653"/>
      <c r="T42" s="249" t="s">
        <v>1911</v>
      </c>
      <c r="U42" s="653"/>
      <c r="V42" s="653"/>
      <c r="W42" s="653"/>
      <c r="X42" s="653"/>
      <c r="Y42" s="653"/>
    </row>
    <row r="43" spans="1:25" s="123" customFormat="1">
      <c r="A43" s="654" t="s">
        <v>151</v>
      </c>
      <c r="B43" s="655">
        <v>44651</v>
      </c>
      <c r="C43" s="655">
        <v>44662</v>
      </c>
      <c r="D43" s="656">
        <v>9932</v>
      </c>
      <c r="E43" s="657" t="s">
        <v>2</v>
      </c>
      <c r="F43" s="656">
        <v>2149</v>
      </c>
      <c r="G43" s="658" t="s">
        <v>26</v>
      </c>
      <c r="H43" s="674">
        <v>41</v>
      </c>
      <c r="I43" s="659" t="s">
        <v>6</v>
      </c>
      <c r="J43" s="658" t="s">
        <v>1225</v>
      </c>
      <c r="K43" s="177"/>
      <c r="L43" s="660">
        <v>1064.4000000000001</v>
      </c>
      <c r="M43" s="653"/>
      <c r="N43" s="653"/>
      <c r="O43" s="653"/>
      <c r="P43" s="653"/>
      <c r="Q43" s="653"/>
      <c r="R43" s="653"/>
      <c r="T43" s="249"/>
      <c r="U43" s="653"/>
      <c r="V43" s="653"/>
      <c r="W43" s="653"/>
      <c r="X43" s="653"/>
      <c r="Y43" s="653"/>
    </row>
    <row r="44" spans="1:25" s="123" customFormat="1">
      <c r="A44" s="654" t="s">
        <v>2037</v>
      </c>
      <c r="B44" s="655">
        <v>44657</v>
      </c>
      <c r="C44" s="655">
        <v>44663</v>
      </c>
      <c r="D44" s="656">
        <v>9977</v>
      </c>
      <c r="E44" s="657" t="s">
        <v>131</v>
      </c>
      <c r="F44" s="656">
        <v>4086</v>
      </c>
      <c r="G44" s="658" t="s">
        <v>52</v>
      </c>
      <c r="H44" s="674">
        <v>6</v>
      </c>
      <c r="I44" s="659" t="s">
        <v>6</v>
      </c>
      <c r="J44" s="658" t="s">
        <v>1225</v>
      </c>
      <c r="K44" s="177" t="s">
        <v>2039</v>
      </c>
      <c r="L44" s="660"/>
      <c r="M44" s="653"/>
      <c r="N44" s="653"/>
      <c r="O44" s="653"/>
      <c r="P44" s="653"/>
      <c r="Q44" s="653"/>
      <c r="R44" s="653"/>
      <c r="T44" s="249"/>
      <c r="U44" s="653"/>
      <c r="V44" s="653"/>
      <c r="W44" s="653"/>
      <c r="X44" s="653"/>
      <c r="Y44" s="653"/>
    </row>
    <row r="45" spans="1:25" s="123" customFormat="1">
      <c r="A45" s="654"/>
      <c r="B45" s="655"/>
      <c r="C45" s="655"/>
      <c r="D45" s="656"/>
      <c r="E45" s="657" t="s">
        <v>81</v>
      </c>
      <c r="F45" s="656">
        <v>4087</v>
      </c>
      <c r="G45" s="658" t="s">
        <v>52</v>
      </c>
      <c r="H45" s="674">
        <v>6</v>
      </c>
      <c r="I45" s="659" t="s">
        <v>6</v>
      </c>
      <c r="J45" s="658" t="s">
        <v>1225</v>
      </c>
      <c r="K45" s="177" t="s">
        <v>2039</v>
      </c>
      <c r="L45" s="660"/>
      <c r="M45" s="653"/>
      <c r="N45" s="653"/>
      <c r="O45" s="653"/>
      <c r="P45" s="653"/>
      <c r="Q45" s="653"/>
      <c r="R45" s="653"/>
      <c r="T45" s="249"/>
      <c r="U45" s="653"/>
      <c r="V45" s="653"/>
      <c r="W45" s="653"/>
      <c r="X45" s="653"/>
      <c r="Y45" s="653"/>
    </row>
    <row r="46" spans="1:25" s="123" customFormat="1">
      <c r="A46" s="654"/>
      <c r="B46" s="655"/>
      <c r="C46" s="655"/>
      <c r="D46" s="656"/>
      <c r="E46" s="657" t="s">
        <v>1579</v>
      </c>
      <c r="F46" s="656">
        <v>3774</v>
      </c>
      <c r="G46" s="658" t="s">
        <v>52</v>
      </c>
      <c r="H46" s="674">
        <v>6</v>
      </c>
      <c r="I46" s="659" t="s">
        <v>6</v>
      </c>
      <c r="J46" s="658" t="s">
        <v>1225</v>
      </c>
      <c r="K46" s="177">
        <v>1737</v>
      </c>
      <c r="L46" s="660"/>
      <c r="M46" s="653"/>
      <c r="N46" s="653"/>
      <c r="O46" s="653"/>
      <c r="P46" s="653"/>
      <c r="Q46" s="653"/>
      <c r="R46" s="653"/>
      <c r="T46" s="570" t="s">
        <v>2038</v>
      </c>
      <c r="U46" s="653"/>
      <c r="V46" s="653"/>
      <c r="W46" s="653"/>
      <c r="X46" s="653"/>
      <c r="Y46" s="653"/>
    </row>
    <row r="47" spans="1:25" s="123" customFormat="1">
      <c r="A47" s="654"/>
      <c r="B47" s="655"/>
      <c r="C47" s="655"/>
      <c r="D47" s="656"/>
      <c r="E47" s="657" t="s">
        <v>74</v>
      </c>
      <c r="F47" s="656">
        <v>4089</v>
      </c>
      <c r="G47" s="658" t="s">
        <v>52</v>
      </c>
      <c r="H47" s="674">
        <v>6</v>
      </c>
      <c r="I47" s="659" t="s">
        <v>6</v>
      </c>
      <c r="J47" s="658" t="s">
        <v>1225</v>
      </c>
      <c r="K47" s="177" t="s">
        <v>2039</v>
      </c>
      <c r="L47" s="660"/>
      <c r="M47" s="653"/>
      <c r="N47" s="653"/>
      <c r="O47" s="653"/>
      <c r="P47" s="653"/>
      <c r="Q47" s="653"/>
      <c r="R47" s="653"/>
      <c r="T47" s="249"/>
      <c r="U47" s="653"/>
      <c r="V47" s="653"/>
      <c r="W47" s="653"/>
      <c r="X47" s="653"/>
      <c r="Y47" s="653"/>
    </row>
    <row r="48" spans="1:25" s="123" customFormat="1">
      <c r="A48" s="654"/>
      <c r="B48" s="655"/>
      <c r="C48" s="655"/>
      <c r="D48" s="656"/>
      <c r="E48" s="657" t="s">
        <v>401</v>
      </c>
      <c r="F48" s="656">
        <v>4088</v>
      </c>
      <c r="G48" s="658" t="s">
        <v>52</v>
      </c>
      <c r="H48" s="674">
        <v>6</v>
      </c>
      <c r="I48" s="659" t="s">
        <v>6</v>
      </c>
      <c r="J48" s="658" t="s">
        <v>1225</v>
      </c>
      <c r="K48" s="177">
        <v>1737</v>
      </c>
      <c r="L48" s="660"/>
      <c r="M48" s="653"/>
      <c r="N48" s="653"/>
      <c r="O48" s="653"/>
      <c r="P48" s="653"/>
      <c r="Q48" s="653"/>
      <c r="R48" s="653"/>
      <c r="T48" s="570" t="s">
        <v>2038</v>
      </c>
      <c r="U48" s="653"/>
      <c r="V48" s="653"/>
      <c r="W48" s="653"/>
      <c r="X48" s="653"/>
      <c r="Y48" s="653"/>
    </row>
    <row r="49" spans="1:25" s="123" customFormat="1">
      <c r="A49" s="654" t="s">
        <v>2043</v>
      </c>
      <c r="B49" s="655">
        <v>44655</v>
      </c>
      <c r="C49" s="655">
        <v>44655</v>
      </c>
      <c r="D49" s="656">
        <v>10015</v>
      </c>
      <c r="E49" s="657" t="s">
        <v>7</v>
      </c>
      <c r="F49" s="656">
        <v>2335</v>
      </c>
      <c r="G49" s="658" t="s">
        <v>41</v>
      </c>
      <c r="H49" s="674">
        <v>50</v>
      </c>
      <c r="I49" s="659" t="s">
        <v>6</v>
      </c>
      <c r="J49" s="658" t="s">
        <v>1225</v>
      </c>
      <c r="K49" s="177"/>
      <c r="L49" s="660">
        <v>350</v>
      </c>
      <c r="M49" s="653"/>
      <c r="N49" s="653"/>
      <c r="O49" s="653"/>
      <c r="P49" s="653"/>
      <c r="Q49" s="653"/>
      <c r="R49" s="653"/>
      <c r="T49" s="249"/>
      <c r="U49" s="653"/>
      <c r="V49" s="653"/>
      <c r="W49" s="653"/>
      <c r="X49" s="653"/>
      <c r="Y49" s="653"/>
    </row>
    <row r="50" spans="1:25" s="123" customFormat="1">
      <c r="A50" s="654" t="s">
        <v>371</v>
      </c>
      <c r="B50" s="655">
        <v>44659</v>
      </c>
      <c r="C50" s="655">
        <v>44657</v>
      </c>
      <c r="D50" s="656">
        <v>9999</v>
      </c>
      <c r="E50" s="657" t="s">
        <v>428</v>
      </c>
      <c r="F50" s="656">
        <v>4094</v>
      </c>
      <c r="G50" s="658" t="s">
        <v>830</v>
      </c>
      <c r="H50" s="674">
        <v>6</v>
      </c>
      <c r="I50" s="659" t="s">
        <v>6</v>
      </c>
      <c r="J50" s="658" t="s">
        <v>1225</v>
      </c>
      <c r="K50" s="177"/>
      <c r="L50" s="660">
        <v>94.5</v>
      </c>
      <c r="M50" s="653"/>
      <c r="N50" s="653"/>
      <c r="O50" s="653"/>
      <c r="P50" s="653"/>
      <c r="Q50" s="653"/>
      <c r="R50" s="653"/>
      <c r="T50" s="249"/>
      <c r="U50" s="653"/>
      <c r="V50" s="653"/>
      <c r="W50" s="653"/>
      <c r="X50" s="653"/>
      <c r="Y50" s="653"/>
    </row>
    <row r="51" spans="1:25" s="123" customFormat="1">
      <c r="A51" s="654" t="s">
        <v>109</v>
      </c>
      <c r="B51" s="655">
        <v>44663</v>
      </c>
      <c r="C51" s="655">
        <v>44663</v>
      </c>
      <c r="D51" s="656">
        <v>10115</v>
      </c>
      <c r="E51" s="657" t="s">
        <v>2060</v>
      </c>
      <c r="F51" s="656">
        <v>4025</v>
      </c>
      <c r="G51" s="658" t="s">
        <v>90</v>
      </c>
      <c r="H51" s="674">
        <v>2</v>
      </c>
      <c r="I51" s="659" t="s">
        <v>6</v>
      </c>
      <c r="J51" s="658" t="s">
        <v>1225</v>
      </c>
      <c r="K51" s="658"/>
      <c r="L51" s="660">
        <v>100</v>
      </c>
      <c r="M51" s="653"/>
      <c r="N51" s="653"/>
      <c r="O51" s="653"/>
      <c r="P51" s="653"/>
      <c r="Q51" s="653"/>
      <c r="R51" s="653"/>
      <c r="T51" s="249"/>
      <c r="U51" s="653"/>
      <c r="V51" s="653"/>
      <c r="W51" s="653"/>
      <c r="X51" s="653"/>
      <c r="Y51" s="653"/>
    </row>
    <row r="52" spans="1:25" s="123" customFormat="1">
      <c r="A52" s="654" t="s">
        <v>1531</v>
      </c>
      <c r="B52" s="655">
        <v>44666</v>
      </c>
      <c r="C52" s="655"/>
      <c r="D52" s="656">
        <v>10090</v>
      </c>
      <c r="E52" s="657" t="s">
        <v>40</v>
      </c>
      <c r="F52" s="656">
        <v>3710</v>
      </c>
      <c r="G52" s="658" t="s">
        <v>521</v>
      </c>
      <c r="H52" s="674">
        <v>18</v>
      </c>
      <c r="I52" s="659" t="s">
        <v>6</v>
      </c>
      <c r="J52" s="658" t="s">
        <v>1225</v>
      </c>
      <c r="K52" s="658"/>
      <c r="L52" s="660">
        <v>243</v>
      </c>
      <c r="M52" s="653"/>
      <c r="N52" s="653"/>
      <c r="O52" s="653"/>
      <c r="P52" s="653"/>
      <c r="Q52" s="653"/>
      <c r="R52" s="653"/>
      <c r="T52" s="249" t="s">
        <v>1911</v>
      </c>
      <c r="U52" s="653"/>
      <c r="V52" s="653"/>
      <c r="W52" s="653"/>
      <c r="X52" s="653"/>
      <c r="Y52" s="653"/>
    </row>
    <row r="53" spans="1:25" s="123" customFormat="1">
      <c r="A53" s="654"/>
      <c r="B53" s="655"/>
      <c r="C53" s="655"/>
      <c r="D53" s="656"/>
      <c r="E53" s="657" t="s">
        <v>40</v>
      </c>
      <c r="F53" s="656">
        <v>3082</v>
      </c>
      <c r="G53" s="658" t="s">
        <v>2066</v>
      </c>
      <c r="H53" s="674">
        <v>20</v>
      </c>
      <c r="I53" s="659" t="s">
        <v>6</v>
      </c>
      <c r="J53" s="658"/>
      <c r="K53" s="658"/>
      <c r="L53" s="660"/>
      <c r="M53" s="653"/>
      <c r="N53" s="653"/>
      <c r="O53" s="653"/>
      <c r="P53" s="653"/>
      <c r="Q53" s="653"/>
      <c r="R53" s="653"/>
      <c r="T53" s="249"/>
      <c r="U53" s="653"/>
      <c r="V53" s="653"/>
      <c r="W53" s="653"/>
      <c r="X53" s="653"/>
      <c r="Y53" s="653"/>
    </row>
    <row r="54" spans="1:25" s="123" customFormat="1">
      <c r="A54" s="654" t="s">
        <v>126</v>
      </c>
      <c r="B54" s="655">
        <v>44671</v>
      </c>
      <c r="C54" s="655">
        <v>44664</v>
      </c>
      <c r="D54" s="656">
        <v>10103</v>
      </c>
      <c r="E54" s="657" t="s">
        <v>2</v>
      </c>
      <c r="F54" s="656">
        <v>2620</v>
      </c>
      <c r="G54" s="658" t="s">
        <v>127</v>
      </c>
      <c r="H54" s="674" t="s">
        <v>952</v>
      </c>
      <c r="I54" s="659" t="s">
        <v>6</v>
      </c>
      <c r="J54" s="658" t="s">
        <v>1225</v>
      </c>
      <c r="K54" s="658"/>
      <c r="L54" s="660">
        <v>193.68</v>
      </c>
      <c r="M54" s="653"/>
      <c r="N54" s="653"/>
      <c r="O54" s="653"/>
      <c r="P54" s="653"/>
      <c r="Q54" s="653"/>
      <c r="R54" s="653"/>
      <c r="T54" s="249"/>
      <c r="U54" s="653"/>
      <c r="V54" s="653"/>
      <c r="W54" s="653"/>
      <c r="X54" s="653"/>
      <c r="Y54" s="653"/>
    </row>
    <row r="55" spans="1:25" s="123" customFormat="1">
      <c r="A55" s="654" t="s">
        <v>126</v>
      </c>
      <c r="B55" s="655">
        <v>44676</v>
      </c>
      <c r="C55" s="655"/>
      <c r="D55" s="656">
        <v>10134</v>
      </c>
      <c r="E55" s="657" t="s">
        <v>2</v>
      </c>
      <c r="F55" s="656">
        <v>2620</v>
      </c>
      <c r="G55" s="658" t="s">
        <v>127</v>
      </c>
      <c r="H55" s="674" t="s">
        <v>1212</v>
      </c>
      <c r="I55" s="659" t="s">
        <v>6</v>
      </c>
      <c r="J55" s="658" t="s">
        <v>1225</v>
      </c>
      <c r="K55" s="658"/>
      <c r="L55" s="660">
        <v>135.58000000000001</v>
      </c>
      <c r="M55" s="653"/>
      <c r="N55" s="653"/>
      <c r="O55" s="653"/>
      <c r="P55" s="653"/>
      <c r="Q55" s="653"/>
      <c r="R55" s="653"/>
      <c r="T55" s="249"/>
      <c r="U55" s="653"/>
      <c r="V55" s="653"/>
      <c r="W55" s="653"/>
      <c r="X55" s="653"/>
      <c r="Y55" s="653"/>
    </row>
    <row r="56" spans="1:25" s="123" customFormat="1">
      <c r="A56" s="654" t="s">
        <v>381</v>
      </c>
      <c r="B56" s="655">
        <v>44678</v>
      </c>
      <c r="C56" s="655">
        <v>44669</v>
      </c>
      <c r="D56" s="656">
        <v>10140</v>
      </c>
      <c r="E56" s="657" t="s">
        <v>7</v>
      </c>
      <c r="F56" s="656">
        <v>2555</v>
      </c>
      <c r="G56" s="658" t="s">
        <v>382</v>
      </c>
      <c r="H56" s="674">
        <v>4</v>
      </c>
      <c r="I56" s="659" t="s">
        <v>6</v>
      </c>
      <c r="J56" s="658" t="s">
        <v>1225</v>
      </c>
      <c r="K56" s="658"/>
      <c r="L56" s="660">
        <v>204</v>
      </c>
      <c r="M56" s="653"/>
      <c r="N56" s="653"/>
      <c r="O56" s="653"/>
      <c r="P56" s="653"/>
      <c r="Q56" s="653"/>
      <c r="R56" s="653"/>
      <c r="T56" s="249"/>
      <c r="U56" s="653"/>
      <c r="V56" s="653"/>
      <c r="W56" s="653"/>
      <c r="X56" s="653"/>
      <c r="Y56" s="653"/>
    </row>
    <row r="57" spans="1:25" s="123" customFormat="1">
      <c r="A57" s="654" t="s">
        <v>2071</v>
      </c>
      <c r="B57" s="655">
        <v>44671</v>
      </c>
      <c r="C57" s="655">
        <v>44671</v>
      </c>
      <c r="D57" s="656">
        <v>10175</v>
      </c>
      <c r="E57" s="657" t="s">
        <v>2072</v>
      </c>
      <c r="F57" s="656">
        <v>4106</v>
      </c>
      <c r="G57" s="658" t="s">
        <v>52</v>
      </c>
      <c r="H57" s="674">
        <v>10</v>
      </c>
      <c r="I57" s="659" t="s">
        <v>6</v>
      </c>
      <c r="J57" s="658" t="s">
        <v>1225</v>
      </c>
      <c r="K57" s="658"/>
      <c r="L57" s="660">
        <v>0</v>
      </c>
      <c r="M57" s="653"/>
      <c r="N57" s="653"/>
      <c r="O57" s="653"/>
      <c r="P57" s="653"/>
      <c r="Q57" s="653"/>
      <c r="R57" s="653"/>
      <c r="T57" s="249"/>
      <c r="U57" s="653"/>
      <c r="V57" s="653"/>
      <c r="W57" s="653"/>
      <c r="X57" s="653"/>
      <c r="Y57" s="653"/>
    </row>
    <row r="58" spans="1:25" s="123" customFormat="1">
      <c r="A58" s="654" t="s">
        <v>1594</v>
      </c>
      <c r="B58" s="655">
        <v>44678</v>
      </c>
      <c r="C58" s="655">
        <v>44677</v>
      </c>
      <c r="D58" s="656">
        <v>10202</v>
      </c>
      <c r="E58" s="657" t="s">
        <v>2</v>
      </c>
      <c r="F58" s="656">
        <v>4108</v>
      </c>
      <c r="G58" s="658" t="s">
        <v>87</v>
      </c>
      <c r="H58" s="674">
        <v>25</v>
      </c>
      <c r="I58" s="659" t="s">
        <v>6</v>
      </c>
      <c r="J58" s="658" t="s">
        <v>1225</v>
      </c>
      <c r="K58" s="658"/>
      <c r="L58" s="660">
        <v>283.2</v>
      </c>
      <c r="M58" s="653"/>
      <c r="N58" s="653"/>
      <c r="O58" s="653"/>
      <c r="P58" s="653"/>
      <c r="Q58" s="653"/>
      <c r="R58" s="653"/>
      <c r="T58" s="249"/>
      <c r="U58" s="653"/>
      <c r="V58" s="653"/>
      <c r="W58" s="653"/>
      <c r="X58" s="653"/>
      <c r="Y58" s="653"/>
    </row>
    <row r="59" spans="1:25" s="123" customFormat="1">
      <c r="A59" s="654" t="s">
        <v>2078</v>
      </c>
      <c r="B59" s="655">
        <v>44680</v>
      </c>
      <c r="C59" s="655">
        <v>44678</v>
      </c>
      <c r="D59" s="656">
        <v>10209</v>
      </c>
      <c r="E59" s="657" t="s">
        <v>40</v>
      </c>
      <c r="F59" s="656">
        <v>4105</v>
      </c>
      <c r="G59" s="658" t="s">
        <v>16</v>
      </c>
      <c r="H59" s="674">
        <v>10</v>
      </c>
      <c r="I59" s="659" t="s">
        <v>6</v>
      </c>
      <c r="J59" s="658" t="s">
        <v>1225</v>
      </c>
      <c r="K59" s="658" t="s">
        <v>2077</v>
      </c>
      <c r="L59" s="660">
        <v>0</v>
      </c>
      <c r="M59" s="653"/>
      <c r="N59" s="653"/>
      <c r="O59" s="653"/>
      <c r="P59" s="653"/>
      <c r="Q59" s="653"/>
      <c r="R59" s="653"/>
      <c r="T59" s="249"/>
      <c r="U59" s="653"/>
      <c r="V59" s="653"/>
      <c r="W59" s="653"/>
      <c r="X59" s="653"/>
      <c r="Y59" s="653"/>
    </row>
    <row r="60" spans="1:25" s="123" customFormat="1">
      <c r="A60" s="341"/>
      <c r="B60" s="32">
        <v>44676</v>
      </c>
      <c r="C60" s="32">
        <v>44677</v>
      </c>
      <c r="D60" s="33"/>
      <c r="E60" s="34" t="s">
        <v>2060</v>
      </c>
      <c r="F60" s="33">
        <v>4025</v>
      </c>
      <c r="G60" s="19" t="s">
        <v>36</v>
      </c>
      <c r="H60" s="20">
        <v>1</v>
      </c>
      <c r="I60" s="35" t="s">
        <v>6</v>
      </c>
      <c r="J60" s="19" t="s">
        <v>749</v>
      </c>
      <c r="K60" s="21" t="s">
        <v>97</v>
      </c>
      <c r="L60" s="464">
        <v>50</v>
      </c>
      <c r="M60" s="653"/>
      <c r="N60" s="653"/>
      <c r="O60" s="653"/>
      <c r="P60" s="653"/>
      <c r="Q60" s="653"/>
      <c r="R60" s="653"/>
      <c r="T60" s="249"/>
      <c r="U60" s="653"/>
      <c r="V60" s="653"/>
      <c r="W60" s="653"/>
      <c r="X60" s="653"/>
      <c r="Y60" s="653"/>
    </row>
    <row r="61" spans="1:25" s="123" customFormat="1">
      <c r="A61" s="341" t="s">
        <v>355</v>
      </c>
      <c r="B61" s="32">
        <v>44680</v>
      </c>
      <c r="C61" s="32">
        <v>44678</v>
      </c>
      <c r="D61" s="33">
        <v>10218</v>
      </c>
      <c r="E61" s="34" t="s">
        <v>216</v>
      </c>
      <c r="F61" s="33">
        <v>4111</v>
      </c>
      <c r="G61" s="19" t="s">
        <v>354</v>
      </c>
      <c r="H61" s="20">
        <v>10</v>
      </c>
      <c r="I61" s="35" t="s">
        <v>6</v>
      </c>
      <c r="J61" s="19" t="s">
        <v>749</v>
      </c>
      <c r="K61" s="19"/>
      <c r="L61" s="464">
        <v>250</v>
      </c>
      <c r="M61" s="653"/>
      <c r="N61" s="653"/>
      <c r="O61" s="653"/>
      <c r="P61" s="653"/>
      <c r="Q61" s="653"/>
      <c r="R61" s="653"/>
      <c r="T61" s="249"/>
      <c r="U61" s="653"/>
      <c r="V61" s="653"/>
      <c r="W61" s="653"/>
      <c r="X61" s="653"/>
      <c r="Y61" s="653"/>
    </row>
    <row r="62" spans="1:25" s="41" customFormat="1">
      <c r="A62" s="2530">
        <f>SUM(L42:L48)</f>
        <v>1514.4</v>
      </c>
      <c r="B62" s="2531"/>
      <c r="C62" s="2531"/>
      <c r="D62" s="2531"/>
      <c r="E62" s="2531"/>
      <c r="F62" s="2531"/>
      <c r="G62" s="2531"/>
      <c r="H62" s="2531"/>
      <c r="I62" s="2531"/>
      <c r="J62" s="2531"/>
      <c r="K62" s="2531"/>
      <c r="L62" s="2532"/>
      <c r="M62" s="247"/>
      <c r="N62" s="249"/>
      <c r="O62" s="249"/>
      <c r="P62" s="249"/>
      <c r="Q62" s="249"/>
      <c r="R62" s="249"/>
      <c r="T62" s="249"/>
      <c r="U62" s="249"/>
      <c r="V62" s="249"/>
      <c r="W62" s="249"/>
      <c r="X62" s="249"/>
      <c r="Y62" s="249"/>
    </row>
    <row r="63" spans="1:25" s="44" customFormat="1" ht="18.75">
      <c r="A63" s="2461" t="s">
        <v>1315</v>
      </c>
      <c r="B63" s="2462"/>
      <c r="C63" s="2462"/>
      <c r="D63" s="2462"/>
      <c r="E63" s="2462"/>
      <c r="F63" s="2462"/>
      <c r="G63" s="2462"/>
      <c r="H63" s="2462"/>
      <c r="I63" s="2462"/>
      <c r="J63" s="2462"/>
      <c r="K63" s="2462"/>
      <c r="L63" s="2463"/>
      <c r="M63" s="246"/>
      <c r="N63" s="246"/>
      <c r="O63" s="246"/>
      <c r="P63" s="246"/>
      <c r="Q63" s="246"/>
      <c r="R63" s="246"/>
      <c r="T63" s="246"/>
      <c r="U63" s="246"/>
      <c r="V63" s="246"/>
      <c r="W63" s="246"/>
      <c r="X63" s="246"/>
      <c r="Y63" s="246"/>
    </row>
    <row r="64" spans="1:25" s="42" customFormat="1">
      <c r="A64" s="27" t="s">
        <v>104</v>
      </c>
      <c r="B64" s="30" t="s">
        <v>106</v>
      </c>
      <c r="C64" s="30" t="s">
        <v>105</v>
      </c>
      <c r="D64" s="26" t="s">
        <v>748</v>
      </c>
      <c r="E64" s="27" t="s">
        <v>0</v>
      </c>
      <c r="F64" s="26" t="s">
        <v>34</v>
      </c>
      <c r="G64" s="17" t="s">
        <v>1</v>
      </c>
      <c r="H64" s="483" t="s">
        <v>28</v>
      </c>
      <c r="I64" s="17" t="s">
        <v>6</v>
      </c>
      <c r="J64" s="17" t="s">
        <v>732</v>
      </c>
      <c r="K64" s="18" t="s">
        <v>747</v>
      </c>
      <c r="L64" s="453" t="s">
        <v>314</v>
      </c>
      <c r="M64" s="80"/>
      <c r="N64" s="80"/>
      <c r="O64" s="80"/>
      <c r="P64" s="80"/>
      <c r="Q64" s="80"/>
      <c r="R64" s="80"/>
      <c r="T64" s="80"/>
      <c r="U64" s="80"/>
      <c r="V64" s="80"/>
      <c r="W64" s="80"/>
      <c r="X64" s="80"/>
      <c r="Y64" s="80"/>
    </row>
    <row r="65" spans="1:25" s="42" customFormat="1">
      <c r="A65" s="239" t="s">
        <v>111</v>
      </c>
      <c r="B65" s="31">
        <v>44649</v>
      </c>
      <c r="C65" s="31">
        <v>44656</v>
      </c>
      <c r="D65" s="28">
        <v>9954</v>
      </c>
      <c r="E65" s="136" t="s">
        <v>2</v>
      </c>
      <c r="F65" s="28">
        <v>2691</v>
      </c>
      <c r="G65" s="9" t="s">
        <v>47</v>
      </c>
      <c r="H65" s="10" t="s">
        <v>2028</v>
      </c>
      <c r="I65" s="25" t="s">
        <v>6</v>
      </c>
      <c r="J65" s="9" t="s">
        <v>97</v>
      </c>
      <c r="K65" s="22"/>
      <c r="L65" s="479">
        <v>1075</v>
      </c>
      <c r="M65" s="80"/>
      <c r="N65" s="80"/>
      <c r="O65" s="80"/>
      <c r="P65" s="80"/>
      <c r="Q65" s="80"/>
      <c r="R65" s="80"/>
      <c r="T65" s="249" t="s">
        <v>1911</v>
      </c>
      <c r="U65" s="80"/>
      <c r="V65" s="80"/>
      <c r="W65" s="80"/>
      <c r="X65" s="80"/>
      <c r="Y65" s="80"/>
    </row>
    <row r="66" spans="1:25" s="42" customFormat="1">
      <c r="A66" s="239" t="s">
        <v>2043</v>
      </c>
      <c r="B66" s="31">
        <v>44655</v>
      </c>
      <c r="C66" s="31">
        <v>44655</v>
      </c>
      <c r="D66" s="28">
        <v>10015</v>
      </c>
      <c r="E66" s="136" t="s">
        <v>428</v>
      </c>
      <c r="F66" s="28">
        <v>3990</v>
      </c>
      <c r="G66" s="9" t="s">
        <v>63</v>
      </c>
      <c r="H66" s="10" t="s">
        <v>984</v>
      </c>
      <c r="I66" s="25" t="s">
        <v>6</v>
      </c>
      <c r="J66" s="9" t="s">
        <v>97</v>
      </c>
      <c r="K66" s="22"/>
      <c r="L66" s="479">
        <v>211.25</v>
      </c>
      <c r="M66" s="80"/>
      <c r="N66" s="80"/>
      <c r="O66" s="80"/>
      <c r="P66" s="80"/>
      <c r="Q66" s="80"/>
      <c r="R66" s="80"/>
      <c r="T66" s="249"/>
      <c r="U66" s="80"/>
      <c r="V66" s="80"/>
      <c r="W66" s="80"/>
      <c r="X66" s="80"/>
      <c r="Y66" s="80"/>
    </row>
    <row r="67" spans="1:25" s="42" customFormat="1">
      <c r="A67" s="239" t="s">
        <v>371</v>
      </c>
      <c r="B67" s="31">
        <v>44659</v>
      </c>
      <c r="C67" s="31">
        <v>44655</v>
      </c>
      <c r="D67" s="28">
        <v>9999</v>
      </c>
      <c r="E67" s="136" t="s">
        <v>428</v>
      </c>
      <c r="F67" s="28">
        <v>2329</v>
      </c>
      <c r="G67" s="9" t="s">
        <v>53</v>
      </c>
      <c r="H67" s="13">
        <v>10</v>
      </c>
      <c r="I67" s="25" t="s">
        <v>6</v>
      </c>
      <c r="J67" s="9" t="s">
        <v>97</v>
      </c>
      <c r="K67" s="22"/>
      <c r="L67" s="479">
        <v>1187</v>
      </c>
      <c r="M67" s="80"/>
      <c r="N67" s="80"/>
      <c r="O67" s="80"/>
      <c r="P67" s="80"/>
      <c r="Q67" s="80"/>
      <c r="R67" s="80"/>
      <c r="T67" s="249"/>
      <c r="U67" s="80"/>
      <c r="V67" s="80"/>
      <c r="W67" s="80"/>
      <c r="X67" s="80"/>
      <c r="Y67" s="80"/>
    </row>
    <row r="68" spans="1:25" s="42" customFormat="1">
      <c r="A68" s="239" t="s">
        <v>1217</v>
      </c>
      <c r="B68" s="31">
        <v>44655</v>
      </c>
      <c r="C68" s="31">
        <v>44655</v>
      </c>
      <c r="D68" s="28">
        <v>10011</v>
      </c>
      <c r="E68" s="136" t="s">
        <v>2</v>
      </c>
      <c r="F68" s="28">
        <v>1614</v>
      </c>
      <c r="G68" s="9" t="s">
        <v>52</v>
      </c>
      <c r="H68" s="13">
        <v>10</v>
      </c>
      <c r="I68" s="25" t="s">
        <v>6</v>
      </c>
      <c r="J68" s="9" t="s">
        <v>97</v>
      </c>
      <c r="K68" s="22"/>
      <c r="L68" s="479">
        <v>165</v>
      </c>
      <c r="M68" s="80"/>
      <c r="N68" s="80"/>
      <c r="O68" s="80"/>
      <c r="P68" s="80"/>
      <c r="Q68" s="80"/>
      <c r="R68" s="80"/>
      <c r="T68" s="249"/>
      <c r="U68" s="80"/>
      <c r="V68" s="80"/>
      <c r="W68" s="80"/>
      <c r="X68" s="80"/>
      <c r="Y68" s="80"/>
    </row>
    <row r="69" spans="1:25" s="42" customFormat="1">
      <c r="A69" s="239" t="s">
        <v>1604</v>
      </c>
      <c r="B69" s="31">
        <v>44655</v>
      </c>
      <c r="C69" s="31">
        <v>44655</v>
      </c>
      <c r="D69" s="28">
        <v>10019</v>
      </c>
      <c r="E69" s="136" t="s">
        <v>216</v>
      </c>
      <c r="F69" s="28">
        <v>3590</v>
      </c>
      <c r="G69" s="9" t="s">
        <v>47</v>
      </c>
      <c r="H69" s="13">
        <v>2</v>
      </c>
      <c r="I69" s="25" t="s">
        <v>6</v>
      </c>
      <c r="J69" s="9" t="s">
        <v>97</v>
      </c>
      <c r="K69" s="22"/>
      <c r="L69" s="479">
        <v>111.52</v>
      </c>
      <c r="M69" s="80"/>
      <c r="N69" s="80"/>
      <c r="O69" s="80"/>
      <c r="P69" s="80"/>
      <c r="Q69" s="80"/>
      <c r="R69" s="80"/>
      <c r="T69" s="249"/>
      <c r="U69" s="80"/>
      <c r="V69" s="80"/>
      <c r="W69" s="80"/>
      <c r="X69" s="80"/>
      <c r="Y69" s="80"/>
    </row>
    <row r="70" spans="1:25" s="42" customFormat="1">
      <c r="A70" s="239" t="s">
        <v>580</v>
      </c>
      <c r="B70" s="31">
        <v>44657</v>
      </c>
      <c r="C70" s="31">
        <v>44655</v>
      </c>
      <c r="D70" s="28">
        <v>10028</v>
      </c>
      <c r="E70" s="136" t="s">
        <v>2</v>
      </c>
      <c r="F70" s="28">
        <v>3620</v>
      </c>
      <c r="G70" s="9" t="s">
        <v>22</v>
      </c>
      <c r="H70" s="10" t="s">
        <v>849</v>
      </c>
      <c r="I70" s="25" t="s">
        <v>6</v>
      </c>
      <c r="J70" s="9" t="s">
        <v>97</v>
      </c>
      <c r="K70" s="22"/>
      <c r="L70" s="479">
        <v>168.75</v>
      </c>
      <c r="M70" s="80"/>
      <c r="N70" s="80"/>
      <c r="O70" s="80"/>
      <c r="P70" s="80"/>
      <c r="Q70" s="80"/>
      <c r="R70" s="80"/>
      <c r="T70" s="249"/>
      <c r="U70" s="80"/>
      <c r="V70" s="80"/>
      <c r="W70" s="80"/>
      <c r="X70" s="80"/>
      <c r="Y70" s="80"/>
    </row>
    <row r="71" spans="1:25" s="42" customFormat="1">
      <c r="A71" s="239" t="s">
        <v>595</v>
      </c>
      <c r="B71" s="31">
        <v>44657</v>
      </c>
      <c r="C71" s="31">
        <v>44655</v>
      </c>
      <c r="D71" s="28">
        <v>10030</v>
      </c>
      <c r="E71" s="136" t="s">
        <v>2</v>
      </c>
      <c r="F71" s="28">
        <v>2515</v>
      </c>
      <c r="G71" s="9" t="s">
        <v>35</v>
      </c>
      <c r="H71" s="13">
        <v>50</v>
      </c>
      <c r="I71" s="25" t="s">
        <v>6</v>
      </c>
      <c r="J71" s="9" t="s">
        <v>97</v>
      </c>
      <c r="K71" s="22"/>
      <c r="L71" s="479">
        <v>1050</v>
      </c>
      <c r="M71" s="80"/>
      <c r="N71" s="80"/>
      <c r="O71" s="80"/>
      <c r="P71" s="80"/>
      <c r="Q71" s="80"/>
      <c r="R71" s="80"/>
      <c r="T71" s="249"/>
      <c r="U71" s="80"/>
      <c r="V71" s="80"/>
      <c r="W71" s="80"/>
      <c r="X71" s="80"/>
      <c r="Y71" s="80"/>
    </row>
    <row r="72" spans="1:25" s="42" customFormat="1">
      <c r="A72" s="239" t="s">
        <v>132</v>
      </c>
      <c r="B72" s="31">
        <v>44657</v>
      </c>
      <c r="C72" s="31">
        <v>44655</v>
      </c>
      <c r="D72" s="28">
        <v>10034</v>
      </c>
      <c r="E72" s="136" t="s">
        <v>7</v>
      </c>
      <c r="F72" s="28">
        <v>3758</v>
      </c>
      <c r="G72" s="9" t="s">
        <v>62</v>
      </c>
      <c r="H72" s="13">
        <v>20</v>
      </c>
      <c r="I72" s="25" t="s">
        <v>6</v>
      </c>
      <c r="J72" s="9" t="s">
        <v>97</v>
      </c>
      <c r="K72" s="22"/>
      <c r="L72" s="479">
        <v>1044.8</v>
      </c>
      <c r="M72" s="80"/>
      <c r="N72" s="80"/>
      <c r="O72" s="80"/>
      <c r="P72" s="80"/>
      <c r="Q72" s="80"/>
      <c r="R72" s="80"/>
      <c r="T72" s="249"/>
      <c r="U72" s="80"/>
      <c r="V72" s="80"/>
      <c r="W72" s="80"/>
      <c r="X72" s="80"/>
      <c r="Y72" s="80"/>
    </row>
    <row r="73" spans="1:25" s="42" customFormat="1">
      <c r="A73" s="239" t="s">
        <v>767</v>
      </c>
      <c r="B73" s="412">
        <v>44658</v>
      </c>
      <c r="C73" s="31">
        <v>44656</v>
      </c>
      <c r="D73" s="28">
        <v>10036</v>
      </c>
      <c r="E73" s="136" t="s">
        <v>7</v>
      </c>
      <c r="F73" s="28">
        <v>2467</v>
      </c>
      <c r="G73" s="9" t="s">
        <v>63</v>
      </c>
      <c r="H73" s="13">
        <v>1</v>
      </c>
      <c r="I73" s="25" t="s">
        <v>6</v>
      </c>
      <c r="J73" s="9" t="s">
        <v>97</v>
      </c>
      <c r="K73" s="22"/>
      <c r="L73" s="479">
        <v>91.61</v>
      </c>
      <c r="M73" s="80"/>
      <c r="N73" s="80"/>
      <c r="O73" s="80"/>
      <c r="P73" s="80"/>
      <c r="Q73" s="80"/>
      <c r="R73" s="80"/>
      <c r="T73" s="249"/>
      <c r="U73" s="80"/>
      <c r="V73" s="80"/>
      <c r="W73" s="80"/>
      <c r="X73" s="80"/>
      <c r="Y73" s="80"/>
    </row>
    <row r="74" spans="1:25" s="42" customFormat="1">
      <c r="A74" s="239" t="s">
        <v>108</v>
      </c>
      <c r="B74" s="31">
        <v>44658</v>
      </c>
      <c r="C74" s="31">
        <v>44656</v>
      </c>
      <c r="D74" s="28">
        <v>10038</v>
      </c>
      <c r="E74" s="136" t="s">
        <v>428</v>
      </c>
      <c r="F74" s="28">
        <v>4083</v>
      </c>
      <c r="G74" s="9" t="s">
        <v>30</v>
      </c>
      <c r="H74" s="10" t="s">
        <v>840</v>
      </c>
      <c r="I74" s="25" t="s">
        <v>6</v>
      </c>
      <c r="J74" s="9" t="s">
        <v>97</v>
      </c>
      <c r="K74" s="22"/>
      <c r="L74" s="479">
        <v>117</v>
      </c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>
      <c r="A75" s="239" t="s">
        <v>108</v>
      </c>
      <c r="B75" s="31">
        <v>44656</v>
      </c>
      <c r="C75" s="31">
        <v>44656</v>
      </c>
      <c r="D75" s="28">
        <v>10003</v>
      </c>
      <c r="E75" s="136" t="s">
        <v>428</v>
      </c>
      <c r="F75" s="28">
        <v>4083</v>
      </c>
      <c r="G75" s="9" t="s">
        <v>30</v>
      </c>
      <c r="H75" s="13">
        <v>7</v>
      </c>
      <c r="I75" s="25" t="s">
        <v>6</v>
      </c>
      <c r="J75" s="9" t="s">
        <v>97</v>
      </c>
      <c r="K75" s="11" t="s">
        <v>2051</v>
      </c>
      <c r="L75" s="479">
        <v>58.5</v>
      </c>
      <c r="M75" s="80"/>
      <c r="N75" s="80"/>
      <c r="O75" s="80"/>
      <c r="P75" s="80"/>
      <c r="Q75" s="80"/>
      <c r="R75" s="80"/>
      <c r="T75" s="249"/>
      <c r="U75" s="80"/>
      <c r="V75" s="80"/>
      <c r="W75" s="80"/>
      <c r="X75" s="80"/>
      <c r="Y75" s="80"/>
    </row>
    <row r="76" spans="1:25" s="42" customFormat="1">
      <c r="A76" s="239" t="s">
        <v>1303</v>
      </c>
      <c r="B76" s="31">
        <v>44662</v>
      </c>
      <c r="C76" s="31">
        <v>44659</v>
      </c>
      <c r="D76" s="28">
        <v>10071</v>
      </c>
      <c r="E76" s="136" t="s">
        <v>1574</v>
      </c>
      <c r="F76" s="28">
        <v>3626</v>
      </c>
      <c r="G76" s="9" t="s">
        <v>1441</v>
      </c>
      <c r="H76" s="13">
        <v>40</v>
      </c>
      <c r="I76" s="25" t="s">
        <v>6</v>
      </c>
      <c r="J76" s="9" t="s">
        <v>97</v>
      </c>
      <c r="K76" s="22"/>
      <c r="L76" s="479">
        <v>1044.4000000000001</v>
      </c>
      <c r="M76" s="80"/>
      <c r="N76" s="80"/>
      <c r="O76" s="80"/>
      <c r="P76" s="80"/>
      <c r="Q76" s="80"/>
      <c r="R76" s="80"/>
      <c r="T76" s="249"/>
      <c r="U76" s="80"/>
      <c r="V76" s="80"/>
      <c r="W76" s="80"/>
      <c r="X76" s="80"/>
      <c r="Y76" s="80"/>
    </row>
    <row r="77" spans="1:25" s="42" customFormat="1">
      <c r="A77" s="239" t="s">
        <v>370</v>
      </c>
      <c r="B77" s="31">
        <v>44662</v>
      </c>
      <c r="C77" s="31">
        <v>44659</v>
      </c>
      <c r="D77" s="28">
        <v>10074</v>
      </c>
      <c r="E77" s="136" t="s">
        <v>2</v>
      </c>
      <c r="F77" s="28">
        <v>1098</v>
      </c>
      <c r="G77" s="9" t="s">
        <v>3</v>
      </c>
      <c r="H77" s="13">
        <v>10</v>
      </c>
      <c r="I77" s="25" t="s">
        <v>6</v>
      </c>
      <c r="J77" s="9" t="s">
        <v>97</v>
      </c>
      <c r="K77" s="22"/>
      <c r="L77" s="479">
        <v>320</v>
      </c>
      <c r="M77" s="80"/>
      <c r="N77" s="80"/>
      <c r="O77" s="80"/>
      <c r="P77" s="80"/>
      <c r="Q77" s="80"/>
      <c r="R77" s="80"/>
      <c r="T77" s="249"/>
      <c r="U77" s="80"/>
      <c r="V77" s="80"/>
      <c r="W77" s="80"/>
      <c r="X77" s="80"/>
      <c r="Y77" s="80"/>
    </row>
    <row r="78" spans="1:25" s="42" customFormat="1">
      <c r="A78" s="239" t="s">
        <v>370</v>
      </c>
      <c r="B78" s="31">
        <v>44662</v>
      </c>
      <c r="C78" s="31">
        <v>44659</v>
      </c>
      <c r="D78" s="28">
        <v>10075</v>
      </c>
      <c r="E78" s="136" t="s">
        <v>2</v>
      </c>
      <c r="F78" s="28">
        <v>1098</v>
      </c>
      <c r="G78" s="9" t="s">
        <v>3</v>
      </c>
      <c r="H78" s="13">
        <v>20</v>
      </c>
      <c r="I78" s="25" t="s">
        <v>6</v>
      </c>
      <c r="J78" s="9" t="s">
        <v>97</v>
      </c>
      <c r="K78" s="22"/>
      <c r="L78" s="479">
        <v>640</v>
      </c>
      <c r="M78" s="80"/>
      <c r="N78" s="80"/>
      <c r="O78" s="80"/>
      <c r="P78" s="80"/>
      <c r="Q78" s="80"/>
      <c r="R78" s="80"/>
      <c r="T78" s="249"/>
      <c r="U78" s="80"/>
      <c r="V78" s="80"/>
      <c r="W78" s="80"/>
      <c r="X78" s="80"/>
      <c r="Y78" s="80"/>
    </row>
    <row r="79" spans="1:25" s="42" customFormat="1">
      <c r="A79" s="239" t="s">
        <v>67</v>
      </c>
      <c r="B79" s="31">
        <v>44663</v>
      </c>
      <c r="C79" s="31">
        <v>44662</v>
      </c>
      <c r="D79" s="28">
        <v>10078</v>
      </c>
      <c r="E79" s="136" t="s">
        <v>2</v>
      </c>
      <c r="F79" s="28">
        <v>1862</v>
      </c>
      <c r="G79" s="9" t="s">
        <v>20</v>
      </c>
      <c r="H79" s="13">
        <v>15</v>
      </c>
      <c r="I79" s="25" t="s">
        <v>6</v>
      </c>
      <c r="J79" s="9" t="s">
        <v>97</v>
      </c>
      <c r="K79" s="22"/>
      <c r="L79" s="479">
        <v>442.8</v>
      </c>
      <c r="M79" s="80"/>
      <c r="N79" s="80"/>
      <c r="O79" s="80"/>
      <c r="P79" s="80"/>
      <c r="Q79" s="80"/>
      <c r="R79" s="80"/>
      <c r="T79" s="249"/>
      <c r="U79" s="80"/>
      <c r="V79" s="80"/>
      <c r="W79" s="80"/>
      <c r="X79" s="80"/>
      <c r="Y79" s="80"/>
    </row>
    <row r="80" spans="1:25" s="42" customFormat="1">
      <c r="A80" s="239" t="s">
        <v>82</v>
      </c>
      <c r="B80" s="31">
        <v>44659</v>
      </c>
      <c r="C80" s="31">
        <v>44659</v>
      </c>
      <c r="D80" s="28">
        <v>0</v>
      </c>
      <c r="E80" s="136" t="s">
        <v>2</v>
      </c>
      <c r="F80" s="28">
        <v>2825</v>
      </c>
      <c r="G80" s="9" t="s">
        <v>207</v>
      </c>
      <c r="H80" s="13">
        <v>5</v>
      </c>
      <c r="I80" s="25" t="s">
        <v>6</v>
      </c>
      <c r="J80" s="9" t="s">
        <v>97</v>
      </c>
      <c r="K80" s="22"/>
      <c r="L80" s="479">
        <v>0</v>
      </c>
      <c r="M80" s="80"/>
      <c r="N80" s="80"/>
      <c r="O80" s="80"/>
      <c r="P80" s="80"/>
      <c r="Q80" s="80"/>
      <c r="R80" s="80"/>
      <c r="T80" s="249"/>
      <c r="U80" s="80"/>
      <c r="V80" s="80"/>
      <c r="W80" s="80"/>
      <c r="X80" s="80"/>
      <c r="Y80" s="80"/>
    </row>
    <row r="81" spans="1:25" s="42" customFormat="1">
      <c r="A81" s="239" t="s">
        <v>1386</v>
      </c>
      <c r="B81" s="31">
        <v>44662</v>
      </c>
      <c r="C81" s="31">
        <v>44659</v>
      </c>
      <c r="D81" s="28">
        <v>10079</v>
      </c>
      <c r="E81" s="136" t="s">
        <v>2</v>
      </c>
      <c r="F81" s="28">
        <v>818</v>
      </c>
      <c r="G81" s="9" t="s">
        <v>31</v>
      </c>
      <c r="H81" s="13">
        <v>25</v>
      </c>
      <c r="I81" s="25" t="s">
        <v>6</v>
      </c>
      <c r="J81" s="9" t="s">
        <v>97</v>
      </c>
      <c r="K81" s="22"/>
      <c r="L81" s="479">
        <v>743</v>
      </c>
      <c r="M81" s="80"/>
      <c r="N81" s="80"/>
      <c r="O81" s="80"/>
      <c r="P81" s="80"/>
      <c r="Q81" s="80"/>
      <c r="R81" s="80"/>
      <c r="T81" s="249"/>
      <c r="U81" s="80"/>
      <c r="V81" s="80"/>
      <c r="W81" s="80"/>
      <c r="X81" s="80"/>
      <c r="Y81" s="80"/>
    </row>
    <row r="82" spans="1:25" s="42" customFormat="1">
      <c r="A82" s="239" t="s">
        <v>1177</v>
      </c>
      <c r="B82" s="31">
        <v>44666</v>
      </c>
      <c r="C82" s="31">
        <v>44663</v>
      </c>
      <c r="D82" s="28">
        <v>70085</v>
      </c>
      <c r="E82" s="136" t="s">
        <v>2</v>
      </c>
      <c r="F82" s="28">
        <v>1007</v>
      </c>
      <c r="G82" s="9" t="s">
        <v>135</v>
      </c>
      <c r="H82" s="13">
        <v>30</v>
      </c>
      <c r="I82" s="25" t="s">
        <v>6</v>
      </c>
      <c r="J82" s="9" t="s">
        <v>97</v>
      </c>
      <c r="K82" s="22"/>
      <c r="L82" s="479">
        <v>771</v>
      </c>
      <c r="M82" s="80"/>
      <c r="N82" s="80"/>
      <c r="O82" s="80"/>
      <c r="P82" s="80"/>
      <c r="Q82" s="80"/>
      <c r="R82" s="80"/>
      <c r="T82" s="249" t="s">
        <v>1911</v>
      </c>
      <c r="U82" s="80"/>
      <c r="V82" s="80"/>
      <c r="W82" s="80"/>
      <c r="X82" s="80"/>
      <c r="Y82" s="80"/>
    </row>
    <row r="83" spans="1:25" s="42" customFormat="1">
      <c r="A83" s="239" t="s">
        <v>111</v>
      </c>
      <c r="B83" s="31">
        <v>44666</v>
      </c>
      <c r="C83" s="31">
        <v>44669</v>
      </c>
      <c r="D83" s="28">
        <v>10086</v>
      </c>
      <c r="E83" s="136" t="s">
        <v>2</v>
      </c>
      <c r="F83" s="28">
        <v>2691</v>
      </c>
      <c r="G83" s="9" t="s">
        <v>47</v>
      </c>
      <c r="H83" s="10" t="s">
        <v>2028</v>
      </c>
      <c r="I83" s="25" t="s">
        <v>6</v>
      </c>
      <c r="J83" s="9" t="s">
        <v>97</v>
      </c>
      <c r="K83" s="22"/>
      <c r="L83" s="479">
        <v>1100.3800000000001</v>
      </c>
      <c r="M83" s="80"/>
      <c r="N83" s="80"/>
      <c r="O83" s="80"/>
      <c r="P83" s="80"/>
      <c r="Q83" s="80"/>
      <c r="R83" s="80"/>
      <c r="T83" s="249" t="s">
        <v>2061</v>
      </c>
      <c r="U83" s="80"/>
      <c r="V83" s="80"/>
      <c r="W83" s="80"/>
      <c r="X83" s="80"/>
      <c r="Y83" s="80"/>
    </row>
    <row r="84" spans="1:25" s="42" customFormat="1">
      <c r="A84" s="239" t="s">
        <v>585</v>
      </c>
      <c r="B84" s="31">
        <v>44663</v>
      </c>
      <c r="C84" s="31">
        <v>44662</v>
      </c>
      <c r="D84" s="28">
        <v>10082</v>
      </c>
      <c r="E84" s="136" t="s">
        <v>2</v>
      </c>
      <c r="F84" s="28">
        <v>869</v>
      </c>
      <c r="G84" s="9" t="s">
        <v>16</v>
      </c>
      <c r="H84" s="13">
        <v>40</v>
      </c>
      <c r="I84" s="25" t="s">
        <v>6</v>
      </c>
      <c r="J84" s="9" t="s">
        <v>97</v>
      </c>
      <c r="K84" s="22"/>
      <c r="L84" s="479"/>
      <c r="M84" s="80"/>
      <c r="N84" s="80"/>
      <c r="O84" s="80"/>
      <c r="P84" s="80"/>
      <c r="Q84" s="80"/>
      <c r="R84" s="80"/>
      <c r="T84" s="249"/>
      <c r="U84" s="80"/>
      <c r="V84" s="80"/>
      <c r="W84" s="80"/>
      <c r="X84" s="80"/>
      <c r="Y84" s="80"/>
    </row>
    <row r="85" spans="1:25" s="42" customFormat="1">
      <c r="A85" s="239"/>
      <c r="B85" s="31"/>
      <c r="C85" s="31"/>
      <c r="D85" s="28"/>
      <c r="E85" s="136" t="s">
        <v>2</v>
      </c>
      <c r="F85" s="28">
        <v>818</v>
      </c>
      <c r="G85" s="9" t="s">
        <v>31</v>
      </c>
      <c r="H85" s="13">
        <v>10</v>
      </c>
      <c r="I85" s="25" t="s">
        <v>6</v>
      </c>
      <c r="J85" s="9" t="s">
        <v>97</v>
      </c>
      <c r="K85" s="22"/>
      <c r="L85" s="479">
        <v>476</v>
      </c>
      <c r="M85" s="80"/>
      <c r="N85" s="80"/>
      <c r="O85" s="80"/>
      <c r="P85" s="80"/>
      <c r="Q85" s="80"/>
      <c r="R85" s="80"/>
      <c r="T85" s="249"/>
      <c r="U85" s="80"/>
      <c r="V85" s="80"/>
      <c r="W85" s="80"/>
      <c r="X85" s="80"/>
      <c r="Y85" s="80"/>
    </row>
    <row r="86" spans="1:25" s="42" customFormat="1">
      <c r="A86" s="239" t="s">
        <v>141</v>
      </c>
      <c r="B86" s="31">
        <v>44666</v>
      </c>
      <c r="C86" s="31"/>
      <c r="D86" s="28">
        <v>10087</v>
      </c>
      <c r="E86" s="136" t="s">
        <v>2</v>
      </c>
      <c r="F86" s="28">
        <v>4064</v>
      </c>
      <c r="G86" s="9" t="s">
        <v>22</v>
      </c>
      <c r="H86" s="13">
        <v>35</v>
      </c>
      <c r="I86" s="25" t="s">
        <v>6</v>
      </c>
      <c r="J86" s="9" t="s">
        <v>97</v>
      </c>
      <c r="K86" s="22"/>
      <c r="L86" s="479">
        <v>315</v>
      </c>
      <c r="M86" s="80"/>
      <c r="N86" s="80"/>
      <c r="O86" s="80"/>
      <c r="P86" s="80"/>
      <c r="Q86" s="80"/>
      <c r="R86" s="80"/>
      <c r="T86" s="249"/>
      <c r="U86" s="80"/>
      <c r="V86" s="80"/>
      <c r="W86" s="80"/>
      <c r="X86" s="80"/>
      <c r="Y86" s="80"/>
    </row>
    <row r="87" spans="1:25" s="42" customFormat="1">
      <c r="A87" s="239" t="s">
        <v>163</v>
      </c>
      <c r="B87" s="31">
        <v>44666</v>
      </c>
      <c r="C87" s="31">
        <v>44662</v>
      </c>
      <c r="D87" s="28">
        <v>10088</v>
      </c>
      <c r="E87" s="136" t="s">
        <v>2</v>
      </c>
      <c r="F87" s="28">
        <v>838</v>
      </c>
      <c r="G87" s="9" t="s">
        <v>5</v>
      </c>
      <c r="H87" s="13">
        <v>10</v>
      </c>
      <c r="I87" s="25" t="s">
        <v>6</v>
      </c>
      <c r="J87" s="9" t="s">
        <v>97</v>
      </c>
      <c r="K87" s="22"/>
      <c r="L87" s="479">
        <v>300</v>
      </c>
      <c r="M87" s="80"/>
      <c r="N87" s="80"/>
      <c r="O87" s="80"/>
      <c r="P87" s="80"/>
      <c r="Q87" s="80"/>
      <c r="R87" s="80"/>
      <c r="T87" s="249"/>
      <c r="U87" s="80"/>
      <c r="V87" s="80"/>
      <c r="W87" s="80"/>
      <c r="X87" s="80"/>
      <c r="Y87" s="80"/>
    </row>
    <row r="88" spans="1:25" s="42" customFormat="1">
      <c r="A88" s="239" t="s">
        <v>918</v>
      </c>
      <c r="B88" s="31">
        <v>44666</v>
      </c>
      <c r="C88" s="31">
        <v>44662</v>
      </c>
      <c r="D88" s="28">
        <v>10089</v>
      </c>
      <c r="E88" s="136" t="s">
        <v>2</v>
      </c>
      <c r="F88" s="28">
        <v>1126</v>
      </c>
      <c r="G88" s="9" t="s">
        <v>57</v>
      </c>
      <c r="H88" s="13">
        <v>4</v>
      </c>
      <c r="I88" s="25" t="s">
        <v>6</v>
      </c>
      <c r="J88" s="9" t="s">
        <v>97</v>
      </c>
      <c r="K88" s="22"/>
      <c r="L88" s="479">
        <v>260</v>
      </c>
      <c r="M88" s="80"/>
      <c r="N88" s="80"/>
      <c r="O88" s="80"/>
      <c r="P88" s="80"/>
      <c r="Q88" s="80"/>
      <c r="R88" s="80"/>
      <c r="T88" s="249"/>
      <c r="U88" s="80"/>
      <c r="V88" s="80"/>
      <c r="W88" s="80"/>
      <c r="X88" s="80"/>
      <c r="Y88" s="80"/>
    </row>
    <row r="89" spans="1:25" s="42" customFormat="1">
      <c r="A89" s="239" t="s">
        <v>1494</v>
      </c>
      <c r="B89" s="31">
        <v>44666</v>
      </c>
      <c r="C89" s="31">
        <v>44677</v>
      </c>
      <c r="D89" s="28">
        <v>10091</v>
      </c>
      <c r="E89" s="136" t="s">
        <v>216</v>
      </c>
      <c r="F89" s="28">
        <v>2498</v>
      </c>
      <c r="G89" s="9" t="s">
        <v>31</v>
      </c>
      <c r="H89" s="13">
        <v>6</v>
      </c>
      <c r="I89" s="25" t="s">
        <v>6</v>
      </c>
      <c r="J89" s="9" t="s">
        <v>97</v>
      </c>
      <c r="K89" s="22"/>
      <c r="L89" s="479">
        <v>225</v>
      </c>
      <c r="M89" s="80"/>
      <c r="N89" s="80"/>
      <c r="O89" s="80"/>
      <c r="P89" s="80"/>
      <c r="Q89" s="80"/>
      <c r="R89" s="80"/>
      <c r="T89" s="249" t="s">
        <v>2057</v>
      </c>
      <c r="U89" s="80"/>
      <c r="V89" s="80"/>
      <c r="W89" s="80"/>
      <c r="X89" s="80"/>
      <c r="Y89" s="80"/>
    </row>
    <row r="90" spans="1:25" s="42" customFormat="1">
      <c r="A90" s="239" t="s">
        <v>1819</v>
      </c>
      <c r="B90" s="31">
        <v>44666</v>
      </c>
      <c r="C90" s="31">
        <v>44663</v>
      </c>
      <c r="D90" s="28">
        <v>10093</v>
      </c>
      <c r="E90" s="136" t="s">
        <v>216</v>
      </c>
      <c r="F90" s="28">
        <v>2244</v>
      </c>
      <c r="G90" s="9" t="s">
        <v>17</v>
      </c>
      <c r="H90" s="10" t="s">
        <v>1065</v>
      </c>
      <c r="I90" s="25" t="s">
        <v>6</v>
      </c>
      <c r="J90" s="9" t="s">
        <v>97</v>
      </c>
      <c r="K90" s="22"/>
      <c r="L90" s="479">
        <v>395</v>
      </c>
      <c r="M90" s="80"/>
      <c r="N90" s="80"/>
      <c r="O90" s="80"/>
      <c r="P90" s="80"/>
      <c r="Q90" s="80"/>
      <c r="R90" s="80"/>
      <c r="T90" s="249"/>
      <c r="U90" s="80"/>
      <c r="V90" s="80"/>
      <c r="W90" s="80"/>
      <c r="X90" s="80"/>
      <c r="Y90" s="80"/>
    </row>
    <row r="91" spans="1:25" s="42" customFormat="1">
      <c r="A91" s="239" t="s">
        <v>794</v>
      </c>
      <c r="B91" s="31">
        <v>44666</v>
      </c>
      <c r="C91" s="31">
        <v>44662</v>
      </c>
      <c r="D91" s="28">
        <v>10094</v>
      </c>
      <c r="E91" s="136" t="s">
        <v>7</v>
      </c>
      <c r="F91" s="28">
        <v>3334</v>
      </c>
      <c r="G91" s="9" t="s">
        <v>505</v>
      </c>
      <c r="H91" s="13">
        <v>30</v>
      </c>
      <c r="I91" s="25" t="s">
        <v>6</v>
      </c>
      <c r="J91" s="9" t="s">
        <v>97</v>
      </c>
      <c r="K91" s="22"/>
      <c r="L91" s="479">
        <v>213</v>
      </c>
      <c r="M91" s="80"/>
      <c r="N91" s="80"/>
      <c r="O91" s="80"/>
      <c r="P91" s="80"/>
      <c r="Q91" s="80"/>
      <c r="R91" s="80"/>
      <c r="T91" s="249"/>
      <c r="U91" s="80"/>
      <c r="V91" s="80"/>
      <c r="W91" s="80"/>
      <c r="X91" s="80"/>
      <c r="Y91" s="80"/>
    </row>
    <row r="92" spans="1:25" s="42" customFormat="1">
      <c r="A92" s="239" t="s">
        <v>779</v>
      </c>
      <c r="B92" s="31">
        <v>44664</v>
      </c>
      <c r="C92" s="31">
        <v>44663</v>
      </c>
      <c r="D92" s="28">
        <v>10095</v>
      </c>
      <c r="E92" s="136" t="s">
        <v>2</v>
      </c>
      <c r="F92" s="28">
        <v>753</v>
      </c>
      <c r="G92" s="9" t="s">
        <v>47</v>
      </c>
      <c r="H92" s="13">
        <v>20</v>
      </c>
      <c r="I92" s="25" t="s">
        <v>6</v>
      </c>
      <c r="J92" s="9" t="s">
        <v>97</v>
      </c>
      <c r="K92" s="22"/>
      <c r="L92" s="479">
        <v>636</v>
      </c>
      <c r="M92" s="80"/>
      <c r="N92" s="80"/>
      <c r="O92" s="80"/>
      <c r="P92" s="80"/>
      <c r="Q92" s="80"/>
      <c r="R92" s="80"/>
      <c r="T92" s="249"/>
      <c r="U92" s="80"/>
      <c r="V92" s="80"/>
      <c r="W92" s="80"/>
      <c r="X92" s="80"/>
      <c r="Y92" s="80"/>
    </row>
    <row r="93" spans="1:25" s="42" customFormat="1">
      <c r="A93" s="239" t="s">
        <v>535</v>
      </c>
      <c r="B93" s="31">
        <v>44671</v>
      </c>
      <c r="C93" s="31">
        <v>44669</v>
      </c>
      <c r="D93" s="28">
        <v>10159</v>
      </c>
      <c r="E93" s="136" t="s">
        <v>2</v>
      </c>
      <c r="F93" s="28">
        <v>2760</v>
      </c>
      <c r="G93" s="9" t="s">
        <v>20</v>
      </c>
      <c r="H93" s="13">
        <v>23</v>
      </c>
      <c r="I93" s="25" t="s">
        <v>6</v>
      </c>
      <c r="J93" s="9" t="s">
        <v>97</v>
      </c>
      <c r="K93" s="22"/>
      <c r="L93" s="479"/>
      <c r="M93" s="80"/>
      <c r="N93" s="80"/>
      <c r="O93" s="80"/>
      <c r="P93" s="80"/>
      <c r="Q93" s="80"/>
      <c r="R93" s="80"/>
      <c r="T93" s="249"/>
      <c r="U93" s="80"/>
      <c r="V93" s="80"/>
      <c r="W93" s="80"/>
      <c r="X93" s="80"/>
      <c r="Y93" s="80"/>
    </row>
    <row r="94" spans="1:25" s="42" customFormat="1">
      <c r="A94" s="239" t="s">
        <v>535</v>
      </c>
      <c r="B94" s="31">
        <v>44680</v>
      </c>
      <c r="C94" s="31">
        <v>44663</v>
      </c>
      <c r="D94" s="28">
        <v>10100</v>
      </c>
      <c r="E94" s="136" t="s">
        <v>2</v>
      </c>
      <c r="F94" s="28">
        <v>2572</v>
      </c>
      <c r="G94" s="9" t="s">
        <v>536</v>
      </c>
      <c r="H94" s="13">
        <v>20</v>
      </c>
      <c r="I94" s="25" t="s">
        <v>6</v>
      </c>
      <c r="J94" s="9" t="s">
        <v>97</v>
      </c>
      <c r="K94" s="22"/>
      <c r="L94" s="479">
        <v>2277.6999999999998</v>
      </c>
      <c r="M94" s="80"/>
      <c r="N94" s="80"/>
      <c r="O94" s="80"/>
      <c r="P94" s="80"/>
      <c r="Q94" s="80"/>
      <c r="R94" s="80"/>
      <c r="T94" s="249"/>
      <c r="U94" s="80"/>
      <c r="V94" s="80"/>
      <c r="W94" s="80"/>
      <c r="X94" s="80"/>
      <c r="Y94" s="80"/>
    </row>
    <row r="95" spans="1:25" s="42" customFormat="1">
      <c r="A95" s="239" t="s">
        <v>2056</v>
      </c>
      <c r="B95" s="31">
        <v>44606</v>
      </c>
      <c r="C95" s="31">
        <v>44663</v>
      </c>
      <c r="D95" s="28">
        <v>10099</v>
      </c>
      <c r="E95" s="136" t="s">
        <v>2</v>
      </c>
      <c r="F95" s="28">
        <v>4100</v>
      </c>
      <c r="G95" s="9" t="s">
        <v>47</v>
      </c>
      <c r="H95" s="10" t="s">
        <v>1070</v>
      </c>
      <c r="I95" s="25" t="s">
        <v>6</v>
      </c>
      <c r="J95" s="9" t="s">
        <v>97</v>
      </c>
      <c r="K95" s="11" t="s">
        <v>1275</v>
      </c>
      <c r="L95" s="479"/>
      <c r="M95" s="80"/>
      <c r="N95" s="80"/>
      <c r="O95" s="80"/>
      <c r="P95" s="80"/>
      <c r="Q95" s="80"/>
      <c r="R95" s="80"/>
      <c r="T95" s="249"/>
      <c r="U95" s="80"/>
      <c r="V95" s="80"/>
      <c r="W95" s="80"/>
      <c r="X95" s="80"/>
      <c r="Y95" s="80"/>
    </row>
    <row r="96" spans="1:25" s="42" customFormat="1">
      <c r="A96" s="239"/>
      <c r="B96" s="31"/>
      <c r="C96" s="31"/>
      <c r="D96" s="28"/>
      <c r="E96" s="136" t="s">
        <v>216</v>
      </c>
      <c r="F96" s="28">
        <v>0</v>
      </c>
      <c r="G96" s="9" t="s">
        <v>47</v>
      </c>
      <c r="H96" s="13">
        <v>2</v>
      </c>
      <c r="I96" s="25" t="s">
        <v>6</v>
      </c>
      <c r="J96" s="9" t="s">
        <v>97</v>
      </c>
      <c r="K96" s="11" t="s">
        <v>1275</v>
      </c>
      <c r="L96" s="479"/>
      <c r="M96" s="80"/>
      <c r="N96" s="80"/>
      <c r="O96" s="80"/>
      <c r="P96" s="80"/>
      <c r="Q96" s="80"/>
      <c r="R96" s="80"/>
      <c r="T96" s="249"/>
      <c r="U96" s="80"/>
      <c r="V96" s="80"/>
      <c r="W96" s="80"/>
      <c r="X96" s="80"/>
      <c r="Y96" s="80"/>
    </row>
    <row r="97" spans="1:25" s="42" customFormat="1">
      <c r="A97" s="239" t="s">
        <v>224</v>
      </c>
      <c r="B97" s="31">
        <v>44671</v>
      </c>
      <c r="C97" s="31">
        <v>44663</v>
      </c>
      <c r="D97" s="28">
        <v>10104</v>
      </c>
      <c r="E97" s="136" t="s">
        <v>2</v>
      </c>
      <c r="F97" s="28">
        <v>838</v>
      </c>
      <c r="G97" s="9" t="s">
        <v>5</v>
      </c>
      <c r="H97" s="13">
        <v>5</v>
      </c>
      <c r="I97" s="25" t="s">
        <v>6</v>
      </c>
      <c r="J97" s="9" t="s">
        <v>97</v>
      </c>
      <c r="K97" s="22"/>
      <c r="L97" s="479">
        <v>155</v>
      </c>
      <c r="M97" s="80"/>
      <c r="N97" s="80"/>
      <c r="O97" s="80"/>
      <c r="P97" s="80"/>
      <c r="Q97" s="80"/>
      <c r="R97" s="80"/>
      <c r="T97" s="249"/>
      <c r="U97" s="80"/>
      <c r="V97" s="80"/>
      <c r="W97" s="80"/>
      <c r="X97" s="80"/>
      <c r="Y97" s="80"/>
    </row>
    <row r="98" spans="1:25" s="42" customFormat="1">
      <c r="A98" s="239" t="s">
        <v>1508</v>
      </c>
      <c r="B98" s="31">
        <v>44671</v>
      </c>
      <c r="C98" s="31">
        <v>44663</v>
      </c>
      <c r="D98" s="28">
        <v>10109</v>
      </c>
      <c r="E98" s="136" t="s">
        <v>2</v>
      </c>
      <c r="F98" s="28">
        <v>2739</v>
      </c>
      <c r="G98" s="9" t="s">
        <v>119</v>
      </c>
      <c r="H98" s="13">
        <v>4</v>
      </c>
      <c r="I98" s="25" t="s">
        <v>6</v>
      </c>
      <c r="J98" s="9" t="s">
        <v>97</v>
      </c>
      <c r="K98" s="22"/>
      <c r="L98" s="479">
        <v>155.75</v>
      </c>
      <c r="M98" s="80"/>
      <c r="N98" s="80"/>
      <c r="O98" s="80"/>
      <c r="P98" s="80"/>
      <c r="Q98" s="80"/>
      <c r="R98" s="80"/>
      <c r="T98" s="249"/>
      <c r="U98" s="80"/>
      <c r="V98" s="80"/>
      <c r="W98" s="80"/>
      <c r="X98" s="80"/>
      <c r="Y98" s="80"/>
    </row>
    <row r="99" spans="1:25" s="42" customFormat="1">
      <c r="A99" s="239"/>
      <c r="B99" s="31"/>
      <c r="C99" s="31">
        <v>44669</v>
      </c>
      <c r="D99" s="28"/>
      <c r="E99" s="136" t="s">
        <v>2</v>
      </c>
      <c r="F99" s="28">
        <v>2646</v>
      </c>
      <c r="G99" s="9" t="s">
        <v>182</v>
      </c>
      <c r="H99" s="13">
        <v>30</v>
      </c>
      <c r="I99" s="25" t="s">
        <v>6</v>
      </c>
      <c r="J99" s="9" t="s">
        <v>97</v>
      </c>
      <c r="K99" s="22"/>
      <c r="L99" s="479">
        <v>447</v>
      </c>
      <c r="M99" s="80"/>
      <c r="N99" s="80"/>
      <c r="O99" s="80"/>
      <c r="P99" s="80"/>
      <c r="Q99" s="80"/>
      <c r="R99" s="80"/>
      <c r="T99" s="249"/>
      <c r="U99" s="80"/>
      <c r="V99" s="80"/>
      <c r="W99" s="80"/>
      <c r="X99" s="80"/>
      <c r="Y99" s="80"/>
    </row>
    <row r="100" spans="1:25" s="42" customFormat="1">
      <c r="A100" s="239" t="s">
        <v>1190</v>
      </c>
      <c r="B100" s="31">
        <v>44671</v>
      </c>
      <c r="C100" s="31">
        <v>44663</v>
      </c>
      <c r="D100" s="28">
        <v>10110</v>
      </c>
      <c r="E100" s="136" t="s">
        <v>2</v>
      </c>
      <c r="F100" s="28">
        <v>838</v>
      </c>
      <c r="G100" s="9" t="s">
        <v>5</v>
      </c>
      <c r="H100" s="13">
        <v>10</v>
      </c>
      <c r="I100" s="25" t="s">
        <v>6</v>
      </c>
      <c r="J100" s="9" t="s">
        <v>97</v>
      </c>
      <c r="K100" s="22"/>
      <c r="L100" s="479">
        <v>280</v>
      </c>
      <c r="M100" s="80"/>
      <c r="N100" s="80"/>
      <c r="O100" s="80"/>
      <c r="P100" s="80"/>
      <c r="Q100" s="80"/>
      <c r="R100" s="80"/>
      <c r="T100" s="249"/>
      <c r="U100" s="80"/>
      <c r="V100" s="80"/>
      <c r="W100" s="80"/>
      <c r="X100" s="80"/>
      <c r="Y100" s="80"/>
    </row>
    <row r="101" spans="1:25" s="42" customFormat="1">
      <c r="A101" s="239" t="s">
        <v>111</v>
      </c>
      <c r="B101" s="31">
        <v>44691</v>
      </c>
      <c r="C101" s="31">
        <v>44680</v>
      </c>
      <c r="D101" s="28">
        <v>10128</v>
      </c>
      <c r="E101" s="136" t="s">
        <v>2</v>
      </c>
      <c r="F101" s="28">
        <v>2691</v>
      </c>
      <c r="G101" s="9" t="s">
        <v>47</v>
      </c>
      <c r="H101" s="10" t="s">
        <v>2028</v>
      </c>
      <c r="I101" s="25" t="s">
        <v>6</v>
      </c>
      <c r="J101" s="9" t="s">
        <v>97</v>
      </c>
      <c r="K101" s="22"/>
      <c r="L101" s="479">
        <v>1100.8</v>
      </c>
      <c r="M101" s="80"/>
      <c r="N101" s="80"/>
      <c r="O101" s="80"/>
      <c r="P101" s="80"/>
      <c r="Q101" s="80"/>
      <c r="R101" s="80"/>
      <c r="T101" s="249"/>
      <c r="U101" s="80"/>
      <c r="V101" s="80"/>
      <c r="W101" s="80"/>
      <c r="X101" s="80"/>
      <c r="Y101" s="80"/>
    </row>
    <row r="102" spans="1:25" s="42" customFormat="1">
      <c r="A102" s="239" t="s">
        <v>201</v>
      </c>
      <c r="B102" s="31">
        <v>44676</v>
      </c>
      <c r="C102" s="31">
        <v>44669</v>
      </c>
      <c r="D102" s="28">
        <v>10130</v>
      </c>
      <c r="E102" s="136" t="s">
        <v>2</v>
      </c>
      <c r="F102" s="28">
        <v>1555</v>
      </c>
      <c r="G102" s="9" t="s">
        <v>22</v>
      </c>
      <c r="H102" s="13">
        <v>50</v>
      </c>
      <c r="I102" s="25" t="s">
        <v>6</v>
      </c>
      <c r="J102" s="9" t="s">
        <v>97</v>
      </c>
      <c r="K102" s="22"/>
      <c r="L102" s="479">
        <v>445</v>
      </c>
      <c r="M102" s="80"/>
      <c r="N102" s="80"/>
      <c r="O102" s="80"/>
      <c r="P102" s="80"/>
      <c r="Q102" s="80"/>
      <c r="R102" s="80"/>
      <c r="T102" s="249"/>
      <c r="U102" s="80"/>
      <c r="V102" s="80"/>
      <c r="W102" s="80"/>
      <c r="X102" s="80"/>
      <c r="Y102" s="80"/>
    </row>
    <row r="103" spans="1:25" s="42" customFormat="1">
      <c r="A103" s="239"/>
      <c r="B103" s="31"/>
      <c r="C103" s="31"/>
      <c r="D103" s="28"/>
      <c r="E103" s="136"/>
      <c r="F103" s="28">
        <v>1397</v>
      </c>
      <c r="G103" s="9" t="s">
        <v>22</v>
      </c>
      <c r="H103" s="10" t="s">
        <v>923</v>
      </c>
      <c r="I103" s="25" t="s">
        <v>6</v>
      </c>
      <c r="J103" s="9"/>
      <c r="K103" s="22"/>
      <c r="L103" s="479"/>
      <c r="M103" s="80"/>
      <c r="N103" s="80"/>
      <c r="O103" s="80"/>
      <c r="P103" s="80"/>
      <c r="Q103" s="80"/>
      <c r="R103" s="80"/>
      <c r="T103" s="249"/>
      <c r="U103" s="80"/>
      <c r="V103" s="80"/>
      <c r="W103" s="80"/>
      <c r="X103" s="80"/>
      <c r="Y103" s="80"/>
    </row>
    <row r="104" spans="1:25" s="42" customFormat="1">
      <c r="A104" s="239" t="s">
        <v>675</v>
      </c>
      <c r="B104" s="31">
        <v>44676</v>
      </c>
      <c r="C104" s="31">
        <v>44665</v>
      </c>
      <c r="D104" s="28">
        <v>10131</v>
      </c>
      <c r="E104" s="136" t="s">
        <v>2</v>
      </c>
      <c r="F104" s="28">
        <v>885</v>
      </c>
      <c r="G104" s="9" t="s">
        <v>32</v>
      </c>
      <c r="H104" s="10" t="s">
        <v>882</v>
      </c>
      <c r="I104" s="25" t="s">
        <v>6</v>
      </c>
      <c r="J104" s="9" t="s">
        <v>97</v>
      </c>
      <c r="K104" s="22"/>
      <c r="L104" s="479">
        <v>137.5</v>
      </c>
      <c r="M104" s="80"/>
      <c r="N104" s="80"/>
      <c r="O104" s="80"/>
      <c r="P104" s="80"/>
      <c r="Q104" s="80"/>
      <c r="R104" s="80"/>
      <c r="T104" s="249"/>
      <c r="U104" s="80"/>
      <c r="V104" s="80"/>
      <c r="W104" s="80"/>
      <c r="X104" s="80"/>
      <c r="Y104" s="80"/>
    </row>
    <row r="105" spans="1:25" s="42" customFormat="1">
      <c r="A105" s="239" t="s">
        <v>2078</v>
      </c>
      <c r="B105" s="31">
        <v>44676</v>
      </c>
      <c r="C105" s="31">
        <v>44665</v>
      </c>
      <c r="D105" s="28">
        <v>10136</v>
      </c>
      <c r="E105" s="136" t="s">
        <v>40</v>
      </c>
      <c r="F105" s="28">
        <v>4105</v>
      </c>
      <c r="G105" s="9" t="s">
        <v>16</v>
      </c>
      <c r="H105" s="13">
        <v>10</v>
      </c>
      <c r="I105" s="25" t="s">
        <v>6</v>
      </c>
      <c r="J105" s="9" t="s">
        <v>97</v>
      </c>
      <c r="K105" s="22"/>
      <c r="L105" s="479">
        <v>95</v>
      </c>
      <c r="M105" s="80"/>
      <c r="N105" s="80"/>
      <c r="O105" s="80"/>
      <c r="P105" s="80"/>
      <c r="Q105" s="80"/>
      <c r="R105" s="80"/>
      <c r="T105" s="249"/>
      <c r="U105" s="80"/>
      <c r="V105" s="80"/>
      <c r="W105" s="80"/>
      <c r="X105" s="80"/>
      <c r="Y105" s="80"/>
    </row>
    <row r="106" spans="1:25" s="42" customFormat="1">
      <c r="A106" s="239" t="s">
        <v>400</v>
      </c>
      <c r="B106" s="31">
        <v>44676</v>
      </c>
      <c r="C106" s="31">
        <v>44665</v>
      </c>
      <c r="D106" s="28">
        <v>10135</v>
      </c>
      <c r="E106" s="136" t="s">
        <v>153</v>
      </c>
      <c r="F106" s="28">
        <v>3172</v>
      </c>
      <c r="G106" s="9" t="s">
        <v>31</v>
      </c>
      <c r="H106" s="10" t="s">
        <v>984</v>
      </c>
      <c r="I106" s="25" t="s">
        <v>6</v>
      </c>
      <c r="J106" s="9" t="s">
        <v>97</v>
      </c>
      <c r="K106" s="22"/>
      <c r="L106" s="479"/>
      <c r="M106" s="80"/>
      <c r="N106" s="80"/>
      <c r="O106" s="80"/>
      <c r="P106" s="80"/>
      <c r="Q106" s="80"/>
      <c r="R106" s="80"/>
      <c r="T106" s="249"/>
      <c r="U106" s="80"/>
      <c r="V106" s="80"/>
      <c r="W106" s="80"/>
      <c r="X106" s="80"/>
      <c r="Y106" s="80"/>
    </row>
    <row r="107" spans="1:25" s="42" customFormat="1">
      <c r="A107" s="239"/>
      <c r="B107" s="31"/>
      <c r="C107" s="31"/>
      <c r="D107" s="28"/>
      <c r="E107" s="136" t="s">
        <v>7</v>
      </c>
      <c r="F107" s="28">
        <v>3509</v>
      </c>
      <c r="G107" s="9" t="s">
        <v>31</v>
      </c>
      <c r="H107" s="13">
        <v>5</v>
      </c>
      <c r="I107" s="25" t="s">
        <v>6</v>
      </c>
      <c r="J107" s="9" t="s">
        <v>97</v>
      </c>
      <c r="K107" s="22"/>
      <c r="L107" s="479">
        <v>196</v>
      </c>
      <c r="M107" s="80"/>
      <c r="N107" s="80"/>
      <c r="O107" s="80"/>
      <c r="P107" s="80"/>
      <c r="Q107" s="80"/>
      <c r="R107" s="80"/>
      <c r="T107" s="249"/>
      <c r="U107" s="80"/>
      <c r="V107" s="80"/>
      <c r="W107" s="80"/>
      <c r="X107" s="80"/>
      <c r="Y107" s="80"/>
    </row>
    <row r="108" spans="1:25" s="42" customFormat="1">
      <c r="A108" s="239" t="s">
        <v>2067</v>
      </c>
      <c r="B108" s="31">
        <v>44678</v>
      </c>
      <c r="C108" s="31">
        <v>44669</v>
      </c>
      <c r="D108" s="28">
        <v>10143</v>
      </c>
      <c r="E108" s="136" t="s">
        <v>216</v>
      </c>
      <c r="F108" s="28">
        <v>2438</v>
      </c>
      <c r="G108" s="9" t="s">
        <v>47</v>
      </c>
      <c r="H108" s="13">
        <v>16</v>
      </c>
      <c r="I108" s="25" t="s">
        <v>6</v>
      </c>
      <c r="J108" s="9" t="s">
        <v>97</v>
      </c>
      <c r="K108" s="22"/>
      <c r="L108" s="479">
        <v>565.04999999999995</v>
      </c>
      <c r="M108" s="80"/>
      <c r="N108" s="80"/>
      <c r="O108" s="80"/>
      <c r="P108" s="80"/>
      <c r="Q108" s="80"/>
      <c r="R108" s="80"/>
      <c r="T108" s="249"/>
      <c r="U108" s="80"/>
      <c r="V108" s="80"/>
      <c r="W108" s="80"/>
      <c r="X108" s="80"/>
      <c r="Y108" s="80"/>
    </row>
    <row r="109" spans="1:25" s="42" customFormat="1">
      <c r="A109" s="239" t="s">
        <v>1303</v>
      </c>
      <c r="B109" s="31">
        <v>44671</v>
      </c>
      <c r="C109" s="31">
        <v>44669</v>
      </c>
      <c r="D109" s="28">
        <v>10145</v>
      </c>
      <c r="E109" s="136" t="s">
        <v>1574</v>
      </c>
      <c r="F109" s="28">
        <v>3626</v>
      </c>
      <c r="G109" s="9" t="s">
        <v>1441</v>
      </c>
      <c r="H109" s="13">
        <v>30</v>
      </c>
      <c r="I109" s="234" t="s">
        <v>6</v>
      </c>
      <c r="J109" s="9" t="s">
        <v>97</v>
      </c>
      <c r="K109" s="22"/>
      <c r="L109" s="479">
        <v>783.3</v>
      </c>
      <c r="M109" s="80"/>
      <c r="N109" s="80"/>
      <c r="O109" s="80"/>
      <c r="P109" s="80"/>
      <c r="Q109" s="80"/>
      <c r="R109" s="80"/>
      <c r="T109" s="249"/>
      <c r="U109" s="80"/>
      <c r="V109" s="80"/>
      <c r="W109" s="80"/>
      <c r="X109" s="80"/>
      <c r="Y109" s="80"/>
    </row>
    <row r="110" spans="1:25" s="42" customFormat="1">
      <c r="A110" s="239"/>
      <c r="B110" s="31"/>
      <c r="C110" s="31">
        <v>44669</v>
      </c>
      <c r="D110" s="28"/>
      <c r="E110" s="136" t="s">
        <v>216</v>
      </c>
      <c r="F110" s="28">
        <v>3625</v>
      </c>
      <c r="G110" s="9" t="s">
        <v>902</v>
      </c>
      <c r="H110" s="13">
        <v>10</v>
      </c>
      <c r="I110" s="234" t="s">
        <v>6</v>
      </c>
      <c r="J110" s="9" t="s">
        <v>97</v>
      </c>
      <c r="K110" s="22"/>
      <c r="L110" s="479">
        <v>138.30000000000001</v>
      </c>
      <c r="M110" s="80"/>
      <c r="N110" s="80"/>
      <c r="O110" s="80"/>
      <c r="P110" s="80"/>
      <c r="Q110" s="80"/>
      <c r="R110" s="80"/>
      <c r="T110" s="249"/>
      <c r="U110" s="80"/>
      <c r="V110" s="80"/>
      <c r="W110" s="80"/>
      <c r="X110" s="80"/>
      <c r="Y110" s="80"/>
    </row>
    <row r="111" spans="1:25" s="42" customFormat="1">
      <c r="A111" s="239"/>
      <c r="B111" s="31"/>
      <c r="C111" s="31">
        <v>44669</v>
      </c>
      <c r="D111" s="28"/>
      <c r="E111" s="136" t="s">
        <v>216</v>
      </c>
      <c r="F111" s="28">
        <v>3624</v>
      </c>
      <c r="G111" s="9" t="s">
        <v>63</v>
      </c>
      <c r="H111" s="13">
        <v>15</v>
      </c>
      <c r="I111" s="25" t="s">
        <v>6</v>
      </c>
      <c r="J111" s="9" t="s">
        <v>97</v>
      </c>
      <c r="K111" s="22"/>
      <c r="L111" s="479">
        <v>87</v>
      </c>
      <c r="M111" s="80"/>
      <c r="N111" s="80"/>
      <c r="O111" s="80"/>
      <c r="P111" s="80"/>
      <c r="Q111" s="80"/>
      <c r="R111" s="80"/>
      <c r="T111" s="249"/>
      <c r="U111" s="80"/>
      <c r="V111" s="80"/>
      <c r="W111" s="80"/>
      <c r="X111" s="80"/>
      <c r="Y111" s="80"/>
    </row>
    <row r="112" spans="1:25" s="42" customFormat="1">
      <c r="A112" s="239" t="s">
        <v>109</v>
      </c>
      <c r="B112" s="31">
        <v>44669</v>
      </c>
      <c r="C112" s="31">
        <v>44669</v>
      </c>
      <c r="D112" s="28">
        <v>10152</v>
      </c>
      <c r="E112" s="136" t="s">
        <v>2060</v>
      </c>
      <c r="F112" s="28">
        <v>4025</v>
      </c>
      <c r="G112" s="9" t="s">
        <v>36</v>
      </c>
      <c r="H112" s="13">
        <v>1</v>
      </c>
      <c r="I112" s="25" t="s">
        <v>6</v>
      </c>
      <c r="J112" s="9" t="s">
        <v>97</v>
      </c>
      <c r="K112" s="22"/>
      <c r="L112" s="479">
        <v>50</v>
      </c>
      <c r="M112" s="80"/>
      <c r="N112" s="80"/>
      <c r="O112" s="80"/>
      <c r="P112" s="80"/>
      <c r="Q112" s="80"/>
      <c r="R112" s="80"/>
      <c r="T112" s="249"/>
      <c r="U112" s="80"/>
      <c r="V112" s="80"/>
      <c r="W112" s="80"/>
      <c r="X112" s="80"/>
      <c r="Y112" s="80"/>
    </row>
    <row r="113" spans="1:25" s="42" customFormat="1">
      <c r="A113" s="239" t="s">
        <v>371</v>
      </c>
      <c r="B113" s="31">
        <v>44680</v>
      </c>
      <c r="C113" s="31">
        <v>44670</v>
      </c>
      <c r="D113" s="28">
        <v>10161</v>
      </c>
      <c r="E113" s="136" t="s">
        <v>428</v>
      </c>
      <c r="F113" s="28">
        <v>2329</v>
      </c>
      <c r="G113" s="9" t="s">
        <v>53</v>
      </c>
      <c r="H113" s="10" t="s">
        <v>2070</v>
      </c>
      <c r="I113" s="25" t="s">
        <v>6</v>
      </c>
      <c r="J113" s="9" t="s">
        <v>97</v>
      </c>
      <c r="K113" s="22"/>
      <c r="L113" s="479">
        <v>0</v>
      </c>
      <c r="M113" s="80"/>
      <c r="N113" s="80"/>
      <c r="O113" s="80"/>
      <c r="P113" s="80"/>
      <c r="Q113" s="80"/>
      <c r="R113" s="80"/>
      <c r="T113" s="249"/>
      <c r="U113" s="80"/>
      <c r="V113" s="80"/>
      <c r="W113" s="80"/>
      <c r="X113" s="80"/>
      <c r="Y113" s="80"/>
    </row>
    <row r="114" spans="1:25" s="42" customFormat="1">
      <c r="A114" s="239" t="s">
        <v>971</v>
      </c>
      <c r="B114" s="31">
        <v>44680</v>
      </c>
      <c r="C114" s="31">
        <v>44671</v>
      </c>
      <c r="D114" s="28">
        <v>10166</v>
      </c>
      <c r="E114" s="136" t="s">
        <v>2</v>
      </c>
      <c r="F114" s="28">
        <v>838</v>
      </c>
      <c r="G114" s="9" t="s">
        <v>5</v>
      </c>
      <c r="H114" s="13">
        <v>20</v>
      </c>
      <c r="I114" s="25" t="s">
        <v>6</v>
      </c>
      <c r="J114" s="9" t="s">
        <v>97</v>
      </c>
      <c r="K114" s="22"/>
      <c r="L114" s="479">
        <v>578</v>
      </c>
      <c r="M114" s="80"/>
      <c r="N114" s="80"/>
      <c r="O114" s="80"/>
      <c r="P114" s="80"/>
      <c r="Q114" s="80"/>
      <c r="R114" s="80"/>
      <c r="T114" s="249"/>
      <c r="U114" s="80"/>
      <c r="V114" s="80"/>
      <c r="W114" s="80"/>
      <c r="X114" s="80"/>
      <c r="Y114" s="80"/>
    </row>
    <row r="115" spans="1:25" s="42" customFormat="1">
      <c r="A115" s="239" t="s">
        <v>380</v>
      </c>
      <c r="B115" s="31">
        <v>44680</v>
      </c>
      <c r="C115" s="31">
        <v>44671</v>
      </c>
      <c r="D115" s="28">
        <v>10173</v>
      </c>
      <c r="E115" s="136" t="s">
        <v>2</v>
      </c>
      <c r="F115" s="28">
        <v>2515</v>
      </c>
      <c r="G115" s="9" t="s">
        <v>35</v>
      </c>
      <c r="H115" s="13">
        <v>15</v>
      </c>
      <c r="I115" s="25" t="s">
        <v>6</v>
      </c>
      <c r="J115" s="9" t="s">
        <v>97</v>
      </c>
      <c r="K115" s="22"/>
      <c r="L115" s="479">
        <v>125</v>
      </c>
      <c r="M115" s="80"/>
      <c r="N115" s="80"/>
      <c r="O115" s="80"/>
      <c r="P115" s="80"/>
      <c r="Q115" s="80"/>
      <c r="R115" s="80"/>
      <c r="T115" s="249"/>
      <c r="U115" s="80"/>
      <c r="V115" s="80"/>
      <c r="W115" s="80"/>
      <c r="X115" s="80"/>
      <c r="Y115" s="80"/>
    </row>
    <row r="116" spans="1:25" s="42" customFormat="1">
      <c r="A116" s="239"/>
      <c r="B116" s="31"/>
      <c r="C116" s="31"/>
      <c r="D116" s="28"/>
      <c r="E116" s="136" t="s">
        <v>153</v>
      </c>
      <c r="F116" s="28">
        <v>2765</v>
      </c>
      <c r="G116" s="9" t="s">
        <v>35</v>
      </c>
      <c r="H116" s="13">
        <v>20</v>
      </c>
      <c r="I116" s="25" t="s">
        <v>6</v>
      </c>
      <c r="J116" s="9" t="s">
        <v>97</v>
      </c>
      <c r="K116" s="22"/>
      <c r="L116" s="479">
        <v>362.5</v>
      </c>
      <c r="M116" s="80"/>
      <c r="N116" s="80"/>
      <c r="O116" s="80"/>
      <c r="P116" s="80"/>
      <c r="Q116" s="80"/>
      <c r="R116" s="80"/>
      <c r="T116" s="249"/>
      <c r="U116" s="80"/>
      <c r="V116" s="80"/>
      <c r="W116" s="80"/>
      <c r="X116" s="80"/>
      <c r="Y116" s="80"/>
    </row>
    <row r="117" spans="1:25" s="42" customFormat="1">
      <c r="A117" s="239" t="s">
        <v>160</v>
      </c>
      <c r="B117" s="31">
        <v>44680</v>
      </c>
      <c r="C117" s="31">
        <v>44671</v>
      </c>
      <c r="D117" s="28">
        <v>10174</v>
      </c>
      <c r="E117" s="136" t="s">
        <v>2</v>
      </c>
      <c r="F117" s="28">
        <v>843</v>
      </c>
      <c r="G117" s="9" t="s">
        <v>203</v>
      </c>
      <c r="H117" s="13">
        <v>4</v>
      </c>
      <c r="I117" s="25" t="s">
        <v>6</v>
      </c>
      <c r="J117" s="9" t="s">
        <v>97</v>
      </c>
      <c r="K117" s="22"/>
      <c r="L117" s="479">
        <v>21.88</v>
      </c>
      <c r="M117" s="80"/>
      <c r="N117" s="80"/>
      <c r="O117" s="80"/>
      <c r="P117" s="80"/>
      <c r="Q117" s="80"/>
      <c r="R117" s="80"/>
      <c r="T117" s="249"/>
      <c r="U117" s="80"/>
      <c r="V117" s="80"/>
      <c r="W117" s="80"/>
      <c r="X117" s="80"/>
      <c r="Y117" s="80"/>
    </row>
    <row r="118" spans="1:25" s="42" customFormat="1">
      <c r="A118" s="239"/>
      <c r="B118" s="31"/>
      <c r="C118" s="31"/>
      <c r="D118" s="28"/>
      <c r="E118" s="136" t="s">
        <v>1574</v>
      </c>
      <c r="F118" s="28">
        <v>3016</v>
      </c>
      <c r="G118" s="9" t="s">
        <v>22</v>
      </c>
      <c r="H118" s="13">
        <v>15</v>
      </c>
      <c r="I118" s="25" t="s">
        <v>6</v>
      </c>
      <c r="J118" s="9" t="s">
        <v>97</v>
      </c>
      <c r="K118" s="22"/>
      <c r="L118" s="479">
        <v>268.35000000000002</v>
      </c>
      <c r="M118" s="80"/>
      <c r="N118" s="80"/>
      <c r="O118" s="80"/>
      <c r="P118" s="80"/>
      <c r="Q118" s="80"/>
      <c r="R118" s="80"/>
      <c r="T118" s="249"/>
      <c r="U118" s="80"/>
      <c r="V118" s="80"/>
      <c r="W118" s="80"/>
      <c r="X118" s="80"/>
      <c r="Y118" s="80"/>
    </row>
    <row r="119" spans="1:25" s="42" customFormat="1">
      <c r="A119" s="239" t="s">
        <v>1100</v>
      </c>
      <c r="B119" s="31">
        <v>44677</v>
      </c>
      <c r="C119" s="31">
        <v>44676</v>
      </c>
      <c r="D119" s="28">
        <v>10186</v>
      </c>
      <c r="E119" s="136" t="s">
        <v>1609</v>
      </c>
      <c r="F119" s="28">
        <v>4008</v>
      </c>
      <c r="G119" s="9" t="s">
        <v>1075</v>
      </c>
      <c r="H119" s="10" t="s">
        <v>1070</v>
      </c>
      <c r="I119" s="25" t="s">
        <v>6</v>
      </c>
      <c r="J119" s="9" t="s">
        <v>97</v>
      </c>
      <c r="K119" s="22"/>
      <c r="L119" s="479">
        <v>5</v>
      </c>
      <c r="M119" s="80"/>
      <c r="N119" s="80"/>
      <c r="O119" s="80"/>
      <c r="P119" s="80"/>
      <c r="Q119" s="80"/>
      <c r="R119" s="80"/>
      <c r="T119" s="249"/>
      <c r="U119" s="80"/>
      <c r="V119" s="80"/>
      <c r="W119" s="80"/>
      <c r="X119" s="80"/>
      <c r="Y119" s="80"/>
    </row>
    <row r="120" spans="1:25" s="42" customFormat="1">
      <c r="A120" s="239" t="s">
        <v>2075</v>
      </c>
      <c r="B120" s="31">
        <v>44677</v>
      </c>
      <c r="C120" s="31">
        <v>44676</v>
      </c>
      <c r="D120" s="28">
        <v>10187</v>
      </c>
      <c r="E120" s="136" t="s">
        <v>131</v>
      </c>
      <c r="F120" s="28">
        <v>4100</v>
      </c>
      <c r="G120" s="9" t="s">
        <v>47</v>
      </c>
      <c r="H120" s="10" t="s">
        <v>1066</v>
      </c>
      <c r="I120" s="25" t="s">
        <v>6</v>
      </c>
      <c r="J120" s="9" t="s">
        <v>97</v>
      </c>
      <c r="K120" s="22"/>
      <c r="L120" s="479">
        <v>139.19999999999999</v>
      </c>
      <c r="M120" s="80"/>
      <c r="N120" s="80"/>
      <c r="O120" s="80"/>
      <c r="P120" s="80"/>
      <c r="Q120" s="80"/>
      <c r="R120" s="80"/>
      <c r="T120" s="249"/>
      <c r="U120" s="80"/>
      <c r="V120" s="80"/>
      <c r="W120" s="80"/>
      <c r="X120" s="80"/>
      <c r="Y120" s="80"/>
    </row>
    <row r="121" spans="1:25" s="42" customFormat="1">
      <c r="A121" s="239" t="s">
        <v>101</v>
      </c>
      <c r="B121" s="31">
        <v>44680</v>
      </c>
      <c r="C121" s="31">
        <v>44677</v>
      </c>
      <c r="D121" s="28">
        <v>10193</v>
      </c>
      <c r="E121" s="136" t="s">
        <v>2</v>
      </c>
      <c r="F121" s="28">
        <v>2740</v>
      </c>
      <c r="G121" s="9" t="s">
        <v>103</v>
      </c>
      <c r="H121" s="13">
        <v>16</v>
      </c>
      <c r="I121" s="25" t="s">
        <v>6</v>
      </c>
      <c r="J121" s="9" t="s">
        <v>97</v>
      </c>
      <c r="K121" s="22"/>
      <c r="L121" s="479">
        <v>357</v>
      </c>
      <c r="M121" s="80"/>
      <c r="N121" s="80"/>
      <c r="O121" s="80"/>
      <c r="P121" s="80"/>
      <c r="Q121" s="80"/>
      <c r="R121" s="80"/>
      <c r="T121" s="249"/>
      <c r="U121" s="80"/>
      <c r="V121" s="80"/>
      <c r="W121" s="80"/>
      <c r="X121" s="80"/>
      <c r="Y121" s="80"/>
    </row>
    <row r="122" spans="1:25" s="42" customFormat="1">
      <c r="A122" s="239" t="s">
        <v>383</v>
      </c>
      <c r="B122" s="31">
        <v>44680</v>
      </c>
      <c r="C122" s="31">
        <v>44677</v>
      </c>
      <c r="D122" s="28">
        <v>10203</v>
      </c>
      <c r="E122" s="136" t="s">
        <v>2</v>
      </c>
      <c r="F122" s="28">
        <v>951</v>
      </c>
      <c r="G122" s="9" t="s">
        <v>58</v>
      </c>
      <c r="H122" s="13">
        <v>5</v>
      </c>
      <c r="I122" s="25" t="s">
        <v>6</v>
      </c>
      <c r="J122" s="9" t="s">
        <v>97</v>
      </c>
      <c r="K122" s="22"/>
      <c r="L122" s="479">
        <v>485</v>
      </c>
      <c r="M122" s="80"/>
      <c r="N122" s="80"/>
      <c r="O122" s="80"/>
      <c r="P122" s="80"/>
      <c r="Q122" s="80"/>
      <c r="R122" s="80"/>
      <c r="T122" s="249"/>
      <c r="U122" s="80"/>
      <c r="V122" s="80"/>
      <c r="W122" s="80"/>
      <c r="X122" s="80"/>
      <c r="Y122" s="80"/>
    </row>
    <row r="123" spans="1:25" s="42" customFormat="1">
      <c r="A123" s="239"/>
      <c r="B123" s="31"/>
      <c r="C123" s="31"/>
      <c r="D123" s="28"/>
      <c r="E123" s="136" t="s">
        <v>2</v>
      </c>
      <c r="F123" s="28">
        <v>838</v>
      </c>
      <c r="G123" s="9" t="s">
        <v>5</v>
      </c>
      <c r="H123" s="13">
        <v>30</v>
      </c>
      <c r="I123" s="25" t="s">
        <v>6</v>
      </c>
      <c r="J123" s="9" t="s">
        <v>97</v>
      </c>
      <c r="K123" s="22"/>
      <c r="L123" s="479">
        <v>1050</v>
      </c>
      <c r="M123" s="80"/>
      <c r="N123" s="80"/>
      <c r="O123" s="80"/>
      <c r="P123" s="80"/>
      <c r="Q123" s="80"/>
      <c r="R123" s="80"/>
      <c r="T123" s="249"/>
      <c r="U123" s="80"/>
      <c r="V123" s="80"/>
      <c r="W123" s="80"/>
      <c r="X123" s="80"/>
      <c r="Y123" s="80"/>
    </row>
    <row r="124" spans="1:25" s="42" customFormat="1">
      <c r="A124" s="239" t="s">
        <v>1303</v>
      </c>
      <c r="B124" s="31">
        <v>44686</v>
      </c>
      <c r="C124" s="31">
        <v>44679</v>
      </c>
      <c r="D124" s="28">
        <v>10208</v>
      </c>
      <c r="E124" s="136" t="s">
        <v>216</v>
      </c>
      <c r="F124" s="28">
        <v>3630</v>
      </c>
      <c r="G124" s="9" t="s">
        <v>1465</v>
      </c>
      <c r="H124" s="13">
        <v>10</v>
      </c>
      <c r="I124" s="25" t="s">
        <v>6</v>
      </c>
      <c r="J124" s="9" t="s">
        <v>97</v>
      </c>
      <c r="K124" s="11" t="s">
        <v>834</v>
      </c>
      <c r="L124" s="479">
        <v>189</v>
      </c>
      <c r="M124" s="80"/>
      <c r="N124" s="80"/>
      <c r="O124" s="80"/>
      <c r="P124" s="80"/>
      <c r="Q124" s="80"/>
      <c r="R124" s="80"/>
      <c r="T124" s="249"/>
      <c r="U124" s="80"/>
      <c r="V124" s="80"/>
      <c r="W124" s="80"/>
      <c r="X124" s="80"/>
      <c r="Y124" s="80"/>
    </row>
    <row r="125" spans="1:25" s="42" customFormat="1">
      <c r="A125" s="239"/>
      <c r="B125" s="31"/>
      <c r="C125" s="31"/>
      <c r="D125" s="28"/>
      <c r="E125" s="136" t="s">
        <v>1574</v>
      </c>
      <c r="F125" s="28">
        <v>3626</v>
      </c>
      <c r="G125" s="9" t="s">
        <v>1441</v>
      </c>
      <c r="H125" s="13">
        <v>20</v>
      </c>
      <c r="I125" s="25" t="s">
        <v>6</v>
      </c>
      <c r="J125" s="9" t="s">
        <v>97</v>
      </c>
      <c r="K125" s="22"/>
      <c r="L125" s="479">
        <v>522</v>
      </c>
      <c r="M125" s="80"/>
      <c r="N125" s="80"/>
      <c r="O125" s="80"/>
      <c r="P125" s="80"/>
      <c r="Q125" s="80"/>
      <c r="R125" s="80"/>
      <c r="T125" s="249"/>
      <c r="U125" s="80"/>
      <c r="V125" s="80"/>
      <c r="W125" s="80"/>
      <c r="X125" s="80"/>
      <c r="Y125" s="80"/>
    </row>
    <row r="126" spans="1:25" s="42" customFormat="1">
      <c r="A126" s="239"/>
      <c r="B126" s="31"/>
      <c r="C126" s="31"/>
      <c r="D126" s="28"/>
      <c r="E126" s="136" t="s">
        <v>216</v>
      </c>
      <c r="F126" s="28">
        <v>3624</v>
      </c>
      <c r="G126" s="9" t="s">
        <v>63</v>
      </c>
      <c r="H126" s="13">
        <v>20</v>
      </c>
      <c r="I126" s="25" t="s">
        <v>6</v>
      </c>
      <c r="J126" s="9" t="s">
        <v>97</v>
      </c>
      <c r="K126" s="11" t="s">
        <v>834</v>
      </c>
      <c r="L126" s="479">
        <v>116</v>
      </c>
      <c r="M126" s="80"/>
      <c r="N126" s="80"/>
      <c r="O126" s="80"/>
      <c r="P126" s="80"/>
      <c r="Q126" s="80"/>
      <c r="R126" s="80"/>
      <c r="T126" s="249"/>
      <c r="U126" s="80"/>
      <c r="V126" s="80"/>
      <c r="W126" s="80"/>
      <c r="X126" s="80"/>
      <c r="Y126" s="80"/>
    </row>
    <row r="127" spans="1:25" s="42" customFormat="1">
      <c r="A127" s="239" t="s">
        <v>2079</v>
      </c>
      <c r="B127" s="31">
        <v>44680</v>
      </c>
      <c r="C127" s="31">
        <v>44677</v>
      </c>
      <c r="D127" s="28">
        <v>10211</v>
      </c>
      <c r="E127" s="136" t="s">
        <v>2</v>
      </c>
      <c r="F127" s="28">
        <v>879</v>
      </c>
      <c r="G127" s="9" t="s">
        <v>17</v>
      </c>
      <c r="H127" s="10" t="s">
        <v>1065</v>
      </c>
      <c r="I127" s="25" t="s">
        <v>6</v>
      </c>
      <c r="J127" s="9" t="s">
        <v>97</v>
      </c>
      <c r="K127" s="22"/>
      <c r="L127" s="479">
        <v>467.8</v>
      </c>
      <c r="M127" s="80"/>
      <c r="N127" s="80"/>
      <c r="O127" s="80"/>
      <c r="P127" s="80"/>
      <c r="Q127" s="80"/>
      <c r="R127" s="80"/>
      <c r="T127" s="249"/>
      <c r="U127" s="80"/>
      <c r="V127" s="80"/>
      <c r="W127" s="80"/>
      <c r="X127" s="80"/>
      <c r="Y127" s="80"/>
    </row>
    <row r="128" spans="1:25" s="42" customFormat="1">
      <c r="A128" s="239" t="s">
        <v>485</v>
      </c>
      <c r="B128" s="31">
        <v>44679</v>
      </c>
      <c r="C128" s="31">
        <v>44678</v>
      </c>
      <c r="D128" s="28">
        <v>10224</v>
      </c>
      <c r="E128" s="136" t="s">
        <v>2</v>
      </c>
      <c r="F128" s="28">
        <v>2039</v>
      </c>
      <c r="G128" s="9" t="s">
        <v>29</v>
      </c>
      <c r="H128" s="13">
        <v>90</v>
      </c>
      <c r="I128" s="25" t="s">
        <v>6</v>
      </c>
      <c r="J128" s="9" t="s">
        <v>97</v>
      </c>
      <c r="K128" s="22"/>
      <c r="L128" s="479">
        <v>1134</v>
      </c>
      <c r="M128" s="80"/>
      <c r="N128" s="80"/>
      <c r="O128" s="80"/>
      <c r="P128" s="80"/>
      <c r="Q128" s="80"/>
      <c r="R128" s="80"/>
      <c r="T128" s="249"/>
      <c r="U128" s="80"/>
      <c r="V128" s="80"/>
      <c r="W128" s="80"/>
      <c r="X128" s="80"/>
      <c r="Y128" s="80"/>
    </row>
    <row r="129" spans="1:25" s="42" customFormat="1">
      <c r="A129" s="239" t="s">
        <v>400</v>
      </c>
      <c r="B129" s="31">
        <v>44680</v>
      </c>
      <c r="C129" s="31">
        <v>44679</v>
      </c>
      <c r="D129" s="28">
        <v>10228</v>
      </c>
      <c r="E129" s="136" t="s">
        <v>2</v>
      </c>
      <c r="F129" s="28">
        <v>908</v>
      </c>
      <c r="G129" s="9" t="s">
        <v>30</v>
      </c>
      <c r="H129" s="10">
        <v>203</v>
      </c>
      <c r="I129" s="25" t="s">
        <v>6</v>
      </c>
      <c r="J129" s="9" t="s">
        <v>97</v>
      </c>
      <c r="K129" s="22"/>
      <c r="L129" s="479">
        <v>1160</v>
      </c>
      <c r="M129" s="80"/>
      <c r="N129" s="80"/>
      <c r="O129" s="80"/>
      <c r="P129" s="80"/>
      <c r="Q129" s="80"/>
      <c r="R129" s="80"/>
      <c r="T129" s="249"/>
      <c r="U129" s="80"/>
      <c r="V129" s="80"/>
      <c r="W129" s="80"/>
      <c r="X129" s="80"/>
      <c r="Y129" s="80"/>
    </row>
    <row r="130" spans="1:25" s="42" customFormat="1">
      <c r="A130" s="239" t="s">
        <v>109</v>
      </c>
      <c r="B130" s="31">
        <v>44678</v>
      </c>
      <c r="C130" s="31">
        <v>44680</v>
      </c>
      <c r="D130" s="28">
        <v>10231</v>
      </c>
      <c r="E130" s="136" t="s">
        <v>2060</v>
      </c>
      <c r="F130" s="28">
        <v>4025</v>
      </c>
      <c r="G130" s="9" t="s">
        <v>58</v>
      </c>
      <c r="H130" s="13">
        <v>1</v>
      </c>
      <c r="I130" s="25" t="s">
        <v>6</v>
      </c>
      <c r="J130" s="9" t="s">
        <v>97</v>
      </c>
      <c r="K130" s="22"/>
      <c r="L130" s="479">
        <v>50</v>
      </c>
      <c r="M130" s="80"/>
      <c r="N130" s="80"/>
      <c r="O130" s="80"/>
      <c r="P130" s="80"/>
      <c r="Q130" s="80"/>
      <c r="R130" s="80"/>
      <c r="T130" s="249"/>
      <c r="U130" s="80"/>
      <c r="V130" s="80"/>
      <c r="W130" s="80"/>
      <c r="X130" s="80"/>
      <c r="Y130" s="80"/>
    </row>
    <row r="131" spans="1:25" s="42" customFormat="1">
      <c r="A131" s="239" t="s">
        <v>466</v>
      </c>
      <c r="B131" s="31">
        <v>44690</v>
      </c>
      <c r="C131" s="31">
        <v>44680</v>
      </c>
      <c r="D131" s="28">
        <v>10245</v>
      </c>
      <c r="E131" s="136" t="s">
        <v>2</v>
      </c>
      <c r="F131" s="28">
        <v>4075</v>
      </c>
      <c r="G131" s="9" t="s">
        <v>103</v>
      </c>
      <c r="H131" s="13">
        <v>15</v>
      </c>
      <c r="I131" s="25" t="s">
        <v>6</v>
      </c>
      <c r="J131" s="9" t="s">
        <v>97</v>
      </c>
      <c r="K131" s="22"/>
      <c r="L131" s="479">
        <v>285</v>
      </c>
      <c r="M131" s="80"/>
      <c r="N131" s="80"/>
      <c r="O131" s="80"/>
      <c r="P131" s="80"/>
      <c r="Q131" s="80"/>
      <c r="R131" s="80"/>
      <c r="T131" s="249" t="s">
        <v>1911</v>
      </c>
      <c r="U131" s="80"/>
      <c r="V131" s="80"/>
      <c r="W131" s="80"/>
      <c r="X131" s="80"/>
      <c r="Y131" s="80"/>
    </row>
    <row r="132" spans="1:25" s="42" customFormat="1">
      <c r="A132" s="239" t="s">
        <v>1159</v>
      </c>
      <c r="B132" s="31">
        <v>44690</v>
      </c>
      <c r="C132" s="31">
        <v>44680</v>
      </c>
      <c r="D132" s="28">
        <v>10247</v>
      </c>
      <c r="E132" s="136" t="s">
        <v>2</v>
      </c>
      <c r="F132" s="28">
        <v>855</v>
      </c>
      <c r="G132" s="9" t="s">
        <v>38</v>
      </c>
      <c r="H132" s="13">
        <v>10</v>
      </c>
      <c r="I132" s="25" t="s">
        <v>6</v>
      </c>
      <c r="J132" s="9" t="s">
        <v>97</v>
      </c>
      <c r="K132" s="22"/>
      <c r="L132" s="479">
        <v>165</v>
      </c>
      <c r="M132" s="80"/>
      <c r="N132" s="80"/>
      <c r="O132" s="80"/>
      <c r="P132" s="80"/>
      <c r="Q132" s="80"/>
      <c r="R132" s="80"/>
      <c r="T132" s="249" t="s">
        <v>1911</v>
      </c>
      <c r="U132" s="80"/>
      <c r="V132" s="80"/>
      <c r="W132" s="80"/>
      <c r="X132" s="80"/>
      <c r="Y132" s="80"/>
    </row>
    <row r="133" spans="1:25" s="42" customFormat="1">
      <c r="A133" s="239" t="s">
        <v>1198</v>
      </c>
      <c r="B133" s="31">
        <v>44690</v>
      </c>
      <c r="C133" s="31">
        <v>44680</v>
      </c>
      <c r="D133" s="28">
        <v>10248</v>
      </c>
      <c r="E133" s="136" t="s">
        <v>2</v>
      </c>
      <c r="F133" s="28">
        <v>1397</v>
      </c>
      <c r="G133" s="9" t="s">
        <v>22</v>
      </c>
      <c r="H133" s="13">
        <v>10</v>
      </c>
      <c r="I133" s="25" t="s">
        <v>6</v>
      </c>
      <c r="J133" s="9" t="s">
        <v>97</v>
      </c>
      <c r="K133" s="22"/>
      <c r="L133" s="479">
        <v>220</v>
      </c>
      <c r="M133" s="80"/>
      <c r="N133" s="80"/>
      <c r="O133" s="80"/>
      <c r="P133" s="80"/>
      <c r="Q133" s="80"/>
      <c r="R133" s="80"/>
      <c r="T133" s="249" t="s">
        <v>1911</v>
      </c>
      <c r="U133" s="80"/>
      <c r="V133" s="80"/>
      <c r="W133" s="80"/>
      <c r="X133" s="80"/>
      <c r="Y133" s="80"/>
    </row>
    <row r="134" spans="1:25" s="42" customFormat="1">
      <c r="A134" s="239" t="s">
        <v>675</v>
      </c>
      <c r="B134" s="31">
        <v>44687</v>
      </c>
      <c r="C134" s="31">
        <v>44680</v>
      </c>
      <c r="D134" s="28">
        <v>10200</v>
      </c>
      <c r="E134" s="136" t="s">
        <v>2</v>
      </c>
      <c r="F134" s="28">
        <v>885</v>
      </c>
      <c r="G134" s="9" t="s">
        <v>32</v>
      </c>
      <c r="H134" s="13">
        <v>16</v>
      </c>
      <c r="I134" s="25" t="s">
        <v>6</v>
      </c>
      <c r="J134" s="9" t="s">
        <v>97</v>
      </c>
      <c r="K134" s="22"/>
      <c r="L134" s="479">
        <v>412.5</v>
      </c>
      <c r="M134" s="80"/>
      <c r="N134" s="80"/>
      <c r="O134" s="80"/>
      <c r="P134" s="80"/>
      <c r="Q134" s="80"/>
      <c r="R134" s="80"/>
      <c r="T134" s="249"/>
      <c r="U134" s="80"/>
      <c r="V134" s="80"/>
      <c r="W134" s="80"/>
      <c r="X134" s="80"/>
      <c r="Y134" s="80"/>
    </row>
    <row r="135" spans="1:25" s="42" customFormat="1">
      <c r="A135" s="239" t="s">
        <v>1792</v>
      </c>
      <c r="B135" s="31">
        <v>44690</v>
      </c>
      <c r="C135" s="31">
        <v>44680</v>
      </c>
      <c r="D135" s="28">
        <v>10254</v>
      </c>
      <c r="E135" s="136" t="s">
        <v>153</v>
      </c>
      <c r="F135" s="28">
        <v>3915</v>
      </c>
      <c r="G135" s="9" t="s">
        <v>15</v>
      </c>
      <c r="H135" s="13">
        <v>20</v>
      </c>
      <c r="I135" s="25" t="s">
        <v>6</v>
      </c>
      <c r="J135" s="9" t="s">
        <v>97</v>
      </c>
      <c r="K135" s="22"/>
      <c r="L135" s="479">
        <v>390</v>
      </c>
      <c r="M135" s="80"/>
      <c r="N135" s="80"/>
      <c r="O135" s="80"/>
      <c r="P135" s="80"/>
      <c r="Q135" s="80"/>
      <c r="R135" s="80"/>
      <c r="T135" s="249"/>
      <c r="U135" s="80"/>
      <c r="V135" s="80"/>
      <c r="W135" s="80"/>
      <c r="X135" s="80"/>
      <c r="Y135" s="80"/>
    </row>
    <row r="136" spans="1:25" s="42" customFormat="1">
      <c r="A136" s="239" t="s">
        <v>1680</v>
      </c>
      <c r="B136" s="31">
        <v>44680</v>
      </c>
      <c r="C136" s="31">
        <v>44680</v>
      </c>
      <c r="D136" s="28">
        <v>10261</v>
      </c>
      <c r="E136" s="136" t="s">
        <v>2082</v>
      </c>
      <c r="F136" s="28">
        <v>2935</v>
      </c>
      <c r="G136" s="9" t="s">
        <v>63</v>
      </c>
      <c r="H136" s="13">
        <v>10</v>
      </c>
      <c r="I136" s="25" t="s">
        <v>6</v>
      </c>
      <c r="J136" s="9" t="s">
        <v>97</v>
      </c>
      <c r="K136" s="22"/>
      <c r="L136" s="479">
        <v>1205</v>
      </c>
      <c r="M136" s="80"/>
      <c r="N136" s="80"/>
      <c r="O136" s="80"/>
      <c r="P136" s="80"/>
      <c r="Q136" s="80"/>
      <c r="R136" s="80"/>
      <c r="T136" s="249"/>
      <c r="U136" s="80"/>
      <c r="V136" s="80"/>
      <c r="W136" s="80"/>
      <c r="X136" s="80"/>
      <c r="Y136" s="80"/>
    </row>
    <row r="137" spans="1:25" s="42" customFormat="1">
      <c r="A137" s="239" t="s">
        <v>163</v>
      </c>
      <c r="B137" s="31">
        <v>44680</v>
      </c>
      <c r="C137" s="31">
        <v>44680</v>
      </c>
      <c r="D137" s="28">
        <v>10266</v>
      </c>
      <c r="E137" s="136" t="s">
        <v>2</v>
      </c>
      <c r="F137" s="28">
        <v>838</v>
      </c>
      <c r="G137" s="9" t="s">
        <v>5</v>
      </c>
      <c r="H137" s="13">
        <v>25</v>
      </c>
      <c r="I137" s="25" t="s">
        <v>6</v>
      </c>
      <c r="J137" s="9" t="s">
        <v>97</v>
      </c>
      <c r="K137" s="22"/>
      <c r="L137" s="479">
        <v>750</v>
      </c>
      <c r="M137" s="80"/>
      <c r="N137" s="80"/>
      <c r="O137" s="80"/>
      <c r="P137" s="80"/>
      <c r="Q137" s="80"/>
      <c r="R137" s="80"/>
      <c r="T137" s="249"/>
      <c r="U137" s="80"/>
      <c r="V137" s="80"/>
      <c r="W137" s="80"/>
      <c r="X137" s="80"/>
      <c r="Y137" s="80"/>
    </row>
    <row r="138" spans="1:25" s="42" customFormat="1">
      <c r="A138" s="239" t="s">
        <v>112</v>
      </c>
      <c r="B138" s="31">
        <v>44680</v>
      </c>
      <c r="C138" s="31">
        <v>44680</v>
      </c>
      <c r="D138" s="28">
        <v>10268</v>
      </c>
      <c r="E138" s="136" t="s">
        <v>2</v>
      </c>
      <c r="F138" s="28">
        <v>3172</v>
      </c>
      <c r="G138" s="9" t="s">
        <v>31</v>
      </c>
      <c r="H138" s="13">
        <v>20</v>
      </c>
      <c r="I138" s="25" t="s">
        <v>6</v>
      </c>
      <c r="J138" s="9" t="s">
        <v>97</v>
      </c>
      <c r="K138" s="22"/>
      <c r="L138" s="479">
        <v>486</v>
      </c>
      <c r="M138" s="80"/>
      <c r="N138" s="80"/>
      <c r="O138" s="80"/>
      <c r="P138" s="80"/>
      <c r="Q138" s="80"/>
      <c r="R138" s="80"/>
      <c r="T138" s="249"/>
      <c r="U138" s="80"/>
      <c r="V138" s="80"/>
      <c r="W138" s="80"/>
      <c r="X138" s="80"/>
      <c r="Y138" s="80"/>
    </row>
    <row r="139" spans="1:25" s="6" customFormat="1" ht="15" customHeight="1">
      <c r="A139" s="2530">
        <f>SUM(L65:L138)</f>
        <v>31019.64</v>
      </c>
      <c r="B139" s="2531"/>
      <c r="C139" s="2531"/>
      <c r="D139" s="2531"/>
      <c r="E139" s="2531"/>
      <c r="F139" s="2531"/>
      <c r="G139" s="2531"/>
      <c r="H139" s="2531"/>
      <c r="I139" s="2531"/>
      <c r="J139" s="2531"/>
      <c r="K139" s="2531"/>
      <c r="L139" s="2532"/>
      <c r="T139" s="1035" t="s">
        <v>1672</v>
      </c>
    </row>
    <row r="140" spans="1:25" s="6" customFormat="1">
      <c r="A140" s="387"/>
      <c r="H140" s="823"/>
      <c r="I140" s="387"/>
      <c r="L140" s="587"/>
    </row>
    <row r="141" spans="1:25" s="6" customFormat="1">
      <c r="A141" s="387"/>
      <c r="H141" s="823"/>
      <c r="I141" s="387"/>
      <c r="L141" s="587"/>
    </row>
    <row r="142" spans="1:25" s="6" customFormat="1">
      <c r="A142" s="387" t="s">
        <v>1958</v>
      </c>
      <c r="H142" s="823"/>
      <c r="I142" s="387"/>
      <c r="L142" s="587"/>
    </row>
    <row r="143" spans="1:25" s="6" customFormat="1">
      <c r="A143" s="387"/>
      <c r="H143" s="823"/>
      <c r="I143" s="387"/>
      <c r="L143" s="587"/>
    </row>
    <row r="144" spans="1:25" s="6" customFormat="1">
      <c r="A144" s="387"/>
      <c r="H144" s="823"/>
      <c r="I144" s="387"/>
      <c r="L144" s="587"/>
    </row>
    <row r="145" spans="1:19" s="6" customFormat="1">
      <c r="A145" s="387"/>
      <c r="H145" s="823"/>
      <c r="I145" s="387"/>
      <c r="L145" s="587"/>
    </row>
    <row r="146" spans="1:19" s="6" customFormat="1">
      <c r="A146" s="387"/>
      <c r="H146" s="823"/>
      <c r="I146" s="387"/>
      <c r="L146" s="587"/>
    </row>
    <row r="147" spans="1:19" s="6" customFormat="1">
      <c r="A147" s="387"/>
      <c r="H147" s="823"/>
      <c r="I147" s="387"/>
      <c r="L147" s="587"/>
    </row>
    <row r="148" spans="1:19" s="6" customFormat="1">
      <c r="A148" s="387"/>
      <c r="H148" s="823"/>
      <c r="I148" s="387"/>
      <c r="L148" s="587"/>
    </row>
    <row r="149" spans="1:19" s="6" customFormat="1">
      <c r="A149" s="387"/>
      <c r="H149" s="823"/>
      <c r="I149" s="387"/>
      <c r="L149" s="587"/>
    </row>
    <row r="150" spans="1:19" s="6" customFormat="1">
      <c r="A150" s="387"/>
      <c r="H150" s="823"/>
      <c r="I150" s="387"/>
      <c r="L150" s="587"/>
    </row>
    <row r="151" spans="1:19" s="6" customFormat="1">
      <c r="A151" s="387"/>
      <c r="H151" s="823"/>
      <c r="I151" s="387"/>
      <c r="L151" s="587"/>
    </row>
    <row r="152" spans="1:19" s="6" customFormat="1">
      <c r="A152" s="387"/>
      <c r="H152" s="823"/>
      <c r="I152" s="387"/>
      <c r="L152" s="587"/>
    </row>
    <row r="153" spans="1:19" s="6" customFormat="1" hidden="1">
      <c r="A153" s="387"/>
      <c r="H153" s="823"/>
      <c r="I153" s="387"/>
      <c r="L153" s="587"/>
    </row>
    <row r="154" spans="1:19" s="6" customFormat="1" hidden="1">
      <c r="A154" s="387"/>
      <c r="H154" s="823"/>
      <c r="I154" s="387"/>
      <c r="L154" s="587"/>
    </row>
    <row r="155" spans="1:19" s="6" customFormat="1" hidden="1">
      <c r="A155" s="37"/>
      <c r="B155"/>
      <c r="C155"/>
      <c r="D155"/>
      <c r="E155"/>
      <c r="F155"/>
      <c r="G155"/>
      <c r="H155" s="484"/>
      <c r="I155" s="37"/>
      <c r="J155"/>
      <c r="K155"/>
      <c r="L155" s="528"/>
      <c r="S155"/>
    </row>
    <row r="156" spans="1:19" s="6" customFormat="1" hidden="1">
      <c r="A156" s="37"/>
      <c r="B156"/>
      <c r="C156"/>
      <c r="D156"/>
      <c r="E156"/>
      <c r="F156"/>
      <c r="G156"/>
      <c r="H156" s="484"/>
      <c r="I156" s="37"/>
      <c r="J156"/>
      <c r="K156"/>
      <c r="L156" s="528"/>
      <c r="S156"/>
    </row>
    <row r="157" spans="1:19" s="6" customFormat="1" hidden="1">
      <c r="A157" s="37"/>
      <c r="B157"/>
      <c r="C157"/>
      <c r="D157"/>
      <c r="E157"/>
      <c r="F157"/>
      <c r="G157"/>
      <c r="H157" s="484"/>
      <c r="I157" s="37"/>
      <c r="J157"/>
      <c r="K157"/>
      <c r="L157" s="528"/>
      <c r="S157"/>
    </row>
    <row r="158" spans="1:19" s="6" customFormat="1" hidden="1">
      <c r="A158" s="37"/>
      <c r="B158"/>
      <c r="C158"/>
      <c r="D158"/>
      <c r="E158"/>
      <c r="F158"/>
      <c r="G158"/>
      <c r="H158" s="484"/>
      <c r="I158" s="37"/>
      <c r="J158"/>
      <c r="K158"/>
      <c r="L158" s="528"/>
      <c r="S158"/>
    </row>
    <row r="159" spans="1:19" s="6" customFormat="1" hidden="1">
      <c r="A159" s="37"/>
      <c r="B159"/>
      <c r="C159"/>
      <c r="D159"/>
      <c r="E159"/>
      <c r="F159"/>
      <c r="G159"/>
      <c r="H159" s="484"/>
      <c r="I159" s="37"/>
      <c r="J159"/>
      <c r="K159"/>
      <c r="L159" s="528"/>
      <c r="S159"/>
    </row>
    <row r="160" spans="1:19" s="6" customFormat="1" hidden="1">
      <c r="A160" s="37"/>
      <c r="B160"/>
      <c r="C160"/>
      <c r="D160"/>
      <c r="E160"/>
      <c r="F160"/>
      <c r="G160"/>
      <c r="H160" s="484"/>
      <c r="I160" s="37"/>
      <c r="J160"/>
      <c r="K160"/>
      <c r="L160" s="528"/>
      <c r="S160"/>
    </row>
    <row r="161" spans="1:25" s="6" customFormat="1" hidden="1">
      <c r="A161" s="37"/>
      <c r="B161"/>
      <c r="C161"/>
      <c r="D161"/>
      <c r="E161"/>
      <c r="F161"/>
      <c r="G161"/>
      <c r="H161" s="484"/>
      <c r="I161" s="37"/>
      <c r="J161"/>
      <c r="K161"/>
      <c r="L161" s="528"/>
      <c r="S161"/>
    </row>
    <row r="162" spans="1:25" s="6" customFormat="1" hidden="1">
      <c r="A162" s="37"/>
      <c r="B162"/>
      <c r="C162"/>
      <c r="D162"/>
      <c r="E162"/>
      <c r="F162"/>
      <c r="G162"/>
      <c r="H162" s="484"/>
      <c r="I162" s="37"/>
      <c r="J162"/>
      <c r="K162"/>
      <c r="L162" s="528"/>
      <c r="S162"/>
    </row>
    <row r="163" spans="1:25" s="6" customFormat="1" hidden="1">
      <c r="A163" s="37"/>
      <c r="B163"/>
      <c r="C163"/>
      <c r="D163"/>
      <c r="E163"/>
      <c r="F163"/>
      <c r="G163"/>
      <c r="H163" s="484"/>
      <c r="I163" s="37"/>
      <c r="J163"/>
      <c r="K163"/>
      <c r="L163" s="528"/>
      <c r="S163"/>
    </row>
    <row r="164" spans="1:25" s="6" customFormat="1" hidden="1">
      <c r="A164" s="37"/>
      <c r="B164"/>
      <c r="C164"/>
      <c r="D164"/>
      <c r="E164"/>
      <c r="F164"/>
      <c r="G164"/>
      <c r="H164" s="484"/>
      <c r="I164" s="37"/>
      <c r="J164"/>
      <c r="K164"/>
      <c r="L164" s="528"/>
      <c r="S164"/>
    </row>
    <row r="165" spans="1:25" s="37" customFormat="1" hidden="1">
      <c r="B165"/>
      <c r="C165"/>
      <c r="D165"/>
      <c r="E165"/>
      <c r="F165"/>
      <c r="G165"/>
      <c r="H165" s="484"/>
      <c r="J165"/>
      <c r="K165"/>
      <c r="L165" s="528"/>
      <c r="M165" s="6"/>
      <c r="N165" s="6"/>
      <c r="O165" s="6"/>
      <c r="P165" s="6"/>
      <c r="Q165" s="6"/>
      <c r="R165" s="6"/>
      <c r="S165"/>
      <c r="T165" s="6"/>
      <c r="U165" s="6"/>
      <c r="V165" s="6"/>
      <c r="W165" s="6"/>
      <c r="X165" s="6"/>
      <c r="Y165" s="6"/>
    </row>
    <row r="166" spans="1:25" s="37" customFormat="1" hidden="1">
      <c r="B166"/>
      <c r="C166"/>
      <c r="D166"/>
      <c r="E166"/>
      <c r="F166"/>
      <c r="G166"/>
      <c r="H166" s="484"/>
      <c r="J166"/>
      <c r="K166"/>
      <c r="L166" s="528"/>
      <c r="M166" s="6"/>
      <c r="N166" s="6"/>
      <c r="O166" s="6"/>
      <c r="P166" s="6"/>
      <c r="Q166" s="6"/>
      <c r="R166" s="6"/>
      <c r="S166"/>
      <c r="T166" s="6"/>
      <c r="U166" s="6"/>
      <c r="V166" s="6"/>
      <c r="W166" s="6"/>
      <c r="X166" s="6"/>
      <c r="Y166" s="6"/>
    </row>
    <row r="167" spans="1:25" s="37" customFormat="1" hidden="1">
      <c r="B167"/>
      <c r="C167"/>
      <c r="D167"/>
      <c r="E167"/>
      <c r="F167"/>
      <c r="G167"/>
      <c r="H167" s="484"/>
      <c r="J167"/>
      <c r="K167"/>
      <c r="L167" s="528"/>
      <c r="M167" s="6"/>
      <c r="N167" s="6"/>
      <c r="O167" s="6"/>
      <c r="P167" s="6"/>
      <c r="Q167" s="6"/>
      <c r="R167" s="6"/>
      <c r="S167"/>
      <c r="T167" s="6"/>
      <c r="U167" s="6"/>
      <c r="V167" s="6"/>
      <c r="W167" s="6"/>
      <c r="X167" s="6"/>
      <c r="Y167" s="6"/>
    </row>
    <row r="168" spans="1:25" s="37" customFormat="1" hidden="1">
      <c r="B168"/>
      <c r="C168"/>
      <c r="D168"/>
      <c r="E168"/>
      <c r="F168"/>
      <c r="G168"/>
      <c r="H168" s="484"/>
      <c r="J168"/>
      <c r="K168"/>
      <c r="L168" s="528"/>
      <c r="M168" s="6"/>
      <c r="N168" s="6"/>
      <c r="O168" s="6"/>
      <c r="P168" s="6"/>
      <c r="Q168" s="6"/>
      <c r="R168" s="6"/>
      <c r="S168"/>
      <c r="T168" s="6"/>
      <c r="U168" s="6"/>
      <c r="V168" s="6"/>
      <c r="W168" s="6"/>
      <c r="X168" s="6"/>
      <c r="Y168" s="6"/>
    </row>
    <row r="169" spans="1:25" s="37" customFormat="1" hidden="1">
      <c r="B169"/>
      <c r="C169"/>
      <c r="D169"/>
      <c r="E169"/>
      <c r="F169"/>
      <c r="G169"/>
      <c r="H169" s="484"/>
      <c r="J169"/>
      <c r="K169"/>
      <c r="L169" s="528"/>
      <c r="M169" s="6"/>
      <c r="N169" s="6"/>
      <c r="O169" s="6"/>
      <c r="P169" s="6"/>
      <c r="Q169" s="6"/>
      <c r="R169" s="6"/>
      <c r="S169"/>
      <c r="T169" s="6"/>
      <c r="U169" s="6"/>
      <c r="V169" s="6"/>
      <c r="W169" s="6"/>
      <c r="X169" s="6"/>
      <c r="Y169" s="6"/>
    </row>
    <row r="170" spans="1:25" s="37" customFormat="1" hidden="1">
      <c r="B170"/>
      <c r="C170"/>
      <c r="D170"/>
      <c r="E170"/>
      <c r="F170"/>
      <c r="G170"/>
      <c r="H170" s="484"/>
      <c r="J170"/>
      <c r="K170"/>
      <c r="L170" s="528"/>
      <c r="M170" s="6"/>
      <c r="N170" s="6"/>
      <c r="O170" s="6"/>
      <c r="P170" s="6"/>
      <c r="Q170" s="6"/>
      <c r="R170" s="6"/>
      <c r="S170"/>
      <c r="T170" s="6"/>
      <c r="U170" s="6"/>
      <c r="V170" s="6"/>
      <c r="W170" s="6"/>
      <c r="X170" s="6"/>
      <c r="Y170" s="6"/>
    </row>
    <row r="171" spans="1:25" s="37" customFormat="1" hidden="1">
      <c r="B171"/>
      <c r="C171"/>
      <c r="D171"/>
      <c r="E171"/>
      <c r="F171"/>
      <c r="G171"/>
      <c r="H171" s="484"/>
      <c r="J171"/>
      <c r="K171"/>
      <c r="L171" s="528"/>
      <c r="M171" s="6"/>
      <c r="N171" s="6"/>
      <c r="O171" s="6"/>
      <c r="P171" s="6"/>
      <c r="Q171" s="6"/>
      <c r="R171" s="6"/>
      <c r="S171"/>
      <c r="T171" s="6"/>
      <c r="U171" s="6"/>
      <c r="V171" s="6"/>
      <c r="W171" s="6"/>
      <c r="X171" s="6"/>
      <c r="Y171" s="6"/>
    </row>
    <row r="172" spans="1:25" s="37" customFormat="1" hidden="1">
      <c r="B172"/>
      <c r="C172"/>
      <c r="D172"/>
      <c r="E172"/>
      <c r="F172"/>
      <c r="G172"/>
      <c r="H172" s="484"/>
      <c r="J172"/>
      <c r="K172"/>
      <c r="L172" s="528"/>
      <c r="M172" s="6"/>
      <c r="N172" s="6"/>
      <c r="O172" s="6"/>
      <c r="P172" s="6"/>
      <c r="Q172" s="6"/>
      <c r="R172" s="6"/>
      <c r="S172"/>
      <c r="T172" s="6"/>
      <c r="U172" s="6"/>
      <c r="V172" s="6"/>
      <c r="W172" s="6"/>
      <c r="X172" s="6"/>
      <c r="Y172" s="6"/>
    </row>
    <row r="173" spans="1:25" s="37" customFormat="1" hidden="1">
      <c r="B173"/>
      <c r="C173"/>
      <c r="D173"/>
      <c r="E173"/>
      <c r="F173"/>
      <c r="G173"/>
      <c r="H173" s="484"/>
      <c r="J173"/>
      <c r="K173"/>
      <c r="L173" s="528"/>
      <c r="M173" s="6"/>
      <c r="N173" s="6"/>
      <c r="O173" s="6"/>
      <c r="P173" s="6"/>
      <c r="Q173" s="6"/>
      <c r="R173" s="6"/>
      <c r="S173"/>
      <c r="T173" s="6"/>
      <c r="U173" s="6"/>
      <c r="V173" s="6"/>
      <c r="W173" s="6"/>
      <c r="X173" s="6"/>
      <c r="Y173" s="6"/>
    </row>
    <row r="174" spans="1:25" s="37" customFormat="1" hidden="1">
      <c r="B174"/>
      <c r="C174"/>
      <c r="D174"/>
      <c r="E174"/>
      <c r="F174"/>
      <c r="G174"/>
      <c r="H174" s="484"/>
      <c r="J174"/>
      <c r="K174"/>
      <c r="L174" s="528"/>
      <c r="M174" s="6"/>
      <c r="N174" s="6"/>
      <c r="O174" s="6"/>
      <c r="P174" s="6"/>
      <c r="Q174" s="6"/>
      <c r="R174" s="6"/>
      <c r="S174"/>
      <c r="T174" s="6"/>
      <c r="U174" s="6"/>
      <c r="V174" s="6"/>
      <c r="W174" s="6"/>
      <c r="X174" s="6"/>
      <c r="Y174" s="6"/>
    </row>
    <row r="175" spans="1:25" s="37" customFormat="1" hidden="1">
      <c r="B175"/>
      <c r="C175"/>
      <c r="D175"/>
      <c r="E175"/>
      <c r="F175"/>
      <c r="G175"/>
      <c r="H175" s="484"/>
      <c r="J175"/>
      <c r="K175"/>
      <c r="L175" s="528"/>
      <c r="M175" s="6"/>
      <c r="N175" s="6"/>
      <c r="O175" s="6"/>
      <c r="P175" s="6"/>
      <c r="Q175" s="6"/>
      <c r="R175" s="6"/>
      <c r="S175"/>
      <c r="T175" s="6"/>
      <c r="U175" s="6"/>
      <c r="V175" s="6"/>
      <c r="W175" s="6"/>
      <c r="X175" s="6"/>
      <c r="Y175" s="6"/>
    </row>
    <row r="176" spans="1:25" s="37" customFormat="1" hidden="1">
      <c r="B176"/>
      <c r="C176"/>
      <c r="D176"/>
      <c r="E176"/>
      <c r="F176"/>
      <c r="G176"/>
      <c r="H176" s="484"/>
      <c r="J176"/>
      <c r="K176"/>
      <c r="L176" s="528"/>
      <c r="M176" s="6"/>
      <c r="N176" s="6"/>
      <c r="O176" s="6"/>
      <c r="P176" s="6"/>
      <c r="Q176" s="6"/>
      <c r="R176" s="6"/>
      <c r="S176"/>
      <c r="T176" s="6"/>
      <c r="U176" s="6"/>
      <c r="V176" s="6"/>
      <c r="W176" s="6"/>
      <c r="X176" s="6"/>
      <c r="Y176" s="6"/>
    </row>
    <row r="177" spans="2:25" s="37" customFormat="1" hidden="1">
      <c r="B177"/>
      <c r="C177"/>
      <c r="D177"/>
      <c r="E177"/>
      <c r="F177"/>
      <c r="G177"/>
      <c r="H177" s="484"/>
      <c r="J177"/>
      <c r="K177"/>
      <c r="L177" s="528"/>
      <c r="M177" s="6"/>
      <c r="N177" s="6"/>
      <c r="O177" s="6"/>
      <c r="P177" s="6"/>
      <c r="Q177" s="6"/>
      <c r="R177" s="6"/>
      <c r="S177"/>
      <c r="T177" s="6"/>
      <c r="U177" s="6"/>
      <c r="V177" s="6"/>
      <c r="W177" s="6"/>
      <c r="X177" s="6"/>
      <c r="Y177" s="6"/>
    </row>
    <row r="178" spans="2:25" s="37" customFormat="1" hidden="1">
      <c r="B178"/>
      <c r="C178"/>
      <c r="D178"/>
      <c r="E178"/>
      <c r="F178"/>
      <c r="G178"/>
      <c r="H178" s="484"/>
      <c r="J178"/>
      <c r="K178"/>
      <c r="L178" s="528"/>
      <c r="M178" s="6"/>
      <c r="N178" s="6"/>
      <c r="O178" s="6"/>
      <c r="P178" s="6"/>
      <c r="Q178" s="6"/>
      <c r="R178" s="6"/>
      <c r="S178"/>
      <c r="T178" s="6"/>
      <c r="U178" s="6"/>
      <c r="V178" s="6"/>
      <c r="W178" s="6"/>
      <c r="X178" s="6"/>
      <c r="Y178" s="6"/>
    </row>
    <row r="179" spans="2:25" s="37" customFormat="1" hidden="1">
      <c r="B179"/>
      <c r="C179"/>
      <c r="D179"/>
      <c r="E179"/>
      <c r="F179"/>
      <c r="G179"/>
      <c r="H179" s="484"/>
      <c r="J179"/>
      <c r="K179"/>
      <c r="L179" s="528"/>
      <c r="M179" s="6"/>
      <c r="N179" s="6"/>
      <c r="O179" s="6"/>
      <c r="P179" s="6"/>
      <c r="Q179" s="6"/>
      <c r="R179" s="6"/>
      <c r="S179"/>
      <c r="T179" s="6"/>
      <c r="U179" s="6"/>
      <c r="V179" s="6"/>
      <c r="W179" s="6"/>
      <c r="X179" s="6"/>
      <c r="Y179" s="6"/>
    </row>
    <row r="180" spans="2:25" s="37" customFormat="1" hidden="1">
      <c r="B180"/>
      <c r="C180"/>
      <c r="D180"/>
      <c r="E180"/>
      <c r="F180"/>
      <c r="G180"/>
      <c r="H180" s="484"/>
      <c r="J180"/>
      <c r="K180"/>
      <c r="L180" s="528"/>
      <c r="M180" s="6"/>
      <c r="N180" s="6"/>
      <c r="O180" s="6"/>
      <c r="P180" s="6"/>
      <c r="Q180" s="6"/>
      <c r="R180" s="6"/>
      <c r="S180"/>
      <c r="T180" s="6"/>
      <c r="U180" s="6"/>
      <c r="V180" s="6"/>
      <c r="W180" s="6"/>
      <c r="X180" s="6"/>
      <c r="Y180" s="6"/>
    </row>
    <row r="181" spans="2:25" s="37" customFormat="1" hidden="1">
      <c r="B181"/>
      <c r="C181"/>
      <c r="D181"/>
      <c r="E181"/>
      <c r="F181"/>
      <c r="G181"/>
      <c r="H181" s="484"/>
      <c r="J181"/>
      <c r="K181"/>
      <c r="L181" s="528"/>
      <c r="M181" s="6"/>
      <c r="N181" s="6"/>
      <c r="O181" s="6"/>
      <c r="P181" s="6"/>
      <c r="Q181" s="6"/>
      <c r="R181" s="6"/>
      <c r="S181"/>
      <c r="T181" s="6"/>
      <c r="U181" s="6"/>
      <c r="V181" s="6"/>
      <c r="W181" s="6"/>
      <c r="X181" s="6"/>
      <c r="Y181" s="6"/>
    </row>
    <row r="182" spans="2:25" s="37" customFormat="1" hidden="1">
      <c r="B182"/>
      <c r="C182"/>
      <c r="D182"/>
      <c r="E182"/>
      <c r="F182"/>
      <c r="G182"/>
      <c r="H182" s="484"/>
      <c r="J182"/>
      <c r="K182"/>
      <c r="L182" s="528"/>
      <c r="M182" s="6"/>
      <c r="N182" s="6"/>
      <c r="O182" s="6"/>
      <c r="P182" s="6"/>
      <c r="Q182" s="6"/>
      <c r="R182" s="6"/>
      <c r="S182"/>
      <c r="T182" s="6"/>
      <c r="U182" s="6"/>
      <c r="V182" s="6"/>
      <c r="W182" s="6"/>
      <c r="X182" s="6"/>
      <c r="Y182" s="6"/>
    </row>
    <row r="183" spans="2:25" s="37" customFormat="1" hidden="1">
      <c r="B183"/>
      <c r="C183"/>
      <c r="D183"/>
      <c r="E183"/>
      <c r="F183"/>
      <c r="G183"/>
      <c r="H183" s="484"/>
      <c r="J183"/>
      <c r="K183"/>
      <c r="L183" s="528"/>
      <c r="M183" s="6"/>
      <c r="N183" s="6"/>
      <c r="O183" s="6"/>
      <c r="P183" s="6"/>
      <c r="Q183" s="6"/>
      <c r="R183" s="6"/>
      <c r="S183"/>
      <c r="T183" s="6"/>
      <c r="U183" s="6"/>
      <c r="V183" s="6"/>
      <c r="W183" s="6"/>
      <c r="X183" s="6"/>
      <c r="Y183" s="6"/>
    </row>
    <row r="184" spans="2:25" s="37" customFormat="1" hidden="1">
      <c r="B184"/>
      <c r="C184"/>
      <c r="D184"/>
      <c r="E184"/>
      <c r="F184"/>
      <c r="G184"/>
      <c r="H184" s="484"/>
      <c r="J184"/>
      <c r="K184"/>
      <c r="L184" s="528"/>
      <c r="M184" s="6"/>
      <c r="N184" s="6"/>
      <c r="O184" s="6"/>
      <c r="P184" s="6"/>
      <c r="Q184" s="6"/>
      <c r="R184" s="6"/>
      <c r="S184"/>
      <c r="T184" s="6"/>
      <c r="U184" s="6"/>
      <c r="V184" s="6"/>
      <c r="W184" s="6"/>
      <c r="X184" s="6"/>
      <c r="Y184" s="6"/>
    </row>
    <row r="185" spans="2:25" s="37" customFormat="1" hidden="1">
      <c r="B185"/>
      <c r="C185"/>
      <c r="D185"/>
      <c r="E185"/>
      <c r="F185"/>
      <c r="G185"/>
      <c r="H185" s="484"/>
      <c r="J185"/>
      <c r="K185"/>
      <c r="L185" s="528"/>
      <c r="M185" s="6"/>
      <c r="N185" s="6"/>
      <c r="O185" s="6"/>
      <c r="P185" s="6"/>
      <c r="Q185" s="6"/>
      <c r="R185" s="6"/>
      <c r="S185"/>
      <c r="T185" s="6"/>
      <c r="U185" s="6"/>
      <c r="V185" s="6"/>
      <c r="W185" s="6"/>
      <c r="X185" s="6"/>
      <c r="Y185" s="6"/>
    </row>
    <row r="186" spans="2:25" s="37" customFormat="1" hidden="1">
      <c r="B186"/>
      <c r="C186"/>
      <c r="D186"/>
      <c r="E186"/>
      <c r="F186"/>
      <c r="G186"/>
      <c r="H186" s="484"/>
      <c r="J186"/>
      <c r="K186"/>
      <c r="L186" s="528"/>
      <c r="M186" s="6"/>
      <c r="N186" s="6"/>
      <c r="O186" s="6"/>
      <c r="P186" s="6"/>
      <c r="Q186" s="6"/>
      <c r="R186" s="6"/>
      <c r="S186"/>
      <c r="T186" s="6"/>
      <c r="U186" s="6"/>
      <c r="V186" s="6"/>
      <c r="W186" s="6"/>
      <c r="X186" s="6"/>
      <c r="Y186" s="6"/>
    </row>
    <row r="187" spans="2:25" s="37" customFormat="1" hidden="1">
      <c r="B187"/>
      <c r="C187"/>
      <c r="D187"/>
      <c r="E187"/>
      <c r="F187"/>
      <c r="G187"/>
      <c r="H187" s="484"/>
      <c r="J187"/>
      <c r="K187"/>
      <c r="L187" s="528"/>
      <c r="M187" s="6"/>
      <c r="N187" s="6"/>
      <c r="O187" s="6"/>
      <c r="P187" s="6"/>
      <c r="Q187" s="6"/>
      <c r="R187" s="6"/>
      <c r="S187"/>
      <c r="T187" s="6"/>
      <c r="U187" s="6"/>
      <c r="V187" s="6"/>
      <c r="W187" s="6"/>
      <c r="X187" s="6"/>
      <c r="Y187" s="6"/>
    </row>
    <row r="188" spans="2:25" s="37" customFormat="1" hidden="1">
      <c r="B188"/>
      <c r="C188"/>
      <c r="D188"/>
      <c r="E188"/>
      <c r="F188"/>
      <c r="G188"/>
      <c r="H188" s="484"/>
      <c r="J188"/>
      <c r="K188"/>
      <c r="L188" s="528"/>
      <c r="M188" s="6"/>
      <c r="N188" s="6"/>
      <c r="O188" s="6"/>
      <c r="P188" s="6"/>
      <c r="Q188" s="6"/>
      <c r="R188" s="6"/>
      <c r="S188"/>
      <c r="T188" s="6"/>
      <c r="U188" s="6"/>
      <c r="V188" s="6"/>
      <c r="W188" s="6"/>
      <c r="X188" s="6"/>
      <c r="Y188" s="6"/>
    </row>
    <row r="189" spans="2:25" s="37" customFormat="1" hidden="1">
      <c r="B189"/>
      <c r="C189"/>
      <c r="D189"/>
      <c r="E189"/>
      <c r="F189"/>
      <c r="G189"/>
      <c r="H189" s="484"/>
      <c r="J189"/>
      <c r="K189"/>
      <c r="L189" s="528"/>
      <c r="M189" s="6"/>
      <c r="N189" s="6"/>
      <c r="O189" s="6"/>
      <c r="P189" s="6"/>
      <c r="Q189" s="6"/>
      <c r="R189" s="6"/>
      <c r="S189"/>
      <c r="T189" s="6"/>
      <c r="U189" s="6"/>
      <c r="V189" s="6"/>
      <c r="W189" s="6"/>
      <c r="X189" s="6"/>
      <c r="Y189" s="6"/>
    </row>
    <row r="190" spans="2:25" s="37" customFormat="1" hidden="1">
      <c r="B190"/>
      <c r="C190"/>
      <c r="D190"/>
      <c r="E190"/>
      <c r="F190"/>
      <c r="G190"/>
      <c r="H190" s="484"/>
      <c r="J190"/>
      <c r="K190"/>
      <c r="L190" s="528"/>
      <c r="M190" s="6"/>
      <c r="N190" s="6"/>
      <c r="O190" s="6"/>
      <c r="P190" s="6"/>
      <c r="Q190" s="6"/>
      <c r="R190" s="6"/>
      <c r="S190"/>
      <c r="T190" s="6"/>
      <c r="U190" s="6"/>
      <c r="V190" s="6"/>
      <c r="W190" s="6"/>
      <c r="X190" s="6"/>
      <c r="Y190" s="6"/>
    </row>
    <row r="191" spans="2:25" s="37" customFormat="1" hidden="1">
      <c r="B191"/>
      <c r="C191"/>
      <c r="D191"/>
      <c r="E191"/>
      <c r="F191"/>
      <c r="G191"/>
      <c r="H191" s="484"/>
      <c r="J191"/>
      <c r="K191"/>
      <c r="L191" s="528"/>
      <c r="M191" s="6"/>
      <c r="N191" s="6"/>
      <c r="O191" s="6"/>
      <c r="P191" s="6"/>
      <c r="Q191" s="6"/>
      <c r="R191" s="6"/>
      <c r="S191"/>
      <c r="T191" s="6"/>
      <c r="U191" s="6"/>
      <c r="V191" s="6"/>
      <c r="W191" s="6"/>
      <c r="X191" s="6"/>
      <c r="Y191" s="6"/>
    </row>
    <row r="192" spans="2:25" s="37" customFormat="1" hidden="1">
      <c r="B192"/>
      <c r="C192"/>
      <c r="D192"/>
      <c r="E192"/>
      <c r="F192"/>
      <c r="G192"/>
      <c r="H192" s="484"/>
      <c r="J192"/>
      <c r="K192"/>
      <c r="L192" s="528"/>
      <c r="M192" s="6"/>
      <c r="N192" s="6"/>
      <c r="O192" s="6"/>
      <c r="P192" s="6"/>
      <c r="Q192" s="6"/>
      <c r="R192" s="6"/>
      <c r="S192"/>
      <c r="T192" s="6"/>
      <c r="U192" s="6"/>
      <c r="V192" s="6"/>
      <c r="W192" s="6"/>
      <c r="X192" s="6"/>
      <c r="Y192" s="6"/>
    </row>
    <row r="193" spans="2:25" s="37" customFormat="1" hidden="1">
      <c r="B193"/>
      <c r="C193"/>
      <c r="D193"/>
      <c r="E193"/>
      <c r="F193"/>
      <c r="G193"/>
      <c r="H193" s="484"/>
      <c r="J193"/>
      <c r="K193"/>
      <c r="L193" s="528"/>
      <c r="M193" s="6"/>
      <c r="N193" s="6"/>
      <c r="O193" s="6"/>
      <c r="P193" s="6"/>
      <c r="Q193" s="6"/>
      <c r="R193" s="6"/>
      <c r="S193"/>
      <c r="T193" s="6"/>
      <c r="U193" s="6"/>
      <c r="V193" s="6"/>
      <c r="W193" s="6"/>
      <c r="X193" s="6"/>
      <c r="Y193" s="6"/>
    </row>
    <row r="194" spans="2:25" s="37" customFormat="1" hidden="1">
      <c r="B194"/>
      <c r="C194"/>
      <c r="D194"/>
      <c r="E194"/>
      <c r="F194"/>
      <c r="G194"/>
      <c r="H194" s="484"/>
      <c r="J194"/>
      <c r="K194"/>
      <c r="L194" s="528"/>
      <c r="M194" s="6"/>
      <c r="N194" s="6"/>
      <c r="O194" s="6"/>
      <c r="P194" s="6"/>
      <c r="Q194" s="6"/>
      <c r="R194" s="6"/>
      <c r="S194"/>
      <c r="T194" s="6"/>
      <c r="U194" s="6"/>
      <c r="V194" s="6"/>
      <c r="W194" s="6"/>
      <c r="X194" s="6"/>
      <c r="Y194" s="6"/>
    </row>
    <row r="195" spans="2:25" s="37" customFormat="1" hidden="1">
      <c r="B195"/>
      <c r="C195"/>
      <c r="D195"/>
      <c r="E195"/>
      <c r="F195"/>
      <c r="G195"/>
      <c r="H195" s="484"/>
      <c r="J195"/>
      <c r="K195"/>
      <c r="L195" s="528"/>
      <c r="M195" s="6"/>
      <c r="N195" s="6"/>
      <c r="O195" s="6"/>
      <c r="P195" s="6"/>
      <c r="Q195" s="6"/>
      <c r="R195" s="6"/>
      <c r="S195"/>
      <c r="T195" s="6"/>
      <c r="U195" s="6"/>
      <c r="V195" s="6"/>
      <c r="W195" s="6"/>
      <c r="X195" s="6"/>
      <c r="Y195" s="6"/>
    </row>
    <row r="196" spans="2:25" s="37" customFormat="1" hidden="1">
      <c r="B196"/>
      <c r="C196"/>
      <c r="D196"/>
      <c r="E196"/>
      <c r="F196"/>
      <c r="G196"/>
      <c r="H196" s="484"/>
      <c r="J196"/>
      <c r="K196"/>
      <c r="L196" s="528"/>
      <c r="M196" s="6"/>
      <c r="N196" s="6"/>
      <c r="O196" s="6"/>
      <c r="P196" s="6"/>
      <c r="Q196" s="6"/>
      <c r="R196" s="6"/>
      <c r="S196"/>
      <c r="T196" s="6"/>
      <c r="U196" s="6"/>
      <c r="V196" s="6"/>
      <c r="W196" s="6"/>
      <c r="X196" s="6"/>
      <c r="Y196" s="6"/>
    </row>
    <row r="197" spans="2:25" s="37" customFormat="1" hidden="1">
      <c r="B197"/>
      <c r="C197"/>
      <c r="D197"/>
      <c r="E197"/>
      <c r="F197"/>
      <c r="G197"/>
      <c r="H197" s="484"/>
      <c r="J197"/>
      <c r="K197"/>
      <c r="L197" s="528"/>
      <c r="M197" s="6"/>
      <c r="N197" s="6"/>
      <c r="O197" s="6"/>
      <c r="P197" s="6"/>
      <c r="Q197" s="6"/>
      <c r="R197" s="6"/>
      <c r="S197"/>
      <c r="T197" s="6"/>
      <c r="U197" s="6"/>
      <c r="V197" s="6"/>
      <c r="W197" s="6"/>
      <c r="X197" s="6"/>
      <c r="Y197" s="6"/>
    </row>
    <row r="198" spans="2:25" s="37" customFormat="1" hidden="1">
      <c r="B198"/>
      <c r="C198"/>
      <c r="D198"/>
      <c r="E198"/>
      <c r="F198"/>
      <c r="G198"/>
      <c r="H198" s="484"/>
      <c r="J198"/>
      <c r="K198"/>
      <c r="L198" s="528"/>
      <c r="M198" s="6"/>
      <c r="N198" s="6"/>
      <c r="O198" s="6"/>
      <c r="P198" s="6"/>
      <c r="Q198" s="6"/>
      <c r="R198" s="6"/>
      <c r="S198"/>
      <c r="T198" s="6"/>
      <c r="U198" s="6"/>
      <c r="V198" s="6"/>
      <c r="W198" s="6"/>
      <c r="X198" s="6"/>
      <c r="Y198" s="6"/>
    </row>
    <row r="199" spans="2:25" s="37" customFormat="1" hidden="1">
      <c r="B199"/>
      <c r="C199"/>
      <c r="D199"/>
      <c r="E199"/>
      <c r="F199"/>
      <c r="G199"/>
      <c r="H199" s="484"/>
      <c r="J199"/>
      <c r="K199"/>
      <c r="L199" s="528"/>
      <c r="M199" s="6"/>
      <c r="N199" s="6"/>
      <c r="O199" s="6"/>
      <c r="P199" s="6"/>
      <c r="Q199" s="6"/>
      <c r="R199" s="6"/>
      <c r="S199"/>
      <c r="T199" s="6"/>
      <c r="U199" s="6"/>
      <c r="V199" s="6"/>
      <c r="W199" s="6"/>
      <c r="X199" s="6"/>
      <c r="Y199" s="6"/>
    </row>
    <row r="200" spans="2:25" s="37" customFormat="1" hidden="1">
      <c r="B200"/>
      <c r="C200"/>
      <c r="D200"/>
      <c r="E200"/>
      <c r="F200"/>
      <c r="G200"/>
      <c r="H200" s="484"/>
      <c r="J200"/>
      <c r="K200"/>
      <c r="L200" s="528"/>
      <c r="M200" s="6"/>
      <c r="N200" s="6"/>
      <c r="O200" s="6"/>
      <c r="P200" s="6"/>
      <c r="Q200" s="6"/>
      <c r="R200" s="6"/>
      <c r="S200"/>
      <c r="T200" s="6"/>
      <c r="U200" s="6"/>
      <c r="V200" s="6"/>
      <c r="W200" s="6"/>
      <c r="X200" s="6"/>
      <c r="Y200" s="6"/>
    </row>
    <row r="201" spans="2:25" s="37" customFormat="1" hidden="1">
      <c r="B201"/>
      <c r="C201"/>
      <c r="D201"/>
      <c r="E201"/>
      <c r="F201"/>
      <c r="G201"/>
      <c r="H201" s="484"/>
      <c r="J201"/>
      <c r="K201"/>
      <c r="L201" s="528"/>
      <c r="M201" s="6"/>
      <c r="N201" s="6"/>
      <c r="O201" s="6"/>
      <c r="P201" s="6"/>
      <c r="Q201" s="6"/>
      <c r="R201" s="6"/>
      <c r="S201"/>
      <c r="T201" s="6"/>
      <c r="U201" s="6"/>
      <c r="V201" s="6"/>
      <c r="W201" s="6"/>
      <c r="X201" s="6"/>
      <c r="Y201" s="6"/>
    </row>
    <row r="202" spans="2:25" s="37" customFormat="1" hidden="1">
      <c r="B202"/>
      <c r="C202"/>
      <c r="D202"/>
      <c r="E202"/>
      <c r="F202"/>
      <c r="G202"/>
      <c r="H202" s="484"/>
      <c r="J202"/>
      <c r="K202"/>
      <c r="L202" s="528"/>
      <c r="M202" s="6"/>
      <c r="N202" s="6"/>
      <c r="O202" s="6"/>
      <c r="P202" s="6"/>
      <c r="Q202" s="6"/>
      <c r="R202" s="6"/>
      <c r="S202"/>
      <c r="T202" s="6"/>
      <c r="U202" s="6"/>
      <c r="V202" s="6"/>
      <c r="W202" s="6"/>
      <c r="X202" s="6"/>
      <c r="Y202" s="6"/>
    </row>
    <row r="203" spans="2:25" s="37" customFormat="1" hidden="1">
      <c r="B203"/>
      <c r="C203"/>
      <c r="D203"/>
      <c r="E203"/>
      <c r="F203"/>
      <c r="G203"/>
      <c r="H203" s="484"/>
      <c r="J203"/>
      <c r="K203"/>
      <c r="L203" s="528"/>
      <c r="M203" s="6"/>
      <c r="N203" s="6"/>
      <c r="O203" s="6"/>
      <c r="P203" s="6"/>
      <c r="Q203" s="6"/>
      <c r="R203" s="6"/>
      <c r="S203"/>
      <c r="T203" s="6"/>
      <c r="U203" s="6"/>
      <c r="V203" s="6"/>
      <c r="W203" s="6"/>
      <c r="X203" s="6"/>
      <c r="Y203" s="6"/>
    </row>
    <row r="204" spans="2:25" s="37" customFormat="1" hidden="1">
      <c r="B204"/>
      <c r="C204"/>
      <c r="D204"/>
      <c r="E204"/>
      <c r="F204"/>
      <c r="G204"/>
      <c r="H204" s="484"/>
      <c r="J204"/>
      <c r="K204"/>
      <c r="L204" s="528"/>
      <c r="M204" s="6"/>
      <c r="N204" s="6"/>
      <c r="O204" s="6"/>
      <c r="P204" s="6"/>
      <c r="Q204" s="6"/>
      <c r="R204" s="6"/>
      <c r="S204"/>
      <c r="T204" s="6"/>
      <c r="U204" s="6"/>
      <c r="V204" s="6"/>
      <c r="W204" s="6"/>
      <c r="X204" s="6"/>
      <c r="Y204" s="6"/>
    </row>
    <row r="205" spans="2:25" s="37" customFormat="1" hidden="1">
      <c r="B205"/>
      <c r="C205"/>
      <c r="D205"/>
      <c r="E205"/>
      <c r="F205"/>
      <c r="G205"/>
      <c r="H205" s="484"/>
      <c r="J205"/>
      <c r="K205"/>
      <c r="L205" s="528"/>
      <c r="M205" s="6"/>
      <c r="N205" s="6"/>
      <c r="O205" s="6"/>
      <c r="P205" s="6"/>
      <c r="Q205" s="6"/>
      <c r="R205" s="6"/>
      <c r="S205"/>
      <c r="T205" s="6"/>
      <c r="U205" s="6"/>
      <c r="V205" s="6"/>
      <c r="W205" s="6"/>
      <c r="X205" s="6"/>
      <c r="Y205" s="6"/>
    </row>
    <row r="206" spans="2:25" s="37" customFormat="1" hidden="1">
      <c r="B206"/>
      <c r="C206"/>
      <c r="D206"/>
      <c r="E206"/>
      <c r="F206"/>
      <c r="G206"/>
      <c r="H206" s="484"/>
      <c r="J206"/>
      <c r="K206"/>
      <c r="L206" s="528"/>
      <c r="M206" s="6"/>
      <c r="N206" s="6"/>
      <c r="O206" s="6"/>
      <c r="P206" s="6"/>
      <c r="Q206" s="6"/>
      <c r="R206" s="6"/>
      <c r="S206"/>
      <c r="T206" s="6"/>
      <c r="U206" s="6"/>
      <c r="V206" s="6"/>
      <c r="W206" s="6"/>
      <c r="X206" s="6"/>
      <c r="Y206" s="6"/>
    </row>
    <row r="207" spans="2:25" s="37" customFormat="1" hidden="1">
      <c r="B207"/>
      <c r="C207"/>
      <c r="D207"/>
      <c r="E207"/>
      <c r="F207"/>
      <c r="G207"/>
      <c r="H207" s="484"/>
      <c r="J207"/>
      <c r="K207"/>
      <c r="L207" s="528"/>
      <c r="M207" s="6"/>
      <c r="N207" s="6"/>
      <c r="O207" s="6"/>
      <c r="P207" s="6"/>
      <c r="Q207" s="6"/>
      <c r="R207" s="6"/>
      <c r="S207"/>
      <c r="T207" s="6"/>
      <c r="U207" s="6"/>
      <c r="V207" s="6"/>
      <c r="W207" s="6"/>
      <c r="X207" s="6"/>
      <c r="Y207" s="6"/>
    </row>
    <row r="208" spans="2:25" s="37" customFormat="1" hidden="1">
      <c r="B208"/>
      <c r="C208"/>
      <c r="D208"/>
      <c r="E208"/>
      <c r="F208"/>
      <c r="G208"/>
      <c r="H208" s="484"/>
      <c r="J208"/>
      <c r="K208"/>
      <c r="L208" s="528"/>
      <c r="M208" s="6"/>
      <c r="N208" s="6"/>
      <c r="O208" s="6"/>
      <c r="P208" s="6"/>
      <c r="Q208" s="6"/>
      <c r="R208" s="6"/>
      <c r="S208"/>
      <c r="T208" s="6"/>
      <c r="U208" s="6"/>
      <c r="V208" s="6"/>
      <c r="W208" s="6"/>
      <c r="X208" s="6"/>
      <c r="Y208" s="6"/>
    </row>
    <row r="209" spans="2:25" s="37" customFormat="1" hidden="1">
      <c r="B209"/>
      <c r="C209"/>
      <c r="D209"/>
      <c r="E209"/>
      <c r="F209"/>
      <c r="G209"/>
      <c r="H209" s="484"/>
      <c r="J209"/>
      <c r="K209"/>
      <c r="L209" s="528"/>
      <c r="M209" s="6"/>
      <c r="N209" s="6"/>
      <c r="O209" s="6"/>
      <c r="P209" s="6"/>
      <c r="Q209" s="6"/>
      <c r="R209" s="6"/>
      <c r="S209"/>
      <c r="T209" s="6"/>
      <c r="U209" s="6"/>
      <c r="V209" s="6"/>
      <c r="W209" s="6"/>
      <c r="X209" s="6"/>
      <c r="Y209" s="6"/>
    </row>
    <row r="210" spans="2:25" s="37" customFormat="1" hidden="1">
      <c r="B210"/>
      <c r="C210"/>
      <c r="D210"/>
      <c r="E210"/>
      <c r="F210"/>
      <c r="G210"/>
      <c r="H210" s="484"/>
      <c r="J210"/>
      <c r="K210"/>
      <c r="L210" s="528"/>
      <c r="M210" s="6"/>
      <c r="N210" s="6"/>
      <c r="O210" s="6"/>
      <c r="P210" s="6"/>
      <c r="Q210" s="6"/>
      <c r="R210" s="6"/>
      <c r="S210"/>
      <c r="T210" s="6"/>
      <c r="U210" s="6"/>
      <c r="V210" s="6"/>
      <c r="W210" s="6"/>
      <c r="X210" s="6"/>
      <c r="Y210" s="6"/>
    </row>
    <row r="211" spans="2:25" s="37" customFormat="1" hidden="1">
      <c r="B211"/>
      <c r="C211"/>
      <c r="D211"/>
      <c r="E211"/>
      <c r="F211"/>
      <c r="G211"/>
      <c r="H211" s="484"/>
      <c r="J211"/>
      <c r="K211"/>
      <c r="L211" s="528"/>
      <c r="M211" s="6"/>
      <c r="N211" s="6"/>
      <c r="O211" s="6"/>
      <c r="P211" s="6"/>
      <c r="Q211" s="6"/>
      <c r="R211" s="6"/>
      <c r="S211"/>
      <c r="T211" s="6"/>
      <c r="U211" s="6"/>
      <c r="V211" s="6"/>
      <c r="W211" s="6"/>
      <c r="X211" s="6"/>
      <c r="Y211" s="6"/>
    </row>
    <row r="212" spans="2:25" s="37" customFormat="1" hidden="1">
      <c r="B212"/>
      <c r="C212"/>
      <c r="D212"/>
      <c r="E212"/>
      <c r="F212"/>
      <c r="G212"/>
      <c r="H212" s="484"/>
      <c r="J212"/>
      <c r="K212"/>
      <c r="L212" s="528"/>
      <c r="M212" s="6"/>
      <c r="N212" s="6"/>
      <c r="O212" s="6"/>
      <c r="P212" s="6"/>
      <c r="Q212" s="6"/>
      <c r="R212" s="6"/>
      <c r="S212"/>
      <c r="T212" s="6"/>
      <c r="U212" s="6"/>
      <c r="V212" s="6"/>
      <c r="W212" s="6"/>
      <c r="X212" s="6"/>
      <c r="Y212" s="6"/>
    </row>
    <row r="213" spans="2:25" s="37" customFormat="1" hidden="1">
      <c r="B213"/>
      <c r="C213"/>
      <c r="D213"/>
      <c r="E213"/>
      <c r="F213"/>
      <c r="G213"/>
      <c r="H213" s="484"/>
      <c r="J213"/>
      <c r="K213"/>
      <c r="L213" s="528"/>
      <c r="M213" s="6"/>
      <c r="N213" s="6"/>
      <c r="O213" s="6"/>
      <c r="P213" s="6"/>
      <c r="Q213" s="6"/>
      <c r="R213" s="6"/>
      <c r="S213"/>
      <c r="T213" s="6"/>
      <c r="U213" s="6"/>
      <c r="V213" s="6"/>
      <c r="W213" s="6"/>
      <c r="X213" s="6"/>
      <c r="Y213" s="6"/>
    </row>
    <row r="214" spans="2:25" s="37" customFormat="1" hidden="1">
      <c r="B214"/>
      <c r="C214"/>
      <c r="D214"/>
      <c r="E214"/>
      <c r="F214"/>
      <c r="G214"/>
      <c r="H214" s="484"/>
      <c r="J214"/>
      <c r="K214"/>
      <c r="L214" s="528"/>
      <c r="M214" s="6"/>
      <c r="N214" s="6"/>
      <c r="O214" s="6"/>
      <c r="P214" s="6"/>
      <c r="Q214" s="6"/>
      <c r="R214" s="6"/>
      <c r="S214"/>
      <c r="T214" s="6"/>
      <c r="U214" s="6"/>
      <c r="V214" s="6"/>
      <c r="W214" s="6"/>
      <c r="X214" s="6"/>
      <c r="Y214" s="6"/>
    </row>
    <row r="215" spans="2:25" s="37" customFormat="1" hidden="1">
      <c r="B215"/>
      <c r="C215"/>
      <c r="D215"/>
      <c r="E215"/>
      <c r="F215"/>
      <c r="G215"/>
      <c r="H215" s="484"/>
      <c r="J215"/>
      <c r="K215"/>
      <c r="L215" s="528"/>
      <c r="M215" s="6"/>
      <c r="N215" s="6"/>
      <c r="O215" s="6"/>
      <c r="P215" s="6"/>
      <c r="Q215" s="6"/>
      <c r="R215" s="6"/>
      <c r="S215"/>
      <c r="T215" s="6"/>
      <c r="U215" s="6"/>
      <c r="V215" s="6"/>
      <c r="W215" s="6"/>
      <c r="X215" s="6"/>
      <c r="Y215" s="6"/>
    </row>
    <row r="216" spans="2:25" s="37" customFormat="1" hidden="1">
      <c r="B216"/>
      <c r="C216"/>
      <c r="D216"/>
      <c r="E216"/>
      <c r="F216"/>
      <c r="G216"/>
      <c r="H216" s="484"/>
      <c r="J216"/>
      <c r="K216"/>
      <c r="L216" s="528"/>
      <c r="M216" s="6"/>
      <c r="N216" s="6"/>
      <c r="O216" s="6"/>
      <c r="P216" s="6"/>
      <c r="Q216" s="6"/>
      <c r="R216" s="6"/>
      <c r="S216"/>
      <c r="T216" s="6"/>
      <c r="U216" s="6"/>
      <c r="V216" s="6"/>
      <c r="W216" s="6"/>
      <c r="X216" s="6"/>
      <c r="Y216" s="6"/>
    </row>
    <row r="217" spans="2:25" s="37" customFormat="1" hidden="1">
      <c r="B217"/>
      <c r="C217"/>
      <c r="D217"/>
      <c r="E217"/>
      <c r="F217"/>
      <c r="G217"/>
      <c r="H217" s="484"/>
      <c r="J217"/>
      <c r="K217"/>
      <c r="L217" s="528"/>
      <c r="M217" s="6"/>
      <c r="N217" s="6"/>
      <c r="O217" s="6"/>
      <c r="P217" s="6"/>
      <c r="Q217" s="6"/>
      <c r="R217" s="6"/>
      <c r="S217"/>
      <c r="T217" s="6"/>
      <c r="U217" s="6"/>
      <c r="V217" s="6"/>
      <c r="W217" s="6"/>
      <c r="X217" s="6"/>
      <c r="Y217" s="6"/>
    </row>
    <row r="218" spans="2:25" s="37" customFormat="1" hidden="1">
      <c r="B218"/>
      <c r="C218"/>
      <c r="D218"/>
      <c r="E218"/>
      <c r="F218"/>
      <c r="G218"/>
      <c r="H218" s="484"/>
      <c r="J218"/>
      <c r="K218"/>
      <c r="L218" s="528"/>
      <c r="M218" s="6"/>
      <c r="N218" s="6"/>
      <c r="O218" s="6"/>
      <c r="P218" s="6"/>
      <c r="Q218" s="6"/>
      <c r="R218" s="6"/>
      <c r="S218"/>
      <c r="T218" s="6"/>
      <c r="U218" s="6"/>
      <c r="V218" s="6"/>
      <c r="W218" s="6"/>
      <c r="X218" s="6"/>
      <c r="Y218" s="6"/>
    </row>
    <row r="219" spans="2:25" s="37" customFormat="1" hidden="1">
      <c r="B219"/>
      <c r="C219"/>
      <c r="D219"/>
      <c r="E219"/>
      <c r="F219"/>
      <c r="G219"/>
      <c r="H219" s="484"/>
      <c r="J219"/>
      <c r="K219"/>
      <c r="L219" s="528"/>
      <c r="M219" s="6"/>
      <c r="N219" s="6"/>
      <c r="O219" s="6"/>
      <c r="P219" s="6"/>
      <c r="Q219" s="6"/>
      <c r="R219" s="6"/>
      <c r="S219"/>
      <c r="T219" s="6"/>
      <c r="U219" s="6"/>
      <c r="V219" s="6"/>
      <c r="W219" s="6"/>
      <c r="X219" s="6"/>
      <c r="Y219" s="6"/>
    </row>
    <row r="220" spans="2:25" s="37" customFormat="1" hidden="1">
      <c r="B220"/>
      <c r="C220"/>
      <c r="D220"/>
      <c r="E220"/>
      <c r="F220"/>
      <c r="G220"/>
      <c r="H220" s="484"/>
      <c r="J220"/>
      <c r="K220"/>
      <c r="L220" s="528"/>
      <c r="M220" s="6"/>
      <c r="N220" s="6"/>
      <c r="O220" s="6"/>
      <c r="P220" s="6"/>
      <c r="Q220" s="6"/>
      <c r="R220" s="6"/>
      <c r="S220"/>
      <c r="T220" s="6"/>
      <c r="U220" s="6"/>
      <c r="V220" s="6"/>
      <c r="W220" s="6"/>
      <c r="X220" s="6"/>
      <c r="Y220" s="6"/>
    </row>
    <row r="221" spans="2:25" s="37" customFormat="1" hidden="1">
      <c r="B221"/>
      <c r="C221"/>
      <c r="D221"/>
      <c r="E221"/>
      <c r="F221"/>
      <c r="G221"/>
      <c r="H221" s="484"/>
      <c r="J221"/>
      <c r="K221"/>
      <c r="L221" s="528"/>
      <c r="M221" s="6"/>
      <c r="N221" s="6"/>
      <c r="O221" s="6"/>
      <c r="P221" s="6"/>
      <c r="Q221" s="6"/>
      <c r="R221" s="6"/>
      <c r="S221"/>
      <c r="T221" s="6"/>
      <c r="U221" s="6"/>
      <c r="V221" s="6"/>
      <c r="W221" s="6"/>
      <c r="X221" s="6"/>
      <c r="Y221" s="6"/>
    </row>
    <row r="222" spans="2:25" s="37" customFormat="1" hidden="1">
      <c r="B222"/>
      <c r="C222"/>
      <c r="D222"/>
      <c r="E222"/>
      <c r="F222"/>
      <c r="G222"/>
      <c r="H222" s="484"/>
      <c r="J222"/>
      <c r="K222"/>
      <c r="L222" s="528"/>
      <c r="M222" s="6"/>
      <c r="N222" s="6"/>
      <c r="O222" s="6"/>
      <c r="P222" s="6"/>
      <c r="Q222" s="6"/>
      <c r="R222" s="6"/>
      <c r="S222"/>
      <c r="T222" s="6"/>
      <c r="U222" s="6"/>
      <c r="V222" s="6"/>
      <c r="W222" s="6"/>
      <c r="X222" s="6"/>
      <c r="Y222" s="6"/>
    </row>
    <row r="223" spans="2:25" s="37" customFormat="1" hidden="1">
      <c r="B223"/>
      <c r="C223"/>
      <c r="D223"/>
      <c r="E223"/>
      <c r="F223"/>
      <c r="G223"/>
      <c r="H223" s="484"/>
      <c r="J223"/>
      <c r="K223"/>
      <c r="L223" s="528"/>
      <c r="M223" s="6"/>
      <c r="N223" s="6"/>
      <c r="O223" s="6"/>
      <c r="P223" s="6"/>
      <c r="Q223" s="6"/>
      <c r="R223" s="6"/>
      <c r="S223"/>
      <c r="T223" s="6"/>
      <c r="U223" s="6"/>
      <c r="V223" s="6"/>
      <c r="W223" s="6"/>
      <c r="X223" s="6"/>
      <c r="Y223" s="6"/>
    </row>
    <row r="224" spans="2:25" s="37" customFormat="1" hidden="1">
      <c r="B224"/>
      <c r="C224"/>
      <c r="D224"/>
      <c r="E224"/>
      <c r="F224"/>
      <c r="G224"/>
      <c r="H224" s="484"/>
      <c r="J224"/>
      <c r="K224"/>
      <c r="L224" s="528"/>
      <c r="M224" s="6"/>
      <c r="N224" s="6"/>
      <c r="O224" s="6"/>
      <c r="P224" s="6"/>
      <c r="Q224" s="6"/>
      <c r="R224" s="6"/>
      <c r="S224"/>
      <c r="T224" s="6"/>
      <c r="U224" s="6"/>
      <c r="V224" s="6"/>
      <c r="W224" s="6"/>
      <c r="X224" s="6"/>
      <c r="Y224" s="6"/>
    </row>
    <row r="225" spans="2:25" s="37" customFormat="1" hidden="1">
      <c r="B225"/>
      <c r="C225"/>
      <c r="D225"/>
      <c r="E225"/>
      <c r="F225"/>
      <c r="G225"/>
      <c r="H225" s="484"/>
      <c r="J225"/>
      <c r="K225"/>
      <c r="L225" s="528"/>
      <c r="M225" s="6"/>
      <c r="N225" s="6"/>
      <c r="O225" s="6"/>
      <c r="P225" s="6"/>
      <c r="Q225" s="6"/>
      <c r="R225" s="6"/>
      <c r="S225"/>
      <c r="T225" s="6"/>
      <c r="U225" s="6"/>
      <c r="V225" s="6"/>
      <c r="W225" s="6"/>
      <c r="X225" s="6"/>
      <c r="Y225" s="6"/>
    </row>
    <row r="226" spans="2:25" s="37" customFormat="1" hidden="1">
      <c r="B226"/>
      <c r="C226"/>
      <c r="D226"/>
      <c r="E226"/>
      <c r="F226"/>
      <c r="G226"/>
      <c r="H226" s="484"/>
      <c r="J226"/>
      <c r="K226"/>
      <c r="L226" s="528"/>
      <c r="M226" s="6"/>
      <c r="N226" s="6"/>
      <c r="O226" s="6"/>
      <c r="P226" s="6"/>
      <c r="Q226" s="6"/>
      <c r="R226" s="6"/>
      <c r="S226"/>
      <c r="T226" s="6"/>
      <c r="U226" s="6"/>
      <c r="V226" s="6"/>
      <c r="W226" s="6"/>
      <c r="X226" s="6"/>
      <c r="Y226" s="6"/>
    </row>
    <row r="227" spans="2:25" s="37" customFormat="1" hidden="1">
      <c r="B227"/>
      <c r="C227"/>
      <c r="D227"/>
      <c r="E227"/>
      <c r="F227"/>
      <c r="G227"/>
      <c r="H227" s="484"/>
      <c r="J227"/>
      <c r="K227"/>
      <c r="L227" s="528"/>
      <c r="M227" s="6"/>
      <c r="N227" s="6"/>
      <c r="O227" s="6"/>
      <c r="P227" s="6"/>
      <c r="Q227" s="6"/>
      <c r="R227" s="6"/>
      <c r="S227"/>
      <c r="T227" s="6"/>
      <c r="U227" s="6"/>
      <c r="V227" s="6"/>
      <c r="W227" s="6"/>
      <c r="X227" s="6"/>
      <c r="Y227" s="6"/>
    </row>
    <row r="228" spans="2:25" s="37" customFormat="1" hidden="1">
      <c r="B228"/>
      <c r="C228"/>
      <c r="D228"/>
      <c r="E228"/>
      <c r="F228"/>
      <c r="G228"/>
      <c r="H228" s="484"/>
      <c r="J228"/>
      <c r="K228"/>
      <c r="L228" s="528"/>
      <c r="M228" s="6"/>
      <c r="N228" s="6"/>
      <c r="O228" s="6"/>
      <c r="P228" s="6"/>
      <c r="Q228" s="6"/>
      <c r="R228" s="6"/>
      <c r="S228"/>
      <c r="T228" s="6"/>
      <c r="U228" s="6"/>
      <c r="V228" s="6"/>
      <c r="W228" s="6"/>
      <c r="X228" s="6"/>
      <c r="Y228" s="6"/>
    </row>
    <row r="229" spans="2:25" s="37" customFormat="1" hidden="1">
      <c r="B229"/>
      <c r="C229"/>
      <c r="D229"/>
      <c r="E229"/>
      <c r="F229"/>
      <c r="G229"/>
      <c r="H229" s="484"/>
      <c r="J229"/>
      <c r="K229"/>
      <c r="L229" s="528"/>
      <c r="M229" s="6"/>
      <c r="N229" s="6"/>
      <c r="O229" s="6"/>
      <c r="P229" s="6"/>
      <c r="Q229" s="6"/>
      <c r="R229" s="6"/>
      <c r="S229"/>
      <c r="T229" s="6"/>
      <c r="U229" s="6"/>
      <c r="V229" s="6"/>
      <c r="W229" s="6"/>
      <c r="X229" s="6"/>
      <c r="Y229" s="6"/>
    </row>
    <row r="230" spans="2:25" s="37" customFormat="1" hidden="1">
      <c r="B230"/>
      <c r="C230"/>
      <c r="D230"/>
      <c r="E230"/>
      <c r="F230"/>
      <c r="G230"/>
      <c r="H230" s="484"/>
      <c r="J230"/>
      <c r="K230"/>
      <c r="L230" s="528"/>
      <c r="M230" s="6"/>
      <c r="N230" s="6"/>
      <c r="O230" s="6"/>
      <c r="P230" s="6"/>
      <c r="Q230" s="6"/>
      <c r="R230" s="6"/>
      <c r="S230"/>
      <c r="T230" s="6"/>
      <c r="U230" s="6"/>
      <c r="V230" s="6"/>
      <c r="W230" s="6"/>
      <c r="X230" s="6"/>
      <c r="Y230" s="6"/>
    </row>
    <row r="231" spans="2:25" s="37" customFormat="1" hidden="1">
      <c r="B231"/>
      <c r="C231"/>
      <c r="D231"/>
      <c r="E231"/>
      <c r="F231"/>
      <c r="G231"/>
      <c r="H231" s="484"/>
      <c r="J231"/>
      <c r="K231"/>
      <c r="L231" s="528"/>
      <c r="M231" s="6"/>
      <c r="N231" s="6"/>
      <c r="O231" s="6"/>
      <c r="P231" s="6"/>
      <c r="Q231" s="6"/>
      <c r="R231" s="6"/>
      <c r="S231"/>
      <c r="T231" s="6"/>
      <c r="U231" s="6"/>
      <c r="V231" s="6"/>
      <c r="W231" s="6"/>
      <c r="X231" s="6"/>
      <c r="Y231" s="6"/>
    </row>
    <row r="232" spans="2:25" s="37" customFormat="1" hidden="1">
      <c r="B232"/>
      <c r="C232"/>
      <c r="D232"/>
      <c r="E232"/>
      <c r="F232"/>
      <c r="G232"/>
      <c r="H232" s="484"/>
      <c r="J232"/>
      <c r="K232"/>
      <c r="L232" s="528"/>
      <c r="M232" s="6"/>
      <c r="N232" s="6"/>
      <c r="O232" s="6"/>
      <c r="P232" s="6"/>
      <c r="Q232" s="6"/>
      <c r="R232" s="6"/>
      <c r="S232"/>
      <c r="T232" s="6"/>
      <c r="U232" s="6"/>
      <c r="V232" s="6"/>
      <c r="W232" s="6"/>
      <c r="X232" s="6"/>
      <c r="Y232" s="6"/>
    </row>
    <row r="233" spans="2:25" s="37" customFormat="1" hidden="1">
      <c r="B233"/>
      <c r="C233"/>
      <c r="D233"/>
      <c r="E233"/>
      <c r="F233"/>
      <c r="G233"/>
      <c r="H233" s="484"/>
      <c r="J233"/>
      <c r="K233"/>
      <c r="L233" s="528"/>
      <c r="M233" s="6"/>
      <c r="N233" s="6"/>
      <c r="O233" s="6"/>
      <c r="P233" s="6"/>
      <c r="Q233" s="6"/>
      <c r="R233" s="6"/>
      <c r="S233"/>
      <c r="T233" s="6"/>
      <c r="U233" s="6"/>
      <c r="V233" s="6"/>
      <c r="W233" s="6"/>
      <c r="X233" s="6"/>
      <c r="Y233" s="6"/>
    </row>
    <row r="234" spans="2:25" s="37" customFormat="1" hidden="1">
      <c r="B234"/>
      <c r="C234"/>
      <c r="D234"/>
      <c r="E234"/>
      <c r="F234"/>
      <c r="G234"/>
      <c r="H234" s="484"/>
      <c r="J234"/>
      <c r="K234"/>
      <c r="L234" s="528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2:25" s="37" customFormat="1" hidden="1">
      <c r="B235"/>
      <c r="C235"/>
      <c r="D235"/>
      <c r="E235"/>
      <c r="F235"/>
      <c r="G235"/>
      <c r="H235" s="484"/>
      <c r="J235"/>
      <c r="K235"/>
      <c r="L235" s="528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2:25" s="37" customFormat="1" hidden="1">
      <c r="B236"/>
      <c r="C236"/>
      <c r="D236"/>
      <c r="E236"/>
      <c r="F236"/>
      <c r="G236"/>
      <c r="H236" s="484"/>
      <c r="J236"/>
      <c r="K236"/>
      <c r="L236" s="528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2:25" s="37" customFormat="1" hidden="1">
      <c r="B237"/>
      <c r="C237"/>
      <c r="D237"/>
      <c r="E237"/>
      <c r="F237"/>
      <c r="G237"/>
      <c r="H237" s="484"/>
      <c r="J237"/>
      <c r="K237"/>
      <c r="L237" s="528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2:25" s="37" customFormat="1" hidden="1">
      <c r="B238"/>
      <c r="C238"/>
      <c r="D238"/>
      <c r="E238"/>
      <c r="F238"/>
      <c r="G238"/>
      <c r="H238" s="484"/>
      <c r="J238"/>
      <c r="K238"/>
      <c r="L238" s="528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2:25" s="37" customFormat="1" hidden="1">
      <c r="B239"/>
      <c r="C239"/>
      <c r="D239"/>
      <c r="E239"/>
      <c r="F239"/>
      <c r="G239"/>
      <c r="H239" s="484"/>
      <c r="J239"/>
      <c r="K239"/>
      <c r="L239" s="528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2:25" s="37" customFormat="1" hidden="1">
      <c r="B240"/>
      <c r="C240"/>
      <c r="D240"/>
      <c r="E240"/>
      <c r="F240"/>
      <c r="G240"/>
      <c r="H240" s="484"/>
      <c r="J240"/>
      <c r="K240"/>
      <c r="L240" s="528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28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28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28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28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28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28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28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28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28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2:25" s="37" customFormat="1" hidden="1">
      <c r="B250"/>
      <c r="C250"/>
      <c r="D250"/>
      <c r="E250"/>
      <c r="F250"/>
      <c r="G250"/>
      <c r="H250" s="484"/>
      <c r="J250"/>
      <c r="K250"/>
      <c r="L250" s="528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2:25" s="37" customFormat="1" hidden="1">
      <c r="B251"/>
      <c r="C251"/>
      <c r="D251"/>
      <c r="E251"/>
      <c r="F251"/>
      <c r="G251"/>
      <c r="H251" s="484"/>
      <c r="J251"/>
      <c r="K251"/>
      <c r="L251" s="528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2:25" s="37" customFormat="1" hidden="1">
      <c r="B252"/>
      <c r="C252"/>
      <c r="D252"/>
      <c r="E252"/>
      <c r="F252"/>
      <c r="G252"/>
      <c r="H252" s="484"/>
      <c r="J252"/>
      <c r="K252"/>
      <c r="L252" s="528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2:25" s="37" customFormat="1" hidden="1">
      <c r="B253"/>
      <c r="C253"/>
      <c r="D253"/>
      <c r="E253"/>
      <c r="F253"/>
      <c r="G253"/>
      <c r="H253" s="484"/>
      <c r="J253"/>
      <c r="K253"/>
      <c r="L253" s="528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2:25" s="37" customFormat="1" hidden="1">
      <c r="B254"/>
      <c r="C254"/>
      <c r="D254"/>
      <c r="E254"/>
      <c r="F254"/>
      <c r="G254"/>
      <c r="H254" s="484"/>
      <c r="J254"/>
      <c r="K254"/>
      <c r="L254" s="528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2:25" s="37" customFormat="1" hidden="1">
      <c r="B255"/>
      <c r="C255"/>
      <c r="D255"/>
      <c r="E255"/>
      <c r="F255"/>
      <c r="G255"/>
      <c r="H255" s="484"/>
      <c r="J255"/>
      <c r="K255"/>
      <c r="L255" s="528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2:25" s="37" customFormat="1" hidden="1">
      <c r="B256"/>
      <c r="C256"/>
      <c r="D256"/>
      <c r="E256"/>
      <c r="F256"/>
      <c r="G256"/>
      <c r="H256" s="484"/>
      <c r="J256"/>
      <c r="K256"/>
      <c r="L256" s="528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1:25" s="37" customFormat="1" hidden="1">
      <c r="B257"/>
      <c r="C257"/>
      <c r="D257"/>
      <c r="E257"/>
      <c r="F257"/>
      <c r="G257"/>
      <c r="H257" s="484"/>
      <c r="J257"/>
      <c r="K257"/>
      <c r="L257" s="528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1:25" s="37" customFormat="1" hidden="1">
      <c r="B258"/>
      <c r="C258"/>
      <c r="D258"/>
      <c r="E258"/>
      <c r="F258"/>
      <c r="G258"/>
      <c r="H258" s="484"/>
      <c r="J258"/>
      <c r="K258"/>
      <c r="L258" s="528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1:25" s="37" customFormat="1" hidden="1">
      <c r="B259"/>
      <c r="C259"/>
      <c r="D259"/>
      <c r="E259"/>
      <c r="F259"/>
      <c r="G259"/>
      <c r="H259" s="484"/>
      <c r="J259"/>
      <c r="K259"/>
      <c r="L259" s="528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1:25" s="37" customFormat="1" hidden="1">
      <c r="B260"/>
      <c r="C260"/>
      <c r="D260"/>
      <c r="E260"/>
      <c r="F260"/>
      <c r="G260"/>
      <c r="H260" s="484"/>
      <c r="J260"/>
      <c r="K260"/>
      <c r="L260" s="528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1:25" s="37" customFormat="1" hidden="1">
      <c r="B261"/>
      <c r="C261"/>
      <c r="D261"/>
      <c r="E261"/>
      <c r="F261"/>
      <c r="G261"/>
      <c r="H261" s="484"/>
      <c r="J261"/>
      <c r="K261"/>
      <c r="L261" s="528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1:25" s="37" customFormat="1" hidden="1">
      <c r="B262"/>
      <c r="C262"/>
      <c r="D262"/>
      <c r="E262"/>
      <c r="F262"/>
      <c r="G262"/>
      <c r="H262" s="484"/>
      <c r="J262"/>
      <c r="K262"/>
      <c r="L262" s="528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1:25" s="37" customFormat="1" hidden="1">
      <c r="B263"/>
      <c r="C263"/>
      <c r="D263"/>
      <c r="E263"/>
      <c r="F263"/>
      <c r="G263"/>
      <c r="H263" s="484"/>
      <c r="J263"/>
      <c r="K263"/>
      <c r="L263" s="528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1:25" s="37" customFormat="1" hidden="1">
      <c r="B264"/>
      <c r="C264"/>
      <c r="D264"/>
      <c r="E264"/>
      <c r="F264"/>
      <c r="G264"/>
      <c r="H264" s="484"/>
      <c r="J264"/>
      <c r="K264"/>
      <c r="L264" s="528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71" spans="1:25" s="6" customFormat="1">
      <c r="A271" s="37"/>
      <c r="B271"/>
      <c r="C271"/>
      <c r="D271"/>
      <c r="E271"/>
      <c r="F271"/>
      <c r="G271"/>
      <c r="H271" s="484"/>
      <c r="I271" s="37"/>
      <c r="J271"/>
      <c r="K271"/>
      <c r="L271" s="528"/>
      <c r="S271"/>
      <c r="U271" s="4">
        <v>1</v>
      </c>
      <c r="V271" s="5"/>
    </row>
    <row r="272" spans="1:25" s="6" customFormat="1">
      <c r="A272" s="37"/>
      <c r="B272"/>
      <c r="C272"/>
      <c r="D272"/>
      <c r="E272"/>
      <c r="F272"/>
      <c r="G272"/>
      <c r="H272" s="484"/>
      <c r="I272" s="37"/>
      <c r="J272"/>
      <c r="K272"/>
      <c r="L272" s="528"/>
      <c r="S272"/>
      <c r="U272" s="4">
        <v>2</v>
      </c>
      <c r="V272" s="5"/>
    </row>
    <row r="273" spans="1:22" s="6" customFormat="1">
      <c r="A273" s="37"/>
      <c r="B273"/>
      <c r="C273"/>
      <c r="D273"/>
      <c r="E273"/>
      <c r="F273"/>
      <c r="G273"/>
      <c r="H273" s="484"/>
      <c r="I273" s="37"/>
      <c r="J273"/>
      <c r="K273"/>
      <c r="L273" s="528"/>
      <c r="S273"/>
      <c r="U273" s="4">
        <v>3</v>
      </c>
      <c r="V273" s="5"/>
    </row>
    <row r="274" spans="1:22" s="6" customFormat="1">
      <c r="A274" s="37"/>
      <c r="B274"/>
      <c r="C274"/>
      <c r="D274"/>
      <c r="E274"/>
      <c r="F274"/>
      <c r="G274"/>
      <c r="H274" s="484"/>
      <c r="I274" s="37"/>
      <c r="J274"/>
      <c r="K274"/>
      <c r="L274" s="528"/>
      <c r="S274"/>
      <c r="U274" s="4">
        <v>4</v>
      </c>
      <c r="V274" s="5"/>
    </row>
    <row r="275" spans="1:22" s="6" customFormat="1">
      <c r="A275" s="37"/>
      <c r="B275"/>
      <c r="C275"/>
      <c r="D275"/>
      <c r="E275"/>
      <c r="F275"/>
      <c r="G275"/>
      <c r="H275" s="484"/>
      <c r="I275" s="37"/>
      <c r="J275"/>
      <c r="K275"/>
      <c r="L275" s="528"/>
      <c r="S275"/>
      <c r="U275" s="4">
        <v>5</v>
      </c>
      <c r="V275" s="5"/>
    </row>
    <row r="276" spans="1:22" s="6" customFormat="1">
      <c r="A276" s="37"/>
      <c r="B276"/>
      <c r="C276"/>
      <c r="D276"/>
      <c r="E276"/>
      <c r="F276"/>
      <c r="G276"/>
      <c r="H276" s="484"/>
      <c r="I276" s="37"/>
      <c r="J276"/>
      <c r="K276"/>
      <c r="L276" s="528"/>
      <c r="S276"/>
      <c r="U276" s="4">
        <v>6</v>
      </c>
      <c r="V276" s="5"/>
    </row>
    <row r="277" spans="1:22" s="6" customFormat="1">
      <c r="A277" s="37"/>
      <c r="B277"/>
      <c r="C277"/>
      <c r="D277"/>
      <c r="E277"/>
      <c r="F277"/>
      <c r="G277"/>
      <c r="H277" s="484"/>
      <c r="I277" s="37"/>
      <c r="J277"/>
      <c r="K277"/>
      <c r="L277" s="528"/>
      <c r="S277"/>
      <c r="U277" s="4">
        <v>7</v>
      </c>
      <c r="V277" s="5"/>
    </row>
    <row r="278" spans="1:22" s="6" customFormat="1">
      <c r="A278" s="37"/>
      <c r="B278"/>
      <c r="C278"/>
      <c r="D278"/>
      <c r="E278"/>
      <c r="F278"/>
      <c r="G278"/>
      <c r="H278" s="484"/>
      <c r="I278" s="37"/>
      <c r="J278"/>
      <c r="K278"/>
      <c r="L278" s="528"/>
      <c r="S278"/>
      <c r="U278" s="4">
        <v>8</v>
      </c>
      <c r="V278" s="5"/>
    </row>
    <row r="279" spans="1:22" s="6" customFormat="1">
      <c r="A279" s="37"/>
      <c r="B279"/>
      <c r="C279"/>
      <c r="D279"/>
      <c r="E279"/>
      <c r="F279"/>
      <c r="G279"/>
      <c r="H279" s="484"/>
      <c r="I279" s="37"/>
      <c r="J279"/>
      <c r="K279"/>
      <c r="L279" s="528"/>
      <c r="S279"/>
      <c r="U279" s="4">
        <v>9</v>
      </c>
      <c r="V279" s="5"/>
    </row>
    <row r="280" spans="1:22" s="6" customFormat="1">
      <c r="A280" s="37"/>
      <c r="B280"/>
      <c r="C280"/>
      <c r="D280"/>
      <c r="E280"/>
      <c r="F280"/>
      <c r="G280"/>
      <c r="H280" s="484"/>
      <c r="I280" s="37"/>
      <c r="J280"/>
      <c r="K280"/>
      <c r="L280" s="528"/>
      <c r="S280"/>
      <c r="U280" s="4">
        <v>10</v>
      </c>
      <c r="V280" s="5"/>
    </row>
    <row r="281" spans="1:22" s="6" customFormat="1">
      <c r="A281" s="37"/>
      <c r="B281"/>
      <c r="C281"/>
      <c r="D281"/>
      <c r="E281"/>
      <c r="F281"/>
      <c r="G281"/>
      <c r="H281" s="484"/>
      <c r="I281" s="37"/>
      <c r="J281"/>
      <c r="K281"/>
      <c r="L281" s="528"/>
      <c r="S281"/>
      <c r="U281" s="4">
        <v>11</v>
      </c>
      <c r="V281" s="5"/>
    </row>
    <row r="282" spans="1:22" s="6" customFormat="1">
      <c r="A282" s="37"/>
      <c r="B282"/>
      <c r="C282"/>
      <c r="D282"/>
      <c r="E282"/>
      <c r="F282"/>
      <c r="G282"/>
      <c r="H282" s="484"/>
      <c r="I282" s="37"/>
      <c r="J282"/>
      <c r="K282"/>
      <c r="L282" s="528"/>
      <c r="S282"/>
      <c r="U282" s="4">
        <v>12</v>
      </c>
      <c r="V282" s="5"/>
    </row>
    <row r="283" spans="1:22" s="6" customFormat="1">
      <c r="A283" s="37"/>
      <c r="B283"/>
      <c r="C283"/>
      <c r="D283"/>
      <c r="E283"/>
      <c r="F283"/>
      <c r="G283"/>
      <c r="H283" s="484"/>
      <c r="I283" s="37"/>
      <c r="J283"/>
      <c r="K283"/>
      <c r="L283" s="528"/>
      <c r="S283"/>
      <c r="U283" s="4">
        <v>13</v>
      </c>
      <c r="V283" s="5"/>
    </row>
    <row r="284" spans="1:22" s="6" customFormat="1">
      <c r="A284" s="37"/>
      <c r="B284"/>
      <c r="C284"/>
      <c r="D284"/>
      <c r="E284"/>
      <c r="F284"/>
      <c r="G284"/>
      <c r="H284" s="484"/>
      <c r="I284" s="37"/>
      <c r="J284"/>
      <c r="K284"/>
      <c r="L284" s="528"/>
      <c r="S284"/>
      <c r="U284" s="4">
        <v>14</v>
      </c>
      <c r="V284" s="5"/>
    </row>
    <row r="285" spans="1:22" s="6" customFormat="1">
      <c r="A285" s="37"/>
      <c r="B285"/>
      <c r="C285"/>
      <c r="D285"/>
      <c r="E285"/>
      <c r="F285"/>
      <c r="G285"/>
      <c r="H285" s="484"/>
      <c r="I285" s="37"/>
      <c r="J285"/>
      <c r="K285"/>
      <c r="L285" s="528"/>
      <c r="S285"/>
      <c r="U285" s="4">
        <v>15</v>
      </c>
      <c r="V285" s="5"/>
    </row>
    <row r="286" spans="1:22" s="6" customFormat="1">
      <c r="A286" s="37"/>
      <c r="B286"/>
      <c r="C286"/>
      <c r="D286"/>
      <c r="E286"/>
      <c r="F286"/>
      <c r="G286"/>
      <c r="H286" s="484"/>
      <c r="I286" s="37"/>
      <c r="J286"/>
      <c r="K286"/>
      <c r="L286" s="528"/>
      <c r="S286"/>
      <c r="U286" s="4">
        <v>16</v>
      </c>
      <c r="V286" s="5"/>
    </row>
  </sheetData>
  <mergeCells count="12">
    <mergeCell ref="A139:L139"/>
    <mergeCell ref="A2:L2"/>
    <mergeCell ref="A5:L5"/>
    <mergeCell ref="A8:L8"/>
    <mergeCell ref="A9:L9"/>
    <mergeCell ref="A10:L10"/>
    <mergeCell ref="A13:L13"/>
    <mergeCell ref="A14:L14"/>
    <mergeCell ref="A40:L40"/>
    <mergeCell ref="A41:L41"/>
    <mergeCell ref="A62:L62"/>
    <mergeCell ref="A63:L63"/>
  </mergeCells>
  <conditionalFormatting sqref="I64:I138 I42:I61 I11:I12 I15:I39 I6:I7 I1 I3:I4">
    <cfRule type="containsText" dxfId="34" priority="3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Y324"/>
  <sheetViews>
    <sheetView workbookViewId="0"/>
  </sheetViews>
  <sheetFormatPr defaultRowHeight="15"/>
  <cols>
    <col min="1" max="1" width="19.85546875" style="37" customWidth="1"/>
    <col min="2" max="2" width="9.42578125" bestFit="1" customWidth="1"/>
    <col min="3" max="3" width="9.85546875" bestFit="1" customWidth="1"/>
    <col min="4" max="4" width="7" bestFit="1" customWidth="1"/>
    <col min="5" max="5" width="14.1406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3.140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1.7109375" style="6" customWidth="1"/>
    <col min="21" max="21" width="20.42578125" style="6" customWidth="1"/>
    <col min="22" max="22" width="23" style="6" customWidth="1"/>
    <col min="23" max="25" width="9.140625" style="6"/>
  </cols>
  <sheetData>
    <row r="1" spans="1:25" ht="16.5" customHeight="1">
      <c r="A1" s="30" t="s">
        <v>2138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351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2016</v>
      </c>
      <c r="B3" s="34" t="s">
        <v>2013</v>
      </c>
      <c r="C3" s="34" t="s">
        <v>2092</v>
      </c>
      <c r="D3" s="34" t="s">
        <v>2017</v>
      </c>
      <c r="E3" s="34" t="s">
        <v>254</v>
      </c>
      <c r="F3" s="34" t="s">
        <v>2018</v>
      </c>
      <c r="G3" s="34" t="s">
        <v>2019</v>
      </c>
      <c r="H3" s="34" t="s">
        <v>2093</v>
      </c>
      <c r="I3" s="35" t="s">
        <v>6</v>
      </c>
      <c r="J3" s="34" t="s">
        <v>486</v>
      </c>
      <c r="K3" s="34" t="s">
        <v>2020</v>
      </c>
      <c r="L3" s="451">
        <v>1095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 t="s">
        <v>810</v>
      </c>
      <c r="B4" s="34" t="s">
        <v>2062</v>
      </c>
      <c r="C4" s="34" t="s">
        <v>2062</v>
      </c>
      <c r="D4" s="34" t="s">
        <v>2063</v>
      </c>
      <c r="E4" s="34" t="s">
        <v>254</v>
      </c>
      <c r="F4" s="34" t="s">
        <v>2064</v>
      </c>
      <c r="G4" s="34" t="s">
        <v>729</v>
      </c>
      <c r="H4" s="34" t="s">
        <v>2111</v>
      </c>
      <c r="I4" s="35" t="s">
        <v>6</v>
      </c>
      <c r="J4" s="34" t="s">
        <v>486</v>
      </c>
      <c r="K4" s="34" t="s">
        <v>2065</v>
      </c>
      <c r="L4" s="451">
        <v>2075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2533" t="s">
        <v>121</v>
      </c>
      <c r="B5" s="2534"/>
      <c r="C5" s="2534"/>
      <c r="D5" s="2534"/>
      <c r="E5" s="2534"/>
      <c r="F5" s="2534"/>
      <c r="G5" s="2534"/>
      <c r="H5" s="2534"/>
      <c r="I5" s="2534"/>
      <c r="J5" s="2534"/>
      <c r="K5" s="2534"/>
      <c r="L5" s="2535"/>
      <c r="M5" s="1081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41" customFormat="1">
      <c r="A6" s="2539" t="e">
        <f>SUM(#REF!)</f>
        <v>#REF!</v>
      </c>
      <c r="B6" s="2539"/>
      <c r="C6" s="2539"/>
      <c r="D6" s="2539"/>
      <c r="E6" s="2539"/>
      <c r="F6" s="2539"/>
      <c r="G6" s="2539"/>
      <c r="H6" s="2539"/>
      <c r="I6" s="2539"/>
      <c r="J6" s="2539"/>
      <c r="K6" s="2539"/>
      <c r="L6" s="2539"/>
      <c r="M6" s="249"/>
      <c r="N6" s="249"/>
      <c r="O6" s="249"/>
      <c r="P6" s="249"/>
      <c r="Q6" s="249"/>
      <c r="R6" s="249"/>
      <c r="T6" s="249"/>
      <c r="U6" s="249"/>
      <c r="V6" s="249"/>
      <c r="W6" s="249"/>
      <c r="X6" s="249"/>
      <c r="Y6" s="249"/>
    </row>
    <row r="7" spans="1:25" s="41" customFormat="1" ht="18.75">
      <c r="A7" s="2460" t="s">
        <v>749</v>
      </c>
      <c r="B7" s="2450"/>
      <c r="C7" s="2450"/>
      <c r="D7" s="2450"/>
      <c r="E7" s="2450"/>
      <c r="F7" s="2450"/>
      <c r="G7" s="2450"/>
      <c r="H7" s="2450"/>
      <c r="I7" s="2450"/>
      <c r="J7" s="2450"/>
      <c r="K7" s="2450"/>
      <c r="L7" s="2451"/>
      <c r="M7" s="249"/>
      <c r="N7" s="249"/>
      <c r="O7" s="249"/>
      <c r="P7" s="249"/>
      <c r="Q7" s="249"/>
      <c r="R7" s="249"/>
      <c r="T7" s="249"/>
      <c r="U7" s="249"/>
      <c r="V7" s="249"/>
      <c r="W7" s="249"/>
      <c r="X7" s="249"/>
      <c r="Y7" s="249"/>
    </row>
    <row r="8" spans="1:25" s="123" customFormat="1">
      <c r="A8" s="341" t="s">
        <v>1463</v>
      </c>
      <c r="B8" s="32">
        <v>44690</v>
      </c>
      <c r="C8" s="32">
        <v>44684</v>
      </c>
      <c r="D8" s="33">
        <v>10238</v>
      </c>
      <c r="E8" s="34" t="s">
        <v>44</v>
      </c>
      <c r="F8" s="33">
        <v>2433</v>
      </c>
      <c r="G8" s="19" t="s">
        <v>99</v>
      </c>
      <c r="H8" s="20">
        <v>10</v>
      </c>
      <c r="I8" s="35" t="s">
        <v>6</v>
      </c>
      <c r="J8" s="19" t="s">
        <v>749</v>
      </c>
      <c r="K8" s="21"/>
      <c r="L8" s="464">
        <v>145</v>
      </c>
      <c r="M8" s="653"/>
      <c r="N8" s="653"/>
      <c r="O8" s="653"/>
      <c r="P8" s="653"/>
      <c r="Q8" s="653"/>
      <c r="R8" s="653"/>
      <c r="T8" s="249" t="s">
        <v>1871</v>
      </c>
      <c r="U8" s="653"/>
      <c r="V8" s="653"/>
      <c r="W8" s="653"/>
      <c r="X8" s="653"/>
      <c r="Y8" s="653"/>
    </row>
    <row r="9" spans="1:25" s="123" customFormat="1">
      <c r="A9" s="341" t="s">
        <v>472</v>
      </c>
      <c r="B9" s="32">
        <v>44690</v>
      </c>
      <c r="C9" s="32">
        <v>44690</v>
      </c>
      <c r="D9" s="33">
        <v>10249</v>
      </c>
      <c r="E9" s="34" t="s">
        <v>2</v>
      </c>
      <c r="F9" s="33">
        <v>3152</v>
      </c>
      <c r="G9" s="19" t="s">
        <v>729</v>
      </c>
      <c r="H9" s="20">
        <v>5</v>
      </c>
      <c r="I9" s="35" t="s">
        <v>6</v>
      </c>
      <c r="J9" s="19" t="s">
        <v>749</v>
      </c>
      <c r="K9" s="21"/>
      <c r="L9" s="464">
        <v>582</v>
      </c>
      <c r="M9" s="653"/>
      <c r="N9" s="653"/>
      <c r="O9" s="653"/>
      <c r="P9" s="653"/>
      <c r="Q9" s="653"/>
      <c r="R9" s="653"/>
      <c r="T9" s="249" t="s">
        <v>1871</v>
      </c>
      <c r="U9" s="653"/>
      <c r="V9" s="653"/>
      <c r="W9" s="653"/>
      <c r="X9" s="653"/>
      <c r="Y9" s="653"/>
    </row>
    <row r="10" spans="1:25" s="123" customFormat="1">
      <c r="A10" s="341" t="s">
        <v>675</v>
      </c>
      <c r="B10" s="32">
        <v>44687</v>
      </c>
      <c r="C10" s="32">
        <v>44684</v>
      </c>
      <c r="D10" s="33">
        <v>10200</v>
      </c>
      <c r="E10" s="34" t="s">
        <v>44</v>
      </c>
      <c r="F10" s="33">
        <v>2250</v>
      </c>
      <c r="G10" s="19" t="s">
        <v>48</v>
      </c>
      <c r="H10" s="20">
        <v>5</v>
      </c>
      <c r="I10" s="35" t="s">
        <v>6</v>
      </c>
      <c r="J10" s="19" t="s">
        <v>749</v>
      </c>
      <c r="K10" s="21"/>
      <c r="L10" s="464">
        <v>187.5</v>
      </c>
      <c r="M10" s="653"/>
      <c r="N10" s="653"/>
      <c r="O10" s="653"/>
      <c r="P10" s="653"/>
      <c r="Q10" s="653"/>
      <c r="R10" s="653"/>
      <c r="T10" s="249"/>
      <c r="U10" s="653"/>
      <c r="V10" s="653"/>
      <c r="W10" s="653"/>
      <c r="X10" s="653"/>
      <c r="Y10" s="653"/>
    </row>
    <row r="11" spans="1:25" s="123" customFormat="1">
      <c r="A11" s="341" t="s">
        <v>454</v>
      </c>
      <c r="B11" s="32">
        <v>44690</v>
      </c>
      <c r="C11" s="32">
        <v>44684</v>
      </c>
      <c r="D11" s="33">
        <v>10265</v>
      </c>
      <c r="E11" s="34" t="s">
        <v>2</v>
      </c>
      <c r="F11" s="33">
        <v>2347</v>
      </c>
      <c r="G11" s="19" t="s">
        <v>455</v>
      </c>
      <c r="H11" s="20" t="s">
        <v>2090</v>
      </c>
      <c r="I11" s="35" t="s">
        <v>6</v>
      </c>
      <c r="J11" s="19" t="s">
        <v>749</v>
      </c>
      <c r="K11" s="21"/>
      <c r="L11" s="464">
        <v>303.2</v>
      </c>
      <c r="M11" s="653"/>
      <c r="N11" s="653"/>
      <c r="O11" s="653"/>
      <c r="P11" s="653"/>
      <c r="Q11" s="653"/>
      <c r="R11" s="653"/>
      <c r="T11" s="249"/>
      <c r="U11" s="653"/>
      <c r="V11" s="653"/>
      <c r="W11" s="653"/>
      <c r="X11" s="653"/>
      <c r="Y11" s="653"/>
    </row>
    <row r="12" spans="1:25" s="123" customFormat="1">
      <c r="A12" s="341" t="s">
        <v>173</v>
      </c>
      <c r="B12" s="32">
        <v>44690</v>
      </c>
      <c r="C12" s="32">
        <v>44684</v>
      </c>
      <c r="D12" s="33">
        <v>10271</v>
      </c>
      <c r="E12" s="34" t="s">
        <v>44</v>
      </c>
      <c r="F12" s="33">
        <v>1316</v>
      </c>
      <c r="G12" s="19" t="s">
        <v>50</v>
      </c>
      <c r="H12" s="20">
        <v>5</v>
      </c>
      <c r="I12" s="35" t="s">
        <v>6</v>
      </c>
      <c r="J12" s="19" t="s">
        <v>749</v>
      </c>
      <c r="K12" s="21"/>
      <c r="L12" s="464">
        <v>122.5</v>
      </c>
      <c r="M12" s="653"/>
      <c r="N12" s="653"/>
      <c r="O12" s="653"/>
      <c r="P12" s="653"/>
      <c r="Q12" s="653"/>
      <c r="R12" s="653"/>
      <c r="T12" s="249"/>
      <c r="U12" s="653"/>
      <c r="V12" s="653"/>
      <c r="W12" s="653"/>
      <c r="X12" s="653"/>
      <c r="Y12" s="653"/>
    </row>
    <row r="13" spans="1:25" s="123" customFormat="1">
      <c r="A13" s="341" t="s">
        <v>794</v>
      </c>
      <c r="B13" s="32">
        <v>44711</v>
      </c>
      <c r="C13" s="32">
        <v>44683</v>
      </c>
      <c r="D13" s="33">
        <v>10273</v>
      </c>
      <c r="E13" s="34" t="s">
        <v>428</v>
      </c>
      <c r="F13" s="33">
        <v>4118</v>
      </c>
      <c r="G13" s="19" t="s">
        <v>45</v>
      </c>
      <c r="H13" s="20" t="s">
        <v>1114</v>
      </c>
      <c r="I13" s="35" t="s">
        <v>6</v>
      </c>
      <c r="J13" s="19" t="s">
        <v>749</v>
      </c>
      <c r="K13" s="21"/>
      <c r="L13" s="464">
        <v>1.45</v>
      </c>
      <c r="M13" s="653"/>
      <c r="N13" s="653"/>
      <c r="O13" s="653"/>
      <c r="P13" s="653"/>
      <c r="Q13" s="653"/>
      <c r="R13" s="653"/>
      <c r="T13" s="249"/>
      <c r="U13" s="653"/>
      <c r="V13" s="653"/>
      <c r="W13" s="653"/>
      <c r="X13" s="653"/>
      <c r="Y13" s="653"/>
    </row>
    <row r="14" spans="1:25" s="123" customFormat="1">
      <c r="A14" s="341" t="s">
        <v>1934</v>
      </c>
      <c r="B14" s="32">
        <v>44693</v>
      </c>
      <c r="C14" s="32">
        <v>44687</v>
      </c>
      <c r="D14" s="33">
        <v>10298</v>
      </c>
      <c r="E14" s="34" t="s">
        <v>1803</v>
      </c>
      <c r="F14" s="33">
        <v>3661</v>
      </c>
      <c r="G14" s="19" t="s">
        <v>2089</v>
      </c>
      <c r="H14" s="20">
        <v>1</v>
      </c>
      <c r="I14" s="35" t="s">
        <v>6</v>
      </c>
      <c r="J14" s="19" t="s">
        <v>749</v>
      </c>
      <c r="K14" s="21" t="s">
        <v>2097</v>
      </c>
      <c r="L14" s="464"/>
      <c r="M14" s="653"/>
      <c r="N14" s="653"/>
      <c r="O14" s="653"/>
      <c r="P14" s="653"/>
      <c r="Q14" s="653"/>
      <c r="R14" s="653"/>
      <c r="T14" s="249"/>
      <c r="U14" s="653"/>
      <c r="V14" s="653"/>
      <c r="W14" s="653"/>
      <c r="X14" s="653"/>
      <c r="Y14" s="653"/>
    </row>
    <row r="15" spans="1:25" s="123" customFormat="1">
      <c r="A15" s="341"/>
      <c r="B15" s="32"/>
      <c r="C15" s="32"/>
      <c r="D15" s="33"/>
      <c r="E15" s="34" t="s">
        <v>1803</v>
      </c>
      <c r="F15" s="33">
        <v>3661</v>
      </c>
      <c r="G15" s="19" t="s">
        <v>2089</v>
      </c>
      <c r="H15" s="20">
        <v>1</v>
      </c>
      <c r="I15" s="35" t="s">
        <v>6</v>
      </c>
      <c r="J15" s="19" t="s">
        <v>749</v>
      </c>
      <c r="K15" s="21" t="s">
        <v>2097</v>
      </c>
      <c r="L15" s="464">
        <v>100</v>
      </c>
      <c r="M15" s="653"/>
      <c r="N15" s="653"/>
      <c r="O15" s="653"/>
      <c r="P15" s="653"/>
      <c r="Q15" s="653"/>
      <c r="R15" s="653"/>
      <c r="T15" s="249"/>
      <c r="U15" s="653"/>
      <c r="V15" s="653"/>
      <c r="W15" s="653"/>
      <c r="X15" s="653"/>
      <c r="Y15" s="653"/>
    </row>
    <row r="16" spans="1:25" s="123" customFormat="1">
      <c r="A16" s="341" t="s">
        <v>249</v>
      </c>
      <c r="B16" s="32">
        <v>44694</v>
      </c>
      <c r="C16" s="32">
        <v>44691</v>
      </c>
      <c r="D16" s="33">
        <v>10313</v>
      </c>
      <c r="E16" s="34" t="s">
        <v>44</v>
      </c>
      <c r="F16" s="33">
        <v>3184</v>
      </c>
      <c r="G16" s="19" t="s">
        <v>1630</v>
      </c>
      <c r="H16" s="20">
        <v>8</v>
      </c>
      <c r="I16" s="35" t="s">
        <v>6</v>
      </c>
      <c r="J16" s="19" t="s">
        <v>749</v>
      </c>
      <c r="K16" s="21"/>
      <c r="L16" s="464">
        <v>192</v>
      </c>
      <c r="M16" s="653"/>
      <c r="N16" s="653"/>
      <c r="O16" s="653"/>
      <c r="P16" s="653"/>
      <c r="Q16" s="653"/>
      <c r="R16" s="653"/>
      <c r="T16" s="249"/>
      <c r="U16" s="653"/>
      <c r="V16" s="653"/>
      <c r="W16" s="653"/>
      <c r="X16" s="653"/>
      <c r="Y16" s="653"/>
    </row>
    <row r="17" spans="1:25" s="123" customFormat="1">
      <c r="A17" s="341" t="s">
        <v>565</v>
      </c>
      <c r="B17" s="32">
        <v>44704</v>
      </c>
      <c r="C17" s="32">
        <v>44694</v>
      </c>
      <c r="D17" s="33">
        <v>10372</v>
      </c>
      <c r="E17" s="34" t="s">
        <v>44</v>
      </c>
      <c r="F17" s="33">
        <v>2747</v>
      </c>
      <c r="G17" s="19" t="s">
        <v>93</v>
      </c>
      <c r="H17" s="20">
        <v>1</v>
      </c>
      <c r="I17" s="35" t="s">
        <v>6</v>
      </c>
      <c r="J17" s="19" t="s">
        <v>749</v>
      </c>
      <c r="K17" s="21"/>
      <c r="L17" s="464">
        <v>20.74</v>
      </c>
      <c r="M17" s="653"/>
      <c r="N17" s="653"/>
      <c r="O17" s="653"/>
      <c r="P17" s="653"/>
      <c r="Q17" s="653"/>
      <c r="R17" s="653"/>
      <c r="T17" s="249"/>
      <c r="U17" s="653"/>
      <c r="V17" s="653"/>
      <c r="W17" s="653"/>
      <c r="X17" s="653"/>
      <c r="Y17" s="653"/>
    </row>
    <row r="18" spans="1:25" s="123" customFormat="1">
      <c r="A18" s="341" t="s">
        <v>1964</v>
      </c>
      <c r="B18" s="34" t="s">
        <v>2105</v>
      </c>
      <c r="C18" s="34" t="s">
        <v>2062</v>
      </c>
      <c r="D18" s="34">
        <v>10348</v>
      </c>
      <c r="E18" s="34" t="s">
        <v>216</v>
      </c>
      <c r="F18" s="34">
        <v>2491</v>
      </c>
      <c r="G18" s="34" t="s">
        <v>122</v>
      </c>
      <c r="H18" s="341" t="s">
        <v>1114</v>
      </c>
      <c r="I18" s="35" t="s">
        <v>6</v>
      </c>
      <c r="J18" s="19" t="s">
        <v>749</v>
      </c>
      <c r="K18" s="21"/>
      <c r="L18" s="451">
        <v>160.84</v>
      </c>
      <c r="M18" s="653"/>
      <c r="N18" s="653"/>
      <c r="O18" s="653"/>
      <c r="P18" s="653"/>
      <c r="Q18" s="653"/>
      <c r="R18" s="653"/>
      <c r="T18" s="249"/>
      <c r="U18" s="653"/>
      <c r="V18" s="653"/>
      <c r="W18" s="653"/>
      <c r="X18" s="653"/>
      <c r="Y18" s="653"/>
    </row>
    <row r="19" spans="1:25" s="123" customFormat="1">
      <c r="A19" s="341" t="s">
        <v>1594</v>
      </c>
      <c r="B19" s="32">
        <v>44704</v>
      </c>
      <c r="C19" s="32">
        <v>44698</v>
      </c>
      <c r="D19" s="33">
        <v>10376</v>
      </c>
      <c r="E19" s="34" t="s">
        <v>7</v>
      </c>
      <c r="F19" s="33">
        <v>4141</v>
      </c>
      <c r="G19" s="19" t="s">
        <v>189</v>
      </c>
      <c r="H19" s="20">
        <v>9</v>
      </c>
      <c r="I19" s="35" t="s">
        <v>6</v>
      </c>
      <c r="J19" s="19" t="s">
        <v>749</v>
      </c>
      <c r="K19" s="21" t="s">
        <v>2039</v>
      </c>
      <c r="L19" s="451">
        <v>164.22</v>
      </c>
      <c r="M19" s="653"/>
      <c r="N19" s="653"/>
      <c r="O19" s="653"/>
      <c r="P19" s="653"/>
      <c r="Q19" s="653"/>
      <c r="R19" s="653"/>
      <c r="T19" s="249"/>
      <c r="U19" s="653"/>
      <c r="V19" s="653"/>
      <c r="W19" s="653"/>
      <c r="X19" s="653"/>
      <c r="Y19" s="653"/>
    </row>
    <row r="20" spans="1:25" s="123" customFormat="1">
      <c r="A20" s="341" t="s">
        <v>109</v>
      </c>
      <c r="B20" s="32">
        <v>44680</v>
      </c>
      <c r="C20" s="32">
        <v>44694</v>
      </c>
      <c r="D20" s="33">
        <v>10151</v>
      </c>
      <c r="E20" s="34" t="s">
        <v>2060</v>
      </c>
      <c r="F20" s="33">
        <v>4025</v>
      </c>
      <c r="G20" s="19" t="s">
        <v>426</v>
      </c>
      <c r="H20" s="20">
        <v>6</v>
      </c>
      <c r="I20" s="35" t="s">
        <v>6</v>
      </c>
      <c r="J20" s="19" t="s">
        <v>749</v>
      </c>
      <c r="K20" s="21" t="s">
        <v>2109</v>
      </c>
      <c r="L20" s="451"/>
      <c r="M20" s="653"/>
      <c r="N20" s="653"/>
      <c r="O20" s="653"/>
      <c r="P20" s="653"/>
      <c r="Q20" s="653"/>
      <c r="R20" s="653"/>
      <c r="T20" s="249"/>
      <c r="U20" s="653"/>
      <c r="V20" s="653"/>
      <c r="W20" s="653"/>
      <c r="X20" s="653"/>
      <c r="Y20" s="653"/>
    </row>
    <row r="21" spans="1:25" s="123" customFormat="1">
      <c r="A21" s="341"/>
      <c r="B21" s="32"/>
      <c r="C21" s="32"/>
      <c r="D21" s="33"/>
      <c r="E21" s="34"/>
      <c r="F21" s="33">
        <v>4025</v>
      </c>
      <c r="G21" s="19" t="s">
        <v>506</v>
      </c>
      <c r="H21" s="20" t="s">
        <v>1092</v>
      </c>
      <c r="I21" s="35" t="s">
        <v>6</v>
      </c>
      <c r="J21" s="19" t="s">
        <v>1225</v>
      </c>
      <c r="K21" s="21" t="s">
        <v>2110</v>
      </c>
      <c r="L21" s="451">
        <v>100</v>
      </c>
      <c r="M21" s="653"/>
      <c r="N21" s="653"/>
      <c r="O21" s="653"/>
      <c r="P21" s="653"/>
      <c r="Q21" s="653"/>
      <c r="R21" s="653"/>
      <c r="T21" s="249"/>
      <c r="U21" s="653"/>
      <c r="V21" s="653"/>
      <c r="W21" s="653"/>
      <c r="X21" s="653"/>
      <c r="Y21" s="653"/>
    </row>
    <row r="22" spans="1:25" s="123" customFormat="1">
      <c r="A22" s="341" t="s">
        <v>2113</v>
      </c>
      <c r="B22" s="32">
        <v>44706</v>
      </c>
      <c r="C22" s="32">
        <v>44698</v>
      </c>
      <c r="D22" s="33">
        <v>10385</v>
      </c>
      <c r="E22" s="34" t="s">
        <v>7</v>
      </c>
      <c r="F22" s="33">
        <v>2152</v>
      </c>
      <c r="G22" s="19" t="s">
        <v>2114</v>
      </c>
      <c r="H22" s="20">
        <v>20</v>
      </c>
      <c r="I22" s="35" t="s">
        <v>6</v>
      </c>
      <c r="J22" s="19" t="s">
        <v>749</v>
      </c>
      <c r="K22" s="21" t="s">
        <v>2039</v>
      </c>
      <c r="L22" s="451">
        <v>425</v>
      </c>
      <c r="M22" s="653"/>
      <c r="N22" s="653"/>
      <c r="O22" s="653"/>
      <c r="P22" s="653"/>
      <c r="Q22" s="653"/>
      <c r="R22" s="653"/>
      <c r="T22" s="249"/>
      <c r="U22" s="653"/>
      <c r="V22" s="653"/>
      <c r="W22" s="653"/>
      <c r="X22" s="653"/>
      <c r="Y22" s="653"/>
    </row>
    <row r="23" spans="1:25" s="123" customFormat="1">
      <c r="A23" s="341" t="s">
        <v>1162</v>
      </c>
      <c r="B23" s="32">
        <v>44705</v>
      </c>
      <c r="C23" s="32">
        <v>44704</v>
      </c>
      <c r="D23" s="33">
        <v>10445</v>
      </c>
      <c r="E23" s="34" t="s">
        <v>7</v>
      </c>
      <c r="F23" s="33">
        <v>4164</v>
      </c>
      <c r="G23" s="19" t="s">
        <v>482</v>
      </c>
      <c r="H23" s="20">
        <v>5</v>
      </c>
      <c r="I23" s="35" t="s">
        <v>6</v>
      </c>
      <c r="J23" s="19" t="s">
        <v>749</v>
      </c>
      <c r="K23" s="21"/>
      <c r="L23" s="451">
        <v>0.5</v>
      </c>
      <c r="M23" s="653"/>
      <c r="N23" s="653"/>
      <c r="O23" s="653"/>
      <c r="P23" s="653"/>
      <c r="Q23" s="653"/>
      <c r="R23" s="653"/>
      <c r="T23" s="249"/>
      <c r="U23" s="653"/>
      <c r="V23" s="653"/>
      <c r="W23" s="653"/>
      <c r="X23" s="653"/>
      <c r="Y23" s="653"/>
    </row>
    <row r="24" spans="1:25" s="123" customFormat="1">
      <c r="A24" s="341" t="s">
        <v>2127</v>
      </c>
      <c r="B24" s="32">
        <v>44712</v>
      </c>
      <c r="C24" s="32">
        <v>44706</v>
      </c>
      <c r="D24" s="33">
        <v>10447</v>
      </c>
      <c r="E24" s="34" t="s">
        <v>44</v>
      </c>
      <c r="F24" s="33">
        <v>4165</v>
      </c>
      <c r="G24" s="19" t="s">
        <v>459</v>
      </c>
      <c r="H24" s="20" t="s">
        <v>1070</v>
      </c>
      <c r="I24" s="35" t="s">
        <v>6</v>
      </c>
      <c r="J24" s="19" t="s">
        <v>749</v>
      </c>
      <c r="K24" s="21"/>
      <c r="L24" s="451">
        <v>2</v>
      </c>
      <c r="M24" s="653"/>
      <c r="N24" s="653"/>
      <c r="O24" s="653"/>
      <c r="P24" s="653"/>
      <c r="Q24" s="653"/>
      <c r="R24" s="653"/>
      <c r="T24" s="249"/>
      <c r="U24" s="653"/>
      <c r="V24" s="653"/>
      <c r="W24" s="653"/>
      <c r="X24" s="653"/>
      <c r="Y24" s="653"/>
    </row>
    <row r="25" spans="1:25" s="123" customFormat="1">
      <c r="A25" s="341" t="s">
        <v>565</v>
      </c>
      <c r="B25" s="32">
        <v>44712</v>
      </c>
      <c r="C25" s="32">
        <v>44706</v>
      </c>
      <c r="D25" s="33">
        <v>10455</v>
      </c>
      <c r="E25" s="34" t="s">
        <v>44</v>
      </c>
      <c r="F25" s="33">
        <v>2747</v>
      </c>
      <c r="G25" s="19" t="s">
        <v>93</v>
      </c>
      <c r="H25" s="20">
        <v>2</v>
      </c>
      <c r="I25" s="35" t="s">
        <v>6</v>
      </c>
      <c r="J25" s="19" t="s">
        <v>749</v>
      </c>
      <c r="K25" s="21"/>
      <c r="L25" s="464">
        <v>41.48</v>
      </c>
      <c r="M25" s="653"/>
      <c r="N25" s="653"/>
      <c r="O25" s="653"/>
      <c r="P25" s="653"/>
      <c r="Q25" s="653"/>
      <c r="R25" s="653"/>
      <c r="T25" s="249"/>
      <c r="U25" s="653"/>
      <c r="V25" s="653"/>
      <c r="W25" s="653"/>
      <c r="X25" s="653"/>
      <c r="Y25" s="653"/>
    </row>
    <row r="26" spans="1:25" s="123" customFormat="1">
      <c r="A26" s="341" t="s">
        <v>2133</v>
      </c>
      <c r="B26" s="32">
        <v>44714</v>
      </c>
      <c r="C26" s="32">
        <v>44706</v>
      </c>
      <c r="D26" s="33">
        <v>10473</v>
      </c>
      <c r="E26" s="34" t="s">
        <v>44</v>
      </c>
      <c r="F26" s="33">
        <v>4093</v>
      </c>
      <c r="G26" s="19" t="s">
        <v>2042</v>
      </c>
      <c r="H26" s="20">
        <v>9</v>
      </c>
      <c r="I26" s="35" t="s">
        <v>6</v>
      </c>
      <c r="J26" s="19" t="s">
        <v>749</v>
      </c>
      <c r="K26" s="21"/>
      <c r="L26" s="464">
        <v>124.65</v>
      </c>
      <c r="M26" s="653"/>
      <c r="N26" s="653"/>
      <c r="O26" s="653"/>
      <c r="P26" s="653"/>
      <c r="Q26" s="653"/>
      <c r="R26" s="653"/>
      <c r="T26" s="249"/>
      <c r="U26" s="653"/>
      <c r="V26" s="653"/>
      <c r="W26" s="653"/>
      <c r="X26" s="653"/>
      <c r="Y26" s="653"/>
    </row>
    <row r="27" spans="1:25" s="123" customFormat="1">
      <c r="A27" s="341" t="s">
        <v>2054</v>
      </c>
      <c r="B27" s="32">
        <v>44714</v>
      </c>
      <c r="C27" s="32">
        <v>44711</v>
      </c>
      <c r="D27" s="33">
        <v>10477</v>
      </c>
      <c r="E27" s="34" t="s">
        <v>44</v>
      </c>
      <c r="F27" s="33">
        <v>4096</v>
      </c>
      <c r="G27" s="19" t="s">
        <v>261</v>
      </c>
      <c r="H27" s="20">
        <v>5</v>
      </c>
      <c r="I27" s="35" t="s">
        <v>6</v>
      </c>
      <c r="J27" s="19" t="s">
        <v>749</v>
      </c>
      <c r="K27" s="21"/>
      <c r="L27" s="464">
        <v>77.3</v>
      </c>
      <c r="M27" s="653"/>
      <c r="N27" s="653"/>
      <c r="O27" s="653"/>
      <c r="P27" s="653"/>
      <c r="Q27" s="653"/>
      <c r="R27" s="653"/>
      <c r="T27" s="249"/>
      <c r="U27" s="653"/>
      <c r="V27" s="653"/>
      <c r="W27" s="653"/>
      <c r="X27" s="653"/>
      <c r="Y27" s="653"/>
    </row>
    <row r="28" spans="1:25" s="123" customFormat="1">
      <c r="A28" s="341" t="s">
        <v>431</v>
      </c>
      <c r="B28" s="32">
        <v>44714</v>
      </c>
      <c r="C28" s="32">
        <v>44708</v>
      </c>
      <c r="D28" s="33">
        <v>10476</v>
      </c>
      <c r="E28" s="34" t="s">
        <v>44</v>
      </c>
      <c r="F28" s="33">
        <v>3676</v>
      </c>
      <c r="G28" s="19" t="s">
        <v>1245</v>
      </c>
      <c r="H28" s="20">
        <v>21</v>
      </c>
      <c r="I28" s="35" t="s">
        <v>6</v>
      </c>
      <c r="J28" s="19" t="s">
        <v>749</v>
      </c>
      <c r="K28" s="21"/>
      <c r="L28" s="464">
        <v>454.5</v>
      </c>
      <c r="M28" s="653"/>
      <c r="N28" s="653"/>
      <c r="O28" s="653"/>
      <c r="P28" s="653"/>
      <c r="Q28" s="653"/>
      <c r="R28" s="653"/>
      <c r="T28" s="249"/>
      <c r="U28" s="653"/>
      <c r="V28" s="653"/>
      <c r="W28" s="653"/>
      <c r="X28" s="653"/>
      <c r="Y28" s="653"/>
    </row>
    <row r="29" spans="1:25" s="123" customFormat="1">
      <c r="A29" s="339"/>
      <c r="B29" s="132"/>
      <c r="C29" s="132"/>
      <c r="D29" s="133"/>
      <c r="E29" s="131"/>
      <c r="F29" s="133"/>
      <c r="G29" s="134"/>
      <c r="H29" s="135"/>
      <c r="I29" s="235"/>
      <c r="J29" s="134"/>
      <c r="K29" s="525"/>
      <c r="L29" s="454"/>
      <c r="M29" s="653"/>
      <c r="N29" s="653"/>
      <c r="O29" s="653"/>
      <c r="P29" s="653"/>
      <c r="Q29" s="653"/>
      <c r="R29" s="653"/>
      <c r="T29" s="249"/>
      <c r="U29" s="653"/>
      <c r="V29" s="653"/>
      <c r="W29" s="653"/>
      <c r="X29" s="653"/>
      <c r="Y29" s="653"/>
    </row>
    <row r="30" spans="1:25" s="43" customFormat="1">
      <c r="A30" s="339"/>
      <c r="B30" s="132"/>
      <c r="C30" s="132"/>
      <c r="D30" s="133"/>
      <c r="E30" s="131"/>
      <c r="F30" s="133"/>
      <c r="G30" s="134"/>
      <c r="H30" s="135"/>
      <c r="I30" s="235"/>
      <c r="J30" s="24"/>
      <c r="K30" s="525"/>
      <c r="L30" s="454"/>
      <c r="M30" s="247"/>
      <c r="N30" s="247"/>
      <c r="O30" s="247"/>
      <c r="P30" s="247"/>
      <c r="Q30" s="247"/>
      <c r="R30" s="247"/>
      <c r="T30" s="247"/>
      <c r="U30" s="247"/>
      <c r="V30" s="247"/>
      <c r="W30" s="247"/>
      <c r="X30" s="247"/>
      <c r="Y30" s="247"/>
    </row>
    <row r="31" spans="1:25" s="41" customFormat="1">
      <c r="A31" s="2530">
        <f>SUM(L8:L30)</f>
        <v>3204.88</v>
      </c>
      <c r="B31" s="2531"/>
      <c r="C31" s="2531"/>
      <c r="D31" s="2531"/>
      <c r="E31" s="2531"/>
      <c r="F31" s="2531"/>
      <c r="G31" s="2531"/>
      <c r="H31" s="2531"/>
      <c r="I31" s="2531"/>
      <c r="J31" s="2531"/>
      <c r="K31" s="2531"/>
      <c r="L31" s="2532"/>
      <c r="M31" s="249"/>
      <c r="N31" s="249"/>
      <c r="O31" s="249"/>
      <c r="P31" s="249"/>
      <c r="Q31" s="249"/>
      <c r="R31" s="249"/>
      <c r="T31" s="249"/>
      <c r="U31" s="249"/>
      <c r="V31" s="249"/>
      <c r="W31" s="249"/>
      <c r="X31" s="249"/>
      <c r="Y31" s="249"/>
    </row>
    <row r="32" spans="1:25" s="41" customFormat="1" ht="18.75">
      <c r="A32" s="2460" t="s">
        <v>1225</v>
      </c>
      <c r="B32" s="2450"/>
      <c r="C32" s="2450"/>
      <c r="D32" s="2450"/>
      <c r="E32" s="2450"/>
      <c r="F32" s="2450"/>
      <c r="G32" s="2450"/>
      <c r="H32" s="2450"/>
      <c r="I32" s="2450"/>
      <c r="J32" s="2450"/>
      <c r="K32" s="2450"/>
      <c r="L32" s="2451"/>
      <c r="M32" s="249"/>
      <c r="N32" s="249"/>
      <c r="O32" s="249"/>
      <c r="P32" s="249"/>
      <c r="Q32" s="249"/>
      <c r="R32" s="249"/>
      <c r="T32" s="249"/>
      <c r="U32" s="249"/>
      <c r="V32" s="249"/>
      <c r="W32" s="249"/>
      <c r="X32" s="249"/>
      <c r="Y32" s="249"/>
    </row>
    <row r="33" spans="1:25" s="123" customFormat="1">
      <c r="A33" s="654" t="s">
        <v>109</v>
      </c>
      <c r="B33" s="655">
        <v>44683</v>
      </c>
      <c r="C33" s="655">
        <v>44653</v>
      </c>
      <c r="D33" s="656"/>
      <c r="E33" s="657" t="s">
        <v>2069</v>
      </c>
      <c r="F33" s="656"/>
      <c r="G33" s="658" t="s">
        <v>506</v>
      </c>
      <c r="H33" s="674"/>
      <c r="I33" s="659" t="s">
        <v>6</v>
      </c>
      <c r="J33" s="658"/>
      <c r="K33" s="658"/>
      <c r="L33" s="660">
        <v>50</v>
      </c>
      <c r="M33" s="653"/>
      <c r="N33" s="653"/>
      <c r="O33" s="653"/>
      <c r="P33" s="653"/>
      <c r="Q33" s="653"/>
      <c r="R33" s="653"/>
      <c r="T33" s="249" t="s">
        <v>2112</v>
      </c>
      <c r="U33" s="653"/>
      <c r="V33" s="653"/>
      <c r="W33" s="653"/>
      <c r="X33" s="653"/>
      <c r="Y33" s="653"/>
    </row>
    <row r="34" spans="1:25" s="123" customFormat="1">
      <c r="A34" s="654" t="s">
        <v>109</v>
      </c>
      <c r="B34" s="655">
        <v>44680</v>
      </c>
      <c r="C34" s="655">
        <v>44686</v>
      </c>
      <c r="D34" s="656">
        <v>10317</v>
      </c>
      <c r="E34" s="657" t="s">
        <v>2060</v>
      </c>
      <c r="F34" s="656">
        <v>4130</v>
      </c>
      <c r="G34" s="658" t="s">
        <v>2074</v>
      </c>
      <c r="H34" s="674">
        <v>25</v>
      </c>
      <c r="I34" s="801" t="s">
        <v>6</v>
      </c>
      <c r="J34" s="658" t="s">
        <v>1225</v>
      </c>
      <c r="K34" s="177"/>
      <c r="L34" s="660"/>
      <c r="M34" s="653"/>
      <c r="N34" s="653"/>
      <c r="O34" s="653"/>
      <c r="P34" s="653"/>
      <c r="Q34" s="653"/>
      <c r="R34" s="653"/>
      <c r="T34" s="249" t="s">
        <v>270</v>
      </c>
      <c r="U34" s="653"/>
      <c r="V34" s="653"/>
      <c r="W34" s="653"/>
      <c r="X34" s="653"/>
      <c r="Y34" s="653"/>
    </row>
    <row r="35" spans="1:25" s="123" customFormat="1">
      <c r="A35" s="654"/>
      <c r="B35" s="655"/>
      <c r="C35" s="655"/>
      <c r="D35" s="656"/>
      <c r="E35" s="657" t="s">
        <v>2060</v>
      </c>
      <c r="F35" s="656">
        <v>4131</v>
      </c>
      <c r="G35" s="658" t="s">
        <v>2074</v>
      </c>
      <c r="H35" s="674">
        <v>25</v>
      </c>
      <c r="I35" s="801" t="s">
        <v>6</v>
      </c>
      <c r="J35" s="658" t="s">
        <v>1225</v>
      </c>
      <c r="K35" s="177"/>
      <c r="L35" s="660">
        <v>276</v>
      </c>
      <c r="M35" s="653"/>
      <c r="N35" s="653"/>
      <c r="O35" s="653"/>
      <c r="P35" s="653"/>
      <c r="Q35" s="653"/>
      <c r="R35" s="653"/>
      <c r="T35" s="249"/>
      <c r="U35" s="653"/>
      <c r="V35" s="653"/>
      <c r="W35" s="653"/>
      <c r="X35" s="653"/>
      <c r="Y35" s="653"/>
    </row>
    <row r="36" spans="1:25" s="123" customFormat="1">
      <c r="A36" s="654"/>
      <c r="B36" s="655">
        <v>44676</v>
      </c>
      <c r="C36" s="655">
        <v>44677</v>
      </c>
      <c r="D36" s="656"/>
      <c r="E36" s="657" t="s">
        <v>2060</v>
      </c>
      <c r="F36" s="656">
        <v>4025</v>
      </c>
      <c r="G36" s="658" t="s">
        <v>36</v>
      </c>
      <c r="H36" s="674">
        <v>1</v>
      </c>
      <c r="I36" s="659" t="s">
        <v>6</v>
      </c>
      <c r="J36" s="658" t="s">
        <v>749</v>
      </c>
      <c r="K36" s="177" t="s">
        <v>97</v>
      </c>
      <c r="L36" s="660">
        <v>50</v>
      </c>
      <c r="M36" s="653"/>
      <c r="N36" s="653"/>
      <c r="O36" s="653"/>
      <c r="P36" s="653"/>
      <c r="Q36" s="653"/>
      <c r="R36" s="653"/>
      <c r="T36" s="249"/>
      <c r="U36" s="653"/>
      <c r="V36" s="653"/>
      <c r="W36" s="653"/>
      <c r="X36" s="653"/>
      <c r="Y36" s="653"/>
    </row>
    <row r="37" spans="1:25" s="123" customFormat="1">
      <c r="A37" s="654" t="s">
        <v>109</v>
      </c>
      <c r="B37" s="655">
        <v>44683</v>
      </c>
      <c r="C37" s="655">
        <v>44683</v>
      </c>
      <c r="D37" s="656">
        <v>0</v>
      </c>
      <c r="E37" s="657" t="s">
        <v>7</v>
      </c>
      <c r="F37" s="656">
        <v>0</v>
      </c>
      <c r="G37" s="658" t="s">
        <v>530</v>
      </c>
      <c r="H37" s="674">
        <v>300</v>
      </c>
      <c r="I37" s="659" t="s">
        <v>6</v>
      </c>
      <c r="J37" s="658" t="s">
        <v>1225</v>
      </c>
      <c r="K37" s="658" t="s">
        <v>1275</v>
      </c>
      <c r="L37" s="660">
        <v>0</v>
      </c>
      <c r="M37" s="653"/>
      <c r="N37" s="653"/>
      <c r="O37" s="653"/>
      <c r="P37" s="653"/>
      <c r="Q37" s="653"/>
      <c r="R37" s="653"/>
      <c r="T37" s="249"/>
      <c r="U37" s="653"/>
      <c r="V37" s="653"/>
      <c r="W37" s="653"/>
      <c r="X37" s="653"/>
      <c r="Y37" s="653"/>
    </row>
    <row r="38" spans="1:25" s="123" customFormat="1">
      <c r="A38" s="654" t="s">
        <v>970</v>
      </c>
      <c r="B38" s="655">
        <v>44690</v>
      </c>
      <c r="C38" s="655">
        <v>44684</v>
      </c>
      <c r="D38" s="656">
        <v>10263</v>
      </c>
      <c r="E38" s="657" t="s">
        <v>216</v>
      </c>
      <c r="F38" s="656">
        <v>3835</v>
      </c>
      <c r="G38" s="658" t="s">
        <v>55</v>
      </c>
      <c r="H38" s="674">
        <v>22</v>
      </c>
      <c r="I38" s="659" t="s">
        <v>6</v>
      </c>
      <c r="J38" s="658" t="s">
        <v>1225</v>
      </c>
      <c r="K38" s="658"/>
      <c r="L38" s="660">
        <v>367.5</v>
      </c>
      <c r="M38" s="653"/>
      <c r="N38" s="653"/>
      <c r="O38" s="653"/>
      <c r="P38" s="653"/>
      <c r="Q38" s="653"/>
      <c r="R38" s="653"/>
      <c r="T38" s="249"/>
      <c r="U38" s="653"/>
      <c r="V38" s="653"/>
      <c r="W38" s="653"/>
      <c r="X38" s="653"/>
      <c r="Y38" s="653"/>
    </row>
    <row r="39" spans="1:25" s="123" customFormat="1">
      <c r="A39" s="654" t="s">
        <v>101</v>
      </c>
      <c r="B39" s="655">
        <v>44690</v>
      </c>
      <c r="C39" s="655">
        <v>44684</v>
      </c>
      <c r="D39" s="656">
        <v>10270</v>
      </c>
      <c r="E39" s="657" t="s">
        <v>2</v>
      </c>
      <c r="F39" s="656">
        <v>1271</v>
      </c>
      <c r="G39" s="658" t="s">
        <v>25</v>
      </c>
      <c r="H39" s="674" t="s">
        <v>895</v>
      </c>
      <c r="I39" s="659" t="s">
        <v>6</v>
      </c>
      <c r="J39" s="658" t="s">
        <v>1225</v>
      </c>
      <c r="K39" s="658"/>
      <c r="L39" s="660">
        <v>87.15</v>
      </c>
      <c r="M39" s="653"/>
      <c r="N39" s="653"/>
      <c r="O39" s="653"/>
      <c r="P39" s="653"/>
      <c r="Q39" s="653"/>
      <c r="R39" s="653"/>
      <c r="T39" s="249"/>
      <c r="U39" s="653"/>
      <c r="V39" s="653"/>
      <c r="W39" s="653"/>
      <c r="X39" s="653"/>
      <c r="Y39" s="653"/>
    </row>
    <row r="40" spans="1:25" s="123" customFormat="1">
      <c r="A40" s="654" t="s">
        <v>101</v>
      </c>
      <c r="B40" s="655">
        <v>44692</v>
      </c>
      <c r="C40" s="655">
        <v>44684</v>
      </c>
      <c r="D40" s="656">
        <v>10280</v>
      </c>
      <c r="E40" s="657" t="s">
        <v>2</v>
      </c>
      <c r="F40" s="656">
        <v>1271</v>
      </c>
      <c r="G40" s="658" t="s">
        <v>25</v>
      </c>
      <c r="H40" s="674">
        <v>36</v>
      </c>
      <c r="I40" s="659" t="s">
        <v>6</v>
      </c>
      <c r="J40" s="658" t="s">
        <v>1225</v>
      </c>
      <c r="K40" s="658"/>
      <c r="L40" s="660">
        <v>162.5</v>
      </c>
      <c r="M40" s="653"/>
      <c r="N40" s="653"/>
      <c r="O40" s="653"/>
      <c r="P40" s="653"/>
      <c r="Q40" s="653"/>
      <c r="R40" s="653"/>
      <c r="T40" s="249"/>
      <c r="U40" s="653"/>
      <c r="V40" s="653"/>
      <c r="W40" s="653"/>
      <c r="X40" s="653"/>
      <c r="Y40" s="653"/>
    </row>
    <row r="41" spans="1:25" s="123" customFormat="1">
      <c r="A41" s="654" t="s">
        <v>381</v>
      </c>
      <c r="B41" s="655">
        <v>44687</v>
      </c>
      <c r="C41" s="655">
        <v>44687</v>
      </c>
      <c r="D41" s="656">
        <v>10289</v>
      </c>
      <c r="E41" s="657" t="s">
        <v>2</v>
      </c>
      <c r="F41" s="656">
        <v>2774</v>
      </c>
      <c r="G41" s="658" t="s">
        <v>127</v>
      </c>
      <c r="H41" s="674" t="s">
        <v>2096</v>
      </c>
      <c r="I41" s="659" t="s">
        <v>6</v>
      </c>
      <c r="J41" s="658" t="s">
        <v>1225</v>
      </c>
      <c r="K41" s="658"/>
      <c r="L41" s="660">
        <v>332.18</v>
      </c>
      <c r="M41" s="653"/>
      <c r="N41" s="653"/>
      <c r="O41" s="653"/>
      <c r="P41" s="653"/>
      <c r="Q41" s="653"/>
      <c r="R41" s="653"/>
      <c r="T41" s="249"/>
      <c r="U41" s="653"/>
      <c r="V41" s="653"/>
      <c r="W41" s="653"/>
      <c r="X41" s="653"/>
      <c r="Y41" s="653"/>
    </row>
    <row r="42" spans="1:25" s="123" customFormat="1">
      <c r="A42" s="654"/>
      <c r="B42" s="655"/>
      <c r="C42" s="655"/>
      <c r="D42" s="656"/>
      <c r="E42" s="657" t="s">
        <v>7</v>
      </c>
      <c r="F42" s="656">
        <v>2555</v>
      </c>
      <c r="G42" s="658" t="s">
        <v>382</v>
      </c>
      <c r="H42" s="674">
        <v>10</v>
      </c>
      <c r="I42" s="659" t="s">
        <v>6</v>
      </c>
      <c r="J42" s="658" t="s">
        <v>1225</v>
      </c>
      <c r="K42" s="658"/>
      <c r="L42" s="660">
        <v>680</v>
      </c>
      <c r="M42" s="653"/>
      <c r="N42" s="653"/>
      <c r="O42" s="653"/>
      <c r="P42" s="653"/>
      <c r="Q42" s="653"/>
      <c r="R42" s="653"/>
      <c r="T42" s="249"/>
      <c r="U42" s="653"/>
      <c r="V42" s="653"/>
      <c r="W42" s="653"/>
      <c r="X42" s="653"/>
      <c r="Y42" s="653"/>
    </row>
    <row r="43" spans="1:25" s="123" customFormat="1">
      <c r="A43" s="654" t="s">
        <v>1594</v>
      </c>
      <c r="B43" s="655">
        <v>44693</v>
      </c>
      <c r="C43" s="655">
        <v>44690</v>
      </c>
      <c r="D43" s="656">
        <v>10294</v>
      </c>
      <c r="E43" s="657" t="s">
        <v>2</v>
      </c>
      <c r="F43" s="656">
        <v>4108</v>
      </c>
      <c r="G43" s="658" t="s">
        <v>87</v>
      </c>
      <c r="H43" s="674">
        <v>20</v>
      </c>
      <c r="I43" s="659" t="s">
        <v>6</v>
      </c>
      <c r="J43" s="658" t="s">
        <v>1225</v>
      </c>
      <c r="K43" s="658"/>
      <c r="L43" s="660">
        <v>283.2</v>
      </c>
      <c r="M43" s="653"/>
      <c r="N43" s="653"/>
      <c r="O43" s="653"/>
      <c r="P43" s="653"/>
      <c r="Q43" s="653"/>
      <c r="R43" s="653"/>
      <c r="T43" s="249"/>
      <c r="U43" s="653"/>
      <c r="V43" s="653"/>
      <c r="W43" s="653"/>
      <c r="X43" s="653"/>
      <c r="Y43" s="653"/>
    </row>
    <row r="44" spans="1:25" s="123" customFormat="1">
      <c r="A44" s="654" t="s">
        <v>514</v>
      </c>
      <c r="B44" s="655">
        <v>44693</v>
      </c>
      <c r="C44" s="655">
        <v>44690</v>
      </c>
      <c r="D44" s="656">
        <v>10299</v>
      </c>
      <c r="E44" s="657" t="s">
        <v>2</v>
      </c>
      <c r="F44" s="656">
        <v>3005</v>
      </c>
      <c r="G44" s="658" t="s">
        <v>399</v>
      </c>
      <c r="H44" s="674" t="s">
        <v>1530</v>
      </c>
      <c r="I44" s="659" t="s">
        <v>6</v>
      </c>
      <c r="J44" s="658" t="s">
        <v>1225</v>
      </c>
      <c r="K44" s="658"/>
      <c r="L44" s="660">
        <v>110.258</v>
      </c>
      <c r="M44" s="653"/>
      <c r="N44" s="653"/>
      <c r="O44" s="653"/>
      <c r="P44" s="653"/>
      <c r="Q44" s="653"/>
      <c r="R44" s="653"/>
      <c r="T44" s="249"/>
      <c r="U44" s="653"/>
      <c r="V44" s="653"/>
      <c r="W44" s="653"/>
      <c r="X44" s="653"/>
      <c r="Y44" s="653"/>
    </row>
    <row r="45" spans="1:25" s="123" customFormat="1">
      <c r="A45" s="654" t="s">
        <v>156</v>
      </c>
      <c r="B45" s="655">
        <v>44698</v>
      </c>
      <c r="C45" s="655">
        <v>44690</v>
      </c>
      <c r="D45" s="656">
        <v>10328</v>
      </c>
      <c r="E45" s="657" t="s">
        <v>2</v>
      </c>
      <c r="F45" s="656">
        <v>343</v>
      </c>
      <c r="G45" s="658" t="s">
        <v>65</v>
      </c>
      <c r="H45" s="674" t="s">
        <v>982</v>
      </c>
      <c r="I45" s="659" t="s">
        <v>6</v>
      </c>
      <c r="J45" s="658" t="s">
        <v>1225</v>
      </c>
      <c r="K45" s="658"/>
      <c r="L45" s="660">
        <v>245</v>
      </c>
      <c r="M45" s="653"/>
      <c r="N45" s="653"/>
      <c r="O45" s="653"/>
      <c r="P45" s="653"/>
      <c r="Q45" s="653"/>
      <c r="R45" s="653"/>
      <c r="T45" s="249"/>
      <c r="U45" s="653"/>
      <c r="V45" s="653"/>
      <c r="W45" s="653"/>
      <c r="X45" s="653"/>
      <c r="Y45" s="653"/>
    </row>
    <row r="46" spans="1:25" s="123" customFormat="1">
      <c r="A46" s="654" t="s">
        <v>381</v>
      </c>
      <c r="B46" s="655">
        <v>44699</v>
      </c>
      <c r="C46" s="655">
        <v>44692</v>
      </c>
      <c r="D46" s="656">
        <v>10330</v>
      </c>
      <c r="E46" s="657" t="s">
        <v>7</v>
      </c>
      <c r="F46" s="656">
        <v>2555</v>
      </c>
      <c r="G46" s="658" t="s">
        <v>382</v>
      </c>
      <c r="H46" s="674">
        <v>12</v>
      </c>
      <c r="I46" s="659" t="s">
        <v>6</v>
      </c>
      <c r="J46" s="658" t="s">
        <v>1225</v>
      </c>
      <c r="K46" s="658"/>
      <c r="L46" s="660">
        <v>340</v>
      </c>
      <c r="M46" s="653"/>
      <c r="N46" s="653"/>
      <c r="O46" s="653"/>
      <c r="P46" s="653"/>
      <c r="Q46" s="653"/>
      <c r="R46" s="653"/>
      <c r="T46" s="249"/>
      <c r="U46" s="653"/>
      <c r="V46" s="653"/>
      <c r="W46" s="653"/>
      <c r="X46" s="653"/>
      <c r="Y46" s="653"/>
    </row>
    <row r="47" spans="1:25" s="123" customFormat="1">
      <c r="A47" s="654" t="s">
        <v>520</v>
      </c>
      <c r="B47" s="655">
        <v>44700</v>
      </c>
      <c r="C47" s="655">
        <v>44698</v>
      </c>
      <c r="D47" s="656">
        <v>10352</v>
      </c>
      <c r="E47" s="657" t="s">
        <v>40</v>
      </c>
      <c r="F47" s="656">
        <v>3081</v>
      </c>
      <c r="G47" s="658" t="s">
        <v>127</v>
      </c>
      <c r="H47" s="674" t="s">
        <v>2115</v>
      </c>
      <c r="I47" s="659" t="s">
        <v>6</v>
      </c>
      <c r="J47" s="658" t="s">
        <v>1225</v>
      </c>
      <c r="K47" s="658" t="s">
        <v>2039</v>
      </c>
      <c r="L47" s="660"/>
      <c r="M47" s="653"/>
      <c r="N47" s="653"/>
      <c r="O47" s="653"/>
      <c r="P47" s="653"/>
      <c r="Q47" s="653"/>
      <c r="R47" s="653"/>
      <c r="T47" s="249" t="s">
        <v>1911</v>
      </c>
      <c r="U47" s="653"/>
      <c r="V47" s="653"/>
      <c r="W47" s="653"/>
      <c r="X47" s="653"/>
      <c r="Y47" s="653"/>
    </row>
    <row r="48" spans="1:25" s="123" customFormat="1">
      <c r="A48" s="654" t="s">
        <v>101</v>
      </c>
      <c r="B48" s="655">
        <v>44706</v>
      </c>
      <c r="C48" s="655">
        <v>44706</v>
      </c>
      <c r="D48" s="656">
        <v>10394</v>
      </c>
      <c r="E48" s="657" t="s">
        <v>2</v>
      </c>
      <c r="F48" s="656">
        <v>1271</v>
      </c>
      <c r="G48" s="658" t="s">
        <v>25</v>
      </c>
      <c r="H48" s="674">
        <v>63</v>
      </c>
      <c r="I48" s="659" t="s">
        <v>6</v>
      </c>
      <c r="J48" s="658" t="s">
        <v>1225</v>
      </c>
      <c r="K48" s="658" t="s">
        <v>2122</v>
      </c>
      <c r="L48" s="660">
        <v>321.75</v>
      </c>
      <c r="M48" s="653"/>
      <c r="N48" s="653"/>
      <c r="O48" s="653"/>
      <c r="P48" s="653"/>
      <c r="Q48" s="653"/>
      <c r="R48" s="653"/>
      <c r="T48" s="249"/>
      <c r="U48" s="653"/>
      <c r="V48" s="653"/>
      <c r="W48" s="653"/>
      <c r="X48" s="653"/>
      <c r="Y48" s="653"/>
    </row>
    <row r="49" spans="1:25" s="123" customFormat="1">
      <c r="A49" s="654" t="s">
        <v>1594</v>
      </c>
      <c r="B49" s="655">
        <v>44708</v>
      </c>
      <c r="C49" s="655">
        <v>44706</v>
      </c>
      <c r="D49" s="656">
        <v>10414</v>
      </c>
      <c r="E49" s="657" t="s">
        <v>2</v>
      </c>
      <c r="F49" s="656">
        <v>4108</v>
      </c>
      <c r="G49" s="658" t="s">
        <v>87</v>
      </c>
      <c r="H49" s="674">
        <v>63</v>
      </c>
      <c r="I49" s="659" t="s">
        <v>6</v>
      </c>
      <c r="J49" s="658" t="s">
        <v>1225</v>
      </c>
      <c r="K49" s="658"/>
      <c r="L49" s="660">
        <v>566.4</v>
      </c>
      <c r="M49" s="653"/>
      <c r="N49" s="653"/>
      <c r="O49" s="653"/>
      <c r="P49" s="653"/>
      <c r="Q49" s="653"/>
      <c r="R49" s="653"/>
      <c r="T49" s="249" t="s">
        <v>8</v>
      </c>
      <c r="U49" s="653"/>
      <c r="V49" s="653"/>
      <c r="W49" s="653"/>
      <c r="X49" s="653"/>
      <c r="Y49" s="653"/>
    </row>
    <row r="50" spans="1:25" s="123" customFormat="1">
      <c r="A50" s="654" t="s">
        <v>520</v>
      </c>
      <c r="B50" s="655">
        <v>44712</v>
      </c>
      <c r="C50" s="655">
        <v>44701</v>
      </c>
      <c r="D50" s="656">
        <v>10424</v>
      </c>
      <c r="E50" s="657" t="s">
        <v>428</v>
      </c>
      <c r="F50" s="656">
        <v>4160</v>
      </c>
      <c r="G50" s="658" t="s">
        <v>127</v>
      </c>
      <c r="H50" s="674">
        <v>100</v>
      </c>
      <c r="I50" s="659" t="s">
        <v>6</v>
      </c>
      <c r="J50" s="658" t="s">
        <v>1225</v>
      </c>
      <c r="K50" s="658"/>
      <c r="L50" s="660"/>
      <c r="M50" s="653"/>
      <c r="N50" s="653"/>
      <c r="O50" s="653"/>
      <c r="P50" s="653"/>
      <c r="Q50" s="653"/>
      <c r="R50" s="653"/>
      <c r="T50" s="249"/>
      <c r="U50" s="653"/>
      <c r="V50" s="653"/>
      <c r="W50" s="653"/>
      <c r="X50" s="653"/>
      <c r="Y50" s="653"/>
    </row>
    <row r="51" spans="1:25" s="123" customFormat="1">
      <c r="A51" s="654"/>
      <c r="B51" s="655"/>
      <c r="C51" s="655"/>
      <c r="D51" s="656"/>
      <c r="E51" s="657" t="s">
        <v>428</v>
      </c>
      <c r="F51" s="656">
        <v>4161</v>
      </c>
      <c r="G51" s="658" t="s">
        <v>521</v>
      </c>
      <c r="H51" s="674">
        <v>100</v>
      </c>
      <c r="I51" s="659" t="s">
        <v>6</v>
      </c>
      <c r="J51" s="658" t="s">
        <v>1225</v>
      </c>
      <c r="K51" s="658"/>
      <c r="L51" s="660">
        <v>0</v>
      </c>
      <c r="M51" s="653"/>
      <c r="N51" s="653"/>
      <c r="O51" s="653"/>
      <c r="P51" s="653"/>
      <c r="Q51" s="653"/>
      <c r="R51" s="653"/>
      <c r="T51" s="249"/>
      <c r="U51" s="653"/>
      <c r="V51" s="653"/>
      <c r="W51" s="653"/>
      <c r="X51" s="653"/>
      <c r="Y51" s="653"/>
    </row>
    <row r="52" spans="1:25" s="123" customFormat="1">
      <c r="A52" s="654" t="s">
        <v>109</v>
      </c>
      <c r="B52" s="655">
        <v>44712</v>
      </c>
      <c r="C52" s="655">
        <v>44712</v>
      </c>
      <c r="D52" s="656">
        <v>10462</v>
      </c>
      <c r="E52" s="657" t="s">
        <v>2060</v>
      </c>
      <c r="F52" s="656">
        <v>4025</v>
      </c>
      <c r="G52" s="658" t="s">
        <v>2130</v>
      </c>
      <c r="H52" s="674" t="s">
        <v>1666</v>
      </c>
      <c r="I52" s="659" t="s">
        <v>6</v>
      </c>
      <c r="J52" s="658" t="s">
        <v>1225</v>
      </c>
      <c r="K52" s="658" t="s">
        <v>1189</v>
      </c>
      <c r="L52" s="660">
        <v>50</v>
      </c>
      <c r="M52" s="653"/>
      <c r="N52" s="653"/>
      <c r="O52" s="653"/>
      <c r="P52" s="653"/>
      <c r="Q52" s="653"/>
      <c r="R52" s="653"/>
      <c r="T52" s="249"/>
      <c r="U52" s="653"/>
      <c r="V52" s="653"/>
      <c r="W52" s="653"/>
      <c r="X52" s="653"/>
      <c r="Y52" s="653"/>
    </row>
    <row r="53" spans="1:25" s="123" customFormat="1">
      <c r="A53" s="654" t="s">
        <v>109</v>
      </c>
      <c r="B53" s="655">
        <v>44712</v>
      </c>
      <c r="C53" s="655">
        <v>44708</v>
      </c>
      <c r="D53" s="656">
        <v>10480</v>
      </c>
      <c r="E53" s="657" t="s">
        <v>2060</v>
      </c>
      <c r="F53" s="656">
        <v>4025</v>
      </c>
      <c r="G53" s="658" t="s">
        <v>90</v>
      </c>
      <c r="H53" s="674">
        <v>1</v>
      </c>
      <c r="I53" s="659" t="s">
        <v>6</v>
      </c>
      <c r="J53" s="658" t="s">
        <v>1225</v>
      </c>
      <c r="K53" s="658"/>
      <c r="L53" s="660">
        <v>50</v>
      </c>
      <c r="M53" s="653"/>
      <c r="N53" s="653"/>
      <c r="O53" s="653"/>
      <c r="P53" s="653"/>
      <c r="Q53" s="653"/>
      <c r="R53" s="653"/>
      <c r="T53" s="249"/>
      <c r="U53" s="653"/>
      <c r="V53" s="653"/>
      <c r="W53" s="653"/>
      <c r="X53" s="653"/>
      <c r="Y53" s="653"/>
    </row>
    <row r="54" spans="1:25" s="123" customFormat="1">
      <c r="A54" s="654" t="s">
        <v>1439</v>
      </c>
      <c r="B54" s="655">
        <v>44714</v>
      </c>
      <c r="C54" s="655">
        <v>44706</v>
      </c>
      <c r="D54" s="656">
        <v>10473</v>
      </c>
      <c r="E54" s="657" t="s">
        <v>2</v>
      </c>
      <c r="F54" s="656">
        <v>3805</v>
      </c>
      <c r="G54" s="658" t="s">
        <v>1639</v>
      </c>
      <c r="H54" s="674">
        <v>54</v>
      </c>
      <c r="I54" s="659" t="s">
        <v>6</v>
      </c>
      <c r="J54" s="658" t="s">
        <v>1225</v>
      </c>
      <c r="K54" s="658"/>
      <c r="L54" s="660">
        <v>635.97</v>
      </c>
      <c r="M54" s="653"/>
      <c r="N54" s="653"/>
      <c r="O54" s="653"/>
      <c r="P54" s="653"/>
      <c r="Q54" s="653"/>
      <c r="R54" s="653"/>
      <c r="T54" s="249"/>
      <c r="U54" s="653"/>
      <c r="V54" s="653"/>
      <c r="W54" s="653"/>
      <c r="X54" s="653"/>
      <c r="Y54" s="653"/>
    </row>
    <row r="55" spans="1:25" s="123" customFormat="1">
      <c r="A55" s="654" t="s">
        <v>2134</v>
      </c>
      <c r="B55" s="655">
        <v>44714</v>
      </c>
      <c r="C55" s="655">
        <v>44706</v>
      </c>
      <c r="D55" s="656">
        <v>10474</v>
      </c>
      <c r="E55" s="657" t="s">
        <v>2</v>
      </c>
      <c r="F55" s="656">
        <v>754</v>
      </c>
      <c r="G55" s="658" t="s">
        <v>530</v>
      </c>
      <c r="H55" s="674">
        <v>5</v>
      </c>
      <c r="I55" s="659" t="s">
        <v>6</v>
      </c>
      <c r="J55" s="658" t="s">
        <v>1225</v>
      </c>
      <c r="K55" s="658"/>
      <c r="L55" s="660">
        <v>108.5</v>
      </c>
      <c r="M55" s="653"/>
      <c r="N55" s="653"/>
      <c r="O55" s="653"/>
      <c r="P55" s="653"/>
      <c r="Q55" s="653"/>
      <c r="R55" s="653"/>
      <c r="T55" s="249"/>
      <c r="U55" s="653"/>
      <c r="V55" s="653"/>
      <c r="W55" s="653"/>
      <c r="X55" s="653"/>
      <c r="Y55" s="653"/>
    </row>
    <row r="56" spans="1:25" s="123" customFormat="1">
      <c r="A56" s="654" t="s">
        <v>381</v>
      </c>
      <c r="B56" s="655">
        <v>44714</v>
      </c>
      <c r="C56" s="655">
        <v>44712</v>
      </c>
      <c r="D56" s="656">
        <v>10460</v>
      </c>
      <c r="E56" s="657" t="s">
        <v>7</v>
      </c>
      <c r="F56" s="656">
        <v>1627</v>
      </c>
      <c r="G56" s="658" t="s">
        <v>54</v>
      </c>
      <c r="H56" s="674">
        <v>10</v>
      </c>
      <c r="I56" s="659" t="s">
        <v>6</v>
      </c>
      <c r="J56" s="658" t="s">
        <v>1225</v>
      </c>
      <c r="K56" s="658"/>
      <c r="L56" s="660">
        <v>123</v>
      </c>
      <c r="M56" s="653"/>
      <c r="N56" s="653"/>
      <c r="O56" s="653"/>
      <c r="P56" s="653"/>
      <c r="Q56" s="653"/>
      <c r="R56" s="653"/>
      <c r="T56" s="249"/>
      <c r="U56" s="653"/>
      <c r="V56" s="653"/>
      <c r="W56" s="653"/>
      <c r="X56" s="653"/>
      <c r="Y56" s="653"/>
    </row>
    <row r="57" spans="1:25" s="41" customFormat="1">
      <c r="A57" s="2530" t="e">
        <f>SUM(#REF!)</f>
        <v>#REF!</v>
      </c>
      <c r="B57" s="2531"/>
      <c r="C57" s="2531"/>
      <c r="D57" s="2531"/>
      <c r="E57" s="2531"/>
      <c r="F57" s="2531"/>
      <c r="G57" s="2531"/>
      <c r="H57" s="2531"/>
      <c r="I57" s="2531"/>
      <c r="J57" s="2531"/>
      <c r="K57" s="2531"/>
      <c r="L57" s="2532"/>
      <c r="M57" s="247"/>
      <c r="N57" s="249"/>
      <c r="O57" s="249"/>
      <c r="P57" s="249"/>
      <c r="Q57" s="249"/>
      <c r="R57" s="249"/>
      <c r="T57" s="249"/>
      <c r="U57" s="249"/>
      <c r="V57" s="249"/>
      <c r="W57" s="249"/>
      <c r="X57" s="249"/>
      <c r="Y57" s="249"/>
    </row>
    <row r="58" spans="1:25" s="44" customFormat="1" ht="18.75">
      <c r="A58" s="2461" t="s">
        <v>1315</v>
      </c>
      <c r="B58" s="2462"/>
      <c r="C58" s="2462"/>
      <c r="D58" s="2462"/>
      <c r="E58" s="2462"/>
      <c r="F58" s="2462"/>
      <c r="G58" s="2462"/>
      <c r="H58" s="2462"/>
      <c r="I58" s="2462"/>
      <c r="J58" s="2462"/>
      <c r="K58" s="2462"/>
      <c r="L58" s="2463"/>
      <c r="M58" s="246"/>
      <c r="N58" s="246"/>
      <c r="O58" s="246"/>
      <c r="P58" s="246"/>
      <c r="Q58" s="246"/>
      <c r="R58" s="246"/>
      <c r="T58" s="246"/>
      <c r="U58" s="246"/>
      <c r="V58" s="246"/>
      <c r="W58" s="246"/>
      <c r="X58" s="246"/>
      <c r="Y58" s="246"/>
    </row>
    <row r="59" spans="1:25" s="42" customFormat="1">
      <c r="A59" s="27" t="s">
        <v>104</v>
      </c>
      <c r="B59" s="30" t="s">
        <v>106</v>
      </c>
      <c r="C59" s="30" t="s">
        <v>105</v>
      </c>
      <c r="D59" s="26" t="s">
        <v>748</v>
      </c>
      <c r="E59" s="27" t="s">
        <v>0</v>
      </c>
      <c r="F59" s="26" t="s">
        <v>34</v>
      </c>
      <c r="G59" s="17" t="s">
        <v>1</v>
      </c>
      <c r="H59" s="483" t="s">
        <v>28</v>
      </c>
      <c r="I59" s="17" t="s">
        <v>6</v>
      </c>
      <c r="J59" s="17" t="s">
        <v>732</v>
      </c>
      <c r="K59" s="18" t="s">
        <v>747</v>
      </c>
      <c r="L59" s="453" t="s">
        <v>314</v>
      </c>
      <c r="M59" s="80"/>
      <c r="N59" s="80"/>
      <c r="O59" s="80"/>
      <c r="P59" s="80"/>
      <c r="Q59" s="80"/>
      <c r="R59" s="80"/>
      <c r="T59" s="80"/>
      <c r="U59" s="80"/>
      <c r="V59" s="80"/>
      <c r="W59" s="80"/>
      <c r="X59" s="80"/>
      <c r="Y59" s="80"/>
    </row>
    <row r="60" spans="1:25" s="42" customFormat="1">
      <c r="A60" s="239" t="s">
        <v>400</v>
      </c>
      <c r="B60" s="31">
        <v>44691</v>
      </c>
      <c r="C60" s="31">
        <v>44691</v>
      </c>
      <c r="D60" s="28">
        <v>9839</v>
      </c>
      <c r="E60" s="136" t="s">
        <v>2</v>
      </c>
      <c r="F60" s="28">
        <v>1468</v>
      </c>
      <c r="G60" s="9" t="s">
        <v>21</v>
      </c>
      <c r="H60" s="10">
        <v>50</v>
      </c>
      <c r="I60" s="25" t="s">
        <v>6</v>
      </c>
      <c r="J60" s="9" t="s">
        <v>97</v>
      </c>
      <c r="K60" s="22"/>
      <c r="L60" s="479">
        <v>1500</v>
      </c>
      <c r="M60" s="1071"/>
      <c r="N60" s="1071"/>
      <c r="O60" s="1071"/>
      <c r="P60" s="1071"/>
      <c r="Q60" s="1071"/>
      <c r="R60" s="1071"/>
      <c r="S60" s="1072"/>
      <c r="T60" s="1055" t="s">
        <v>2000</v>
      </c>
      <c r="U60" s="80"/>
      <c r="V60" s="80"/>
      <c r="W60" s="80"/>
      <c r="X60" s="80"/>
      <c r="Y60" s="80"/>
    </row>
    <row r="61" spans="1:25" s="42" customFormat="1">
      <c r="A61" s="1062" t="s">
        <v>400</v>
      </c>
      <c r="B61" s="1063">
        <v>44722</v>
      </c>
      <c r="C61" s="1063"/>
      <c r="D61" s="1064">
        <v>9840</v>
      </c>
      <c r="E61" s="1065" t="s">
        <v>2</v>
      </c>
      <c r="F61" s="1064">
        <v>1468</v>
      </c>
      <c r="G61" s="1066" t="s">
        <v>21</v>
      </c>
      <c r="H61" s="1074">
        <v>50</v>
      </c>
      <c r="I61" s="1068"/>
      <c r="J61" s="1066" t="s">
        <v>97</v>
      </c>
      <c r="K61" s="1069"/>
      <c r="L61" s="1070">
        <v>1500</v>
      </c>
      <c r="M61" s="1071"/>
      <c r="N61" s="1071"/>
      <c r="O61" s="1071"/>
      <c r="P61" s="1071"/>
      <c r="Q61" s="1071"/>
      <c r="R61" s="1071"/>
      <c r="S61" s="1072"/>
      <c r="T61" s="1073" t="s">
        <v>1389</v>
      </c>
      <c r="U61" s="80"/>
      <c r="V61" s="80"/>
      <c r="W61" s="80"/>
      <c r="X61" s="80"/>
      <c r="Y61" s="80"/>
    </row>
    <row r="62" spans="1:25" s="42" customFormat="1">
      <c r="A62" s="239" t="s">
        <v>115</v>
      </c>
      <c r="B62" s="31">
        <v>44680</v>
      </c>
      <c r="C62" s="31">
        <v>44679</v>
      </c>
      <c r="D62" s="28">
        <v>10239</v>
      </c>
      <c r="E62" s="136" t="s">
        <v>2</v>
      </c>
      <c r="F62" s="28">
        <v>2604</v>
      </c>
      <c r="G62" s="9" t="s">
        <v>116</v>
      </c>
      <c r="H62" s="10" t="s">
        <v>1065</v>
      </c>
      <c r="I62" s="25" t="s">
        <v>6</v>
      </c>
      <c r="J62" s="9" t="s">
        <v>97</v>
      </c>
      <c r="K62" s="22"/>
      <c r="L62" s="479">
        <v>315</v>
      </c>
      <c r="M62" s="80"/>
      <c r="N62" s="80"/>
      <c r="O62" s="80"/>
      <c r="P62" s="80"/>
      <c r="Q62" s="80"/>
      <c r="R62" s="80"/>
      <c r="T62" s="249"/>
      <c r="U62" s="80"/>
      <c r="V62" s="80"/>
      <c r="W62" s="80"/>
      <c r="X62" s="80"/>
      <c r="Y62" s="80"/>
    </row>
    <row r="63" spans="1:25" s="42" customFormat="1">
      <c r="A63" s="239" t="s">
        <v>115</v>
      </c>
      <c r="B63" s="31">
        <v>44690</v>
      </c>
      <c r="C63" s="31">
        <v>44684</v>
      </c>
      <c r="D63" s="28">
        <v>10240</v>
      </c>
      <c r="E63" s="136" t="s">
        <v>2</v>
      </c>
      <c r="F63" s="28">
        <v>2605</v>
      </c>
      <c r="G63" s="9" t="s">
        <v>2081</v>
      </c>
      <c r="H63" s="10" t="s">
        <v>2087</v>
      </c>
      <c r="I63" s="25" t="s">
        <v>6</v>
      </c>
      <c r="J63" s="9" t="s">
        <v>97</v>
      </c>
      <c r="K63" s="22"/>
      <c r="L63" s="479">
        <v>316</v>
      </c>
      <c r="M63" s="80"/>
      <c r="N63" s="80"/>
      <c r="O63" s="80"/>
      <c r="P63" s="80"/>
      <c r="Q63" s="80"/>
      <c r="R63" s="80"/>
      <c r="T63" s="249" t="s">
        <v>1911</v>
      </c>
      <c r="U63" s="80"/>
      <c r="V63" s="80"/>
      <c r="W63" s="80"/>
      <c r="X63" s="80"/>
      <c r="Y63" s="80"/>
    </row>
    <row r="64" spans="1:25" s="42" customFormat="1">
      <c r="A64" s="239" t="s">
        <v>163</v>
      </c>
      <c r="B64" s="31">
        <v>44690</v>
      </c>
      <c r="C64" s="31">
        <v>44684</v>
      </c>
      <c r="D64" s="28">
        <v>10241</v>
      </c>
      <c r="E64" s="136" t="s">
        <v>2</v>
      </c>
      <c r="F64" s="28">
        <v>838</v>
      </c>
      <c r="G64" s="9" t="s">
        <v>1121</v>
      </c>
      <c r="H64" s="13">
        <v>20</v>
      </c>
      <c r="I64" s="25" t="s">
        <v>6</v>
      </c>
      <c r="J64" s="9" t="s">
        <v>97</v>
      </c>
      <c r="K64" s="22"/>
      <c r="L64" s="479">
        <v>600</v>
      </c>
      <c r="M64" s="80"/>
      <c r="N64" s="80"/>
      <c r="O64" s="80"/>
      <c r="P64" s="80"/>
      <c r="Q64" s="80"/>
      <c r="R64" s="80"/>
      <c r="T64" s="249"/>
      <c r="U64" s="80"/>
      <c r="V64" s="80"/>
      <c r="W64" s="80"/>
      <c r="X64" s="80"/>
      <c r="Y64" s="80"/>
    </row>
    <row r="65" spans="1:25" s="42" customFormat="1">
      <c r="A65" s="239" t="s">
        <v>1564</v>
      </c>
      <c r="B65" s="31">
        <v>44690</v>
      </c>
      <c r="C65" s="31">
        <v>44684</v>
      </c>
      <c r="D65" s="28">
        <v>10242</v>
      </c>
      <c r="E65" s="136" t="s">
        <v>2</v>
      </c>
      <c r="F65" s="28">
        <v>951</v>
      </c>
      <c r="G65" s="9" t="s">
        <v>58</v>
      </c>
      <c r="H65" s="13">
        <v>10</v>
      </c>
      <c r="I65" s="25" t="s">
        <v>6</v>
      </c>
      <c r="J65" s="9" t="s">
        <v>97</v>
      </c>
      <c r="K65" s="22"/>
      <c r="L65" s="479">
        <v>816</v>
      </c>
      <c r="M65" s="80"/>
      <c r="N65" s="80"/>
      <c r="O65" s="80"/>
      <c r="P65" s="80"/>
      <c r="Q65" s="80"/>
      <c r="R65" s="80"/>
      <c r="T65" s="249" t="s">
        <v>1911</v>
      </c>
      <c r="U65" s="80"/>
      <c r="V65" s="80"/>
      <c r="W65" s="80"/>
      <c r="X65" s="80"/>
      <c r="Y65" s="80"/>
    </row>
    <row r="66" spans="1:25" s="42" customFormat="1">
      <c r="A66" s="239" t="s">
        <v>918</v>
      </c>
      <c r="B66" s="31">
        <v>44690</v>
      </c>
      <c r="C66" s="31">
        <v>44684</v>
      </c>
      <c r="D66" s="28">
        <v>10244</v>
      </c>
      <c r="E66" s="136" t="s">
        <v>2</v>
      </c>
      <c r="F66" s="28">
        <v>1126</v>
      </c>
      <c r="G66" s="9" t="s">
        <v>57</v>
      </c>
      <c r="H66" s="13">
        <v>12</v>
      </c>
      <c r="I66" s="25" t="s">
        <v>6</v>
      </c>
      <c r="J66" s="9" t="s">
        <v>97</v>
      </c>
      <c r="K66" s="22"/>
      <c r="L66" s="479">
        <v>780</v>
      </c>
      <c r="M66" s="80"/>
      <c r="N66" s="80"/>
      <c r="O66" s="80"/>
      <c r="P66" s="80"/>
      <c r="Q66" s="80"/>
      <c r="R66" s="80"/>
      <c r="T66" s="249" t="s">
        <v>1911</v>
      </c>
      <c r="U66" s="80"/>
      <c r="V66" s="80"/>
      <c r="W66" s="80"/>
      <c r="X66" s="80"/>
      <c r="Y66" s="80"/>
    </row>
    <row r="67" spans="1:25" s="42" customFormat="1">
      <c r="A67" s="239" t="s">
        <v>150</v>
      </c>
      <c r="B67" s="31">
        <v>44690</v>
      </c>
      <c r="C67" s="31">
        <v>44684</v>
      </c>
      <c r="D67" s="28">
        <v>10246</v>
      </c>
      <c r="E67" s="136" t="s">
        <v>114</v>
      </c>
      <c r="F67" s="28">
        <v>2600</v>
      </c>
      <c r="G67" s="9" t="s">
        <v>200</v>
      </c>
      <c r="H67" s="13">
        <v>10</v>
      </c>
      <c r="I67" s="25" t="s">
        <v>6</v>
      </c>
      <c r="J67" s="9" t="s">
        <v>97</v>
      </c>
      <c r="K67" s="22"/>
      <c r="L67" s="479">
        <v>360</v>
      </c>
      <c r="M67" s="80"/>
      <c r="N67" s="80"/>
      <c r="O67" s="80"/>
      <c r="P67" s="80"/>
      <c r="Q67" s="80"/>
      <c r="R67" s="80"/>
      <c r="T67" s="249" t="s">
        <v>1911</v>
      </c>
      <c r="U67" s="80"/>
      <c r="V67" s="80"/>
      <c r="W67" s="80"/>
      <c r="X67" s="80"/>
      <c r="Y67" s="80"/>
    </row>
    <row r="68" spans="1:25" s="42" customFormat="1">
      <c r="A68" s="239" t="s">
        <v>472</v>
      </c>
      <c r="B68" s="31">
        <v>44690</v>
      </c>
      <c r="C68" s="31">
        <v>44684</v>
      </c>
      <c r="D68" s="28">
        <v>10249</v>
      </c>
      <c r="E68" s="136" t="s">
        <v>2</v>
      </c>
      <c r="F68" s="28">
        <v>2807</v>
      </c>
      <c r="G68" s="9" t="s">
        <v>79</v>
      </c>
      <c r="H68" s="13">
        <v>6</v>
      </c>
      <c r="I68" s="25" t="s">
        <v>6</v>
      </c>
      <c r="J68" s="9" t="s">
        <v>97</v>
      </c>
      <c r="K68" s="22"/>
      <c r="L68" s="479">
        <v>303</v>
      </c>
      <c r="M68" s="80"/>
      <c r="N68" s="80"/>
      <c r="O68" s="80"/>
      <c r="P68" s="80"/>
      <c r="Q68" s="80"/>
      <c r="R68" s="80"/>
      <c r="T68" s="249" t="s">
        <v>1911</v>
      </c>
      <c r="U68" s="80"/>
      <c r="V68" s="80"/>
      <c r="W68" s="80"/>
      <c r="X68" s="80"/>
      <c r="Y68" s="80"/>
    </row>
    <row r="69" spans="1:25" s="42" customFormat="1">
      <c r="A69" s="239"/>
      <c r="B69" s="31"/>
      <c r="C69" s="31"/>
      <c r="D69" s="28"/>
      <c r="E69" s="136" t="s">
        <v>7</v>
      </c>
      <c r="F69" s="28">
        <v>2039</v>
      </c>
      <c r="G69" s="9" t="s">
        <v>29</v>
      </c>
      <c r="H69" s="13">
        <v>36</v>
      </c>
      <c r="I69" s="25" t="s">
        <v>6</v>
      </c>
      <c r="J69" s="9" t="s">
        <v>97</v>
      </c>
      <c r="K69" s="22"/>
      <c r="L69" s="479">
        <v>615.6</v>
      </c>
      <c r="M69" s="80"/>
      <c r="N69" s="80"/>
      <c r="O69" s="80"/>
      <c r="P69" s="80"/>
      <c r="Q69" s="80"/>
      <c r="R69" s="80"/>
      <c r="T69" s="249" t="s">
        <v>1911</v>
      </c>
      <c r="U69" s="80"/>
      <c r="V69" s="80"/>
      <c r="W69" s="80"/>
      <c r="X69" s="80"/>
      <c r="Y69" s="80"/>
    </row>
    <row r="70" spans="1:25" s="42" customFormat="1">
      <c r="A70" s="239" t="s">
        <v>101</v>
      </c>
      <c r="B70" s="31">
        <v>44690</v>
      </c>
      <c r="C70" s="31">
        <v>44684</v>
      </c>
      <c r="D70" s="28">
        <v>10270</v>
      </c>
      <c r="E70" s="136" t="s">
        <v>2</v>
      </c>
      <c r="F70" s="28">
        <v>2740</v>
      </c>
      <c r="G70" s="9" t="s">
        <v>103</v>
      </c>
      <c r="H70" s="13">
        <v>8</v>
      </c>
      <c r="I70" s="25" t="s">
        <v>6</v>
      </c>
      <c r="J70" s="9" t="s">
        <v>97</v>
      </c>
      <c r="K70" s="22"/>
      <c r="L70" s="479">
        <v>168</v>
      </c>
      <c r="M70" s="80"/>
      <c r="N70" s="80"/>
      <c r="O70" s="80"/>
      <c r="P70" s="80"/>
      <c r="Q70" s="80"/>
      <c r="R70" s="80"/>
      <c r="T70" s="249"/>
      <c r="U70" s="80"/>
      <c r="V70" s="80"/>
      <c r="W70" s="80"/>
      <c r="X70" s="80"/>
      <c r="Y70" s="80"/>
    </row>
    <row r="71" spans="1:25" s="42" customFormat="1">
      <c r="A71" s="239" t="s">
        <v>1997</v>
      </c>
      <c r="B71" s="31">
        <v>44690</v>
      </c>
      <c r="C71" s="31">
        <v>44687</v>
      </c>
      <c r="D71" s="28">
        <v>10243</v>
      </c>
      <c r="E71" s="136" t="s">
        <v>216</v>
      </c>
      <c r="F71" s="28">
        <v>4060</v>
      </c>
      <c r="G71" s="9" t="s">
        <v>2012</v>
      </c>
      <c r="H71" s="13">
        <v>1</v>
      </c>
      <c r="I71" s="25" t="s">
        <v>6</v>
      </c>
      <c r="J71" s="9" t="s">
        <v>97</v>
      </c>
      <c r="K71" s="11" t="s">
        <v>1275</v>
      </c>
      <c r="L71" s="479"/>
      <c r="M71" s="80"/>
      <c r="N71" s="80"/>
      <c r="O71" s="80"/>
      <c r="P71" s="80"/>
      <c r="Q71" s="80"/>
      <c r="R71" s="80"/>
      <c r="T71" s="249"/>
      <c r="U71" s="80"/>
      <c r="V71" s="80"/>
      <c r="W71" s="80"/>
      <c r="X71" s="80"/>
      <c r="Y71" s="80"/>
    </row>
    <row r="72" spans="1:25" s="42" customFormat="1">
      <c r="A72" s="239"/>
      <c r="B72" s="31"/>
      <c r="C72" s="31"/>
      <c r="D72" s="28"/>
      <c r="E72" s="136" t="s">
        <v>216</v>
      </c>
      <c r="F72" s="28">
        <v>4059</v>
      </c>
      <c r="G72" s="9" t="s">
        <v>2011</v>
      </c>
      <c r="H72" s="13">
        <v>1</v>
      </c>
      <c r="I72" s="25" t="s">
        <v>6</v>
      </c>
      <c r="J72" s="9" t="s">
        <v>97</v>
      </c>
      <c r="K72" s="11" t="s">
        <v>1275</v>
      </c>
      <c r="L72" s="479">
        <v>0</v>
      </c>
      <c r="M72" s="80"/>
      <c r="N72" s="80"/>
      <c r="O72" s="80"/>
      <c r="P72" s="80"/>
      <c r="Q72" s="80"/>
      <c r="R72" s="80"/>
      <c r="T72" s="249"/>
      <c r="U72" s="80"/>
      <c r="V72" s="80"/>
      <c r="W72" s="80"/>
      <c r="X72" s="80"/>
      <c r="Y72" s="80"/>
    </row>
    <row r="73" spans="1:25" s="42" customFormat="1">
      <c r="A73" s="1082" t="s">
        <v>1997</v>
      </c>
      <c r="B73" s="1083">
        <v>44690</v>
      </c>
      <c r="C73" s="1083"/>
      <c r="D73" s="1084">
        <v>10243</v>
      </c>
      <c r="E73" s="1085" t="s">
        <v>216</v>
      </c>
      <c r="F73" s="1084">
        <v>4060</v>
      </c>
      <c r="G73" s="1086" t="s">
        <v>2012</v>
      </c>
      <c r="H73" s="1087">
        <v>5</v>
      </c>
      <c r="I73" s="1088"/>
      <c r="J73" s="1086" t="s">
        <v>97</v>
      </c>
      <c r="K73" s="1089" t="s">
        <v>852</v>
      </c>
      <c r="L73" s="1090"/>
      <c r="M73" s="80"/>
      <c r="N73" s="80"/>
      <c r="O73" s="80"/>
      <c r="P73" s="80"/>
      <c r="Q73" s="80"/>
      <c r="R73" s="80"/>
      <c r="T73" s="249"/>
      <c r="U73" s="80"/>
      <c r="V73" s="80"/>
      <c r="W73" s="80"/>
      <c r="X73" s="80"/>
      <c r="Y73" s="80"/>
    </row>
    <row r="74" spans="1:25" s="42" customFormat="1">
      <c r="A74" s="1082"/>
      <c r="B74" s="1083"/>
      <c r="C74" s="1083"/>
      <c r="D74" s="1084"/>
      <c r="E74" s="1085" t="s">
        <v>216</v>
      </c>
      <c r="F74" s="1084">
        <v>4059</v>
      </c>
      <c r="G74" s="1086" t="s">
        <v>2011</v>
      </c>
      <c r="H74" s="1087">
        <v>5</v>
      </c>
      <c r="I74" s="1088"/>
      <c r="J74" s="1086" t="s">
        <v>97</v>
      </c>
      <c r="K74" s="1089" t="s">
        <v>2077</v>
      </c>
      <c r="L74" s="1090">
        <v>100</v>
      </c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>
      <c r="A75" s="239" t="s">
        <v>101</v>
      </c>
      <c r="B75" s="31">
        <v>44692</v>
      </c>
      <c r="C75" s="31">
        <v>44684</v>
      </c>
      <c r="D75" s="28">
        <v>10280</v>
      </c>
      <c r="E75" s="136" t="s">
        <v>2</v>
      </c>
      <c r="F75" s="28">
        <v>2804</v>
      </c>
      <c r="G75" s="9" t="s">
        <v>194</v>
      </c>
      <c r="H75" s="13">
        <v>20</v>
      </c>
      <c r="I75" s="25" t="s">
        <v>6</v>
      </c>
      <c r="J75" s="9" t="s">
        <v>97</v>
      </c>
      <c r="K75" s="22"/>
      <c r="L75" s="479">
        <v>259.2</v>
      </c>
      <c r="M75" s="80"/>
      <c r="N75" s="80"/>
      <c r="O75" s="80"/>
      <c r="P75" s="80"/>
      <c r="Q75" s="80"/>
      <c r="R75" s="80"/>
      <c r="T75" s="249"/>
      <c r="U75" s="80"/>
      <c r="V75" s="80"/>
      <c r="W75" s="80"/>
      <c r="X75" s="80"/>
      <c r="Y75" s="80"/>
    </row>
    <row r="76" spans="1:25" s="42" customFormat="1">
      <c r="A76" s="239"/>
      <c r="B76" s="31"/>
      <c r="C76" s="31"/>
      <c r="D76" s="28"/>
      <c r="E76" s="136" t="s">
        <v>2</v>
      </c>
      <c r="F76" s="28">
        <v>2740</v>
      </c>
      <c r="G76" s="9" t="s">
        <v>103</v>
      </c>
      <c r="H76" s="13">
        <v>15</v>
      </c>
      <c r="I76" s="25" t="s">
        <v>6</v>
      </c>
      <c r="J76" s="9" t="s">
        <v>97</v>
      </c>
      <c r="K76" s="22"/>
      <c r="L76" s="479">
        <v>315</v>
      </c>
      <c r="M76" s="80"/>
      <c r="N76" s="80"/>
      <c r="O76" s="80"/>
      <c r="P76" s="80"/>
      <c r="Q76" s="80"/>
      <c r="R76" s="80"/>
      <c r="T76" s="249"/>
      <c r="U76" s="80"/>
      <c r="V76" s="80"/>
      <c r="W76" s="80"/>
      <c r="X76" s="80"/>
      <c r="Y76" s="80"/>
    </row>
    <row r="77" spans="1:25" s="42" customFormat="1">
      <c r="A77" s="239" t="s">
        <v>1303</v>
      </c>
      <c r="B77" s="31">
        <v>44692</v>
      </c>
      <c r="C77" s="31">
        <v>44687</v>
      </c>
      <c r="D77" s="28">
        <v>10281</v>
      </c>
      <c r="E77" s="136" t="s">
        <v>216</v>
      </c>
      <c r="F77" s="28">
        <v>3630</v>
      </c>
      <c r="G77" s="9" t="s">
        <v>1465</v>
      </c>
      <c r="H77" s="13">
        <v>15</v>
      </c>
      <c r="I77" s="25" t="s">
        <v>6</v>
      </c>
      <c r="J77" s="9" t="s">
        <v>97</v>
      </c>
      <c r="K77" s="22"/>
      <c r="L77" s="479"/>
      <c r="M77" s="80"/>
      <c r="N77" s="80"/>
      <c r="O77" s="80"/>
      <c r="P77" s="80"/>
      <c r="Q77" s="80"/>
      <c r="R77" s="80"/>
      <c r="T77" s="249"/>
      <c r="U77" s="80"/>
      <c r="V77" s="80"/>
      <c r="W77" s="80"/>
      <c r="X77" s="80"/>
      <c r="Y77" s="80"/>
    </row>
    <row r="78" spans="1:25" s="42" customFormat="1">
      <c r="A78" s="239"/>
      <c r="B78" s="31"/>
      <c r="C78" s="31">
        <v>44684</v>
      </c>
      <c r="D78" s="28"/>
      <c r="E78" s="136" t="s">
        <v>1574</v>
      </c>
      <c r="F78" s="28">
        <v>3626</v>
      </c>
      <c r="G78" s="9" t="s">
        <v>1441</v>
      </c>
      <c r="H78" s="13">
        <v>25</v>
      </c>
      <c r="I78" s="25" t="s">
        <v>6</v>
      </c>
      <c r="J78" s="9" t="s">
        <v>97</v>
      </c>
      <c r="K78" s="22"/>
      <c r="L78" s="479"/>
      <c r="M78" s="80"/>
      <c r="N78" s="80"/>
      <c r="O78" s="80"/>
      <c r="P78" s="80"/>
      <c r="Q78" s="80"/>
      <c r="R78" s="80"/>
      <c r="T78" s="249"/>
      <c r="U78" s="80"/>
      <c r="V78" s="80"/>
      <c r="W78" s="80"/>
      <c r="X78" s="80"/>
      <c r="Y78" s="80"/>
    </row>
    <row r="79" spans="1:25" s="42" customFormat="1">
      <c r="A79" s="239"/>
      <c r="B79" s="31"/>
      <c r="C79" s="31">
        <v>44690</v>
      </c>
      <c r="D79" s="28"/>
      <c r="E79" s="136" t="s">
        <v>216</v>
      </c>
      <c r="F79" s="28">
        <v>3624</v>
      </c>
      <c r="G79" s="9" t="s">
        <v>63</v>
      </c>
      <c r="H79" s="13">
        <v>20</v>
      </c>
      <c r="I79" s="25" t="s">
        <v>6</v>
      </c>
      <c r="J79" s="9" t="s">
        <v>97</v>
      </c>
      <c r="K79" s="22"/>
      <c r="L79" s="479"/>
      <c r="M79" s="80"/>
      <c r="N79" s="80"/>
      <c r="O79" s="80"/>
      <c r="P79" s="80"/>
      <c r="Q79" s="80"/>
      <c r="R79" s="80"/>
      <c r="T79" s="249"/>
      <c r="U79" s="80"/>
      <c r="V79" s="80"/>
      <c r="W79" s="80"/>
      <c r="X79" s="80"/>
      <c r="Y79" s="80"/>
    </row>
    <row r="80" spans="1:25" s="42" customFormat="1">
      <c r="A80" s="239"/>
      <c r="B80" s="31"/>
      <c r="C80" s="31">
        <v>44684</v>
      </c>
      <c r="D80" s="28"/>
      <c r="E80" s="136" t="s">
        <v>216</v>
      </c>
      <c r="F80" s="28">
        <v>3625</v>
      </c>
      <c r="G80" s="9" t="s">
        <v>902</v>
      </c>
      <c r="H80" s="13">
        <v>20</v>
      </c>
      <c r="I80" s="25" t="s">
        <v>6</v>
      </c>
      <c r="J80" s="9" t="s">
        <v>97</v>
      </c>
      <c r="K80" s="22"/>
      <c r="L80" s="479">
        <v>1066.0999999999999</v>
      </c>
      <c r="M80" s="80"/>
      <c r="N80" s="80"/>
      <c r="O80" s="80"/>
      <c r="P80" s="80"/>
      <c r="Q80" s="80"/>
      <c r="R80" s="80"/>
      <c r="T80" s="249"/>
      <c r="U80" s="80"/>
      <c r="V80" s="80"/>
      <c r="W80" s="80"/>
      <c r="X80" s="80"/>
      <c r="Y80" s="80"/>
    </row>
    <row r="81" spans="1:25" s="42" customFormat="1">
      <c r="A81" s="239" t="s">
        <v>159</v>
      </c>
      <c r="B81" s="31">
        <v>44692</v>
      </c>
      <c r="C81" s="31">
        <v>44684</v>
      </c>
      <c r="D81" s="28">
        <v>10282</v>
      </c>
      <c r="E81" s="136" t="s">
        <v>2</v>
      </c>
      <c r="F81" s="28">
        <v>838</v>
      </c>
      <c r="G81" s="9" t="s">
        <v>5</v>
      </c>
      <c r="H81" s="13">
        <v>10</v>
      </c>
      <c r="I81" s="25" t="s">
        <v>6</v>
      </c>
      <c r="J81" s="9" t="s">
        <v>97</v>
      </c>
      <c r="K81" s="22"/>
      <c r="L81" s="479">
        <v>310</v>
      </c>
      <c r="M81" s="80"/>
      <c r="N81" s="80"/>
      <c r="O81" s="80"/>
      <c r="P81" s="80"/>
      <c r="Q81" s="80"/>
      <c r="R81" s="80"/>
      <c r="T81" s="249"/>
      <c r="U81" s="80"/>
      <c r="V81" s="80"/>
      <c r="W81" s="80"/>
      <c r="X81" s="80"/>
      <c r="Y81" s="80"/>
    </row>
    <row r="82" spans="1:25" s="42" customFormat="1">
      <c r="A82" s="239" t="s">
        <v>851</v>
      </c>
      <c r="B82" s="31">
        <v>44692</v>
      </c>
      <c r="C82" s="31">
        <v>44684</v>
      </c>
      <c r="D82" s="28">
        <v>10290</v>
      </c>
      <c r="E82" s="136" t="s">
        <v>2</v>
      </c>
      <c r="F82" s="28">
        <v>2396</v>
      </c>
      <c r="G82" s="9" t="s">
        <v>14</v>
      </c>
      <c r="H82" s="13">
        <v>30</v>
      </c>
      <c r="I82" s="25" t="s">
        <v>6</v>
      </c>
      <c r="J82" s="9" t="s">
        <v>97</v>
      </c>
      <c r="K82" s="22"/>
      <c r="L82" s="479"/>
      <c r="M82" s="80"/>
      <c r="N82" s="80"/>
      <c r="O82" s="80"/>
      <c r="P82" s="80"/>
      <c r="Q82" s="80"/>
      <c r="R82" s="80"/>
      <c r="T82" s="249"/>
      <c r="U82" s="80"/>
      <c r="V82" s="80"/>
      <c r="W82" s="80"/>
      <c r="X82" s="80"/>
      <c r="Y82" s="80"/>
    </row>
    <row r="83" spans="1:25" s="42" customFormat="1">
      <c r="A83" s="239"/>
      <c r="B83" s="31"/>
      <c r="C83" s="31"/>
      <c r="D83" s="28"/>
      <c r="E83" s="136" t="s">
        <v>2</v>
      </c>
      <c r="F83" s="28">
        <v>1545</v>
      </c>
      <c r="G83" s="9" t="s">
        <v>36</v>
      </c>
      <c r="H83" s="13">
        <v>5</v>
      </c>
      <c r="I83" s="25" t="s">
        <v>6</v>
      </c>
      <c r="J83" s="9" t="s">
        <v>97</v>
      </c>
      <c r="K83" s="22"/>
      <c r="L83" s="479">
        <v>359.85</v>
      </c>
      <c r="M83" s="80"/>
      <c r="N83" s="80"/>
      <c r="O83" s="80"/>
      <c r="P83" s="80"/>
      <c r="Q83" s="80"/>
      <c r="R83" s="80"/>
      <c r="T83" s="249"/>
      <c r="U83" s="80"/>
      <c r="V83" s="80"/>
      <c r="W83" s="80"/>
      <c r="X83" s="80"/>
      <c r="Y83" s="80"/>
    </row>
    <row r="84" spans="1:25" s="42" customFormat="1">
      <c r="A84" s="239" t="s">
        <v>2088</v>
      </c>
      <c r="B84" s="31">
        <v>44692</v>
      </c>
      <c r="C84" s="31">
        <v>44684</v>
      </c>
      <c r="D84" s="28">
        <v>10293</v>
      </c>
      <c r="E84" s="136" t="s">
        <v>7</v>
      </c>
      <c r="F84" s="28">
        <v>1483</v>
      </c>
      <c r="G84" s="9" t="s">
        <v>5</v>
      </c>
      <c r="H84" s="13">
        <v>6</v>
      </c>
      <c r="I84" s="25" t="s">
        <v>6</v>
      </c>
      <c r="J84" s="9" t="s">
        <v>97</v>
      </c>
      <c r="K84" s="22"/>
      <c r="L84" s="479">
        <v>271.2</v>
      </c>
      <c r="M84" s="80"/>
      <c r="N84" s="80"/>
      <c r="O84" s="80"/>
      <c r="P84" s="80"/>
      <c r="Q84" s="80"/>
      <c r="R84" s="80"/>
      <c r="T84" s="249"/>
      <c r="U84" s="80"/>
      <c r="V84" s="80"/>
      <c r="W84" s="80"/>
      <c r="X84" s="80"/>
      <c r="Y84" s="80"/>
    </row>
    <row r="85" spans="1:25" s="42" customFormat="1">
      <c r="A85" s="239" t="s">
        <v>383</v>
      </c>
      <c r="B85" s="31">
        <v>44693</v>
      </c>
      <c r="C85" s="31">
        <v>44686</v>
      </c>
      <c r="D85" s="28">
        <v>10296</v>
      </c>
      <c r="E85" s="136" t="s">
        <v>7</v>
      </c>
      <c r="F85" s="28">
        <v>2050</v>
      </c>
      <c r="G85" s="9" t="s">
        <v>21</v>
      </c>
      <c r="H85" s="13">
        <v>20</v>
      </c>
      <c r="I85" s="25" t="s">
        <v>6</v>
      </c>
      <c r="J85" s="9" t="s">
        <v>97</v>
      </c>
      <c r="K85" s="22"/>
      <c r="L85" s="479">
        <v>1673</v>
      </c>
      <c r="M85" s="80"/>
      <c r="N85" s="80"/>
      <c r="O85" s="80"/>
      <c r="P85" s="80"/>
      <c r="Q85" s="80"/>
      <c r="R85" s="80"/>
      <c r="T85" s="249"/>
      <c r="U85" s="80"/>
      <c r="V85" s="80"/>
      <c r="W85" s="80"/>
      <c r="X85" s="80"/>
      <c r="Y85" s="80"/>
    </row>
    <row r="86" spans="1:25" s="42" customFormat="1">
      <c r="A86" s="239" t="s">
        <v>1303</v>
      </c>
      <c r="B86" s="31">
        <v>44693</v>
      </c>
      <c r="C86" s="31">
        <v>44692</v>
      </c>
      <c r="D86" s="28">
        <v>10302</v>
      </c>
      <c r="E86" s="136" t="s">
        <v>216</v>
      </c>
      <c r="F86" s="28">
        <v>3627</v>
      </c>
      <c r="G86" s="9" t="s">
        <v>1465</v>
      </c>
      <c r="H86" s="13">
        <v>10</v>
      </c>
      <c r="I86" s="25" t="s">
        <v>6</v>
      </c>
      <c r="J86" s="9" t="s">
        <v>97</v>
      </c>
      <c r="K86" s="22"/>
      <c r="L86" s="479">
        <v>189</v>
      </c>
      <c r="M86" s="80"/>
      <c r="N86" s="80"/>
      <c r="O86" s="80"/>
      <c r="P86" s="80"/>
      <c r="Q86" s="80"/>
      <c r="R86" s="80"/>
      <c r="T86" s="249"/>
      <c r="U86" s="80"/>
      <c r="V86" s="80"/>
      <c r="W86" s="80"/>
      <c r="X86" s="80"/>
      <c r="Y86" s="80"/>
    </row>
    <row r="87" spans="1:25" s="42" customFormat="1">
      <c r="A87" s="239"/>
      <c r="B87" s="31"/>
      <c r="C87" s="31"/>
      <c r="D87" s="28"/>
      <c r="E87" s="136" t="s">
        <v>216</v>
      </c>
      <c r="F87" s="28">
        <v>3624</v>
      </c>
      <c r="G87" s="9" t="s">
        <v>63</v>
      </c>
      <c r="H87" s="13">
        <v>20</v>
      </c>
      <c r="I87" s="25" t="s">
        <v>6</v>
      </c>
      <c r="J87" s="9" t="s">
        <v>97</v>
      </c>
      <c r="K87" s="22"/>
      <c r="L87" s="479">
        <v>116</v>
      </c>
      <c r="M87" s="80"/>
      <c r="N87" s="80"/>
      <c r="O87" s="80"/>
      <c r="P87" s="80"/>
      <c r="Q87" s="80"/>
      <c r="R87" s="80"/>
      <c r="T87" s="249"/>
      <c r="U87" s="80"/>
      <c r="V87" s="80"/>
      <c r="W87" s="80"/>
      <c r="X87" s="80"/>
      <c r="Y87" s="80"/>
    </row>
    <row r="88" spans="1:25" s="42" customFormat="1">
      <c r="A88" s="239" t="s">
        <v>2091</v>
      </c>
      <c r="B88" s="31">
        <v>44694</v>
      </c>
      <c r="C88" s="31">
        <v>44686</v>
      </c>
      <c r="D88" s="28">
        <v>10304</v>
      </c>
      <c r="E88" s="136" t="s">
        <v>2</v>
      </c>
      <c r="F88" s="28">
        <v>753</v>
      </c>
      <c r="G88" s="9" t="s">
        <v>47</v>
      </c>
      <c r="H88" s="10" t="s">
        <v>2095</v>
      </c>
      <c r="I88" s="25" t="s">
        <v>6</v>
      </c>
      <c r="J88" s="9" t="s">
        <v>97</v>
      </c>
      <c r="K88" s="22"/>
      <c r="L88" s="479">
        <v>662.5</v>
      </c>
      <c r="M88" s="80"/>
      <c r="N88" s="80"/>
      <c r="O88" s="80"/>
      <c r="P88" s="80"/>
      <c r="Q88" s="80"/>
      <c r="R88" s="80"/>
      <c r="T88" s="249"/>
      <c r="U88" s="80"/>
      <c r="V88" s="80"/>
      <c r="W88" s="80"/>
      <c r="X88" s="80"/>
      <c r="Y88" s="80"/>
    </row>
    <row r="89" spans="1:25" s="42" customFormat="1">
      <c r="A89" s="239" t="s">
        <v>1507</v>
      </c>
      <c r="B89" s="31">
        <v>44694</v>
      </c>
      <c r="C89" s="31">
        <v>44686</v>
      </c>
      <c r="D89" s="28">
        <v>10309</v>
      </c>
      <c r="E89" s="136" t="s">
        <v>2</v>
      </c>
      <c r="F89" s="28">
        <v>1468</v>
      </c>
      <c r="G89" s="9" t="s">
        <v>21</v>
      </c>
      <c r="H89" s="13">
        <v>20</v>
      </c>
      <c r="I89" s="25" t="s">
        <v>6</v>
      </c>
      <c r="J89" s="9" t="s">
        <v>97</v>
      </c>
      <c r="K89" s="22"/>
      <c r="L89" s="479">
        <v>1260</v>
      </c>
      <c r="M89" s="80"/>
      <c r="N89" s="80"/>
      <c r="O89" s="80"/>
      <c r="P89" s="80"/>
      <c r="Q89" s="80"/>
      <c r="R89" s="80"/>
      <c r="T89" s="249"/>
      <c r="U89" s="80"/>
      <c r="V89" s="80"/>
      <c r="W89" s="80"/>
      <c r="X89" s="80"/>
      <c r="Y89" s="80"/>
    </row>
    <row r="90" spans="1:25" s="42" customFormat="1">
      <c r="A90" s="239" t="s">
        <v>249</v>
      </c>
      <c r="B90" s="31">
        <v>44694</v>
      </c>
      <c r="C90" s="31">
        <v>44686</v>
      </c>
      <c r="D90" s="28">
        <v>10313</v>
      </c>
      <c r="E90" s="136" t="s">
        <v>153</v>
      </c>
      <c r="F90" s="28">
        <v>3102</v>
      </c>
      <c r="G90" s="9" t="s">
        <v>16</v>
      </c>
      <c r="H90" s="13">
        <v>10</v>
      </c>
      <c r="I90" s="25" t="s">
        <v>6</v>
      </c>
      <c r="J90" s="9" t="s">
        <v>97</v>
      </c>
      <c r="K90" s="22"/>
      <c r="L90" s="479">
        <v>98</v>
      </c>
      <c r="M90" s="80"/>
      <c r="N90" s="80"/>
      <c r="O90" s="80"/>
      <c r="P90" s="80"/>
      <c r="Q90" s="80"/>
      <c r="R90" s="80"/>
      <c r="T90" s="249"/>
      <c r="U90" s="80"/>
      <c r="V90" s="80"/>
      <c r="W90" s="80"/>
      <c r="X90" s="80"/>
      <c r="Y90" s="80"/>
    </row>
    <row r="91" spans="1:25" s="42" customFormat="1">
      <c r="A91" s="239"/>
      <c r="B91" s="31"/>
      <c r="C91" s="31"/>
      <c r="D91" s="28"/>
      <c r="E91" s="136" t="s">
        <v>153</v>
      </c>
      <c r="F91" s="28">
        <v>3189</v>
      </c>
      <c r="G91" s="9" t="s">
        <v>19</v>
      </c>
      <c r="H91" s="10" t="s">
        <v>908</v>
      </c>
      <c r="I91" s="25" t="s">
        <v>6</v>
      </c>
      <c r="J91" s="9" t="s">
        <v>97</v>
      </c>
      <c r="K91" s="22"/>
      <c r="L91" s="479">
        <v>67.5</v>
      </c>
      <c r="M91" s="80"/>
      <c r="N91" s="80"/>
      <c r="O91" s="80"/>
      <c r="P91" s="80"/>
      <c r="Q91" s="80"/>
      <c r="R91" s="80"/>
      <c r="T91" s="249"/>
      <c r="U91" s="80"/>
      <c r="V91" s="80"/>
      <c r="W91" s="80"/>
      <c r="X91" s="80"/>
      <c r="Y91" s="80"/>
    </row>
    <row r="92" spans="1:25" s="42" customFormat="1">
      <c r="A92" s="239" t="s">
        <v>250</v>
      </c>
      <c r="B92" s="31">
        <v>44694</v>
      </c>
      <c r="C92" s="31">
        <v>44687</v>
      </c>
      <c r="D92" s="28">
        <v>10319</v>
      </c>
      <c r="E92" s="136" t="s">
        <v>7</v>
      </c>
      <c r="F92" s="28">
        <v>2467</v>
      </c>
      <c r="G92" s="9" t="s">
        <v>63</v>
      </c>
      <c r="H92" s="13">
        <v>2</v>
      </c>
      <c r="I92" s="25" t="s">
        <v>6</v>
      </c>
      <c r="J92" s="9" t="s">
        <v>97</v>
      </c>
      <c r="K92" s="22"/>
      <c r="L92" s="479">
        <v>183.22</v>
      </c>
      <c r="M92" s="80"/>
      <c r="N92" s="80"/>
      <c r="O92" s="80"/>
      <c r="P92" s="80"/>
      <c r="Q92" s="80"/>
      <c r="R92" s="80"/>
      <c r="T92" s="249"/>
      <c r="U92" s="80"/>
      <c r="V92" s="80"/>
      <c r="W92" s="80"/>
      <c r="X92" s="80"/>
      <c r="Y92" s="80"/>
    </row>
    <row r="93" spans="1:25" s="42" customFormat="1">
      <c r="A93" s="239" t="s">
        <v>1834</v>
      </c>
      <c r="B93" s="31">
        <v>44694</v>
      </c>
      <c r="C93" s="31">
        <v>44687</v>
      </c>
      <c r="D93" s="28">
        <v>10320</v>
      </c>
      <c r="E93" s="136" t="s">
        <v>216</v>
      </c>
      <c r="F93" s="28">
        <v>3384</v>
      </c>
      <c r="G93" s="9" t="s">
        <v>53</v>
      </c>
      <c r="H93" s="13">
        <v>6</v>
      </c>
      <c r="I93" s="25" t="s">
        <v>6</v>
      </c>
      <c r="J93" s="9" t="s">
        <v>97</v>
      </c>
      <c r="K93" s="22"/>
      <c r="L93" s="479">
        <v>259.17</v>
      </c>
      <c r="M93" s="80"/>
      <c r="N93" s="80"/>
      <c r="O93" s="80"/>
      <c r="P93" s="80"/>
      <c r="Q93" s="80"/>
      <c r="R93" s="80"/>
      <c r="T93" s="249"/>
      <c r="U93" s="80"/>
      <c r="V93" s="80"/>
      <c r="W93" s="80"/>
      <c r="X93" s="80"/>
      <c r="Y93" s="80"/>
    </row>
    <row r="94" spans="1:25" s="42" customFormat="1">
      <c r="A94" s="239" t="s">
        <v>793</v>
      </c>
      <c r="B94" s="31">
        <v>44694</v>
      </c>
      <c r="C94" s="31">
        <v>44687</v>
      </c>
      <c r="D94" s="28">
        <v>10321</v>
      </c>
      <c r="E94" s="136" t="s">
        <v>2</v>
      </c>
      <c r="F94" s="28">
        <v>838</v>
      </c>
      <c r="G94" s="9" t="s">
        <v>5</v>
      </c>
      <c r="H94" s="13">
        <v>18</v>
      </c>
      <c r="I94" s="25" t="s">
        <v>6</v>
      </c>
      <c r="J94" s="9" t="s">
        <v>97</v>
      </c>
      <c r="K94" s="22"/>
      <c r="L94" s="479">
        <v>423.75</v>
      </c>
      <c r="M94" s="80"/>
      <c r="N94" s="80"/>
      <c r="O94" s="80"/>
      <c r="P94" s="80"/>
      <c r="Q94" s="80"/>
      <c r="R94" s="80"/>
      <c r="T94" s="249"/>
      <c r="U94" s="80"/>
      <c r="V94" s="80"/>
      <c r="W94" s="80"/>
      <c r="X94" s="80"/>
      <c r="Y94" s="80"/>
    </row>
    <row r="95" spans="1:25" s="42" customFormat="1">
      <c r="A95" s="239" t="s">
        <v>101</v>
      </c>
      <c r="B95" s="31">
        <v>44694</v>
      </c>
      <c r="C95" s="31">
        <v>44690</v>
      </c>
      <c r="D95" s="28">
        <v>10322</v>
      </c>
      <c r="E95" s="136" t="s">
        <v>7</v>
      </c>
      <c r="F95" s="28">
        <v>2603</v>
      </c>
      <c r="G95" s="9" t="s">
        <v>102</v>
      </c>
      <c r="H95" s="13">
        <v>144</v>
      </c>
      <c r="I95" s="25" t="s">
        <v>6</v>
      </c>
      <c r="J95" s="9" t="s">
        <v>97</v>
      </c>
      <c r="K95" s="22"/>
      <c r="L95" s="479">
        <v>3124.8</v>
      </c>
      <c r="M95" s="80"/>
      <c r="N95" s="80"/>
      <c r="O95" s="80"/>
      <c r="P95" s="80"/>
      <c r="Q95" s="80"/>
      <c r="R95" s="80"/>
      <c r="T95" s="249"/>
      <c r="U95" s="80"/>
      <c r="V95" s="80"/>
      <c r="W95" s="80"/>
      <c r="X95" s="80"/>
      <c r="Y95" s="80"/>
    </row>
    <row r="96" spans="1:25" s="42" customFormat="1">
      <c r="A96" s="239" t="s">
        <v>111</v>
      </c>
      <c r="B96" s="31">
        <v>44708</v>
      </c>
      <c r="C96" s="31">
        <v>44697</v>
      </c>
      <c r="D96" s="28">
        <v>10324</v>
      </c>
      <c r="E96" s="136" t="s">
        <v>2</v>
      </c>
      <c r="F96" s="28">
        <v>869</v>
      </c>
      <c r="G96" s="9" t="s">
        <v>16</v>
      </c>
      <c r="H96" s="13">
        <v>50</v>
      </c>
      <c r="I96" s="25" t="s">
        <v>6</v>
      </c>
      <c r="J96" s="9" t="s">
        <v>97</v>
      </c>
      <c r="K96" s="22"/>
      <c r="L96" s="479"/>
      <c r="M96" s="80"/>
      <c r="N96" s="80"/>
      <c r="O96" s="80"/>
      <c r="P96" s="80"/>
      <c r="Q96" s="80"/>
      <c r="R96" s="80"/>
      <c r="T96" s="249"/>
      <c r="U96" s="80"/>
      <c r="V96" s="80"/>
      <c r="W96" s="80"/>
      <c r="X96" s="80"/>
      <c r="Y96" s="80"/>
    </row>
    <row r="97" spans="1:25" s="42" customFormat="1">
      <c r="A97" s="239"/>
      <c r="B97" s="31"/>
      <c r="C97" s="31"/>
      <c r="D97" s="28"/>
      <c r="E97" s="136" t="s">
        <v>2</v>
      </c>
      <c r="F97" s="28">
        <v>2691</v>
      </c>
      <c r="G97" s="9" t="s">
        <v>47</v>
      </c>
      <c r="H97" s="10" t="s">
        <v>2028</v>
      </c>
      <c r="I97" s="25" t="s">
        <v>6</v>
      </c>
      <c r="J97" s="9" t="s">
        <v>97</v>
      </c>
      <c r="K97" s="22"/>
      <c r="L97" s="479">
        <v>1315.8</v>
      </c>
      <c r="M97" s="80"/>
      <c r="N97" s="80"/>
      <c r="O97" s="80"/>
      <c r="P97" s="80"/>
      <c r="Q97" s="80"/>
      <c r="R97" s="80"/>
      <c r="T97" s="249"/>
      <c r="U97" s="80"/>
      <c r="V97" s="80"/>
      <c r="W97" s="80"/>
      <c r="X97" s="80"/>
      <c r="Y97" s="80"/>
    </row>
    <row r="98" spans="1:25" s="42" customFormat="1">
      <c r="A98" s="239" t="s">
        <v>1220</v>
      </c>
      <c r="B98" s="31">
        <v>44698</v>
      </c>
      <c r="C98" s="31">
        <v>44693</v>
      </c>
      <c r="D98" s="28">
        <v>10329</v>
      </c>
      <c r="E98" s="136" t="s">
        <v>2</v>
      </c>
      <c r="F98" s="28">
        <v>414</v>
      </c>
      <c r="G98" s="9" t="s">
        <v>89</v>
      </c>
      <c r="H98" s="13">
        <v>50</v>
      </c>
      <c r="I98" s="25" t="s">
        <v>6</v>
      </c>
      <c r="J98" s="9" t="s">
        <v>97</v>
      </c>
      <c r="K98" s="22"/>
      <c r="L98" s="479"/>
      <c r="M98" s="80"/>
      <c r="N98" s="80"/>
      <c r="O98" s="80"/>
      <c r="P98" s="80"/>
      <c r="Q98" s="80"/>
      <c r="R98" s="80"/>
      <c r="T98" s="249"/>
      <c r="U98" s="80"/>
      <c r="V98" s="80"/>
      <c r="W98" s="80"/>
      <c r="X98" s="80"/>
      <c r="Y98" s="80"/>
    </row>
    <row r="99" spans="1:25" s="42" customFormat="1">
      <c r="A99" s="239"/>
      <c r="B99" s="31"/>
      <c r="C99" s="31"/>
      <c r="D99" s="28"/>
      <c r="E99" s="136" t="s">
        <v>216</v>
      </c>
      <c r="F99" s="28">
        <v>2481</v>
      </c>
      <c r="G99" s="9" t="s">
        <v>89</v>
      </c>
      <c r="H99" s="13">
        <v>500</v>
      </c>
      <c r="I99" s="25" t="s">
        <v>6</v>
      </c>
      <c r="J99" s="9" t="s">
        <v>97</v>
      </c>
      <c r="K99" s="22"/>
      <c r="L99" s="479">
        <v>2299.5</v>
      </c>
      <c r="M99" s="80"/>
      <c r="N99" s="80"/>
      <c r="O99" s="80"/>
      <c r="P99" s="80"/>
      <c r="Q99" s="80"/>
      <c r="R99" s="80"/>
      <c r="T99" s="249"/>
      <c r="U99" s="80"/>
      <c r="V99" s="80"/>
      <c r="W99" s="80"/>
      <c r="X99" s="80"/>
      <c r="Y99" s="80"/>
    </row>
    <row r="100" spans="1:25" s="42" customFormat="1">
      <c r="A100" s="239" t="s">
        <v>1303</v>
      </c>
      <c r="B100" s="31">
        <v>44698</v>
      </c>
      <c r="C100" s="31">
        <v>44694</v>
      </c>
      <c r="D100" s="28">
        <v>10326</v>
      </c>
      <c r="E100" s="136" t="s">
        <v>216</v>
      </c>
      <c r="F100" s="28">
        <v>3630</v>
      </c>
      <c r="G100" s="9" t="s">
        <v>1465</v>
      </c>
      <c r="H100" s="13">
        <v>10</v>
      </c>
      <c r="I100" s="25" t="s">
        <v>6</v>
      </c>
      <c r="J100" s="9" t="s">
        <v>97</v>
      </c>
      <c r="K100" s="22"/>
      <c r="L100" s="479">
        <v>189</v>
      </c>
      <c r="M100" s="80"/>
      <c r="N100" s="80"/>
      <c r="O100" s="80"/>
      <c r="P100" s="80"/>
      <c r="Q100" s="80"/>
      <c r="R100" s="80"/>
      <c r="T100" s="249"/>
      <c r="U100" s="80"/>
      <c r="V100" s="80"/>
      <c r="W100" s="80"/>
      <c r="X100" s="80"/>
      <c r="Y100" s="80"/>
    </row>
    <row r="101" spans="1:25" s="42" customFormat="1">
      <c r="A101" s="239"/>
      <c r="B101" s="31"/>
      <c r="C101" s="31"/>
      <c r="D101" s="28"/>
      <c r="E101" s="136" t="s">
        <v>216</v>
      </c>
      <c r="F101" s="28">
        <v>3624</v>
      </c>
      <c r="G101" s="9" t="s">
        <v>63</v>
      </c>
      <c r="H101" s="13">
        <v>20</v>
      </c>
      <c r="I101" s="25" t="s">
        <v>6</v>
      </c>
      <c r="J101" s="9" t="s">
        <v>97</v>
      </c>
      <c r="K101" s="22"/>
      <c r="L101" s="479">
        <v>116</v>
      </c>
      <c r="M101" s="80"/>
      <c r="N101" s="80"/>
      <c r="O101" s="80"/>
      <c r="P101" s="80"/>
      <c r="Q101" s="80"/>
      <c r="R101" s="80"/>
      <c r="T101" s="249"/>
      <c r="U101" s="80"/>
      <c r="V101" s="80"/>
      <c r="W101" s="80"/>
      <c r="X101" s="80"/>
      <c r="Y101" s="80"/>
    </row>
    <row r="102" spans="1:25" s="42" customFormat="1">
      <c r="A102" s="239"/>
      <c r="B102" s="31"/>
      <c r="C102" s="31">
        <v>44690</v>
      </c>
      <c r="D102" s="28"/>
      <c r="E102" s="136" t="s">
        <v>216</v>
      </c>
      <c r="F102" s="28">
        <v>3625</v>
      </c>
      <c r="G102" s="9" t="s">
        <v>902</v>
      </c>
      <c r="H102" s="13">
        <v>20</v>
      </c>
      <c r="I102" s="25" t="s">
        <v>6</v>
      </c>
      <c r="J102" s="9" t="s">
        <v>97</v>
      </c>
      <c r="K102" s="22"/>
      <c r="L102" s="479">
        <v>138.30000000000001</v>
      </c>
      <c r="M102" s="80"/>
      <c r="N102" s="80"/>
      <c r="O102" s="80"/>
      <c r="P102" s="80"/>
      <c r="Q102" s="80"/>
      <c r="R102" s="80"/>
      <c r="T102" s="249"/>
      <c r="U102" s="80"/>
      <c r="V102" s="80"/>
      <c r="W102" s="80"/>
      <c r="X102" s="80"/>
      <c r="Y102" s="80"/>
    </row>
    <row r="103" spans="1:25" s="42" customFormat="1">
      <c r="A103" s="239" t="s">
        <v>2098</v>
      </c>
      <c r="B103" s="31">
        <v>44699</v>
      </c>
      <c r="C103" s="31">
        <v>44691</v>
      </c>
      <c r="D103" s="28">
        <v>10333</v>
      </c>
      <c r="E103" s="136" t="s">
        <v>7</v>
      </c>
      <c r="F103" s="28">
        <v>2050</v>
      </c>
      <c r="G103" s="9" t="s">
        <v>21</v>
      </c>
      <c r="H103" s="10" t="s">
        <v>1092</v>
      </c>
      <c r="I103" s="25" t="s">
        <v>6</v>
      </c>
      <c r="J103" s="9" t="s">
        <v>97</v>
      </c>
      <c r="K103" s="22"/>
      <c r="L103" s="479"/>
      <c r="M103" s="80"/>
      <c r="N103" s="80"/>
      <c r="O103" s="80"/>
      <c r="P103" s="80"/>
      <c r="Q103" s="80"/>
      <c r="R103" s="80"/>
      <c r="T103" s="249"/>
      <c r="U103" s="80"/>
      <c r="V103" s="80"/>
      <c r="W103" s="80"/>
      <c r="X103" s="80"/>
      <c r="Y103" s="80"/>
    </row>
    <row r="104" spans="1:25" s="42" customFormat="1">
      <c r="A104" s="239" t="s">
        <v>1173</v>
      </c>
      <c r="B104" s="31">
        <v>44699</v>
      </c>
      <c r="C104" s="31">
        <v>44691</v>
      </c>
      <c r="D104" s="28">
        <v>10334</v>
      </c>
      <c r="E104" s="136" t="s">
        <v>2</v>
      </c>
      <c r="F104" s="28">
        <v>1397</v>
      </c>
      <c r="G104" s="9" t="s">
        <v>22</v>
      </c>
      <c r="H104" s="13">
        <v>20</v>
      </c>
      <c r="I104" s="25" t="s">
        <v>6</v>
      </c>
      <c r="J104" s="9" t="s">
        <v>97</v>
      </c>
      <c r="K104" s="22"/>
      <c r="L104" s="479">
        <v>446</v>
      </c>
      <c r="M104" s="80"/>
      <c r="N104" s="80"/>
      <c r="O104" s="80"/>
      <c r="P104" s="80"/>
      <c r="Q104" s="80"/>
      <c r="R104" s="80"/>
      <c r="T104" s="249"/>
      <c r="U104" s="80"/>
      <c r="V104" s="80"/>
      <c r="W104" s="80"/>
      <c r="X104" s="80"/>
      <c r="Y104" s="80"/>
    </row>
    <row r="105" spans="1:25" s="42" customFormat="1">
      <c r="A105" s="239" t="s">
        <v>68</v>
      </c>
      <c r="B105" s="31">
        <v>44699</v>
      </c>
      <c r="C105" s="31">
        <v>44699</v>
      </c>
      <c r="D105" s="28">
        <v>10335</v>
      </c>
      <c r="E105" s="136" t="s">
        <v>2</v>
      </c>
      <c r="F105" s="28">
        <v>1960</v>
      </c>
      <c r="G105" s="9" t="s">
        <v>13</v>
      </c>
      <c r="H105" s="13">
        <v>36</v>
      </c>
      <c r="I105" s="25" t="s">
        <v>6</v>
      </c>
      <c r="J105" s="9" t="s">
        <v>97</v>
      </c>
      <c r="K105" s="22"/>
      <c r="L105" s="479">
        <v>662.4</v>
      </c>
      <c r="M105" s="80"/>
      <c r="N105" s="80"/>
      <c r="O105" s="80"/>
      <c r="P105" s="80"/>
      <c r="Q105" s="80"/>
      <c r="R105" s="80"/>
      <c r="T105" s="249"/>
      <c r="U105" s="80"/>
      <c r="V105" s="80"/>
      <c r="W105" s="80"/>
      <c r="X105" s="80"/>
      <c r="Y105" s="80"/>
    </row>
    <row r="106" spans="1:25" s="42" customFormat="1">
      <c r="A106" s="239" t="s">
        <v>469</v>
      </c>
      <c r="B106" s="31">
        <v>44699</v>
      </c>
      <c r="C106" s="31">
        <v>44692</v>
      </c>
      <c r="D106" s="28">
        <v>10339</v>
      </c>
      <c r="E106" s="136" t="s">
        <v>40</v>
      </c>
      <c r="F106" s="28">
        <v>2847</v>
      </c>
      <c r="G106" s="9" t="s">
        <v>58</v>
      </c>
      <c r="H106" s="13">
        <v>5</v>
      </c>
      <c r="I106" s="25" t="s">
        <v>6</v>
      </c>
      <c r="J106" s="9" t="s">
        <v>97</v>
      </c>
      <c r="K106" s="22"/>
      <c r="L106" s="479">
        <v>662.5</v>
      </c>
      <c r="M106" s="80"/>
      <c r="N106" s="80"/>
      <c r="O106" s="80"/>
      <c r="P106" s="80"/>
      <c r="Q106" s="80"/>
      <c r="R106" s="80"/>
      <c r="T106" s="249"/>
      <c r="U106" s="80"/>
      <c r="V106" s="80"/>
      <c r="W106" s="80"/>
      <c r="X106" s="80"/>
      <c r="Y106" s="80"/>
    </row>
    <row r="107" spans="1:25" s="42" customFormat="1">
      <c r="A107" s="239" t="s">
        <v>2099</v>
      </c>
      <c r="B107" s="31">
        <v>44700</v>
      </c>
      <c r="C107" s="31">
        <v>44694</v>
      </c>
      <c r="D107" s="28">
        <v>10345</v>
      </c>
      <c r="E107" s="136" t="s">
        <v>428</v>
      </c>
      <c r="F107" s="28">
        <v>4133</v>
      </c>
      <c r="G107" s="9" t="s">
        <v>53</v>
      </c>
      <c r="H107" s="10" t="s">
        <v>2100</v>
      </c>
      <c r="I107" s="25" t="s">
        <v>6</v>
      </c>
      <c r="J107" s="9" t="s">
        <v>97</v>
      </c>
      <c r="K107" s="22"/>
      <c r="L107" s="479">
        <v>647.22</v>
      </c>
      <c r="M107" s="80"/>
      <c r="N107" s="80"/>
      <c r="O107" s="80"/>
      <c r="P107" s="80"/>
      <c r="Q107" s="80"/>
      <c r="R107" s="80"/>
      <c r="T107" s="249"/>
      <c r="U107" s="80"/>
      <c r="V107" s="80"/>
      <c r="W107" s="80"/>
      <c r="X107" s="80"/>
      <c r="Y107" s="80"/>
    </row>
    <row r="108" spans="1:25" s="42" customFormat="1">
      <c r="A108" s="239" t="s">
        <v>2104</v>
      </c>
      <c r="B108" s="31">
        <v>44691</v>
      </c>
      <c r="C108" s="31">
        <v>44691</v>
      </c>
      <c r="D108" s="28">
        <v>9839</v>
      </c>
      <c r="E108" s="136" t="s">
        <v>2</v>
      </c>
      <c r="F108" s="28">
        <v>1468</v>
      </c>
      <c r="G108" s="9" t="s">
        <v>21</v>
      </c>
      <c r="H108" s="10">
        <v>2</v>
      </c>
      <c r="I108" s="25" t="s">
        <v>6</v>
      </c>
      <c r="J108" s="9" t="s">
        <v>97</v>
      </c>
      <c r="K108" s="22"/>
      <c r="L108" s="479">
        <v>1500</v>
      </c>
      <c r="M108" s="80"/>
      <c r="N108" s="80"/>
      <c r="O108" s="80"/>
      <c r="P108" s="80"/>
      <c r="Q108" s="80"/>
      <c r="R108" s="80"/>
      <c r="T108" s="249"/>
      <c r="U108" s="80"/>
      <c r="V108" s="80"/>
      <c r="W108" s="80"/>
      <c r="X108" s="80"/>
      <c r="Y108" s="80"/>
    </row>
    <row r="109" spans="1:25" s="42" customFormat="1">
      <c r="A109" s="239" t="s">
        <v>1964</v>
      </c>
      <c r="B109" s="31">
        <v>44700</v>
      </c>
      <c r="C109" s="31">
        <v>44692</v>
      </c>
      <c r="D109" s="28">
        <v>10348</v>
      </c>
      <c r="E109" s="136" t="s">
        <v>216</v>
      </c>
      <c r="F109" s="28">
        <v>3590</v>
      </c>
      <c r="G109" s="9" t="s">
        <v>47</v>
      </c>
      <c r="H109" s="13">
        <v>2</v>
      </c>
      <c r="I109" s="25" t="s">
        <v>6</v>
      </c>
      <c r="J109" s="9" t="s">
        <v>97</v>
      </c>
      <c r="K109" s="22"/>
      <c r="L109" s="479"/>
      <c r="M109" s="80"/>
      <c r="N109" s="80"/>
      <c r="O109" s="80"/>
      <c r="P109" s="80"/>
      <c r="Q109" s="80"/>
      <c r="R109" s="80"/>
      <c r="T109" s="249"/>
      <c r="U109" s="80"/>
      <c r="V109" s="80"/>
      <c r="W109" s="80"/>
      <c r="X109" s="80"/>
      <c r="Y109" s="80"/>
    </row>
    <row r="110" spans="1:25" s="42" customFormat="1">
      <c r="A110" s="239" t="s">
        <v>1635</v>
      </c>
      <c r="B110" s="31">
        <v>44700</v>
      </c>
      <c r="C110" s="31">
        <v>44692</v>
      </c>
      <c r="D110" s="28">
        <v>10348</v>
      </c>
      <c r="E110" s="136" t="s">
        <v>2</v>
      </c>
      <c r="F110" s="28">
        <v>2639</v>
      </c>
      <c r="G110" s="9" t="s">
        <v>142</v>
      </c>
      <c r="H110" s="13">
        <v>10</v>
      </c>
      <c r="I110" s="25" t="s">
        <v>6</v>
      </c>
      <c r="J110" s="9" t="s">
        <v>97</v>
      </c>
      <c r="K110" s="22"/>
      <c r="L110" s="479">
        <v>47.7</v>
      </c>
      <c r="M110" s="80"/>
      <c r="N110" s="80"/>
      <c r="O110" s="80"/>
      <c r="P110" s="80"/>
      <c r="Q110" s="80"/>
      <c r="R110" s="80"/>
      <c r="T110" s="249"/>
      <c r="U110" s="80"/>
      <c r="V110" s="80"/>
      <c r="W110" s="80"/>
      <c r="X110" s="80"/>
      <c r="Y110" s="80"/>
    </row>
    <row r="111" spans="1:25" s="42" customFormat="1">
      <c r="A111" s="239" t="s">
        <v>1159</v>
      </c>
      <c r="B111" s="31">
        <v>44701</v>
      </c>
      <c r="C111" s="31">
        <v>44693</v>
      </c>
      <c r="D111" s="28">
        <v>10360</v>
      </c>
      <c r="E111" s="136" t="s">
        <v>2</v>
      </c>
      <c r="F111" s="28">
        <v>838</v>
      </c>
      <c r="G111" s="9" t="s">
        <v>5</v>
      </c>
      <c r="H111" s="13">
        <v>10</v>
      </c>
      <c r="I111" s="25" t="s">
        <v>6</v>
      </c>
      <c r="J111" s="9" t="s">
        <v>97</v>
      </c>
      <c r="K111" s="22"/>
      <c r="L111" s="479">
        <v>310</v>
      </c>
      <c r="M111" s="80"/>
      <c r="N111" s="80"/>
      <c r="O111" s="80"/>
      <c r="P111" s="80"/>
      <c r="Q111" s="80"/>
      <c r="R111" s="80"/>
      <c r="T111" s="249" t="s">
        <v>1911</v>
      </c>
      <c r="U111" s="80"/>
      <c r="V111" s="80"/>
      <c r="W111" s="80"/>
      <c r="X111" s="80"/>
      <c r="Y111" s="80"/>
    </row>
    <row r="112" spans="1:25" s="42" customFormat="1">
      <c r="A112" s="239" t="s">
        <v>1198</v>
      </c>
      <c r="B112" s="31">
        <v>44701</v>
      </c>
      <c r="C112" s="31">
        <v>44694</v>
      </c>
      <c r="D112" s="28">
        <v>10361</v>
      </c>
      <c r="E112" s="136" t="s">
        <v>216</v>
      </c>
      <c r="F112" s="28">
        <v>2908</v>
      </c>
      <c r="G112" s="9" t="s">
        <v>22</v>
      </c>
      <c r="H112" s="13">
        <v>5</v>
      </c>
      <c r="I112" s="25" t="s">
        <v>6</v>
      </c>
      <c r="J112" s="9" t="s">
        <v>97</v>
      </c>
      <c r="K112" s="22"/>
      <c r="L112" s="479">
        <v>110</v>
      </c>
      <c r="M112" s="80"/>
      <c r="N112" s="80"/>
      <c r="O112" s="80"/>
      <c r="P112" s="80"/>
      <c r="Q112" s="80"/>
      <c r="R112" s="80"/>
      <c r="T112" s="249" t="s">
        <v>1911</v>
      </c>
      <c r="U112" s="80"/>
      <c r="V112" s="80"/>
      <c r="W112" s="80"/>
      <c r="X112" s="80"/>
      <c r="Y112" s="80"/>
    </row>
    <row r="113" spans="1:25" s="42" customFormat="1">
      <c r="A113" s="239" t="s">
        <v>794</v>
      </c>
      <c r="B113" s="31">
        <v>44701</v>
      </c>
      <c r="C113" s="31">
        <v>44711</v>
      </c>
      <c r="D113" s="28">
        <v>10363</v>
      </c>
      <c r="E113" s="136" t="s">
        <v>428</v>
      </c>
      <c r="F113" s="28">
        <v>4135</v>
      </c>
      <c r="G113" s="9" t="s">
        <v>63</v>
      </c>
      <c r="H113" s="13">
        <v>20</v>
      </c>
      <c r="I113" s="25" t="s">
        <v>6</v>
      </c>
      <c r="J113" s="9" t="s">
        <v>97</v>
      </c>
      <c r="K113" s="22"/>
      <c r="L113" s="479">
        <v>1590</v>
      </c>
      <c r="M113" s="80"/>
      <c r="N113" s="80"/>
      <c r="O113" s="80"/>
      <c r="P113" s="80"/>
      <c r="Q113" s="80"/>
      <c r="R113" s="80"/>
      <c r="T113" s="249"/>
      <c r="U113" s="80"/>
      <c r="V113" s="80"/>
      <c r="W113" s="80"/>
      <c r="X113" s="80"/>
      <c r="Y113" s="80"/>
    </row>
    <row r="114" spans="1:25" s="42" customFormat="1">
      <c r="A114" s="239"/>
      <c r="B114" s="31"/>
      <c r="C114" s="31">
        <v>44701</v>
      </c>
      <c r="D114" s="28"/>
      <c r="E114" s="136"/>
      <c r="F114" s="28">
        <v>4135</v>
      </c>
      <c r="G114" s="9" t="s">
        <v>63</v>
      </c>
      <c r="H114" s="10" t="s">
        <v>2126</v>
      </c>
      <c r="I114" s="25" t="s">
        <v>6</v>
      </c>
      <c r="J114" s="9"/>
      <c r="K114" s="22"/>
      <c r="L114" s="479"/>
      <c r="M114" s="80"/>
      <c r="N114" s="80"/>
      <c r="O114" s="80"/>
      <c r="P114" s="80"/>
      <c r="Q114" s="80"/>
      <c r="R114" s="80"/>
      <c r="T114" s="249"/>
      <c r="U114" s="80"/>
      <c r="V114" s="80"/>
      <c r="W114" s="80"/>
      <c r="X114" s="80"/>
      <c r="Y114" s="80"/>
    </row>
    <row r="115" spans="1:25" s="42" customFormat="1">
      <c r="A115" s="239"/>
      <c r="B115" s="31"/>
      <c r="C115" s="31"/>
      <c r="D115" s="28"/>
      <c r="E115" s="136" t="s">
        <v>7</v>
      </c>
      <c r="F115" s="28">
        <v>3334</v>
      </c>
      <c r="G115" s="9" t="s">
        <v>505</v>
      </c>
      <c r="H115" s="13">
        <v>105</v>
      </c>
      <c r="I115" s="25" t="s">
        <v>6</v>
      </c>
      <c r="J115" s="9" t="s">
        <v>97</v>
      </c>
      <c r="K115" s="11" t="s">
        <v>1801</v>
      </c>
      <c r="L115" s="479"/>
      <c r="M115" s="80"/>
      <c r="N115" s="80"/>
      <c r="O115" s="80"/>
      <c r="P115" s="80"/>
      <c r="Q115" s="80"/>
      <c r="R115" s="80"/>
      <c r="T115" s="249"/>
      <c r="U115" s="80"/>
      <c r="V115" s="80"/>
      <c r="W115" s="80"/>
      <c r="X115" s="80"/>
      <c r="Y115" s="80"/>
    </row>
    <row r="116" spans="1:25" s="42" customFormat="1">
      <c r="A116" s="239"/>
      <c r="B116" s="31"/>
      <c r="C116" s="31">
        <v>44701</v>
      </c>
      <c r="D116" s="28"/>
      <c r="E116" s="136"/>
      <c r="F116" s="28">
        <v>4137</v>
      </c>
      <c r="G116" s="9" t="s">
        <v>19</v>
      </c>
      <c r="H116" s="13">
        <v>15</v>
      </c>
      <c r="I116" s="25" t="s">
        <v>6</v>
      </c>
      <c r="J116" s="9" t="s">
        <v>97</v>
      </c>
      <c r="K116" s="22"/>
      <c r="L116" s="479"/>
      <c r="M116" s="80"/>
      <c r="N116" s="80"/>
      <c r="O116" s="80"/>
      <c r="P116" s="80"/>
      <c r="Q116" s="80"/>
      <c r="R116" s="80"/>
      <c r="T116" s="249"/>
      <c r="U116" s="80"/>
      <c r="V116" s="80"/>
      <c r="W116" s="80"/>
      <c r="X116" s="80"/>
      <c r="Y116" s="80"/>
    </row>
    <row r="117" spans="1:25" s="42" customFormat="1">
      <c r="A117" s="239"/>
      <c r="B117" s="31"/>
      <c r="C117" s="31"/>
      <c r="D117" s="28"/>
      <c r="E117" s="136"/>
      <c r="F117" s="28">
        <v>4138</v>
      </c>
      <c r="G117" s="9" t="s">
        <v>30</v>
      </c>
      <c r="H117" s="10" t="s">
        <v>840</v>
      </c>
      <c r="I117" s="25" t="s">
        <v>6</v>
      </c>
      <c r="J117" s="9" t="s">
        <v>97</v>
      </c>
      <c r="K117" s="22"/>
      <c r="L117" s="479">
        <v>2853</v>
      </c>
      <c r="M117" s="80"/>
      <c r="N117" s="80"/>
      <c r="O117" s="80"/>
      <c r="P117" s="80"/>
      <c r="Q117" s="80"/>
      <c r="R117" s="80"/>
      <c r="T117" s="249"/>
      <c r="U117" s="80"/>
      <c r="V117" s="80"/>
      <c r="W117" s="80"/>
      <c r="X117" s="80"/>
      <c r="Y117" s="80"/>
    </row>
    <row r="118" spans="1:25" s="42" customFormat="1">
      <c r="A118" s="239" t="s">
        <v>407</v>
      </c>
      <c r="B118" s="31">
        <v>44701</v>
      </c>
      <c r="C118" s="31">
        <v>44693</v>
      </c>
      <c r="D118" s="28">
        <v>10366</v>
      </c>
      <c r="E118" s="136" t="s">
        <v>2</v>
      </c>
      <c r="F118" s="28">
        <v>3756</v>
      </c>
      <c r="G118" s="9" t="s">
        <v>22</v>
      </c>
      <c r="H118" s="10">
        <v>120</v>
      </c>
      <c r="I118" s="25" t="s">
        <v>6</v>
      </c>
      <c r="J118" s="9" t="s">
        <v>97</v>
      </c>
      <c r="K118" s="22"/>
      <c r="L118" s="479">
        <v>1092</v>
      </c>
      <c r="M118" s="80"/>
      <c r="N118" s="80"/>
      <c r="O118" s="80"/>
      <c r="P118" s="80"/>
      <c r="Q118" s="80"/>
      <c r="R118" s="80"/>
      <c r="T118" s="249"/>
      <c r="U118" s="80"/>
      <c r="V118" s="80"/>
      <c r="W118" s="80"/>
      <c r="X118" s="80"/>
      <c r="Y118" s="80"/>
    </row>
    <row r="119" spans="1:25" s="42" customFormat="1">
      <c r="A119" s="239" t="s">
        <v>565</v>
      </c>
      <c r="B119" s="31">
        <v>44704</v>
      </c>
      <c r="C119" s="31">
        <v>44694</v>
      </c>
      <c r="D119" s="28">
        <v>10372</v>
      </c>
      <c r="E119" s="136" t="s">
        <v>1609</v>
      </c>
      <c r="F119" s="28">
        <v>3765</v>
      </c>
      <c r="G119" s="9" t="s">
        <v>200</v>
      </c>
      <c r="H119" s="10">
        <v>8</v>
      </c>
      <c r="I119" s="25" t="s">
        <v>6</v>
      </c>
      <c r="J119" s="9" t="s">
        <v>97</v>
      </c>
      <c r="K119" s="22"/>
      <c r="L119" s="479">
        <v>128</v>
      </c>
      <c r="M119" s="80"/>
      <c r="N119" s="80"/>
      <c r="O119" s="80"/>
      <c r="P119" s="80"/>
      <c r="Q119" s="80"/>
      <c r="R119" s="80"/>
      <c r="T119" s="249"/>
      <c r="U119" s="80"/>
      <c r="V119" s="80"/>
      <c r="W119" s="80"/>
      <c r="X119" s="80"/>
      <c r="Y119" s="80"/>
    </row>
    <row r="120" spans="1:25" s="42" customFormat="1">
      <c r="A120" s="239" t="s">
        <v>141</v>
      </c>
      <c r="B120" s="31">
        <v>44704</v>
      </c>
      <c r="C120" s="31">
        <v>44694</v>
      </c>
      <c r="D120" s="28">
        <v>10373</v>
      </c>
      <c r="E120" s="136" t="s">
        <v>165</v>
      </c>
      <c r="F120" s="28">
        <v>3458</v>
      </c>
      <c r="G120" s="9" t="s">
        <v>75</v>
      </c>
      <c r="H120" s="10">
        <v>10</v>
      </c>
      <c r="I120" s="25" t="s">
        <v>6</v>
      </c>
      <c r="J120" s="9" t="s">
        <v>97</v>
      </c>
      <c r="K120" s="22"/>
      <c r="L120" s="479">
        <v>120</v>
      </c>
      <c r="M120" s="80"/>
      <c r="N120" s="80"/>
      <c r="O120" s="80"/>
      <c r="P120" s="80"/>
      <c r="Q120" s="80"/>
      <c r="R120" s="80"/>
      <c r="T120" s="249"/>
      <c r="U120" s="80"/>
      <c r="V120" s="80"/>
      <c r="W120" s="80"/>
      <c r="X120" s="80"/>
      <c r="Y120" s="80"/>
    </row>
    <row r="121" spans="1:25" s="42" customFormat="1">
      <c r="A121" s="239" t="s">
        <v>963</v>
      </c>
      <c r="B121" s="31">
        <v>44701</v>
      </c>
      <c r="C121" s="31">
        <v>44694</v>
      </c>
      <c r="D121" s="28">
        <v>10375</v>
      </c>
      <c r="E121" s="136" t="s">
        <v>2</v>
      </c>
      <c r="F121" s="28">
        <v>1468</v>
      </c>
      <c r="G121" s="9" t="s">
        <v>21</v>
      </c>
      <c r="H121" s="13">
        <v>5</v>
      </c>
      <c r="I121" s="25" t="s">
        <v>6</v>
      </c>
      <c r="J121" s="9" t="s">
        <v>97</v>
      </c>
      <c r="K121" s="22"/>
      <c r="L121" s="479">
        <v>320</v>
      </c>
      <c r="M121" s="80"/>
      <c r="N121" s="80"/>
      <c r="O121" s="80"/>
      <c r="P121" s="80"/>
      <c r="Q121" s="80"/>
      <c r="R121" s="80"/>
      <c r="T121" s="249"/>
      <c r="U121" s="80"/>
      <c r="V121" s="80"/>
      <c r="W121" s="80"/>
      <c r="X121" s="80"/>
      <c r="Y121" s="80"/>
    </row>
    <row r="122" spans="1:25" s="42" customFormat="1">
      <c r="A122" s="341" t="s">
        <v>520</v>
      </c>
      <c r="B122" s="32">
        <v>44700</v>
      </c>
      <c r="C122" s="32">
        <v>44704</v>
      </c>
      <c r="D122" s="33">
        <v>10352</v>
      </c>
      <c r="E122" s="34" t="s">
        <v>40</v>
      </c>
      <c r="F122" s="33">
        <v>3082</v>
      </c>
      <c r="G122" s="19" t="s">
        <v>521</v>
      </c>
      <c r="H122" s="20">
        <v>32</v>
      </c>
      <c r="I122" s="35" t="s">
        <v>6</v>
      </c>
      <c r="J122" s="19" t="s">
        <v>97</v>
      </c>
      <c r="K122" s="19" t="s">
        <v>852</v>
      </c>
      <c r="L122" s="464">
        <v>911.4</v>
      </c>
      <c r="M122" s="80"/>
      <c r="N122" s="80"/>
      <c r="O122" s="80"/>
      <c r="P122" s="80"/>
      <c r="Q122" s="80"/>
      <c r="R122" s="80"/>
      <c r="T122" s="249"/>
      <c r="U122" s="80"/>
      <c r="V122" s="80"/>
      <c r="W122" s="80"/>
      <c r="X122" s="80"/>
      <c r="Y122" s="80"/>
    </row>
    <row r="123" spans="1:25" s="42" customFormat="1">
      <c r="A123" s="341" t="s">
        <v>141</v>
      </c>
      <c r="B123" s="32">
        <v>44701</v>
      </c>
      <c r="C123" s="32">
        <v>44704</v>
      </c>
      <c r="D123" s="33">
        <v>10359</v>
      </c>
      <c r="E123" s="34" t="s">
        <v>2</v>
      </c>
      <c r="F123" s="33">
        <v>3295</v>
      </c>
      <c r="G123" s="19" t="s">
        <v>521</v>
      </c>
      <c r="H123" s="20">
        <v>10</v>
      </c>
      <c r="I123" s="35" t="s">
        <v>6</v>
      </c>
      <c r="J123" s="19" t="s">
        <v>97</v>
      </c>
      <c r="K123" s="19" t="s">
        <v>852</v>
      </c>
      <c r="L123" s="464">
        <v>148.80000000000001</v>
      </c>
      <c r="M123" s="80"/>
      <c r="N123" s="80"/>
      <c r="O123" s="80"/>
      <c r="P123" s="80"/>
      <c r="Q123" s="80"/>
      <c r="R123" s="80"/>
      <c r="T123" s="249"/>
      <c r="U123" s="80"/>
      <c r="V123" s="80"/>
      <c r="W123" s="80"/>
      <c r="X123" s="80"/>
      <c r="Y123" s="80"/>
    </row>
    <row r="124" spans="1:25" s="42" customFormat="1">
      <c r="A124" s="239" t="s">
        <v>101</v>
      </c>
      <c r="B124" s="31">
        <v>44706</v>
      </c>
      <c r="C124" s="31">
        <v>44699</v>
      </c>
      <c r="D124" s="28">
        <v>10394</v>
      </c>
      <c r="E124" s="136" t="s">
        <v>7</v>
      </c>
      <c r="F124" s="28">
        <v>2603</v>
      </c>
      <c r="G124" s="9" t="s">
        <v>102</v>
      </c>
      <c r="H124" s="13">
        <v>166</v>
      </c>
      <c r="I124" s="25" t="s">
        <v>6</v>
      </c>
      <c r="J124" s="9" t="s">
        <v>97</v>
      </c>
      <c r="K124" s="11" t="s">
        <v>35</v>
      </c>
      <c r="L124" s="479">
        <v>3602.2</v>
      </c>
      <c r="M124" s="80"/>
      <c r="N124" s="80"/>
      <c r="O124" s="80"/>
      <c r="P124" s="80"/>
      <c r="Q124" s="80"/>
      <c r="R124" s="80"/>
      <c r="T124" s="249"/>
      <c r="U124" s="80"/>
      <c r="V124" s="80"/>
      <c r="W124" s="80"/>
      <c r="X124" s="80"/>
      <c r="Y124" s="80"/>
    </row>
    <row r="125" spans="1:25" s="42" customFormat="1">
      <c r="A125" s="239" t="s">
        <v>1303</v>
      </c>
      <c r="B125" s="31">
        <v>44707</v>
      </c>
      <c r="C125" s="31">
        <v>44699</v>
      </c>
      <c r="D125" s="28">
        <v>10398</v>
      </c>
      <c r="E125" s="136" t="s">
        <v>165</v>
      </c>
      <c r="F125" s="28">
        <v>3626</v>
      </c>
      <c r="G125" s="9" t="s">
        <v>1441</v>
      </c>
      <c r="H125" s="13">
        <v>37</v>
      </c>
      <c r="I125" s="25" t="s">
        <v>6</v>
      </c>
      <c r="J125" s="9" t="s">
        <v>97</v>
      </c>
      <c r="K125" s="22"/>
      <c r="L125" s="479">
        <v>130.55000000000001</v>
      </c>
      <c r="M125" s="80"/>
      <c r="N125" s="80"/>
      <c r="O125" s="80"/>
      <c r="P125" s="80"/>
      <c r="Q125" s="80"/>
      <c r="R125" s="80"/>
      <c r="T125" s="249"/>
      <c r="U125" s="80"/>
      <c r="V125" s="80"/>
      <c r="W125" s="80"/>
      <c r="X125" s="80"/>
      <c r="Y125" s="80"/>
    </row>
    <row r="126" spans="1:25" s="42" customFormat="1">
      <c r="A126" s="239"/>
      <c r="B126" s="31"/>
      <c r="C126" s="31"/>
      <c r="D126" s="28"/>
      <c r="E126" s="136" t="s">
        <v>216</v>
      </c>
      <c r="F126" s="28">
        <v>3624</v>
      </c>
      <c r="G126" s="9" t="s">
        <v>63</v>
      </c>
      <c r="H126" s="13">
        <v>30</v>
      </c>
      <c r="I126" s="25" t="s">
        <v>6</v>
      </c>
      <c r="J126" s="9" t="s">
        <v>97</v>
      </c>
      <c r="K126" s="22"/>
      <c r="L126" s="479">
        <v>174</v>
      </c>
      <c r="M126" s="80"/>
      <c r="N126" s="80"/>
      <c r="O126" s="80"/>
      <c r="P126" s="80"/>
      <c r="Q126" s="80"/>
      <c r="R126" s="80"/>
      <c r="T126" s="249"/>
      <c r="U126" s="80"/>
      <c r="V126" s="80"/>
      <c r="W126" s="80"/>
      <c r="X126" s="80"/>
      <c r="Y126" s="80"/>
    </row>
    <row r="127" spans="1:25" s="42" customFormat="1">
      <c r="A127" s="239" t="s">
        <v>226</v>
      </c>
      <c r="B127" s="31">
        <v>44707</v>
      </c>
      <c r="C127" s="31">
        <v>44699</v>
      </c>
      <c r="D127" s="28">
        <v>10400</v>
      </c>
      <c r="E127" s="136" t="s">
        <v>2</v>
      </c>
      <c r="F127" s="28">
        <v>3753</v>
      </c>
      <c r="G127" s="9" t="s">
        <v>29</v>
      </c>
      <c r="H127" s="13">
        <v>40</v>
      </c>
      <c r="I127" s="25" t="s">
        <v>6</v>
      </c>
      <c r="J127" s="9" t="s">
        <v>97</v>
      </c>
      <c r="K127" s="22"/>
      <c r="L127" s="479">
        <v>506.25</v>
      </c>
      <c r="M127" s="80"/>
      <c r="N127" s="80"/>
      <c r="O127" s="80"/>
      <c r="P127" s="80"/>
      <c r="Q127" s="80"/>
      <c r="R127" s="80"/>
      <c r="T127" s="249"/>
      <c r="U127" s="80"/>
      <c r="V127" s="80"/>
      <c r="W127" s="80"/>
      <c r="X127" s="80"/>
      <c r="Y127" s="80"/>
    </row>
    <row r="128" spans="1:25" s="42" customFormat="1">
      <c r="A128" s="239" t="s">
        <v>109</v>
      </c>
      <c r="B128" s="31">
        <v>44701</v>
      </c>
      <c r="C128" s="31">
        <v>44706</v>
      </c>
      <c r="D128" s="28">
        <v>10406</v>
      </c>
      <c r="E128" s="136" t="s">
        <v>2060</v>
      </c>
      <c r="F128" s="28">
        <v>4025</v>
      </c>
      <c r="G128" s="9" t="s">
        <v>207</v>
      </c>
      <c r="H128" s="13">
        <v>1</v>
      </c>
      <c r="I128" s="25" t="s">
        <v>6</v>
      </c>
      <c r="J128" s="9" t="s">
        <v>97</v>
      </c>
      <c r="K128" s="22"/>
      <c r="L128" s="479">
        <v>50</v>
      </c>
      <c r="M128" s="80"/>
      <c r="N128" s="80"/>
      <c r="O128" s="80"/>
      <c r="P128" s="80"/>
      <c r="Q128" s="80"/>
      <c r="R128" s="80"/>
      <c r="T128" s="249"/>
      <c r="U128" s="80"/>
      <c r="V128" s="80"/>
      <c r="W128" s="80"/>
      <c r="X128" s="80"/>
      <c r="Y128" s="80"/>
    </row>
    <row r="129" spans="1:25" s="42" customFormat="1">
      <c r="A129" s="239" t="s">
        <v>1261</v>
      </c>
      <c r="B129" s="31">
        <v>44708</v>
      </c>
      <c r="C129" s="31">
        <v>44699</v>
      </c>
      <c r="D129" s="28">
        <v>10410</v>
      </c>
      <c r="E129" s="136" t="s">
        <v>2</v>
      </c>
      <c r="F129" s="28">
        <v>879</v>
      </c>
      <c r="G129" s="9" t="s">
        <v>17</v>
      </c>
      <c r="H129" s="13">
        <v>14</v>
      </c>
      <c r="I129" s="25" t="s">
        <v>6</v>
      </c>
      <c r="J129" s="9" t="s">
        <v>97</v>
      </c>
      <c r="K129" s="22"/>
      <c r="L129" s="479">
        <v>652.12</v>
      </c>
      <c r="M129" s="80"/>
      <c r="N129" s="80"/>
      <c r="O129" s="80"/>
      <c r="P129" s="80"/>
      <c r="Q129" s="80"/>
      <c r="R129" s="80"/>
      <c r="T129" s="249"/>
      <c r="U129" s="80"/>
      <c r="V129" s="80"/>
      <c r="W129" s="80"/>
      <c r="X129" s="80"/>
      <c r="Y129" s="80"/>
    </row>
    <row r="130" spans="1:25" s="42" customFormat="1">
      <c r="A130" s="239" t="s">
        <v>141</v>
      </c>
      <c r="B130" s="31">
        <v>44708</v>
      </c>
      <c r="C130" s="31">
        <v>44699</v>
      </c>
      <c r="D130" s="28">
        <v>10412</v>
      </c>
      <c r="E130" s="136" t="s">
        <v>2</v>
      </c>
      <c r="F130" s="28">
        <v>1350</v>
      </c>
      <c r="G130" s="9" t="s">
        <v>182</v>
      </c>
      <c r="H130" s="13">
        <v>12</v>
      </c>
      <c r="I130" s="25" t="s">
        <v>6</v>
      </c>
      <c r="J130" s="9" t="s">
        <v>97</v>
      </c>
      <c r="K130" s="22"/>
      <c r="L130" s="479">
        <v>130.80000000000001</v>
      </c>
      <c r="M130" s="80"/>
      <c r="N130" s="80"/>
      <c r="O130" s="80"/>
      <c r="P130" s="80"/>
      <c r="Q130" s="80"/>
      <c r="R130" s="80"/>
      <c r="T130" s="249"/>
      <c r="U130" s="80"/>
      <c r="V130" s="80"/>
      <c r="W130" s="80"/>
      <c r="X130" s="80"/>
      <c r="Y130" s="80"/>
    </row>
    <row r="131" spans="1:25" s="42" customFormat="1">
      <c r="A131" s="239"/>
      <c r="B131" s="31"/>
      <c r="C131" s="31"/>
      <c r="D131" s="28"/>
      <c r="E131" s="136" t="s">
        <v>165</v>
      </c>
      <c r="F131" s="28">
        <v>3458</v>
      </c>
      <c r="G131" s="9" t="s">
        <v>75</v>
      </c>
      <c r="H131" s="13">
        <v>10</v>
      </c>
      <c r="I131" s="25" t="s">
        <v>6</v>
      </c>
      <c r="J131" s="9" t="s">
        <v>97</v>
      </c>
      <c r="K131" s="22"/>
      <c r="L131" s="479">
        <v>120</v>
      </c>
      <c r="M131" s="80"/>
      <c r="N131" s="80"/>
      <c r="O131" s="80"/>
      <c r="P131" s="80"/>
      <c r="Q131" s="80"/>
      <c r="R131" s="80"/>
      <c r="T131" s="249"/>
      <c r="U131" s="80"/>
      <c r="V131" s="80"/>
      <c r="W131" s="80"/>
      <c r="X131" s="80"/>
      <c r="Y131" s="80"/>
    </row>
    <row r="132" spans="1:25" s="42" customFormat="1">
      <c r="A132" s="239" t="s">
        <v>1227</v>
      </c>
      <c r="B132" s="31">
        <v>44708</v>
      </c>
      <c r="C132" s="31">
        <v>44699</v>
      </c>
      <c r="D132" s="28">
        <v>10413</v>
      </c>
      <c r="E132" s="136" t="s">
        <v>2</v>
      </c>
      <c r="F132" s="28">
        <v>1468</v>
      </c>
      <c r="G132" s="9" t="s">
        <v>21</v>
      </c>
      <c r="H132" s="13">
        <v>3</v>
      </c>
      <c r="I132" s="25" t="s">
        <v>6</v>
      </c>
      <c r="J132" s="9" t="s">
        <v>97</v>
      </c>
      <c r="K132" s="22"/>
      <c r="L132" s="479">
        <v>186.36</v>
      </c>
      <c r="M132" s="80"/>
      <c r="N132" s="80"/>
      <c r="O132" s="80"/>
      <c r="P132" s="80"/>
      <c r="Q132" s="80"/>
      <c r="R132" s="80"/>
      <c r="T132" s="249"/>
      <c r="U132" s="80"/>
      <c r="V132" s="80"/>
      <c r="W132" s="80"/>
      <c r="X132" s="80"/>
      <c r="Y132" s="80"/>
    </row>
    <row r="133" spans="1:25" s="42" customFormat="1">
      <c r="A133" s="239" t="s">
        <v>2123</v>
      </c>
      <c r="B133" s="31">
        <v>44708</v>
      </c>
      <c r="C133" s="31">
        <v>44700</v>
      </c>
      <c r="D133" s="28">
        <v>10420</v>
      </c>
      <c r="E133" s="136" t="s">
        <v>2</v>
      </c>
      <c r="F133" s="28">
        <v>951</v>
      </c>
      <c r="G133" s="9" t="s">
        <v>58</v>
      </c>
      <c r="H133" s="13">
        <v>3</v>
      </c>
      <c r="I133" s="25" t="s">
        <v>6</v>
      </c>
      <c r="J133" s="9" t="s">
        <v>97</v>
      </c>
      <c r="K133" s="22"/>
      <c r="L133" s="479">
        <v>305.61</v>
      </c>
      <c r="M133" s="80"/>
      <c r="N133" s="80"/>
      <c r="O133" s="80"/>
      <c r="P133" s="80"/>
      <c r="Q133" s="80"/>
      <c r="R133" s="80"/>
      <c r="T133" s="249"/>
      <c r="U133" s="80"/>
      <c r="V133" s="80"/>
      <c r="W133" s="80"/>
      <c r="X133" s="80"/>
      <c r="Y133" s="80"/>
    </row>
    <row r="134" spans="1:25" s="42" customFormat="1">
      <c r="A134" s="239" t="s">
        <v>1799</v>
      </c>
      <c r="B134" s="31">
        <v>44708</v>
      </c>
      <c r="C134" s="412" t="s">
        <v>2125</v>
      </c>
      <c r="D134" s="28">
        <v>10421</v>
      </c>
      <c r="E134" s="136" t="s">
        <v>2124</v>
      </c>
      <c r="F134" s="28">
        <v>3310</v>
      </c>
      <c r="G134" s="9" t="s">
        <v>4</v>
      </c>
      <c r="H134" s="10" t="s">
        <v>960</v>
      </c>
      <c r="I134" s="25" t="s">
        <v>6</v>
      </c>
      <c r="J134" s="9" t="s">
        <v>97</v>
      </c>
      <c r="K134" s="22"/>
      <c r="L134" s="479">
        <v>922.8</v>
      </c>
      <c r="M134" s="80"/>
      <c r="N134" s="80"/>
      <c r="O134" s="80"/>
      <c r="P134" s="80"/>
      <c r="Q134" s="80"/>
      <c r="R134" s="80"/>
      <c r="T134" s="249"/>
      <c r="U134" s="80"/>
      <c r="V134" s="80"/>
      <c r="W134" s="80"/>
      <c r="X134" s="80"/>
      <c r="Y134" s="80"/>
    </row>
    <row r="135" spans="1:25" s="42" customFormat="1">
      <c r="A135" s="239" t="s">
        <v>1080</v>
      </c>
      <c r="B135" s="31">
        <v>44708</v>
      </c>
      <c r="C135" s="31">
        <v>44700</v>
      </c>
      <c r="D135" s="28">
        <v>10417</v>
      </c>
      <c r="E135" s="136" t="s">
        <v>216</v>
      </c>
      <c r="F135" s="28">
        <v>4072</v>
      </c>
      <c r="G135" s="9" t="s">
        <v>5</v>
      </c>
      <c r="H135" s="13">
        <v>5</v>
      </c>
      <c r="I135" s="25" t="s">
        <v>6</v>
      </c>
      <c r="J135" s="9" t="s">
        <v>97</v>
      </c>
      <c r="K135" s="22"/>
      <c r="L135" s="479">
        <v>0.5</v>
      </c>
      <c r="M135" s="80"/>
      <c r="N135" s="80"/>
      <c r="O135" s="80"/>
      <c r="P135" s="80"/>
      <c r="Q135" s="80"/>
      <c r="R135" s="80"/>
      <c r="T135" s="249"/>
      <c r="U135" s="80"/>
      <c r="V135" s="80"/>
      <c r="W135" s="80"/>
      <c r="X135" s="80"/>
      <c r="Y135" s="80"/>
    </row>
    <row r="136" spans="1:25" s="42" customFormat="1">
      <c r="A136" s="239" t="s">
        <v>883</v>
      </c>
      <c r="B136" s="31">
        <v>44712</v>
      </c>
      <c r="C136" s="31">
        <v>44701</v>
      </c>
      <c r="D136" s="28">
        <v>10427</v>
      </c>
      <c r="E136" s="136" t="s">
        <v>216</v>
      </c>
      <c r="F136" s="28">
        <v>4073</v>
      </c>
      <c r="G136" s="9" t="s">
        <v>3</v>
      </c>
      <c r="H136" s="13">
        <v>20</v>
      </c>
      <c r="I136" s="25" t="s">
        <v>6</v>
      </c>
      <c r="J136" s="9" t="s">
        <v>97</v>
      </c>
      <c r="K136" s="22"/>
      <c r="L136" s="479">
        <v>960</v>
      </c>
      <c r="M136" s="80"/>
      <c r="N136" s="80"/>
      <c r="O136" s="80"/>
      <c r="P136" s="80"/>
      <c r="Q136" s="80"/>
      <c r="R136" s="80"/>
      <c r="T136" s="249"/>
      <c r="U136" s="80"/>
      <c r="V136" s="80"/>
      <c r="W136" s="80"/>
      <c r="X136" s="80"/>
      <c r="Y136" s="80"/>
    </row>
    <row r="137" spans="1:25" s="42" customFormat="1">
      <c r="A137" s="239" t="s">
        <v>851</v>
      </c>
      <c r="B137" s="31">
        <v>44712</v>
      </c>
      <c r="C137" s="31">
        <v>44701</v>
      </c>
      <c r="D137" s="28">
        <v>10431</v>
      </c>
      <c r="E137" s="136" t="s">
        <v>2</v>
      </c>
      <c r="F137" s="28">
        <v>1545</v>
      </c>
      <c r="G137" s="9" t="s">
        <v>36</v>
      </c>
      <c r="H137" s="13">
        <v>5</v>
      </c>
      <c r="I137" s="25" t="s">
        <v>6</v>
      </c>
      <c r="J137" s="9" t="s">
        <v>97</v>
      </c>
      <c r="K137" s="22"/>
      <c r="L137" s="479">
        <v>202.5</v>
      </c>
      <c r="M137" s="80"/>
      <c r="N137" s="80"/>
      <c r="O137" s="80"/>
      <c r="P137" s="80"/>
      <c r="Q137" s="80"/>
      <c r="R137" s="80"/>
      <c r="T137" s="249"/>
      <c r="U137" s="80"/>
      <c r="V137" s="80"/>
      <c r="W137" s="80"/>
      <c r="X137" s="80"/>
      <c r="Y137" s="80"/>
    </row>
    <row r="138" spans="1:25" s="42" customFormat="1">
      <c r="A138" s="239" t="s">
        <v>86</v>
      </c>
      <c r="B138" s="31">
        <v>44712</v>
      </c>
      <c r="C138" s="31">
        <v>44706</v>
      </c>
      <c r="D138" s="28">
        <v>10430</v>
      </c>
      <c r="E138" s="136" t="s">
        <v>216</v>
      </c>
      <c r="F138" s="28">
        <v>2244</v>
      </c>
      <c r="G138" s="9" t="s">
        <v>17</v>
      </c>
      <c r="H138" s="13">
        <v>14</v>
      </c>
      <c r="I138" s="25" t="s">
        <v>6</v>
      </c>
      <c r="J138" s="9" t="s">
        <v>97</v>
      </c>
      <c r="K138" s="22"/>
      <c r="L138" s="479">
        <v>651</v>
      </c>
      <c r="M138" s="80"/>
      <c r="N138" s="80"/>
      <c r="O138" s="80"/>
      <c r="P138" s="80"/>
      <c r="Q138" s="80"/>
      <c r="R138" s="80"/>
      <c r="T138" s="249"/>
      <c r="U138" s="80"/>
      <c r="V138" s="80"/>
      <c r="W138" s="80"/>
      <c r="X138" s="80"/>
      <c r="Y138" s="80"/>
    </row>
    <row r="139" spans="1:25" s="42" customFormat="1">
      <c r="A139" s="239" t="s">
        <v>1442</v>
      </c>
      <c r="B139" s="31">
        <v>44712</v>
      </c>
      <c r="C139" s="31">
        <v>44706</v>
      </c>
      <c r="D139" s="28">
        <v>10432</v>
      </c>
      <c r="E139" s="136" t="s">
        <v>216</v>
      </c>
      <c r="F139" s="28">
        <v>2438</v>
      </c>
      <c r="G139" s="9" t="s">
        <v>47</v>
      </c>
      <c r="H139" s="10" t="s">
        <v>882</v>
      </c>
      <c r="I139" s="25" t="s">
        <v>6</v>
      </c>
      <c r="J139" s="9" t="s">
        <v>97</v>
      </c>
      <c r="K139" s="22"/>
      <c r="L139" s="479"/>
      <c r="M139" s="80"/>
      <c r="N139" s="80"/>
      <c r="O139" s="80"/>
      <c r="P139" s="80"/>
      <c r="Q139" s="80"/>
      <c r="R139" s="80"/>
      <c r="T139" s="249"/>
      <c r="U139" s="80"/>
      <c r="V139" s="80"/>
      <c r="W139" s="80"/>
      <c r="X139" s="80"/>
      <c r="Y139" s="80"/>
    </row>
    <row r="140" spans="1:25" s="42" customFormat="1">
      <c r="A140" s="239"/>
      <c r="B140" s="31"/>
      <c r="C140" s="31">
        <v>44706</v>
      </c>
      <c r="D140" s="28"/>
      <c r="E140" s="136" t="s">
        <v>153</v>
      </c>
      <c r="F140" s="28">
        <v>3101</v>
      </c>
      <c r="G140" s="9" t="s">
        <v>21</v>
      </c>
      <c r="H140" s="13">
        <v>5</v>
      </c>
      <c r="I140" s="25" t="s">
        <v>6</v>
      </c>
      <c r="J140" s="9" t="s">
        <v>97</v>
      </c>
      <c r="K140" s="22"/>
      <c r="L140" s="479"/>
      <c r="M140" s="80"/>
      <c r="N140" s="80"/>
      <c r="O140" s="80"/>
      <c r="P140" s="80"/>
      <c r="Q140" s="80"/>
      <c r="R140" s="80"/>
      <c r="T140" s="249"/>
      <c r="U140" s="80"/>
      <c r="V140" s="80"/>
      <c r="W140" s="80"/>
      <c r="X140" s="80"/>
      <c r="Y140" s="80"/>
    </row>
    <row r="141" spans="1:25" s="42" customFormat="1">
      <c r="A141" s="239"/>
      <c r="B141" s="31"/>
      <c r="C141" s="31">
        <v>44705</v>
      </c>
      <c r="D141" s="28"/>
      <c r="E141" s="136" t="s">
        <v>2</v>
      </c>
      <c r="F141" s="28">
        <v>744</v>
      </c>
      <c r="G141" s="9" t="s">
        <v>48</v>
      </c>
      <c r="H141" s="13">
        <v>10</v>
      </c>
      <c r="I141" s="25" t="s">
        <v>6</v>
      </c>
      <c r="J141" s="9" t="s">
        <v>97</v>
      </c>
      <c r="K141" s="22"/>
      <c r="L141" s="479">
        <v>1137.4000000000001</v>
      </c>
      <c r="M141" s="80"/>
      <c r="N141" s="80"/>
      <c r="O141" s="80"/>
      <c r="P141" s="80"/>
      <c r="Q141" s="80"/>
      <c r="R141" s="80"/>
      <c r="T141" s="249"/>
      <c r="U141" s="80"/>
      <c r="V141" s="80"/>
      <c r="W141" s="80"/>
      <c r="X141" s="80"/>
      <c r="Y141" s="80"/>
    </row>
    <row r="142" spans="1:25" s="42" customFormat="1">
      <c r="A142" s="239" t="s">
        <v>1386</v>
      </c>
      <c r="B142" s="31">
        <v>44712</v>
      </c>
      <c r="C142" s="31">
        <v>44704</v>
      </c>
      <c r="D142" s="28">
        <v>10428</v>
      </c>
      <c r="E142" s="136" t="s">
        <v>2</v>
      </c>
      <c r="F142" s="28">
        <v>818</v>
      </c>
      <c r="G142" s="9" t="s">
        <v>31</v>
      </c>
      <c r="H142" s="13">
        <v>30</v>
      </c>
      <c r="I142" s="25" t="s">
        <v>6</v>
      </c>
      <c r="J142" s="9" t="s">
        <v>97</v>
      </c>
      <c r="K142" s="22"/>
      <c r="L142" s="479">
        <v>743.1</v>
      </c>
      <c r="M142" s="80"/>
      <c r="N142" s="80"/>
      <c r="O142" s="80"/>
      <c r="P142" s="80"/>
      <c r="Q142" s="80"/>
      <c r="R142" s="80"/>
      <c r="T142" s="249"/>
      <c r="U142" s="80"/>
      <c r="V142" s="80"/>
      <c r="W142" s="80"/>
      <c r="X142" s="80"/>
      <c r="Y142" s="80"/>
    </row>
    <row r="143" spans="1:25" s="42" customFormat="1">
      <c r="A143" s="239" t="s">
        <v>1303</v>
      </c>
      <c r="B143" s="31">
        <v>44712</v>
      </c>
      <c r="C143" s="31">
        <v>44705</v>
      </c>
      <c r="D143" s="28">
        <v>10440</v>
      </c>
      <c r="E143" s="136" t="s">
        <v>671</v>
      </c>
      <c r="F143" s="28">
        <v>3626</v>
      </c>
      <c r="G143" s="9" t="s">
        <v>1441</v>
      </c>
      <c r="H143" s="13">
        <v>40</v>
      </c>
      <c r="I143" s="25" t="s">
        <v>6</v>
      </c>
      <c r="J143" s="9" t="s">
        <v>97</v>
      </c>
      <c r="K143" s="22"/>
      <c r="L143" s="479">
        <v>1044.4000000000001</v>
      </c>
      <c r="M143" s="80"/>
      <c r="N143" s="80"/>
      <c r="O143" s="80"/>
      <c r="P143" s="80"/>
      <c r="Q143" s="80"/>
      <c r="R143" s="80"/>
      <c r="T143" s="249"/>
      <c r="U143" s="80"/>
      <c r="V143" s="80"/>
      <c r="W143" s="80"/>
      <c r="X143" s="80"/>
      <c r="Y143" s="80"/>
    </row>
    <row r="144" spans="1:25" s="42" customFormat="1">
      <c r="A144" s="239"/>
      <c r="B144" s="31"/>
      <c r="C144" s="31">
        <v>44706</v>
      </c>
      <c r="D144" s="28"/>
      <c r="E144" s="136" t="s">
        <v>216</v>
      </c>
      <c r="F144" s="28">
        <v>3625</v>
      </c>
      <c r="G144" s="9" t="s">
        <v>902</v>
      </c>
      <c r="H144" s="13">
        <v>15</v>
      </c>
      <c r="I144" s="25" t="s">
        <v>6</v>
      </c>
      <c r="J144" s="9" t="s">
        <v>97</v>
      </c>
      <c r="K144" s="22"/>
      <c r="L144" s="479">
        <v>207.45</v>
      </c>
      <c r="M144" s="80"/>
      <c r="N144" s="80"/>
      <c r="O144" s="80"/>
      <c r="P144" s="80"/>
      <c r="Q144" s="80"/>
      <c r="R144" s="80"/>
      <c r="T144" s="249"/>
      <c r="U144" s="80"/>
      <c r="V144" s="80"/>
      <c r="W144" s="80"/>
      <c r="X144" s="80"/>
      <c r="Y144" s="80"/>
    </row>
    <row r="145" spans="1:25" s="42" customFormat="1">
      <c r="A145" s="239" t="s">
        <v>1303</v>
      </c>
      <c r="B145" s="31">
        <v>44712</v>
      </c>
      <c r="C145" s="31">
        <v>44705</v>
      </c>
      <c r="D145" s="28">
        <v>10441</v>
      </c>
      <c r="E145" s="136" t="s">
        <v>671</v>
      </c>
      <c r="F145" s="28">
        <v>3626</v>
      </c>
      <c r="G145" s="9" t="s">
        <v>1441</v>
      </c>
      <c r="H145" s="13">
        <v>40</v>
      </c>
      <c r="I145" s="25" t="s">
        <v>6</v>
      </c>
      <c r="J145" s="9" t="s">
        <v>97</v>
      </c>
      <c r="K145" s="22"/>
      <c r="L145" s="479">
        <v>1044.4000000000001</v>
      </c>
      <c r="M145" s="80"/>
      <c r="N145" s="80"/>
      <c r="O145" s="80"/>
      <c r="P145" s="80"/>
      <c r="Q145" s="80"/>
      <c r="R145" s="80"/>
      <c r="T145" s="249"/>
      <c r="U145" s="80"/>
      <c r="V145" s="80"/>
      <c r="W145" s="80"/>
      <c r="X145" s="80"/>
      <c r="Y145" s="80"/>
    </row>
    <row r="146" spans="1:25" s="42" customFormat="1">
      <c r="A146" s="239"/>
      <c r="B146" s="31"/>
      <c r="C146" s="31">
        <v>44706</v>
      </c>
      <c r="D146" s="28"/>
      <c r="E146" s="136" t="s">
        <v>216</v>
      </c>
      <c r="F146" s="28">
        <v>3625</v>
      </c>
      <c r="G146" s="9" t="s">
        <v>902</v>
      </c>
      <c r="H146" s="13">
        <v>15</v>
      </c>
      <c r="I146" s="25" t="s">
        <v>6</v>
      </c>
      <c r="J146" s="9" t="s">
        <v>97</v>
      </c>
      <c r="K146" s="22"/>
      <c r="L146" s="479">
        <v>207.45</v>
      </c>
      <c r="M146" s="80"/>
      <c r="N146" s="80"/>
      <c r="O146" s="80"/>
      <c r="P146" s="80"/>
      <c r="Q146" s="80"/>
      <c r="R146" s="80"/>
      <c r="T146" s="249"/>
      <c r="U146" s="80"/>
      <c r="V146" s="80"/>
      <c r="W146" s="80"/>
      <c r="X146" s="80"/>
      <c r="Y146" s="80"/>
    </row>
    <row r="147" spans="1:25" s="42" customFormat="1">
      <c r="A147" s="239" t="s">
        <v>779</v>
      </c>
      <c r="B147" s="31">
        <v>44705</v>
      </c>
      <c r="C147" s="31">
        <v>44705</v>
      </c>
      <c r="D147" s="28">
        <v>10458</v>
      </c>
      <c r="E147" s="136" t="s">
        <v>2</v>
      </c>
      <c r="F147" s="28">
        <v>753</v>
      </c>
      <c r="G147" s="9" t="s">
        <v>47</v>
      </c>
      <c r="H147" s="10" t="s">
        <v>903</v>
      </c>
      <c r="I147" s="25" t="s">
        <v>6</v>
      </c>
      <c r="J147" s="9" t="s">
        <v>97</v>
      </c>
      <c r="K147" s="22"/>
      <c r="L147" s="479">
        <v>780</v>
      </c>
      <c r="M147" s="80"/>
      <c r="N147" s="80"/>
      <c r="O147" s="80"/>
      <c r="P147" s="80"/>
      <c r="Q147" s="80"/>
      <c r="R147" s="80"/>
      <c r="T147" s="249"/>
      <c r="U147" s="80"/>
      <c r="V147" s="80"/>
      <c r="W147" s="80"/>
      <c r="X147" s="80"/>
      <c r="Y147" s="80"/>
    </row>
    <row r="148" spans="1:25" s="42" customFormat="1">
      <c r="A148" s="239" t="s">
        <v>740</v>
      </c>
      <c r="B148" s="31">
        <v>44712</v>
      </c>
      <c r="C148" s="31">
        <v>44705</v>
      </c>
      <c r="D148" s="28">
        <v>10457</v>
      </c>
      <c r="E148" s="136" t="s">
        <v>2</v>
      </c>
      <c r="F148" s="28">
        <v>1862</v>
      </c>
      <c r="G148" s="9" t="s">
        <v>20</v>
      </c>
      <c r="H148" s="13">
        <v>10</v>
      </c>
      <c r="I148" s="25" t="s">
        <v>6</v>
      </c>
      <c r="J148" s="9" t="s">
        <v>97</v>
      </c>
      <c r="K148" s="22"/>
      <c r="L148" s="479">
        <v>240</v>
      </c>
      <c r="M148" s="80"/>
      <c r="N148" s="80"/>
      <c r="O148" s="80"/>
      <c r="P148" s="80"/>
      <c r="Q148" s="80"/>
      <c r="R148" s="80"/>
      <c r="T148" s="249"/>
      <c r="U148" s="80"/>
      <c r="V148" s="80"/>
      <c r="W148" s="80"/>
      <c r="X148" s="80"/>
      <c r="Y148" s="80"/>
    </row>
    <row r="149" spans="1:25" s="42" customFormat="1">
      <c r="A149" s="239" t="s">
        <v>2128</v>
      </c>
      <c r="B149" s="31">
        <v>44712</v>
      </c>
      <c r="C149" s="31">
        <v>44706</v>
      </c>
      <c r="D149" s="28">
        <v>10453</v>
      </c>
      <c r="E149" s="136" t="s">
        <v>216</v>
      </c>
      <c r="F149" s="28">
        <v>2908</v>
      </c>
      <c r="G149" s="9" t="s">
        <v>22</v>
      </c>
      <c r="H149" s="13">
        <v>10</v>
      </c>
      <c r="I149" s="25" t="s">
        <v>6</v>
      </c>
      <c r="J149" s="9" t="s">
        <v>97</v>
      </c>
      <c r="K149" s="22"/>
      <c r="L149" s="479">
        <v>250</v>
      </c>
      <c r="M149" s="80"/>
      <c r="N149" s="80"/>
      <c r="O149" s="80"/>
      <c r="P149" s="80"/>
      <c r="Q149" s="80"/>
      <c r="R149" s="80"/>
      <c r="T149" s="249"/>
      <c r="U149" s="80"/>
      <c r="V149" s="80"/>
      <c r="W149" s="80"/>
      <c r="X149" s="80"/>
      <c r="Y149" s="80"/>
    </row>
    <row r="150" spans="1:25" s="42" customFormat="1">
      <c r="A150" s="239" t="s">
        <v>383</v>
      </c>
      <c r="B150" s="31">
        <v>44712</v>
      </c>
      <c r="C150" s="31">
        <v>44706</v>
      </c>
      <c r="D150" s="28">
        <v>10466</v>
      </c>
      <c r="E150" s="136" t="s">
        <v>2135</v>
      </c>
      <c r="F150" s="28">
        <v>838</v>
      </c>
      <c r="G150" s="9" t="s">
        <v>5</v>
      </c>
      <c r="H150" s="13">
        <v>30</v>
      </c>
      <c r="I150" s="25" t="s">
        <v>6</v>
      </c>
      <c r="J150" s="9" t="s">
        <v>97</v>
      </c>
      <c r="K150" s="22"/>
      <c r="L150" s="479"/>
      <c r="M150" s="80"/>
      <c r="N150" s="80"/>
      <c r="O150" s="80"/>
      <c r="P150" s="80"/>
      <c r="Q150" s="80"/>
      <c r="R150" s="80"/>
      <c r="T150" s="249"/>
      <c r="U150" s="80"/>
      <c r="V150" s="80"/>
      <c r="W150" s="80"/>
      <c r="X150" s="80"/>
      <c r="Y150" s="80"/>
    </row>
    <row r="151" spans="1:25" s="42" customFormat="1">
      <c r="A151" s="239" t="s">
        <v>112</v>
      </c>
      <c r="B151" s="31">
        <v>44714</v>
      </c>
      <c r="C151" s="31">
        <v>44712</v>
      </c>
      <c r="D151" s="28">
        <v>10464</v>
      </c>
      <c r="E151" s="136" t="s">
        <v>153</v>
      </c>
      <c r="F151" s="28">
        <v>3172</v>
      </c>
      <c r="G151" s="9" t="s">
        <v>31</v>
      </c>
      <c r="H151" s="13">
        <v>50</v>
      </c>
      <c r="I151" s="25" t="s">
        <v>6</v>
      </c>
      <c r="J151" s="9" t="s">
        <v>97</v>
      </c>
      <c r="K151" s="22"/>
      <c r="L151" s="479">
        <v>1215</v>
      </c>
      <c r="M151" s="80"/>
      <c r="N151" s="80"/>
      <c r="O151" s="80"/>
      <c r="P151" s="80"/>
      <c r="Q151" s="80"/>
      <c r="R151" s="80"/>
      <c r="T151" s="249"/>
      <c r="U151" s="80"/>
      <c r="V151" s="80"/>
      <c r="W151" s="80"/>
      <c r="X151" s="80"/>
      <c r="Y151" s="80"/>
    </row>
    <row r="152" spans="1:25" s="42" customFormat="1">
      <c r="A152" s="239" t="s">
        <v>201</v>
      </c>
      <c r="B152" s="31">
        <v>44714</v>
      </c>
      <c r="C152" s="31">
        <v>44711</v>
      </c>
      <c r="D152" s="28">
        <v>10467</v>
      </c>
      <c r="E152" s="136" t="s">
        <v>216</v>
      </c>
      <c r="F152" s="28">
        <v>4168</v>
      </c>
      <c r="G152" s="9" t="s">
        <v>16</v>
      </c>
      <c r="H152" s="13">
        <v>100</v>
      </c>
      <c r="I152" s="25" t="s">
        <v>6</v>
      </c>
      <c r="J152" s="9" t="s">
        <v>97</v>
      </c>
      <c r="K152" s="22"/>
      <c r="L152" s="479"/>
      <c r="M152" s="80"/>
      <c r="N152" s="80"/>
      <c r="O152" s="80"/>
      <c r="P152" s="80"/>
      <c r="Q152" s="80"/>
      <c r="R152" s="80"/>
      <c r="T152" s="249"/>
      <c r="U152" s="80"/>
      <c r="V152" s="80"/>
      <c r="W152" s="80"/>
      <c r="X152" s="80"/>
      <c r="Y152" s="80"/>
    </row>
    <row r="153" spans="1:25" s="42" customFormat="1">
      <c r="A153" s="239" t="s">
        <v>109</v>
      </c>
      <c r="B153" s="31">
        <v>44712</v>
      </c>
      <c r="C153" s="31">
        <v>44706</v>
      </c>
      <c r="D153" s="28">
        <v>10461</v>
      </c>
      <c r="E153" s="136" t="s">
        <v>2060</v>
      </c>
      <c r="F153" s="28">
        <v>4025</v>
      </c>
      <c r="G153" s="9" t="s">
        <v>52</v>
      </c>
      <c r="H153" s="13">
        <v>1</v>
      </c>
      <c r="I153" s="25" t="s">
        <v>6</v>
      </c>
      <c r="J153" s="9" t="s">
        <v>97</v>
      </c>
      <c r="K153" s="22"/>
      <c r="L153" s="479">
        <v>50</v>
      </c>
      <c r="M153" s="80"/>
      <c r="N153" s="80"/>
      <c r="O153" s="80"/>
      <c r="P153" s="80"/>
      <c r="Q153" s="80"/>
      <c r="R153" s="80"/>
      <c r="T153" s="249"/>
      <c r="U153" s="80"/>
      <c r="V153" s="80"/>
      <c r="W153" s="80"/>
      <c r="X153" s="80"/>
      <c r="Y153" s="80"/>
    </row>
    <row r="154" spans="1:25" s="42" customFormat="1">
      <c r="A154" s="239" t="s">
        <v>109</v>
      </c>
      <c r="B154" s="31">
        <v>44712</v>
      </c>
      <c r="C154" s="31">
        <v>44712</v>
      </c>
      <c r="D154" s="28">
        <v>10479</v>
      </c>
      <c r="E154" s="136" t="s">
        <v>2060</v>
      </c>
      <c r="F154" s="28">
        <v>4025</v>
      </c>
      <c r="G154" s="9" t="s">
        <v>19</v>
      </c>
      <c r="H154" s="13">
        <v>1</v>
      </c>
      <c r="I154" s="25" t="s">
        <v>6</v>
      </c>
      <c r="J154" s="9" t="s">
        <v>97</v>
      </c>
      <c r="K154" s="22"/>
      <c r="L154" s="479">
        <v>50</v>
      </c>
      <c r="M154" s="80"/>
      <c r="N154" s="80"/>
      <c r="O154" s="80"/>
      <c r="P154" s="80"/>
      <c r="Q154" s="80"/>
      <c r="R154" s="80"/>
      <c r="T154" s="249"/>
      <c r="U154" s="80"/>
      <c r="V154" s="80"/>
      <c r="W154" s="80"/>
      <c r="X154" s="80"/>
      <c r="Y154" s="80"/>
    </row>
    <row r="155" spans="1:25" s="42" customFormat="1">
      <c r="A155" s="239" t="s">
        <v>794</v>
      </c>
      <c r="B155" s="31">
        <v>44714</v>
      </c>
      <c r="C155" s="31">
        <v>44712</v>
      </c>
      <c r="D155" s="28">
        <v>10471</v>
      </c>
      <c r="E155" s="136" t="s">
        <v>7</v>
      </c>
      <c r="F155" s="28">
        <v>3334</v>
      </c>
      <c r="G155" s="9" t="s">
        <v>505</v>
      </c>
      <c r="H155" s="13">
        <v>30</v>
      </c>
      <c r="I155" s="25" t="s">
        <v>6</v>
      </c>
      <c r="J155" s="9" t="s">
        <v>97</v>
      </c>
      <c r="K155" s="22"/>
      <c r="L155" s="479">
        <v>165</v>
      </c>
      <c r="M155" s="80"/>
      <c r="N155" s="80"/>
      <c r="O155" s="80"/>
      <c r="P155" s="80"/>
      <c r="Q155" s="80"/>
      <c r="R155" s="80"/>
      <c r="T155" s="249" t="s">
        <v>1911</v>
      </c>
      <c r="U155" s="80"/>
      <c r="V155" s="80"/>
      <c r="W155" s="80"/>
      <c r="X155" s="80"/>
      <c r="Y155" s="80"/>
    </row>
    <row r="156" spans="1:25" s="42" customFormat="1">
      <c r="A156" s="239" t="s">
        <v>1198</v>
      </c>
      <c r="B156" s="31">
        <v>44714</v>
      </c>
      <c r="C156" s="31">
        <v>44711</v>
      </c>
      <c r="D156" s="28">
        <v>10472</v>
      </c>
      <c r="E156" s="136" t="s">
        <v>216</v>
      </c>
      <c r="F156" s="28">
        <v>2908</v>
      </c>
      <c r="G156" s="9" t="s">
        <v>22</v>
      </c>
      <c r="H156" s="13">
        <v>20</v>
      </c>
      <c r="I156" s="25" t="s">
        <v>6</v>
      </c>
      <c r="J156" s="9" t="s">
        <v>97</v>
      </c>
      <c r="K156" s="22"/>
      <c r="L156" s="479">
        <v>440</v>
      </c>
      <c r="M156" s="80"/>
      <c r="N156" s="80"/>
      <c r="O156" s="80"/>
      <c r="P156" s="80"/>
      <c r="Q156" s="80"/>
      <c r="R156" s="80"/>
      <c r="T156" s="249"/>
      <c r="U156" s="80"/>
      <c r="V156" s="80"/>
      <c r="W156" s="80"/>
      <c r="X156" s="80"/>
      <c r="Y156" s="80"/>
    </row>
    <row r="157" spans="1:25" s="42" customFormat="1">
      <c r="A157" s="239" t="s">
        <v>1217</v>
      </c>
      <c r="B157" s="31">
        <v>44714</v>
      </c>
      <c r="C157" s="31">
        <v>44708</v>
      </c>
      <c r="D157" s="28">
        <v>10490</v>
      </c>
      <c r="E157" s="136" t="s">
        <v>2</v>
      </c>
      <c r="F157" s="28">
        <v>1614</v>
      </c>
      <c r="G157" s="9" t="s">
        <v>52</v>
      </c>
      <c r="H157" s="13">
        <v>24</v>
      </c>
      <c r="I157" s="25" t="s">
        <v>6</v>
      </c>
      <c r="J157" s="9" t="s">
        <v>97</v>
      </c>
      <c r="K157" s="22"/>
      <c r="L157" s="479">
        <v>396</v>
      </c>
      <c r="M157" s="80"/>
      <c r="N157" s="80"/>
      <c r="O157" s="80"/>
      <c r="P157" s="80"/>
      <c r="Q157" s="80"/>
      <c r="R157" s="80"/>
      <c r="T157" s="249"/>
      <c r="U157" s="80"/>
      <c r="V157" s="80"/>
      <c r="W157" s="80"/>
      <c r="X157" s="80"/>
      <c r="Y157" s="80"/>
    </row>
    <row r="158" spans="1:25" s="42" customFormat="1">
      <c r="A158" s="239" t="s">
        <v>132</v>
      </c>
      <c r="B158" s="31">
        <v>44712</v>
      </c>
      <c r="C158" s="31">
        <v>44711</v>
      </c>
      <c r="D158" s="28">
        <v>10495</v>
      </c>
      <c r="E158" s="136" t="s">
        <v>7</v>
      </c>
      <c r="F158" s="28">
        <v>3758</v>
      </c>
      <c r="G158" s="9" t="s">
        <v>62</v>
      </c>
      <c r="H158" s="13">
        <v>20</v>
      </c>
      <c r="I158" s="25" t="s">
        <v>6</v>
      </c>
      <c r="J158" s="9" t="s">
        <v>97</v>
      </c>
      <c r="K158" s="22"/>
      <c r="L158" s="479">
        <v>1044.8</v>
      </c>
      <c r="M158" s="80"/>
      <c r="N158" s="80"/>
      <c r="O158" s="80"/>
      <c r="P158" s="80"/>
      <c r="Q158" s="80"/>
      <c r="R158" s="80"/>
      <c r="T158" s="249"/>
      <c r="U158" s="80"/>
      <c r="V158" s="80"/>
      <c r="W158" s="80"/>
      <c r="X158" s="80"/>
      <c r="Y158" s="80"/>
    </row>
    <row r="159" spans="1:25" s="42" customFormat="1">
      <c r="A159" s="239" t="s">
        <v>1635</v>
      </c>
      <c r="B159" s="31">
        <v>44712</v>
      </c>
      <c r="C159" s="412">
        <v>44711</v>
      </c>
      <c r="D159" s="28">
        <v>10497</v>
      </c>
      <c r="E159" s="136" t="s">
        <v>2</v>
      </c>
      <c r="F159" s="28">
        <v>2825</v>
      </c>
      <c r="G159" s="9" t="s">
        <v>207</v>
      </c>
      <c r="H159" s="13">
        <v>5</v>
      </c>
      <c r="I159" s="25" t="s">
        <v>6</v>
      </c>
      <c r="J159" s="9" t="s">
        <v>97</v>
      </c>
      <c r="K159" s="22"/>
      <c r="L159" s="479">
        <v>367.65</v>
      </c>
      <c r="M159" s="80"/>
      <c r="N159" s="80"/>
      <c r="O159" s="80"/>
      <c r="P159" s="80"/>
      <c r="Q159" s="80"/>
      <c r="R159" s="80"/>
      <c r="T159" s="249"/>
      <c r="U159" s="80"/>
      <c r="V159" s="80"/>
      <c r="W159" s="80"/>
      <c r="X159" s="80"/>
      <c r="Y159" s="80"/>
    </row>
    <row r="160" spans="1:25" s="42" customFormat="1">
      <c r="A160" s="239" t="s">
        <v>1076</v>
      </c>
      <c r="B160" s="31">
        <v>44712</v>
      </c>
      <c r="C160" s="31">
        <v>44711</v>
      </c>
      <c r="D160" s="28">
        <v>10499</v>
      </c>
      <c r="E160" s="136" t="s">
        <v>2</v>
      </c>
      <c r="F160" s="28">
        <v>753</v>
      </c>
      <c r="G160" s="9" t="s">
        <v>47</v>
      </c>
      <c r="H160" s="10" t="s">
        <v>882</v>
      </c>
      <c r="I160" s="25" t="s">
        <v>6</v>
      </c>
      <c r="J160" s="9" t="s">
        <v>97</v>
      </c>
      <c r="K160" s="22"/>
      <c r="L160" s="479">
        <v>209.75</v>
      </c>
      <c r="M160" s="80"/>
      <c r="N160" s="80"/>
      <c r="O160" s="80"/>
      <c r="P160" s="80"/>
      <c r="Q160" s="80"/>
      <c r="R160" s="80"/>
      <c r="T160" s="249"/>
      <c r="U160" s="80"/>
      <c r="V160" s="80"/>
      <c r="W160" s="80"/>
      <c r="X160" s="80"/>
      <c r="Y160" s="80"/>
    </row>
    <row r="161" spans="1:25" s="42" customFormat="1">
      <c r="A161" s="239" t="s">
        <v>580</v>
      </c>
      <c r="B161" s="31">
        <v>44712</v>
      </c>
      <c r="C161" s="31">
        <v>44711</v>
      </c>
      <c r="D161" s="28">
        <v>10498</v>
      </c>
      <c r="E161" s="136" t="s">
        <v>2</v>
      </c>
      <c r="F161" s="28">
        <v>3913</v>
      </c>
      <c r="G161" s="9" t="s">
        <v>21</v>
      </c>
      <c r="H161" s="13">
        <v>2</v>
      </c>
      <c r="I161" s="25" t="s">
        <v>6</v>
      </c>
      <c r="J161" s="9" t="s">
        <v>97</v>
      </c>
      <c r="K161" s="22"/>
      <c r="L161" s="479">
        <v>104.4</v>
      </c>
      <c r="M161" s="80"/>
      <c r="N161" s="80"/>
      <c r="O161" s="80"/>
      <c r="P161" s="80"/>
      <c r="Q161" s="80"/>
      <c r="R161" s="80"/>
      <c r="T161" s="249"/>
      <c r="U161" s="80"/>
      <c r="V161" s="80"/>
      <c r="W161" s="80"/>
      <c r="X161" s="80"/>
      <c r="Y161" s="80"/>
    </row>
    <row r="162" spans="1:25" s="42" customFormat="1">
      <c r="A162" s="239"/>
      <c r="B162" s="31"/>
      <c r="C162" s="31"/>
      <c r="D162" s="28"/>
      <c r="E162" s="136" t="s">
        <v>2</v>
      </c>
      <c r="F162" s="28">
        <v>3620</v>
      </c>
      <c r="G162" s="9" t="s">
        <v>22</v>
      </c>
      <c r="H162" s="13">
        <v>15</v>
      </c>
      <c r="I162" s="25" t="s">
        <v>6</v>
      </c>
      <c r="J162" s="9" t="s">
        <v>97</v>
      </c>
      <c r="K162" s="22"/>
      <c r="L162" s="479">
        <v>337.5</v>
      </c>
      <c r="M162" s="80"/>
      <c r="N162" s="80"/>
      <c r="O162" s="80"/>
      <c r="P162" s="80"/>
      <c r="Q162" s="80"/>
      <c r="R162" s="80"/>
      <c r="T162" s="249"/>
      <c r="U162" s="80"/>
      <c r="V162" s="80"/>
      <c r="W162" s="80"/>
      <c r="X162" s="80"/>
      <c r="Y162" s="80"/>
    </row>
    <row r="163" spans="1:25" s="42" customFormat="1">
      <c r="A163" s="239" t="s">
        <v>965</v>
      </c>
      <c r="B163" s="31">
        <v>44712</v>
      </c>
      <c r="C163" s="31">
        <v>44711</v>
      </c>
      <c r="D163" s="28">
        <v>10500</v>
      </c>
      <c r="E163" s="136" t="s">
        <v>153</v>
      </c>
      <c r="F163" s="28">
        <v>3272</v>
      </c>
      <c r="G163" s="9" t="s">
        <v>827</v>
      </c>
      <c r="H163" s="13">
        <v>10</v>
      </c>
      <c r="I163" s="25" t="s">
        <v>6</v>
      </c>
      <c r="J163" s="9" t="s">
        <v>97</v>
      </c>
      <c r="K163" s="11" t="s">
        <v>834</v>
      </c>
      <c r="L163" s="479"/>
      <c r="M163" s="80"/>
      <c r="N163" s="80"/>
      <c r="O163" s="80"/>
      <c r="P163" s="80"/>
      <c r="Q163" s="80"/>
      <c r="R163" s="80"/>
      <c r="T163" s="249"/>
      <c r="U163" s="80"/>
      <c r="V163" s="80"/>
      <c r="W163" s="80"/>
      <c r="X163" s="80"/>
      <c r="Y163" s="80"/>
    </row>
    <row r="164" spans="1:25" s="42" customFormat="1">
      <c r="A164" s="239"/>
      <c r="B164" s="31"/>
      <c r="C164" s="31"/>
      <c r="D164" s="28"/>
      <c r="E164" s="136" t="s">
        <v>153</v>
      </c>
      <c r="F164" s="28">
        <v>3429</v>
      </c>
      <c r="G164" s="9" t="s">
        <v>827</v>
      </c>
      <c r="H164" s="13">
        <v>2</v>
      </c>
      <c r="I164" s="25" t="s">
        <v>6</v>
      </c>
      <c r="J164" s="9" t="s">
        <v>97</v>
      </c>
      <c r="K164" s="11" t="s">
        <v>834</v>
      </c>
      <c r="L164" s="479"/>
      <c r="M164" s="80"/>
      <c r="N164" s="80"/>
      <c r="O164" s="80"/>
      <c r="P164" s="80"/>
      <c r="Q164" s="80"/>
      <c r="R164" s="80"/>
      <c r="T164" s="249"/>
      <c r="U164" s="80"/>
      <c r="V164" s="80"/>
      <c r="W164" s="80"/>
      <c r="X164" s="80"/>
      <c r="Y164" s="80"/>
    </row>
    <row r="165" spans="1:25" s="42" customFormat="1">
      <c r="A165" s="239"/>
      <c r="B165" s="31"/>
      <c r="C165" s="31"/>
      <c r="D165" s="28"/>
      <c r="E165" s="136" t="s">
        <v>153</v>
      </c>
      <c r="F165" s="28">
        <v>3424</v>
      </c>
      <c r="G165" s="9" t="s">
        <v>827</v>
      </c>
      <c r="H165" s="13">
        <v>2</v>
      </c>
      <c r="I165" s="25" t="s">
        <v>6</v>
      </c>
      <c r="J165" s="9" t="s">
        <v>97</v>
      </c>
      <c r="K165" s="11" t="s">
        <v>834</v>
      </c>
      <c r="L165" s="479"/>
      <c r="M165" s="80"/>
      <c r="N165" s="80"/>
      <c r="O165" s="80"/>
      <c r="P165" s="80"/>
      <c r="Q165" s="80"/>
      <c r="R165" s="80"/>
      <c r="T165" s="249"/>
      <c r="U165" s="80"/>
      <c r="V165" s="80"/>
      <c r="W165" s="80"/>
      <c r="X165" s="80"/>
      <c r="Y165" s="80"/>
    </row>
    <row r="166" spans="1:25" s="42" customFormat="1">
      <c r="A166" s="239"/>
      <c r="B166" s="31"/>
      <c r="C166" s="31"/>
      <c r="D166" s="28"/>
      <c r="E166" s="136" t="s">
        <v>153</v>
      </c>
      <c r="F166" s="28">
        <v>3425</v>
      </c>
      <c r="G166" s="9" t="s">
        <v>827</v>
      </c>
      <c r="H166" s="13">
        <v>2</v>
      </c>
      <c r="I166" s="25" t="s">
        <v>6</v>
      </c>
      <c r="J166" s="9" t="s">
        <v>97</v>
      </c>
      <c r="K166" s="11" t="s">
        <v>834</v>
      </c>
      <c r="L166" s="479"/>
      <c r="M166" s="80"/>
      <c r="N166" s="80"/>
      <c r="O166" s="80"/>
      <c r="P166" s="80"/>
      <c r="Q166" s="80"/>
      <c r="R166" s="80"/>
      <c r="T166" s="249"/>
      <c r="U166" s="80"/>
      <c r="V166" s="80"/>
      <c r="W166" s="80"/>
      <c r="X166" s="80"/>
      <c r="Y166" s="80"/>
    </row>
    <row r="167" spans="1:25" s="42" customFormat="1">
      <c r="A167" s="239"/>
      <c r="B167" s="31"/>
      <c r="C167" s="31"/>
      <c r="D167" s="28"/>
      <c r="E167" s="136" t="s">
        <v>153</v>
      </c>
      <c r="F167" s="28">
        <v>3273</v>
      </c>
      <c r="G167" s="9" t="s">
        <v>827</v>
      </c>
      <c r="H167" s="13">
        <v>20</v>
      </c>
      <c r="I167" s="25" t="s">
        <v>6</v>
      </c>
      <c r="J167" s="9" t="s">
        <v>97</v>
      </c>
      <c r="K167" s="11" t="s">
        <v>834</v>
      </c>
      <c r="L167" s="479">
        <v>774</v>
      </c>
      <c r="M167" s="80"/>
      <c r="N167" s="80"/>
      <c r="O167" s="80"/>
      <c r="P167" s="80"/>
      <c r="Q167" s="80"/>
      <c r="R167" s="80"/>
      <c r="T167" s="249"/>
      <c r="U167" s="80"/>
      <c r="V167" s="80"/>
      <c r="W167" s="80"/>
      <c r="X167" s="80"/>
      <c r="Y167" s="80"/>
    </row>
    <row r="168" spans="1:25" s="42" customFormat="1">
      <c r="A168" s="239" t="s">
        <v>235</v>
      </c>
      <c r="B168" s="31">
        <v>44712</v>
      </c>
      <c r="C168" s="31"/>
      <c r="D168" s="28">
        <v>10501</v>
      </c>
      <c r="E168" s="136" t="s">
        <v>2</v>
      </c>
      <c r="F168" s="28">
        <v>2714</v>
      </c>
      <c r="G168" s="9" t="s">
        <v>16</v>
      </c>
      <c r="H168" s="13">
        <v>20</v>
      </c>
      <c r="I168" s="25" t="s">
        <v>6</v>
      </c>
      <c r="J168" s="9" t="s">
        <v>97</v>
      </c>
      <c r="K168" s="11" t="s">
        <v>834</v>
      </c>
      <c r="L168" s="479"/>
      <c r="M168" s="80"/>
      <c r="N168" s="80"/>
      <c r="O168" s="80"/>
      <c r="P168" s="80"/>
      <c r="Q168" s="80"/>
      <c r="R168" s="80"/>
      <c r="T168" s="249"/>
      <c r="U168" s="80"/>
      <c r="V168" s="80"/>
      <c r="W168" s="80"/>
      <c r="X168" s="80"/>
      <c r="Y168" s="80"/>
    </row>
    <row r="169" spans="1:25" s="42" customFormat="1">
      <c r="A169" s="239"/>
      <c r="B169" s="31"/>
      <c r="C169" s="31"/>
      <c r="D169" s="28"/>
      <c r="E169" s="136" t="s">
        <v>2</v>
      </c>
      <c r="F169" s="28">
        <v>4174</v>
      </c>
      <c r="G169" s="9" t="s">
        <v>16</v>
      </c>
      <c r="H169" s="13">
        <v>5</v>
      </c>
      <c r="I169" s="25" t="s">
        <v>6</v>
      </c>
      <c r="J169" s="9" t="s">
        <v>97</v>
      </c>
      <c r="K169" s="11" t="s">
        <v>834</v>
      </c>
      <c r="L169" s="479"/>
      <c r="M169" s="80"/>
      <c r="N169" s="80"/>
      <c r="O169" s="80"/>
      <c r="P169" s="80"/>
      <c r="Q169" s="80"/>
      <c r="R169" s="80"/>
      <c r="T169" s="249"/>
      <c r="U169" s="80"/>
      <c r="V169" s="80"/>
      <c r="W169" s="80"/>
      <c r="X169" s="80"/>
      <c r="Y169" s="80"/>
    </row>
    <row r="170" spans="1:25" s="42" customFormat="1">
      <c r="A170" s="239"/>
      <c r="B170" s="31"/>
      <c r="C170" s="31"/>
      <c r="D170" s="28"/>
      <c r="E170" s="136" t="s">
        <v>2</v>
      </c>
      <c r="F170" s="28">
        <v>4175</v>
      </c>
      <c r="G170" s="9" t="s">
        <v>16</v>
      </c>
      <c r="H170" s="13">
        <v>5</v>
      </c>
      <c r="I170" s="25" t="s">
        <v>6</v>
      </c>
      <c r="J170" s="9" t="s">
        <v>97</v>
      </c>
      <c r="K170" s="11" t="s">
        <v>834</v>
      </c>
      <c r="L170" s="479"/>
      <c r="M170" s="80"/>
      <c r="N170" s="80"/>
      <c r="O170" s="80"/>
      <c r="P170" s="80"/>
      <c r="Q170" s="80"/>
      <c r="R170" s="80"/>
      <c r="T170" s="249"/>
      <c r="U170" s="80"/>
      <c r="V170" s="80"/>
      <c r="W170" s="80"/>
      <c r="X170" s="80"/>
      <c r="Y170" s="80"/>
    </row>
    <row r="171" spans="1:25" s="42" customFormat="1">
      <c r="A171" s="239"/>
      <c r="B171" s="31"/>
      <c r="C171" s="31"/>
      <c r="D171" s="28"/>
      <c r="E171" s="136" t="s">
        <v>2</v>
      </c>
      <c r="F171" s="28">
        <v>4176</v>
      </c>
      <c r="G171" s="9" t="s">
        <v>16</v>
      </c>
      <c r="H171" s="13">
        <v>5</v>
      </c>
      <c r="I171" s="25" t="s">
        <v>6</v>
      </c>
      <c r="J171" s="9" t="s">
        <v>97</v>
      </c>
      <c r="K171" s="11" t="s">
        <v>834</v>
      </c>
      <c r="L171" s="479">
        <v>850</v>
      </c>
      <c r="M171" s="80"/>
      <c r="N171" s="80"/>
      <c r="O171" s="80"/>
      <c r="P171" s="80"/>
      <c r="Q171" s="80"/>
      <c r="R171" s="80"/>
      <c r="T171" s="249"/>
      <c r="U171" s="80"/>
      <c r="V171" s="80"/>
      <c r="W171" s="80"/>
      <c r="X171" s="80"/>
      <c r="Y171" s="80"/>
    </row>
    <row r="172" spans="1:25" s="42" customFormat="1">
      <c r="A172" s="239" t="s">
        <v>1635</v>
      </c>
      <c r="B172" s="31">
        <v>44712</v>
      </c>
      <c r="C172" s="31">
        <v>44712</v>
      </c>
      <c r="D172" s="28">
        <v>10508</v>
      </c>
      <c r="E172" s="136" t="s">
        <v>2</v>
      </c>
      <c r="F172" s="28">
        <v>1087</v>
      </c>
      <c r="G172" s="9" t="s">
        <v>46</v>
      </c>
      <c r="H172" s="10" t="s">
        <v>982</v>
      </c>
      <c r="I172" s="25" t="s">
        <v>6</v>
      </c>
      <c r="J172" s="9" t="s">
        <v>97</v>
      </c>
      <c r="K172" s="22"/>
      <c r="L172" s="479">
        <v>249.72</v>
      </c>
      <c r="M172" s="80"/>
      <c r="N172" s="80"/>
      <c r="O172" s="80"/>
      <c r="P172" s="80"/>
      <c r="Q172" s="80"/>
      <c r="R172" s="80"/>
      <c r="T172" s="249"/>
      <c r="U172" s="80"/>
      <c r="V172" s="80"/>
      <c r="W172" s="80"/>
      <c r="X172" s="80"/>
      <c r="Y172" s="80"/>
    </row>
    <row r="173" spans="1:25" s="42" customFormat="1">
      <c r="A173" s="239" t="s">
        <v>112</v>
      </c>
      <c r="B173" s="31">
        <v>44715</v>
      </c>
      <c r="C173" s="31">
        <v>44712</v>
      </c>
      <c r="D173" s="28">
        <v>10517</v>
      </c>
      <c r="E173" s="136" t="s">
        <v>131</v>
      </c>
      <c r="F173" s="28">
        <v>2903</v>
      </c>
      <c r="G173" s="9" t="s">
        <v>31</v>
      </c>
      <c r="H173" s="13">
        <v>10</v>
      </c>
      <c r="I173" s="25" t="s">
        <v>6</v>
      </c>
      <c r="J173" s="9" t="s">
        <v>97</v>
      </c>
      <c r="K173" s="22"/>
      <c r="L173" s="479">
        <v>209</v>
      </c>
      <c r="M173" s="80"/>
      <c r="N173" s="80"/>
      <c r="O173" s="80"/>
      <c r="P173" s="80"/>
      <c r="Q173" s="80"/>
      <c r="R173" s="80"/>
      <c r="T173" s="249"/>
      <c r="U173" s="80"/>
      <c r="V173" s="80"/>
      <c r="W173" s="80"/>
      <c r="X173" s="80"/>
      <c r="Y173" s="80"/>
    </row>
    <row r="174" spans="1:25" s="42" customFormat="1">
      <c r="A174" s="239" t="s">
        <v>2140</v>
      </c>
      <c r="B174" s="31">
        <v>44712</v>
      </c>
      <c r="C174" s="31">
        <v>44712</v>
      </c>
      <c r="D174" s="28">
        <v>10521</v>
      </c>
      <c r="E174" s="136" t="s">
        <v>216</v>
      </c>
      <c r="F174" s="28">
        <v>4177</v>
      </c>
      <c r="G174" s="9" t="s">
        <v>521</v>
      </c>
      <c r="H174" s="13">
        <v>72</v>
      </c>
      <c r="I174" s="25" t="s">
        <v>6</v>
      </c>
      <c r="J174" s="9" t="s">
        <v>97</v>
      </c>
      <c r="K174" s="22"/>
      <c r="L174" s="479">
        <v>756</v>
      </c>
      <c r="M174" s="80"/>
      <c r="N174" s="80"/>
      <c r="O174" s="80"/>
      <c r="P174" s="80"/>
      <c r="Q174" s="80"/>
      <c r="R174" s="80"/>
      <c r="T174" s="249"/>
      <c r="U174" s="80"/>
      <c r="V174" s="80"/>
      <c r="W174" s="80"/>
      <c r="X174" s="80"/>
      <c r="Y174" s="80"/>
    </row>
    <row r="175" spans="1:25" s="42" customFormat="1">
      <c r="A175" s="239" t="s">
        <v>1977</v>
      </c>
      <c r="B175" s="31">
        <v>44712</v>
      </c>
      <c r="C175" s="31">
        <v>44712</v>
      </c>
      <c r="D175" s="28">
        <v>10522</v>
      </c>
      <c r="E175" s="136" t="s">
        <v>2</v>
      </c>
      <c r="F175" s="28">
        <v>2655</v>
      </c>
      <c r="G175" s="9" t="s">
        <v>17</v>
      </c>
      <c r="H175" s="10" t="s">
        <v>960</v>
      </c>
      <c r="I175" s="25" t="s">
        <v>6</v>
      </c>
      <c r="J175" s="9" t="s">
        <v>97</v>
      </c>
      <c r="K175" s="22"/>
      <c r="L175" s="479">
        <v>1584</v>
      </c>
      <c r="M175" s="80"/>
      <c r="N175" s="80"/>
      <c r="O175" s="80"/>
      <c r="P175" s="80"/>
      <c r="Q175" s="80"/>
      <c r="R175" s="80"/>
      <c r="T175" s="249"/>
      <c r="U175" s="80"/>
      <c r="V175" s="80"/>
      <c r="W175" s="80"/>
      <c r="X175" s="80"/>
      <c r="Y175" s="80"/>
    </row>
    <row r="176" spans="1:25" s="44" customFormat="1">
      <c r="A176" s="338"/>
      <c r="B176" s="125"/>
      <c r="C176" s="125"/>
      <c r="D176" s="126"/>
      <c r="E176" s="124"/>
      <c r="F176" s="126"/>
      <c r="G176" s="51"/>
      <c r="H176" s="52"/>
      <c r="I176" s="233"/>
      <c r="J176" s="24" t="s">
        <v>97</v>
      </c>
      <c r="K176" s="526"/>
      <c r="L176" s="462"/>
      <c r="M176" s="246"/>
      <c r="N176" s="246"/>
      <c r="O176" s="246"/>
      <c r="P176" s="246"/>
      <c r="Q176" s="246"/>
      <c r="R176" s="246"/>
      <c r="T176" s="246"/>
      <c r="U176" s="246"/>
      <c r="V176" s="246"/>
      <c r="W176" s="246"/>
      <c r="X176" s="246"/>
      <c r="Y176" s="246"/>
    </row>
    <row r="177" spans="1:20" s="6" customFormat="1" ht="15" customHeight="1">
      <c r="A177" s="2530">
        <f>SUM(L62:L75)</f>
        <v>4632.8</v>
      </c>
      <c r="B177" s="2531"/>
      <c r="C177" s="2531"/>
      <c r="D177" s="2531"/>
      <c r="E177" s="2531"/>
      <c r="F177" s="2531"/>
      <c r="G177" s="2531"/>
      <c r="H177" s="2531"/>
      <c r="I177" s="2531"/>
      <c r="J177" s="2531"/>
      <c r="K177" s="2531"/>
      <c r="L177" s="2532"/>
      <c r="T177" s="1035" t="s">
        <v>1672</v>
      </c>
    </row>
    <row r="178" spans="1:20" s="6" customFormat="1">
      <c r="A178" s="387"/>
      <c r="H178" s="823"/>
      <c r="I178" s="387"/>
      <c r="L178" s="587"/>
    </row>
    <row r="179" spans="1:20" s="6" customFormat="1">
      <c r="A179" s="387"/>
      <c r="H179" s="823"/>
      <c r="I179" s="387"/>
      <c r="L179" s="587"/>
    </row>
    <row r="180" spans="1:20" s="6" customFormat="1">
      <c r="A180" s="387" t="s">
        <v>1958</v>
      </c>
      <c r="H180" s="823"/>
      <c r="I180" s="387"/>
      <c r="L180" s="587"/>
    </row>
    <row r="181" spans="1:20" s="6" customFormat="1">
      <c r="A181" s="387"/>
      <c r="H181" s="823"/>
      <c r="I181" s="387"/>
      <c r="L181" s="587"/>
    </row>
    <row r="182" spans="1:20" s="6" customFormat="1">
      <c r="A182" s="387"/>
      <c r="H182" s="823"/>
      <c r="I182" s="387"/>
      <c r="L182" s="587"/>
    </row>
    <row r="183" spans="1:20" s="6" customFormat="1">
      <c r="A183" s="387"/>
      <c r="H183" s="823"/>
      <c r="I183" s="387"/>
      <c r="L183" s="587"/>
    </row>
    <row r="184" spans="1:20" s="6" customFormat="1">
      <c r="A184" s="387"/>
      <c r="H184" s="823"/>
      <c r="I184" s="387"/>
      <c r="L184" s="587"/>
    </row>
    <row r="185" spans="1:20" s="6" customFormat="1">
      <c r="A185" s="387"/>
      <c r="H185" s="823"/>
      <c r="I185" s="387"/>
      <c r="L185" s="587"/>
    </row>
    <row r="186" spans="1:20" s="6" customFormat="1">
      <c r="A186" s="387"/>
      <c r="H186" s="823"/>
      <c r="I186" s="387"/>
      <c r="L186" s="587"/>
    </row>
    <row r="187" spans="1:20" s="6" customFormat="1">
      <c r="A187" s="387"/>
      <c r="H187" s="823"/>
      <c r="I187" s="387"/>
      <c r="L187" s="587"/>
    </row>
    <row r="188" spans="1:20" s="6" customFormat="1">
      <c r="A188" s="387"/>
      <c r="H188" s="823"/>
      <c r="I188" s="387"/>
      <c r="L188" s="587"/>
    </row>
    <row r="189" spans="1:20" s="6" customFormat="1">
      <c r="A189" s="387"/>
      <c r="H189" s="823"/>
      <c r="I189" s="387"/>
      <c r="L189" s="587"/>
    </row>
    <row r="190" spans="1:20" s="6" customFormat="1">
      <c r="A190" s="387"/>
      <c r="H190" s="823"/>
      <c r="I190" s="387"/>
      <c r="L190" s="587"/>
    </row>
    <row r="191" spans="1:20" s="6" customFormat="1" hidden="1">
      <c r="A191" s="387"/>
      <c r="H191" s="823"/>
      <c r="I191" s="387"/>
      <c r="L191" s="587"/>
    </row>
    <row r="192" spans="1:20" s="6" customFormat="1" hidden="1">
      <c r="A192" s="387"/>
      <c r="H192" s="823"/>
      <c r="I192" s="387"/>
      <c r="L192" s="587"/>
    </row>
    <row r="193" spans="1:25" s="6" customFormat="1" hidden="1">
      <c r="A193" s="37"/>
      <c r="B193"/>
      <c r="C193"/>
      <c r="D193"/>
      <c r="E193"/>
      <c r="F193"/>
      <c r="G193"/>
      <c r="H193" s="484"/>
      <c r="I193" s="37"/>
      <c r="J193"/>
      <c r="K193"/>
      <c r="L193" s="528"/>
      <c r="S193"/>
    </row>
    <row r="194" spans="1:25" s="6" customFormat="1" hidden="1">
      <c r="A194" s="37"/>
      <c r="B194"/>
      <c r="C194"/>
      <c r="D194"/>
      <c r="E194"/>
      <c r="F194"/>
      <c r="G194"/>
      <c r="H194" s="484"/>
      <c r="I194" s="37"/>
      <c r="J194"/>
      <c r="K194"/>
      <c r="L194" s="528"/>
      <c r="S194"/>
    </row>
    <row r="195" spans="1:25" s="6" customFormat="1" hidden="1">
      <c r="A195" s="37"/>
      <c r="B195"/>
      <c r="C195"/>
      <c r="D195"/>
      <c r="E195"/>
      <c r="F195"/>
      <c r="G195"/>
      <c r="H195" s="484"/>
      <c r="I195" s="37"/>
      <c r="J195"/>
      <c r="K195"/>
      <c r="L195" s="528"/>
      <c r="S195"/>
    </row>
    <row r="196" spans="1:25" s="6" customFormat="1" hidden="1">
      <c r="A196" s="37"/>
      <c r="B196"/>
      <c r="C196"/>
      <c r="D196"/>
      <c r="E196"/>
      <c r="F196"/>
      <c r="G196"/>
      <c r="H196" s="484"/>
      <c r="I196" s="37"/>
      <c r="J196"/>
      <c r="K196"/>
      <c r="L196" s="528"/>
      <c r="S196"/>
    </row>
    <row r="197" spans="1:25" s="6" customFormat="1" hidden="1">
      <c r="A197" s="37"/>
      <c r="B197"/>
      <c r="C197"/>
      <c r="D197"/>
      <c r="E197"/>
      <c r="F197"/>
      <c r="G197"/>
      <c r="H197" s="484"/>
      <c r="I197" s="37"/>
      <c r="J197"/>
      <c r="K197"/>
      <c r="L197" s="528"/>
      <c r="S197"/>
    </row>
    <row r="198" spans="1:25" s="6" customFormat="1" hidden="1">
      <c r="A198" s="37"/>
      <c r="B198"/>
      <c r="C198"/>
      <c r="D198"/>
      <c r="E198"/>
      <c r="F198"/>
      <c r="G198"/>
      <c r="H198" s="484"/>
      <c r="I198" s="37"/>
      <c r="J198"/>
      <c r="K198"/>
      <c r="L198" s="528"/>
      <c r="S198"/>
    </row>
    <row r="199" spans="1:25" s="6" customFormat="1" hidden="1">
      <c r="A199" s="37"/>
      <c r="B199"/>
      <c r="C199"/>
      <c r="D199"/>
      <c r="E199"/>
      <c r="F199"/>
      <c r="G199"/>
      <c r="H199" s="484"/>
      <c r="I199" s="37"/>
      <c r="J199"/>
      <c r="K199"/>
      <c r="L199" s="528"/>
      <c r="S199"/>
    </row>
    <row r="200" spans="1:25" s="6" customFormat="1" hidden="1">
      <c r="A200" s="37"/>
      <c r="B200"/>
      <c r="C200"/>
      <c r="D200"/>
      <c r="E200"/>
      <c r="F200"/>
      <c r="G200"/>
      <c r="H200" s="484"/>
      <c r="I200" s="37"/>
      <c r="J200"/>
      <c r="K200"/>
      <c r="L200" s="528"/>
      <c r="S200"/>
    </row>
    <row r="201" spans="1:25" s="6" customFormat="1" hidden="1">
      <c r="A201" s="37"/>
      <c r="B201"/>
      <c r="C201"/>
      <c r="D201"/>
      <c r="E201"/>
      <c r="F201"/>
      <c r="G201"/>
      <c r="H201" s="484"/>
      <c r="I201" s="37"/>
      <c r="J201"/>
      <c r="K201"/>
      <c r="L201" s="528"/>
      <c r="S201"/>
    </row>
    <row r="202" spans="1:25" s="6" customFormat="1" hidden="1">
      <c r="A202" s="37"/>
      <c r="B202"/>
      <c r="C202"/>
      <c r="D202"/>
      <c r="E202"/>
      <c r="F202"/>
      <c r="G202"/>
      <c r="H202" s="484"/>
      <c r="I202" s="37"/>
      <c r="J202"/>
      <c r="K202"/>
      <c r="L202" s="528"/>
      <c r="S202"/>
    </row>
    <row r="203" spans="1:25" s="37" customFormat="1" hidden="1">
      <c r="B203"/>
      <c r="C203"/>
      <c r="D203"/>
      <c r="E203"/>
      <c r="F203"/>
      <c r="G203"/>
      <c r="H203" s="484"/>
      <c r="J203"/>
      <c r="K203"/>
      <c r="L203" s="528"/>
      <c r="M203" s="6"/>
      <c r="N203" s="6"/>
      <c r="O203" s="6"/>
      <c r="P203" s="6"/>
      <c r="Q203" s="6"/>
      <c r="R203" s="6"/>
      <c r="S203"/>
      <c r="T203" s="6"/>
      <c r="U203" s="6"/>
      <c r="V203" s="6"/>
      <c r="W203" s="6"/>
      <c r="X203" s="6"/>
      <c r="Y203" s="6"/>
    </row>
    <row r="204" spans="1:25" s="37" customFormat="1" hidden="1">
      <c r="B204"/>
      <c r="C204"/>
      <c r="D204"/>
      <c r="E204"/>
      <c r="F204"/>
      <c r="G204"/>
      <c r="H204" s="484"/>
      <c r="J204"/>
      <c r="K204"/>
      <c r="L204" s="528"/>
      <c r="M204" s="6"/>
      <c r="N204" s="6"/>
      <c r="O204" s="6"/>
      <c r="P204" s="6"/>
      <c r="Q204" s="6"/>
      <c r="R204" s="6"/>
      <c r="S204"/>
      <c r="T204" s="6"/>
      <c r="U204" s="6"/>
      <c r="V204" s="6"/>
      <c r="W204" s="6"/>
      <c r="X204" s="6"/>
      <c r="Y204" s="6"/>
    </row>
    <row r="205" spans="1:25" s="37" customFormat="1" hidden="1">
      <c r="B205"/>
      <c r="C205"/>
      <c r="D205"/>
      <c r="E205"/>
      <c r="F205"/>
      <c r="G205"/>
      <c r="H205" s="484"/>
      <c r="J205"/>
      <c r="K205"/>
      <c r="L205" s="528"/>
      <c r="M205" s="6"/>
      <c r="N205" s="6"/>
      <c r="O205" s="6"/>
      <c r="P205" s="6"/>
      <c r="Q205" s="6"/>
      <c r="R205" s="6"/>
      <c r="S205"/>
      <c r="T205" s="6"/>
      <c r="U205" s="6"/>
      <c r="V205" s="6"/>
      <c r="W205" s="6"/>
      <c r="X205" s="6"/>
      <c r="Y205" s="6"/>
    </row>
    <row r="206" spans="1:25" s="37" customFormat="1" hidden="1">
      <c r="B206"/>
      <c r="C206"/>
      <c r="D206"/>
      <c r="E206"/>
      <c r="F206"/>
      <c r="G206"/>
      <c r="H206" s="484"/>
      <c r="J206"/>
      <c r="K206"/>
      <c r="L206" s="528"/>
      <c r="M206" s="6"/>
      <c r="N206" s="6"/>
      <c r="O206" s="6"/>
      <c r="P206" s="6"/>
      <c r="Q206" s="6"/>
      <c r="R206" s="6"/>
      <c r="S206"/>
      <c r="T206" s="6"/>
      <c r="U206" s="6"/>
      <c r="V206" s="6"/>
      <c r="W206" s="6"/>
      <c r="X206" s="6"/>
      <c r="Y206" s="6"/>
    </row>
    <row r="207" spans="1:25" s="37" customFormat="1" hidden="1">
      <c r="B207"/>
      <c r="C207"/>
      <c r="D207"/>
      <c r="E207"/>
      <c r="F207"/>
      <c r="G207"/>
      <c r="H207" s="484"/>
      <c r="J207"/>
      <c r="K207"/>
      <c r="L207" s="528"/>
      <c r="M207" s="6"/>
      <c r="N207" s="6"/>
      <c r="O207" s="6"/>
      <c r="P207" s="6"/>
      <c r="Q207" s="6"/>
      <c r="R207" s="6"/>
      <c r="S207"/>
      <c r="T207" s="6"/>
      <c r="U207" s="6"/>
      <c r="V207" s="6"/>
      <c r="W207" s="6"/>
      <c r="X207" s="6"/>
      <c r="Y207" s="6"/>
    </row>
    <row r="208" spans="1:25" s="37" customFormat="1" hidden="1">
      <c r="B208"/>
      <c r="C208"/>
      <c r="D208"/>
      <c r="E208"/>
      <c r="F208"/>
      <c r="G208"/>
      <c r="H208" s="484"/>
      <c r="J208"/>
      <c r="K208"/>
      <c r="L208" s="528"/>
      <c r="M208" s="6"/>
      <c r="N208" s="6"/>
      <c r="O208" s="6"/>
      <c r="P208" s="6"/>
      <c r="Q208" s="6"/>
      <c r="R208" s="6"/>
      <c r="S208"/>
      <c r="T208" s="6"/>
      <c r="U208" s="6"/>
      <c r="V208" s="6"/>
      <c r="W208" s="6"/>
      <c r="X208" s="6"/>
      <c r="Y208" s="6"/>
    </row>
    <row r="209" spans="2:25" s="37" customFormat="1" hidden="1">
      <c r="B209"/>
      <c r="C209"/>
      <c r="D209"/>
      <c r="E209"/>
      <c r="F209"/>
      <c r="G209"/>
      <c r="H209" s="484"/>
      <c r="J209"/>
      <c r="K209"/>
      <c r="L209" s="528"/>
      <c r="M209" s="6"/>
      <c r="N209" s="6"/>
      <c r="O209" s="6"/>
      <c r="P209" s="6"/>
      <c r="Q209" s="6"/>
      <c r="R209" s="6"/>
      <c r="S209"/>
      <c r="T209" s="6"/>
      <c r="U209" s="6"/>
      <c r="V209" s="6"/>
      <c r="W209" s="6"/>
      <c r="X209" s="6"/>
      <c r="Y209" s="6"/>
    </row>
    <row r="210" spans="2:25" s="37" customFormat="1" hidden="1">
      <c r="B210"/>
      <c r="C210"/>
      <c r="D210"/>
      <c r="E210"/>
      <c r="F210"/>
      <c r="G210"/>
      <c r="H210" s="484"/>
      <c r="J210"/>
      <c r="K210"/>
      <c r="L210" s="528"/>
      <c r="M210" s="6"/>
      <c r="N210" s="6"/>
      <c r="O210" s="6"/>
      <c r="P210" s="6"/>
      <c r="Q210" s="6"/>
      <c r="R210" s="6"/>
      <c r="S210"/>
      <c r="T210" s="6"/>
      <c r="U210" s="6"/>
      <c r="V210" s="6"/>
      <c r="W210" s="6"/>
      <c r="X210" s="6"/>
      <c r="Y210" s="6"/>
    </row>
    <row r="211" spans="2:25" s="37" customFormat="1" hidden="1">
      <c r="B211"/>
      <c r="C211"/>
      <c r="D211"/>
      <c r="E211"/>
      <c r="F211"/>
      <c r="G211"/>
      <c r="H211" s="484"/>
      <c r="J211"/>
      <c r="K211"/>
      <c r="L211" s="528"/>
      <c r="M211" s="6"/>
      <c r="N211" s="6"/>
      <c r="O211" s="6"/>
      <c r="P211" s="6"/>
      <c r="Q211" s="6"/>
      <c r="R211" s="6"/>
      <c r="S211"/>
      <c r="T211" s="6"/>
      <c r="U211" s="6"/>
      <c r="V211" s="6"/>
      <c r="W211" s="6"/>
      <c r="X211" s="6"/>
      <c r="Y211" s="6"/>
    </row>
    <row r="212" spans="2:25" s="37" customFormat="1" hidden="1">
      <c r="B212"/>
      <c r="C212"/>
      <c r="D212"/>
      <c r="E212"/>
      <c r="F212"/>
      <c r="G212"/>
      <c r="H212" s="484"/>
      <c r="J212"/>
      <c r="K212"/>
      <c r="L212" s="528"/>
      <c r="M212" s="6"/>
      <c r="N212" s="6"/>
      <c r="O212" s="6"/>
      <c r="P212" s="6"/>
      <c r="Q212" s="6"/>
      <c r="R212" s="6"/>
      <c r="S212"/>
      <c r="T212" s="6"/>
      <c r="U212" s="6"/>
      <c r="V212" s="6"/>
      <c r="W212" s="6"/>
      <c r="X212" s="6"/>
      <c r="Y212" s="6"/>
    </row>
    <row r="213" spans="2:25" s="37" customFormat="1" hidden="1">
      <c r="B213"/>
      <c r="C213"/>
      <c r="D213"/>
      <c r="E213"/>
      <c r="F213"/>
      <c r="G213"/>
      <c r="H213" s="484"/>
      <c r="J213"/>
      <c r="K213"/>
      <c r="L213" s="528"/>
      <c r="M213" s="6"/>
      <c r="N213" s="6"/>
      <c r="O213" s="6"/>
      <c r="P213" s="6"/>
      <c r="Q213" s="6"/>
      <c r="R213" s="6"/>
      <c r="S213"/>
      <c r="T213" s="6"/>
      <c r="U213" s="6"/>
      <c r="V213" s="6"/>
      <c r="W213" s="6"/>
      <c r="X213" s="6"/>
      <c r="Y213" s="6"/>
    </row>
    <row r="214" spans="2:25" s="37" customFormat="1" hidden="1">
      <c r="B214"/>
      <c r="C214"/>
      <c r="D214"/>
      <c r="E214"/>
      <c r="F214"/>
      <c r="G214"/>
      <c r="H214" s="484"/>
      <c r="J214"/>
      <c r="K214"/>
      <c r="L214" s="528"/>
      <c r="M214" s="6"/>
      <c r="N214" s="6"/>
      <c r="O214" s="6"/>
      <c r="P214" s="6"/>
      <c r="Q214" s="6"/>
      <c r="R214" s="6"/>
      <c r="S214"/>
      <c r="T214" s="6"/>
      <c r="U214" s="6"/>
      <c r="V214" s="6"/>
      <c r="W214" s="6"/>
      <c r="X214" s="6"/>
      <c r="Y214" s="6"/>
    </row>
    <row r="215" spans="2:25" s="37" customFormat="1" hidden="1">
      <c r="B215"/>
      <c r="C215"/>
      <c r="D215"/>
      <c r="E215"/>
      <c r="F215"/>
      <c r="G215"/>
      <c r="H215" s="484"/>
      <c r="J215"/>
      <c r="K215"/>
      <c r="L215" s="528"/>
      <c r="M215" s="6"/>
      <c r="N215" s="6"/>
      <c r="O215" s="6"/>
      <c r="P215" s="6"/>
      <c r="Q215" s="6"/>
      <c r="R215" s="6"/>
      <c r="S215"/>
      <c r="T215" s="6"/>
      <c r="U215" s="6"/>
      <c r="V215" s="6"/>
      <c r="W215" s="6"/>
      <c r="X215" s="6"/>
      <c r="Y215" s="6"/>
    </row>
    <row r="216" spans="2:25" s="37" customFormat="1" hidden="1">
      <c r="B216"/>
      <c r="C216"/>
      <c r="D216"/>
      <c r="E216"/>
      <c r="F216"/>
      <c r="G216"/>
      <c r="H216" s="484"/>
      <c r="J216"/>
      <c r="K216"/>
      <c r="L216" s="528"/>
      <c r="M216" s="6"/>
      <c r="N216" s="6"/>
      <c r="O216" s="6"/>
      <c r="P216" s="6"/>
      <c r="Q216" s="6"/>
      <c r="R216" s="6"/>
      <c r="S216"/>
      <c r="T216" s="6"/>
      <c r="U216" s="6"/>
      <c r="V216" s="6"/>
      <c r="W216" s="6"/>
      <c r="X216" s="6"/>
      <c r="Y216" s="6"/>
    </row>
    <row r="217" spans="2:25" s="37" customFormat="1" hidden="1">
      <c r="B217"/>
      <c r="C217"/>
      <c r="D217"/>
      <c r="E217"/>
      <c r="F217"/>
      <c r="G217"/>
      <c r="H217" s="484"/>
      <c r="J217"/>
      <c r="K217"/>
      <c r="L217" s="528"/>
      <c r="M217" s="6"/>
      <c r="N217" s="6"/>
      <c r="O217" s="6"/>
      <c r="P217" s="6"/>
      <c r="Q217" s="6"/>
      <c r="R217" s="6"/>
      <c r="S217"/>
      <c r="T217" s="6"/>
      <c r="U217" s="6"/>
      <c r="V217" s="6"/>
      <c r="W217" s="6"/>
      <c r="X217" s="6"/>
      <c r="Y217" s="6"/>
    </row>
    <row r="218" spans="2:25" s="37" customFormat="1" hidden="1">
      <c r="B218"/>
      <c r="C218"/>
      <c r="D218"/>
      <c r="E218"/>
      <c r="F218"/>
      <c r="G218"/>
      <c r="H218" s="484"/>
      <c r="J218"/>
      <c r="K218"/>
      <c r="L218" s="528"/>
      <c r="M218" s="6"/>
      <c r="N218" s="6"/>
      <c r="O218" s="6"/>
      <c r="P218" s="6"/>
      <c r="Q218" s="6"/>
      <c r="R218" s="6"/>
      <c r="S218"/>
      <c r="T218" s="6"/>
      <c r="U218" s="6"/>
      <c r="V218" s="6"/>
      <c r="W218" s="6"/>
      <c r="X218" s="6"/>
      <c r="Y218" s="6"/>
    </row>
    <row r="219" spans="2:25" s="37" customFormat="1" hidden="1">
      <c r="B219"/>
      <c r="C219"/>
      <c r="D219"/>
      <c r="E219"/>
      <c r="F219"/>
      <c r="G219"/>
      <c r="H219" s="484"/>
      <c r="J219"/>
      <c r="K219"/>
      <c r="L219" s="528"/>
      <c r="M219" s="6"/>
      <c r="N219" s="6"/>
      <c r="O219" s="6"/>
      <c r="P219" s="6"/>
      <c r="Q219" s="6"/>
      <c r="R219" s="6"/>
      <c r="S219"/>
      <c r="T219" s="6"/>
      <c r="U219" s="6"/>
      <c r="V219" s="6"/>
      <c r="W219" s="6"/>
      <c r="X219" s="6"/>
      <c r="Y219" s="6"/>
    </row>
    <row r="220" spans="2:25" s="37" customFormat="1" hidden="1">
      <c r="B220"/>
      <c r="C220"/>
      <c r="D220"/>
      <c r="E220"/>
      <c r="F220"/>
      <c r="G220"/>
      <c r="H220" s="484"/>
      <c r="J220"/>
      <c r="K220"/>
      <c r="L220" s="528"/>
      <c r="M220" s="6"/>
      <c r="N220" s="6"/>
      <c r="O220" s="6"/>
      <c r="P220" s="6"/>
      <c r="Q220" s="6"/>
      <c r="R220" s="6"/>
      <c r="S220"/>
      <c r="T220" s="6"/>
      <c r="U220" s="6"/>
      <c r="V220" s="6"/>
      <c r="W220" s="6"/>
      <c r="X220" s="6"/>
      <c r="Y220" s="6"/>
    </row>
    <row r="221" spans="2:25" s="37" customFormat="1" hidden="1">
      <c r="B221"/>
      <c r="C221"/>
      <c r="D221"/>
      <c r="E221"/>
      <c r="F221"/>
      <c r="G221"/>
      <c r="H221" s="484"/>
      <c r="J221"/>
      <c r="K221"/>
      <c r="L221" s="528"/>
      <c r="M221" s="6"/>
      <c r="N221" s="6"/>
      <c r="O221" s="6"/>
      <c r="P221" s="6"/>
      <c r="Q221" s="6"/>
      <c r="R221" s="6"/>
      <c r="S221"/>
      <c r="T221" s="6"/>
      <c r="U221" s="6"/>
      <c r="V221" s="6"/>
      <c r="W221" s="6"/>
      <c r="X221" s="6"/>
      <c r="Y221" s="6"/>
    </row>
    <row r="222" spans="2:25" s="37" customFormat="1" hidden="1">
      <c r="B222"/>
      <c r="C222"/>
      <c r="D222"/>
      <c r="E222"/>
      <c r="F222"/>
      <c r="G222"/>
      <c r="H222" s="484"/>
      <c r="J222"/>
      <c r="K222"/>
      <c r="L222" s="528"/>
      <c r="M222" s="6"/>
      <c r="N222" s="6"/>
      <c r="O222" s="6"/>
      <c r="P222" s="6"/>
      <c r="Q222" s="6"/>
      <c r="R222" s="6"/>
      <c r="S222"/>
      <c r="T222" s="6"/>
      <c r="U222" s="6"/>
      <c r="V222" s="6"/>
      <c r="W222" s="6"/>
      <c r="X222" s="6"/>
      <c r="Y222" s="6"/>
    </row>
    <row r="223" spans="2:25" s="37" customFormat="1" hidden="1">
      <c r="B223"/>
      <c r="C223"/>
      <c r="D223"/>
      <c r="E223"/>
      <c r="F223"/>
      <c r="G223"/>
      <c r="H223" s="484"/>
      <c r="J223"/>
      <c r="K223"/>
      <c r="L223" s="528"/>
      <c r="M223" s="6"/>
      <c r="N223" s="6"/>
      <c r="O223" s="6"/>
      <c r="P223" s="6"/>
      <c r="Q223" s="6"/>
      <c r="R223" s="6"/>
      <c r="S223"/>
      <c r="T223" s="6"/>
      <c r="U223" s="6"/>
      <c r="V223" s="6"/>
      <c r="W223" s="6"/>
      <c r="X223" s="6"/>
      <c r="Y223" s="6"/>
    </row>
    <row r="224" spans="2:25" s="37" customFormat="1" hidden="1">
      <c r="B224"/>
      <c r="C224"/>
      <c r="D224"/>
      <c r="E224"/>
      <c r="F224"/>
      <c r="G224"/>
      <c r="H224" s="484"/>
      <c r="J224"/>
      <c r="K224"/>
      <c r="L224" s="528"/>
      <c r="M224" s="6"/>
      <c r="N224" s="6"/>
      <c r="O224" s="6"/>
      <c r="P224" s="6"/>
      <c r="Q224" s="6"/>
      <c r="R224" s="6"/>
      <c r="S224"/>
      <c r="T224" s="6"/>
      <c r="U224" s="6"/>
      <c r="V224" s="6"/>
      <c r="W224" s="6"/>
      <c r="X224" s="6"/>
      <c r="Y224" s="6"/>
    </row>
    <row r="225" spans="2:25" s="37" customFormat="1" hidden="1">
      <c r="B225"/>
      <c r="C225"/>
      <c r="D225"/>
      <c r="E225"/>
      <c r="F225"/>
      <c r="G225"/>
      <c r="H225" s="484"/>
      <c r="J225"/>
      <c r="K225"/>
      <c r="L225" s="528"/>
      <c r="M225" s="6"/>
      <c r="N225" s="6"/>
      <c r="O225" s="6"/>
      <c r="P225" s="6"/>
      <c r="Q225" s="6"/>
      <c r="R225" s="6"/>
      <c r="S225"/>
      <c r="T225" s="6"/>
      <c r="U225" s="6"/>
      <c r="V225" s="6"/>
      <c r="W225" s="6"/>
      <c r="X225" s="6"/>
      <c r="Y225" s="6"/>
    </row>
    <row r="226" spans="2:25" s="37" customFormat="1" hidden="1">
      <c r="B226"/>
      <c r="C226"/>
      <c r="D226"/>
      <c r="E226"/>
      <c r="F226"/>
      <c r="G226"/>
      <c r="H226" s="484"/>
      <c r="J226"/>
      <c r="K226"/>
      <c r="L226" s="528"/>
      <c r="M226" s="6"/>
      <c r="N226" s="6"/>
      <c r="O226" s="6"/>
      <c r="P226" s="6"/>
      <c r="Q226" s="6"/>
      <c r="R226" s="6"/>
      <c r="S226"/>
      <c r="T226" s="6"/>
      <c r="U226" s="6"/>
      <c r="V226" s="6"/>
      <c r="W226" s="6"/>
      <c r="X226" s="6"/>
      <c r="Y226" s="6"/>
    </row>
    <row r="227" spans="2:25" s="37" customFormat="1" hidden="1">
      <c r="B227"/>
      <c r="C227"/>
      <c r="D227"/>
      <c r="E227"/>
      <c r="F227"/>
      <c r="G227"/>
      <c r="H227" s="484"/>
      <c r="J227"/>
      <c r="K227"/>
      <c r="L227" s="528"/>
      <c r="M227" s="6"/>
      <c r="N227" s="6"/>
      <c r="O227" s="6"/>
      <c r="P227" s="6"/>
      <c r="Q227" s="6"/>
      <c r="R227" s="6"/>
      <c r="S227"/>
      <c r="T227" s="6"/>
      <c r="U227" s="6"/>
      <c r="V227" s="6"/>
      <c r="W227" s="6"/>
      <c r="X227" s="6"/>
      <c r="Y227" s="6"/>
    </row>
    <row r="228" spans="2:25" s="37" customFormat="1" hidden="1">
      <c r="B228"/>
      <c r="C228"/>
      <c r="D228"/>
      <c r="E228"/>
      <c r="F228"/>
      <c r="G228"/>
      <c r="H228" s="484"/>
      <c r="J228"/>
      <c r="K228"/>
      <c r="L228" s="528"/>
      <c r="M228" s="6"/>
      <c r="N228" s="6"/>
      <c r="O228" s="6"/>
      <c r="P228" s="6"/>
      <c r="Q228" s="6"/>
      <c r="R228" s="6"/>
      <c r="S228"/>
      <c r="T228" s="6"/>
      <c r="U228" s="6"/>
      <c r="V228" s="6"/>
      <c r="W228" s="6"/>
      <c r="X228" s="6"/>
      <c r="Y228" s="6"/>
    </row>
    <row r="229" spans="2:25" s="37" customFormat="1" hidden="1">
      <c r="B229"/>
      <c r="C229"/>
      <c r="D229"/>
      <c r="E229"/>
      <c r="F229"/>
      <c r="G229"/>
      <c r="H229" s="484"/>
      <c r="J229"/>
      <c r="K229"/>
      <c r="L229" s="528"/>
      <c r="M229" s="6"/>
      <c r="N229" s="6"/>
      <c r="O229" s="6"/>
      <c r="P229" s="6"/>
      <c r="Q229" s="6"/>
      <c r="R229" s="6"/>
      <c r="S229"/>
      <c r="T229" s="6"/>
      <c r="U229" s="6"/>
      <c r="V229" s="6"/>
      <c r="W229" s="6"/>
      <c r="X229" s="6"/>
      <c r="Y229" s="6"/>
    </row>
    <row r="230" spans="2:25" s="37" customFormat="1" hidden="1">
      <c r="B230"/>
      <c r="C230"/>
      <c r="D230"/>
      <c r="E230"/>
      <c r="F230"/>
      <c r="G230"/>
      <c r="H230" s="484"/>
      <c r="J230"/>
      <c r="K230"/>
      <c r="L230" s="528"/>
      <c r="M230" s="6"/>
      <c r="N230" s="6"/>
      <c r="O230" s="6"/>
      <c r="P230" s="6"/>
      <c r="Q230" s="6"/>
      <c r="R230" s="6"/>
      <c r="S230"/>
      <c r="T230" s="6"/>
      <c r="U230" s="6"/>
      <c r="V230" s="6"/>
      <c r="W230" s="6"/>
      <c r="X230" s="6"/>
      <c r="Y230" s="6"/>
    </row>
    <row r="231" spans="2:25" s="37" customFormat="1" hidden="1">
      <c r="B231"/>
      <c r="C231"/>
      <c r="D231"/>
      <c r="E231"/>
      <c r="F231"/>
      <c r="G231"/>
      <c r="H231" s="484"/>
      <c r="J231"/>
      <c r="K231"/>
      <c r="L231" s="528"/>
      <c r="M231" s="6"/>
      <c r="N231" s="6"/>
      <c r="O231" s="6"/>
      <c r="P231" s="6"/>
      <c r="Q231" s="6"/>
      <c r="R231" s="6"/>
      <c r="S231"/>
      <c r="T231" s="6"/>
      <c r="U231" s="6"/>
      <c r="V231" s="6"/>
      <c r="W231" s="6"/>
      <c r="X231" s="6"/>
      <c r="Y231" s="6"/>
    </row>
    <row r="232" spans="2:25" s="37" customFormat="1" hidden="1">
      <c r="B232"/>
      <c r="C232"/>
      <c r="D232"/>
      <c r="E232"/>
      <c r="F232"/>
      <c r="G232"/>
      <c r="H232" s="484"/>
      <c r="J232"/>
      <c r="K232"/>
      <c r="L232" s="528"/>
      <c r="M232" s="6"/>
      <c r="N232" s="6"/>
      <c r="O232" s="6"/>
      <c r="P232" s="6"/>
      <c r="Q232" s="6"/>
      <c r="R232" s="6"/>
      <c r="S232"/>
      <c r="T232" s="6"/>
      <c r="U232" s="6"/>
      <c r="V232" s="6"/>
      <c r="W232" s="6"/>
      <c r="X232" s="6"/>
      <c r="Y232" s="6"/>
    </row>
    <row r="233" spans="2:25" s="37" customFormat="1" hidden="1">
      <c r="B233"/>
      <c r="C233"/>
      <c r="D233"/>
      <c r="E233"/>
      <c r="F233"/>
      <c r="G233"/>
      <c r="H233" s="484"/>
      <c r="J233"/>
      <c r="K233"/>
      <c r="L233" s="528"/>
      <c r="M233" s="6"/>
      <c r="N233" s="6"/>
      <c r="O233" s="6"/>
      <c r="P233" s="6"/>
      <c r="Q233" s="6"/>
      <c r="R233" s="6"/>
      <c r="S233"/>
      <c r="T233" s="6"/>
      <c r="U233" s="6"/>
      <c r="V233" s="6"/>
      <c r="W233" s="6"/>
      <c r="X233" s="6"/>
      <c r="Y233" s="6"/>
    </row>
    <row r="234" spans="2:25" s="37" customFormat="1" hidden="1">
      <c r="B234"/>
      <c r="C234"/>
      <c r="D234"/>
      <c r="E234"/>
      <c r="F234"/>
      <c r="G234"/>
      <c r="H234" s="484"/>
      <c r="J234"/>
      <c r="K234"/>
      <c r="L234" s="528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2:25" s="37" customFormat="1" hidden="1">
      <c r="B235"/>
      <c r="C235"/>
      <c r="D235"/>
      <c r="E235"/>
      <c r="F235"/>
      <c r="G235"/>
      <c r="H235" s="484"/>
      <c r="J235"/>
      <c r="K235"/>
      <c r="L235" s="528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2:25" s="37" customFormat="1" hidden="1">
      <c r="B236"/>
      <c r="C236"/>
      <c r="D236"/>
      <c r="E236"/>
      <c r="F236"/>
      <c r="G236"/>
      <c r="H236" s="484"/>
      <c r="J236"/>
      <c r="K236"/>
      <c r="L236" s="528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2:25" s="37" customFormat="1" hidden="1">
      <c r="B237"/>
      <c r="C237"/>
      <c r="D237"/>
      <c r="E237"/>
      <c r="F237"/>
      <c r="G237"/>
      <c r="H237" s="484"/>
      <c r="J237"/>
      <c r="K237"/>
      <c r="L237" s="528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2:25" s="37" customFormat="1" hidden="1">
      <c r="B238"/>
      <c r="C238"/>
      <c r="D238"/>
      <c r="E238"/>
      <c r="F238"/>
      <c r="G238"/>
      <c r="H238" s="484"/>
      <c r="J238"/>
      <c r="K238"/>
      <c r="L238" s="528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2:25" s="37" customFormat="1" hidden="1">
      <c r="B239"/>
      <c r="C239"/>
      <c r="D239"/>
      <c r="E239"/>
      <c r="F239"/>
      <c r="G239"/>
      <c r="H239" s="484"/>
      <c r="J239"/>
      <c r="K239"/>
      <c r="L239" s="528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2:25" s="37" customFormat="1" hidden="1">
      <c r="B240"/>
      <c r="C240"/>
      <c r="D240"/>
      <c r="E240"/>
      <c r="F240"/>
      <c r="G240"/>
      <c r="H240" s="484"/>
      <c r="J240"/>
      <c r="K240"/>
      <c r="L240" s="528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28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28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28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28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28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28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28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28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28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2:25" s="37" customFormat="1" hidden="1">
      <c r="B250"/>
      <c r="C250"/>
      <c r="D250"/>
      <c r="E250"/>
      <c r="F250"/>
      <c r="G250"/>
      <c r="H250" s="484"/>
      <c r="J250"/>
      <c r="K250"/>
      <c r="L250" s="528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2:25" s="37" customFormat="1" hidden="1">
      <c r="B251"/>
      <c r="C251"/>
      <c r="D251"/>
      <c r="E251"/>
      <c r="F251"/>
      <c r="G251"/>
      <c r="H251" s="484"/>
      <c r="J251"/>
      <c r="K251"/>
      <c r="L251" s="528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2:25" s="37" customFormat="1" hidden="1">
      <c r="B252"/>
      <c r="C252"/>
      <c r="D252"/>
      <c r="E252"/>
      <c r="F252"/>
      <c r="G252"/>
      <c r="H252" s="484"/>
      <c r="J252"/>
      <c r="K252"/>
      <c r="L252" s="528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2:25" s="37" customFormat="1" hidden="1">
      <c r="B253"/>
      <c r="C253"/>
      <c r="D253"/>
      <c r="E253"/>
      <c r="F253"/>
      <c r="G253"/>
      <c r="H253" s="484"/>
      <c r="J253"/>
      <c r="K253"/>
      <c r="L253" s="528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2:25" s="37" customFormat="1" hidden="1">
      <c r="B254"/>
      <c r="C254"/>
      <c r="D254"/>
      <c r="E254"/>
      <c r="F254"/>
      <c r="G254"/>
      <c r="H254" s="484"/>
      <c r="J254"/>
      <c r="K254"/>
      <c r="L254" s="528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2:25" s="37" customFormat="1" hidden="1">
      <c r="B255"/>
      <c r="C255"/>
      <c r="D255"/>
      <c r="E255"/>
      <c r="F255"/>
      <c r="G255"/>
      <c r="H255" s="484"/>
      <c r="J255"/>
      <c r="K255"/>
      <c r="L255" s="528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2:25" s="37" customFormat="1" hidden="1">
      <c r="B256"/>
      <c r="C256"/>
      <c r="D256"/>
      <c r="E256"/>
      <c r="F256"/>
      <c r="G256"/>
      <c r="H256" s="484"/>
      <c r="J256"/>
      <c r="K256"/>
      <c r="L256" s="528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28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28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28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28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28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28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28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28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28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28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28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28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28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28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28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28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28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28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28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28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28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28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28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28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28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28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28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28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28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28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28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28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28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28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28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28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28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28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28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28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28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28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28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28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28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28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9" spans="1:22" s="6" customFormat="1">
      <c r="A309" s="37"/>
      <c r="B309"/>
      <c r="C309"/>
      <c r="D309"/>
      <c r="E309"/>
      <c r="F309"/>
      <c r="G309"/>
      <c r="H309" s="484"/>
      <c r="I309" s="37"/>
      <c r="J309"/>
      <c r="K309"/>
      <c r="L309" s="528"/>
      <c r="S309"/>
      <c r="U309" s="4">
        <v>1</v>
      </c>
      <c r="V309" s="5"/>
    </row>
    <row r="310" spans="1:22" s="6" customFormat="1">
      <c r="A310" s="37"/>
      <c r="B310"/>
      <c r="C310"/>
      <c r="D310"/>
      <c r="E310"/>
      <c r="F310"/>
      <c r="G310"/>
      <c r="H310" s="484"/>
      <c r="I310" s="37"/>
      <c r="J310"/>
      <c r="K310"/>
      <c r="L310" s="528"/>
      <c r="S310"/>
      <c r="U310" s="4">
        <v>2</v>
      </c>
      <c r="V310" s="5"/>
    </row>
    <row r="311" spans="1:22" s="6" customFormat="1">
      <c r="A311" s="37"/>
      <c r="B311"/>
      <c r="C311"/>
      <c r="D311"/>
      <c r="E311"/>
      <c r="F311"/>
      <c r="G311"/>
      <c r="H311" s="484"/>
      <c r="I311" s="37"/>
      <c r="J311"/>
      <c r="K311"/>
      <c r="L311" s="528"/>
      <c r="S311"/>
      <c r="U311" s="4">
        <v>3</v>
      </c>
      <c r="V311" s="5"/>
    </row>
    <row r="312" spans="1:22" s="6" customFormat="1">
      <c r="A312" s="37"/>
      <c r="B312"/>
      <c r="C312"/>
      <c r="D312"/>
      <c r="E312"/>
      <c r="F312"/>
      <c r="G312"/>
      <c r="H312" s="484"/>
      <c r="I312" s="37"/>
      <c r="J312"/>
      <c r="K312"/>
      <c r="L312" s="528"/>
      <c r="S312"/>
      <c r="U312" s="4">
        <v>4</v>
      </c>
      <c r="V312" s="5"/>
    </row>
    <row r="313" spans="1:22" s="6" customFormat="1">
      <c r="A313" s="37"/>
      <c r="B313"/>
      <c r="C313"/>
      <c r="D313"/>
      <c r="E313"/>
      <c r="F313"/>
      <c r="G313"/>
      <c r="H313" s="484"/>
      <c r="I313" s="37"/>
      <c r="J313"/>
      <c r="K313"/>
      <c r="L313" s="528"/>
      <c r="S313"/>
      <c r="U313" s="4">
        <v>5</v>
      </c>
      <c r="V313" s="5"/>
    </row>
    <row r="314" spans="1:22" s="6" customFormat="1">
      <c r="A314" s="37"/>
      <c r="B314"/>
      <c r="C314"/>
      <c r="D314"/>
      <c r="E314"/>
      <c r="F314"/>
      <c r="G314"/>
      <c r="H314" s="484"/>
      <c r="I314" s="37"/>
      <c r="J314"/>
      <c r="K314"/>
      <c r="L314" s="528"/>
      <c r="S314"/>
      <c r="U314" s="4">
        <v>6</v>
      </c>
      <c r="V314" s="5"/>
    </row>
    <row r="315" spans="1:22" s="6" customFormat="1">
      <c r="A315" s="37"/>
      <c r="B315"/>
      <c r="C315"/>
      <c r="D315"/>
      <c r="E315"/>
      <c r="F315"/>
      <c r="G315"/>
      <c r="H315" s="484"/>
      <c r="I315" s="37"/>
      <c r="J315"/>
      <c r="K315"/>
      <c r="L315" s="528"/>
      <c r="S315"/>
      <c r="U315" s="4">
        <v>7</v>
      </c>
      <c r="V315" s="5"/>
    </row>
    <row r="316" spans="1:22" s="6" customFormat="1">
      <c r="A316" s="37"/>
      <c r="B316"/>
      <c r="C316"/>
      <c r="D316"/>
      <c r="E316"/>
      <c r="F316"/>
      <c r="G316"/>
      <c r="H316" s="484"/>
      <c r="I316" s="37"/>
      <c r="J316"/>
      <c r="K316"/>
      <c r="L316" s="528"/>
      <c r="S316"/>
      <c r="U316" s="4">
        <v>8</v>
      </c>
      <c r="V316" s="5"/>
    </row>
    <row r="317" spans="1:22" s="6" customFormat="1">
      <c r="A317" s="37"/>
      <c r="B317"/>
      <c r="C317"/>
      <c r="D317"/>
      <c r="E317"/>
      <c r="F317"/>
      <c r="G317"/>
      <c r="H317" s="484"/>
      <c r="I317" s="37"/>
      <c r="J317"/>
      <c r="K317"/>
      <c r="L317" s="528"/>
      <c r="S317"/>
      <c r="U317" s="4">
        <v>9</v>
      </c>
      <c r="V317" s="5"/>
    </row>
    <row r="318" spans="1:22" s="6" customFormat="1">
      <c r="A318" s="37"/>
      <c r="B318"/>
      <c r="C318"/>
      <c r="D318"/>
      <c r="E318"/>
      <c r="F318"/>
      <c r="G318"/>
      <c r="H318" s="484"/>
      <c r="I318" s="37"/>
      <c r="J318"/>
      <c r="K318"/>
      <c r="L318" s="528"/>
      <c r="S318"/>
      <c r="U318" s="4">
        <v>10</v>
      </c>
      <c r="V318" s="5"/>
    </row>
    <row r="319" spans="1:22" s="6" customFormat="1">
      <c r="A319" s="37"/>
      <c r="B319"/>
      <c r="C319"/>
      <c r="D319"/>
      <c r="E319"/>
      <c r="F319"/>
      <c r="G319"/>
      <c r="H319" s="484"/>
      <c r="I319" s="37"/>
      <c r="J319"/>
      <c r="K319"/>
      <c r="L319" s="528"/>
      <c r="S319"/>
      <c r="U319" s="4">
        <v>11</v>
      </c>
      <c r="V319" s="5"/>
    </row>
    <row r="320" spans="1:22" s="6" customFormat="1">
      <c r="A320" s="37"/>
      <c r="B320"/>
      <c r="C320"/>
      <c r="D320"/>
      <c r="E320"/>
      <c r="F320"/>
      <c r="G320"/>
      <c r="H320" s="484"/>
      <c r="I320" s="37"/>
      <c r="J320"/>
      <c r="K320"/>
      <c r="L320" s="528"/>
      <c r="S320"/>
      <c r="U320" s="4">
        <v>12</v>
      </c>
      <c r="V320" s="5"/>
    </row>
    <row r="321" spans="1:22" s="6" customFormat="1">
      <c r="A321" s="37"/>
      <c r="B321"/>
      <c r="C321"/>
      <c r="D321"/>
      <c r="E321"/>
      <c r="F321"/>
      <c r="G321"/>
      <c r="H321" s="484"/>
      <c r="I321" s="37"/>
      <c r="J321"/>
      <c r="K321"/>
      <c r="L321" s="528"/>
      <c r="S321"/>
      <c r="U321" s="4">
        <v>13</v>
      </c>
      <c r="V321" s="5"/>
    </row>
    <row r="322" spans="1:22" s="6" customFormat="1">
      <c r="A322" s="37"/>
      <c r="B322"/>
      <c r="C322"/>
      <c r="D322"/>
      <c r="E322"/>
      <c r="F322"/>
      <c r="G322"/>
      <c r="H322" s="484"/>
      <c r="I322" s="37"/>
      <c r="J322"/>
      <c r="K322"/>
      <c r="L322" s="528"/>
      <c r="S322"/>
      <c r="U322" s="4">
        <v>14</v>
      </c>
      <c r="V322" s="5"/>
    </row>
    <row r="323" spans="1:22" s="6" customFormat="1">
      <c r="A323" s="37"/>
      <c r="B323"/>
      <c r="C323"/>
      <c r="D323"/>
      <c r="E323"/>
      <c r="F323"/>
      <c r="G323"/>
      <c r="H323" s="484"/>
      <c r="I323" s="37"/>
      <c r="J323"/>
      <c r="K323"/>
      <c r="L323" s="528"/>
      <c r="S323"/>
      <c r="U323" s="4">
        <v>15</v>
      </c>
      <c r="V323" s="5"/>
    </row>
    <row r="324" spans="1:22" s="6" customFormat="1">
      <c r="A324" s="37"/>
      <c r="B324"/>
      <c r="C324"/>
      <c r="D324"/>
      <c r="E324"/>
      <c r="F324"/>
      <c r="G324"/>
      <c r="H324" s="484"/>
      <c r="I324" s="37"/>
      <c r="J324"/>
      <c r="K324"/>
      <c r="L324" s="528"/>
      <c r="S324"/>
      <c r="U324" s="4">
        <v>16</v>
      </c>
      <c r="V324" s="5"/>
    </row>
  </sheetData>
  <mergeCells count="9">
    <mergeCell ref="A177:L177"/>
    <mergeCell ref="A2:L2"/>
    <mergeCell ref="A5:L5"/>
    <mergeCell ref="A6:L6"/>
    <mergeCell ref="A7:L7"/>
    <mergeCell ref="A31:L31"/>
    <mergeCell ref="A32:L32"/>
    <mergeCell ref="A57:L57"/>
    <mergeCell ref="A58:L58"/>
  </mergeCells>
  <conditionalFormatting sqref="I33:I56 I8:I30 I1 I3:I4 I59:I176">
    <cfRule type="containsText" dxfId="33" priority="2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sheetPr>
    <tabColor rgb="FF0070C0"/>
  </sheetPr>
  <dimension ref="A1:Y361"/>
  <sheetViews>
    <sheetView topLeftCell="A34" workbookViewId="0"/>
  </sheetViews>
  <sheetFormatPr defaultRowHeight="15"/>
  <cols>
    <col min="1" max="1" width="19.85546875" style="37" customWidth="1"/>
    <col min="2" max="2" width="9.42578125" bestFit="1" customWidth="1"/>
    <col min="3" max="3" width="9.85546875" bestFit="1" customWidth="1"/>
    <col min="4" max="4" width="7" bestFit="1" customWidth="1"/>
    <col min="5" max="5" width="14.1406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3.140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1.7109375" style="6" customWidth="1"/>
    <col min="21" max="21" width="3" style="6" customWidth="1"/>
    <col min="22" max="22" width="23" style="6" customWidth="1"/>
    <col min="23" max="25" width="9.140625" style="6"/>
  </cols>
  <sheetData>
    <row r="1" spans="1:25" ht="16.5" customHeight="1">
      <c r="A1" s="30" t="s">
        <v>2138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351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1412</v>
      </c>
      <c r="B3" s="34" t="s">
        <v>1497</v>
      </c>
      <c r="C3" s="34" t="s">
        <v>2168</v>
      </c>
      <c r="D3" s="34" t="s">
        <v>2101</v>
      </c>
      <c r="E3" s="34" t="s">
        <v>428</v>
      </c>
      <c r="F3" s="34" t="s">
        <v>2102</v>
      </c>
      <c r="G3" s="34" t="s">
        <v>1413</v>
      </c>
      <c r="H3" s="34" t="s">
        <v>2169</v>
      </c>
      <c r="I3" s="35" t="s">
        <v>6</v>
      </c>
      <c r="J3" s="34" t="s">
        <v>486</v>
      </c>
      <c r="K3" s="34" t="s">
        <v>2103</v>
      </c>
      <c r="L3" s="451">
        <v>952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 t="s">
        <v>352</v>
      </c>
      <c r="B4" s="34" t="s">
        <v>1487</v>
      </c>
      <c r="C4" s="34" t="s">
        <v>2181</v>
      </c>
      <c r="D4" s="34" t="s">
        <v>2106</v>
      </c>
      <c r="E4" s="34" t="s">
        <v>2</v>
      </c>
      <c r="F4" s="34" t="s">
        <v>2107</v>
      </c>
      <c r="G4" s="34" t="s">
        <v>47</v>
      </c>
      <c r="H4" s="34" t="s">
        <v>2090</v>
      </c>
      <c r="I4" s="35" t="s">
        <v>6</v>
      </c>
      <c r="J4" s="34" t="s">
        <v>486</v>
      </c>
      <c r="K4" s="34" t="s">
        <v>2108</v>
      </c>
      <c r="L4" s="451">
        <v>375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 t="s">
        <v>625</v>
      </c>
      <c r="B5" s="34" t="s">
        <v>1488</v>
      </c>
      <c r="C5" s="34" t="s">
        <v>2141</v>
      </c>
      <c r="D5" s="34" t="s">
        <v>2131</v>
      </c>
      <c r="E5" s="34" t="s">
        <v>2</v>
      </c>
      <c r="F5" s="34" t="s">
        <v>2132</v>
      </c>
      <c r="G5" s="34" t="s">
        <v>626</v>
      </c>
      <c r="H5" s="34" t="s">
        <v>2142</v>
      </c>
      <c r="I5" s="35" t="s">
        <v>6</v>
      </c>
      <c r="J5" s="34" t="s">
        <v>486</v>
      </c>
      <c r="K5" s="34" t="s">
        <v>2136</v>
      </c>
      <c r="L5" s="451">
        <v>700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39" t="s">
        <v>975</v>
      </c>
      <c r="B6" s="131" t="s">
        <v>2155</v>
      </c>
      <c r="C6" s="131"/>
      <c r="D6" s="131" t="s">
        <v>2156</v>
      </c>
      <c r="E6" s="131" t="s">
        <v>254</v>
      </c>
      <c r="F6" s="131" t="s">
        <v>2157</v>
      </c>
      <c r="G6" s="131" t="s">
        <v>977</v>
      </c>
      <c r="H6" s="131" t="s">
        <v>1092</v>
      </c>
      <c r="I6" s="235"/>
      <c r="J6" s="131" t="s">
        <v>486</v>
      </c>
      <c r="K6" s="131" t="s">
        <v>2158</v>
      </c>
      <c r="L6" s="1075">
        <v>768.6</v>
      </c>
      <c r="M6" s="16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39" t="s">
        <v>975</v>
      </c>
      <c r="B7" s="131" t="s">
        <v>2171</v>
      </c>
      <c r="C7" s="131"/>
      <c r="D7" s="131" t="s">
        <v>2172</v>
      </c>
      <c r="E7" s="131" t="s">
        <v>254</v>
      </c>
      <c r="F7" s="131" t="s">
        <v>2157</v>
      </c>
      <c r="G7" s="131" t="s">
        <v>2173</v>
      </c>
      <c r="H7" s="131" t="s">
        <v>1092</v>
      </c>
      <c r="I7" s="235"/>
      <c r="J7" s="131" t="s">
        <v>486</v>
      </c>
      <c r="K7" s="131" t="s">
        <v>2174</v>
      </c>
      <c r="L7" s="1075">
        <v>768.6</v>
      </c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39" t="s">
        <v>1412</v>
      </c>
      <c r="B8" s="131" t="s">
        <v>2171</v>
      </c>
      <c r="C8" s="131"/>
      <c r="D8" s="131" t="s">
        <v>2182</v>
      </c>
      <c r="E8" s="131" t="s">
        <v>428</v>
      </c>
      <c r="F8" s="131" t="s">
        <v>2102</v>
      </c>
      <c r="G8" s="131" t="s">
        <v>1413</v>
      </c>
      <c r="H8" s="131" t="s">
        <v>1880</v>
      </c>
      <c r="I8" s="235"/>
      <c r="J8" s="131" t="s">
        <v>486</v>
      </c>
      <c r="K8" s="131" t="s">
        <v>2183</v>
      </c>
      <c r="L8" s="1075">
        <v>952</v>
      </c>
      <c r="M8" s="16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39" t="s">
        <v>975</v>
      </c>
      <c r="B9" s="131" t="s">
        <v>2171</v>
      </c>
      <c r="C9" s="131"/>
      <c r="D9" s="131" t="s">
        <v>2184</v>
      </c>
      <c r="E9" s="131" t="s">
        <v>216</v>
      </c>
      <c r="F9" s="131" t="s">
        <v>2185</v>
      </c>
      <c r="G9" s="131" t="s">
        <v>65</v>
      </c>
      <c r="H9" s="131" t="s">
        <v>1132</v>
      </c>
      <c r="I9" s="235"/>
      <c r="J9" s="131" t="s">
        <v>486</v>
      </c>
      <c r="K9" s="131" t="s">
        <v>2186</v>
      </c>
      <c r="L9" s="1075">
        <v>520</v>
      </c>
      <c r="M9" s="16"/>
      <c r="N9" s="16"/>
      <c r="O9" s="16"/>
      <c r="P9" s="16"/>
      <c r="Q9" s="16"/>
      <c r="R9" s="16"/>
      <c r="T9" s="16" t="s">
        <v>2189</v>
      </c>
      <c r="U9" s="16"/>
      <c r="V9" s="16"/>
      <c r="W9" s="16"/>
      <c r="X9" s="16"/>
      <c r="Y9" s="16"/>
    </row>
    <row r="10" spans="1:25" s="15" customFormat="1">
      <c r="A10" s="339" t="s">
        <v>2029</v>
      </c>
      <c r="B10" s="131" t="s">
        <v>2199</v>
      </c>
      <c r="C10" s="131"/>
      <c r="D10" s="131" t="s">
        <v>2200</v>
      </c>
      <c r="E10" s="131" t="s">
        <v>199</v>
      </c>
      <c r="F10" s="131" t="s">
        <v>2033</v>
      </c>
      <c r="G10" s="131" t="s">
        <v>2034</v>
      </c>
      <c r="H10" s="131" t="s">
        <v>1484</v>
      </c>
      <c r="I10" s="235"/>
      <c r="J10" s="131" t="s">
        <v>471</v>
      </c>
      <c r="K10" s="131" t="s">
        <v>2201</v>
      </c>
      <c r="L10" s="1075">
        <v>2300</v>
      </c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2533" t="s">
        <v>121</v>
      </c>
      <c r="B11" s="2534"/>
      <c r="C11" s="2534"/>
      <c r="D11" s="2534"/>
      <c r="E11" s="2534"/>
      <c r="F11" s="2534"/>
      <c r="G11" s="2534"/>
      <c r="H11" s="2534"/>
      <c r="I11" s="2534"/>
      <c r="J11" s="2534"/>
      <c r="K11" s="2534"/>
      <c r="L11" s="2535"/>
      <c r="M11" s="1102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41" t="s">
        <v>351</v>
      </c>
      <c r="B12" s="34" t="s">
        <v>2143</v>
      </c>
      <c r="C12" s="34" t="s">
        <v>2141</v>
      </c>
      <c r="D12" s="34" t="s">
        <v>1552</v>
      </c>
      <c r="E12" s="34" t="s">
        <v>7</v>
      </c>
      <c r="F12" s="34" t="s">
        <v>1552</v>
      </c>
      <c r="G12" s="34" t="s">
        <v>2144</v>
      </c>
      <c r="H12" s="34" t="s">
        <v>2145</v>
      </c>
      <c r="I12" s="35" t="s">
        <v>6</v>
      </c>
      <c r="J12" s="34" t="s">
        <v>486</v>
      </c>
      <c r="K12" s="34" t="s">
        <v>1391</v>
      </c>
      <c r="L12" s="451">
        <v>45</v>
      </c>
      <c r="M12" s="1103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41" customFormat="1">
      <c r="A13" s="2539" t="e">
        <f>SUM(#REF!)</f>
        <v>#REF!</v>
      </c>
      <c r="B13" s="2539"/>
      <c r="C13" s="2539"/>
      <c r="D13" s="2539"/>
      <c r="E13" s="2539"/>
      <c r="F13" s="2539"/>
      <c r="G13" s="2539"/>
      <c r="H13" s="2539"/>
      <c r="I13" s="2539"/>
      <c r="J13" s="2539"/>
      <c r="K13" s="2539"/>
      <c r="L13" s="2539"/>
      <c r="M13" s="249"/>
      <c r="N13" s="249"/>
      <c r="O13" s="249"/>
      <c r="P13" s="249"/>
      <c r="Q13" s="249"/>
      <c r="R13" s="249"/>
      <c r="T13" s="249"/>
      <c r="U13" s="249"/>
      <c r="V13" s="249"/>
      <c r="W13" s="249"/>
      <c r="X13" s="249"/>
      <c r="Y13" s="249"/>
    </row>
    <row r="14" spans="1:25" s="41" customFormat="1" ht="18.75">
      <c r="A14" s="2460" t="s">
        <v>749</v>
      </c>
      <c r="B14" s="2450"/>
      <c r="C14" s="2450"/>
      <c r="D14" s="2450"/>
      <c r="E14" s="2450"/>
      <c r="F14" s="2450"/>
      <c r="G14" s="2450"/>
      <c r="H14" s="2450"/>
      <c r="I14" s="2450"/>
      <c r="J14" s="2450"/>
      <c r="K14" s="2450"/>
      <c r="L14" s="2451"/>
      <c r="M14" s="249"/>
      <c r="N14" s="249"/>
      <c r="O14" s="249"/>
      <c r="P14" s="249"/>
      <c r="Q14" s="249"/>
      <c r="R14" s="249"/>
      <c r="T14" s="249"/>
      <c r="U14" s="249"/>
      <c r="V14" s="249"/>
      <c r="W14" s="249"/>
      <c r="X14" s="249"/>
      <c r="Y14" s="249"/>
    </row>
    <row r="15" spans="1:25" s="123" customFormat="1">
      <c r="A15" s="975" t="s">
        <v>109</v>
      </c>
      <c r="B15" s="612">
        <v>44712</v>
      </c>
      <c r="C15" s="612"/>
      <c r="D15" s="611">
        <v>10462</v>
      </c>
      <c r="E15" s="609" t="s">
        <v>2060</v>
      </c>
      <c r="F15" s="611">
        <v>4025</v>
      </c>
      <c r="G15" s="463" t="s">
        <v>603</v>
      </c>
      <c r="H15" s="976">
        <v>300</v>
      </c>
      <c r="I15" s="35" t="s">
        <v>2149</v>
      </c>
      <c r="J15" s="463" t="s">
        <v>749</v>
      </c>
      <c r="K15" s="978"/>
      <c r="L15" s="979">
        <v>50</v>
      </c>
      <c r="M15" s="653"/>
      <c r="N15" s="653"/>
      <c r="O15" s="653"/>
      <c r="P15" s="653"/>
      <c r="Q15" s="653"/>
      <c r="R15" s="653"/>
      <c r="T15" s="249" t="s">
        <v>2150</v>
      </c>
      <c r="U15" s="653"/>
      <c r="V15" s="653"/>
      <c r="W15" s="653"/>
      <c r="X15" s="653"/>
      <c r="Y15" s="653"/>
    </row>
    <row r="16" spans="1:25" s="123" customFormat="1">
      <c r="A16" s="341" t="s">
        <v>1248</v>
      </c>
      <c r="B16" s="32">
        <v>44714</v>
      </c>
      <c r="C16" s="32">
        <v>44714</v>
      </c>
      <c r="D16" s="33">
        <v>0</v>
      </c>
      <c r="E16" s="34" t="s">
        <v>2137</v>
      </c>
      <c r="F16" s="33">
        <v>0</v>
      </c>
      <c r="G16" s="19"/>
      <c r="H16" s="20"/>
      <c r="I16" s="35" t="s">
        <v>6</v>
      </c>
      <c r="J16" s="19" t="s">
        <v>749</v>
      </c>
      <c r="K16" s="21"/>
      <c r="L16" s="464">
        <v>0</v>
      </c>
      <c r="M16" s="653"/>
      <c r="N16" s="653"/>
      <c r="O16" s="653"/>
      <c r="P16" s="653"/>
      <c r="Q16" s="653"/>
      <c r="R16" s="653"/>
      <c r="T16" s="249"/>
      <c r="U16" s="653"/>
      <c r="V16" s="653"/>
      <c r="W16" s="653"/>
      <c r="X16" s="653"/>
      <c r="Y16" s="653"/>
    </row>
    <row r="17" spans="1:25" s="123" customFormat="1">
      <c r="A17" s="341" t="s">
        <v>282</v>
      </c>
      <c r="B17" s="32">
        <v>44720</v>
      </c>
      <c r="C17" s="32">
        <v>44739</v>
      </c>
      <c r="D17" s="33">
        <v>10514</v>
      </c>
      <c r="E17" s="34" t="s">
        <v>7</v>
      </c>
      <c r="F17" s="33">
        <v>2175</v>
      </c>
      <c r="G17" s="19" t="s">
        <v>77</v>
      </c>
      <c r="H17" s="20">
        <v>4</v>
      </c>
      <c r="I17" s="35" t="s">
        <v>6</v>
      </c>
      <c r="J17" s="19" t="s">
        <v>749</v>
      </c>
      <c r="K17" s="21"/>
      <c r="L17" s="464">
        <v>210.56</v>
      </c>
      <c r="M17" s="653"/>
      <c r="N17" s="653"/>
      <c r="O17" s="653"/>
      <c r="P17" s="653"/>
      <c r="Q17" s="653"/>
      <c r="R17" s="653"/>
      <c r="T17" s="249" t="s">
        <v>1911</v>
      </c>
      <c r="U17" s="653"/>
      <c r="V17" s="653"/>
      <c r="W17" s="653"/>
      <c r="X17" s="653"/>
      <c r="Y17" s="653"/>
    </row>
    <row r="18" spans="1:25" s="123" customFormat="1">
      <c r="A18" s="341" t="s">
        <v>1850</v>
      </c>
      <c r="B18" s="32">
        <v>44720</v>
      </c>
      <c r="C18" s="32">
        <v>44740</v>
      </c>
      <c r="D18" s="33">
        <v>10519</v>
      </c>
      <c r="E18" s="34" t="s">
        <v>44</v>
      </c>
      <c r="F18" s="33">
        <v>3965</v>
      </c>
      <c r="G18" s="19" t="s">
        <v>459</v>
      </c>
      <c r="H18" s="20">
        <v>26</v>
      </c>
      <c r="I18" s="35" t="s">
        <v>6</v>
      </c>
      <c r="J18" s="19" t="s">
        <v>749</v>
      </c>
      <c r="K18" s="21"/>
      <c r="L18" s="464">
        <v>455</v>
      </c>
      <c r="M18" s="653"/>
      <c r="N18" s="653"/>
      <c r="O18" s="653"/>
      <c r="P18" s="653"/>
      <c r="Q18" s="653"/>
      <c r="R18" s="653"/>
      <c r="T18" s="249" t="s">
        <v>1911</v>
      </c>
      <c r="U18" s="653" t="s">
        <v>2139</v>
      </c>
      <c r="V18" s="653"/>
      <c r="W18" s="653"/>
      <c r="X18" s="653"/>
      <c r="Y18" s="653"/>
    </row>
    <row r="19" spans="1:25" s="123" customFormat="1">
      <c r="A19" s="341" t="s">
        <v>226</v>
      </c>
      <c r="B19" s="32">
        <v>44721</v>
      </c>
      <c r="C19" s="32">
        <v>44719</v>
      </c>
      <c r="D19" s="33">
        <v>10533</v>
      </c>
      <c r="E19" s="34" t="s">
        <v>44</v>
      </c>
      <c r="F19" s="33">
        <v>1260</v>
      </c>
      <c r="G19" s="19" t="s">
        <v>1461</v>
      </c>
      <c r="H19" s="20">
        <v>10</v>
      </c>
      <c r="I19" s="35" t="s">
        <v>6</v>
      </c>
      <c r="J19" s="19" t="s">
        <v>749</v>
      </c>
      <c r="K19" s="21"/>
      <c r="L19" s="464">
        <v>143.69999999999999</v>
      </c>
      <c r="M19" s="653"/>
      <c r="N19" s="653"/>
      <c r="O19" s="653"/>
      <c r="P19" s="653"/>
      <c r="Q19" s="653"/>
      <c r="R19" s="653"/>
      <c r="T19" s="249"/>
      <c r="U19" s="653"/>
      <c r="V19" s="653"/>
      <c r="W19" s="653"/>
      <c r="X19" s="653"/>
      <c r="Y19" s="653"/>
    </row>
    <row r="20" spans="1:25" s="123" customFormat="1">
      <c r="A20" s="341" t="s">
        <v>358</v>
      </c>
      <c r="B20" s="32">
        <v>44722</v>
      </c>
      <c r="C20" s="32">
        <v>44721</v>
      </c>
      <c r="D20" s="33">
        <v>10544</v>
      </c>
      <c r="E20" s="34" t="s">
        <v>7</v>
      </c>
      <c r="F20" s="33">
        <v>2771</v>
      </c>
      <c r="G20" s="19" t="s">
        <v>357</v>
      </c>
      <c r="H20" s="20">
        <v>30</v>
      </c>
      <c r="I20" s="35" t="s">
        <v>12</v>
      </c>
      <c r="J20" s="19" t="s">
        <v>749</v>
      </c>
      <c r="K20" s="21"/>
      <c r="L20" s="464">
        <v>222.9</v>
      </c>
      <c r="M20" s="653"/>
      <c r="N20" s="653"/>
      <c r="O20" s="653"/>
      <c r="P20" s="653"/>
      <c r="Q20" s="653"/>
      <c r="R20" s="653"/>
      <c r="T20" s="249"/>
      <c r="U20" s="653"/>
      <c r="V20" s="653"/>
      <c r="W20" s="653"/>
      <c r="X20" s="653"/>
      <c r="Y20" s="653"/>
    </row>
    <row r="21" spans="1:25" s="123" customFormat="1">
      <c r="A21" s="341" t="s">
        <v>141</v>
      </c>
      <c r="B21" s="32">
        <v>44722</v>
      </c>
      <c r="C21" s="32">
        <v>44720</v>
      </c>
      <c r="D21" s="33">
        <v>10540</v>
      </c>
      <c r="E21" s="34" t="s">
        <v>44</v>
      </c>
      <c r="F21" s="33">
        <v>1316</v>
      </c>
      <c r="G21" s="19" t="s">
        <v>50</v>
      </c>
      <c r="H21" s="20">
        <v>5</v>
      </c>
      <c r="I21" s="35" t="s">
        <v>6</v>
      </c>
      <c r="J21" s="19" t="s">
        <v>749</v>
      </c>
      <c r="K21" s="21"/>
      <c r="L21" s="464">
        <v>76</v>
      </c>
      <c r="M21" s="653"/>
      <c r="N21" s="653"/>
      <c r="O21" s="653"/>
      <c r="P21" s="653"/>
      <c r="Q21" s="653"/>
      <c r="R21" s="653"/>
      <c r="T21" s="249"/>
      <c r="U21" s="653"/>
      <c r="V21" s="653"/>
      <c r="W21" s="653"/>
      <c r="X21" s="653"/>
      <c r="Y21" s="653"/>
    </row>
    <row r="22" spans="1:25" s="123" customFormat="1">
      <c r="A22" s="341" t="s">
        <v>1631</v>
      </c>
      <c r="B22" s="32">
        <v>44727</v>
      </c>
      <c r="C22" s="32">
        <v>44726</v>
      </c>
      <c r="D22" s="33">
        <v>10581</v>
      </c>
      <c r="E22" s="34" t="s">
        <v>44</v>
      </c>
      <c r="F22" s="33">
        <v>2081</v>
      </c>
      <c r="G22" s="19" t="s">
        <v>1195</v>
      </c>
      <c r="H22" s="20">
        <v>5</v>
      </c>
      <c r="I22" s="35" t="s">
        <v>6</v>
      </c>
      <c r="J22" s="19" t="s">
        <v>749</v>
      </c>
      <c r="K22" s="21"/>
      <c r="L22" s="464">
        <v>84</v>
      </c>
      <c r="M22" s="653"/>
      <c r="N22" s="653"/>
      <c r="O22" s="653"/>
      <c r="P22" s="653"/>
      <c r="Q22" s="653"/>
      <c r="R22" s="653"/>
      <c r="T22" s="249"/>
      <c r="U22" s="653"/>
      <c r="V22" s="653"/>
      <c r="W22" s="653"/>
      <c r="X22" s="653"/>
      <c r="Y22" s="653"/>
    </row>
    <row r="23" spans="1:25" s="123" customFormat="1">
      <c r="A23" s="341" t="s">
        <v>2152</v>
      </c>
      <c r="B23" s="32">
        <v>44728</v>
      </c>
      <c r="C23" s="32">
        <v>44727</v>
      </c>
      <c r="D23" s="33">
        <v>10593</v>
      </c>
      <c r="E23" s="34" t="s">
        <v>2</v>
      </c>
      <c r="F23" s="33">
        <v>1195</v>
      </c>
      <c r="G23" s="19" t="s">
        <v>27</v>
      </c>
      <c r="H23" s="20">
        <v>10</v>
      </c>
      <c r="I23" s="35" t="s">
        <v>6</v>
      </c>
      <c r="J23" s="19" t="s">
        <v>749</v>
      </c>
      <c r="K23" s="21"/>
      <c r="L23" s="464">
        <v>450</v>
      </c>
      <c r="M23" s="653"/>
      <c r="N23" s="653"/>
      <c r="O23" s="653"/>
      <c r="P23" s="653"/>
      <c r="Q23" s="653"/>
      <c r="R23" s="653"/>
      <c r="T23" s="249"/>
      <c r="U23" s="653"/>
      <c r="V23" s="653"/>
      <c r="W23" s="653"/>
      <c r="X23" s="653"/>
      <c r="Y23" s="653"/>
    </row>
    <row r="24" spans="1:25" s="123" customFormat="1">
      <c r="A24" s="341" t="s">
        <v>1934</v>
      </c>
      <c r="B24" s="32">
        <v>44732</v>
      </c>
      <c r="C24" s="32">
        <v>44732</v>
      </c>
      <c r="D24" s="33">
        <v>10692</v>
      </c>
      <c r="E24" s="34" t="s">
        <v>1803</v>
      </c>
      <c r="F24" s="33">
        <v>3661</v>
      </c>
      <c r="G24" s="19" t="s">
        <v>2089</v>
      </c>
      <c r="H24" s="20">
        <v>1</v>
      </c>
      <c r="I24" s="35" t="s">
        <v>6</v>
      </c>
      <c r="J24" s="19" t="s">
        <v>749</v>
      </c>
      <c r="K24" s="21" t="s">
        <v>2187</v>
      </c>
      <c r="L24" s="464">
        <v>0</v>
      </c>
      <c r="M24" s="653"/>
      <c r="N24" s="653"/>
      <c r="O24" s="653"/>
      <c r="P24" s="653"/>
      <c r="Q24" s="653"/>
      <c r="R24" s="653"/>
      <c r="T24" s="249"/>
      <c r="U24" s="653"/>
      <c r="V24" s="653"/>
      <c r="W24" s="653"/>
      <c r="X24" s="653"/>
      <c r="Y24" s="653"/>
    </row>
    <row r="25" spans="1:25" s="123" customFormat="1">
      <c r="A25" s="341" t="s">
        <v>1838</v>
      </c>
      <c r="B25" s="32">
        <v>44732</v>
      </c>
      <c r="C25" s="32">
        <v>44727</v>
      </c>
      <c r="D25" s="33">
        <v>10603</v>
      </c>
      <c r="E25" s="34" t="s">
        <v>2</v>
      </c>
      <c r="F25" s="33">
        <v>2734</v>
      </c>
      <c r="G25" s="19" t="s">
        <v>1839</v>
      </c>
      <c r="H25" s="20" t="s">
        <v>1066</v>
      </c>
      <c r="I25" s="35" t="s">
        <v>6</v>
      </c>
      <c r="J25" s="19" t="s">
        <v>749</v>
      </c>
      <c r="K25" s="21"/>
      <c r="L25" s="464">
        <v>94.4</v>
      </c>
      <c r="M25" s="653"/>
      <c r="N25" s="653"/>
      <c r="O25" s="653"/>
      <c r="P25" s="653"/>
      <c r="Q25" s="653"/>
      <c r="R25" s="653"/>
      <c r="T25" s="249"/>
      <c r="U25" s="653"/>
      <c r="V25" s="653"/>
      <c r="W25" s="653"/>
      <c r="X25" s="653"/>
      <c r="Y25" s="653"/>
    </row>
    <row r="26" spans="1:25" s="123" customFormat="1">
      <c r="A26" s="341" t="s">
        <v>565</v>
      </c>
      <c r="B26" s="32">
        <v>44733</v>
      </c>
      <c r="C26" s="32">
        <v>44726</v>
      </c>
      <c r="D26" s="33">
        <v>10608</v>
      </c>
      <c r="E26" s="34" t="s">
        <v>44</v>
      </c>
      <c r="F26" s="33">
        <v>2747</v>
      </c>
      <c r="G26" s="19" t="s">
        <v>93</v>
      </c>
      <c r="H26" s="20">
        <v>5</v>
      </c>
      <c r="I26" s="35" t="s">
        <v>6</v>
      </c>
      <c r="J26" s="19" t="s">
        <v>749</v>
      </c>
      <c r="K26" s="21"/>
      <c r="L26" s="464">
        <v>103.7</v>
      </c>
      <c r="M26" s="653"/>
      <c r="N26" s="653"/>
      <c r="O26" s="653"/>
      <c r="P26" s="653"/>
      <c r="Q26" s="653"/>
      <c r="R26" s="653"/>
      <c r="T26" s="249"/>
      <c r="U26" s="653"/>
      <c r="V26" s="653"/>
      <c r="W26" s="653"/>
      <c r="X26" s="653"/>
      <c r="Y26" s="653"/>
    </row>
    <row r="27" spans="1:25" s="123" customFormat="1">
      <c r="A27" s="341" t="s">
        <v>137</v>
      </c>
      <c r="B27" s="32">
        <v>44725</v>
      </c>
      <c r="C27" s="32">
        <v>44722</v>
      </c>
      <c r="D27" s="33">
        <v>10543</v>
      </c>
      <c r="E27" s="34" t="s">
        <v>2</v>
      </c>
      <c r="F27" s="33">
        <v>3364</v>
      </c>
      <c r="G27" s="19" t="s">
        <v>143</v>
      </c>
      <c r="H27" s="20">
        <v>5</v>
      </c>
      <c r="I27" s="35" t="s">
        <v>6</v>
      </c>
      <c r="J27" s="19" t="s">
        <v>1225</v>
      </c>
      <c r="K27" s="19"/>
      <c r="L27" s="464">
        <v>545</v>
      </c>
      <c r="M27" s="653"/>
      <c r="N27" s="653"/>
      <c r="O27" s="653"/>
      <c r="P27" s="653"/>
      <c r="Q27" s="653"/>
      <c r="R27" s="653"/>
      <c r="T27" s="249"/>
      <c r="U27" s="653"/>
      <c r="V27" s="653"/>
      <c r="W27" s="653"/>
      <c r="X27" s="653"/>
      <c r="Y27" s="653"/>
    </row>
    <row r="28" spans="1:25" s="123" customFormat="1">
      <c r="A28" s="341" t="s">
        <v>2160</v>
      </c>
      <c r="B28" s="32">
        <v>44733</v>
      </c>
      <c r="C28" s="32">
        <v>44732</v>
      </c>
      <c r="D28" s="33">
        <v>10615</v>
      </c>
      <c r="E28" s="34" t="s">
        <v>2</v>
      </c>
      <c r="F28" s="33">
        <v>1140</v>
      </c>
      <c r="G28" s="19" t="s">
        <v>144</v>
      </c>
      <c r="H28" s="20">
        <v>28</v>
      </c>
      <c r="I28" s="35" t="s">
        <v>6</v>
      </c>
      <c r="J28" s="19" t="s">
        <v>749</v>
      </c>
      <c r="K28" s="19" t="s">
        <v>2159</v>
      </c>
      <c r="L28" s="464">
        <v>230</v>
      </c>
      <c r="M28" s="653"/>
      <c r="N28" s="653"/>
      <c r="O28" s="653"/>
      <c r="P28" s="653"/>
      <c r="Q28" s="653"/>
      <c r="R28" s="653"/>
      <c r="T28" s="249"/>
      <c r="U28" s="653"/>
      <c r="V28" s="653"/>
      <c r="W28" s="653"/>
      <c r="X28" s="653"/>
      <c r="Y28" s="653"/>
    </row>
    <row r="29" spans="1:25" s="123" customFormat="1">
      <c r="A29" s="341" t="s">
        <v>2161</v>
      </c>
      <c r="B29" s="32">
        <v>44734</v>
      </c>
      <c r="C29" s="32">
        <v>44733</v>
      </c>
      <c r="D29" s="33">
        <v>10636</v>
      </c>
      <c r="E29" s="34" t="s">
        <v>216</v>
      </c>
      <c r="F29" s="33">
        <v>4189</v>
      </c>
      <c r="G29" s="19" t="s">
        <v>1014</v>
      </c>
      <c r="H29" s="20">
        <v>7.25</v>
      </c>
      <c r="I29" s="35" t="s">
        <v>6</v>
      </c>
      <c r="J29" s="19" t="s">
        <v>749</v>
      </c>
      <c r="K29" s="19"/>
      <c r="L29" s="464">
        <v>157.32</v>
      </c>
      <c r="M29" s="653"/>
      <c r="N29" s="653"/>
      <c r="O29" s="653"/>
      <c r="P29" s="653"/>
      <c r="Q29" s="653"/>
      <c r="R29" s="653"/>
      <c r="T29" s="249"/>
      <c r="U29" s="653"/>
      <c r="V29" s="653"/>
      <c r="W29" s="653"/>
      <c r="X29" s="653"/>
      <c r="Y29" s="653"/>
    </row>
    <row r="30" spans="1:25" s="123" customFormat="1">
      <c r="A30" s="341" t="s">
        <v>364</v>
      </c>
      <c r="B30" s="32">
        <v>44735</v>
      </c>
      <c r="C30" s="32">
        <v>44733</v>
      </c>
      <c r="D30" s="33">
        <v>10642</v>
      </c>
      <c r="E30" s="34" t="s">
        <v>44</v>
      </c>
      <c r="F30" s="33">
        <v>3891</v>
      </c>
      <c r="G30" s="19" t="s">
        <v>1769</v>
      </c>
      <c r="H30" s="20">
        <v>5</v>
      </c>
      <c r="I30" s="35" t="s">
        <v>6</v>
      </c>
      <c r="J30" s="19" t="s">
        <v>749</v>
      </c>
      <c r="K30" s="21"/>
      <c r="L30" s="464">
        <v>62.5</v>
      </c>
      <c r="M30" s="653"/>
      <c r="N30" s="653"/>
      <c r="O30" s="653"/>
      <c r="P30" s="653"/>
      <c r="Q30" s="653"/>
      <c r="R30" s="653"/>
      <c r="T30" s="249"/>
      <c r="U30" s="653"/>
      <c r="V30" s="653"/>
      <c r="W30" s="653"/>
      <c r="X30" s="653"/>
      <c r="Y30" s="653"/>
    </row>
    <row r="31" spans="1:25" s="123" customFormat="1">
      <c r="A31" s="341" t="s">
        <v>249</v>
      </c>
      <c r="B31" s="32">
        <v>44736</v>
      </c>
      <c r="C31" s="32">
        <v>44733</v>
      </c>
      <c r="D31" s="33">
        <v>10668</v>
      </c>
      <c r="E31" s="34" t="s">
        <v>474</v>
      </c>
      <c r="F31" s="33">
        <v>3184</v>
      </c>
      <c r="G31" s="19" t="s">
        <v>929</v>
      </c>
      <c r="H31" s="20">
        <v>12</v>
      </c>
      <c r="I31" s="35" t="s">
        <v>6</v>
      </c>
      <c r="J31" s="19" t="s">
        <v>749</v>
      </c>
      <c r="K31" s="21"/>
      <c r="L31" s="464">
        <v>288</v>
      </c>
      <c r="M31" s="653"/>
      <c r="N31" s="653"/>
      <c r="O31" s="653"/>
      <c r="P31" s="653"/>
      <c r="Q31" s="653"/>
      <c r="R31" s="653"/>
      <c r="T31" s="249"/>
      <c r="U31" s="653"/>
      <c r="V31" s="653"/>
      <c r="W31" s="653"/>
      <c r="X31" s="653"/>
      <c r="Y31" s="653"/>
    </row>
    <row r="32" spans="1:25" s="123" customFormat="1">
      <c r="A32" s="341" t="s">
        <v>109</v>
      </c>
      <c r="B32" s="32">
        <v>44727</v>
      </c>
      <c r="C32" s="32">
        <v>44727</v>
      </c>
      <c r="D32" s="33">
        <v>0</v>
      </c>
      <c r="E32" s="34" t="s">
        <v>2</v>
      </c>
      <c r="F32" s="33">
        <v>0</v>
      </c>
      <c r="G32" s="19" t="s">
        <v>2175</v>
      </c>
      <c r="H32" s="20">
        <v>0.2</v>
      </c>
      <c r="I32" s="35" t="s">
        <v>6</v>
      </c>
      <c r="J32" s="19" t="s">
        <v>749</v>
      </c>
      <c r="K32" s="21" t="s">
        <v>1275</v>
      </c>
      <c r="L32" s="464">
        <v>0</v>
      </c>
      <c r="M32" s="653"/>
      <c r="N32" s="653"/>
      <c r="O32" s="653"/>
      <c r="P32" s="653"/>
      <c r="Q32" s="653"/>
      <c r="R32" s="653"/>
      <c r="T32" s="249"/>
      <c r="U32" s="653"/>
      <c r="V32" s="653"/>
      <c r="W32" s="653"/>
      <c r="X32" s="653"/>
      <c r="Y32" s="653"/>
    </row>
    <row r="33" spans="1:25" s="123" customFormat="1">
      <c r="A33" s="341" t="s">
        <v>802</v>
      </c>
      <c r="B33" s="32">
        <v>44739</v>
      </c>
      <c r="C33" s="32">
        <v>44736</v>
      </c>
      <c r="D33" s="33">
        <v>10682</v>
      </c>
      <c r="E33" s="34" t="s">
        <v>7</v>
      </c>
      <c r="F33" s="33">
        <v>2868</v>
      </c>
      <c r="G33" s="19" t="s">
        <v>214</v>
      </c>
      <c r="H33" s="20" t="s">
        <v>982</v>
      </c>
      <c r="I33" s="35" t="s">
        <v>6</v>
      </c>
      <c r="J33" s="19" t="s">
        <v>749</v>
      </c>
      <c r="K33" s="21"/>
      <c r="L33" s="464">
        <v>190</v>
      </c>
      <c r="M33" s="653"/>
      <c r="N33" s="653"/>
      <c r="O33" s="653"/>
      <c r="P33" s="653"/>
      <c r="Q33" s="653"/>
      <c r="R33" s="653"/>
      <c r="T33" s="249"/>
      <c r="U33" s="653"/>
      <c r="V33" s="653"/>
      <c r="W33" s="653"/>
      <c r="X33" s="653"/>
      <c r="Y33" s="653"/>
    </row>
    <row r="34" spans="1:25" s="123" customFormat="1">
      <c r="A34" s="975" t="s">
        <v>2179</v>
      </c>
      <c r="B34" s="612">
        <v>44733</v>
      </c>
      <c r="C34" s="612"/>
      <c r="D34" s="611"/>
      <c r="E34" s="609" t="s">
        <v>954</v>
      </c>
      <c r="F34" s="611"/>
      <c r="G34" s="463"/>
      <c r="H34" s="976"/>
      <c r="I34" s="977" t="s">
        <v>2195</v>
      </c>
      <c r="J34" s="463"/>
      <c r="K34" s="978"/>
      <c r="L34" s="979"/>
      <c r="M34" s="653"/>
      <c r="N34" s="653"/>
      <c r="O34" s="653"/>
      <c r="P34" s="653"/>
      <c r="Q34" s="653"/>
      <c r="R34" s="653"/>
      <c r="T34" s="249"/>
      <c r="U34" s="653"/>
      <c r="V34" s="653"/>
      <c r="W34" s="653"/>
      <c r="X34" s="653"/>
      <c r="Y34" s="653"/>
    </row>
    <row r="35" spans="1:25" s="123" customFormat="1">
      <c r="A35" s="341" t="s">
        <v>109</v>
      </c>
      <c r="B35" s="32">
        <v>44741</v>
      </c>
      <c r="C35" s="32">
        <v>44735</v>
      </c>
      <c r="D35" s="33">
        <v>10686</v>
      </c>
      <c r="E35" s="34" t="s">
        <v>2</v>
      </c>
      <c r="F35" s="33">
        <v>4201</v>
      </c>
      <c r="G35" s="19" t="s">
        <v>2175</v>
      </c>
      <c r="H35" s="20">
        <v>40</v>
      </c>
      <c r="I35" s="35" t="s">
        <v>6</v>
      </c>
      <c r="J35" s="19" t="s">
        <v>749</v>
      </c>
      <c r="K35" s="21" t="s">
        <v>2202</v>
      </c>
      <c r="L35" s="464">
        <v>0.4</v>
      </c>
      <c r="M35" s="653"/>
      <c r="N35" s="653"/>
      <c r="O35" s="653"/>
      <c r="P35" s="653"/>
      <c r="Q35" s="653"/>
      <c r="R35" s="653"/>
      <c r="T35" s="249"/>
      <c r="U35" s="653"/>
      <c r="V35" s="653"/>
      <c r="W35" s="653"/>
      <c r="X35" s="653"/>
      <c r="Y35" s="653"/>
    </row>
    <row r="36" spans="1:25" s="123" customFormat="1">
      <c r="A36" s="341" t="s">
        <v>2180</v>
      </c>
      <c r="B36" s="32">
        <v>44739</v>
      </c>
      <c r="C36" s="32">
        <v>44735</v>
      </c>
      <c r="D36" s="33">
        <v>10681</v>
      </c>
      <c r="E36" s="34" t="s">
        <v>44</v>
      </c>
      <c r="F36" s="33">
        <v>2530</v>
      </c>
      <c r="G36" s="19" t="s">
        <v>1274</v>
      </c>
      <c r="H36" s="20" t="s">
        <v>1070</v>
      </c>
      <c r="I36" s="35" t="s">
        <v>6</v>
      </c>
      <c r="J36" s="19" t="s">
        <v>749</v>
      </c>
      <c r="K36" s="21"/>
      <c r="L36" s="464">
        <v>4</v>
      </c>
      <c r="M36" s="653"/>
      <c r="N36" s="653"/>
      <c r="O36" s="653"/>
      <c r="P36" s="653"/>
      <c r="Q36" s="653"/>
      <c r="R36" s="653"/>
      <c r="T36" s="249"/>
      <c r="U36" s="653"/>
      <c r="V36" s="653"/>
      <c r="W36" s="653"/>
      <c r="X36" s="653"/>
      <c r="Y36" s="653"/>
    </row>
    <row r="37" spans="1:25" s="42" customFormat="1">
      <c r="A37" s="239" t="s">
        <v>2170</v>
      </c>
      <c r="B37" s="31">
        <v>44736</v>
      </c>
      <c r="C37" s="31">
        <v>44733</v>
      </c>
      <c r="D37" s="28">
        <v>10675</v>
      </c>
      <c r="E37" s="136" t="s">
        <v>216</v>
      </c>
      <c r="F37" s="28">
        <v>950</v>
      </c>
      <c r="G37" s="9" t="s">
        <v>770</v>
      </c>
      <c r="H37" s="10" t="s">
        <v>2191</v>
      </c>
      <c r="I37" s="25" t="s">
        <v>6</v>
      </c>
      <c r="J37" s="9" t="s">
        <v>97</v>
      </c>
      <c r="K37" s="22"/>
      <c r="L37" s="479">
        <v>9</v>
      </c>
      <c r="M37" s="80"/>
      <c r="N37" s="80"/>
      <c r="O37" s="80"/>
      <c r="P37" s="80"/>
      <c r="Q37" s="80"/>
      <c r="R37" s="80"/>
      <c r="T37" s="249"/>
      <c r="U37" s="80"/>
      <c r="V37" s="80"/>
      <c r="W37" s="80"/>
      <c r="X37" s="80"/>
      <c r="Y37" s="80"/>
    </row>
    <row r="38" spans="1:25" s="42" customFormat="1">
      <c r="A38" s="239"/>
      <c r="B38" s="31"/>
      <c r="C38" s="31"/>
      <c r="D38" s="28"/>
      <c r="E38" s="136" t="s">
        <v>74</v>
      </c>
      <c r="F38" s="28">
        <v>4199</v>
      </c>
      <c r="G38" s="9" t="s">
        <v>770</v>
      </c>
      <c r="H38" s="10" t="s">
        <v>2192</v>
      </c>
      <c r="I38" s="25" t="s">
        <v>6</v>
      </c>
      <c r="J38" s="9" t="s">
        <v>97</v>
      </c>
      <c r="K38" s="22"/>
      <c r="L38" s="479">
        <v>12</v>
      </c>
      <c r="M38" s="80"/>
      <c r="N38" s="80"/>
      <c r="O38" s="80"/>
      <c r="P38" s="80"/>
      <c r="Q38" s="80"/>
      <c r="R38" s="80"/>
      <c r="T38" s="249"/>
      <c r="U38" s="80"/>
      <c r="V38" s="80"/>
      <c r="W38" s="80"/>
      <c r="X38" s="80"/>
      <c r="Y38" s="80"/>
    </row>
    <row r="39" spans="1:25" s="42" customFormat="1">
      <c r="A39" s="239" t="s">
        <v>180</v>
      </c>
      <c r="B39" s="31">
        <v>44741</v>
      </c>
      <c r="C39" s="31">
        <v>44739</v>
      </c>
      <c r="D39" s="28">
        <v>10703</v>
      </c>
      <c r="E39" s="136" t="s">
        <v>2</v>
      </c>
      <c r="F39" s="28">
        <v>2788</v>
      </c>
      <c r="G39" s="9" t="s">
        <v>27</v>
      </c>
      <c r="H39" s="10">
        <v>5</v>
      </c>
      <c r="I39" s="25" t="s">
        <v>6</v>
      </c>
      <c r="J39" s="9" t="s">
        <v>97</v>
      </c>
      <c r="K39" s="22"/>
      <c r="L39" s="479">
        <v>185</v>
      </c>
      <c r="M39" s="80"/>
      <c r="N39" s="80"/>
      <c r="O39" s="80"/>
      <c r="P39" s="80"/>
      <c r="Q39" s="80"/>
      <c r="R39" s="80"/>
      <c r="T39" s="249"/>
      <c r="U39" s="80"/>
      <c r="V39" s="80"/>
      <c r="W39" s="80"/>
      <c r="X39" s="80"/>
      <c r="Y39" s="80"/>
    </row>
    <row r="40" spans="1:25" s="42" customFormat="1">
      <c r="A40" s="239" t="s">
        <v>154</v>
      </c>
      <c r="B40" s="31">
        <v>44742</v>
      </c>
      <c r="C40" s="31">
        <v>44735</v>
      </c>
      <c r="D40" s="28">
        <v>10717</v>
      </c>
      <c r="E40" s="136" t="s">
        <v>44</v>
      </c>
      <c r="F40" s="28">
        <v>3652</v>
      </c>
      <c r="G40" s="9" t="s">
        <v>155</v>
      </c>
      <c r="H40" s="10">
        <v>21</v>
      </c>
      <c r="I40" s="25" t="s">
        <v>6</v>
      </c>
      <c r="J40" s="9" t="s">
        <v>749</v>
      </c>
      <c r="K40" s="22"/>
      <c r="L40" s="479">
        <v>170</v>
      </c>
      <c r="M40" s="80"/>
      <c r="N40" s="80"/>
      <c r="O40" s="80"/>
      <c r="P40" s="80"/>
      <c r="Q40" s="80"/>
      <c r="R40" s="80"/>
      <c r="T40" s="249"/>
      <c r="U40" s="80"/>
      <c r="V40" s="80"/>
      <c r="W40" s="80"/>
      <c r="X40" s="80"/>
      <c r="Y40" s="80"/>
    </row>
    <row r="41" spans="1:25" s="42" customFormat="1">
      <c r="A41" s="239" t="s">
        <v>2170</v>
      </c>
      <c r="B41" s="31">
        <v>44736</v>
      </c>
      <c r="C41" s="31">
        <v>44734</v>
      </c>
      <c r="D41" s="28">
        <v>10675</v>
      </c>
      <c r="E41" s="136" t="s">
        <v>216</v>
      </c>
      <c r="F41" s="28">
        <v>4205</v>
      </c>
      <c r="G41" s="9" t="s">
        <v>2198</v>
      </c>
      <c r="H41" s="10" t="s">
        <v>1070</v>
      </c>
      <c r="I41" s="25" t="s">
        <v>6</v>
      </c>
      <c r="J41" s="9" t="s">
        <v>749</v>
      </c>
      <c r="K41" s="22"/>
      <c r="L41" s="479"/>
      <c r="M41" s="80"/>
      <c r="N41" s="80"/>
      <c r="O41" s="80"/>
      <c r="P41" s="80"/>
      <c r="Q41" s="80"/>
      <c r="R41" s="80"/>
      <c r="T41" s="249"/>
      <c r="U41" s="80"/>
      <c r="V41" s="80"/>
      <c r="W41" s="80"/>
      <c r="X41" s="80"/>
      <c r="Y41" s="80"/>
    </row>
    <row r="42" spans="1:25" s="42" customFormat="1">
      <c r="A42" s="239"/>
      <c r="B42" s="31"/>
      <c r="C42" s="31"/>
      <c r="D42" s="28"/>
      <c r="E42" s="136" t="s">
        <v>74</v>
      </c>
      <c r="F42" s="28">
        <v>4207</v>
      </c>
      <c r="G42" s="9" t="s">
        <v>2198</v>
      </c>
      <c r="H42" s="10" t="s">
        <v>1070</v>
      </c>
      <c r="I42" s="25" t="s">
        <v>6</v>
      </c>
      <c r="J42" s="9" t="s">
        <v>749</v>
      </c>
      <c r="K42" s="22"/>
      <c r="L42" s="479">
        <v>0</v>
      </c>
      <c r="M42" s="80"/>
      <c r="N42" s="80"/>
      <c r="O42" s="80"/>
      <c r="P42" s="80"/>
      <c r="Q42" s="80"/>
      <c r="R42" s="80"/>
      <c r="T42" s="249"/>
      <c r="U42" s="80"/>
      <c r="V42" s="80"/>
      <c r="W42" s="80"/>
      <c r="X42" s="80"/>
      <c r="Y42" s="80"/>
    </row>
    <row r="43" spans="1:25" s="42" customFormat="1">
      <c r="A43" s="239" t="s">
        <v>109</v>
      </c>
      <c r="B43" s="31">
        <v>44742</v>
      </c>
      <c r="C43" s="31">
        <v>44739</v>
      </c>
      <c r="D43" s="28">
        <v>10731</v>
      </c>
      <c r="E43" s="136" t="s">
        <v>131</v>
      </c>
      <c r="F43" s="28">
        <v>4209</v>
      </c>
      <c r="G43" s="9" t="s">
        <v>826</v>
      </c>
      <c r="H43" s="10">
        <v>105</v>
      </c>
      <c r="I43" s="25" t="s">
        <v>6</v>
      </c>
      <c r="J43" s="9" t="s">
        <v>749</v>
      </c>
      <c r="K43" s="22"/>
      <c r="L43" s="479">
        <v>210</v>
      </c>
      <c r="M43" s="80"/>
      <c r="N43" s="80"/>
      <c r="O43" s="80"/>
      <c r="P43" s="80"/>
      <c r="Q43" s="80"/>
      <c r="R43" s="80"/>
      <c r="T43" s="249"/>
      <c r="U43" s="80"/>
      <c r="V43" s="80"/>
      <c r="W43" s="80"/>
      <c r="X43" s="80"/>
      <c r="Y43" s="80"/>
    </row>
    <row r="44" spans="1:25" s="42" customFormat="1">
      <c r="A44" s="239" t="s">
        <v>2203</v>
      </c>
      <c r="B44" s="31">
        <v>44742</v>
      </c>
      <c r="C44" s="31">
        <v>44736</v>
      </c>
      <c r="D44" s="28">
        <v>10739</v>
      </c>
      <c r="E44" s="136" t="s">
        <v>7</v>
      </c>
      <c r="F44" s="28">
        <v>2844</v>
      </c>
      <c r="G44" s="9" t="s">
        <v>208</v>
      </c>
      <c r="H44" s="10">
        <v>20</v>
      </c>
      <c r="I44" s="25" t="s">
        <v>12</v>
      </c>
      <c r="J44" s="9" t="s">
        <v>749</v>
      </c>
      <c r="K44" s="22"/>
      <c r="L44" s="479">
        <v>240</v>
      </c>
      <c r="M44" s="80"/>
      <c r="N44" s="80"/>
      <c r="O44" s="80"/>
      <c r="P44" s="80"/>
      <c r="Q44" s="80"/>
      <c r="R44" s="80"/>
      <c r="T44" s="249"/>
      <c r="U44" s="80"/>
      <c r="V44" s="80"/>
      <c r="W44" s="80"/>
      <c r="X44" s="80"/>
      <c r="Y44" s="80"/>
    </row>
    <row r="45" spans="1:25" s="42" customFormat="1">
      <c r="A45" s="239" t="s">
        <v>141</v>
      </c>
      <c r="B45" s="31">
        <v>44739</v>
      </c>
      <c r="C45" s="31">
        <v>44736</v>
      </c>
      <c r="D45" s="28">
        <v>10718</v>
      </c>
      <c r="E45" s="136" t="s">
        <v>7</v>
      </c>
      <c r="F45" s="28">
        <v>3139</v>
      </c>
      <c r="G45" s="9" t="s">
        <v>624</v>
      </c>
      <c r="H45" s="13">
        <v>2</v>
      </c>
      <c r="I45" s="25" t="s">
        <v>6</v>
      </c>
      <c r="J45" s="9" t="s">
        <v>749</v>
      </c>
      <c r="K45" s="22"/>
      <c r="L45" s="479">
        <v>48</v>
      </c>
      <c r="M45" s="80"/>
      <c r="N45" s="80"/>
      <c r="O45" s="80"/>
      <c r="P45" s="80"/>
      <c r="Q45" s="80"/>
      <c r="R45" s="80"/>
      <c r="T45" s="249"/>
      <c r="U45" s="80"/>
      <c r="V45" s="80"/>
      <c r="W45" s="80"/>
      <c r="X45" s="80"/>
      <c r="Y45" s="80"/>
    </row>
    <row r="46" spans="1:25" s="42" customFormat="1">
      <c r="A46" s="239" t="s">
        <v>358</v>
      </c>
      <c r="B46" s="31">
        <v>44742</v>
      </c>
      <c r="C46" s="31">
        <v>44739</v>
      </c>
      <c r="D46" s="28">
        <v>10750</v>
      </c>
      <c r="E46" s="136" t="s">
        <v>7</v>
      </c>
      <c r="F46" s="28">
        <v>2771</v>
      </c>
      <c r="G46" s="9" t="s">
        <v>357</v>
      </c>
      <c r="H46" s="10">
        <v>15</v>
      </c>
      <c r="I46" s="25" t="s">
        <v>6</v>
      </c>
      <c r="J46" s="9" t="s">
        <v>749</v>
      </c>
      <c r="K46" s="22"/>
      <c r="L46" s="479">
        <v>122.85</v>
      </c>
      <c r="M46" s="80"/>
      <c r="N46" s="80"/>
      <c r="O46" s="80"/>
      <c r="P46" s="80"/>
      <c r="Q46" s="80"/>
      <c r="R46" s="80"/>
      <c r="T46" s="249"/>
      <c r="U46" s="80"/>
      <c r="V46" s="80"/>
      <c r="W46" s="80"/>
      <c r="X46" s="80"/>
      <c r="Y46" s="80"/>
    </row>
    <row r="47" spans="1:25" s="42" customFormat="1">
      <c r="A47" s="239" t="s">
        <v>108</v>
      </c>
      <c r="B47" s="31">
        <v>44742</v>
      </c>
      <c r="C47" s="31">
        <v>44741</v>
      </c>
      <c r="D47" s="28">
        <v>10760</v>
      </c>
      <c r="E47" s="136" t="s">
        <v>474</v>
      </c>
      <c r="F47" s="28">
        <v>3300</v>
      </c>
      <c r="G47" s="9" t="s">
        <v>530</v>
      </c>
      <c r="H47" s="10">
        <v>5</v>
      </c>
      <c r="I47" s="25" t="s">
        <v>6</v>
      </c>
      <c r="J47" s="9" t="s">
        <v>749</v>
      </c>
      <c r="K47" s="22"/>
      <c r="L47" s="479">
        <v>260</v>
      </c>
      <c r="M47" s="80"/>
      <c r="N47" s="80"/>
      <c r="O47" s="80"/>
      <c r="P47" s="80"/>
      <c r="Q47" s="80"/>
      <c r="R47" s="80"/>
      <c r="T47" s="249"/>
      <c r="U47" s="80"/>
      <c r="V47" s="80"/>
      <c r="W47" s="80"/>
      <c r="X47" s="80"/>
      <c r="Y47" s="80"/>
    </row>
    <row r="48" spans="1:25" s="42" customFormat="1">
      <c r="A48" s="239" t="s">
        <v>794</v>
      </c>
      <c r="B48" s="31">
        <v>44742</v>
      </c>
      <c r="C48" s="31">
        <v>44741</v>
      </c>
      <c r="D48" s="28">
        <v>10762</v>
      </c>
      <c r="E48" s="136" t="s">
        <v>428</v>
      </c>
      <c r="F48" s="28">
        <v>4118</v>
      </c>
      <c r="G48" s="9" t="s">
        <v>45</v>
      </c>
      <c r="H48" s="10">
        <v>60</v>
      </c>
      <c r="I48" s="25" t="s">
        <v>6</v>
      </c>
      <c r="J48" s="9" t="s">
        <v>749</v>
      </c>
      <c r="K48" s="22"/>
      <c r="L48" s="479">
        <v>145</v>
      </c>
      <c r="M48" s="80"/>
      <c r="N48" s="80"/>
      <c r="O48" s="80"/>
      <c r="P48" s="80"/>
      <c r="Q48" s="80"/>
      <c r="R48" s="80"/>
      <c r="T48" s="249"/>
      <c r="U48" s="80"/>
      <c r="V48" s="80"/>
      <c r="W48" s="80"/>
      <c r="X48" s="80"/>
      <c r="Y48" s="80"/>
    </row>
    <row r="49" spans="1:25" s="42" customFormat="1">
      <c r="A49" s="239" t="s">
        <v>1594</v>
      </c>
      <c r="B49" s="31">
        <v>44741</v>
      </c>
      <c r="C49" s="31">
        <v>44741</v>
      </c>
      <c r="D49" s="28">
        <v>10774</v>
      </c>
      <c r="E49" s="136" t="s">
        <v>216</v>
      </c>
      <c r="F49" s="28">
        <v>3940</v>
      </c>
      <c r="G49" s="9" t="s">
        <v>2208</v>
      </c>
      <c r="H49" s="10">
        <v>7</v>
      </c>
      <c r="I49" s="25" t="s">
        <v>6</v>
      </c>
      <c r="J49" s="9" t="s">
        <v>2209</v>
      </c>
      <c r="K49" s="22"/>
      <c r="L49" s="479">
        <v>100</v>
      </c>
      <c r="M49" s="80"/>
      <c r="N49" s="80"/>
      <c r="O49" s="80"/>
      <c r="P49" s="80"/>
      <c r="Q49" s="80"/>
      <c r="R49" s="80"/>
      <c r="T49" s="249"/>
      <c r="U49" s="80"/>
      <c r="V49" s="80"/>
      <c r="W49" s="80"/>
      <c r="X49" s="80"/>
      <c r="Y49" s="80"/>
    </row>
    <row r="50" spans="1:25" s="42" customFormat="1">
      <c r="A50" s="239" t="s">
        <v>2211</v>
      </c>
      <c r="B50" s="31">
        <v>44742</v>
      </c>
      <c r="C50" s="31">
        <v>44742</v>
      </c>
      <c r="D50" s="28">
        <v>10784</v>
      </c>
      <c r="E50" s="136" t="s">
        <v>44</v>
      </c>
      <c r="F50" s="28">
        <v>2084</v>
      </c>
      <c r="G50" s="9" t="s">
        <v>430</v>
      </c>
      <c r="H50" s="10" t="s">
        <v>997</v>
      </c>
      <c r="I50" s="25" t="s">
        <v>6</v>
      </c>
      <c r="J50" s="9" t="s">
        <v>97</v>
      </c>
      <c r="K50" s="22"/>
      <c r="L50" s="479">
        <v>373.5</v>
      </c>
      <c r="M50" s="80"/>
      <c r="N50" s="80"/>
      <c r="O50" s="80"/>
      <c r="P50" s="80"/>
      <c r="Q50" s="80"/>
      <c r="R50" s="80"/>
      <c r="T50" s="249"/>
      <c r="U50" s="80"/>
      <c r="V50" s="80"/>
      <c r="W50" s="80"/>
      <c r="X50" s="80"/>
      <c r="Y50" s="80"/>
    </row>
    <row r="51" spans="1:25" s="42" customFormat="1">
      <c r="A51" s="239" t="s">
        <v>973</v>
      </c>
      <c r="B51" s="31">
        <v>44742</v>
      </c>
      <c r="C51" s="31">
        <v>44742</v>
      </c>
      <c r="D51" s="28">
        <v>10786</v>
      </c>
      <c r="E51" s="136" t="s">
        <v>131</v>
      </c>
      <c r="F51" s="28">
        <v>4220</v>
      </c>
      <c r="G51" s="9" t="s">
        <v>45</v>
      </c>
      <c r="H51" s="10">
        <v>24</v>
      </c>
      <c r="I51" s="25" t="s">
        <v>6</v>
      </c>
      <c r="J51" s="9"/>
      <c r="K51" s="22"/>
      <c r="L51" s="479"/>
      <c r="M51" s="80"/>
      <c r="N51" s="80"/>
      <c r="O51" s="80"/>
      <c r="P51" s="80"/>
      <c r="Q51" s="80"/>
      <c r="R51" s="80"/>
      <c r="T51" s="249"/>
      <c r="U51" s="80"/>
      <c r="V51" s="80"/>
      <c r="W51" s="80"/>
      <c r="X51" s="80"/>
      <c r="Y51" s="80"/>
    </row>
    <row r="52" spans="1:25" s="42" customFormat="1">
      <c r="A52" s="239"/>
      <c r="B52" s="31"/>
      <c r="C52" s="31"/>
      <c r="D52" s="28"/>
      <c r="E52" s="136" t="s">
        <v>474</v>
      </c>
      <c r="F52" s="28">
        <v>4221</v>
      </c>
      <c r="G52" s="9" t="s">
        <v>45</v>
      </c>
      <c r="H52" s="10">
        <v>24</v>
      </c>
      <c r="I52" s="25" t="s">
        <v>6</v>
      </c>
      <c r="J52" s="9"/>
      <c r="K52" s="22"/>
      <c r="L52" s="479">
        <v>321.60000000000002</v>
      </c>
      <c r="M52" s="80"/>
      <c r="N52" s="80"/>
      <c r="O52" s="80"/>
      <c r="P52" s="80"/>
      <c r="Q52" s="80"/>
      <c r="R52" s="80"/>
      <c r="T52" s="249"/>
      <c r="U52" s="80"/>
      <c r="V52" s="80"/>
      <c r="W52" s="80"/>
      <c r="X52" s="80"/>
      <c r="Y52" s="80"/>
    </row>
    <row r="53" spans="1:25" s="123" customFormat="1">
      <c r="A53" s="1132" t="s">
        <v>2163</v>
      </c>
      <c r="B53" s="1114">
        <v>44743</v>
      </c>
      <c r="C53" s="1114"/>
      <c r="D53" s="1115">
        <v>10623</v>
      </c>
      <c r="E53" s="1116" t="s">
        <v>2</v>
      </c>
      <c r="F53" s="1115">
        <v>752</v>
      </c>
      <c r="G53" s="1117" t="s">
        <v>2164</v>
      </c>
      <c r="H53" s="1118">
        <v>25</v>
      </c>
      <c r="I53" s="1119"/>
      <c r="J53" s="1117" t="s">
        <v>1225</v>
      </c>
      <c r="K53" s="1117"/>
      <c r="L53" s="1120">
        <v>662.5</v>
      </c>
      <c r="M53" s="653"/>
      <c r="N53" s="653"/>
      <c r="O53" s="653"/>
      <c r="P53" s="653"/>
      <c r="Q53" s="653"/>
      <c r="R53" s="653"/>
      <c r="T53" s="249"/>
      <c r="U53" s="653"/>
      <c r="V53" s="653"/>
      <c r="W53" s="653"/>
      <c r="X53" s="653"/>
      <c r="Y53" s="653"/>
    </row>
    <row r="54" spans="1:25" s="43" customFormat="1">
      <c r="A54" s="339"/>
      <c r="B54" s="132"/>
      <c r="C54" s="132"/>
      <c r="D54" s="133"/>
      <c r="E54" s="131"/>
      <c r="F54" s="133"/>
      <c r="G54" s="134"/>
      <c r="H54" s="135"/>
      <c r="I54" s="235"/>
      <c r="J54" s="24"/>
      <c r="K54" s="525"/>
      <c r="L54" s="454"/>
      <c r="M54" s="247"/>
      <c r="N54" s="247"/>
      <c r="O54" s="247"/>
      <c r="P54" s="247"/>
      <c r="Q54" s="247"/>
      <c r="R54" s="247"/>
      <c r="T54" s="247"/>
      <c r="U54" s="247"/>
      <c r="V54" s="247"/>
      <c r="W54" s="247"/>
      <c r="X54" s="247"/>
      <c r="Y54" s="247"/>
    </row>
    <row r="55" spans="1:25" s="41" customFormat="1">
      <c r="A55" s="2530">
        <f>SUM(L15:L54)</f>
        <v>6226.9300000000012</v>
      </c>
      <c r="B55" s="2531"/>
      <c r="C55" s="2531"/>
      <c r="D55" s="2531"/>
      <c r="E55" s="2531"/>
      <c r="F55" s="2531"/>
      <c r="G55" s="2531"/>
      <c r="H55" s="2531"/>
      <c r="I55" s="2531"/>
      <c r="J55" s="2531"/>
      <c r="K55" s="2531"/>
      <c r="L55" s="2532"/>
      <c r="M55" s="249"/>
      <c r="N55" s="249"/>
      <c r="O55" s="249"/>
      <c r="P55" s="249"/>
      <c r="Q55" s="249"/>
      <c r="R55" s="249"/>
      <c r="T55" s="249"/>
      <c r="U55" s="249"/>
      <c r="V55" s="249"/>
      <c r="W55" s="249"/>
      <c r="X55" s="249"/>
      <c r="Y55" s="249"/>
    </row>
    <row r="56" spans="1:25" s="41" customFormat="1" ht="18.75">
      <c r="A56" s="2460" t="s">
        <v>1225</v>
      </c>
      <c r="B56" s="2450"/>
      <c r="C56" s="2450"/>
      <c r="D56" s="2450"/>
      <c r="E56" s="2450"/>
      <c r="F56" s="2450"/>
      <c r="G56" s="2450"/>
      <c r="H56" s="2450"/>
      <c r="I56" s="2450"/>
      <c r="J56" s="2450"/>
      <c r="K56" s="2450"/>
      <c r="L56" s="2451"/>
      <c r="M56" s="249"/>
      <c r="N56" s="249"/>
      <c r="O56" s="249"/>
      <c r="P56" s="249"/>
      <c r="Q56" s="249"/>
      <c r="R56" s="249"/>
      <c r="T56" s="249"/>
      <c r="U56" s="249"/>
      <c r="V56" s="249"/>
      <c r="W56" s="249"/>
      <c r="X56" s="249"/>
      <c r="Y56" s="249"/>
    </row>
    <row r="57" spans="1:25" s="123" customFormat="1">
      <c r="A57" s="1121" t="s">
        <v>358</v>
      </c>
      <c r="B57" s="1122">
        <v>44722</v>
      </c>
      <c r="C57" s="1122">
        <v>44721</v>
      </c>
      <c r="D57" s="1123">
        <v>10544</v>
      </c>
      <c r="E57" s="1124" t="s">
        <v>7</v>
      </c>
      <c r="F57" s="1123">
        <v>2775</v>
      </c>
      <c r="G57" s="1125" t="s">
        <v>26</v>
      </c>
      <c r="H57" s="1126">
        <v>4</v>
      </c>
      <c r="I57" s="1127" t="s">
        <v>6</v>
      </c>
      <c r="J57" s="1125" t="s">
        <v>1225</v>
      </c>
      <c r="K57" s="1125"/>
      <c r="L57" s="1128">
        <v>140.32</v>
      </c>
      <c r="M57" s="653"/>
      <c r="N57" s="653"/>
      <c r="O57" s="653"/>
      <c r="P57" s="653"/>
      <c r="Q57" s="653"/>
      <c r="R57" s="653"/>
      <c r="T57" s="249"/>
      <c r="U57" s="653"/>
      <c r="V57" s="653"/>
      <c r="W57" s="653"/>
      <c r="X57" s="653"/>
      <c r="Y57" s="653"/>
    </row>
    <row r="58" spans="1:25" s="123" customFormat="1">
      <c r="A58" s="1121" t="s">
        <v>1199</v>
      </c>
      <c r="B58" s="1122">
        <v>44726</v>
      </c>
      <c r="C58" s="1122">
        <v>44727</v>
      </c>
      <c r="D58" s="1123">
        <v>10568</v>
      </c>
      <c r="E58" s="1124" t="s">
        <v>2</v>
      </c>
      <c r="F58" s="1123">
        <v>1215</v>
      </c>
      <c r="G58" s="1125" t="s">
        <v>87</v>
      </c>
      <c r="H58" s="1126">
        <v>60</v>
      </c>
      <c r="I58" s="1127" t="s">
        <v>6</v>
      </c>
      <c r="J58" s="1125" t="s">
        <v>1225</v>
      </c>
      <c r="K58" s="1125" t="s">
        <v>2159</v>
      </c>
      <c r="L58" s="1128">
        <v>1140</v>
      </c>
      <c r="M58" s="653"/>
      <c r="N58" s="653"/>
      <c r="O58" s="653"/>
      <c r="P58" s="653"/>
      <c r="Q58" s="653"/>
      <c r="R58" s="653"/>
      <c r="T58" s="249" t="s">
        <v>2167</v>
      </c>
      <c r="U58" s="653"/>
      <c r="V58" s="653"/>
      <c r="W58" s="653"/>
      <c r="X58" s="653"/>
      <c r="Y58" s="653"/>
    </row>
    <row r="59" spans="1:25" s="123" customFormat="1">
      <c r="A59" s="1121" t="s">
        <v>192</v>
      </c>
      <c r="B59" s="1122">
        <v>44734</v>
      </c>
      <c r="C59" s="1122">
        <v>44732</v>
      </c>
      <c r="D59" s="1123">
        <v>10620</v>
      </c>
      <c r="E59" s="1124" t="s">
        <v>7</v>
      </c>
      <c r="F59" s="1123">
        <v>1401</v>
      </c>
      <c r="G59" s="1125" t="s">
        <v>65</v>
      </c>
      <c r="H59" s="1126" t="s">
        <v>1018</v>
      </c>
      <c r="I59" s="1127" t="s">
        <v>6</v>
      </c>
      <c r="J59" s="1125" t="s">
        <v>1225</v>
      </c>
      <c r="K59" s="1125"/>
      <c r="L59" s="1128">
        <v>43.58</v>
      </c>
      <c r="M59" s="653"/>
      <c r="N59" s="653"/>
      <c r="O59" s="653"/>
      <c r="P59" s="653"/>
      <c r="Q59" s="653"/>
      <c r="R59" s="653"/>
      <c r="T59" s="249"/>
      <c r="U59" s="653"/>
      <c r="V59" s="653"/>
      <c r="W59" s="653"/>
      <c r="X59" s="653"/>
      <c r="Y59" s="653"/>
    </row>
    <row r="60" spans="1:25" s="123" customFormat="1">
      <c r="A60" s="1121" t="s">
        <v>2162</v>
      </c>
      <c r="B60" s="1122">
        <v>44734</v>
      </c>
      <c r="C60" s="1122">
        <v>44734</v>
      </c>
      <c r="D60" s="1123">
        <v>10637</v>
      </c>
      <c r="E60" s="1124" t="s">
        <v>216</v>
      </c>
      <c r="F60" s="1123">
        <v>4055</v>
      </c>
      <c r="G60" s="1125" t="s">
        <v>65</v>
      </c>
      <c r="H60" s="1126" t="s">
        <v>2178</v>
      </c>
      <c r="I60" s="1127" t="s">
        <v>6</v>
      </c>
      <c r="J60" s="1125" t="s">
        <v>1225</v>
      </c>
      <c r="K60" s="1125" t="s">
        <v>1214</v>
      </c>
      <c r="L60" s="1128">
        <v>1.1499999999999999</v>
      </c>
      <c r="M60" s="653"/>
      <c r="N60" s="653"/>
      <c r="O60" s="653"/>
      <c r="P60" s="653"/>
      <c r="Q60" s="653"/>
      <c r="R60" s="653"/>
      <c r="T60" s="249"/>
      <c r="U60" s="653"/>
      <c r="V60" s="653"/>
      <c r="W60" s="653"/>
      <c r="X60" s="653"/>
      <c r="Y60" s="653"/>
    </row>
    <row r="61" spans="1:25" s="123" customFormat="1">
      <c r="A61" s="1121" t="s">
        <v>364</v>
      </c>
      <c r="B61" s="1122">
        <v>44735</v>
      </c>
      <c r="C61" s="1122">
        <v>44733</v>
      </c>
      <c r="D61" s="1123">
        <v>10642</v>
      </c>
      <c r="E61" s="1124" t="s">
        <v>2</v>
      </c>
      <c r="F61" s="1123">
        <v>1292</v>
      </c>
      <c r="G61" s="1125" t="s">
        <v>54</v>
      </c>
      <c r="H61" s="1126">
        <v>8</v>
      </c>
      <c r="I61" s="1127" t="s">
        <v>6</v>
      </c>
      <c r="J61" s="1125" t="s">
        <v>1225</v>
      </c>
      <c r="K61" s="1125"/>
      <c r="L61" s="1128">
        <v>87.5</v>
      </c>
      <c r="M61" s="653"/>
      <c r="N61" s="653"/>
      <c r="O61" s="653"/>
      <c r="P61" s="653"/>
      <c r="Q61" s="653"/>
      <c r="R61" s="653"/>
      <c r="T61" s="249"/>
      <c r="U61" s="653"/>
      <c r="V61" s="653"/>
      <c r="W61" s="653"/>
      <c r="X61" s="653"/>
      <c r="Y61" s="653"/>
    </row>
    <row r="62" spans="1:25" s="123" customFormat="1">
      <c r="A62" s="1121" t="s">
        <v>628</v>
      </c>
      <c r="B62" s="1122">
        <v>44735</v>
      </c>
      <c r="C62" s="1122">
        <v>44733</v>
      </c>
      <c r="D62" s="1123">
        <v>10643</v>
      </c>
      <c r="E62" s="1124" t="s">
        <v>2</v>
      </c>
      <c r="F62" s="1123">
        <v>1292</v>
      </c>
      <c r="G62" s="1125" t="s">
        <v>54</v>
      </c>
      <c r="H62" s="1126">
        <v>30</v>
      </c>
      <c r="I62" s="1127" t="s">
        <v>6</v>
      </c>
      <c r="J62" s="1125" t="s">
        <v>1225</v>
      </c>
      <c r="K62" s="1125"/>
      <c r="L62" s="1128">
        <v>552</v>
      </c>
      <c r="M62" s="653"/>
      <c r="N62" s="653"/>
      <c r="O62" s="653"/>
      <c r="P62" s="653"/>
      <c r="Q62" s="653"/>
      <c r="R62" s="653"/>
      <c r="T62" s="249"/>
      <c r="U62" s="653"/>
      <c r="V62" s="653"/>
      <c r="W62" s="653"/>
      <c r="X62" s="653"/>
      <c r="Y62" s="653"/>
    </row>
    <row r="63" spans="1:25" s="123" customFormat="1">
      <c r="A63" s="1121" t="s">
        <v>520</v>
      </c>
      <c r="B63" s="1122">
        <v>44735</v>
      </c>
      <c r="C63" s="1122">
        <v>44732</v>
      </c>
      <c r="D63" s="1123">
        <v>10652</v>
      </c>
      <c r="E63" s="1124" t="s">
        <v>428</v>
      </c>
      <c r="F63" s="1123">
        <v>4160</v>
      </c>
      <c r="G63" s="1125" t="s">
        <v>127</v>
      </c>
      <c r="H63" s="1126" t="s">
        <v>905</v>
      </c>
      <c r="I63" s="1127" t="s">
        <v>2196</v>
      </c>
      <c r="J63" s="1125" t="s">
        <v>1225</v>
      </c>
      <c r="K63" s="1125"/>
      <c r="L63" s="1128">
        <v>235.8</v>
      </c>
      <c r="M63" s="653"/>
      <c r="N63" s="653"/>
      <c r="O63" s="653"/>
      <c r="P63" s="653"/>
      <c r="Q63" s="653"/>
      <c r="R63" s="653"/>
      <c r="T63" s="249"/>
      <c r="U63" s="653"/>
      <c r="V63" s="653"/>
      <c r="W63" s="653"/>
      <c r="X63" s="653"/>
      <c r="Y63" s="653"/>
    </row>
    <row r="64" spans="1:25" s="123" customFormat="1">
      <c r="A64" s="1121" t="s">
        <v>1469</v>
      </c>
      <c r="B64" s="1122">
        <v>44736</v>
      </c>
      <c r="C64" s="1122">
        <v>44734</v>
      </c>
      <c r="D64" s="1123">
        <v>10656</v>
      </c>
      <c r="E64" s="1124" t="s">
        <v>7</v>
      </c>
      <c r="F64" s="1123">
        <v>1491</v>
      </c>
      <c r="G64" s="1125" t="s">
        <v>678</v>
      </c>
      <c r="H64" s="1126">
        <v>40</v>
      </c>
      <c r="I64" s="1127" t="s">
        <v>6</v>
      </c>
      <c r="J64" s="1125" t="s">
        <v>1225</v>
      </c>
      <c r="K64" s="1125"/>
      <c r="L64" s="1128">
        <v>1004</v>
      </c>
      <c r="M64" s="653"/>
      <c r="N64" s="653"/>
      <c r="O64" s="653"/>
      <c r="P64" s="653"/>
      <c r="Q64" s="653"/>
      <c r="R64" s="653"/>
      <c r="T64" s="249"/>
      <c r="U64" s="653"/>
      <c r="V64" s="653"/>
      <c r="W64" s="653"/>
      <c r="X64" s="653"/>
      <c r="Y64" s="653"/>
    </row>
    <row r="65" spans="1:25" s="123" customFormat="1">
      <c r="A65" s="1121" t="s">
        <v>1856</v>
      </c>
      <c r="B65" s="1122">
        <v>44736</v>
      </c>
      <c r="C65" s="1122">
        <v>44735</v>
      </c>
      <c r="D65" s="1123">
        <v>10663</v>
      </c>
      <c r="E65" s="1124" t="s">
        <v>428</v>
      </c>
      <c r="F65" s="1123">
        <v>3956</v>
      </c>
      <c r="G65" s="1125" t="s">
        <v>179</v>
      </c>
      <c r="H65" s="1126" t="s">
        <v>1066</v>
      </c>
      <c r="I65" s="1127" t="s">
        <v>6</v>
      </c>
      <c r="J65" s="1125" t="s">
        <v>1225</v>
      </c>
      <c r="K65" s="1125" t="s">
        <v>2188</v>
      </c>
      <c r="L65" s="1128">
        <v>56</v>
      </c>
      <c r="M65" s="653"/>
      <c r="N65" s="653"/>
      <c r="O65" s="653"/>
      <c r="P65" s="653"/>
      <c r="Q65" s="653"/>
      <c r="R65" s="653"/>
      <c r="T65" s="249"/>
      <c r="U65" s="653"/>
      <c r="V65" s="653"/>
      <c r="W65" s="653"/>
      <c r="X65" s="653"/>
      <c r="Y65" s="653"/>
    </row>
    <row r="66" spans="1:25" s="42" customFormat="1">
      <c r="A66" s="1121" t="s">
        <v>2166</v>
      </c>
      <c r="B66" s="1122">
        <v>44736</v>
      </c>
      <c r="C66" s="1122">
        <v>44735</v>
      </c>
      <c r="D66" s="1123">
        <v>10661</v>
      </c>
      <c r="E66" s="1124" t="s">
        <v>2</v>
      </c>
      <c r="F66" s="1123">
        <v>1018</v>
      </c>
      <c r="G66" s="1125" t="s">
        <v>204</v>
      </c>
      <c r="H66" s="1126">
        <v>7</v>
      </c>
      <c r="I66" s="1127" t="s">
        <v>6</v>
      </c>
      <c r="J66" s="1125" t="s">
        <v>1225</v>
      </c>
      <c r="K66" s="1130"/>
      <c r="L66" s="1131">
        <v>231</v>
      </c>
      <c r="M66" s="80"/>
      <c r="N66" s="80"/>
      <c r="O66" s="80"/>
      <c r="P66" s="80"/>
      <c r="Q66" s="80"/>
      <c r="R66" s="80"/>
      <c r="T66" s="249"/>
      <c r="U66" s="80"/>
      <c r="V66" s="80"/>
      <c r="W66" s="80"/>
      <c r="X66" s="80"/>
      <c r="Y66" s="80"/>
    </row>
    <row r="67" spans="1:25" s="42" customFormat="1">
      <c r="A67" s="1121" t="s">
        <v>109</v>
      </c>
      <c r="B67" s="1122">
        <v>44741</v>
      </c>
      <c r="C67" s="1122">
        <v>44736</v>
      </c>
      <c r="D67" s="1123">
        <v>10700</v>
      </c>
      <c r="E67" s="1124" t="s">
        <v>2</v>
      </c>
      <c r="F67" s="1123">
        <v>4025</v>
      </c>
      <c r="G67" s="1125" t="s">
        <v>506</v>
      </c>
      <c r="H67" s="1126" t="s">
        <v>1092</v>
      </c>
      <c r="I67" s="1127" t="s">
        <v>6</v>
      </c>
      <c r="J67" s="1125" t="s">
        <v>1225</v>
      </c>
      <c r="K67" s="1130"/>
      <c r="L67" s="1131">
        <v>0</v>
      </c>
      <c r="M67" s="80"/>
      <c r="N67" s="80"/>
      <c r="O67" s="80"/>
      <c r="P67" s="80"/>
      <c r="Q67" s="80"/>
      <c r="R67" s="80"/>
      <c r="T67" s="249"/>
      <c r="U67" s="80"/>
      <c r="V67" s="80"/>
      <c r="W67" s="80"/>
      <c r="X67" s="80"/>
      <c r="Y67" s="80"/>
    </row>
    <row r="68" spans="1:25" s="42" customFormat="1">
      <c r="A68" s="1121" t="s">
        <v>2197</v>
      </c>
      <c r="B68" s="1122">
        <v>44742</v>
      </c>
      <c r="C68" s="1122">
        <v>44736</v>
      </c>
      <c r="D68" s="1123">
        <v>10721</v>
      </c>
      <c r="E68" s="1124" t="s">
        <v>2</v>
      </c>
      <c r="F68" s="1123">
        <v>4206</v>
      </c>
      <c r="G68" s="1125" t="s">
        <v>530</v>
      </c>
      <c r="H68" s="1126">
        <v>1</v>
      </c>
      <c r="I68" s="1127" t="s">
        <v>12</v>
      </c>
      <c r="J68" s="1125" t="s">
        <v>1225</v>
      </c>
      <c r="K68" s="1130"/>
      <c r="L68" s="1131">
        <v>29</v>
      </c>
      <c r="M68" s="80"/>
      <c r="N68" s="80"/>
      <c r="O68" s="80"/>
      <c r="P68" s="80"/>
      <c r="Q68" s="80"/>
      <c r="R68" s="80"/>
      <c r="T68" s="249"/>
      <c r="U68" s="80"/>
      <c r="V68" s="80"/>
      <c r="W68" s="80"/>
      <c r="X68" s="80"/>
      <c r="Y68" s="80"/>
    </row>
    <row r="69" spans="1:25" s="42" customFormat="1">
      <c r="A69" s="1121" t="s">
        <v>86</v>
      </c>
      <c r="B69" s="1122">
        <v>44742</v>
      </c>
      <c r="C69" s="1122">
        <v>44739</v>
      </c>
      <c r="D69" s="1123">
        <v>10734</v>
      </c>
      <c r="E69" s="1124" t="s">
        <v>7</v>
      </c>
      <c r="F69" s="1123">
        <v>3917</v>
      </c>
      <c r="G69" s="1125" t="s">
        <v>127</v>
      </c>
      <c r="H69" s="1126" t="s">
        <v>1184</v>
      </c>
      <c r="I69" s="1127" t="s">
        <v>6</v>
      </c>
      <c r="J69" s="1125" t="s">
        <v>1225</v>
      </c>
      <c r="K69" s="1130"/>
      <c r="L69" s="1131">
        <v>1032.29</v>
      </c>
      <c r="M69" s="80"/>
      <c r="N69" s="80"/>
      <c r="O69" s="80"/>
      <c r="P69" s="80"/>
      <c r="Q69" s="80"/>
      <c r="R69" s="80"/>
      <c r="T69" s="249"/>
      <c r="U69" s="80"/>
      <c r="V69" s="80"/>
      <c r="W69" s="80"/>
      <c r="X69" s="80"/>
      <c r="Y69" s="80"/>
    </row>
    <row r="70" spans="1:25" s="42" customFormat="1">
      <c r="A70" s="1121" t="s">
        <v>101</v>
      </c>
      <c r="B70" s="1122">
        <v>44742</v>
      </c>
      <c r="C70" s="1122">
        <v>44739</v>
      </c>
      <c r="D70" s="1123">
        <v>10740</v>
      </c>
      <c r="E70" s="1124" t="s">
        <v>2</v>
      </c>
      <c r="F70" s="1123">
        <v>1271</v>
      </c>
      <c r="G70" s="1125" t="s">
        <v>25</v>
      </c>
      <c r="H70" s="1126" t="s">
        <v>2205</v>
      </c>
      <c r="I70" s="1127" t="s">
        <v>6</v>
      </c>
      <c r="J70" s="1125" t="s">
        <v>1225</v>
      </c>
      <c r="K70" s="1130"/>
      <c r="L70" s="1131"/>
      <c r="M70" s="80"/>
      <c r="N70" s="80"/>
      <c r="O70" s="80"/>
      <c r="P70" s="80"/>
      <c r="Q70" s="80"/>
      <c r="R70" s="80"/>
      <c r="T70" s="249"/>
      <c r="U70" s="80"/>
      <c r="V70" s="80"/>
      <c r="W70" s="80"/>
      <c r="X70" s="80"/>
      <c r="Y70" s="80"/>
    </row>
    <row r="71" spans="1:25" s="42" customFormat="1">
      <c r="A71" s="1121"/>
      <c r="B71" s="1122"/>
      <c r="C71" s="1122"/>
      <c r="D71" s="1123"/>
      <c r="E71" s="1124" t="s">
        <v>2</v>
      </c>
      <c r="F71" s="1123">
        <v>3724</v>
      </c>
      <c r="G71" s="1125" t="s">
        <v>25</v>
      </c>
      <c r="H71" s="1126">
        <v>9</v>
      </c>
      <c r="I71" s="1127" t="s">
        <v>6</v>
      </c>
      <c r="J71" s="1125" t="s">
        <v>1225</v>
      </c>
      <c r="K71" s="1130"/>
      <c r="L71" s="1131">
        <v>360</v>
      </c>
      <c r="M71" s="80"/>
      <c r="N71" s="80"/>
      <c r="O71" s="80"/>
      <c r="P71" s="80"/>
      <c r="Q71" s="80"/>
      <c r="R71" s="80"/>
      <c r="T71" s="249"/>
      <c r="U71" s="80"/>
      <c r="V71" s="80"/>
      <c r="W71" s="80"/>
      <c r="X71" s="80"/>
      <c r="Y71" s="80"/>
    </row>
    <row r="72" spans="1:25" s="42" customFormat="1">
      <c r="A72" s="1121" t="s">
        <v>168</v>
      </c>
      <c r="B72" s="1122">
        <v>44742</v>
      </c>
      <c r="C72" s="1122">
        <v>44740</v>
      </c>
      <c r="D72" s="1123">
        <v>10741</v>
      </c>
      <c r="E72" s="1124" t="s">
        <v>2</v>
      </c>
      <c r="F72" s="1123">
        <v>2114</v>
      </c>
      <c r="G72" s="1125" t="s">
        <v>59</v>
      </c>
      <c r="H72" s="1126">
        <v>22</v>
      </c>
      <c r="I72" s="1127" t="s">
        <v>6</v>
      </c>
      <c r="J72" s="1125" t="s">
        <v>1225</v>
      </c>
      <c r="K72" s="1130"/>
      <c r="L72" s="1131">
        <v>1069.5999999999999</v>
      </c>
      <c r="M72" s="80"/>
      <c r="N72" s="80"/>
      <c r="O72" s="80"/>
      <c r="P72" s="80"/>
      <c r="Q72" s="80"/>
      <c r="R72" s="80"/>
      <c r="T72" s="249"/>
      <c r="U72" s="80"/>
      <c r="V72" s="80"/>
      <c r="W72" s="80"/>
      <c r="X72" s="80"/>
      <c r="Y72" s="80"/>
    </row>
    <row r="73" spans="1:25" s="42" customFormat="1">
      <c r="A73" s="1121" t="s">
        <v>2204</v>
      </c>
      <c r="B73" s="1122">
        <v>44742</v>
      </c>
      <c r="C73" s="1122">
        <v>44741</v>
      </c>
      <c r="D73" s="1123">
        <v>10757</v>
      </c>
      <c r="E73" s="1124" t="s">
        <v>216</v>
      </c>
      <c r="F73" s="1123">
        <v>4219</v>
      </c>
      <c r="G73" s="1125" t="s">
        <v>530</v>
      </c>
      <c r="H73" s="1126" t="s">
        <v>997</v>
      </c>
      <c r="I73" s="1127" t="s">
        <v>6</v>
      </c>
      <c r="J73" s="1125" t="s">
        <v>1225</v>
      </c>
      <c r="K73" s="1130"/>
      <c r="L73" s="1131">
        <v>566</v>
      </c>
      <c r="M73" s="80"/>
      <c r="N73" s="80"/>
      <c r="O73" s="80"/>
      <c r="P73" s="80"/>
      <c r="Q73" s="80"/>
      <c r="R73" s="80"/>
      <c r="T73" s="249"/>
      <c r="U73" s="80"/>
      <c r="V73" s="80"/>
      <c r="W73" s="80"/>
      <c r="X73" s="80"/>
      <c r="Y73" s="80"/>
    </row>
    <row r="74" spans="1:25" s="42" customFormat="1">
      <c r="A74" s="1121"/>
      <c r="B74" s="1122"/>
      <c r="C74" s="1122"/>
      <c r="D74" s="1123"/>
      <c r="E74" s="1124" t="s">
        <v>216</v>
      </c>
      <c r="F74" s="1123">
        <v>4055</v>
      </c>
      <c r="G74" s="1125" t="s">
        <v>65</v>
      </c>
      <c r="H74" s="1126">
        <v>48</v>
      </c>
      <c r="I74" s="1127" t="s">
        <v>6</v>
      </c>
      <c r="J74" s="1125" t="s">
        <v>1225</v>
      </c>
      <c r="K74" s="1130"/>
      <c r="L74" s="1131">
        <v>444</v>
      </c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>
      <c r="A75" s="1121" t="s">
        <v>381</v>
      </c>
      <c r="B75" s="1122">
        <v>44742</v>
      </c>
      <c r="C75" s="1122">
        <v>44741</v>
      </c>
      <c r="D75" s="1123">
        <v>10770</v>
      </c>
      <c r="E75" s="1124" t="s">
        <v>2</v>
      </c>
      <c r="F75" s="1123">
        <v>2774</v>
      </c>
      <c r="G75" s="1125" t="s">
        <v>127</v>
      </c>
      <c r="H75" s="1126" t="s">
        <v>952</v>
      </c>
      <c r="I75" s="1127" t="s">
        <v>6</v>
      </c>
      <c r="J75" s="1125" t="s">
        <v>1225</v>
      </c>
      <c r="K75" s="1130"/>
      <c r="L75" s="1131"/>
      <c r="M75" s="80"/>
      <c r="N75" s="80"/>
      <c r="O75" s="80"/>
      <c r="P75" s="80"/>
      <c r="Q75" s="80"/>
      <c r="R75" s="80"/>
      <c r="T75" s="249"/>
      <c r="U75" s="80"/>
      <c r="V75" s="80"/>
      <c r="W75" s="80"/>
      <c r="X75" s="80"/>
      <c r="Y75" s="80"/>
    </row>
    <row r="76" spans="1:25" s="42" customFormat="1">
      <c r="A76" s="1121"/>
      <c r="B76" s="1122"/>
      <c r="C76" s="1122"/>
      <c r="D76" s="1123"/>
      <c r="E76" s="1124" t="s">
        <v>7</v>
      </c>
      <c r="F76" s="1123">
        <v>2555</v>
      </c>
      <c r="G76" s="1125" t="s">
        <v>382</v>
      </c>
      <c r="H76" s="1126">
        <v>6</v>
      </c>
      <c r="I76" s="1127" t="s">
        <v>6</v>
      </c>
      <c r="J76" s="1125" t="s">
        <v>1225</v>
      </c>
      <c r="K76" s="1130"/>
      <c r="L76" s="1131">
        <v>539.37</v>
      </c>
      <c r="M76" s="80"/>
      <c r="N76" s="80"/>
      <c r="O76" s="80"/>
      <c r="P76" s="80"/>
      <c r="Q76" s="80"/>
      <c r="R76" s="80"/>
      <c r="T76" s="249"/>
      <c r="U76" s="80"/>
      <c r="V76" s="80"/>
      <c r="W76" s="80"/>
      <c r="X76" s="80"/>
      <c r="Y76" s="80"/>
    </row>
    <row r="77" spans="1:25" s="42" customFormat="1">
      <c r="A77" s="1121" t="s">
        <v>1982</v>
      </c>
      <c r="B77" s="1122">
        <v>44742</v>
      </c>
      <c r="C77" s="1122">
        <v>44742</v>
      </c>
      <c r="D77" s="1123">
        <v>10775</v>
      </c>
      <c r="E77" s="1124" t="s">
        <v>2</v>
      </c>
      <c r="F77" s="1123">
        <v>821</v>
      </c>
      <c r="G77" s="1125" t="s">
        <v>528</v>
      </c>
      <c r="H77" s="1126">
        <v>20</v>
      </c>
      <c r="I77" s="1127" t="s">
        <v>6</v>
      </c>
      <c r="J77" s="1125" t="s">
        <v>1225</v>
      </c>
      <c r="K77" s="1130"/>
      <c r="L77" s="1131">
        <v>200</v>
      </c>
      <c r="M77" s="80"/>
      <c r="N77" s="80"/>
      <c r="O77" s="80"/>
      <c r="P77" s="80"/>
      <c r="Q77" s="80"/>
      <c r="R77" s="80"/>
      <c r="T77" s="249"/>
      <c r="U77" s="80"/>
      <c r="V77" s="80"/>
      <c r="W77" s="80"/>
      <c r="X77" s="80"/>
      <c r="Y77" s="80"/>
    </row>
    <row r="78" spans="1:25" s="42" customFormat="1">
      <c r="A78" s="1121" t="s">
        <v>1982</v>
      </c>
      <c r="B78" s="1122">
        <v>10791</v>
      </c>
      <c r="C78" s="1122">
        <v>44742</v>
      </c>
      <c r="D78" s="1123">
        <v>10791</v>
      </c>
      <c r="E78" s="1124" t="s">
        <v>2</v>
      </c>
      <c r="F78" s="1123">
        <v>821</v>
      </c>
      <c r="G78" s="1125" t="s">
        <v>528</v>
      </c>
      <c r="H78" s="1126">
        <v>15</v>
      </c>
      <c r="I78" s="1127" t="s">
        <v>6</v>
      </c>
      <c r="J78" s="1125" t="s">
        <v>1225</v>
      </c>
      <c r="K78" s="1130"/>
      <c r="L78" s="1131">
        <v>206</v>
      </c>
      <c r="M78" s="80"/>
      <c r="N78" s="80"/>
      <c r="O78" s="80"/>
      <c r="P78" s="80"/>
      <c r="Q78" s="80"/>
      <c r="R78" s="80"/>
      <c r="T78" s="249"/>
      <c r="U78" s="80"/>
      <c r="V78" s="80"/>
      <c r="W78" s="80"/>
      <c r="X78" s="80"/>
      <c r="Y78" s="80"/>
    </row>
    <row r="79" spans="1:25" s="42" customFormat="1">
      <c r="A79" s="1105"/>
      <c r="B79" s="1106"/>
      <c r="C79" s="1106"/>
      <c r="D79" s="1107"/>
      <c r="E79" s="1108"/>
      <c r="F79" s="1107"/>
      <c r="G79" s="1109"/>
      <c r="H79" s="1110"/>
      <c r="I79" s="1111"/>
      <c r="J79" s="1109" t="s">
        <v>1225</v>
      </c>
      <c r="K79" s="1112"/>
      <c r="L79" s="1113"/>
      <c r="M79" s="80"/>
      <c r="N79" s="80"/>
      <c r="O79" s="80"/>
      <c r="P79" s="80"/>
      <c r="Q79" s="80"/>
      <c r="R79" s="80"/>
      <c r="T79" s="249"/>
      <c r="U79" s="80"/>
      <c r="V79" s="80"/>
      <c r="W79" s="80"/>
      <c r="X79" s="80"/>
      <c r="Y79" s="80"/>
    </row>
    <row r="80" spans="1:25" s="42" customFormat="1">
      <c r="A80" s="1105"/>
      <c r="B80" s="1106"/>
      <c r="C80" s="1106"/>
      <c r="D80" s="1107"/>
      <c r="E80" s="1108"/>
      <c r="F80" s="1107"/>
      <c r="G80" s="1109"/>
      <c r="H80" s="1110"/>
      <c r="I80" s="1111"/>
      <c r="J80" s="1109" t="s">
        <v>1225</v>
      </c>
      <c r="K80" s="1112"/>
      <c r="L80" s="1113"/>
      <c r="M80" s="80"/>
      <c r="N80" s="80"/>
      <c r="O80" s="80"/>
      <c r="P80" s="80"/>
      <c r="Q80" s="80"/>
      <c r="R80" s="80"/>
      <c r="T80" s="249"/>
      <c r="U80" s="80"/>
      <c r="V80" s="80"/>
      <c r="W80" s="80"/>
      <c r="X80" s="80"/>
      <c r="Y80" s="80"/>
    </row>
    <row r="81" spans="1:25" s="42" customFormat="1">
      <c r="A81" s="1105"/>
      <c r="B81" s="1106"/>
      <c r="C81" s="1106"/>
      <c r="D81" s="1107"/>
      <c r="E81" s="1108"/>
      <c r="F81" s="1107"/>
      <c r="G81" s="1109"/>
      <c r="H81" s="1110"/>
      <c r="I81" s="1111"/>
      <c r="J81" s="1109" t="s">
        <v>1225</v>
      </c>
      <c r="K81" s="1112"/>
      <c r="L81" s="1113"/>
      <c r="M81" s="80"/>
      <c r="N81" s="80"/>
      <c r="O81" s="80"/>
      <c r="P81" s="80"/>
      <c r="Q81" s="80"/>
      <c r="R81" s="80"/>
      <c r="T81" s="249"/>
      <c r="U81" s="80"/>
      <c r="V81" s="80"/>
      <c r="W81" s="80"/>
      <c r="X81" s="80"/>
      <c r="Y81" s="80"/>
    </row>
    <row r="82" spans="1:25" s="42" customFormat="1">
      <c r="A82" s="1105"/>
      <c r="B82" s="1106"/>
      <c r="C82" s="1106"/>
      <c r="D82" s="1107"/>
      <c r="E82" s="1108"/>
      <c r="F82" s="1107"/>
      <c r="G82" s="1109"/>
      <c r="H82" s="1110"/>
      <c r="I82" s="1111"/>
      <c r="J82" s="1109" t="s">
        <v>1225</v>
      </c>
      <c r="K82" s="1112"/>
      <c r="L82" s="1113"/>
      <c r="M82" s="80"/>
      <c r="N82" s="80"/>
      <c r="O82" s="80"/>
      <c r="P82" s="80"/>
      <c r="Q82" s="80"/>
      <c r="R82" s="80"/>
      <c r="T82" s="249"/>
      <c r="U82" s="80"/>
      <c r="V82" s="80"/>
      <c r="W82" s="80"/>
      <c r="X82" s="80"/>
      <c r="Y82" s="80"/>
    </row>
    <row r="83" spans="1:25" s="123" customFormat="1">
      <c r="A83" s="1105"/>
      <c r="B83" s="1106"/>
      <c r="C83" s="1106"/>
      <c r="D83" s="1107"/>
      <c r="E83" s="1108"/>
      <c r="F83" s="1107"/>
      <c r="G83" s="1109"/>
      <c r="H83" s="1110"/>
      <c r="I83" s="1111"/>
      <c r="J83" s="1109" t="s">
        <v>1225</v>
      </c>
      <c r="K83" s="1109"/>
      <c r="L83" s="1129"/>
      <c r="M83" s="653"/>
      <c r="N83" s="653"/>
      <c r="O83" s="653"/>
      <c r="P83" s="653"/>
      <c r="Q83" s="653"/>
      <c r="R83" s="653"/>
      <c r="T83" s="249"/>
      <c r="U83" s="653"/>
      <c r="V83" s="653"/>
      <c r="W83" s="653"/>
      <c r="X83" s="653"/>
      <c r="Y83" s="653"/>
    </row>
    <row r="84" spans="1:25" s="41" customFormat="1">
      <c r="A84" s="2530" t="e">
        <f>SUM(#REF!)</f>
        <v>#REF!</v>
      </c>
      <c r="B84" s="2531"/>
      <c r="C84" s="2531"/>
      <c r="D84" s="2531"/>
      <c r="E84" s="2531"/>
      <c r="F84" s="2531"/>
      <c r="G84" s="2531"/>
      <c r="H84" s="2531"/>
      <c r="I84" s="2531"/>
      <c r="J84" s="2531"/>
      <c r="K84" s="2531"/>
      <c r="L84" s="2532"/>
      <c r="M84" s="247"/>
      <c r="N84" s="249"/>
      <c r="O84" s="249"/>
      <c r="P84" s="249"/>
      <c r="Q84" s="249"/>
      <c r="R84" s="249"/>
      <c r="T84" s="249"/>
      <c r="U84" s="249"/>
      <c r="V84" s="249"/>
      <c r="W84" s="249"/>
      <c r="X84" s="249"/>
      <c r="Y84" s="249"/>
    </row>
    <row r="85" spans="1:25" s="44" customFormat="1" ht="18.75">
      <c r="A85" s="2461" t="s">
        <v>1315</v>
      </c>
      <c r="B85" s="2462"/>
      <c r="C85" s="2462"/>
      <c r="D85" s="2462"/>
      <c r="E85" s="2462"/>
      <c r="F85" s="2462"/>
      <c r="G85" s="2462"/>
      <c r="H85" s="2462"/>
      <c r="I85" s="2462"/>
      <c r="J85" s="2462"/>
      <c r="K85" s="2462"/>
      <c r="L85" s="2463"/>
      <c r="M85" s="246"/>
      <c r="N85" s="246"/>
      <c r="O85" s="246"/>
      <c r="P85" s="246"/>
      <c r="Q85" s="246"/>
      <c r="R85" s="246"/>
      <c r="T85" s="246"/>
      <c r="U85" s="246"/>
      <c r="V85" s="246"/>
      <c r="W85" s="246"/>
      <c r="X85" s="246"/>
      <c r="Y85" s="246"/>
    </row>
    <row r="86" spans="1:25" s="42" customFormat="1">
      <c r="A86" s="27" t="s">
        <v>104</v>
      </c>
      <c r="B86" s="30" t="s">
        <v>106</v>
      </c>
      <c r="C86" s="30" t="s">
        <v>105</v>
      </c>
      <c r="D86" s="26" t="s">
        <v>748</v>
      </c>
      <c r="E86" s="27" t="s">
        <v>0</v>
      </c>
      <c r="F86" s="26" t="s">
        <v>34</v>
      </c>
      <c r="G86" s="17" t="s">
        <v>1</v>
      </c>
      <c r="H86" s="483" t="s">
        <v>28</v>
      </c>
      <c r="I86" s="17" t="s">
        <v>6</v>
      </c>
      <c r="J86" s="17" t="s">
        <v>732</v>
      </c>
      <c r="K86" s="18" t="s">
        <v>747</v>
      </c>
      <c r="L86" s="453" t="s">
        <v>314</v>
      </c>
      <c r="M86" s="80"/>
      <c r="N86" s="80"/>
      <c r="O86" s="80"/>
      <c r="P86" s="80"/>
      <c r="Q86" s="80"/>
      <c r="R86" s="80"/>
      <c r="T86" s="80"/>
      <c r="U86" s="80"/>
      <c r="V86" s="80"/>
      <c r="W86" s="80"/>
      <c r="X86" s="80"/>
      <c r="Y86" s="80"/>
    </row>
    <row r="87" spans="1:25" s="42" customFormat="1">
      <c r="A87" s="239" t="s">
        <v>400</v>
      </c>
      <c r="B87" s="31">
        <v>44722</v>
      </c>
      <c r="C87" s="31">
        <v>44722</v>
      </c>
      <c r="D87" s="28">
        <v>9840</v>
      </c>
      <c r="E87" s="136" t="s">
        <v>2</v>
      </c>
      <c r="F87" s="28">
        <v>1468</v>
      </c>
      <c r="G87" s="9" t="s">
        <v>21</v>
      </c>
      <c r="H87" s="13">
        <v>50</v>
      </c>
      <c r="I87" s="25" t="s">
        <v>6</v>
      </c>
      <c r="J87" s="9" t="s">
        <v>97</v>
      </c>
      <c r="K87" s="22"/>
      <c r="L87" s="479">
        <v>1500</v>
      </c>
      <c r="M87" s="1071"/>
      <c r="N87" s="1071"/>
      <c r="O87" s="1071"/>
      <c r="P87" s="1071"/>
      <c r="Q87" s="1071"/>
      <c r="R87" s="1071"/>
      <c r="S87" s="1072"/>
      <c r="T87" s="1073" t="s">
        <v>1389</v>
      </c>
      <c r="U87" s="80"/>
      <c r="V87" s="80"/>
      <c r="W87" s="80"/>
      <c r="X87" s="80"/>
      <c r="Y87" s="80"/>
    </row>
    <row r="88" spans="1:25" s="42" customFormat="1">
      <c r="A88" s="239" t="s">
        <v>1997</v>
      </c>
      <c r="B88" s="31">
        <v>44690</v>
      </c>
      <c r="C88" s="31">
        <v>44687</v>
      </c>
      <c r="D88" s="28">
        <v>10243</v>
      </c>
      <c r="E88" s="136" t="s">
        <v>216</v>
      </c>
      <c r="F88" s="28">
        <v>4060</v>
      </c>
      <c r="G88" s="9" t="s">
        <v>2012</v>
      </c>
      <c r="H88" s="10" t="s">
        <v>1070</v>
      </c>
      <c r="I88" s="25" t="s">
        <v>6</v>
      </c>
      <c r="J88" s="9" t="s">
        <v>97</v>
      </c>
      <c r="K88" s="11" t="s">
        <v>852</v>
      </c>
      <c r="L88" s="479"/>
      <c r="M88" s="80"/>
      <c r="N88" s="80"/>
      <c r="O88" s="80"/>
      <c r="P88" s="80"/>
      <c r="Q88" s="80"/>
      <c r="R88" s="80"/>
      <c r="T88" s="249"/>
      <c r="U88" s="80"/>
      <c r="V88" s="80"/>
      <c r="W88" s="80"/>
      <c r="X88" s="80"/>
      <c r="Y88" s="80"/>
    </row>
    <row r="89" spans="1:25" s="42" customFormat="1">
      <c r="A89" s="239"/>
      <c r="B89" s="31"/>
      <c r="C89" s="31"/>
      <c r="D89" s="28"/>
      <c r="E89" s="136" t="s">
        <v>216</v>
      </c>
      <c r="F89" s="28">
        <v>4059</v>
      </c>
      <c r="G89" s="9" t="s">
        <v>2011</v>
      </c>
      <c r="H89" s="10" t="s">
        <v>1070</v>
      </c>
      <c r="I89" s="25" t="s">
        <v>6</v>
      </c>
      <c r="J89" s="9" t="s">
        <v>97</v>
      </c>
      <c r="K89" s="11" t="s">
        <v>2077</v>
      </c>
      <c r="L89" s="479">
        <v>100</v>
      </c>
      <c r="M89" s="80"/>
      <c r="N89" s="80"/>
      <c r="O89" s="80"/>
      <c r="P89" s="80"/>
      <c r="Q89" s="80"/>
      <c r="R89" s="80"/>
      <c r="T89" s="249"/>
      <c r="U89" s="80"/>
      <c r="V89" s="80"/>
      <c r="W89" s="80"/>
      <c r="X89" s="80"/>
      <c r="Y89" s="80"/>
    </row>
    <row r="90" spans="1:25" s="42" customFormat="1">
      <c r="A90" s="239" t="s">
        <v>1008</v>
      </c>
      <c r="B90" s="31">
        <v>44720</v>
      </c>
      <c r="C90" s="31">
        <v>44715</v>
      </c>
      <c r="D90" s="28">
        <v>10444</v>
      </c>
      <c r="E90" s="136" t="s">
        <v>81</v>
      </c>
      <c r="F90" s="28">
        <v>3234</v>
      </c>
      <c r="G90" s="9" t="s">
        <v>30</v>
      </c>
      <c r="H90" s="1104" t="s">
        <v>840</v>
      </c>
      <c r="I90" s="25" t="s">
        <v>6</v>
      </c>
      <c r="J90" s="9" t="s">
        <v>97</v>
      </c>
      <c r="K90" s="22"/>
      <c r="L90" s="479">
        <v>104.5</v>
      </c>
      <c r="M90" s="80"/>
      <c r="N90" s="80"/>
      <c r="O90" s="80"/>
      <c r="P90" s="80"/>
      <c r="Q90" s="80"/>
      <c r="R90" s="80"/>
      <c r="T90" s="249" t="s">
        <v>270</v>
      </c>
      <c r="U90" s="80"/>
      <c r="V90" s="80"/>
      <c r="W90" s="80"/>
      <c r="X90" s="80"/>
      <c r="Y90" s="80"/>
    </row>
    <row r="91" spans="1:25" s="42" customFormat="1">
      <c r="A91" s="239" t="s">
        <v>112</v>
      </c>
      <c r="B91" s="31">
        <v>44715</v>
      </c>
      <c r="C91" s="31">
        <v>44713</v>
      </c>
      <c r="D91" s="28">
        <v>10509</v>
      </c>
      <c r="E91" s="136" t="s">
        <v>2</v>
      </c>
      <c r="F91" s="28">
        <v>885</v>
      </c>
      <c r="G91" s="9" t="s">
        <v>32</v>
      </c>
      <c r="H91" s="10" t="s">
        <v>900</v>
      </c>
      <c r="I91" s="25" t="s">
        <v>6</v>
      </c>
      <c r="J91" s="9" t="s">
        <v>97</v>
      </c>
      <c r="K91" s="22"/>
      <c r="L91" s="479">
        <v>231.5</v>
      </c>
      <c r="M91" s="80"/>
      <c r="N91" s="80"/>
      <c r="O91" s="80"/>
      <c r="P91" s="80"/>
      <c r="Q91" s="80"/>
      <c r="R91" s="80"/>
      <c r="T91" s="249" t="s">
        <v>1911</v>
      </c>
      <c r="U91" s="80"/>
      <c r="V91" s="80"/>
      <c r="W91" s="80"/>
      <c r="X91" s="80"/>
      <c r="Y91" s="80"/>
    </row>
    <row r="92" spans="1:25" s="42" customFormat="1">
      <c r="A92" s="239" t="s">
        <v>791</v>
      </c>
      <c r="B92" s="31">
        <v>44715</v>
      </c>
      <c r="C92" s="31">
        <v>44713</v>
      </c>
      <c r="D92" s="28">
        <v>10510</v>
      </c>
      <c r="E92" s="136" t="s">
        <v>7</v>
      </c>
      <c r="F92" s="28">
        <v>1095</v>
      </c>
      <c r="G92" s="9" t="s">
        <v>47</v>
      </c>
      <c r="H92" s="13">
        <v>5</v>
      </c>
      <c r="I92" s="25" t="s">
        <v>6</v>
      </c>
      <c r="J92" s="9" t="s">
        <v>97</v>
      </c>
      <c r="K92" s="22"/>
      <c r="L92" s="479">
        <v>300</v>
      </c>
      <c r="M92" s="80"/>
      <c r="N92" s="80"/>
      <c r="O92" s="80"/>
      <c r="P92" s="80"/>
      <c r="Q92" s="80"/>
      <c r="R92" s="80"/>
      <c r="T92" s="249" t="s">
        <v>1911</v>
      </c>
      <c r="U92" s="80"/>
      <c r="V92" s="80"/>
      <c r="W92" s="80"/>
      <c r="X92" s="80"/>
      <c r="Y92" s="80"/>
    </row>
    <row r="93" spans="1:25" s="42" customFormat="1">
      <c r="A93" s="239" t="s">
        <v>918</v>
      </c>
      <c r="B93" s="31">
        <v>44715</v>
      </c>
      <c r="C93" s="31">
        <v>44713</v>
      </c>
      <c r="D93" s="28">
        <v>10511</v>
      </c>
      <c r="E93" s="136" t="s">
        <v>2</v>
      </c>
      <c r="F93" s="28">
        <v>1126</v>
      </c>
      <c r="G93" s="9" t="s">
        <v>57</v>
      </c>
      <c r="H93" s="13">
        <v>6</v>
      </c>
      <c r="I93" s="25" t="s">
        <v>6</v>
      </c>
      <c r="J93" s="9" t="s">
        <v>97</v>
      </c>
      <c r="K93" s="22"/>
      <c r="L93" s="479">
        <v>390</v>
      </c>
      <c r="M93" s="80"/>
      <c r="N93" s="80"/>
      <c r="O93" s="80"/>
      <c r="P93" s="80"/>
      <c r="Q93" s="80"/>
      <c r="R93" s="80"/>
      <c r="T93" s="249" t="s">
        <v>1911</v>
      </c>
      <c r="U93" s="80"/>
      <c r="V93" s="80"/>
      <c r="W93" s="80"/>
      <c r="X93" s="80"/>
      <c r="Y93" s="80"/>
    </row>
    <row r="94" spans="1:25" s="42" customFormat="1">
      <c r="A94" s="341" t="s">
        <v>115</v>
      </c>
      <c r="B94" s="32">
        <v>44715</v>
      </c>
      <c r="C94" s="32">
        <v>44713</v>
      </c>
      <c r="D94" s="33">
        <v>10515</v>
      </c>
      <c r="E94" s="34" t="s">
        <v>2</v>
      </c>
      <c r="F94" s="33">
        <v>2604</v>
      </c>
      <c r="G94" s="19" t="s">
        <v>116</v>
      </c>
      <c r="H94" s="20" t="s">
        <v>840</v>
      </c>
      <c r="I94" s="35" t="s">
        <v>6</v>
      </c>
      <c r="J94" s="19" t="s">
        <v>97</v>
      </c>
      <c r="K94" s="21"/>
      <c r="L94" s="451">
        <v>315</v>
      </c>
      <c r="M94" s="80"/>
      <c r="N94" s="80"/>
      <c r="O94" s="80"/>
      <c r="P94" s="80"/>
      <c r="Q94" s="80"/>
      <c r="R94" s="80"/>
      <c r="T94" s="249" t="s">
        <v>1911</v>
      </c>
      <c r="U94" s="80"/>
      <c r="V94" s="80"/>
      <c r="W94" s="80"/>
      <c r="X94" s="80"/>
      <c r="Y94" s="80"/>
    </row>
    <row r="95" spans="1:25" s="42" customFormat="1">
      <c r="A95" s="239" t="s">
        <v>141</v>
      </c>
      <c r="B95" s="31">
        <v>44720</v>
      </c>
      <c r="C95" s="31">
        <v>44713</v>
      </c>
      <c r="D95" s="28">
        <v>10520</v>
      </c>
      <c r="E95" s="136" t="s">
        <v>2</v>
      </c>
      <c r="F95" s="28">
        <v>4064</v>
      </c>
      <c r="G95" s="9" t="s">
        <v>22</v>
      </c>
      <c r="H95" s="10" t="s">
        <v>1039</v>
      </c>
      <c r="I95" s="25" t="s">
        <v>6</v>
      </c>
      <c r="J95" s="9" t="s">
        <v>97</v>
      </c>
      <c r="K95" s="22"/>
      <c r="L95" s="479">
        <v>285</v>
      </c>
      <c r="M95" s="80"/>
      <c r="N95" s="80"/>
      <c r="O95" s="80"/>
      <c r="P95" s="80"/>
      <c r="Q95" s="80"/>
      <c r="R95" s="80"/>
      <c r="T95" s="249" t="s">
        <v>1911</v>
      </c>
      <c r="U95" s="80"/>
      <c r="V95" s="80"/>
      <c r="W95" s="80"/>
      <c r="X95" s="80"/>
      <c r="Y95" s="80"/>
    </row>
    <row r="96" spans="1:25" s="42" customFormat="1">
      <c r="A96" s="239" t="s">
        <v>226</v>
      </c>
      <c r="B96" s="31">
        <v>44721</v>
      </c>
      <c r="C96" s="31">
        <v>44713</v>
      </c>
      <c r="D96" s="28">
        <v>10533</v>
      </c>
      <c r="E96" s="136" t="s">
        <v>2</v>
      </c>
      <c r="F96" s="28">
        <v>3753</v>
      </c>
      <c r="G96" s="9" t="s">
        <v>29</v>
      </c>
      <c r="H96" s="13">
        <v>10</v>
      </c>
      <c r="I96" s="25" t="s">
        <v>6</v>
      </c>
      <c r="J96" s="9" t="s">
        <v>97</v>
      </c>
      <c r="K96" s="22"/>
      <c r="L96" s="479">
        <v>182</v>
      </c>
      <c r="M96" s="80"/>
      <c r="N96" s="80"/>
      <c r="O96" s="80"/>
      <c r="P96" s="80"/>
      <c r="Q96" s="80"/>
      <c r="R96" s="80"/>
      <c r="T96" s="249"/>
      <c r="U96" s="80"/>
      <c r="V96" s="80"/>
      <c r="W96" s="80"/>
      <c r="X96" s="80"/>
      <c r="Y96" s="80"/>
    </row>
    <row r="97" spans="1:25" s="42" customFormat="1">
      <c r="A97" s="239" t="s">
        <v>107</v>
      </c>
      <c r="B97" s="31">
        <v>44722</v>
      </c>
      <c r="C97" s="31">
        <v>44714</v>
      </c>
      <c r="D97" s="28">
        <v>10535</v>
      </c>
      <c r="E97" s="136" t="s">
        <v>2</v>
      </c>
      <c r="F97" s="28">
        <v>2720</v>
      </c>
      <c r="G97" s="9" t="s">
        <v>162</v>
      </c>
      <c r="H97" s="13">
        <v>30</v>
      </c>
      <c r="I97" s="25" t="s">
        <v>6</v>
      </c>
      <c r="J97" s="9" t="s">
        <v>97</v>
      </c>
      <c r="K97" s="22"/>
      <c r="L97" s="479">
        <v>210</v>
      </c>
      <c r="M97" s="80"/>
      <c r="N97" s="80"/>
      <c r="O97" s="80"/>
      <c r="P97" s="80"/>
      <c r="Q97" s="80"/>
      <c r="R97" s="80"/>
      <c r="T97" s="249"/>
      <c r="U97" s="80"/>
      <c r="V97" s="80"/>
      <c r="W97" s="80"/>
      <c r="X97" s="80"/>
      <c r="Y97" s="80"/>
    </row>
    <row r="98" spans="1:25" s="42" customFormat="1">
      <c r="A98" s="239" t="s">
        <v>1531</v>
      </c>
      <c r="B98" s="31">
        <v>44715</v>
      </c>
      <c r="C98" s="31">
        <v>44714</v>
      </c>
      <c r="D98" s="28">
        <v>10538</v>
      </c>
      <c r="E98" s="136" t="s">
        <v>40</v>
      </c>
      <c r="F98" s="28">
        <v>4163</v>
      </c>
      <c r="G98" s="9" t="s">
        <v>22</v>
      </c>
      <c r="H98" s="10" t="s">
        <v>1495</v>
      </c>
      <c r="I98" s="25" t="s">
        <v>6</v>
      </c>
      <c r="J98" s="9" t="s">
        <v>97</v>
      </c>
      <c r="K98" s="22"/>
      <c r="L98" s="479">
        <v>0.15</v>
      </c>
      <c r="M98" s="80"/>
      <c r="N98" s="80"/>
      <c r="O98" s="80"/>
      <c r="P98" s="80"/>
      <c r="Q98" s="80"/>
      <c r="R98" s="80"/>
      <c r="T98" s="249"/>
      <c r="U98" s="80"/>
      <c r="V98" s="80"/>
      <c r="W98" s="80"/>
      <c r="X98" s="80"/>
      <c r="Y98" s="80"/>
    </row>
    <row r="99" spans="1:25" s="42" customFormat="1">
      <c r="A99" s="239" t="s">
        <v>1904</v>
      </c>
      <c r="B99" s="31">
        <v>44722</v>
      </c>
      <c r="C99" s="31">
        <v>44714</v>
      </c>
      <c r="D99" s="28">
        <v>10539</v>
      </c>
      <c r="E99" s="136" t="s">
        <v>2</v>
      </c>
      <c r="F99" s="28">
        <v>818</v>
      </c>
      <c r="G99" s="9" t="s">
        <v>31</v>
      </c>
      <c r="H99" s="13">
        <v>10</v>
      </c>
      <c r="I99" s="25" t="s">
        <v>6</v>
      </c>
      <c r="J99" s="9" t="s">
        <v>97</v>
      </c>
      <c r="K99" s="22"/>
      <c r="L99" s="479">
        <v>281.7</v>
      </c>
      <c r="M99" s="80"/>
      <c r="N99" s="80"/>
      <c r="O99" s="80"/>
      <c r="P99" s="80"/>
      <c r="Q99" s="80"/>
      <c r="R99" s="80"/>
      <c r="T99" s="249"/>
      <c r="U99" s="80"/>
      <c r="V99" s="80"/>
      <c r="W99" s="80"/>
      <c r="X99" s="80"/>
      <c r="Y99" s="80"/>
    </row>
    <row r="100" spans="1:25" s="42" customFormat="1">
      <c r="A100" s="239" t="s">
        <v>871</v>
      </c>
      <c r="B100" s="31">
        <v>44722</v>
      </c>
      <c r="C100" s="31">
        <v>44714</v>
      </c>
      <c r="D100" s="28">
        <v>10541</v>
      </c>
      <c r="E100" s="136" t="s">
        <v>2</v>
      </c>
      <c r="F100" s="28">
        <v>1387</v>
      </c>
      <c r="G100" s="9" t="s">
        <v>770</v>
      </c>
      <c r="H100" s="13">
        <v>17</v>
      </c>
      <c r="I100" s="25" t="s">
        <v>6</v>
      </c>
      <c r="J100" s="9" t="s">
        <v>97</v>
      </c>
      <c r="K100" s="22"/>
      <c r="L100" s="479">
        <v>765</v>
      </c>
      <c r="M100" s="80"/>
      <c r="N100" s="80"/>
      <c r="O100" s="80"/>
      <c r="P100" s="80"/>
      <c r="Q100" s="80"/>
      <c r="R100" s="80"/>
      <c r="T100" s="249"/>
      <c r="U100" s="80"/>
      <c r="V100" s="80"/>
      <c r="W100" s="80"/>
      <c r="X100" s="80"/>
      <c r="Y100" s="80"/>
    </row>
    <row r="101" spans="1:25" s="42" customFormat="1">
      <c r="A101" s="239" t="s">
        <v>358</v>
      </c>
      <c r="B101" s="31">
        <v>44722</v>
      </c>
      <c r="C101" s="31">
        <v>44714</v>
      </c>
      <c r="D101" s="28">
        <v>10544</v>
      </c>
      <c r="E101" s="136" t="s">
        <v>7</v>
      </c>
      <c r="F101" s="28">
        <v>1853</v>
      </c>
      <c r="G101" s="9" t="s">
        <v>20</v>
      </c>
      <c r="H101" s="13">
        <v>10</v>
      </c>
      <c r="I101" s="25" t="s">
        <v>6</v>
      </c>
      <c r="J101" s="9" t="s">
        <v>97</v>
      </c>
      <c r="K101" s="22"/>
      <c r="L101" s="479">
        <v>392.9</v>
      </c>
      <c r="M101" s="80"/>
      <c r="N101" s="80"/>
      <c r="O101" s="80"/>
      <c r="P101" s="80"/>
      <c r="Q101" s="80"/>
      <c r="R101" s="80"/>
      <c r="T101" s="249"/>
      <c r="U101" s="80"/>
      <c r="V101" s="80"/>
      <c r="W101" s="80"/>
      <c r="X101" s="80"/>
      <c r="Y101" s="80"/>
    </row>
    <row r="102" spans="1:25" s="42" customFormat="1">
      <c r="A102" s="239"/>
      <c r="B102" s="31"/>
      <c r="C102" s="31"/>
      <c r="D102" s="28"/>
      <c r="E102" s="136" t="s">
        <v>7</v>
      </c>
      <c r="F102" s="28">
        <v>3892</v>
      </c>
      <c r="G102" s="9" t="s">
        <v>1776</v>
      </c>
      <c r="H102" s="13">
        <v>30</v>
      </c>
      <c r="I102" s="25" t="s">
        <v>6</v>
      </c>
      <c r="J102" s="9" t="s">
        <v>97</v>
      </c>
      <c r="K102" s="22"/>
      <c r="L102" s="479">
        <v>193.8</v>
      </c>
      <c r="M102" s="80"/>
      <c r="N102" s="80"/>
      <c r="O102" s="80"/>
      <c r="P102" s="80"/>
      <c r="Q102" s="80"/>
      <c r="R102" s="80"/>
      <c r="T102" s="249"/>
      <c r="U102" s="80"/>
      <c r="V102" s="80"/>
      <c r="W102" s="80"/>
      <c r="X102" s="80"/>
      <c r="Y102" s="80"/>
    </row>
    <row r="103" spans="1:25" s="42" customFormat="1">
      <c r="A103" s="239" t="s">
        <v>1604</v>
      </c>
      <c r="B103" s="31">
        <v>44722</v>
      </c>
      <c r="C103" s="31">
        <v>44714</v>
      </c>
      <c r="D103" s="28">
        <v>10547</v>
      </c>
      <c r="E103" s="136" t="s">
        <v>216</v>
      </c>
      <c r="F103" s="28">
        <v>3590</v>
      </c>
      <c r="G103" s="9" t="s">
        <v>47</v>
      </c>
      <c r="H103" s="13">
        <v>5</v>
      </c>
      <c r="I103" s="25" t="s">
        <v>6</v>
      </c>
      <c r="J103" s="9" t="s">
        <v>97</v>
      </c>
      <c r="K103" s="22"/>
      <c r="L103" s="479">
        <v>278.8</v>
      </c>
      <c r="M103" s="80"/>
      <c r="N103" s="80"/>
      <c r="O103" s="80"/>
      <c r="P103" s="80"/>
      <c r="Q103" s="80"/>
      <c r="R103" s="80"/>
      <c r="T103" s="249"/>
      <c r="U103" s="80"/>
      <c r="V103" s="80"/>
      <c r="W103" s="80"/>
      <c r="X103" s="80"/>
      <c r="Y103" s="80"/>
    </row>
    <row r="104" spans="1:25" s="42" customFormat="1">
      <c r="A104" s="239" t="s">
        <v>1508</v>
      </c>
      <c r="B104" s="31">
        <v>44715</v>
      </c>
      <c r="C104" s="31">
        <v>44714</v>
      </c>
      <c r="D104" s="28">
        <v>10548</v>
      </c>
      <c r="E104" s="136" t="s">
        <v>2</v>
      </c>
      <c r="F104" s="28">
        <v>2739</v>
      </c>
      <c r="G104" s="9" t="s">
        <v>47</v>
      </c>
      <c r="H104" s="13">
        <v>4</v>
      </c>
      <c r="I104" s="25" t="s">
        <v>6</v>
      </c>
      <c r="J104" s="9" t="s">
        <v>97</v>
      </c>
      <c r="K104" s="22"/>
      <c r="L104" s="479">
        <v>155.75</v>
      </c>
      <c r="M104" s="80"/>
      <c r="N104" s="80"/>
      <c r="O104" s="80"/>
      <c r="P104" s="80"/>
      <c r="Q104" s="80"/>
      <c r="R104" s="80"/>
      <c r="T104" s="249"/>
      <c r="U104" s="80"/>
      <c r="V104" s="80"/>
      <c r="W104" s="80"/>
      <c r="X104" s="80"/>
      <c r="Y104" s="80"/>
    </row>
    <row r="105" spans="1:25" s="42" customFormat="1">
      <c r="A105" s="239"/>
      <c r="B105" s="31"/>
      <c r="C105" s="31"/>
      <c r="D105" s="28"/>
      <c r="E105" s="136" t="s">
        <v>2</v>
      </c>
      <c r="F105" s="28">
        <v>2646</v>
      </c>
      <c r="G105" s="9" t="s">
        <v>182</v>
      </c>
      <c r="H105" s="13">
        <v>30</v>
      </c>
      <c r="I105" s="25" t="s">
        <v>6</v>
      </c>
      <c r="J105" s="9" t="s">
        <v>97</v>
      </c>
      <c r="K105" s="22"/>
      <c r="L105" s="479">
        <v>447</v>
      </c>
      <c r="M105" s="80"/>
      <c r="N105" s="80"/>
      <c r="O105" s="80"/>
      <c r="P105" s="80"/>
      <c r="Q105" s="80"/>
      <c r="R105" s="80"/>
      <c r="T105" s="249"/>
      <c r="U105" s="80"/>
      <c r="V105" s="80"/>
      <c r="W105" s="80"/>
      <c r="X105" s="80"/>
      <c r="Y105" s="80"/>
    </row>
    <row r="106" spans="1:25" s="42" customFormat="1">
      <c r="A106" s="239" t="s">
        <v>137</v>
      </c>
      <c r="B106" s="31">
        <v>44725</v>
      </c>
      <c r="C106" s="31">
        <v>44715</v>
      </c>
      <c r="D106" s="28">
        <v>10543</v>
      </c>
      <c r="E106" s="136" t="s">
        <v>2</v>
      </c>
      <c r="F106" s="28">
        <v>3303</v>
      </c>
      <c r="G106" s="9" t="s">
        <v>9</v>
      </c>
      <c r="H106" s="13">
        <v>45</v>
      </c>
      <c r="I106" s="25" t="s">
        <v>6</v>
      </c>
      <c r="J106" s="9" t="s">
        <v>97</v>
      </c>
      <c r="K106" s="22"/>
      <c r="L106" s="479">
        <v>607.5</v>
      </c>
      <c r="M106" s="80"/>
      <c r="N106" s="80"/>
      <c r="O106" s="80"/>
      <c r="P106" s="80"/>
      <c r="Q106" s="80"/>
      <c r="R106" s="80"/>
      <c r="T106" s="249"/>
      <c r="U106" s="80"/>
      <c r="V106" s="80"/>
      <c r="W106" s="80"/>
      <c r="X106" s="80"/>
      <c r="Y106" s="80"/>
    </row>
    <row r="107" spans="1:25" s="42" customFormat="1">
      <c r="A107" s="239"/>
      <c r="B107" s="31"/>
      <c r="C107" s="31"/>
      <c r="D107" s="28"/>
      <c r="E107" s="136" t="s">
        <v>2</v>
      </c>
      <c r="F107" s="28">
        <v>3302</v>
      </c>
      <c r="G107" s="9" t="s">
        <v>15</v>
      </c>
      <c r="H107" s="13">
        <v>50</v>
      </c>
      <c r="I107" s="25" t="s">
        <v>6</v>
      </c>
      <c r="J107" s="9" t="s">
        <v>97</v>
      </c>
      <c r="K107" s="22"/>
      <c r="L107" s="479">
        <v>220</v>
      </c>
      <c r="M107" s="80"/>
      <c r="N107" s="80"/>
      <c r="O107" s="80"/>
      <c r="P107" s="80"/>
      <c r="Q107" s="80"/>
      <c r="R107" s="80"/>
      <c r="T107" s="249"/>
      <c r="U107" s="80"/>
      <c r="V107" s="80"/>
      <c r="W107" s="80"/>
      <c r="X107" s="80"/>
      <c r="Y107" s="80"/>
    </row>
    <row r="108" spans="1:25" s="123" customFormat="1">
      <c r="A108" s="341" t="s">
        <v>137</v>
      </c>
      <c r="B108" s="32">
        <v>44725</v>
      </c>
      <c r="C108" s="32">
        <v>44722</v>
      </c>
      <c r="D108" s="33">
        <v>10543</v>
      </c>
      <c r="E108" s="34" t="s">
        <v>44</v>
      </c>
      <c r="F108" s="33">
        <v>4029</v>
      </c>
      <c r="G108" s="19" t="s">
        <v>219</v>
      </c>
      <c r="H108" s="20">
        <v>30</v>
      </c>
      <c r="I108" s="35" t="s">
        <v>6</v>
      </c>
      <c r="J108" s="19" t="s">
        <v>97</v>
      </c>
      <c r="K108" s="21"/>
      <c r="L108" s="464">
        <v>450</v>
      </c>
      <c r="M108" s="653"/>
      <c r="N108" s="653"/>
      <c r="O108" s="653"/>
      <c r="P108" s="653"/>
      <c r="Q108" s="653"/>
      <c r="R108" s="653"/>
      <c r="T108" s="249"/>
      <c r="U108" s="653"/>
      <c r="V108" s="653"/>
      <c r="W108" s="653"/>
      <c r="X108" s="653"/>
      <c r="Y108" s="653"/>
    </row>
    <row r="109" spans="1:25" s="42" customFormat="1">
      <c r="A109" s="239" t="s">
        <v>370</v>
      </c>
      <c r="B109" s="31">
        <v>44725</v>
      </c>
      <c r="C109" s="31">
        <v>44715</v>
      </c>
      <c r="D109" s="28">
        <v>10551</v>
      </c>
      <c r="E109" s="136" t="s">
        <v>2</v>
      </c>
      <c r="F109" s="28">
        <v>1098</v>
      </c>
      <c r="G109" s="9" t="s">
        <v>3</v>
      </c>
      <c r="H109" s="13">
        <v>20</v>
      </c>
      <c r="I109" s="25" t="s">
        <v>6</v>
      </c>
      <c r="J109" s="9" t="s">
        <v>97</v>
      </c>
      <c r="K109" s="22"/>
      <c r="L109" s="479">
        <v>640</v>
      </c>
      <c r="M109" s="80"/>
      <c r="N109" s="80"/>
      <c r="O109" s="80"/>
      <c r="P109" s="80"/>
      <c r="Q109" s="80"/>
      <c r="R109" s="80"/>
      <c r="T109" s="249"/>
      <c r="U109" s="80"/>
      <c r="V109" s="80"/>
      <c r="W109" s="80"/>
      <c r="X109" s="80"/>
      <c r="Y109" s="80"/>
    </row>
    <row r="110" spans="1:25" s="42" customFormat="1">
      <c r="A110" s="239" t="s">
        <v>1477</v>
      </c>
      <c r="B110" s="31">
        <v>44725</v>
      </c>
      <c r="C110" s="31">
        <v>44718</v>
      </c>
      <c r="D110" s="28">
        <v>10552</v>
      </c>
      <c r="E110" s="136" t="s">
        <v>153</v>
      </c>
      <c r="F110" s="28">
        <v>4066</v>
      </c>
      <c r="G110" s="9" t="s">
        <v>89</v>
      </c>
      <c r="H110" s="13">
        <v>5</v>
      </c>
      <c r="I110" s="25" t="s">
        <v>6</v>
      </c>
      <c r="J110" s="9" t="s">
        <v>97</v>
      </c>
      <c r="K110" s="11" t="s">
        <v>834</v>
      </c>
      <c r="L110" s="479">
        <v>110</v>
      </c>
      <c r="M110" s="80"/>
      <c r="N110" s="80"/>
      <c r="O110" s="80"/>
      <c r="P110" s="80"/>
      <c r="Q110" s="80"/>
      <c r="R110" s="80"/>
      <c r="T110" s="249"/>
      <c r="U110" s="80"/>
      <c r="V110" s="80"/>
      <c r="W110" s="80"/>
      <c r="X110" s="80"/>
      <c r="Y110" s="80"/>
    </row>
    <row r="111" spans="1:25" s="42" customFormat="1">
      <c r="A111" s="239"/>
      <c r="B111" s="31"/>
      <c r="C111" s="31"/>
      <c r="D111" s="28"/>
      <c r="E111" s="136" t="s">
        <v>81</v>
      </c>
      <c r="F111" s="28">
        <v>3227</v>
      </c>
      <c r="G111" s="9" t="s">
        <v>89</v>
      </c>
      <c r="H111" s="13">
        <v>5</v>
      </c>
      <c r="I111" s="25" t="s">
        <v>6</v>
      </c>
      <c r="J111" s="9" t="s">
        <v>97</v>
      </c>
      <c r="K111" s="11" t="s">
        <v>834</v>
      </c>
      <c r="L111" s="479">
        <v>110</v>
      </c>
      <c r="M111" s="80"/>
      <c r="N111" s="80"/>
      <c r="O111" s="80"/>
      <c r="P111" s="80"/>
      <c r="Q111" s="80"/>
      <c r="R111" s="80"/>
      <c r="T111" s="249"/>
      <c r="U111" s="80"/>
      <c r="V111" s="80"/>
      <c r="W111" s="80"/>
      <c r="X111" s="80"/>
      <c r="Y111" s="80"/>
    </row>
    <row r="112" spans="1:25" s="42" customFormat="1">
      <c r="A112" s="239" t="s">
        <v>250</v>
      </c>
      <c r="B112" s="31">
        <v>44718</v>
      </c>
      <c r="C112" s="31">
        <v>44718</v>
      </c>
      <c r="D112" s="28">
        <v>10557</v>
      </c>
      <c r="E112" s="136" t="s">
        <v>7</v>
      </c>
      <c r="F112" s="28">
        <v>2467</v>
      </c>
      <c r="G112" s="9" t="s">
        <v>63</v>
      </c>
      <c r="H112" s="13">
        <v>5</v>
      </c>
      <c r="I112" s="25" t="s">
        <v>6</v>
      </c>
      <c r="J112" s="9" t="s">
        <v>97</v>
      </c>
      <c r="K112" s="22"/>
      <c r="L112" s="479">
        <v>458.05</v>
      </c>
      <c r="M112" s="80"/>
      <c r="N112" s="80"/>
      <c r="O112" s="80"/>
      <c r="P112" s="80"/>
      <c r="Q112" s="80"/>
      <c r="R112" s="80"/>
      <c r="T112" s="249"/>
      <c r="U112" s="80"/>
      <c r="V112" s="80"/>
      <c r="W112" s="80"/>
      <c r="X112" s="80"/>
      <c r="Y112" s="80"/>
    </row>
    <row r="113" spans="1:25" s="42" customFormat="1">
      <c r="A113" s="239" t="s">
        <v>472</v>
      </c>
      <c r="B113" s="31">
        <v>44726</v>
      </c>
      <c r="C113" s="31">
        <v>44718</v>
      </c>
      <c r="D113" s="28">
        <v>10559</v>
      </c>
      <c r="E113" s="136" t="s">
        <v>2</v>
      </c>
      <c r="F113" s="28">
        <v>2039</v>
      </c>
      <c r="G113" s="9" t="s">
        <v>29</v>
      </c>
      <c r="H113" s="13">
        <v>36</v>
      </c>
      <c r="I113" s="25" t="s">
        <v>6</v>
      </c>
      <c r="J113" s="9" t="s">
        <v>97</v>
      </c>
      <c r="K113" s="22"/>
      <c r="L113" s="479"/>
      <c r="M113" s="80"/>
      <c r="N113" s="80"/>
      <c r="O113" s="80"/>
      <c r="P113" s="80"/>
      <c r="Q113" s="80"/>
      <c r="R113" s="80"/>
      <c r="T113" s="249"/>
      <c r="U113" s="80"/>
      <c r="V113" s="80"/>
      <c r="W113" s="80"/>
      <c r="X113" s="80"/>
      <c r="Y113" s="80"/>
    </row>
    <row r="114" spans="1:25" s="42" customFormat="1">
      <c r="A114" s="239"/>
      <c r="B114" s="31"/>
      <c r="C114" s="31"/>
      <c r="D114" s="28"/>
      <c r="E114" s="136" t="s">
        <v>7</v>
      </c>
      <c r="F114" s="28">
        <v>2807</v>
      </c>
      <c r="G114" s="9" t="s">
        <v>79</v>
      </c>
      <c r="H114" s="13">
        <v>10</v>
      </c>
      <c r="I114" s="25" t="s">
        <v>6</v>
      </c>
      <c r="J114" s="9" t="s">
        <v>97</v>
      </c>
      <c r="K114" s="22"/>
      <c r="L114" s="479">
        <v>1120.5999999999999</v>
      </c>
      <c r="M114" s="80"/>
      <c r="N114" s="80"/>
      <c r="O114" s="80"/>
      <c r="P114" s="80"/>
      <c r="Q114" s="80"/>
      <c r="R114" s="80"/>
      <c r="T114" s="249" t="s">
        <v>1911</v>
      </c>
      <c r="U114" s="80"/>
      <c r="V114" s="80"/>
      <c r="W114" s="80"/>
      <c r="X114" s="80"/>
      <c r="Y114" s="80"/>
    </row>
    <row r="115" spans="1:25" s="42" customFormat="1">
      <c r="A115" s="239" t="s">
        <v>472</v>
      </c>
      <c r="B115" s="31">
        <v>44725</v>
      </c>
      <c r="C115" s="31">
        <v>44718</v>
      </c>
      <c r="D115" s="28">
        <v>10560</v>
      </c>
      <c r="E115" s="136" t="s">
        <v>7</v>
      </c>
      <c r="F115" s="28">
        <v>2807</v>
      </c>
      <c r="G115" s="9" t="s">
        <v>79</v>
      </c>
      <c r="H115" s="13">
        <v>4</v>
      </c>
      <c r="I115" s="25" t="s">
        <v>6</v>
      </c>
      <c r="J115" s="9" t="s">
        <v>97</v>
      </c>
      <c r="K115" s="22"/>
      <c r="L115" s="479">
        <v>202</v>
      </c>
      <c r="M115" s="80"/>
      <c r="N115" s="80"/>
      <c r="O115" s="80"/>
      <c r="P115" s="80"/>
      <c r="Q115" s="80"/>
      <c r="R115" s="80"/>
      <c r="T115" s="249"/>
      <c r="U115" s="80"/>
      <c r="V115" s="80"/>
      <c r="W115" s="80"/>
      <c r="X115" s="80"/>
      <c r="Y115" s="80"/>
    </row>
    <row r="116" spans="1:25" s="42" customFormat="1">
      <c r="A116" s="239" t="s">
        <v>111</v>
      </c>
      <c r="B116" s="31">
        <v>44718</v>
      </c>
      <c r="C116" s="31">
        <v>44718</v>
      </c>
      <c r="D116" s="28">
        <v>10565</v>
      </c>
      <c r="E116" s="136" t="s">
        <v>2</v>
      </c>
      <c r="F116" s="28">
        <v>869</v>
      </c>
      <c r="G116" s="9" t="s">
        <v>16</v>
      </c>
      <c r="H116" s="13">
        <v>50</v>
      </c>
      <c r="I116" s="25" t="s">
        <v>6</v>
      </c>
      <c r="J116" s="9" t="s">
        <v>97</v>
      </c>
      <c r="K116" s="22"/>
      <c r="L116" s="479">
        <v>215</v>
      </c>
      <c r="M116" s="80"/>
      <c r="N116" s="80"/>
      <c r="O116" s="80"/>
      <c r="P116" s="80"/>
      <c r="Q116" s="80"/>
      <c r="R116" s="80"/>
      <c r="T116" s="249"/>
      <c r="U116" s="80"/>
      <c r="V116" s="80"/>
      <c r="W116" s="80"/>
      <c r="X116" s="80"/>
      <c r="Y116" s="80"/>
    </row>
    <row r="117" spans="1:25" s="42" customFormat="1">
      <c r="A117" s="239" t="s">
        <v>1531</v>
      </c>
      <c r="B117" s="31">
        <v>44726</v>
      </c>
      <c r="C117" s="31">
        <v>44718</v>
      </c>
      <c r="D117" s="28">
        <v>10562</v>
      </c>
      <c r="E117" s="136" t="s">
        <v>40</v>
      </c>
      <c r="F117" s="28">
        <v>4163</v>
      </c>
      <c r="G117" s="9" t="s">
        <v>22</v>
      </c>
      <c r="H117" s="10">
        <v>40</v>
      </c>
      <c r="I117" s="25" t="s">
        <v>6</v>
      </c>
      <c r="J117" s="9" t="s">
        <v>97</v>
      </c>
      <c r="K117" s="22"/>
      <c r="L117" s="479">
        <v>660</v>
      </c>
      <c r="M117" s="80"/>
      <c r="N117" s="80"/>
      <c r="O117" s="80"/>
      <c r="P117" s="80"/>
      <c r="Q117" s="80"/>
      <c r="R117" s="80"/>
      <c r="T117" s="249"/>
      <c r="U117" s="80"/>
      <c r="V117" s="80"/>
      <c r="W117" s="80"/>
      <c r="X117" s="80"/>
      <c r="Y117" s="80"/>
    </row>
    <row r="118" spans="1:25" s="42" customFormat="1">
      <c r="A118" s="239" t="s">
        <v>1635</v>
      </c>
      <c r="B118" s="412" t="s">
        <v>2146</v>
      </c>
      <c r="C118" s="31">
        <v>44733</v>
      </c>
      <c r="D118" s="28">
        <v>10564</v>
      </c>
      <c r="E118" s="136" t="s">
        <v>216</v>
      </c>
      <c r="F118" s="28">
        <v>2244</v>
      </c>
      <c r="G118" s="9" t="s">
        <v>17</v>
      </c>
      <c r="H118" s="10" t="s">
        <v>1595</v>
      </c>
      <c r="I118" s="25" t="s">
        <v>6</v>
      </c>
      <c r="J118" s="9" t="s">
        <v>97</v>
      </c>
      <c r="K118" s="22"/>
      <c r="L118" s="479">
        <v>663.75</v>
      </c>
      <c r="M118" s="80"/>
      <c r="N118" s="80"/>
      <c r="O118" s="80"/>
      <c r="P118" s="80"/>
      <c r="Q118" s="80"/>
      <c r="R118" s="80"/>
      <c r="T118" s="249"/>
      <c r="U118" s="80"/>
      <c r="V118" s="80"/>
      <c r="W118" s="80"/>
      <c r="X118" s="80"/>
      <c r="Y118" s="80"/>
    </row>
    <row r="119" spans="1:25" s="42" customFormat="1">
      <c r="A119" s="239"/>
      <c r="B119" s="412"/>
      <c r="C119" s="31">
        <v>44732</v>
      </c>
      <c r="D119" s="28"/>
      <c r="E119" s="136"/>
      <c r="F119" s="28"/>
      <c r="G119" s="9"/>
      <c r="H119" s="10" t="s">
        <v>1113</v>
      </c>
      <c r="I119" s="25" t="s">
        <v>6</v>
      </c>
      <c r="J119" s="9"/>
      <c r="K119" s="22"/>
      <c r="L119" s="479"/>
      <c r="M119" s="80"/>
      <c r="N119" s="80"/>
      <c r="O119" s="80"/>
      <c r="P119" s="80"/>
      <c r="Q119" s="80"/>
      <c r="R119" s="80"/>
      <c r="T119" s="249"/>
      <c r="U119" s="80"/>
      <c r="V119" s="80"/>
      <c r="W119" s="80"/>
      <c r="X119" s="80"/>
      <c r="Y119" s="80"/>
    </row>
    <row r="120" spans="1:25" s="42" customFormat="1">
      <c r="A120" s="239"/>
      <c r="B120" s="31"/>
      <c r="C120" s="31">
        <v>44733</v>
      </c>
      <c r="D120" s="28"/>
      <c r="E120" s="136" t="s">
        <v>216</v>
      </c>
      <c r="F120" s="28">
        <v>4180</v>
      </c>
      <c r="G120" s="9" t="s">
        <v>207</v>
      </c>
      <c r="H120" s="13">
        <v>5</v>
      </c>
      <c r="I120" s="25" t="s">
        <v>6</v>
      </c>
      <c r="J120" s="9" t="s">
        <v>97</v>
      </c>
      <c r="K120" s="22"/>
      <c r="L120" s="479">
        <v>371.5</v>
      </c>
      <c r="M120" s="80"/>
      <c r="N120" s="80"/>
      <c r="O120" s="80"/>
      <c r="P120" s="80"/>
      <c r="Q120" s="80"/>
      <c r="R120" s="80"/>
      <c r="T120" s="249"/>
      <c r="U120" s="80"/>
      <c r="V120" s="80"/>
      <c r="W120" s="80"/>
      <c r="X120" s="80"/>
      <c r="Y120" s="80"/>
    </row>
    <row r="121" spans="1:25" s="42" customFormat="1">
      <c r="A121" s="239" t="s">
        <v>1303</v>
      </c>
      <c r="B121" s="31">
        <v>44726</v>
      </c>
      <c r="C121" s="31">
        <v>44726</v>
      </c>
      <c r="D121" s="28">
        <v>10567</v>
      </c>
      <c r="E121" s="136" t="s">
        <v>216</v>
      </c>
      <c r="F121" s="28">
        <v>3627</v>
      </c>
      <c r="G121" s="9" t="s">
        <v>2004</v>
      </c>
      <c r="H121" s="13">
        <v>5</v>
      </c>
      <c r="I121" s="25" t="s">
        <v>6</v>
      </c>
      <c r="J121" s="9" t="s">
        <v>97</v>
      </c>
      <c r="K121" s="11" t="s">
        <v>834</v>
      </c>
      <c r="L121" s="479">
        <v>94.5</v>
      </c>
      <c r="M121" s="80"/>
      <c r="N121" s="80"/>
      <c r="O121" s="80"/>
      <c r="P121" s="80"/>
      <c r="Q121" s="80"/>
      <c r="R121" s="80"/>
      <c r="T121" s="249"/>
      <c r="U121" s="80"/>
      <c r="V121" s="80"/>
      <c r="W121" s="80"/>
      <c r="X121" s="80"/>
      <c r="Y121" s="80"/>
    </row>
    <row r="122" spans="1:25" s="42" customFormat="1">
      <c r="A122" s="239"/>
      <c r="B122" s="31"/>
      <c r="C122" s="31"/>
      <c r="D122" s="28"/>
      <c r="E122" s="136" t="s">
        <v>216</v>
      </c>
      <c r="F122" s="28">
        <v>3630</v>
      </c>
      <c r="G122" s="9" t="s">
        <v>2004</v>
      </c>
      <c r="H122" s="13">
        <v>5</v>
      </c>
      <c r="I122" s="25" t="s">
        <v>6</v>
      </c>
      <c r="J122" s="9" t="s">
        <v>97</v>
      </c>
      <c r="K122" s="11" t="s">
        <v>834</v>
      </c>
      <c r="L122" s="479">
        <v>94.5</v>
      </c>
      <c r="M122" s="80"/>
      <c r="N122" s="80"/>
      <c r="O122" s="80"/>
      <c r="P122" s="80"/>
      <c r="Q122" s="80"/>
      <c r="R122" s="80"/>
      <c r="T122" s="249"/>
      <c r="U122" s="80"/>
      <c r="V122" s="80"/>
      <c r="W122" s="80"/>
      <c r="X122" s="80"/>
      <c r="Y122" s="80"/>
    </row>
    <row r="123" spans="1:25" s="42" customFormat="1">
      <c r="A123" s="239"/>
      <c r="B123" s="31"/>
      <c r="C123" s="31"/>
      <c r="D123" s="28"/>
      <c r="E123" s="136" t="s">
        <v>216</v>
      </c>
      <c r="F123" s="28">
        <v>3624</v>
      </c>
      <c r="G123" s="9" t="s">
        <v>63</v>
      </c>
      <c r="H123" s="13">
        <v>25</v>
      </c>
      <c r="I123" s="25" t="s">
        <v>6</v>
      </c>
      <c r="J123" s="9" t="s">
        <v>97</v>
      </c>
      <c r="K123" s="11" t="s">
        <v>834</v>
      </c>
      <c r="L123" s="479">
        <v>145</v>
      </c>
      <c r="M123" s="80"/>
      <c r="N123" s="80"/>
      <c r="O123" s="80"/>
      <c r="P123" s="80"/>
      <c r="Q123" s="80"/>
      <c r="R123" s="80"/>
      <c r="T123" s="249"/>
      <c r="U123" s="80"/>
      <c r="V123" s="80"/>
      <c r="W123" s="80"/>
      <c r="X123" s="80"/>
      <c r="Y123" s="80"/>
    </row>
    <row r="124" spans="1:25" s="42" customFormat="1">
      <c r="A124" s="239" t="s">
        <v>2147</v>
      </c>
      <c r="B124" s="31">
        <v>44726</v>
      </c>
      <c r="C124" s="31">
        <v>44718</v>
      </c>
      <c r="D124" s="28">
        <v>10561</v>
      </c>
      <c r="E124" s="136" t="s">
        <v>2</v>
      </c>
      <c r="F124" s="28">
        <v>838</v>
      </c>
      <c r="G124" s="9" t="s">
        <v>5</v>
      </c>
      <c r="H124" s="13">
        <v>4</v>
      </c>
      <c r="I124" s="25" t="s">
        <v>6</v>
      </c>
      <c r="J124" s="9" t="s">
        <v>97</v>
      </c>
      <c r="K124" s="22"/>
      <c r="L124" s="479">
        <v>124</v>
      </c>
      <c r="M124" s="80"/>
      <c r="N124" s="80"/>
      <c r="O124" s="80"/>
      <c r="P124" s="80"/>
      <c r="Q124" s="80"/>
      <c r="R124" s="80"/>
      <c r="T124" s="249"/>
      <c r="U124" s="80"/>
      <c r="V124" s="80"/>
      <c r="W124" s="80"/>
      <c r="X124" s="80"/>
      <c r="Y124" s="80"/>
    </row>
    <row r="125" spans="1:25" s="42" customFormat="1">
      <c r="A125" s="239" t="s">
        <v>1303</v>
      </c>
      <c r="B125" s="31">
        <v>44727</v>
      </c>
      <c r="C125" s="31">
        <v>44727</v>
      </c>
      <c r="D125" s="28">
        <v>10573</v>
      </c>
      <c r="E125" s="136" t="s">
        <v>216</v>
      </c>
      <c r="F125" s="28">
        <v>3627</v>
      </c>
      <c r="G125" s="9" t="s">
        <v>2004</v>
      </c>
      <c r="H125" s="13">
        <v>5</v>
      </c>
      <c r="I125" s="25" t="s">
        <v>6</v>
      </c>
      <c r="J125" s="9" t="s">
        <v>97</v>
      </c>
      <c r="K125" s="11" t="s">
        <v>834</v>
      </c>
      <c r="L125" s="479">
        <v>94.5</v>
      </c>
      <c r="M125" s="80"/>
      <c r="N125" s="80"/>
      <c r="O125" s="80"/>
      <c r="P125" s="80"/>
      <c r="Q125" s="80"/>
      <c r="R125" s="80"/>
      <c r="T125" s="249"/>
      <c r="U125" s="80"/>
      <c r="V125" s="80"/>
      <c r="W125" s="80"/>
      <c r="X125" s="80"/>
      <c r="Y125" s="80"/>
    </row>
    <row r="126" spans="1:25" s="42" customFormat="1">
      <c r="A126" s="239"/>
      <c r="B126" s="31"/>
      <c r="C126" s="31"/>
      <c r="D126" s="28"/>
      <c r="E126" s="136" t="s">
        <v>216</v>
      </c>
      <c r="F126" s="28">
        <v>330</v>
      </c>
      <c r="G126" s="9" t="s">
        <v>2004</v>
      </c>
      <c r="H126" s="13">
        <v>5</v>
      </c>
      <c r="I126" s="25" t="s">
        <v>6</v>
      </c>
      <c r="J126" s="9" t="s">
        <v>97</v>
      </c>
      <c r="K126" s="11" t="s">
        <v>834</v>
      </c>
      <c r="L126" s="479">
        <v>94.5</v>
      </c>
      <c r="M126" s="80"/>
      <c r="N126" s="80"/>
      <c r="O126" s="80"/>
      <c r="P126" s="80"/>
      <c r="Q126" s="80"/>
      <c r="R126" s="80"/>
      <c r="T126" s="249"/>
      <c r="U126" s="80"/>
      <c r="V126" s="80"/>
      <c r="W126" s="80"/>
      <c r="X126" s="80"/>
      <c r="Y126" s="80"/>
    </row>
    <row r="127" spans="1:25" s="42" customFormat="1">
      <c r="A127" s="239"/>
      <c r="B127" s="31"/>
      <c r="C127" s="31"/>
      <c r="D127" s="28"/>
      <c r="E127" s="136" t="s">
        <v>216</v>
      </c>
      <c r="F127" s="28">
        <v>3624</v>
      </c>
      <c r="G127" s="9" t="s">
        <v>63</v>
      </c>
      <c r="H127" s="13">
        <v>25</v>
      </c>
      <c r="I127" s="25" t="s">
        <v>6</v>
      </c>
      <c r="J127" s="9" t="s">
        <v>97</v>
      </c>
      <c r="K127" s="11" t="s">
        <v>834</v>
      </c>
      <c r="L127" s="479">
        <v>145</v>
      </c>
      <c r="M127" s="80"/>
      <c r="N127" s="80"/>
      <c r="O127" s="80"/>
      <c r="P127" s="80"/>
      <c r="Q127" s="80"/>
      <c r="R127" s="80"/>
      <c r="T127" s="249"/>
      <c r="U127" s="80"/>
      <c r="V127" s="80"/>
      <c r="W127" s="80"/>
      <c r="X127" s="80"/>
      <c r="Y127" s="80"/>
    </row>
    <row r="128" spans="1:25" s="42" customFormat="1">
      <c r="A128" s="239" t="s">
        <v>1597</v>
      </c>
      <c r="B128" s="31">
        <v>44727</v>
      </c>
      <c r="C128" s="31">
        <v>44718</v>
      </c>
      <c r="D128" s="28">
        <v>10576</v>
      </c>
      <c r="E128" s="136" t="s">
        <v>428</v>
      </c>
      <c r="F128" s="28">
        <v>3096</v>
      </c>
      <c r="G128" s="9" t="s">
        <v>47</v>
      </c>
      <c r="H128" s="13">
        <v>2</v>
      </c>
      <c r="I128" s="25" t="s">
        <v>6</v>
      </c>
      <c r="J128" s="9" t="s">
        <v>97</v>
      </c>
      <c r="K128" s="22"/>
      <c r="L128" s="479">
        <v>158</v>
      </c>
      <c r="M128" s="80"/>
      <c r="N128" s="80"/>
      <c r="O128" s="80"/>
      <c r="P128" s="80"/>
      <c r="Q128" s="80"/>
      <c r="R128" s="80"/>
      <c r="T128" s="249"/>
      <c r="U128" s="80"/>
      <c r="V128" s="80"/>
      <c r="W128" s="80"/>
      <c r="X128" s="80"/>
      <c r="Y128" s="80"/>
    </row>
    <row r="129" spans="1:25" s="42" customFormat="1">
      <c r="A129" s="239" t="s">
        <v>111</v>
      </c>
      <c r="B129" s="31">
        <v>44727</v>
      </c>
      <c r="C129" s="31">
        <v>44721</v>
      </c>
      <c r="D129" s="28">
        <v>10583</v>
      </c>
      <c r="E129" s="136" t="s">
        <v>2</v>
      </c>
      <c r="F129" s="28">
        <v>869</v>
      </c>
      <c r="G129" s="9" t="s">
        <v>16</v>
      </c>
      <c r="H129" s="13">
        <v>25</v>
      </c>
      <c r="I129" s="25" t="s">
        <v>6</v>
      </c>
      <c r="J129" s="9" t="s">
        <v>97</v>
      </c>
      <c r="K129" s="22"/>
      <c r="L129" s="479">
        <v>107.5</v>
      </c>
      <c r="M129" s="80"/>
      <c r="N129" s="80"/>
      <c r="O129" s="80"/>
      <c r="P129" s="80"/>
      <c r="Q129" s="80"/>
      <c r="R129" s="80"/>
      <c r="T129" s="249"/>
      <c r="U129" s="80"/>
      <c r="V129" s="80"/>
      <c r="W129" s="80"/>
      <c r="X129" s="80"/>
      <c r="Y129" s="80"/>
    </row>
    <row r="130" spans="1:25" s="42" customFormat="1">
      <c r="A130" s="239" t="s">
        <v>109</v>
      </c>
      <c r="B130" s="31">
        <v>44719</v>
      </c>
      <c r="C130" s="31">
        <v>44719</v>
      </c>
      <c r="D130" s="28">
        <v>10575</v>
      </c>
      <c r="E130" s="136" t="s">
        <v>2060</v>
      </c>
      <c r="F130" s="28">
        <v>4025</v>
      </c>
      <c r="G130" s="9" t="s">
        <v>9</v>
      </c>
      <c r="H130" s="13">
        <v>1</v>
      </c>
      <c r="I130" s="25" t="s">
        <v>6</v>
      </c>
      <c r="J130" s="9" t="s">
        <v>97</v>
      </c>
      <c r="K130" s="22"/>
      <c r="L130" s="479">
        <v>50</v>
      </c>
      <c r="M130" s="80"/>
      <c r="N130" s="80"/>
      <c r="O130" s="80"/>
      <c r="P130" s="80"/>
      <c r="Q130" s="80"/>
      <c r="R130" s="80"/>
      <c r="T130" s="249"/>
      <c r="U130" s="80"/>
      <c r="V130" s="80"/>
      <c r="W130" s="80"/>
      <c r="X130" s="80"/>
      <c r="Y130" s="80"/>
    </row>
    <row r="131" spans="1:25" s="42" customFormat="1">
      <c r="A131" s="239"/>
      <c r="B131" s="31"/>
      <c r="C131" s="31"/>
      <c r="D131" s="28"/>
      <c r="E131" s="136" t="s">
        <v>2060</v>
      </c>
      <c r="F131" s="28">
        <v>4025</v>
      </c>
      <c r="G131" s="9" t="s">
        <v>20</v>
      </c>
      <c r="H131" s="13">
        <v>1</v>
      </c>
      <c r="I131" s="25" t="s">
        <v>6</v>
      </c>
      <c r="J131" s="9" t="s">
        <v>97</v>
      </c>
      <c r="K131" s="22"/>
      <c r="L131" s="479">
        <v>50</v>
      </c>
      <c r="M131" s="80"/>
      <c r="N131" s="80"/>
      <c r="O131" s="80"/>
      <c r="P131" s="80"/>
      <c r="Q131" s="80"/>
      <c r="R131" s="80"/>
      <c r="T131" s="249"/>
      <c r="U131" s="80"/>
      <c r="V131" s="80"/>
      <c r="W131" s="80"/>
      <c r="X131" s="80"/>
      <c r="Y131" s="80"/>
    </row>
    <row r="132" spans="1:25" s="42" customFormat="1">
      <c r="A132" s="239" t="s">
        <v>2148</v>
      </c>
      <c r="B132" s="31">
        <v>44728</v>
      </c>
      <c r="C132" s="31">
        <v>44721</v>
      </c>
      <c r="D132" s="28">
        <v>10586</v>
      </c>
      <c r="E132" s="136" t="s">
        <v>216</v>
      </c>
      <c r="F132" s="28">
        <v>4183</v>
      </c>
      <c r="G132" s="9" t="s">
        <v>120</v>
      </c>
      <c r="H132" s="13">
        <v>8</v>
      </c>
      <c r="I132" s="25" t="s">
        <v>6</v>
      </c>
      <c r="J132" s="9" t="s">
        <v>97</v>
      </c>
      <c r="K132" s="22"/>
      <c r="L132" s="479">
        <v>282.39999999999998</v>
      </c>
      <c r="M132" s="80"/>
      <c r="N132" s="80"/>
      <c r="O132" s="80"/>
      <c r="P132" s="80"/>
      <c r="Q132" s="80"/>
      <c r="R132" s="80"/>
      <c r="T132" s="249"/>
      <c r="U132" s="80"/>
      <c r="V132" s="80"/>
      <c r="W132" s="80"/>
      <c r="X132" s="80"/>
      <c r="Y132" s="80"/>
    </row>
    <row r="133" spans="1:25" s="42" customFormat="1">
      <c r="A133" s="239" t="s">
        <v>249</v>
      </c>
      <c r="B133" s="31">
        <v>44728</v>
      </c>
      <c r="C133" s="31">
        <v>44721</v>
      </c>
      <c r="D133" s="28">
        <v>10590</v>
      </c>
      <c r="E133" s="136" t="s">
        <v>453</v>
      </c>
      <c r="F133" s="28">
        <v>4184</v>
      </c>
      <c r="G133" s="9" t="s">
        <v>19</v>
      </c>
      <c r="H133" s="13">
        <v>3</v>
      </c>
      <c r="I133" s="25" t="s">
        <v>6</v>
      </c>
      <c r="J133" s="9" t="s">
        <v>97</v>
      </c>
      <c r="K133" s="22"/>
      <c r="L133" s="479"/>
      <c r="M133" s="80"/>
      <c r="N133" s="80"/>
      <c r="O133" s="80"/>
      <c r="P133" s="80"/>
      <c r="Q133" s="80"/>
      <c r="R133" s="80"/>
      <c r="T133" s="249"/>
      <c r="U133" s="80"/>
      <c r="V133" s="80"/>
      <c r="W133" s="80"/>
      <c r="X133" s="80"/>
      <c r="Y133" s="80"/>
    </row>
    <row r="134" spans="1:25" s="42" customFormat="1">
      <c r="A134" s="239"/>
      <c r="B134" s="31"/>
      <c r="C134" s="31"/>
      <c r="D134" s="28"/>
      <c r="E134" s="136" t="s">
        <v>453</v>
      </c>
      <c r="F134" s="28">
        <v>4185</v>
      </c>
      <c r="G134" s="9" t="s">
        <v>21</v>
      </c>
      <c r="H134" s="13">
        <v>1</v>
      </c>
      <c r="I134" s="25" t="s">
        <v>6</v>
      </c>
      <c r="J134" s="9" t="s">
        <v>97</v>
      </c>
      <c r="K134" s="22"/>
      <c r="L134" s="479">
        <v>140.5</v>
      </c>
      <c r="M134" s="80"/>
      <c r="N134" s="80"/>
      <c r="O134" s="80"/>
      <c r="P134" s="80"/>
      <c r="Q134" s="80"/>
      <c r="R134" s="80"/>
      <c r="T134" s="249"/>
      <c r="U134" s="80"/>
      <c r="V134" s="80"/>
      <c r="W134" s="80"/>
      <c r="X134" s="80"/>
      <c r="Y134" s="80"/>
    </row>
    <row r="135" spans="1:25" s="42" customFormat="1">
      <c r="A135" s="239" t="s">
        <v>2151</v>
      </c>
      <c r="B135" s="31">
        <v>44728</v>
      </c>
      <c r="C135" s="31">
        <v>44721</v>
      </c>
      <c r="D135" s="28">
        <v>10591</v>
      </c>
      <c r="E135" s="136" t="s">
        <v>2</v>
      </c>
      <c r="F135" s="28">
        <v>869</v>
      </c>
      <c r="G135" s="9" t="s">
        <v>16</v>
      </c>
      <c r="H135" s="13">
        <v>10</v>
      </c>
      <c r="I135" s="25" t="s">
        <v>6</v>
      </c>
      <c r="J135" s="9" t="s">
        <v>97</v>
      </c>
      <c r="K135" s="22"/>
      <c r="L135" s="479">
        <v>80</v>
      </c>
      <c r="M135" s="80"/>
      <c r="N135" s="80"/>
      <c r="O135" s="80"/>
      <c r="P135" s="80"/>
      <c r="Q135" s="80"/>
      <c r="R135" s="80"/>
      <c r="T135" s="249"/>
      <c r="U135" s="80"/>
      <c r="V135" s="80"/>
      <c r="W135" s="80"/>
      <c r="X135" s="80"/>
      <c r="Y135" s="80"/>
    </row>
    <row r="136" spans="1:25" s="42" customFormat="1">
      <c r="A136" s="239" t="s">
        <v>2091</v>
      </c>
      <c r="B136" s="31">
        <v>44728</v>
      </c>
      <c r="C136" s="31">
        <v>44721</v>
      </c>
      <c r="D136" s="28">
        <v>10597</v>
      </c>
      <c r="E136" s="136" t="s">
        <v>2</v>
      </c>
      <c r="F136" s="28">
        <v>753</v>
      </c>
      <c r="G136" s="9" t="s">
        <v>47</v>
      </c>
      <c r="H136" s="13">
        <v>12</v>
      </c>
      <c r="I136" s="25" t="s">
        <v>6</v>
      </c>
      <c r="J136" s="9" t="s">
        <v>97</v>
      </c>
      <c r="K136" s="22"/>
      <c r="L136" s="479">
        <v>498</v>
      </c>
      <c r="M136" s="80"/>
      <c r="N136" s="80"/>
      <c r="O136" s="80"/>
      <c r="P136" s="80"/>
      <c r="Q136" s="80"/>
      <c r="R136" s="80"/>
      <c r="T136" s="249"/>
      <c r="U136" s="80"/>
      <c r="V136" s="80"/>
      <c r="W136" s="80"/>
      <c r="X136" s="80"/>
      <c r="Y136" s="80"/>
    </row>
    <row r="137" spans="1:25" s="42" customFormat="1">
      <c r="A137" s="239" t="s">
        <v>580</v>
      </c>
      <c r="B137" s="31">
        <v>44725</v>
      </c>
      <c r="C137" s="31">
        <v>44721</v>
      </c>
      <c r="D137" s="28">
        <v>10604</v>
      </c>
      <c r="E137" s="136" t="s">
        <v>2</v>
      </c>
      <c r="F137" s="28">
        <v>3913</v>
      </c>
      <c r="G137" s="9" t="s">
        <v>21</v>
      </c>
      <c r="H137" s="13">
        <v>2</v>
      </c>
      <c r="I137" s="25" t="s">
        <v>6</v>
      </c>
      <c r="J137" s="9" t="s">
        <v>97</v>
      </c>
      <c r="K137" s="22"/>
      <c r="L137" s="479">
        <v>104.4</v>
      </c>
      <c r="M137" s="80"/>
      <c r="N137" s="80"/>
      <c r="O137" s="80"/>
      <c r="P137" s="80"/>
      <c r="Q137" s="80"/>
      <c r="R137" s="80"/>
      <c r="T137" s="249"/>
      <c r="U137" s="80"/>
      <c r="V137" s="80"/>
      <c r="W137" s="80"/>
      <c r="X137" s="80"/>
      <c r="Y137" s="80"/>
    </row>
    <row r="138" spans="1:25" s="42" customFormat="1">
      <c r="A138" s="239" t="s">
        <v>2153</v>
      </c>
      <c r="B138" s="31">
        <v>44725</v>
      </c>
      <c r="C138" s="31">
        <v>44721</v>
      </c>
      <c r="D138" s="28">
        <v>10605</v>
      </c>
      <c r="E138" s="136" t="s">
        <v>216</v>
      </c>
      <c r="F138" s="28">
        <v>4188</v>
      </c>
      <c r="G138" s="9" t="s">
        <v>783</v>
      </c>
      <c r="H138" s="10" t="s">
        <v>2154</v>
      </c>
      <c r="I138" s="25" t="s">
        <v>6</v>
      </c>
      <c r="J138" s="9" t="s">
        <v>97</v>
      </c>
      <c r="K138" s="22"/>
      <c r="L138" s="479">
        <v>1.84</v>
      </c>
      <c r="M138" s="80"/>
      <c r="N138" s="80"/>
      <c r="O138" s="80"/>
      <c r="P138" s="80"/>
      <c r="Q138" s="80"/>
      <c r="R138" s="80"/>
      <c r="T138" s="249"/>
      <c r="U138" s="80"/>
      <c r="V138" s="80"/>
      <c r="W138" s="80"/>
      <c r="X138" s="80"/>
      <c r="Y138" s="80"/>
    </row>
    <row r="139" spans="1:25" s="42" customFormat="1">
      <c r="A139" s="239" t="s">
        <v>1594</v>
      </c>
      <c r="B139" s="31">
        <v>44733</v>
      </c>
      <c r="C139" s="31">
        <v>44722</v>
      </c>
      <c r="D139" s="28">
        <v>10609</v>
      </c>
      <c r="E139" s="136" t="s">
        <v>671</v>
      </c>
      <c r="F139" s="28">
        <v>3757</v>
      </c>
      <c r="G139" s="9" t="s">
        <v>32</v>
      </c>
      <c r="H139" s="10" t="s">
        <v>1963</v>
      </c>
      <c r="I139" s="25" t="s">
        <v>6</v>
      </c>
      <c r="J139" s="9" t="s">
        <v>97</v>
      </c>
      <c r="K139" s="22"/>
      <c r="L139" s="479">
        <v>169.96</v>
      </c>
      <c r="M139" s="80"/>
      <c r="N139" s="80"/>
      <c r="O139" s="80"/>
      <c r="P139" s="80"/>
      <c r="Q139" s="80"/>
      <c r="R139" s="80"/>
      <c r="T139" s="249"/>
      <c r="U139" s="80"/>
      <c r="V139" s="80"/>
      <c r="W139" s="80"/>
      <c r="X139" s="80"/>
      <c r="Y139" s="80"/>
    </row>
    <row r="140" spans="1:25" s="42" customFormat="1">
      <c r="A140" s="239" t="s">
        <v>1256</v>
      </c>
      <c r="B140" s="31">
        <v>44733</v>
      </c>
      <c r="C140" s="31">
        <v>44722</v>
      </c>
      <c r="D140" s="28">
        <v>10616</v>
      </c>
      <c r="E140" s="136" t="s">
        <v>40</v>
      </c>
      <c r="F140" s="28">
        <v>2051</v>
      </c>
      <c r="G140" s="9" t="s">
        <v>5</v>
      </c>
      <c r="H140" s="13">
        <v>5</v>
      </c>
      <c r="I140" s="25" t="s">
        <v>6</v>
      </c>
      <c r="J140" s="9" t="s">
        <v>97</v>
      </c>
      <c r="K140" s="22"/>
      <c r="L140" s="479">
        <v>232</v>
      </c>
      <c r="M140" s="80"/>
      <c r="N140" s="80"/>
      <c r="O140" s="80"/>
      <c r="P140" s="80"/>
      <c r="Q140" s="80"/>
      <c r="R140" s="80"/>
      <c r="T140" s="249"/>
      <c r="U140" s="80"/>
      <c r="V140" s="80"/>
      <c r="W140" s="80"/>
      <c r="X140" s="80"/>
      <c r="Y140" s="80"/>
    </row>
    <row r="141" spans="1:25" s="42" customFormat="1">
      <c r="A141" s="239" t="s">
        <v>1818</v>
      </c>
      <c r="B141" s="31">
        <v>44733</v>
      </c>
      <c r="C141" s="31">
        <v>44722</v>
      </c>
      <c r="D141" s="28">
        <v>10613</v>
      </c>
      <c r="E141" s="136" t="s">
        <v>2</v>
      </c>
      <c r="F141" s="28">
        <v>744</v>
      </c>
      <c r="G141" s="9" t="s">
        <v>48</v>
      </c>
      <c r="H141" s="13">
        <v>2</v>
      </c>
      <c r="I141" s="25" t="s">
        <v>6</v>
      </c>
      <c r="J141" s="9" t="s">
        <v>97</v>
      </c>
      <c r="K141" s="22"/>
      <c r="L141" s="479">
        <v>105</v>
      </c>
      <c r="M141" s="80"/>
      <c r="N141" s="80"/>
      <c r="O141" s="80"/>
      <c r="P141" s="80"/>
      <c r="Q141" s="80"/>
      <c r="R141" s="80"/>
      <c r="T141" s="249"/>
      <c r="U141" s="80"/>
      <c r="V141" s="80"/>
      <c r="W141" s="80"/>
      <c r="X141" s="80"/>
      <c r="Y141" s="80"/>
    </row>
    <row r="142" spans="1:25" s="42" customFormat="1">
      <c r="A142" s="239" t="s">
        <v>192</v>
      </c>
      <c r="B142" s="31">
        <v>44734</v>
      </c>
      <c r="C142" s="31">
        <v>44727</v>
      </c>
      <c r="D142" s="28">
        <v>10620</v>
      </c>
      <c r="E142" s="136" t="s">
        <v>2</v>
      </c>
      <c r="F142" s="28">
        <v>1126</v>
      </c>
      <c r="G142" s="9" t="s">
        <v>57</v>
      </c>
      <c r="H142" s="13">
        <v>2</v>
      </c>
      <c r="I142" s="25" t="s">
        <v>6</v>
      </c>
      <c r="J142" s="9" t="s">
        <v>97</v>
      </c>
      <c r="K142" s="22"/>
      <c r="L142" s="479">
        <v>170</v>
      </c>
      <c r="M142" s="80"/>
      <c r="N142" s="80"/>
      <c r="O142" s="80"/>
      <c r="P142" s="80"/>
      <c r="Q142" s="80"/>
      <c r="R142" s="80"/>
      <c r="T142" s="249"/>
      <c r="U142" s="80"/>
      <c r="V142" s="80"/>
      <c r="W142" s="80"/>
      <c r="X142" s="80"/>
      <c r="Y142" s="80"/>
    </row>
    <row r="143" spans="1:25" s="42" customFormat="1">
      <c r="A143" s="239" t="s">
        <v>137</v>
      </c>
      <c r="B143" s="31">
        <v>44734</v>
      </c>
      <c r="C143" s="31">
        <v>44725</v>
      </c>
      <c r="D143" s="28">
        <v>10632</v>
      </c>
      <c r="E143" s="136" t="s">
        <v>44</v>
      </c>
      <c r="F143" s="28">
        <v>4029</v>
      </c>
      <c r="G143" s="9" t="s">
        <v>219</v>
      </c>
      <c r="H143" s="13">
        <v>50</v>
      </c>
      <c r="I143" s="25" t="s">
        <v>6</v>
      </c>
      <c r="J143" s="9" t="s">
        <v>97</v>
      </c>
      <c r="K143" s="22"/>
      <c r="L143" s="479">
        <v>750</v>
      </c>
      <c r="M143" s="80"/>
      <c r="N143" s="80"/>
      <c r="O143" s="80"/>
      <c r="P143" s="80"/>
      <c r="Q143" s="80"/>
      <c r="R143" s="80"/>
      <c r="T143" s="249"/>
      <c r="U143" s="80"/>
      <c r="V143" s="80"/>
      <c r="W143" s="80"/>
      <c r="X143" s="80"/>
      <c r="Y143" s="80"/>
    </row>
    <row r="144" spans="1:25" s="42" customFormat="1">
      <c r="A144" s="239" t="s">
        <v>172</v>
      </c>
      <c r="B144" s="31">
        <v>44734</v>
      </c>
      <c r="C144" s="31">
        <v>44733</v>
      </c>
      <c r="D144" s="28">
        <v>10635</v>
      </c>
      <c r="E144" s="136" t="s">
        <v>216</v>
      </c>
      <c r="F144" s="28">
        <v>3314</v>
      </c>
      <c r="G144" s="9" t="s">
        <v>5</v>
      </c>
      <c r="H144" s="13">
        <v>10</v>
      </c>
      <c r="I144" s="25" t="s">
        <v>6</v>
      </c>
      <c r="J144" s="9" t="s">
        <v>97</v>
      </c>
      <c r="K144" s="22"/>
      <c r="L144" s="479">
        <v>281.7</v>
      </c>
      <c r="M144" s="80"/>
      <c r="N144" s="80"/>
      <c r="O144" s="80"/>
      <c r="P144" s="80"/>
      <c r="Q144" s="80"/>
      <c r="R144" s="80"/>
      <c r="T144" s="249"/>
      <c r="U144" s="80"/>
      <c r="V144" s="80"/>
      <c r="W144" s="80"/>
      <c r="X144" s="80"/>
      <c r="Y144" s="80"/>
    </row>
    <row r="145" spans="1:25" s="42" customFormat="1">
      <c r="A145" s="239" t="s">
        <v>1303</v>
      </c>
      <c r="B145" s="31">
        <v>44735</v>
      </c>
      <c r="C145" s="31">
        <v>44733</v>
      </c>
      <c r="D145" s="28">
        <v>10639</v>
      </c>
      <c r="E145" s="136" t="s">
        <v>216</v>
      </c>
      <c r="F145" s="28">
        <v>4190</v>
      </c>
      <c r="G145" s="9" t="s">
        <v>783</v>
      </c>
      <c r="H145" s="13">
        <v>2</v>
      </c>
      <c r="I145" s="25" t="s">
        <v>6</v>
      </c>
      <c r="J145" s="9" t="s">
        <v>97</v>
      </c>
      <c r="K145" s="22"/>
      <c r="L145" s="479"/>
      <c r="M145" s="80"/>
      <c r="N145" s="80"/>
      <c r="O145" s="80"/>
      <c r="P145" s="80"/>
      <c r="Q145" s="80"/>
      <c r="R145" s="80"/>
      <c r="T145" s="249"/>
      <c r="U145" s="80"/>
      <c r="V145" s="80"/>
      <c r="W145" s="80"/>
      <c r="X145" s="80"/>
      <c r="Y145" s="80"/>
    </row>
    <row r="146" spans="1:25" s="42" customFormat="1">
      <c r="A146" s="239"/>
      <c r="B146" s="31"/>
      <c r="C146" s="31"/>
      <c r="D146" s="28"/>
      <c r="E146" s="136"/>
      <c r="F146" s="28">
        <v>4191</v>
      </c>
      <c r="G146" s="9" t="s">
        <v>89</v>
      </c>
      <c r="H146" s="13">
        <v>2</v>
      </c>
      <c r="I146" s="25" t="s">
        <v>6</v>
      </c>
      <c r="J146" s="9" t="s">
        <v>97</v>
      </c>
      <c r="K146" s="22"/>
      <c r="L146" s="479"/>
      <c r="M146" s="80"/>
      <c r="N146" s="80"/>
      <c r="O146" s="80"/>
      <c r="P146" s="80"/>
      <c r="Q146" s="80"/>
      <c r="R146" s="80"/>
      <c r="T146" s="249"/>
      <c r="U146" s="80"/>
      <c r="V146" s="80"/>
      <c r="W146" s="80"/>
      <c r="X146" s="80"/>
      <c r="Y146" s="80"/>
    </row>
    <row r="147" spans="1:25" s="42" customFormat="1">
      <c r="A147" s="239"/>
      <c r="B147" s="31"/>
      <c r="C147" s="31"/>
      <c r="D147" s="28"/>
      <c r="E147" s="136"/>
      <c r="F147" s="28">
        <v>4193</v>
      </c>
      <c r="G147" s="9" t="s">
        <v>5</v>
      </c>
      <c r="H147" s="13">
        <v>2</v>
      </c>
      <c r="I147" s="25" t="s">
        <v>6</v>
      </c>
      <c r="J147" s="9" t="s">
        <v>97</v>
      </c>
      <c r="K147" s="22"/>
      <c r="L147" s="479"/>
      <c r="M147" s="80"/>
      <c r="N147" s="80"/>
      <c r="O147" s="80"/>
      <c r="P147" s="80"/>
      <c r="Q147" s="80"/>
      <c r="R147" s="80"/>
      <c r="T147" s="249"/>
      <c r="U147" s="80"/>
      <c r="V147" s="80"/>
      <c r="W147" s="80"/>
      <c r="X147" s="80"/>
      <c r="Y147" s="80"/>
    </row>
    <row r="148" spans="1:25" s="42" customFormat="1">
      <c r="A148" s="239"/>
      <c r="B148" s="31"/>
      <c r="C148" s="31"/>
      <c r="D148" s="28"/>
      <c r="E148" s="136"/>
      <c r="F148" s="28">
        <v>4192</v>
      </c>
      <c r="G148" s="9" t="s">
        <v>103</v>
      </c>
      <c r="H148" s="13">
        <v>2</v>
      </c>
      <c r="I148" s="25" t="s">
        <v>6</v>
      </c>
      <c r="J148" s="9" t="s">
        <v>97</v>
      </c>
      <c r="K148" s="22"/>
      <c r="L148" s="479">
        <v>225.4</v>
      </c>
      <c r="M148" s="80"/>
      <c r="N148" s="80"/>
      <c r="O148" s="80"/>
      <c r="P148" s="80"/>
      <c r="Q148" s="80"/>
      <c r="R148" s="80"/>
      <c r="T148" s="249"/>
      <c r="U148" s="80"/>
      <c r="V148" s="80"/>
      <c r="W148" s="80"/>
      <c r="X148" s="80"/>
      <c r="Y148" s="80"/>
    </row>
    <row r="149" spans="1:25" s="42" customFormat="1">
      <c r="A149" s="239" t="s">
        <v>2165</v>
      </c>
      <c r="B149" s="31">
        <v>44735</v>
      </c>
      <c r="C149" s="31">
        <v>44727</v>
      </c>
      <c r="D149" s="28">
        <v>10645</v>
      </c>
      <c r="E149" s="136" t="s">
        <v>2</v>
      </c>
      <c r="F149" s="28">
        <v>1614</v>
      </c>
      <c r="G149" s="9" t="s">
        <v>52</v>
      </c>
      <c r="H149" s="13">
        <v>40</v>
      </c>
      <c r="I149" s="25" t="s">
        <v>6</v>
      </c>
      <c r="J149" s="9" t="s">
        <v>97</v>
      </c>
      <c r="K149" s="22"/>
      <c r="L149" s="479">
        <v>40</v>
      </c>
      <c r="M149" s="80"/>
      <c r="N149" s="80"/>
      <c r="O149" s="80"/>
      <c r="P149" s="80"/>
      <c r="Q149" s="80"/>
      <c r="R149" s="80"/>
      <c r="T149" s="249"/>
      <c r="U149" s="80"/>
      <c r="V149" s="80"/>
      <c r="W149" s="80"/>
      <c r="X149" s="80"/>
      <c r="Y149" s="80"/>
    </row>
    <row r="150" spans="1:25" s="42" customFormat="1">
      <c r="A150" s="239" t="s">
        <v>520</v>
      </c>
      <c r="B150" s="31">
        <v>44735</v>
      </c>
      <c r="C150" s="31">
        <v>44732</v>
      </c>
      <c r="D150" s="28">
        <v>10652</v>
      </c>
      <c r="E150" s="136" t="s">
        <v>428</v>
      </c>
      <c r="F150" s="28">
        <v>4161</v>
      </c>
      <c r="G150" s="9" t="s">
        <v>521</v>
      </c>
      <c r="H150" s="13">
        <v>20</v>
      </c>
      <c r="I150" s="25" t="s">
        <v>6</v>
      </c>
      <c r="J150" s="9" t="s">
        <v>97</v>
      </c>
      <c r="K150" s="22"/>
      <c r="L150" s="479">
        <v>310</v>
      </c>
      <c r="M150" s="80"/>
      <c r="N150" s="80"/>
      <c r="O150" s="80"/>
      <c r="P150" s="80"/>
      <c r="Q150" s="80"/>
      <c r="R150" s="80"/>
      <c r="T150" s="249"/>
      <c r="U150" s="80"/>
      <c r="V150" s="80"/>
      <c r="W150" s="80"/>
      <c r="X150" s="80"/>
      <c r="Y150" s="80"/>
    </row>
    <row r="151" spans="1:25" s="42" customFormat="1">
      <c r="A151" s="239" t="s">
        <v>1100</v>
      </c>
      <c r="B151" s="31">
        <v>44735</v>
      </c>
      <c r="C151" s="31">
        <v>44727</v>
      </c>
      <c r="D151" s="28">
        <v>10654</v>
      </c>
      <c r="E151" s="136" t="s">
        <v>2</v>
      </c>
      <c r="F151" s="28">
        <v>951</v>
      </c>
      <c r="G151" s="9" t="s">
        <v>58</v>
      </c>
      <c r="H151" s="13">
        <v>5</v>
      </c>
      <c r="I151" s="25" t="s">
        <v>6</v>
      </c>
      <c r="J151" s="9" t="s">
        <v>97</v>
      </c>
      <c r="K151" s="22"/>
      <c r="L151" s="479">
        <v>485</v>
      </c>
      <c r="M151" s="80"/>
      <c r="N151" s="80"/>
      <c r="O151" s="80"/>
      <c r="P151" s="80"/>
      <c r="Q151" s="80"/>
      <c r="R151" s="80"/>
      <c r="T151" s="249"/>
      <c r="U151" s="80"/>
      <c r="V151" s="80"/>
      <c r="W151" s="80"/>
      <c r="X151" s="80"/>
      <c r="Y151" s="80"/>
    </row>
    <row r="152" spans="1:25" s="42" customFormat="1">
      <c r="A152" s="239" t="s">
        <v>109</v>
      </c>
      <c r="B152" s="31">
        <v>44726</v>
      </c>
      <c r="C152" s="31">
        <v>44732</v>
      </c>
      <c r="D152" s="28">
        <v>10662</v>
      </c>
      <c r="E152" s="136" t="s">
        <v>2060</v>
      </c>
      <c r="F152" s="28">
        <v>4025</v>
      </c>
      <c r="G152" s="9" t="s">
        <v>5</v>
      </c>
      <c r="H152" s="13">
        <v>1</v>
      </c>
      <c r="I152" s="25" t="s">
        <v>6</v>
      </c>
      <c r="J152" s="9" t="s">
        <v>97</v>
      </c>
      <c r="K152" s="22"/>
      <c r="L152" s="479">
        <v>50</v>
      </c>
      <c r="M152" s="80"/>
      <c r="N152" s="80"/>
      <c r="O152" s="80"/>
      <c r="P152" s="80"/>
      <c r="Q152" s="80"/>
      <c r="R152" s="80"/>
      <c r="T152" s="249"/>
      <c r="U152" s="80"/>
      <c r="V152" s="80"/>
      <c r="W152" s="80"/>
      <c r="X152" s="80"/>
      <c r="Y152" s="80"/>
    </row>
    <row r="153" spans="1:25" s="42" customFormat="1">
      <c r="A153" s="239" t="s">
        <v>109</v>
      </c>
      <c r="B153" s="31">
        <v>44728</v>
      </c>
      <c r="C153" s="31">
        <v>44732</v>
      </c>
      <c r="D153" s="28">
        <v>10674</v>
      </c>
      <c r="E153" s="136" t="s">
        <v>2060</v>
      </c>
      <c r="F153" s="28">
        <v>4025</v>
      </c>
      <c r="G153" s="9" t="s">
        <v>31</v>
      </c>
      <c r="H153" s="13">
        <v>1</v>
      </c>
      <c r="I153" s="25" t="s">
        <v>6</v>
      </c>
      <c r="J153" s="9" t="s">
        <v>97</v>
      </c>
      <c r="K153" s="22"/>
      <c r="L153" s="479">
        <v>50</v>
      </c>
      <c r="M153" s="80"/>
      <c r="N153" s="80"/>
      <c r="O153" s="80"/>
      <c r="P153" s="80"/>
      <c r="Q153" s="80"/>
      <c r="R153" s="80"/>
      <c r="T153" s="249"/>
      <c r="U153" s="80"/>
      <c r="V153" s="80"/>
      <c r="W153" s="80"/>
      <c r="X153" s="80"/>
      <c r="Y153" s="80"/>
    </row>
    <row r="154" spans="1:25" s="42" customFormat="1">
      <c r="A154" s="239" t="s">
        <v>249</v>
      </c>
      <c r="B154" s="31">
        <v>44736</v>
      </c>
      <c r="C154" s="31">
        <v>44732</v>
      </c>
      <c r="D154" s="28">
        <v>10668</v>
      </c>
      <c r="E154" s="136" t="s">
        <v>153</v>
      </c>
      <c r="F154" s="28">
        <v>3189</v>
      </c>
      <c r="G154" s="9" t="s">
        <v>19</v>
      </c>
      <c r="H154" s="13">
        <v>3</v>
      </c>
      <c r="I154" s="25" t="s">
        <v>6</v>
      </c>
      <c r="J154" s="9" t="s">
        <v>97</v>
      </c>
      <c r="K154" s="22"/>
      <c r="L154" s="479">
        <v>67.5</v>
      </c>
      <c r="M154" s="80"/>
      <c r="N154" s="80"/>
      <c r="O154" s="80"/>
      <c r="P154" s="80"/>
      <c r="Q154" s="80"/>
      <c r="R154" s="80"/>
      <c r="T154" s="249"/>
      <c r="U154" s="80"/>
      <c r="V154" s="80"/>
      <c r="W154" s="80"/>
      <c r="X154" s="80"/>
      <c r="Y154" s="80"/>
    </row>
    <row r="155" spans="1:25" s="42" customFormat="1">
      <c r="A155" s="239"/>
      <c r="B155" s="31"/>
      <c r="C155" s="31">
        <v>44732</v>
      </c>
      <c r="D155" s="28"/>
      <c r="E155" s="136" t="s">
        <v>153</v>
      </c>
      <c r="F155" s="28">
        <v>3101</v>
      </c>
      <c r="G155" s="9" t="s">
        <v>21</v>
      </c>
      <c r="H155" s="13">
        <v>1</v>
      </c>
      <c r="I155" s="25" t="s">
        <v>12</v>
      </c>
      <c r="J155" s="9"/>
      <c r="K155" s="22"/>
      <c r="L155" s="479">
        <v>74.5</v>
      </c>
      <c r="M155" s="80"/>
      <c r="N155" s="80"/>
      <c r="O155" s="80"/>
      <c r="P155" s="80"/>
      <c r="Q155" s="80"/>
      <c r="R155" s="80"/>
      <c r="T155" s="249"/>
      <c r="U155" s="80"/>
      <c r="V155" s="80"/>
      <c r="W155" s="80"/>
      <c r="X155" s="80"/>
      <c r="Y155" s="80"/>
    </row>
    <row r="156" spans="1:25" s="42" customFormat="1">
      <c r="A156" s="239" t="s">
        <v>2153</v>
      </c>
      <c r="B156" s="31">
        <v>44736</v>
      </c>
      <c r="C156" s="31">
        <v>44727</v>
      </c>
      <c r="D156" s="28">
        <v>10666</v>
      </c>
      <c r="E156" s="136" t="s">
        <v>60</v>
      </c>
      <c r="F156" s="28">
        <v>4198</v>
      </c>
      <c r="G156" s="9" t="s">
        <v>2176</v>
      </c>
      <c r="H156" s="10" t="s">
        <v>1070</v>
      </c>
      <c r="I156" s="25" t="s">
        <v>6</v>
      </c>
      <c r="J156" s="9" t="s">
        <v>97</v>
      </c>
      <c r="K156" s="22"/>
      <c r="L156" s="479">
        <v>5.26</v>
      </c>
      <c r="M156" s="80"/>
      <c r="N156" s="80"/>
      <c r="O156" s="80"/>
      <c r="P156" s="80"/>
      <c r="Q156" s="80"/>
      <c r="R156" s="80"/>
      <c r="T156" s="249"/>
      <c r="U156" s="80"/>
      <c r="V156" s="80"/>
      <c r="W156" s="80"/>
      <c r="X156" s="80"/>
      <c r="Y156" s="80"/>
    </row>
    <row r="157" spans="1:25" s="42" customFormat="1">
      <c r="A157" s="239" t="s">
        <v>383</v>
      </c>
      <c r="B157" s="31">
        <v>44736</v>
      </c>
      <c r="C157" s="31">
        <v>44732</v>
      </c>
      <c r="D157" s="28">
        <v>10664</v>
      </c>
      <c r="E157" s="136" t="s">
        <v>7</v>
      </c>
      <c r="F157" s="28">
        <v>2050</v>
      </c>
      <c r="G157" s="9" t="s">
        <v>21</v>
      </c>
      <c r="H157" s="13">
        <v>20</v>
      </c>
      <c r="I157" s="25" t="s">
        <v>6</v>
      </c>
      <c r="J157" s="9" t="s">
        <v>97</v>
      </c>
      <c r="K157" s="22"/>
      <c r="L157" s="479">
        <v>1673.4</v>
      </c>
      <c r="M157" s="80"/>
      <c r="N157" s="80"/>
      <c r="O157" s="80"/>
      <c r="P157" s="80"/>
      <c r="Q157" s="80"/>
      <c r="R157" s="80"/>
      <c r="T157" s="249"/>
      <c r="U157" s="80"/>
      <c r="V157" s="80"/>
      <c r="W157" s="80"/>
      <c r="X157" s="80"/>
      <c r="Y157" s="80"/>
    </row>
    <row r="158" spans="1:25" s="42" customFormat="1">
      <c r="A158" s="239" t="s">
        <v>2177</v>
      </c>
      <c r="B158" s="31">
        <v>44736</v>
      </c>
      <c r="C158" s="31">
        <v>44733</v>
      </c>
      <c r="D158" s="28">
        <v>10680</v>
      </c>
      <c r="E158" s="136" t="s">
        <v>216</v>
      </c>
      <c r="F158" s="28">
        <v>2438</v>
      </c>
      <c r="G158" s="9" t="s">
        <v>47</v>
      </c>
      <c r="H158" s="13">
        <v>4</v>
      </c>
      <c r="I158" s="25" t="s">
        <v>6</v>
      </c>
      <c r="J158" s="9" t="s">
        <v>97</v>
      </c>
      <c r="K158" s="22"/>
      <c r="L158" s="479">
        <v>68.48</v>
      </c>
      <c r="M158" s="80"/>
      <c r="N158" s="80"/>
      <c r="O158" s="80"/>
      <c r="P158" s="80"/>
      <c r="Q158" s="80"/>
      <c r="R158" s="80"/>
      <c r="T158" s="249"/>
      <c r="U158" s="80"/>
      <c r="V158" s="80"/>
      <c r="W158" s="80"/>
      <c r="X158" s="80"/>
      <c r="Y158" s="80"/>
    </row>
    <row r="159" spans="1:25" s="42" customFormat="1">
      <c r="A159" s="239" t="s">
        <v>802</v>
      </c>
      <c r="B159" s="31">
        <v>44739</v>
      </c>
      <c r="C159" s="31">
        <v>44732</v>
      </c>
      <c r="D159" s="28">
        <v>10682</v>
      </c>
      <c r="E159" s="136" t="s">
        <v>2</v>
      </c>
      <c r="F159" s="28">
        <v>1397</v>
      </c>
      <c r="G159" s="9" t="s">
        <v>22</v>
      </c>
      <c r="H159" s="13">
        <v>15</v>
      </c>
      <c r="I159" s="25" t="s">
        <v>6</v>
      </c>
      <c r="J159" s="9" t="s">
        <v>97</v>
      </c>
      <c r="K159" s="22"/>
      <c r="L159" s="479">
        <v>217.5</v>
      </c>
      <c r="M159" s="80"/>
      <c r="N159" s="80"/>
      <c r="O159" s="80"/>
      <c r="P159" s="80"/>
      <c r="Q159" s="80"/>
      <c r="R159" s="80"/>
      <c r="T159" s="249"/>
      <c r="U159" s="80"/>
      <c r="V159" s="80"/>
      <c r="W159" s="80"/>
      <c r="X159" s="80"/>
      <c r="Y159" s="80"/>
    </row>
    <row r="160" spans="1:25" s="42" customFormat="1">
      <c r="A160" s="239" t="s">
        <v>1198</v>
      </c>
      <c r="B160" s="31">
        <v>44740</v>
      </c>
      <c r="C160" s="31">
        <v>44732</v>
      </c>
      <c r="D160" s="28">
        <v>10602</v>
      </c>
      <c r="E160" s="136" t="s">
        <v>2</v>
      </c>
      <c r="F160" s="28">
        <v>1397</v>
      </c>
      <c r="G160" s="9" t="s">
        <v>22</v>
      </c>
      <c r="H160" s="10" t="s">
        <v>849</v>
      </c>
      <c r="I160" s="25" t="s">
        <v>6</v>
      </c>
      <c r="J160" s="9" t="s">
        <v>97</v>
      </c>
      <c r="K160" s="22"/>
      <c r="L160" s="479">
        <v>131.4</v>
      </c>
      <c r="M160" s="80"/>
      <c r="N160" s="80"/>
      <c r="O160" s="80"/>
      <c r="P160" s="80"/>
      <c r="Q160" s="80"/>
      <c r="R160" s="80"/>
      <c r="T160" s="249"/>
      <c r="U160" s="80"/>
      <c r="V160" s="80"/>
      <c r="W160" s="80"/>
      <c r="X160" s="80"/>
      <c r="Y160" s="80"/>
    </row>
    <row r="161" spans="1:25" s="42" customFormat="1">
      <c r="A161" s="239" t="s">
        <v>101</v>
      </c>
      <c r="B161" s="31">
        <v>44741</v>
      </c>
      <c r="C161" s="31">
        <v>44732</v>
      </c>
      <c r="D161" s="28">
        <v>10687</v>
      </c>
      <c r="E161" s="136" t="s">
        <v>2</v>
      </c>
      <c r="F161" s="28">
        <v>2740</v>
      </c>
      <c r="G161" s="9" t="s">
        <v>103</v>
      </c>
      <c r="H161" s="13">
        <v>19</v>
      </c>
      <c r="I161" s="25" t="s">
        <v>6</v>
      </c>
      <c r="J161" s="9" t="s">
        <v>97</v>
      </c>
      <c r="K161" s="22"/>
      <c r="L161" s="479"/>
      <c r="M161" s="80"/>
      <c r="N161" s="80"/>
      <c r="O161" s="80"/>
      <c r="P161" s="80"/>
      <c r="Q161" s="80"/>
      <c r="R161" s="80"/>
      <c r="T161" s="249"/>
      <c r="U161" s="80"/>
      <c r="V161" s="80"/>
      <c r="W161" s="80"/>
      <c r="X161" s="80"/>
      <c r="Y161" s="80"/>
    </row>
    <row r="162" spans="1:25" s="42" customFormat="1">
      <c r="A162" s="239"/>
      <c r="B162" s="31"/>
      <c r="C162" s="31"/>
      <c r="D162" s="28"/>
      <c r="E162" s="136" t="s">
        <v>7</v>
      </c>
      <c r="F162" s="28">
        <v>2603</v>
      </c>
      <c r="G162" s="9" t="s">
        <v>102</v>
      </c>
      <c r="H162" s="13">
        <v>6</v>
      </c>
      <c r="I162" s="25" t="s">
        <v>6</v>
      </c>
      <c r="J162" s="9" t="s">
        <v>97</v>
      </c>
      <c r="K162" s="22"/>
      <c r="L162" s="479">
        <v>546.29999999999995</v>
      </c>
      <c r="M162" s="80"/>
      <c r="N162" s="80"/>
      <c r="O162" s="80"/>
      <c r="P162" s="80"/>
      <c r="Q162" s="80"/>
      <c r="R162" s="80"/>
      <c r="T162" s="249"/>
      <c r="U162" s="80"/>
      <c r="V162" s="80"/>
      <c r="W162" s="80"/>
      <c r="X162" s="80"/>
      <c r="Y162" s="80"/>
    </row>
    <row r="163" spans="1:25" s="42" customFormat="1">
      <c r="A163" s="239" t="s">
        <v>1564</v>
      </c>
      <c r="B163" s="31">
        <v>44741</v>
      </c>
      <c r="C163" s="31">
        <v>2286</v>
      </c>
      <c r="D163" s="28">
        <v>10691</v>
      </c>
      <c r="E163" s="136" t="s">
        <v>2</v>
      </c>
      <c r="F163" s="28">
        <v>951</v>
      </c>
      <c r="G163" s="9" t="s">
        <v>58</v>
      </c>
      <c r="H163" s="13">
        <v>30</v>
      </c>
      <c r="I163" s="25" t="s">
        <v>6</v>
      </c>
      <c r="J163" s="9" t="s">
        <v>97</v>
      </c>
      <c r="K163" s="22"/>
      <c r="L163" s="479">
        <v>2538</v>
      </c>
      <c r="M163" s="80"/>
      <c r="N163" s="80"/>
      <c r="O163" s="80"/>
      <c r="P163" s="80"/>
      <c r="Q163" s="80"/>
      <c r="R163" s="80"/>
      <c r="T163" s="249"/>
      <c r="U163" s="80"/>
      <c r="V163" s="80"/>
      <c r="W163" s="80"/>
      <c r="X163" s="80"/>
      <c r="Y163" s="80"/>
    </row>
    <row r="164" spans="1:25" s="42" customFormat="1">
      <c r="A164" s="239" t="s">
        <v>2194</v>
      </c>
      <c r="B164" s="31">
        <v>44741</v>
      </c>
      <c r="C164" s="31">
        <v>44733</v>
      </c>
      <c r="D164" s="28">
        <v>10698</v>
      </c>
      <c r="E164" s="136" t="s">
        <v>2</v>
      </c>
      <c r="F164" s="28">
        <v>1087</v>
      </c>
      <c r="G164" s="9" t="s">
        <v>46</v>
      </c>
      <c r="H164" s="10" t="s">
        <v>1455</v>
      </c>
      <c r="I164" s="25" t="s">
        <v>6</v>
      </c>
      <c r="J164" s="9" t="s">
        <v>97</v>
      </c>
      <c r="K164" s="22"/>
      <c r="L164" s="479">
        <v>643</v>
      </c>
      <c r="M164" s="80"/>
      <c r="N164" s="80"/>
      <c r="O164" s="80"/>
      <c r="P164" s="80"/>
      <c r="Q164" s="80"/>
      <c r="R164" s="80"/>
      <c r="T164" s="249"/>
      <c r="U164" s="80"/>
      <c r="V164" s="80"/>
      <c r="W164" s="80"/>
      <c r="X164" s="80"/>
      <c r="Y164" s="80"/>
    </row>
    <row r="165" spans="1:25" s="42" customFormat="1">
      <c r="A165" s="239" t="s">
        <v>782</v>
      </c>
      <c r="B165" s="31">
        <v>44736</v>
      </c>
      <c r="C165" s="31">
        <v>44736</v>
      </c>
      <c r="D165" s="28">
        <v>10699</v>
      </c>
      <c r="E165" s="136" t="s">
        <v>60</v>
      </c>
      <c r="F165" s="28">
        <v>4198</v>
      </c>
      <c r="G165" s="9" t="s">
        <v>783</v>
      </c>
      <c r="H165" s="13">
        <v>50</v>
      </c>
      <c r="I165" s="25" t="s">
        <v>6</v>
      </c>
      <c r="J165" s="9"/>
      <c r="K165" s="11"/>
      <c r="L165" s="479">
        <v>1315</v>
      </c>
      <c r="M165" s="80"/>
      <c r="N165" s="80"/>
      <c r="O165" s="80"/>
      <c r="P165" s="80"/>
      <c r="Q165" s="80"/>
      <c r="R165" s="80"/>
      <c r="T165" s="249"/>
      <c r="U165" s="80"/>
      <c r="V165" s="80"/>
      <c r="W165" s="80"/>
      <c r="X165" s="80"/>
      <c r="Y165" s="80"/>
    </row>
    <row r="166" spans="1:25" s="42" customFormat="1">
      <c r="A166" s="239" t="s">
        <v>2190</v>
      </c>
      <c r="B166" s="31">
        <v>44741</v>
      </c>
      <c r="C166" s="31">
        <v>44735</v>
      </c>
      <c r="D166" s="28">
        <v>10696</v>
      </c>
      <c r="E166" s="136" t="s">
        <v>2</v>
      </c>
      <c r="F166" s="28">
        <v>1468</v>
      </c>
      <c r="G166" s="9" t="s">
        <v>21</v>
      </c>
      <c r="H166" s="13">
        <v>20</v>
      </c>
      <c r="I166" s="25" t="s">
        <v>6</v>
      </c>
      <c r="J166" s="9" t="s">
        <v>97</v>
      </c>
      <c r="K166" s="22"/>
      <c r="L166" s="479">
        <v>1260</v>
      </c>
      <c r="M166" s="80"/>
      <c r="N166" s="80"/>
      <c r="O166" s="80"/>
      <c r="P166" s="80"/>
      <c r="Q166" s="80"/>
      <c r="R166" s="80"/>
      <c r="T166" s="249"/>
      <c r="U166" s="80"/>
      <c r="V166" s="80"/>
      <c r="W166" s="80"/>
      <c r="X166" s="80"/>
      <c r="Y166" s="80"/>
    </row>
    <row r="167" spans="1:25" s="42" customFormat="1">
      <c r="A167" s="239" t="s">
        <v>1095</v>
      </c>
      <c r="B167" s="31">
        <v>44741</v>
      </c>
      <c r="C167" s="31">
        <v>44734</v>
      </c>
      <c r="D167" s="28">
        <v>10701</v>
      </c>
      <c r="E167" s="136" t="s">
        <v>2</v>
      </c>
      <c r="F167" s="28">
        <v>1397</v>
      </c>
      <c r="G167" s="9" t="s">
        <v>22</v>
      </c>
      <c r="H167" s="13">
        <v>50</v>
      </c>
      <c r="I167" s="25" t="s">
        <v>6</v>
      </c>
      <c r="J167" s="9" t="s">
        <v>97</v>
      </c>
      <c r="K167" s="22"/>
      <c r="L167" s="479">
        <v>568</v>
      </c>
      <c r="M167" s="80"/>
      <c r="N167" s="80"/>
      <c r="O167" s="80"/>
      <c r="P167" s="80"/>
      <c r="Q167" s="80"/>
      <c r="R167" s="80"/>
      <c r="T167" s="249"/>
      <c r="U167" s="80"/>
      <c r="V167" s="80"/>
      <c r="W167" s="80"/>
      <c r="X167" s="80"/>
      <c r="Y167" s="80"/>
    </row>
    <row r="168" spans="1:25" s="42" customFormat="1">
      <c r="A168" s="239" t="s">
        <v>1772</v>
      </c>
      <c r="B168" s="31">
        <v>44741</v>
      </c>
      <c r="C168" s="31">
        <v>44733</v>
      </c>
      <c r="D168" s="28">
        <v>10704</v>
      </c>
      <c r="E168" s="136" t="s">
        <v>2</v>
      </c>
      <c r="F168" s="28">
        <v>1869</v>
      </c>
      <c r="G168" s="9" t="s">
        <v>15</v>
      </c>
      <c r="H168" s="13">
        <v>50</v>
      </c>
      <c r="I168" s="25" t="s">
        <v>6</v>
      </c>
      <c r="J168" s="9" t="s">
        <v>97</v>
      </c>
      <c r="K168" s="22"/>
      <c r="L168" s="479">
        <v>350</v>
      </c>
      <c r="M168" s="80"/>
      <c r="N168" s="80"/>
      <c r="O168" s="80"/>
      <c r="P168" s="80"/>
      <c r="Q168" s="80"/>
      <c r="R168" s="80"/>
      <c r="T168" s="249"/>
      <c r="U168" s="80"/>
      <c r="V168" s="80"/>
      <c r="W168" s="80"/>
      <c r="X168" s="80"/>
      <c r="Y168" s="80"/>
    </row>
    <row r="169" spans="1:25" s="42" customFormat="1">
      <c r="A169" s="239" t="s">
        <v>880</v>
      </c>
      <c r="B169" s="31">
        <v>44734</v>
      </c>
      <c r="C169" s="31">
        <v>44733</v>
      </c>
      <c r="D169" s="28">
        <v>10706</v>
      </c>
      <c r="E169" s="136" t="s">
        <v>2</v>
      </c>
      <c r="F169" s="28">
        <v>753</v>
      </c>
      <c r="G169" s="9" t="s">
        <v>47</v>
      </c>
      <c r="H169" s="10" t="s">
        <v>882</v>
      </c>
      <c r="I169" s="25" t="s">
        <v>6</v>
      </c>
      <c r="J169" s="9" t="s">
        <v>97</v>
      </c>
      <c r="K169" s="22"/>
      <c r="L169" s="479">
        <v>209.75</v>
      </c>
      <c r="M169" s="80"/>
      <c r="N169" s="80"/>
      <c r="O169" s="80"/>
      <c r="P169" s="80"/>
      <c r="Q169" s="80"/>
      <c r="R169" s="80"/>
      <c r="T169" s="249"/>
      <c r="U169" s="80"/>
      <c r="V169" s="80"/>
      <c r="W169" s="80"/>
      <c r="X169" s="80"/>
      <c r="Y169" s="80"/>
    </row>
    <row r="170" spans="1:25" s="42" customFormat="1">
      <c r="A170" s="239" t="s">
        <v>107</v>
      </c>
      <c r="B170" s="31">
        <v>44742</v>
      </c>
      <c r="C170" s="31">
        <v>44735</v>
      </c>
      <c r="D170" s="28">
        <v>10708</v>
      </c>
      <c r="E170" s="136" t="s">
        <v>2</v>
      </c>
      <c r="F170" s="28">
        <v>1467</v>
      </c>
      <c r="G170" s="9" t="s">
        <v>62</v>
      </c>
      <c r="H170" s="10" t="s">
        <v>2193</v>
      </c>
      <c r="I170" s="25" t="s">
        <v>6</v>
      </c>
      <c r="J170" s="9" t="s">
        <v>97</v>
      </c>
      <c r="K170" s="22"/>
      <c r="L170" s="479">
        <v>1400</v>
      </c>
      <c r="M170" s="80"/>
      <c r="N170" s="80"/>
      <c r="O170" s="80"/>
      <c r="P170" s="80"/>
      <c r="Q170" s="80"/>
      <c r="R170" s="80"/>
      <c r="T170" s="249"/>
      <c r="U170" s="80"/>
      <c r="V170" s="80"/>
      <c r="W170" s="80"/>
      <c r="X170" s="80"/>
      <c r="Y170" s="80"/>
    </row>
    <row r="171" spans="1:25" s="42" customFormat="1">
      <c r="A171" s="239" t="s">
        <v>141</v>
      </c>
      <c r="B171" s="31">
        <v>44742</v>
      </c>
      <c r="C171" s="31">
        <v>44734</v>
      </c>
      <c r="D171" s="28">
        <v>10710</v>
      </c>
      <c r="E171" s="136" t="s">
        <v>2</v>
      </c>
      <c r="F171" s="28">
        <v>4064</v>
      </c>
      <c r="G171" s="9" t="s">
        <v>22</v>
      </c>
      <c r="H171" s="13">
        <v>105</v>
      </c>
      <c r="I171" s="25" t="s">
        <v>6</v>
      </c>
      <c r="J171" s="9" t="s">
        <v>97</v>
      </c>
      <c r="K171" s="22"/>
      <c r="L171" s="479">
        <v>997.5</v>
      </c>
      <c r="M171" s="80"/>
      <c r="N171" s="80"/>
      <c r="O171" s="80"/>
      <c r="P171" s="80"/>
      <c r="Q171" s="80"/>
      <c r="R171" s="80"/>
      <c r="T171" s="249"/>
      <c r="U171" s="80"/>
      <c r="V171" s="80"/>
      <c r="W171" s="80"/>
      <c r="X171" s="80"/>
      <c r="Y171" s="80"/>
    </row>
    <row r="172" spans="1:25" s="42" customFormat="1">
      <c r="A172" s="239"/>
      <c r="B172" s="31"/>
      <c r="C172" s="31">
        <v>44741</v>
      </c>
      <c r="D172" s="28"/>
      <c r="E172" s="136" t="s">
        <v>2</v>
      </c>
      <c r="F172" s="28">
        <v>4064</v>
      </c>
      <c r="G172" s="9" t="s">
        <v>22</v>
      </c>
      <c r="H172" s="10" t="s">
        <v>2210</v>
      </c>
      <c r="I172" s="25" t="s">
        <v>6</v>
      </c>
      <c r="J172" s="9" t="s">
        <v>97</v>
      </c>
      <c r="K172" s="22"/>
      <c r="L172" s="479">
        <v>0</v>
      </c>
      <c r="M172" s="80"/>
      <c r="N172" s="80"/>
      <c r="O172" s="80"/>
      <c r="P172" s="80"/>
      <c r="Q172" s="80"/>
      <c r="R172" s="80"/>
      <c r="T172" s="249"/>
      <c r="U172" s="80"/>
      <c r="V172" s="80"/>
      <c r="W172" s="80"/>
      <c r="X172" s="80"/>
      <c r="Y172" s="80"/>
    </row>
    <row r="173" spans="1:25" s="42" customFormat="1">
      <c r="A173" s="239" t="s">
        <v>1792</v>
      </c>
      <c r="B173" s="31">
        <v>44742</v>
      </c>
      <c r="C173" s="31">
        <v>44735</v>
      </c>
      <c r="D173" s="28">
        <v>10715</v>
      </c>
      <c r="E173" s="136" t="s">
        <v>153</v>
      </c>
      <c r="F173" s="28">
        <v>4204</v>
      </c>
      <c r="G173" s="9" t="s">
        <v>15</v>
      </c>
      <c r="H173" s="13">
        <v>5</v>
      </c>
      <c r="I173" s="25" t="s">
        <v>6</v>
      </c>
      <c r="J173" s="9" t="s">
        <v>97</v>
      </c>
      <c r="K173" s="22"/>
      <c r="L173" s="479"/>
      <c r="M173" s="80"/>
      <c r="N173" s="80"/>
      <c r="O173" s="80"/>
      <c r="P173" s="80"/>
      <c r="Q173" s="80"/>
      <c r="R173" s="80"/>
      <c r="T173" s="249"/>
      <c r="U173" s="80"/>
      <c r="V173" s="80"/>
      <c r="W173" s="80"/>
      <c r="X173" s="80"/>
      <c r="Y173" s="80"/>
    </row>
    <row r="174" spans="1:25" s="42" customFormat="1">
      <c r="A174" s="239"/>
      <c r="B174" s="31"/>
      <c r="C174" s="31"/>
      <c r="D174" s="28"/>
      <c r="E174" s="136" t="s">
        <v>153</v>
      </c>
      <c r="F174" s="28">
        <v>4203</v>
      </c>
      <c r="G174" s="9" t="s">
        <v>75</v>
      </c>
      <c r="H174" s="10" t="s">
        <v>984</v>
      </c>
      <c r="I174" s="25" t="s">
        <v>6</v>
      </c>
      <c r="J174" s="9" t="s">
        <v>97</v>
      </c>
      <c r="K174" s="22"/>
      <c r="L174" s="479"/>
      <c r="M174" s="80"/>
      <c r="N174" s="80"/>
      <c r="O174" s="80"/>
      <c r="P174" s="80"/>
      <c r="Q174" s="80"/>
      <c r="R174" s="80"/>
      <c r="T174" s="249"/>
      <c r="U174" s="80"/>
      <c r="V174" s="80"/>
      <c r="W174" s="80"/>
      <c r="X174" s="80"/>
      <c r="Y174" s="80"/>
    </row>
    <row r="175" spans="1:25" s="42" customFormat="1">
      <c r="A175" s="239"/>
      <c r="B175" s="31"/>
      <c r="C175" s="31"/>
      <c r="D175" s="28"/>
      <c r="E175" s="136" t="s">
        <v>153</v>
      </c>
      <c r="F175" s="28">
        <v>3759</v>
      </c>
      <c r="G175" s="9" t="s">
        <v>75</v>
      </c>
      <c r="H175" s="10" t="s">
        <v>984</v>
      </c>
      <c r="I175" s="25" t="s">
        <v>6</v>
      </c>
      <c r="J175" s="9" t="s">
        <v>97</v>
      </c>
      <c r="K175" s="22"/>
      <c r="L175" s="479"/>
      <c r="M175" s="80"/>
      <c r="N175" s="80"/>
      <c r="O175" s="80"/>
      <c r="P175" s="80"/>
      <c r="Q175" s="80"/>
      <c r="R175" s="80"/>
      <c r="T175" s="249"/>
      <c r="U175" s="80"/>
      <c r="V175" s="80"/>
      <c r="W175" s="80"/>
      <c r="X175" s="80"/>
      <c r="Y175" s="80"/>
    </row>
    <row r="176" spans="1:25" s="42" customFormat="1">
      <c r="A176" s="239"/>
      <c r="B176" s="31"/>
      <c r="C176" s="31"/>
      <c r="D176" s="28"/>
      <c r="E176" s="136" t="s">
        <v>153</v>
      </c>
      <c r="F176" s="28">
        <v>3718</v>
      </c>
      <c r="G176" s="9" t="s">
        <v>75</v>
      </c>
      <c r="H176" s="10" t="s">
        <v>984</v>
      </c>
      <c r="I176" s="25" t="s">
        <v>6</v>
      </c>
      <c r="J176" s="9" t="s">
        <v>97</v>
      </c>
      <c r="K176" s="22"/>
      <c r="L176" s="479">
        <v>258.75</v>
      </c>
      <c r="M176" s="80"/>
      <c r="N176" s="80"/>
      <c r="O176" s="80"/>
      <c r="P176" s="80"/>
      <c r="Q176" s="80"/>
      <c r="R176" s="80"/>
      <c r="T176" s="249"/>
      <c r="U176" s="80"/>
      <c r="V176" s="80"/>
      <c r="W176" s="80"/>
      <c r="X176" s="80"/>
      <c r="Y176" s="80"/>
    </row>
    <row r="177" spans="1:25" s="42" customFormat="1">
      <c r="A177" s="239" t="s">
        <v>1627</v>
      </c>
      <c r="B177" s="31">
        <v>44742</v>
      </c>
      <c r="C177" s="31">
        <v>44735</v>
      </c>
      <c r="D177" s="28">
        <v>10723</v>
      </c>
      <c r="E177" s="136" t="s">
        <v>7</v>
      </c>
      <c r="F177" s="28">
        <v>1446</v>
      </c>
      <c r="G177" s="9" t="s">
        <v>58</v>
      </c>
      <c r="H177" s="10" t="s">
        <v>849</v>
      </c>
      <c r="I177" s="25" t="s">
        <v>6</v>
      </c>
      <c r="J177" s="9" t="s">
        <v>97</v>
      </c>
      <c r="K177" s="22"/>
      <c r="L177" s="479">
        <v>1248.1400000000001</v>
      </c>
      <c r="M177" s="80"/>
      <c r="N177" s="80"/>
      <c r="O177" s="80"/>
      <c r="P177" s="80"/>
      <c r="Q177" s="80"/>
      <c r="R177" s="80"/>
      <c r="T177" s="249"/>
      <c r="U177" s="80"/>
      <c r="V177" s="80"/>
      <c r="W177" s="80"/>
      <c r="X177" s="80"/>
      <c r="Y177" s="80"/>
    </row>
    <row r="178" spans="1:25" s="42" customFormat="1">
      <c r="A178" s="239" t="s">
        <v>224</v>
      </c>
      <c r="B178" s="31">
        <v>44742</v>
      </c>
      <c r="C178" s="31">
        <v>44734</v>
      </c>
      <c r="D178" s="28">
        <v>10725</v>
      </c>
      <c r="E178" s="136" t="s">
        <v>2</v>
      </c>
      <c r="F178" s="28">
        <v>838</v>
      </c>
      <c r="G178" s="9" t="s">
        <v>5</v>
      </c>
      <c r="H178" s="13">
        <v>5</v>
      </c>
      <c r="I178" s="25" t="s">
        <v>6</v>
      </c>
      <c r="J178" s="9" t="s">
        <v>97</v>
      </c>
      <c r="K178" s="22"/>
      <c r="L178" s="479">
        <v>155</v>
      </c>
      <c r="M178" s="80"/>
      <c r="N178" s="80"/>
      <c r="O178" s="80"/>
      <c r="P178" s="80"/>
      <c r="Q178" s="80"/>
      <c r="R178" s="80"/>
      <c r="T178" s="249"/>
      <c r="U178" s="80"/>
      <c r="V178" s="80"/>
      <c r="W178" s="80"/>
      <c r="X178" s="80"/>
      <c r="Y178" s="80"/>
    </row>
    <row r="179" spans="1:25" s="42" customFormat="1">
      <c r="A179" s="239" t="s">
        <v>224</v>
      </c>
      <c r="B179" s="31">
        <v>44742</v>
      </c>
      <c r="C179" s="31">
        <v>44735</v>
      </c>
      <c r="D179" s="28">
        <v>10729</v>
      </c>
      <c r="E179" s="136" t="s">
        <v>2</v>
      </c>
      <c r="F179" s="28">
        <v>838</v>
      </c>
      <c r="G179" s="9" t="s">
        <v>5</v>
      </c>
      <c r="H179" s="13">
        <v>10</v>
      </c>
      <c r="I179" s="25" t="s">
        <v>6</v>
      </c>
      <c r="J179" s="9" t="s">
        <v>97</v>
      </c>
      <c r="K179" s="22"/>
      <c r="L179" s="479">
        <v>310</v>
      </c>
      <c r="M179" s="80"/>
      <c r="N179" s="80"/>
      <c r="O179" s="80"/>
      <c r="P179" s="80"/>
      <c r="Q179" s="80"/>
      <c r="R179" s="80"/>
      <c r="T179" s="249"/>
      <c r="U179" s="80"/>
      <c r="V179" s="80"/>
      <c r="W179" s="80"/>
      <c r="X179" s="80"/>
      <c r="Y179" s="80"/>
    </row>
    <row r="180" spans="1:25" s="42" customFormat="1">
      <c r="A180" s="239" t="s">
        <v>159</v>
      </c>
      <c r="B180" s="31">
        <v>44742</v>
      </c>
      <c r="C180" s="31">
        <v>44735</v>
      </c>
      <c r="D180" s="28">
        <v>10737</v>
      </c>
      <c r="E180" s="136" t="s">
        <v>2</v>
      </c>
      <c r="F180" s="28">
        <v>838</v>
      </c>
      <c r="G180" s="9" t="s">
        <v>5</v>
      </c>
      <c r="H180" s="13">
        <v>20</v>
      </c>
      <c r="I180" s="25" t="s">
        <v>6</v>
      </c>
      <c r="J180" s="9" t="s">
        <v>97</v>
      </c>
      <c r="K180" s="22"/>
      <c r="L180" s="479">
        <v>620</v>
      </c>
      <c r="M180" s="80"/>
      <c r="N180" s="80"/>
      <c r="O180" s="80"/>
      <c r="P180" s="80"/>
      <c r="Q180" s="80"/>
      <c r="R180" s="80"/>
      <c r="T180" s="249"/>
      <c r="U180" s="80"/>
      <c r="V180" s="80"/>
      <c r="W180" s="80"/>
      <c r="X180" s="80"/>
      <c r="Y180" s="80"/>
    </row>
    <row r="181" spans="1:25" s="42" customFormat="1">
      <c r="A181" s="239" t="s">
        <v>168</v>
      </c>
      <c r="B181" s="31">
        <v>44742</v>
      </c>
      <c r="C181" s="31">
        <v>44736</v>
      </c>
      <c r="D181" s="28">
        <v>10741</v>
      </c>
      <c r="E181" s="136" t="s">
        <v>2</v>
      </c>
      <c r="F181" s="28">
        <v>951</v>
      </c>
      <c r="G181" s="9" t="s">
        <v>58</v>
      </c>
      <c r="H181" s="13">
        <v>2</v>
      </c>
      <c r="I181" s="25" t="s">
        <v>6</v>
      </c>
      <c r="J181" s="9" t="s">
        <v>97</v>
      </c>
      <c r="K181" s="22"/>
      <c r="L181" s="479">
        <v>244</v>
      </c>
      <c r="M181" s="80"/>
      <c r="N181" s="80"/>
      <c r="O181" s="80"/>
      <c r="P181" s="80"/>
      <c r="Q181" s="80"/>
      <c r="R181" s="80"/>
      <c r="T181" s="249"/>
      <c r="U181" s="80"/>
      <c r="V181" s="80"/>
      <c r="W181" s="80"/>
      <c r="X181" s="80"/>
      <c r="Y181" s="80"/>
    </row>
    <row r="182" spans="1:25" s="42" customFormat="1">
      <c r="A182" s="239" t="s">
        <v>1997</v>
      </c>
      <c r="B182" s="31">
        <v>44742</v>
      </c>
      <c r="C182" s="31">
        <v>44736</v>
      </c>
      <c r="D182" s="28">
        <v>10745</v>
      </c>
      <c r="E182" s="136" t="s">
        <v>216</v>
      </c>
      <c r="F182" s="28">
        <v>4059</v>
      </c>
      <c r="G182" s="9" t="s">
        <v>2011</v>
      </c>
      <c r="H182" s="13">
        <v>8</v>
      </c>
      <c r="I182" s="25" t="s">
        <v>6</v>
      </c>
      <c r="J182" s="9" t="s">
        <v>97</v>
      </c>
      <c r="K182" s="22"/>
      <c r="L182" s="479"/>
      <c r="M182" s="80"/>
      <c r="N182" s="80"/>
      <c r="O182" s="80"/>
      <c r="P182" s="80"/>
      <c r="Q182" s="80"/>
      <c r="R182" s="80"/>
      <c r="T182" s="249"/>
      <c r="U182" s="80"/>
      <c r="V182" s="80"/>
      <c r="W182" s="80"/>
      <c r="X182" s="80"/>
      <c r="Y182" s="80"/>
    </row>
    <row r="183" spans="1:25" s="42" customFormat="1">
      <c r="A183" s="239"/>
      <c r="B183" s="31"/>
      <c r="C183" s="31"/>
      <c r="D183" s="28"/>
      <c r="E183" s="136" t="s">
        <v>216</v>
      </c>
      <c r="F183" s="28">
        <v>4060</v>
      </c>
      <c r="G183" s="9" t="s">
        <v>2012</v>
      </c>
      <c r="H183" s="13">
        <v>7</v>
      </c>
      <c r="I183" s="25" t="s">
        <v>6</v>
      </c>
      <c r="J183" s="9" t="s">
        <v>97</v>
      </c>
      <c r="K183" s="22"/>
      <c r="L183" s="479">
        <v>100</v>
      </c>
      <c r="M183" s="80"/>
      <c r="N183" s="80"/>
      <c r="O183" s="80"/>
      <c r="P183" s="80"/>
      <c r="Q183" s="80"/>
      <c r="R183" s="80"/>
      <c r="T183" s="249"/>
      <c r="U183" s="80"/>
      <c r="V183" s="80"/>
      <c r="W183" s="80"/>
      <c r="X183" s="80"/>
      <c r="Y183" s="80"/>
    </row>
    <row r="184" spans="1:25" s="42" customFormat="1">
      <c r="A184" s="338" t="s">
        <v>160</v>
      </c>
      <c r="B184" s="125">
        <v>44742</v>
      </c>
      <c r="C184" s="125"/>
      <c r="D184" s="126">
        <v>10746</v>
      </c>
      <c r="E184" s="124" t="s">
        <v>2</v>
      </c>
      <c r="F184" s="126">
        <v>1186</v>
      </c>
      <c r="G184" s="51" t="s">
        <v>79</v>
      </c>
      <c r="H184" s="52">
        <v>6</v>
      </c>
      <c r="I184" s="233"/>
      <c r="J184" s="51" t="s">
        <v>97</v>
      </c>
      <c r="K184" s="526" t="s">
        <v>2206</v>
      </c>
      <c r="L184" s="1033"/>
      <c r="M184" s="80"/>
      <c r="N184" s="80"/>
      <c r="O184" s="80"/>
      <c r="P184" s="80"/>
      <c r="Q184" s="80"/>
      <c r="R184" s="80"/>
      <c r="T184" s="249"/>
      <c r="U184" s="80"/>
      <c r="V184" s="80"/>
      <c r="W184" s="80"/>
      <c r="X184" s="80"/>
      <c r="Y184" s="80"/>
    </row>
    <row r="185" spans="1:25" s="42" customFormat="1">
      <c r="A185" s="239"/>
      <c r="B185" s="31"/>
      <c r="C185" s="31">
        <v>44739</v>
      </c>
      <c r="D185" s="28"/>
      <c r="E185" s="136" t="s">
        <v>671</v>
      </c>
      <c r="F185" s="236">
        <v>3016</v>
      </c>
      <c r="G185" s="9" t="s">
        <v>22</v>
      </c>
      <c r="H185" s="13">
        <v>15</v>
      </c>
      <c r="I185" s="25" t="s">
        <v>6</v>
      </c>
      <c r="J185" s="9" t="s">
        <v>97</v>
      </c>
      <c r="K185" s="22"/>
      <c r="L185" s="479">
        <v>653.41</v>
      </c>
      <c r="M185" s="80"/>
      <c r="N185" s="80"/>
      <c r="O185" s="80"/>
      <c r="P185" s="80"/>
      <c r="Q185" s="80"/>
      <c r="R185" s="80"/>
      <c r="T185" s="249"/>
      <c r="U185" s="80"/>
      <c r="V185" s="80"/>
      <c r="W185" s="80"/>
      <c r="X185" s="80"/>
      <c r="Y185" s="80"/>
    </row>
    <row r="186" spans="1:25" s="42" customFormat="1">
      <c r="A186" s="239" t="s">
        <v>109</v>
      </c>
      <c r="B186" s="31">
        <v>44742</v>
      </c>
      <c r="C186" s="31">
        <v>44739</v>
      </c>
      <c r="D186" s="28">
        <v>10747</v>
      </c>
      <c r="E186" s="136" t="s">
        <v>2060</v>
      </c>
      <c r="F186" s="28">
        <v>4025</v>
      </c>
      <c r="G186" s="9" t="s">
        <v>89</v>
      </c>
      <c r="H186" s="13">
        <v>1</v>
      </c>
      <c r="I186" s="25" t="s">
        <v>6</v>
      </c>
      <c r="J186" s="9" t="s">
        <v>97</v>
      </c>
      <c r="K186" s="22"/>
      <c r="L186" s="479"/>
      <c r="M186" s="80"/>
      <c r="N186" s="80"/>
      <c r="O186" s="80"/>
      <c r="P186" s="80"/>
      <c r="Q186" s="80"/>
      <c r="R186" s="80"/>
      <c r="T186" s="249"/>
      <c r="U186" s="80"/>
      <c r="V186" s="80"/>
      <c r="W186" s="80"/>
      <c r="X186" s="80"/>
      <c r="Y186" s="80"/>
    </row>
    <row r="187" spans="1:25" s="42" customFormat="1">
      <c r="A187" s="239"/>
      <c r="B187" s="31"/>
      <c r="C187" s="31"/>
      <c r="D187" s="28"/>
      <c r="E187" s="136" t="s">
        <v>2060</v>
      </c>
      <c r="F187" s="28">
        <v>4025</v>
      </c>
      <c r="G187" s="9" t="s">
        <v>52</v>
      </c>
      <c r="H187" s="13">
        <v>1</v>
      </c>
      <c r="I187" s="25" t="s">
        <v>6</v>
      </c>
      <c r="J187" s="9" t="s">
        <v>97</v>
      </c>
      <c r="K187" s="22"/>
      <c r="L187" s="479">
        <v>100</v>
      </c>
      <c r="M187" s="80"/>
      <c r="N187" s="80"/>
      <c r="O187" s="80"/>
      <c r="P187" s="80"/>
      <c r="Q187" s="80"/>
      <c r="R187" s="80"/>
      <c r="T187" s="249"/>
      <c r="U187" s="80"/>
      <c r="V187" s="80"/>
      <c r="W187" s="80"/>
      <c r="X187" s="80"/>
      <c r="Y187" s="80"/>
    </row>
    <row r="188" spans="1:25" s="42" customFormat="1">
      <c r="A188" s="239" t="s">
        <v>782</v>
      </c>
      <c r="B188" s="31">
        <v>44743</v>
      </c>
      <c r="C188" s="31">
        <v>44739</v>
      </c>
      <c r="D188" s="28">
        <v>10748</v>
      </c>
      <c r="E188" s="136" t="s">
        <v>60</v>
      </c>
      <c r="F188" s="28">
        <v>4198</v>
      </c>
      <c r="G188" s="9" t="s">
        <v>783</v>
      </c>
      <c r="H188" s="13">
        <v>50</v>
      </c>
      <c r="I188" s="25" t="s">
        <v>6</v>
      </c>
      <c r="J188" s="9" t="s">
        <v>97</v>
      </c>
      <c r="K188" s="22"/>
      <c r="L188" s="479">
        <v>1315</v>
      </c>
      <c r="M188" s="80"/>
      <c r="N188" s="80"/>
      <c r="O188" s="80"/>
      <c r="P188" s="80"/>
      <c r="Q188" s="80"/>
      <c r="R188" s="80"/>
      <c r="T188" s="249"/>
      <c r="U188" s="80"/>
      <c r="V188" s="80"/>
      <c r="W188" s="80"/>
      <c r="X188" s="80"/>
      <c r="Y188" s="80"/>
    </row>
    <row r="189" spans="1:25" s="42" customFormat="1">
      <c r="A189" s="239" t="s">
        <v>1303</v>
      </c>
      <c r="B189" s="31">
        <v>44742</v>
      </c>
      <c r="C189" s="31">
        <v>44739</v>
      </c>
      <c r="D189" s="28">
        <v>10753</v>
      </c>
      <c r="E189" s="136" t="s">
        <v>671</v>
      </c>
      <c r="F189" s="28">
        <v>3626</v>
      </c>
      <c r="G189" s="9" t="s">
        <v>1441</v>
      </c>
      <c r="H189" s="13">
        <v>8</v>
      </c>
      <c r="I189" s="25" t="s">
        <v>6</v>
      </c>
      <c r="J189" s="9" t="s">
        <v>97</v>
      </c>
      <c r="K189" s="22"/>
      <c r="L189" s="479"/>
      <c r="M189" s="80"/>
      <c r="N189" s="80"/>
      <c r="O189" s="80"/>
      <c r="P189" s="80"/>
      <c r="Q189" s="80"/>
      <c r="R189" s="80"/>
      <c r="T189" s="249"/>
      <c r="U189" s="80"/>
      <c r="V189" s="80"/>
      <c r="W189" s="80"/>
      <c r="X189" s="80"/>
      <c r="Y189" s="80"/>
    </row>
    <row r="190" spans="1:25" s="42" customFormat="1">
      <c r="A190" s="239"/>
      <c r="B190" s="31"/>
      <c r="C190" s="31"/>
      <c r="D190" s="28"/>
      <c r="E190" s="136" t="s">
        <v>216</v>
      </c>
      <c r="F190" s="28">
        <v>3624</v>
      </c>
      <c r="G190" s="9" t="s">
        <v>63</v>
      </c>
      <c r="H190" s="13">
        <v>15</v>
      </c>
      <c r="I190" s="25" t="s">
        <v>6</v>
      </c>
      <c r="J190" s="9" t="s">
        <v>97</v>
      </c>
      <c r="K190" s="22"/>
      <c r="L190" s="479">
        <v>1861</v>
      </c>
      <c r="M190" s="80"/>
      <c r="N190" s="80"/>
      <c r="O190" s="80"/>
      <c r="P190" s="80"/>
      <c r="Q190" s="80"/>
      <c r="R190" s="80"/>
      <c r="T190" s="249"/>
      <c r="U190" s="80"/>
      <c r="V190" s="80"/>
      <c r="W190" s="80"/>
      <c r="X190" s="80"/>
      <c r="Y190" s="80"/>
    </row>
    <row r="191" spans="1:25" s="42" customFormat="1">
      <c r="A191" s="338" t="s">
        <v>377</v>
      </c>
      <c r="B191" s="125">
        <v>44746</v>
      </c>
      <c r="C191" s="125"/>
      <c r="D191" s="126">
        <v>10754</v>
      </c>
      <c r="E191" s="124" t="s">
        <v>69</v>
      </c>
      <c r="F191" s="126">
        <v>2576</v>
      </c>
      <c r="G191" s="51" t="s">
        <v>36</v>
      </c>
      <c r="H191" s="52">
        <v>5</v>
      </c>
      <c r="I191" s="233"/>
      <c r="J191" s="51" t="s">
        <v>97</v>
      </c>
      <c r="K191" s="526" t="s">
        <v>2207</v>
      </c>
      <c r="L191" s="1100">
        <v>185</v>
      </c>
      <c r="M191" s="80"/>
      <c r="N191" s="80"/>
      <c r="O191" s="80"/>
      <c r="P191" s="80"/>
      <c r="Q191" s="80"/>
      <c r="R191" s="80"/>
      <c r="T191" s="249"/>
      <c r="U191" s="80"/>
      <c r="V191" s="80"/>
      <c r="W191" s="80"/>
      <c r="X191" s="80"/>
      <c r="Y191" s="80"/>
    </row>
    <row r="192" spans="1:25" s="42" customFormat="1">
      <c r="A192" s="239" t="s">
        <v>1303</v>
      </c>
      <c r="B192" s="31">
        <v>44742</v>
      </c>
      <c r="C192" s="31">
        <v>44739</v>
      </c>
      <c r="D192" s="28">
        <v>10755</v>
      </c>
      <c r="E192" s="136" t="s">
        <v>671</v>
      </c>
      <c r="F192" s="28">
        <v>3626</v>
      </c>
      <c r="G192" s="9" t="s">
        <v>1441</v>
      </c>
      <c r="H192" s="13">
        <v>20</v>
      </c>
      <c r="I192" s="25" t="s">
        <v>6</v>
      </c>
      <c r="J192" s="9" t="s">
        <v>97</v>
      </c>
      <c r="K192" s="22"/>
      <c r="L192" s="479"/>
      <c r="M192" s="80"/>
      <c r="N192" s="80"/>
      <c r="O192" s="80"/>
      <c r="P192" s="80"/>
      <c r="Q192" s="80"/>
      <c r="R192" s="80"/>
      <c r="T192" s="249"/>
      <c r="U192" s="80"/>
      <c r="V192" s="80"/>
      <c r="W192" s="80"/>
      <c r="X192" s="80"/>
      <c r="Y192" s="80"/>
    </row>
    <row r="193" spans="1:25" s="42" customFormat="1">
      <c r="A193" s="239"/>
      <c r="B193" s="31"/>
      <c r="C193" s="31"/>
      <c r="D193" s="28"/>
      <c r="E193" s="136" t="s">
        <v>216</v>
      </c>
      <c r="F193" s="28">
        <v>3625</v>
      </c>
      <c r="G193" s="9" t="s">
        <v>902</v>
      </c>
      <c r="H193" s="13">
        <v>10</v>
      </c>
      <c r="I193" s="25" t="s">
        <v>6</v>
      </c>
      <c r="J193" s="9" t="s">
        <v>97</v>
      </c>
      <c r="K193" s="22"/>
      <c r="L193" s="479"/>
      <c r="M193" s="80"/>
      <c r="N193" s="80"/>
      <c r="O193" s="80"/>
      <c r="P193" s="80"/>
      <c r="Q193" s="80"/>
      <c r="R193" s="80"/>
      <c r="T193" s="249"/>
      <c r="U193" s="80"/>
      <c r="V193" s="80"/>
      <c r="W193" s="80"/>
      <c r="X193" s="80"/>
      <c r="Y193" s="80"/>
    </row>
    <row r="194" spans="1:25" s="42" customFormat="1">
      <c r="A194" s="239"/>
      <c r="B194" s="31"/>
      <c r="C194" s="31"/>
      <c r="D194" s="28"/>
      <c r="E194" s="136" t="s">
        <v>216</v>
      </c>
      <c r="F194" s="28">
        <v>3624</v>
      </c>
      <c r="G194" s="9" t="s">
        <v>63</v>
      </c>
      <c r="H194" s="13">
        <v>20</v>
      </c>
      <c r="I194" s="25" t="s">
        <v>6</v>
      </c>
      <c r="J194" s="9" t="s">
        <v>97</v>
      </c>
      <c r="K194" s="11" t="s">
        <v>834</v>
      </c>
      <c r="L194" s="479">
        <v>836</v>
      </c>
      <c r="M194" s="80"/>
      <c r="N194" s="80"/>
      <c r="O194" s="80"/>
      <c r="P194" s="80"/>
      <c r="Q194" s="80"/>
      <c r="R194" s="80"/>
      <c r="T194" s="249"/>
      <c r="U194" s="80"/>
      <c r="V194" s="80"/>
      <c r="W194" s="80"/>
      <c r="X194" s="80"/>
      <c r="Y194" s="80"/>
    </row>
    <row r="195" spans="1:25" s="42" customFormat="1">
      <c r="A195" s="239" t="s">
        <v>1303</v>
      </c>
      <c r="B195" s="31">
        <v>44742</v>
      </c>
      <c r="C195" s="31">
        <v>44740</v>
      </c>
      <c r="D195" s="28">
        <v>10756</v>
      </c>
      <c r="E195" s="136" t="s">
        <v>216</v>
      </c>
      <c r="F195" s="28">
        <v>3630</v>
      </c>
      <c r="G195" s="9" t="s">
        <v>1465</v>
      </c>
      <c r="H195" s="13">
        <v>10</v>
      </c>
      <c r="I195" s="25" t="s">
        <v>6</v>
      </c>
      <c r="J195" s="9" t="s">
        <v>97</v>
      </c>
      <c r="K195" s="11" t="s">
        <v>834</v>
      </c>
      <c r="L195" s="479"/>
      <c r="M195" s="80"/>
      <c r="N195" s="80"/>
      <c r="O195" s="80"/>
      <c r="P195" s="80"/>
      <c r="Q195" s="80"/>
      <c r="R195" s="80"/>
      <c r="T195" s="249"/>
      <c r="U195" s="80"/>
      <c r="V195" s="80"/>
      <c r="W195" s="80"/>
      <c r="X195" s="80"/>
      <c r="Y195" s="80"/>
    </row>
    <row r="196" spans="1:25" s="42" customFormat="1">
      <c r="A196" s="239"/>
      <c r="B196" s="31"/>
      <c r="C196" s="31">
        <v>44739</v>
      </c>
      <c r="D196" s="28"/>
      <c r="E196" s="136" t="s">
        <v>671</v>
      </c>
      <c r="F196" s="28">
        <v>3626</v>
      </c>
      <c r="G196" s="9" t="s">
        <v>1441</v>
      </c>
      <c r="H196" s="13">
        <v>20</v>
      </c>
      <c r="I196" s="25" t="s">
        <v>6</v>
      </c>
      <c r="J196" s="9" t="s">
        <v>97</v>
      </c>
      <c r="K196" s="22"/>
      <c r="L196" s="479"/>
      <c r="M196" s="80"/>
      <c r="N196" s="80"/>
      <c r="O196" s="80"/>
      <c r="P196" s="80"/>
      <c r="Q196" s="80"/>
      <c r="R196" s="80"/>
      <c r="T196" s="249"/>
      <c r="U196" s="80"/>
      <c r="V196" s="80"/>
      <c r="W196" s="80"/>
      <c r="X196" s="80"/>
      <c r="Y196" s="80"/>
    </row>
    <row r="197" spans="1:25" s="42" customFormat="1">
      <c r="A197" s="239"/>
      <c r="B197" s="31"/>
      <c r="C197" s="31">
        <v>44739</v>
      </c>
      <c r="D197" s="28"/>
      <c r="E197" s="136" t="s">
        <v>216</v>
      </c>
      <c r="F197" s="28">
        <v>3625</v>
      </c>
      <c r="G197" s="9" t="s">
        <v>902</v>
      </c>
      <c r="H197" s="13">
        <v>10</v>
      </c>
      <c r="I197" s="25" t="s">
        <v>6</v>
      </c>
      <c r="J197" s="9" t="s">
        <v>97</v>
      </c>
      <c r="K197" s="22"/>
      <c r="L197" s="479"/>
      <c r="M197" s="80"/>
      <c r="N197" s="80"/>
      <c r="O197" s="80"/>
      <c r="P197" s="80"/>
      <c r="Q197" s="80"/>
      <c r="R197" s="80"/>
      <c r="T197" s="249"/>
      <c r="U197" s="80"/>
      <c r="V197" s="80"/>
      <c r="W197" s="80"/>
      <c r="X197" s="80"/>
      <c r="Y197" s="80"/>
    </row>
    <row r="198" spans="1:25" s="42" customFormat="1">
      <c r="A198" s="239"/>
      <c r="B198" s="31"/>
      <c r="C198" s="31">
        <v>44740</v>
      </c>
      <c r="D198" s="28"/>
      <c r="E198" s="136" t="s">
        <v>216</v>
      </c>
      <c r="F198" s="28">
        <v>3624</v>
      </c>
      <c r="G198" s="9" t="s">
        <v>63</v>
      </c>
      <c r="H198" s="13">
        <v>20</v>
      </c>
      <c r="I198" s="25" t="s">
        <v>6</v>
      </c>
      <c r="J198" s="9" t="s">
        <v>97</v>
      </c>
      <c r="K198" s="11" t="s">
        <v>834</v>
      </c>
      <c r="L198" s="479">
        <v>1025</v>
      </c>
      <c r="M198" s="80"/>
      <c r="N198" s="80"/>
      <c r="O198" s="80"/>
      <c r="P198" s="80"/>
      <c r="Q198" s="80"/>
      <c r="R198" s="80"/>
      <c r="T198" s="249"/>
      <c r="U198" s="80"/>
      <c r="V198" s="80"/>
      <c r="W198" s="80"/>
      <c r="X198" s="80"/>
      <c r="Y198" s="80"/>
    </row>
    <row r="199" spans="1:25" s="42" customFormat="1">
      <c r="A199" s="239" t="s">
        <v>1597</v>
      </c>
      <c r="B199" s="31">
        <v>44742</v>
      </c>
      <c r="C199" s="31">
        <v>44740</v>
      </c>
      <c r="D199" s="28">
        <v>10768</v>
      </c>
      <c r="E199" s="136" t="s">
        <v>428</v>
      </c>
      <c r="F199" s="28">
        <v>3096</v>
      </c>
      <c r="G199" s="9" t="s">
        <v>47</v>
      </c>
      <c r="H199" s="13">
        <v>5</v>
      </c>
      <c r="I199" s="25" t="s">
        <v>6</v>
      </c>
      <c r="J199" s="9" t="s">
        <v>97</v>
      </c>
      <c r="K199" s="22"/>
      <c r="L199" s="479">
        <v>229.3</v>
      </c>
      <c r="M199" s="80"/>
      <c r="N199" s="80"/>
      <c r="O199" s="80"/>
      <c r="P199" s="80"/>
      <c r="Q199" s="80"/>
      <c r="R199" s="80"/>
      <c r="T199" s="249"/>
      <c r="U199" s="80"/>
      <c r="V199" s="80"/>
      <c r="W199" s="80"/>
      <c r="X199" s="80"/>
      <c r="Y199" s="80"/>
    </row>
    <row r="200" spans="1:25" s="42" customFormat="1">
      <c r="A200" s="341" t="s">
        <v>112</v>
      </c>
      <c r="B200" s="32">
        <v>44742</v>
      </c>
      <c r="C200" s="32">
        <v>44742</v>
      </c>
      <c r="D200" s="33">
        <v>10773</v>
      </c>
      <c r="E200" s="34" t="s">
        <v>153</v>
      </c>
      <c r="F200" s="33">
        <v>3172</v>
      </c>
      <c r="G200" s="19" t="s">
        <v>31</v>
      </c>
      <c r="H200" s="20">
        <v>50</v>
      </c>
      <c r="I200" s="35" t="s">
        <v>6</v>
      </c>
      <c r="J200" s="19" t="s">
        <v>97</v>
      </c>
      <c r="K200" s="21" t="s">
        <v>270</v>
      </c>
      <c r="L200" s="465">
        <v>1215</v>
      </c>
      <c r="M200" s="80"/>
      <c r="N200" s="80"/>
      <c r="O200" s="80"/>
      <c r="P200" s="80"/>
      <c r="Q200" s="80"/>
      <c r="R200" s="80"/>
      <c r="T200" s="249"/>
      <c r="U200" s="80"/>
      <c r="V200" s="80"/>
      <c r="W200" s="80"/>
      <c r="X200" s="80"/>
      <c r="Y200" s="80"/>
    </row>
    <row r="201" spans="1:25" s="42" customFormat="1">
      <c r="A201" s="239" t="s">
        <v>1982</v>
      </c>
      <c r="B201" s="31">
        <v>44742</v>
      </c>
      <c r="C201" s="31">
        <v>44742</v>
      </c>
      <c r="D201" s="28">
        <v>10775</v>
      </c>
      <c r="E201" s="136" t="s">
        <v>2</v>
      </c>
      <c r="F201" s="28">
        <v>1677</v>
      </c>
      <c r="G201" s="9" t="s">
        <v>70</v>
      </c>
      <c r="H201" s="13">
        <v>20</v>
      </c>
      <c r="I201" s="25" t="s">
        <v>6</v>
      </c>
      <c r="J201" s="9" t="s">
        <v>97</v>
      </c>
      <c r="K201" s="22"/>
      <c r="L201" s="479">
        <v>180</v>
      </c>
      <c r="M201" s="80"/>
      <c r="N201" s="80"/>
      <c r="O201" s="80"/>
      <c r="P201" s="80"/>
      <c r="Q201" s="80"/>
      <c r="R201" s="80"/>
      <c r="T201" s="249"/>
      <c r="U201" s="80"/>
      <c r="V201" s="80"/>
      <c r="W201" s="80"/>
      <c r="X201" s="80"/>
      <c r="Y201" s="80"/>
    </row>
    <row r="202" spans="1:25" s="42" customFormat="1">
      <c r="A202" s="239" t="s">
        <v>1870</v>
      </c>
      <c r="B202" s="31">
        <v>44742</v>
      </c>
      <c r="C202" s="31">
        <v>44741</v>
      </c>
      <c r="D202" s="28">
        <v>10783</v>
      </c>
      <c r="E202" s="136" t="s">
        <v>671</v>
      </c>
      <c r="F202" s="28">
        <v>3982</v>
      </c>
      <c r="G202" s="9" t="s">
        <v>16</v>
      </c>
      <c r="H202" s="13">
        <v>5</v>
      </c>
      <c r="I202" s="25" t="s">
        <v>6</v>
      </c>
      <c r="J202" s="9" t="s">
        <v>97</v>
      </c>
      <c r="K202" s="22"/>
      <c r="L202" s="479">
        <v>30.45</v>
      </c>
      <c r="M202" s="80"/>
      <c r="N202" s="80"/>
      <c r="O202" s="80"/>
      <c r="P202" s="80"/>
      <c r="Q202" s="80"/>
      <c r="R202" s="80"/>
      <c r="T202" s="249"/>
      <c r="U202" s="80"/>
      <c r="V202" s="80"/>
      <c r="W202" s="80"/>
      <c r="X202" s="80"/>
      <c r="Y202" s="80"/>
    </row>
    <row r="203" spans="1:25" s="42" customFormat="1">
      <c r="A203" s="239"/>
      <c r="B203" s="31"/>
      <c r="C203" s="31">
        <v>44742</v>
      </c>
      <c r="D203" s="28"/>
      <c r="E203" s="136" t="s">
        <v>2</v>
      </c>
      <c r="F203" s="28">
        <v>1960</v>
      </c>
      <c r="G203" s="9" t="s">
        <v>13</v>
      </c>
      <c r="H203" s="13">
        <v>12</v>
      </c>
      <c r="I203" s="25" t="s">
        <v>6</v>
      </c>
      <c r="J203" s="9" t="s">
        <v>97</v>
      </c>
      <c r="K203" s="22"/>
      <c r="L203" s="479">
        <v>144.84</v>
      </c>
      <c r="M203" s="80"/>
      <c r="N203" s="80"/>
      <c r="O203" s="80"/>
      <c r="P203" s="80"/>
      <c r="Q203" s="80"/>
      <c r="R203" s="80"/>
      <c r="T203" s="249"/>
      <c r="U203" s="80"/>
      <c r="V203" s="80"/>
      <c r="W203" s="80"/>
      <c r="X203" s="80"/>
      <c r="Y203" s="80"/>
    </row>
    <row r="204" spans="1:25" s="42" customFormat="1">
      <c r="A204" s="239" t="s">
        <v>2213</v>
      </c>
      <c r="B204" s="31">
        <v>44742</v>
      </c>
      <c r="C204" s="31">
        <v>44742</v>
      </c>
      <c r="D204" s="28">
        <v>10787</v>
      </c>
      <c r="E204" s="136" t="s">
        <v>2</v>
      </c>
      <c r="F204" s="28">
        <v>1468</v>
      </c>
      <c r="G204" s="9" t="s">
        <v>21</v>
      </c>
      <c r="H204" s="13">
        <v>2</v>
      </c>
      <c r="I204" s="25" t="s">
        <v>6</v>
      </c>
      <c r="J204" s="9" t="s">
        <v>97</v>
      </c>
      <c r="K204" s="22"/>
      <c r="L204" s="479">
        <v>126</v>
      </c>
      <c r="M204" s="80"/>
      <c r="N204" s="80"/>
      <c r="O204" s="80"/>
      <c r="P204" s="80"/>
      <c r="Q204" s="80"/>
      <c r="R204" s="80"/>
      <c r="T204" s="249"/>
      <c r="U204" s="80"/>
      <c r="V204" s="80"/>
      <c r="W204" s="80"/>
      <c r="X204" s="80"/>
      <c r="Y204" s="80"/>
    </row>
    <row r="205" spans="1:25" s="42" customFormat="1">
      <c r="A205" s="239" t="s">
        <v>1576</v>
      </c>
      <c r="B205" s="31">
        <v>44742</v>
      </c>
      <c r="C205" s="31">
        <v>44742</v>
      </c>
      <c r="D205" s="28">
        <v>10788</v>
      </c>
      <c r="E205" s="136" t="s">
        <v>2</v>
      </c>
      <c r="F205" s="28">
        <v>2738</v>
      </c>
      <c r="G205" s="9" t="s">
        <v>307</v>
      </c>
      <c r="H205" s="13">
        <v>10</v>
      </c>
      <c r="I205" s="25" t="s">
        <v>6</v>
      </c>
      <c r="J205" s="9" t="s">
        <v>97</v>
      </c>
      <c r="K205" s="22"/>
      <c r="L205" s="479"/>
      <c r="M205" s="80"/>
      <c r="N205" s="80"/>
      <c r="O205" s="80"/>
      <c r="P205" s="80"/>
      <c r="Q205" s="80"/>
      <c r="R205" s="80"/>
      <c r="T205" s="249"/>
      <c r="U205" s="80"/>
      <c r="V205" s="80"/>
      <c r="W205" s="80"/>
      <c r="X205" s="80"/>
      <c r="Y205" s="80"/>
    </row>
    <row r="206" spans="1:25" s="42" customFormat="1">
      <c r="A206" s="239"/>
      <c r="B206" s="31"/>
      <c r="C206" s="31"/>
      <c r="D206" s="28"/>
      <c r="E206" s="136" t="s">
        <v>2</v>
      </c>
      <c r="F206" s="28">
        <v>2737</v>
      </c>
      <c r="G206" s="9" t="s">
        <v>212</v>
      </c>
      <c r="H206" s="13">
        <v>15</v>
      </c>
      <c r="I206" s="25" t="s">
        <v>6</v>
      </c>
      <c r="J206" s="9" t="s">
        <v>97</v>
      </c>
      <c r="K206" s="22"/>
      <c r="L206" s="479"/>
      <c r="M206" s="80"/>
      <c r="N206" s="80"/>
      <c r="O206" s="80"/>
      <c r="P206" s="80"/>
      <c r="Q206" s="80"/>
      <c r="R206" s="80"/>
      <c r="T206" s="249"/>
      <c r="U206" s="80"/>
      <c r="V206" s="80"/>
      <c r="W206" s="80"/>
      <c r="X206" s="80"/>
      <c r="Y206" s="80"/>
    </row>
    <row r="207" spans="1:25" s="42" customFormat="1">
      <c r="A207" s="239"/>
      <c r="B207" s="31"/>
      <c r="C207" s="31"/>
      <c r="D207" s="28"/>
      <c r="E207" s="136" t="s">
        <v>2</v>
      </c>
      <c r="F207" s="28">
        <v>2742</v>
      </c>
      <c r="G207" s="9" t="s">
        <v>212</v>
      </c>
      <c r="H207" s="13">
        <v>5</v>
      </c>
      <c r="I207" s="25" t="s">
        <v>6</v>
      </c>
      <c r="J207" s="9" t="s">
        <v>97</v>
      </c>
      <c r="K207" s="22"/>
      <c r="L207" s="479"/>
      <c r="M207" s="80"/>
      <c r="N207" s="80"/>
      <c r="O207" s="80"/>
      <c r="P207" s="80"/>
      <c r="Q207" s="80"/>
      <c r="R207" s="80"/>
      <c r="T207" s="249"/>
      <c r="U207" s="80"/>
      <c r="V207" s="80"/>
      <c r="W207" s="80"/>
      <c r="X207" s="80"/>
      <c r="Y207" s="80"/>
    </row>
    <row r="208" spans="1:25" s="42" customFormat="1" ht="14.25" customHeight="1">
      <c r="A208" s="239"/>
      <c r="B208" s="31"/>
      <c r="C208" s="31"/>
      <c r="D208" s="28"/>
      <c r="E208" s="136" t="s">
        <v>216</v>
      </c>
      <c r="F208" s="28">
        <v>2736</v>
      </c>
      <c r="G208" s="9" t="s">
        <v>167</v>
      </c>
      <c r="H208" s="13">
        <v>3</v>
      </c>
      <c r="I208" s="25" t="s">
        <v>6</v>
      </c>
      <c r="J208" s="9" t="s">
        <v>97</v>
      </c>
      <c r="K208" s="22"/>
      <c r="L208" s="479">
        <v>1245</v>
      </c>
      <c r="M208" s="80"/>
      <c r="N208" s="80"/>
      <c r="O208" s="80"/>
      <c r="P208" s="80"/>
      <c r="Q208" s="80"/>
      <c r="R208" s="80"/>
      <c r="T208" s="249"/>
      <c r="U208" s="80"/>
      <c r="V208" s="80"/>
      <c r="W208" s="80"/>
      <c r="X208" s="80"/>
      <c r="Y208" s="80"/>
    </row>
    <row r="209" spans="1:25" s="42" customFormat="1">
      <c r="A209" s="239" t="s">
        <v>1982</v>
      </c>
      <c r="B209" s="31">
        <v>44753</v>
      </c>
      <c r="C209" s="31">
        <v>44742</v>
      </c>
      <c r="D209" s="28">
        <v>10791</v>
      </c>
      <c r="E209" s="136" t="s">
        <v>2</v>
      </c>
      <c r="F209" s="28">
        <v>1677</v>
      </c>
      <c r="G209" s="9" t="s">
        <v>15</v>
      </c>
      <c r="H209" s="13">
        <v>10</v>
      </c>
      <c r="I209" s="25" t="s">
        <v>6</v>
      </c>
      <c r="J209" s="9" t="s">
        <v>97</v>
      </c>
      <c r="K209" s="22"/>
      <c r="L209" s="479">
        <v>76.5</v>
      </c>
      <c r="M209" s="80"/>
      <c r="N209" s="80"/>
      <c r="O209" s="80"/>
      <c r="P209" s="80"/>
      <c r="Q209" s="80"/>
      <c r="R209" s="80"/>
      <c r="T209" s="249"/>
      <c r="U209" s="80"/>
      <c r="V209" s="80"/>
      <c r="W209" s="80"/>
      <c r="X209" s="80"/>
      <c r="Y209" s="80"/>
    </row>
    <row r="210" spans="1:25" s="42" customFormat="1">
      <c r="A210" s="460"/>
      <c r="B210" s="116"/>
      <c r="C210" s="116"/>
      <c r="D210" s="117"/>
      <c r="E210" s="691"/>
      <c r="F210" s="117"/>
      <c r="G210" s="24"/>
      <c r="H210" s="119"/>
      <c r="I210" s="234"/>
      <c r="J210" s="24" t="s">
        <v>97</v>
      </c>
      <c r="K210" s="546"/>
      <c r="L210" s="1033"/>
      <c r="M210" s="80"/>
      <c r="N210" s="80"/>
      <c r="O210" s="80"/>
      <c r="P210" s="80"/>
      <c r="Q210" s="80"/>
      <c r="R210" s="80"/>
      <c r="T210" s="249"/>
      <c r="U210" s="80"/>
      <c r="V210" s="80"/>
      <c r="W210" s="80"/>
      <c r="X210" s="80"/>
      <c r="Y210" s="80"/>
    </row>
    <row r="211" spans="1:25" s="42" customFormat="1">
      <c r="A211" s="460"/>
      <c r="B211" s="116"/>
      <c r="C211" s="116"/>
      <c r="D211" s="117"/>
      <c r="E211" s="691"/>
      <c r="F211" s="117"/>
      <c r="G211" s="24"/>
      <c r="H211" s="119"/>
      <c r="I211" s="234"/>
      <c r="J211" s="24" t="s">
        <v>97</v>
      </c>
      <c r="K211" s="546"/>
      <c r="L211" s="1033"/>
      <c r="M211" s="80"/>
      <c r="N211" s="80"/>
      <c r="O211" s="80"/>
      <c r="P211" s="80"/>
      <c r="Q211" s="80"/>
      <c r="R211" s="80"/>
      <c r="T211" s="249"/>
      <c r="U211" s="80"/>
      <c r="V211" s="80"/>
      <c r="W211" s="80"/>
      <c r="X211" s="80"/>
      <c r="Y211" s="80"/>
    </row>
    <row r="212" spans="1:25" s="42" customFormat="1">
      <c r="A212" s="460"/>
      <c r="B212" s="116"/>
      <c r="C212" s="116"/>
      <c r="D212" s="117"/>
      <c r="E212" s="691"/>
      <c r="F212" s="117"/>
      <c r="G212" s="24"/>
      <c r="H212" s="119"/>
      <c r="I212" s="234"/>
      <c r="J212" s="24" t="s">
        <v>97</v>
      </c>
      <c r="K212" s="546"/>
      <c r="L212" s="1033"/>
      <c r="M212" s="80"/>
      <c r="N212" s="80"/>
      <c r="O212" s="80"/>
      <c r="P212" s="80"/>
      <c r="Q212" s="80"/>
      <c r="R212" s="80"/>
      <c r="T212" s="249"/>
      <c r="U212" s="80"/>
      <c r="V212" s="80"/>
      <c r="W212" s="80"/>
      <c r="X212" s="80"/>
      <c r="Y212" s="80"/>
    </row>
    <row r="213" spans="1:25" s="44" customFormat="1">
      <c r="A213" s="338"/>
      <c r="B213" s="125"/>
      <c r="C213" s="125"/>
      <c r="D213" s="126"/>
      <c r="E213" s="124"/>
      <c r="F213" s="126"/>
      <c r="G213" s="51"/>
      <c r="H213" s="52"/>
      <c r="I213" s="233"/>
      <c r="J213" s="24" t="s">
        <v>97</v>
      </c>
      <c r="K213" s="526"/>
      <c r="L213" s="462"/>
      <c r="M213" s="246"/>
      <c r="N213" s="246"/>
      <c r="O213" s="246"/>
      <c r="P213" s="246"/>
      <c r="Q213" s="246"/>
      <c r="R213" s="246"/>
      <c r="T213" s="246"/>
      <c r="U213" s="246"/>
      <c r="V213" s="246"/>
      <c r="W213" s="246"/>
      <c r="X213" s="246"/>
      <c r="Y213" s="246"/>
    </row>
    <row r="214" spans="1:25" s="6" customFormat="1" ht="15" customHeight="1">
      <c r="A214" s="2530">
        <f>SUM(L87:L176)</f>
        <v>29419.539999999997</v>
      </c>
      <c r="B214" s="2531"/>
      <c r="C214" s="2531"/>
      <c r="D214" s="2531"/>
      <c r="E214" s="2531"/>
      <c r="F214" s="2531"/>
      <c r="G214" s="2531"/>
      <c r="H214" s="2531"/>
      <c r="I214" s="2531"/>
      <c r="J214" s="2531"/>
      <c r="K214" s="2531"/>
      <c r="L214" s="2532"/>
      <c r="T214" s="1035" t="s">
        <v>1672</v>
      </c>
    </row>
    <row r="215" spans="1:25" s="6" customFormat="1">
      <c r="A215" s="387"/>
      <c r="H215" s="823"/>
      <c r="I215" s="387"/>
      <c r="L215" s="587"/>
    </row>
    <row r="216" spans="1:25" s="6" customFormat="1">
      <c r="A216" s="387"/>
      <c r="H216" s="823"/>
      <c r="I216" s="387"/>
      <c r="L216" s="587"/>
    </row>
    <row r="217" spans="1:25" s="6" customFormat="1">
      <c r="A217" s="387"/>
      <c r="H217" s="823"/>
      <c r="I217" s="387"/>
      <c r="L217" s="587"/>
    </row>
    <row r="218" spans="1:25" s="6" customFormat="1">
      <c r="A218" s="387"/>
      <c r="H218" s="823"/>
      <c r="I218" s="387"/>
      <c r="L218" s="587"/>
    </row>
    <row r="219" spans="1:25" s="6" customFormat="1">
      <c r="A219" s="387"/>
      <c r="H219" s="823"/>
      <c r="I219" s="387"/>
      <c r="L219" s="587"/>
    </row>
    <row r="220" spans="1:25" s="6" customFormat="1">
      <c r="A220" s="387"/>
      <c r="H220" s="823"/>
      <c r="I220" s="387"/>
      <c r="L220" s="587"/>
    </row>
    <row r="221" spans="1:25" s="6" customFormat="1">
      <c r="A221" s="387"/>
      <c r="H221" s="823"/>
      <c r="I221" s="387"/>
      <c r="L221" s="587"/>
    </row>
    <row r="222" spans="1:25" s="6" customFormat="1">
      <c r="A222" s="387"/>
      <c r="H222" s="823"/>
      <c r="I222" s="387"/>
      <c r="L222" s="587"/>
    </row>
    <row r="223" spans="1:25" s="6" customFormat="1">
      <c r="A223" s="387"/>
      <c r="H223" s="823"/>
      <c r="I223" s="387"/>
      <c r="L223" s="587"/>
    </row>
    <row r="224" spans="1:25" s="6" customFormat="1">
      <c r="A224" s="387"/>
      <c r="H224" s="823"/>
      <c r="I224" s="387"/>
      <c r="L224" s="587"/>
    </row>
    <row r="225" spans="1:25" s="6" customFormat="1">
      <c r="A225" s="387"/>
      <c r="H225" s="823"/>
      <c r="I225" s="387"/>
      <c r="L225" s="587"/>
    </row>
    <row r="226" spans="1:25" s="6" customFormat="1">
      <c r="A226" s="387"/>
      <c r="H226" s="823"/>
      <c r="I226" s="387"/>
      <c r="L226" s="587"/>
    </row>
    <row r="227" spans="1:25" s="6" customFormat="1">
      <c r="A227" s="387"/>
      <c r="H227" s="823"/>
      <c r="I227" s="387"/>
      <c r="L227" s="587"/>
    </row>
    <row r="228" spans="1:25" s="6" customFormat="1" hidden="1">
      <c r="A228" s="387"/>
      <c r="H228" s="823"/>
      <c r="I228" s="387"/>
      <c r="L228" s="587"/>
    </row>
    <row r="229" spans="1:25" s="6" customFormat="1" hidden="1">
      <c r="A229" s="387"/>
      <c r="H229" s="823"/>
      <c r="I229" s="387"/>
      <c r="L229" s="587"/>
    </row>
    <row r="230" spans="1:25" s="6" customFormat="1" hidden="1">
      <c r="A230" s="37"/>
      <c r="B230"/>
      <c r="C230"/>
      <c r="D230"/>
      <c r="E230"/>
      <c r="F230"/>
      <c r="G230"/>
      <c r="H230" s="484"/>
      <c r="I230" s="37"/>
      <c r="J230"/>
      <c r="K230"/>
      <c r="L230" s="528"/>
      <c r="S230"/>
    </row>
    <row r="231" spans="1:25" s="6" customFormat="1" hidden="1">
      <c r="A231" s="37"/>
      <c r="B231"/>
      <c r="C231"/>
      <c r="D231"/>
      <c r="E231"/>
      <c r="F231"/>
      <c r="G231"/>
      <c r="H231" s="484"/>
      <c r="I231" s="37"/>
      <c r="J231"/>
      <c r="K231"/>
      <c r="L231" s="528"/>
      <c r="S231"/>
    </row>
    <row r="232" spans="1:25" s="6" customFormat="1" hidden="1">
      <c r="A232" s="37"/>
      <c r="B232"/>
      <c r="C232"/>
      <c r="D232"/>
      <c r="E232"/>
      <c r="F232"/>
      <c r="G232"/>
      <c r="H232" s="484"/>
      <c r="I232" s="37"/>
      <c r="J232"/>
      <c r="K232"/>
      <c r="L232" s="528"/>
      <c r="S232"/>
    </row>
    <row r="233" spans="1:25" s="6" customFormat="1" hidden="1">
      <c r="A233" s="37"/>
      <c r="B233"/>
      <c r="C233"/>
      <c r="D233"/>
      <c r="E233"/>
      <c r="F233"/>
      <c r="G233"/>
      <c r="H233" s="484"/>
      <c r="I233" s="37"/>
      <c r="J233"/>
      <c r="K233"/>
      <c r="L233" s="528"/>
      <c r="S233"/>
    </row>
    <row r="234" spans="1:25" s="6" customFormat="1" hidden="1">
      <c r="A234" s="37"/>
      <c r="B234"/>
      <c r="C234"/>
      <c r="D234"/>
      <c r="E234"/>
      <c r="F234"/>
      <c r="G234"/>
      <c r="H234" s="484"/>
      <c r="I234" s="37"/>
      <c r="J234"/>
      <c r="K234"/>
      <c r="L234" s="528"/>
      <c r="S234"/>
    </row>
    <row r="235" spans="1:25" s="6" customFormat="1" hidden="1">
      <c r="A235" s="37"/>
      <c r="B235"/>
      <c r="C235"/>
      <c r="D235"/>
      <c r="E235"/>
      <c r="F235"/>
      <c r="G235"/>
      <c r="H235" s="484"/>
      <c r="I235" s="37"/>
      <c r="J235"/>
      <c r="K235"/>
      <c r="L235" s="528"/>
      <c r="S235"/>
    </row>
    <row r="236" spans="1:25" s="6" customFormat="1" hidden="1">
      <c r="A236" s="37"/>
      <c r="B236"/>
      <c r="C236"/>
      <c r="D236"/>
      <c r="E236"/>
      <c r="F236"/>
      <c r="G236"/>
      <c r="H236" s="484"/>
      <c r="I236" s="37"/>
      <c r="J236"/>
      <c r="K236"/>
      <c r="L236" s="528"/>
      <c r="S236"/>
    </row>
    <row r="237" spans="1:25" s="6" customFormat="1" hidden="1">
      <c r="A237" s="37"/>
      <c r="B237"/>
      <c r="C237"/>
      <c r="D237"/>
      <c r="E237"/>
      <c r="F237"/>
      <c r="G237"/>
      <c r="H237" s="484"/>
      <c r="I237" s="37"/>
      <c r="J237"/>
      <c r="K237"/>
      <c r="L237" s="528"/>
      <c r="S237"/>
    </row>
    <row r="238" spans="1:25" s="6" customFormat="1" hidden="1">
      <c r="A238" s="37"/>
      <c r="B238"/>
      <c r="C238"/>
      <c r="D238"/>
      <c r="E238"/>
      <c r="F238"/>
      <c r="G238"/>
      <c r="H238" s="484"/>
      <c r="I238" s="37"/>
      <c r="J238"/>
      <c r="K238"/>
      <c r="L238" s="528"/>
      <c r="S238"/>
    </row>
    <row r="239" spans="1:25" s="6" customFormat="1" hidden="1">
      <c r="A239" s="37"/>
      <c r="B239"/>
      <c r="C239"/>
      <c r="D239"/>
      <c r="E239"/>
      <c r="F239"/>
      <c r="G239"/>
      <c r="H239" s="484"/>
      <c r="I239" s="37"/>
      <c r="J239"/>
      <c r="K239"/>
      <c r="L239" s="528"/>
      <c r="S239"/>
    </row>
    <row r="240" spans="1:25" s="37" customFormat="1" hidden="1">
      <c r="B240"/>
      <c r="C240"/>
      <c r="D240"/>
      <c r="E240"/>
      <c r="F240"/>
      <c r="G240"/>
      <c r="H240" s="484"/>
      <c r="J240"/>
      <c r="K240"/>
      <c r="L240" s="528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28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28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28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28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28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28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28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28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28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2:25" s="37" customFormat="1" hidden="1">
      <c r="B250"/>
      <c r="C250"/>
      <c r="D250"/>
      <c r="E250"/>
      <c r="F250"/>
      <c r="G250"/>
      <c r="H250" s="484"/>
      <c r="J250"/>
      <c r="K250"/>
      <c r="L250" s="528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2:25" s="37" customFormat="1" hidden="1">
      <c r="B251"/>
      <c r="C251"/>
      <c r="D251"/>
      <c r="E251"/>
      <c r="F251"/>
      <c r="G251"/>
      <c r="H251" s="484"/>
      <c r="J251"/>
      <c r="K251"/>
      <c r="L251" s="528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2:25" s="37" customFormat="1" hidden="1">
      <c r="B252"/>
      <c r="C252"/>
      <c r="D252"/>
      <c r="E252"/>
      <c r="F252"/>
      <c r="G252"/>
      <c r="H252" s="484"/>
      <c r="J252"/>
      <c r="K252"/>
      <c r="L252" s="528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2:25" s="37" customFormat="1" hidden="1">
      <c r="B253"/>
      <c r="C253"/>
      <c r="D253"/>
      <c r="E253"/>
      <c r="F253"/>
      <c r="G253"/>
      <c r="H253" s="484"/>
      <c r="J253"/>
      <c r="K253"/>
      <c r="L253" s="528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2:25" s="37" customFormat="1" hidden="1">
      <c r="B254"/>
      <c r="C254"/>
      <c r="D254"/>
      <c r="E254"/>
      <c r="F254"/>
      <c r="G254"/>
      <c r="H254" s="484"/>
      <c r="J254"/>
      <c r="K254"/>
      <c r="L254" s="528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2:25" s="37" customFormat="1" hidden="1">
      <c r="B255"/>
      <c r="C255"/>
      <c r="D255"/>
      <c r="E255"/>
      <c r="F255"/>
      <c r="G255"/>
      <c r="H255" s="484"/>
      <c r="J255"/>
      <c r="K255"/>
      <c r="L255" s="528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2:25" s="37" customFormat="1" hidden="1">
      <c r="B256"/>
      <c r="C256"/>
      <c r="D256"/>
      <c r="E256"/>
      <c r="F256"/>
      <c r="G256"/>
      <c r="H256" s="484"/>
      <c r="J256"/>
      <c r="K256"/>
      <c r="L256" s="528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28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28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28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28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28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28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28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28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28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28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28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28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28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28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28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28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28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28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28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28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28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28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28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28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28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28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28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28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28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28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28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28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28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28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28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28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28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28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28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28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28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28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28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28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28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28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28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28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28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28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28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28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28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28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28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28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28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28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28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28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28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28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28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28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2:25" s="37" customFormat="1" hidden="1">
      <c r="B321"/>
      <c r="C321"/>
      <c r="D321"/>
      <c r="E321"/>
      <c r="F321"/>
      <c r="G321"/>
      <c r="H321" s="484"/>
      <c r="J321"/>
      <c r="K321"/>
      <c r="L321" s="528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2:25" s="37" customFormat="1" hidden="1">
      <c r="B322"/>
      <c r="C322"/>
      <c r="D322"/>
      <c r="E322"/>
      <c r="F322"/>
      <c r="G322"/>
      <c r="H322" s="484"/>
      <c r="J322"/>
      <c r="K322"/>
      <c r="L322" s="528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2:25" s="37" customFormat="1" hidden="1">
      <c r="B323"/>
      <c r="C323"/>
      <c r="D323"/>
      <c r="E323"/>
      <c r="F323"/>
      <c r="G323"/>
      <c r="H323" s="484"/>
      <c r="J323"/>
      <c r="K323"/>
      <c r="L323" s="528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2:25" s="37" customFormat="1" hidden="1">
      <c r="B324"/>
      <c r="C324"/>
      <c r="D324"/>
      <c r="E324"/>
      <c r="F324"/>
      <c r="G324"/>
      <c r="H324" s="484"/>
      <c r="J324"/>
      <c r="K324"/>
      <c r="L324" s="528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2:25" s="37" customFormat="1" hidden="1">
      <c r="B325"/>
      <c r="C325"/>
      <c r="D325"/>
      <c r="E325"/>
      <c r="F325"/>
      <c r="G325"/>
      <c r="H325" s="484"/>
      <c r="J325"/>
      <c r="K325"/>
      <c r="L325" s="528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2:25" s="37" customFormat="1" hidden="1">
      <c r="B326"/>
      <c r="C326"/>
      <c r="D326"/>
      <c r="E326"/>
      <c r="F326"/>
      <c r="G326"/>
      <c r="H326" s="484"/>
      <c r="J326"/>
      <c r="K326"/>
      <c r="L326" s="528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2:25" s="37" customFormat="1" hidden="1">
      <c r="B327"/>
      <c r="C327"/>
      <c r="D327"/>
      <c r="E327"/>
      <c r="F327"/>
      <c r="G327"/>
      <c r="H327" s="484"/>
      <c r="J327"/>
      <c r="K327"/>
      <c r="L327" s="528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2:25" s="37" customFormat="1" hidden="1">
      <c r="B328"/>
      <c r="C328"/>
      <c r="D328"/>
      <c r="E328"/>
      <c r="F328"/>
      <c r="G328"/>
      <c r="H328" s="484"/>
      <c r="J328"/>
      <c r="K328"/>
      <c r="L328" s="528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2:25" s="37" customFormat="1" hidden="1">
      <c r="B329"/>
      <c r="C329"/>
      <c r="D329"/>
      <c r="E329"/>
      <c r="F329"/>
      <c r="G329"/>
      <c r="H329" s="484"/>
      <c r="J329"/>
      <c r="K329"/>
      <c r="L329" s="528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2:25" s="37" customFormat="1" hidden="1">
      <c r="B330"/>
      <c r="C330"/>
      <c r="D330"/>
      <c r="E330"/>
      <c r="F330"/>
      <c r="G330"/>
      <c r="H330" s="484"/>
      <c r="J330"/>
      <c r="K330"/>
      <c r="L330" s="528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2:25" s="37" customFormat="1" hidden="1">
      <c r="B331"/>
      <c r="C331"/>
      <c r="D331"/>
      <c r="E331"/>
      <c r="F331"/>
      <c r="G331"/>
      <c r="H331" s="484"/>
      <c r="J331"/>
      <c r="K331"/>
      <c r="L331" s="528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2" spans="2:25" s="37" customFormat="1" hidden="1">
      <c r="B332"/>
      <c r="C332"/>
      <c r="D332"/>
      <c r="E332"/>
      <c r="F332"/>
      <c r="G332"/>
      <c r="H332" s="484"/>
      <c r="J332"/>
      <c r="K332"/>
      <c r="L332" s="528"/>
      <c r="M332" s="6"/>
      <c r="N332" s="6"/>
      <c r="O332" s="6"/>
      <c r="P332" s="6"/>
      <c r="Q332" s="6"/>
      <c r="R332" s="6"/>
      <c r="S332"/>
      <c r="T332" s="6"/>
      <c r="U332" s="6"/>
      <c r="V332" s="6"/>
      <c r="W332" s="6"/>
      <c r="X332" s="6"/>
      <c r="Y332" s="6"/>
    </row>
    <row r="333" spans="2:25" s="37" customFormat="1" hidden="1">
      <c r="B333"/>
      <c r="C333"/>
      <c r="D333"/>
      <c r="E333"/>
      <c r="F333"/>
      <c r="G333"/>
      <c r="H333" s="484"/>
      <c r="J333"/>
      <c r="K333"/>
      <c r="L333" s="528"/>
      <c r="M333" s="6"/>
      <c r="N333" s="6"/>
      <c r="O333" s="6"/>
      <c r="P333" s="6"/>
      <c r="Q333" s="6"/>
      <c r="R333" s="6"/>
      <c r="S333"/>
      <c r="T333" s="6"/>
      <c r="U333" s="6"/>
      <c r="V333" s="6"/>
      <c r="W333" s="6"/>
      <c r="X333" s="6"/>
      <c r="Y333" s="6"/>
    </row>
    <row r="334" spans="2:25" s="37" customFormat="1" hidden="1">
      <c r="B334"/>
      <c r="C334"/>
      <c r="D334"/>
      <c r="E334"/>
      <c r="F334"/>
      <c r="G334"/>
      <c r="H334" s="484"/>
      <c r="J334"/>
      <c r="K334"/>
      <c r="L334" s="528"/>
      <c r="M334" s="6"/>
      <c r="N334" s="6"/>
      <c r="O334" s="6"/>
      <c r="P334" s="6"/>
      <c r="Q334" s="6"/>
      <c r="R334" s="6"/>
      <c r="S334"/>
      <c r="T334" s="6"/>
      <c r="U334" s="6"/>
      <c r="V334" s="6"/>
      <c r="W334" s="6"/>
      <c r="X334" s="6"/>
      <c r="Y334" s="6"/>
    </row>
    <row r="335" spans="2:25" s="37" customFormat="1" hidden="1">
      <c r="B335"/>
      <c r="C335"/>
      <c r="D335"/>
      <c r="E335"/>
      <c r="F335"/>
      <c r="G335"/>
      <c r="H335" s="484"/>
      <c r="J335"/>
      <c r="K335"/>
      <c r="L335" s="528"/>
      <c r="M335" s="6"/>
      <c r="N335" s="6"/>
      <c r="O335" s="6"/>
      <c r="P335" s="6"/>
      <c r="Q335" s="6"/>
      <c r="R335" s="6"/>
      <c r="S335"/>
      <c r="T335" s="6"/>
      <c r="U335" s="6"/>
      <c r="V335" s="6"/>
      <c r="W335" s="6"/>
      <c r="X335" s="6"/>
      <c r="Y335" s="6"/>
    </row>
    <row r="336" spans="2:25" s="37" customFormat="1" hidden="1">
      <c r="B336"/>
      <c r="C336"/>
      <c r="D336"/>
      <c r="E336"/>
      <c r="F336"/>
      <c r="G336"/>
      <c r="H336" s="484"/>
      <c r="J336"/>
      <c r="K336"/>
      <c r="L336" s="528"/>
      <c r="M336" s="6"/>
      <c r="N336" s="6"/>
      <c r="O336" s="6"/>
      <c r="P336" s="6"/>
      <c r="Q336" s="6"/>
      <c r="R336" s="6"/>
      <c r="S336"/>
      <c r="T336" s="6"/>
      <c r="U336" s="6"/>
      <c r="V336" s="6"/>
      <c r="W336" s="6"/>
      <c r="X336" s="6"/>
      <c r="Y336" s="6"/>
    </row>
    <row r="337" spans="1:25" s="37" customFormat="1" hidden="1">
      <c r="B337"/>
      <c r="C337"/>
      <c r="D337"/>
      <c r="E337"/>
      <c r="F337"/>
      <c r="G337"/>
      <c r="H337" s="484"/>
      <c r="J337"/>
      <c r="K337"/>
      <c r="L337" s="528"/>
      <c r="M337" s="6"/>
      <c r="N337" s="6"/>
      <c r="O337" s="6"/>
      <c r="P337" s="6"/>
      <c r="Q337" s="6"/>
      <c r="R337" s="6"/>
      <c r="S337"/>
      <c r="T337" s="6"/>
      <c r="U337" s="6"/>
      <c r="V337" s="6"/>
      <c r="W337" s="6"/>
      <c r="X337" s="6"/>
      <c r="Y337" s="6"/>
    </row>
    <row r="338" spans="1:25" s="37" customFormat="1" hidden="1">
      <c r="B338"/>
      <c r="C338"/>
      <c r="D338"/>
      <c r="E338"/>
      <c r="F338"/>
      <c r="G338"/>
      <c r="H338" s="484"/>
      <c r="J338"/>
      <c r="K338"/>
      <c r="L338" s="528"/>
      <c r="M338" s="6"/>
      <c r="N338" s="6"/>
      <c r="O338" s="6"/>
      <c r="P338" s="6"/>
      <c r="Q338" s="6"/>
      <c r="R338" s="6"/>
      <c r="S338"/>
      <c r="T338" s="6"/>
      <c r="U338" s="6"/>
      <c r="V338" s="6"/>
      <c r="W338" s="6"/>
      <c r="X338" s="6"/>
      <c r="Y338" s="6"/>
    </row>
    <row r="339" spans="1:25" s="37" customFormat="1" hidden="1">
      <c r="B339"/>
      <c r="C339"/>
      <c r="D339"/>
      <c r="E339"/>
      <c r="F339"/>
      <c r="G339"/>
      <c r="H339" s="484"/>
      <c r="J339"/>
      <c r="K339"/>
      <c r="L339" s="528"/>
      <c r="M339" s="6"/>
      <c r="N339" s="6"/>
      <c r="O339" s="6"/>
      <c r="P339" s="6"/>
      <c r="Q339" s="6"/>
      <c r="R339" s="6"/>
      <c r="S339"/>
      <c r="T339" s="6"/>
      <c r="U339" s="6"/>
      <c r="V339" s="6"/>
      <c r="W339" s="6"/>
      <c r="X339" s="6"/>
      <c r="Y339" s="6"/>
    </row>
    <row r="346" spans="1:25" s="6" customFormat="1">
      <c r="A346" s="37"/>
      <c r="B346"/>
      <c r="C346"/>
      <c r="D346"/>
      <c r="E346"/>
      <c r="F346"/>
      <c r="G346"/>
      <c r="H346" s="484"/>
      <c r="I346" s="37"/>
      <c r="J346"/>
      <c r="K346"/>
      <c r="L346" s="528"/>
      <c r="S346"/>
      <c r="U346" s="4">
        <v>1</v>
      </c>
      <c r="V346" s="5"/>
    </row>
    <row r="347" spans="1:25" s="6" customFormat="1">
      <c r="A347" s="37"/>
      <c r="B347"/>
      <c r="C347"/>
      <c r="D347"/>
      <c r="E347"/>
      <c r="F347"/>
      <c r="G347"/>
      <c r="H347" s="484"/>
      <c r="I347" s="37"/>
      <c r="J347"/>
      <c r="K347"/>
      <c r="L347" s="528"/>
      <c r="S347"/>
      <c r="U347" s="4">
        <v>2</v>
      </c>
      <c r="V347" s="5"/>
    </row>
    <row r="348" spans="1:25" s="6" customFormat="1">
      <c r="A348" s="37"/>
      <c r="B348"/>
      <c r="C348"/>
      <c r="D348"/>
      <c r="E348"/>
      <c r="F348"/>
      <c r="G348"/>
      <c r="H348" s="484"/>
      <c r="I348" s="37"/>
      <c r="J348"/>
      <c r="K348"/>
      <c r="L348" s="528"/>
      <c r="S348"/>
      <c r="U348" s="4">
        <v>3</v>
      </c>
      <c r="V348" s="5"/>
    </row>
    <row r="349" spans="1:25" s="6" customFormat="1">
      <c r="A349" s="37"/>
      <c r="B349"/>
      <c r="C349"/>
      <c r="D349"/>
      <c r="E349"/>
      <c r="F349"/>
      <c r="G349"/>
      <c r="H349" s="484"/>
      <c r="I349" s="37"/>
      <c r="J349"/>
      <c r="K349"/>
      <c r="L349" s="528"/>
      <c r="S349"/>
      <c r="U349" s="4">
        <v>4</v>
      </c>
      <c r="V349" s="5"/>
    </row>
    <row r="350" spans="1:25" s="6" customFormat="1">
      <c r="A350" s="37"/>
      <c r="B350"/>
      <c r="C350"/>
      <c r="D350"/>
      <c r="E350"/>
      <c r="F350"/>
      <c r="G350"/>
      <c r="H350" s="484"/>
      <c r="I350" s="37"/>
      <c r="J350"/>
      <c r="K350"/>
      <c r="L350" s="528"/>
      <c r="S350"/>
      <c r="U350" s="4">
        <v>5</v>
      </c>
      <c r="V350" s="5"/>
    </row>
    <row r="351" spans="1:25" s="6" customFormat="1">
      <c r="A351" s="37"/>
      <c r="B351"/>
      <c r="C351"/>
      <c r="D351"/>
      <c r="E351"/>
      <c r="F351"/>
      <c r="G351"/>
      <c r="H351" s="484"/>
      <c r="I351" s="37"/>
      <c r="J351"/>
      <c r="K351"/>
      <c r="L351" s="528"/>
      <c r="S351"/>
      <c r="U351" s="4">
        <v>6</v>
      </c>
      <c r="V351" s="5"/>
    </row>
    <row r="352" spans="1:25" s="6" customFormat="1">
      <c r="A352" s="37"/>
      <c r="B352"/>
      <c r="C352"/>
      <c r="D352"/>
      <c r="E352"/>
      <c r="F352"/>
      <c r="G352"/>
      <c r="H352" s="484"/>
      <c r="I352" s="37"/>
      <c r="J352"/>
      <c r="K352"/>
      <c r="L352" s="528"/>
      <c r="S352"/>
      <c r="U352" s="4">
        <v>7</v>
      </c>
      <c r="V352" s="5"/>
    </row>
    <row r="353" spans="1:22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28"/>
      <c r="S353"/>
      <c r="U353" s="4">
        <v>8</v>
      </c>
      <c r="V353" s="5"/>
    </row>
    <row r="354" spans="1:22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28"/>
      <c r="S354"/>
      <c r="U354" s="4">
        <v>9</v>
      </c>
      <c r="V354" s="5"/>
    </row>
    <row r="355" spans="1:22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28"/>
      <c r="S355"/>
      <c r="U355" s="4">
        <v>10</v>
      </c>
      <c r="V355" s="5"/>
    </row>
    <row r="356" spans="1:22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28"/>
      <c r="S356"/>
      <c r="U356" s="4">
        <v>11</v>
      </c>
      <c r="V356" s="5"/>
    </row>
    <row r="357" spans="1:22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28"/>
      <c r="S357"/>
      <c r="U357" s="4">
        <v>12</v>
      </c>
      <c r="V357" s="5"/>
    </row>
    <row r="358" spans="1:22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28"/>
      <c r="S358"/>
      <c r="U358" s="4">
        <v>13</v>
      </c>
      <c r="V358" s="5"/>
    </row>
    <row r="359" spans="1:22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28"/>
      <c r="S359"/>
      <c r="U359" s="4">
        <v>14</v>
      </c>
      <c r="V359" s="5"/>
    </row>
    <row r="360" spans="1:22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28"/>
      <c r="S360"/>
      <c r="U360" s="4">
        <v>15</v>
      </c>
      <c r="V360" s="5"/>
    </row>
    <row r="361" spans="1:22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28"/>
      <c r="S361"/>
      <c r="U361" s="4">
        <v>16</v>
      </c>
      <c r="V361" s="5"/>
    </row>
  </sheetData>
  <mergeCells count="9">
    <mergeCell ref="A84:L84"/>
    <mergeCell ref="A85:L85"/>
    <mergeCell ref="A214:L214"/>
    <mergeCell ref="A2:L2"/>
    <mergeCell ref="A11:L11"/>
    <mergeCell ref="A13:L13"/>
    <mergeCell ref="A14:L14"/>
    <mergeCell ref="A55:L55"/>
    <mergeCell ref="A56:L56"/>
  </mergeCells>
  <conditionalFormatting sqref="I86:I213 I57:I83 I1 I12 I3:I10 I15:I54">
    <cfRule type="containsText" dxfId="32" priority="6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sheetPr>
    <tabColor theme="9"/>
  </sheetPr>
  <dimension ref="A1:Y331"/>
  <sheetViews>
    <sheetView topLeftCell="A25" workbookViewId="0">
      <selection activeCell="B27" sqref="B27"/>
    </sheetView>
  </sheetViews>
  <sheetFormatPr defaultRowHeight="15"/>
  <cols>
    <col min="1" max="1" width="19.85546875" style="37" customWidth="1"/>
    <col min="2" max="2" width="9.42578125" bestFit="1" customWidth="1"/>
    <col min="3" max="3" width="9.85546875" bestFit="1" customWidth="1"/>
    <col min="4" max="4" width="7" bestFit="1" customWidth="1"/>
    <col min="5" max="5" width="14.1406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3.140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1.7109375" style="6" customWidth="1"/>
    <col min="21" max="21" width="3" style="6" customWidth="1"/>
    <col min="22" max="22" width="23" style="6" customWidth="1"/>
    <col min="23" max="25" width="9.140625" style="6"/>
  </cols>
  <sheetData>
    <row r="1" spans="1:25" ht="16.5" customHeight="1">
      <c r="A1" s="30" t="s">
        <v>2230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351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975</v>
      </c>
      <c r="B3" s="34" t="s">
        <v>2155</v>
      </c>
      <c r="C3" s="34" t="s">
        <v>2226</v>
      </c>
      <c r="D3" s="34" t="s">
        <v>2156</v>
      </c>
      <c r="E3" s="34" t="s">
        <v>254</v>
      </c>
      <c r="F3" s="34" t="s">
        <v>2157</v>
      </c>
      <c r="G3" s="34" t="s">
        <v>977</v>
      </c>
      <c r="H3" s="34" t="s">
        <v>1552</v>
      </c>
      <c r="I3" s="35" t="s">
        <v>6</v>
      </c>
      <c r="J3" s="34" t="s">
        <v>486</v>
      </c>
      <c r="K3" s="34" t="s">
        <v>2158</v>
      </c>
      <c r="L3" s="451">
        <v>0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 t="s">
        <v>975</v>
      </c>
      <c r="B4" s="34" t="s">
        <v>2171</v>
      </c>
      <c r="C4" s="34" t="s">
        <v>2226</v>
      </c>
      <c r="D4" s="34" t="s">
        <v>2172</v>
      </c>
      <c r="E4" s="34" t="s">
        <v>254</v>
      </c>
      <c r="F4" s="34" t="s">
        <v>2157</v>
      </c>
      <c r="G4" s="34" t="s">
        <v>2173</v>
      </c>
      <c r="H4" s="34" t="s">
        <v>2090</v>
      </c>
      <c r="I4" s="35" t="s">
        <v>6</v>
      </c>
      <c r="J4" s="34" t="s">
        <v>486</v>
      </c>
      <c r="K4" s="34" t="s">
        <v>2174</v>
      </c>
      <c r="L4" s="451">
        <v>768.6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 t="s">
        <v>1412</v>
      </c>
      <c r="B5" s="34" t="s">
        <v>2171</v>
      </c>
      <c r="C5" s="34" t="s">
        <v>2171</v>
      </c>
      <c r="D5" s="34" t="s">
        <v>2182</v>
      </c>
      <c r="E5" s="34" t="s">
        <v>428</v>
      </c>
      <c r="F5" s="34" t="s">
        <v>2102</v>
      </c>
      <c r="G5" s="34" t="s">
        <v>1413</v>
      </c>
      <c r="H5" s="34" t="s">
        <v>2234</v>
      </c>
      <c r="I5" s="35" t="s">
        <v>6</v>
      </c>
      <c r="J5" s="34" t="s">
        <v>486</v>
      </c>
      <c r="K5" s="34" t="s">
        <v>2183</v>
      </c>
      <c r="L5" s="451">
        <v>952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41" t="s">
        <v>975</v>
      </c>
      <c r="B6" s="34" t="s">
        <v>2171</v>
      </c>
      <c r="C6" s="34" t="s">
        <v>2226</v>
      </c>
      <c r="D6" s="34" t="s">
        <v>2184</v>
      </c>
      <c r="E6" s="34" t="s">
        <v>216</v>
      </c>
      <c r="F6" s="34" t="s">
        <v>2185</v>
      </c>
      <c r="G6" s="34" t="s">
        <v>65</v>
      </c>
      <c r="H6" s="34" t="s">
        <v>2227</v>
      </c>
      <c r="I6" s="35" t="s">
        <v>6</v>
      </c>
      <c r="J6" s="34" t="s">
        <v>486</v>
      </c>
      <c r="K6" s="34" t="s">
        <v>2186</v>
      </c>
      <c r="L6" s="451">
        <v>520</v>
      </c>
      <c r="M6" s="16"/>
      <c r="N6" s="16"/>
      <c r="O6" s="16"/>
      <c r="P6" s="16"/>
      <c r="Q6" s="16"/>
      <c r="R6" s="16"/>
      <c r="T6" s="16" t="s">
        <v>2189</v>
      </c>
      <c r="U6" s="16"/>
      <c r="V6" s="16"/>
      <c r="W6" s="16"/>
      <c r="X6" s="16"/>
      <c r="Y6" s="16"/>
    </row>
    <row r="7" spans="1:25" s="15" customFormat="1">
      <c r="A7" s="341" t="s">
        <v>2029</v>
      </c>
      <c r="B7" s="34" t="s">
        <v>2199</v>
      </c>
      <c r="C7" s="34" t="s">
        <v>2249</v>
      </c>
      <c r="D7" s="34" t="s">
        <v>2200</v>
      </c>
      <c r="E7" s="34" t="s">
        <v>199</v>
      </c>
      <c r="F7" s="34" t="s">
        <v>2033</v>
      </c>
      <c r="G7" s="34" t="s">
        <v>2034</v>
      </c>
      <c r="H7" s="34" t="s">
        <v>1484</v>
      </c>
      <c r="I7" s="35" t="s">
        <v>6</v>
      </c>
      <c r="J7" s="34" t="s">
        <v>471</v>
      </c>
      <c r="K7" s="34" t="s">
        <v>2201</v>
      </c>
      <c r="L7" s="451">
        <v>2300</v>
      </c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2533" t="s">
        <v>121</v>
      </c>
      <c r="B8" s="2534"/>
      <c r="C8" s="2534"/>
      <c r="D8" s="2534"/>
      <c r="E8" s="2534"/>
      <c r="F8" s="2534"/>
      <c r="G8" s="2534"/>
      <c r="H8" s="2534"/>
      <c r="I8" s="2534"/>
      <c r="J8" s="2534"/>
      <c r="K8" s="2534"/>
      <c r="L8" s="2535"/>
      <c r="M8" s="1134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39"/>
      <c r="B9" s="131"/>
      <c r="C9" s="131"/>
      <c r="D9" s="131"/>
      <c r="E9" s="131"/>
      <c r="F9" s="131"/>
      <c r="G9" s="131"/>
      <c r="H9" s="131"/>
      <c r="I9" s="235"/>
      <c r="J9" s="131"/>
      <c r="K9" s="131"/>
      <c r="L9" s="1075"/>
      <c r="M9" s="1103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41" customFormat="1">
      <c r="A10" s="2539" t="e">
        <f>SUM(#REF!)</f>
        <v>#REF!</v>
      </c>
      <c r="B10" s="2539"/>
      <c r="C10" s="2539"/>
      <c r="D10" s="2539"/>
      <c r="E10" s="2539"/>
      <c r="F10" s="2539"/>
      <c r="G10" s="2539"/>
      <c r="H10" s="2539"/>
      <c r="I10" s="2539"/>
      <c r="J10" s="2539"/>
      <c r="K10" s="2539"/>
      <c r="L10" s="2539"/>
      <c r="M10" s="249"/>
      <c r="N10" s="249"/>
      <c r="O10" s="249"/>
      <c r="P10" s="249"/>
      <c r="Q10" s="249"/>
      <c r="R10" s="249"/>
      <c r="T10" s="249"/>
      <c r="U10" s="249"/>
      <c r="V10" s="249"/>
      <c r="W10" s="249"/>
      <c r="X10" s="249"/>
      <c r="Y10" s="249"/>
    </row>
    <row r="11" spans="1:25" s="41" customFormat="1" ht="18.75">
      <c r="A11" s="2460" t="s">
        <v>749</v>
      </c>
      <c r="B11" s="2450"/>
      <c r="C11" s="2450"/>
      <c r="D11" s="2450"/>
      <c r="E11" s="2450"/>
      <c r="F11" s="2450"/>
      <c r="G11" s="2450"/>
      <c r="H11" s="2450"/>
      <c r="I11" s="2450"/>
      <c r="J11" s="2450"/>
      <c r="K11" s="2450"/>
      <c r="L11" s="2451"/>
      <c r="M11" s="249"/>
      <c r="N11" s="249"/>
      <c r="O11" s="249"/>
      <c r="P11" s="249"/>
      <c r="Q11" s="249"/>
      <c r="R11" s="249"/>
      <c r="T11" s="249"/>
      <c r="U11" s="249"/>
      <c r="V11" s="249"/>
      <c r="W11" s="249"/>
      <c r="X11" s="249"/>
      <c r="Y11" s="249"/>
    </row>
    <row r="12" spans="1:25" s="42" customFormat="1">
      <c r="A12" s="239" t="s">
        <v>2216</v>
      </c>
      <c r="B12" s="31">
        <v>44750</v>
      </c>
      <c r="C12" s="31">
        <v>44747</v>
      </c>
      <c r="D12" s="28">
        <v>10803</v>
      </c>
      <c r="E12" s="136" t="s">
        <v>44</v>
      </c>
      <c r="F12" s="28">
        <v>1316</v>
      </c>
      <c r="G12" s="9" t="s">
        <v>50</v>
      </c>
      <c r="H12" s="10">
        <v>6</v>
      </c>
      <c r="I12" s="25" t="s">
        <v>6</v>
      </c>
      <c r="J12" s="9" t="s">
        <v>749</v>
      </c>
      <c r="K12" s="22"/>
      <c r="L12" s="479">
        <v>102.6</v>
      </c>
      <c r="M12" s="80"/>
      <c r="N12" s="80"/>
      <c r="O12" s="80"/>
      <c r="P12" s="80"/>
      <c r="Q12" s="80"/>
      <c r="R12" s="80"/>
      <c r="T12" s="249"/>
      <c r="U12" s="80"/>
      <c r="V12" s="80"/>
      <c r="W12" s="80"/>
      <c r="X12" s="80"/>
      <c r="Y12" s="80"/>
    </row>
    <row r="13" spans="1:25" s="42" customFormat="1">
      <c r="A13" s="239" t="s">
        <v>2216</v>
      </c>
      <c r="B13" s="31">
        <v>44750</v>
      </c>
      <c r="C13" s="31">
        <v>44747</v>
      </c>
      <c r="D13" s="28">
        <v>10804</v>
      </c>
      <c r="E13" s="136" t="s">
        <v>44</v>
      </c>
      <c r="F13" s="28">
        <v>1316</v>
      </c>
      <c r="G13" s="9" t="s">
        <v>50</v>
      </c>
      <c r="H13" s="10">
        <v>6</v>
      </c>
      <c r="I13" s="25" t="s">
        <v>6</v>
      </c>
      <c r="J13" s="9" t="s">
        <v>749</v>
      </c>
      <c r="K13" s="22"/>
      <c r="L13" s="479">
        <v>102.6</v>
      </c>
      <c r="M13" s="80"/>
      <c r="N13" s="80"/>
      <c r="O13" s="80"/>
      <c r="P13" s="80"/>
      <c r="Q13" s="80"/>
      <c r="R13" s="80"/>
      <c r="T13" s="249"/>
      <c r="U13" s="80"/>
      <c r="V13" s="80"/>
      <c r="W13" s="80"/>
      <c r="X13" s="80"/>
      <c r="Y13" s="80"/>
    </row>
    <row r="14" spans="1:25" s="123" customFormat="1">
      <c r="A14" s="1121" t="s">
        <v>2163</v>
      </c>
      <c r="B14" s="1122">
        <v>44743</v>
      </c>
      <c r="C14" s="1122">
        <v>44746</v>
      </c>
      <c r="D14" s="1123">
        <v>10623</v>
      </c>
      <c r="E14" s="1124" t="s">
        <v>2</v>
      </c>
      <c r="F14" s="1123">
        <v>752</v>
      </c>
      <c r="G14" s="1125" t="s">
        <v>2164</v>
      </c>
      <c r="H14" s="1126">
        <v>25</v>
      </c>
      <c r="I14" s="1127" t="s">
        <v>6</v>
      </c>
      <c r="J14" s="1125" t="s">
        <v>1225</v>
      </c>
      <c r="K14" s="1125"/>
      <c r="L14" s="1128">
        <v>662.5</v>
      </c>
      <c r="M14" s="653"/>
      <c r="N14" s="653"/>
      <c r="O14" s="653"/>
      <c r="P14" s="653"/>
      <c r="Q14" s="653"/>
      <c r="R14" s="653"/>
      <c r="T14" s="249"/>
      <c r="U14" s="653"/>
      <c r="V14" s="653"/>
      <c r="W14" s="653"/>
      <c r="X14" s="653"/>
      <c r="Y14" s="653"/>
    </row>
    <row r="15" spans="1:25" s="123" customFormat="1">
      <c r="A15" s="1121" t="s">
        <v>1463</v>
      </c>
      <c r="B15" s="1122">
        <v>44755</v>
      </c>
      <c r="C15" s="1122">
        <v>44755</v>
      </c>
      <c r="D15" s="1123">
        <v>10830</v>
      </c>
      <c r="E15" s="1124" t="s">
        <v>2</v>
      </c>
      <c r="F15" s="1123">
        <v>782</v>
      </c>
      <c r="G15" s="1125" t="s">
        <v>958</v>
      </c>
      <c r="H15" s="1126" t="s">
        <v>1070</v>
      </c>
      <c r="I15" s="1127" t="s">
        <v>6</v>
      </c>
      <c r="J15" s="1125" t="s">
        <v>749</v>
      </c>
      <c r="K15" s="1130"/>
      <c r="L15" s="1128">
        <v>0</v>
      </c>
      <c r="M15" s="653"/>
      <c r="N15" s="653"/>
      <c r="O15" s="653"/>
      <c r="P15" s="653"/>
      <c r="Q15" s="653"/>
      <c r="R15" s="653"/>
      <c r="T15" s="249"/>
      <c r="U15" s="653"/>
      <c r="V15" s="653"/>
      <c r="W15" s="653"/>
      <c r="X15" s="653"/>
      <c r="Y15" s="653"/>
    </row>
    <row r="16" spans="1:25" s="123" customFormat="1">
      <c r="A16" s="1121" t="s">
        <v>1594</v>
      </c>
      <c r="B16" s="1122">
        <v>44757</v>
      </c>
      <c r="C16" s="1122">
        <v>44749</v>
      </c>
      <c r="D16" s="1123">
        <v>10859</v>
      </c>
      <c r="E16" s="1124" t="s">
        <v>216</v>
      </c>
      <c r="F16" s="1123">
        <v>3940</v>
      </c>
      <c r="G16" s="1125" t="s">
        <v>2208</v>
      </c>
      <c r="H16" s="1126">
        <v>6</v>
      </c>
      <c r="I16" s="1127" t="s">
        <v>6</v>
      </c>
      <c r="J16" s="1125" t="s">
        <v>749</v>
      </c>
      <c r="K16" s="1130"/>
      <c r="L16" s="1128">
        <v>1690</v>
      </c>
      <c r="M16" s="653"/>
      <c r="N16" s="653"/>
      <c r="O16" s="653"/>
      <c r="P16" s="653"/>
      <c r="Q16" s="653"/>
      <c r="R16" s="653"/>
      <c r="T16" s="249"/>
      <c r="U16" s="653"/>
      <c r="V16" s="653"/>
      <c r="W16" s="653"/>
      <c r="X16" s="653"/>
      <c r="Y16" s="653"/>
    </row>
    <row r="17" spans="1:25" s="123" customFormat="1">
      <c r="A17" s="1121" t="s">
        <v>973</v>
      </c>
      <c r="B17" s="1122">
        <v>44753</v>
      </c>
      <c r="C17" s="1122" t="s">
        <v>2225</v>
      </c>
      <c r="D17" s="1123">
        <v>10873</v>
      </c>
      <c r="E17" s="1124" t="s">
        <v>1306</v>
      </c>
      <c r="F17" s="1123">
        <v>4224</v>
      </c>
      <c r="G17" s="1125" t="s">
        <v>93</v>
      </c>
      <c r="H17" s="1126">
        <v>30</v>
      </c>
      <c r="I17" s="1127" t="s">
        <v>6</v>
      </c>
      <c r="J17" s="1125" t="s">
        <v>749</v>
      </c>
      <c r="K17" s="1130"/>
      <c r="L17" s="1128">
        <v>255</v>
      </c>
      <c r="M17" s="653"/>
      <c r="N17" s="653"/>
      <c r="O17" s="653"/>
      <c r="P17" s="653"/>
      <c r="Q17" s="653"/>
      <c r="R17" s="653"/>
      <c r="T17" s="249"/>
      <c r="U17" s="653"/>
      <c r="V17" s="653"/>
      <c r="W17" s="653"/>
      <c r="X17" s="653"/>
      <c r="Y17" s="653"/>
    </row>
    <row r="18" spans="1:25" s="123" customFormat="1">
      <c r="A18" s="1121" t="s">
        <v>137</v>
      </c>
      <c r="B18" s="1122">
        <v>44754</v>
      </c>
      <c r="C18" s="1122">
        <v>44755</v>
      </c>
      <c r="D18" s="1123">
        <v>10895</v>
      </c>
      <c r="E18" s="1124" t="s">
        <v>2</v>
      </c>
      <c r="F18" s="1123">
        <v>4259</v>
      </c>
      <c r="G18" s="1125" t="s">
        <v>2130</v>
      </c>
      <c r="H18" s="1126" t="s">
        <v>2231</v>
      </c>
      <c r="I18" s="1127" t="s">
        <v>6</v>
      </c>
      <c r="J18" s="1125" t="s">
        <v>749</v>
      </c>
      <c r="K18" s="1130"/>
      <c r="L18" s="1128"/>
      <c r="M18" s="653"/>
      <c r="N18" s="653"/>
      <c r="O18" s="653"/>
      <c r="P18" s="653"/>
      <c r="Q18" s="653"/>
      <c r="R18" s="653"/>
      <c r="T18" s="249"/>
      <c r="U18" s="653"/>
      <c r="V18" s="653"/>
      <c r="W18" s="653"/>
      <c r="X18" s="653"/>
      <c r="Y18" s="653"/>
    </row>
    <row r="19" spans="1:25" s="123" customFormat="1">
      <c r="A19" s="1121"/>
      <c r="B19" s="1122"/>
      <c r="C19" s="1122"/>
      <c r="D19" s="1123"/>
      <c r="E19" s="1124" t="s">
        <v>2</v>
      </c>
      <c r="F19" s="1123">
        <v>4260</v>
      </c>
      <c r="G19" s="1125" t="s">
        <v>42</v>
      </c>
      <c r="H19" s="1126">
        <v>3</v>
      </c>
      <c r="I19" s="1127" t="s">
        <v>6</v>
      </c>
      <c r="J19" s="1125" t="s">
        <v>749</v>
      </c>
      <c r="K19" s="1130"/>
      <c r="L19" s="1128">
        <v>2</v>
      </c>
      <c r="M19" s="653"/>
      <c r="N19" s="653"/>
      <c r="O19" s="653"/>
      <c r="P19" s="653"/>
      <c r="Q19" s="653"/>
      <c r="R19" s="653"/>
      <c r="T19" s="249"/>
      <c r="U19" s="653"/>
      <c r="V19" s="653"/>
      <c r="W19" s="653"/>
      <c r="X19" s="653"/>
      <c r="Y19" s="653"/>
    </row>
    <row r="20" spans="1:25" s="123" customFormat="1">
      <c r="A20" s="1121" t="s">
        <v>1109</v>
      </c>
      <c r="B20" s="1122">
        <v>44762</v>
      </c>
      <c r="C20" s="1122">
        <v>44754</v>
      </c>
      <c r="D20" s="1123">
        <v>10903</v>
      </c>
      <c r="E20" s="1124" t="s">
        <v>2</v>
      </c>
      <c r="F20" s="1123">
        <v>2029</v>
      </c>
      <c r="G20" s="1125" t="s">
        <v>158</v>
      </c>
      <c r="H20" s="1126">
        <v>12</v>
      </c>
      <c r="I20" s="1127" t="s">
        <v>6</v>
      </c>
      <c r="J20" s="1125" t="s">
        <v>749</v>
      </c>
      <c r="K20" s="1130"/>
      <c r="L20" s="1128">
        <v>130</v>
      </c>
      <c r="M20" s="653"/>
      <c r="N20" s="653"/>
      <c r="O20" s="653"/>
      <c r="P20" s="653"/>
      <c r="Q20" s="653"/>
      <c r="R20" s="653"/>
      <c r="T20" s="249"/>
      <c r="U20" s="653"/>
      <c r="V20" s="653"/>
      <c r="W20" s="653"/>
      <c r="X20" s="653"/>
      <c r="Y20" s="653"/>
    </row>
    <row r="21" spans="1:25" s="123" customFormat="1">
      <c r="A21" s="1121" t="s">
        <v>1868</v>
      </c>
      <c r="B21" s="1122">
        <v>44763</v>
      </c>
      <c r="C21" s="1122">
        <v>44757</v>
      </c>
      <c r="D21" s="1123">
        <v>10908</v>
      </c>
      <c r="E21" s="1124" t="s">
        <v>2</v>
      </c>
      <c r="F21" s="1123">
        <v>1173</v>
      </c>
      <c r="G21" s="1125" t="s">
        <v>33</v>
      </c>
      <c r="H21" s="1126">
        <v>21</v>
      </c>
      <c r="I21" s="1127" t="s">
        <v>6</v>
      </c>
      <c r="J21" s="1125" t="s">
        <v>749</v>
      </c>
      <c r="K21" s="1130"/>
      <c r="L21" s="1128">
        <v>777</v>
      </c>
      <c r="M21" s="653"/>
      <c r="N21" s="653"/>
      <c r="O21" s="653"/>
      <c r="P21" s="653"/>
      <c r="Q21" s="653"/>
      <c r="R21" s="653"/>
      <c r="T21" s="249"/>
      <c r="U21" s="653"/>
      <c r="V21" s="653"/>
      <c r="W21" s="653"/>
      <c r="X21" s="653"/>
      <c r="Y21" s="653"/>
    </row>
    <row r="22" spans="1:25" s="123" customFormat="1">
      <c r="A22" s="1121" t="s">
        <v>1463</v>
      </c>
      <c r="B22" s="1122">
        <v>44755</v>
      </c>
      <c r="C22" s="1122">
        <v>44756</v>
      </c>
      <c r="D22" s="1123">
        <v>10909</v>
      </c>
      <c r="E22" s="1124" t="s">
        <v>2</v>
      </c>
      <c r="F22" s="1123">
        <v>782</v>
      </c>
      <c r="G22" s="1125" t="s">
        <v>958</v>
      </c>
      <c r="H22" s="1126" t="s">
        <v>895</v>
      </c>
      <c r="I22" s="1127" t="s">
        <v>6</v>
      </c>
      <c r="J22" s="1125" t="s">
        <v>749</v>
      </c>
      <c r="K22" s="1130"/>
      <c r="L22" s="1128">
        <v>98.55</v>
      </c>
      <c r="M22" s="653"/>
      <c r="N22" s="653"/>
      <c r="O22" s="653"/>
      <c r="P22" s="653"/>
      <c r="Q22" s="653"/>
      <c r="R22" s="653"/>
      <c r="T22" s="249"/>
      <c r="U22" s="653"/>
      <c r="V22" s="653"/>
      <c r="W22" s="653"/>
      <c r="X22" s="653"/>
      <c r="Y22" s="653"/>
    </row>
    <row r="23" spans="1:25" s="123" customFormat="1">
      <c r="A23" s="1166" t="s">
        <v>1463</v>
      </c>
      <c r="B23" s="1167">
        <v>44755</v>
      </c>
      <c r="C23" s="1167"/>
      <c r="D23" s="1168">
        <v>10910</v>
      </c>
      <c r="E23" s="1169" t="s">
        <v>2</v>
      </c>
      <c r="F23" s="1168">
        <v>782</v>
      </c>
      <c r="G23" s="1170" t="s">
        <v>958</v>
      </c>
      <c r="H23" s="1171">
        <v>18</v>
      </c>
      <c r="I23" s="1172"/>
      <c r="J23" s="1170" t="s">
        <v>749</v>
      </c>
      <c r="K23" s="1173"/>
      <c r="L23" s="1174">
        <v>131.4</v>
      </c>
      <c r="M23" s="653"/>
      <c r="N23" s="653"/>
      <c r="O23" s="653"/>
      <c r="P23" s="653"/>
      <c r="Q23" s="653"/>
      <c r="R23" s="653"/>
      <c r="T23" s="570" t="s">
        <v>607</v>
      </c>
      <c r="U23" s="653"/>
      <c r="V23" s="653"/>
      <c r="W23" s="653"/>
      <c r="X23" s="653"/>
      <c r="Y23" s="653"/>
    </row>
    <row r="24" spans="1:25" s="123" customFormat="1">
      <c r="A24" s="1121" t="s">
        <v>1648</v>
      </c>
      <c r="B24" s="1122">
        <v>44763</v>
      </c>
      <c r="C24" s="1122">
        <v>44757</v>
      </c>
      <c r="D24" s="1123">
        <v>10907</v>
      </c>
      <c r="E24" s="1124" t="s">
        <v>2232</v>
      </c>
      <c r="F24" s="1123">
        <v>4093</v>
      </c>
      <c r="G24" s="1125" t="s">
        <v>2042</v>
      </c>
      <c r="H24" s="1126" t="s">
        <v>840</v>
      </c>
      <c r="I24" s="1127" t="s">
        <v>6</v>
      </c>
      <c r="J24" s="1125" t="s">
        <v>749</v>
      </c>
      <c r="K24" s="1130"/>
      <c r="L24" s="1128">
        <v>138.5</v>
      </c>
      <c r="M24" s="653"/>
      <c r="N24" s="653"/>
      <c r="O24" s="653"/>
      <c r="P24" s="653"/>
      <c r="Q24" s="653"/>
      <c r="R24" s="653"/>
      <c r="T24" s="249"/>
      <c r="U24" s="653"/>
      <c r="V24" s="653"/>
      <c r="W24" s="653"/>
      <c r="X24" s="653"/>
      <c r="Y24" s="653"/>
    </row>
    <row r="25" spans="1:25" s="123" customFormat="1">
      <c r="A25" s="1121" t="s">
        <v>1648</v>
      </c>
      <c r="B25" s="1122">
        <v>44763</v>
      </c>
      <c r="C25" s="1122">
        <v>44757</v>
      </c>
      <c r="D25" s="1123">
        <v>10917</v>
      </c>
      <c r="E25" s="1124" t="s">
        <v>2232</v>
      </c>
      <c r="F25" s="1123">
        <v>4263</v>
      </c>
      <c r="G25" s="1125" t="s">
        <v>2042</v>
      </c>
      <c r="H25" s="1126">
        <v>9</v>
      </c>
      <c r="I25" s="1127" t="s">
        <v>6</v>
      </c>
      <c r="J25" s="1125" t="s">
        <v>749</v>
      </c>
      <c r="K25" s="1130"/>
      <c r="L25" s="1128"/>
      <c r="M25" s="653"/>
      <c r="N25" s="653"/>
      <c r="O25" s="653"/>
      <c r="P25" s="653"/>
      <c r="Q25" s="653"/>
      <c r="R25" s="653"/>
      <c r="T25" s="249"/>
      <c r="U25" s="653"/>
      <c r="V25" s="653"/>
      <c r="W25" s="653"/>
      <c r="X25" s="653"/>
      <c r="Y25" s="653"/>
    </row>
    <row r="26" spans="1:25" s="123" customFormat="1">
      <c r="A26" s="1121"/>
      <c r="B26" s="1122"/>
      <c r="C26" s="1122"/>
      <c r="D26" s="1123"/>
      <c r="E26" s="1124" t="s">
        <v>2232</v>
      </c>
      <c r="F26" s="1123">
        <v>4093</v>
      </c>
      <c r="G26" s="1125" t="s">
        <v>2042</v>
      </c>
      <c r="H26" s="1126">
        <v>15</v>
      </c>
      <c r="I26" s="1127" t="s">
        <v>6</v>
      </c>
      <c r="J26" s="1125" t="s">
        <v>749</v>
      </c>
      <c r="K26" s="1130"/>
      <c r="L26" s="1128">
        <v>338.25</v>
      </c>
      <c r="M26" s="653"/>
      <c r="N26" s="653"/>
      <c r="O26" s="653"/>
      <c r="P26" s="653"/>
      <c r="Q26" s="653"/>
      <c r="R26" s="653"/>
      <c r="T26" s="249"/>
      <c r="U26" s="653"/>
      <c r="V26" s="653"/>
      <c r="W26" s="653"/>
      <c r="X26" s="653"/>
      <c r="Y26" s="653"/>
    </row>
    <row r="27" spans="1:25" s="123" customFormat="1">
      <c r="A27" s="1121" t="s">
        <v>1451</v>
      </c>
      <c r="B27" s="1122">
        <v>44763</v>
      </c>
      <c r="C27" s="1122">
        <v>44761</v>
      </c>
      <c r="D27" s="1123">
        <v>10918</v>
      </c>
      <c r="E27" s="1124" t="s">
        <v>2</v>
      </c>
      <c r="F27" s="1123">
        <v>3651</v>
      </c>
      <c r="G27" s="1125" t="s">
        <v>1452</v>
      </c>
      <c r="H27" s="1126">
        <v>40</v>
      </c>
      <c r="I27" s="1127" t="s">
        <v>6</v>
      </c>
      <c r="J27" s="1125" t="s">
        <v>749</v>
      </c>
      <c r="K27" s="1130"/>
      <c r="L27" s="1128">
        <v>572</v>
      </c>
      <c r="M27" s="653"/>
      <c r="N27" s="653"/>
      <c r="O27" s="653"/>
      <c r="P27" s="653"/>
      <c r="Q27" s="653"/>
      <c r="R27" s="653"/>
      <c r="T27" s="249"/>
      <c r="U27" s="653"/>
      <c r="V27" s="653"/>
      <c r="W27" s="653"/>
      <c r="X27" s="653"/>
      <c r="Y27" s="653"/>
    </row>
    <row r="28" spans="1:25" s="123" customFormat="1">
      <c r="A28" s="1121" t="s">
        <v>910</v>
      </c>
      <c r="B28" s="1122">
        <v>44767</v>
      </c>
      <c r="C28" s="1122">
        <v>44761</v>
      </c>
      <c r="D28" s="1123">
        <v>10937</v>
      </c>
      <c r="E28" s="1124" t="s">
        <v>2060</v>
      </c>
      <c r="F28" s="1123">
        <v>4025</v>
      </c>
      <c r="G28" s="1125" t="s">
        <v>78</v>
      </c>
      <c r="H28" s="1126">
        <v>10</v>
      </c>
      <c r="I28" s="1127" t="s">
        <v>6</v>
      </c>
      <c r="J28" s="1125" t="s">
        <v>749</v>
      </c>
      <c r="K28" s="1130"/>
      <c r="L28" s="1128">
        <v>50</v>
      </c>
      <c r="M28" s="653"/>
      <c r="N28" s="653"/>
      <c r="O28" s="653"/>
      <c r="P28" s="653"/>
      <c r="Q28" s="653"/>
      <c r="R28" s="653"/>
      <c r="T28" s="249"/>
      <c r="U28" s="653"/>
      <c r="V28" s="653"/>
      <c r="W28" s="653"/>
      <c r="X28" s="653"/>
      <c r="Y28" s="653"/>
    </row>
    <row r="29" spans="1:25" s="123" customFormat="1">
      <c r="A29" s="1121" t="s">
        <v>1220</v>
      </c>
      <c r="B29" s="1122">
        <v>44768</v>
      </c>
      <c r="C29" s="1122">
        <v>44761</v>
      </c>
      <c r="D29" s="1123">
        <v>10965</v>
      </c>
      <c r="E29" s="1124" t="s">
        <v>216</v>
      </c>
      <c r="F29" s="1123">
        <v>4274</v>
      </c>
      <c r="G29" s="1125" t="s">
        <v>864</v>
      </c>
      <c r="H29" s="1126">
        <v>1</v>
      </c>
      <c r="I29" s="1127" t="s">
        <v>6</v>
      </c>
      <c r="J29" s="1125" t="s">
        <v>749</v>
      </c>
      <c r="K29" s="1130"/>
      <c r="L29" s="1128">
        <v>5.5</v>
      </c>
      <c r="M29" s="653"/>
      <c r="N29" s="653"/>
      <c r="O29" s="653"/>
      <c r="P29" s="653"/>
      <c r="Q29" s="653"/>
      <c r="R29" s="653"/>
      <c r="T29" s="249"/>
      <c r="U29" s="653"/>
      <c r="V29" s="653"/>
      <c r="W29" s="653"/>
      <c r="X29" s="653"/>
      <c r="Y29" s="653"/>
    </row>
    <row r="30" spans="1:25" s="123" customFormat="1">
      <c r="A30" s="1121" t="s">
        <v>2180</v>
      </c>
      <c r="B30" s="1122">
        <v>44770</v>
      </c>
      <c r="C30" s="1122">
        <v>44762</v>
      </c>
      <c r="D30" s="1123">
        <v>11001</v>
      </c>
      <c r="E30" s="1124" t="s">
        <v>44</v>
      </c>
      <c r="F30" s="1123">
        <v>2530</v>
      </c>
      <c r="G30" s="1125" t="s">
        <v>1274</v>
      </c>
      <c r="H30" s="1126">
        <v>5</v>
      </c>
      <c r="I30" s="1127" t="s">
        <v>6</v>
      </c>
      <c r="J30" s="1125" t="s">
        <v>749</v>
      </c>
      <c r="K30" s="1130"/>
      <c r="L30" s="1128">
        <v>111</v>
      </c>
      <c r="M30" s="653"/>
      <c r="N30" s="653"/>
      <c r="O30" s="653"/>
      <c r="P30" s="653"/>
      <c r="Q30" s="653"/>
      <c r="R30" s="653"/>
      <c r="T30" s="249"/>
      <c r="U30" s="653"/>
      <c r="V30" s="653"/>
      <c r="W30" s="653"/>
      <c r="X30" s="653"/>
      <c r="Y30" s="653"/>
    </row>
    <row r="31" spans="1:25" s="123" customFormat="1">
      <c r="A31" s="1121" t="s">
        <v>126</v>
      </c>
      <c r="B31" s="1122">
        <v>44771</v>
      </c>
      <c r="C31" s="1122">
        <v>44767</v>
      </c>
      <c r="D31" s="1123">
        <v>11003</v>
      </c>
      <c r="E31" s="1124" t="s">
        <v>216</v>
      </c>
      <c r="F31" s="1123">
        <v>2802</v>
      </c>
      <c r="G31" s="1125" t="s">
        <v>195</v>
      </c>
      <c r="H31" s="1126" t="s">
        <v>931</v>
      </c>
      <c r="I31" s="1127" t="s">
        <v>6</v>
      </c>
      <c r="J31" s="1125" t="s">
        <v>749</v>
      </c>
      <c r="K31" s="1130"/>
      <c r="L31" s="1128">
        <v>595.65</v>
      </c>
      <c r="M31" s="653"/>
      <c r="N31" s="653"/>
      <c r="O31" s="653"/>
      <c r="P31" s="653"/>
      <c r="Q31" s="653"/>
      <c r="R31" s="653"/>
      <c r="T31" s="249"/>
      <c r="U31" s="653"/>
      <c r="V31" s="653"/>
      <c r="W31" s="653"/>
      <c r="X31" s="653"/>
      <c r="Y31" s="653"/>
    </row>
    <row r="32" spans="1:25" s="123" customFormat="1">
      <c r="A32" s="1121" t="s">
        <v>454</v>
      </c>
      <c r="B32" s="1122">
        <v>44771</v>
      </c>
      <c r="C32" s="1122">
        <v>44764</v>
      </c>
      <c r="D32" s="1123">
        <v>11014</v>
      </c>
      <c r="E32" s="1124" t="s">
        <v>2</v>
      </c>
      <c r="F32" s="1123">
        <v>2347</v>
      </c>
      <c r="G32" s="1125" t="s">
        <v>455</v>
      </c>
      <c r="H32" s="1126">
        <v>5</v>
      </c>
      <c r="I32" s="1127" t="s">
        <v>6</v>
      </c>
      <c r="J32" s="1125" t="s">
        <v>749</v>
      </c>
      <c r="K32" s="1130"/>
      <c r="L32" s="1128">
        <v>303.2</v>
      </c>
      <c r="M32" s="653"/>
      <c r="N32" s="653"/>
      <c r="O32" s="653"/>
      <c r="P32" s="653"/>
      <c r="Q32" s="653"/>
      <c r="R32" s="653"/>
      <c r="T32" s="249"/>
      <c r="U32" s="653"/>
      <c r="V32" s="653"/>
      <c r="W32" s="653"/>
      <c r="X32" s="653"/>
      <c r="Y32" s="653"/>
    </row>
    <row r="33" spans="1:25" s="123" customFormat="1">
      <c r="A33" s="1121" t="s">
        <v>1275</v>
      </c>
      <c r="B33" s="1122"/>
      <c r="C33" s="1122">
        <v>44767</v>
      </c>
      <c r="D33" s="1123"/>
      <c r="E33" s="1124" t="s">
        <v>69</v>
      </c>
      <c r="F33" s="1123">
        <v>0</v>
      </c>
      <c r="G33" s="1125" t="s">
        <v>2250</v>
      </c>
      <c r="H33" s="1126" t="s">
        <v>1580</v>
      </c>
      <c r="I33" s="1127" t="s">
        <v>6</v>
      </c>
      <c r="J33" s="1125" t="s">
        <v>749</v>
      </c>
      <c r="K33" s="1130"/>
      <c r="L33" s="1128">
        <v>0</v>
      </c>
      <c r="M33" s="653"/>
      <c r="N33" s="653"/>
      <c r="O33" s="653"/>
      <c r="P33" s="653"/>
      <c r="Q33" s="653"/>
      <c r="R33" s="653"/>
      <c r="T33" s="249"/>
      <c r="U33" s="653"/>
      <c r="V33" s="653"/>
      <c r="W33" s="653"/>
      <c r="X33" s="653"/>
      <c r="Y33" s="653"/>
    </row>
    <row r="34" spans="1:25" s="123" customFormat="1">
      <c r="A34" s="1121" t="s">
        <v>1275</v>
      </c>
      <c r="B34" s="1122"/>
      <c r="C34" s="1122">
        <v>44767</v>
      </c>
      <c r="D34" s="1123"/>
      <c r="E34" s="1124" t="s">
        <v>165</v>
      </c>
      <c r="F34" s="1123">
        <v>0</v>
      </c>
      <c r="G34" s="1125" t="s">
        <v>2251</v>
      </c>
      <c r="H34" s="1126" t="s">
        <v>1580</v>
      </c>
      <c r="I34" s="1127" t="s">
        <v>6</v>
      </c>
      <c r="J34" s="1125" t="s">
        <v>749</v>
      </c>
      <c r="K34" s="1130"/>
      <c r="L34" s="1128">
        <v>0</v>
      </c>
      <c r="M34" s="653"/>
      <c r="N34" s="653"/>
      <c r="O34" s="653"/>
      <c r="P34" s="653"/>
      <c r="Q34" s="653"/>
      <c r="R34" s="653"/>
      <c r="T34" s="249"/>
      <c r="U34" s="653"/>
      <c r="V34" s="653"/>
      <c r="W34" s="653"/>
      <c r="X34" s="653"/>
      <c r="Y34" s="653"/>
    </row>
    <row r="35" spans="1:25" s="123" customFormat="1">
      <c r="A35" s="1166" t="s">
        <v>472</v>
      </c>
      <c r="B35" s="1167">
        <v>44775</v>
      </c>
      <c r="C35" s="1167"/>
      <c r="D35" s="1168">
        <v>11052</v>
      </c>
      <c r="E35" s="1169" t="s">
        <v>216</v>
      </c>
      <c r="F35" s="1168">
        <v>4283</v>
      </c>
      <c r="G35" s="1170" t="s">
        <v>2254</v>
      </c>
      <c r="H35" s="1171" t="s">
        <v>1114</v>
      </c>
      <c r="I35" s="1172"/>
      <c r="J35" s="1170" t="s">
        <v>749</v>
      </c>
      <c r="K35" s="1173"/>
      <c r="L35" s="1174">
        <v>110</v>
      </c>
      <c r="M35" s="1027"/>
      <c r="N35" s="1027"/>
      <c r="O35" s="1027"/>
      <c r="P35" s="1027"/>
      <c r="Q35" s="1027"/>
      <c r="R35" s="1027"/>
      <c r="S35" s="1028"/>
      <c r="T35" s="570" t="s">
        <v>2255</v>
      </c>
      <c r="U35" s="653"/>
      <c r="V35" s="653"/>
      <c r="W35" s="653"/>
      <c r="X35" s="653"/>
      <c r="Y35" s="653"/>
    </row>
    <row r="36" spans="1:25" s="123" customFormat="1">
      <c r="A36" s="1121" t="s">
        <v>381</v>
      </c>
      <c r="B36" s="1122">
        <v>44771</v>
      </c>
      <c r="C36" s="1122">
        <v>44770</v>
      </c>
      <c r="D36" s="1123">
        <v>11046</v>
      </c>
      <c r="E36" s="1124" t="s">
        <v>7</v>
      </c>
      <c r="F36" s="1123">
        <v>2555</v>
      </c>
      <c r="G36" s="1125" t="s">
        <v>382</v>
      </c>
      <c r="H36" s="1126">
        <v>5</v>
      </c>
      <c r="I36" s="1127" t="s">
        <v>6</v>
      </c>
      <c r="J36" s="1125" t="s">
        <v>1225</v>
      </c>
      <c r="K36" s="1130"/>
      <c r="L36" s="1128">
        <v>340</v>
      </c>
      <c r="M36" s="653"/>
      <c r="N36" s="653"/>
      <c r="O36" s="653"/>
      <c r="P36" s="653"/>
      <c r="Q36" s="653"/>
      <c r="R36" s="653"/>
      <c r="T36" s="249"/>
      <c r="U36" s="653"/>
      <c r="V36" s="653"/>
      <c r="W36" s="653"/>
      <c r="X36" s="653"/>
      <c r="Y36" s="653"/>
    </row>
    <row r="37" spans="1:25" s="123" customFormat="1">
      <c r="A37" s="1121" t="s">
        <v>130</v>
      </c>
      <c r="B37" s="1122">
        <v>44771</v>
      </c>
      <c r="C37" s="1122">
        <v>44771</v>
      </c>
      <c r="D37" s="1123">
        <v>11069</v>
      </c>
      <c r="E37" s="1124" t="s">
        <v>7</v>
      </c>
      <c r="F37" s="1123">
        <v>2529</v>
      </c>
      <c r="G37" s="1125" t="s">
        <v>2260</v>
      </c>
      <c r="H37" s="1126">
        <v>1</v>
      </c>
      <c r="I37" s="1127" t="s">
        <v>12</v>
      </c>
      <c r="J37" s="1125" t="s">
        <v>749</v>
      </c>
      <c r="K37" s="1130"/>
      <c r="L37" s="1128">
        <v>55</v>
      </c>
      <c r="M37" s="653"/>
      <c r="N37" s="653"/>
      <c r="O37" s="653"/>
      <c r="P37" s="653"/>
      <c r="Q37" s="653"/>
      <c r="R37" s="653"/>
      <c r="T37" s="249"/>
      <c r="U37" s="653"/>
      <c r="V37" s="653"/>
      <c r="W37" s="653"/>
      <c r="X37" s="653"/>
      <c r="Y37" s="653"/>
    </row>
    <row r="38" spans="1:25" s="41" customFormat="1">
      <c r="A38" s="339"/>
      <c r="B38" s="132"/>
      <c r="C38" s="132"/>
      <c r="D38" s="133"/>
      <c r="E38" s="131"/>
      <c r="F38" s="133"/>
      <c r="G38" s="134"/>
      <c r="H38" s="135"/>
      <c r="I38" s="235"/>
      <c r="J38" s="1109" t="s">
        <v>749</v>
      </c>
      <c r="K38" s="525"/>
      <c r="L38" s="454"/>
      <c r="M38" s="249"/>
      <c r="N38" s="249"/>
      <c r="O38" s="249"/>
      <c r="P38" s="249"/>
      <c r="Q38" s="249"/>
      <c r="R38" s="249"/>
      <c r="T38" s="249"/>
      <c r="U38" s="249"/>
      <c r="V38" s="249"/>
      <c r="W38" s="249"/>
      <c r="X38" s="249"/>
      <c r="Y38" s="249"/>
    </row>
    <row r="39" spans="1:25" s="41" customFormat="1">
      <c r="A39" s="2530">
        <f>SUM(L12:L38)</f>
        <v>6570.7499999999991</v>
      </c>
      <c r="B39" s="2531"/>
      <c r="C39" s="2531"/>
      <c r="D39" s="2531"/>
      <c r="E39" s="2531"/>
      <c r="F39" s="2531"/>
      <c r="G39" s="2531"/>
      <c r="H39" s="2531"/>
      <c r="I39" s="2531"/>
      <c r="J39" s="2531"/>
      <c r="K39" s="2531"/>
      <c r="L39" s="2532"/>
      <c r="M39" s="249"/>
      <c r="N39" s="249"/>
      <c r="O39" s="249"/>
      <c r="P39" s="249"/>
      <c r="Q39" s="249"/>
      <c r="R39" s="249"/>
      <c r="T39" s="249"/>
      <c r="U39" s="249"/>
      <c r="V39" s="249"/>
      <c r="W39" s="249"/>
      <c r="X39" s="249"/>
      <c r="Y39" s="249"/>
    </row>
    <row r="40" spans="1:25" s="41" customFormat="1" ht="18.75">
      <c r="A40" s="2460" t="s">
        <v>1225</v>
      </c>
      <c r="B40" s="2450"/>
      <c r="C40" s="2450"/>
      <c r="D40" s="2450"/>
      <c r="E40" s="2450"/>
      <c r="F40" s="2450"/>
      <c r="G40" s="2450"/>
      <c r="H40" s="2450"/>
      <c r="I40" s="2450"/>
      <c r="J40" s="2450"/>
      <c r="K40" s="2450"/>
      <c r="L40" s="2451"/>
      <c r="M40" s="249"/>
      <c r="N40" s="249"/>
      <c r="O40" s="249"/>
      <c r="P40" s="249"/>
      <c r="Q40" s="249"/>
      <c r="R40" s="249"/>
      <c r="T40" s="249"/>
      <c r="U40" s="249"/>
      <c r="V40" s="249"/>
      <c r="W40" s="249"/>
      <c r="X40" s="249"/>
      <c r="Y40" s="249"/>
    </row>
    <row r="41" spans="1:25" s="42" customFormat="1">
      <c r="A41" s="1121" t="s">
        <v>520</v>
      </c>
      <c r="B41" s="1122">
        <v>44753</v>
      </c>
      <c r="C41" s="1122">
        <v>44756</v>
      </c>
      <c r="D41" s="1123">
        <v>10797</v>
      </c>
      <c r="E41" s="1124" t="s">
        <v>428</v>
      </c>
      <c r="F41" s="1123">
        <v>4160</v>
      </c>
      <c r="G41" s="1125" t="s">
        <v>127</v>
      </c>
      <c r="H41" s="1126" t="s">
        <v>905</v>
      </c>
      <c r="I41" s="1127" t="s">
        <v>6</v>
      </c>
      <c r="J41" s="1125" t="s">
        <v>1225</v>
      </c>
      <c r="K41" s="1130"/>
      <c r="L41" s="1131">
        <v>282.95999999999998</v>
      </c>
      <c r="M41" s="80"/>
      <c r="N41" s="80"/>
      <c r="O41" s="80"/>
      <c r="P41" s="80"/>
      <c r="Q41" s="80"/>
      <c r="R41" s="80"/>
      <c r="T41" s="249" t="s">
        <v>1911</v>
      </c>
      <c r="U41" s="80"/>
      <c r="V41" s="80"/>
      <c r="W41" s="80"/>
      <c r="X41" s="80"/>
      <c r="Y41" s="80"/>
    </row>
    <row r="42" spans="1:25" s="42" customFormat="1">
      <c r="A42" s="1121" t="s">
        <v>1594</v>
      </c>
      <c r="B42" s="1122">
        <v>44757</v>
      </c>
      <c r="C42" s="1122">
        <v>44761</v>
      </c>
      <c r="D42" s="1123">
        <v>10759</v>
      </c>
      <c r="E42" s="1124" t="s">
        <v>216</v>
      </c>
      <c r="F42" s="1123">
        <v>3940</v>
      </c>
      <c r="G42" s="1125" t="s">
        <v>2208</v>
      </c>
      <c r="H42" s="1126">
        <v>41</v>
      </c>
      <c r="I42" s="1127" t="s">
        <v>6</v>
      </c>
      <c r="J42" s="1125" t="s">
        <v>1225</v>
      </c>
      <c r="K42" s="1130"/>
      <c r="L42" s="1131">
        <v>10960</v>
      </c>
      <c r="M42" s="80"/>
      <c r="N42" s="80"/>
      <c r="O42" s="80"/>
      <c r="P42" s="80"/>
      <c r="Q42" s="80"/>
      <c r="R42" s="80"/>
      <c r="T42" s="249"/>
      <c r="U42" s="80"/>
      <c r="V42" s="80"/>
      <c r="W42" s="80"/>
      <c r="X42" s="80"/>
      <c r="Y42" s="80"/>
    </row>
    <row r="43" spans="1:25" s="42" customFormat="1">
      <c r="A43" s="1121"/>
      <c r="B43" s="1122"/>
      <c r="C43" s="1122"/>
      <c r="D43" s="1123"/>
      <c r="E43" s="1124"/>
      <c r="F43" s="1123"/>
      <c r="G43" s="1125" t="s">
        <v>2208</v>
      </c>
      <c r="H43" s="1126">
        <v>2</v>
      </c>
      <c r="I43" s="1127" t="s">
        <v>6</v>
      </c>
      <c r="J43" s="1125"/>
      <c r="K43" s="1130" t="s">
        <v>1275</v>
      </c>
      <c r="L43" s="1131"/>
      <c r="M43" s="80"/>
      <c r="N43" s="80"/>
      <c r="O43" s="80"/>
      <c r="P43" s="80"/>
      <c r="Q43" s="80"/>
      <c r="R43" s="80"/>
      <c r="T43" s="249"/>
      <c r="U43" s="80"/>
      <c r="V43" s="80"/>
      <c r="W43" s="80"/>
      <c r="X43" s="80"/>
      <c r="Y43" s="80"/>
    </row>
    <row r="44" spans="1:25" s="42" customFormat="1">
      <c r="A44" s="1121" t="s">
        <v>499</v>
      </c>
      <c r="B44" s="1122">
        <v>44760</v>
      </c>
      <c r="C44" s="1122">
        <v>44755</v>
      </c>
      <c r="D44" s="1123">
        <v>10886</v>
      </c>
      <c r="E44" s="1124" t="s">
        <v>2</v>
      </c>
      <c r="F44" s="1123">
        <v>2811</v>
      </c>
      <c r="G44" s="1125" t="s">
        <v>198</v>
      </c>
      <c r="H44" s="1126" t="s">
        <v>899</v>
      </c>
      <c r="I44" s="1127" t="s">
        <v>6</v>
      </c>
      <c r="J44" s="1125" t="s">
        <v>1225</v>
      </c>
      <c r="K44" s="1130"/>
      <c r="L44" s="1131">
        <v>270</v>
      </c>
      <c r="M44" s="80"/>
      <c r="N44" s="80"/>
      <c r="O44" s="80"/>
      <c r="P44" s="80"/>
      <c r="Q44" s="80"/>
      <c r="R44" s="80"/>
      <c r="T44" s="249"/>
      <c r="U44" s="80"/>
      <c r="V44" s="80"/>
      <c r="W44" s="80"/>
      <c r="X44" s="80"/>
      <c r="Y44" s="80"/>
    </row>
    <row r="45" spans="1:25" s="42" customFormat="1">
      <c r="A45" s="1121" t="s">
        <v>101</v>
      </c>
      <c r="B45" s="1122">
        <v>44762</v>
      </c>
      <c r="C45" s="1122">
        <v>44756</v>
      </c>
      <c r="D45" s="1123">
        <v>10897</v>
      </c>
      <c r="E45" s="1124" t="s">
        <v>2</v>
      </c>
      <c r="F45" s="1123">
        <v>3724</v>
      </c>
      <c r="G45" s="1125" t="s">
        <v>25</v>
      </c>
      <c r="H45" s="1126" t="s">
        <v>1893</v>
      </c>
      <c r="I45" s="1127" t="s">
        <v>6</v>
      </c>
      <c r="J45" s="1125" t="s">
        <v>1225</v>
      </c>
      <c r="K45" s="1130"/>
      <c r="L45" s="1131">
        <v>33.75</v>
      </c>
      <c r="M45" s="80"/>
      <c r="N45" s="80"/>
      <c r="O45" s="80"/>
      <c r="P45" s="80"/>
      <c r="Q45" s="80"/>
      <c r="R45" s="80"/>
      <c r="T45" s="249"/>
      <c r="U45" s="80"/>
      <c r="V45" s="80"/>
      <c r="W45" s="80"/>
      <c r="X45" s="80"/>
      <c r="Y45" s="80"/>
    </row>
    <row r="46" spans="1:25" s="123" customFormat="1">
      <c r="A46" s="1121" t="s">
        <v>110</v>
      </c>
      <c r="B46" s="1122">
        <v>44755</v>
      </c>
      <c r="C46" s="1122">
        <v>44754</v>
      </c>
      <c r="D46" s="1123">
        <v>10822</v>
      </c>
      <c r="E46" s="1124" t="s">
        <v>671</v>
      </c>
      <c r="F46" s="1123">
        <v>2578</v>
      </c>
      <c r="G46" s="1125" t="s">
        <v>221</v>
      </c>
      <c r="H46" s="1126">
        <v>20</v>
      </c>
      <c r="I46" s="1127" t="s">
        <v>6</v>
      </c>
      <c r="J46" s="1125" t="s">
        <v>749</v>
      </c>
      <c r="K46" s="1130"/>
      <c r="L46" s="1128">
        <v>396</v>
      </c>
      <c r="M46" s="653"/>
      <c r="N46" s="653"/>
      <c r="O46" s="653"/>
      <c r="P46" s="653"/>
      <c r="Q46" s="653"/>
      <c r="R46" s="653"/>
      <c r="T46" s="249"/>
      <c r="U46" s="653"/>
      <c r="V46" s="653"/>
      <c r="W46" s="653"/>
      <c r="X46" s="653"/>
      <c r="Y46" s="653"/>
    </row>
    <row r="47" spans="1:25" s="42" customFormat="1">
      <c r="A47" s="1121" t="s">
        <v>2229</v>
      </c>
      <c r="B47" s="1122">
        <v>44762</v>
      </c>
      <c r="C47" s="1122">
        <v>44756</v>
      </c>
      <c r="D47" s="1123">
        <v>10901</v>
      </c>
      <c r="E47" s="40" t="s">
        <v>428</v>
      </c>
      <c r="F47" s="1123">
        <v>4160</v>
      </c>
      <c r="G47" s="1125" t="s">
        <v>127</v>
      </c>
      <c r="H47" s="1126">
        <v>3</v>
      </c>
      <c r="I47" s="1127" t="s">
        <v>6</v>
      </c>
      <c r="J47" s="1125" t="s">
        <v>1225</v>
      </c>
      <c r="K47" s="1130"/>
      <c r="L47" s="1131">
        <v>282.95999999999998</v>
      </c>
      <c r="M47" s="80"/>
      <c r="N47" s="80"/>
      <c r="O47" s="80"/>
      <c r="P47" s="80"/>
      <c r="Q47" s="80"/>
      <c r="R47" s="80"/>
      <c r="T47" s="249"/>
      <c r="U47" s="80"/>
      <c r="V47" s="80"/>
      <c r="W47" s="80"/>
      <c r="X47" s="80"/>
      <c r="Y47" s="80"/>
    </row>
    <row r="48" spans="1:25" s="42" customFormat="1">
      <c r="A48" s="1121" t="s">
        <v>108</v>
      </c>
      <c r="B48" s="1122">
        <v>44754</v>
      </c>
      <c r="C48" s="1122">
        <v>44754</v>
      </c>
      <c r="D48" s="1123">
        <v>10913</v>
      </c>
      <c r="E48" s="1124" t="s">
        <v>7</v>
      </c>
      <c r="F48" s="1123">
        <v>1170</v>
      </c>
      <c r="G48" s="1125" t="s">
        <v>530</v>
      </c>
      <c r="H48" s="1126">
        <v>5</v>
      </c>
      <c r="I48" s="1127" t="s">
        <v>6</v>
      </c>
      <c r="J48" s="1125" t="s">
        <v>1225</v>
      </c>
      <c r="K48" s="1130" t="s">
        <v>991</v>
      </c>
      <c r="L48" s="1131">
        <v>260</v>
      </c>
      <c r="M48" s="80"/>
      <c r="N48" s="80"/>
      <c r="O48" s="80"/>
      <c r="P48" s="80"/>
      <c r="Q48" s="80"/>
      <c r="R48" s="80"/>
      <c r="T48" s="249"/>
      <c r="U48" s="80"/>
      <c r="V48" s="80"/>
      <c r="W48" s="80"/>
      <c r="X48" s="80"/>
      <c r="Y48" s="80"/>
    </row>
    <row r="49" spans="1:25" s="123" customFormat="1">
      <c r="A49" s="1121" t="s">
        <v>517</v>
      </c>
      <c r="B49" s="1122">
        <v>44764</v>
      </c>
      <c r="C49" s="1122">
        <v>44762</v>
      </c>
      <c r="D49" s="1123">
        <v>10921</v>
      </c>
      <c r="E49" s="1124" t="s">
        <v>2</v>
      </c>
      <c r="F49" s="1123">
        <v>2022</v>
      </c>
      <c r="G49" s="1125" t="s">
        <v>83</v>
      </c>
      <c r="H49" s="1126">
        <v>15</v>
      </c>
      <c r="I49" s="1127" t="s">
        <v>6</v>
      </c>
      <c r="J49" s="1125" t="s">
        <v>749</v>
      </c>
      <c r="K49" s="50" t="s">
        <v>852</v>
      </c>
      <c r="L49" s="1128">
        <v>357</v>
      </c>
      <c r="M49" s="653"/>
      <c r="N49" s="653"/>
      <c r="O49" s="653"/>
      <c r="P49" s="653"/>
      <c r="Q49" s="653"/>
      <c r="R49" s="653"/>
      <c r="T49" s="249"/>
      <c r="U49" s="653"/>
      <c r="V49" s="653"/>
      <c r="W49" s="653"/>
      <c r="X49" s="653"/>
      <c r="Y49" s="653"/>
    </row>
    <row r="50" spans="1:25" s="42" customFormat="1">
      <c r="A50" s="1121" t="s">
        <v>514</v>
      </c>
      <c r="B50" s="1122">
        <v>44764</v>
      </c>
      <c r="C50" s="1122">
        <v>44762</v>
      </c>
      <c r="D50" s="1123">
        <v>10923</v>
      </c>
      <c r="E50" s="1124" t="s">
        <v>2</v>
      </c>
      <c r="F50" s="1123">
        <v>3080</v>
      </c>
      <c r="G50" s="1125" t="s">
        <v>516</v>
      </c>
      <c r="H50" s="1126">
        <v>20</v>
      </c>
      <c r="I50" s="1127" t="s">
        <v>6</v>
      </c>
      <c r="J50" s="1125" t="s">
        <v>1225</v>
      </c>
      <c r="K50" s="50" t="s">
        <v>852</v>
      </c>
      <c r="L50" s="1131">
        <v>244</v>
      </c>
      <c r="M50" s="80"/>
      <c r="N50" s="80"/>
      <c r="O50" s="80"/>
      <c r="P50" s="80"/>
      <c r="Q50" s="80"/>
      <c r="R50" s="80"/>
      <c r="T50" s="249"/>
      <c r="U50" s="80"/>
      <c r="V50" s="80"/>
      <c r="W50" s="80"/>
      <c r="X50" s="80"/>
      <c r="Y50" s="80"/>
    </row>
    <row r="51" spans="1:25" s="42" customFormat="1">
      <c r="A51" s="1121" t="s">
        <v>1594</v>
      </c>
      <c r="B51" s="1122">
        <v>44767</v>
      </c>
      <c r="C51" s="1122">
        <v>44763</v>
      </c>
      <c r="D51" s="1123">
        <v>10945</v>
      </c>
      <c r="E51" s="1124" t="s">
        <v>153</v>
      </c>
      <c r="F51" s="1123">
        <v>4269</v>
      </c>
      <c r="G51" s="1125" t="s">
        <v>2208</v>
      </c>
      <c r="H51" s="1126">
        <v>14</v>
      </c>
      <c r="I51" s="1127" t="s">
        <v>6</v>
      </c>
      <c r="J51" s="1125" t="s">
        <v>1225</v>
      </c>
      <c r="K51" s="50" t="s">
        <v>270</v>
      </c>
      <c r="L51" s="1131">
        <v>714</v>
      </c>
      <c r="M51" s="80"/>
      <c r="N51" s="80"/>
      <c r="O51" s="80"/>
      <c r="P51" s="80"/>
      <c r="Q51" s="80"/>
      <c r="R51" s="80"/>
      <c r="T51" s="249"/>
      <c r="U51" s="80"/>
      <c r="V51" s="80"/>
      <c r="W51" s="80"/>
      <c r="X51" s="80"/>
      <c r="Y51" s="80"/>
    </row>
    <row r="52" spans="1:25" s="42" customFormat="1">
      <c r="A52" s="1121" t="s">
        <v>109</v>
      </c>
      <c r="B52" s="1122">
        <v>44762</v>
      </c>
      <c r="C52" s="1122">
        <v>44762</v>
      </c>
      <c r="D52" s="1123">
        <v>10996</v>
      </c>
      <c r="E52" s="1124" t="s">
        <v>2</v>
      </c>
      <c r="F52" s="1123">
        <v>4525</v>
      </c>
      <c r="G52" s="1125" t="s">
        <v>2236</v>
      </c>
      <c r="H52" s="1126">
        <v>100</v>
      </c>
      <c r="I52" s="1127" t="s">
        <v>6</v>
      </c>
      <c r="J52" s="1125" t="s">
        <v>1225</v>
      </c>
      <c r="K52" s="50" t="s">
        <v>852</v>
      </c>
      <c r="L52" s="1131">
        <v>100</v>
      </c>
      <c r="M52" s="80"/>
      <c r="N52" s="80"/>
      <c r="O52" s="80"/>
      <c r="P52" s="80"/>
      <c r="Q52" s="80"/>
      <c r="R52" s="80"/>
      <c r="T52" s="249"/>
      <c r="U52" s="80"/>
      <c r="V52" s="80"/>
      <c r="W52" s="80"/>
      <c r="X52" s="80"/>
      <c r="Y52" s="80"/>
    </row>
    <row r="53" spans="1:25" s="42" customFormat="1">
      <c r="A53" s="1121" t="s">
        <v>1677</v>
      </c>
      <c r="B53" s="1122" t="s">
        <v>2252</v>
      </c>
      <c r="C53" s="1122">
        <v>44767</v>
      </c>
      <c r="D53" s="1123">
        <v>10976</v>
      </c>
      <c r="E53" s="1124" t="s">
        <v>2</v>
      </c>
      <c r="F53" s="1123">
        <v>784</v>
      </c>
      <c r="G53" s="1125" t="s">
        <v>41</v>
      </c>
      <c r="H53" s="1126">
        <v>20</v>
      </c>
      <c r="I53" s="1127" t="s">
        <v>6</v>
      </c>
      <c r="J53" s="1125" t="s">
        <v>1225</v>
      </c>
      <c r="K53" s="50"/>
      <c r="L53" s="1131">
        <v>178</v>
      </c>
      <c r="M53" s="80"/>
      <c r="N53" s="80"/>
      <c r="O53" s="80"/>
      <c r="P53" s="80"/>
      <c r="Q53" s="80"/>
      <c r="R53" s="80"/>
      <c r="T53" s="249"/>
      <c r="U53" s="80"/>
      <c r="V53" s="80"/>
      <c r="W53" s="80"/>
      <c r="X53" s="80"/>
      <c r="Y53" s="80"/>
    </row>
    <row r="54" spans="1:25" s="42" customFormat="1">
      <c r="A54" s="1121" t="s">
        <v>137</v>
      </c>
      <c r="B54" s="1122">
        <v>44769</v>
      </c>
      <c r="C54" s="1122">
        <v>44769</v>
      </c>
      <c r="D54" s="1123">
        <v>10895</v>
      </c>
      <c r="E54" s="657" t="s">
        <v>2</v>
      </c>
      <c r="F54" s="656">
        <v>4259</v>
      </c>
      <c r="G54" s="658" t="s">
        <v>2130</v>
      </c>
      <c r="H54" s="674" t="s">
        <v>1593</v>
      </c>
      <c r="I54" s="1127" t="s">
        <v>6</v>
      </c>
      <c r="J54" s="1125" t="s">
        <v>1225</v>
      </c>
      <c r="K54" s="1130"/>
      <c r="L54" s="1131">
        <v>761.04</v>
      </c>
      <c r="M54" s="80"/>
      <c r="N54" s="80"/>
      <c r="O54" s="80"/>
      <c r="P54" s="80"/>
      <c r="Q54" s="80"/>
      <c r="R54" s="80"/>
      <c r="T54" s="249"/>
      <c r="U54" s="80"/>
      <c r="V54" s="80"/>
      <c r="W54" s="80"/>
      <c r="X54" s="80"/>
      <c r="Y54" s="80"/>
    </row>
    <row r="55" spans="1:25" s="42" customFormat="1">
      <c r="A55" s="239"/>
      <c r="B55" s="31"/>
      <c r="C55" s="31"/>
      <c r="D55" s="28"/>
      <c r="E55" s="657" t="s">
        <v>2</v>
      </c>
      <c r="F55" s="656">
        <v>4260</v>
      </c>
      <c r="G55" s="658" t="s">
        <v>42</v>
      </c>
      <c r="H55" s="674">
        <v>54</v>
      </c>
      <c r="I55" s="25" t="s">
        <v>6</v>
      </c>
      <c r="J55" s="1125" t="s">
        <v>1225</v>
      </c>
      <c r="K55" s="50" t="s">
        <v>852</v>
      </c>
      <c r="L55" s="479">
        <v>556.85</v>
      </c>
      <c r="M55" s="80"/>
      <c r="N55" s="80"/>
      <c r="O55" s="80"/>
      <c r="P55" s="80"/>
      <c r="Q55" s="80"/>
      <c r="R55" s="80"/>
      <c r="T55" s="249"/>
      <c r="U55" s="80"/>
      <c r="V55" s="80"/>
      <c r="W55" s="80"/>
      <c r="X55" s="80"/>
      <c r="Y55" s="80"/>
    </row>
    <row r="56" spans="1:25" s="42" customFormat="1">
      <c r="A56" s="1121" t="s">
        <v>1469</v>
      </c>
      <c r="B56" s="1122">
        <v>44769</v>
      </c>
      <c r="C56" s="1122">
        <v>44769</v>
      </c>
      <c r="D56" s="1123">
        <v>10986</v>
      </c>
      <c r="E56" s="1124" t="s">
        <v>7</v>
      </c>
      <c r="F56" s="1123">
        <v>1491</v>
      </c>
      <c r="G56" s="1125" t="s">
        <v>530</v>
      </c>
      <c r="H56" s="1126">
        <v>40</v>
      </c>
      <c r="I56" s="1127" t="s">
        <v>6</v>
      </c>
      <c r="J56" s="1125" t="s">
        <v>1225</v>
      </c>
      <c r="K56" s="1130"/>
      <c r="L56" s="1131">
        <v>1004</v>
      </c>
      <c r="M56" s="80"/>
      <c r="N56" s="80"/>
      <c r="O56" s="80"/>
      <c r="P56" s="80"/>
      <c r="Q56" s="80"/>
      <c r="R56" s="80"/>
      <c r="T56" s="249"/>
      <c r="U56" s="80"/>
      <c r="V56" s="80"/>
      <c r="W56" s="80"/>
      <c r="X56" s="80"/>
      <c r="Y56" s="80"/>
    </row>
    <row r="57" spans="1:25" s="42" customFormat="1">
      <c r="A57" s="1121" t="s">
        <v>109</v>
      </c>
      <c r="B57" s="1122">
        <v>44771</v>
      </c>
      <c r="C57" s="1122">
        <v>44770</v>
      </c>
      <c r="D57" s="1123">
        <v>11011</v>
      </c>
      <c r="E57" s="1124" t="s">
        <v>2</v>
      </c>
      <c r="F57" s="1123">
        <v>4281</v>
      </c>
      <c r="G57" s="1125" t="s">
        <v>2247</v>
      </c>
      <c r="H57" s="1126">
        <v>20</v>
      </c>
      <c r="I57" s="1127" t="s">
        <v>6</v>
      </c>
      <c r="J57" s="1125" t="s">
        <v>1225</v>
      </c>
      <c r="K57" s="50" t="s">
        <v>852</v>
      </c>
      <c r="L57" s="1131">
        <v>201.4</v>
      </c>
      <c r="M57" s="80"/>
      <c r="N57" s="80"/>
      <c r="O57" s="80"/>
      <c r="P57" s="80"/>
      <c r="Q57" s="80"/>
      <c r="R57" s="80"/>
      <c r="T57" s="249"/>
      <c r="U57" s="80"/>
      <c r="V57" s="80"/>
      <c r="W57" s="80"/>
      <c r="X57" s="80"/>
      <c r="Y57" s="80"/>
    </row>
    <row r="58" spans="1:25" s="123" customFormat="1">
      <c r="A58" s="1121" t="s">
        <v>2170</v>
      </c>
      <c r="B58" s="1122">
        <v>44768</v>
      </c>
      <c r="C58" s="1122">
        <v>44767</v>
      </c>
      <c r="D58" s="1123">
        <v>10969</v>
      </c>
      <c r="E58" s="1124" t="s">
        <v>74</v>
      </c>
      <c r="F58" s="1123">
        <v>4207</v>
      </c>
      <c r="G58" s="1125" t="s">
        <v>2198</v>
      </c>
      <c r="H58" s="1126">
        <v>2</v>
      </c>
      <c r="I58" s="1127" t="s">
        <v>6</v>
      </c>
      <c r="J58" s="1125" t="s">
        <v>1225</v>
      </c>
      <c r="K58" s="1130" t="s">
        <v>270</v>
      </c>
      <c r="L58" s="1128">
        <v>404.4</v>
      </c>
      <c r="M58" s="653"/>
      <c r="N58" s="653"/>
      <c r="O58" s="653"/>
      <c r="P58" s="653"/>
      <c r="Q58" s="653"/>
      <c r="R58" s="653"/>
      <c r="T58" s="249"/>
      <c r="U58" s="653"/>
      <c r="V58" s="653"/>
      <c r="W58" s="653"/>
      <c r="X58" s="653"/>
      <c r="Y58" s="653"/>
    </row>
    <row r="59" spans="1:25" s="123" customFormat="1">
      <c r="A59" s="1121"/>
      <c r="B59" s="1122"/>
      <c r="C59" s="1122"/>
      <c r="D59" s="1123"/>
      <c r="E59" s="1124" t="s">
        <v>216</v>
      </c>
      <c r="F59" s="1123">
        <v>4205</v>
      </c>
      <c r="G59" s="1125" t="s">
        <v>2198</v>
      </c>
      <c r="H59" s="1126">
        <v>2</v>
      </c>
      <c r="I59" s="1127" t="s">
        <v>6</v>
      </c>
      <c r="J59" s="1125" t="s">
        <v>1225</v>
      </c>
      <c r="K59" s="1130"/>
      <c r="L59" s="1128">
        <v>242.6</v>
      </c>
      <c r="M59" s="653"/>
      <c r="N59" s="653"/>
      <c r="O59" s="653"/>
      <c r="P59" s="653"/>
      <c r="Q59" s="653"/>
      <c r="R59" s="653"/>
      <c r="T59" s="249"/>
      <c r="U59" s="653"/>
      <c r="V59" s="653"/>
      <c r="W59" s="653"/>
      <c r="X59" s="653"/>
      <c r="Y59" s="653"/>
    </row>
    <row r="60" spans="1:25" s="123" customFormat="1">
      <c r="A60" s="1121" t="s">
        <v>2170</v>
      </c>
      <c r="B60" s="1122">
        <v>44768</v>
      </c>
      <c r="C60" s="1122">
        <v>44767</v>
      </c>
      <c r="D60" s="1123">
        <v>10971</v>
      </c>
      <c r="E60" s="1124" t="s">
        <v>74</v>
      </c>
      <c r="F60" s="1123">
        <v>4207</v>
      </c>
      <c r="G60" s="1125" t="s">
        <v>2198</v>
      </c>
      <c r="H60" s="1126" t="s">
        <v>984</v>
      </c>
      <c r="I60" s="1127" t="s">
        <v>6</v>
      </c>
      <c r="J60" s="1125" t="s">
        <v>1225</v>
      </c>
      <c r="K60" s="1130" t="s">
        <v>270</v>
      </c>
      <c r="L60" s="1128">
        <v>404.4</v>
      </c>
      <c r="M60" s="653"/>
      <c r="N60" s="653"/>
      <c r="O60" s="653"/>
      <c r="P60" s="653"/>
      <c r="Q60" s="653"/>
      <c r="R60" s="653"/>
      <c r="T60" s="249"/>
      <c r="U60" s="653"/>
      <c r="V60" s="653"/>
      <c r="W60" s="653"/>
      <c r="X60" s="653"/>
      <c r="Y60" s="653"/>
    </row>
    <row r="61" spans="1:25" s="123" customFormat="1">
      <c r="A61" s="1121"/>
      <c r="B61" s="1122"/>
      <c r="C61" s="1122"/>
      <c r="D61" s="1123"/>
      <c r="E61" s="1124" t="s">
        <v>216</v>
      </c>
      <c r="F61" s="1123">
        <v>4205</v>
      </c>
      <c r="G61" s="1125" t="s">
        <v>2198</v>
      </c>
      <c r="H61" s="1126" t="s">
        <v>984</v>
      </c>
      <c r="I61" s="1127" t="s">
        <v>6</v>
      </c>
      <c r="J61" s="1125" t="s">
        <v>1225</v>
      </c>
      <c r="K61" s="1130"/>
      <c r="L61" s="1128">
        <v>242.6</v>
      </c>
      <c r="M61" s="653"/>
      <c r="N61" s="653"/>
      <c r="O61" s="653"/>
      <c r="P61" s="653"/>
      <c r="Q61" s="653"/>
      <c r="R61" s="653"/>
      <c r="T61" s="249"/>
      <c r="U61" s="653"/>
      <c r="V61" s="653"/>
      <c r="W61" s="653"/>
      <c r="X61" s="653"/>
      <c r="Y61" s="653"/>
    </row>
    <row r="62" spans="1:25" s="42" customFormat="1">
      <c r="A62" s="1105"/>
      <c r="B62" s="1106"/>
      <c r="C62" s="1106"/>
      <c r="D62" s="1107"/>
      <c r="E62" s="1108"/>
      <c r="F62" s="1107"/>
      <c r="G62" s="1109"/>
      <c r="H62" s="1110"/>
      <c r="I62" s="1111"/>
      <c r="J62" s="1109"/>
      <c r="K62" s="1112"/>
      <c r="L62" s="1113"/>
      <c r="M62" s="80"/>
      <c r="N62" s="80"/>
      <c r="O62" s="80"/>
      <c r="P62" s="80"/>
      <c r="Q62" s="80"/>
      <c r="R62" s="80"/>
      <c r="T62" s="249"/>
      <c r="U62" s="80"/>
      <c r="V62" s="80"/>
      <c r="W62" s="80"/>
      <c r="X62" s="80"/>
      <c r="Y62" s="80"/>
    </row>
    <row r="63" spans="1:25" s="123" customFormat="1">
      <c r="A63" s="1105"/>
      <c r="B63" s="1106"/>
      <c r="C63" s="1106"/>
      <c r="D63" s="1107"/>
      <c r="E63" s="1108"/>
      <c r="F63" s="1107"/>
      <c r="G63" s="1109"/>
      <c r="H63" s="1110"/>
      <c r="I63" s="1111"/>
      <c r="J63" s="1109"/>
      <c r="K63" s="1109"/>
      <c r="L63" s="1129"/>
      <c r="M63" s="653"/>
      <c r="N63" s="653"/>
      <c r="O63" s="653"/>
      <c r="P63" s="653"/>
      <c r="Q63" s="653"/>
      <c r="R63" s="653"/>
      <c r="T63" s="249"/>
      <c r="U63" s="653"/>
      <c r="V63" s="653"/>
      <c r="W63" s="653"/>
      <c r="X63" s="653"/>
      <c r="Y63" s="653"/>
    </row>
    <row r="64" spans="1:25" s="41" customFormat="1">
      <c r="A64" s="2530" t="e">
        <f>SUM(#REF!)</f>
        <v>#REF!</v>
      </c>
      <c r="B64" s="2531"/>
      <c r="C64" s="2531"/>
      <c r="D64" s="2531"/>
      <c r="E64" s="2531"/>
      <c r="F64" s="2531"/>
      <c r="G64" s="2531"/>
      <c r="H64" s="2531"/>
      <c r="I64" s="2531"/>
      <c r="J64" s="2531"/>
      <c r="K64" s="2531"/>
      <c r="L64" s="2532"/>
      <c r="M64" s="247"/>
      <c r="N64" s="249"/>
      <c r="O64" s="249"/>
      <c r="P64" s="249"/>
      <c r="Q64" s="249"/>
      <c r="R64" s="249"/>
      <c r="T64" s="249"/>
      <c r="U64" s="249"/>
      <c r="V64" s="249"/>
      <c r="W64" s="249"/>
      <c r="X64" s="249"/>
      <c r="Y64" s="249"/>
    </row>
    <row r="65" spans="1:25" s="44" customFormat="1" ht="18.75">
      <c r="A65" s="2461" t="s">
        <v>1315</v>
      </c>
      <c r="B65" s="2462"/>
      <c r="C65" s="2462"/>
      <c r="D65" s="2462"/>
      <c r="E65" s="2462"/>
      <c r="F65" s="2462"/>
      <c r="G65" s="2462"/>
      <c r="H65" s="2462"/>
      <c r="I65" s="2462"/>
      <c r="J65" s="2462"/>
      <c r="K65" s="2462"/>
      <c r="L65" s="2463"/>
      <c r="M65" s="246"/>
      <c r="N65" s="246"/>
      <c r="O65" s="246"/>
      <c r="P65" s="246"/>
      <c r="Q65" s="246"/>
      <c r="R65" s="246"/>
      <c r="T65" s="246"/>
      <c r="U65" s="246"/>
      <c r="V65" s="246"/>
      <c r="W65" s="246"/>
      <c r="X65" s="246"/>
      <c r="Y65" s="246"/>
    </row>
    <row r="66" spans="1:25" s="42" customFormat="1">
      <c r="A66" s="27" t="s">
        <v>104</v>
      </c>
      <c r="B66" s="30" t="s">
        <v>106</v>
      </c>
      <c r="C66" s="30" t="s">
        <v>105</v>
      </c>
      <c r="D66" s="26" t="s">
        <v>748</v>
      </c>
      <c r="E66" s="27" t="s">
        <v>0</v>
      </c>
      <c r="F66" s="26" t="s">
        <v>34</v>
      </c>
      <c r="G66" s="17" t="s">
        <v>1</v>
      </c>
      <c r="H66" s="483" t="s">
        <v>28</v>
      </c>
      <c r="I66" s="17" t="s">
        <v>6</v>
      </c>
      <c r="J66" s="17" t="s">
        <v>732</v>
      </c>
      <c r="K66" s="18" t="s">
        <v>747</v>
      </c>
      <c r="L66" s="453" t="s">
        <v>314</v>
      </c>
      <c r="M66" s="80"/>
      <c r="N66" s="80"/>
      <c r="O66" s="80"/>
      <c r="P66" s="80"/>
      <c r="Q66" s="80"/>
      <c r="R66" s="80"/>
      <c r="T66" s="80"/>
      <c r="U66" s="80"/>
      <c r="V66" s="80"/>
      <c r="W66" s="80"/>
      <c r="X66" s="80"/>
      <c r="Y66" s="80"/>
    </row>
    <row r="67" spans="1:25" s="42" customFormat="1">
      <c r="A67" s="341" t="s">
        <v>160</v>
      </c>
      <c r="B67" s="32">
        <v>44742</v>
      </c>
      <c r="C67" s="32">
        <v>44746</v>
      </c>
      <c r="D67" s="33">
        <v>10746</v>
      </c>
      <c r="E67" s="34" t="s">
        <v>2</v>
      </c>
      <c r="F67" s="33">
        <v>1186</v>
      </c>
      <c r="G67" s="19" t="s">
        <v>79</v>
      </c>
      <c r="H67" s="20">
        <v>6</v>
      </c>
      <c r="I67" s="35" t="s">
        <v>6</v>
      </c>
      <c r="J67" s="19" t="s">
        <v>97</v>
      </c>
      <c r="K67" s="21" t="s">
        <v>2206</v>
      </c>
      <c r="L67" s="451">
        <v>285.60000000000002</v>
      </c>
      <c r="M67" s="80"/>
      <c r="N67" s="80"/>
      <c r="O67" s="80"/>
      <c r="P67" s="80"/>
      <c r="Q67" s="80"/>
      <c r="R67" s="80"/>
      <c r="T67" s="249"/>
      <c r="U67" s="80"/>
      <c r="V67" s="80"/>
      <c r="W67" s="80"/>
      <c r="X67" s="80"/>
      <c r="Y67" s="80"/>
    </row>
    <row r="68" spans="1:25" s="42" customFormat="1">
      <c r="A68" s="341" t="s">
        <v>377</v>
      </c>
      <c r="B68" s="32">
        <v>44746</v>
      </c>
      <c r="C68" s="32">
        <v>44746</v>
      </c>
      <c r="D68" s="33">
        <v>10754</v>
      </c>
      <c r="E68" s="34" t="s">
        <v>69</v>
      </c>
      <c r="F68" s="33">
        <v>2576</v>
      </c>
      <c r="G68" s="19" t="s">
        <v>36</v>
      </c>
      <c r="H68" s="20">
        <v>5</v>
      </c>
      <c r="I68" s="35" t="s">
        <v>6</v>
      </c>
      <c r="J68" s="19" t="s">
        <v>97</v>
      </c>
      <c r="K68" s="21" t="s">
        <v>2206</v>
      </c>
      <c r="L68" s="451">
        <v>185</v>
      </c>
      <c r="M68" s="80"/>
      <c r="N68" s="80"/>
      <c r="O68" s="80"/>
      <c r="P68" s="80"/>
      <c r="Q68" s="80"/>
      <c r="R68" s="80"/>
      <c r="T68" s="249"/>
      <c r="U68" s="80"/>
      <c r="V68" s="80"/>
      <c r="W68" s="80"/>
      <c r="X68" s="80"/>
      <c r="Y68" s="80"/>
    </row>
    <row r="69" spans="1:25" s="42" customFormat="1">
      <c r="A69" s="341" t="s">
        <v>565</v>
      </c>
      <c r="B69" s="32">
        <v>44742</v>
      </c>
      <c r="C69" s="32">
        <v>44754</v>
      </c>
      <c r="D69" s="33">
        <v>10785</v>
      </c>
      <c r="E69" s="34" t="s">
        <v>2212</v>
      </c>
      <c r="F69" s="33">
        <v>3765</v>
      </c>
      <c r="G69" s="19" t="s">
        <v>200</v>
      </c>
      <c r="H69" s="20">
        <v>10</v>
      </c>
      <c r="I69" s="35" t="s">
        <v>6</v>
      </c>
      <c r="J69" s="19" t="s">
        <v>97</v>
      </c>
      <c r="K69" s="21" t="s">
        <v>2206</v>
      </c>
      <c r="L69" s="451">
        <v>256</v>
      </c>
      <c r="M69" s="80"/>
      <c r="N69" s="80"/>
      <c r="O69" s="80"/>
      <c r="P69" s="80"/>
      <c r="Q69" s="80"/>
      <c r="R69" s="80"/>
      <c r="T69" s="249"/>
      <c r="U69" s="80"/>
      <c r="V69" s="80"/>
      <c r="W69" s="80"/>
      <c r="X69" s="80"/>
      <c r="Y69" s="80"/>
    </row>
    <row r="70" spans="1:25" s="42" customFormat="1">
      <c r="A70" s="239" t="s">
        <v>1177</v>
      </c>
      <c r="B70" s="31">
        <v>44749</v>
      </c>
      <c r="C70" s="31">
        <v>44743</v>
      </c>
      <c r="D70" s="28">
        <v>10790</v>
      </c>
      <c r="E70" s="136" t="s">
        <v>2</v>
      </c>
      <c r="F70" s="28">
        <v>1007</v>
      </c>
      <c r="G70" s="9" t="s">
        <v>135</v>
      </c>
      <c r="H70" s="13">
        <v>30</v>
      </c>
      <c r="I70" s="25" t="s">
        <v>6</v>
      </c>
      <c r="J70" s="9" t="s">
        <v>97</v>
      </c>
      <c r="K70" s="22"/>
      <c r="L70" s="479">
        <v>813</v>
      </c>
      <c r="M70" s="80"/>
      <c r="N70" s="80"/>
      <c r="O70" s="80"/>
      <c r="P70" s="80"/>
      <c r="Q70" s="80"/>
      <c r="R70" s="80"/>
      <c r="T70" s="249"/>
      <c r="U70" s="80"/>
      <c r="V70" s="80"/>
      <c r="W70" s="80"/>
      <c r="X70" s="80"/>
      <c r="Y70" s="80"/>
    </row>
    <row r="71" spans="1:25" s="42" customFormat="1">
      <c r="A71" s="239" t="s">
        <v>115</v>
      </c>
      <c r="B71" s="31">
        <v>44749</v>
      </c>
      <c r="C71" s="31">
        <v>44746</v>
      </c>
      <c r="D71" s="28">
        <v>10792</v>
      </c>
      <c r="E71" s="136" t="s">
        <v>2</v>
      </c>
      <c r="F71" s="28">
        <v>2604</v>
      </c>
      <c r="G71" s="9" t="s">
        <v>116</v>
      </c>
      <c r="H71" s="10" t="s">
        <v>944</v>
      </c>
      <c r="I71" s="25" t="s">
        <v>6</v>
      </c>
      <c r="J71" s="9" t="s">
        <v>97</v>
      </c>
      <c r="K71" s="22"/>
      <c r="L71" s="479">
        <v>639.45000000000005</v>
      </c>
      <c r="M71" s="80"/>
      <c r="N71" s="80"/>
      <c r="O71" s="80"/>
      <c r="P71" s="80"/>
      <c r="Q71" s="80"/>
      <c r="R71" s="80"/>
      <c r="T71" s="249" t="s">
        <v>1911</v>
      </c>
      <c r="U71" s="80"/>
      <c r="V71" s="80"/>
      <c r="W71" s="80"/>
      <c r="X71" s="80"/>
      <c r="Y71" s="80"/>
    </row>
    <row r="72" spans="1:25" s="42" customFormat="1">
      <c r="A72" s="239" t="s">
        <v>112</v>
      </c>
      <c r="B72" s="31">
        <v>44746</v>
      </c>
      <c r="C72" s="31">
        <v>44743</v>
      </c>
      <c r="D72" s="28">
        <v>10793</v>
      </c>
      <c r="E72" s="136" t="s">
        <v>153</v>
      </c>
      <c r="F72" s="28">
        <v>3172</v>
      </c>
      <c r="G72" s="9" t="s">
        <v>31</v>
      </c>
      <c r="H72" s="10" t="s">
        <v>1258</v>
      </c>
      <c r="I72" s="25" t="s">
        <v>6</v>
      </c>
      <c r="J72" s="9" t="s">
        <v>97</v>
      </c>
      <c r="K72" s="22"/>
      <c r="L72" s="479">
        <v>91.12</v>
      </c>
      <c r="M72" s="80"/>
      <c r="N72" s="80"/>
      <c r="O72" s="80"/>
      <c r="P72" s="80"/>
      <c r="Q72" s="80"/>
      <c r="R72" s="80"/>
      <c r="T72" s="249" t="s">
        <v>1911</v>
      </c>
      <c r="U72" s="80"/>
      <c r="V72" s="80"/>
      <c r="W72" s="80"/>
      <c r="X72" s="80"/>
      <c r="Y72" s="80"/>
    </row>
    <row r="73" spans="1:25" s="42" customFormat="1">
      <c r="A73" s="239" t="s">
        <v>112</v>
      </c>
      <c r="B73" s="31">
        <v>44749</v>
      </c>
      <c r="C73" s="31">
        <v>44743</v>
      </c>
      <c r="D73" s="28">
        <v>10794</v>
      </c>
      <c r="E73" s="136" t="s">
        <v>153</v>
      </c>
      <c r="F73" s="28">
        <v>3633</v>
      </c>
      <c r="G73" s="9" t="s">
        <v>63</v>
      </c>
      <c r="H73" s="13">
        <v>4</v>
      </c>
      <c r="I73" s="25" t="s">
        <v>6</v>
      </c>
      <c r="J73" s="9" t="s">
        <v>97</v>
      </c>
      <c r="K73" s="22"/>
      <c r="L73" s="479">
        <v>210</v>
      </c>
      <c r="M73" s="80"/>
      <c r="N73" s="80"/>
      <c r="O73" s="80"/>
      <c r="P73" s="80"/>
      <c r="Q73" s="80"/>
      <c r="R73" s="80"/>
      <c r="T73" s="249" t="s">
        <v>1911</v>
      </c>
      <c r="U73" s="80"/>
      <c r="V73" s="80"/>
      <c r="W73" s="80"/>
      <c r="X73" s="80"/>
      <c r="Y73" s="80"/>
    </row>
    <row r="74" spans="1:25" s="42" customFormat="1">
      <c r="A74" s="239" t="s">
        <v>1997</v>
      </c>
      <c r="B74" s="31">
        <v>44749</v>
      </c>
      <c r="C74" s="31">
        <v>44746</v>
      </c>
      <c r="D74" s="28">
        <v>10795</v>
      </c>
      <c r="E74" s="136" t="s">
        <v>216</v>
      </c>
      <c r="F74" s="28">
        <v>4059</v>
      </c>
      <c r="G74" s="9" t="s">
        <v>2011</v>
      </c>
      <c r="H74" s="13">
        <v>8</v>
      </c>
      <c r="I74" s="25" t="s">
        <v>6</v>
      </c>
      <c r="J74" s="9" t="s">
        <v>97</v>
      </c>
      <c r="K74" s="22"/>
      <c r="L74" s="479"/>
      <c r="M74" s="80"/>
      <c r="N74" s="80"/>
      <c r="O74" s="80"/>
      <c r="P74" s="80"/>
      <c r="Q74" s="80"/>
      <c r="R74" s="80"/>
      <c r="T74" s="249" t="s">
        <v>1911</v>
      </c>
      <c r="U74" s="80"/>
      <c r="V74" s="80"/>
      <c r="W74" s="80"/>
      <c r="X74" s="80"/>
      <c r="Y74" s="80"/>
    </row>
    <row r="75" spans="1:25" s="42" customFormat="1">
      <c r="A75" s="239"/>
      <c r="B75" s="31"/>
      <c r="C75" s="31"/>
      <c r="D75" s="28"/>
      <c r="E75" s="136" t="s">
        <v>216</v>
      </c>
      <c r="F75" s="28">
        <v>4060</v>
      </c>
      <c r="G75" s="9" t="s">
        <v>2012</v>
      </c>
      <c r="H75" s="13">
        <v>7</v>
      </c>
      <c r="I75" s="25" t="s">
        <v>6</v>
      </c>
      <c r="J75" s="9" t="s">
        <v>97</v>
      </c>
      <c r="K75" s="22"/>
      <c r="L75" s="479">
        <v>148.5</v>
      </c>
      <c r="M75" s="80"/>
      <c r="N75" s="80"/>
      <c r="O75" s="80"/>
      <c r="P75" s="80"/>
      <c r="Q75" s="80"/>
      <c r="R75" s="80"/>
      <c r="T75" s="249" t="s">
        <v>1911</v>
      </c>
      <c r="U75" s="80"/>
      <c r="V75" s="80"/>
      <c r="W75" s="80"/>
      <c r="X75" s="80"/>
      <c r="Y75" s="80"/>
    </row>
    <row r="76" spans="1:25" s="42" customFormat="1">
      <c r="A76" s="239" t="s">
        <v>466</v>
      </c>
      <c r="B76" s="31">
        <v>44749</v>
      </c>
      <c r="C76" s="31">
        <v>44743</v>
      </c>
      <c r="D76" s="28">
        <v>10796</v>
      </c>
      <c r="E76" s="136" t="s">
        <v>2</v>
      </c>
      <c r="F76" s="28">
        <v>4075</v>
      </c>
      <c r="G76" s="9" t="s">
        <v>103</v>
      </c>
      <c r="H76" s="13">
        <v>15</v>
      </c>
      <c r="I76" s="25" t="s">
        <v>6</v>
      </c>
      <c r="J76" s="9" t="s">
        <v>97</v>
      </c>
      <c r="K76" s="22"/>
      <c r="L76" s="479">
        <v>285</v>
      </c>
      <c r="M76" s="80"/>
      <c r="N76" s="80"/>
      <c r="O76" s="80"/>
      <c r="P76" s="80"/>
      <c r="Q76" s="80"/>
      <c r="R76" s="80"/>
      <c r="T76" s="249" t="s">
        <v>1911</v>
      </c>
      <c r="U76" s="80"/>
      <c r="V76" s="80"/>
      <c r="W76" s="80"/>
      <c r="X76" s="80"/>
      <c r="Y76" s="80"/>
    </row>
    <row r="77" spans="1:25" s="42" customFormat="1">
      <c r="A77" s="239" t="s">
        <v>520</v>
      </c>
      <c r="B77" s="31">
        <v>44753</v>
      </c>
      <c r="C77" s="31">
        <v>44748</v>
      </c>
      <c r="D77" s="28">
        <v>10797</v>
      </c>
      <c r="E77" s="136" t="s">
        <v>428</v>
      </c>
      <c r="F77" s="28">
        <v>4161</v>
      </c>
      <c r="G77" s="9" t="s">
        <v>521</v>
      </c>
      <c r="H77" s="13">
        <v>20</v>
      </c>
      <c r="I77" s="25" t="s">
        <v>6</v>
      </c>
      <c r="J77" s="9" t="s">
        <v>97</v>
      </c>
      <c r="K77" s="22"/>
      <c r="L77" s="479">
        <v>310</v>
      </c>
      <c r="M77" s="80"/>
      <c r="N77" s="80"/>
      <c r="O77" s="80"/>
      <c r="P77" s="80"/>
      <c r="Q77" s="80"/>
      <c r="R77" s="80"/>
      <c r="T77" s="249" t="s">
        <v>1911</v>
      </c>
      <c r="U77" s="80"/>
      <c r="V77" s="80"/>
      <c r="W77" s="80"/>
      <c r="X77" s="80"/>
      <c r="Y77" s="80"/>
    </row>
    <row r="78" spans="1:25" s="42" customFormat="1">
      <c r="A78" s="239" t="s">
        <v>1531</v>
      </c>
      <c r="B78" s="31">
        <v>44749</v>
      </c>
      <c r="C78" s="31">
        <v>44746</v>
      </c>
      <c r="D78" s="28">
        <v>10798</v>
      </c>
      <c r="E78" s="136" t="s">
        <v>40</v>
      </c>
      <c r="F78" s="28">
        <v>4163</v>
      </c>
      <c r="G78" s="9" t="s">
        <v>22</v>
      </c>
      <c r="H78" s="10" t="s">
        <v>2220</v>
      </c>
      <c r="I78" s="25" t="s">
        <v>6</v>
      </c>
      <c r="J78" s="9" t="s">
        <v>97</v>
      </c>
      <c r="K78" s="22"/>
      <c r="L78" s="479">
        <v>660</v>
      </c>
      <c r="M78" s="80"/>
      <c r="N78" s="80"/>
      <c r="O78" s="80"/>
      <c r="P78" s="80"/>
      <c r="Q78" s="80"/>
      <c r="R78" s="80"/>
      <c r="T78" s="249" t="s">
        <v>1911</v>
      </c>
      <c r="U78" s="80"/>
      <c r="V78" s="80"/>
      <c r="W78" s="80"/>
      <c r="X78" s="80"/>
      <c r="Y78" s="80"/>
    </row>
    <row r="79" spans="1:25" s="42" customFormat="1">
      <c r="A79" s="239" t="s">
        <v>141</v>
      </c>
      <c r="B79" s="31">
        <v>44754</v>
      </c>
      <c r="C79" s="31">
        <v>44746</v>
      </c>
      <c r="D79" s="28">
        <v>10806</v>
      </c>
      <c r="E79" s="136" t="s">
        <v>2</v>
      </c>
      <c r="F79" s="28">
        <v>3295</v>
      </c>
      <c r="G79" s="9" t="s">
        <v>521</v>
      </c>
      <c r="H79" s="13">
        <v>10</v>
      </c>
      <c r="I79" s="25" t="s">
        <v>6</v>
      </c>
      <c r="J79" s="9" t="s">
        <v>97</v>
      </c>
      <c r="K79" s="22"/>
      <c r="L79" s="479">
        <v>145</v>
      </c>
      <c r="M79" s="80"/>
      <c r="N79" s="80"/>
      <c r="O79" s="80"/>
      <c r="P79" s="80"/>
      <c r="Q79" s="80"/>
      <c r="R79" s="80"/>
      <c r="T79" s="249"/>
      <c r="U79" s="80"/>
      <c r="V79" s="80"/>
      <c r="W79" s="80"/>
      <c r="X79" s="80"/>
      <c r="Y79" s="80"/>
    </row>
    <row r="80" spans="1:25" s="42" customFormat="1">
      <c r="A80" s="239" t="s">
        <v>141</v>
      </c>
      <c r="B80" s="31">
        <v>44754</v>
      </c>
      <c r="C80" s="31">
        <v>44746</v>
      </c>
      <c r="D80" s="28">
        <v>10807</v>
      </c>
      <c r="E80" s="136" t="s">
        <v>2</v>
      </c>
      <c r="F80" s="28">
        <v>3295</v>
      </c>
      <c r="G80" s="9" t="s">
        <v>521</v>
      </c>
      <c r="H80" s="13">
        <v>10</v>
      </c>
      <c r="I80" s="25" t="s">
        <v>6</v>
      </c>
      <c r="J80" s="9" t="s">
        <v>97</v>
      </c>
      <c r="K80" s="22"/>
      <c r="L80" s="479">
        <v>145</v>
      </c>
      <c r="M80" s="80"/>
      <c r="N80" s="80"/>
      <c r="O80" s="80"/>
      <c r="P80" s="80"/>
      <c r="Q80" s="80"/>
      <c r="R80" s="80"/>
      <c r="T80" s="249" t="s">
        <v>1911</v>
      </c>
      <c r="U80" s="80"/>
      <c r="V80" s="80"/>
      <c r="W80" s="80"/>
      <c r="X80" s="80"/>
      <c r="Y80" s="80"/>
    </row>
    <row r="81" spans="1:25" s="42" customFormat="1">
      <c r="A81" s="239" t="s">
        <v>107</v>
      </c>
      <c r="B81" s="31">
        <v>44754</v>
      </c>
      <c r="C81" s="31">
        <v>44746</v>
      </c>
      <c r="D81" s="28">
        <v>10808</v>
      </c>
      <c r="E81" s="136" t="s">
        <v>2</v>
      </c>
      <c r="F81" s="28">
        <v>2720</v>
      </c>
      <c r="G81" s="9" t="s">
        <v>2217</v>
      </c>
      <c r="H81" s="13">
        <v>51</v>
      </c>
      <c r="I81" s="25" t="s">
        <v>6</v>
      </c>
      <c r="J81" s="9" t="s">
        <v>97</v>
      </c>
      <c r="K81" s="22"/>
      <c r="L81" s="479">
        <v>350</v>
      </c>
      <c r="M81" s="80"/>
      <c r="N81" s="80"/>
      <c r="O81" s="80"/>
      <c r="P81" s="80"/>
      <c r="Q81" s="80"/>
      <c r="R81" s="80"/>
      <c r="T81" s="249"/>
      <c r="U81" s="80"/>
      <c r="V81" s="80"/>
      <c r="W81" s="80"/>
      <c r="X81" s="80"/>
      <c r="Y81" s="80"/>
    </row>
    <row r="82" spans="1:25" s="42" customFormat="1">
      <c r="A82" s="239" t="s">
        <v>101</v>
      </c>
      <c r="B82" s="31">
        <v>44754</v>
      </c>
      <c r="C82" s="31">
        <v>44746</v>
      </c>
      <c r="D82" s="28">
        <v>10810</v>
      </c>
      <c r="E82" s="136" t="s">
        <v>2</v>
      </c>
      <c r="F82" s="28">
        <v>2740</v>
      </c>
      <c r="G82" s="9" t="s">
        <v>103</v>
      </c>
      <c r="H82" s="13">
        <v>13</v>
      </c>
      <c r="I82" s="25" t="s">
        <v>6</v>
      </c>
      <c r="J82" s="9" t="s">
        <v>97</v>
      </c>
      <c r="K82" s="22"/>
      <c r="L82" s="479"/>
      <c r="M82" s="80"/>
      <c r="N82" s="80"/>
      <c r="O82" s="80"/>
      <c r="P82" s="80"/>
      <c r="Q82" s="80"/>
      <c r="R82" s="80"/>
      <c r="T82" s="249"/>
      <c r="U82" s="80"/>
      <c r="V82" s="80"/>
      <c r="W82" s="80"/>
      <c r="X82" s="80"/>
      <c r="Y82" s="80"/>
    </row>
    <row r="83" spans="1:25" s="42" customFormat="1">
      <c r="A83" s="239"/>
      <c r="B83" s="31"/>
      <c r="C83" s="31"/>
      <c r="D83" s="28"/>
      <c r="E83" s="136" t="s">
        <v>7</v>
      </c>
      <c r="F83" s="28">
        <v>2603</v>
      </c>
      <c r="G83" s="9" t="s">
        <v>102</v>
      </c>
      <c r="H83" s="13">
        <v>14</v>
      </c>
      <c r="I83" s="25" t="s">
        <v>6</v>
      </c>
      <c r="J83" s="9" t="s">
        <v>97</v>
      </c>
      <c r="K83" s="22"/>
      <c r="L83" s="479">
        <v>588.5</v>
      </c>
      <c r="M83" s="80"/>
      <c r="N83" s="80"/>
      <c r="O83" s="80"/>
      <c r="P83" s="80"/>
      <c r="Q83" s="80"/>
      <c r="R83" s="80"/>
      <c r="T83" s="249"/>
      <c r="U83" s="80"/>
      <c r="V83" s="80"/>
      <c r="W83" s="80"/>
      <c r="X83" s="80"/>
      <c r="Y83" s="80"/>
    </row>
    <row r="84" spans="1:25" s="42" customFormat="1">
      <c r="A84" s="239" t="s">
        <v>391</v>
      </c>
      <c r="B84" s="31">
        <v>44754</v>
      </c>
      <c r="C84" s="31">
        <v>44746</v>
      </c>
      <c r="D84" s="28">
        <v>10812</v>
      </c>
      <c r="E84" s="136" t="s">
        <v>2</v>
      </c>
      <c r="F84" s="28">
        <v>1106</v>
      </c>
      <c r="G84" s="9" t="s">
        <v>18</v>
      </c>
      <c r="H84" s="13">
        <v>5</v>
      </c>
      <c r="I84" s="25" t="s">
        <v>6</v>
      </c>
      <c r="J84" s="9" t="s">
        <v>97</v>
      </c>
      <c r="K84" s="22"/>
      <c r="L84" s="479">
        <v>175</v>
      </c>
      <c r="M84" s="80"/>
      <c r="N84" s="80"/>
      <c r="O84" s="80"/>
      <c r="P84" s="80"/>
      <c r="Q84" s="80"/>
      <c r="R84" s="80"/>
      <c r="T84" s="249"/>
      <c r="U84" s="80"/>
      <c r="V84" s="80"/>
      <c r="W84" s="80"/>
      <c r="X84" s="80"/>
      <c r="Y84" s="80"/>
    </row>
    <row r="85" spans="1:25" s="42" customFormat="1">
      <c r="A85" s="239" t="s">
        <v>1867</v>
      </c>
      <c r="B85" s="31">
        <v>44754</v>
      </c>
      <c r="C85" s="31">
        <v>44746</v>
      </c>
      <c r="D85" s="28">
        <v>10815</v>
      </c>
      <c r="E85" s="136" t="s">
        <v>2</v>
      </c>
      <c r="F85" s="28">
        <v>744</v>
      </c>
      <c r="G85" s="9" t="s">
        <v>48</v>
      </c>
      <c r="H85" s="13">
        <v>4</v>
      </c>
      <c r="I85" s="25" t="s">
        <v>6</v>
      </c>
      <c r="J85" s="9" t="s">
        <v>97</v>
      </c>
      <c r="K85" s="22"/>
      <c r="L85" s="479">
        <v>150</v>
      </c>
      <c r="M85" s="80"/>
      <c r="N85" s="80"/>
      <c r="O85" s="80"/>
      <c r="P85" s="80"/>
      <c r="Q85" s="80"/>
      <c r="R85" s="80"/>
      <c r="T85" s="249"/>
      <c r="U85" s="80"/>
      <c r="V85" s="80"/>
      <c r="W85" s="80"/>
      <c r="X85" s="80"/>
      <c r="Y85" s="80"/>
    </row>
    <row r="86" spans="1:25" s="42" customFormat="1">
      <c r="A86" s="239" t="s">
        <v>2218</v>
      </c>
      <c r="B86" s="31">
        <v>44754</v>
      </c>
      <c r="C86" s="31">
        <v>44748</v>
      </c>
      <c r="D86" s="28">
        <v>10821</v>
      </c>
      <c r="E86" s="136" t="s">
        <v>216</v>
      </c>
      <c r="F86" s="28">
        <v>2564</v>
      </c>
      <c r="G86" s="9" t="s">
        <v>32</v>
      </c>
      <c r="H86" s="13">
        <v>5</v>
      </c>
      <c r="I86" s="25" t="s">
        <v>6</v>
      </c>
      <c r="J86" s="9" t="s">
        <v>97</v>
      </c>
      <c r="K86" s="11" t="s">
        <v>991</v>
      </c>
      <c r="L86" s="479">
        <v>175</v>
      </c>
      <c r="M86" s="80"/>
      <c r="N86" s="80"/>
      <c r="O86" s="80"/>
      <c r="P86" s="80"/>
      <c r="Q86" s="80"/>
      <c r="R86" s="80"/>
      <c r="T86" s="249"/>
      <c r="U86" s="80"/>
      <c r="V86" s="80"/>
      <c r="W86" s="80"/>
      <c r="X86" s="80"/>
      <c r="Y86" s="80"/>
    </row>
    <row r="87" spans="1:25" s="42" customFormat="1">
      <c r="A87" s="239" t="s">
        <v>1303</v>
      </c>
      <c r="B87" s="31">
        <v>44755</v>
      </c>
      <c r="C87" s="31">
        <v>44631</v>
      </c>
      <c r="D87" s="28">
        <v>10814</v>
      </c>
      <c r="E87" s="136" t="s">
        <v>216</v>
      </c>
      <c r="F87" s="28">
        <v>4225</v>
      </c>
      <c r="G87" s="9" t="s">
        <v>783</v>
      </c>
      <c r="H87" s="13">
        <v>2</v>
      </c>
      <c r="I87" s="25" t="s">
        <v>6</v>
      </c>
      <c r="J87" s="9" t="s">
        <v>97</v>
      </c>
      <c r="K87" s="11" t="s">
        <v>991</v>
      </c>
      <c r="L87" s="479"/>
      <c r="M87" s="80"/>
      <c r="N87" s="80"/>
      <c r="O87" s="80"/>
      <c r="P87" s="80"/>
      <c r="Q87" s="80"/>
      <c r="R87" s="80"/>
      <c r="T87" s="249"/>
      <c r="U87" s="80"/>
      <c r="V87" s="80"/>
      <c r="W87" s="80"/>
      <c r="X87" s="80"/>
      <c r="Y87" s="80"/>
    </row>
    <row r="88" spans="1:25" s="42" customFormat="1">
      <c r="A88" s="239"/>
      <c r="B88" s="31"/>
      <c r="C88" s="31"/>
      <c r="D88" s="28"/>
      <c r="E88" s="136" t="s">
        <v>216</v>
      </c>
      <c r="F88" s="28">
        <v>4226</v>
      </c>
      <c r="G88" s="9" t="s">
        <v>783</v>
      </c>
      <c r="H88" s="13">
        <v>2</v>
      </c>
      <c r="I88" s="25" t="s">
        <v>6</v>
      </c>
      <c r="J88" s="9" t="s">
        <v>97</v>
      </c>
      <c r="K88" s="11" t="s">
        <v>991</v>
      </c>
      <c r="L88" s="479"/>
      <c r="M88" s="80"/>
      <c r="N88" s="80"/>
      <c r="O88" s="80"/>
      <c r="P88" s="80"/>
      <c r="Q88" s="80"/>
      <c r="R88" s="80"/>
      <c r="T88" s="249"/>
      <c r="U88" s="80"/>
      <c r="V88" s="80"/>
      <c r="W88" s="80"/>
      <c r="X88" s="80"/>
      <c r="Y88" s="80"/>
    </row>
    <row r="89" spans="1:25" s="42" customFormat="1">
      <c r="A89" s="239"/>
      <c r="B89" s="31"/>
      <c r="C89" s="31"/>
      <c r="D89" s="28"/>
      <c r="E89" s="136" t="s">
        <v>216</v>
      </c>
      <c r="F89" s="28">
        <v>4227</v>
      </c>
      <c r="G89" s="9" t="s">
        <v>783</v>
      </c>
      <c r="H89" s="13">
        <v>2</v>
      </c>
      <c r="I89" s="25" t="s">
        <v>6</v>
      </c>
      <c r="J89" s="9" t="s">
        <v>97</v>
      </c>
      <c r="K89" s="11" t="s">
        <v>991</v>
      </c>
      <c r="L89" s="479"/>
      <c r="M89" s="80"/>
      <c r="N89" s="80"/>
      <c r="O89" s="80"/>
      <c r="P89" s="80"/>
      <c r="Q89" s="80"/>
      <c r="R89" s="80"/>
      <c r="T89" s="249"/>
      <c r="U89" s="80"/>
      <c r="V89" s="80"/>
      <c r="W89" s="80"/>
      <c r="X89" s="80"/>
      <c r="Y89" s="80"/>
    </row>
    <row r="90" spans="1:25" s="42" customFormat="1">
      <c r="A90" s="239"/>
      <c r="B90" s="31"/>
      <c r="C90" s="31"/>
      <c r="D90" s="28"/>
      <c r="E90" s="136" t="s">
        <v>216</v>
      </c>
      <c r="F90" s="28">
        <v>4228</v>
      </c>
      <c r="G90" s="9" t="s">
        <v>783</v>
      </c>
      <c r="H90" s="13">
        <v>2</v>
      </c>
      <c r="I90" s="25" t="s">
        <v>6</v>
      </c>
      <c r="J90" s="9" t="s">
        <v>97</v>
      </c>
      <c r="K90" s="11" t="s">
        <v>991</v>
      </c>
      <c r="L90" s="479"/>
      <c r="M90" s="80"/>
      <c r="N90" s="80"/>
      <c r="O90" s="80"/>
      <c r="P90" s="80"/>
      <c r="Q90" s="80"/>
      <c r="R90" s="80"/>
      <c r="T90" s="249"/>
      <c r="U90" s="80"/>
      <c r="V90" s="80"/>
      <c r="W90" s="80"/>
      <c r="X90" s="80"/>
      <c r="Y90" s="80"/>
    </row>
    <row r="91" spans="1:25" s="42" customFormat="1">
      <c r="A91" s="239"/>
      <c r="B91" s="31"/>
      <c r="C91" s="31"/>
      <c r="D91" s="28"/>
      <c r="E91" s="136" t="s">
        <v>216</v>
      </c>
      <c r="F91" s="28">
        <v>4229</v>
      </c>
      <c r="G91" s="9" t="s">
        <v>783</v>
      </c>
      <c r="H91" s="13">
        <v>2</v>
      </c>
      <c r="I91" s="25" t="s">
        <v>6</v>
      </c>
      <c r="J91" s="9" t="s">
        <v>97</v>
      </c>
      <c r="K91" s="11" t="s">
        <v>991</v>
      </c>
      <c r="L91" s="479"/>
      <c r="M91" s="80"/>
      <c r="N91" s="80"/>
      <c r="O91" s="80"/>
      <c r="P91" s="80"/>
      <c r="Q91" s="80"/>
      <c r="R91" s="80"/>
      <c r="T91" s="249"/>
      <c r="U91" s="80"/>
      <c r="V91" s="80"/>
      <c r="W91" s="80"/>
      <c r="X91" s="80"/>
      <c r="Y91" s="80"/>
    </row>
    <row r="92" spans="1:25" s="42" customFormat="1">
      <c r="A92" s="239"/>
      <c r="B92" s="31"/>
      <c r="C92" s="31"/>
      <c r="D92" s="28"/>
      <c r="E92" s="136" t="s">
        <v>216</v>
      </c>
      <c r="F92" s="28">
        <v>4230</v>
      </c>
      <c r="G92" s="9" t="s">
        <v>783</v>
      </c>
      <c r="H92" s="13">
        <v>2</v>
      </c>
      <c r="I92" s="25" t="s">
        <v>6</v>
      </c>
      <c r="J92" s="9" t="s">
        <v>97</v>
      </c>
      <c r="K92" s="11" t="s">
        <v>991</v>
      </c>
      <c r="L92" s="479"/>
      <c r="M92" s="80"/>
      <c r="N92" s="80"/>
      <c r="O92" s="80"/>
      <c r="P92" s="80"/>
      <c r="Q92" s="80"/>
      <c r="R92" s="80"/>
      <c r="T92" s="249"/>
      <c r="U92" s="80"/>
      <c r="V92" s="80"/>
      <c r="W92" s="80"/>
      <c r="X92" s="80"/>
      <c r="Y92" s="80"/>
    </row>
    <row r="93" spans="1:25" s="42" customFormat="1">
      <c r="A93" s="239"/>
      <c r="B93" s="31"/>
      <c r="C93" s="31"/>
      <c r="D93" s="28"/>
      <c r="E93" s="136" t="s">
        <v>216</v>
      </c>
      <c r="F93" s="28">
        <v>4231</v>
      </c>
      <c r="G93" s="9" t="s">
        <v>783</v>
      </c>
      <c r="H93" s="13">
        <v>2</v>
      </c>
      <c r="I93" s="25" t="s">
        <v>6</v>
      </c>
      <c r="J93" s="9" t="s">
        <v>97</v>
      </c>
      <c r="K93" s="11" t="s">
        <v>991</v>
      </c>
      <c r="L93" s="479"/>
      <c r="M93" s="80"/>
      <c r="N93" s="80"/>
      <c r="O93" s="80"/>
      <c r="P93" s="80"/>
      <c r="Q93" s="80"/>
      <c r="R93" s="80"/>
      <c r="T93" s="249"/>
      <c r="U93" s="80"/>
      <c r="V93" s="80"/>
      <c r="W93" s="80"/>
      <c r="X93" s="80"/>
      <c r="Y93" s="80"/>
    </row>
    <row r="94" spans="1:25" s="42" customFormat="1">
      <c r="A94" s="239"/>
      <c r="B94" s="31"/>
      <c r="C94" s="31"/>
      <c r="D94" s="28"/>
      <c r="E94" s="136" t="s">
        <v>216</v>
      </c>
      <c r="F94" s="28">
        <v>4232</v>
      </c>
      <c r="G94" s="9" t="s">
        <v>783</v>
      </c>
      <c r="H94" s="13">
        <v>2</v>
      </c>
      <c r="I94" s="25" t="s">
        <v>6</v>
      </c>
      <c r="J94" s="9" t="s">
        <v>97</v>
      </c>
      <c r="K94" s="11" t="s">
        <v>991</v>
      </c>
      <c r="L94" s="479"/>
      <c r="M94" s="80"/>
      <c r="N94" s="80"/>
      <c r="O94" s="80"/>
      <c r="P94" s="80"/>
      <c r="Q94" s="80"/>
      <c r="R94" s="80"/>
      <c r="T94" s="249"/>
      <c r="U94" s="80"/>
      <c r="V94" s="80"/>
      <c r="W94" s="80"/>
      <c r="X94" s="80"/>
      <c r="Y94" s="80"/>
    </row>
    <row r="95" spans="1:25" s="42" customFormat="1">
      <c r="A95" s="239"/>
      <c r="B95" s="31"/>
      <c r="C95" s="31"/>
      <c r="D95" s="28"/>
      <c r="E95" s="136" t="s">
        <v>216</v>
      </c>
      <c r="F95" s="28">
        <v>4233</v>
      </c>
      <c r="G95" s="9" t="s">
        <v>783</v>
      </c>
      <c r="H95" s="13">
        <v>2</v>
      </c>
      <c r="I95" s="25" t="s">
        <v>6</v>
      </c>
      <c r="J95" s="9" t="s">
        <v>97</v>
      </c>
      <c r="K95" s="11" t="s">
        <v>991</v>
      </c>
      <c r="L95" s="479"/>
      <c r="M95" s="80"/>
      <c r="N95" s="80"/>
      <c r="O95" s="80"/>
      <c r="P95" s="80"/>
      <c r="Q95" s="80"/>
      <c r="R95" s="80"/>
      <c r="T95" s="249"/>
      <c r="U95" s="80"/>
      <c r="V95" s="80"/>
      <c r="W95" s="80"/>
      <c r="X95" s="80"/>
      <c r="Y95" s="80"/>
    </row>
    <row r="96" spans="1:25" s="42" customFormat="1">
      <c r="A96" s="239"/>
      <c r="B96" s="31"/>
      <c r="C96" s="31"/>
      <c r="D96" s="28"/>
      <c r="E96" s="136" t="s">
        <v>216</v>
      </c>
      <c r="F96" s="28">
        <v>4234</v>
      </c>
      <c r="G96" s="9" t="s">
        <v>783</v>
      </c>
      <c r="H96" s="13">
        <v>2</v>
      </c>
      <c r="I96" s="25" t="s">
        <v>6</v>
      </c>
      <c r="J96" s="9" t="s">
        <v>97</v>
      </c>
      <c r="K96" s="11" t="s">
        <v>991</v>
      </c>
      <c r="L96" s="479"/>
      <c r="M96" s="80"/>
      <c r="N96" s="80"/>
      <c r="O96" s="80"/>
      <c r="P96" s="80"/>
      <c r="Q96" s="80"/>
      <c r="R96" s="80"/>
      <c r="T96" s="249"/>
      <c r="U96" s="80"/>
      <c r="V96" s="80"/>
      <c r="W96" s="80"/>
      <c r="X96" s="80"/>
      <c r="Y96" s="80"/>
    </row>
    <row r="97" spans="1:25" s="42" customFormat="1">
      <c r="A97" s="239"/>
      <c r="B97" s="31"/>
      <c r="C97" s="31"/>
      <c r="D97" s="28"/>
      <c r="E97" s="136" t="s">
        <v>216</v>
      </c>
      <c r="F97" s="28">
        <v>4235</v>
      </c>
      <c r="G97" s="9" t="s">
        <v>783</v>
      </c>
      <c r="H97" s="13">
        <v>20</v>
      </c>
      <c r="I97" s="25" t="s">
        <v>6</v>
      </c>
      <c r="J97" s="9" t="s">
        <v>97</v>
      </c>
      <c r="K97" s="11" t="s">
        <v>991</v>
      </c>
      <c r="L97" s="479"/>
      <c r="M97" s="80"/>
      <c r="N97" s="80"/>
      <c r="O97" s="80"/>
      <c r="P97" s="80"/>
      <c r="Q97" s="80"/>
      <c r="R97" s="80"/>
      <c r="T97" s="249"/>
      <c r="U97" s="80"/>
      <c r="V97" s="80"/>
      <c r="W97" s="80"/>
      <c r="X97" s="80"/>
      <c r="Y97" s="80"/>
    </row>
    <row r="98" spans="1:25" s="42" customFormat="1">
      <c r="A98" s="239"/>
      <c r="B98" s="31"/>
      <c r="C98" s="31"/>
      <c r="D98" s="28"/>
      <c r="E98" s="136" t="s">
        <v>216</v>
      </c>
      <c r="F98" s="28">
        <v>4236</v>
      </c>
      <c r="G98" s="9" t="s">
        <v>783</v>
      </c>
      <c r="H98" s="13">
        <v>2</v>
      </c>
      <c r="I98" s="25" t="s">
        <v>6</v>
      </c>
      <c r="J98" s="9" t="s">
        <v>97</v>
      </c>
      <c r="K98" s="11" t="s">
        <v>991</v>
      </c>
      <c r="L98" s="479"/>
      <c r="M98" s="80"/>
      <c r="N98" s="80"/>
      <c r="O98" s="80"/>
      <c r="P98" s="80"/>
      <c r="Q98" s="80"/>
      <c r="R98" s="80"/>
      <c r="T98" s="249"/>
      <c r="U98" s="80"/>
      <c r="V98" s="80"/>
      <c r="W98" s="80"/>
      <c r="X98" s="80"/>
      <c r="Y98" s="80"/>
    </row>
    <row r="99" spans="1:25" s="42" customFormat="1">
      <c r="A99" s="239"/>
      <c r="B99" s="31"/>
      <c r="C99" s="31"/>
      <c r="D99" s="28"/>
      <c r="E99" s="136" t="s">
        <v>216</v>
      </c>
      <c r="F99" s="28">
        <v>4237</v>
      </c>
      <c r="G99" s="9" t="s">
        <v>783</v>
      </c>
      <c r="H99" s="13">
        <v>2</v>
      </c>
      <c r="I99" s="25" t="s">
        <v>6</v>
      </c>
      <c r="J99" s="9" t="s">
        <v>97</v>
      </c>
      <c r="K99" s="11" t="s">
        <v>991</v>
      </c>
      <c r="L99" s="479"/>
      <c r="M99" s="80"/>
      <c r="N99" s="80"/>
      <c r="O99" s="80"/>
      <c r="P99" s="80"/>
      <c r="Q99" s="80"/>
      <c r="R99" s="80"/>
      <c r="T99" s="249"/>
      <c r="U99" s="80"/>
      <c r="V99" s="80"/>
      <c r="W99" s="80"/>
      <c r="X99" s="80"/>
      <c r="Y99" s="80"/>
    </row>
    <row r="100" spans="1:25" s="42" customFormat="1">
      <c r="A100" s="239"/>
      <c r="B100" s="31"/>
      <c r="C100" s="31"/>
      <c r="D100" s="28"/>
      <c r="E100" s="136" t="s">
        <v>216</v>
      </c>
      <c r="F100" s="28">
        <v>4239</v>
      </c>
      <c r="G100" s="9" t="s">
        <v>89</v>
      </c>
      <c r="H100" s="13">
        <v>2</v>
      </c>
      <c r="I100" s="25" t="s">
        <v>6</v>
      </c>
      <c r="J100" s="9" t="s">
        <v>97</v>
      </c>
      <c r="K100" s="11" t="s">
        <v>991</v>
      </c>
      <c r="L100" s="479"/>
      <c r="M100" s="80"/>
      <c r="N100" s="80"/>
      <c r="O100" s="80"/>
      <c r="P100" s="80"/>
      <c r="Q100" s="80"/>
      <c r="R100" s="80"/>
      <c r="T100" s="249"/>
      <c r="U100" s="80"/>
      <c r="V100" s="80"/>
      <c r="W100" s="80"/>
      <c r="X100" s="80"/>
      <c r="Y100" s="80"/>
    </row>
    <row r="101" spans="1:25" s="42" customFormat="1">
      <c r="A101" s="239"/>
      <c r="B101" s="31"/>
      <c r="C101" s="31"/>
      <c r="D101" s="28"/>
      <c r="E101" s="136" t="s">
        <v>216</v>
      </c>
      <c r="F101" s="28">
        <v>4240</v>
      </c>
      <c r="G101" s="9" t="s">
        <v>89</v>
      </c>
      <c r="H101" s="13">
        <v>2</v>
      </c>
      <c r="I101" s="25" t="s">
        <v>6</v>
      </c>
      <c r="J101" s="9" t="s">
        <v>97</v>
      </c>
      <c r="K101" s="11" t="s">
        <v>991</v>
      </c>
      <c r="L101" s="479"/>
      <c r="M101" s="80"/>
      <c r="N101" s="80"/>
      <c r="O101" s="80"/>
      <c r="P101" s="80"/>
      <c r="Q101" s="80"/>
      <c r="R101" s="80"/>
      <c r="T101" s="249"/>
      <c r="U101" s="80"/>
      <c r="V101" s="80"/>
      <c r="W101" s="80"/>
      <c r="X101" s="80"/>
      <c r="Y101" s="80"/>
    </row>
    <row r="102" spans="1:25" s="42" customFormat="1">
      <c r="A102" s="239"/>
      <c r="B102" s="31"/>
      <c r="C102" s="31"/>
      <c r="D102" s="28"/>
      <c r="E102" s="136" t="s">
        <v>216</v>
      </c>
      <c r="F102" s="28">
        <v>4241</v>
      </c>
      <c r="G102" s="9" t="s">
        <v>89</v>
      </c>
      <c r="H102" s="13">
        <v>2</v>
      </c>
      <c r="I102" s="25" t="s">
        <v>6</v>
      </c>
      <c r="J102" s="9" t="s">
        <v>97</v>
      </c>
      <c r="K102" s="11" t="s">
        <v>991</v>
      </c>
      <c r="L102" s="479"/>
      <c r="M102" s="80"/>
      <c r="N102" s="80"/>
      <c r="O102" s="80"/>
      <c r="P102" s="80"/>
      <c r="Q102" s="80"/>
      <c r="R102" s="80"/>
      <c r="T102" s="249"/>
      <c r="U102" s="80"/>
      <c r="V102" s="80"/>
      <c r="W102" s="80"/>
      <c r="X102" s="80"/>
      <c r="Y102" s="80"/>
    </row>
    <row r="103" spans="1:25" s="42" customFormat="1">
      <c r="A103" s="239"/>
      <c r="B103" s="31"/>
      <c r="C103" s="31"/>
      <c r="D103" s="28"/>
      <c r="E103" s="136" t="s">
        <v>216</v>
      </c>
      <c r="F103" s="28">
        <v>4242</v>
      </c>
      <c r="G103" s="9" t="s">
        <v>89</v>
      </c>
      <c r="H103" s="13">
        <v>2</v>
      </c>
      <c r="I103" s="25" t="s">
        <v>6</v>
      </c>
      <c r="J103" s="9" t="s">
        <v>97</v>
      </c>
      <c r="K103" s="11" t="s">
        <v>991</v>
      </c>
      <c r="L103" s="479"/>
      <c r="M103" s="80"/>
      <c r="N103" s="80"/>
      <c r="O103" s="80"/>
      <c r="P103" s="80"/>
      <c r="Q103" s="80"/>
      <c r="R103" s="80"/>
      <c r="T103" s="249"/>
      <c r="U103" s="80"/>
      <c r="V103" s="80"/>
      <c r="W103" s="80"/>
      <c r="X103" s="80"/>
      <c r="Y103" s="80"/>
    </row>
    <row r="104" spans="1:25" s="42" customFormat="1">
      <c r="A104" s="239"/>
      <c r="B104" s="31"/>
      <c r="C104" s="31"/>
      <c r="D104" s="28"/>
      <c r="E104" s="136" t="s">
        <v>216</v>
      </c>
      <c r="F104" s="28">
        <v>4238</v>
      </c>
      <c r="G104" s="9" t="s">
        <v>783</v>
      </c>
      <c r="H104" s="13">
        <v>2</v>
      </c>
      <c r="I104" s="25" t="s">
        <v>6</v>
      </c>
      <c r="J104" s="9" t="s">
        <v>97</v>
      </c>
      <c r="K104" s="11" t="s">
        <v>991</v>
      </c>
      <c r="L104" s="479"/>
      <c r="M104" s="80"/>
      <c r="N104" s="80"/>
      <c r="O104" s="80"/>
      <c r="P104" s="80"/>
      <c r="Q104" s="80"/>
      <c r="R104" s="80"/>
      <c r="T104" s="249"/>
      <c r="U104" s="80"/>
      <c r="V104" s="80"/>
      <c r="W104" s="80"/>
      <c r="X104" s="80"/>
      <c r="Y104" s="80"/>
    </row>
    <row r="105" spans="1:25" s="42" customFormat="1">
      <c r="A105" s="239"/>
      <c r="B105" s="31"/>
      <c r="C105" s="31"/>
      <c r="D105" s="28"/>
      <c r="E105" s="136" t="s">
        <v>216</v>
      </c>
      <c r="F105" s="28">
        <v>4244</v>
      </c>
      <c r="G105" s="9" t="s">
        <v>5</v>
      </c>
      <c r="H105" s="13">
        <v>2</v>
      </c>
      <c r="I105" s="25" t="s">
        <v>6</v>
      </c>
      <c r="J105" s="9" t="s">
        <v>97</v>
      </c>
      <c r="K105" s="11" t="s">
        <v>991</v>
      </c>
      <c r="L105" s="479"/>
      <c r="M105" s="80"/>
      <c r="N105" s="80"/>
      <c r="O105" s="80"/>
      <c r="P105" s="80"/>
      <c r="Q105" s="80"/>
      <c r="R105" s="80"/>
      <c r="T105" s="249"/>
      <c r="U105" s="80"/>
      <c r="V105" s="80"/>
      <c r="W105" s="80"/>
      <c r="X105" s="80"/>
      <c r="Y105" s="80"/>
    </row>
    <row r="106" spans="1:25" s="42" customFormat="1">
      <c r="A106" s="239"/>
      <c r="B106" s="31"/>
      <c r="C106" s="31"/>
      <c r="D106" s="28"/>
      <c r="E106" s="136" t="s">
        <v>216</v>
      </c>
      <c r="F106" s="28">
        <v>4245</v>
      </c>
      <c r="G106" s="9" t="s">
        <v>5</v>
      </c>
      <c r="H106" s="13">
        <v>2</v>
      </c>
      <c r="I106" s="25" t="s">
        <v>6</v>
      </c>
      <c r="J106" s="9" t="s">
        <v>97</v>
      </c>
      <c r="K106" s="11" t="s">
        <v>991</v>
      </c>
      <c r="L106" s="479"/>
      <c r="M106" s="80"/>
      <c r="N106" s="80"/>
      <c r="O106" s="80"/>
      <c r="P106" s="80"/>
      <c r="Q106" s="80"/>
      <c r="R106" s="80"/>
      <c r="T106" s="249"/>
      <c r="U106" s="80"/>
      <c r="V106" s="80"/>
      <c r="W106" s="80"/>
      <c r="X106" s="80"/>
      <c r="Y106" s="80"/>
    </row>
    <row r="107" spans="1:25" s="42" customFormat="1">
      <c r="A107" s="239"/>
      <c r="B107" s="31"/>
      <c r="C107" s="31"/>
      <c r="D107" s="28"/>
      <c r="E107" s="136" t="s">
        <v>216</v>
      </c>
      <c r="F107" s="28">
        <v>4243</v>
      </c>
      <c r="G107" s="9" t="s">
        <v>103</v>
      </c>
      <c r="H107" s="13">
        <v>2</v>
      </c>
      <c r="I107" s="25" t="s">
        <v>6</v>
      </c>
      <c r="J107" s="9" t="s">
        <v>97</v>
      </c>
      <c r="K107" s="11" t="s">
        <v>991</v>
      </c>
      <c r="L107" s="479">
        <v>1504</v>
      </c>
      <c r="M107" s="80"/>
      <c r="N107" s="80"/>
      <c r="O107" s="80"/>
      <c r="P107" s="80"/>
      <c r="Q107" s="80"/>
      <c r="R107" s="80"/>
      <c r="T107" s="249"/>
      <c r="U107" s="80"/>
      <c r="V107" s="80"/>
      <c r="W107" s="80"/>
      <c r="X107" s="80"/>
      <c r="Y107" s="80"/>
    </row>
    <row r="108" spans="1:25" s="42" customFormat="1">
      <c r="A108" s="239" t="s">
        <v>110</v>
      </c>
      <c r="B108" s="31">
        <v>44755</v>
      </c>
      <c r="C108" s="31">
        <v>44754</v>
      </c>
      <c r="D108" s="28">
        <v>10822</v>
      </c>
      <c r="E108" s="136" t="s">
        <v>2</v>
      </c>
      <c r="F108" s="28">
        <v>1468</v>
      </c>
      <c r="G108" s="9" t="s">
        <v>21</v>
      </c>
      <c r="H108" s="13">
        <v>10</v>
      </c>
      <c r="I108" s="25" t="s">
        <v>6</v>
      </c>
      <c r="J108" s="9" t="s">
        <v>97</v>
      </c>
      <c r="K108" s="11"/>
      <c r="L108" s="479">
        <v>630</v>
      </c>
      <c r="M108" s="80"/>
      <c r="N108" s="80"/>
      <c r="O108" s="80"/>
      <c r="P108" s="80"/>
      <c r="Q108" s="80"/>
      <c r="R108" s="80"/>
      <c r="T108" s="249"/>
      <c r="U108" s="80"/>
      <c r="V108" s="80"/>
      <c r="W108" s="80"/>
      <c r="X108" s="80"/>
      <c r="Y108" s="80"/>
    </row>
    <row r="109" spans="1:25" s="42" customFormat="1">
      <c r="A109" s="239" t="s">
        <v>2219</v>
      </c>
      <c r="B109" s="31">
        <v>44755</v>
      </c>
      <c r="C109" s="31">
        <v>44747</v>
      </c>
      <c r="D109" s="28">
        <v>10823</v>
      </c>
      <c r="E109" s="136" t="s">
        <v>60</v>
      </c>
      <c r="F109" s="28">
        <v>2935</v>
      </c>
      <c r="G109" s="9" t="s">
        <v>63</v>
      </c>
      <c r="H109" s="13">
        <v>10</v>
      </c>
      <c r="I109" s="25" t="s">
        <v>6</v>
      </c>
      <c r="J109" s="9" t="s">
        <v>97</v>
      </c>
      <c r="K109" s="22"/>
      <c r="L109" s="479">
        <v>1205</v>
      </c>
      <c r="M109" s="80"/>
      <c r="N109" s="80"/>
      <c r="O109" s="80"/>
      <c r="P109" s="80"/>
      <c r="Q109" s="80"/>
      <c r="R109" s="80"/>
      <c r="T109" s="249"/>
      <c r="U109" s="80"/>
      <c r="V109" s="80"/>
      <c r="W109" s="80"/>
      <c r="X109" s="80"/>
      <c r="Y109" s="80"/>
    </row>
    <row r="110" spans="1:25" s="42" customFormat="1">
      <c r="A110" s="239" t="s">
        <v>250</v>
      </c>
      <c r="B110" s="31">
        <v>44755</v>
      </c>
      <c r="C110" s="31">
        <v>44746</v>
      </c>
      <c r="D110" s="28">
        <v>10825</v>
      </c>
      <c r="E110" s="136" t="s">
        <v>7</v>
      </c>
      <c r="F110" s="28">
        <v>2467</v>
      </c>
      <c r="G110" s="9" t="s">
        <v>63</v>
      </c>
      <c r="H110" s="13">
        <v>5</v>
      </c>
      <c r="I110" s="25" t="s">
        <v>6</v>
      </c>
      <c r="J110" s="9" t="s">
        <v>97</v>
      </c>
      <c r="K110" s="22"/>
      <c r="L110" s="479">
        <v>458.05</v>
      </c>
      <c r="M110" s="80"/>
      <c r="N110" s="80"/>
      <c r="O110" s="80"/>
      <c r="P110" s="80"/>
      <c r="Q110" s="80"/>
      <c r="R110" s="80"/>
      <c r="T110" s="249"/>
      <c r="U110" s="80"/>
      <c r="V110" s="80"/>
      <c r="W110" s="80"/>
      <c r="X110" s="80"/>
      <c r="Y110" s="80"/>
    </row>
    <row r="111" spans="1:25" s="42" customFormat="1">
      <c r="A111" s="239" t="s">
        <v>86</v>
      </c>
      <c r="B111" s="31">
        <v>44755</v>
      </c>
      <c r="C111" s="31">
        <v>44747</v>
      </c>
      <c r="D111" s="28">
        <v>10826</v>
      </c>
      <c r="E111" s="136" t="s">
        <v>216</v>
      </c>
      <c r="F111" s="28">
        <v>2244</v>
      </c>
      <c r="G111" s="9" t="s">
        <v>17</v>
      </c>
      <c r="H111" s="13">
        <v>14</v>
      </c>
      <c r="I111" s="25" t="s">
        <v>6</v>
      </c>
      <c r="J111" s="9" t="s">
        <v>97</v>
      </c>
      <c r="K111" s="22"/>
      <c r="L111" s="479"/>
      <c r="M111" s="80"/>
      <c r="N111" s="80"/>
      <c r="O111" s="80"/>
      <c r="P111" s="80"/>
      <c r="Q111" s="80"/>
      <c r="R111" s="80"/>
      <c r="T111" s="249"/>
      <c r="U111" s="80"/>
      <c r="V111" s="80"/>
      <c r="W111" s="80"/>
      <c r="X111" s="80"/>
      <c r="Y111" s="80"/>
    </row>
    <row r="112" spans="1:25" s="42" customFormat="1">
      <c r="A112" s="239"/>
      <c r="B112" s="31"/>
      <c r="C112" s="31"/>
      <c r="D112" s="28"/>
      <c r="E112" s="136" t="s">
        <v>216</v>
      </c>
      <c r="F112" s="28">
        <v>1712</v>
      </c>
      <c r="G112" s="9" t="s">
        <v>19</v>
      </c>
      <c r="H112" s="13">
        <v>24</v>
      </c>
      <c r="I112" s="25" t="s">
        <v>6</v>
      </c>
      <c r="J112" s="9" t="s">
        <v>97</v>
      </c>
      <c r="K112" s="22"/>
      <c r="L112" s="479">
        <v>1147.8</v>
      </c>
      <c r="M112" s="80"/>
      <c r="N112" s="80"/>
      <c r="O112" s="80"/>
      <c r="P112" s="80"/>
      <c r="Q112" s="80"/>
      <c r="R112" s="80"/>
      <c r="T112" s="249"/>
      <c r="U112" s="80"/>
      <c r="V112" s="80"/>
      <c r="W112" s="80"/>
      <c r="X112" s="80"/>
      <c r="Y112" s="80"/>
    </row>
    <row r="113" spans="1:25" s="42" customFormat="1">
      <c r="A113" s="239" t="s">
        <v>1386</v>
      </c>
      <c r="B113" s="31">
        <v>44755</v>
      </c>
      <c r="C113" s="31">
        <v>44747</v>
      </c>
      <c r="D113" s="28">
        <v>10827</v>
      </c>
      <c r="E113" s="136" t="s">
        <v>2</v>
      </c>
      <c r="F113" s="28">
        <v>818</v>
      </c>
      <c r="G113" s="9" t="s">
        <v>31</v>
      </c>
      <c r="H113" s="13">
        <v>30</v>
      </c>
      <c r="I113" s="25" t="s">
        <v>6</v>
      </c>
      <c r="J113" s="9" t="s">
        <v>97</v>
      </c>
      <c r="K113" s="22"/>
      <c r="L113" s="479">
        <v>770.7</v>
      </c>
      <c r="M113" s="80"/>
      <c r="N113" s="80"/>
      <c r="O113" s="80"/>
      <c r="P113" s="80"/>
      <c r="Q113" s="80"/>
      <c r="R113" s="80"/>
      <c r="T113" s="249"/>
      <c r="U113" s="80"/>
      <c r="V113" s="80"/>
      <c r="W113" s="80"/>
      <c r="X113" s="80"/>
      <c r="Y113" s="80"/>
    </row>
    <row r="114" spans="1:25" s="42" customFormat="1">
      <c r="A114" s="239" t="s">
        <v>2099</v>
      </c>
      <c r="B114" s="31">
        <v>44756</v>
      </c>
      <c r="C114" s="31">
        <v>44748</v>
      </c>
      <c r="D114" s="28">
        <v>10837</v>
      </c>
      <c r="E114" s="136" t="s">
        <v>428</v>
      </c>
      <c r="F114" s="28">
        <v>4133</v>
      </c>
      <c r="G114" s="9" t="s">
        <v>53</v>
      </c>
      <c r="H114" s="10" t="s">
        <v>2221</v>
      </c>
      <c r="I114" s="25" t="s">
        <v>6</v>
      </c>
      <c r="J114" s="9" t="s">
        <v>97</v>
      </c>
      <c r="K114" s="22"/>
      <c r="L114" s="479">
        <v>1294.44</v>
      </c>
      <c r="M114" s="80"/>
      <c r="N114" s="80"/>
      <c r="O114" s="80"/>
      <c r="P114" s="80"/>
      <c r="Q114" s="80"/>
      <c r="R114" s="80"/>
      <c r="T114" s="249"/>
      <c r="U114" s="80"/>
      <c r="V114" s="80"/>
      <c r="W114" s="80"/>
      <c r="X114" s="80"/>
      <c r="Y114" s="80"/>
    </row>
    <row r="115" spans="1:25" s="42" customFormat="1">
      <c r="A115" s="239" t="s">
        <v>111</v>
      </c>
      <c r="B115" s="31">
        <v>44756</v>
      </c>
      <c r="C115" s="31">
        <v>44754</v>
      </c>
      <c r="D115" s="28">
        <v>10842</v>
      </c>
      <c r="E115" s="136" t="s">
        <v>2</v>
      </c>
      <c r="F115" s="28">
        <v>2691</v>
      </c>
      <c r="G115" s="9" t="s">
        <v>47</v>
      </c>
      <c r="H115" s="10" t="s">
        <v>2028</v>
      </c>
      <c r="I115" s="25" t="s">
        <v>6</v>
      </c>
      <c r="J115" s="9" t="s">
        <v>97</v>
      </c>
      <c r="K115" s="22"/>
      <c r="L115" s="479"/>
      <c r="M115" s="80"/>
      <c r="N115" s="80"/>
      <c r="O115" s="80"/>
      <c r="P115" s="80"/>
      <c r="Q115" s="80"/>
      <c r="R115" s="80"/>
      <c r="T115" s="249"/>
      <c r="U115" s="80"/>
      <c r="V115" s="80"/>
      <c r="W115" s="80"/>
      <c r="X115" s="80"/>
      <c r="Y115" s="80"/>
    </row>
    <row r="116" spans="1:25" s="42" customFormat="1">
      <c r="A116" s="239"/>
      <c r="B116" s="31"/>
      <c r="C116" s="31"/>
      <c r="D116" s="28"/>
      <c r="E116" s="136" t="s">
        <v>2</v>
      </c>
      <c r="F116" s="28">
        <v>869</v>
      </c>
      <c r="G116" s="9" t="s">
        <v>16</v>
      </c>
      <c r="H116" s="13">
        <v>50</v>
      </c>
      <c r="I116" s="25" t="s">
        <v>6</v>
      </c>
      <c r="J116" s="9" t="s">
        <v>97</v>
      </c>
      <c r="K116" s="22"/>
      <c r="L116" s="479">
        <v>1290</v>
      </c>
      <c r="M116" s="80"/>
      <c r="N116" s="80"/>
      <c r="O116" s="80"/>
      <c r="P116" s="80"/>
      <c r="Q116" s="80"/>
      <c r="R116" s="80"/>
      <c r="T116" s="249"/>
      <c r="U116" s="80"/>
      <c r="V116" s="80"/>
      <c r="W116" s="80"/>
      <c r="X116" s="80"/>
      <c r="Y116" s="80"/>
    </row>
    <row r="117" spans="1:25" s="42" customFormat="1">
      <c r="A117" s="239" t="s">
        <v>400</v>
      </c>
      <c r="B117" s="31">
        <v>44756</v>
      </c>
      <c r="C117" s="31">
        <v>44755</v>
      </c>
      <c r="D117" s="28">
        <v>10843</v>
      </c>
      <c r="E117" s="136" t="s">
        <v>81</v>
      </c>
      <c r="F117" s="28">
        <v>3234</v>
      </c>
      <c r="G117" s="9" t="s">
        <v>30</v>
      </c>
      <c r="H117" s="13">
        <v>7</v>
      </c>
      <c r="I117" s="25" t="s">
        <v>6</v>
      </c>
      <c r="J117" s="9" t="s">
        <v>97</v>
      </c>
      <c r="K117" s="22"/>
      <c r="L117" s="479"/>
      <c r="M117" s="80"/>
      <c r="N117" s="80"/>
      <c r="O117" s="80"/>
      <c r="P117" s="80"/>
      <c r="Q117" s="80"/>
      <c r="R117" s="80"/>
      <c r="T117" s="249"/>
      <c r="U117" s="80"/>
      <c r="V117" s="80"/>
      <c r="W117" s="80"/>
      <c r="X117" s="80"/>
      <c r="Y117" s="80"/>
    </row>
    <row r="118" spans="1:25" s="42" customFormat="1">
      <c r="A118" s="239"/>
      <c r="B118" s="31"/>
      <c r="C118" s="31"/>
      <c r="D118" s="28"/>
      <c r="E118" s="136" t="s">
        <v>428</v>
      </c>
      <c r="F118" s="28">
        <v>3198</v>
      </c>
      <c r="G118" s="9" t="s">
        <v>47</v>
      </c>
      <c r="H118" s="13">
        <v>5</v>
      </c>
      <c r="I118" s="25" t="s">
        <v>6</v>
      </c>
      <c r="J118" s="9" t="s">
        <v>97</v>
      </c>
      <c r="K118" s="22"/>
      <c r="L118" s="479">
        <v>252</v>
      </c>
      <c r="M118" s="80"/>
      <c r="N118" s="80"/>
      <c r="O118" s="80"/>
      <c r="P118" s="80"/>
      <c r="Q118" s="80"/>
      <c r="R118" s="80"/>
      <c r="T118" s="249"/>
      <c r="U118" s="80"/>
      <c r="V118" s="80"/>
      <c r="W118" s="80"/>
      <c r="X118" s="80"/>
      <c r="Y118" s="80"/>
    </row>
    <row r="119" spans="1:25" s="42" customFormat="1">
      <c r="A119" s="239" t="s">
        <v>181</v>
      </c>
      <c r="B119" s="31">
        <v>44756</v>
      </c>
      <c r="C119" s="31">
        <v>44748</v>
      </c>
      <c r="D119" s="28">
        <v>10846</v>
      </c>
      <c r="E119" s="136" t="s">
        <v>2</v>
      </c>
      <c r="F119" s="28">
        <v>1350</v>
      </c>
      <c r="G119" s="9" t="s">
        <v>182</v>
      </c>
      <c r="H119" s="13">
        <v>16</v>
      </c>
      <c r="I119" s="25" t="s">
        <v>6</v>
      </c>
      <c r="J119" s="9" t="s">
        <v>97</v>
      </c>
      <c r="K119" s="22"/>
      <c r="L119" s="479">
        <v>232.5</v>
      </c>
      <c r="M119" s="80"/>
      <c r="N119" s="80"/>
      <c r="O119" s="80"/>
      <c r="P119" s="80"/>
      <c r="Q119" s="80"/>
      <c r="R119" s="80"/>
      <c r="T119" s="249"/>
      <c r="U119" s="80"/>
      <c r="V119" s="80"/>
      <c r="W119" s="80"/>
      <c r="X119" s="80"/>
      <c r="Y119" s="80"/>
    </row>
    <row r="120" spans="1:25" s="42" customFormat="1">
      <c r="A120" s="239" t="s">
        <v>601</v>
      </c>
      <c r="B120" s="31">
        <v>44756</v>
      </c>
      <c r="C120" s="31">
        <v>44748</v>
      </c>
      <c r="D120" s="28">
        <v>10851</v>
      </c>
      <c r="E120" s="136" t="s">
        <v>2</v>
      </c>
      <c r="F120" s="28">
        <v>1126</v>
      </c>
      <c r="G120" s="9" t="s">
        <v>57</v>
      </c>
      <c r="H120" s="13">
        <v>8</v>
      </c>
      <c r="I120" s="25" t="s">
        <v>6</v>
      </c>
      <c r="J120" s="9" t="s">
        <v>97</v>
      </c>
      <c r="K120" s="22"/>
      <c r="L120" s="479">
        <v>632</v>
      </c>
      <c r="M120" s="80"/>
      <c r="N120" s="80"/>
      <c r="O120" s="80"/>
      <c r="P120" s="80"/>
      <c r="Q120" s="80"/>
      <c r="R120" s="80"/>
      <c r="T120" s="249"/>
      <c r="U120" s="80"/>
      <c r="V120" s="80"/>
      <c r="W120" s="80"/>
      <c r="X120" s="80"/>
      <c r="Y120" s="80"/>
    </row>
    <row r="121" spans="1:25" s="42" customFormat="1">
      <c r="A121" s="239" t="s">
        <v>370</v>
      </c>
      <c r="B121" s="31">
        <v>44757</v>
      </c>
      <c r="C121" s="31">
        <v>44749</v>
      </c>
      <c r="D121" s="28">
        <v>10551</v>
      </c>
      <c r="E121" s="136" t="s">
        <v>2</v>
      </c>
      <c r="F121" s="28">
        <v>1098</v>
      </c>
      <c r="G121" s="9" t="s">
        <v>3</v>
      </c>
      <c r="H121" s="13">
        <v>20</v>
      </c>
      <c r="I121" s="25" t="s">
        <v>6</v>
      </c>
      <c r="J121" s="9" t="s">
        <v>97</v>
      </c>
      <c r="K121" s="22"/>
      <c r="L121" s="479">
        <v>640</v>
      </c>
      <c r="M121" s="80"/>
      <c r="N121" s="80"/>
      <c r="O121" s="80"/>
      <c r="P121" s="80"/>
      <c r="Q121" s="80"/>
      <c r="R121" s="80"/>
      <c r="T121" s="249"/>
      <c r="U121" s="80"/>
      <c r="V121" s="80"/>
      <c r="W121" s="80"/>
      <c r="X121" s="80"/>
      <c r="Y121" s="80"/>
    </row>
    <row r="122" spans="1:25" s="42" customFormat="1">
      <c r="A122" s="239" t="s">
        <v>1565</v>
      </c>
      <c r="B122" s="31">
        <v>44757</v>
      </c>
      <c r="C122" s="31">
        <v>44748</v>
      </c>
      <c r="D122" s="28">
        <v>10861</v>
      </c>
      <c r="E122" s="136" t="s">
        <v>2</v>
      </c>
      <c r="F122" s="28">
        <v>753</v>
      </c>
      <c r="G122" s="9" t="s">
        <v>47</v>
      </c>
      <c r="H122" s="10" t="s">
        <v>903</v>
      </c>
      <c r="I122" s="25" t="s">
        <v>6</v>
      </c>
      <c r="J122" s="9" t="s">
        <v>97</v>
      </c>
      <c r="K122" s="22"/>
      <c r="L122" s="479">
        <v>288</v>
      </c>
      <c r="M122" s="80"/>
      <c r="N122" s="80"/>
      <c r="O122" s="80"/>
      <c r="P122" s="80"/>
      <c r="Q122" s="80"/>
      <c r="R122" s="80"/>
      <c r="T122" s="249"/>
      <c r="U122" s="80"/>
      <c r="V122" s="80"/>
      <c r="W122" s="80"/>
      <c r="X122" s="80"/>
      <c r="Y122" s="80"/>
    </row>
    <row r="123" spans="1:25" s="42" customFormat="1">
      <c r="A123" s="239"/>
      <c r="B123" s="31"/>
      <c r="C123" s="31"/>
      <c r="D123" s="28"/>
      <c r="E123" s="136" t="s">
        <v>2</v>
      </c>
      <c r="F123" s="28">
        <v>869</v>
      </c>
      <c r="G123" s="9" t="s">
        <v>16</v>
      </c>
      <c r="H123" s="13">
        <v>30</v>
      </c>
      <c r="I123" s="25" t="s">
        <v>6</v>
      </c>
      <c r="J123" s="9" t="s">
        <v>97</v>
      </c>
      <c r="K123" s="22"/>
      <c r="L123" s="479">
        <v>240</v>
      </c>
      <c r="M123" s="80"/>
      <c r="N123" s="80"/>
      <c r="O123" s="80"/>
      <c r="P123" s="80"/>
      <c r="Q123" s="80"/>
      <c r="R123" s="80"/>
      <c r="T123" s="249"/>
      <c r="U123" s="80"/>
      <c r="V123" s="80"/>
      <c r="W123" s="80"/>
      <c r="X123" s="80"/>
      <c r="Y123" s="80"/>
    </row>
    <row r="124" spans="1:25" s="42" customFormat="1">
      <c r="A124" s="239" t="s">
        <v>779</v>
      </c>
      <c r="B124" s="31">
        <v>44760</v>
      </c>
      <c r="C124" s="31">
        <v>44750</v>
      </c>
      <c r="D124" s="28">
        <v>10875</v>
      </c>
      <c r="E124" s="136" t="s">
        <v>2</v>
      </c>
      <c r="F124" s="28">
        <v>753</v>
      </c>
      <c r="G124" s="9" t="s">
        <v>47</v>
      </c>
      <c r="H124" s="13">
        <v>20</v>
      </c>
      <c r="I124" s="25" t="s">
        <v>6</v>
      </c>
      <c r="J124" s="9" t="s">
        <v>97</v>
      </c>
      <c r="K124" s="22"/>
      <c r="L124" s="479">
        <v>520</v>
      </c>
      <c r="M124" s="80"/>
      <c r="N124" s="80"/>
      <c r="O124" s="80"/>
      <c r="P124" s="80"/>
      <c r="Q124" s="80"/>
      <c r="R124" s="80"/>
      <c r="T124" s="249"/>
      <c r="U124" s="80"/>
      <c r="V124" s="80"/>
      <c r="W124" s="80"/>
      <c r="X124" s="80"/>
      <c r="Y124" s="80"/>
    </row>
    <row r="125" spans="1:25" s="42" customFormat="1">
      <c r="A125" s="239" t="s">
        <v>1635</v>
      </c>
      <c r="B125" s="31">
        <v>44760</v>
      </c>
      <c r="C125" s="31">
        <v>44750</v>
      </c>
      <c r="D125" s="28">
        <v>10876</v>
      </c>
      <c r="E125" s="136" t="s">
        <v>2</v>
      </c>
      <c r="F125" s="28">
        <v>1087</v>
      </c>
      <c r="G125" s="9" t="s">
        <v>46</v>
      </c>
      <c r="H125" s="13">
        <v>30</v>
      </c>
      <c r="I125" s="25" t="s">
        <v>6</v>
      </c>
      <c r="J125" s="9" t="s">
        <v>97</v>
      </c>
      <c r="K125" s="22"/>
      <c r="L125" s="479">
        <v>419.4</v>
      </c>
      <c r="M125" s="80"/>
      <c r="N125" s="80"/>
      <c r="O125" s="80"/>
      <c r="P125" s="80"/>
      <c r="Q125" s="80"/>
      <c r="R125" s="80"/>
      <c r="T125" s="249"/>
      <c r="U125" s="80"/>
      <c r="V125" s="80"/>
      <c r="W125" s="80"/>
      <c r="X125" s="80"/>
      <c r="Y125" s="80"/>
    </row>
    <row r="126" spans="1:25" s="42" customFormat="1">
      <c r="A126" s="239" t="s">
        <v>226</v>
      </c>
      <c r="B126" s="31">
        <v>44760</v>
      </c>
      <c r="C126" s="31">
        <v>44750</v>
      </c>
      <c r="D126" s="28">
        <v>10878</v>
      </c>
      <c r="E126" s="136" t="s">
        <v>2</v>
      </c>
      <c r="F126" s="28">
        <v>4256</v>
      </c>
      <c r="G126" s="9" t="s">
        <v>29</v>
      </c>
      <c r="H126" s="13">
        <v>25</v>
      </c>
      <c r="I126" s="25" t="s">
        <v>6</v>
      </c>
      <c r="J126" s="9" t="s">
        <v>97</v>
      </c>
      <c r="K126" s="22"/>
      <c r="L126" s="479">
        <v>455</v>
      </c>
      <c r="M126" s="80"/>
      <c r="N126" s="80"/>
      <c r="O126" s="80"/>
      <c r="P126" s="80"/>
      <c r="Q126" s="80"/>
      <c r="R126" s="80"/>
      <c r="T126" s="249"/>
      <c r="U126" s="80"/>
      <c r="V126" s="80"/>
      <c r="W126" s="80"/>
      <c r="X126" s="80"/>
      <c r="Y126" s="80"/>
    </row>
    <row r="127" spans="1:25" s="42" customFormat="1">
      <c r="A127" s="239" t="s">
        <v>1997</v>
      </c>
      <c r="B127" s="31">
        <v>44760</v>
      </c>
      <c r="C127" s="31">
        <v>44753</v>
      </c>
      <c r="D127" s="28">
        <v>10882</v>
      </c>
      <c r="E127" s="136" t="s">
        <v>216</v>
      </c>
      <c r="F127" s="28">
        <v>4060</v>
      </c>
      <c r="G127" s="9" t="s">
        <v>2012</v>
      </c>
      <c r="H127" s="13">
        <v>20</v>
      </c>
      <c r="I127" s="25" t="s">
        <v>6</v>
      </c>
      <c r="J127" s="9" t="s">
        <v>97</v>
      </c>
      <c r="K127" s="22"/>
      <c r="L127" s="479">
        <v>252</v>
      </c>
      <c r="M127" s="80"/>
      <c r="N127" s="80"/>
      <c r="O127" s="80"/>
      <c r="P127" s="80"/>
      <c r="Q127" s="80"/>
      <c r="R127" s="80"/>
      <c r="T127" s="249"/>
      <c r="U127" s="80"/>
      <c r="V127" s="80"/>
      <c r="W127" s="80"/>
      <c r="X127" s="80"/>
      <c r="Y127" s="80"/>
    </row>
    <row r="128" spans="1:25" s="42" customFormat="1">
      <c r="A128" s="239" t="s">
        <v>431</v>
      </c>
      <c r="B128" s="31">
        <v>44760</v>
      </c>
      <c r="C128" s="31">
        <v>44750</v>
      </c>
      <c r="D128" s="28">
        <v>10884</v>
      </c>
      <c r="E128" s="136" t="s">
        <v>2</v>
      </c>
      <c r="F128" s="28">
        <v>753</v>
      </c>
      <c r="G128" s="9" t="s">
        <v>47</v>
      </c>
      <c r="H128" s="13">
        <v>4</v>
      </c>
      <c r="I128" s="25" t="s">
        <v>6</v>
      </c>
      <c r="J128" s="9" t="s">
        <v>97</v>
      </c>
      <c r="K128" s="22"/>
      <c r="L128" s="479">
        <v>150</v>
      </c>
      <c r="M128" s="80"/>
      <c r="N128" s="80"/>
      <c r="O128" s="80"/>
      <c r="P128" s="80"/>
      <c r="Q128" s="80"/>
      <c r="R128" s="80"/>
      <c r="T128" s="249"/>
      <c r="U128" s="80"/>
      <c r="V128" s="80"/>
      <c r="W128" s="80"/>
      <c r="X128" s="80"/>
      <c r="Y128" s="80"/>
    </row>
    <row r="129" spans="1:25" s="42" customFormat="1">
      <c r="A129" s="239" t="s">
        <v>400</v>
      </c>
      <c r="B129" s="31">
        <v>44760</v>
      </c>
      <c r="C129" s="31">
        <v>44753</v>
      </c>
      <c r="D129" s="28">
        <v>10885</v>
      </c>
      <c r="E129" s="136" t="s">
        <v>2</v>
      </c>
      <c r="F129" s="28">
        <v>1468</v>
      </c>
      <c r="G129" s="9" t="s">
        <v>21</v>
      </c>
      <c r="H129" s="13">
        <v>70</v>
      </c>
      <c r="I129" s="25" t="s">
        <v>6</v>
      </c>
      <c r="J129" s="9" t="s">
        <v>97</v>
      </c>
      <c r="K129" s="22"/>
      <c r="L129" s="479">
        <v>2100</v>
      </c>
      <c r="M129" s="80"/>
      <c r="N129" s="80"/>
      <c r="O129" s="80"/>
      <c r="P129" s="80"/>
      <c r="Q129" s="80"/>
      <c r="R129" s="80"/>
      <c r="T129" s="249"/>
      <c r="U129" s="80"/>
      <c r="V129" s="80"/>
      <c r="W129" s="80"/>
      <c r="X129" s="80"/>
      <c r="Y129" s="80"/>
    </row>
    <row r="130" spans="1:25" s="42" customFormat="1">
      <c r="A130" s="239"/>
      <c r="B130" s="31"/>
      <c r="C130" s="31"/>
      <c r="D130" s="28"/>
      <c r="E130" s="136" t="s">
        <v>2</v>
      </c>
      <c r="F130" s="28">
        <v>908</v>
      </c>
      <c r="G130" s="9" t="s">
        <v>30</v>
      </c>
      <c r="H130" s="10" t="s">
        <v>934</v>
      </c>
      <c r="I130" s="25" t="s">
        <v>6</v>
      </c>
      <c r="J130" s="9" t="s">
        <v>97</v>
      </c>
      <c r="K130" s="22"/>
      <c r="L130" s="479">
        <v>580</v>
      </c>
      <c r="M130" s="80"/>
      <c r="N130" s="80"/>
      <c r="O130" s="80"/>
      <c r="P130" s="80"/>
      <c r="Q130" s="80"/>
      <c r="R130" s="80"/>
      <c r="T130" s="249"/>
      <c r="U130" s="80"/>
      <c r="V130" s="80"/>
      <c r="W130" s="80"/>
      <c r="X130" s="80"/>
      <c r="Y130" s="80"/>
    </row>
    <row r="131" spans="1:25" s="42" customFormat="1">
      <c r="A131" s="239" t="s">
        <v>1576</v>
      </c>
      <c r="B131" s="31">
        <v>44760</v>
      </c>
      <c r="C131" s="31">
        <v>44753</v>
      </c>
      <c r="D131" s="28">
        <v>10891</v>
      </c>
      <c r="E131" s="136" t="s">
        <v>2</v>
      </c>
      <c r="F131" s="28">
        <v>4258</v>
      </c>
      <c r="G131" s="9" t="s">
        <v>212</v>
      </c>
      <c r="H131" s="13">
        <v>5</v>
      </c>
      <c r="I131" s="25" t="s">
        <v>6</v>
      </c>
      <c r="J131" s="9" t="s">
        <v>97</v>
      </c>
      <c r="K131" s="11" t="s">
        <v>991</v>
      </c>
      <c r="L131" s="479">
        <v>220</v>
      </c>
      <c r="M131" s="80"/>
      <c r="N131" s="80"/>
      <c r="O131" s="80"/>
      <c r="P131" s="80"/>
      <c r="Q131" s="80"/>
      <c r="R131" s="80"/>
      <c r="T131" s="249"/>
      <c r="U131" s="80"/>
      <c r="V131" s="80"/>
      <c r="W131" s="80"/>
      <c r="X131" s="80"/>
      <c r="Y131" s="80"/>
    </row>
    <row r="132" spans="1:25" s="42" customFormat="1">
      <c r="A132" s="239" t="s">
        <v>1617</v>
      </c>
      <c r="B132" s="31">
        <v>44761</v>
      </c>
      <c r="C132" s="31">
        <v>44753</v>
      </c>
      <c r="D132" s="28">
        <v>10893</v>
      </c>
      <c r="E132" s="136" t="s">
        <v>69</v>
      </c>
      <c r="F132" s="28">
        <v>2945</v>
      </c>
      <c r="G132" s="9" t="s">
        <v>21</v>
      </c>
      <c r="H132" s="13">
        <v>2</v>
      </c>
      <c r="I132" s="25" t="s">
        <v>6</v>
      </c>
      <c r="J132" s="9" t="s">
        <v>97</v>
      </c>
      <c r="K132" s="22"/>
      <c r="L132" s="479"/>
      <c r="M132" s="80"/>
      <c r="N132" s="80"/>
      <c r="O132" s="80"/>
      <c r="P132" s="80"/>
      <c r="Q132" s="80"/>
      <c r="R132" s="80"/>
      <c r="T132" s="249"/>
      <c r="U132" s="80"/>
      <c r="V132" s="80"/>
      <c r="W132" s="80"/>
      <c r="X132" s="80"/>
      <c r="Y132" s="80"/>
    </row>
    <row r="133" spans="1:25" s="42" customFormat="1">
      <c r="A133" s="239"/>
      <c r="B133" s="31"/>
      <c r="C133" s="31"/>
      <c r="D133" s="28"/>
      <c r="E133" s="136" t="s">
        <v>81</v>
      </c>
      <c r="F133" s="28">
        <v>3727</v>
      </c>
      <c r="G133" s="9" t="s">
        <v>21</v>
      </c>
      <c r="H133" s="13">
        <v>2</v>
      </c>
      <c r="I133" s="25" t="s">
        <v>6</v>
      </c>
      <c r="J133" s="9" t="s">
        <v>97</v>
      </c>
      <c r="K133" s="22"/>
      <c r="L133" s="479">
        <v>239</v>
      </c>
      <c r="M133" s="80"/>
      <c r="N133" s="80"/>
      <c r="O133" s="80"/>
      <c r="P133" s="80"/>
      <c r="Q133" s="80"/>
      <c r="R133" s="80"/>
      <c r="T133" s="249"/>
      <c r="U133" s="80"/>
      <c r="V133" s="80"/>
      <c r="W133" s="80"/>
      <c r="X133" s="80"/>
      <c r="Y133" s="80"/>
    </row>
    <row r="134" spans="1:25" s="42" customFormat="1">
      <c r="A134" s="239" t="s">
        <v>2228</v>
      </c>
      <c r="B134" s="31">
        <v>44761</v>
      </c>
      <c r="C134" s="31">
        <v>44754</v>
      </c>
      <c r="D134" s="28">
        <v>10896</v>
      </c>
      <c r="E134" s="136" t="s">
        <v>2</v>
      </c>
      <c r="F134" s="28">
        <v>3186</v>
      </c>
      <c r="G134" s="9" t="s">
        <v>18</v>
      </c>
      <c r="H134" s="13">
        <v>5</v>
      </c>
      <c r="I134" s="25" t="s">
        <v>6</v>
      </c>
      <c r="J134" s="9" t="s">
        <v>97</v>
      </c>
      <c r="K134" s="11" t="s">
        <v>991</v>
      </c>
      <c r="L134" s="479">
        <v>160</v>
      </c>
      <c r="M134" s="80"/>
      <c r="N134" s="80"/>
      <c r="O134" s="80"/>
      <c r="P134" s="80"/>
      <c r="Q134" s="80"/>
      <c r="R134" s="80"/>
      <c r="T134" s="249"/>
      <c r="U134" s="80"/>
      <c r="V134" s="80"/>
      <c r="W134" s="80"/>
      <c r="X134" s="80"/>
      <c r="Y134" s="80"/>
    </row>
    <row r="135" spans="1:25" s="42" customFormat="1">
      <c r="A135" s="239" t="s">
        <v>101</v>
      </c>
      <c r="B135" s="31">
        <v>44762</v>
      </c>
      <c r="C135" s="31">
        <v>44753</v>
      </c>
      <c r="D135" s="28">
        <v>10897</v>
      </c>
      <c r="E135" s="136" t="s">
        <v>2</v>
      </c>
      <c r="F135" s="28">
        <v>2740</v>
      </c>
      <c r="G135" s="9" t="s">
        <v>103</v>
      </c>
      <c r="H135" s="13">
        <v>18</v>
      </c>
      <c r="I135" s="25" t="s">
        <v>6</v>
      </c>
      <c r="J135" s="9" t="s">
        <v>97</v>
      </c>
      <c r="K135" s="22"/>
      <c r="L135" s="479">
        <v>394.2</v>
      </c>
      <c r="M135" s="80"/>
      <c r="N135" s="80"/>
      <c r="O135" s="80"/>
      <c r="P135" s="80"/>
      <c r="Q135" s="80"/>
      <c r="R135" s="80"/>
      <c r="T135" s="249"/>
      <c r="U135" s="80"/>
      <c r="V135" s="80"/>
      <c r="W135" s="80"/>
      <c r="X135" s="80"/>
      <c r="Y135" s="80"/>
    </row>
    <row r="136" spans="1:25" s="42" customFormat="1">
      <c r="A136" s="239" t="s">
        <v>1799</v>
      </c>
      <c r="B136" s="31">
        <v>44753</v>
      </c>
      <c r="C136" s="31">
        <v>44753</v>
      </c>
      <c r="D136" s="28">
        <v>10899</v>
      </c>
      <c r="E136" s="136" t="s">
        <v>2</v>
      </c>
      <c r="F136" s="28">
        <v>3310</v>
      </c>
      <c r="G136" s="9" t="s">
        <v>4</v>
      </c>
      <c r="H136" s="10" t="s">
        <v>960</v>
      </c>
      <c r="I136" s="25" t="s">
        <v>6</v>
      </c>
      <c r="J136" s="9" t="s">
        <v>97</v>
      </c>
      <c r="K136" s="22"/>
      <c r="L136" s="479">
        <v>992.8</v>
      </c>
      <c r="M136" s="80"/>
      <c r="N136" s="80"/>
      <c r="O136" s="80"/>
      <c r="P136" s="80"/>
      <c r="Q136" s="80"/>
      <c r="R136" s="80"/>
      <c r="T136" s="249"/>
      <c r="U136" s="80"/>
      <c r="V136" s="80"/>
      <c r="W136" s="80"/>
      <c r="X136" s="80"/>
      <c r="Y136" s="80"/>
    </row>
    <row r="137" spans="1:25" s="42" customFormat="1">
      <c r="A137" s="239" t="s">
        <v>1067</v>
      </c>
      <c r="B137" s="31">
        <v>44762</v>
      </c>
      <c r="C137" s="31">
        <v>44756</v>
      </c>
      <c r="D137" s="28">
        <v>10898</v>
      </c>
      <c r="E137" s="136" t="s">
        <v>216</v>
      </c>
      <c r="F137" s="28">
        <v>2590</v>
      </c>
      <c r="G137" s="9" t="s">
        <v>5</v>
      </c>
      <c r="H137" s="13">
        <v>6</v>
      </c>
      <c r="I137" s="25" t="s">
        <v>6</v>
      </c>
      <c r="J137" s="9" t="s">
        <v>97</v>
      </c>
      <c r="K137" s="11" t="s">
        <v>991</v>
      </c>
      <c r="L137" s="479">
        <v>219</v>
      </c>
      <c r="M137" s="80"/>
      <c r="N137" s="80"/>
      <c r="O137" s="80"/>
      <c r="P137" s="80"/>
      <c r="Q137" s="80"/>
      <c r="R137" s="80"/>
      <c r="T137" s="249"/>
      <c r="U137" s="80"/>
      <c r="V137" s="80"/>
      <c r="W137" s="80"/>
      <c r="X137" s="80"/>
      <c r="Y137" s="80"/>
    </row>
    <row r="138" spans="1:25" s="42" customFormat="1">
      <c r="A138" s="239" t="s">
        <v>2229</v>
      </c>
      <c r="B138" s="31">
        <v>44762</v>
      </c>
      <c r="C138" s="31">
        <v>44754</v>
      </c>
      <c r="D138" s="28">
        <v>10901</v>
      </c>
      <c r="E138" s="136" t="s">
        <v>428</v>
      </c>
      <c r="F138" s="28">
        <v>4161</v>
      </c>
      <c r="G138" s="9" t="s">
        <v>521</v>
      </c>
      <c r="H138" s="13">
        <v>20</v>
      </c>
      <c r="I138" s="25" t="s">
        <v>6</v>
      </c>
      <c r="J138" s="9" t="s">
        <v>97</v>
      </c>
      <c r="K138" s="22"/>
      <c r="L138" s="479">
        <v>310</v>
      </c>
      <c r="M138" s="80"/>
      <c r="N138" s="80"/>
      <c r="O138" s="80"/>
      <c r="P138" s="80"/>
      <c r="Q138" s="80"/>
      <c r="R138" s="80"/>
      <c r="T138" s="249"/>
      <c r="U138" s="80"/>
      <c r="V138" s="80"/>
      <c r="W138" s="80"/>
      <c r="X138" s="80"/>
      <c r="Y138" s="80"/>
    </row>
    <row r="139" spans="1:25" s="42" customFormat="1">
      <c r="A139" s="239" t="s">
        <v>1256</v>
      </c>
      <c r="B139" s="31">
        <v>44755</v>
      </c>
      <c r="C139" s="31">
        <v>44755</v>
      </c>
      <c r="D139" s="28">
        <v>10919</v>
      </c>
      <c r="E139" s="136" t="s">
        <v>40</v>
      </c>
      <c r="F139" s="28">
        <v>2051</v>
      </c>
      <c r="G139" s="9" t="s">
        <v>5</v>
      </c>
      <c r="H139" s="13">
        <v>5</v>
      </c>
      <c r="I139" s="25" t="s">
        <v>6</v>
      </c>
      <c r="J139" s="9" t="s">
        <v>97</v>
      </c>
      <c r="K139" s="22"/>
      <c r="L139" s="479"/>
      <c r="M139" s="80"/>
      <c r="N139" s="80"/>
      <c r="O139" s="80"/>
      <c r="P139" s="80"/>
      <c r="Q139" s="80"/>
      <c r="R139" s="80"/>
      <c r="T139" s="249"/>
      <c r="U139" s="80"/>
      <c r="V139" s="80"/>
      <c r="W139" s="80"/>
      <c r="X139" s="80"/>
      <c r="Y139" s="80"/>
    </row>
    <row r="140" spans="1:25" s="42" customFormat="1">
      <c r="A140" s="239"/>
      <c r="B140" s="31"/>
      <c r="C140" s="31"/>
      <c r="D140" s="28"/>
      <c r="E140" s="136" t="s">
        <v>40</v>
      </c>
      <c r="F140" s="28">
        <v>3508</v>
      </c>
      <c r="G140" s="9" t="s">
        <v>36</v>
      </c>
      <c r="H140" s="13">
        <v>10</v>
      </c>
      <c r="I140" s="25" t="s">
        <v>6</v>
      </c>
      <c r="J140" s="9" t="s">
        <v>97</v>
      </c>
      <c r="K140" s="22"/>
      <c r="L140" s="479">
        <v>1183.3499999999999</v>
      </c>
      <c r="M140" s="80"/>
      <c r="N140" s="80"/>
      <c r="O140" s="80"/>
      <c r="P140" s="80"/>
      <c r="Q140" s="80"/>
      <c r="R140" s="80"/>
      <c r="T140" s="249"/>
      <c r="U140" s="80"/>
      <c r="V140" s="80"/>
      <c r="W140" s="80"/>
      <c r="X140" s="80"/>
      <c r="Y140" s="80"/>
    </row>
    <row r="141" spans="1:25" s="42" customFormat="1">
      <c r="A141" s="239" t="s">
        <v>1790</v>
      </c>
      <c r="B141" s="31">
        <v>44755</v>
      </c>
      <c r="C141" s="31">
        <v>44755</v>
      </c>
      <c r="D141" s="28">
        <v>10914</v>
      </c>
      <c r="E141" s="136" t="s">
        <v>2</v>
      </c>
      <c r="F141" s="28">
        <v>1139</v>
      </c>
      <c r="G141" s="9" t="s">
        <v>139</v>
      </c>
      <c r="H141" s="13">
        <v>5</v>
      </c>
      <c r="I141" s="25" t="s">
        <v>6</v>
      </c>
      <c r="J141" s="9" t="s">
        <v>97</v>
      </c>
      <c r="K141" s="22"/>
      <c r="L141" s="479">
        <v>316</v>
      </c>
      <c r="M141" s="80"/>
      <c r="N141" s="80"/>
      <c r="O141" s="80"/>
      <c r="P141" s="80"/>
      <c r="Q141" s="80"/>
      <c r="R141" s="80"/>
      <c r="T141" s="249"/>
      <c r="U141" s="80"/>
      <c r="V141" s="80"/>
      <c r="W141" s="80"/>
      <c r="X141" s="80"/>
      <c r="Y141" s="80"/>
    </row>
    <row r="142" spans="1:25" s="42" customFormat="1">
      <c r="A142" s="239" t="s">
        <v>517</v>
      </c>
      <c r="B142" s="31">
        <v>44755</v>
      </c>
      <c r="C142" s="31">
        <v>44755</v>
      </c>
      <c r="D142" s="28">
        <v>10921</v>
      </c>
      <c r="E142" s="136" t="s">
        <v>2</v>
      </c>
      <c r="F142" s="28">
        <v>869</v>
      </c>
      <c r="G142" s="9" t="s">
        <v>16</v>
      </c>
      <c r="H142" s="13">
        <v>20</v>
      </c>
      <c r="I142" s="25" t="s">
        <v>6</v>
      </c>
      <c r="J142" s="9" t="s">
        <v>97</v>
      </c>
      <c r="K142" s="22"/>
      <c r="L142" s="479">
        <v>190</v>
      </c>
      <c r="M142" s="80"/>
      <c r="N142" s="80"/>
      <c r="O142" s="80"/>
      <c r="P142" s="80"/>
      <c r="Q142" s="80"/>
      <c r="R142" s="80"/>
      <c r="T142" s="249"/>
      <c r="U142" s="80"/>
      <c r="V142" s="80"/>
      <c r="W142" s="80"/>
      <c r="X142" s="80"/>
      <c r="Y142" s="80"/>
    </row>
    <row r="143" spans="1:25" s="42" customFormat="1">
      <c r="A143" s="239" t="s">
        <v>109</v>
      </c>
      <c r="B143" s="31">
        <v>44760</v>
      </c>
      <c r="C143" s="31">
        <v>44761</v>
      </c>
      <c r="D143" s="28">
        <v>10936</v>
      </c>
      <c r="E143" s="136" t="s">
        <v>97</v>
      </c>
      <c r="F143" s="28">
        <v>4025</v>
      </c>
      <c r="G143" s="9" t="s">
        <v>36</v>
      </c>
      <c r="H143" s="10" t="s">
        <v>1114</v>
      </c>
      <c r="I143" s="25" t="s">
        <v>6</v>
      </c>
      <c r="J143" s="9" t="s">
        <v>97</v>
      </c>
      <c r="K143" s="22"/>
      <c r="L143" s="479"/>
      <c r="M143" s="80"/>
      <c r="N143" s="80"/>
      <c r="O143" s="80"/>
      <c r="P143" s="80"/>
      <c r="Q143" s="80"/>
      <c r="R143" s="80"/>
      <c r="T143" s="249"/>
      <c r="U143" s="80"/>
      <c r="V143" s="80"/>
      <c r="W143" s="80"/>
      <c r="X143" s="80"/>
      <c r="Y143" s="80"/>
    </row>
    <row r="144" spans="1:25" s="42" customFormat="1">
      <c r="A144" s="239"/>
      <c r="B144" s="31"/>
      <c r="C144" s="31"/>
      <c r="D144" s="28"/>
      <c r="E144" s="136" t="s">
        <v>97</v>
      </c>
      <c r="F144" s="28">
        <v>4025</v>
      </c>
      <c r="G144" s="9" t="s">
        <v>162</v>
      </c>
      <c r="H144" s="13">
        <v>0</v>
      </c>
      <c r="I144" s="25" t="s">
        <v>6</v>
      </c>
      <c r="J144" s="9" t="s">
        <v>97</v>
      </c>
      <c r="K144" s="22"/>
      <c r="L144" s="479">
        <v>100</v>
      </c>
      <c r="M144" s="80"/>
      <c r="N144" s="80"/>
      <c r="O144" s="80"/>
      <c r="P144" s="80"/>
      <c r="Q144" s="80"/>
      <c r="R144" s="80"/>
      <c r="T144" s="249"/>
      <c r="U144" s="80"/>
      <c r="V144" s="80"/>
      <c r="W144" s="80"/>
      <c r="X144" s="80"/>
      <c r="Y144" s="80"/>
    </row>
    <row r="145" spans="1:25" s="42" customFormat="1">
      <c r="A145" s="239" t="s">
        <v>313</v>
      </c>
      <c r="B145" s="31">
        <v>44767</v>
      </c>
      <c r="C145" s="31">
        <v>44757</v>
      </c>
      <c r="D145" s="28">
        <v>10933</v>
      </c>
      <c r="E145" s="136" t="s">
        <v>2212</v>
      </c>
      <c r="F145" s="28">
        <v>4223</v>
      </c>
      <c r="G145" s="9" t="s">
        <v>96</v>
      </c>
      <c r="H145" s="13">
        <v>12</v>
      </c>
      <c r="I145" s="25" t="s">
        <v>6</v>
      </c>
      <c r="J145" s="9" t="s">
        <v>97</v>
      </c>
      <c r="K145" s="22"/>
      <c r="L145" s="479">
        <v>270</v>
      </c>
      <c r="M145" s="80"/>
      <c r="N145" s="80"/>
      <c r="O145" s="80"/>
      <c r="P145" s="80"/>
      <c r="Q145" s="80"/>
      <c r="R145" s="80"/>
      <c r="T145" s="249"/>
      <c r="U145" s="80"/>
      <c r="V145" s="80"/>
      <c r="W145" s="80"/>
      <c r="X145" s="80"/>
      <c r="Y145" s="80"/>
    </row>
    <row r="146" spans="1:25" s="42" customFormat="1">
      <c r="A146" s="239" t="s">
        <v>1303</v>
      </c>
      <c r="B146" s="31">
        <v>44767</v>
      </c>
      <c r="C146" s="31">
        <v>44757</v>
      </c>
      <c r="D146" s="28">
        <v>10940</v>
      </c>
      <c r="E146" s="136" t="s">
        <v>671</v>
      </c>
      <c r="F146" s="28">
        <v>3626</v>
      </c>
      <c r="G146" s="9" t="s">
        <v>1441</v>
      </c>
      <c r="H146" s="13">
        <v>50</v>
      </c>
      <c r="I146" s="25" t="s">
        <v>6</v>
      </c>
      <c r="J146" s="9" t="s">
        <v>97</v>
      </c>
      <c r="K146" s="22"/>
      <c r="L146" s="479">
        <v>1400</v>
      </c>
      <c r="M146" s="80"/>
      <c r="N146" s="80"/>
      <c r="O146" s="80"/>
      <c r="P146" s="80"/>
      <c r="Q146" s="80"/>
      <c r="R146" s="80"/>
      <c r="T146" s="249"/>
      <c r="U146" s="80"/>
      <c r="V146" s="80"/>
      <c r="W146" s="80"/>
      <c r="X146" s="80"/>
      <c r="Y146" s="80"/>
    </row>
    <row r="147" spans="1:25" s="42" customFormat="1">
      <c r="A147" s="239"/>
      <c r="B147" s="31"/>
      <c r="C147" s="31">
        <v>44760</v>
      </c>
      <c r="D147" s="28"/>
      <c r="E147" s="136" t="s">
        <v>216</v>
      </c>
      <c r="F147" s="28">
        <v>3625</v>
      </c>
      <c r="G147" s="9" t="s">
        <v>902</v>
      </c>
      <c r="H147" s="13">
        <v>20</v>
      </c>
      <c r="I147" s="25" t="s">
        <v>6</v>
      </c>
      <c r="J147" s="9" t="s">
        <v>97</v>
      </c>
      <c r="K147" s="22"/>
      <c r="L147" s="479">
        <v>320</v>
      </c>
      <c r="M147" s="80"/>
      <c r="N147" s="80"/>
      <c r="O147" s="80"/>
      <c r="P147" s="80"/>
      <c r="Q147" s="80"/>
      <c r="R147" s="80"/>
      <c r="T147" s="249"/>
      <c r="U147" s="80"/>
      <c r="V147" s="80"/>
      <c r="W147" s="80"/>
      <c r="X147" s="80"/>
      <c r="Y147" s="80"/>
    </row>
    <row r="148" spans="1:25" s="42" customFormat="1">
      <c r="A148" s="239" t="s">
        <v>1303</v>
      </c>
      <c r="B148" s="31">
        <v>44767</v>
      </c>
      <c r="C148" s="31">
        <v>44757</v>
      </c>
      <c r="D148" s="28">
        <v>10941</v>
      </c>
      <c r="E148" s="136" t="s">
        <v>671</v>
      </c>
      <c r="F148" s="28">
        <v>3626</v>
      </c>
      <c r="G148" s="9" t="s">
        <v>1441</v>
      </c>
      <c r="H148" s="13">
        <v>50</v>
      </c>
      <c r="I148" s="25" t="s">
        <v>6</v>
      </c>
      <c r="J148" s="9" t="s">
        <v>97</v>
      </c>
      <c r="K148" s="22"/>
      <c r="L148" s="479">
        <v>1400</v>
      </c>
      <c r="M148" s="80"/>
      <c r="N148" s="80"/>
      <c r="O148" s="80"/>
      <c r="P148" s="80"/>
      <c r="Q148" s="80"/>
      <c r="R148" s="80"/>
      <c r="T148" s="249"/>
      <c r="U148" s="80"/>
      <c r="V148" s="80"/>
      <c r="W148" s="80"/>
      <c r="X148" s="80"/>
      <c r="Y148" s="80"/>
    </row>
    <row r="149" spans="1:25" s="42" customFormat="1">
      <c r="A149" s="239"/>
      <c r="B149" s="31"/>
      <c r="C149" s="31">
        <v>44760</v>
      </c>
      <c r="D149" s="28"/>
      <c r="E149" s="136" t="s">
        <v>216</v>
      </c>
      <c r="F149" s="28">
        <v>3625</v>
      </c>
      <c r="G149" s="9" t="s">
        <v>902</v>
      </c>
      <c r="H149" s="13">
        <v>20</v>
      </c>
      <c r="I149" s="25" t="s">
        <v>6</v>
      </c>
      <c r="J149" s="9" t="s">
        <v>97</v>
      </c>
      <c r="K149" s="22"/>
      <c r="L149" s="479">
        <v>320</v>
      </c>
      <c r="M149" s="80"/>
      <c r="N149" s="80"/>
      <c r="O149" s="80"/>
      <c r="P149" s="80"/>
      <c r="Q149" s="80"/>
      <c r="R149" s="80"/>
      <c r="T149" s="249"/>
      <c r="U149" s="80"/>
      <c r="V149" s="80"/>
      <c r="W149" s="80"/>
      <c r="X149" s="80"/>
      <c r="Y149" s="80"/>
    </row>
    <row r="150" spans="1:25" s="42" customFormat="1">
      <c r="A150" s="239"/>
      <c r="B150" s="31"/>
      <c r="C150" s="31"/>
      <c r="D150" s="28"/>
      <c r="E150" s="136" t="s">
        <v>216</v>
      </c>
      <c r="F150" s="28">
        <v>3624</v>
      </c>
      <c r="G150" s="9" t="s">
        <v>63</v>
      </c>
      <c r="H150" s="13">
        <v>52</v>
      </c>
      <c r="I150" s="25" t="s">
        <v>6</v>
      </c>
      <c r="J150" s="9" t="s">
        <v>97</v>
      </c>
      <c r="K150" s="11" t="s">
        <v>991</v>
      </c>
      <c r="L150" s="479">
        <v>232</v>
      </c>
      <c r="M150" s="80"/>
      <c r="N150" s="80"/>
      <c r="O150" s="80"/>
      <c r="P150" s="80"/>
      <c r="Q150" s="80"/>
      <c r="R150" s="80"/>
      <c r="T150" s="249"/>
      <c r="U150" s="80"/>
      <c r="V150" s="80"/>
      <c r="W150" s="80"/>
      <c r="X150" s="80"/>
      <c r="Y150" s="80"/>
    </row>
    <row r="151" spans="1:25" s="42" customFormat="1">
      <c r="A151" s="239" t="s">
        <v>67</v>
      </c>
      <c r="B151" s="31">
        <v>44767</v>
      </c>
      <c r="C151" s="31">
        <v>44757</v>
      </c>
      <c r="D151" s="28">
        <v>10944</v>
      </c>
      <c r="E151" s="136" t="s">
        <v>2</v>
      </c>
      <c r="F151" s="28">
        <v>1862</v>
      </c>
      <c r="G151" s="9" t="s">
        <v>20</v>
      </c>
      <c r="H151" s="13">
        <v>15</v>
      </c>
      <c r="I151" s="25" t="s">
        <v>6</v>
      </c>
      <c r="J151" s="9" t="s">
        <v>97</v>
      </c>
      <c r="K151" s="11"/>
      <c r="L151" s="479">
        <v>442.8</v>
      </c>
      <c r="M151" s="80"/>
      <c r="N151" s="80"/>
      <c r="O151" s="80"/>
      <c r="P151" s="80"/>
      <c r="Q151" s="80"/>
      <c r="R151" s="80"/>
      <c r="T151" s="249"/>
      <c r="U151" s="80"/>
      <c r="V151" s="80"/>
      <c r="W151" s="80"/>
      <c r="X151" s="80"/>
      <c r="Y151" s="80"/>
    </row>
    <row r="152" spans="1:25" s="42" customFormat="1">
      <c r="A152" s="239" t="s">
        <v>86</v>
      </c>
      <c r="B152" s="31">
        <v>44768</v>
      </c>
      <c r="C152" s="31">
        <v>44760</v>
      </c>
      <c r="D152" s="28">
        <v>10947</v>
      </c>
      <c r="E152" s="136" t="s">
        <v>216</v>
      </c>
      <c r="F152" s="28">
        <v>1712</v>
      </c>
      <c r="G152" s="9" t="s">
        <v>19</v>
      </c>
      <c r="H152" s="13">
        <v>12</v>
      </c>
      <c r="I152" s="25" t="s">
        <v>6</v>
      </c>
      <c r="J152" s="9" t="s">
        <v>97</v>
      </c>
      <c r="K152" s="11"/>
      <c r="L152" s="479">
        <v>272.64</v>
      </c>
      <c r="M152" s="80"/>
      <c r="N152" s="80"/>
      <c r="O152" s="80"/>
      <c r="P152" s="80"/>
      <c r="Q152" s="80"/>
      <c r="R152" s="80"/>
      <c r="T152" s="249"/>
      <c r="U152" s="80"/>
      <c r="V152" s="80"/>
      <c r="W152" s="80"/>
      <c r="X152" s="80"/>
      <c r="Y152" s="80"/>
    </row>
    <row r="153" spans="1:25" s="42" customFormat="1">
      <c r="A153" s="239" t="s">
        <v>1680</v>
      </c>
      <c r="B153" s="31">
        <v>44771</v>
      </c>
      <c r="C153" s="31">
        <v>44762</v>
      </c>
      <c r="D153" s="28">
        <v>10948</v>
      </c>
      <c r="E153" s="136" t="s">
        <v>60</v>
      </c>
      <c r="F153" s="28">
        <v>2935</v>
      </c>
      <c r="G153" s="9" t="s">
        <v>63</v>
      </c>
      <c r="H153" s="13">
        <v>10</v>
      </c>
      <c r="I153" s="25" t="s">
        <v>6</v>
      </c>
      <c r="J153" s="9" t="s">
        <v>97</v>
      </c>
      <c r="K153" s="11"/>
      <c r="L153" s="479">
        <v>1875</v>
      </c>
      <c r="M153" s="80"/>
      <c r="N153" s="80"/>
      <c r="O153" s="80"/>
      <c r="P153" s="80"/>
      <c r="Q153" s="80"/>
      <c r="R153" s="80"/>
      <c r="T153" s="249"/>
      <c r="U153" s="80"/>
      <c r="V153" s="1137" t="s">
        <v>2243</v>
      </c>
      <c r="W153" s="80"/>
      <c r="X153" s="80"/>
      <c r="Y153" s="80"/>
    </row>
    <row r="154" spans="1:25" s="42" customFormat="1">
      <c r="A154" s="239" t="s">
        <v>2238</v>
      </c>
      <c r="B154" s="31">
        <v>44768</v>
      </c>
      <c r="C154" s="31">
        <v>44760</v>
      </c>
      <c r="D154" s="28">
        <v>10949</v>
      </c>
      <c r="E154" s="136" t="s">
        <v>216</v>
      </c>
      <c r="F154" s="28">
        <v>4268</v>
      </c>
      <c r="G154" s="9" t="s">
        <v>29</v>
      </c>
      <c r="H154" s="10" t="s">
        <v>870</v>
      </c>
      <c r="I154" s="25" t="s">
        <v>6</v>
      </c>
      <c r="J154" s="9" t="s">
        <v>97</v>
      </c>
      <c r="K154" s="11"/>
      <c r="L154" s="479">
        <v>488</v>
      </c>
      <c r="M154" s="80"/>
      <c r="N154" s="80"/>
      <c r="O154" s="80"/>
      <c r="P154" s="80"/>
      <c r="Q154" s="80"/>
      <c r="R154" s="80"/>
      <c r="T154" s="249"/>
      <c r="U154" s="80"/>
      <c r="V154" s="80"/>
      <c r="W154" s="80"/>
      <c r="X154" s="80"/>
      <c r="Y154" s="80"/>
    </row>
    <row r="155" spans="1:25" s="42" customFormat="1">
      <c r="A155" s="239" t="s">
        <v>101</v>
      </c>
      <c r="B155" s="31">
        <v>44768</v>
      </c>
      <c r="C155" s="31">
        <v>44757</v>
      </c>
      <c r="D155" s="28">
        <v>10950</v>
      </c>
      <c r="E155" s="136" t="s">
        <v>2</v>
      </c>
      <c r="F155" s="28">
        <v>2740</v>
      </c>
      <c r="G155" s="9" t="s">
        <v>103</v>
      </c>
      <c r="H155" s="13">
        <v>12</v>
      </c>
      <c r="I155" s="25" t="s">
        <v>6</v>
      </c>
      <c r="J155" s="9" t="s">
        <v>97</v>
      </c>
      <c r="K155" s="11"/>
      <c r="L155" s="479">
        <v>262.8</v>
      </c>
      <c r="M155" s="80"/>
      <c r="N155" s="80"/>
      <c r="O155" s="80"/>
      <c r="P155" s="80"/>
      <c r="Q155" s="80"/>
      <c r="R155" s="80"/>
      <c r="T155" s="249"/>
      <c r="U155" s="80"/>
      <c r="V155" s="80"/>
      <c r="W155" s="80"/>
      <c r="X155" s="80"/>
      <c r="Y155" s="80"/>
    </row>
    <row r="156" spans="1:25" s="42" customFormat="1">
      <c r="A156" s="239" t="s">
        <v>101</v>
      </c>
      <c r="B156" s="31">
        <v>44768</v>
      </c>
      <c r="C156" s="31">
        <v>44757</v>
      </c>
      <c r="D156" s="28">
        <v>10951</v>
      </c>
      <c r="E156" s="136" t="s">
        <v>2</v>
      </c>
      <c r="F156" s="28">
        <v>2740</v>
      </c>
      <c r="G156" s="9" t="s">
        <v>103</v>
      </c>
      <c r="H156" s="13">
        <v>20</v>
      </c>
      <c r="I156" s="25" t="s">
        <v>6</v>
      </c>
      <c r="J156" s="9" t="s">
        <v>97</v>
      </c>
      <c r="K156" s="11"/>
      <c r="L156" s="479">
        <v>438</v>
      </c>
      <c r="M156" s="80"/>
      <c r="N156" s="80"/>
      <c r="O156" s="80"/>
      <c r="P156" s="80"/>
      <c r="Q156" s="80"/>
      <c r="R156" s="80"/>
      <c r="T156" s="249"/>
      <c r="U156" s="80"/>
      <c r="V156" s="80"/>
      <c r="W156" s="80"/>
      <c r="X156" s="80"/>
      <c r="Y156" s="80"/>
    </row>
    <row r="157" spans="1:25" s="42" customFormat="1">
      <c r="A157" s="239" t="s">
        <v>380</v>
      </c>
      <c r="B157" s="31">
        <v>44768</v>
      </c>
      <c r="C157" s="31">
        <v>44763</v>
      </c>
      <c r="D157" s="28">
        <v>10957</v>
      </c>
      <c r="E157" s="136" t="s">
        <v>2</v>
      </c>
      <c r="F157" s="28">
        <v>2515</v>
      </c>
      <c r="G157" s="9" t="s">
        <v>35</v>
      </c>
      <c r="H157" s="13">
        <v>15</v>
      </c>
      <c r="I157" s="25" t="s">
        <v>6</v>
      </c>
      <c r="J157" s="9" t="s">
        <v>97</v>
      </c>
      <c r="K157" s="11"/>
      <c r="L157" s="479">
        <v>187.5</v>
      </c>
      <c r="M157" s="80"/>
      <c r="N157" s="80"/>
      <c r="O157" s="80"/>
      <c r="P157" s="80"/>
      <c r="Q157" s="80"/>
      <c r="R157" s="80"/>
      <c r="T157" s="249"/>
      <c r="U157" s="80"/>
      <c r="V157" s="80"/>
      <c r="W157" s="80"/>
      <c r="X157" s="80"/>
      <c r="Y157" s="80"/>
    </row>
    <row r="158" spans="1:25" s="42" customFormat="1">
      <c r="A158" s="239"/>
      <c r="B158" s="31"/>
      <c r="C158" s="31"/>
      <c r="D158" s="28"/>
      <c r="E158" s="136" t="s">
        <v>153</v>
      </c>
      <c r="F158" s="28">
        <v>2765</v>
      </c>
      <c r="G158" s="9" t="s">
        <v>35</v>
      </c>
      <c r="H158" s="13">
        <v>25</v>
      </c>
      <c r="I158" s="25" t="s">
        <v>6</v>
      </c>
      <c r="J158" s="9" t="s">
        <v>97</v>
      </c>
      <c r="K158" s="11" t="s">
        <v>270</v>
      </c>
      <c r="L158" s="479">
        <v>337.5</v>
      </c>
      <c r="M158" s="80"/>
      <c r="N158" s="80"/>
      <c r="O158" s="80"/>
      <c r="P158" s="80"/>
      <c r="Q158" s="80"/>
      <c r="R158" s="80"/>
      <c r="T158" s="249"/>
      <c r="U158" s="80"/>
      <c r="V158" s="80"/>
      <c r="W158" s="80"/>
      <c r="X158" s="80"/>
      <c r="Y158" s="80"/>
    </row>
    <row r="159" spans="1:25" s="42" customFormat="1">
      <c r="A159" s="239" t="s">
        <v>2190</v>
      </c>
      <c r="B159" s="31">
        <v>44768</v>
      </c>
      <c r="C159" s="31">
        <v>44760</v>
      </c>
      <c r="D159" s="28">
        <v>10962</v>
      </c>
      <c r="E159" s="136" t="s">
        <v>2</v>
      </c>
      <c r="F159" s="28">
        <v>1468</v>
      </c>
      <c r="G159" s="9" t="s">
        <v>21</v>
      </c>
      <c r="H159" s="13">
        <v>10</v>
      </c>
      <c r="I159" s="25" t="s">
        <v>6</v>
      </c>
      <c r="J159" s="9" t="s">
        <v>97</v>
      </c>
      <c r="K159" s="11"/>
      <c r="L159" s="479">
        <v>630</v>
      </c>
      <c r="M159" s="80"/>
      <c r="N159" s="80"/>
      <c r="O159" s="80"/>
      <c r="P159" s="80"/>
      <c r="Q159" s="80"/>
      <c r="R159" s="80"/>
      <c r="T159" s="249"/>
      <c r="U159" s="80"/>
      <c r="V159" s="80"/>
      <c r="W159" s="80"/>
      <c r="X159" s="80"/>
      <c r="Y159" s="80"/>
    </row>
    <row r="160" spans="1:25" s="42" customFormat="1">
      <c r="A160" s="239" t="s">
        <v>1604</v>
      </c>
      <c r="B160" s="31">
        <v>44768</v>
      </c>
      <c r="C160" s="31">
        <v>44760</v>
      </c>
      <c r="D160" s="28">
        <v>10963</v>
      </c>
      <c r="E160" s="136" t="s">
        <v>216</v>
      </c>
      <c r="F160" s="28">
        <v>3590</v>
      </c>
      <c r="G160" s="9" t="s">
        <v>47</v>
      </c>
      <c r="H160" s="10" t="s">
        <v>984</v>
      </c>
      <c r="I160" s="25" t="s">
        <v>6</v>
      </c>
      <c r="J160" s="9" t="s">
        <v>97</v>
      </c>
      <c r="K160" s="11"/>
      <c r="L160" s="479">
        <v>139.4</v>
      </c>
      <c r="M160" s="80"/>
      <c r="N160" s="80"/>
      <c r="O160" s="80"/>
      <c r="P160" s="80"/>
      <c r="Q160" s="80"/>
      <c r="R160" s="80"/>
      <c r="T160" s="249"/>
      <c r="U160" s="80"/>
      <c r="V160" s="80"/>
      <c r="W160" s="80"/>
      <c r="X160" s="80"/>
      <c r="Y160" s="80"/>
    </row>
    <row r="161" spans="1:25" s="42" customFormat="1">
      <c r="A161" s="239" t="s">
        <v>945</v>
      </c>
      <c r="B161" s="31">
        <v>44769</v>
      </c>
      <c r="C161" s="31">
        <v>44760</v>
      </c>
      <c r="D161" s="28">
        <v>10972</v>
      </c>
      <c r="E161" s="136" t="s">
        <v>2</v>
      </c>
      <c r="F161" s="28">
        <v>855</v>
      </c>
      <c r="G161" s="9" t="s">
        <v>38</v>
      </c>
      <c r="H161" s="13">
        <v>10</v>
      </c>
      <c r="I161" s="25" t="s">
        <v>6</v>
      </c>
      <c r="J161" s="9" t="s">
        <v>97</v>
      </c>
      <c r="K161" s="11"/>
      <c r="L161" s="479">
        <v>223</v>
      </c>
      <c r="M161" s="80"/>
      <c r="N161" s="80"/>
      <c r="O161" s="80"/>
      <c r="P161" s="80"/>
      <c r="Q161" s="80"/>
      <c r="R161" s="80"/>
      <c r="T161" s="249"/>
      <c r="U161" s="80"/>
      <c r="V161" s="80"/>
      <c r="W161" s="80"/>
      <c r="X161" s="80"/>
      <c r="Y161" s="80"/>
    </row>
    <row r="162" spans="1:25" s="42" customFormat="1">
      <c r="A162" s="239" t="s">
        <v>1819</v>
      </c>
      <c r="B162" s="31">
        <v>44769</v>
      </c>
      <c r="C162" s="31">
        <v>44760</v>
      </c>
      <c r="D162" s="28">
        <v>10979</v>
      </c>
      <c r="E162" s="136" t="s">
        <v>2</v>
      </c>
      <c r="F162" s="28">
        <v>879</v>
      </c>
      <c r="G162" s="9" t="s">
        <v>17</v>
      </c>
      <c r="H162" s="10" t="s">
        <v>1821</v>
      </c>
      <c r="I162" s="25" t="s">
        <v>6</v>
      </c>
      <c r="J162" s="9" t="s">
        <v>97</v>
      </c>
      <c r="K162" s="11"/>
      <c r="L162" s="479">
        <v>792</v>
      </c>
      <c r="M162" s="80"/>
      <c r="N162" s="80"/>
      <c r="O162" s="80"/>
      <c r="P162" s="80"/>
      <c r="Q162" s="80"/>
      <c r="R162" s="80"/>
      <c r="T162" s="249"/>
      <c r="U162" s="80"/>
      <c r="V162" s="80"/>
      <c r="W162" s="80"/>
      <c r="X162" s="80"/>
      <c r="Y162" s="80"/>
    </row>
    <row r="163" spans="1:25" s="42" customFormat="1">
      <c r="A163" s="239" t="s">
        <v>2244</v>
      </c>
      <c r="B163" s="31">
        <v>44762</v>
      </c>
      <c r="C163" s="31">
        <v>44761</v>
      </c>
      <c r="D163" s="28">
        <v>1994</v>
      </c>
      <c r="E163" s="136" t="s">
        <v>2</v>
      </c>
      <c r="F163" s="28">
        <v>951</v>
      </c>
      <c r="G163" s="9" t="s">
        <v>58</v>
      </c>
      <c r="H163" s="13">
        <v>1</v>
      </c>
      <c r="I163" s="25" t="s">
        <v>6</v>
      </c>
      <c r="J163" s="9" t="s">
        <v>97</v>
      </c>
      <c r="K163" s="11"/>
      <c r="L163" s="479">
        <v>122</v>
      </c>
      <c r="M163" s="80"/>
      <c r="N163" s="80"/>
      <c r="O163" s="80"/>
      <c r="P163" s="80"/>
      <c r="Q163" s="80"/>
      <c r="R163" s="80"/>
      <c r="T163" s="249"/>
      <c r="U163" s="80"/>
      <c r="V163" s="80"/>
      <c r="W163" s="80"/>
      <c r="X163" s="80"/>
      <c r="Y163" s="80"/>
    </row>
    <row r="164" spans="1:25" s="42" customFormat="1">
      <c r="A164" s="239" t="s">
        <v>1653</v>
      </c>
      <c r="B164" s="31">
        <v>44762</v>
      </c>
      <c r="C164" s="31">
        <v>44761</v>
      </c>
      <c r="D164" s="28">
        <v>10992</v>
      </c>
      <c r="E164" s="136" t="s">
        <v>2</v>
      </c>
      <c r="F164" s="28">
        <v>951</v>
      </c>
      <c r="G164" s="9" t="s">
        <v>58</v>
      </c>
      <c r="H164" s="13">
        <v>5</v>
      </c>
      <c r="I164" s="25" t="s">
        <v>6</v>
      </c>
      <c r="J164" s="9" t="s">
        <v>97</v>
      </c>
      <c r="K164" s="11"/>
      <c r="L164" s="479">
        <v>610</v>
      </c>
      <c r="M164" s="80"/>
      <c r="N164" s="80"/>
      <c r="O164" s="80"/>
      <c r="P164" s="80"/>
      <c r="Q164" s="80"/>
      <c r="R164" s="80"/>
      <c r="T164" s="249"/>
      <c r="U164" s="80"/>
      <c r="V164" s="80"/>
      <c r="W164" s="80"/>
      <c r="X164" s="80"/>
      <c r="Y164" s="80"/>
    </row>
    <row r="165" spans="1:25" s="42" customFormat="1">
      <c r="A165" s="239" t="s">
        <v>109</v>
      </c>
      <c r="B165" s="31">
        <v>44761</v>
      </c>
      <c r="C165" s="31">
        <v>44761</v>
      </c>
      <c r="D165" s="28">
        <v>10995</v>
      </c>
      <c r="E165" s="136" t="s">
        <v>7</v>
      </c>
      <c r="F165" s="28">
        <v>4025</v>
      </c>
      <c r="G165" s="9" t="s">
        <v>36</v>
      </c>
      <c r="H165" s="13">
        <v>1</v>
      </c>
      <c r="I165" s="25" t="s">
        <v>6</v>
      </c>
      <c r="J165" s="9" t="s">
        <v>97</v>
      </c>
      <c r="K165" s="11" t="s">
        <v>2245</v>
      </c>
      <c r="L165" s="479">
        <v>50</v>
      </c>
      <c r="M165" s="80"/>
      <c r="N165" s="80"/>
      <c r="O165" s="80"/>
      <c r="P165" s="80"/>
      <c r="Q165" s="80"/>
      <c r="R165" s="80"/>
      <c r="T165" s="249"/>
      <c r="U165" s="80"/>
      <c r="V165" s="80"/>
      <c r="W165" s="80"/>
      <c r="X165" s="80"/>
      <c r="Y165" s="80"/>
    </row>
    <row r="166" spans="1:25" s="42" customFormat="1">
      <c r="A166" s="239" t="s">
        <v>425</v>
      </c>
      <c r="B166" s="31">
        <v>44771</v>
      </c>
      <c r="C166" s="31">
        <v>44762</v>
      </c>
      <c r="D166" s="28">
        <v>11005</v>
      </c>
      <c r="E166" s="136" t="s">
        <v>7</v>
      </c>
      <c r="F166" s="28">
        <v>1483</v>
      </c>
      <c r="G166" s="9" t="s">
        <v>5</v>
      </c>
      <c r="H166" s="13">
        <v>8</v>
      </c>
      <c r="I166" s="25" t="s">
        <v>6</v>
      </c>
      <c r="J166" s="9" t="s">
        <v>97</v>
      </c>
      <c r="K166" s="11"/>
      <c r="L166" s="479">
        <v>392</v>
      </c>
      <c r="M166" s="80"/>
      <c r="N166" s="80"/>
      <c r="O166" s="80"/>
      <c r="P166" s="80"/>
      <c r="Q166" s="80"/>
      <c r="R166" s="80"/>
      <c r="T166" s="249"/>
      <c r="U166" s="80"/>
      <c r="V166" s="80"/>
      <c r="W166" s="80"/>
      <c r="X166" s="80"/>
      <c r="Y166" s="80"/>
    </row>
    <row r="167" spans="1:25" s="42" customFormat="1">
      <c r="A167" s="239" t="s">
        <v>1790</v>
      </c>
      <c r="B167" s="31">
        <v>44768</v>
      </c>
      <c r="C167" s="31">
        <v>44762</v>
      </c>
      <c r="D167" s="28">
        <v>10949</v>
      </c>
      <c r="E167" s="136" t="s">
        <v>216</v>
      </c>
      <c r="F167" s="28">
        <v>4271</v>
      </c>
      <c r="G167" s="9" t="s">
        <v>52</v>
      </c>
      <c r="H167" s="13">
        <v>40</v>
      </c>
      <c r="I167" s="25" t="s">
        <v>6</v>
      </c>
      <c r="J167" s="9" t="s">
        <v>97</v>
      </c>
      <c r="K167" s="11"/>
      <c r="L167" s="479">
        <v>488</v>
      </c>
      <c r="M167" s="80"/>
      <c r="N167" s="80"/>
      <c r="O167" s="80"/>
      <c r="P167" s="80"/>
      <c r="Q167" s="80"/>
      <c r="R167" s="80"/>
      <c r="T167" s="249"/>
      <c r="U167" s="80"/>
      <c r="V167" s="80"/>
      <c r="W167" s="80"/>
      <c r="X167" s="80"/>
      <c r="Y167" s="80"/>
    </row>
    <row r="168" spans="1:25" s="42" customFormat="1">
      <c r="A168" s="239" t="s">
        <v>1147</v>
      </c>
      <c r="B168" s="31">
        <v>44771</v>
      </c>
      <c r="C168" s="31">
        <v>44763</v>
      </c>
      <c r="D168" s="28">
        <v>11007</v>
      </c>
      <c r="E168" s="136" t="s">
        <v>2</v>
      </c>
      <c r="F168" s="28">
        <v>2515</v>
      </c>
      <c r="G168" s="9" t="s">
        <v>35</v>
      </c>
      <c r="H168" s="13">
        <v>50</v>
      </c>
      <c r="I168" s="25" t="s">
        <v>6</v>
      </c>
      <c r="J168" s="9" t="s">
        <v>97</v>
      </c>
      <c r="K168" s="11"/>
      <c r="L168" s="479">
        <v>960</v>
      </c>
      <c r="M168" s="80"/>
      <c r="N168" s="80"/>
      <c r="O168" s="80"/>
      <c r="P168" s="80"/>
      <c r="Q168" s="80"/>
      <c r="R168" s="80"/>
      <c r="T168" s="249"/>
      <c r="U168" s="80"/>
      <c r="V168" s="80"/>
      <c r="W168" s="80"/>
      <c r="X168" s="80"/>
      <c r="Y168" s="80"/>
    </row>
    <row r="169" spans="1:25" s="42" customFormat="1">
      <c r="A169" s="239" t="s">
        <v>111</v>
      </c>
      <c r="B169" s="31">
        <v>44771</v>
      </c>
      <c r="C169" s="31">
        <v>44763</v>
      </c>
      <c r="D169" s="28">
        <v>11009</v>
      </c>
      <c r="E169" s="136" t="s">
        <v>2</v>
      </c>
      <c r="F169" s="28">
        <v>869</v>
      </c>
      <c r="G169" s="9" t="s">
        <v>16</v>
      </c>
      <c r="H169" s="13">
        <v>60</v>
      </c>
      <c r="I169" s="25" t="s">
        <v>6</v>
      </c>
      <c r="J169" s="9" t="s">
        <v>97</v>
      </c>
      <c r="K169" s="11"/>
      <c r="L169" s="479">
        <v>354</v>
      </c>
      <c r="M169" s="80"/>
      <c r="N169" s="80"/>
      <c r="O169" s="80"/>
      <c r="P169" s="80"/>
      <c r="Q169" s="80"/>
      <c r="R169" s="80"/>
      <c r="T169" s="249"/>
      <c r="U169" s="80"/>
      <c r="V169" s="80"/>
      <c r="W169" s="80"/>
      <c r="X169" s="80"/>
      <c r="Y169" s="80"/>
    </row>
    <row r="170" spans="1:25" s="42" customFormat="1">
      <c r="A170" s="239" t="s">
        <v>2248</v>
      </c>
      <c r="B170" s="31">
        <v>44771</v>
      </c>
      <c r="C170" s="31">
        <v>44767</v>
      </c>
      <c r="D170" s="28">
        <v>11015</v>
      </c>
      <c r="E170" s="136" t="s">
        <v>2</v>
      </c>
      <c r="F170" s="28">
        <v>2266</v>
      </c>
      <c r="G170" s="9" t="s">
        <v>9</v>
      </c>
      <c r="H170" s="13">
        <v>201</v>
      </c>
      <c r="I170" s="25" t="s">
        <v>6</v>
      </c>
      <c r="J170" s="9" t="s">
        <v>97</v>
      </c>
      <c r="K170" s="11"/>
      <c r="L170" s="479">
        <v>2000</v>
      </c>
      <c r="M170" s="80"/>
      <c r="N170" s="80"/>
      <c r="O170" s="80"/>
      <c r="P170" s="80"/>
      <c r="Q170" s="80"/>
      <c r="R170" s="80"/>
      <c r="T170" s="249"/>
      <c r="U170" s="80"/>
      <c r="V170" s="80"/>
      <c r="W170" s="80"/>
      <c r="X170" s="80"/>
      <c r="Y170" s="80"/>
    </row>
    <row r="171" spans="1:25" s="42" customFormat="1">
      <c r="A171" s="239" t="s">
        <v>68</v>
      </c>
      <c r="B171" s="31">
        <v>44771</v>
      </c>
      <c r="C171" s="31">
        <v>44767</v>
      </c>
      <c r="D171" s="28">
        <v>11017</v>
      </c>
      <c r="E171" s="136" t="s">
        <v>2</v>
      </c>
      <c r="F171" s="28">
        <v>1960</v>
      </c>
      <c r="G171" s="9" t="s">
        <v>13</v>
      </c>
      <c r="H171" s="13">
        <v>36</v>
      </c>
      <c r="I171" s="25" t="s">
        <v>6</v>
      </c>
      <c r="J171" s="9" t="s">
        <v>97</v>
      </c>
      <c r="K171" s="11"/>
      <c r="L171" s="479">
        <v>662.4</v>
      </c>
      <c r="M171" s="80"/>
      <c r="N171" s="80"/>
      <c r="O171" s="80"/>
      <c r="P171" s="80"/>
      <c r="Q171" s="80"/>
      <c r="R171" s="80"/>
      <c r="T171" s="249"/>
      <c r="U171" s="80"/>
      <c r="V171" s="80"/>
      <c r="W171" s="80"/>
      <c r="X171" s="80"/>
      <c r="Y171" s="80"/>
    </row>
    <row r="172" spans="1:25" s="42" customFormat="1">
      <c r="A172" s="239" t="s">
        <v>370</v>
      </c>
      <c r="B172" s="31">
        <v>44771</v>
      </c>
      <c r="C172" s="31">
        <v>44767</v>
      </c>
      <c r="D172" s="28">
        <v>11020</v>
      </c>
      <c r="E172" s="136" t="s">
        <v>2</v>
      </c>
      <c r="F172" s="28">
        <v>1098</v>
      </c>
      <c r="G172" s="9" t="s">
        <v>3</v>
      </c>
      <c r="H172" s="13">
        <v>20</v>
      </c>
      <c r="I172" s="25" t="s">
        <v>6</v>
      </c>
      <c r="J172" s="9" t="s">
        <v>97</v>
      </c>
      <c r="K172" s="11"/>
      <c r="L172" s="479">
        <v>640</v>
      </c>
      <c r="M172" s="80"/>
      <c r="N172" s="80"/>
      <c r="O172" s="80"/>
      <c r="P172" s="80"/>
      <c r="Q172" s="80"/>
      <c r="R172" s="80"/>
      <c r="T172" s="249"/>
      <c r="U172" s="80"/>
      <c r="V172" s="80"/>
      <c r="W172" s="80"/>
      <c r="X172" s="80"/>
      <c r="Y172" s="80"/>
    </row>
    <row r="173" spans="1:25" s="42" customFormat="1">
      <c r="A173" s="239" t="s">
        <v>2091</v>
      </c>
      <c r="B173" s="31">
        <v>44771</v>
      </c>
      <c r="C173" s="31">
        <v>44767</v>
      </c>
      <c r="D173" s="28">
        <v>11023</v>
      </c>
      <c r="E173" s="136" t="s">
        <v>2</v>
      </c>
      <c r="F173" s="28">
        <v>753</v>
      </c>
      <c r="G173" s="9" t="s">
        <v>47</v>
      </c>
      <c r="H173" s="13">
        <v>12</v>
      </c>
      <c r="I173" s="25" t="s">
        <v>6</v>
      </c>
      <c r="J173" s="9" t="s">
        <v>97</v>
      </c>
      <c r="K173" s="22"/>
      <c r="L173" s="479">
        <v>498</v>
      </c>
      <c r="M173" s="80"/>
      <c r="N173" s="80"/>
      <c r="O173" s="80"/>
      <c r="P173" s="80"/>
      <c r="Q173" s="80"/>
      <c r="R173" s="80"/>
      <c r="T173" s="249"/>
      <c r="U173" s="80"/>
      <c r="V173" s="80"/>
      <c r="W173" s="80"/>
      <c r="X173" s="80"/>
      <c r="Y173" s="80"/>
    </row>
    <row r="174" spans="1:25" s="42" customFormat="1">
      <c r="A174" s="239" t="s">
        <v>111</v>
      </c>
      <c r="B174" s="31">
        <v>44771</v>
      </c>
      <c r="C174" s="31">
        <v>44768</v>
      </c>
      <c r="D174" s="28">
        <v>11009</v>
      </c>
      <c r="E174" s="136" t="s">
        <v>2</v>
      </c>
      <c r="F174" s="28">
        <v>869</v>
      </c>
      <c r="G174" s="9" t="s">
        <v>16</v>
      </c>
      <c r="H174" s="13">
        <v>60</v>
      </c>
      <c r="I174" s="25" t="s">
        <v>6</v>
      </c>
      <c r="J174" s="9" t="s">
        <v>97</v>
      </c>
      <c r="K174" s="22"/>
      <c r="L174" s="479">
        <v>354</v>
      </c>
      <c r="M174" s="80"/>
      <c r="N174" s="80"/>
      <c r="O174" s="80"/>
      <c r="P174" s="80"/>
      <c r="Q174" s="80"/>
      <c r="R174" s="80"/>
      <c r="T174" s="249"/>
      <c r="U174" s="80"/>
      <c r="V174" s="80"/>
      <c r="W174" s="80"/>
      <c r="X174" s="80"/>
      <c r="Y174" s="80"/>
    </row>
    <row r="175" spans="1:25" s="42" customFormat="1">
      <c r="A175" s="239" t="s">
        <v>2253</v>
      </c>
      <c r="B175" s="31">
        <v>44771</v>
      </c>
      <c r="C175" s="31">
        <v>44769</v>
      </c>
      <c r="D175" s="28">
        <v>11035</v>
      </c>
      <c r="E175" s="136" t="s">
        <v>216</v>
      </c>
      <c r="F175" s="28">
        <v>4286</v>
      </c>
      <c r="G175" s="9" t="s">
        <v>17</v>
      </c>
      <c r="H175" s="10" t="s">
        <v>1018</v>
      </c>
      <c r="I175" s="25" t="s">
        <v>6</v>
      </c>
      <c r="J175" s="9" t="s">
        <v>97</v>
      </c>
      <c r="K175" s="11" t="s">
        <v>991</v>
      </c>
      <c r="L175" s="479">
        <v>221.2</v>
      </c>
      <c r="M175" s="80"/>
      <c r="N175" s="80"/>
      <c r="O175" s="80"/>
      <c r="P175" s="80"/>
      <c r="Q175" s="80"/>
      <c r="R175" s="80"/>
      <c r="T175" s="249"/>
      <c r="U175" s="80"/>
      <c r="V175" s="80"/>
      <c r="W175" s="80"/>
      <c r="X175" s="80"/>
      <c r="Y175" s="80"/>
    </row>
    <row r="176" spans="1:25" s="42" customFormat="1">
      <c r="A176" s="239" t="s">
        <v>1635</v>
      </c>
      <c r="B176" s="31">
        <v>44771</v>
      </c>
      <c r="C176" s="31">
        <v>44769</v>
      </c>
      <c r="D176" s="28">
        <v>11041</v>
      </c>
      <c r="E176" s="136" t="s">
        <v>2</v>
      </c>
      <c r="F176" s="28">
        <v>1087</v>
      </c>
      <c r="G176" s="9" t="s">
        <v>46</v>
      </c>
      <c r="H176" s="10" t="s">
        <v>923</v>
      </c>
      <c r="I176" s="25" t="s">
        <v>6</v>
      </c>
      <c r="J176" s="9" t="s">
        <v>97</v>
      </c>
      <c r="K176" s="22"/>
      <c r="L176" s="479">
        <v>153.78</v>
      </c>
      <c r="M176" s="80"/>
      <c r="N176" s="80"/>
      <c r="O176" s="80"/>
      <c r="P176" s="80"/>
      <c r="Q176" s="80"/>
      <c r="R176" s="80"/>
      <c r="T176" s="249"/>
      <c r="U176" s="80"/>
      <c r="V176" s="80"/>
      <c r="W176" s="80"/>
      <c r="X176" s="80"/>
      <c r="Y176" s="80"/>
    </row>
    <row r="177" spans="1:25" s="42" customFormat="1">
      <c r="A177" s="239" t="s">
        <v>1635</v>
      </c>
      <c r="B177" s="31">
        <v>44771</v>
      </c>
      <c r="C177" s="31">
        <v>44769</v>
      </c>
      <c r="D177" s="28">
        <v>11053</v>
      </c>
      <c r="E177" s="136" t="s">
        <v>2</v>
      </c>
      <c r="F177" s="28">
        <v>1087</v>
      </c>
      <c r="G177" s="9" t="s">
        <v>46</v>
      </c>
      <c r="H177" s="13">
        <v>15</v>
      </c>
      <c r="I177" s="25" t="s">
        <v>6</v>
      </c>
      <c r="J177" s="9" t="s">
        <v>97</v>
      </c>
      <c r="K177" s="22"/>
      <c r="L177" s="479">
        <v>209.7</v>
      </c>
      <c r="M177" s="80"/>
      <c r="N177" s="80"/>
      <c r="O177" s="80"/>
      <c r="P177" s="80"/>
      <c r="Q177" s="80"/>
      <c r="R177" s="80"/>
      <c r="T177" s="249"/>
      <c r="U177" s="80"/>
      <c r="V177" s="80"/>
      <c r="W177" s="80"/>
      <c r="X177" s="80"/>
      <c r="Y177" s="80"/>
    </row>
    <row r="178" spans="1:25" s="42" customFormat="1">
      <c r="A178" s="239" t="s">
        <v>370</v>
      </c>
      <c r="B178" s="31">
        <v>44771</v>
      </c>
      <c r="C178" s="31">
        <v>44770</v>
      </c>
      <c r="D178" s="28">
        <v>11048</v>
      </c>
      <c r="E178" s="136" t="s">
        <v>2</v>
      </c>
      <c r="F178" s="28">
        <v>1098</v>
      </c>
      <c r="G178" s="9" t="s">
        <v>3</v>
      </c>
      <c r="H178" s="13">
        <v>20</v>
      </c>
      <c r="I178" s="25" t="s">
        <v>6</v>
      </c>
      <c r="J178" s="9" t="s">
        <v>97</v>
      </c>
      <c r="K178" s="22"/>
      <c r="L178" s="479">
        <v>640</v>
      </c>
      <c r="M178" s="80"/>
      <c r="N178" s="80"/>
      <c r="O178" s="80"/>
      <c r="P178" s="80"/>
      <c r="Q178" s="80"/>
      <c r="R178" s="80"/>
      <c r="T178" s="249"/>
      <c r="U178" s="80"/>
      <c r="V178" s="80"/>
      <c r="W178" s="80"/>
      <c r="X178" s="80"/>
      <c r="Y178" s="80"/>
    </row>
    <row r="179" spans="1:25" s="42" customFormat="1">
      <c r="A179" s="239" t="s">
        <v>2256</v>
      </c>
      <c r="B179" s="31">
        <v>44771</v>
      </c>
      <c r="C179" s="31">
        <v>44770</v>
      </c>
      <c r="D179" s="28">
        <v>11061</v>
      </c>
      <c r="E179" s="136" t="s">
        <v>7</v>
      </c>
      <c r="F179" s="28">
        <v>2490</v>
      </c>
      <c r="G179" s="9" t="s">
        <v>85</v>
      </c>
      <c r="H179" s="13">
        <v>5</v>
      </c>
      <c r="I179" s="25" t="s">
        <v>6</v>
      </c>
      <c r="J179" s="9" t="s">
        <v>97</v>
      </c>
      <c r="K179" s="22"/>
      <c r="L179" s="479">
        <v>45.35</v>
      </c>
      <c r="M179" s="80"/>
      <c r="N179" s="80"/>
      <c r="O179" s="80"/>
      <c r="P179" s="80"/>
      <c r="Q179" s="80"/>
      <c r="R179" s="80"/>
      <c r="T179" s="249"/>
      <c r="U179" s="80"/>
      <c r="V179" s="80"/>
      <c r="W179" s="80"/>
      <c r="X179" s="80"/>
      <c r="Y179" s="80"/>
    </row>
    <row r="180" spans="1:25" s="42" customFormat="1">
      <c r="A180" s="239" t="s">
        <v>2259</v>
      </c>
      <c r="B180" s="31">
        <v>44771</v>
      </c>
      <c r="C180" s="31">
        <v>44771</v>
      </c>
      <c r="D180" s="28">
        <v>11065</v>
      </c>
      <c r="E180" s="136" t="s">
        <v>40</v>
      </c>
      <c r="F180" s="28">
        <v>2115</v>
      </c>
      <c r="G180" s="9" t="s">
        <v>52</v>
      </c>
      <c r="H180" s="13">
        <v>15</v>
      </c>
      <c r="I180" s="25" t="s">
        <v>6</v>
      </c>
      <c r="J180" s="9" t="s">
        <v>97</v>
      </c>
      <c r="K180" s="22"/>
      <c r="L180" s="479">
        <v>127.5</v>
      </c>
      <c r="M180" s="80"/>
      <c r="N180" s="80"/>
      <c r="O180" s="80"/>
      <c r="P180" s="80"/>
      <c r="Q180" s="80"/>
      <c r="R180" s="80"/>
      <c r="T180" s="249"/>
      <c r="U180" s="80"/>
      <c r="V180" s="80"/>
      <c r="W180" s="80"/>
      <c r="X180" s="80"/>
      <c r="Y180" s="80"/>
    </row>
    <row r="181" spans="1:25" s="42" customFormat="1">
      <c r="A181" s="239" t="s">
        <v>130</v>
      </c>
      <c r="B181" s="31">
        <v>44771</v>
      </c>
      <c r="C181" s="31">
        <v>44771</v>
      </c>
      <c r="D181" s="28">
        <v>11069</v>
      </c>
      <c r="E181" s="136" t="s">
        <v>2</v>
      </c>
      <c r="F181" s="28">
        <v>951</v>
      </c>
      <c r="G181" s="9" t="s">
        <v>58</v>
      </c>
      <c r="H181" s="13">
        <v>2</v>
      </c>
      <c r="I181" s="25" t="s">
        <v>6</v>
      </c>
      <c r="J181" s="9" t="s">
        <v>97</v>
      </c>
      <c r="K181" s="22"/>
      <c r="L181" s="479">
        <v>250.26</v>
      </c>
      <c r="M181" s="80"/>
      <c r="N181" s="80"/>
      <c r="O181" s="80"/>
      <c r="P181" s="80"/>
      <c r="Q181" s="80"/>
      <c r="R181" s="80"/>
      <c r="T181" s="249"/>
      <c r="U181" s="80"/>
      <c r="V181" s="80"/>
      <c r="W181" s="80"/>
      <c r="X181" s="80"/>
      <c r="Y181" s="80"/>
    </row>
    <row r="182" spans="1:25" s="42" customFormat="1" ht="14.25" customHeight="1">
      <c r="A182" s="460"/>
      <c r="B182" s="116"/>
      <c r="C182" s="116"/>
      <c r="D182" s="117"/>
      <c r="E182" s="691"/>
      <c r="F182" s="117"/>
      <c r="G182" s="24"/>
      <c r="H182" s="119"/>
      <c r="I182" s="234"/>
      <c r="J182" s="24" t="s">
        <v>97</v>
      </c>
      <c r="K182" s="546"/>
      <c r="L182" s="1033"/>
      <c r="M182" s="80"/>
      <c r="N182" s="80"/>
      <c r="O182" s="80"/>
      <c r="P182" s="80"/>
      <c r="Q182" s="80"/>
      <c r="R182" s="80"/>
      <c r="T182" s="249"/>
      <c r="U182" s="80"/>
      <c r="V182" s="80"/>
      <c r="W182" s="80"/>
      <c r="X182" s="80"/>
      <c r="Y182" s="80"/>
    </row>
    <row r="183" spans="1:25" s="44" customFormat="1">
      <c r="A183" s="338"/>
      <c r="B183" s="125"/>
      <c r="C183" s="125"/>
      <c r="D183" s="126"/>
      <c r="E183" s="124"/>
      <c r="F183" s="126"/>
      <c r="G183" s="51"/>
      <c r="H183" s="52"/>
      <c r="I183" s="233"/>
      <c r="J183" s="24" t="s">
        <v>97</v>
      </c>
      <c r="K183" s="526"/>
      <c r="L183" s="462"/>
      <c r="M183" s="246"/>
      <c r="N183" s="246"/>
      <c r="O183" s="246"/>
      <c r="P183" s="246"/>
      <c r="Q183" s="246"/>
      <c r="R183" s="246"/>
      <c r="T183" s="246"/>
      <c r="U183" s="246"/>
      <c r="V183" s="246"/>
      <c r="W183" s="246"/>
      <c r="X183" s="246"/>
      <c r="Y183" s="246"/>
    </row>
    <row r="184" spans="1:25" s="6" customFormat="1" ht="15" customHeight="1">
      <c r="A184" s="2530" t="e">
        <f>SUM(#REF!)</f>
        <v>#REF!</v>
      </c>
      <c r="B184" s="2531"/>
      <c r="C184" s="2531"/>
      <c r="D184" s="2531"/>
      <c r="E184" s="2531"/>
      <c r="F184" s="2531"/>
      <c r="G184" s="2531"/>
      <c r="H184" s="2531"/>
      <c r="I184" s="2531"/>
      <c r="J184" s="2531"/>
      <c r="K184" s="2531"/>
      <c r="L184" s="2532"/>
      <c r="T184" s="1035" t="s">
        <v>1672</v>
      </c>
    </row>
    <row r="185" spans="1:25" s="6" customFormat="1">
      <c r="A185" s="387"/>
      <c r="H185" s="823"/>
      <c r="I185" s="387"/>
      <c r="L185" s="587"/>
    </row>
    <row r="186" spans="1:25" s="6" customFormat="1">
      <c r="A186" s="387"/>
      <c r="H186" s="823"/>
      <c r="I186" s="387"/>
      <c r="L186" s="587"/>
    </row>
    <row r="187" spans="1:25" s="6" customFormat="1">
      <c r="A187" s="387"/>
      <c r="H187" s="823"/>
      <c r="I187" s="387"/>
      <c r="L187" s="587"/>
    </row>
    <row r="188" spans="1:25" s="6" customFormat="1">
      <c r="A188" s="387"/>
      <c r="H188" s="823"/>
      <c r="I188" s="387"/>
      <c r="L188" s="587"/>
    </row>
    <row r="189" spans="1:25" s="6" customFormat="1">
      <c r="A189" s="387"/>
      <c r="H189" s="823"/>
      <c r="I189" s="387"/>
      <c r="L189" s="587"/>
    </row>
    <row r="190" spans="1:25" s="6" customFormat="1">
      <c r="A190" s="387"/>
      <c r="H190" s="823"/>
      <c r="I190" s="387"/>
      <c r="L190" s="587"/>
    </row>
    <row r="191" spans="1:25" s="6" customFormat="1">
      <c r="A191" s="387"/>
      <c r="H191" s="823"/>
      <c r="I191" s="387"/>
      <c r="L191" s="587"/>
    </row>
    <row r="192" spans="1:25" s="6" customFormat="1">
      <c r="A192" s="387"/>
      <c r="H192" s="823"/>
      <c r="I192" s="387"/>
      <c r="L192" s="587"/>
    </row>
    <row r="193" spans="1:19" s="6" customFormat="1">
      <c r="A193" s="387"/>
      <c r="H193" s="823"/>
      <c r="I193" s="387"/>
      <c r="L193" s="587"/>
    </row>
    <row r="194" spans="1:19" s="6" customFormat="1">
      <c r="A194" s="387"/>
      <c r="H194" s="823"/>
      <c r="I194" s="387"/>
      <c r="L194" s="587"/>
    </row>
    <row r="195" spans="1:19" s="6" customFormat="1">
      <c r="A195" s="387"/>
      <c r="H195" s="823"/>
      <c r="I195" s="387"/>
      <c r="L195" s="587"/>
    </row>
    <row r="196" spans="1:19" s="6" customFormat="1">
      <c r="A196" s="387"/>
      <c r="H196" s="823"/>
      <c r="I196" s="387"/>
      <c r="L196" s="587"/>
    </row>
    <row r="197" spans="1:19" s="6" customFormat="1">
      <c r="A197" s="387"/>
      <c r="H197" s="823"/>
      <c r="I197" s="387"/>
      <c r="L197" s="587"/>
    </row>
    <row r="198" spans="1:19" s="6" customFormat="1" hidden="1">
      <c r="A198" s="387"/>
      <c r="H198" s="823"/>
      <c r="I198" s="387"/>
      <c r="L198" s="587"/>
    </row>
    <row r="199" spans="1:19" s="6" customFormat="1" hidden="1">
      <c r="A199" s="387"/>
      <c r="H199" s="823"/>
      <c r="I199" s="387"/>
      <c r="L199" s="587"/>
    </row>
    <row r="200" spans="1:19" s="6" customFormat="1" hidden="1">
      <c r="A200" s="37"/>
      <c r="B200"/>
      <c r="C200"/>
      <c r="D200"/>
      <c r="E200"/>
      <c r="F200"/>
      <c r="G200"/>
      <c r="H200" s="484"/>
      <c r="I200" s="37"/>
      <c r="J200"/>
      <c r="K200"/>
      <c r="L200" s="528"/>
      <c r="S200"/>
    </row>
    <row r="201" spans="1:19" s="6" customFormat="1" hidden="1">
      <c r="A201" s="37"/>
      <c r="B201"/>
      <c r="C201"/>
      <c r="D201"/>
      <c r="E201"/>
      <c r="F201"/>
      <c r="G201"/>
      <c r="H201" s="484"/>
      <c r="I201" s="37"/>
      <c r="J201"/>
      <c r="K201"/>
      <c r="L201" s="528"/>
      <c r="S201"/>
    </row>
    <row r="202" spans="1:19" s="6" customFormat="1" hidden="1">
      <c r="A202" s="37"/>
      <c r="B202"/>
      <c r="C202"/>
      <c r="D202"/>
      <c r="E202"/>
      <c r="F202"/>
      <c r="G202"/>
      <c r="H202" s="484"/>
      <c r="I202" s="37"/>
      <c r="J202"/>
      <c r="K202"/>
      <c r="L202" s="528"/>
      <c r="S202"/>
    </row>
    <row r="203" spans="1:19" s="6" customFormat="1" hidden="1">
      <c r="A203" s="37"/>
      <c r="B203"/>
      <c r="C203"/>
      <c r="D203"/>
      <c r="E203"/>
      <c r="F203"/>
      <c r="G203"/>
      <c r="H203" s="484"/>
      <c r="I203" s="37"/>
      <c r="J203"/>
      <c r="K203"/>
      <c r="L203" s="528"/>
      <c r="S203"/>
    </row>
    <row r="204" spans="1:19" s="6" customFormat="1" hidden="1">
      <c r="A204" s="37"/>
      <c r="B204"/>
      <c r="C204"/>
      <c r="D204"/>
      <c r="E204"/>
      <c r="F204"/>
      <c r="G204"/>
      <c r="H204" s="484"/>
      <c r="I204" s="37"/>
      <c r="J204"/>
      <c r="K204"/>
      <c r="L204" s="528"/>
      <c r="S204"/>
    </row>
    <row r="205" spans="1:19" s="6" customFormat="1" hidden="1">
      <c r="A205" s="37"/>
      <c r="B205"/>
      <c r="C205"/>
      <c r="D205"/>
      <c r="E205"/>
      <c r="F205"/>
      <c r="G205"/>
      <c r="H205" s="484"/>
      <c r="I205" s="37"/>
      <c r="J205"/>
      <c r="K205"/>
      <c r="L205" s="528"/>
      <c r="S205"/>
    </row>
    <row r="206" spans="1:19" s="6" customFormat="1" hidden="1">
      <c r="A206" s="37"/>
      <c r="B206"/>
      <c r="C206"/>
      <c r="D206"/>
      <c r="E206"/>
      <c r="F206"/>
      <c r="G206"/>
      <c r="H206" s="484"/>
      <c r="I206" s="37"/>
      <c r="J206"/>
      <c r="K206"/>
      <c r="L206" s="528"/>
      <c r="S206"/>
    </row>
    <row r="207" spans="1:19" s="6" customFormat="1" hidden="1">
      <c r="A207" s="37"/>
      <c r="B207"/>
      <c r="C207"/>
      <c r="D207"/>
      <c r="E207"/>
      <c r="F207"/>
      <c r="G207"/>
      <c r="H207" s="484"/>
      <c r="I207" s="37"/>
      <c r="J207"/>
      <c r="K207"/>
      <c r="L207" s="528"/>
      <c r="S207"/>
    </row>
    <row r="208" spans="1:19" s="6" customFormat="1" hidden="1">
      <c r="A208" s="37"/>
      <c r="B208"/>
      <c r="C208"/>
      <c r="D208"/>
      <c r="E208"/>
      <c r="F208"/>
      <c r="G208"/>
      <c r="H208" s="484"/>
      <c r="I208" s="37"/>
      <c r="J208"/>
      <c r="K208"/>
      <c r="L208" s="528"/>
      <c r="S208"/>
    </row>
    <row r="209" spans="1:25" s="6" customFormat="1" hidden="1">
      <c r="A209" s="37"/>
      <c r="B209"/>
      <c r="C209"/>
      <c r="D209"/>
      <c r="E209"/>
      <c r="F209"/>
      <c r="G209"/>
      <c r="H209" s="484"/>
      <c r="I209" s="37"/>
      <c r="J209"/>
      <c r="K209"/>
      <c r="L209" s="528"/>
      <c r="S209"/>
    </row>
    <row r="210" spans="1:25" s="37" customFormat="1" hidden="1">
      <c r="B210"/>
      <c r="C210"/>
      <c r="D210"/>
      <c r="E210"/>
      <c r="F210"/>
      <c r="G210"/>
      <c r="H210" s="484"/>
      <c r="J210"/>
      <c r="K210"/>
      <c r="L210" s="528"/>
      <c r="M210" s="6"/>
      <c r="N210" s="6"/>
      <c r="O210" s="6"/>
      <c r="P210" s="6"/>
      <c r="Q210" s="6"/>
      <c r="R210" s="6"/>
      <c r="S210"/>
      <c r="T210" s="6"/>
      <c r="U210" s="6"/>
      <c r="V210" s="6"/>
      <c r="W210" s="6"/>
      <c r="X210" s="6"/>
      <c r="Y210" s="6"/>
    </row>
    <row r="211" spans="1:25" s="37" customFormat="1" hidden="1">
      <c r="B211"/>
      <c r="C211"/>
      <c r="D211"/>
      <c r="E211"/>
      <c r="F211"/>
      <c r="G211"/>
      <c r="H211" s="484"/>
      <c r="J211"/>
      <c r="K211"/>
      <c r="L211" s="528"/>
      <c r="M211" s="6"/>
      <c r="N211" s="6"/>
      <c r="O211" s="6"/>
      <c r="P211" s="6"/>
      <c r="Q211" s="6"/>
      <c r="R211" s="6"/>
      <c r="S211"/>
      <c r="T211" s="6"/>
      <c r="U211" s="6"/>
      <c r="V211" s="6"/>
      <c r="W211" s="6"/>
      <c r="X211" s="6"/>
      <c r="Y211" s="6"/>
    </row>
    <row r="212" spans="1:25" s="37" customFormat="1" hidden="1">
      <c r="B212"/>
      <c r="C212"/>
      <c r="D212"/>
      <c r="E212"/>
      <c r="F212"/>
      <c r="G212"/>
      <c r="H212" s="484"/>
      <c r="J212"/>
      <c r="K212"/>
      <c r="L212" s="528"/>
      <c r="M212" s="6"/>
      <c r="N212" s="6"/>
      <c r="O212" s="6"/>
      <c r="P212" s="6"/>
      <c r="Q212" s="6"/>
      <c r="R212" s="6"/>
      <c r="S212"/>
      <c r="T212" s="6"/>
      <c r="U212" s="6"/>
      <c r="V212" s="6"/>
      <c r="W212" s="6"/>
      <c r="X212" s="6"/>
      <c r="Y212" s="6"/>
    </row>
    <row r="213" spans="1:25" s="37" customFormat="1" hidden="1">
      <c r="B213"/>
      <c r="C213"/>
      <c r="D213"/>
      <c r="E213"/>
      <c r="F213"/>
      <c r="G213"/>
      <c r="H213" s="484"/>
      <c r="J213"/>
      <c r="K213"/>
      <c r="L213" s="528"/>
      <c r="M213" s="6"/>
      <c r="N213" s="6"/>
      <c r="O213" s="6"/>
      <c r="P213" s="6"/>
      <c r="Q213" s="6"/>
      <c r="R213" s="6"/>
      <c r="S213"/>
      <c r="T213" s="6"/>
      <c r="U213" s="6"/>
      <c r="V213" s="6"/>
      <c r="W213" s="6"/>
      <c r="X213" s="6"/>
      <c r="Y213" s="6"/>
    </row>
    <row r="214" spans="1:25" s="37" customFormat="1" hidden="1">
      <c r="B214"/>
      <c r="C214"/>
      <c r="D214"/>
      <c r="E214"/>
      <c r="F214"/>
      <c r="G214"/>
      <c r="H214" s="484"/>
      <c r="J214"/>
      <c r="K214"/>
      <c r="L214" s="528"/>
      <c r="M214" s="6"/>
      <c r="N214" s="6"/>
      <c r="O214" s="6"/>
      <c r="P214" s="6"/>
      <c r="Q214" s="6"/>
      <c r="R214" s="6"/>
      <c r="S214"/>
      <c r="T214" s="6"/>
      <c r="U214" s="6"/>
      <c r="V214" s="6"/>
      <c r="W214" s="6"/>
      <c r="X214" s="6"/>
      <c r="Y214" s="6"/>
    </row>
    <row r="215" spans="1:25" s="37" customFormat="1" hidden="1">
      <c r="B215"/>
      <c r="C215"/>
      <c r="D215"/>
      <c r="E215"/>
      <c r="F215"/>
      <c r="G215"/>
      <c r="H215" s="484"/>
      <c r="J215"/>
      <c r="K215"/>
      <c r="L215" s="528"/>
      <c r="M215" s="6"/>
      <c r="N215" s="6"/>
      <c r="O215" s="6"/>
      <c r="P215" s="6"/>
      <c r="Q215" s="6"/>
      <c r="R215" s="6"/>
      <c r="S215"/>
      <c r="T215" s="6"/>
      <c r="U215" s="6"/>
      <c r="V215" s="6"/>
      <c r="W215" s="6"/>
      <c r="X215" s="6"/>
      <c r="Y215" s="6"/>
    </row>
    <row r="216" spans="1:25" s="37" customFormat="1" hidden="1">
      <c r="B216"/>
      <c r="C216"/>
      <c r="D216"/>
      <c r="E216"/>
      <c r="F216"/>
      <c r="G216"/>
      <c r="H216" s="484"/>
      <c r="J216"/>
      <c r="K216"/>
      <c r="L216" s="528"/>
      <c r="M216" s="6"/>
      <c r="N216" s="6"/>
      <c r="O216" s="6"/>
      <c r="P216" s="6"/>
      <c r="Q216" s="6"/>
      <c r="R216" s="6"/>
      <c r="S216"/>
      <c r="T216" s="6"/>
      <c r="U216" s="6"/>
      <c r="V216" s="6"/>
      <c r="W216" s="6"/>
      <c r="X216" s="6"/>
      <c r="Y216" s="6"/>
    </row>
    <row r="217" spans="1:25" s="37" customFormat="1" hidden="1">
      <c r="B217"/>
      <c r="C217"/>
      <c r="D217"/>
      <c r="E217"/>
      <c r="F217"/>
      <c r="G217"/>
      <c r="H217" s="484"/>
      <c r="J217"/>
      <c r="K217"/>
      <c r="L217" s="528"/>
      <c r="M217" s="6"/>
      <c r="N217" s="6"/>
      <c r="O217" s="6"/>
      <c r="P217" s="6"/>
      <c r="Q217" s="6"/>
      <c r="R217" s="6"/>
      <c r="S217"/>
      <c r="T217" s="6"/>
      <c r="U217" s="6"/>
      <c r="V217" s="6"/>
      <c r="W217" s="6"/>
      <c r="X217" s="6"/>
      <c r="Y217" s="6"/>
    </row>
    <row r="218" spans="1:25" s="37" customFormat="1" hidden="1">
      <c r="B218"/>
      <c r="C218"/>
      <c r="D218"/>
      <c r="E218"/>
      <c r="F218"/>
      <c r="G218"/>
      <c r="H218" s="484"/>
      <c r="J218"/>
      <c r="K218"/>
      <c r="L218" s="528"/>
      <c r="M218" s="6"/>
      <c r="N218" s="6"/>
      <c r="O218" s="6"/>
      <c r="P218" s="6"/>
      <c r="Q218" s="6"/>
      <c r="R218" s="6"/>
      <c r="S218"/>
      <c r="T218" s="6"/>
      <c r="U218" s="6"/>
      <c r="V218" s="6"/>
      <c r="W218" s="6"/>
      <c r="X218" s="6"/>
      <c r="Y218" s="6"/>
    </row>
    <row r="219" spans="1:25" s="37" customFormat="1" hidden="1">
      <c r="B219"/>
      <c r="C219"/>
      <c r="D219"/>
      <c r="E219"/>
      <c r="F219"/>
      <c r="G219"/>
      <c r="H219" s="484"/>
      <c r="J219"/>
      <c r="K219"/>
      <c r="L219" s="528"/>
      <c r="M219" s="6"/>
      <c r="N219" s="6"/>
      <c r="O219" s="6"/>
      <c r="P219" s="6"/>
      <c r="Q219" s="6"/>
      <c r="R219" s="6"/>
      <c r="S219"/>
      <c r="T219" s="6"/>
      <c r="U219" s="6"/>
      <c r="V219" s="6"/>
      <c r="W219" s="6"/>
      <c r="X219" s="6"/>
      <c r="Y219" s="6"/>
    </row>
    <row r="220" spans="1:25" s="37" customFormat="1" hidden="1">
      <c r="B220"/>
      <c r="C220"/>
      <c r="D220"/>
      <c r="E220"/>
      <c r="F220"/>
      <c r="G220"/>
      <c r="H220" s="484"/>
      <c r="J220"/>
      <c r="K220"/>
      <c r="L220" s="528"/>
      <c r="M220" s="6"/>
      <c r="N220" s="6"/>
      <c r="O220" s="6"/>
      <c r="P220" s="6"/>
      <c r="Q220" s="6"/>
      <c r="R220" s="6"/>
      <c r="S220"/>
      <c r="T220" s="6"/>
      <c r="U220" s="6"/>
      <c r="V220" s="6"/>
      <c r="W220" s="6"/>
      <c r="X220" s="6"/>
      <c r="Y220" s="6"/>
    </row>
    <row r="221" spans="1:25" s="37" customFormat="1" hidden="1">
      <c r="B221"/>
      <c r="C221"/>
      <c r="D221"/>
      <c r="E221"/>
      <c r="F221"/>
      <c r="G221"/>
      <c r="H221" s="484"/>
      <c r="J221"/>
      <c r="K221"/>
      <c r="L221" s="528"/>
      <c r="M221" s="6"/>
      <c r="N221" s="6"/>
      <c r="O221" s="6"/>
      <c r="P221" s="6"/>
      <c r="Q221" s="6"/>
      <c r="R221" s="6"/>
      <c r="S221"/>
      <c r="T221" s="6"/>
      <c r="U221" s="6"/>
      <c r="V221" s="6"/>
      <c r="W221" s="6"/>
      <c r="X221" s="6"/>
      <c r="Y221" s="6"/>
    </row>
    <row r="222" spans="1:25" s="37" customFormat="1" hidden="1">
      <c r="B222"/>
      <c r="C222"/>
      <c r="D222"/>
      <c r="E222"/>
      <c r="F222"/>
      <c r="G222"/>
      <c r="H222" s="484"/>
      <c r="J222"/>
      <c r="K222"/>
      <c r="L222" s="528"/>
      <c r="M222" s="6"/>
      <c r="N222" s="6"/>
      <c r="O222" s="6"/>
      <c r="P222" s="6"/>
      <c r="Q222" s="6"/>
      <c r="R222" s="6"/>
      <c r="S222"/>
      <c r="T222" s="6"/>
      <c r="U222" s="6"/>
      <c r="V222" s="6"/>
      <c r="W222" s="6"/>
      <c r="X222" s="6"/>
      <c r="Y222" s="6"/>
    </row>
    <row r="223" spans="1:25" s="37" customFormat="1" hidden="1">
      <c r="B223"/>
      <c r="C223"/>
      <c r="D223"/>
      <c r="E223"/>
      <c r="F223"/>
      <c r="G223"/>
      <c r="H223" s="484"/>
      <c r="J223"/>
      <c r="K223"/>
      <c r="L223" s="528"/>
      <c r="M223" s="6"/>
      <c r="N223" s="6"/>
      <c r="O223" s="6"/>
      <c r="P223" s="6"/>
      <c r="Q223" s="6"/>
      <c r="R223" s="6"/>
      <c r="S223"/>
      <c r="T223" s="6"/>
      <c r="U223" s="6"/>
      <c r="V223" s="6"/>
      <c r="W223" s="6"/>
      <c r="X223" s="6"/>
      <c r="Y223" s="6"/>
    </row>
    <row r="224" spans="1:25" s="37" customFormat="1" hidden="1">
      <c r="B224"/>
      <c r="C224"/>
      <c r="D224"/>
      <c r="E224"/>
      <c r="F224"/>
      <c r="G224"/>
      <c r="H224" s="484"/>
      <c r="J224"/>
      <c r="K224"/>
      <c r="L224" s="528"/>
      <c r="M224" s="6"/>
      <c r="N224" s="6"/>
      <c r="O224" s="6"/>
      <c r="P224" s="6"/>
      <c r="Q224" s="6"/>
      <c r="R224" s="6"/>
      <c r="S224"/>
      <c r="T224" s="6"/>
      <c r="U224" s="6"/>
      <c r="V224" s="6"/>
      <c r="W224" s="6"/>
      <c r="X224" s="6"/>
      <c r="Y224" s="6"/>
    </row>
    <row r="225" spans="2:25" s="37" customFormat="1" hidden="1">
      <c r="B225"/>
      <c r="C225"/>
      <c r="D225"/>
      <c r="E225"/>
      <c r="F225"/>
      <c r="G225"/>
      <c r="H225" s="484"/>
      <c r="J225"/>
      <c r="K225"/>
      <c r="L225" s="528"/>
      <c r="M225" s="6"/>
      <c r="N225" s="6"/>
      <c r="O225" s="6"/>
      <c r="P225" s="6"/>
      <c r="Q225" s="6"/>
      <c r="R225" s="6"/>
      <c r="S225"/>
      <c r="T225" s="6"/>
      <c r="U225" s="6"/>
      <c r="V225" s="6"/>
      <c r="W225" s="6"/>
      <c r="X225" s="6"/>
      <c r="Y225" s="6"/>
    </row>
    <row r="226" spans="2:25" s="37" customFormat="1" hidden="1">
      <c r="B226"/>
      <c r="C226"/>
      <c r="D226"/>
      <c r="E226"/>
      <c r="F226"/>
      <c r="G226"/>
      <c r="H226" s="484"/>
      <c r="J226"/>
      <c r="K226"/>
      <c r="L226" s="528"/>
      <c r="M226" s="6"/>
      <c r="N226" s="6"/>
      <c r="O226" s="6"/>
      <c r="P226" s="6"/>
      <c r="Q226" s="6"/>
      <c r="R226" s="6"/>
      <c r="S226"/>
      <c r="T226" s="6"/>
      <c r="U226" s="6"/>
      <c r="V226" s="6"/>
      <c r="W226" s="6"/>
      <c r="X226" s="6"/>
      <c r="Y226" s="6"/>
    </row>
    <row r="227" spans="2:25" s="37" customFormat="1" hidden="1">
      <c r="B227"/>
      <c r="C227"/>
      <c r="D227"/>
      <c r="E227"/>
      <c r="F227"/>
      <c r="G227"/>
      <c r="H227" s="484"/>
      <c r="J227"/>
      <c r="K227"/>
      <c r="L227" s="528"/>
      <c r="M227" s="6"/>
      <c r="N227" s="6"/>
      <c r="O227" s="6"/>
      <c r="P227" s="6"/>
      <c r="Q227" s="6"/>
      <c r="R227" s="6"/>
      <c r="S227"/>
      <c r="T227" s="6"/>
      <c r="U227" s="6"/>
      <c r="V227" s="6"/>
      <c r="W227" s="6"/>
      <c r="X227" s="6"/>
      <c r="Y227" s="6"/>
    </row>
    <row r="228" spans="2:25" s="37" customFormat="1" hidden="1">
      <c r="B228"/>
      <c r="C228"/>
      <c r="D228"/>
      <c r="E228"/>
      <c r="F228"/>
      <c r="G228"/>
      <c r="H228" s="484"/>
      <c r="J228"/>
      <c r="K228"/>
      <c r="L228" s="528"/>
      <c r="M228" s="6"/>
      <c r="N228" s="6"/>
      <c r="O228" s="6"/>
      <c r="P228" s="6"/>
      <c r="Q228" s="6"/>
      <c r="R228" s="6"/>
      <c r="S228"/>
      <c r="T228" s="6"/>
      <c r="U228" s="6"/>
      <c r="V228" s="6"/>
      <c r="W228" s="6"/>
      <c r="X228" s="6"/>
      <c r="Y228" s="6"/>
    </row>
    <row r="229" spans="2:25" s="37" customFormat="1" hidden="1">
      <c r="B229"/>
      <c r="C229"/>
      <c r="D229"/>
      <c r="E229"/>
      <c r="F229"/>
      <c r="G229"/>
      <c r="H229" s="484"/>
      <c r="J229"/>
      <c r="K229"/>
      <c r="L229" s="528"/>
      <c r="M229" s="6"/>
      <c r="N229" s="6"/>
      <c r="O229" s="6"/>
      <c r="P229" s="6"/>
      <c r="Q229" s="6"/>
      <c r="R229" s="6"/>
      <c r="S229"/>
      <c r="T229" s="6"/>
      <c r="U229" s="6"/>
      <c r="V229" s="6"/>
      <c r="W229" s="6"/>
      <c r="X229" s="6"/>
      <c r="Y229" s="6"/>
    </row>
    <row r="230" spans="2:25" s="37" customFormat="1" hidden="1">
      <c r="B230"/>
      <c r="C230"/>
      <c r="D230"/>
      <c r="E230"/>
      <c r="F230"/>
      <c r="G230"/>
      <c r="H230" s="484"/>
      <c r="J230"/>
      <c r="K230"/>
      <c r="L230" s="528"/>
      <c r="M230" s="6"/>
      <c r="N230" s="6"/>
      <c r="O230" s="6"/>
      <c r="P230" s="6"/>
      <c r="Q230" s="6"/>
      <c r="R230" s="6"/>
      <c r="S230"/>
      <c r="T230" s="6"/>
      <c r="U230" s="6"/>
      <c r="V230" s="6"/>
      <c r="W230" s="6"/>
      <c r="X230" s="6"/>
      <c r="Y230" s="6"/>
    </row>
    <row r="231" spans="2:25" s="37" customFormat="1" hidden="1">
      <c r="B231"/>
      <c r="C231"/>
      <c r="D231"/>
      <c r="E231"/>
      <c r="F231"/>
      <c r="G231"/>
      <c r="H231" s="484"/>
      <c r="J231"/>
      <c r="K231"/>
      <c r="L231" s="528"/>
      <c r="M231" s="6"/>
      <c r="N231" s="6"/>
      <c r="O231" s="6"/>
      <c r="P231" s="6"/>
      <c r="Q231" s="6"/>
      <c r="R231" s="6"/>
      <c r="S231"/>
      <c r="T231" s="6"/>
      <c r="U231" s="6"/>
      <c r="V231" s="6"/>
      <c r="W231" s="6"/>
      <c r="X231" s="6"/>
      <c r="Y231" s="6"/>
    </row>
    <row r="232" spans="2:25" s="37" customFormat="1" hidden="1">
      <c r="B232"/>
      <c r="C232"/>
      <c r="D232"/>
      <c r="E232"/>
      <c r="F232"/>
      <c r="G232"/>
      <c r="H232" s="484"/>
      <c r="J232"/>
      <c r="K232"/>
      <c r="L232" s="528"/>
      <c r="M232" s="6"/>
      <c r="N232" s="6"/>
      <c r="O232" s="6"/>
      <c r="P232" s="6"/>
      <c r="Q232" s="6"/>
      <c r="R232" s="6"/>
      <c r="S232"/>
      <c r="T232" s="6"/>
      <c r="U232" s="6"/>
      <c r="V232" s="6"/>
      <c r="W232" s="6"/>
      <c r="X232" s="6"/>
      <c r="Y232" s="6"/>
    </row>
    <row r="233" spans="2:25" s="37" customFormat="1" hidden="1">
      <c r="B233"/>
      <c r="C233"/>
      <c r="D233"/>
      <c r="E233"/>
      <c r="F233"/>
      <c r="G233"/>
      <c r="H233" s="484"/>
      <c r="J233"/>
      <c r="K233"/>
      <c r="L233" s="528"/>
      <c r="M233" s="6"/>
      <c r="N233" s="6"/>
      <c r="O233" s="6"/>
      <c r="P233" s="6"/>
      <c r="Q233" s="6"/>
      <c r="R233" s="6"/>
      <c r="S233"/>
      <c r="T233" s="6"/>
      <c r="U233" s="6"/>
      <c r="V233" s="6"/>
      <c r="W233" s="6"/>
      <c r="X233" s="6"/>
      <c r="Y233" s="6"/>
    </row>
    <row r="234" spans="2:25" s="37" customFormat="1" hidden="1">
      <c r="B234"/>
      <c r="C234"/>
      <c r="D234"/>
      <c r="E234"/>
      <c r="F234"/>
      <c r="G234"/>
      <c r="H234" s="484"/>
      <c r="J234"/>
      <c r="K234"/>
      <c r="L234" s="528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2:25" s="37" customFormat="1" hidden="1">
      <c r="B235"/>
      <c r="C235"/>
      <c r="D235"/>
      <c r="E235"/>
      <c r="F235"/>
      <c r="G235"/>
      <c r="H235" s="484"/>
      <c r="J235"/>
      <c r="K235"/>
      <c r="L235" s="528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2:25" s="37" customFormat="1" hidden="1">
      <c r="B236"/>
      <c r="C236"/>
      <c r="D236"/>
      <c r="E236"/>
      <c r="F236"/>
      <c r="G236"/>
      <c r="H236" s="484"/>
      <c r="J236"/>
      <c r="K236"/>
      <c r="L236" s="528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2:25" s="37" customFormat="1" hidden="1">
      <c r="B237"/>
      <c r="C237"/>
      <c r="D237"/>
      <c r="E237"/>
      <c r="F237"/>
      <c r="G237"/>
      <c r="H237" s="484"/>
      <c r="J237"/>
      <c r="K237"/>
      <c r="L237" s="528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2:25" s="37" customFormat="1" hidden="1">
      <c r="B238"/>
      <c r="C238"/>
      <c r="D238"/>
      <c r="E238"/>
      <c r="F238"/>
      <c r="G238"/>
      <c r="H238" s="484"/>
      <c r="J238"/>
      <c r="K238"/>
      <c r="L238" s="528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2:25" s="37" customFormat="1" hidden="1">
      <c r="B239"/>
      <c r="C239"/>
      <c r="D239"/>
      <c r="E239"/>
      <c r="F239"/>
      <c r="G239"/>
      <c r="H239" s="484"/>
      <c r="J239"/>
      <c r="K239"/>
      <c r="L239" s="528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2:25" s="37" customFormat="1" hidden="1">
      <c r="B240"/>
      <c r="C240"/>
      <c r="D240"/>
      <c r="E240"/>
      <c r="F240"/>
      <c r="G240"/>
      <c r="H240" s="484"/>
      <c r="J240"/>
      <c r="K240"/>
      <c r="L240" s="528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28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28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28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28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28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28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28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28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28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2:25" s="37" customFormat="1" hidden="1">
      <c r="B250"/>
      <c r="C250"/>
      <c r="D250"/>
      <c r="E250"/>
      <c r="F250"/>
      <c r="G250"/>
      <c r="H250" s="484"/>
      <c r="J250"/>
      <c r="K250"/>
      <c r="L250" s="528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2:25" s="37" customFormat="1" hidden="1">
      <c r="B251"/>
      <c r="C251"/>
      <c r="D251"/>
      <c r="E251"/>
      <c r="F251"/>
      <c r="G251"/>
      <c r="H251" s="484"/>
      <c r="J251"/>
      <c r="K251"/>
      <c r="L251" s="528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2:25" s="37" customFormat="1" hidden="1">
      <c r="B252"/>
      <c r="C252"/>
      <c r="D252"/>
      <c r="E252"/>
      <c r="F252"/>
      <c r="G252"/>
      <c r="H252" s="484"/>
      <c r="J252"/>
      <c r="K252"/>
      <c r="L252" s="528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2:25" s="37" customFormat="1" hidden="1">
      <c r="B253"/>
      <c r="C253"/>
      <c r="D253"/>
      <c r="E253"/>
      <c r="F253"/>
      <c r="G253"/>
      <c r="H253" s="484"/>
      <c r="J253"/>
      <c r="K253"/>
      <c r="L253" s="528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2:25" s="37" customFormat="1" hidden="1">
      <c r="B254"/>
      <c r="C254"/>
      <c r="D254"/>
      <c r="E254"/>
      <c r="F254"/>
      <c r="G254"/>
      <c r="H254" s="484"/>
      <c r="J254"/>
      <c r="K254"/>
      <c r="L254" s="528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2:25" s="37" customFormat="1" hidden="1">
      <c r="B255"/>
      <c r="C255"/>
      <c r="D255"/>
      <c r="E255"/>
      <c r="F255"/>
      <c r="G255"/>
      <c r="H255" s="484"/>
      <c r="J255"/>
      <c r="K255"/>
      <c r="L255" s="528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2:25" s="37" customFormat="1" hidden="1">
      <c r="B256"/>
      <c r="C256"/>
      <c r="D256"/>
      <c r="E256"/>
      <c r="F256"/>
      <c r="G256"/>
      <c r="H256" s="484"/>
      <c r="J256"/>
      <c r="K256"/>
      <c r="L256" s="528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28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28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28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28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28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28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28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28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28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28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28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28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28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28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28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28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28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28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28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28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28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28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28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28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28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28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28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28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28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28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28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28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28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28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28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28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28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28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28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28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28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28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28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28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28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28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28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28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1:25" s="37" customFormat="1" hidden="1">
      <c r="B305"/>
      <c r="C305"/>
      <c r="D305"/>
      <c r="E305"/>
      <c r="F305"/>
      <c r="G305"/>
      <c r="H305" s="484"/>
      <c r="J305"/>
      <c r="K305"/>
      <c r="L305" s="528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1:25" s="37" customFormat="1" hidden="1">
      <c r="B306"/>
      <c r="C306"/>
      <c r="D306"/>
      <c r="E306"/>
      <c r="F306"/>
      <c r="G306"/>
      <c r="H306" s="484"/>
      <c r="J306"/>
      <c r="K306"/>
      <c r="L306" s="528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1:25" s="37" customFormat="1" hidden="1">
      <c r="B307"/>
      <c r="C307"/>
      <c r="D307"/>
      <c r="E307"/>
      <c r="F307"/>
      <c r="G307"/>
      <c r="H307" s="484"/>
      <c r="J307"/>
      <c r="K307"/>
      <c r="L307" s="528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1:25" s="37" customFormat="1" hidden="1">
      <c r="B308"/>
      <c r="C308"/>
      <c r="D308"/>
      <c r="E308"/>
      <c r="F308"/>
      <c r="G308"/>
      <c r="H308" s="484"/>
      <c r="J308"/>
      <c r="K308"/>
      <c r="L308" s="528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1:25" s="37" customFormat="1" hidden="1">
      <c r="B309"/>
      <c r="C309"/>
      <c r="D309"/>
      <c r="E309"/>
      <c r="F309"/>
      <c r="G309"/>
      <c r="H309" s="484"/>
      <c r="J309"/>
      <c r="K309"/>
      <c r="L309" s="528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6" spans="1:25" s="6" customFormat="1">
      <c r="A316" s="37"/>
      <c r="B316"/>
      <c r="C316"/>
      <c r="D316"/>
      <c r="E316"/>
      <c r="F316"/>
      <c r="G316"/>
      <c r="H316" s="484"/>
      <c r="I316" s="37"/>
      <c r="J316"/>
      <c r="K316"/>
      <c r="L316" s="528"/>
      <c r="S316"/>
      <c r="U316" s="4">
        <v>1</v>
      </c>
      <c r="V316" s="5"/>
    </row>
    <row r="317" spans="1:25" s="6" customFormat="1">
      <c r="A317" s="37"/>
      <c r="B317"/>
      <c r="C317"/>
      <c r="D317"/>
      <c r="E317"/>
      <c r="F317"/>
      <c r="G317"/>
      <c r="H317" s="484"/>
      <c r="I317" s="37"/>
      <c r="J317"/>
      <c r="K317"/>
      <c r="L317" s="528"/>
      <c r="S317"/>
      <c r="U317" s="4">
        <v>2</v>
      </c>
      <c r="V317" s="5"/>
    </row>
    <row r="318" spans="1:25" s="6" customFormat="1">
      <c r="A318" s="37"/>
      <c r="B318"/>
      <c r="C318"/>
      <c r="D318"/>
      <c r="E318"/>
      <c r="F318"/>
      <c r="G318"/>
      <c r="H318" s="484"/>
      <c r="I318" s="37"/>
      <c r="J318"/>
      <c r="K318"/>
      <c r="L318" s="528"/>
      <c r="S318"/>
      <c r="U318" s="4">
        <v>3</v>
      </c>
      <c r="V318" s="5"/>
    </row>
    <row r="319" spans="1:25" s="6" customFormat="1">
      <c r="A319" s="37"/>
      <c r="B319"/>
      <c r="C319"/>
      <c r="D319"/>
      <c r="E319"/>
      <c r="F319"/>
      <c r="G319"/>
      <c r="H319" s="484"/>
      <c r="I319" s="37"/>
      <c r="J319"/>
      <c r="K319"/>
      <c r="L319" s="528"/>
      <c r="S319"/>
      <c r="U319" s="4">
        <v>4</v>
      </c>
      <c r="V319" s="5"/>
    </row>
    <row r="320" spans="1:25" s="6" customFormat="1">
      <c r="A320" s="37"/>
      <c r="B320"/>
      <c r="C320"/>
      <c r="D320"/>
      <c r="E320"/>
      <c r="F320"/>
      <c r="G320"/>
      <c r="H320" s="484"/>
      <c r="I320" s="37"/>
      <c r="J320"/>
      <c r="K320"/>
      <c r="L320" s="528"/>
      <c r="S320"/>
      <c r="U320" s="4">
        <v>5</v>
      </c>
      <c r="V320" s="5"/>
    </row>
    <row r="321" spans="1:22" s="6" customFormat="1">
      <c r="A321" s="37"/>
      <c r="B321"/>
      <c r="C321"/>
      <c r="D321"/>
      <c r="E321"/>
      <c r="F321"/>
      <c r="G321"/>
      <c r="H321" s="484"/>
      <c r="I321" s="37"/>
      <c r="J321"/>
      <c r="K321"/>
      <c r="L321" s="528"/>
      <c r="S321"/>
      <c r="U321" s="4">
        <v>6</v>
      </c>
      <c r="V321" s="5"/>
    </row>
    <row r="322" spans="1:22" s="6" customFormat="1">
      <c r="A322" s="37"/>
      <c r="B322"/>
      <c r="C322"/>
      <c r="D322"/>
      <c r="E322"/>
      <c r="F322"/>
      <c r="G322"/>
      <c r="H322" s="484"/>
      <c r="I322" s="37"/>
      <c r="J322"/>
      <c r="K322"/>
      <c r="L322" s="528"/>
      <c r="S322"/>
      <c r="U322" s="4">
        <v>7</v>
      </c>
      <c r="V322" s="5"/>
    </row>
    <row r="323" spans="1:22" s="6" customFormat="1">
      <c r="A323" s="37"/>
      <c r="B323"/>
      <c r="C323"/>
      <c r="D323"/>
      <c r="E323"/>
      <c r="F323"/>
      <c r="G323"/>
      <c r="H323" s="484"/>
      <c r="I323" s="37"/>
      <c r="J323"/>
      <c r="K323"/>
      <c r="L323" s="528"/>
      <c r="S323"/>
      <c r="U323" s="4">
        <v>8</v>
      </c>
      <c r="V323" s="5"/>
    </row>
    <row r="324" spans="1:22" s="6" customFormat="1">
      <c r="A324" s="37"/>
      <c r="B324"/>
      <c r="C324"/>
      <c r="D324"/>
      <c r="E324"/>
      <c r="F324"/>
      <c r="G324"/>
      <c r="H324" s="484"/>
      <c r="I324" s="37"/>
      <c r="J324"/>
      <c r="K324"/>
      <c r="L324" s="528"/>
      <c r="S324"/>
      <c r="U324" s="4">
        <v>9</v>
      </c>
      <c r="V324" s="5"/>
    </row>
    <row r="325" spans="1:22" s="6" customFormat="1">
      <c r="A325" s="37"/>
      <c r="B325"/>
      <c r="C325"/>
      <c r="D325"/>
      <c r="E325"/>
      <c r="F325"/>
      <c r="G325"/>
      <c r="H325" s="484"/>
      <c r="I325" s="37"/>
      <c r="J325"/>
      <c r="K325"/>
      <c r="L325" s="528"/>
      <c r="S325"/>
      <c r="U325" s="4">
        <v>10</v>
      </c>
      <c r="V325" s="5"/>
    </row>
    <row r="326" spans="1:22" s="6" customFormat="1">
      <c r="A326" s="37"/>
      <c r="B326"/>
      <c r="C326"/>
      <c r="D326"/>
      <c r="E326"/>
      <c r="F326"/>
      <c r="G326"/>
      <c r="H326" s="484"/>
      <c r="I326" s="37"/>
      <c r="J326"/>
      <c r="K326"/>
      <c r="L326" s="528"/>
      <c r="S326"/>
      <c r="U326" s="4">
        <v>11</v>
      </c>
      <c r="V326" s="5"/>
    </row>
    <row r="327" spans="1:22" s="6" customFormat="1">
      <c r="A327" s="37"/>
      <c r="B327"/>
      <c r="C327"/>
      <c r="D327"/>
      <c r="E327"/>
      <c r="F327"/>
      <c r="G327"/>
      <c r="H327" s="484"/>
      <c r="I327" s="37"/>
      <c r="J327"/>
      <c r="K327"/>
      <c r="L327" s="528"/>
      <c r="S327"/>
      <c r="U327" s="4">
        <v>12</v>
      </c>
      <c r="V327" s="5"/>
    </row>
    <row r="328" spans="1:22" s="6" customFormat="1">
      <c r="A328" s="37"/>
      <c r="B328"/>
      <c r="C328"/>
      <c r="D328"/>
      <c r="E328"/>
      <c r="F328"/>
      <c r="G328"/>
      <c r="H328" s="484"/>
      <c r="I328" s="37"/>
      <c r="J328"/>
      <c r="K328"/>
      <c r="L328" s="528"/>
      <c r="S328"/>
      <c r="U328" s="4">
        <v>13</v>
      </c>
      <c r="V328" s="5"/>
    </row>
    <row r="329" spans="1:22" s="6" customFormat="1">
      <c r="A329" s="37"/>
      <c r="B329"/>
      <c r="C329"/>
      <c r="D329"/>
      <c r="E329"/>
      <c r="F329"/>
      <c r="G329"/>
      <c r="H329" s="484"/>
      <c r="I329" s="37"/>
      <c r="J329"/>
      <c r="K329"/>
      <c r="L329" s="528"/>
      <c r="S329"/>
      <c r="U329" s="4">
        <v>14</v>
      </c>
      <c r="V329" s="5"/>
    </row>
    <row r="330" spans="1:22" s="6" customFormat="1">
      <c r="A330" s="37"/>
      <c r="B330"/>
      <c r="C330"/>
      <c r="D330"/>
      <c r="E330"/>
      <c r="F330"/>
      <c r="G330"/>
      <c r="H330" s="484"/>
      <c r="I330" s="37"/>
      <c r="J330"/>
      <c r="K330"/>
      <c r="L330" s="528"/>
      <c r="S330"/>
      <c r="U330" s="4">
        <v>15</v>
      </c>
      <c r="V330" s="5"/>
    </row>
    <row r="331" spans="1:22" s="6" customFormat="1">
      <c r="A331" s="37"/>
      <c r="B331"/>
      <c r="C331"/>
      <c r="D331"/>
      <c r="E331"/>
      <c r="F331"/>
      <c r="G331"/>
      <c r="H331" s="484"/>
      <c r="I331" s="37"/>
      <c r="J331"/>
      <c r="K331"/>
      <c r="L331" s="528"/>
      <c r="S331"/>
      <c r="U331" s="4">
        <v>16</v>
      </c>
      <c r="V331" s="5"/>
    </row>
  </sheetData>
  <mergeCells count="9">
    <mergeCell ref="A64:L64"/>
    <mergeCell ref="A65:L65"/>
    <mergeCell ref="A184:L184"/>
    <mergeCell ref="A2:L2"/>
    <mergeCell ref="A8:L8"/>
    <mergeCell ref="A10:L10"/>
    <mergeCell ref="A11:L11"/>
    <mergeCell ref="A39:L39"/>
    <mergeCell ref="A40:L40"/>
  </mergeCells>
  <conditionalFormatting sqref="I41:I63 I9 I1 I3:I7 I12:I38 I66:I183">
    <cfRule type="containsText" dxfId="31" priority="1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Y353"/>
  <sheetViews>
    <sheetView topLeftCell="A28" workbookViewId="0">
      <selection activeCell="T48" sqref="T48"/>
    </sheetView>
  </sheetViews>
  <sheetFormatPr defaultRowHeight="15"/>
  <cols>
    <col min="1" max="1" width="19.85546875" style="37" customWidth="1"/>
    <col min="2" max="2" width="9.42578125" bestFit="1" customWidth="1"/>
    <col min="3" max="3" width="9.85546875" bestFit="1" customWidth="1"/>
    <col min="4" max="4" width="7" bestFit="1" customWidth="1"/>
    <col min="5" max="5" width="14.1406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3.140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37.140625" style="6" customWidth="1"/>
    <col min="21" max="21" width="3" style="6" customWidth="1"/>
    <col min="22" max="22" width="23" style="6" customWidth="1"/>
    <col min="23" max="25" width="9.140625" style="6"/>
  </cols>
  <sheetData>
    <row r="1" spans="1:25" ht="16.5" customHeight="1">
      <c r="A1" s="30" t="s">
        <v>2269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471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2029</v>
      </c>
      <c r="B3" s="34" t="s">
        <v>2293</v>
      </c>
      <c r="C3" s="34" t="s">
        <v>2308</v>
      </c>
      <c r="D3" s="34" t="s">
        <v>2294</v>
      </c>
      <c r="E3" s="34" t="s">
        <v>199</v>
      </c>
      <c r="F3" s="34" t="s">
        <v>2033</v>
      </c>
      <c r="G3" s="34" t="s">
        <v>2034</v>
      </c>
      <c r="H3" s="34" t="s">
        <v>1132</v>
      </c>
      <c r="I3" s="35" t="s">
        <v>6</v>
      </c>
      <c r="J3" s="34" t="s">
        <v>471</v>
      </c>
      <c r="K3" s="34" t="s">
        <v>2296</v>
      </c>
      <c r="L3" s="451">
        <v>1800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 t="s">
        <v>2029</v>
      </c>
      <c r="B4" s="34" t="s">
        <v>2293</v>
      </c>
      <c r="C4" s="34" t="s">
        <v>2308</v>
      </c>
      <c r="D4" s="34" t="s">
        <v>2295</v>
      </c>
      <c r="E4" s="34" t="s">
        <v>199</v>
      </c>
      <c r="F4" s="34" t="s">
        <v>2033</v>
      </c>
      <c r="G4" s="34" t="s">
        <v>2034</v>
      </c>
      <c r="H4" s="34" t="s">
        <v>1132</v>
      </c>
      <c r="I4" s="35" t="s">
        <v>6</v>
      </c>
      <c r="J4" s="34" t="s">
        <v>471</v>
      </c>
      <c r="K4" s="34" t="s">
        <v>2296</v>
      </c>
      <c r="L4" s="451">
        <v>1800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39" t="s">
        <v>2029</v>
      </c>
      <c r="B5" s="131" t="s">
        <v>2313</v>
      </c>
      <c r="C5" s="131"/>
      <c r="D5" s="131" t="s">
        <v>2314</v>
      </c>
      <c r="E5" s="131" t="s">
        <v>199</v>
      </c>
      <c r="F5" s="131" t="s">
        <v>2033</v>
      </c>
      <c r="G5" s="131" t="s">
        <v>2034</v>
      </c>
      <c r="H5" s="131" t="s">
        <v>1132</v>
      </c>
      <c r="I5" s="235"/>
      <c r="J5" s="131" t="s">
        <v>471</v>
      </c>
      <c r="K5" s="131" t="s">
        <v>2319</v>
      </c>
      <c r="L5" s="1075">
        <v>1700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39" t="s">
        <v>2029</v>
      </c>
      <c r="B6" s="131" t="s">
        <v>2313</v>
      </c>
      <c r="C6" s="131"/>
      <c r="D6" s="131" t="s">
        <v>2315</v>
      </c>
      <c r="E6" s="131" t="s">
        <v>199</v>
      </c>
      <c r="F6" s="131" t="s">
        <v>2033</v>
      </c>
      <c r="G6" s="131" t="s">
        <v>2034</v>
      </c>
      <c r="H6" s="131" t="s">
        <v>1132</v>
      </c>
      <c r="I6" s="235"/>
      <c r="J6" s="131" t="s">
        <v>471</v>
      </c>
      <c r="K6" s="131" t="s">
        <v>2319</v>
      </c>
      <c r="L6" s="1075">
        <v>1700</v>
      </c>
      <c r="M6" s="16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39" t="s">
        <v>2029</v>
      </c>
      <c r="B7" s="131" t="s">
        <v>2313</v>
      </c>
      <c r="C7" s="131"/>
      <c r="D7" s="131" t="s">
        <v>2316</v>
      </c>
      <c r="E7" s="131" t="s">
        <v>199</v>
      </c>
      <c r="F7" s="131" t="s">
        <v>2033</v>
      </c>
      <c r="G7" s="131" t="s">
        <v>2034</v>
      </c>
      <c r="H7" s="131" t="s">
        <v>1132</v>
      </c>
      <c r="I7" s="235"/>
      <c r="J7" s="131" t="s">
        <v>471</v>
      </c>
      <c r="K7" s="131" t="s">
        <v>2319</v>
      </c>
      <c r="L7" s="1075">
        <v>1700</v>
      </c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39" t="s">
        <v>2029</v>
      </c>
      <c r="B8" s="131" t="s">
        <v>2313</v>
      </c>
      <c r="C8" s="131"/>
      <c r="D8" s="131" t="s">
        <v>2317</v>
      </c>
      <c r="E8" s="131" t="s">
        <v>199</v>
      </c>
      <c r="F8" s="131" t="s">
        <v>2033</v>
      </c>
      <c r="G8" s="131" t="s">
        <v>2034</v>
      </c>
      <c r="H8" s="131" t="s">
        <v>1132</v>
      </c>
      <c r="I8" s="235"/>
      <c r="J8" s="131" t="s">
        <v>471</v>
      </c>
      <c r="K8" s="131" t="s">
        <v>2319</v>
      </c>
      <c r="L8" s="1075">
        <v>1700</v>
      </c>
      <c r="M8" s="16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39" t="s">
        <v>2029</v>
      </c>
      <c r="B9" s="131" t="s">
        <v>2313</v>
      </c>
      <c r="C9" s="131"/>
      <c r="D9" s="131" t="s">
        <v>2318</v>
      </c>
      <c r="E9" s="131" t="s">
        <v>199</v>
      </c>
      <c r="F9" s="131" t="s">
        <v>2033</v>
      </c>
      <c r="G9" s="131" t="s">
        <v>2034</v>
      </c>
      <c r="H9" s="131" t="s">
        <v>1132</v>
      </c>
      <c r="I9" s="235"/>
      <c r="J9" s="131" t="s">
        <v>471</v>
      </c>
      <c r="K9" s="131" t="s">
        <v>2319</v>
      </c>
      <c r="L9" s="1075">
        <v>1700</v>
      </c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39" t="s">
        <v>2029</v>
      </c>
      <c r="B10" s="131" t="s">
        <v>2324</v>
      </c>
      <c r="C10" s="131"/>
      <c r="D10" s="131" t="s">
        <v>2325</v>
      </c>
      <c r="E10" s="131" t="s">
        <v>199</v>
      </c>
      <c r="F10" s="131" t="s">
        <v>2326</v>
      </c>
      <c r="G10" s="131" t="s">
        <v>2327</v>
      </c>
      <c r="H10" s="131" t="s">
        <v>1132</v>
      </c>
      <c r="I10" s="235"/>
      <c r="J10" s="131" t="s">
        <v>471</v>
      </c>
      <c r="K10" s="131" t="s">
        <v>2328</v>
      </c>
      <c r="L10" s="1075">
        <v>3700</v>
      </c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339" t="s">
        <v>1412</v>
      </c>
      <c r="B11" s="131" t="s">
        <v>2329</v>
      </c>
      <c r="C11" s="131"/>
      <c r="D11" s="131" t="s">
        <v>2330</v>
      </c>
      <c r="E11" s="131" t="s">
        <v>428</v>
      </c>
      <c r="F11" s="131" t="s">
        <v>2102</v>
      </c>
      <c r="G11" s="131" t="s">
        <v>1413</v>
      </c>
      <c r="H11" s="131" t="s">
        <v>1880</v>
      </c>
      <c r="I11" s="235"/>
      <c r="J11" s="131" t="s">
        <v>2331</v>
      </c>
      <c r="K11" s="131" t="s">
        <v>2332</v>
      </c>
      <c r="L11" s="1075">
        <v>952</v>
      </c>
      <c r="M11" s="16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2533" t="s">
        <v>121</v>
      </c>
      <c r="B12" s="2534"/>
      <c r="C12" s="2534"/>
      <c r="D12" s="2534"/>
      <c r="E12" s="2534"/>
      <c r="F12" s="2534"/>
      <c r="G12" s="2534"/>
      <c r="H12" s="2534"/>
      <c r="I12" s="2534"/>
      <c r="J12" s="2534"/>
      <c r="K12" s="2534"/>
      <c r="L12" s="2535"/>
      <c r="M12" s="1176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41" t="s">
        <v>2276</v>
      </c>
      <c r="B13" s="34" t="s">
        <v>2285</v>
      </c>
      <c r="C13" s="34" t="s">
        <v>2338</v>
      </c>
      <c r="D13" s="34" t="s">
        <v>2278</v>
      </c>
      <c r="E13" s="34" t="s">
        <v>1221</v>
      </c>
      <c r="F13" s="34" t="s">
        <v>2279</v>
      </c>
      <c r="G13" s="34" t="s">
        <v>57</v>
      </c>
      <c r="H13" s="34" t="s">
        <v>876</v>
      </c>
      <c r="I13" s="35" t="s">
        <v>6</v>
      </c>
      <c r="J13" s="34" t="s">
        <v>2281</v>
      </c>
      <c r="K13" s="34" t="s">
        <v>2282</v>
      </c>
      <c r="L13" s="451">
        <v>650</v>
      </c>
      <c r="M13" s="1103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41"/>
      <c r="B14" s="34"/>
      <c r="C14" s="34" t="s">
        <v>2338</v>
      </c>
      <c r="D14" s="34"/>
      <c r="E14" s="34" t="s">
        <v>1221</v>
      </c>
      <c r="F14" s="34" t="s">
        <v>2280</v>
      </c>
      <c r="G14" s="34" t="s">
        <v>47</v>
      </c>
      <c r="H14" s="34" t="s">
        <v>1491</v>
      </c>
      <c r="I14" s="35" t="s">
        <v>6</v>
      </c>
      <c r="J14" s="34" t="s">
        <v>2281</v>
      </c>
      <c r="K14" s="34"/>
      <c r="L14" s="451">
        <v>255</v>
      </c>
      <c r="M14" s="1103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41" t="s">
        <v>251</v>
      </c>
      <c r="B15" s="34" t="s">
        <v>2286</v>
      </c>
      <c r="C15" s="34" t="s">
        <v>2307</v>
      </c>
      <c r="D15" s="34" t="s">
        <v>2287</v>
      </c>
      <c r="E15" s="34" t="s">
        <v>2</v>
      </c>
      <c r="F15" s="34" t="s">
        <v>2288</v>
      </c>
      <c r="G15" s="34" t="s">
        <v>129</v>
      </c>
      <c r="H15" s="34" t="s">
        <v>2289</v>
      </c>
      <c r="I15" s="35" t="s">
        <v>6</v>
      </c>
      <c r="J15" s="34" t="s">
        <v>2281</v>
      </c>
      <c r="K15" s="34" t="s">
        <v>2290</v>
      </c>
      <c r="L15" s="451">
        <v>575</v>
      </c>
      <c r="M15" s="1103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41" customFormat="1">
      <c r="A16" s="2539" t="e">
        <f>SUM(#REF!)</f>
        <v>#REF!</v>
      </c>
      <c r="B16" s="2539"/>
      <c r="C16" s="2539"/>
      <c r="D16" s="2539"/>
      <c r="E16" s="2539"/>
      <c r="F16" s="2539"/>
      <c r="G16" s="2539"/>
      <c r="H16" s="2539"/>
      <c r="I16" s="2539"/>
      <c r="J16" s="2539"/>
      <c r="K16" s="2539"/>
      <c r="L16" s="2539"/>
      <c r="M16" s="249"/>
      <c r="N16" s="249"/>
      <c r="O16" s="249"/>
      <c r="P16" s="249"/>
      <c r="Q16" s="249"/>
      <c r="R16" s="249"/>
      <c r="T16" s="249"/>
      <c r="U16" s="249"/>
      <c r="V16" s="249"/>
      <c r="W16" s="249"/>
      <c r="X16" s="249"/>
      <c r="Y16" s="249"/>
    </row>
    <row r="17" spans="1:25" s="41" customFormat="1" ht="18.75">
      <c r="A17" s="2460" t="s">
        <v>749</v>
      </c>
      <c r="B17" s="2450"/>
      <c r="C17" s="2450"/>
      <c r="D17" s="2450"/>
      <c r="E17" s="2450"/>
      <c r="F17" s="2450"/>
      <c r="G17" s="2450"/>
      <c r="H17" s="2450"/>
      <c r="I17" s="2450"/>
      <c r="J17" s="2450"/>
      <c r="K17" s="2450"/>
      <c r="L17" s="2451"/>
      <c r="M17" s="249"/>
      <c r="N17" s="249"/>
      <c r="O17" s="249"/>
      <c r="P17" s="249"/>
      <c r="Q17" s="249"/>
      <c r="R17" s="249"/>
      <c r="T17" s="249"/>
      <c r="U17" s="249"/>
      <c r="V17" s="249"/>
      <c r="W17" s="249"/>
      <c r="X17" s="249"/>
      <c r="Y17" s="249"/>
    </row>
    <row r="18" spans="1:25" s="123" customFormat="1">
      <c r="A18" s="1121" t="s">
        <v>472</v>
      </c>
      <c r="B18" s="1122">
        <v>44775</v>
      </c>
      <c r="C18" s="1122">
        <v>44776</v>
      </c>
      <c r="D18" s="1123">
        <v>11052</v>
      </c>
      <c r="E18" s="1124" t="s">
        <v>216</v>
      </c>
      <c r="F18" s="1123">
        <v>4283</v>
      </c>
      <c r="G18" s="1125" t="s">
        <v>2254</v>
      </c>
      <c r="H18" s="1126" t="s">
        <v>2265</v>
      </c>
      <c r="I18" s="1127" t="s">
        <v>6</v>
      </c>
      <c r="J18" s="1125" t="s">
        <v>749</v>
      </c>
      <c r="K18" s="1130"/>
      <c r="L18" s="1128">
        <v>110</v>
      </c>
      <c r="M18" s="1027"/>
      <c r="N18" s="1027"/>
      <c r="O18" s="1027"/>
      <c r="P18" s="1027"/>
      <c r="Q18" s="1027"/>
      <c r="R18" s="1027"/>
      <c r="S18" s="1028"/>
      <c r="T18" s="249" t="s">
        <v>2255</v>
      </c>
      <c r="U18" s="653"/>
      <c r="V18" s="653"/>
      <c r="W18" s="653"/>
      <c r="X18" s="653"/>
      <c r="Y18" s="653"/>
    </row>
    <row r="19" spans="1:25" s="123" customFormat="1">
      <c r="A19" s="1121" t="s">
        <v>2263</v>
      </c>
      <c r="B19" s="1122">
        <v>44784</v>
      </c>
      <c r="C19" s="1122">
        <v>44783</v>
      </c>
      <c r="D19" s="1123">
        <v>11095</v>
      </c>
      <c r="E19" s="1124" t="s">
        <v>216</v>
      </c>
      <c r="F19" s="1123">
        <v>4295</v>
      </c>
      <c r="G19" s="1125" t="s">
        <v>2264</v>
      </c>
      <c r="H19" s="1126">
        <v>1</v>
      </c>
      <c r="I19" s="1127" t="s">
        <v>6</v>
      </c>
      <c r="J19" s="1125" t="s">
        <v>749</v>
      </c>
      <c r="K19" s="1130"/>
      <c r="L19" s="1128">
        <v>94.4</v>
      </c>
      <c r="M19" s="653"/>
      <c r="N19" s="653"/>
      <c r="O19" s="653"/>
      <c r="P19" s="653"/>
      <c r="Q19" s="653"/>
      <c r="R19" s="653"/>
      <c r="T19" s="249"/>
      <c r="U19" s="653"/>
      <c r="V19" s="653"/>
      <c r="W19" s="653"/>
      <c r="X19" s="653"/>
      <c r="Y19" s="653"/>
    </row>
    <row r="20" spans="1:25" s="123" customFormat="1">
      <c r="A20" s="1121" t="s">
        <v>226</v>
      </c>
      <c r="B20" s="1122">
        <v>44784</v>
      </c>
      <c r="C20" s="1122">
        <v>44778</v>
      </c>
      <c r="D20" s="1123">
        <v>11097</v>
      </c>
      <c r="E20" s="1124" t="s">
        <v>44</v>
      </c>
      <c r="F20" s="1123">
        <v>1260</v>
      </c>
      <c r="G20" s="1125" t="s">
        <v>1461</v>
      </c>
      <c r="H20" s="1126">
        <v>15</v>
      </c>
      <c r="I20" s="1127" t="s">
        <v>6</v>
      </c>
      <c r="J20" s="1125" t="s">
        <v>749</v>
      </c>
      <c r="K20" s="1130"/>
      <c r="L20" s="1128">
        <v>215.55</v>
      </c>
      <c r="M20" s="653"/>
      <c r="N20" s="653"/>
      <c r="O20" s="653"/>
      <c r="P20" s="653"/>
      <c r="Q20" s="653"/>
      <c r="R20" s="653"/>
      <c r="T20" s="249"/>
      <c r="U20" s="653"/>
      <c r="V20" s="653"/>
      <c r="W20" s="653"/>
      <c r="X20" s="653"/>
      <c r="Y20" s="653"/>
    </row>
    <row r="21" spans="1:25" s="123" customFormat="1">
      <c r="A21" s="1121" t="s">
        <v>1934</v>
      </c>
      <c r="B21" s="1122">
        <v>44785</v>
      </c>
      <c r="C21" s="1122">
        <v>44781</v>
      </c>
      <c r="D21" s="1123">
        <v>11104</v>
      </c>
      <c r="E21" s="1124" t="s">
        <v>1803</v>
      </c>
      <c r="F21" s="1123">
        <v>3661</v>
      </c>
      <c r="G21" s="1125" t="s">
        <v>2060</v>
      </c>
      <c r="H21" s="1126" t="s">
        <v>1114</v>
      </c>
      <c r="I21" s="1127" t="s">
        <v>6</v>
      </c>
      <c r="J21" s="1125" t="s">
        <v>749</v>
      </c>
      <c r="K21" s="1130"/>
      <c r="L21" s="1128">
        <v>100</v>
      </c>
      <c r="M21" s="653"/>
      <c r="N21" s="653"/>
      <c r="O21" s="653"/>
      <c r="P21" s="653"/>
      <c r="Q21" s="653"/>
      <c r="R21" s="653"/>
      <c r="T21" s="249"/>
      <c r="U21" s="653"/>
      <c r="V21" s="653"/>
      <c r="W21" s="653"/>
      <c r="X21" s="653"/>
      <c r="Y21" s="653"/>
    </row>
    <row r="22" spans="1:25" s="123" customFormat="1">
      <c r="A22" s="1121" t="s">
        <v>565</v>
      </c>
      <c r="B22" s="1122">
        <v>44789</v>
      </c>
      <c r="C22" s="1122">
        <v>44782</v>
      </c>
      <c r="D22" s="1123">
        <v>11134</v>
      </c>
      <c r="E22" s="1124" t="s">
        <v>44</v>
      </c>
      <c r="F22" s="1123">
        <v>2747</v>
      </c>
      <c r="G22" s="1125" t="s">
        <v>93</v>
      </c>
      <c r="H22" s="1126" t="s">
        <v>1092</v>
      </c>
      <c r="I22" s="1127" t="s">
        <v>6</v>
      </c>
      <c r="J22" s="1125" t="s">
        <v>749</v>
      </c>
      <c r="K22" s="1130"/>
      <c r="L22" s="1128">
        <v>31.11</v>
      </c>
      <c r="M22" s="653"/>
      <c r="N22" s="653"/>
      <c r="O22" s="653"/>
      <c r="P22" s="653"/>
      <c r="Q22" s="653"/>
      <c r="R22" s="653"/>
      <c r="T22" s="249"/>
      <c r="U22" s="653"/>
      <c r="V22" s="653"/>
      <c r="W22" s="653"/>
      <c r="X22" s="653"/>
      <c r="Y22" s="653"/>
    </row>
    <row r="23" spans="1:25" s="123" customFormat="1">
      <c r="A23" s="1121" t="s">
        <v>108</v>
      </c>
      <c r="B23" s="1122">
        <v>44790</v>
      </c>
      <c r="C23" s="1122">
        <v>44784</v>
      </c>
      <c r="D23" s="1123">
        <v>11156</v>
      </c>
      <c r="E23" s="1124" t="s">
        <v>7</v>
      </c>
      <c r="F23" s="1123">
        <v>1155</v>
      </c>
      <c r="G23" s="1125" t="s">
        <v>73</v>
      </c>
      <c r="H23" s="1126">
        <v>6</v>
      </c>
      <c r="I23" s="1127" t="s">
        <v>6</v>
      </c>
      <c r="J23" s="1125" t="s">
        <v>749</v>
      </c>
      <c r="K23" s="1130"/>
      <c r="L23" s="1128">
        <v>195</v>
      </c>
      <c r="M23" s="653"/>
      <c r="N23" s="653"/>
      <c r="O23" s="653"/>
      <c r="P23" s="653"/>
      <c r="Q23" s="653"/>
      <c r="R23" s="653"/>
      <c r="T23" s="249"/>
      <c r="U23" s="653"/>
      <c r="V23" s="653"/>
      <c r="W23" s="653"/>
      <c r="X23" s="653"/>
      <c r="Y23" s="653"/>
    </row>
    <row r="24" spans="1:25" s="123" customFormat="1">
      <c r="A24" s="1121" t="s">
        <v>2276</v>
      </c>
      <c r="B24" s="1122">
        <v>44790</v>
      </c>
      <c r="C24" s="1122">
        <v>44789</v>
      </c>
      <c r="D24" s="1123">
        <v>11190</v>
      </c>
      <c r="E24" s="1124" t="s">
        <v>2</v>
      </c>
      <c r="F24" s="1123">
        <v>4306</v>
      </c>
      <c r="G24" s="1125" t="s">
        <v>416</v>
      </c>
      <c r="H24" s="1126">
        <v>5</v>
      </c>
      <c r="I24" s="1127" t="s">
        <v>6</v>
      </c>
      <c r="J24" s="1125" t="s">
        <v>749</v>
      </c>
      <c r="K24" s="1130"/>
      <c r="L24" s="1128">
        <v>113</v>
      </c>
      <c r="M24" s="653"/>
      <c r="N24" s="653"/>
      <c r="O24" s="653"/>
      <c r="P24" s="653"/>
      <c r="Q24" s="653"/>
      <c r="R24" s="653"/>
      <c r="T24" s="249"/>
      <c r="U24" s="653"/>
      <c r="V24" s="653"/>
      <c r="W24" s="653"/>
      <c r="X24" s="653"/>
      <c r="Y24" s="653"/>
    </row>
    <row r="25" spans="1:25" s="123" customFormat="1">
      <c r="A25" s="1121" t="s">
        <v>565</v>
      </c>
      <c r="B25" s="1122">
        <v>44791</v>
      </c>
      <c r="C25" s="1122">
        <v>44783</v>
      </c>
      <c r="D25" s="1123">
        <v>11189</v>
      </c>
      <c r="E25" s="1124" t="s">
        <v>44</v>
      </c>
      <c r="F25" s="1123">
        <v>2747</v>
      </c>
      <c r="G25" s="1125" t="s">
        <v>93</v>
      </c>
      <c r="H25" s="1126">
        <v>5</v>
      </c>
      <c r="I25" s="1127" t="s">
        <v>6</v>
      </c>
      <c r="J25" s="1125" t="s">
        <v>749</v>
      </c>
      <c r="K25" s="1130"/>
      <c r="L25" s="1128">
        <v>103.7</v>
      </c>
      <c r="M25" s="653"/>
      <c r="N25" s="653"/>
      <c r="O25" s="653"/>
      <c r="P25" s="653"/>
      <c r="Q25" s="653"/>
      <c r="R25" s="653"/>
      <c r="T25" s="249"/>
      <c r="U25" s="653"/>
      <c r="V25" s="653"/>
      <c r="W25" s="653"/>
      <c r="X25" s="653"/>
      <c r="Y25" s="653"/>
    </row>
    <row r="26" spans="1:25" s="123" customFormat="1">
      <c r="A26" s="1121" t="s">
        <v>2152</v>
      </c>
      <c r="B26" s="1122">
        <v>44791</v>
      </c>
      <c r="C26" s="1122">
        <v>44784</v>
      </c>
      <c r="D26" s="1123">
        <v>11193</v>
      </c>
      <c r="E26" s="1124" t="s">
        <v>2</v>
      </c>
      <c r="F26" s="1123">
        <v>1195</v>
      </c>
      <c r="G26" s="1125" t="s">
        <v>27</v>
      </c>
      <c r="H26" s="1126">
        <v>4</v>
      </c>
      <c r="I26" s="1127" t="s">
        <v>6</v>
      </c>
      <c r="J26" s="1125" t="s">
        <v>749</v>
      </c>
      <c r="K26" s="1130"/>
      <c r="L26" s="1128">
        <v>180</v>
      </c>
      <c r="M26" s="653"/>
      <c r="N26" s="653"/>
      <c r="O26" s="653"/>
      <c r="P26" s="653"/>
      <c r="Q26" s="653"/>
      <c r="R26" s="653"/>
      <c r="T26" s="249"/>
      <c r="U26" s="653"/>
      <c r="V26" s="653"/>
      <c r="W26" s="653"/>
      <c r="X26" s="653"/>
      <c r="Y26" s="653"/>
    </row>
    <row r="27" spans="1:25" s="123" customFormat="1">
      <c r="A27" s="1121" t="s">
        <v>1439</v>
      </c>
      <c r="B27" s="1122">
        <v>44792</v>
      </c>
      <c r="C27" s="1122">
        <v>44789</v>
      </c>
      <c r="D27" s="1123">
        <v>11210</v>
      </c>
      <c r="E27" s="1124" t="s">
        <v>44</v>
      </c>
      <c r="F27" s="1123">
        <v>4263</v>
      </c>
      <c r="G27" s="1125" t="s">
        <v>2042</v>
      </c>
      <c r="H27" s="1126">
        <v>15</v>
      </c>
      <c r="I27" s="1127" t="s">
        <v>6</v>
      </c>
      <c r="J27" s="1125" t="s">
        <v>749</v>
      </c>
      <c r="K27" s="1130"/>
      <c r="L27" s="1128">
        <v>217.5</v>
      </c>
      <c r="M27" s="653"/>
      <c r="N27" s="653"/>
      <c r="O27" s="653"/>
      <c r="P27" s="653"/>
      <c r="Q27" s="653"/>
      <c r="R27" s="653"/>
      <c r="T27" s="249"/>
      <c r="U27" s="653"/>
      <c r="V27" s="653"/>
      <c r="W27" s="653"/>
      <c r="X27" s="653"/>
      <c r="Y27" s="653"/>
    </row>
    <row r="28" spans="1:25" s="123" customFormat="1">
      <c r="A28" s="654" t="s">
        <v>472</v>
      </c>
      <c r="B28" s="655">
        <v>44796</v>
      </c>
      <c r="C28" s="655">
        <v>44798</v>
      </c>
      <c r="D28" s="656">
        <v>11235</v>
      </c>
      <c r="E28" s="657" t="s">
        <v>2</v>
      </c>
      <c r="F28" s="656">
        <v>3152</v>
      </c>
      <c r="G28" s="658" t="s">
        <v>729</v>
      </c>
      <c r="H28" s="674">
        <v>5</v>
      </c>
      <c r="I28" s="659" t="s">
        <v>6</v>
      </c>
      <c r="J28" s="658" t="s">
        <v>749</v>
      </c>
      <c r="K28" s="177"/>
      <c r="L28" s="660">
        <v>582</v>
      </c>
      <c r="M28" s="653"/>
      <c r="N28" s="653"/>
      <c r="O28" s="653"/>
      <c r="P28" s="653"/>
      <c r="Q28" s="653"/>
      <c r="R28" s="653"/>
      <c r="T28" s="249" t="s">
        <v>1871</v>
      </c>
      <c r="U28" s="653"/>
      <c r="V28" s="653"/>
      <c r="W28" s="653"/>
      <c r="X28" s="653"/>
      <c r="Y28" s="653"/>
    </row>
    <row r="29" spans="1:25" s="42" customFormat="1" ht="14.25" customHeight="1">
      <c r="A29" s="654" t="s">
        <v>835</v>
      </c>
      <c r="B29" s="655">
        <v>44797</v>
      </c>
      <c r="C29" s="655">
        <v>44795</v>
      </c>
      <c r="D29" s="656">
        <v>11246</v>
      </c>
      <c r="E29" s="657" t="s">
        <v>7</v>
      </c>
      <c r="F29" s="656">
        <v>3219</v>
      </c>
      <c r="G29" s="658" t="s">
        <v>836</v>
      </c>
      <c r="H29" s="674">
        <v>36</v>
      </c>
      <c r="I29" s="659" t="s">
        <v>6</v>
      </c>
      <c r="J29" s="658" t="s">
        <v>749</v>
      </c>
      <c r="K29" s="177"/>
      <c r="L29" s="1184">
        <v>1087.2</v>
      </c>
      <c r="M29" s="80"/>
      <c r="N29" s="80"/>
      <c r="O29" s="80"/>
      <c r="P29" s="80"/>
      <c r="Q29" s="80"/>
      <c r="R29" s="80"/>
      <c r="T29" s="249"/>
      <c r="U29" s="80"/>
      <c r="V29" s="80"/>
      <c r="W29" s="80"/>
      <c r="X29" s="80"/>
      <c r="Y29" s="80"/>
    </row>
    <row r="30" spans="1:25" s="42" customFormat="1" ht="14.25" customHeight="1">
      <c r="A30" s="654" t="s">
        <v>472</v>
      </c>
      <c r="B30" s="655">
        <v>44797</v>
      </c>
      <c r="C30" s="655">
        <v>44798</v>
      </c>
      <c r="D30" s="656">
        <v>11247</v>
      </c>
      <c r="E30" s="657" t="s">
        <v>1221</v>
      </c>
      <c r="F30" s="656">
        <v>4283</v>
      </c>
      <c r="G30" s="658" t="s">
        <v>2254</v>
      </c>
      <c r="H30" s="674">
        <v>3</v>
      </c>
      <c r="I30" s="659" t="s">
        <v>6</v>
      </c>
      <c r="J30" s="658" t="s">
        <v>749</v>
      </c>
      <c r="K30" s="177" t="s">
        <v>2298</v>
      </c>
      <c r="L30" s="1184">
        <v>660</v>
      </c>
      <c r="M30" s="80"/>
      <c r="N30" s="80"/>
      <c r="O30" s="80"/>
      <c r="P30" s="80"/>
      <c r="Q30" s="80"/>
      <c r="R30" s="80"/>
      <c r="T30" s="249"/>
      <c r="U30" s="80"/>
      <c r="V30" s="80"/>
      <c r="W30" s="80"/>
      <c r="X30" s="80"/>
      <c r="Y30" s="80"/>
    </row>
    <row r="31" spans="1:25" s="42" customFormat="1" ht="14.25" customHeight="1">
      <c r="A31" s="654" t="s">
        <v>1594</v>
      </c>
      <c r="B31" s="655">
        <v>44792</v>
      </c>
      <c r="C31" s="655">
        <v>44791</v>
      </c>
      <c r="D31" s="656">
        <v>11258</v>
      </c>
      <c r="E31" s="657" t="s">
        <v>1221</v>
      </c>
      <c r="F31" s="656">
        <v>4319</v>
      </c>
      <c r="G31" s="658" t="s">
        <v>2297</v>
      </c>
      <c r="H31" s="674">
        <v>15</v>
      </c>
      <c r="I31" s="659" t="s">
        <v>6</v>
      </c>
      <c r="J31" s="658" t="s">
        <v>749</v>
      </c>
      <c r="K31" s="177"/>
      <c r="L31" s="1184">
        <v>1812.9</v>
      </c>
      <c r="M31" s="80"/>
      <c r="N31" s="80"/>
      <c r="O31" s="80"/>
      <c r="P31" s="80"/>
      <c r="Q31" s="80"/>
      <c r="R31" s="80"/>
      <c r="T31" s="249"/>
      <c r="U31" s="80"/>
      <c r="V31" s="80"/>
      <c r="W31" s="80"/>
      <c r="X31" s="80"/>
      <c r="Y31" s="80"/>
    </row>
    <row r="32" spans="1:25" s="42" customFormat="1" ht="14.25" customHeight="1">
      <c r="A32" s="654" t="s">
        <v>411</v>
      </c>
      <c r="B32" s="655">
        <v>44798</v>
      </c>
      <c r="C32" s="655">
        <v>44796</v>
      </c>
      <c r="D32" s="656">
        <v>11272</v>
      </c>
      <c r="E32" s="657" t="s">
        <v>7</v>
      </c>
      <c r="F32" s="656">
        <v>2844</v>
      </c>
      <c r="G32" s="658" t="s">
        <v>208</v>
      </c>
      <c r="H32" s="674">
        <v>15</v>
      </c>
      <c r="I32" s="659" t="s">
        <v>6</v>
      </c>
      <c r="J32" s="658" t="s">
        <v>749</v>
      </c>
      <c r="K32" s="177"/>
      <c r="L32" s="1184">
        <v>180</v>
      </c>
      <c r="M32" s="80"/>
      <c r="N32" s="80"/>
      <c r="O32" s="80"/>
      <c r="P32" s="80"/>
      <c r="Q32" s="80"/>
      <c r="R32" s="80"/>
      <c r="T32" s="249"/>
      <c r="U32" s="80"/>
      <c r="V32" s="80"/>
      <c r="W32" s="80"/>
      <c r="X32" s="80"/>
      <c r="Y32" s="80"/>
    </row>
    <row r="33" spans="1:25" s="42" customFormat="1" ht="14.25" customHeight="1">
      <c r="A33" s="654" t="s">
        <v>1392</v>
      </c>
      <c r="B33" s="655">
        <v>44802</v>
      </c>
      <c r="C33" s="655">
        <v>44796</v>
      </c>
      <c r="D33" s="656">
        <v>11287</v>
      </c>
      <c r="E33" s="657" t="s">
        <v>2</v>
      </c>
      <c r="F33" s="656">
        <v>3394</v>
      </c>
      <c r="G33" s="658" t="s">
        <v>821</v>
      </c>
      <c r="H33" s="674">
        <v>16</v>
      </c>
      <c r="I33" s="659" t="s">
        <v>6</v>
      </c>
      <c r="J33" s="658" t="s">
        <v>749</v>
      </c>
      <c r="K33" s="177"/>
      <c r="L33" s="1184">
        <v>560</v>
      </c>
      <c r="M33" s="80"/>
      <c r="N33" s="80"/>
      <c r="O33" s="80"/>
      <c r="P33" s="80"/>
      <c r="Q33" s="80"/>
      <c r="R33" s="80"/>
      <c r="T33" s="249"/>
      <c r="U33" s="80"/>
      <c r="V33" s="80"/>
      <c r="W33" s="80"/>
      <c r="X33" s="80"/>
      <c r="Y33" s="80"/>
    </row>
    <row r="34" spans="1:25" s="42" customFormat="1" ht="14.25" customHeight="1">
      <c r="A34" s="654" t="s">
        <v>1734</v>
      </c>
      <c r="B34" s="655">
        <v>11351</v>
      </c>
      <c r="C34" s="655">
        <v>44802</v>
      </c>
      <c r="D34" s="656">
        <v>11351</v>
      </c>
      <c r="E34" s="657" t="s">
        <v>44</v>
      </c>
      <c r="F34" s="656">
        <v>1316</v>
      </c>
      <c r="G34" s="658" t="s">
        <v>50</v>
      </c>
      <c r="H34" s="674">
        <v>50</v>
      </c>
      <c r="I34" s="659" t="s">
        <v>6</v>
      </c>
      <c r="J34" s="658" t="s">
        <v>749</v>
      </c>
      <c r="K34" s="177"/>
      <c r="L34" s="1184">
        <v>570</v>
      </c>
      <c r="M34" s="80"/>
      <c r="N34" s="80"/>
      <c r="O34" s="80"/>
      <c r="P34" s="80"/>
      <c r="Q34" s="80"/>
      <c r="R34" s="80"/>
      <c r="T34" s="249"/>
      <c r="U34" s="80"/>
      <c r="V34" s="80"/>
      <c r="W34" s="80"/>
      <c r="X34" s="80"/>
      <c r="Y34" s="80"/>
    </row>
    <row r="35" spans="1:25" s="42" customFormat="1" ht="14.25" customHeight="1">
      <c r="A35" s="654" t="s">
        <v>2152</v>
      </c>
      <c r="B35" s="655">
        <v>44806</v>
      </c>
      <c r="C35" s="655">
        <v>44802</v>
      </c>
      <c r="D35" s="656">
        <v>11356</v>
      </c>
      <c r="E35" s="657" t="s">
        <v>2</v>
      </c>
      <c r="F35" s="656">
        <v>1195</v>
      </c>
      <c r="G35" s="658" t="s">
        <v>27</v>
      </c>
      <c r="H35" s="674">
        <v>10</v>
      </c>
      <c r="I35" s="659" t="s">
        <v>6</v>
      </c>
      <c r="J35" s="658" t="s">
        <v>749</v>
      </c>
      <c r="K35" s="177"/>
      <c r="L35" s="1184">
        <v>450</v>
      </c>
      <c r="M35" s="80"/>
      <c r="N35" s="80"/>
      <c r="O35" s="80"/>
      <c r="P35" s="80"/>
      <c r="Q35" s="80"/>
      <c r="R35" s="80"/>
      <c r="T35" s="249"/>
      <c r="U35" s="80"/>
      <c r="V35" s="80"/>
      <c r="W35" s="80"/>
      <c r="X35" s="80"/>
      <c r="Y35" s="80"/>
    </row>
    <row r="36" spans="1:25" s="42" customFormat="1">
      <c r="A36" s="1121" t="s">
        <v>381</v>
      </c>
      <c r="B36" s="1122">
        <v>44806</v>
      </c>
      <c r="C36" s="1122">
        <v>44798</v>
      </c>
      <c r="D36" s="1123">
        <v>11337</v>
      </c>
      <c r="E36" s="1124" t="s">
        <v>7</v>
      </c>
      <c r="F36" s="1123">
        <v>2555</v>
      </c>
      <c r="G36" s="1125" t="s">
        <v>382</v>
      </c>
      <c r="H36" s="1126">
        <v>6</v>
      </c>
      <c r="I36" s="1127" t="s">
        <v>6</v>
      </c>
      <c r="J36" s="1125" t="s">
        <v>1225</v>
      </c>
      <c r="K36" s="1130"/>
      <c r="L36" s="1131">
        <v>408</v>
      </c>
      <c r="M36" s="80"/>
      <c r="N36" s="80"/>
      <c r="O36" s="80"/>
      <c r="P36" s="80"/>
      <c r="Q36" s="80"/>
      <c r="R36" s="80"/>
      <c r="T36" s="249"/>
      <c r="U36" s="80"/>
      <c r="V36" s="80"/>
      <c r="W36" s="80"/>
      <c r="X36" s="80"/>
      <c r="Y36" s="80"/>
    </row>
    <row r="37" spans="1:25" s="42" customFormat="1" ht="14.25" customHeight="1">
      <c r="A37" s="654" t="s">
        <v>2321</v>
      </c>
      <c r="B37" s="655">
        <v>44806</v>
      </c>
      <c r="C37" s="655">
        <v>44799</v>
      </c>
      <c r="D37" s="656">
        <v>11359</v>
      </c>
      <c r="E37" s="657" t="s">
        <v>44</v>
      </c>
      <c r="F37" s="656">
        <v>1316</v>
      </c>
      <c r="G37" s="658" t="s">
        <v>50</v>
      </c>
      <c r="H37" s="674">
        <v>5</v>
      </c>
      <c r="I37" s="659" t="s">
        <v>6</v>
      </c>
      <c r="J37" s="658" t="s">
        <v>749</v>
      </c>
      <c r="K37" s="177"/>
      <c r="L37" s="1184">
        <v>115</v>
      </c>
      <c r="M37" s="80"/>
      <c r="N37" s="80"/>
      <c r="O37" s="80"/>
      <c r="P37" s="80"/>
      <c r="Q37" s="80"/>
      <c r="R37" s="80"/>
      <c r="T37" s="249"/>
      <c r="U37" s="80"/>
      <c r="V37" s="80"/>
      <c r="W37" s="80"/>
      <c r="X37" s="80"/>
      <c r="Y37" s="80"/>
    </row>
    <row r="38" spans="1:25" s="42" customFormat="1" ht="14.25" customHeight="1">
      <c r="A38" s="654" t="s">
        <v>1934</v>
      </c>
      <c r="B38" s="655">
        <v>44806</v>
      </c>
      <c r="C38" s="655">
        <v>44804</v>
      </c>
      <c r="D38" s="656">
        <v>11361</v>
      </c>
      <c r="E38" s="657" t="s">
        <v>1803</v>
      </c>
      <c r="F38" s="656">
        <v>3661</v>
      </c>
      <c r="G38" s="658" t="s">
        <v>2060</v>
      </c>
      <c r="H38" s="674">
        <v>2</v>
      </c>
      <c r="I38" s="659" t="s">
        <v>6</v>
      </c>
      <c r="J38" s="658" t="s">
        <v>749</v>
      </c>
      <c r="K38" s="177" t="s">
        <v>2187</v>
      </c>
      <c r="L38" s="1184">
        <v>100</v>
      </c>
      <c r="M38" s="80"/>
      <c r="N38" s="80"/>
      <c r="O38" s="80"/>
      <c r="P38" s="80"/>
      <c r="Q38" s="80"/>
      <c r="R38" s="80"/>
      <c r="T38" s="249"/>
      <c r="U38" s="80"/>
      <c r="V38" s="80"/>
      <c r="W38" s="80"/>
      <c r="X38" s="80"/>
      <c r="Y38" s="80"/>
    </row>
    <row r="39" spans="1:25" s="42" customFormat="1" ht="14.25" customHeight="1">
      <c r="A39" s="654" t="s">
        <v>134</v>
      </c>
      <c r="B39" s="655">
        <v>44804</v>
      </c>
      <c r="C39" s="655">
        <v>44803</v>
      </c>
      <c r="D39" s="656">
        <v>11370</v>
      </c>
      <c r="E39" s="657" t="s">
        <v>2</v>
      </c>
      <c r="F39" s="656">
        <v>97</v>
      </c>
      <c r="G39" s="658" t="s">
        <v>2</v>
      </c>
      <c r="H39" s="674">
        <v>4</v>
      </c>
      <c r="I39" s="659" t="s">
        <v>6</v>
      </c>
      <c r="J39" s="658" t="s">
        <v>6</v>
      </c>
      <c r="K39" s="177"/>
      <c r="L39" s="1184">
        <v>232</v>
      </c>
      <c r="M39" s="80"/>
      <c r="N39" s="80"/>
      <c r="O39" s="80"/>
      <c r="P39" s="80"/>
      <c r="Q39" s="80"/>
      <c r="R39" s="80"/>
      <c r="T39" s="249"/>
      <c r="U39" s="80"/>
      <c r="V39" s="80"/>
      <c r="W39" s="80"/>
      <c r="X39" s="80"/>
      <c r="Y39" s="80"/>
    </row>
    <row r="40" spans="1:25" s="42" customFormat="1" ht="14.25" customHeight="1">
      <c r="A40" s="654" t="s">
        <v>1972</v>
      </c>
      <c r="B40" s="655">
        <v>44804</v>
      </c>
      <c r="C40" s="655">
        <v>44803</v>
      </c>
      <c r="D40" s="656">
        <v>11373</v>
      </c>
      <c r="E40" s="657" t="s">
        <v>216</v>
      </c>
      <c r="F40" s="656">
        <v>4335</v>
      </c>
      <c r="G40" s="658" t="s">
        <v>1403</v>
      </c>
      <c r="H40" s="674" t="s">
        <v>952</v>
      </c>
      <c r="I40" s="659" t="s">
        <v>6</v>
      </c>
      <c r="J40" s="658" t="s">
        <v>749</v>
      </c>
      <c r="K40" s="177"/>
      <c r="L40" s="1184">
        <v>205.8</v>
      </c>
      <c r="M40" s="80"/>
      <c r="N40" s="80"/>
      <c r="O40" s="80"/>
      <c r="P40" s="80"/>
      <c r="Q40" s="80"/>
      <c r="R40" s="80"/>
      <c r="T40" s="249"/>
      <c r="U40" s="80"/>
      <c r="V40" s="80"/>
      <c r="W40" s="80"/>
      <c r="X40" s="80"/>
      <c r="Y40" s="80"/>
    </row>
    <row r="41" spans="1:25" s="42" customFormat="1" ht="14.25" customHeight="1">
      <c r="A41" s="654" t="s">
        <v>1934</v>
      </c>
      <c r="B41" s="655">
        <v>44806</v>
      </c>
      <c r="C41" s="655">
        <v>44804</v>
      </c>
      <c r="D41" s="656">
        <v>11378</v>
      </c>
      <c r="E41" s="657" t="s">
        <v>2060</v>
      </c>
      <c r="F41" s="656">
        <v>3661</v>
      </c>
      <c r="G41" s="658" t="s">
        <v>2060</v>
      </c>
      <c r="H41" s="674">
        <v>2</v>
      </c>
      <c r="I41" s="659" t="s">
        <v>6</v>
      </c>
      <c r="J41" s="658" t="s">
        <v>749</v>
      </c>
      <c r="K41" s="177" t="s">
        <v>2187</v>
      </c>
      <c r="L41" s="1184">
        <v>100</v>
      </c>
      <c r="M41" s="80"/>
      <c r="N41" s="80"/>
      <c r="O41" s="80"/>
      <c r="P41" s="80"/>
      <c r="Q41" s="80"/>
      <c r="R41" s="80"/>
      <c r="T41" s="249"/>
      <c r="U41" s="80"/>
      <c r="V41" s="80"/>
      <c r="W41" s="80"/>
      <c r="X41" s="80"/>
      <c r="Y41" s="80"/>
    </row>
    <row r="42" spans="1:25" s="42" customFormat="1" ht="14.25" customHeight="1">
      <c r="A42" s="654" t="s">
        <v>141</v>
      </c>
      <c r="B42" s="655">
        <v>44804</v>
      </c>
      <c r="C42" s="655">
        <v>44802</v>
      </c>
      <c r="D42" s="656">
        <v>11375</v>
      </c>
      <c r="E42" s="657" t="s">
        <v>1221</v>
      </c>
      <c r="F42" s="656">
        <v>4336</v>
      </c>
      <c r="G42" s="658" t="s">
        <v>1221</v>
      </c>
      <c r="H42" s="674" t="s">
        <v>2323</v>
      </c>
      <c r="I42" s="659" t="s">
        <v>6</v>
      </c>
      <c r="J42" s="658" t="s">
        <v>749</v>
      </c>
      <c r="K42" s="177"/>
      <c r="L42" s="1184">
        <v>102.3</v>
      </c>
      <c r="M42" s="80"/>
      <c r="N42" s="80"/>
      <c r="O42" s="80"/>
      <c r="P42" s="80"/>
      <c r="Q42" s="80"/>
      <c r="R42" s="80"/>
      <c r="T42" s="249"/>
      <c r="U42" s="80"/>
      <c r="V42" s="80"/>
      <c r="W42" s="80"/>
      <c r="X42" s="80"/>
      <c r="Y42" s="80"/>
    </row>
    <row r="43" spans="1:25" s="42" customFormat="1" ht="14.25" customHeight="1">
      <c r="A43" s="654" t="s">
        <v>364</v>
      </c>
      <c r="B43" s="655">
        <v>44804</v>
      </c>
      <c r="C43" s="655">
        <v>44803</v>
      </c>
      <c r="D43" s="656">
        <v>11388</v>
      </c>
      <c r="E43" s="657" t="s">
        <v>44</v>
      </c>
      <c r="F43" s="656">
        <v>3891</v>
      </c>
      <c r="G43" s="658" t="s">
        <v>1769</v>
      </c>
      <c r="H43" s="674">
        <v>10</v>
      </c>
      <c r="I43" s="659" t="s">
        <v>6</v>
      </c>
      <c r="J43" s="658" t="s">
        <v>749</v>
      </c>
      <c r="K43" s="177"/>
      <c r="L43" s="1184">
        <v>125</v>
      </c>
      <c r="M43" s="80"/>
      <c r="N43" s="80"/>
      <c r="O43" s="80"/>
      <c r="P43" s="80"/>
      <c r="Q43" s="80"/>
      <c r="R43" s="80"/>
      <c r="T43" s="249"/>
      <c r="U43" s="80"/>
      <c r="V43" s="80"/>
      <c r="W43" s="80"/>
      <c r="X43" s="80"/>
      <c r="Y43" s="80"/>
    </row>
    <row r="44" spans="1:25" s="42" customFormat="1" ht="14.25" customHeight="1">
      <c r="A44" s="654" t="s">
        <v>865</v>
      </c>
      <c r="B44" s="655">
        <v>44804</v>
      </c>
      <c r="C44" s="655">
        <v>44803</v>
      </c>
      <c r="D44" s="656">
        <v>11400</v>
      </c>
      <c r="E44" s="657" t="s">
        <v>428</v>
      </c>
      <c r="F44" s="656">
        <v>1550</v>
      </c>
      <c r="G44" s="658" t="s">
        <v>88</v>
      </c>
      <c r="H44" s="674">
        <v>5</v>
      </c>
      <c r="I44" s="659" t="s">
        <v>6</v>
      </c>
      <c r="J44" s="658" t="s">
        <v>749</v>
      </c>
      <c r="K44" s="177"/>
      <c r="L44" s="1184">
        <v>172.35</v>
      </c>
      <c r="M44" s="80"/>
      <c r="N44" s="80"/>
      <c r="O44" s="80"/>
      <c r="P44" s="80"/>
      <c r="Q44" s="80"/>
      <c r="R44" s="80"/>
      <c r="T44" s="249"/>
      <c r="U44" s="80"/>
      <c r="V44" s="80"/>
      <c r="W44" s="80"/>
      <c r="X44" s="80"/>
      <c r="Y44" s="80"/>
    </row>
    <row r="45" spans="1:25" s="42" customFormat="1" ht="14.25" customHeight="1">
      <c r="A45" s="804"/>
      <c r="B45" s="797"/>
      <c r="C45" s="797"/>
      <c r="D45" s="798"/>
      <c r="E45" s="799"/>
      <c r="F45" s="798"/>
      <c r="G45" s="120"/>
      <c r="H45" s="800"/>
      <c r="I45" s="801"/>
      <c r="J45" s="120"/>
      <c r="K45" s="802"/>
      <c r="L45" s="1183"/>
      <c r="M45" s="80"/>
      <c r="N45" s="80"/>
      <c r="O45" s="80"/>
      <c r="P45" s="80"/>
      <c r="Q45" s="80"/>
      <c r="R45" s="80"/>
      <c r="T45" s="249"/>
      <c r="U45" s="80"/>
      <c r="V45" s="80"/>
      <c r="W45" s="80"/>
      <c r="X45" s="80"/>
      <c r="Y45" s="80"/>
    </row>
    <row r="46" spans="1:25" s="123" customFormat="1">
      <c r="A46" s="1105"/>
      <c r="B46" s="1106"/>
      <c r="C46" s="1106"/>
      <c r="D46" s="1107"/>
      <c r="E46" s="1108"/>
      <c r="F46" s="1107"/>
      <c r="G46" s="1109"/>
      <c r="H46" s="1110"/>
      <c r="I46" s="1111"/>
      <c r="J46" s="1109"/>
      <c r="K46" s="1112"/>
      <c r="L46" s="1129"/>
      <c r="M46" s="653"/>
      <c r="N46" s="653"/>
      <c r="O46" s="653"/>
      <c r="P46" s="653"/>
      <c r="Q46" s="653"/>
      <c r="R46" s="653"/>
      <c r="T46" s="249"/>
      <c r="U46" s="653"/>
      <c r="V46" s="653"/>
      <c r="W46" s="653"/>
      <c r="X46" s="653"/>
      <c r="Y46" s="653"/>
    </row>
    <row r="47" spans="1:25" s="41" customFormat="1">
      <c r="A47" s="339"/>
      <c r="B47" s="132"/>
      <c r="C47" s="132"/>
      <c r="D47" s="133"/>
      <c r="E47" s="131"/>
      <c r="F47" s="133"/>
      <c r="G47" s="134"/>
      <c r="H47" s="135"/>
      <c r="I47" s="235"/>
      <c r="J47" s="1109"/>
      <c r="K47" s="525"/>
      <c r="L47" s="454"/>
      <c r="M47" s="249"/>
      <c r="N47" s="249"/>
      <c r="O47" s="249"/>
      <c r="P47" s="249"/>
      <c r="Q47" s="249"/>
      <c r="R47" s="249"/>
      <c r="T47" s="249"/>
      <c r="U47" s="249"/>
      <c r="V47" s="249"/>
      <c r="W47" s="249"/>
      <c r="X47" s="249"/>
      <c r="Y47" s="249"/>
    </row>
    <row r="48" spans="1:25" s="41" customFormat="1">
      <c r="A48" s="2530">
        <f>SUM(L18:L47)</f>
        <v>8822.81</v>
      </c>
      <c r="B48" s="2531"/>
      <c r="C48" s="2531"/>
      <c r="D48" s="2531"/>
      <c r="E48" s="2531"/>
      <c r="F48" s="2531"/>
      <c r="G48" s="2531"/>
      <c r="H48" s="2531"/>
      <c r="I48" s="2531"/>
      <c r="J48" s="2531"/>
      <c r="K48" s="2531"/>
      <c r="L48" s="2532"/>
      <c r="M48" s="249"/>
      <c r="N48" s="249"/>
      <c r="O48" s="249"/>
      <c r="P48" s="249"/>
      <c r="Q48" s="249"/>
      <c r="R48" s="249"/>
      <c r="T48" s="249"/>
      <c r="U48" s="249"/>
      <c r="V48" s="249"/>
      <c r="W48" s="249"/>
      <c r="X48" s="249"/>
      <c r="Y48" s="249"/>
    </row>
    <row r="49" spans="1:25" s="41" customFormat="1" ht="18.75">
      <c r="A49" s="2460" t="s">
        <v>1225</v>
      </c>
      <c r="B49" s="2450"/>
      <c r="C49" s="2450"/>
      <c r="D49" s="2450"/>
      <c r="E49" s="2450"/>
      <c r="F49" s="2450"/>
      <c r="G49" s="2450"/>
      <c r="H49" s="2450"/>
      <c r="I49" s="2450"/>
      <c r="J49" s="2450"/>
      <c r="K49" s="2450"/>
      <c r="L49" s="2451"/>
      <c r="M49" s="249"/>
      <c r="N49" s="249"/>
      <c r="O49" s="249"/>
      <c r="P49" s="249"/>
      <c r="Q49" s="249"/>
      <c r="R49" s="249"/>
      <c r="T49" s="249"/>
      <c r="U49" s="249"/>
      <c r="V49" s="249"/>
      <c r="W49" s="249"/>
      <c r="X49" s="249"/>
      <c r="Y49" s="249"/>
    </row>
    <row r="50" spans="1:25" s="42" customFormat="1">
      <c r="A50" s="1121" t="s">
        <v>2261</v>
      </c>
      <c r="B50" s="1122">
        <v>44784</v>
      </c>
      <c r="C50" s="1122">
        <v>44775</v>
      </c>
      <c r="D50" s="1123">
        <v>11078</v>
      </c>
      <c r="E50" s="1124" t="s">
        <v>153</v>
      </c>
      <c r="F50" s="1123">
        <v>4293</v>
      </c>
      <c r="G50" s="1125" t="s">
        <v>26</v>
      </c>
      <c r="H50" s="1126">
        <v>5</v>
      </c>
      <c r="I50" s="1127" t="s">
        <v>6</v>
      </c>
      <c r="J50" s="1125" t="s">
        <v>1225</v>
      </c>
      <c r="K50" s="1130"/>
      <c r="L50" s="1131">
        <v>229.2</v>
      </c>
      <c r="M50" s="80"/>
      <c r="N50" s="80"/>
      <c r="O50" s="80"/>
      <c r="P50" s="80"/>
      <c r="Q50" s="80"/>
      <c r="R50" s="80"/>
      <c r="T50" s="249" t="s">
        <v>1911</v>
      </c>
      <c r="U50" s="80"/>
      <c r="V50" s="80"/>
      <c r="W50" s="80"/>
      <c r="X50" s="80"/>
      <c r="Y50" s="80"/>
    </row>
    <row r="51" spans="1:25" s="42" customFormat="1">
      <c r="A51" s="1121" t="s">
        <v>1594</v>
      </c>
      <c r="B51" s="1122">
        <v>44784</v>
      </c>
      <c r="C51" s="1122">
        <v>44783</v>
      </c>
      <c r="D51" s="1123">
        <v>11092</v>
      </c>
      <c r="E51" s="1124" t="s">
        <v>153</v>
      </c>
      <c r="F51" s="1123">
        <v>4269</v>
      </c>
      <c r="G51" s="1125" t="s">
        <v>2208</v>
      </c>
      <c r="H51" s="1126">
        <v>20</v>
      </c>
      <c r="I51" s="1127" t="s">
        <v>6</v>
      </c>
      <c r="J51" s="1125" t="s">
        <v>1225</v>
      </c>
      <c r="K51" s="1130"/>
      <c r="L51" s="1131">
        <v>1020</v>
      </c>
      <c r="M51" s="80"/>
      <c r="N51" s="80"/>
      <c r="O51" s="80"/>
      <c r="P51" s="80"/>
      <c r="Q51" s="80"/>
      <c r="R51" s="80"/>
      <c r="T51" s="249"/>
      <c r="U51" s="80"/>
      <c r="V51" s="80"/>
      <c r="W51" s="80"/>
      <c r="X51" s="80"/>
      <c r="Y51" s="80"/>
    </row>
    <row r="52" spans="1:25" s="42" customFormat="1">
      <c r="A52" s="1121" t="s">
        <v>1823</v>
      </c>
      <c r="B52" s="1122">
        <v>44784</v>
      </c>
      <c r="C52" s="1122">
        <v>44781</v>
      </c>
      <c r="D52" s="1123">
        <v>11093</v>
      </c>
      <c r="E52" s="1124" t="s">
        <v>428</v>
      </c>
      <c r="F52" s="1123">
        <v>4160</v>
      </c>
      <c r="G52" s="1125" t="s">
        <v>127</v>
      </c>
      <c r="H52" s="1126" t="s">
        <v>2272</v>
      </c>
      <c r="I52" s="1127" t="s">
        <v>6</v>
      </c>
      <c r="J52" s="1125"/>
      <c r="K52" s="1130"/>
      <c r="L52" s="1131"/>
      <c r="M52" s="80"/>
      <c r="N52" s="80"/>
      <c r="O52" s="80"/>
      <c r="P52" s="80"/>
      <c r="Q52" s="80"/>
      <c r="R52" s="80"/>
      <c r="T52" s="249"/>
      <c r="U52" s="80"/>
      <c r="V52" s="80"/>
      <c r="W52" s="80"/>
      <c r="X52" s="80"/>
      <c r="Y52" s="80"/>
    </row>
    <row r="53" spans="1:25" s="42" customFormat="1">
      <c r="A53" s="1121" t="s">
        <v>2262</v>
      </c>
      <c r="B53" s="1122">
        <v>44784</v>
      </c>
      <c r="C53" s="1122">
        <v>44781</v>
      </c>
      <c r="D53" s="1123">
        <v>11098</v>
      </c>
      <c r="E53" s="1124" t="s">
        <v>7</v>
      </c>
      <c r="F53" s="1123">
        <v>1627</v>
      </c>
      <c r="G53" s="1125" t="s">
        <v>54</v>
      </c>
      <c r="H53" s="1126">
        <v>5</v>
      </c>
      <c r="I53" s="1127" t="s">
        <v>6</v>
      </c>
      <c r="J53" s="1125" t="s">
        <v>1225</v>
      </c>
      <c r="K53" s="1130"/>
      <c r="L53" s="1131">
        <v>123</v>
      </c>
      <c r="M53" s="80"/>
      <c r="N53" s="80"/>
      <c r="O53" s="80"/>
      <c r="P53" s="80"/>
      <c r="Q53" s="80"/>
      <c r="R53" s="80"/>
      <c r="T53" s="249"/>
      <c r="U53" s="80"/>
      <c r="V53" s="80"/>
      <c r="W53" s="80"/>
      <c r="X53" s="80"/>
      <c r="Y53" s="80"/>
    </row>
    <row r="54" spans="1:25" s="42" customFormat="1">
      <c r="A54" s="654" t="s">
        <v>383</v>
      </c>
      <c r="B54" s="655">
        <v>44789</v>
      </c>
      <c r="C54" s="655">
        <v>44789</v>
      </c>
      <c r="D54" s="656">
        <v>11132</v>
      </c>
      <c r="E54" s="657" t="s">
        <v>2</v>
      </c>
      <c r="F54" s="656">
        <v>4301</v>
      </c>
      <c r="G54" s="658" t="s">
        <v>54</v>
      </c>
      <c r="H54" s="674">
        <v>36</v>
      </c>
      <c r="I54" s="659" t="s">
        <v>6</v>
      </c>
      <c r="J54" s="658" t="s">
        <v>1225</v>
      </c>
      <c r="K54" s="177" t="s">
        <v>672</v>
      </c>
      <c r="L54" s="1184">
        <v>378</v>
      </c>
      <c r="M54" s="80"/>
      <c r="N54" s="80"/>
      <c r="O54" s="80"/>
      <c r="P54" s="80"/>
      <c r="Q54" s="80"/>
      <c r="R54" s="80"/>
      <c r="T54" s="249"/>
      <c r="U54" s="80"/>
      <c r="V54" s="80"/>
      <c r="W54" s="80"/>
      <c r="X54" s="80"/>
      <c r="Y54" s="80"/>
    </row>
    <row r="55" spans="1:25" s="123" customFormat="1">
      <c r="A55" s="1121"/>
      <c r="B55" s="1122"/>
      <c r="C55" s="1122"/>
      <c r="D55" s="1123"/>
      <c r="E55" s="1124" t="s">
        <v>2</v>
      </c>
      <c r="F55" s="1123">
        <v>4301</v>
      </c>
      <c r="G55" s="1125" t="s">
        <v>2270</v>
      </c>
      <c r="H55" s="1126" t="s">
        <v>1070</v>
      </c>
      <c r="I55" s="1127" t="s">
        <v>6</v>
      </c>
      <c r="J55" s="1125" t="s">
        <v>1225</v>
      </c>
      <c r="K55" s="1130" t="s">
        <v>1275</v>
      </c>
      <c r="L55" s="1128">
        <v>0.5</v>
      </c>
      <c r="M55" s="653"/>
      <c r="N55" s="653"/>
      <c r="O55" s="653"/>
      <c r="P55" s="653"/>
      <c r="Q55" s="653"/>
      <c r="R55" s="653"/>
      <c r="T55" s="249"/>
      <c r="U55" s="653"/>
      <c r="V55" s="653"/>
      <c r="W55" s="653"/>
      <c r="X55" s="653"/>
      <c r="Y55" s="653"/>
    </row>
    <row r="56" spans="1:25" s="42" customFormat="1">
      <c r="A56" s="1121" t="s">
        <v>2273</v>
      </c>
      <c r="B56" s="1122">
        <v>44790</v>
      </c>
      <c r="C56" s="1122">
        <v>44783</v>
      </c>
      <c r="D56" s="1123">
        <v>11155</v>
      </c>
      <c r="E56" s="40" t="s">
        <v>2</v>
      </c>
      <c r="F56" s="1123">
        <v>784</v>
      </c>
      <c r="G56" s="1125" t="s">
        <v>41</v>
      </c>
      <c r="H56" s="1126">
        <v>10</v>
      </c>
      <c r="I56" s="1127" t="s">
        <v>6</v>
      </c>
      <c r="J56" s="1125" t="s">
        <v>1225</v>
      </c>
      <c r="K56" s="1130"/>
      <c r="L56" s="1131">
        <v>139.5</v>
      </c>
      <c r="M56" s="80"/>
      <c r="N56" s="80"/>
      <c r="O56" s="80"/>
      <c r="P56" s="80"/>
      <c r="Q56" s="80"/>
      <c r="R56" s="80"/>
      <c r="T56" s="249"/>
      <c r="U56" s="80"/>
      <c r="V56" s="80"/>
      <c r="W56" s="80"/>
      <c r="X56" s="80"/>
      <c r="Y56" s="80"/>
    </row>
    <row r="57" spans="1:25" s="42" customFormat="1">
      <c r="A57" s="1121" t="s">
        <v>1594</v>
      </c>
      <c r="B57" s="1122">
        <v>44791</v>
      </c>
      <c r="C57" s="1122">
        <v>44798</v>
      </c>
      <c r="D57" s="1123">
        <v>11166</v>
      </c>
      <c r="E57" s="1124" t="s">
        <v>153</v>
      </c>
      <c r="F57" s="1123">
        <v>4269</v>
      </c>
      <c r="G57" s="1125" t="s">
        <v>2208</v>
      </c>
      <c r="H57" s="1126">
        <v>43</v>
      </c>
      <c r="I57" s="1127" t="s">
        <v>6</v>
      </c>
      <c r="J57" s="1125" t="s">
        <v>1225</v>
      </c>
      <c r="K57" s="1130" t="s">
        <v>1866</v>
      </c>
      <c r="L57" s="1131">
        <v>2555</v>
      </c>
      <c r="M57" s="1051"/>
      <c r="N57" s="1051"/>
      <c r="O57" s="1051"/>
      <c r="P57" s="1051"/>
      <c r="Q57" s="1051"/>
      <c r="R57" s="1051"/>
      <c r="S57" s="70"/>
      <c r="T57" s="570" t="s">
        <v>2275</v>
      </c>
      <c r="U57" s="80"/>
      <c r="V57" s="80"/>
      <c r="W57" s="80"/>
      <c r="X57" s="80"/>
      <c r="Y57" s="80"/>
    </row>
    <row r="58" spans="1:25" s="123" customFormat="1">
      <c r="A58" s="1121" t="s">
        <v>108</v>
      </c>
      <c r="B58" s="1122">
        <v>44790</v>
      </c>
      <c r="C58" s="1122">
        <v>44784</v>
      </c>
      <c r="D58" s="1123">
        <v>11156</v>
      </c>
      <c r="E58" s="1124" t="s">
        <v>7</v>
      </c>
      <c r="F58" s="1123">
        <v>1401</v>
      </c>
      <c r="G58" s="1125" t="s">
        <v>65</v>
      </c>
      <c r="H58" s="1126" t="s">
        <v>1018</v>
      </c>
      <c r="I58" s="1127" t="s">
        <v>6</v>
      </c>
      <c r="J58" s="1125" t="s">
        <v>1225</v>
      </c>
      <c r="K58" s="50"/>
      <c r="L58" s="1128">
        <v>35.1</v>
      </c>
      <c r="M58" s="653"/>
      <c r="N58" s="653"/>
      <c r="O58" s="653"/>
      <c r="P58" s="653"/>
      <c r="Q58" s="653"/>
      <c r="R58" s="653"/>
      <c r="T58" s="249"/>
      <c r="U58" s="653"/>
      <c r="V58" s="653"/>
      <c r="W58" s="653"/>
      <c r="X58" s="653"/>
      <c r="Y58" s="653"/>
    </row>
    <row r="59" spans="1:25" s="42" customFormat="1">
      <c r="A59" s="1121" t="s">
        <v>773</v>
      </c>
      <c r="B59" s="1122">
        <v>44791</v>
      </c>
      <c r="C59" s="1122">
        <v>44783</v>
      </c>
      <c r="D59" s="1123">
        <v>11190</v>
      </c>
      <c r="E59" s="1124" t="s">
        <v>2</v>
      </c>
      <c r="F59" s="1123">
        <v>1287</v>
      </c>
      <c r="G59" s="1125" t="s">
        <v>10</v>
      </c>
      <c r="H59" s="1126">
        <v>2</v>
      </c>
      <c r="I59" s="1111" t="s">
        <v>6</v>
      </c>
      <c r="J59" s="1125" t="s">
        <v>1225</v>
      </c>
      <c r="K59" s="50" t="s">
        <v>2224</v>
      </c>
      <c r="L59" s="1131">
        <v>113</v>
      </c>
      <c r="M59" s="80"/>
      <c r="N59" s="80"/>
      <c r="O59" s="80"/>
      <c r="P59" s="80"/>
      <c r="Q59" s="80"/>
      <c r="R59" s="80"/>
      <c r="T59" s="249"/>
      <c r="U59" s="80"/>
      <c r="V59" s="80"/>
      <c r="W59" s="80"/>
      <c r="X59" s="80"/>
      <c r="Y59" s="80"/>
    </row>
    <row r="60" spans="1:25" s="42" customFormat="1" ht="14.25" customHeight="1">
      <c r="A60" s="654" t="s">
        <v>2291</v>
      </c>
      <c r="B60" s="655">
        <v>44796</v>
      </c>
      <c r="C60" s="655">
        <v>44790</v>
      </c>
      <c r="D60" s="656">
        <v>11233</v>
      </c>
      <c r="E60" s="657" t="s">
        <v>7</v>
      </c>
      <c r="F60" s="656">
        <v>3687</v>
      </c>
      <c r="G60" s="658" t="s">
        <v>399</v>
      </c>
      <c r="H60" s="674">
        <v>6</v>
      </c>
      <c r="I60" s="659" t="s">
        <v>6</v>
      </c>
      <c r="J60" s="658" t="s">
        <v>97</v>
      </c>
      <c r="K60" s="177"/>
      <c r="L60" s="1184">
        <v>298.5</v>
      </c>
      <c r="M60" s="80"/>
      <c r="N60" s="80"/>
      <c r="O60" s="80"/>
      <c r="P60" s="80"/>
      <c r="Q60" s="80"/>
      <c r="R60" s="80"/>
      <c r="T60" s="249"/>
      <c r="U60" s="80"/>
      <c r="V60" s="80"/>
      <c r="W60" s="80"/>
      <c r="X60" s="80"/>
      <c r="Y60" s="80"/>
    </row>
    <row r="61" spans="1:25" s="42" customFormat="1">
      <c r="A61" s="1121" t="s">
        <v>1007</v>
      </c>
      <c r="B61" s="1122">
        <v>44796</v>
      </c>
      <c r="C61" s="1122">
        <v>44790</v>
      </c>
      <c r="D61" s="1123">
        <v>11236</v>
      </c>
      <c r="E61" s="1124" t="s">
        <v>7</v>
      </c>
      <c r="F61" s="1123">
        <v>1619</v>
      </c>
      <c r="G61" s="1125" t="s">
        <v>55</v>
      </c>
      <c r="H61" s="1126">
        <v>5</v>
      </c>
      <c r="I61" s="1127" t="s">
        <v>6</v>
      </c>
      <c r="J61" s="1125" t="s">
        <v>1225</v>
      </c>
      <c r="K61" s="50"/>
      <c r="L61" s="1131">
        <v>156</v>
      </c>
      <c r="M61" s="80"/>
      <c r="N61" s="80"/>
      <c r="O61" s="80"/>
      <c r="P61" s="80"/>
      <c r="Q61" s="80"/>
      <c r="R61" s="80"/>
      <c r="T61" s="249"/>
      <c r="U61" s="80"/>
      <c r="V61" s="80"/>
      <c r="W61" s="80"/>
      <c r="X61" s="80"/>
      <c r="Y61" s="80"/>
    </row>
    <row r="62" spans="1:25" s="42" customFormat="1">
      <c r="A62" s="1121" t="s">
        <v>2292</v>
      </c>
      <c r="B62" s="1122">
        <v>44797</v>
      </c>
      <c r="C62" s="1122">
        <v>44791</v>
      </c>
      <c r="D62" s="1123">
        <v>11248</v>
      </c>
      <c r="E62" s="1124" t="s">
        <v>2</v>
      </c>
      <c r="F62" s="1123">
        <v>1018</v>
      </c>
      <c r="G62" s="1125" t="s">
        <v>204</v>
      </c>
      <c r="H62" s="1126">
        <v>10</v>
      </c>
      <c r="I62" s="1127" t="s">
        <v>6</v>
      </c>
      <c r="J62" s="1125" t="s">
        <v>1225</v>
      </c>
      <c r="K62" s="50"/>
      <c r="L62" s="1131">
        <v>480</v>
      </c>
      <c r="M62" s="80"/>
      <c r="N62" s="80"/>
      <c r="O62" s="80"/>
      <c r="P62" s="80"/>
      <c r="Q62" s="80"/>
      <c r="R62" s="80"/>
      <c r="T62" s="249"/>
      <c r="U62" s="80"/>
      <c r="V62" s="80"/>
      <c r="W62" s="80"/>
      <c r="X62" s="80"/>
      <c r="Y62" s="80"/>
    </row>
    <row r="63" spans="1:25" s="42" customFormat="1">
      <c r="A63" s="1121" t="s">
        <v>92</v>
      </c>
      <c r="B63" s="1122">
        <v>44802</v>
      </c>
      <c r="C63" s="1122">
        <v>44798</v>
      </c>
      <c r="D63" s="1123">
        <v>11293</v>
      </c>
      <c r="E63" s="657" t="s">
        <v>2</v>
      </c>
      <c r="F63" s="656">
        <v>2253</v>
      </c>
      <c r="G63" s="658" t="s">
        <v>930</v>
      </c>
      <c r="H63" s="674">
        <v>21</v>
      </c>
      <c r="I63" s="1127" t="s">
        <v>6</v>
      </c>
      <c r="J63" s="1125" t="s">
        <v>1225</v>
      </c>
      <c r="K63" s="1130"/>
      <c r="L63" s="1131">
        <v>424</v>
      </c>
      <c r="M63" s="80"/>
      <c r="N63" s="80"/>
      <c r="O63" s="80"/>
      <c r="P63" s="80"/>
      <c r="Q63" s="80"/>
      <c r="R63" s="80"/>
      <c r="T63" s="249"/>
      <c r="U63" s="80"/>
      <c r="V63" s="80"/>
      <c r="W63" s="80"/>
      <c r="X63" s="80"/>
      <c r="Y63" s="80"/>
    </row>
    <row r="64" spans="1:25" s="123" customFormat="1">
      <c r="A64" s="654" t="s">
        <v>1469</v>
      </c>
      <c r="B64" s="655">
        <v>44804</v>
      </c>
      <c r="C64" s="655">
        <v>44799</v>
      </c>
      <c r="D64" s="656">
        <v>11316</v>
      </c>
      <c r="E64" s="657" t="s">
        <v>7</v>
      </c>
      <c r="F64" s="656">
        <v>1491</v>
      </c>
      <c r="G64" s="658" t="s">
        <v>678</v>
      </c>
      <c r="H64" s="674">
        <v>50</v>
      </c>
      <c r="I64" s="659" t="s">
        <v>6</v>
      </c>
      <c r="J64" s="658" t="s">
        <v>1225</v>
      </c>
      <c r="K64" s="177"/>
      <c r="L64" s="1184">
        <v>1255</v>
      </c>
      <c r="M64" s="653"/>
      <c r="N64" s="653"/>
      <c r="O64" s="653"/>
      <c r="P64" s="653"/>
      <c r="Q64" s="653"/>
      <c r="R64" s="653"/>
      <c r="T64" s="653"/>
      <c r="U64" s="653"/>
      <c r="V64" s="653"/>
      <c r="W64" s="653"/>
      <c r="X64" s="653"/>
      <c r="Y64" s="653"/>
    </row>
    <row r="65" spans="1:25" s="42" customFormat="1">
      <c r="A65" s="1121" t="s">
        <v>1439</v>
      </c>
      <c r="B65" s="1122">
        <v>44806</v>
      </c>
      <c r="C65" s="1122">
        <v>44802</v>
      </c>
      <c r="D65" s="1123">
        <v>11355</v>
      </c>
      <c r="E65" s="1124" t="s">
        <v>2</v>
      </c>
      <c r="F65" s="1123">
        <v>3805</v>
      </c>
      <c r="G65" s="1125" t="s">
        <v>1639</v>
      </c>
      <c r="H65" s="1126" t="s">
        <v>892</v>
      </c>
      <c r="I65" s="1127" t="s">
        <v>6</v>
      </c>
      <c r="J65" s="1125" t="s">
        <v>1225</v>
      </c>
      <c r="K65" s="50"/>
      <c r="L65" s="1131">
        <v>635.97</v>
      </c>
      <c r="M65" s="80"/>
      <c r="N65" s="80"/>
      <c r="O65" s="80"/>
      <c r="P65" s="80"/>
      <c r="Q65" s="80"/>
      <c r="R65" s="80"/>
      <c r="T65" s="249"/>
      <c r="U65" s="80"/>
      <c r="V65" s="80"/>
      <c r="W65" s="80"/>
      <c r="X65" s="80"/>
      <c r="Y65" s="80"/>
    </row>
    <row r="66" spans="1:25" s="123" customFormat="1">
      <c r="A66" s="1121" t="s">
        <v>2322</v>
      </c>
      <c r="B66" s="1122">
        <v>44804</v>
      </c>
      <c r="C66" s="1122">
        <v>44804</v>
      </c>
      <c r="D66" s="1123">
        <v>11383</v>
      </c>
      <c r="E66" s="1124" t="s">
        <v>40</v>
      </c>
      <c r="F66" s="1123">
        <v>4337</v>
      </c>
      <c r="G66" s="1125" t="s">
        <v>528</v>
      </c>
      <c r="H66" s="1126" t="s">
        <v>1114</v>
      </c>
      <c r="I66" s="1127" t="s">
        <v>6</v>
      </c>
      <c r="J66" s="1125" t="s">
        <v>1225</v>
      </c>
      <c r="K66" s="1130"/>
      <c r="L66" s="1128">
        <v>14.58</v>
      </c>
      <c r="M66" s="653"/>
      <c r="N66" s="653"/>
      <c r="O66" s="653"/>
      <c r="P66" s="653"/>
      <c r="Q66" s="653"/>
      <c r="R66" s="653"/>
      <c r="T66" s="249"/>
      <c r="U66" s="653"/>
      <c r="V66" s="653"/>
      <c r="W66" s="653"/>
      <c r="X66" s="653"/>
      <c r="Y66" s="653"/>
    </row>
    <row r="67" spans="1:25" s="123" customFormat="1">
      <c r="A67" s="1105"/>
      <c r="B67" s="1106"/>
      <c r="C67" s="1106"/>
      <c r="D67" s="1107"/>
      <c r="E67" s="1108"/>
      <c r="F67" s="1107"/>
      <c r="G67" s="1109"/>
      <c r="H67" s="1110"/>
      <c r="I67" s="1111"/>
      <c r="J67" s="1109"/>
      <c r="K67" s="1112"/>
      <c r="L67" s="1129"/>
      <c r="M67" s="653"/>
      <c r="N67" s="653"/>
      <c r="O67" s="653"/>
      <c r="P67" s="653"/>
      <c r="Q67" s="653"/>
      <c r="R67" s="653"/>
      <c r="T67" s="249"/>
      <c r="U67" s="653"/>
      <c r="V67" s="653"/>
      <c r="W67" s="653"/>
      <c r="X67" s="653"/>
      <c r="Y67" s="653"/>
    </row>
    <row r="68" spans="1:25" s="41" customFormat="1">
      <c r="A68" s="2530" t="e">
        <f>SUM(#REF!)</f>
        <v>#REF!</v>
      </c>
      <c r="B68" s="2531"/>
      <c r="C68" s="2531"/>
      <c r="D68" s="2531"/>
      <c r="E68" s="2531"/>
      <c r="F68" s="2531"/>
      <c r="G68" s="2531"/>
      <c r="H68" s="2531"/>
      <c r="I68" s="2531"/>
      <c r="J68" s="2531"/>
      <c r="K68" s="2531"/>
      <c r="L68" s="2532"/>
      <c r="M68" s="247"/>
      <c r="N68" s="249"/>
      <c r="O68" s="249"/>
      <c r="P68" s="249"/>
      <c r="Q68" s="249"/>
      <c r="R68" s="249"/>
      <c r="T68" s="249"/>
      <c r="U68" s="249"/>
      <c r="V68" s="249"/>
      <c r="W68" s="249"/>
      <c r="X68" s="249"/>
      <c r="Y68" s="249"/>
    </row>
    <row r="69" spans="1:25" s="44" customFormat="1" ht="18.75">
      <c r="A69" s="2461" t="s">
        <v>1315</v>
      </c>
      <c r="B69" s="2462"/>
      <c r="C69" s="2462"/>
      <c r="D69" s="2462"/>
      <c r="E69" s="2462"/>
      <c r="F69" s="2462"/>
      <c r="G69" s="2462"/>
      <c r="H69" s="2462"/>
      <c r="I69" s="2462"/>
      <c r="J69" s="2462"/>
      <c r="K69" s="2462"/>
      <c r="L69" s="2463"/>
      <c r="M69" s="246"/>
      <c r="N69" s="246"/>
      <c r="O69" s="246"/>
      <c r="P69" s="246"/>
      <c r="Q69" s="246"/>
      <c r="R69" s="246"/>
      <c r="T69" s="246"/>
      <c r="U69" s="246"/>
      <c r="V69" s="246"/>
      <c r="W69" s="246"/>
      <c r="X69" s="246"/>
      <c r="Y69" s="246"/>
    </row>
    <row r="70" spans="1:25" s="42" customFormat="1">
      <c r="A70" s="27" t="s">
        <v>104</v>
      </c>
      <c r="B70" s="30" t="s">
        <v>106</v>
      </c>
      <c r="C70" s="30" t="s">
        <v>105</v>
      </c>
      <c r="D70" s="26" t="s">
        <v>748</v>
      </c>
      <c r="E70" s="27" t="s">
        <v>0</v>
      </c>
      <c r="F70" s="26" t="s">
        <v>34</v>
      </c>
      <c r="G70" s="17" t="s">
        <v>1</v>
      </c>
      <c r="H70" s="483" t="s">
        <v>28</v>
      </c>
      <c r="I70" s="17" t="s">
        <v>6</v>
      </c>
      <c r="J70" s="17" t="s">
        <v>732</v>
      </c>
      <c r="K70" s="18" t="s">
        <v>747</v>
      </c>
      <c r="L70" s="453" t="s">
        <v>314</v>
      </c>
      <c r="M70" s="80"/>
      <c r="N70" s="80"/>
      <c r="O70" s="80"/>
      <c r="P70" s="80"/>
      <c r="Q70" s="80"/>
      <c r="R70" s="80"/>
      <c r="T70" s="80"/>
      <c r="U70" s="80"/>
      <c r="V70" s="80"/>
      <c r="W70" s="80"/>
      <c r="X70" s="80"/>
      <c r="Y70" s="80"/>
    </row>
    <row r="71" spans="1:25" s="42" customFormat="1" ht="14.25" customHeight="1">
      <c r="A71" s="239" t="s">
        <v>779</v>
      </c>
      <c r="B71" s="31">
        <v>44782</v>
      </c>
      <c r="C71" s="31">
        <v>44774</v>
      </c>
      <c r="D71" s="28">
        <v>11073</v>
      </c>
      <c r="E71" s="136" t="s">
        <v>2</v>
      </c>
      <c r="F71" s="28">
        <v>753</v>
      </c>
      <c r="G71" s="9" t="s">
        <v>47</v>
      </c>
      <c r="H71" s="13">
        <v>20</v>
      </c>
      <c r="I71" s="25" t="s">
        <v>6</v>
      </c>
      <c r="J71" s="9" t="s">
        <v>97</v>
      </c>
      <c r="K71" s="22"/>
      <c r="L71" s="479">
        <v>520</v>
      </c>
      <c r="M71" s="80"/>
      <c r="N71" s="80"/>
      <c r="O71" s="80"/>
      <c r="P71" s="80"/>
      <c r="Q71" s="80"/>
      <c r="R71" s="80"/>
      <c r="T71" s="249"/>
      <c r="U71" s="80"/>
      <c r="V71" s="80"/>
      <c r="W71" s="80"/>
      <c r="X71" s="80"/>
      <c r="Y71" s="80"/>
    </row>
    <row r="72" spans="1:25" s="42" customFormat="1" ht="14.25" customHeight="1">
      <c r="A72" s="239" t="s">
        <v>1303</v>
      </c>
      <c r="B72" s="31">
        <v>44782</v>
      </c>
      <c r="C72" s="31">
        <v>44774</v>
      </c>
      <c r="D72" s="28">
        <v>11074</v>
      </c>
      <c r="E72" s="136" t="s">
        <v>671</v>
      </c>
      <c r="F72" s="28">
        <v>3626</v>
      </c>
      <c r="G72" s="9" t="s">
        <v>1441</v>
      </c>
      <c r="H72" s="13">
        <v>25</v>
      </c>
      <c r="I72" s="25" t="s">
        <v>6</v>
      </c>
      <c r="J72" s="9" t="s">
        <v>97</v>
      </c>
      <c r="K72" s="22"/>
      <c r="L72" s="479"/>
      <c r="M72" s="80"/>
      <c r="N72" s="80"/>
      <c r="O72" s="80"/>
      <c r="P72" s="80"/>
      <c r="Q72" s="80"/>
      <c r="R72" s="80"/>
      <c r="T72" s="249"/>
      <c r="U72" s="80"/>
      <c r="V72" s="80"/>
      <c r="W72" s="80"/>
      <c r="X72" s="80"/>
      <c r="Y72" s="80"/>
    </row>
    <row r="73" spans="1:25" s="42" customFormat="1" ht="14.25" customHeight="1">
      <c r="A73" s="239"/>
      <c r="B73" s="31"/>
      <c r="C73" s="31"/>
      <c r="D73" s="28"/>
      <c r="E73" s="136" t="s">
        <v>216</v>
      </c>
      <c r="F73" s="28">
        <v>3625</v>
      </c>
      <c r="G73" s="9" t="s">
        <v>902</v>
      </c>
      <c r="H73" s="13">
        <v>15</v>
      </c>
      <c r="I73" s="25" t="s">
        <v>6</v>
      </c>
      <c r="J73" s="9" t="s">
        <v>97</v>
      </c>
      <c r="K73" s="22"/>
      <c r="L73" s="479"/>
      <c r="M73" s="80"/>
      <c r="N73" s="80"/>
      <c r="O73" s="80"/>
      <c r="P73" s="80"/>
      <c r="Q73" s="80"/>
      <c r="R73" s="80"/>
      <c r="T73" s="249"/>
      <c r="U73" s="80"/>
      <c r="V73" s="80"/>
      <c r="W73" s="80"/>
      <c r="X73" s="80"/>
      <c r="Y73" s="80"/>
    </row>
    <row r="74" spans="1:25" s="42" customFormat="1" ht="14.25" customHeight="1">
      <c r="A74" s="239"/>
      <c r="B74" s="31"/>
      <c r="C74" s="31"/>
      <c r="D74" s="28"/>
      <c r="E74" s="136" t="s">
        <v>216</v>
      </c>
      <c r="F74" s="28">
        <v>3624</v>
      </c>
      <c r="G74" s="9" t="s">
        <v>63</v>
      </c>
      <c r="H74" s="13">
        <v>30</v>
      </c>
      <c r="I74" s="234" t="s">
        <v>6</v>
      </c>
      <c r="J74" s="9" t="s">
        <v>97</v>
      </c>
      <c r="K74" s="11" t="s">
        <v>991</v>
      </c>
      <c r="L74" s="479">
        <v>1114</v>
      </c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 ht="14.25" customHeight="1">
      <c r="A75" s="239" t="s">
        <v>101</v>
      </c>
      <c r="B75" s="31">
        <v>44782</v>
      </c>
      <c r="C75" s="31">
        <v>44774</v>
      </c>
      <c r="D75" s="28">
        <v>11076</v>
      </c>
      <c r="E75" s="136" t="s">
        <v>7</v>
      </c>
      <c r="F75" s="28">
        <v>2603</v>
      </c>
      <c r="G75" s="9" t="s">
        <v>35</v>
      </c>
      <c r="H75" s="13">
        <v>20</v>
      </c>
      <c r="I75" s="25" t="s">
        <v>6</v>
      </c>
      <c r="J75" s="9" t="s">
        <v>97</v>
      </c>
      <c r="K75" s="22"/>
      <c r="L75" s="479">
        <v>434</v>
      </c>
      <c r="M75" s="80"/>
      <c r="N75" s="80"/>
      <c r="O75" s="80"/>
      <c r="P75" s="80"/>
      <c r="Q75" s="80"/>
      <c r="R75" s="80"/>
      <c r="T75" s="249"/>
      <c r="U75" s="80"/>
      <c r="V75" s="80"/>
      <c r="W75" s="80"/>
      <c r="X75" s="80"/>
      <c r="Y75" s="80"/>
    </row>
    <row r="76" spans="1:25" s="42" customFormat="1" ht="14.25" customHeight="1">
      <c r="A76" s="239" t="s">
        <v>2190</v>
      </c>
      <c r="B76" s="31">
        <v>44774</v>
      </c>
      <c r="C76" s="31">
        <v>44774</v>
      </c>
      <c r="D76" s="28">
        <v>11079</v>
      </c>
      <c r="E76" s="136" t="s">
        <v>2</v>
      </c>
      <c r="F76" s="28">
        <v>1468</v>
      </c>
      <c r="G76" s="9" t="s">
        <v>21</v>
      </c>
      <c r="H76" s="13">
        <v>30</v>
      </c>
      <c r="I76" s="25" t="s">
        <v>6</v>
      </c>
      <c r="J76" s="9" t="s">
        <v>97</v>
      </c>
      <c r="K76" s="22"/>
      <c r="L76" s="479">
        <v>1890</v>
      </c>
      <c r="M76" s="80"/>
      <c r="N76" s="80"/>
      <c r="O76" s="80"/>
      <c r="P76" s="80"/>
      <c r="Q76" s="80"/>
      <c r="R76" s="80"/>
      <c r="T76" s="249"/>
      <c r="U76" s="80"/>
      <c r="V76" s="80"/>
      <c r="W76" s="80"/>
      <c r="X76" s="80"/>
      <c r="Y76" s="80"/>
    </row>
    <row r="77" spans="1:25" s="42" customFormat="1" ht="14.25" customHeight="1">
      <c r="A77" s="239" t="s">
        <v>1303</v>
      </c>
      <c r="B77" s="31">
        <v>44783</v>
      </c>
      <c r="C77" s="31">
        <v>44774</v>
      </c>
      <c r="D77" s="28">
        <v>11080</v>
      </c>
      <c r="E77" s="136" t="s">
        <v>428</v>
      </c>
      <c r="F77" s="28">
        <v>3623</v>
      </c>
      <c r="G77" s="9" t="s">
        <v>47</v>
      </c>
      <c r="H77" s="13">
        <v>30</v>
      </c>
      <c r="I77" s="25" t="s">
        <v>6</v>
      </c>
      <c r="J77" s="9" t="s">
        <v>97</v>
      </c>
      <c r="K77" s="22"/>
      <c r="L77" s="479">
        <v>741</v>
      </c>
      <c r="M77" s="80"/>
      <c r="N77" s="80"/>
      <c r="O77" s="80"/>
      <c r="P77" s="80"/>
      <c r="Q77" s="80"/>
      <c r="R77" s="80"/>
      <c r="T77" s="249"/>
      <c r="U77" s="80"/>
      <c r="V77" s="80"/>
      <c r="W77" s="80"/>
      <c r="X77" s="80"/>
      <c r="Y77" s="80"/>
    </row>
    <row r="78" spans="1:25" s="42" customFormat="1" ht="14.25" customHeight="1">
      <c r="A78" s="239" t="s">
        <v>1303</v>
      </c>
      <c r="B78" s="31">
        <v>44784</v>
      </c>
      <c r="C78" s="31">
        <v>44777</v>
      </c>
      <c r="D78" s="28">
        <v>11087</v>
      </c>
      <c r="E78" s="136" t="s">
        <v>216</v>
      </c>
      <c r="F78" s="28">
        <v>3624</v>
      </c>
      <c r="G78" s="9" t="s">
        <v>63</v>
      </c>
      <c r="H78" s="13">
        <v>30</v>
      </c>
      <c r="I78" s="25" t="s">
        <v>6</v>
      </c>
      <c r="J78" s="9" t="s">
        <v>97</v>
      </c>
      <c r="K78" s="22"/>
      <c r="L78" s="479"/>
      <c r="M78" s="80"/>
      <c r="N78" s="80"/>
      <c r="O78" s="80"/>
      <c r="P78" s="80"/>
      <c r="Q78" s="80"/>
      <c r="R78" s="80"/>
      <c r="T78" s="249"/>
      <c r="U78" s="80"/>
      <c r="V78" s="80"/>
      <c r="W78" s="80"/>
      <c r="X78" s="80"/>
      <c r="Y78" s="80"/>
    </row>
    <row r="79" spans="1:25" s="42" customFormat="1" ht="14.25" customHeight="1">
      <c r="A79" s="239" t="s">
        <v>112</v>
      </c>
      <c r="B79" s="31">
        <v>44784</v>
      </c>
      <c r="C79" s="31">
        <v>44775</v>
      </c>
      <c r="D79" s="28">
        <v>11089</v>
      </c>
      <c r="E79" s="136" t="s">
        <v>153</v>
      </c>
      <c r="F79" s="28">
        <v>4294</v>
      </c>
      <c r="G79" s="9" t="s">
        <v>31</v>
      </c>
      <c r="H79" s="10" t="s">
        <v>1070</v>
      </c>
      <c r="I79" s="25" t="s">
        <v>6</v>
      </c>
      <c r="J79" s="9" t="s">
        <v>97</v>
      </c>
      <c r="K79" s="22"/>
      <c r="L79" s="479">
        <v>4.96</v>
      </c>
      <c r="M79" s="80"/>
      <c r="N79" s="80"/>
      <c r="O79" s="80"/>
      <c r="P79" s="80"/>
      <c r="Q79" s="80"/>
      <c r="R79" s="80"/>
      <c r="T79" s="249"/>
      <c r="U79" s="80"/>
      <c r="V79" s="80"/>
      <c r="W79" s="80"/>
      <c r="X79" s="80"/>
      <c r="Y79" s="80"/>
    </row>
    <row r="80" spans="1:25" s="42" customFormat="1" ht="14.25" customHeight="1">
      <c r="A80" s="239" t="s">
        <v>226</v>
      </c>
      <c r="B80" s="31">
        <v>44784</v>
      </c>
      <c r="C80" s="31">
        <v>44776</v>
      </c>
      <c r="D80" s="28">
        <v>11097</v>
      </c>
      <c r="E80" s="136" t="s">
        <v>2</v>
      </c>
      <c r="F80" s="28">
        <v>3753</v>
      </c>
      <c r="G80" s="9" t="s">
        <v>29</v>
      </c>
      <c r="H80" s="13">
        <v>10</v>
      </c>
      <c r="I80" s="25" t="s">
        <v>6</v>
      </c>
      <c r="J80" s="9" t="s">
        <v>97</v>
      </c>
      <c r="K80" s="22"/>
      <c r="L80" s="479">
        <v>184.3</v>
      </c>
      <c r="M80" s="80"/>
      <c r="N80" s="80"/>
      <c r="O80" s="80"/>
      <c r="P80" s="80"/>
      <c r="Q80" s="80"/>
      <c r="R80" s="80"/>
      <c r="T80" s="249"/>
      <c r="U80" s="80"/>
      <c r="V80" s="80"/>
      <c r="W80" s="80"/>
      <c r="X80" s="80"/>
      <c r="Y80" s="80"/>
    </row>
    <row r="81" spans="1:25" s="42" customFormat="1" ht="14.25" customHeight="1">
      <c r="A81" s="239" t="s">
        <v>580</v>
      </c>
      <c r="B81" s="31">
        <v>44785</v>
      </c>
      <c r="C81" s="31">
        <v>44777</v>
      </c>
      <c r="D81" s="28">
        <v>11122</v>
      </c>
      <c r="E81" s="136" t="s">
        <v>2</v>
      </c>
      <c r="F81" s="28">
        <v>3913</v>
      </c>
      <c r="G81" s="9" t="s">
        <v>21</v>
      </c>
      <c r="H81" s="13">
        <v>10</v>
      </c>
      <c r="I81" s="25" t="s">
        <v>6</v>
      </c>
      <c r="J81" s="9" t="s">
        <v>97</v>
      </c>
      <c r="K81" s="22"/>
      <c r="L81" s="479">
        <v>522</v>
      </c>
      <c r="M81" s="80"/>
      <c r="N81" s="80"/>
      <c r="O81" s="80"/>
      <c r="P81" s="80"/>
      <c r="Q81" s="80"/>
      <c r="R81" s="80"/>
      <c r="T81" s="249"/>
      <c r="U81" s="80"/>
      <c r="V81" s="80"/>
      <c r="W81" s="80"/>
      <c r="X81" s="80"/>
      <c r="Y81" s="80"/>
    </row>
    <row r="82" spans="1:25" s="42" customFormat="1" ht="14.25" customHeight="1">
      <c r="A82" s="239"/>
      <c r="B82" s="31"/>
      <c r="C82" s="31"/>
      <c r="D82" s="28"/>
      <c r="E82" s="136" t="s">
        <v>2</v>
      </c>
      <c r="F82" s="28">
        <v>3620</v>
      </c>
      <c r="G82" s="9" t="s">
        <v>22</v>
      </c>
      <c r="H82" s="13">
        <v>20</v>
      </c>
      <c r="I82" s="25" t="s">
        <v>6</v>
      </c>
      <c r="J82" s="9" t="s">
        <v>97</v>
      </c>
      <c r="K82" s="22"/>
      <c r="L82" s="479">
        <v>450</v>
      </c>
      <c r="M82" s="80"/>
      <c r="N82" s="80"/>
      <c r="O82" s="80"/>
      <c r="P82" s="80"/>
      <c r="Q82" s="80"/>
      <c r="R82" s="80"/>
      <c r="T82" s="249"/>
      <c r="U82" s="80"/>
      <c r="V82" s="80"/>
      <c r="W82" s="80"/>
      <c r="X82" s="80"/>
      <c r="Y82" s="80"/>
    </row>
    <row r="83" spans="1:25" s="42" customFormat="1" ht="14.25" customHeight="1">
      <c r="A83" s="239" t="s">
        <v>2266</v>
      </c>
      <c r="B83" s="31">
        <v>44785</v>
      </c>
      <c r="C83" s="31">
        <v>44777</v>
      </c>
      <c r="D83" s="28">
        <v>11110</v>
      </c>
      <c r="E83" s="136" t="s">
        <v>2</v>
      </c>
      <c r="F83" s="28">
        <v>838</v>
      </c>
      <c r="G83" s="9" t="s">
        <v>5</v>
      </c>
      <c r="H83" s="13">
        <v>6</v>
      </c>
      <c r="I83" s="25" t="s">
        <v>6</v>
      </c>
      <c r="J83" s="9" t="s">
        <v>97</v>
      </c>
      <c r="K83" s="22"/>
      <c r="L83" s="479">
        <v>186</v>
      </c>
      <c r="M83" s="80"/>
      <c r="N83" s="80"/>
      <c r="O83" s="80"/>
      <c r="P83" s="80"/>
      <c r="Q83" s="80"/>
      <c r="R83" s="80"/>
      <c r="T83" s="249"/>
      <c r="U83" s="80"/>
      <c r="V83" s="80"/>
      <c r="W83" s="80"/>
      <c r="X83" s="80"/>
      <c r="Y83" s="80"/>
    </row>
    <row r="84" spans="1:25" s="42" customFormat="1" ht="14.25" customHeight="1">
      <c r="A84" s="239" t="s">
        <v>115</v>
      </c>
      <c r="B84" s="31">
        <v>44785</v>
      </c>
      <c r="C84" s="31">
        <v>44777</v>
      </c>
      <c r="D84" s="28">
        <v>11115</v>
      </c>
      <c r="E84" s="136" t="s">
        <v>2</v>
      </c>
      <c r="F84" s="28">
        <v>2604</v>
      </c>
      <c r="G84" s="9" t="s">
        <v>116</v>
      </c>
      <c r="H84" s="10" t="s">
        <v>2267</v>
      </c>
      <c r="I84" s="25" t="s">
        <v>6</v>
      </c>
      <c r="J84" s="9" t="s">
        <v>97</v>
      </c>
      <c r="K84" s="22"/>
      <c r="L84" s="479">
        <v>787.5</v>
      </c>
      <c r="M84" s="80"/>
      <c r="N84" s="80"/>
      <c r="O84" s="80"/>
      <c r="P84" s="80"/>
      <c r="Q84" s="80"/>
      <c r="R84" s="80"/>
      <c r="T84" s="249"/>
      <c r="U84" s="80"/>
      <c r="V84" s="80"/>
      <c r="W84" s="80"/>
      <c r="X84" s="80"/>
      <c r="Y84" s="80"/>
    </row>
    <row r="85" spans="1:25" s="42" customFormat="1" ht="14.25" customHeight="1">
      <c r="A85" s="239" t="s">
        <v>400</v>
      </c>
      <c r="B85" s="31">
        <v>44795</v>
      </c>
      <c r="C85" s="412">
        <v>44781</v>
      </c>
      <c r="D85" s="28">
        <v>11112</v>
      </c>
      <c r="E85" s="136" t="s">
        <v>2</v>
      </c>
      <c r="F85" s="28">
        <v>1468</v>
      </c>
      <c r="G85" s="9" t="s">
        <v>21</v>
      </c>
      <c r="H85" s="13">
        <v>30</v>
      </c>
      <c r="I85" s="25" t="s">
        <v>6</v>
      </c>
      <c r="J85" s="9" t="s">
        <v>97</v>
      </c>
      <c r="K85" s="22"/>
      <c r="L85" s="479">
        <v>1170</v>
      </c>
      <c r="M85" s="80"/>
      <c r="N85" s="80"/>
      <c r="O85" s="80"/>
      <c r="P85" s="80"/>
      <c r="Q85" s="80"/>
      <c r="R85" s="80"/>
      <c r="T85" s="249"/>
      <c r="U85" s="80"/>
      <c r="V85" s="80"/>
      <c r="W85" s="80"/>
      <c r="X85" s="80"/>
      <c r="Y85" s="80"/>
    </row>
    <row r="86" spans="1:25" s="42" customFormat="1" ht="14.25" customHeight="1">
      <c r="A86" s="239"/>
      <c r="B86" s="31"/>
      <c r="C86" s="31"/>
      <c r="D86" s="28"/>
      <c r="E86" s="136" t="s">
        <v>74</v>
      </c>
      <c r="F86" s="28">
        <v>4298</v>
      </c>
      <c r="G86" s="9" t="s">
        <v>21</v>
      </c>
      <c r="H86" s="13">
        <v>6</v>
      </c>
      <c r="I86" s="25" t="s">
        <v>6</v>
      </c>
      <c r="J86" s="9" t="s">
        <v>97</v>
      </c>
      <c r="K86" s="22"/>
      <c r="L86" s="479">
        <v>258</v>
      </c>
      <c r="M86" s="80"/>
      <c r="N86" s="80"/>
      <c r="O86" s="80"/>
      <c r="P86" s="80"/>
      <c r="Q86" s="80"/>
      <c r="R86" s="80"/>
      <c r="T86" s="249"/>
      <c r="U86" s="80"/>
      <c r="V86" s="80"/>
      <c r="W86" s="80"/>
      <c r="X86" s="80"/>
      <c r="Y86" s="80"/>
    </row>
    <row r="87" spans="1:25" s="42" customFormat="1" ht="14.25" customHeight="1">
      <c r="A87" s="239" t="s">
        <v>250</v>
      </c>
      <c r="B87" s="31">
        <v>44785</v>
      </c>
      <c r="C87" s="31">
        <v>44777</v>
      </c>
      <c r="D87" s="28">
        <v>11120</v>
      </c>
      <c r="E87" s="136" t="s">
        <v>7</v>
      </c>
      <c r="F87" s="28">
        <v>2467</v>
      </c>
      <c r="G87" s="9" t="s">
        <v>63</v>
      </c>
      <c r="H87" s="13">
        <v>6</v>
      </c>
      <c r="I87" s="25" t="s">
        <v>6</v>
      </c>
      <c r="J87" s="9" t="s">
        <v>97</v>
      </c>
      <c r="K87" s="22"/>
      <c r="L87" s="479">
        <v>549.66</v>
      </c>
      <c r="M87" s="80"/>
      <c r="N87" s="80"/>
      <c r="O87" s="80"/>
      <c r="P87" s="80"/>
      <c r="Q87" s="80"/>
      <c r="R87" s="80"/>
      <c r="T87" s="249"/>
      <c r="U87" s="80"/>
      <c r="V87" s="80"/>
      <c r="W87" s="80"/>
      <c r="X87" s="80"/>
      <c r="Y87" s="80"/>
    </row>
    <row r="88" spans="1:25" s="42" customFormat="1" ht="14.25" customHeight="1">
      <c r="A88" s="239" t="s">
        <v>901</v>
      </c>
      <c r="B88" s="31">
        <v>44789</v>
      </c>
      <c r="C88" s="31">
        <v>44781</v>
      </c>
      <c r="D88" s="28">
        <v>11129</v>
      </c>
      <c r="E88" s="136" t="s">
        <v>2</v>
      </c>
      <c r="F88" s="28">
        <v>753</v>
      </c>
      <c r="G88" s="9" t="s">
        <v>47</v>
      </c>
      <c r="H88" s="13">
        <v>5</v>
      </c>
      <c r="I88" s="25" t="s">
        <v>6</v>
      </c>
      <c r="J88" s="9" t="s">
        <v>97</v>
      </c>
      <c r="K88" s="22"/>
      <c r="L88" s="479">
        <v>193.2</v>
      </c>
      <c r="M88" s="80"/>
      <c r="N88" s="80"/>
      <c r="O88" s="80"/>
      <c r="P88" s="80"/>
      <c r="Q88" s="80"/>
      <c r="R88" s="80"/>
      <c r="T88" s="249"/>
      <c r="U88" s="80"/>
      <c r="V88" s="80"/>
      <c r="W88" s="80"/>
      <c r="X88" s="80"/>
      <c r="Y88" s="80"/>
    </row>
    <row r="89" spans="1:25" s="42" customFormat="1" ht="14.25" customHeight="1">
      <c r="A89" s="239" t="s">
        <v>383</v>
      </c>
      <c r="B89" s="31">
        <v>44789</v>
      </c>
      <c r="C89" s="31">
        <v>44782</v>
      </c>
      <c r="D89" s="28">
        <v>11132</v>
      </c>
      <c r="E89" s="136" t="s">
        <v>7</v>
      </c>
      <c r="F89" s="28">
        <v>2050</v>
      </c>
      <c r="G89" s="9" t="s">
        <v>21</v>
      </c>
      <c r="H89" s="13">
        <v>20</v>
      </c>
      <c r="I89" s="25" t="s">
        <v>6</v>
      </c>
      <c r="J89" s="9" t="s">
        <v>97</v>
      </c>
      <c r="K89" s="22"/>
      <c r="L89" s="479">
        <v>1673.4</v>
      </c>
      <c r="M89" s="80"/>
      <c r="N89" s="80"/>
      <c r="O89" s="80"/>
      <c r="P89" s="80"/>
      <c r="Q89" s="80"/>
      <c r="R89" s="80"/>
      <c r="T89" s="249"/>
      <c r="U89" s="80"/>
      <c r="V89" s="80"/>
      <c r="W89" s="80"/>
      <c r="X89" s="80"/>
      <c r="Y89" s="80"/>
    </row>
    <row r="90" spans="1:25" s="42" customFormat="1" ht="14.25" customHeight="1">
      <c r="A90" s="239"/>
      <c r="B90" s="31"/>
      <c r="C90" s="31">
        <v>44782</v>
      </c>
      <c r="D90" s="28"/>
      <c r="E90" s="136" t="s">
        <v>2</v>
      </c>
      <c r="F90" s="28">
        <v>951</v>
      </c>
      <c r="G90" s="9" t="s">
        <v>58</v>
      </c>
      <c r="H90" s="13">
        <v>7.5</v>
      </c>
      <c r="I90" s="25" t="s">
        <v>6</v>
      </c>
      <c r="J90" s="9" t="s">
        <v>97</v>
      </c>
      <c r="K90" s="22"/>
      <c r="L90" s="479">
        <v>727.5</v>
      </c>
      <c r="M90" s="80"/>
      <c r="N90" s="80"/>
      <c r="O90" s="80"/>
      <c r="P90" s="80"/>
      <c r="Q90" s="80"/>
      <c r="R90" s="80"/>
      <c r="T90" s="249"/>
      <c r="U90" s="80"/>
      <c r="V90" s="80"/>
      <c r="W90" s="80"/>
      <c r="X90" s="80"/>
      <c r="Y90" s="80"/>
    </row>
    <row r="91" spans="1:25" s="42" customFormat="1" ht="14.25" customHeight="1">
      <c r="A91" s="239"/>
      <c r="B91" s="31"/>
      <c r="C91" s="31">
        <v>44783</v>
      </c>
      <c r="D91" s="28"/>
      <c r="E91" s="136" t="s">
        <v>2</v>
      </c>
      <c r="F91" s="28">
        <v>1126</v>
      </c>
      <c r="G91" s="9" t="s">
        <v>57</v>
      </c>
      <c r="H91" s="13">
        <v>12</v>
      </c>
      <c r="I91" s="25" t="s">
        <v>6</v>
      </c>
      <c r="J91" s="9" t="s">
        <v>97</v>
      </c>
      <c r="K91" s="22"/>
      <c r="L91" s="479">
        <v>1020</v>
      </c>
      <c r="M91" s="80"/>
      <c r="N91" s="80"/>
      <c r="O91" s="80"/>
      <c r="P91" s="80"/>
      <c r="Q91" s="80"/>
      <c r="R91" s="80"/>
      <c r="T91" s="249"/>
      <c r="U91" s="80"/>
      <c r="V91" s="80"/>
      <c r="W91" s="80"/>
      <c r="X91" s="80"/>
      <c r="Y91" s="80"/>
    </row>
    <row r="92" spans="1:25" s="42" customFormat="1" ht="14.25" customHeight="1">
      <c r="A92" s="239" t="s">
        <v>565</v>
      </c>
      <c r="B92" s="31">
        <v>44789</v>
      </c>
      <c r="C92" s="31">
        <v>44782</v>
      </c>
      <c r="D92" s="28">
        <v>11134</v>
      </c>
      <c r="E92" s="136" t="s">
        <v>2212</v>
      </c>
      <c r="F92" s="28">
        <v>3765</v>
      </c>
      <c r="G92" s="9" t="s">
        <v>200</v>
      </c>
      <c r="H92" s="13">
        <v>6</v>
      </c>
      <c r="I92" s="25" t="s">
        <v>6</v>
      </c>
      <c r="J92" s="9" t="s">
        <v>97</v>
      </c>
      <c r="K92" s="22"/>
      <c r="L92" s="479">
        <v>210</v>
      </c>
      <c r="M92" s="80"/>
      <c r="N92" s="80"/>
      <c r="O92" s="80"/>
      <c r="P92" s="80"/>
      <c r="Q92" s="80"/>
      <c r="R92" s="80"/>
      <c r="T92" s="249"/>
      <c r="U92" s="80"/>
      <c r="V92" s="80"/>
      <c r="W92" s="80"/>
      <c r="X92" s="80"/>
      <c r="Y92" s="80"/>
    </row>
    <row r="93" spans="1:25" s="42" customFormat="1" ht="14.25" customHeight="1">
      <c r="A93" s="239" t="s">
        <v>779</v>
      </c>
      <c r="B93" s="31">
        <v>44789</v>
      </c>
      <c r="C93" s="31">
        <v>44781</v>
      </c>
      <c r="D93" s="28">
        <v>11135</v>
      </c>
      <c r="E93" s="136" t="s">
        <v>2</v>
      </c>
      <c r="F93" s="28">
        <v>753</v>
      </c>
      <c r="G93" s="9" t="s">
        <v>47</v>
      </c>
      <c r="H93" s="13">
        <v>20</v>
      </c>
      <c r="I93" s="25" t="s">
        <v>6</v>
      </c>
      <c r="J93" s="9" t="s">
        <v>97</v>
      </c>
      <c r="K93" s="22"/>
      <c r="L93" s="479">
        <v>520</v>
      </c>
      <c r="M93" s="80"/>
      <c r="N93" s="80"/>
      <c r="O93" s="80"/>
      <c r="P93" s="80"/>
      <c r="Q93" s="80"/>
      <c r="R93" s="80"/>
      <c r="T93" s="249"/>
      <c r="U93" s="80"/>
      <c r="V93" s="80"/>
      <c r="W93" s="80"/>
      <c r="X93" s="80"/>
      <c r="Y93" s="80"/>
    </row>
    <row r="94" spans="1:25" s="42" customFormat="1" ht="14.25" customHeight="1">
      <c r="A94" s="239" t="s">
        <v>601</v>
      </c>
      <c r="B94" s="31">
        <v>44789</v>
      </c>
      <c r="C94" s="31">
        <v>44784</v>
      </c>
      <c r="D94" s="28">
        <v>11137</v>
      </c>
      <c r="E94" s="136" t="s">
        <v>2</v>
      </c>
      <c r="F94" s="28">
        <v>1126</v>
      </c>
      <c r="G94" s="9" t="s">
        <v>57</v>
      </c>
      <c r="H94" s="10" t="s">
        <v>1226</v>
      </c>
      <c r="I94" s="25" t="s">
        <v>6</v>
      </c>
      <c r="J94" s="9" t="s">
        <v>97</v>
      </c>
      <c r="K94" s="22"/>
      <c r="L94" s="479">
        <v>1185</v>
      </c>
      <c r="M94" s="80"/>
      <c r="N94" s="80"/>
      <c r="O94" s="80"/>
      <c r="P94" s="80"/>
      <c r="Q94" s="80"/>
      <c r="R94" s="80"/>
      <c r="T94" s="249"/>
      <c r="U94" s="80"/>
      <c r="V94" s="80"/>
      <c r="W94" s="80"/>
      <c r="X94" s="80"/>
      <c r="Y94" s="80"/>
    </row>
    <row r="95" spans="1:25" s="42" customFormat="1" ht="14.25" customHeight="1">
      <c r="A95" s="239" t="s">
        <v>111</v>
      </c>
      <c r="B95" s="31">
        <v>44778</v>
      </c>
      <c r="C95" s="31">
        <v>44778</v>
      </c>
      <c r="D95" s="28">
        <v>11139</v>
      </c>
      <c r="E95" s="136" t="s">
        <v>2</v>
      </c>
      <c r="F95" s="28">
        <v>753</v>
      </c>
      <c r="G95" s="9" t="s">
        <v>47</v>
      </c>
      <c r="H95" s="13">
        <v>20</v>
      </c>
      <c r="I95" s="25" t="s">
        <v>6</v>
      </c>
      <c r="J95" s="9" t="s">
        <v>97</v>
      </c>
      <c r="K95" s="22"/>
      <c r="L95" s="479">
        <v>430</v>
      </c>
      <c r="M95" s="80"/>
      <c r="N95" s="80"/>
      <c r="O95" s="80"/>
      <c r="P95" s="80"/>
      <c r="Q95" s="80"/>
      <c r="R95" s="80"/>
      <c r="T95" s="249"/>
      <c r="U95" s="80"/>
      <c r="V95" s="80"/>
      <c r="W95" s="80"/>
      <c r="X95" s="80"/>
      <c r="Y95" s="80"/>
    </row>
    <row r="96" spans="1:25" s="42" customFormat="1" ht="14.25" customHeight="1">
      <c r="A96" s="239" t="s">
        <v>111</v>
      </c>
      <c r="B96" s="31">
        <v>44789</v>
      </c>
      <c r="C96" s="31">
        <v>44783</v>
      </c>
      <c r="D96" s="28">
        <v>11140</v>
      </c>
      <c r="E96" s="136" t="s">
        <v>2</v>
      </c>
      <c r="F96" s="28">
        <v>2691</v>
      </c>
      <c r="G96" s="9" t="s">
        <v>47</v>
      </c>
      <c r="H96" s="10">
        <v>44</v>
      </c>
      <c r="I96" s="25" t="s">
        <v>6</v>
      </c>
      <c r="J96" s="9" t="s">
        <v>97</v>
      </c>
      <c r="K96" s="22"/>
      <c r="L96" s="479">
        <v>1075</v>
      </c>
      <c r="M96" s="80"/>
      <c r="N96" s="80"/>
      <c r="O96" s="80"/>
      <c r="P96" s="80"/>
      <c r="Q96" s="80"/>
      <c r="R96" s="80"/>
      <c r="T96" s="249"/>
      <c r="U96" s="80"/>
      <c r="V96" s="80"/>
      <c r="W96" s="80"/>
      <c r="X96" s="80"/>
      <c r="Y96" s="80"/>
    </row>
    <row r="97" spans="1:25" s="42" customFormat="1" ht="14.25" customHeight="1">
      <c r="A97" s="239" t="s">
        <v>175</v>
      </c>
      <c r="B97" s="31">
        <v>44789</v>
      </c>
      <c r="C97" s="31">
        <v>44789</v>
      </c>
      <c r="D97" s="28">
        <v>11141</v>
      </c>
      <c r="E97" s="136" t="s">
        <v>2</v>
      </c>
      <c r="F97" s="28">
        <v>3310</v>
      </c>
      <c r="G97" s="9" t="s">
        <v>4</v>
      </c>
      <c r="H97" s="10" t="s">
        <v>960</v>
      </c>
      <c r="I97" s="25" t="s">
        <v>6</v>
      </c>
      <c r="J97" s="9" t="s">
        <v>97</v>
      </c>
      <c r="K97" s="22"/>
      <c r="L97" s="479">
        <v>992.8</v>
      </c>
      <c r="M97" s="80"/>
      <c r="N97" s="80"/>
      <c r="O97" s="80"/>
      <c r="P97" s="80"/>
      <c r="Q97" s="80"/>
      <c r="R97" s="80"/>
      <c r="T97" s="249"/>
      <c r="U97" s="80"/>
      <c r="V97" s="80"/>
      <c r="W97" s="80"/>
      <c r="X97" s="80"/>
      <c r="Y97" s="80"/>
    </row>
    <row r="98" spans="1:25" s="42" customFormat="1" ht="14.25" customHeight="1">
      <c r="A98" s="239" t="s">
        <v>871</v>
      </c>
      <c r="B98" s="31">
        <v>44790</v>
      </c>
      <c r="C98" s="31">
        <v>44784</v>
      </c>
      <c r="D98" s="28">
        <v>11146</v>
      </c>
      <c r="E98" s="136" t="s">
        <v>2</v>
      </c>
      <c r="F98" s="28">
        <v>1387</v>
      </c>
      <c r="G98" s="9" t="s">
        <v>770</v>
      </c>
      <c r="H98" s="13">
        <v>20</v>
      </c>
      <c r="I98" s="25" t="s">
        <v>6</v>
      </c>
      <c r="J98" s="9" t="s">
        <v>97</v>
      </c>
      <c r="K98" s="22"/>
      <c r="L98" s="479">
        <v>900</v>
      </c>
      <c r="M98" s="80"/>
      <c r="N98" s="80"/>
      <c r="O98" s="80"/>
      <c r="P98" s="80"/>
      <c r="Q98" s="80"/>
      <c r="R98" s="80"/>
      <c r="T98" s="249"/>
      <c r="U98" s="80"/>
      <c r="V98" s="80"/>
      <c r="W98" s="80"/>
      <c r="X98" s="80"/>
      <c r="Y98" s="80"/>
    </row>
    <row r="99" spans="1:25" s="42" customFormat="1" ht="14.25" customHeight="1">
      <c r="A99" s="239" t="s">
        <v>1220</v>
      </c>
      <c r="B99" s="31">
        <v>44790</v>
      </c>
      <c r="C99" s="31">
        <v>44782</v>
      </c>
      <c r="D99" s="28">
        <v>11152</v>
      </c>
      <c r="E99" s="136" t="s">
        <v>216</v>
      </c>
      <c r="F99" s="28">
        <v>2481</v>
      </c>
      <c r="G99" s="9" t="s">
        <v>89</v>
      </c>
      <c r="H99" s="13">
        <v>500</v>
      </c>
      <c r="I99" s="25" t="s">
        <v>6</v>
      </c>
      <c r="J99" s="9" t="s">
        <v>97</v>
      </c>
      <c r="K99" s="22"/>
      <c r="L99" s="479">
        <v>2100</v>
      </c>
      <c r="M99" s="80"/>
      <c r="N99" s="80"/>
      <c r="O99" s="80"/>
      <c r="P99" s="80"/>
      <c r="Q99" s="80"/>
      <c r="R99" s="80"/>
      <c r="T99" s="249"/>
      <c r="U99" s="80"/>
      <c r="V99" s="80"/>
      <c r="W99" s="80"/>
      <c r="X99" s="80"/>
      <c r="Y99" s="80"/>
    </row>
    <row r="100" spans="1:25" s="42" customFormat="1" ht="14.25" customHeight="1">
      <c r="A100" s="239" t="s">
        <v>1829</v>
      </c>
      <c r="B100" s="31">
        <v>44790</v>
      </c>
      <c r="C100" s="31">
        <v>44788</v>
      </c>
      <c r="D100" s="28">
        <v>11154</v>
      </c>
      <c r="E100" s="136" t="s">
        <v>2</v>
      </c>
      <c r="F100" s="28">
        <v>885</v>
      </c>
      <c r="G100" s="9" t="s">
        <v>32</v>
      </c>
      <c r="H100" s="10" t="s">
        <v>1004</v>
      </c>
      <c r="I100" s="25" t="s">
        <v>12</v>
      </c>
      <c r="J100" s="9" t="s">
        <v>97</v>
      </c>
      <c r="K100" s="22"/>
      <c r="L100" s="479">
        <v>849</v>
      </c>
      <c r="M100" s="80"/>
      <c r="N100" s="80"/>
      <c r="O100" s="80"/>
      <c r="P100" s="80"/>
      <c r="Q100" s="80"/>
      <c r="R100" s="80"/>
      <c r="T100" s="249"/>
      <c r="U100" s="80"/>
      <c r="V100" s="80"/>
      <c r="W100" s="80"/>
      <c r="X100" s="80"/>
      <c r="Y100" s="80"/>
    </row>
    <row r="101" spans="1:25" s="42" customFormat="1" ht="14.25" customHeight="1">
      <c r="A101" s="239" t="s">
        <v>111</v>
      </c>
      <c r="B101" s="31">
        <v>44790</v>
      </c>
      <c r="C101" s="31">
        <v>44784</v>
      </c>
      <c r="D101" s="28">
        <v>11157</v>
      </c>
      <c r="E101" s="136" t="s">
        <v>2</v>
      </c>
      <c r="F101" s="28">
        <v>869</v>
      </c>
      <c r="G101" s="9" t="s">
        <v>16</v>
      </c>
      <c r="H101" s="13">
        <v>60</v>
      </c>
      <c r="I101" s="25" t="s">
        <v>6</v>
      </c>
      <c r="J101" s="9" t="s">
        <v>97</v>
      </c>
      <c r="K101" s="22"/>
      <c r="L101" s="479">
        <v>354</v>
      </c>
      <c r="M101" s="80"/>
      <c r="N101" s="80"/>
      <c r="O101" s="80"/>
      <c r="P101" s="80"/>
      <c r="Q101" s="80"/>
      <c r="R101" s="80"/>
      <c r="T101" s="249"/>
      <c r="U101" s="80"/>
      <c r="V101" s="80"/>
      <c r="W101" s="80"/>
      <c r="X101" s="80"/>
      <c r="Y101" s="80"/>
    </row>
    <row r="102" spans="1:25" s="42" customFormat="1" ht="14.25" customHeight="1">
      <c r="A102" s="239" t="s">
        <v>111</v>
      </c>
      <c r="B102" s="31">
        <v>44790</v>
      </c>
      <c r="C102" s="31">
        <v>44790</v>
      </c>
      <c r="D102" s="28">
        <v>11158</v>
      </c>
      <c r="E102" s="136" t="s">
        <v>2</v>
      </c>
      <c r="F102" s="28">
        <v>2691</v>
      </c>
      <c r="G102" s="9" t="s">
        <v>1052</v>
      </c>
      <c r="H102" s="10" t="s">
        <v>877</v>
      </c>
      <c r="I102" s="25" t="s">
        <v>12</v>
      </c>
      <c r="J102" s="9" t="s">
        <v>97</v>
      </c>
      <c r="K102" s="22"/>
      <c r="L102" s="479">
        <v>1075</v>
      </c>
      <c r="M102" s="80"/>
      <c r="N102" s="80"/>
      <c r="O102" s="80"/>
      <c r="P102" s="80"/>
      <c r="Q102" s="80"/>
      <c r="R102" s="80"/>
      <c r="T102" s="249"/>
      <c r="U102" s="80"/>
      <c r="V102" s="80"/>
      <c r="W102" s="80"/>
      <c r="X102" s="80"/>
      <c r="Y102" s="80"/>
    </row>
    <row r="103" spans="1:25" s="42" customFormat="1" ht="14.25" customHeight="1">
      <c r="A103" s="239" t="s">
        <v>111</v>
      </c>
      <c r="B103" s="31">
        <v>44785</v>
      </c>
      <c r="C103" s="31">
        <v>44783</v>
      </c>
      <c r="D103" s="28">
        <v>11159</v>
      </c>
      <c r="E103" s="136" t="s">
        <v>2</v>
      </c>
      <c r="F103" s="28">
        <v>2691</v>
      </c>
      <c r="G103" s="9" t="s">
        <v>1052</v>
      </c>
      <c r="H103" s="10" t="s">
        <v>1004</v>
      </c>
      <c r="I103" s="25" t="s">
        <v>6</v>
      </c>
      <c r="J103" s="9" t="s">
        <v>97</v>
      </c>
      <c r="K103" s="22"/>
      <c r="L103" s="479">
        <v>645</v>
      </c>
      <c r="M103" s="80"/>
      <c r="N103" s="80"/>
      <c r="O103" s="80"/>
      <c r="P103" s="80"/>
      <c r="Q103" s="80"/>
      <c r="R103" s="80"/>
      <c r="T103" s="249"/>
      <c r="U103" s="80"/>
      <c r="V103" s="80"/>
      <c r="W103" s="80"/>
      <c r="X103" s="80"/>
      <c r="Y103" s="80"/>
    </row>
    <row r="104" spans="1:25" s="42" customFormat="1" ht="14.25" customHeight="1">
      <c r="A104" s="239" t="s">
        <v>2274</v>
      </c>
      <c r="B104" s="31">
        <v>44790</v>
      </c>
      <c r="C104" s="31">
        <v>44782</v>
      </c>
      <c r="D104" s="28">
        <v>11160</v>
      </c>
      <c r="E104" s="136" t="s">
        <v>44</v>
      </c>
      <c r="F104" s="28">
        <v>4029</v>
      </c>
      <c r="G104" s="9" t="s">
        <v>219</v>
      </c>
      <c r="H104" s="13">
        <v>20</v>
      </c>
      <c r="I104" s="25" t="s">
        <v>6</v>
      </c>
      <c r="J104" s="9" t="s">
        <v>97</v>
      </c>
      <c r="K104" s="22"/>
      <c r="L104" s="479">
        <v>262.8</v>
      </c>
      <c r="M104" s="80"/>
      <c r="N104" s="80"/>
      <c r="O104" s="80"/>
      <c r="P104" s="80"/>
      <c r="Q104" s="80"/>
      <c r="R104" s="80"/>
      <c r="T104" s="249"/>
      <c r="U104" s="80"/>
      <c r="V104" s="80"/>
      <c r="W104" s="80"/>
      <c r="X104" s="80"/>
      <c r="Y104" s="80"/>
    </row>
    <row r="105" spans="1:25" s="42" customFormat="1" ht="14.25" customHeight="1">
      <c r="A105" s="239" t="s">
        <v>2276</v>
      </c>
      <c r="B105" s="31">
        <v>44791</v>
      </c>
      <c r="C105" s="31">
        <v>44789</v>
      </c>
      <c r="D105" s="28">
        <v>11164</v>
      </c>
      <c r="E105" s="136" t="s">
        <v>216</v>
      </c>
      <c r="F105" s="28">
        <v>4183</v>
      </c>
      <c r="G105" s="9" t="s">
        <v>120</v>
      </c>
      <c r="H105" s="13">
        <v>5</v>
      </c>
      <c r="I105" s="25" t="s">
        <v>6</v>
      </c>
      <c r="J105" s="9" t="s">
        <v>97</v>
      </c>
      <c r="K105" s="22"/>
      <c r="L105" s="479">
        <v>157</v>
      </c>
      <c r="M105" s="80"/>
      <c r="N105" s="80"/>
      <c r="O105" s="80"/>
      <c r="P105" s="80"/>
      <c r="Q105" s="80"/>
      <c r="R105" s="80"/>
      <c r="T105" s="249"/>
      <c r="U105" s="80"/>
      <c r="V105" s="80"/>
      <c r="W105" s="80"/>
      <c r="X105" s="80"/>
      <c r="Y105" s="80"/>
    </row>
    <row r="106" spans="1:25" s="42" customFormat="1" ht="14.25" customHeight="1">
      <c r="A106" s="239" t="s">
        <v>453</v>
      </c>
      <c r="B106" s="31">
        <v>44791</v>
      </c>
      <c r="C106" s="31">
        <v>44782</v>
      </c>
      <c r="D106" s="28">
        <v>11170</v>
      </c>
      <c r="E106" s="136" t="s">
        <v>2212</v>
      </c>
      <c r="F106" s="28">
        <v>3765</v>
      </c>
      <c r="G106" s="9" t="s">
        <v>200</v>
      </c>
      <c r="H106" s="13">
        <v>20</v>
      </c>
      <c r="I106" s="25" t="s">
        <v>6</v>
      </c>
      <c r="J106" s="9" t="s">
        <v>97</v>
      </c>
      <c r="K106" s="22"/>
      <c r="L106" s="479">
        <v>700</v>
      </c>
      <c r="M106" s="80"/>
      <c r="N106" s="80"/>
      <c r="O106" s="80"/>
      <c r="P106" s="80"/>
      <c r="Q106" s="80"/>
      <c r="R106" s="80"/>
      <c r="T106" s="249"/>
      <c r="U106" s="80"/>
      <c r="V106" s="80"/>
      <c r="W106" s="80"/>
      <c r="X106" s="80"/>
      <c r="Y106" s="80"/>
    </row>
    <row r="107" spans="1:25" s="42" customFormat="1" ht="14.25" customHeight="1">
      <c r="A107" s="239" t="s">
        <v>368</v>
      </c>
      <c r="B107" s="31">
        <v>44791</v>
      </c>
      <c r="C107" s="31">
        <v>44797</v>
      </c>
      <c r="D107" s="28">
        <v>11171</v>
      </c>
      <c r="E107" s="136" t="s">
        <v>2</v>
      </c>
      <c r="F107" s="28">
        <v>838</v>
      </c>
      <c r="G107" s="9" t="s">
        <v>5</v>
      </c>
      <c r="H107" s="13">
        <v>10</v>
      </c>
      <c r="I107" s="25" t="s">
        <v>6</v>
      </c>
      <c r="J107" s="9" t="s">
        <v>97</v>
      </c>
      <c r="K107" s="22"/>
      <c r="L107" s="479">
        <v>310</v>
      </c>
      <c r="M107" s="1180"/>
      <c r="N107" s="1180"/>
      <c r="O107" s="1180"/>
      <c r="P107" s="1180"/>
      <c r="Q107" s="1180"/>
      <c r="R107" s="1180"/>
      <c r="S107" s="1181"/>
      <c r="T107" s="1055" t="s">
        <v>1911</v>
      </c>
      <c r="U107" s="80"/>
      <c r="V107" s="80"/>
      <c r="W107" s="80"/>
      <c r="X107" s="80"/>
      <c r="Y107" s="80"/>
    </row>
    <row r="108" spans="1:25" s="42" customFormat="1" ht="14.25" customHeight="1">
      <c r="A108" s="341" t="s">
        <v>163</v>
      </c>
      <c r="B108" s="32">
        <v>44791</v>
      </c>
      <c r="C108" s="32">
        <v>44795</v>
      </c>
      <c r="D108" s="33">
        <v>11172</v>
      </c>
      <c r="E108" s="34" t="s">
        <v>2</v>
      </c>
      <c r="F108" s="33">
        <v>838</v>
      </c>
      <c r="G108" s="19" t="s">
        <v>5</v>
      </c>
      <c r="H108" s="20">
        <v>20</v>
      </c>
      <c r="I108" s="35" t="s">
        <v>6</v>
      </c>
      <c r="J108" s="19" t="s">
        <v>97</v>
      </c>
      <c r="K108" s="21"/>
      <c r="L108" s="451">
        <v>620</v>
      </c>
      <c r="M108" s="80"/>
      <c r="N108" s="80"/>
      <c r="O108" s="80"/>
      <c r="P108" s="80"/>
      <c r="Q108" s="80"/>
      <c r="R108" s="80"/>
      <c r="T108" s="1055"/>
      <c r="U108" s="80"/>
      <c r="V108" s="80"/>
      <c r="W108" s="80"/>
      <c r="X108" s="80"/>
      <c r="Y108" s="80"/>
    </row>
    <row r="109" spans="1:25" s="42" customFormat="1" ht="14.25" customHeight="1">
      <c r="A109" s="239" t="s">
        <v>1159</v>
      </c>
      <c r="B109" s="31">
        <v>44791</v>
      </c>
      <c r="C109" s="31">
        <v>44796</v>
      </c>
      <c r="D109" s="28">
        <v>11173</v>
      </c>
      <c r="E109" s="136" t="s">
        <v>2</v>
      </c>
      <c r="F109" s="28">
        <v>838</v>
      </c>
      <c r="G109" s="9" t="s">
        <v>5</v>
      </c>
      <c r="H109" s="13">
        <v>4</v>
      </c>
      <c r="I109" s="25" t="s">
        <v>6</v>
      </c>
      <c r="J109" s="9" t="s">
        <v>97</v>
      </c>
      <c r="K109" s="22"/>
      <c r="L109" s="479">
        <v>124</v>
      </c>
      <c r="M109" s="1180"/>
      <c r="N109" s="1180"/>
      <c r="O109" s="1180"/>
      <c r="P109" s="1180"/>
      <c r="Q109" s="1180"/>
      <c r="R109" s="1180"/>
      <c r="S109" s="1181"/>
      <c r="T109" s="1055" t="s">
        <v>1911</v>
      </c>
      <c r="U109" s="80"/>
      <c r="V109" s="80"/>
      <c r="W109" s="80"/>
      <c r="X109" s="80"/>
      <c r="Y109" s="80"/>
    </row>
    <row r="110" spans="1:25" s="42" customFormat="1" ht="14.25" customHeight="1">
      <c r="A110" s="239" t="s">
        <v>945</v>
      </c>
      <c r="B110" s="31">
        <v>44791</v>
      </c>
      <c r="C110" s="31">
        <v>44796</v>
      </c>
      <c r="D110" s="28">
        <v>11174</v>
      </c>
      <c r="E110" s="136" t="s">
        <v>2</v>
      </c>
      <c r="F110" s="28">
        <v>855</v>
      </c>
      <c r="G110" s="9" t="s">
        <v>38</v>
      </c>
      <c r="H110" s="13">
        <v>10</v>
      </c>
      <c r="I110" s="25" t="s">
        <v>6</v>
      </c>
      <c r="J110" s="9" t="s">
        <v>97</v>
      </c>
      <c r="K110" s="22"/>
      <c r="L110" s="479">
        <v>165</v>
      </c>
      <c r="M110" s="1180"/>
      <c r="N110" s="1180"/>
      <c r="O110" s="1180"/>
      <c r="P110" s="1180"/>
      <c r="Q110" s="1180"/>
      <c r="R110" s="1180"/>
      <c r="S110" s="1181"/>
      <c r="T110" s="1055" t="s">
        <v>1911</v>
      </c>
      <c r="U110" s="80"/>
      <c r="V110" s="80"/>
      <c r="W110" s="80"/>
      <c r="X110" s="80"/>
      <c r="Y110" s="80"/>
    </row>
    <row r="111" spans="1:25" s="42" customFormat="1" ht="14.25" customHeight="1">
      <c r="A111" s="239" t="s">
        <v>249</v>
      </c>
      <c r="B111" s="31">
        <v>44791</v>
      </c>
      <c r="C111" s="31">
        <v>44796</v>
      </c>
      <c r="D111" s="28">
        <v>11175</v>
      </c>
      <c r="E111" s="136" t="s">
        <v>2</v>
      </c>
      <c r="F111" s="28">
        <v>869</v>
      </c>
      <c r="G111" s="9" t="s">
        <v>16</v>
      </c>
      <c r="H111" s="13">
        <v>20</v>
      </c>
      <c r="I111" s="25" t="s">
        <v>6</v>
      </c>
      <c r="J111" s="9" t="s">
        <v>97</v>
      </c>
      <c r="K111" s="22"/>
      <c r="L111" s="479">
        <v>160</v>
      </c>
      <c r="M111" s="1180"/>
      <c r="N111" s="1180"/>
      <c r="O111" s="1180"/>
      <c r="P111" s="1180"/>
      <c r="Q111" s="1180"/>
      <c r="R111" s="1180"/>
      <c r="S111" s="1181"/>
      <c r="T111" s="1055" t="s">
        <v>1911</v>
      </c>
      <c r="U111" s="80"/>
      <c r="V111" s="80"/>
      <c r="W111" s="80"/>
      <c r="X111" s="80"/>
      <c r="Y111" s="80"/>
    </row>
    <row r="112" spans="1:25" s="42" customFormat="1" ht="14.25" customHeight="1">
      <c r="A112" s="239" t="s">
        <v>791</v>
      </c>
      <c r="B112" s="31">
        <v>44791</v>
      </c>
      <c r="C112" s="31">
        <v>44796</v>
      </c>
      <c r="D112" s="28">
        <v>11177</v>
      </c>
      <c r="E112" s="136" t="s">
        <v>7</v>
      </c>
      <c r="F112" s="28">
        <v>1095</v>
      </c>
      <c r="G112" s="9" t="s">
        <v>47</v>
      </c>
      <c r="H112" s="13">
        <v>5</v>
      </c>
      <c r="I112" s="25" t="s">
        <v>6</v>
      </c>
      <c r="J112" s="9" t="s">
        <v>97</v>
      </c>
      <c r="K112" s="22"/>
      <c r="L112" s="479">
        <v>300</v>
      </c>
      <c r="M112" s="1180"/>
      <c r="N112" s="1180"/>
      <c r="O112" s="1180"/>
      <c r="P112" s="1180"/>
      <c r="Q112" s="1180"/>
      <c r="R112" s="1180"/>
      <c r="S112" s="1181"/>
      <c r="T112" s="1055" t="s">
        <v>1911</v>
      </c>
      <c r="U112" s="80"/>
      <c r="V112" s="80"/>
      <c r="W112" s="80"/>
      <c r="X112" s="80"/>
      <c r="Y112" s="80"/>
    </row>
    <row r="113" spans="1:25" s="42" customFormat="1" ht="14.25" customHeight="1">
      <c r="A113" s="239" t="s">
        <v>918</v>
      </c>
      <c r="B113" s="31">
        <v>44791</v>
      </c>
      <c r="C113" s="31">
        <v>44797</v>
      </c>
      <c r="D113" s="28">
        <v>11178</v>
      </c>
      <c r="E113" s="136" t="s">
        <v>2</v>
      </c>
      <c r="F113" s="28">
        <v>1126</v>
      </c>
      <c r="G113" s="9" t="s">
        <v>57</v>
      </c>
      <c r="H113" s="10" t="s">
        <v>876</v>
      </c>
      <c r="I113" s="25" t="s">
        <v>6</v>
      </c>
      <c r="J113" s="9" t="s">
        <v>97</v>
      </c>
      <c r="K113" s="22"/>
      <c r="L113" s="479">
        <v>425</v>
      </c>
      <c r="M113" s="1180"/>
      <c r="N113" s="1180"/>
      <c r="O113" s="1180"/>
      <c r="P113" s="1180"/>
      <c r="Q113" s="1180"/>
      <c r="R113" s="1180"/>
      <c r="S113" s="1181"/>
      <c r="T113" s="1055" t="s">
        <v>1911</v>
      </c>
      <c r="U113" s="80"/>
      <c r="V113" s="80"/>
      <c r="W113" s="80"/>
      <c r="X113" s="80"/>
      <c r="Y113" s="80"/>
    </row>
    <row r="114" spans="1:25" s="42" customFormat="1" ht="14.25" customHeight="1">
      <c r="A114" s="239" t="s">
        <v>368</v>
      </c>
      <c r="B114" s="31">
        <v>44791</v>
      </c>
      <c r="C114" s="31">
        <v>44796</v>
      </c>
      <c r="D114" s="28">
        <v>11180</v>
      </c>
      <c r="E114" s="136" t="s">
        <v>2</v>
      </c>
      <c r="F114" s="28">
        <v>2515</v>
      </c>
      <c r="G114" s="9" t="s">
        <v>35</v>
      </c>
      <c r="H114" s="13">
        <v>5</v>
      </c>
      <c r="I114" s="25" t="s">
        <v>6</v>
      </c>
      <c r="J114" s="9" t="s">
        <v>97</v>
      </c>
      <c r="K114" s="22"/>
      <c r="L114" s="479">
        <v>62.5</v>
      </c>
      <c r="M114" s="1180"/>
      <c r="N114" s="1180"/>
      <c r="O114" s="1180"/>
      <c r="P114" s="1180"/>
      <c r="Q114" s="1180"/>
      <c r="R114" s="1180"/>
      <c r="S114" s="1181"/>
      <c r="T114" s="1055" t="s">
        <v>1911</v>
      </c>
      <c r="U114" s="80"/>
      <c r="V114" s="80"/>
      <c r="W114" s="80"/>
      <c r="X114" s="80"/>
      <c r="Y114" s="80"/>
    </row>
    <row r="115" spans="1:25" s="42" customFormat="1" ht="14.25" customHeight="1">
      <c r="A115" s="239" t="s">
        <v>1057</v>
      </c>
      <c r="B115" s="31">
        <v>44791</v>
      </c>
      <c r="C115" s="31">
        <v>44796</v>
      </c>
      <c r="D115" s="28">
        <v>11181</v>
      </c>
      <c r="E115" s="136" t="s">
        <v>2</v>
      </c>
      <c r="F115" s="28">
        <v>2515</v>
      </c>
      <c r="G115" s="9" t="s">
        <v>35</v>
      </c>
      <c r="H115" s="13">
        <v>10</v>
      </c>
      <c r="I115" s="25" t="s">
        <v>6</v>
      </c>
      <c r="J115" s="9" t="s">
        <v>97</v>
      </c>
      <c r="K115" s="22"/>
      <c r="L115" s="479">
        <v>125</v>
      </c>
      <c r="M115" s="1180"/>
      <c r="N115" s="1180"/>
      <c r="O115" s="1180"/>
      <c r="P115" s="1180"/>
      <c r="Q115" s="1180"/>
      <c r="R115" s="1180"/>
      <c r="S115" s="1181"/>
      <c r="T115" s="1055" t="s">
        <v>1911</v>
      </c>
      <c r="U115" s="80"/>
      <c r="V115" s="80"/>
      <c r="W115" s="80"/>
      <c r="X115" s="80"/>
      <c r="Y115" s="80"/>
    </row>
    <row r="116" spans="1:25" s="42" customFormat="1" ht="14.25" customHeight="1">
      <c r="A116" s="239" t="s">
        <v>115</v>
      </c>
      <c r="B116" s="31">
        <v>44791</v>
      </c>
      <c r="C116" s="31">
        <v>44799</v>
      </c>
      <c r="D116" s="28">
        <v>11182</v>
      </c>
      <c r="E116" s="136" t="s">
        <v>2</v>
      </c>
      <c r="F116" s="28">
        <v>2604</v>
      </c>
      <c r="G116" s="9" t="s">
        <v>116</v>
      </c>
      <c r="H116" s="10" t="s">
        <v>2087</v>
      </c>
      <c r="I116" s="25" t="s">
        <v>6</v>
      </c>
      <c r="J116" s="9" t="s">
        <v>97</v>
      </c>
      <c r="K116" s="22"/>
      <c r="L116" s="479">
        <v>900</v>
      </c>
      <c r="M116" s="1180"/>
      <c r="N116" s="1180"/>
      <c r="O116" s="1180"/>
      <c r="P116" s="1180"/>
      <c r="Q116" s="1180"/>
      <c r="R116" s="1180"/>
      <c r="S116" s="1181"/>
      <c r="T116" s="1055" t="s">
        <v>1911</v>
      </c>
      <c r="U116" s="80"/>
      <c r="V116" s="80"/>
      <c r="W116" s="80"/>
      <c r="X116" s="80"/>
      <c r="Y116" s="80"/>
    </row>
    <row r="117" spans="1:25" s="42" customFormat="1" ht="14.25" customHeight="1">
      <c r="A117" s="239"/>
      <c r="B117" s="31"/>
      <c r="C117" s="31">
        <v>44796</v>
      </c>
      <c r="D117" s="28"/>
      <c r="E117" s="136"/>
      <c r="F117" s="28"/>
      <c r="G117" s="9"/>
      <c r="H117" s="13">
        <v>10</v>
      </c>
      <c r="I117" s="25" t="s">
        <v>6</v>
      </c>
      <c r="J117" s="9" t="s">
        <v>97</v>
      </c>
      <c r="K117" s="22"/>
      <c r="L117" s="479"/>
      <c r="M117" s="1180"/>
      <c r="N117" s="1180"/>
      <c r="O117" s="1180"/>
      <c r="P117" s="1180"/>
      <c r="Q117" s="1180"/>
      <c r="R117" s="1180"/>
      <c r="S117" s="1181"/>
      <c r="T117" s="1055"/>
      <c r="U117" s="80"/>
      <c r="V117" s="80"/>
      <c r="W117" s="80"/>
      <c r="X117" s="80"/>
      <c r="Y117" s="80"/>
    </row>
    <row r="118" spans="1:25" s="42" customFormat="1" ht="14.25" customHeight="1">
      <c r="A118" s="239" t="s">
        <v>520</v>
      </c>
      <c r="B118" s="31">
        <v>44795</v>
      </c>
      <c r="C118" s="31">
        <v>44795</v>
      </c>
      <c r="D118" s="28">
        <v>11186</v>
      </c>
      <c r="E118" s="136" t="s">
        <v>428</v>
      </c>
      <c r="F118" s="28">
        <v>4160</v>
      </c>
      <c r="G118" s="9" t="s">
        <v>127</v>
      </c>
      <c r="H118" s="10" t="s">
        <v>949</v>
      </c>
      <c r="I118" s="25" t="s">
        <v>6</v>
      </c>
      <c r="J118" s="9" t="s">
        <v>97</v>
      </c>
      <c r="K118" s="22"/>
      <c r="L118" s="479">
        <v>1179</v>
      </c>
      <c r="M118" s="1180"/>
      <c r="N118" s="1180"/>
      <c r="O118" s="1180"/>
      <c r="P118" s="1180"/>
      <c r="Q118" s="1180"/>
      <c r="R118" s="1180"/>
      <c r="S118" s="1181"/>
      <c r="T118" s="1055" t="s">
        <v>1911</v>
      </c>
      <c r="U118" s="80"/>
      <c r="V118" s="80"/>
      <c r="W118" s="80"/>
      <c r="X118" s="80"/>
      <c r="Y118" s="80"/>
    </row>
    <row r="119" spans="1:25" s="42" customFormat="1" ht="14.25" customHeight="1">
      <c r="A119" s="239" t="s">
        <v>370</v>
      </c>
      <c r="B119" s="31">
        <v>44791</v>
      </c>
      <c r="C119" s="31">
        <v>44788</v>
      </c>
      <c r="D119" s="28">
        <v>11187</v>
      </c>
      <c r="E119" s="136" t="s">
        <v>2</v>
      </c>
      <c r="F119" s="28">
        <v>1098</v>
      </c>
      <c r="G119" s="9" t="s">
        <v>3</v>
      </c>
      <c r="H119" s="10">
        <v>20</v>
      </c>
      <c r="I119" s="25" t="s">
        <v>6</v>
      </c>
      <c r="J119" s="9" t="s">
        <v>97</v>
      </c>
      <c r="K119" s="22"/>
      <c r="L119" s="479">
        <v>640</v>
      </c>
      <c r="M119" s="80"/>
      <c r="N119" s="80"/>
      <c r="O119" s="80"/>
      <c r="P119" s="80"/>
      <c r="Q119" s="80"/>
      <c r="R119" s="80"/>
      <c r="T119" s="249"/>
      <c r="U119" s="80"/>
      <c r="V119" s="80"/>
      <c r="W119" s="80"/>
      <c r="X119" s="80"/>
      <c r="Y119" s="80"/>
    </row>
    <row r="120" spans="1:25" s="42" customFormat="1" ht="14.25" customHeight="1">
      <c r="A120" s="239" t="s">
        <v>242</v>
      </c>
      <c r="B120" s="31">
        <v>44791</v>
      </c>
      <c r="C120" s="31">
        <v>44784</v>
      </c>
      <c r="D120" s="28">
        <v>11188</v>
      </c>
      <c r="E120" s="136" t="s">
        <v>2</v>
      </c>
      <c r="F120" s="28">
        <v>869</v>
      </c>
      <c r="G120" s="9" t="s">
        <v>16</v>
      </c>
      <c r="H120" s="10">
        <v>10</v>
      </c>
      <c r="I120" s="25" t="s">
        <v>6</v>
      </c>
      <c r="J120" s="9" t="s">
        <v>97</v>
      </c>
      <c r="K120" s="22"/>
      <c r="L120" s="479">
        <v>89</v>
      </c>
      <c r="M120" s="80"/>
      <c r="N120" s="80"/>
      <c r="O120" s="80"/>
      <c r="P120" s="80"/>
      <c r="Q120" s="80"/>
      <c r="R120" s="80"/>
      <c r="T120" s="249"/>
      <c r="U120" s="80"/>
      <c r="V120" s="80"/>
      <c r="W120" s="80"/>
      <c r="X120" s="80"/>
      <c r="Y120" s="80"/>
    </row>
    <row r="121" spans="1:25" s="42" customFormat="1" ht="14.25" customHeight="1">
      <c r="A121" s="239" t="s">
        <v>108</v>
      </c>
      <c r="B121" s="31">
        <v>44790</v>
      </c>
      <c r="C121" s="31">
        <v>44784</v>
      </c>
      <c r="D121" s="28">
        <v>11156</v>
      </c>
      <c r="E121" s="136" t="s">
        <v>2</v>
      </c>
      <c r="F121" s="28">
        <v>838</v>
      </c>
      <c r="G121" s="9" t="s">
        <v>5</v>
      </c>
      <c r="H121" s="13">
        <v>2</v>
      </c>
      <c r="I121" s="25" t="s">
        <v>6</v>
      </c>
      <c r="J121" s="9" t="s">
        <v>97</v>
      </c>
      <c r="K121" s="22"/>
      <c r="L121" s="479">
        <v>62</v>
      </c>
      <c r="M121" s="80"/>
      <c r="N121" s="80"/>
      <c r="O121" s="80"/>
      <c r="P121" s="80"/>
      <c r="Q121" s="80"/>
      <c r="R121" s="80"/>
      <c r="T121" s="249"/>
      <c r="U121" s="80"/>
      <c r="V121" s="80"/>
      <c r="W121" s="80"/>
      <c r="X121" s="80"/>
      <c r="Y121" s="80"/>
    </row>
    <row r="122" spans="1:25" s="42" customFormat="1" ht="14.25" customHeight="1">
      <c r="A122" s="239" t="s">
        <v>773</v>
      </c>
      <c r="B122" s="31">
        <v>44791</v>
      </c>
      <c r="C122" s="31">
        <v>44784</v>
      </c>
      <c r="D122" s="28">
        <v>11190</v>
      </c>
      <c r="E122" s="136" t="s">
        <v>7</v>
      </c>
      <c r="F122" s="28">
        <v>1599</v>
      </c>
      <c r="G122" s="9" t="s">
        <v>9</v>
      </c>
      <c r="H122" s="13">
        <v>3</v>
      </c>
      <c r="I122" s="25" t="s">
        <v>6</v>
      </c>
      <c r="J122" s="9" t="s">
        <v>97</v>
      </c>
      <c r="K122" s="22"/>
      <c r="L122" s="479">
        <v>73</v>
      </c>
      <c r="M122" s="80"/>
      <c r="N122" s="80"/>
      <c r="O122" s="80"/>
      <c r="P122" s="80"/>
      <c r="Q122" s="80"/>
      <c r="R122" s="80"/>
      <c r="T122" s="249"/>
      <c r="U122" s="80"/>
      <c r="V122" s="80"/>
      <c r="W122" s="80"/>
      <c r="X122" s="80"/>
      <c r="Y122" s="80"/>
    </row>
    <row r="123" spans="1:25" s="42" customFormat="1" ht="14.25" customHeight="1">
      <c r="A123" s="239" t="s">
        <v>565</v>
      </c>
      <c r="B123" s="31">
        <v>44791</v>
      </c>
      <c r="C123" s="31">
        <v>44784</v>
      </c>
      <c r="D123" s="28">
        <v>1189</v>
      </c>
      <c r="E123" s="136" t="s">
        <v>2212</v>
      </c>
      <c r="F123" s="28">
        <v>3765</v>
      </c>
      <c r="G123" s="9" t="s">
        <v>200</v>
      </c>
      <c r="H123" s="13">
        <v>6</v>
      </c>
      <c r="I123" s="25" t="s">
        <v>6</v>
      </c>
      <c r="J123" s="9" t="s">
        <v>97</v>
      </c>
      <c r="K123" s="22"/>
      <c r="L123" s="479">
        <v>210</v>
      </c>
      <c r="M123" s="80"/>
      <c r="N123" s="80"/>
      <c r="O123" s="80"/>
      <c r="P123" s="80"/>
      <c r="Q123" s="80"/>
      <c r="R123" s="80"/>
      <c r="T123" s="249"/>
      <c r="U123" s="80"/>
      <c r="V123" s="80"/>
      <c r="W123" s="80"/>
      <c r="X123" s="80"/>
      <c r="Y123" s="80"/>
    </row>
    <row r="124" spans="1:25" s="42" customFormat="1" ht="14.25" customHeight="1">
      <c r="A124" s="239" t="s">
        <v>1997</v>
      </c>
      <c r="B124" s="31">
        <v>44791</v>
      </c>
      <c r="C124" s="31">
        <v>44796</v>
      </c>
      <c r="D124" s="28">
        <v>11194</v>
      </c>
      <c r="E124" s="136" t="s">
        <v>216</v>
      </c>
      <c r="F124" s="28">
        <v>4060</v>
      </c>
      <c r="G124" s="9" t="s">
        <v>2012</v>
      </c>
      <c r="H124" s="13">
        <v>10</v>
      </c>
      <c r="I124" s="25" t="s">
        <v>6</v>
      </c>
      <c r="J124" s="9" t="s">
        <v>97</v>
      </c>
      <c r="K124" s="22"/>
      <c r="L124" s="479">
        <v>252</v>
      </c>
      <c r="M124" s="1180"/>
      <c r="N124" s="1180"/>
      <c r="O124" s="1180"/>
      <c r="P124" s="1180"/>
      <c r="Q124" s="1180"/>
      <c r="R124" s="1180"/>
      <c r="S124" s="1181"/>
      <c r="T124" s="1055" t="s">
        <v>1911</v>
      </c>
      <c r="U124" s="80"/>
      <c r="V124" s="80"/>
      <c r="W124" s="80"/>
      <c r="X124" s="80"/>
      <c r="Y124" s="80"/>
    </row>
    <row r="125" spans="1:25" s="42" customFormat="1" ht="14.25" customHeight="1">
      <c r="A125" s="239" t="s">
        <v>2277</v>
      </c>
      <c r="B125" s="31">
        <v>44791</v>
      </c>
      <c r="C125" s="31">
        <v>44784</v>
      </c>
      <c r="D125" s="28">
        <v>11195</v>
      </c>
      <c r="E125" s="136" t="s">
        <v>2</v>
      </c>
      <c r="F125" s="28">
        <v>869</v>
      </c>
      <c r="G125" s="9" t="s">
        <v>16</v>
      </c>
      <c r="H125" s="10" t="s">
        <v>1070</v>
      </c>
      <c r="I125" s="25" t="s">
        <v>6</v>
      </c>
      <c r="J125" s="9" t="s">
        <v>97</v>
      </c>
      <c r="K125" s="22"/>
      <c r="L125" s="479"/>
      <c r="M125" s="80"/>
      <c r="N125" s="80"/>
      <c r="O125" s="80"/>
      <c r="P125" s="80"/>
      <c r="Q125" s="80"/>
      <c r="R125" s="80"/>
      <c r="T125" s="249"/>
      <c r="U125" s="80"/>
      <c r="V125" s="80"/>
      <c r="W125" s="80"/>
      <c r="X125" s="80"/>
      <c r="Y125" s="80"/>
    </row>
    <row r="126" spans="1:25" s="42" customFormat="1" ht="14.25" customHeight="1">
      <c r="A126" s="239"/>
      <c r="B126" s="31"/>
      <c r="C126" s="31"/>
      <c r="D126" s="28"/>
      <c r="E126" s="136" t="s">
        <v>2</v>
      </c>
      <c r="F126" s="28">
        <v>951</v>
      </c>
      <c r="G126" s="9" t="s">
        <v>58</v>
      </c>
      <c r="H126" s="10" t="s">
        <v>2154</v>
      </c>
      <c r="I126" s="25" t="s">
        <v>6</v>
      </c>
      <c r="J126" s="9" t="s">
        <v>97</v>
      </c>
      <c r="K126" s="22"/>
      <c r="L126" s="479">
        <v>15.75</v>
      </c>
      <c r="M126" s="80"/>
      <c r="N126" s="80"/>
      <c r="O126" s="80"/>
      <c r="P126" s="80"/>
      <c r="Q126" s="80"/>
      <c r="R126" s="80"/>
      <c r="T126" s="249"/>
      <c r="U126" s="80"/>
      <c r="V126" s="80"/>
      <c r="W126" s="80"/>
      <c r="X126" s="80"/>
      <c r="Y126" s="80"/>
    </row>
    <row r="127" spans="1:25" s="123" customFormat="1">
      <c r="A127" s="341" t="s">
        <v>2276</v>
      </c>
      <c r="B127" s="32">
        <v>44791</v>
      </c>
      <c r="C127" s="32">
        <v>44789</v>
      </c>
      <c r="D127" s="33">
        <v>11164</v>
      </c>
      <c r="E127" s="34" t="s">
        <v>216</v>
      </c>
      <c r="F127" s="33">
        <v>4183</v>
      </c>
      <c r="G127" s="19" t="s">
        <v>120</v>
      </c>
      <c r="H127" s="20">
        <v>5</v>
      </c>
      <c r="I127" s="35" t="s">
        <v>6</v>
      </c>
      <c r="J127" s="19" t="s">
        <v>97</v>
      </c>
      <c r="K127" s="21"/>
      <c r="L127" s="464">
        <v>803.7</v>
      </c>
      <c r="M127" s="653"/>
      <c r="N127" s="653"/>
      <c r="O127" s="653"/>
      <c r="P127" s="653"/>
      <c r="Q127" s="653"/>
      <c r="R127" s="653"/>
      <c r="T127" s="249"/>
      <c r="U127" s="653"/>
      <c r="V127" s="653"/>
      <c r="W127" s="653"/>
      <c r="X127" s="653"/>
      <c r="Y127" s="653"/>
    </row>
    <row r="128" spans="1:25" s="42" customFormat="1" ht="14.25" customHeight="1">
      <c r="A128" s="239" t="s">
        <v>1508</v>
      </c>
      <c r="B128" s="31">
        <v>44785</v>
      </c>
      <c r="C128" s="31">
        <v>44784</v>
      </c>
      <c r="D128" s="28">
        <v>11199</v>
      </c>
      <c r="E128" s="136" t="s">
        <v>2</v>
      </c>
      <c r="F128" s="28">
        <v>2739</v>
      </c>
      <c r="G128" s="9" t="s">
        <v>119</v>
      </c>
      <c r="H128" s="10">
        <v>4</v>
      </c>
      <c r="I128" s="25" t="s">
        <v>6</v>
      </c>
      <c r="J128" s="9" t="s">
        <v>97</v>
      </c>
      <c r="K128" s="22"/>
      <c r="L128" s="479">
        <v>155.75</v>
      </c>
      <c r="M128" s="80"/>
      <c r="N128" s="80"/>
      <c r="O128" s="80"/>
      <c r="P128" s="80"/>
      <c r="Q128" s="80"/>
      <c r="R128" s="80"/>
      <c r="T128" s="249"/>
      <c r="U128" s="80"/>
      <c r="V128" s="80"/>
      <c r="W128" s="80"/>
      <c r="X128" s="80"/>
      <c r="Y128" s="80"/>
    </row>
    <row r="129" spans="1:25" s="42" customFormat="1" ht="14.25" customHeight="1">
      <c r="A129" s="239"/>
      <c r="B129" s="31"/>
      <c r="C129" s="31"/>
      <c r="D129" s="28"/>
      <c r="E129" s="136" t="s">
        <v>2</v>
      </c>
      <c r="F129" s="28">
        <v>2646</v>
      </c>
      <c r="G129" s="9" t="s">
        <v>182</v>
      </c>
      <c r="H129" s="10">
        <v>30</v>
      </c>
      <c r="I129" s="25" t="s">
        <v>6</v>
      </c>
      <c r="J129" s="9" t="s">
        <v>97</v>
      </c>
      <c r="K129" s="22"/>
      <c r="L129" s="479">
        <v>447</v>
      </c>
      <c r="M129" s="80"/>
      <c r="N129" s="80"/>
      <c r="O129" s="80"/>
      <c r="P129" s="80"/>
      <c r="Q129" s="80"/>
      <c r="R129" s="80"/>
      <c r="T129" s="249"/>
      <c r="U129" s="80"/>
      <c r="V129" s="80"/>
      <c r="W129" s="80"/>
      <c r="X129" s="80"/>
      <c r="Y129" s="80"/>
    </row>
    <row r="130" spans="1:25" s="42" customFormat="1" ht="14.25" customHeight="1">
      <c r="A130" s="239" t="s">
        <v>2283</v>
      </c>
      <c r="B130" s="31">
        <v>44792</v>
      </c>
      <c r="C130" s="31">
        <v>44784</v>
      </c>
      <c r="D130" s="28">
        <v>11203</v>
      </c>
      <c r="E130" s="136" t="s">
        <v>2</v>
      </c>
      <c r="F130" s="28">
        <v>753</v>
      </c>
      <c r="G130" s="9" t="s">
        <v>47</v>
      </c>
      <c r="H130" s="10">
        <v>20</v>
      </c>
      <c r="I130" s="25" t="s">
        <v>6</v>
      </c>
      <c r="J130" s="9" t="s">
        <v>97</v>
      </c>
      <c r="K130" s="22"/>
      <c r="L130" s="479">
        <v>690</v>
      </c>
      <c r="M130" s="80"/>
      <c r="N130" s="80"/>
      <c r="O130" s="80"/>
      <c r="P130" s="80"/>
      <c r="Q130" s="80"/>
      <c r="R130" s="80"/>
      <c r="T130" s="249"/>
      <c r="U130" s="80"/>
      <c r="V130" s="80"/>
      <c r="W130" s="80"/>
      <c r="X130" s="80"/>
      <c r="Y130" s="80"/>
    </row>
    <row r="131" spans="1:25" s="42" customFormat="1" ht="14.25" customHeight="1">
      <c r="A131" s="239" t="s">
        <v>137</v>
      </c>
      <c r="B131" s="31">
        <v>44792</v>
      </c>
      <c r="C131" s="31">
        <v>44789</v>
      </c>
      <c r="D131" s="28">
        <v>11209</v>
      </c>
      <c r="E131" s="136" t="s">
        <v>44</v>
      </c>
      <c r="F131" s="28">
        <v>4029</v>
      </c>
      <c r="G131" s="9" t="s">
        <v>219</v>
      </c>
      <c r="H131" s="10">
        <v>50</v>
      </c>
      <c r="I131" s="25" t="s">
        <v>6</v>
      </c>
      <c r="J131" s="9" t="s">
        <v>97</v>
      </c>
      <c r="K131" s="22"/>
      <c r="L131" s="479">
        <v>750</v>
      </c>
      <c r="M131" s="80"/>
      <c r="N131" s="80"/>
      <c r="O131" s="80"/>
      <c r="P131" s="80"/>
      <c r="Q131" s="80"/>
      <c r="R131" s="80"/>
      <c r="T131" s="249"/>
      <c r="U131" s="80"/>
      <c r="V131" s="80"/>
      <c r="W131" s="80"/>
      <c r="X131" s="80"/>
      <c r="Y131" s="80"/>
    </row>
    <row r="132" spans="1:25" s="42" customFormat="1" ht="14.25" customHeight="1">
      <c r="A132" s="239" t="s">
        <v>2284</v>
      </c>
      <c r="B132" s="31">
        <v>44795</v>
      </c>
      <c r="C132" s="31">
        <v>44789</v>
      </c>
      <c r="D132" s="28">
        <v>11214</v>
      </c>
      <c r="E132" s="136" t="s">
        <v>216</v>
      </c>
      <c r="F132" s="28">
        <v>3629</v>
      </c>
      <c r="G132" s="9" t="s">
        <v>783</v>
      </c>
      <c r="H132" s="10">
        <v>5</v>
      </c>
      <c r="I132" s="25" t="s">
        <v>6</v>
      </c>
      <c r="J132" s="9" t="s">
        <v>97</v>
      </c>
      <c r="K132" s="11" t="s">
        <v>991</v>
      </c>
      <c r="L132" s="479"/>
      <c r="M132" s="80"/>
      <c r="N132" s="80"/>
      <c r="O132" s="80"/>
      <c r="P132" s="80"/>
      <c r="Q132" s="80"/>
      <c r="R132" s="80"/>
      <c r="T132" s="249"/>
      <c r="U132" s="80"/>
      <c r="V132" s="80"/>
      <c r="W132" s="80"/>
      <c r="X132" s="80"/>
      <c r="Y132" s="80"/>
    </row>
    <row r="133" spans="1:25" s="42" customFormat="1" ht="14.25" customHeight="1">
      <c r="A133" s="239"/>
      <c r="B133" s="31"/>
      <c r="C133" s="31"/>
      <c r="D133" s="28"/>
      <c r="E133" s="136"/>
      <c r="F133" s="28">
        <v>3628</v>
      </c>
      <c r="G133" s="9" t="s">
        <v>783</v>
      </c>
      <c r="H133" s="10">
        <v>5</v>
      </c>
      <c r="I133" s="25" t="s">
        <v>6</v>
      </c>
      <c r="J133" s="9" t="s">
        <v>97</v>
      </c>
      <c r="K133" s="11" t="s">
        <v>991</v>
      </c>
      <c r="L133" s="479"/>
      <c r="M133" s="80"/>
      <c r="N133" s="80"/>
      <c r="O133" s="80"/>
      <c r="P133" s="80"/>
      <c r="Q133" s="80"/>
      <c r="R133" s="80"/>
      <c r="T133" s="249"/>
      <c r="U133" s="80"/>
      <c r="V133" s="80"/>
      <c r="W133" s="80"/>
      <c r="X133" s="80"/>
      <c r="Y133" s="80"/>
    </row>
    <row r="134" spans="1:25" s="42" customFormat="1" ht="14.25" customHeight="1">
      <c r="A134" s="239"/>
      <c r="B134" s="31"/>
      <c r="C134" s="31"/>
      <c r="D134" s="28"/>
      <c r="E134" s="136"/>
      <c r="F134" s="28">
        <v>4229</v>
      </c>
      <c r="G134" s="9" t="s">
        <v>783</v>
      </c>
      <c r="H134" s="10">
        <v>1</v>
      </c>
      <c r="I134" s="25" t="s">
        <v>6</v>
      </c>
      <c r="J134" s="9" t="s">
        <v>97</v>
      </c>
      <c r="K134" s="11" t="s">
        <v>991</v>
      </c>
      <c r="L134" s="479"/>
      <c r="M134" s="80"/>
      <c r="N134" s="80"/>
      <c r="O134" s="80"/>
      <c r="P134" s="80"/>
      <c r="Q134" s="80"/>
      <c r="R134" s="80"/>
      <c r="T134" s="249"/>
      <c r="U134" s="80"/>
      <c r="V134" s="80"/>
      <c r="W134" s="80"/>
      <c r="X134" s="80"/>
      <c r="Y134" s="80"/>
    </row>
    <row r="135" spans="1:25" s="42" customFormat="1" ht="14.25" customHeight="1">
      <c r="A135" s="239"/>
      <c r="B135" s="31"/>
      <c r="C135" s="31"/>
      <c r="D135" s="28"/>
      <c r="E135" s="136"/>
      <c r="F135" s="28">
        <v>4230</v>
      </c>
      <c r="G135" s="9" t="s">
        <v>783</v>
      </c>
      <c r="H135" s="10">
        <v>3</v>
      </c>
      <c r="I135" s="25" t="s">
        <v>6</v>
      </c>
      <c r="J135" s="9" t="s">
        <v>97</v>
      </c>
      <c r="K135" s="11" t="s">
        <v>991</v>
      </c>
      <c r="L135" s="479"/>
      <c r="M135" s="80"/>
      <c r="N135" s="80"/>
      <c r="O135" s="80"/>
      <c r="P135" s="80"/>
      <c r="Q135" s="80"/>
      <c r="R135" s="80"/>
      <c r="T135" s="249"/>
      <c r="U135" s="80"/>
      <c r="V135" s="80"/>
      <c r="W135" s="80"/>
      <c r="X135" s="80"/>
      <c r="Y135" s="80"/>
    </row>
    <row r="136" spans="1:25" s="42" customFormat="1" ht="14.25" customHeight="1">
      <c r="A136" s="239"/>
      <c r="B136" s="31"/>
      <c r="C136" s="31"/>
      <c r="D136" s="28"/>
      <c r="E136" s="136"/>
      <c r="F136" s="28">
        <v>4232</v>
      </c>
      <c r="G136" s="9" t="s">
        <v>783</v>
      </c>
      <c r="H136" s="10">
        <v>1</v>
      </c>
      <c r="I136" s="25" t="s">
        <v>6</v>
      </c>
      <c r="J136" s="9" t="s">
        <v>97</v>
      </c>
      <c r="K136" s="11" t="s">
        <v>991</v>
      </c>
      <c r="L136" s="479"/>
      <c r="M136" s="80"/>
      <c r="N136" s="80"/>
      <c r="O136" s="80"/>
      <c r="P136" s="80"/>
      <c r="Q136" s="80"/>
      <c r="R136" s="80"/>
      <c r="T136" s="249"/>
      <c r="U136" s="80"/>
      <c r="V136" s="80"/>
      <c r="W136" s="80"/>
      <c r="X136" s="80"/>
      <c r="Y136" s="80"/>
    </row>
    <row r="137" spans="1:25" s="42" customFormat="1" ht="14.25" customHeight="1">
      <c r="A137" s="239"/>
      <c r="B137" s="31"/>
      <c r="C137" s="31"/>
      <c r="D137" s="28"/>
      <c r="E137" s="136"/>
      <c r="F137" s="28">
        <v>4231</v>
      </c>
      <c r="G137" s="9" t="s">
        <v>783</v>
      </c>
      <c r="H137" s="10">
        <v>1</v>
      </c>
      <c r="I137" s="25" t="s">
        <v>6</v>
      </c>
      <c r="J137" s="9" t="s">
        <v>97</v>
      </c>
      <c r="K137" s="11" t="s">
        <v>991</v>
      </c>
      <c r="L137" s="479"/>
      <c r="M137" s="80"/>
      <c r="N137" s="80"/>
      <c r="O137" s="80"/>
      <c r="P137" s="80"/>
      <c r="Q137" s="80"/>
      <c r="R137" s="80"/>
      <c r="T137" s="249"/>
      <c r="U137" s="80"/>
      <c r="V137" s="80"/>
      <c r="W137" s="80"/>
      <c r="X137" s="80"/>
      <c r="Y137" s="80"/>
    </row>
    <row r="138" spans="1:25" s="42" customFormat="1" ht="14.25" customHeight="1">
      <c r="A138" s="239"/>
      <c r="B138" s="31"/>
      <c r="C138" s="31"/>
      <c r="D138" s="28"/>
      <c r="E138" s="136"/>
      <c r="F138" s="28">
        <v>4243</v>
      </c>
      <c r="G138" s="9" t="s">
        <v>103</v>
      </c>
      <c r="H138" s="10">
        <v>3</v>
      </c>
      <c r="I138" s="25" t="s">
        <v>6</v>
      </c>
      <c r="J138" s="9" t="s">
        <v>97</v>
      </c>
      <c r="K138" s="11" t="s">
        <v>991</v>
      </c>
      <c r="L138" s="479">
        <v>459</v>
      </c>
      <c r="M138" s="80"/>
      <c r="N138" s="80"/>
      <c r="O138" s="80"/>
      <c r="P138" s="80"/>
      <c r="Q138" s="80"/>
      <c r="R138" s="80"/>
      <c r="T138" s="249"/>
      <c r="U138" s="80"/>
      <c r="V138" s="80"/>
      <c r="W138" s="80"/>
      <c r="X138" s="80"/>
      <c r="Y138" s="80"/>
    </row>
    <row r="139" spans="1:25" s="42" customFormat="1" ht="14.25" customHeight="1">
      <c r="A139" s="239" t="s">
        <v>383</v>
      </c>
      <c r="B139" s="31">
        <v>44795</v>
      </c>
      <c r="C139" s="31">
        <v>44788</v>
      </c>
      <c r="D139" s="28">
        <v>11217</v>
      </c>
      <c r="E139" s="136" t="s">
        <v>2</v>
      </c>
      <c r="F139" s="28">
        <v>838</v>
      </c>
      <c r="G139" s="9" t="s">
        <v>5</v>
      </c>
      <c r="H139" s="13">
        <v>30</v>
      </c>
      <c r="I139" s="25" t="s">
        <v>6</v>
      </c>
      <c r="J139" s="9" t="s">
        <v>97</v>
      </c>
      <c r="K139" s="11"/>
      <c r="L139" s="479">
        <v>1050</v>
      </c>
      <c r="M139" s="80"/>
      <c r="N139" s="80"/>
      <c r="O139" s="80"/>
      <c r="P139" s="80"/>
      <c r="Q139" s="80"/>
      <c r="R139" s="80"/>
      <c r="T139" s="249"/>
      <c r="U139" s="80"/>
      <c r="V139" s="80"/>
      <c r="W139" s="80"/>
      <c r="X139" s="80"/>
      <c r="Y139" s="80"/>
    </row>
    <row r="140" spans="1:25" s="42" customFormat="1" ht="14.25" customHeight="1">
      <c r="A140" s="239" t="s">
        <v>520</v>
      </c>
      <c r="B140" s="31">
        <v>44795</v>
      </c>
      <c r="C140" s="31">
        <v>44795</v>
      </c>
      <c r="D140" s="28">
        <v>11216</v>
      </c>
      <c r="E140" s="136" t="s">
        <v>428</v>
      </c>
      <c r="F140" s="28">
        <v>4160</v>
      </c>
      <c r="G140" s="19" t="s">
        <v>127</v>
      </c>
      <c r="H140" s="13">
        <v>3</v>
      </c>
      <c r="I140" s="25" t="s">
        <v>6</v>
      </c>
      <c r="J140" s="9" t="s">
        <v>97</v>
      </c>
      <c r="K140" s="22"/>
      <c r="L140" s="479">
        <v>353.7</v>
      </c>
      <c r="M140" s="80"/>
      <c r="N140" s="80"/>
      <c r="O140" s="80"/>
      <c r="P140" s="80"/>
      <c r="Q140" s="80"/>
      <c r="R140" s="80"/>
      <c r="T140" s="249"/>
      <c r="U140" s="80"/>
      <c r="V140" s="80"/>
      <c r="W140" s="80"/>
      <c r="X140" s="80"/>
      <c r="Y140" s="80"/>
    </row>
    <row r="141" spans="1:25" s="42" customFormat="1" ht="14.25" customHeight="1">
      <c r="A141" s="239"/>
      <c r="B141" s="31"/>
      <c r="C141" s="31"/>
      <c r="D141" s="28"/>
      <c r="E141" s="136" t="s">
        <v>428</v>
      </c>
      <c r="F141" s="28">
        <v>4161</v>
      </c>
      <c r="G141" s="9" t="s">
        <v>521</v>
      </c>
      <c r="H141" s="13">
        <v>20</v>
      </c>
      <c r="I141" s="25" t="s">
        <v>6</v>
      </c>
      <c r="J141" s="9" t="s">
        <v>97</v>
      </c>
      <c r="K141" s="22"/>
      <c r="L141" s="479">
        <v>310</v>
      </c>
      <c r="M141" s="80"/>
      <c r="N141" s="80"/>
      <c r="O141" s="80"/>
      <c r="P141" s="80"/>
      <c r="Q141" s="80"/>
      <c r="R141" s="80"/>
      <c r="T141" s="249"/>
      <c r="U141" s="80"/>
      <c r="V141" s="80"/>
      <c r="W141" s="80"/>
      <c r="X141" s="80"/>
      <c r="Y141" s="80"/>
    </row>
    <row r="142" spans="1:25" s="42" customFormat="1" ht="14.25" customHeight="1">
      <c r="A142" s="239" t="s">
        <v>1120</v>
      </c>
      <c r="B142" s="31">
        <v>44795</v>
      </c>
      <c r="C142" s="31">
        <v>44789</v>
      </c>
      <c r="D142" s="28">
        <v>11223</v>
      </c>
      <c r="E142" s="136" t="s">
        <v>2</v>
      </c>
      <c r="F142" s="28">
        <v>2357</v>
      </c>
      <c r="G142" s="9" t="s">
        <v>35</v>
      </c>
      <c r="H142" s="10" t="s">
        <v>840</v>
      </c>
      <c r="I142" s="25" t="s">
        <v>6</v>
      </c>
      <c r="J142" s="9" t="s">
        <v>97</v>
      </c>
      <c r="K142" s="22"/>
      <c r="L142" s="479">
        <v>134.1</v>
      </c>
      <c r="M142" s="80"/>
      <c r="N142" s="80"/>
      <c r="O142" s="80"/>
      <c r="P142" s="80"/>
      <c r="Q142" s="80"/>
      <c r="R142" s="80"/>
      <c r="T142" s="249"/>
      <c r="U142" s="80"/>
      <c r="V142" s="80"/>
      <c r="W142" s="80"/>
      <c r="X142" s="80"/>
      <c r="Y142" s="80"/>
    </row>
    <row r="143" spans="1:25" s="42" customFormat="1" ht="14.25" customHeight="1">
      <c r="A143" s="239" t="s">
        <v>1772</v>
      </c>
      <c r="B143" s="31">
        <v>44795</v>
      </c>
      <c r="C143" s="31">
        <v>44788</v>
      </c>
      <c r="D143" s="28">
        <v>11224</v>
      </c>
      <c r="E143" s="136" t="s">
        <v>2</v>
      </c>
      <c r="F143" s="28">
        <v>1350</v>
      </c>
      <c r="G143" s="9" t="s">
        <v>182</v>
      </c>
      <c r="H143" s="13">
        <v>50</v>
      </c>
      <c r="I143" s="25" t="s">
        <v>6</v>
      </c>
      <c r="J143" s="9" t="s">
        <v>97</v>
      </c>
      <c r="K143" s="22"/>
      <c r="L143" s="479">
        <v>627</v>
      </c>
      <c r="M143" s="80"/>
      <c r="N143" s="80"/>
      <c r="O143" s="80"/>
      <c r="P143" s="80"/>
      <c r="Q143" s="80"/>
      <c r="R143" s="80"/>
      <c r="T143" s="249"/>
      <c r="U143" s="80"/>
      <c r="V143" s="80"/>
      <c r="W143" s="80"/>
      <c r="X143" s="80"/>
      <c r="Y143" s="80"/>
    </row>
    <row r="144" spans="1:25" s="42" customFormat="1" ht="14.25" customHeight="1">
      <c r="A144" s="239" t="s">
        <v>1904</v>
      </c>
      <c r="B144" s="31">
        <v>44796</v>
      </c>
      <c r="C144" s="31">
        <v>44791</v>
      </c>
      <c r="D144" s="28">
        <v>11234</v>
      </c>
      <c r="E144" s="136" t="s">
        <v>428</v>
      </c>
      <c r="F144" s="28">
        <v>3990</v>
      </c>
      <c r="G144" s="9" t="s">
        <v>63</v>
      </c>
      <c r="H144" s="13">
        <v>1</v>
      </c>
      <c r="I144" s="25" t="s">
        <v>6</v>
      </c>
      <c r="J144" s="9" t="s">
        <v>97</v>
      </c>
      <c r="K144" s="22"/>
      <c r="L144" s="479">
        <v>49.5</v>
      </c>
      <c r="M144" s="80"/>
      <c r="N144" s="80"/>
      <c r="O144" s="80"/>
      <c r="P144" s="80"/>
      <c r="Q144" s="80"/>
      <c r="R144" s="80"/>
      <c r="T144" s="249"/>
      <c r="U144" s="80"/>
      <c r="V144" s="80"/>
      <c r="W144" s="80"/>
      <c r="X144" s="80"/>
      <c r="Y144" s="80"/>
    </row>
    <row r="145" spans="1:25" s="42" customFormat="1" ht="14.25" customHeight="1">
      <c r="A145" s="239"/>
      <c r="B145" s="31"/>
      <c r="C145" s="31"/>
      <c r="D145" s="28"/>
      <c r="E145" s="136" t="s">
        <v>2</v>
      </c>
      <c r="F145" s="28">
        <v>818</v>
      </c>
      <c r="G145" s="9" t="s">
        <v>31</v>
      </c>
      <c r="H145" s="13">
        <v>25</v>
      </c>
      <c r="I145" s="25" t="s">
        <v>6</v>
      </c>
      <c r="J145" s="9" t="s">
        <v>97</v>
      </c>
      <c r="K145" s="22"/>
      <c r="L145" s="479">
        <v>642.25</v>
      </c>
      <c r="M145" s="80"/>
      <c r="N145" s="80"/>
      <c r="O145" s="80"/>
      <c r="P145" s="80"/>
      <c r="Q145" s="80"/>
      <c r="R145" s="80"/>
      <c r="T145" s="249"/>
      <c r="U145" s="80"/>
      <c r="V145" s="80"/>
      <c r="W145" s="80"/>
      <c r="X145" s="80"/>
      <c r="Y145" s="80"/>
    </row>
    <row r="146" spans="1:25" s="42" customFormat="1" ht="14.25" customHeight="1">
      <c r="A146" s="239" t="s">
        <v>137</v>
      </c>
      <c r="B146" s="31">
        <v>44796</v>
      </c>
      <c r="C146" s="31">
        <v>44788</v>
      </c>
      <c r="D146" s="28">
        <v>11238</v>
      </c>
      <c r="E146" s="136" t="s">
        <v>2</v>
      </c>
      <c r="F146" s="28">
        <v>3303</v>
      </c>
      <c r="G146" s="9" t="s">
        <v>9</v>
      </c>
      <c r="H146" s="13">
        <v>51</v>
      </c>
      <c r="I146" s="25" t="s">
        <v>6</v>
      </c>
      <c r="J146" s="9" t="s">
        <v>97</v>
      </c>
      <c r="K146" s="22"/>
      <c r="L146" s="479">
        <v>675</v>
      </c>
      <c r="M146" s="80"/>
      <c r="N146" s="80"/>
      <c r="O146" s="80"/>
      <c r="P146" s="80"/>
      <c r="Q146" s="80"/>
      <c r="R146" s="80"/>
      <c r="T146" s="249"/>
      <c r="U146" s="80"/>
      <c r="V146" s="80"/>
      <c r="W146" s="80"/>
      <c r="X146" s="80"/>
      <c r="Y146" s="80"/>
    </row>
    <row r="147" spans="1:25" s="42" customFormat="1" ht="14.25" customHeight="1">
      <c r="A147" s="239" t="s">
        <v>472</v>
      </c>
      <c r="B147" s="31">
        <v>44796</v>
      </c>
      <c r="C147" s="31">
        <v>44797</v>
      </c>
      <c r="D147" s="28">
        <v>11235</v>
      </c>
      <c r="E147" s="136" t="s">
        <v>216</v>
      </c>
      <c r="F147" s="28">
        <v>4268</v>
      </c>
      <c r="G147" s="9" t="s">
        <v>29</v>
      </c>
      <c r="H147" s="10" t="s">
        <v>1039</v>
      </c>
      <c r="I147" s="25" t="s">
        <v>6</v>
      </c>
      <c r="J147" s="9" t="s">
        <v>97</v>
      </c>
      <c r="K147" s="22"/>
      <c r="L147" s="479">
        <v>538.65</v>
      </c>
      <c r="M147" s="80"/>
      <c r="N147" s="80"/>
      <c r="O147" s="80"/>
      <c r="P147" s="80"/>
      <c r="Q147" s="80"/>
      <c r="R147" s="80"/>
      <c r="T147" s="249" t="s">
        <v>1871</v>
      </c>
      <c r="U147" s="80"/>
      <c r="V147" s="80"/>
      <c r="W147" s="80"/>
      <c r="X147" s="80"/>
      <c r="Y147" s="80"/>
    </row>
    <row r="148" spans="1:25" s="42" customFormat="1" ht="14.25" customHeight="1">
      <c r="A148" s="239" t="s">
        <v>485</v>
      </c>
      <c r="B148" s="31">
        <v>44798</v>
      </c>
      <c r="C148" s="31">
        <v>44791</v>
      </c>
      <c r="D148" s="28">
        <v>11252</v>
      </c>
      <c r="E148" s="136" t="s">
        <v>2</v>
      </c>
      <c r="F148" s="28">
        <v>2039</v>
      </c>
      <c r="G148" s="9" t="s">
        <v>29</v>
      </c>
      <c r="H148" s="13">
        <v>51</v>
      </c>
      <c r="I148" s="25" t="s">
        <v>6</v>
      </c>
      <c r="J148" s="9" t="s">
        <v>97</v>
      </c>
      <c r="K148" s="22"/>
      <c r="L148" s="479">
        <v>715</v>
      </c>
      <c r="M148" s="80"/>
      <c r="N148" s="80"/>
      <c r="O148" s="80"/>
      <c r="P148" s="80"/>
      <c r="Q148" s="80"/>
      <c r="R148" s="80"/>
      <c r="T148" s="249"/>
      <c r="U148" s="80"/>
      <c r="V148" s="80"/>
      <c r="W148" s="80"/>
      <c r="X148" s="80"/>
      <c r="Y148" s="80"/>
    </row>
    <row r="149" spans="1:25" s="42" customFormat="1" ht="14.25" customHeight="1">
      <c r="A149" s="239" t="s">
        <v>1860</v>
      </c>
      <c r="B149" s="31">
        <v>44798</v>
      </c>
      <c r="C149" s="31">
        <v>44790</v>
      </c>
      <c r="D149" s="28">
        <v>11265</v>
      </c>
      <c r="E149" s="136" t="s">
        <v>2</v>
      </c>
      <c r="F149" s="28">
        <v>1397</v>
      </c>
      <c r="G149" s="9" t="s">
        <v>22</v>
      </c>
      <c r="H149" s="10" t="s">
        <v>923</v>
      </c>
      <c r="I149" s="25" t="s">
        <v>6</v>
      </c>
      <c r="J149" s="9" t="s">
        <v>97</v>
      </c>
      <c r="K149" s="22"/>
      <c r="L149" s="479">
        <v>181.25</v>
      </c>
      <c r="M149" s="80"/>
      <c r="N149" s="80"/>
      <c r="O149" s="80"/>
      <c r="P149" s="80"/>
      <c r="Q149" s="80"/>
      <c r="R149" s="80"/>
      <c r="T149" s="249"/>
      <c r="U149" s="80"/>
      <c r="V149" s="80"/>
      <c r="W149" s="80"/>
      <c r="X149" s="80"/>
      <c r="Y149" s="80"/>
    </row>
    <row r="150" spans="1:25" s="42" customFormat="1" ht="14.25" customHeight="1">
      <c r="A150" s="239"/>
      <c r="B150" s="31"/>
      <c r="C150" s="31"/>
      <c r="D150" s="28"/>
      <c r="E150" s="136" t="s">
        <v>2</v>
      </c>
      <c r="F150" s="28">
        <v>753</v>
      </c>
      <c r="G150" s="9" t="s">
        <v>47</v>
      </c>
      <c r="H150" s="10" t="s">
        <v>903</v>
      </c>
      <c r="I150" s="25" t="s">
        <v>6</v>
      </c>
      <c r="J150" s="9" t="s">
        <v>97</v>
      </c>
      <c r="K150" s="22"/>
      <c r="L150" s="479">
        <v>207</v>
      </c>
      <c r="M150" s="80"/>
      <c r="N150" s="80"/>
      <c r="O150" s="80"/>
      <c r="P150" s="80"/>
      <c r="Q150" s="80"/>
      <c r="R150" s="80"/>
      <c r="T150" s="249"/>
      <c r="U150" s="80"/>
      <c r="V150" s="80"/>
      <c r="W150" s="80"/>
      <c r="X150" s="80"/>
      <c r="Y150" s="80"/>
    </row>
    <row r="151" spans="1:25" s="42" customFormat="1" ht="14.25" customHeight="1">
      <c r="A151" s="239" t="s">
        <v>141</v>
      </c>
      <c r="B151" s="31">
        <v>44798</v>
      </c>
      <c r="C151" s="31">
        <v>44790</v>
      </c>
      <c r="D151" s="28">
        <v>11267</v>
      </c>
      <c r="E151" s="136" t="s">
        <v>2</v>
      </c>
      <c r="F151" s="28">
        <v>1350</v>
      </c>
      <c r="G151" s="9" t="s">
        <v>182</v>
      </c>
      <c r="H151" s="13">
        <v>12</v>
      </c>
      <c r="I151" s="25" t="s">
        <v>6</v>
      </c>
      <c r="J151" s="9" t="s">
        <v>97</v>
      </c>
      <c r="K151" s="22"/>
      <c r="L151" s="479">
        <v>130.80000000000001</v>
      </c>
      <c r="M151" s="80"/>
      <c r="N151" s="80"/>
      <c r="O151" s="80"/>
      <c r="P151" s="80"/>
      <c r="Q151" s="80"/>
      <c r="R151" s="80"/>
      <c r="T151" s="249"/>
      <c r="U151" s="80"/>
      <c r="V151" s="80"/>
      <c r="W151" s="80"/>
      <c r="X151" s="80"/>
      <c r="Y151" s="80"/>
    </row>
    <row r="152" spans="1:25" s="42" customFormat="1" ht="14.25" customHeight="1">
      <c r="A152" s="239" t="s">
        <v>411</v>
      </c>
      <c r="B152" s="31">
        <v>44798</v>
      </c>
      <c r="C152" s="31">
        <v>44790</v>
      </c>
      <c r="D152" s="28">
        <v>11272</v>
      </c>
      <c r="E152" s="136" t="s">
        <v>2</v>
      </c>
      <c r="F152" s="28">
        <v>908</v>
      </c>
      <c r="G152" s="9" t="s">
        <v>30</v>
      </c>
      <c r="H152" s="10" t="s">
        <v>840</v>
      </c>
      <c r="I152" s="25" t="s">
        <v>6</v>
      </c>
      <c r="J152" s="9" t="s">
        <v>97</v>
      </c>
      <c r="K152" s="22"/>
      <c r="L152" s="479">
        <v>220</v>
      </c>
      <c r="M152" s="80"/>
      <c r="N152" s="80"/>
      <c r="O152" s="80"/>
      <c r="P152" s="80"/>
      <c r="Q152" s="80"/>
      <c r="R152" s="80"/>
      <c r="T152" s="249"/>
      <c r="U152" s="80"/>
      <c r="V152" s="80"/>
      <c r="W152" s="80"/>
      <c r="X152" s="80"/>
      <c r="Y152" s="80"/>
    </row>
    <row r="153" spans="1:25" s="42" customFormat="1" ht="14.25" customHeight="1">
      <c r="A153" s="239" t="s">
        <v>2263</v>
      </c>
      <c r="B153" s="31">
        <v>44798</v>
      </c>
      <c r="C153" s="31">
        <v>44790</v>
      </c>
      <c r="D153" s="28">
        <v>11270</v>
      </c>
      <c r="E153" s="136" t="s">
        <v>216</v>
      </c>
      <c r="F153" s="28">
        <v>4320</v>
      </c>
      <c r="G153" s="9" t="s">
        <v>63</v>
      </c>
      <c r="H153" s="13">
        <v>2</v>
      </c>
      <c r="I153" s="25" t="s">
        <v>6</v>
      </c>
      <c r="J153" s="9" t="s">
        <v>97</v>
      </c>
      <c r="K153" s="22"/>
      <c r="L153" s="479">
        <v>133</v>
      </c>
      <c r="M153" s="80"/>
      <c r="N153" s="80"/>
      <c r="O153" s="80"/>
      <c r="P153" s="80"/>
      <c r="Q153" s="80"/>
      <c r="R153" s="80"/>
      <c r="T153" s="249"/>
      <c r="U153" s="80"/>
      <c r="V153" s="80"/>
      <c r="W153" s="80"/>
      <c r="X153" s="80"/>
      <c r="Y153" s="80"/>
    </row>
    <row r="154" spans="1:25" s="42" customFormat="1" ht="14.25" customHeight="1">
      <c r="A154" s="239" t="s">
        <v>522</v>
      </c>
      <c r="B154" s="31">
        <v>44798</v>
      </c>
      <c r="C154" s="31">
        <v>44790</v>
      </c>
      <c r="D154" s="28">
        <v>11271</v>
      </c>
      <c r="E154" s="136" t="s">
        <v>2</v>
      </c>
      <c r="F154" s="28">
        <v>2639</v>
      </c>
      <c r="G154" s="9" t="s">
        <v>142</v>
      </c>
      <c r="H154" s="13">
        <v>100</v>
      </c>
      <c r="I154" s="25" t="s">
        <v>6</v>
      </c>
      <c r="J154" s="9" t="s">
        <v>97</v>
      </c>
      <c r="K154" s="22"/>
      <c r="L154" s="479">
        <v>470</v>
      </c>
      <c r="M154" s="80"/>
      <c r="N154" s="80"/>
      <c r="O154" s="80"/>
      <c r="P154" s="80"/>
      <c r="Q154" s="80"/>
      <c r="R154" s="80"/>
      <c r="T154" s="249"/>
      <c r="U154" s="80"/>
      <c r="V154" s="80"/>
      <c r="W154" s="80"/>
      <c r="X154" s="80"/>
      <c r="Y154" s="80"/>
    </row>
    <row r="155" spans="1:25" s="42" customFormat="1" ht="14.25" customHeight="1">
      <c r="A155" s="239" t="s">
        <v>411</v>
      </c>
      <c r="B155" s="31">
        <v>44798</v>
      </c>
      <c r="C155" s="31">
        <v>44790</v>
      </c>
      <c r="D155" s="28">
        <v>11273</v>
      </c>
      <c r="E155" s="136" t="s">
        <v>2</v>
      </c>
      <c r="F155" s="28">
        <v>879</v>
      </c>
      <c r="G155" s="9" t="s">
        <v>17</v>
      </c>
      <c r="H155" s="13">
        <v>5</v>
      </c>
      <c r="I155" s="25" t="s">
        <v>6</v>
      </c>
      <c r="J155" s="9" t="s">
        <v>97</v>
      </c>
      <c r="K155" s="22"/>
      <c r="L155" s="479">
        <v>215</v>
      </c>
      <c r="M155" s="80"/>
      <c r="N155" s="80"/>
      <c r="O155" s="80"/>
      <c r="P155" s="80"/>
      <c r="Q155" s="80"/>
      <c r="R155" s="80"/>
      <c r="T155" s="249"/>
      <c r="U155" s="80"/>
      <c r="V155" s="80"/>
      <c r="W155" s="80"/>
      <c r="X155" s="80"/>
      <c r="Y155" s="80"/>
    </row>
    <row r="156" spans="1:25" s="42" customFormat="1" ht="14.25" customHeight="1">
      <c r="A156" s="239" t="s">
        <v>68</v>
      </c>
      <c r="B156" s="31">
        <v>44799</v>
      </c>
      <c r="C156" s="31">
        <v>44790</v>
      </c>
      <c r="D156" s="28">
        <v>11277</v>
      </c>
      <c r="E156" s="136" t="s">
        <v>2</v>
      </c>
      <c r="F156" s="28">
        <v>1960</v>
      </c>
      <c r="G156" s="9" t="s">
        <v>13</v>
      </c>
      <c r="H156" s="13">
        <v>36</v>
      </c>
      <c r="I156" s="25" t="s">
        <v>6</v>
      </c>
      <c r="J156" s="9" t="s">
        <v>97</v>
      </c>
      <c r="K156" s="22"/>
      <c r="L156" s="479">
        <v>662.4</v>
      </c>
      <c r="M156" s="80"/>
      <c r="N156" s="80"/>
      <c r="O156" s="80"/>
      <c r="P156" s="80"/>
      <c r="Q156" s="80"/>
      <c r="R156" s="80"/>
      <c r="T156" s="249"/>
      <c r="U156" s="80"/>
      <c r="V156" s="80"/>
      <c r="W156" s="80"/>
      <c r="X156" s="80"/>
      <c r="Y156" s="80"/>
    </row>
    <row r="157" spans="1:25" s="42" customFormat="1" ht="14.25" customHeight="1">
      <c r="A157" s="239" t="s">
        <v>173</v>
      </c>
      <c r="B157" s="31">
        <v>44790</v>
      </c>
      <c r="C157" s="31">
        <v>44790</v>
      </c>
      <c r="D157" s="28">
        <v>11282</v>
      </c>
      <c r="E157" s="136" t="s">
        <v>2</v>
      </c>
      <c r="F157" s="28">
        <v>838</v>
      </c>
      <c r="G157" s="9" t="s">
        <v>5</v>
      </c>
      <c r="H157" s="13">
        <v>5</v>
      </c>
      <c r="I157" s="25" t="s">
        <v>6</v>
      </c>
      <c r="J157" s="9" t="s">
        <v>97</v>
      </c>
      <c r="K157" s="22"/>
      <c r="L157" s="479">
        <v>125</v>
      </c>
      <c r="M157" s="80"/>
      <c r="N157" s="80"/>
      <c r="O157" s="80"/>
      <c r="P157" s="80"/>
      <c r="Q157" s="80"/>
      <c r="R157" s="80"/>
      <c r="T157" s="249"/>
      <c r="U157" s="80"/>
      <c r="V157" s="80"/>
      <c r="W157" s="80"/>
      <c r="X157" s="80"/>
      <c r="Y157" s="80"/>
    </row>
    <row r="158" spans="1:25" s="42" customFormat="1" ht="14.25" customHeight="1">
      <c r="A158" s="239" t="s">
        <v>1386</v>
      </c>
      <c r="B158" s="31">
        <v>44791</v>
      </c>
      <c r="C158" s="31">
        <v>44791</v>
      </c>
      <c r="D158" s="28">
        <v>11279</v>
      </c>
      <c r="E158" s="136" t="s">
        <v>2</v>
      </c>
      <c r="F158" s="28">
        <v>818</v>
      </c>
      <c r="G158" s="9" t="s">
        <v>31</v>
      </c>
      <c r="H158" s="13">
        <v>30</v>
      </c>
      <c r="I158" s="25" t="s">
        <v>6</v>
      </c>
      <c r="J158" s="9" t="s">
        <v>97</v>
      </c>
      <c r="K158" s="22"/>
      <c r="L158" s="479">
        <v>743.1</v>
      </c>
      <c r="M158" s="80"/>
      <c r="N158" s="80"/>
      <c r="O158" s="80"/>
      <c r="P158" s="80"/>
      <c r="Q158" s="80"/>
      <c r="R158" s="80"/>
      <c r="T158" s="249"/>
      <c r="U158" s="80"/>
      <c r="V158" s="80"/>
      <c r="W158" s="80"/>
      <c r="X158" s="80"/>
      <c r="Y158" s="80"/>
    </row>
    <row r="159" spans="1:25" s="42" customFormat="1" ht="14.25" customHeight="1">
      <c r="A159" s="239" t="s">
        <v>137</v>
      </c>
      <c r="B159" s="31">
        <v>44738</v>
      </c>
      <c r="C159" s="31">
        <v>44791</v>
      </c>
      <c r="D159" s="28">
        <v>11281</v>
      </c>
      <c r="E159" s="136" t="s">
        <v>2</v>
      </c>
      <c r="F159" s="28">
        <v>3302</v>
      </c>
      <c r="G159" s="9" t="s">
        <v>15</v>
      </c>
      <c r="H159" s="13">
        <v>100</v>
      </c>
      <c r="I159" s="25" t="s">
        <v>6</v>
      </c>
      <c r="J159" s="9" t="s">
        <v>97</v>
      </c>
      <c r="K159" s="11" t="s">
        <v>2320</v>
      </c>
      <c r="L159" s="479">
        <v>430</v>
      </c>
      <c r="M159" s="80"/>
      <c r="N159" s="80"/>
      <c r="O159" s="80"/>
      <c r="P159" s="80"/>
      <c r="Q159" s="80"/>
      <c r="R159" s="80"/>
      <c r="T159" s="249"/>
      <c r="U159" s="80"/>
      <c r="V159" s="80"/>
      <c r="W159" s="80"/>
      <c r="X159" s="80"/>
      <c r="Y159" s="80"/>
    </row>
    <row r="160" spans="1:25" s="42" customFormat="1" ht="14.25" customHeight="1">
      <c r="A160" s="239"/>
      <c r="B160" s="31"/>
      <c r="C160" s="31"/>
      <c r="D160" s="28"/>
      <c r="E160" s="136"/>
      <c r="F160" s="28">
        <v>3302</v>
      </c>
      <c r="G160" s="9" t="s">
        <v>15</v>
      </c>
      <c r="H160" s="13">
        <v>100</v>
      </c>
      <c r="I160" s="25" t="s">
        <v>6</v>
      </c>
      <c r="J160" s="9" t="s">
        <v>97</v>
      </c>
      <c r="K160" s="22"/>
      <c r="L160" s="479">
        <v>430</v>
      </c>
      <c r="M160" s="80"/>
      <c r="N160" s="80"/>
      <c r="O160" s="80"/>
      <c r="P160" s="80"/>
      <c r="Q160" s="80"/>
      <c r="R160" s="80"/>
      <c r="T160" s="249"/>
      <c r="U160" s="80"/>
      <c r="V160" s="80"/>
      <c r="W160" s="80"/>
      <c r="X160" s="80"/>
      <c r="Y160" s="80"/>
    </row>
    <row r="161" spans="1:25" s="42" customFormat="1" ht="14.25" customHeight="1">
      <c r="A161" s="239" t="s">
        <v>1982</v>
      </c>
      <c r="B161" s="31">
        <v>44802</v>
      </c>
      <c r="C161" s="31">
        <v>44791</v>
      </c>
      <c r="D161" s="28">
        <v>11284</v>
      </c>
      <c r="E161" s="136" t="s">
        <v>2</v>
      </c>
      <c r="F161" s="28">
        <v>1677</v>
      </c>
      <c r="G161" s="9" t="s">
        <v>70</v>
      </c>
      <c r="H161" s="13">
        <v>20</v>
      </c>
      <c r="I161" s="25" t="s">
        <v>6</v>
      </c>
      <c r="J161" s="9" t="s">
        <v>97</v>
      </c>
      <c r="K161" s="22"/>
      <c r="L161" s="479">
        <v>153</v>
      </c>
      <c r="M161" s="80"/>
      <c r="N161" s="80"/>
      <c r="O161" s="80"/>
      <c r="P161" s="80"/>
      <c r="Q161" s="80"/>
      <c r="R161" s="80"/>
      <c r="T161" s="249"/>
      <c r="U161" s="80"/>
      <c r="V161" s="80"/>
      <c r="W161" s="80"/>
      <c r="X161" s="80"/>
      <c r="Y161" s="80"/>
    </row>
    <row r="162" spans="1:25" s="42" customFormat="1" ht="14.25" customHeight="1">
      <c r="A162" s="239" t="s">
        <v>740</v>
      </c>
      <c r="B162" s="31">
        <v>44802</v>
      </c>
      <c r="C162" s="31">
        <v>44791</v>
      </c>
      <c r="D162" s="28">
        <v>11286</v>
      </c>
      <c r="E162" s="136" t="s">
        <v>2</v>
      </c>
      <c r="F162" s="28">
        <v>1862</v>
      </c>
      <c r="G162" s="9" t="s">
        <v>20</v>
      </c>
      <c r="H162" s="13">
        <v>10</v>
      </c>
      <c r="I162" s="25" t="s">
        <v>6</v>
      </c>
      <c r="J162" s="9" t="s">
        <v>97</v>
      </c>
      <c r="K162" s="22"/>
      <c r="L162" s="479">
        <v>240</v>
      </c>
      <c r="M162" s="80"/>
      <c r="N162" s="80"/>
      <c r="O162" s="80"/>
      <c r="P162" s="80"/>
      <c r="Q162" s="80"/>
      <c r="R162" s="80"/>
      <c r="T162" s="249"/>
      <c r="U162" s="80"/>
      <c r="V162" s="80"/>
      <c r="W162" s="80"/>
      <c r="X162" s="80"/>
      <c r="Y162" s="80"/>
    </row>
    <row r="163" spans="1:25" s="42" customFormat="1" ht="14.25" customHeight="1">
      <c r="A163" s="239" t="s">
        <v>2305</v>
      </c>
      <c r="B163" s="31">
        <v>44802</v>
      </c>
      <c r="C163" s="31">
        <v>44795</v>
      </c>
      <c r="D163" s="28">
        <v>11288</v>
      </c>
      <c r="E163" s="136" t="s">
        <v>428</v>
      </c>
      <c r="F163" s="28">
        <v>4321</v>
      </c>
      <c r="G163" s="9" t="s">
        <v>22</v>
      </c>
      <c r="H163" s="13">
        <v>2</v>
      </c>
      <c r="I163" s="25" t="s">
        <v>6</v>
      </c>
      <c r="J163" s="9" t="s">
        <v>97</v>
      </c>
      <c r="K163" s="11" t="s">
        <v>991</v>
      </c>
      <c r="L163" s="479"/>
      <c r="M163" s="80"/>
      <c r="N163" s="80"/>
      <c r="O163" s="80"/>
      <c r="P163" s="80"/>
      <c r="Q163" s="80"/>
      <c r="R163" s="80"/>
      <c r="T163" s="249"/>
      <c r="U163" s="80"/>
      <c r="V163" s="80"/>
      <c r="W163" s="80"/>
      <c r="X163" s="80"/>
      <c r="Y163" s="80"/>
    </row>
    <row r="164" spans="1:25" s="42" customFormat="1" ht="14.25" customHeight="1">
      <c r="A164" s="239"/>
      <c r="B164" s="31"/>
      <c r="C164" s="31"/>
      <c r="D164" s="28"/>
      <c r="E164" s="136"/>
      <c r="F164" s="28">
        <v>4322</v>
      </c>
      <c r="G164" s="9" t="s">
        <v>22</v>
      </c>
      <c r="H164" s="13">
        <v>5</v>
      </c>
      <c r="I164" s="25" t="s">
        <v>6</v>
      </c>
      <c r="J164" s="9" t="s">
        <v>97</v>
      </c>
      <c r="K164" s="11" t="s">
        <v>991</v>
      </c>
      <c r="L164" s="479">
        <v>217</v>
      </c>
      <c r="M164" s="80"/>
      <c r="N164" s="80"/>
      <c r="O164" s="80"/>
      <c r="P164" s="80"/>
      <c r="Q164" s="80"/>
      <c r="R164" s="80"/>
      <c r="T164" s="249"/>
      <c r="U164" s="80"/>
      <c r="V164" s="80"/>
      <c r="W164" s="80"/>
      <c r="X164" s="80"/>
      <c r="Y164" s="80"/>
    </row>
    <row r="165" spans="1:25" s="42" customFormat="1" ht="14.25" customHeight="1">
      <c r="A165" s="239" t="s">
        <v>2306</v>
      </c>
      <c r="B165" s="31">
        <v>44802</v>
      </c>
      <c r="C165" s="31">
        <v>44791</v>
      </c>
      <c r="D165" s="28">
        <v>11290</v>
      </c>
      <c r="E165" s="136" t="s">
        <v>2</v>
      </c>
      <c r="F165" s="28">
        <v>753</v>
      </c>
      <c r="G165" s="9" t="s">
        <v>47</v>
      </c>
      <c r="H165" s="10" t="s">
        <v>877</v>
      </c>
      <c r="I165" s="25" t="s">
        <v>6</v>
      </c>
      <c r="J165" s="9" t="s">
        <v>97</v>
      </c>
      <c r="K165" s="22"/>
      <c r="L165" s="479">
        <v>831</v>
      </c>
      <c r="M165" s="80"/>
      <c r="N165" s="80"/>
      <c r="O165" s="80"/>
      <c r="P165" s="80"/>
      <c r="Q165" s="80"/>
      <c r="R165" s="80"/>
      <c r="T165" s="249"/>
      <c r="U165" s="80"/>
      <c r="V165" s="80"/>
      <c r="W165" s="80"/>
      <c r="X165" s="80"/>
      <c r="Y165" s="80"/>
    </row>
    <row r="166" spans="1:25" s="42" customFormat="1" ht="14.25" customHeight="1">
      <c r="A166" s="239" t="s">
        <v>109</v>
      </c>
      <c r="B166" s="31">
        <v>44833</v>
      </c>
      <c r="C166" s="31">
        <v>44802</v>
      </c>
      <c r="D166" s="28">
        <v>11297</v>
      </c>
      <c r="E166" s="136" t="s">
        <v>2060</v>
      </c>
      <c r="F166" s="28">
        <v>4025</v>
      </c>
      <c r="G166" s="9" t="s">
        <v>29</v>
      </c>
      <c r="H166" s="10" t="s">
        <v>1114</v>
      </c>
      <c r="I166" s="25" t="s">
        <v>6</v>
      </c>
      <c r="J166" s="9" t="s">
        <v>97</v>
      </c>
      <c r="K166" s="22"/>
      <c r="L166" s="479">
        <v>25</v>
      </c>
      <c r="M166" s="80"/>
      <c r="N166" s="80"/>
      <c r="O166" s="80"/>
      <c r="P166" s="80"/>
      <c r="Q166" s="80"/>
      <c r="R166" s="80"/>
      <c r="T166" s="249"/>
      <c r="U166" s="80"/>
      <c r="V166" s="80"/>
      <c r="W166" s="80"/>
      <c r="X166" s="80"/>
      <c r="Y166" s="80"/>
    </row>
    <row r="167" spans="1:25" s="42" customFormat="1" ht="14.25" customHeight="1">
      <c r="A167" s="239"/>
      <c r="B167" s="31"/>
      <c r="C167" s="31"/>
      <c r="D167" s="28"/>
      <c r="E167" s="136" t="s">
        <v>2060</v>
      </c>
      <c r="F167" s="28">
        <v>4025</v>
      </c>
      <c r="G167" s="9" t="s">
        <v>31</v>
      </c>
      <c r="H167" s="10" t="s">
        <v>1114</v>
      </c>
      <c r="I167" s="25" t="s">
        <v>6</v>
      </c>
      <c r="J167" s="9" t="s">
        <v>97</v>
      </c>
      <c r="K167" s="22"/>
      <c r="L167" s="479">
        <v>25</v>
      </c>
      <c r="M167" s="80"/>
      <c r="N167" s="80"/>
      <c r="O167" s="80"/>
      <c r="P167" s="80"/>
      <c r="Q167" s="80"/>
      <c r="R167" s="80"/>
      <c r="T167" s="249"/>
      <c r="U167" s="80"/>
      <c r="V167" s="80"/>
      <c r="W167" s="80"/>
      <c r="X167" s="80"/>
      <c r="Y167" s="80"/>
    </row>
    <row r="168" spans="1:25" s="42" customFormat="1" ht="14.25" customHeight="1">
      <c r="A168" s="239" t="s">
        <v>1819</v>
      </c>
      <c r="B168" s="31">
        <v>44802</v>
      </c>
      <c r="C168" s="31">
        <v>44792</v>
      </c>
      <c r="D168" s="28">
        <v>11294</v>
      </c>
      <c r="E168" s="136" t="s">
        <v>2</v>
      </c>
      <c r="F168" s="28">
        <v>879</v>
      </c>
      <c r="G168" s="9" t="s">
        <v>17</v>
      </c>
      <c r="H168" s="10" t="s">
        <v>1821</v>
      </c>
      <c r="I168" s="25" t="s">
        <v>6</v>
      </c>
      <c r="J168" s="9" t="s">
        <v>97</v>
      </c>
      <c r="K168" s="22"/>
      <c r="L168" s="479">
        <v>792</v>
      </c>
      <c r="M168" s="80"/>
      <c r="N168" s="80"/>
      <c r="O168" s="80"/>
      <c r="P168" s="80"/>
      <c r="Q168" s="80"/>
      <c r="R168" s="80"/>
      <c r="T168" s="249"/>
      <c r="U168" s="80"/>
      <c r="V168" s="80"/>
      <c r="W168" s="80"/>
      <c r="X168" s="80"/>
      <c r="Y168" s="80"/>
    </row>
    <row r="169" spans="1:25" s="42" customFormat="1" ht="14.25" customHeight="1">
      <c r="A169" s="239" t="s">
        <v>86</v>
      </c>
      <c r="B169" s="31">
        <v>44802</v>
      </c>
      <c r="C169" s="31">
        <v>44795</v>
      </c>
      <c r="D169" s="28">
        <v>11295</v>
      </c>
      <c r="E169" s="136" t="s">
        <v>216</v>
      </c>
      <c r="F169" s="28">
        <v>2244</v>
      </c>
      <c r="G169" s="9" t="s">
        <v>17</v>
      </c>
      <c r="H169" s="10">
        <v>21</v>
      </c>
      <c r="I169" s="25" t="s">
        <v>6</v>
      </c>
      <c r="J169" s="9" t="s">
        <v>97</v>
      </c>
      <c r="K169" s="22"/>
      <c r="L169" s="479">
        <v>1047.9000000000001</v>
      </c>
      <c r="M169" s="80"/>
      <c r="N169" s="80"/>
      <c r="O169" s="80"/>
      <c r="P169" s="80"/>
      <c r="Q169" s="80"/>
      <c r="R169" s="80"/>
      <c r="T169" s="249"/>
      <c r="U169" s="80"/>
      <c r="V169" s="80"/>
      <c r="W169" s="80"/>
      <c r="X169" s="80"/>
      <c r="Y169" s="80"/>
    </row>
    <row r="170" spans="1:25" s="42" customFormat="1" ht="14.25" customHeight="1">
      <c r="A170" s="239" t="s">
        <v>485</v>
      </c>
      <c r="B170" s="31">
        <v>44802</v>
      </c>
      <c r="C170" s="31">
        <v>44792</v>
      </c>
      <c r="D170" s="28">
        <v>11296</v>
      </c>
      <c r="E170" s="136" t="s">
        <v>428</v>
      </c>
      <c r="F170" s="28">
        <v>3096</v>
      </c>
      <c r="G170" s="9" t="s">
        <v>47</v>
      </c>
      <c r="H170" s="10">
        <v>5</v>
      </c>
      <c r="I170" s="25" t="s">
        <v>6</v>
      </c>
      <c r="J170" s="9" t="s">
        <v>97</v>
      </c>
      <c r="K170" s="22"/>
      <c r="L170" s="479">
        <v>198.75</v>
      </c>
      <c r="M170" s="80"/>
      <c r="N170" s="80"/>
      <c r="O170" s="80"/>
      <c r="P170" s="80"/>
      <c r="Q170" s="80"/>
      <c r="R170" s="80"/>
      <c r="T170" s="249"/>
      <c r="U170" s="80"/>
      <c r="V170" s="80"/>
      <c r="W170" s="80"/>
      <c r="X170" s="80"/>
      <c r="Y170" s="80"/>
    </row>
    <row r="171" spans="1:25" s="42" customFormat="1" ht="14.25" customHeight="1">
      <c r="A171" s="239"/>
      <c r="B171" s="31"/>
      <c r="C171" s="31"/>
      <c r="D171" s="28"/>
      <c r="E171" s="136" t="s">
        <v>216</v>
      </c>
      <c r="F171" s="28">
        <v>2438</v>
      </c>
      <c r="G171" s="9" t="s">
        <v>47</v>
      </c>
      <c r="H171" s="10">
        <v>5</v>
      </c>
      <c r="I171" s="25" t="s">
        <v>6</v>
      </c>
      <c r="J171" s="9"/>
      <c r="K171" s="22"/>
      <c r="L171" s="479"/>
      <c r="M171" s="80"/>
      <c r="N171" s="80"/>
      <c r="O171" s="80"/>
      <c r="P171" s="80"/>
      <c r="Q171" s="80"/>
      <c r="R171" s="80"/>
      <c r="T171" s="249"/>
      <c r="U171" s="80"/>
      <c r="V171" s="80"/>
      <c r="W171" s="80"/>
      <c r="X171" s="80"/>
      <c r="Y171" s="80"/>
    </row>
    <row r="172" spans="1:25" s="42" customFormat="1" ht="14.25" customHeight="1">
      <c r="A172" s="239" t="s">
        <v>520</v>
      </c>
      <c r="B172" s="31">
        <v>44803</v>
      </c>
      <c r="C172" s="31">
        <v>44795</v>
      </c>
      <c r="D172" s="28">
        <v>11298</v>
      </c>
      <c r="E172" s="136" t="s">
        <v>428</v>
      </c>
      <c r="F172" s="28">
        <v>4160</v>
      </c>
      <c r="G172" s="9" t="s">
        <v>127</v>
      </c>
      <c r="H172" s="10">
        <v>3</v>
      </c>
      <c r="I172" s="25" t="s">
        <v>6</v>
      </c>
      <c r="J172" s="9" t="s">
        <v>97</v>
      </c>
      <c r="K172" s="22"/>
      <c r="L172" s="479">
        <v>353.7</v>
      </c>
      <c r="M172" s="80"/>
      <c r="N172" s="80"/>
      <c r="O172" s="80"/>
      <c r="P172" s="80"/>
      <c r="Q172" s="80"/>
      <c r="R172" s="80"/>
      <c r="T172" s="249"/>
      <c r="U172" s="80"/>
      <c r="V172" s="80"/>
      <c r="W172" s="80"/>
      <c r="X172" s="80"/>
      <c r="Y172" s="80"/>
    </row>
    <row r="173" spans="1:25" s="42" customFormat="1" ht="14.25" customHeight="1">
      <c r="A173" s="239" t="s">
        <v>1823</v>
      </c>
      <c r="B173" s="31">
        <v>44803</v>
      </c>
      <c r="C173" s="31">
        <v>44795</v>
      </c>
      <c r="D173" s="28">
        <v>11299</v>
      </c>
      <c r="E173" s="136" t="s">
        <v>428</v>
      </c>
      <c r="F173" s="28">
        <v>4160</v>
      </c>
      <c r="G173" s="9" t="s">
        <v>127</v>
      </c>
      <c r="H173" s="10">
        <v>6</v>
      </c>
      <c r="I173" s="25" t="s">
        <v>6</v>
      </c>
      <c r="J173" s="9" t="s">
        <v>97</v>
      </c>
      <c r="K173" s="22"/>
      <c r="L173" s="479">
        <v>707.4</v>
      </c>
      <c r="M173" s="80"/>
      <c r="N173" s="80"/>
      <c r="O173" s="80"/>
      <c r="P173" s="80"/>
      <c r="Q173" s="80"/>
      <c r="R173" s="80"/>
      <c r="T173" s="249"/>
      <c r="U173" s="80"/>
      <c r="V173" s="80"/>
      <c r="W173" s="80"/>
      <c r="X173" s="80"/>
      <c r="Y173" s="80"/>
    </row>
    <row r="174" spans="1:25" s="42" customFormat="1" ht="14.25" customHeight="1">
      <c r="A174" s="239" t="s">
        <v>1854</v>
      </c>
      <c r="B174" s="31">
        <v>44803</v>
      </c>
      <c r="C174" s="31">
        <v>44792</v>
      </c>
      <c r="D174" s="28">
        <v>11300</v>
      </c>
      <c r="E174" s="136" t="s">
        <v>2</v>
      </c>
      <c r="F174" s="28">
        <v>951</v>
      </c>
      <c r="G174" s="9" t="s">
        <v>58</v>
      </c>
      <c r="H174" s="10">
        <v>5</v>
      </c>
      <c r="I174" s="25" t="s">
        <v>6</v>
      </c>
      <c r="J174" s="9" t="s">
        <v>97</v>
      </c>
      <c r="K174" s="22"/>
      <c r="L174" s="479">
        <v>625.65</v>
      </c>
      <c r="M174" s="80"/>
      <c r="N174" s="80"/>
      <c r="O174" s="80"/>
      <c r="P174" s="80"/>
      <c r="Q174" s="80"/>
      <c r="R174" s="80"/>
      <c r="T174" s="249"/>
      <c r="U174" s="80"/>
      <c r="V174" s="80"/>
      <c r="W174" s="80"/>
      <c r="X174" s="80"/>
      <c r="Y174" s="80"/>
    </row>
    <row r="175" spans="1:25" s="42" customFormat="1" ht="14.25" customHeight="1">
      <c r="A175" s="239" t="s">
        <v>375</v>
      </c>
      <c r="B175" s="31">
        <v>44804</v>
      </c>
      <c r="C175" s="31">
        <v>44803</v>
      </c>
      <c r="D175" s="28">
        <v>11306</v>
      </c>
      <c r="E175" s="136" t="s">
        <v>2271</v>
      </c>
      <c r="F175" s="28">
        <v>2115</v>
      </c>
      <c r="G175" s="9" t="s">
        <v>52</v>
      </c>
      <c r="H175" s="10">
        <v>730</v>
      </c>
      <c r="I175" s="25" t="s">
        <v>6</v>
      </c>
      <c r="J175" s="9" t="s">
        <v>97</v>
      </c>
      <c r="K175" s="22"/>
      <c r="L175" s="479">
        <v>6720</v>
      </c>
      <c r="M175" s="80"/>
      <c r="N175" s="80"/>
      <c r="O175" s="80"/>
      <c r="P175" s="80"/>
      <c r="Q175" s="80"/>
      <c r="R175" s="80"/>
      <c r="T175" s="249"/>
      <c r="U175" s="80"/>
      <c r="V175" s="80"/>
      <c r="W175" s="80"/>
      <c r="X175" s="80"/>
      <c r="Y175" s="80"/>
    </row>
    <row r="176" spans="1:25" s="42" customFormat="1" ht="14.25" customHeight="1">
      <c r="A176" s="239"/>
      <c r="B176" s="31"/>
      <c r="C176" s="31">
        <v>44769</v>
      </c>
      <c r="D176" s="28"/>
      <c r="E176" s="136"/>
      <c r="F176" s="28"/>
      <c r="G176" s="9"/>
      <c r="H176" s="10">
        <v>474</v>
      </c>
      <c r="I176" s="25" t="s">
        <v>6</v>
      </c>
      <c r="J176" s="9" t="s">
        <v>97</v>
      </c>
      <c r="K176" s="22"/>
      <c r="L176" s="479"/>
      <c r="M176" s="80"/>
      <c r="N176" s="80"/>
      <c r="O176" s="80"/>
      <c r="P176" s="80"/>
      <c r="Q176" s="80"/>
      <c r="R176" s="80"/>
      <c r="T176" s="249"/>
      <c r="U176" s="80"/>
      <c r="V176" s="80"/>
      <c r="W176" s="80"/>
      <c r="X176" s="80"/>
      <c r="Y176" s="80"/>
    </row>
    <row r="177" spans="1:25" s="42" customFormat="1" ht="14.25" customHeight="1">
      <c r="A177" s="239" t="s">
        <v>485</v>
      </c>
      <c r="B177" s="31">
        <v>44803</v>
      </c>
      <c r="C177" s="31">
        <v>44796</v>
      </c>
      <c r="D177" s="28">
        <v>11308</v>
      </c>
      <c r="E177" s="136" t="s">
        <v>2</v>
      </c>
      <c r="F177" s="28">
        <v>2039</v>
      </c>
      <c r="G177" s="9" t="s">
        <v>29</v>
      </c>
      <c r="H177" s="10">
        <v>50</v>
      </c>
      <c r="I177" s="25" t="s">
        <v>6</v>
      </c>
      <c r="J177" s="9" t="s">
        <v>97</v>
      </c>
      <c r="K177" s="22"/>
      <c r="L177" s="479">
        <v>715</v>
      </c>
      <c r="M177" s="80"/>
      <c r="N177" s="80"/>
      <c r="O177" s="80"/>
      <c r="P177" s="80"/>
      <c r="Q177" s="80"/>
      <c r="R177" s="80"/>
      <c r="T177" s="249"/>
      <c r="U177" s="80"/>
      <c r="V177" s="80"/>
      <c r="W177" s="80"/>
      <c r="X177" s="80"/>
      <c r="Y177" s="80"/>
    </row>
    <row r="178" spans="1:25" s="42" customFormat="1" ht="14.25" customHeight="1">
      <c r="A178" s="239" t="s">
        <v>2310</v>
      </c>
      <c r="B178" s="31">
        <v>44803</v>
      </c>
      <c r="C178" s="31">
        <v>44795</v>
      </c>
      <c r="D178" s="28">
        <v>11309</v>
      </c>
      <c r="E178" s="136" t="s">
        <v>428</v>
      </c>
      <c r="F178" s="28">
        <v>4327</v>
      </c>
      <c r="G178" s="9" t="s">
        <v>30</v>
      </c>
      <c r="H178" s="10" t="s">
        <v>1018</v>
      </c>
      <c r="I178" s="25" t="s">
        <v>6</v>
      </c>
      <c r="J178" s="9" t="s">
        <v>97</v>
      </c>
      <c r="K178" s="22"/>
      <c r="L178" s="479">
        <v>42.14</v>
      </c>
      <c r="M178" s="80"/>
      <c r="N178" s="80"/>
      <c r="O178" s="80"/>
      <c r="P178" s="80"/>
      <c r="Q178" s="80"/>
      <c r="R178" s="80"/>
      <c r="T178" s="249"/>
      <c r="U178" s="80"/>
      <c r="V178" s="80"/>
      <c r="W178" s="80"/>
      <c r="X178" s="80"/>
      <c r="Y178" s="80"/>
    </row>
    <row r="179" spans="1:25" s="42" customFormat="1" ht="14.25" customHeight="1">
      <c r="A179" s="239" t="s">
        <v>485</v>
      </c>
      <c r="B179" s="31">
        <v>44804</v>
      </c>
      <c r="C179" s="31">
        <v>44804</v>
      </c>
      <c r="D179" s="28">
        <v>11311</v>
      </c>
      <c r="E179" s="136" t="s">
        <v>428</v>
      </c>
      <c r="F179" s="28">
        <v>3096</v>
      </c>
      <c r="G179" s="9" t="s">
        <v>47</v>
      </c>
      <c r="H179" s="10">
        <v>5</v>
      </c>
      <c r="I179" s="25" t="s">
        <v>6</v>
      </c>
      <c r="J179" s="9" t="s">
        <v>97</v>
      </c>
      <c r="K179" s="22"/>
      <c r="L179" s="479">
        <v>198.75</v>
      </c>
      <c r="M179" s="80"/>
      <c r="N179" s="80"/>
      <c r="O179" s="80"/>
      <c r="P179" s="80"/>
      <c r="Q179" s="80"/>
      <c r="R179" s="80"/>
      <c r="T179" s="249"/>
      <c r="U179" s="80"/>
      <c r="V179" s="80"/>
      <c r="W179" s="80"/>
      <c r="X179" s="80"/>
      <c r="Y179" s="80"/>
    </row>
    <row r="180" spans="1:25" s="41" customFormat="1">
      <c r="A180" s="341" t="s">
        <v>1823</v>
      </c>
      <c r="B180" s="32">
        <v>44784</v>
      </c>
      <c r="C180" s="32">
        <v>44795</v>
      </c>
      <c r="D180" s="33">
        <v>11093</v>
      </c>
      <c r="E180" s="34" t="s">
        <v>428</v>
      </c>
      <c r="F180" s="33">
        <v>4160</v>
      </c>
      <c r="G180" s="19" t="s">
        <v>127</v>
      </c>
      <c r="H180" s="20">
        <v>6</v>
      </c>
      <c r="I180" s="35" t="s">
        <v>6</v>
      </c>
      <c r="J180" s="19" t="s">
        <v>1225</v>
      </c>
      <c r="K180" s="21" t="s">
        <v>2299</v>
      </c>
      <c r="L180" s="451">
        <v>707.5</v>
      </c>
      <c r="M180" s="249"/>
      <c r="N180" s="249"/>
      <c r="O180" s="249"/>
      <c r="P180" s="249"/>
      <c r="Q180" s="249"/>
      <c r="R180" s="249"/>
      <c r="T180" s="249"/>
      <c r="U180" s="249"/>
      <c r="V180" s="249"/>
      <c r="W180" s="249"/>
      <c r="X180" s="249"/>
      <c r="Y180" s="249"/>
    </row>
    <row r="181" spans="1:25" s="42" customFormat="1" ht="14.25" customHeight="1">
      <c r="A181" s="239" t="s">
        <v>2311</v>
      </c>
      <c r="B181" s="31">
        <v>44804</v>
      </c>
      <c r="C181" s="31">
        <v>44799</v>
      </c>
      <c r="D181" s="28">
        <v>11316</v>
      </c>
      <c r="E181" s="136" t="s">
        <v>153</v>
      </c>
      <c r="F181" s="28">
        <v>3162</v>
      </c>
      <c r="G181" s="9" t="s">
        <v>203</v>
      </c>
      <c r="H181" s="10">
        <v>40</v>
      </c>
      <c r="I181" s="25" t="s">
        <v>6</v>
      </c>
      <c r="J181" s="9" t="s">
        <v>97</v>
      </c>
      <c r="K181" s="11" t="s">
        <v>1866</v>
      </c>
      <c r="L181" s="479">
        <v>420</v>
      </c>
      <c r="M181" s="80"/>
      <c r="N181" s="80"/>
      <c r="O181" s="80"/>
      <c r="P181" s="80"/>
      <c r="Q181" s="80"/>
      <c r="R181" s="80"/>
      <c r="T181" s="249"/>
      <c r="U181" s="80"/>
      <c r="V181" s="80"/>
      <c r="W181" s="80"/>
      <c r="X181" s="80"/>
      <c r="Y181" s="80"/>
    </row>
    <row r="182" spans="1:25" s="42" customFormat="1" ht="14.25" customHeight="1">
      <c r="A182" s="239"/>
      <c r="B182" s="31"/>
      <c r="C182" s="31"/>
      <c r="D182" s="28"/>
      <c r="E182" s="136" t="s">
        <v>131</v>
      </c>
      <c r="F182" s="28">
        <v>3163</v>
      </c>
      <c r="G182" s="9" t="s">
        <v>203</v>
      </c>
      <c r="H182" s="10">
        <v>40</v>
      </c>
      <c r="I182" s="25" t="s">
        <v>6</v>
      </c>
      <c r="J182" s="9" t="s">
        <v>97</v>
      </c>
      <c r="K182" s="11" t="s">
        <v>1866</v>
      </c>
      <c r="L182" s="479">
        <v>420</v>
      </c>
      <c r="M182" s="80"/>
      <c r="N182" s="80"/>
      <c r="O182" s="80"/>
      <c r="P182" s="80"/>
      <c r="Q182" s="80"/>
      <c r="R182" s="80"/>
      <c r="T182" s="249"/>
      <c r="U182" s="80"/>
      <c r="V182" s="80"/>
      <c r="W182" s="80"/>
      <c r="X182" s="80"/>
      <c r="Y182" s="80"/>
    </row>
    <row r="183" spans="1:25" s="42" customFormat="1" ht="14.25" customHeight="1">
      <c r="A183" s="239"/>
      <c r="B183" s="31"/>
      <c r="C183" s="31">
        <v>44797</v>
      </c>
      <c r="D183" s="28"/>
      <c r="E183" s="136" t="s">
        <v>2</v>
      </c>
      <c r="F183" s="28">
        <v>843</v>
      </c>
      <c r="G183" s="9" t="s">
        <v>203</v>
      </c>
      <c r="H183" s="10">
        <v>60</v>
      </c>
      <c r="I183" s="25" t="s">
        <v>6</v>
      </c>
      <c r="J183" s="9" t="s">
        <v>97</v>
      </c>
      <c r="K183" s="22"/>
      <c r="L183" s="479">
        <v>450</v>
      </c>
      <c r="M183" s="80"/>
      <c r="N183" s="80"/>
      <c r="O183" s="80"/>
      <c r="P183" s="80"/>
      <c r="Q183" s="80"/>
      <c r="R183" s="80"/>
      <c r="T183" s="249"/>
      <c r="U183" s="80"/>
      <c r="V183" s="80"/>
      <c r="W183" s="80"/>
      <c r="X183" s="80"/>
      <c r="Y183" s="80"/>
    </row>
    <row r="184" spans="1:25" s="42" customFormat="1" ht="14.25" customHeight="1">
      <c r="A184" s="239" t="s">
        <v>2312</v>
      </c>
      <c r="B184" s="412">
        <v>44804</v>
      </c>
      <c r="C184" s="31">
        <v>44796</v>
      </c>
      <c r="D184" s="28">
        <v>11320</v>
      </c>
      <c r="E184" s="136" t="s">
        <v>2</v>
      </c>
      <c r="F184" s="28">
        <v>1397</v>
      </c>
      <c r="G184" s="9" t="s">
        <v>22</v>
      </c>
      <c r="H184" s="10" t="s">
        <v>984</v>
      </c>
      <c r="I184" s="25" t="s">
        <v>6</v>
      </c>
      <c r="J184" s="9" t="s">
        <v>97</v>
      </c>
      <c r="K184" s="22"/>
      <c r="L184" s="479">
        <v>53.75</v>
      </c>
      <c r="M184" s="80"/>
      <c r="N184" s="80"/>
      <c r="O184" s="80"/>
      <c r="P184" s="80"/>
      <c r="Q184" s="80"/>
      <c r="R184" s="80"/>
      <c r="T184" s="249"/>
      <c r="U184" s="80"/>
      <c r="V184" s="80"/>
      <c r="W184" s="80"/>
      <c r="X184" s="80"/>
      <c r="Y184" s="80"/>
    </row>
    <row r="185" spans="1:25" s="42" customFormat="1" ht="14.25" customHeight="1">
      <c r="A185" s="239" t="s">
        <v>109</v>
      </c>
      <c r="B185" s="31">
        <v>44796</v>
      </c>
      <c r="C185" s="31">
        <v>44796</v>
      </c>
      <c r="D185" s="28">
        <v>11323</v>
      </c>
      <c r="E185" s="136" t="s">
        <v>2060</v>
      </c>
      <c r="F185" s="28">
        <v>4025</v>
      </c>
      <c r="G185" s="9" t="s">
        <v>20</v>
      </c>
      <c r="H185" s="10" t="s">
        <v>1114</v>
      </c>
      <c r="I185" s="25" t="s">
        <v>6</v>
      </c>
      <c r="J185" s="9" t="s">
        <v>97</v>
      </c>
      <c r="K185" s="22"/>
      <c r="L185" s="479">
        <v>50</v>
      </c>
      <c r="M185" s="80"/>
      <c r="N185" s="80"/>
      <c r="O185" s="80"/>
      <c r="P185" s="80"/>
      <c r="Q185" s="80"/>
      <c r="R185" s="80"/>
      <c r="T185" s="249"/>
      <c r="U185" s="80"/>
      <c r="V185" s="80"/>
      <c r="W185" s="80"/>
      <c r="X185" s="80"/>
      <c r="Y185" s="80"/>
    </row>
    <row r="186" spans="1:25" s="42" customFormat="1" ht="14.25" customHeight="1">
      <c r="A186" s="239"/>
      <c r="B186" s="31"/>
      <c r="C186" s="31"/>
      <c r="D186" s="28"/>
      <c r="E186" s="136"/>
      <c r="F186" s="28">
        <v>4025</v>
      </c>
      <c r="G186" s="9" t="s">
        <v>36</v>
      </c>
      <c r="H186" s="10" t="s">
        <v>1114</v>
      </c>
      <c r="I186" s="25" t="s">
        <v>6</v>
      </c>
      <c r="J186" s="9" t="s">
        <v>97</v>
      </c>
      <c r="K186" s="22"/>
      <c r="L186" s="479">
        <v>50</v>
      </c>
      <c r="M186" s="80"/>
      <c r="N186" s="80"/>
      <c r="O186" s="80"/>
      <c r="P186" s="80"/>
      <c r="Q186" s="80"/>
      <c r="R186" s="80"/>
      <c r="T186" s="249"/>
      <c r="U186" s="80"/>
      <c r="V186" s="80"/>
      <c r="W186" s="80"/>
      <c r="X186" s="80"/>
      <c r="Y186" s="80"/>
    </row>
    <row r="187" spans="1:25" s="42" customFormat="1" ht="14.25" customHeight="1">
      <c r="A187" s="239" t="s">
        <v>854</v>
      </c>
      <c r="B187" s="31">
        <v>44804</v>
      </c>
      <c r="C187" s="31">
        <v>44796</v>
      </c>
      <c r="D187" s="28">
        <v>11326</v>
      </c>
      <c r="E187" s="136" t="s">
        <v>2</v>
      </c>
      <c r="F187" s="28">
        <v>838</v>
      </c>
      <c r="G187" s="9" t="s">
        <v>5</v>
      </c>
      <c r="H187" s="10">
        <v>10</v>
      </c>
      <c r="I187" s="25" t="s">
        <v>6</v>
      </c>
      <c r="J187" s="9" t="s">
        <v>97</v>
      </c>
      <c r="K187" s="22"/>
      <c r="L187" s="479">
        <v>310</v>
      </c>
      <c r="M187" s="80"/>
      <c r="N187" s="80"/>
      <c r="O187" s="80"/>
      <c r="P187" s="80"/>
      <c r="Q187" s="80"/>
      <c r="R187" s="80"/>
      <c r="T187" s="249"/>
      <c r="U187" s="80"/>
      <c r="V187" s="80"/>
      <c r="W187" s="80"/>
      <c r="X187" s="80"/>
      <c r="Y187" s="80"/>
    </row>
    <row r="188" spans="1:25" s="42" customFormat="1" ht="14.25" customHeight="1">
      <c r="A188" s="239" t="s">
        <v>1080</v>
      </c>
      <c r="B188" s="31">
        <v>44806</v>
      </c>
      <c r="C188" s="31">
        <v>44802</v>
      </c>
      <c r="D188" s="28">
        <v>11327</v>
      </c>
      <c r="E188" s="136" t="s">
        <v>40</v>
      </c>
      <c r="F188" s="28">
        <v>2115</v>
      </c>
      <c r="G188" s="9" t="s">
        <v>52</v>
      </c>
      <c r="H188" s="10">
        <v>20</v>
      </c>
      <c r="I188" s="25" t="s">
        <v>6</v>
      </c>
      <c r="J188" s="9" t="s">
        <v>97</v>
      </c>
      <c r="K188" s="22"/>
      <c r="L188" s="479">
        <v>170</v>
      </c>
      <c r="M188" s="80"/>
      <c r="N188" s="80"/>
      <c r="O188" s="80"/>
      <c r="P188" s="80"/>
      <c r="Q188" s="80"/>
      <c r="R188" s="80"/>
      <c r="T188" s="249"/>
      <c r="U188" s="80"/>
      <c r="V188" s="80"/>
      <c r="W188" s="80"/>
      <c r="X188" s="80"/>
      <c r="Y188" s="80"/>
    </row>
    <row r="189" spans="1:25" s="42" customFormat="1" ht="14.25" customHeight="1">
      <c r="A189" s="239" t="s">
        <v>1303</v>
      </c>
      <c r="B189" s="31">
        <v>44799</v>
      </c>
      <c r="C189" s="31">
        <v>44799</v>
      </c>
      <c r="D189" s="28">
        <v>11339</v>
      </c>
      <c r="E189" s="136" t="s">
        <v>216</v>
      </c>
      <c r="F189" s="28">
        <v>3621</v>
      </c>
      <c r="G189" s="9" t="s">
        <v>1396</v>
      </c>
      <c r="H189" s="10">
        <v>50</v>
      </c>
      <c r="I189" s="25" t="s">
        <v>6</v>
      </c>
      <c r="J189" s="9" t="s">
        <v>97</v>
      </c>
      <c r="K189" s="22"/>
      <c r="L189" s="479">
        <v>598.5</v>
      </c>
      <c r="M189" s="80"/>
      <c r="N189" s="80"/>
      <c r="O189" s="80"/>
      <c r="P189" s="80"/>
      <c r="Q189" s="80"/>
      <c r="R189" s="80"/>
      <c r="T189" s="249"/>
      <c r="U189" s="80"/>
      <c r="V189" s="80"/>
      <c r="W189" s="80"/>
      <c r="X189" s="80"/>
      <c r="Y189" s="80"/>
    </row>
    <row r="190" spans="1:25" s="42" customFormat="1" ht="14.25" customHeight="1">
      <c r="A190" s="239"/>
      <c r="B190" s="31"/>
      <c r="C190" s="31"/>
      <c r="D190" s="28"/>
      <c r="E190" s="136" t="s">
        <v>216</v>
      </c>
      <c r="F190" s="28">
        <v>3623</v>
      </c>
      <c r="G190" s="9" t="s">
        <v>47</v>
      </c>
      <c r="H190" s="10">
        <v>34</v>
      </c>
      <c r="I190" s="25" t="s">
        <v>6</v>
      </c>
      <c r="J190" s="9" t="s">
        <v>97</v>
      </c>
      <c r="K190" s="22"/>
      <c r="L190" s="479">
        <v>741</v>
      </c>
      <c r="M190" s="80"/>
      <c r="N190" s="80"/>
      <c r="O190" s="80"/>
      <c r="P190" s="80"/>
      <c r="Q190" s="80"/>
      <c r="R190" s="80"/>
      <c r="T190" s="249"/>
      <c r="U190" s="80"/>
      <c r="V190" s="80"/>
      <c r="W190" s="80"/>
      <c r="X190" s="80"/>
      <c r="Y190" s="80"/>
    </row>
    <row r="191" spans="1:25" s="42" customFormat="1" ht="14.25" customHeight="1">
      <c r="A191" s="239" t="s">
        <v>1303</v>
      </c>
      <c r="B191" s="31">
        <v>44799</v>
      </c>
      <c r="C191" s="31">
        <v>44798</v>
      </c>
      <c r="D191" s="28">
        <v>11348</v>
      </c>
      <c r="E191" s="136" t="s">
        <v>671</v>
      </c>
      <c r="F191" s="28">
        <v>3626</v>
      </c>
      <c r="G191" s="9" t="s">
        <v>1441</v>
      </c>
      <c r="H191" s="10">
        <v>15</v>
      </c>
      <c r="I191" s="25" t="s">
        <v>6</v>
      </c>
      <c r="J191" s="9" t="s">
        <v>97</v>
      </c>
      <c r="K191" s="22"/>
      <c r="L191" s="479">
        <v>420</v>
      </c>
      <c r="M191" s="80"/>
      <c r="N191" s="80"/>
      <c r="O191" s="80"/>
      <c r="P191" s="80"/>
      <c r="Q191" s="80"/>
      <c r="R191" s="80"/>
      <c r="T191" s="249"/>
      <c r="U191" s="80"/>
      <c r="V191" s="80"/>
      <c r="W191" s="80"/>
      <c r="X191" s="80"/>
      <c r="Y191" s="80"/>
    </row>
    <row r="192" spans="1:25" s="42" customFormat="1" ht="14.25" customHeight="1">
      <c r="A192" s="239" t="s">
        <v>1303</v>
      </c>
      <c r="B192" s="31">
        <v>44806</v>
      </c>
      <c r="C192" s="31">
        <v>44798</v>
      </c>
      <c r="D192" s="28">
        <v>11344</v>
      </c>
      <c r="E192" s="136" t="s">
        <v>216</v>
      </c>
      <c r="F192" s="28">
        <v>3621</v>
      </c>
      <c r="G192" s="9" t="s">
        <v>1396</v>
      </c>
      <c r="H192" s="10">
        <v>50</v>
      </c>
      <c r="I192" s="25" t="s">
        <v>6</v>
      </c>
      <c r="J192" s="9" t="s">
        <v>97</v>
      </c>
      <c r="K192" s="22"/>
      <c r="L192" s="479">
        <v>598.5</v>
      </c>
      <c r="M192" s="80"/>
      <c r="N192" s="80"/>
      <c r="O192" s="80"/>
      <c r="P192" s="80"/>
      <c r="Q192" s="80"/>
      <c r="R192" s="80"/>
      <c r="T192" s="249"/>
      <c r="U192" s="80"/>
      <c r="V192" s="80"/>
      <c r="W192" s="80"/>
      <c r="X192" s="80"/>
      <c r="Y192" s="80"/>
    </row>
    <row r="193" spans="1:25" s="42" customFormat="1" ht="14.25" customHeight="1">
      <c r="A193" s="239" t="s">
        <v>151</v>
      </c>
      <c r="B193" s="31">
        <v>44804</v>
      </c>
      <c r="C193" s="31">
        <v>44799</v>
      </c>
      <c r="D193" s="28">
        <v>11364</v>
      </c>
      <c r="E193" s="136" t="s">
        <v>2</v>
      </c>
      <c r="F193" s="28">
        <v>2186</v>
      </c>
      <c r="G193" s="9" t="s">
        <v>120</v>
      </c>
      <c r="H193" s="10">
        <v>20</v>
      </c>
      <c r="I193" s="25" t="s">
        <v>6</v>
      </c>
      <c r="J193" s="9" t="s">
        <v>97</v>
      </c>
      <c r="K193" s="22"/>
      <c r="L193" s="479">
        <v>749.4</v>
      </c>
      <c r="M193" s="80"/>
      <c r="N193" s="80"/>
      <c r="O193" s="80"/>
      <c r="P193" s="80"/>
      <c r="Q193" s="80"/>
      <c r="R193" s="80"/>
      <c r="T193" s="249"/>
      <c r="U193" s="80"/>
      <c r="V193" s="80"/>
      <c r="W193" s="80"/>
      <c r="X193" s="80"/>
      <c r="Y193" s="80"/>
    </row>
    <row r="194" spans="1:25" s="42" customFormat="1" ht="14.25" customHeight="1">
      <c r="A194" s="239" t="s">
        <v>1303</v>
      </c>
      <c r="B194" s="31">
        <v>44804</v>
      </c>
      <c r="C194" s="31">
        <v>44804</v>
      </c>
      <c r="D194" s="28">
        <v>11340</v>
      </c>
      <c r="E194" s="136" t="s">
        <v>216</v>
      </c>
      <c r="F194" s="28">
        <v>3621</v>
      </c>
      <c r="G194" s="9" t="s">
        <v>1396</v>
      </c>
      <c r="H194" s="10">
        <v>50</v>
      </c>
      <c r="I194" s="25" t="s">
        <v>6</v>
      </c>
      <c r="J194" s="9" t="s">
        <v>97</v>
      </c>
      <c r="K194" s="22"/>
      <c r="L194" s="479"/>
      <c r="M194" s="80"/>
      <c r="N194" s="80"/>
      <c r="O194" s="80"/>
      <c r="P194" s="80"/>
      <c r="Q194" s="80"/>
      <c r="R194" s="80"/>
      <c r="T194" s="249"/>
      <c r="U194" s="80"/>
      <c r="V194" s="80"/>
      <c r="W194" s="80"/>
      <c r="X194" s="80"/>
      <c r="Y194" s="80"/>
    </row>
    <row r="195" spans="1:25" s="42" customFormat="1" ht="14.25" customHeight="1">
      <c r="A195" s="239"/>
      <c r="B195" s="31"/>
      <c r="C195" s="31"/>
      <c r="D195" s="28"/>
      <c r="E195" s="136" t="s">
        <v>671</v>
      </c>
      <c r="F195" s="28">
        <v>3626</v>
      </c>
      <c r="G195" s="9" t="s">
        <v>1441</v>
      </c>
      <c r="H195" s="10">
        <v>30</v>
      </c>
      <c r="I195" s="25" t="s">
        <v>6</v>
      </c>
      <c r="J195" s="9" t="s">
        <v>97</v>
      </c>
      <c r="K195" s="22"/>
      <c r="L195" s="479"/>
      <c r="M195" s="80"/>
      <c r="N195" s="80"/>
      <c r="O195" s="80"/>
      <c r="P195" s="80"/>
      <c r="Q195" s="80"/>
      <c r="R195" s="80"/>
      <c r="T195" s="249"/>
      <c r="U195" s="80"/>
      <c r="V195" s="80"/>
      <c r="W195" s="80"/>
      <c r="X195" s="80"/>
      <c r="Y195" s="80"/>
    </row>
    <row r="196" spans="1:25" s="42" customFormat="1" ht="14.25" customHeight="1">
      <c r="A196" s="239"/>
      <c r="B196" s="31"/>
      <c r="C196" s="31"/>
      <c r="D196" s="28"/>
      <c r="E196" s="136" t="s">
        <v>428</v>
      </c>
      <c r="F196" s="28">
        <v>3623</v>
      </c>
      <c r="G196" s="9" t="s">
        <v>47</v>
      </c>
      <c r="H196" s="10">
        <v>30</v>
      </c>
      <c r="I196" s="25"/>
      <c r="J196" s="9" t="s">
        <v>97</v>
      </c>
      <c r="K196" s="22"/>
      <c r="L196" s="479"/>
      <c r="M196" s="80"/>
      <c r="N196" s="80"/>
      <c r="O196" s="80"/>
      <c r="P196" s="80"/>
      <c r="Q196" s="80"/>
      <c r="R196" s="80"/>
      <c r="T196" s="249"/>
      <c r="U196" s="80"/>
      <c r="V196" s="80"/>
      <c r="W196" s="80"/>
      <c r="X196" s="80"/>
      <c r="Y196" s="80"/>
    </row>
    <row r="197" spans="1:25" s="42" customFormat="1" ht="14.25" customHeight="1">
      <c r="A197" s="239"/>
      <c r="B197" s="31"/>
      <c r="C197" s="31"/>
      <c r="D197" s="28"/>
      <c r="E197" s="136" t="s">
        <v>216</v>
      </c>
      <c r="F197" s="28">
        <v>3624</v>
      </c>
      <c r="G197" s="9" t="s">
        <v>63</v>
      </c>
      <c r="H197" s="10">
        <v>40</v>
      </c>
      <c r="I197" s="25" t="s">
        <v>6</v>
      </c>
      <c r="J197" s="9" t="s">
        <v>97</v>
      </c>
      <c r="K197" s="11" t="s">
        <v>991</v>
      </c>
      <c r="L197" s="479">
        <v>2411.5</v>
      </c>
      <c r="M197" s="80"/>
      <c r="N197" s="80"/>
      <c r="O197" s="80"/>
      <c r="P197" s="80"/>
      <c r="Q197" s="80"/>
      <c r="R197" s="80"/>
      <c r="T197" s="249"/>
      <c r="U197" s="80"/>
      <c r="V197" s="80"/>
      <c r="W197" s="80"/>
      <c r="X197" s="80"/>
      <c r="Y197" s="80"/>
    </row>
    <row r="198" spans="1:25" s="42" customFormat="1" ht="14.25" customHeight="1">
      <c r="A198" s="239" t="s">
        <v>391</v>
      </c>
      <c r="B198" s="31">
        <v>44804</v>
      </c>
      <c r="C198" s="31">
        <v>44799</v>
      </c>
      <c r="D198" s="28">
        <v>11372</v>
      </c>
      <c r="E198" s="136" t="s">
        <v>2</v>
      </c>
      <c r="F198" s="28">
        <v>1106</v>
      </c>
      <c r="G198" s="9" t="s">
        <v>18</v>
      </c>
      <c r="H198" s="10">
        <v>5</v>
      </c>
      <c r="I198" s="25" t="s">
        <v>6</v>
      </c>
      <c r="J198" s="9" t="s">
        <v>97</v>
      </c>
      <c r="K198" s="22"/>
      <c r="L198" s="479">
        <v>175</v>
      </c>
      <c r="M198" s="80"/>
      <c r="N198" s="80"/>
      <c r="O198" s="80"/>
      <c r="P198" s="80"/>
      <c r="Q198" s="80"/>
      <c r="R198" s="80"/>
      <c r="T198" s="249"/>
      <c r="U198" s="80"/>
      <c r="V198" s="80"/>
      <c r="W198" s="80"/>
      <c r="X198" s="80"/>
      <c r="Y198" s="80"/>
    </row>
    <row r="199" spans="1:25" s="42" customFormat="1" ht="14.25" customHeight="1">
      <c r="A199" s="239" t="s">
        <v>67</v>
      </c>
      <c r="B199" s="31">
        <v>44804</v>
      </c>
      <c r="C199" s="31">
        <v>44799</v>
      </c>
      <c r="D199" s="28">
        <v>11374</v>
      </c>
      <c r="E199" s="136" t="s">
        <v>2</v>
      </c>
      <c r="F199" s="28">
        <v>1862</v>
      </c>
      <c r="G199" s="9" t="s">
        <v>20</v>
      </c>
      <c r="H199" s="10">
        <v>15</v>
      </c>
      <c r="I199" s="25" t="s">
        <v>6</v>
      </c>
      <c r="J199" s="9" t="s">
        <v>97</v>
      </c>
      <c r="K199" s="22"/>
      <c r="L199" s="479">
        <v>442.8</v>
      </c>
      <c r="M199" s="80"/>
      <c r="N199" s="80"/>
      <c r="O199" s="80"/>
      <c r="P199" s="80"/>
      <c r="Q199" s="80"/>
      <c r="R199" s="80"/>
      <c r="T199" s="249"/>
      <c r="U199" s="80"/>
      <c r="V199" s="80"/>
      <c r="W199" s="80"/>
      <c r="X199" s="80"/>
      <c r="Y199" s="80"/>
    </row>
    <row r="200" spans="1:25" s="42" customFormat="1" ht="14.25" customHeight="1">
      <c r="A200" s="239" t="s">
        <v>509</v>
      </c>
      <c r="B200" s="31">
        <v>44804</v>
      </c>
      <c r="C200" s="31">
        <v>44804</v>
      </c>
      <c r="D200" s="28">
        <v>11380</v>
      </c>
      <c r="E200" s="136" t="s">
        <v>1609</v>
      </c>
      <c r="F200" s="28">
        <v>3765</v>
      </c>
      <c r="G200" s="9" t="s">
        <v>200</v>
      </c>
      <c r="H200" s="10">
        <v>2</v>
      </c>
      <c r="I200" s="25" t="s">
        <v>6</v>
      </c>
      <c r="J200" s="9" t="s">
        <v>97</v>
      </c>
      <c r="K200" s="22"/>
      <c r="L200" s="479">
        <v>70</v>
      </c>
      <c r="M200" s="80"/>
      <c r="N200" s="80"/>
      <c r="O200" s="80"/>
      <c r="P200" s="80"/>
      <c r="Q200" s="80"/>
      <c r="R200" s="80"/>
      <c r="T200" s="249"/>
      <c r="U200" s="80"/>
      <c r="V200" s="80"/>
      <c r="W200" s="80"/>
      <c r="X200" s="80"/>
      <c r="Y200" s="80"/>
    </row>
    <row r="201" spans="1:25" s="42" customFormat="1" ht="14.25" customHeight="1">
      <c r="A201" s="239" t="s">
        <v>509</v>
      </c>
      <c r="B201" s="31">
        <v>44805</v>
      </c>
      <c r="C201" s="31">
        <v>44804</v>
      </c>
      <c r="D201" s="28">
        <v>11380</v>
      </c>
      <c r="E201" s="136" t="s">
        <v>1609</v>
      </c>
      <c r="F201" s="28">
        <v>3765</v>
      </c>
      <c r="G201" s="9" t="s">
        <v>200</v>
      </c>
      <c r="H201" s="10">
        <v>20</v>
      </c>
      <c r="I201" s="25" t="s">
        <v>6</v>
      </c>
      <c r="J201" s="9" t="s">
        <v>97</v>
      </c>
      <c r="K201" s="22"/>
      <c r="L201" s="479">
        <v>700</v>
      </c>
      <c r="M201" s="80"/>
      <c r="N201" s="80"/>
      <c r="O201" s="80"/>
      <c r="P201" s="80"/>
      <c r="Q201" s="80"/>
      <c r="R201" s="80"/>
      <c r="T201" s="249"/>
      <c r="U201" s="80"/>
      <c r="V201" s="80"/>
      <c r="W201" s="80"/>
      <c r="X201" s="80"/>
      <c r="Y201" s="80"/>
    </row>
    <row r="202" spans="1:25" s="42" customFormat="1" ht="14.25" customHeight="1">
      <c r="A202" s="239" t="s">
        <v>107</v>
      </c>
      <c r="B202" s="31">
        <v>44804</v>
      </c>
      <c r="C202" s="31">
        <v>44804</v>
      </c>
      <c r="D202" s="28">
        <v>11389</v>
      </c>
      <c r="E202" s="136" t="s">
        <v>2</v>
      </c>
      <c r="F202" s="28">
        <v>1467</v>
      </c>
      <c r="G202" s="9" t="s">
        <v>62</v>
      </c>
      <c r="H202" s="10">
        <v>45</v>
      </c>
      <c r="I202" s="25" t="s">
        <v>6</v>
      </c>
      <c r="J202" s="9" t="s">
        <v>97</v>
      </c>
      <c r="K202" s="22"/>
      <c r="L202" s="479">
        <v>1511.55</v>
      </c>
      <c r="M202" s="80"/>
      <c r="N202" s="80"/>
      <c r="O202" s="80"/>
      <c r="P202" s="80"/>
      <c r="Q202" s="80"/>
      <c r="R202" s="80"/>
      <c r="T202" s="249"/>
      <c r="U202" s="80"/>
      <c r="V202" s="80"/>
      <c r="W202" s="80"/>
      <c r="X202" s="80"/>
      <c r="Y202" s="80"/>
    </row>
    <row r="203" spans="1:25" s="42" customFormat="1" ht="14.25" customHeight="1">
      <c r="A203" s="239" t="s">
        <v>509</v>
      </c>
      <c r="B203" s="31">
        <v>44806</v>
      </c>
      <c r="C203" s="31">
        <v>44804</v>
      </c>
      <c r="D203" s="28">
        <v>11397</v>
      </c>
      <c r="E203" s="136" t="s">
        <v>2</v>
      </c>
      <c r="F203" s="28">
        <v>908</v>
      </c>
      <c r="G203" s="9" t="s">
        <v>30</v>
      </c>
      <c r="H203" s="10">
        <v>35</v>
      </c>
      <c r="I203" s="25" t="s">
        <v>6</v>
      </c>
      <c r="J203" s="9" t="s">
        <v>97</v>
      </c>
      <c r="K203" s="22"/>
      <c r="L203" s="479"/>
      <c r="M203" s="80"/>
      <c r="N203" s="80"/>
      <c r="O203" s="80"/>
      <c r="P203" s="80"/>
      <c r="Q203" s="80"/>
      <c r="R203" s="80"/>
      <c r="T203" s="249"/>
      <c r="U203" s="80"/>
      <c r="V203" s="80"/>
      <c r="W203" s="80"/>
      <c r="X203" s="80"/>
      <c r="Y203" s="80"/>
    </row>
    <row r="204" spans="1:25" s="42" customFormat="1" ht="14.25" customHeight="1">
      <c r="A204" s="239"/>
      <c r="B204" s="31"/>
      <c r="C204" s="31"/>
      <c r="D204" s="28"/>
      <c r="E204" s="136"/>
      <c r="F204" s="28">
        <v>869</v>
      </c>
      <c r="G204" s="9" t="s">
        <v>16</v>
      </c>
      <c r="H204" s="10">
        <v>20</v>
      </c>
      <c r="I204" s="25" t="s">
        <v>6</v>
      </c>
      <c r="J204" s="9" t="s">
        <v>97</v>
      </c>
      <c r="K204" s="22"/>
      <c r="L204" s="479">
        <v>1052.5</v>
      </c>
      <c r="M204" s="80"/>
      <c r="N204" s="80"/>
      <c r="O204" s="80"/>
      <c r="P204" s="80"/>
      <c r="Q204" s="80"/>
      <c r="R204" s="80"/>
      <c r="T204" s="249"/>
      <c r="U204" s="80"/>
      <c r="V204" s="80"/>
      <c r="W204" s="80"/>
      <c r="X204" s="80"/>
      <c r="Y204" s="80"/>
    </row>
    <row r="205" spans="1:25" s="44" customFormat="1">
      <c r="A205" s="338"/>
      <c r="B205" s="125"/>
      <c r="C205" s="125"/>
      <c r="D205" s="126"/>
      <c r="E205" s="124"/>
      <c r="F205" s="126"/>
      <c r="G205" s="51"/>
      <c r="H205" s="52"/>
      <c r="I205" s="233"/>
      <c r="J205" s="24" t="s">
        <v>97</v>
      </c>
      <c r="K205" s="526"/>
      <c r="L205" s="462"/>
      <c r="M205" s="246"/>
      <c r="N205" s="246"/>
      <c r="O205" s="246"/>
      <c r="P205" s="246"/>
      <c r="Q205" s="246"/>
      <c r="R205" s="246"/>
      <c r="T205" s="246"/>
      <c r="U205" s="246"/>
      <c r="V205" s="246"/>
      <c r="W205" s="246"/>
      <c r="X205" s="246"/>
      <c r="Y205" s="246"/>
    </row>
    <row r="206" spans="1:25" s="6" customFormat="1" ht="15" customHeight="1">
      <c r="A206" s="2530" t="e">
        <f>SUM(#REF!)</f>
        <v>#REF!</v>
      </c>
      <c r="B206" s="2531"/>
      <c r="C206" s="2531"/>
      <c r="D206" s="2531"/>
      <c r="E206" s="2531"/>
      <c r="F206" s="2531"/>
      <c r="G206" s="2531"/>
      <c r="H206" s="2531"/>
      <c r="I206" s="2531"/>
      <c r="J206" s="2531"/>
      <c r="K206" s="2531"/>
      <c r="L206" s="2532"/>
      <c r="T206" s="1035" t="s">
        <v>1672</v>
      </c>
    </row>
    <row r="207" spans="1:25" s="6" customFormat="1">
      <c r="A207" s="387"/>
      <c r="H207" s="823"/>
      <c r="I207" s="387"/>
      <c r="L207" s="587"/>
    </row>
    <row r="208" spans="1:25" s="6" customFormat="1">
      <c r="A208" s="387"/>
      <c r="H208" s="823"/>
      <c r="I208" s="387"/>
      <c r="L208" s="587"/>
    </row>
    <row r="209" spans="1:19" s="6" customFormat="1">
      <c r="A209" s="387"/>
      <c r="H209" s="823"/>
      <c r="I209" s="387"/>
      <c r="L209" s="587"/>
    </row>
    <row r="210" spans="1:19" s="6" customFormat="1">
      <c r="A210" s="387"/>
      <c r="H210" s="823"/>
      <c r="I210" s="387"/>
      <c r="L210" s="587"/>
    </row>
    <row r="211" spans="1:19" s="6" customFormat="1">
      <c r="A211" s="387"/>
      <c r="H211" s="823"/>
      <c r="I211" s="387"/>
      <c r="L211" s="587"/>
    </row>
    <row r="212" spans="1:19" s="6" customFormat="1">
      <c r="A212" s="387"/>
      <c r="H212" s="823"/>
      <c r="I212" s="387"/>
      <c r="L212" s="587"/>
    </row>
    <row r="213" spans="1:19" s="6" customFormat="1">
      <c r="A213" s="387"/>
      <c r="H213" s="823"/>
      <c r="I213" s="387"/>
      <c r="L213" s="587"/>
    </row>
    <row r="214" spans="1:19" s="6" customFormat="1">
      <c r="A214" s="387"/>
      <c r="H214" s="823"/>
      <c r="I214" s="387"/>
      <c r="L214" s="587"/>
    </row>
    <row r="215" spans="1:19" s="6" customFormat="1">
      <c r="A215" s="387"/>
      <c r="H215" s="823"/>
      <c r="I215" s="387"/>
      <c r="L215" s="587"/>
    </row>
    <row r="216" spans="1:19" s="6" customFormat="1">
      <c r="A216" s="387"/>
      <c r="H216" s="823"/>
      <c r="I216" s="387"/>
      <c r="L216" s="587"/>
    </row>
    <row r="217" spans="1:19" s="6" customFormat="1">
      <c r="A217" s="387"/>
      <c r="H217" s="823"/>
      <c r="I217" s="387"/>
      <c r="L217" s="587"/>
    </row>
    <row r="218" spans="1:19" s="6" customFormat="1">
      <c r="A218" s="387"/>
      <c r="H218" s="823"/>
      <c r="I218" s="387"/>
      <c r="L218" s="587"/>
    </row>
    <row r="219" spans="1:19" s="6" customFormat="1">
      <c r="A219" s="387"/>
      <c r="H219" s="823"/>
      <c r="I219" s="387"/>
      <c r="L219" s="587"/>
    </row>
    <row r="220" spans="1:19" s="6" customFormat="1" hidden="1">
      <c r="A220" s="387"/>
      <c r="H220" s="823"/>
      <c r="I220" s="387"/>
      <c r="L220" s="587"/>
    </row>
    <row r="221" spans="1:19" s="6" customFormat="1" hidden="1">
      <c r="A221" s="387"/>
      <c r="H221" s="823"/>
      <c r="I221" s="387"/>
      <c r="L221" s="587"/>
    </row>
    <row r="222" spans="1:19" s="6" customFormat="1" hidden="1">
      <c r="A222" s="37"/>
      <c r="B222"/>
      <c r="C222"/>
      <c r="D222"/>
      <c r="E222"/>
      <c r="F222"/>
      <c r="G222"/>
      <c r="H222" s="484"/>
      <c r="I222" s="37"/>
      <c r="J222"/>
      <c r="K222"/>
      <c r="L222" s="528"/>
      <c r="S222"/>
    </row>
    <row r="223" spans="1:19" s="6" customFormat="1" hidden="1">
      <c r="A223" s="37"/>
      <c r="B223"/>
      <c r="C223"/>
      <c r="D223"/>
      <c r="E223"/>
      <c r="F223"/>
      <c r="G223"/>
      <c r="H223" s="484"/>
      <c r="I223" s="37"/>
      <c r="J223"/>
      <c r="K223"/>
      <c r="L223" s="528"/>
      <c r="S223"/>
    </row>
    <row r="224" spans="1:19" s="6" customFormat="1" hidden="1">
      <c r="A224" s="37"/>
      <c r="B224"/>
      <c r="C224"/>
      <c r="D224"/>
      <c r="E224"/>
      <c r="F224"/>
      <c r="G224"/>
      <c r="H224" s="484"/>
      <c r="I224" s="37"/>
      <c r="J224"/>
      <c r="K224"/>
      <c r="L224" s="528"/>
      <c r="S224"/>
    </row>
    <row r="225" spans="1:25" s="6" customFormat="1" hidden="1">
      <c r="A225" s="37"/>
      <c r="B225"/>
      <c r="C225"/>
      <c r="D225"/>
      <c r="E225"/>
      <c r="F225"/>
      <c r="G225"/>
      <c r="H225" s="484"/>
      <c r="I225" s="37"/>
      <c r="J225"/>
      <c r="K225"/>
      <c r="L225" s="528"/>
      <c r="S225"/>
    </row>
    <row r="226" spans="1:25" s="6" customFormat="1" hidden="1">
      <c r="A226" s="37"/>
      <c r="B226"/>
      <c r="C226"/>
      <c r="D226"/>
      <c r="E226"/>
      <c r="F226"/>
      <c r="G226"/>
      <c r="H226" s="484"/>
      <c r="I226" s="37"/>
      <c r="J226"/>
      <c r="K226"/>
      <c r="L226" s="528"/>
      <c r="S226"/>
    </row>
    <row r="227" spans="1:25" s="6" customFormat="1" hidden="1">
      <c r="A227" s="37"/>
      <c r="B227"/>
      <c r="C227"/>
      <c r="D227"/>
      <c r="E227"/>
      <c r="F227"/>
      <c r="G227"/>
      <c r="H227" s="484"/>
      <c r="I227" s="37"/>
      <c r="J227"/>
      <c r="K227"/>
      <c r="L227" s="528"/>
      <c r="S227"/>
    </row>
    <row r="228" spans="1:25" s="6" customFormat="1" hidden="1">
      <c r="A228" s="37"/>
      <c r="B228"/>
      <c r="C228"/>
      <c r="D228"/>
      <c r="E228"/>
      <c r="F228"/>
      <c r="G228"/>
      <c r="H228" s="484"/>
      <c r="I228" s="37"/>
      <c r="J228"/>
      <c r="K228"/>
      <c r="L228" s="528"/>
      <c r="S228"/>
    </row>
    <row r="229" spans="1:25" s="6" customFormat="1" hidden="1">
      <c r="A229" s="37"/>
      <c r="B229"/>
      <c r="C229"/>
      <c r="D229"/>
      <c r="E229"/>
      <c r="F229"/>
      <c r="G229"/>
      <c r="H229" s="484"/>
      <c r="I229" s="37"/>
      <c r="J229"/>
      <c r="K229"/>
      <c r="L229" s="528"/>
      <c r="S229"/>
    </row>
    <row r="230" spans="1:25" s="6" customFormat="1" hidden="1">
      <c r="A230" s="37"/>
      <c r="B230"/>
      <c r="C230"/>
      <c r="D230"/>
      <c r="E230"/>
      <c r="F230"/>
      <c r="G230"/>
      <c r="H230" s="484"/>
      <c r="I230" s="37"/>
      <c r="J230"/>
      <c r="K230"/>
      <c r="L230" s="528"/>
      <c r="S230"/>
    </row>
    <row r="231" spans="1:25" s="6" customFormat="1" hidden="1">
      <c r="A231" s="37"/>
      <c r="B231"/>
      <c r="C231"/>
      <c r="D231"/>
      <c r="E231"/>
      <c r="F231"/>
      <c r="G231"/>
      <c r="H231" s="484"/>
      <c r="I231" s="37"/>
      <c r="J231"/>
      <c r="K231"/>
      <c r="L231" s="528"/>
      <c r="S231"/>
    </row>
    <row r="232" spans="1:25" s="37" customFormat="1" hidden="1">
      <c r="B232"/>
      <c r="C232"/>
      <c r="D232"/>
      <c r="E232"/>
      <c r="F232"/>
      <c r="G232"/>
      <c r="H232" s="484"/>
      <c r="J232"/>
      <c r="K232"/>
      <c r="L232" s="528"/>
      <c r="M232" s="6"/>
      <c r="N232" s="6"/>
      <c r="O232" s="6"/>
      <c r="P232" s="6"/>
      <c r="Q232" s="6"/>
      <c r="R232" s="6"/>
      <c r="S232"/>
      <c r="T232" s="6"/>
      <c r="U232" s="6"/>
      <c r="V232" s="6"/>
      <c r="W232" s="6"/>
      <c r="X232" s="6"/>
      <c r="Y232" s="6"/>
    </row>
    <row r="233" spans="1:25" s="37" customFormat="1" hidden="1">
      <c r="B233"/>
      <c r="C233"/>
      <c r="D233"/>
      <c r="E233"/>
      <c r="F233"/>
      <c r="G233"/>
      <c r="H233" s="484"/>
      <c r="J233"/>
      <c r="K233"/>
      <c r="L233" s="528"/>
      <c r="M233" s="6"/>
      <c r="N233" s="6"/>
      <c r="O233" s="6"/>
      <c r="P233" s="6"/>
      <c r="Q233" s="6"/>
      <c r="R233" s="6"/>
      <c r="S233"/>
      <c r="T233" s="6"/>
      <c r="U233" s="6"/>
      <c r="V233" s="6"/>
      <c r="W233" s="6"/>
      <c r="X233" s="6"/>
      <c r="Y233" s="6"/>
    </row>
    <row r="234" spans="1:25" s="37" customFormat="1" hidden="1">
      <c r="B234"/>
      <c r="C234"/>
      <c r="D234"/>
      <c r="E234"/>
      <c r="F234"/>
      <c r="G234"/>
      <c r="H234" s="484"/>
      <c r="J234"/>
      <c r="K234"/>
      <c r="L234" s="528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1:25" s="37" customFormat="1" hidden="1">
      <c r="B235"/>
      <c r="C235"/>
      <c r="D235"/>
      <c r="E235"/>
      <c r="F235"/>
      <c r="G235"/>
      <c r="H235" s="484"/>
      <c r="J235"/>
      <c r="K235"/>
      <c r="L235" s="528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1:25" s="37" customFormat="1" hidden="1">
      <c r="B236"/>
      <c r="C236"/>
      <c r="D236"/>
      <c r="E236"/>
      <c r="F236"/>
      <c r="G236"/>
      <c r="H236" s="484"/>
      <c r="J236"/>
      <c r="K236"/>
      <c r="L236" s="528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1:25" s="37" customFormat="1" hidden="1">
      <c r="B237"/>
      <c r="C237"/>
      <c r="D237"/>
      <c r="E237"/>
      <c r="F237"/>
      <c r="G237"/>
      <c r="H237" s="484"/>
      <c r="J237"/>
      <c r="K237"/>
      <c r="L237" s="528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1:25" s="37" customFormat="1" hidden="1">
      <c r="B238"/>
      <c r="C238"/>
      <c r="D238"/>
      <c r="E238"/>
      <c r="F238"/>
      <c r="G238"/>
      <c r="H238" s="484"/>
      <c r="J238"/>
      <c r="K238"/>
      <c r="L238" s="528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1:25" s="37" customFormat="1" hidden="1">
      <c r="B239"/>
      <c r="C239"/>
      <c r="D239"/>
      <c r="E239"/>
      <c r="F239"/>
      <c r="G239"/>
      <c r="H239" s="484"/>
      <c r="J239"/>
      <c r="K239"/>
      <c r="L239" s="528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1:25" s="37" customFormat="1" hidden="1">
      <c r="B240"/>
      <c r="C240"/>
      <c r="D240"/>
      <c r="E240"/>
      <c r="F240"/>
      <c r="G240"/>
      <c r="H240" s="484"/>
      <c r="J240"/>
      <c r="K240"/>
      <c r="L240" s="528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28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28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28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28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28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28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28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28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28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2:25" s="37" customFormat="1" hidden="1">
      <c r="B250"/>
      <c r="C250"/>
      <c r="D250"/>
      <c r="E250"/>
      <c r="F250"/>
      <c r="G250"/>
      <c r="H250" s="484"/>
      <c r="J250"/>
      <c r="K250"/>
      <c r="L250" s="528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2:25" s="37" customFormat="1" hidden="1">
      <c r="B251"/>
      <c r="C251"/>
      <c r="D251"/>
      <c r="E251"/>
      <c r="F251"/>
      <c r="G251"/>
      <c r="H251" s="484"/>
      <c r="J251"/>
      <c r="K251"/>
      <c r="L251" s="528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2:25" s="37" customFormat="1" hidden="1">
      <c r="B252"/>
      <c r="C252"/>
      <c r="D252"/>
      <c r="E252"/>
      <c r="F252"/>
      <c r="G252"/>
      <c r="H252" s="484"/>
      <c r="J252"/>
      <c r="K252"/>
      <c r="L252" s="528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2:25" s="37" customFormat="1" hidden="1">
      <c r="B253"/>
      <c r="C253"/>
      <c r="D253"/>
      <c r="E253"/>
      <c r="F253"/>
      <c r="G253"/>
      <c r="H253" s="484"/>
      <c r="J253"/>
      <c r="K253"/>
      <c r="L253" s="528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2:25" s="37" customFormat="1" hidden="1">
      <c r="B254"/>
      <c r="C254"/>
      <c r="D254"/>
      <c r="E254"/>
      <c r="F254"/>
      <c r="G254"/>
      <c r="H254" s="484"/>
      <c r="J254"/>
      <c r="K254"/>
      <c r="L254" s="528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2:25" s="37" customFormat="1" hidden="1">
      <c r="B255"/>
      <c r="C255"/>
      <c r="D255"/>
      <c r="E255"/>
      <c r="F255"/>
      <c r="G255"/>
      <c r="H255" s="484"/>
      <c r="J255"/>
      <c r="K255"/>
      <c r="L255" s="528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2:25" s="37" customFormat="1" hidden="1">
      <c r="B256"/>
      <c r="C256"/>
      <c r="D256"/>
      <c r="E256"/>
      <c r="F256"/>
      <c r="G256"/>
      <c r="H256" s="484"/>
      <c r="J256"/>
      <c r="K256"/>
      <c r="L256" s="528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28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28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28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28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28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28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28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28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28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28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28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28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28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28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28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28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28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28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28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28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28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28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28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28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28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28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28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28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28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28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28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28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28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28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28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28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28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28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28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28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28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28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28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28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28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28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28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28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28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28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28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28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28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28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28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28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28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28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28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28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28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28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28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28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2:25" s="37" customFormat="1" hidden="1">
      <c r="B321"/>
      <c r="C321"/>
      <c r="D321"/>
      <c r="E321"/>
      <c r="F321"/>
      <c r="G321"/>
      <c r="H321" s="484"/>
      <c r="J321"/>
      <c r="K321"/>
      <c r="L321" s="528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2:25" s="37" customFormat="1" hidden="1">
      <c r="B322"/>
      <c r="C322"/>
      <c r="D322"/>
      <c r="E322"/>
      <c r="F322"/>
      <c r="G322"/>
      <c r="H322" s="484"/>
      <c r="J322"/>
      <c r="K322"/>
      <c r="L322" s="528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2:25" s="37" customFormat="1" hidden="1">
      <c r="B323"/>
      <c r="C323"/>
      <c r="D323"/>
      <c r="E323"/>
      <c r="F323"/>
      <c r="G323"/>
      <c r="H323" s="484"/>
      <c r="J323"/>
      <c r="K323"/>
      <c r="L323" s="528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2:25" s="37" customFormat="1" hidden="1">
      <c r="B324"/>
      <c r="C324"/>
      <c r="D324"/>
      <c r="E324"/>
      <c r="F324"/>
      <c r="G324"/>
      <c r="H324" s="484"/>
      <c r="J324"/>
      <c r="K324"/>
      <c r="L324" s="528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2:25" s="37" customFormat="1" hidden="1">
      <c r="B325"/>
      <c r="C325"/>
      <c r="D325"/>
      <c r="E325"/>
      <c r="F325"/>
      <c r="G325"/>
      <c r="H325" s="484"/>
      <c r="J325"/>
      <c r="K325"/>
      <c r="L325" s="528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2:25" s="37" customFormat="1" hidden="1">
      <c r="B326"/>
      <c r="C326"/>
      <c r="D326"/>
      <c r="E326"/>
      <c r="F326"/>
      <c r="G326"/>
      <c r="H326" s="484"/>
      <c r="J326"/>
      <c r="K326"/>
      <c r="L326" s="528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2:25" s="37" customFormat="1" hidden="1">
      <c r="B327"/>
      <c r="C327"/>
      <c r="D327"/>
      <c r="E327"/>
      <c r="F327"/>
      <c r="G327"/>
      <c r="H327" s="484"/>
      <c r="J327"/>
      <c r="K327"/>
      <c r="L327" s="528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2:25" s="37" customFormat="1" hidden="1">
      <c r="B328"/>
      <c r="C328"/>
      <c r="D328"/>
      <c r="E328"/>
      <c r="F328"/>
      <c r="G328"/>
      <c r="H328" s="484"/>
      <c r="J328"/>
      <c r="K328"/>
      <c r="L328" s="528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2:25" s="37" customFormat="1" hidden="1">
      <c r="B329"/>
      <c r="C329"/>
      <c r="D329"/>
      <c r="E329"/>
      <c r="F329"/>
      <c r="G329"/>
      <c r="H329" s="484"/>
      <c r="J329"/>
      <c r="K329"/>
      <c r="L329" s="528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2:25" s="37" customFormat="1" hidden="1">
      <c r="B330"/>
      <c r="C330"/>
      <c r="D330"/>
      <c r="E330"/>
      <c r="F330"/>
      <c r="G330"/>
      <c r="H330" s="484"/>
      <c r="J330"/>
      <c r="K330"/>
      <c r="L330" s="528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2:25" s="37" customFormat="1" hidden="1">
      <c r="B331"/>
      <c r="C331"/>
      <c r="D331"/>
      <c r="E331"/>
      <c r="F331"/>
      <c r="G331"/>
      <c r="H331" s="484"/>
      <c r="J331"/>
      <c r="K331"/>
      <c r="L331" s="528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8" spans="1:22" s="6" customFormat="1">
      <c r="A338" s="37"/>
      <c r="B338"/>
      <c r="C338"/>
      <c r="D338"/>
      <c r="E338"/>
      <c r="F338"/>
      <c r="G338"/>
      <c r="H338" s="484"/>
      <c r="I338" s="37"/>
      <c r="J338"/>
      <c r="K338"/>
      <c r="L338" s="528"/>
      <c r="S338"/>
      <c r="U338" s="4">
        <v>1</v>
      </c>
      <c r="V338" s="5"/>
    </row>
    <row r="339" spans="1:22" s="6" customFormat="1">
      <c r="A339" s="37"/>
      <c r="B339"/>
      <c r="C339"/>
      <c r="D339"/>
      <c r="E339"/>
      <c r="F339"/>
      <c r="G339"/>
      <c r="H339" s="484"/>
      <c r="I339" s="37"/>
      <c r="J339"/>
      <c r="K339"/>
      <c r="L339" s="528"/>
      <c r="S339"/>
      <c r="U339" s="4">
        <v>2</v>
      </c>
      <c r="V339" s="5"/>
    </row>
    <row r="340" spans="1:22" s="6" customFormat="1">
      <c r="A340" s="37"/>
      <c r="B340"/>
      <c r="C340"/>
      <c r="D340"/>
      <c r="E340"/>
      <c r="F340"/>
      <c r="G340"/>
      <c r="H340" s="484"/>
      <c r="I340" s="37"/>
      <c r="J340"/>
      <c r="K340"/>
      <c r="L340" s="528"/>
      <c r="S340"/>
      <c r="U340" s="4">
        <v>3</v>
      </c>
      <c r="V340" s="5"/>
    </row>
    <row r="341" spans="1:22" s="6" customFormat="1">
      <c r="A341" s="37"/>
      <c r="B341"/>
      <c r="C341"/>
      <c r="D341"/>
      <c r="E341"/>
      <c r="F341"/>
      <c r="G341"/>
      <c r="H341" s="484"/>
      <c r="I341" s="37"/>
      <c r="J341"/>
      <c r="K341"/>
      <c r="L341" s="528"/>
      <c r="S341"/>
      <c r="U341" s="4">
        <v>4</v>
      </c>
      <c r="V341" s="5"/>
    </row>
    <row r="342" spans="1:22" s="6" customFormat="1">
      <c r="A342" s="37"/>
      <c r="B342"/>
      <c r="C342"/>
      <c r="D342"/>
      <c r="E342"/>
      <c r="F342"/>
      <c r="G342"/>
      <c r="H342" s="484"/>
      <c r="I342" s="37"/>
      <c r="J342"/>
      <c r="K342"/>
      <c r="L342" s="528"/>
      <c r="S342"/>
      <c r="U342" s="4">
        <v>5</v>
      </c>
      <c r="V342" s="5"/>
    </row>
    <row r="343" spans="1:22" s="6" customFormat="1">
      <c r="A343" s="37"/>
      <c r="B343"/>
      <c r="C343"/>
      <c r="D343"/>
      <c r="E343"/>
      <c r="F343"/>
      <c r="G343"/>
      <c r="H343" s="484"/>
      <c r="I343" s="37"/>
      <c r="J343"/>
      <c r="K343"/>
      <c r="L343" s="528"/>
      <c r="S343"/>
      <c r="U343" s="4">
        <v>6</v>
      </c>
      <c r="V343" s="5"/>
    </row>
    <row r="344" spans="1:22" s="6" customFormat="1">
      <c r="A344" s="37"/>
      <c r="B344"/>
      <c r="C344"/>
      <c r="D344"/>
      <c r="E344"/>
      <c r="F344"/>
      <c r="G344"/>
      <c r="H344" s="484"/>
      <c r="I344" s="37"/>
      <c r="J344"/>
      <c r="K344"/>
      <c r="L344" s="528"/>
      <c r="S344"/>
      <c r="U344" s="4">
        <v>7</v>
      </c>
      <c r="V344" s="5"/>
    </row>
    <row r="345" spans="1:22" s="6" customFormat="1">
      <c r="A345" s="37"/>
      <c r="B345"/>
      <c r="C345"/>
      <c r="D345"/>
      <c r="E345"/>
      <c r="F345"/>
      <c r="G345"/>
      <c r="H345" s="484"/>
      <c r="I345" s="37"/>
      <c r="J345"/>
      <c r="K345"/>
      <c r="L345" s="528"/>
      <c r="S345"/>
      <c r="U345" s="4">
        <v>8</v>
      </c>
      <c r="V345" s="5"/>
    </row>
    <row r="346" spans="1:22" s="6" customFormat="1">
      <c r="A346" s="37"/>
      <c r="B346"/>
      <c r="C346"/>
      <c r="D346"/>
      <c r="E346"/>
      <c r="F346"/>
      <c r="G346"/>
      <c r="H346" s="484"/>
      <c r="I346" s="37"/>
      <c r="J346"/>
      <c r="K346"/>
      <c r="L346" s="528"/>
      <c r="S346"/>
      <c r="U346" s="4">
        <v>9</v>
      </c>
      <c r="V346" s="5"/>
    </row>
    <row r="347" spans="1:22" s="6" customFormat="1">
      <c r="A347" s="37"/>
      <c r="B347"/>
      <c r="C347"/>
      <c r="D347"/>
      <c r="E347"/>
      <c r="F347"/>
      <c r="G347"/>
      <c r="H347" s="484"/>
      <c r="I347" s="37"/>
      <c r="J347"/>
      <c r="K347"/>
      <c r="L347" s="528"/>
      <c r="S347"/>
      <c r="U347" s="4">
        <v>10</v>
      </c>
      <c r="V347" s="5"/>
    </row>
    <row r="348" spans="1:22" s="6" customFormat="1">
      <c r="A348" s="37"/>
      <c r="B348"/>
      <c r="C348"/>
      <c r="D348"/>
      <c r="E348"/>
      <c r="F348"/>
      <c r="G348"/>
      <c r="H348" s="484"/>
      <c r="I348" s="37"/>
      <c r="J348"/>
      <c r="K348"/>
      <c r="L348" s="528"/>
      <c r="S348"/>
      <c r="U348" s="4">
        <v>11</v>
      </c>
      <c r="V348" s="5"/>
    </row>
    <row r="349" spans="1:22" s="6" customFormat="1">
      <c r="A349" s="37"/>
      <c r="B349"/>
      <c r="C349"/>
      <c r="D349"/>
      <c r="E349"/>
      <c r="F349"/>
      <c r="G349"/>
      <c r="H349" s="484"/>
      <c r="I349" s="37"/>
      <c r="J349"/>
      <c r="K349"/>
      <c r="L349" s="528"/>
      <c r="S349"/>
      <c r="U349" s="4">
        <v>12</v>
      </c>
      <c r="V349" s="5"/>
    </row>
    <row r="350" spans="1:22" s="6" customFormat="1">
      <c r="A350" s="37"/>
      <c r="B350"/>
      <c r="C350"/>
      <c r="D350"/>
      <c r="E350"/>
      <c r="F350"/>
      <c r="G350"/>
      <c r="H350" s="484"/>
      <c r="I350" s="37"/>
      <c r="J350"/>
      <c r="K350"/>
      <c r="L350" s="528"/>
      <c r="S350"/>
      <c r="U350" s="4">
        <v>13</v>
      </c>
      <c r="V350" s="5"/>
    </row>
    <row r="351" spans="1:22" s="6" customFormat="1">
      <c r="A351" s="37"/>
      <c r="B351"/>
      <c r="C351"/>
      <c r="D351"/>
      <c r="E351"/>
      <c r="F351"/>
      <c r="G351"/>
      <c r="H351" s="484"/>
      <c r="I351" s="37"/>
      <c r="J351"/>
      <c r="K351"/>
      <c r="L351" s="528"/>
      <c r="S351"/>
      <c r="U351" s="4">
        <v>14</v>
      </c>
      <c r="V351" s="5"/>
    </row>
    <row r="352" spans="1:22" s="6" customFormat="1">
      <c r="A352" s="37"/>
      <c r="B352"/>
      <c r="C352"/>
      <c r="D352"/>
      <c r="E352"/>
      <c r="F352"/>
      <c r="G352"/>
      <c r="H352" s="484"/>
      <c r="I352" s="37"/>
      <c r="J352"/>
      <c r="K352"/>
      <c r="L352" s="528"/>
      <c r="S352"/>
      <c r="U352" s="4">
        <v>15</v>
      </c>
      <c r="V352" s="5"/>
    </row>
    <row r="353" spans="1:22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28"/>
      <c r="S353"/>
      <c r="U353" s="4">
        <v>16</v>
      </c>
      <c r="V353" s="5"/>
    </row>
  </sheetData>
  <mergeCells count="9">
    <mergeCell ref="A68:L68"/>
    <mergeCell ref="A69:L69"/>
    <mergeCell ref="A206:L206"/>
    <mergeCell ref="A2:L2"/>
    <mergeCell ref="A12:L12"/>
    <mergeCell ref="A16:L16"/>
    <mergeCell ref="A17:L17"/>
    <mergeCell ref="A48:L48"/>
    <mergeCell ref="A49:L49"/>
  </mergeCells>
  <conditionalFormatting sqref="I70:I205 I50:I67 I13:I15 I1 I3:I11 I18:I47">
    <cfRule type="containsText" dxfId="30" priority="1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1:Y601"/>
  <sheetViews>
    <sheetView topLeftCell="A28" workbookViewId="0"/>
  </sheetViews>
  <sheetFormatPr defaultRowHeight="15"/>
  <cols>
    <col min="1" max="1" width="19.85546875" style="37" customWidth="1"/>
    <col min="2" max="2" width="10.7109375" bestFit="1" customWidth="1"/>
    <col min="3" max="3" width="9.85546875" bestFit="1" customWidth="1"/>
    <col min="4" max="4" width="8.5703125" bestFit="1" customWidth="1"/>
    <col min="5" max="5" width="14.1406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6.28515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37.140625" style="6" customWidth="1"/>
    <col min="21" max="21" width="3" style="6" customWidth="1"/>
    <col min="22" max="22" width="23" style="6" customWidth="1"/>
    <col min="23" max="25" width="9.140625" style="6"/>
  </cols>
  <sheetData>
    <row r="1" spans="1:25" ht="16.5" customHeight="1">
      <c r="A1" s="30" t="s">
        <v>2269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471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2029</v>
      </c>
      <c r="B3" s="34" t="s">
        <v>2313</v>
      </c>
      <c r="C3" s="34" t="s">
        <v>2415</v>
      </c>
      <c r="D3" s="34" t="s">
        <v>2314</v>
      </c>
      <c r="E3" s="34" t="s">
        <v>199</v>
      </c>
      <c r="F3" s="34" t="s">
        <v>2033</v>
      </c>
      <c r="G3" s="34" t="s">
        <v>2034</v>
      </c>
      <c r="H3" s="34" t="s">
        <v>2416</v>
      </c>
      <c r="I3" s="35" t="s">
        <v>12</v>
      </c>
      <c r="J3" s="34" t="s">
        <v>471</v>
      </c>
      <c r="K3" s="34" t="s">
        <v>2319</v>
      </c>
      <c r="L3" s="451">
        <v>1700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 t="s">
        <v>2029</v>
      </c>
      <c r="B4" s="34" t="s">
        <v>2324</v>
      </c>
      <c r="C4" s="34" t="s">
        <v>2402</v>
      </c>
      <c r="D4" s="34" t="s">
        <v>2325</v>
      </c>
      <c r="E4" s="34" t="s">
        <v>199</v>
      </c>
      <c r="F4" s="34" t="s">
        <v>2326</v>
      </c>
      <c r="G4" s="34" t="s">
        <v>2327</v>
      </c>
      <c r="H4" s="34" t="s">
        <v>1132</v>
      </c>
      <c r="I4" s="35" t="s">
        <v>6</v>
      </c>
      <c r="J4" s="34" t="s">
        <v>471</v>
      </c>
      <c r="K4" s="34" t="s">
        <v>2328</v>
      </c>
      <c r="L4" s="451">
        <v>3700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 t="s">
        <v>1412</v>
      </c>
      <c r="B5" s="34" t="s">
        <v>2329</v>
      </c>
      <c r="C5" s="34" t="s">
        <v>2412</v>
      </c>
      <c r="D5" s="34" t="s">
        <v>2330</v>
      </c>
      <c r="E5" s="34" t="s">
        <v>428</v>
      </c>
      <c r="F5" s="34" t="s">
        <v>2102</v>
      </c>
      <c r="G5" s="34" t="s">
        <v>1413</v>
      </c>
      <c r="H5" s="34" t="s">
        <v>1880</v>
      </c>
      <c r="I5" s="35" t="s">
        <v>6</v>
      </c>
      <c r="J5" s="34" t="s">
        <v>2331</v>
      </c>
      <c r="K5" s="34" t="s">
        <v>2332</v>
      </c>
      <c r="L5" s="451">
        <v>952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41" t="s">
        <v>1477</v>
      </c>
      <c r="B6" s="34" t="s">
        <v>2324</v>
      </c>
      <c r="C6" s="34" t="s">
        <v>2383</v>
      </c>
      <c r="D6" s="34" t="s">
        <v>2342</v>
      </c>
      <c r="E6" s="34" t="s">
        <v>428</v>
      </c>
      <c r="F6" s="34" t="s">
        <v>2343</v>
      </c>
      <c r="G6" s="34" t="s">
        <v>2344</v>
      </c>
      <c r="H6" s="34" t="s">
        <v>1491</v>
      </c>
      <c r="I6" s="35" t="s">
        <v>6</v>
      </c>
      <c r="J6" s="34" t="s">
        <v>2345</v>
      </c>
      <c r="K6" s="34" t="s">
        <v>2346</v>
      </c>
      <c r="L6" s="451">
        <v>1100</v>
      </c>
      <c r="M6" s="16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41" t="s">
        <v>2376</v>
      </c>
      <c r="B7" s="34" t="s">
        <v>2377</v>
      </c>
      <c r="C7" s="34" t="s">
        <v>2383</v>
      </c>
      <c r="D7" s="34" t="s">
        <v>2378</v>
      </c>
      <c r="E7" s="34" t="s">
        <v>1221</v>
      </c>
      <c r="F7" s="34" t="s">
        <v>2379</v>
      </c>
      <c r="G7" s="34" t="s">
        <v>2380</v>
      </c>
      <c r="H7" s="34" t="s">
        <v>2381</v>
      </c>
      <c r="I7" s="35" t="s">
        <v>6</v>
      </c>
      <c r="J7" s="34" t="s">
        <v>2345</v>
      </c>
      <c r="K7" s="34" t="s">
        <v>2382</v>
      </c>
      <c r="L7" s="451">
        <v>1890</v>
      </c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514" t="s">
        <v>241</v>
      </c>
      <c r="B8" s="510" t="s">
        <v>1723</v>
      </c>
      <c r="C8" s="510"/>
      <c r="D8" s="510" t="s">
        <v>2385</v>
      </c>
      <c r="E8" s="510" t="s">
        <v>2386</v>
      </c>
      <c r="F8" s="510" t="s">
        <v>1746</v>
      </c>
      <c r="G8" s="510" t="s">
        <v>193</v>
      </c>
      <c r="H8" s="510" t="s">
        <v>1491</v>
      </c>
      <c r="I8" s="574"/>
      <c r="J8" s="510" t="s">
        <v>2391</v>
      </c>
      <c r="K8" s="510" t="s">
        <v>2384</v>
      </c>
      <c r="L8" s="1228">
        <v>716</v>
      </c>
      <c r="M8" s="16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514" t="s">
        <v>625</v>
      </c>
      <c r="B9" s="510" t="s">
        <v>2389</v>
      </c>
      <c r="C9" s="510"/>
      <c r="D9" s="510" t="s">
        <v>2390</v>
      </c>
      <c r="E9" s="510" t="s">
        <v>2</v>
      </c>
      <c r="F9" s="510" t="s">
        <v>2132</v>
      </c>
      <c r="G9" s="510" t="s">
        <v>626</v>
      </c>
      <c r="H9" s="510" t="s">
        <v>1491</v>
      </c>
      <c r="I9" s="574"/>
      <c r="J9" s="510" t="s">
        <v>2391</v>
      </c>
      <c r="K9" s="510" t="s">
        <v>2392</v>
      </c>
      <c r="L9" s="1228">
        <v>750</v>
      </c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514"/>
      <c r="B10" s="510"/>
      <c r="C10" s="510"/>
      <c r="D10" s="510"/>
      <c r="E10" s="510"/>
      <c r="F10" s="510"/>
      <c r="G10" s="510"/>
      <c r="H10" s="510"/>
      <c r="I10" s="574"/>
      <c r="J10" s="510"/>
      <c r="K10" s="510"/>
      <c r="L10" s="1228"/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339"/>
      <c r="B11" s="131"/>
      <c r="C11" s="131"/>
      <c r="D11" s="131"/>
      <c r="E11" s="131"/>
      <c r="F11" s="131"/>
      <c r="G11" s="131"/>
      <c r="H11" s="131"/>
      <c r="I11" s="235"/>
      <c r="J11" s="131"/>
      <c r="K11" s="131"/>
      <c r="L11" s="1075"/>
      <c r="M11" s="16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2533" t="s">
        <v>121</v>
      </c>
      <c r="B12" s="2534"/>
      <c r="C12" s="2534"/>
      <c r="D12" s="2534"/>
      <c r="E12" s="2534"/>
      <c r="F12" s="2534"/>
      <c r="G12" s="2534"/>
      <c r="H12" s="2534"/>
      <c r="I12" s="2534"/>
      <c r="J12" s="2534"/>
      <c r="K12" s="2534"/>
      <c r="L12" s="2535"/>
      <c r="M12" s="1197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39"/>
      <c r="B13" s="131"/>
      <c r="C13" s="131"/>
      <c r="D13" s="131"/>
      <c r="E13" s="131"/>
      <c r="F13" s="131"/>
      <c r="G13" s="131"/>
      <c r="H13" s="131"/>
      <c r="I13" s="235"/>
      <c r="J13" s="131"/>
      <c r="K13" s="131"/>
      <c r="L13" s="1075"/>
      <c r="M13" s="1103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39"/>
      <c r="B14" s="131"/>
      <c r="C14" s="131"/>
      <c r="D14" s="131"/>
      <c r="E14" s="131"/>
      <c r="F14" s="131"/>
      <c r="G14" s="131"/>
      <c r="H14" s="131"/>
      <c r="I14" s="235"/>
      <c r="J14" s="131"/>
      <c r="K14" s="131"/>
      <c r="L14" s="1075"/>
      <c r="M14" s="1103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39"/>
      <c r="B15" s="131"/>
      <c r="C15" s="131"/>
      <c r="D15" s="131"/>
      <c r="E15" s="131"/>
      <c r="F15" s="131"/>
      <c r="G15" s="131"/>
      <c r="H15" s="131"/>
      <c r="I15" s="235"/>
      <c r="J15" s="131"/>
      <c r="K15" s="131"/>
      <c r="L15" s="1075"/>
      <c r="M15" s="1103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41" customFormat="1">
      <c r="A16" s="2539" t="e">
        <f>SUM(#REF!)</f>
        <v>#REF!</v>
      </c>
      <c r="B16" s="2539"/>
      <c r="C16" s="2539"/>
      <c r="D16" s="2539"/>
      <c r="E16" s="2539"/>
      <c r="F16" s="2539"/>
      <c r="G16" s="2539"/>
      <c r="H16" s="2539"/>
      <c r="I16" s="2539"/>
      <c r="J16" s="2539"/>
      <c r="K16" s="2539"/>
      <c r="L16" s="2539"/>
      <c r="M16" s="249"/>
      <c r="N16" s="249"/>
      <c r="O16" s="249"/>
      <c r="P16" s="249"/>
      <c r="Q16" s="249"/>
      <c r="R16" s="249"/>
      <c r="T16" s="249"/>
      <c r="U16" s="249"/>
      <c r="V16" s="249"/>
      <c r="W16" s="249"/>
      <c r="X16" s="249"/>
      <c r="Y16" s="249"/>
    </row>
    <row r="17" spans="1:25" s="41" customFormat="1" ht="18.75">
      <c r="A17" s="2460" t="s">
        <v>749</v>
      </c>
      <c r="B17" s="2450"/>
      <c r="C17" s="2450"/>
      <c r="D17" s="2450"/>
      <c r="E17" s="2450"/>
      <c r="F17" s="2450"/>
      <c r="G17" s="2450"/>
      <c r="H17" s="2450"/>
      <c r="I17" s="2450"/>
      <c r="J17" s="2450"/>
      <c r="K17" s="2450"/>
      <c r="L17" s="2451"/>
      <c r="M17" s="249"/>
      <c r="N17" s="249"/>
      <c r="O17" s="249"/>
      <c r="P17" s="249"/>
      <c r="Q17" s="249"/>
      <c r="R17" s="249"/>
      <c r="T17" s="249"/>
      <c r="U17" s="249"/>
      <c r="V17" s="249"/>
      <c r="W17" s="249"/>
      <c r="X17" s="249"/>
      <c r="Y17" s="249"/>
    </row>
    <row r="18" spans="1:25" s="42" customFormat="1" ht="14.25" customHeight="1">
      <c r="A18" s="654" t="s">
        <v>1934</v>
      </c>
      <c r="B18" s="655">
        <v>44806</v>
      </c>
      <c r="C18" s="655">
        <v>44804</v>
      </c>
      <c r="D18" s="656">
        <v>11361</v>
      </c>
      <c r="E18" s="657" t="s">
        <v>1803</v>
      </c>
      <c r="F18" s="656">
        <v>3661</v>
      </c>
      <c r="G18" s="658" t="s">
        <v>2060</v>
      </c>
      <c r="H18" s="674">
        <v>2</v>
      </c>
      <c r="I18" s="659" t="s">
        <v>6</v>
      </c>
      <c r="J18" s="658" t="s">
        <v>749</v>
      </c>
      <c r="K18" s="177" t="s">
        <v>2187</v>
      </c>
      <c r="L18" s="1184">
        <v>100</v>
      </c>
      <c r="M18" s="80"/>
      <c r="N18" s="80"/>
      <c r="O18" s="80"/>
      <c r="P18" s="80"/>
      <c r="Q18" s="80"/>
      <c r="R18" s="80"/>
      <c r="T18" s="249" t="s">
        <v>2347</v>
      </c>
      <c r="U18" s="80"/>
      <c r="V18" s="80"/>
      <c r="W18" s="80"/>
      <c r="X18" s="80"/>
      <c r="Y18" s="80"/>
    </row>
    <row r="19" spans="1:25" s="42" customFormat="1" ht="14.25" customHeight="1">
      <c r="A19" s="654" t="s">
        <v>2349</v>
      </c>
      <c r="B19" s="655">
        <v>44818</v>
      </c>
      <c r="C19" s="655">
        <v>44812</v>
      </c>
      <c r="D19" s="656">
        <v>11437</v>
      </c>
      <c r="E19" s="657" t="s">
        <v>1221</v>
      </c>
      <c r="F19" s="656">
        <v>4343</v>
      </c>
      <c r="G19" s="658" t="s">
        <v>2352</v>
      </c>
      <c r="H19" s="674" t="s">
        <v>905</v>
      </c>
      <c r="I19" s="659" t="s">
        <v>6</v>
      </c>
      <c r="J19" s="658" t="s">
        <v>749</v>
      </c>
      <c r="K19" s="177"/>
      <c r="L19" s="1184">
        <v>50.18</v>
      </c>
      <c r="M19" s="80"/>
      <c r="N19" s="80"/>
      <c r="O19" s="80"/>
      <c r="P19" s="80"/>
      <c r="Q19" s="80"/>
      <c r="R19" s="80"/>
      <c r="T19" s="249"/>
      <c r="U19" s="80"/>
      <c r="V19" s="80"/>
      <c r="W19" s="80"/>
      <c r="X19" s="80"/>
      <c r="Y19" s="80"/>
    </row>
    <row r="20" spans="1:25" s="42" customFormat="1" ht="14.25" customHeight="1">
      <c r="A20" s="654" t="s">
        <v>141</v>
      </c>
      <c r="B20" s="655">
        <v>44820</v>
      </c>
      <c r="C20" s="655">
        <v>44813</v>
      </c>
      <c r="D20" s="656">
        <v>11448</v>
      </c>
      <c r="E20" s="657" t="s">
        <v>1221</v>
      </c>
      <c r="F20" s="656">
        <v>4336</v>
      </c>
      <c r="G20" s="658" t="s">
        <v>416</v>
      </c>
      <c r="H20" s="674" t="s">
        <v>2323</v>
      </c>
      <c r="I20" s="659" t="s">
        <v>6</v>
      </c>
      <c r="J20" s="658" t="s">
        <v>749</v>
      </c>
      <c r="K20" s="177"/>
      <c r="L20" s="1184">
        <v>135</v>
      </c>
      <c r="M20" s="80"/>
      <c r="N20" s="80"/>
      <c r="O20" s="80"/>
      <c r="P20" s="80"/>
      <c r="Q20" s="80"/>
      <c r="R20" s="80"/>
      <c r="T20" s="249"/>
      <c r="U20" s="80"/>
      <c r="V20" s="80"/>
      <c r="W20" s="80"/>
      <c r="X20" s="80"/>
      <c r="Y20" s="80"/>
    </row>
    <row r="21" spans="1:25" s="123" customFormat="1">
      <c r="A21" s="1121" t="s">
        <v>1836</v>
      </c>
      <c r="B21" s="48">
        <v>44826</v>
      </c>
      <c r="C21" s="1122">
        <v>44825</v>
      </c>
      <c r="D21" s="1123">
        <v>11491</v>
      </c>
      <c r="E21" s="1124" t="s">
        <v>1221</v>
      </c>
      <c r="F21" s="1123">
        <v>4111</v>
      </c>
      <c r="G21" s="1125" t="s">
        <v>354</v>
      </c>
      <c r="H21" s="1126">
        <v>10</v>
      </c>
      <c r="I21" s="1127" t="s">
        <v>6</v>
      </c>
      <c r="J21" s="1125" t="s">
        <v>749</v>
      </c>
      <c r="K21" s="1130"/>
      <c r="L21" s="1128">
        <v>250</v>
      </c>
      <c r="M21" s="653"/>
      <c r="N21" s="653"/>
      <c r="O21" s="653"/>
      <c r="P21" s="653"/>
      <c r="Q21" s="653"/>
      <c r="R21" s="653"/>
      <c r="T21" s="249"/>
      <c r="U21" s="653"/>
      <c r="V21" s="653"/>
      <c r="W21" s="653"/>
      <c r="X21" s="653"/>
      <c r="Y21" s="653"/>
    </row>
    <row r="22" spans="1:25" s="123" customFormat="1">
      <c r="A22" s="1121" t="s">
        <v>2161</v>
      </c>
      <c r="B22" s="1122">
        <v>44830</v>
      </c>
      <c r="C22" s="1122">
        <v>44826</v>
      </c>
      <c r="D22" s="1123">
        <v>11514</v>
      </c>
      <c r="E22" s="1124" t="s">
        <v>1221</v>
      </c>
      <c r="F22" s="1123">
        <v>4189</v>
      </c>
      <c r="G22" s="1125" t="s">
        <v>1014</v>
      </c>
      <c r="H22" s="1126">
        <v>3</v>
      </c>
      <c r="I22" s="1127" t="s">
        <v>6</v>
      </c>
      <c r="J22" s="1125" t="s">
        <v>749</v>
      </c>
      <c r="K22" s="1130"/>
      <c r="L22" s="1128">
        <v>45.6</v>
      </c>
      <c r="M22" s="653"/>
      <c r="N22" s="653"/>
      <c r="O22" s="653"/>
      <c r="P22" s="653"/>
      <c r="Q22" s="653"/>
      <c r="R22" s="653"/>
      <c r="T22" s="249"/>
      <c r="U22" s="653"/>
      <c r="V22" s="653"/>
      <c r="W22" s="653"/>
      <c r="X22" s="653"/>
      <c r="Y22" s="653"/>
    </row>
    <row r="23" spans="1:25" s="123" customFormat="1">
      <c r="A23" s="1121" t="s">
        <v>92</v>
      </c>
      <c r="B23" s="1122">
        <v>44831</v>
      </c>
      <c r="C23" s="1122">
        <v>44825</v>
      </c>
      <c r="D23" s="1123">
        <v>11536</v>
      </c>
      <c r="E23" s="1124" t="s">
        <v>2</v>
      </c>
      <c r="F23" s="1123">
        <v>2697</v>
      </c>
      <c r="G23" s="1125" t="s">
        <v>147</v>
      </c>
      <c r="H23" s="1126">
        <v>32</v>
      </c>
      <c r="I23" s="1127" t="s">
        <v>6</v>
      </c>
      <c r="J23" s="1125" t="s">
        <v>749</v>
      </c>
      <c r="K23" s="1130"/>
      <c r="L23" s="1128">
        <v>201.6</v>
      </c>
      <c r="M23" s="653"/>
      <c r="N23" s="653"/>
      <c r="O23" s="653"/>
      <c r="P23" s="653"/>
      <c r="Q23" s="653"/>
      <c r="R23" s="653"/>
      <c r="T23" s="249"/>
      <c r="U23" s="653"/>
      <c r="V23" s="653"/>
      <c r="W23" s="653"/>
      <c r="X23" s="653"/>
      <c r="Y23" s="653"/>
    </row>
    <row r="24" spans="1:25" s="123" customFormat="1">
      <c r="A24" s="1121" t="s">
        <v>1934</v>
      </c>
      <c r="B24" s="1122">
        <v>44830</v>
      </c>
      <c r="C24" s="1122">
        <v>44826</v>
      </c>
      <c r="D24" s="1123">
        <v>11554</v>
      </c>
      <c r="E24" s="1124" t="s">
        <v>1803</v>
      </c>
      <c r="F24" s="1123">
        <v>4356</v>
      </c>
      <c r="G24" s="1125" t="s">
        <v>2089</v>
      </c>
      <c r="H24" s="1126">
        <v>1</v>
      </c>
      <c r="I24" s="1127" t="s">
        <v>6</v>
      </c>
      <c r="J24" s="1125" t="s">
        <v>749</v>
      </c>
      <c r="K24" s="1130" t="s">
        <v>2372</v>
      </c>
      <c r="L24" s="1128">
        <v>50</v>
      </c>
      <c r="M24" s="653"/>
      <c r="N24" s="653"/>
      <c r="O24" s="653"/>
      <c r="P24" s="653"/>
      <c r="Q24" s="653"/>
      <c r="R24" s="653"/>
      <c r="T24" s="249"/>
      <c r="U24" s="653"/>
      <c r="V24" s="653"/>
      <c r="W24" s="653"/>
      <c r="X24" s="653"/>
      <c r="Y24" s="653"/>
    </row>
    <row r="25" spans="1:25" s="123" customFormat="1">
      <c r="A25" s="1121"/>
      <c r="B25" s="1122"/>
      <c r="C25" s="1122"/>
      <c r="D25" s="1123"/>
      <c r="E25" s="1124" t="s">
        <v>1803</v>
      </c>
      <c r="F25" s="1123">
        <v>4357</v>
      </c>
      <c r="G25" s="1125" t="s">
        <v>2089</v>
      </c>
      <c r="H25" s="1126">
        <v>1</v>
      </c>
      <c r="I25" s="1127" t="s">
        <v>6</v>
      </c>
      <c r="J25" s="1125" t="s">
        <v>749</v>
      </c>
      <c r="K25" s="1130" t="s">
        <v>2373</v>
      </c>
      <c r="L25" s="1128">
        <v>50</v>
      </c>
      <c r="M25" s="653"/>
      <c r="N25" s="653"/>
      <c r="O25" s="653"/>
      <c r="P25" s="653"/>
      <c r="Q25" s="653"/>
      <c r="R25" s="653"/>
      <c r="T25" s="249"/>
      <c r="U25" s="653"/>
      <c r="V25" s="653"/>
      <c r="W25" s="653"/>
      <c r="X25" s="653"/>
      <c r="Y25" s="653"/>
    </row>
    <row r="26" spans="1:25" s="123" customFormat="1">
      <c r="A26" s="1121" t="s">
        <v>180</v>
      </c>
      <c r="B26" s="1122">
        <v>44832</v>
      </c>
      <c r="C26" s="1122">
        <v>44826</v>
      </c>
      <c r="D26" s="1123">
        <v>11565</v>
      </c>
      <c r="E26" s="1124" t="s">
        <v>2</v>
      </c>
      <c r="F26" s="1123">
        <v>2788</v>
      </c>
      <c r="G26" s="1125" t="s">
        <v>27</v>
      </c>
      <c r="H26" s="1126">
        <v>5</v>
      </c>
      <c r="I26" s="1127" t="s">
        <v>6</v>
      </c>
      <c r="J26" s="1125" t="s">
        <v>749</v>
      </c>
      <c r="K26" s="1130"/>
      <c r="L26" s="1128">
        <v>185</v>
      </c>
      <c r="M26" s="653"/>
      <c r="N26" s="653"/>
      <c r="O26" s="653"/>
      <c r="P26" s="653"/>
      <c r="Q26" s="653"/>
      <c r="R26" s="653"/>
      <c r="T26" s="249"/>
      <c r="U26" s="653"/>
      <c r="V26" s="653"/>
      <c r="W26" s="653"/>
      <c r="X26" s="653"/>
      <c r="Y26" s="653"/>
    </row>
    <row r="27" spans="1:25" s="123" customFormat="1">
      <c r="A27" s="1121" t="s">
        <v>141</v>
      </c>
      <c r="B27" s="1122">
        <v>44834</v>
      </c>
      <c r="C27" s="1122">
        <v>44826</v>
      </c>
      <c r="D27" s="1123">
        <v>11588</v>
      </c>
      <c r="E27" s="1124" t="s">
        <v>1221</v>
      </c>
      <c r="F27" s="1123">
        <v>4336</v>
      </c>
      <c r="G27" s="1125" t="s">
        <v>416</v>
      </c>
      <c r="H27" s="1126" t="s">
        <v>2323</v>
      </c>
      <c r="I27" s="1127" t="s">
        <v>6</v>
      </c>
      <c r="J27" s="1125" t="s">
        <v>749</v>
      </c>
      <c r="K27" s="1130"/>
      <c r="L27" s="1128">
        <v>135.04</v>
      </c>
      <c r="M27" s="653"/>
      <c r="N27" s="653"/>
      <c r="O27" s="653"/>
      <c r="P27" s="653"/>
      <c r="Q27" s="653"/>
      <c r="R27" s="653"/>
      <c r="T27" s="249"/>
      <c r="U27" s="653"/>
      <c r="V27" s="653"/>
      <c r="W27" s="653"/>
      <c r="X27" s="653"/>
      <c r="Y27" s="653"/>
    </row>
    <row r="28" spans="1:25" s="123" customFormat="1">
      <c r="A28" s="1121" t="s">
        <v>1836</v>
      </c>
      <c r="B28" s="1122">
        <v>44834</v>
      </c>
      <c r="C28" s="1122">
        <v>44830</v>
      </c>
      <c r="D28" s="1123">
        <v>11574</v>
      </c>
      <c r="E28" s="1124" t="s">
        <v>1221</v>
      </c>
      <c r="F28" s="1123">
        <v>4360</v>
      </c>
      <c r="G28" s="1125" t="s">
        <v>2388</v>
      </c>
      <c r="H28" s="1126" t="s">
        <v>997</v>
      </c>
      <c r="I28" s="1127" t="s">
        <v>6</v>
      </c>
      <c r="J28" s="1125" t="s">
        <v>749</v>
      </c>
      <c r="K28" s="1130"/>
      <c r="L28" s="1128">
        <v>231.8</v>
      </c>
      <c r="M28" s="653"/>
      <c r="N28" s="653"/>
      <c r="O28" s="653"/>
      <c r="P28" s="653"/>
      <c r="Q28" s="653"/>
      <c r="R28" s="653"/>
      <c r="T28" s="249"/>
      <c r="U28" s="653"/>
      <c r="V28" s="653"/>
      <c r="W28" s="653"/>
      <c r="X28" s="653"/>
      <c r="Y28" s="653"/>
    </row>
    <row r="29" spans="1:25" s="123" customFormat="1">
      <c r="A29" s="1121" t="s">
        <v>801</v>
      </c>
      <c r="B29" s="1122">
        <v>44834</v>
      </c>
      <c r="C29" s="1122">
        <v>44826</v>
      </c>
      <c r="D29" s="1123">
        <v>11590</v>
      </c>
      <c r="E29" s="1124" t="s">
        <v>2</v>
      </c>
      <c r="F29" s="1123">
        <v>1514</v>
      </c>
      <c r="G29" s="1125" t="s">
        <v>430</v>
      </c>
      <c r="H29" s="1126">
        <v>6</v>
      </c>
      <c r="I29" s="1127" t="s">
        <v>6</v>
      </c>
      <c r="J29" s="1125" t="s">
        <v>749</v>
      </c>
      <c r="K29" s="1130"/>
      <c r="L29" s="1128">
        <v>207</v>
      </c>
      <c r="M29" s="653"/>
      <c r="N29" s="653"/>
      <c r="O29" s="653"/>
      <c r="P29" s="653"/>
      <c r="Q29" s="653"/>
      <c r="R29" s="653"/>
      <c r="T29" s="249"/>
      <c r="U29" s="653"/>
      <c r="V29" s="653"/>
      <c r="W29" s="653"/>
      <c r="X29" s="653"/>
      <c r="Y29" s="653"/>
    </row>
    <row r="30" spans="1:25" s="123" customFormat="1">
      <c r="A30" s="1121" t="s">
        <v>141</v>
      </c>
      <c r="B30" s="1122">
        <v>44834</v>
      </c>
      <c r="C30" s="1122">
        <v>44831</v>
      </c>
      <c r="D30" s="1123">
        <v>11637</v>
      </c>
      <c r="E30" s="1124" t="s">
        <v>1221</v>
      </c>
      <c r="F30" s="1123">
        <v>4336</v>
      </c>
      <c r="G30" s="1125" t="s">
        <v>416</v>
      </c>
      <c r="H30" s="1126" t="s">
        <v>2400</v>
      </c>
      <c r="I30" s="1127" t="s">
        <v>6</v>
      </c>
      <c r="J30" s="1125" t="s">
        <v>749</v>
      </c>
      <c r="K30" s="1130"/>
      <c r="L30" s="1128">
        <v>405.11</v>
      </c>
      <c r="M30" s="653"/>
      <c r="N30" s="653"/>
      <c r="O30" s="653"/>
      <c r="P30" s="653"/>
      <c r="Q30" s="653"/>
      <c r="R30" s="653"/>
      <c r="T30" s="249"/>
      <c r="U30" s="653"/>
      <c r="V30" s="653"/>
      <c r="W30" s="653"/>
      <c r="X30" s="653"/>
      <c r="Y30" s="653"/>
    </row>
    <row r="31" spans="1:25" s="123" customFormat="1">
      <c r="A31" s="1121" t="s">
        <v>313</v>
      </c>
      <c r="B31" s="1122">
        <v>44834</v>
      </c>
      <c r="C31" s="1122">
        <v>44833</v>
      </c>
      <c r="D31" s="1123">
        <v>11663</v>
      </c>
      <c r="E31" s="1124" t="s">
        <v>2</v>
      </c>
      <c r="F31" s="1123">
        <v>1140</v>
      </c>
      <c r="G31" s="1125" t="s">
        <v>144</v>
      </c>
      <c r="H31" s="1126">
        <v>24</v>
      </c>
      <c r="I31" s="1127" t="s">
        <v>6</v>
      </c>
      <c r="J31" s="1125" t="s">
        <v>1225</v>
      </c>
      <c r="K31" s="1130"/>
      <c r="L31" s="1128">
        <v>230</v>
      </c>
      <c r="M31" s="653"/>
      <c r="N31" s="653"/>
      <c r="O31" s="653"/>
      <c r="P31" s="653"/>
      <c r="Q31" s="653"/>
      <c r="R31" s="653"/>
      <c r="T31" s="249"/>
      <c r="U31" s="653"/>
      <c r="V31" s="653"/>
      <c r="W31" s="653"/>
      <c r="X31" s="653"/>
      <c r="Y31" s="653"/>
    </row>
    <row r="32" spans="1:25" s="123" customFormat="1">
      <c r="A32" s="1121"/>
      <c r="B32" s="1122"/>
      <c r="C32" s="1122"/>
      <c r="D32" s="1123"/>
      <c r="E32" s="1124"/>
      <c r="F32" s="1123">
        <v>4383</v>
      </c>
      <c r="G32" s="1125" t="s">
        <v>1144</v>
      </c>
      <c r="H32" s="1126" t="s">
        <v>1070</v>
      </c>
      <c r="I32" s="1127" t="s">
        <v>6</v>
      </c>
      <c r="J32" s="1125"/>
      <c r="K32" s="1130"/>
      <c r="L32" s="1128"/>
      <c r="M32" s="653"/>
      <c r="N32" s="653"/>
      <c r="O32" s="653"/>
      <c r="P32" s="653"/>
      <c r="Q32" s="653"/>
      <c r="R32" s="653"/>
      <c r="T32" s="249"/>
      <c r="U32" s="653"/>
      <c r="V32" s="653"/>
      <c r="W32" s="653"/>
      <c r="X32" s="653"/>
      <c r="Y32" s="653"/>
    </row>
    <row r="33" spans="1:25" s="123" customFormat="1">
      <c r="A33" s="1121" t="s">
        <v>1934</v>
      </c>
      <c r="B33" s="1122">
        <v>44834</v>
      </c>
      <c r="C33" s="1122">
        <v>44833</v>
      </c>
      <c r="D33" s="1123">
        <v>11656</v>
      </c>
      <c r="E33" s="1124" t="s">
        <v>1803</v>
      </c>
      <c r="F33" s="1123">
        <v>4379</v>
      </c>
      <c r="G33" s="1125" t="s">
        <v>1475</v>
      </c>
      <c r="H33" s="1126" t="s">
        <v>1114</v>
      </c>
      <c r="I33" s="1127" t="s">
        <v>6</v>
      </c>
      <c r="J33" s="1125" t="s">
        <v>749</v>
      </c>
      <c r="K33" s="1130"/>
      <c r="L33" s="1128">
        <v>50</v>
      </c>
      <c r="M33" s="653"/>
      <c r="N33" s="653"/>
      <c r="O33" s="653"/>
      <c r="P33" s="653"/>
      <c r="Q33" s="653"/>
      <c r="R33" s="653"/>
      <c r="T33" s="249"/>
      <c r="U33" s="653"/>
      <c r="V33" s="653"/>
      <c r="W33" s="653"/>
      <c r="X33" s="653"/>
      <c r="Y33" s="653"/>
    </row>
    <row r="34" spans="1:25" s="123" customFormat="1">
      <c r="A34" s="1121" t="s">
        <v>226</v>
      </c>
      <c r="B34" s="1122">
        <v>44834</v>
      </c>
      <c r="C34" s="1122">
        <v>44834</v>
      </c>
      <c r="D34" s="1123">
        <v>11688</v>
      </c>
      <c r="E34" s="1124" t="s">
        <v>44</v>
      </c>
      <c r="F34" s="1123">
        <v>1260</v>
      </c>
      <c r="G34" s="1125" t="s">
        <v>1461</v>
      </c>
      <c r="H34" s="1126">
        <v>25</v>
      </c>
      <c r="I34" s="1127" t="s">
        <v>6</v>
      </c>
      <c r="J34" s="1125" t="s">
        <v>749</v>
      </c>
      <c r="K34" s="1130"/>
      <c r="L34" s="1128">
        <v>895.5</v>
      </c>
      <c r="M34" s="653"/>
      <c r="N34" s="653"/>
      <c r="O34" s="653"/>
      <c r="P34" s="653"/>
      <c r="Q34" s="653"/>
      <c r="R34" s="653"/>
      <c r="T34" s="249"/>
      <c r="U34" s="653"/>
      <c r="V34" s="653"/>
      <c r="W34" s="653"/>
      <c r="X34" s="653"/>
      <c r="Y34" s="653"/>
    </row>
    <row r="35" spans="1:25" s="123" customFormat="1">
      <c r="A35" s="1105"/>
      <c r="B35" s="1106"/>
      <c r="C35" s="1106"/>
      <c r="D35" s="1107"/>
      <c r="E35" s="1108"/>
      <c r="F35" s="1107"/>
      <c r="G35" s="1109"/>
      <c r="H35" s="1110"/>
      <c r="I35" s="1111"/>
      <c r="J35" s="1109" t="s">
        <v>749</v>
      </c>
      <c r="K35" s="1112"/>
      <c r="L35" s="1129"/>
      <c r="M35" s="653"/>
      <c r="N35" s="653"/>
      <c r="O35" s="653"/>
      <c r="P35" s="653"/>
      <c r="Q35" s="653"/>
      <c r="R35" s="653"/>
      <c r="T35" s="249"/>
      <c r="U35" s="653"/>
      <c r="V35" s="653"/>
      <c r="W35" s="653"/>
      <c r="X35" s="653"/>
      <c r="Y35" s="653"/>
    </row>
    <row r="36" spans="1:25" s="123" customFormat="1">
      <c r="A36" s="1105"/>
      <c r="B36" s="1106"/>
      <c r="C36" s="1106"/>
      <c r="D36" s="1107"/>
      <c r="E36" s="1108"/>
      <c r="F36" s="1107"/>
      <c r="G36" s="1109"/>
      <c r="H36" s="1110"/>
      <c r="I36" s="1111"/>
      <c r="J36" s="1109" t="s">
        <v>749</v>
      </c>
      <c r="K36" s="1112"/>
      <c r="L36" s="1129"/>
      <c r="M36" s="653"/>
      <c r="N36" s="653"/>
      <c r="O36" s="653"/>
      <c r="P36" s="653"/>
      <c r="Q36" s="653"/>
      <c r="R36" s="653"/>
      <c r="T36" s="249"/>
      <c r="U36" s="653"/>
      <c r="V36" s="653"/>
      <c r="W36" s="653"/>
      <c r="X36" s="653"/>
      <c r="Y36" s="653"/>
    </row>
    <row r="37" spans="1:25" s="41" customFormat="1">
      <c r="A37" s="339"/>
      <c r="B37" s="132"/>
      <c r="C37" s="132"/>
      <c r="D37" s="133"/>
      <c r="E37" s="131"/>
      <c r="F37" s="133"/>
      <c r="G37" s="134"/>
      <c r="H37" s="135"/>
      <c r="I37" s="235"/>
      <c r="J37" s="1109" t="s">
        <v>749</v>
      </c>
      <c r="K37" s="525"/>
      <c r="L37" s="454"/>
      <c r="M37" s="249"/>
      <c r="N37" s="249"/>
      <c r="O37" s="249"/>
      <c r="P37" s="249"/>
      <c r="Q37" s="249"/>
      <c r="R37" s="249"/>
      <c r="T37" s="249"/>
      <c r="U37" s="249"/>
      <c r="V37" s="249"/>
      <c r="W37" s="249"/>
      <c r="X37" s="249"/>
      <c r="Y37" s="249"/>
    </row>
    <row r="38" spans="1:25" s="41" customFormat="1">
      <c r="A38" s="2530">
        <f>SUM(L18:L37)</f>
        <v>3221.83</v>
      </c>
      <c r="B38" s="2531"/>
      <c r="C38" s="2531"/>
      <c r="D38" s="2531"/>
      <c r="E38" s="2531"/>
      <c r="F38" s="2531"/>
      <c r="G38" s="2531"/>
      <c r="H38" s="2531"/>
      <c r="I38" s="2531"/>
      <c r="J38" s="2531"/>
      <c r="K38" s="2531"/>
      <c r="L38" s="2532"/>
      <c r="M38" s="249"/>
      <c r="N38" s="249"/>
      <c r="O38" s="249"/>
      <c r="P38" s="249"/>
      <c r="Q38" s="249"/>
      <c r="R38" s="249"/>
      <c r="T38" s="249"/>
      <c r="U38" s="249"/>
      <c r="V38" s="249"/>
      <c r="W38" s="249"/>
      <c r="X38" s="249"/>
      <c r="Y38" s="249"/>
    </row>
    <row r="39" spans="1:25" s="41" customFormat="1" ht="18.75">
      <c r="A39" s="2460" t="s">
        <v>1225</v>
      </c>
      <c r="B39" s="2450"/>
      <c r="C39" s="2450"/>
      <c r="D39" s="2450"/>
      <c r="E39" s="2450"/>
      <c r="F39" s="2450"/>
      <c r="G39" s="2450"/>
      <c r="H39" s="2450"/>
      <c r="I39" s="2450"/>
      <c r="J39" s="2450"/>
      <c r="K39" s="2450"/>
      <c r="L39" s="2451"/>
      <c r="M39" s="249"/>
      <c r="N39" s="249"/>
      <c r="O39" s="249"/>
      <c r="P39" s="249"/>
      <c r="Q39" s="249"/>
      <c r="R39" s="249"/>
      <c r="T39" s="249"/>
      <c r="U39" s="249"/>
      <c r="V39" s="249"/>
      <c r="W39" s="249"/>
      <c r="X39" s="249"/>
      <c r="Y39" s="249"/>
    </row>
    <row r="40" spans="1:25" s="123" customFormat="1">
      <c r="A40" s="1121" t="s">
        <v>1674</v>
      </c>
      <c r="B40" s="48">
        <v>44823</v>
      </c>
      <c r="C40" s="1122">
        <v>44831</v>
      </c>
      <c r="D40" s="1123">
        <v>11431</v>
      </c>
      <c r="E40" s="1124" t="s">
        <v>428</v>
      </c>
      <c r="F40" s="1123">
        <v>1421</v>
      </c>
      <c r="G40" s="1125" t="s">
        <v>530</v>
      </c>
      <c r="H40" s="1126">
        <v>12</v>
      </c>
      <c r="I40" s="1127" t="s">
        <v>6</v>
      </c>
      <c r="J40" s="1125" t="s">
        <v>1225</v>
      </c>
      <c r="K40" s="50" t="s">
        <v>2356</v>
      </c>
      <c r="L40" s="1128">
        <v>395</v>
      </c>
      <c r="M40" s="653"/>
      <c r="N40" s="653"/>
      <c r="O40" s="653"/>
      <c r="P40" s="653"/>
      <c r="Q40" s="653"/>
      <c r="R40" s="653"/>
      <c r="T40" s="249"/>
      <c r="U40" s="653"/>
      <c r="V40" s="653"/>
      <c r="W40" s="653"/>
      <c r="X40" s="653"/>
      <c r="Y40" s="653"/>
    </row>
    <row r="41" spans="1:25" s="123" customFormat="1">
      <c r="A41" s="1121" t="s">
        <v>154</v>
      </c>
      <c r="B41" s="1122">
        <v>44820</v>
      </c>
      <c r="C41" s="1122">
        <v>44817</v>
      </c>
      <c r="D41" s="1123">
        <v>11450</v>
      </c>
      <c r="E41" s="1124" t="s">
        <v>2</v>
      </c>
      <c r="F41" s="1123">
        <v>2415</v>
      </c>
      <c r="G41" s="1125" t="s">
        <v>43</v>
      </c>
      <c r="H41" s="1126">
        <v>50</v>
      </c>
      <c r="I41" s="1127" t="s">
        <v>6</v>
      </c>
      <c r="J41" s="1125" t="s">
        <v>1225</v>
      </c>
      <c r="K41" s="1130"/>
      <c r="L41" s="1128">
        <v>387.5</v>
      </c>
      <c r="M41" s="653"/>
      <c r="N41" s="653"/>
      <c r="O41" s="653"/>
      <c r="P41" s="653"/>
      <c r="Q41" s="653"/>
      <c r="R41" s="653"/>
      <c r="T41" s="249"/>
      <c r="U41" s="653"/>
      <c r="V41" s="653"/>
      <c r="W41" s="653"/>
      <c r="X41" s="653"/>
      <c r="Y41" s="653"/>
    </row>
    <row r="42" spans="1:25" s="123" customFormat="1">
      <c r="A42" s="1121" t="s">
        <v>2170</v>
      </c>
      <c r="B42" s="1122">
        <v>44817</v>
      </c>
      <c r="C42" s="1122">
        <v>44816</v>
      </c>
      <c r="D42" s="1123">
        <v>11468</v>
      </c>
      <c r="E42" s="1124" t="s">
        <v>7</v>
      </c>
      <c r="F42" s="1123">
        <v>4346</v>
      </c>
      <c r="G42" s="1125" t="s">
        <v>2198</v>
      </c>
      <c r="H42" s="1126" t="s">
        <v>984</v>
      </c>
      <c r="I42" s="1127" t="s">
        <v>6</v>
      </c>
      <c r="J42" s="1125" t="s">
        <v>1225</v>
      </c>
      <c r="K42" s="1130"/>
      <c r="L42" s="1128">
        <v>242.6</v>
      </c>
      <c r="M42" s="653"/>
      <c r="N42" s="653"/>
      <c r="O42" s="653"/>
      <c r="P42" s="653"/>
      <c r="Q42" s="653"/>
      <c r="R42" s="653"/>
      <c r="T42" s="249"/>
      <c r="U42" s="653"/>
      <c r="V42" s="653"/>
      <c r="W42" s="653"/>
      <c r="X42" s="653"/>
      <c r="Y42" s="653"/>
    </row>
    <row r="43" spans="1:25" s="42" customFormat="1" ht="14.25" customHeight="1">
      <c r="A43" s="654" t="s">
        <v>1790</v>
      </c>
      <c r="B43" s="1215">
        <v>44820</v>
      </c>
      <c r="C43" s="655">
        <v>44818</v>
      </c>
      <c r="D43" s="861">
        <v>11454</v>
      </c>
      <c r="E43" s="657" t="s">
        <v>1221</v>
      </c>
      <c r="F43" s="861">
        <v>4055</v>
      </c>
      <c r="G43" s="658" t="s">
        <v>65</v>
      </c>
      <c r="H43" s="861">
        <v>21</v>
      </c>
      <c r="I43" s="659" t="s">
        <v>6</v>
      </c>
      <c r="J43" s="655" t="s">
        <v>1225</v>
      </c>
      <c r="K43" s="177"/>
      <c r="L43" s="1216">
        <v>993</v>
      </c>
      <c r="M43" s="80"/>
      <c r="N43" s="80"/>
      <c r="O43" s="80"/>
      <c r="P43" s="80"/>
      <c r="Q43" s="80"/>
      <c r="R43" s="80"/>
      <c r="T43" s="249"/>
      <c r="U43" s="80"/>
      <c r="V43" s="80"/>
      <c r="W43" s="80"/>
      <c r="X43" s="80"/>
      <c r="Y43" s="80"/>
    </row>
    <row r="44" spans="1:25" s="123" customFormat="1">
      <c r="A44" s="1121" t="s">
        <v>1884</v>
      </c>
      <c r="B44" s="48">
        <v>44826</v>
      </c>
      <c r="C44" s="1122">
        <v>44825</v>
      </c>
      <c r="D44" s="1123">
        <v>11488</v>
      </c>
      <c r="E44" s="1124" t="s">
        <v>2</v>
      </c>
      <c r="F44" s="1123">
        <v>754</v>
      </c>
      <c r="G44" s="1125" t="s">
        <v>530</v>
      </c>
      <c r="H44" s="1126">
        <v>20</v>
      </c>
      <c r="I44" s="1127" t="s">
        <v>6</v>
      </c>
      <c r="J44" s="1125" t="s">
        <v>1225</v>
      </c>
      <c r="K44" s="1130"/>
      <c r="L44" s="1128">
        <v>510</v>
      </c>
      <c r="M44" s="653"/>
      <c r="N44" s="653"/>
      <c r="O44" s="653"/>
      <c r="P44" s="653"/>
      <c r="Q44" s="653"/>
      <c r="R44" s="653"/>
      <c r="T44" s="249"/>
      <c r="U44" s="653"/>
      <c r="V44" s="653"/>
      <c r="W44" s="653"/>
      <c r="X44" s="653"/>
      <c r="Y44" s="653"/>
    </row>
    <row r="45" spans="1:25" s="123" customFormat="1">
      <c r="A45" s="1121" t="s">
        <v>137</v>
      </c>
      <c r="B45" s="48">
        <v>44826</v>
      </c>
      <c r="C45" s="1122">
        <v>44825</v>
      </c>
      <c r="D45" s="1123">
        <v>11492</v>
      </c>
      <c r="E45" s="1124" t="s">
        <v>2</v>
      </c>
      <c r="F45" s="1123">
        <v>4259</v>
      </c>
      <c r="G45" s="1125" t="s">
        <v>2130</v>
      </c>
      <c r="H45" s="1126" t="s">
        <v>949</v>
      </c>
      <c r="I45" s="1127" t="s">
        <v>6</v>
      </c>
      <c r="J45" s="1125" t="s">
        <v>1225</v>
      </c>
      <c r="K45" s="1130"/>
      <c r="L45" s="1128">
        <v>604</v>
      </c>
      <c r="M45" s="653"/>
      <c r="N45" s="653"/>
      <c r="O45" s="653"/>
      <c r="P45" s="653"/>
      <c r="Q45" s="653"/>
      <c r="R45" s="653"/>
      <c r="T45" s="249"/>
      <c r="U45" s="653"/>
      <c r="V45" s="653"/>
      <c r="W45" s="653"/>
      <c r="X45" s="653"/>
      <c r="Y45" s="653"/>
    </row>
    <row r="46" spans="1:25" s="123" customFormat="1">
      <c r="A46" s="1121" t="s">
        <v>381</v>
      </c>
      <c r="B46" s="1122">
        <v>44833</v>
      </c>
      <c r="C46" s="1122">
        <v>44827</v>
      </c>
      <c r="D46" s="1123">
        <v>11519</v>
      </c>
      <c r="E46" s="1124" t="s">
        <v>2</v>
      </c>
      <c r="F46" s="1123">
        <v>2744</v>
      </c>
      <c r="G46" s="1125" t="s">
        <v>127</v>
      </c>
      <c r="H46" s="1126" t="s">
        <v>1212</v>
      </c>
      <c r="I46" s="1127" t="s">
        <v>6</v>
      </c>
      <c r="J46" s="1125" t="s">
        <v>1225</v>
      </c>
      <c r="K46" s="1130"/>
      <c r="L46" s="1128">
        <v>132.91999999999999</v>
      </c>
      <c r="M46" s="653"/>
      <c r="N46" s="653"/>
      <c r="O46" s="653"/>
      <c r="P46" s="653"/>
      <c r="Q46" s="653"/>
      <c r="R46" s="653"/>
      <c r="T46" s="249"/>
      <c r="U46" s="653"/>
      <c r="V46" s="653"/>
      <c r="W46" s="653"/>
      <c r="X46" s="653"/>
      <c r="Y46" s="653"/>
    </row>
    <row r="47" spans="1:25" s="123" customFormat="1">
      <c r="A47" s="1121"/>
      <c r="B47" s="1122"/>
      <c r="C47" s="1122">
        <v>44830</v>
      </c>
      <c r="D47" s="1123"/>
      <c r="E47" s="1124" t="s">
        <v>7</v>
      </c>
      <c r="F47" s="1123">
        <v>2555</v>
      </c>
      <c r="G47" s="1125" t="s">
        <v>382</v>
      </c>
      <c r="H47" s="1126">
        <v>5</v>
      </c>
      <c r="I47" s="1127" t="s">
        <v>6</v>
      </c>
      <c r="J47" s="1125" t="s">
        <v>1225</v>
      </c>
      <c r="K47" s="1130"/>
      <c r="L47" s="1128">
        <v>272</v>
      </c>
      <c r="M47" s="653"/>
      <c r="N47" s="653"/>
      <c r="O47" s="653"/>
      <c r="P47" s="653"/>
      <c r="Q47" s="653"/>
      <c r="R47" s="653"/>
      <c r="T47" s="249"/>
      <c r="U47" s="653"/>
      <c r="V47" s="653"/>
      <c r="W47" s="653"/>
      <c r="X47" s="653"/>
      <c r="Y47" s="653"/>
    </row>
    <row r="48" spans="1:25" s="123" customFormat="1">
      <c r="A48" s="1121" t="s">
        <v>126</v>
      </c>
      <c r="B48" s="1122">
        <v>44830</v>
      </c>
      <c r="C48" s="1122">
        <v>44827</v>
      </c>
      <c r="D48" s="1123">
        <v>11526</v>
      </c>
      <c r="E48" s="1124" t="s">
        <v>1115</v>
      </c>
      <c r="F48" s="1123">
        <v>2620</v>
      </c>
      <c r="G48" s="1125" t="s">
        <v>127</v>
      </c>
      <c r="H48" s="1126" t="s">
        <v>1353</v>
      </c>
      <c r="I48" s="1127" t="s">
        <v>6</v>
      </c>
      <c r="J48" s="1125" t="s">
        <v>1225</v>
      </c>
      <c r="K48" s="1130"/>
      <c r="L48" s="1128">
        <v>492.1</v>
      </c>
      <c r="M48" s="653"/>
      <c r="N48" s="653"/>
      <c r="O48" s="653"/>
      <c r="P48" s="653"/>
      <c r="Q48" s="653"/>
      <c r="R48" s="653"/>
      <c r="T48" s="249"/>
      <c r="U48" s="653"/>
      <c r="V48" s="653"/>
      <c r="W48" s="653"/>
      <c r="X48" s="653"/>
      <c r="Y48" s="653"/>
    </row>
    <row r="49" spans="1:25" s="123" customFormat="1">
      <c r="A49" s="1121" t="s">
        <v>1439</v>
      </c>
      <c r="B49" s="1122">
        <v>44831</v>
      </c>
      <c r="C49" s="1122">
        <v>44831</v>
      </c>
      <c r="D49" s="1123">
        <v>11531</v>
      </c>
      <c r="E49" s="1124" t="s">
        <v>2</v>
      </c>
      <c r="F49" s="1123">
        <v>3805</v>
      </c>
      <c r="G49" s="1125" t="s">
        <v>1639</v>
      </c>
      <c r="H49" s="1126" t="s">
        <v>1893</v>
      </c>
      <c r="I49" s="1127" t="s">
        <v>6</v>
      </c>
      <c r="J49" s="1125" t="s">
        <v>1225</v>
      </c>
      <c r="K49" s="1130"/>
      <c r="L49" s="1128">
        <v>622.5</v>
      </c>
      <c r="M49" s="653"/>
      <c r="N49" s="653"/>
      <c r="O49" s="653"/>
      <c r="P49" s="653"/>
      <c r="Q49" s="653"/>
      <c r="R49" s="653"/>
      <c r="T49" s="249"/>
      <c r="U49" s="653"/>
      <c r="V49" s="653"/>
      <c r="W49" s="653"/>
      <c r="X49" s="653"/>
      <c r="Y49" s="653"/>
    </row>
    <row r="50" spans="1:25" s="123" customFormat="1">
      <c r="A50" s="1121" t="s">
        <v>2374</v>
      </c>
      <c r="B50" s="1122">
        <v>44833</v>
      </c>
      <c r="C50" s="1122">
        <v>44831</v>
      </c>
      <c r="D50" s="1123">
        <v>11558</v>
      </c>
      <c r="E50" s="1124" t="s">
        <v>1221</v>
      </c>
      <c r="F50" s="1123">
        <v>4358</v>
      </c>
      <c r="G50" s="1125" t="s">
        <v>2375</v>
      </c>
      <c r="H50" s="1126">
        <v>6</v>
      </c>
      <c r="I50" s="1127" t="s">
        <v>6</v>
      </c>
      <c r="J50" s="1125" t="s">
        <v>1225</v>
      </c>
      <c r="K50" s="50"/>
      <c r="L50" s="1128">
        <v>149.5</v>
      </c>
      <c r="M50" s="653"/>
      <c r="N50" s="653"/>
      <c r="O50" s="653"/>
      <c r="P50" s="653"/>
      <c r="Q50" s="653"/>
      <c r="R50" s="653"/>
      <c r="T50" s="249"/>
      <c r="U50" s="653"/>
      <c r="V50" s="653"/>
      <c r="W50" s="653"/>
      <c r="X50" s="653"/>
      <c r="Y50" s="653"/>
    </row>
    <row r="51" spans="1:25" s="123" customFormat="1">
      <c r="A51" s="1121" t="s">
        <v>2397</v>
      </c>
      <c r="B51" s="1122">
        <v>44834</v>
      </c>
      <c r="C51" s="1122">
        <v>44831</v>
      </c>
      <c r="D51" s="1123">
        <v>11627</v>
      </c>
      <c r="E51" s="1124" t="s">
        <v>2</v>
      </c>
      <c r="F51" s="1123">
        <v>784</v>
      </c>
      <c r="G51" s="1125" t="s">
        <v>41</v>
      </c>
      <c r="H51" s="1126">
        <v>5</v>
      </c>
      <c r="I51" s="1127" t="s">
        <v>6</v>
      </c>
      <c r="J51" s="1125" t="s">
        <v>1225</v>
      </c>
      <c r="K51" s="1130"/>
      <c r="L51" s="1128">
        <v>67.5</v>
      </c>
      <c r="M51" s="653"/>
      <c r="N51" s="653"/>
      <c r="O51" s="653"/>
      <c r="P51" s="653"/>
      <c r="Q51" s="653"/>
      <c r="R51" s="653"/>
      <c r="T51" s="249"/>
      <c r="U51" s="653"/>
      <c r="V51" s="653"/>
      <c r="W51" s="653"/>
      <c r="X51" s="653"/>
      <c r="Y51" s="653"/>
    </row>
    <row r="52" spans="1:25" s="123" customFormat="1">
      <c r="A52" s="1121" t="s">
        <v>1510</v>
      </c>
      <c r="B52" s="1122">
        <v>44834</v>
      </c>
      <c r="C52" s="1122">
        <v>44833</v>
      </c>
      <c r="D52" s="1123">
        <v>11621</v>
      </c>
      <c r="E52" s="1124" t="s">
        <v>40</v>
      </c>
      <c r="F52" s="1123">
        <v>3685</v>
      </c>
      <c r="G52" s="1125" t="s">
        <v>399</v>
      </c>
      <c r="H52" s="1126" t="s">
        <v>882</v>
      </c>
      <c r="I52" s="1127" t="s">
        <v>6</v>
      </c>
      <c r="J52" s="1125" t="s">
        <v>1225</v>
      </c>
      <c r="K52" s="1130"/>
      <c r="L52" s="1128">
        <v>182</v>
      </c>
      <c r="M52" s="653"/>
      <c r="N52" s="653"/>
      <c r="O52" s="653"/>
      <c r="P52" s="653"/>
      <c r="Q52" s="653"/>
      <c r="R52" s="653"/>
      <c r="T52" s="249"/>
      <c r="U52" s="653"/>
      <c r="V52" s="653"/>
      <c r="W52" s="653"/>
      <c r="X52" s="653"/>
      <c r="Y52" s="653"/>
    </row>
    <row r="53" spans="1:25" s="123" customFormat="1">
      <c r="A53" s="1121" t="s">
        <v>381</v>
      </c>
      <c r="B53" s="1122">
        <v>44834</v>
      </c>
      <c r="C53" s="1122">
        <v>44833</v>
      </c>
      <c r="D53" s="1123">
        <v>11657</v>
      </c>
      <c r="E53" s="1124" t="s">
        <v>7</v>
      </c>
      <c r="F53" s="1123">
        <v>1627</v>
      </c>
      <c r="G53" s="1125" t="s">
        <v>521</v>
      </c>
      <c r="H53" s="1126">
        <v>10</v>
      </c>
      <c r="I53" s="1127" t="s">
        <v>6</v>
      </c>
      <c r="J53" s="1125" t="s">
        <v>1225</v>
      </c>
      <c r="K53" s="1130"/>
      <c r="L53" s="1128">
        <v>123</v>
      </c>
      <c r="M53" s="653"/>
      <c r="N53" s="653"/>
      <c r="O53" s="653"/>
      <c r="P53" s="653"/>
      <c r="Q53" s="653"/>
      <c r="R53" s="653"/>
      <c r="T53" s="249"/>
      <c r="U53" s="653"/>
      <c r="V53" s="653"/>
      <c r="W53" s="653"/>
      <c r="X53" s="653"/>
      <c r="Y53" s="653"/>
    </row>
    <row r="54" spans="1:25" s="123" customFormat="1">
      <c r="A54" s="1121" t="s">
        <v>141</v>
      </c>
      <c r="B54" s="1122">
        <v>44834</v>
      </c>
      <c r="C54" s="1122">
        <v>44832</v>
      </c>
      <c r="D54" s="1123">
        <v>11672</v>
      </c>
      <c r="E54" s="1124" t="s">
        <v>2</v>
      </c>
      <c r="F54" s="1123">
        <v>3295</v>
      </c>
      <c r="G54" s="1125" t="s">
        <v>521</v>
      </c>
      <c r="H54" s="1126">
        <v>10</v>
      </c>
      <c r="I54" s="1127" t="s">
        <v>6</v>
      </c>
      <c r="J54" s="1125" t="s">
        <v>1225</v>
      </c>
      <c r="K54" s="1130"/>
      <c r="L54" s="1128">
        <v>145</v>
      </c>
      <c r="M54" s="653"/>
      <c r="N54" s="653"/>
      <c r="O54" s="653"/>
      <c r="P54" s="653"/>
      <c r="Q54" s="653"/>
      <c r="R54" s="653"/>
      <c r="T54" s="249"/>
      <c r="U54" s="653"/>
      <c r="V54" s="653"/>
      <c r="W54" s="653"/>
      <c r="X54" s="653"/>
      <c r="Y54" s="653"/>
    </row>
    <row r="55" spans="1:25" s="42" customFormat="1">
      <c r="A55" s="1105" t="s">
        <v>109</v>
      </c>
      <c r="B55" s="1106"/>
      <c r="C55" s="1106"/>
      <c r="D55" s="1107"/>
      <c r="E55" s="1108"/>
      <c r="F55" s="1107"/>
      <c r="G55" s="1109"/>
      <c r="H55" s="1110"/>
      <c r="I55" s="1111"/>
      <c r="J55" s="1109" t="s">
        <v>1225</v>
      </c>
      <c r="K55" s="1112"/>
      <c r="L55" s="1113"/>
      <c r="M55" s="80"/>
      <c r="N55" s="80"/>
      <c r="O55" s="80"/>
      <c r="P55" s="80"/>
      <c r="Q55" s="80"/>
      <c r="R55" s="80"/>
      <c r="T55" s="249"/>
      <c r="U55" s="80"/>
      <c r="V55" s="80"/>
      <c r="W55" s="80"/>
      <c r="X55" s="80"/>
      <c r="Y55" s="80"/>
    </row>
    <row r="56" spans="1:25" s="123" customFormat="1">
      <c r="A56" s="1105"/>
      <c r="B56" s="1106"/>
      <c r="C56" s="1106"/>
      <c r="D56" s="1107"/>
      <c r="E56" s="1108"/>
      <c r="F56" s="1107"/>
      <c r="G56" s="1109"/>
      <c r="H56" s="1110"/>
      <c r="I56" s="1111"/>
      <c r="J56" s="1109" t="s">
        <v>1225</v>
      </c>
      <c r="K56" s="1109"/>
      <c r="L56" s="1129"/>
      <c r="M56" s="653"/>
      <c r="N56" s="653"/>
      <c r="O56" s="653"/>
      <c r="P56" s="653"/>
      <c r="Q56" s="653"/>
      <c r="R56" s="653"/>
      <c r="T56" s="249"/>
      <c r="U56" s="653"/>
      <c r="V56" s="653"/>
      <c r="W56" s="653"/>
      <c r="X56" s="653"/>
      <c r="Y56" s="653"/>
    </row>
    <row r="57" spans="1:25" s="41" customFormat="1">
      <c r="A57" s="2530" t="e">
        <f>SUM(#REF!)</f>
        <v>#REF!</v>
      </c>
      <c r="B57" s="2531"/>
      <c r="C57" s="2531"/>
      <c r="D57" s="2531"/>
      <c r="E57" s="2531"/>
      <c r="F57" s="2531"/>
      <c r="G57" s="2531"/>
      <c r="H57" s="2531"/>
      <c r="I57" s="2531"/>
      <c r="J57" s="2531"/>
      <c r="K57" s="2531"/>
      <c r="L57" s="2532"/>
      <c r="M57" s="247"/>
      <c r="N57" s="249"/>
      <c r="O57" s="249"/>
      <c r="P57" s="249"/>
      <c r="Q57" s="249"/>
      <c r="R57" s="249"/>
      <c r="T57" s="249"/>
      <c r="U57" s="249"/>
      <c r="V57" s="249"/>
      <c r="W57" s="249"/>
      <c r="X57" s="249"/>
      <c r="Y57" s="249"/>
    </row>
    <row r="58" spans="1:25" s="44" customFormat="1" ht="18.75">
      <c r="A58" s="2461" t="s">
        <v>1315</v>
      </c>
      <c r="B58" s="2462"/>
      <c r="C58" s="2462"/>
      <c r="D58" s="2462"/>
      <c r="E58" s="2462"/>
      <c r="F58" s="2462"/>
      <c r="G58" s="2462"/>
      <c r="H58" s="2462"/>
      <c r="I58" s="2462"/>
      <c r="J58" s="2462"/>
      <c r="K58" s="2462"/>
      <c r="L58" s="2463"/>
      <c r="M58" s="246"/>
      <c r="N58" s="246"/>
      <c r="O58" s="246"/>
      <c r="P58" s="246"/>
      <c r="Q58" s="246"/>
      <c r="R58" s="246"/>
      <c r="T58" s="246"/>
      <c r="U58" s="246"/>
      <c r="V58" s="246"/>
      <c r="W58" s="246"/>
      <c r="X58" s="246"/>
      <c r="Y58" s="246"/>
    </row>
    <row r="59" spans="1:25" s="42" customFormat="1">
      <c r="A59" s="27" t="s">
        <v>104</v>
      </c>
      <c r="B59" s="30" t="s">
        <v>106</v>
      </c>
      <c r="C59" s="30" t="s">
        <v>105</v>
      </c>
      <c r="D59" s="26" t="s">
        <v>748</v>
      </c>
      <c r="E59" s="27" t="s">
        <v>0</v>
      </c>
      <c r="F59" s="26" t="s">
        <v>34</v>
      </c>
      <c r="G59" s="17" t="s">
        <v>1</v>
      </c>
      <c r="H59" s="483" t="s">
        <v>28</v>
      </c>
      <c r="I59" s="17" t="s">
        <v>6</v>
      </c>
      <c r="J59" s="17" t="s">
        <v>732</v>
      </c>
      <c r="K59" s="18" t="s">
        <v>747</v>
      </c>
      <c r="L59" s="1199" t="s">
        <v>314</v>
      </c>
      <c r="M59" s="80"/>
      <c r="N59" s="80"/>
      <c r="O59" s="80"/>
      <c r="P59" s="80"/>
      <c r="Q59" s="80"/>
      <c r="R59" s="80"/>
      <c r="T59" s="80"/>
      <c r="U59" s="80"/>
      <c r="V59" s="80"/>
      <c r="W59" s="80"/>
      <c r="X59" s="80"/>
      <c r="Y59" s="80"/>
    </row>
    <row r="60" spans="1:25" s="42" customFormat="1" ht="14.25" customHeight="1">
      <c r="A60" s="239" t="s">
        <v>400</v>
      </c>
      <c r="B60" s="1203">
        <v>44813</v>
      </c>
      <c r="C60" s="31">
        <v>44806</v>
      </c>
      <c r="D60" s="523">
        <v>11113</v>
      </c>
      <c r="E60" s="136" t="s">
        <v>2</v>
      </c>
      <c r="F60" s="28">
        <v>1468</v>
      </c>
      <c r="G60" s="9" t="s">
        <v>21</v>
      </c>
      <c r="H60" s="523">
        <v>70</v>
      </c>
      <c r="I60" s="25" t="s">
        <v>6</v>
      </c>
      <c r="J60" s="9" t="s">
        <v>97</v>
      </c>
      <c r="K60" s="22"/>
      <c r="L60" s="1205">
        <v>2730</v>
      </c>
      <c r="M60" s="80"/>
      <c r="N60" s="80"/>
      <c r="O60" s="80"/>
      <c r="P60" s="80"/>
      <c r="Q60" s="80"/>
      <c r="R60" s="80"/>
      <c r="T60" s="249"/>
      <c r="U60" s="80"/>
      <c r="V60" s="80"/>
      <c r="W60" s="80"/>
      <c r="X60" s="80"/>
      <c r="Y60" s="80"/>
    </row>
    <row r="61" spans="1:25" s="42" customFormat="1" ht="14.25" customHeight="1">
      <c r="A61" s="239"/>
      <c r="B61" s="1203"/>
      <c r="C61" s="31"/>
      <c r="D61" s="523"/>
      <c r="E61" s="136" t="s">
        <v>2</v>
      </c>
      <c r="F61" s="28">
        <v>908</v>
      </c>
      <c r="G61" s="9" t="s">
        <v>1668</v>
      </c>
      <c r="H61" s="1204" t="s">
        <v>934</v>
      </c>
      <c r="I61" s="25" t="s">
        <v>6</v>
      </c>
      <c r="J61" s="9" t="s">
        <v>97</v>
      </c>
      <c r="K61" s="22"/>
      <c r="L61" s="1205">
        <v>580</v>
      </c>
      <c r="M61" s="80"/>
      <c r="N61" s="80"/>
      <c r="O61" s="80"/>
      <c r="P61" s="80"/>
      <c r="Q61" s="80"/>
      <c r="R61" s="80"/>
      <c r="T61" s="249"/>
      <c r="U61" s="80"/>
      <c r="V61" s="80"/>
      <c r="W61" s="80"/>
      <c r="X61" s="80"/>
      <c r="Y61" s="80"/>
    </row>
    <row r="62" spans="1:25" s="42" customFormat="1" ht="14.25" customHeight="1">
      <c r="A62" s="239" t="s">
        <v>1564</v>
      </c>
      <c r="B62" s="1203">
        <v>44791</v>
      </c>
      <c r="C62" s="31">
        <v>44823</v>
      </c>
      <c r="D62" s="523">
        <v>11176</v>
      </c>
      <c r="E62" s="136" t="s">
        <v>2</v>
      </c>
      <c r="F62" s="28">
        <v>951</v>
      </c>
      <c r="G62" s="9" t="s">
        <v>58</v>
      </c>
      <c r="H62" s="523">
        <v>30</v>
      </c>
      <c r="I62" s="25" t="s">
        <v>6</v>
      </c>
      <c r="J62" s="9" t="s">
        <v>97</v>
      </c>
      <c r="K62" s="22"/>
      <c r="L62" s="1205">
        <v>2910</v>
      </c>
      <c r="M62" s="1180"/>
      <c r="N62" s="1180"/>
      <c r="O62" s="1180"/>
      <c r="P62" s="1180"/>
      <c r="Q62" s="1180"/>
      <c r="R62" s="1180"/>
      <c r="S62" s="1181"/>
      <c r="T62" s="1182" t="s">
        <v>1911</v>
      </c>
      <c r="U62" s="80"/>
      <c r="V62" s="80"/>
      <c r="W62" s="80"/>
      <c r="X62" s="80"/>
      <c r="Y62" s="80"/>
    </row>
    <row r="63" spans="1:25" s="42" customFormat="1" ht="14.25" customHeight="1">
      <c r="A63" s="239" t="s">
        <v>1494</v>
      </c>
      <c r="B63" s="1203">
        <v>44791</v>
      </c>
      <c r="C63" s="31">
        <v>44813</v>
      </c>
      <c r="D63" s="523">
        <v>11179</v>
      </c>
      <c r="E63" s="136" t="s">
        <v>216</v>
      </c>
      <c r="F63" s="28">
        <v>2498</v>
      </c>
      <c r="G63" s="9" t="s">
        <v>31</v>
      </c>
      <c r="H63" s="523">
        <v>10</v>
      </c>
      <c r="I63" s="25" t="s">
        <v>6</v>
      </c>
      <c r="J63" s="9" t="s">
        <v>97</v>
      </c>
      <c r="K63" s="11" t="s">
        <v>991</v>
      </c>
      <c r="L63" s="1205">
        <v>400</v>
      </c>
      <c r="M63" s="1180"/>
      <c r="N63" s="1180"/>
      <c r="O63" s="1180"/>
      <c r="P63" s="1180"/>
      <c r="Q63" s="1180"/>
      <c r="R63" s="1180"/>
      <c r="S63" s="1181"/>
      <c r="T63" s="249" t="s">
        <v>1911</v>
      </c>
      <c r="U63" s="80"/>
      <c r="V63" s="80"/>
      <c r="W63" s="80"/>
      <c r="X63" s="80"/>
      <c r="Y63" s="80"/>
    </row>
    <row r="64" spans="1:25" s="42" customFormat="1" ht="14.25" customHeight="1">
      <c r="A64" s="239" t="s">
        <v>1198</v>
      </c>
      <c r="B64" s="1203">
        <v>44791</v>
      </c>
      <c r="C64" s="31">
        <v>44812</v>
      </c>
      <c r="D64" s="523">
        <v>11184</v>
      </c>
      <c r="E64" s="136" t="s">
        <v>216</v>
      </c>
      <c r="F64" s="28">
        <v>2908</v>
      </c>
      <c r="G64" s="9" t="s">
        <v>22</v>
      </c>
      <c r="H64" s="523">
        <v>10</v>
      </c>
      <c r="I64" s="25" t="s">
        <v>6</v>
      </c>
      <c r="J64" s="9" t="s">
        <v>97</v>
      </c>
      <c r="K64" s="22"/>
      <c r="L64" s="1205">
        <v>220</v>
      </c>
      <c r="M64" s="1180"/>
      <c r="N64" s="1180"/>
      <c r="O64" s="1180"/>
      <c r="P64" s="1180"/>
      <c r="Q64" s="1180"/>
      <c r="R64" s="1180"/>
      <c r="S64" s="1181"/>
      <c r="T64" s="1182" t="s">
        <v>1911</v>
      </c>
      <c r="U64" s="80"/>
      <c r="V64" s="80"/>
      <c r="W64" s="80"/>
      <c r="X64" s="80"/>
      <c r="Y64" s="80"/>
    </row>
    <row r="65" spans="1:25" s="42" customFormat="1" ht="14.25" customHeight="1">
      <c r="A65" s="239" t="s">
        <v>1303</v>
      </c>
      <c r="B65" s="1203">
        <v>44806</v>
      </c>
      <c r="C65" s="31">
        <v>44805</v>
      </c>
      <c r="D65" s="523">
        <v>11342</v>
      </c>
      <c r="E65" s="136" t="s">
        <v>216</v>
      </c>
      <c r="F65" s="28">
        <v>3621</v>
      </c>
      <c r="G65" s="9" t="s">
        <v>1396</v>
      </c>
      <c r="H65" s="1204">
        <v>50</v>
      </c>
      <c r="I65" s="25" t="s">
        <v>6</v>
      </c>
      <c r="J65" s="9" t="s">
        <v>97</v>
      </c>
      <c r="K65" s="22"/>
      <c r="L65" s="1205"/>
      <c r="M65" s="80"/>
      <c r="N65" s="80"/>
      <c r="O65" s="80"/>
      <c r="P65" s="80"/>
      <c r="Q65" s="80"/>
      <c r="R65" s="80"/>
      <c r="T65" s="249"/>
      <c r="U65" s="80"/>
      <c r="V65" s="80"/>
      <c r="W65" s="80"/>
      <c r="X65" s="80"/>
      <c r="Y65" s="80"/>
    </row>
    <row r="66" spans="1:25" s="42" customFormat="1" ht="14.25" customHeight="1">
      <c r="A66" s="239"/>
      <c r="B66" s="1203"/>
      <c r="C66" s="31"/>
      <c r="D66" s="523"/>
      <c r="E66" s="136" t="s">
        <v>671</v>
      </c>
      <c r="F66" s="28">
        <v>3626</v>
      </c>
      <c r="G66" s="9" t="s">
        <v>1441</v>
      </c>
      <c r="H66" s="1204">
        <v>30</v>
      </c>
      <c r="I66" s="25" t="s">
        <v>6</v>
      </c>
      <c r="J66" s="9" t="s">
        <v>97</v>
      </c>
      <c r="K66" s="22"/>
      <c r="L66" s="1205"/>
      <c r="M66" s="80"/>
      <c r="N66" s="80"/>
      <c r="O66" s="80"/>
      <c r="P66" s="80"/>
      <c r="Q66" s="80"/>
      <c r="R66" s="80"/>
      <c r="T66" s="249"/>
      <c r="U66" s="80"/>
      <c r="V66" s="80"/>
      <c r="W66" s="80"/>
      <c r="X66" s="80"/>
      <c r="Y66" s="80"/>
    </row>
    <row r="67" spans="1:25" s="42" customFormat="1" ht="14.25" customHeight="1">
      <c r="A67" s="239"/>
      <c r="B67" s="1203"/>
      <c r="C67" s="31"/>
      <c r="D67" s="523"/>
      <c r="E67" s="136" t="s">
        <v>428</v>
      </c>
      <c r="F67" s="28">
        <v>3623</v>
      </c>
      <c r="G67" s="9" t="s">
        <v>47</v>
      </c>
      <c r="H67" s="1204">
        <v>20</v>
      </c>
      <c r="I67" s="25" t="s">
        <v>6</v>
      </c>
      <c r="J67" s="9" t="s">
        <v>97</v>
      </c>
      <c r="K67" s="22"/>
      <c r="L67" s="1205"/>
      <c r="M67" s="80"/>
      <c r="N67" s="80"/>
      <c r="O67" s="80"/>
      <c r="P67" s="80"/>
      <c r="Q67" s="80"/>
      <c r="R67" s="80"/>
      <c r="T67" s="249"/>
      <c r="U67" s="80"/>
      <c r="V67" s="80"/>
      <c r="W67" s="80"/>
      <c r="X67" s="80"/>
      <c r="Y67" s="80"/>
    </row>
    <row r="68" spans="1:25" s="42" customFormat="1" ht="14.25" customHeight="1">
      <c r="A68" s="239"/>
      <c r="B68" s="1203"/>
      <c r="C68" s="31"/>
      <c r="D68" s="523"/>
      <c r="E68" s="136" t="s">
        <v>216</v>
      </c>
      <c r="F68" s="28">
        <v>3624</v>
      </c>
      <c r="G68" s="9" t="s">
        <v>63</v>
      </c>
      <c r="H68" s="1204">
        <v>40</v>
      </c>
      <c r="I68" s="25" t="s">
        <v>6</v>
      </c>
      <c r="J68" s="9" t="s">
        <v>97</v>
      </c>
      <c r="K68" s="11" t="s">
        <v>991</v>
      </c>
      <c r="L68" s="1205">
        <v>2164.5</v>
      </c>
      <c r="M68" s="80"/>
      <c r="N68" s="80"/>
      <c r="O68" s="80"/>
      <c r="P68" s="80"/>
      <c r="Q68" s="80"/>
      <c r="R68" s="80"/>
      <c r="T68" s="249"/>
      <c r="U68" s="80"/>
      <c r="V68" s="80"/>
      <c r="W68" s="80"/>
      <c r="X68" s="80"/>
      <c r="Y68" s="80"/>
    </row>
    <row r="69" spans="1:25" s="42" customFormat="1" ht="14.25" customHeight="1">
      <c r="A69" s="239" t="s">
        <v>1303</v>
      </c>
      <c r="B69" s="1203">
        <v>44816</v>
      </c>
      <c r="C69" s="31">
        <v>44812</v>
      </c>
      <c r="D69" s="523">
        <v>11343</v>
      </c>
      <c r="E69" s="136" t="s">
        <v>216</v>
      </c>
      <c r="F69" s="28">
        <v>3621</v>
      </c>
      <c r="G69" s="9" t="s">
        <v>1396</v>
      </c>
      <c r="H69" s="1204">
        <v>50</v>
      </c>
      <c r="I69" s="25" t="s">
        <v>6</v>
      </c>
      <c r="J69" s="9" t="s">
        <v>97</v>
      </c>
      <c r="K69" s="22"/>
      <c r="L69" s="1205"/>
      <c r="M69" s="80"/>
      <c r="N69" s="80"/>
      <c r="O69" s="80"/>
      <c r="P69" s="80"/>
      <c r="Q69" s="80"/>
      <c r="R69" s="80"/>
      <c r="T69" s="249"/>
      <c r="U69" s="80"/>
      <c r="V69" s="80"/>
      <c r="W69" s="80"/>
      <c r="X69" s="80"/>
      <c r="Y69" s="80"/>
    </row>
    <row r="70" spans="1:25" s="42" customFormat="1" ht="14.25" customHeight="1">
      <c r="A70" s="239"/>
      <c r="B70" s="1203"/>
      <c r="C70" s="31"/>
      <c r="D70" s="523"/>
      <c r="E70" s="136" t="s">
        <v>671</v>
      </c>
      <c r="F70" s="28">
        <v>3626</v>
      </c>
      <c r="G70" s="9" t="s">
        <v>1441</v>
      </c>
      <c r="H70" s="1204">
        <v>30</v>
      </c>
      <c r="I70" s="25" t="s">
        <v>6</v>
      </c>
      <c r="J70" s="9" t="s">
        <v>97</v>
      </c>
      <c r="K70" s="22"/>
      <c r="L70" s="1205"/>
      <c r="M70" s="80"/>
      <c r="N70" s="80"/>
      <c r="O70" s="80"/>
      <c r="P70" s="80"/>
      <c r="Q70" s="80"/>
      <c r="R70" s="80"/>
      <c r="T70" s="249"/>
      <c r="U70" s="80"/>
      <c r="V70" s="80"/>
      <c r="W70" s="80"/>
      <c r="X70" s="80"/>
      <c r="Y70" s="80"/>
    </row>
    <row r="71" spans="1:25" s="42" customFormat="1" ht="14.25" customHeight="1">
      <c r="A71" s="239"/>
      <c r="B71" s="1203"/>
      <c r="C71" s="31"/>
      <c r="D71" s="523"/>
      <c r="E71" s="136" t="s">
        <v>428</v>
      </c>
      <c r="F71" s="28">
        <v>3623</v>
      </c>
      <c r="G71" s="9" t="s">
        <v>47</v>
      </c>
      <c r="H71" s="1204">
        <v>20</v>
      </c>
      <c r="I71" s="25" t="s">
        <v>6</v>
      </c>
      <c r="J71" s="9" t="s">
        <v>97</v>
      </c>
      <c r="K71" s="22"/>
      <c r="L71" s="1205">
        <v>1932.5</v>
      </c>
      <c r="M71" s="80"/>
      <c r="N71" s="80"/>
      <c r="O71" s="80"/>
      <c r="P71" s="80"/>
      <c r="Q71" s="80"/>
      <c r="R71" s="80"/>
      <c r="T71" s="249"/>
      <c r="U71" s="80"/>
      <c r="V71" s="80"/>
      <c r="W71" s="80"/>
      <c r="X71" s="80"/>
      <c r="Y71" s="80"/>
    </row>
    <row r="72" spans="1:25" s="42" customFormat="1" ht="14.25" customHeight="1">
      <c r="A72" s="239" t="s">
        <v>1177</v>
      </c>
      <c r="B72" s="1203">
        <v>44813</v>
      </c>
      <c r="C72" s="31">
        <v>44806</v>
      </c>
      <c r="D72" s="523">
        <v>11363</v>
      </c>
      <c r="E72" s="136" t="s">
        <v>2</v>
      </c>
      <c r="F72" s="28">
        <v>1007</v>
      </c>
      <c r="G72" s="9" t="s">
        <v>135</v>
      </c>
      <c r="H72" s="1204">
        <v>30</v>
      </c>
      <c r="I72" s="25" t="s">
        <v>6</v>
      </c>
      <c r="J72" s="9" t="s">
        <v>97</v>
      </c>
      <c r="K72" s="22"/>
      <c r="L72" s="1205">
        <v>813</v>
      </c>
      <c r="M72" s="80"/>
      <c r="N72" s="80"/>
      <c r="O72" s="80"/>
      <c r="P72" s="80"/>
      <c r="Q72" s="80"/>
      <c r="R72" s="80"/>
      <c r="T72" s="249"/>
      <c r="U72" s="80"/>
      <c r="V72" s="80"/>
      <c r="W72" s="80"/>
      <c r="X72" s="80"/>
      <c r="Y72" s="80"/>
    </row>
    <row r="73" spans="1:25" s="42" customFormat="1" ht="14.25" customHeight="1">
      <c r="A73" s="239" t="s">
        <v>520</v>
      </c>
      <c r="B73" s="1203">
        <v>44813</v>
      </c>
      <c r="C73" s="31">
        <v>44806</v>
      </c>
      <c r="D73" s="523">
        <v>11381</v>
      </c>
      <c r="E73" s="136" t="s">
        <v>428</v>
      </c>
      <c r="F73" s="28">
        <v>4161</v>
      </c>
      <c r="G73" s="9" t="s">
        <v>521</v>
      </c>
      <c r="H73" s="1204">
        <v>52</v>
      </c>
      <c r="I73" s="25" t="s">
        <v>6</v>
      </c>
      <c r="J73" s="9" t="s">
        <v>97</v>
      </c>
      <c r="K73" s="22"/>
      <c r="L73" s="1205">
        <v>775</v>
      </c>
      <c r="M73" s="80"/>
      <c r="N73" s="80"/>
      <c r="O73" s="80"/>
      <c r="P73" s="80"/>
      <c r="Q73" s="80"/>
      <c r="R73" s="80"/>
      <c r="T73" s="249"/>
      <c r="U73" s="80"/>
      <c r="V73" s="80"/>
      <c r="W73" s="80"/>
      <c r="X73" s="80"/>
      <c r="Y73" s="80"/>
    </row>
    <row r="74" spans="1:25" s="42" customFormat="1" ht="14.25" customHeight="1">
      <c r="A74" s="239" t="s">
        <v>111</v>
      </c>
      <c r="B74" s="1203">
        <v>44806</v>
      </c>
      <c r="C74" s="31">
        <v>44805</v>
      </c>
      <c r="D74" s="523">
        <v>11392</v>
      </c>
      <c r="E74" s="136" t="s">
        <v>2</v>
      </c>
      <c r="F74" s="28">
        <v>869</v>
      </c>
      <c r="G74" s="9" t="s">
        <v>16</v>
      </c>
      <c r="H74" s="1204">
        <v>50</v>
      </c>
      <c r="I74" s="25" t="s">
        <v>6</v>
      </c>
      <c r="J74" s="9" t="s">
        <v>97</v>
      </c>
      <c r="K74" s="22"/>
      <c r="L74" s="1205">
        <v>325</v>
      </c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 ht="14.25" customHeight="1">
      <c r="A75" s="240" t="s">
        <v>112</v>
      </c>
      <c r="B75" s="1203">
        <v>44816</v>
      </c>
      <c r="C75" s="31">
        <v>44813</v>
      </c>
      <c r="D75" s="523">
        <v>11413</v>
      </c>
      <c r="E75" s="31" t="s">
        <v>216</v>
      </c>
      <c r="F75" s="523">
        <v>4294</v>
      </c>
      <c r="G75" s="31" t="s">
        <v>31</v>
      </c>
      <c r="H75" s="523">
        <v>50</v>
      </c>
      <c r="I75" s="25" t="s">
        <v>6</v>
      </c>
      <c r="J75" s="31" t="s">
        <v>97</v>
      </c>
      <c r="K75" s="31" t="s">
        <v>2337</v>
      </c>
      <c r="L75" s="1205">
        <v>1215</v>
      </c>
      <c r="M75" s="80"/>
      <c r="N75" s="80"/>
      <c r="O75" s="80"/>
      <c r="P75" s="80"/>
      <c r="Q75" s="80"/>
      <c r="R75" s="80"/>
      <c r="T75" s="249"/>
      <c r="U75" s="80"/>
      <c r="V75" s="80"/>
      <c r="W75" s="80"/>
      <c r="X75" s="80"/>
      <c r="Y75" s="80"/>
    </row>
    <row r="76" spans="1:25" s="42" customFormat="1" ht="14.25" customHeight="1">
      <c r="A76" s="240" t="s">
        <v>2339</v>
      </c>
      <c r="B76" s="1203">
        <v>44816</v>
      </c>
      <c r="C76" s="31">
        <v>44812</v>
      </c>
      <c r="D76" s="523">
        <v>11416</v>
      </c>
      <c r="E76" s="412" t="s">
        <v>428</v>
      </c>
      <c r="F76" s="523">
        <v>2560</v>
      </c>
      <c r="G76" s="412" t="s">
        <v>5</v>
      </c>
      <c r="H76" s="523">
        <v>5</v>
      </c>
      <c r="I76" s="25" t="s">
        <v>6</v>
      </c>
      <c r="J76" s="412" t="s">
        <v>97</v>
      </c>
      <c r="K76" s="31"/>
      <c r="L76" s="1205">
        <v>234.6</v>
      </c>
      <c r="M76" s="80"/>
      <c r="N76" s="80"/>
      <c r="O76" s="80"/>
      <c r="P76" s="80"/>
      <c r="Q76" s="80"/>
      <c r="R76" s="80"/>
      <c r="T76" s="249"/>
      <c r="U76" s="80"/>
      <c r="V76" s="80"/>
      <c r="W76" s="80"/>
      <c r="X76" s="80"/>
      <c r="Y76" s="80"/>
    </row>
    <row r="77" spans="1:25" s="42" customFormat="1" ht="14.25" customHeight="1">
      <c r="A77" s="240" t="s">
        <v>2340</v>
      </c>
      <c r="B77" s="1203">
        <v>44819</v>
      </c>
      <c r="C77" s="31">
        <v>44812</v>
      </c>
      <c r="D77" s="523">
        <v>11244</v>
      </c>
      <c r="E77" s="412" t="s">
        <v>44</v>
      </c>
      <c r="F77" s="523">
        <v>4315</v>
      </c>
      <c r="G77" s="412" t="s">
        <v>2341</v>
      </c>
      <c r="H77" s="523">
        <v>30</v>
      </c>
      <c r="I77" s="25" t="s">
        <v>6</v>
      </c>
      <c r="J77" s="412" t="s">
        <v>97</v>
      </c>
      <c r="K77" s="1206"/>
      <c r="L77" s="1205">
        <v>1350</v>
      </c>
      <c r="M77" s="80"/>
      <c r="N77" s="80"/>
      <c r="O77" s="80"/>
      <c r="P77" s="80"/>
      <c r="Q77" s="80"/>
      <c r="R77" s="80"/>
      <c r="T77" s="249"/>
      <c r="U77" s="80"/>
      <c r="V77" s="80"/>
      <c r="W77" s="80"/>
      <c r="X77" s="80"/>
      <c r="Y77" s="80"/>
    </row>
    <row r="78" spans="1:25" s="42" customFormat="1" ht="14.25" customHeight="1">
      <c r="A78" s="240" t="s">
        <v>871</v>
      </c>
      <c r="B78" s="1203">
        <v>44817</v>
      </c>
      <c r="C78" s="31">
        <v>44812</v>
      </c>
      <c r="D78" s="523">
        <v>11423</v>
      </c>
      <c r="E78" s="412" t="s">
        <v>2</v>
      </c>
      <c r="F78" s="523">
        <v>1387</v>
      </c>
      <c r="G78" s="412" t="s">
        <v>770</v>
      </c>
      <c r="H78" s="523">
        <v>30</v>
      </c>
      <c r="I78" s="25" t="s">
        <v>6</v>
      </c>
      <c r="J78" s="412" t="s">
        <v>97</v>
      </c>
      <c r="K78" s="1206"/>
      <c r="L78" s="1205">
        <v>1350</v>
      </c>
      <c r="M78" s="80"/>
      <c r="N78" s="80"/>
      <c r="O78" s="80"/>
      <c r="P78" s="80"/>
      <c r="Q78" s="80"/>
      <c r="R78" s="80"/>
      <c r="T78" s="249"/>
      <c r="U78" s="80"/>
      <c r="V78" s="80"/>
      <c r="W78" s="80"/>
      <c r="X78" s="80"/>
      <c r="Y78" s="80"/>
    </row>
    <row r="79" spans="1:25" s="42" customFormat="1" ht="14.25" customHeight="1">
      <c r="A79" s="240" t="s">
        <v>1594</v>
      </c>
      <c r="B79" s="1203">
        <v>44817</v>
      </c>
      <c r="C79" s="31">
        <v>44809</v>
      </c>
      <c r="D79" s="523">
        <v>11424</v>
      </c>
      <c r="E79" s="412" t="s">
        <v>671</v>
      </c>
      <c r="F79" s="523">
        <v>3757</v>
      </c>
      <c r="G79" s="412" t="s">
        <v>32</v>
      </c>
      <c r="H79" s="523">
        <v>6</v>
      </c>
      <c r="I79" s="25" t="s">
        <v>6</v>
      </c>
      <c r="J79" s="412" t="s">
        <v>97</v>
      </c>
      <c r="K79" s="1206"/>
      <c r="L79" s="1205">
        <v>377</v>
      </c>
      <c r="M79" s="80"/>
      <c r="N79" s="80"/>
      <c r="O79" s="80"/>
      <c r="P79" s="80"/>
      <c r="Q79" s="80"/>
      <c r="R79" s="80"/>
      <c r="T79" s="249"/>
      <c r="U79" s="80"/>
      <c r="V79" s="80"/>
      <c r="W79" s="80"/>
      <c r="X79" s="80"/>
      <c r="Y79" s="80"/>
    </row>
    <row r="80" spans="1:25" s="42" customFormat="1" ht="14.25" customHeight="1">
      <c r="A80" s="240" t="s">
        <v>779</v>
      </c>
      <c r="B80" s="1203">
        <v>44817</v>
      </c>
      <c r="C80" s="31">
        <v>44819</v>
      </c>
      <c r="D80" s="523">
        <v>11427</v>
      </c>
      <c r="E80" s="412" t="s">
        <v>2</v>
      </c>
      <c r="F80" s="523">
        <v>753</v>
      </c>
      <c r="G80" s="412" t="s">
        <v>47</v>
      </c>
      <c r="H80" s="523">
        <v>8</v>
      </c>
      <c r="I80" s="25" t="s">
        <v>6</v>
      </c>
      <c r="J80" s="412" t="s">
        <v>97</v>
      </c>
      <c r="K80" s="1206"/>
      <c r="L80" s="1205">
        <v>312</v>
      </c>
      <c r="M80" s="80"/>
      <c r="N80" s="80"/>
      <c r="O80" s="80"/>
      <c r="P80" s="80"/>
      <c r="Q80" s="80"/>
      <c r="R80" s="80"/>
      <c r="T80" s="249"/>
      <c r="U80" s="80"/>
      <c r="V80" s="80"/>
      <c r="W80" s="80"/>
      <c r="X80" s="80"/>
      <c r="Y80" s="80"/>
    </row>
    <row r="81" spans="1:25" s="42" customFormat="1" ht="14.25" customHeight="1">
      <c r="A81" s="240" t="s">
        <v>2229</v>
      </c>
      <c r="B81" s="1203">
        <v>44818</v>
      </c>
      <c r="C81" s="31"/>
      <c r="D81" s="523">
        <v>11432</v>
      </c>
      <c r="E81" s="412" t="s">
        <v>428</v>
      </c>
      <c r="F81" s="523">
        <v>4160</v>
      </c>
      <c r="G81" s="412" t="s">
        <v>127</v>
      </c>
      <c r="H81" s="523">
        <v>9</v>
      </c>
      <c r="I81" s="25" t="s">
        <v>6</v>
      </c>
      <c r="J81" s="412" t="s">
        <v>97</v>
      </c>
      <c r="K81" s="1206"/>
      <c r="L81" s="1205"/>
      <c r="M81" s="80"/>
      <c r="N81" s="80"/>
      <c r="O81" s="80"/>
      <c r="P81" s="80"/>
      <c r="Q81" s="80"/>
      <c r="R81" s="80"/>
      <c r="T81" s="249"/>
      <c r="U81" s="80"/>
      <c r="V81" s="80"/>
      <c r="W81" s="80"/>
      <c r="X81" s="80"/>
      <c r="Y81" s="80"/>
    </row>
    <row r="82" spans="1:25" s="42" customFormat="1" ht="14.25" customHeight="1">
      <c r="A82" s="240"/>
      <c r="B82" s="1203"/>
      <c r="C82" s="31">
        <v>44826</v>
      </c>
      <c r="D82" s="523"/>
      <c r="E82" s="412" t="s">
        <v>428</v>
      </c>
      <c r="F82" s="523">
        <v>4161</v>
      </c>
      <c r="G82" s="412" t="s">
        <v>521</v>
      </c>
      <c r="H82" s="523">
        <v>96</v>
      </c>
      <c r="I82" s="25" t="s">
        <v>6</v>
      </c>
      <c r="J82" s="412" t="s">
        <v>97</v>
      </c>
      <c r="K82" s="1227" t="s">
        <v>2359</v>
      </c>
      <c r="L82" s="1205">
        <v>2921.1</v>
      </c>
      <c r="M82" s="80"/>
      <c r="N82" s="80"/>
      <c r="O82" s="80"/>
      <c r="P82" s="80"/>
      <c r="Q82" s="80"/>
      <c r="R82" s="80"/>
      <c r="T82" s="249"/>
      <c r="U82" s="80"/>
      <c r="V82" s="80"/>
      <c r="W82" s="80"/>
      <c r="X82" s="80"/>
      <c r="Y82" s="80"/>
    </row>
    <row r="83" spans="1:25" s="42" customFormat="1" ht="14.25" customHeight="1">
      <c r="A83" s="240"/>
      <c r="B83" s="1203"/>
      <c r="C83" s="31"/>
      <c r="D83" s="523"/>
      <c r="E83" s="412"/>
      <c r="F83" s="523"/>
      <c r="G83" s="412" t="s">
        <v>521</v>
      </c>
      <c r="H83" s="523">
        <v>24</v>
      </c>
      <c r="I83" s="25" t="s">
        <v>6</v>
      </c>
      <c r="J83" s="412"/>
      <c r="K83" s="1206"/>
      <c r="L83" s="1205"/>
      <c r="M83" s="80"/>
      <c r="N83" s="80"/>
      <c r="O83" s="80"/>
      <c r="P83" s="80"/>
      <c r="Q83" s="80"/>
      <c r="R83" s="80"/>
      <c r="T83" s="249"/>
      <c r="U83" s="80"/>
      <c r="V83" s="80"/>
      <c r="W83" s="80"/>
      <c r="X83" s="80"/>
      <c r="Y83" s="80"/>
    </row>
    <row r="84" spans="1:25" s="42" customFormat="1" ht="14.25" customHeight="1">
      <c r="A84" s="240" t="s">
        <v>101</v>
      </c>
      <c r="B84" s="1203">
        <v>44818</v>
      </c>
      <c r="C84" s="31">
        <v>44812</v>
      </c>
      <c r="D84" s="523">
        <v>11433</v>
      </c>
      <c r="E84" s="412" t="s">
        <v>2</v>
      </c>
      <c r="F84" s="523">
        <v>2740</v>
      </c>
      <c r="G84" s="412" t="s">
        <v>103</v>
      </c>
      <c r="H84" s="523">
        <v>19</v>
      </c>
      <c r="I84" s="25" t="s">
        <v>6</v>
      </c>
      <c r="J84" s="412" t="s">
        <v>97</v>
      </c>
      <c r="K84" s="1206"/>
      <c r="L84" s="1205">
        <v>416.1</v>
      </c>
      <c r="M84" s="80"/>
      <c r="N84" s="80"/>
      <c r="O84" s="80"/>
      <c r="P84" s="80"/>
      <c r="Q84" s="80"/>
      <c r="R84" s="80"/>
      <c r="T84" s="249"/>
      <c r="U84" s="80"/>
      <c r="V84" s="80"/>
      <c r="W84" s="80"/>
      <c r="X84" s="80"/>
      <c r="Y84" s="80"/>
    </row>
    <row r="85" spans="1:25" s="42" customFormat="1" ht="14.25" customHeight="1">
      <c r="A85" s="240" t="s">
        <v>160</v>
      </c>
      <c r="B85" s="1203">
        <v>44818</v>
      </c>
      <c r="C85" s="31">
        <v>44813</v>
      </c>
      <c r="D85" s="523">
        <v>11434</v>
      </c>
      <c r="E85" s="412" t="s">
        <v>671</v>
      </c>
      <c r="F85" s="523">
        <v>3016</v>
      </c>
      <c r="G85" s="412" t="s">
        <v>22</v>
      </c>
      <c r="H85" s="523">
        <v>20</v>
      </c>
      <c r="I85" s="25" t="s">
        <v>6</v>
      </c>
      <c r="J85" s="412" t="s">
        <v>97</v>
      </c>
      <c r="K85" s="1206"/>
      <c r="L85" s="1205">
        <v>463.6</v>
      </c>
      <c r="M85" s="80"/>
      <c r="N85" s="80"/>
      <c r="O85" s="80"/>
      <c r="P85" s="80"/>
      <c r="Q85" s="80"/>
      <c r="R85" s="80"/>
      <c r="T85" s="249"/>
      <c r="U85" s="80"/>
      <c r="V85" s="80"/>
      <c r="W85" s="80"/>
      <c r="X85" s="80"/>
      <c r="Y85" s="80"/>
    </row>
    <row r="86" spans="1:25" s="42" customFormat="1" ht="14.25" customHeight="1">
      <c r="A86" s="240"/>
      <c r="B86" s="1203"/>
      <c r="C86" s="31"/>
      <c r="D86" s="523"/>
      <c r="E86" s="412" t="s">
        <v>2</v>
      </c>
      <c r="F86" s="523">
        <v>1186</v>
      </c>
      <c r="G86" s="412" t="s">
        <v>2348</v>
      </c>
      <c r="H86" s="523">
        <v>5</v>
      </c>
      <c r="I86" s="25" t="s">
        <v>6</v>
      </c>
      <c r="J86" s="412" t="s">
        <v>97</v>
      </c>
      <c r="K86" s="1206"/>
      <c r="L86" s="1205">
        <v>237.55</v>
      </c>
      <c r="M86" s="80"/>
      <c r="N86" s="80"/>
      <c r="O86" s="80"/>
      <c r="P86" s="80"/>
      <c r="Q86" s="80"/>
      <c r="R86" s="80"/>
      <c r="T86" s="249"/>
      <c r="U86" s="80"/>
      <c r="V86" s="80"/>
      <c r="W86" s="80"/>
      <c r="X86" s="80"/>
      <c r="Y86" s="80"/>
    </row>
    <row r="87" spans="1:25" s="42" customFormat="1" ht="14.25" customHeight="1">
      <c r="A87" s="240" t="s">
        <v>2349</v>
      </c>
      <c r="B87" s="1203">
        <v>44818</v>
      </c>
      <c r="C87" s="31">
        <v>44812</v>
      </c>
      <c r="D87" s="523">
        <v>11437</v>
      </c>
      <c r="E87" s="412" t="s">
        <v>40</v>
      </c>
      <c r="F87" s="523">
        <v>4343</v>
      </c>
      <c r="G87" s="412" t="s">
        <v>52</v>
      </c>
      <c r="H87" s="523">
        <v>20</v>
      </c>
      <c r="I87" s="25" t="s">
        <v>6</v>
      </c>
      <c r="J87" s="412" t="s">
        <v>97</v>
      </c>
      <c r="K87" s="1206"/>
      <c r="L87" s="1205">
        <v>170</v>
      </c>
      <c r="M87" s="80"/>
      <c r="N87" s="80"/>
      <c r="O87" s="80"/>
      <c r="P87" s="80"/>
      <c r="Q87" s="80"/>
      <c r="R87" s="80"/>
      <c r="T87" s="249"/>
      <c r="U87" s="80"/>
      <c r="V87" s="80"/>
      <c r="W87" s="80"/>
      <c r="X87" s="80"/>
      <c r="Y87" s="80"/>
    </row>
    <row r="88" spans="1:25" s="42" customFormat="1" ht="14.25" customHeight="1">
      <c r="A88" s="240" t="s">
        <v>1507</v>
      </c>
      <c r="B88" s="1203">
        <v>44819</v>
      </c>
      <c r="C88" s="31">
        <v>44812</v>
      </c>
      <c r="D88" s="523">
        <v>11447</v>
      </c>
      <c r="E88" s="412" t="s">
        <v>2</v>
      </c>
      <c r="F88" s="523">
        <v>1468</v>
      </c>
      <c r="G88" s="412" t="s">
        <v>21</v>
      </c>
      <c r="H88" s="523">
        <v>13</v>
      </c>
      <c r="I88" s="25" t="s">
        <v>6</v>
      </c>
      <c r="J88" s="412" t="s">
        <v>97</v>
      </c>
      <c r="K88" s="1206"/>
      <c r="L88" s="1205">
        <v>819</v>
      </c>
      <c r="M88" s="80"/>
      <c r="N88" s="80"/>
      <c r="O88" s="80"/>
      <c r="P88" s="80"/>
      <c r="Q88" s="80"/>
      <c r="R88" s="80"/>
      <c r="T88" s="249"/>
      <c r="U88" s="80"/>
      <c r="V88" s="80"/>
      <c r="W88" s="80"/>
      <c r="X88" s="80"/>
      <c r="Y88" s="80"/>
    </row>
    <row r="89" spans="1:25" s="42" customFormat="1" ht="14.25" customHeight="1">
      <c r="A89" s="240" t="s">
        <v>2350</v>
      </c>
      <c r="B89" s="1203">
        <v>44819</v>
      </c>
      <c r="C89" s="31">
        <v>44812</v>
      </c>
      <c r="D89" s="523">
        <v>11445</v>
      </c>
      <c r="E89" s="412" t="s">
        <v>2</v>
      </c>
      <c r="F89" s="523">
        <v>1387</v>
      </c>
      <c r="G89" s="412" t="s">
        <v>770</v>
      </c>
      <c r="H89" s="523">
        <v>10</v>
      </c>
      <c r="I89" s="25" t="s">
        <v>6</v>
      </c>
      <c r="J89" s="412" t="s">
        <v>97</v>
      </c>
      <c r="K89" s="1206"/>
      <c r="L89" s="1205">
        <v>468</v>
      </c>
      <c r="M89" s="80"/>
      <c r="N89" s="80"/>
      <c r="O89" s="80"/>
      <c r="P89" s="80"/>
      <c r="Q89" s="80"/>
      <c r="R89" s="80"/>
      <c r="T89" s="249"/>
      <c r="U89" s="80"/>
      <c r="V89" s="80"/>
      <c r="W89" s="80"/>
      <c r="X89" s="80"/>
      <c r="Y89" s="80"/>
    </row>
    <row r="90" spans="1:25" s="42" customFormat="1" ht="14.25" customHeight="1">
      <c r="A90" s="240" t="s">
        <v>1790</v>
      </c>
      <c r="B90" s="1203">
        <v>44820</v>
      </c>
      <c r="C90" s="31">
        <v>44813</v>
      </c>
      <c r="D90" s="523">
        <v>11454</v>
      </c>
      <c r="E90" s="412" t="s">
        <v>2</v>
      </c>
      <c r="F90" s="523">
        <v>1139</v>
      </c>
      <c r="G90" s="412" t="s">
        <v>139</v>
      </c>
      <c r="H90" s="523">
        <v>5</v>
      </c>
      <c r="I90" s="25" t="s">
        <v>6</v>
      </c>
      <c r="J90" s="412" t="s">
        <v>97</v>
      </c>
      <c r="K90" s="1206"/>
      <c r="L90" s="1205"/>
      <c r="M90" s="80"/>
      <c r="N90" s="80"/>
      <c r="O90" s="80"/>
      <c r="P90" s="80"/>
      <c r="Q90" s="80"/>
      <c r="R90" s="80"/>
      <c r="T90" s="249"/>
      <c r="U90" s="80"/>
      <c r="V90" s="80"/>
      <c r="W90" s="80"/>
      <c r="X90" s="80"/>
      <c r="Y90" s="80"/>
    </row>
    <row r="91" spans="1:25" s="42" customFormat="1" ht="14.25" customHeight="1">
      <c r="A91" s="240"/>
      <c r="B91" s="1203"/>
      <c r="C91" s="31"/>
      <c r="D91" s="523"/>
      <c r="E91" s="412" t="s">
        <v>1221</v>
      </c>
      <c r="F91" s="523">
        <v>4271</v>
      </c>
      <c r="G91" s="412" t="s">
        <v>52</v>
      </c>
      <c r="H91" s="523">
        <v>40</v>
      </c>
      <c r="I91" s="25" t="s">
        <v>6</v>
      </c>
      <c r="J91" s="412" t="s">
        <v>97</v>
      </c>
      <c r="K91" s="1206"/>
      <c r="L91" s="1205"/>
      <c r="M91" s="80"/>
      <c r="N91" s="80"/>
      <c r="O91" s="80"/>
      <c r="P91" s="80"/>
      <c r="Q91" s="80"/>
      <c r="R91" s="80"/>
      <c r="T91" s="249"/>
      <c r="U91" s="80"/>
      <c r="V91" s="80"/>
      <c r="W91" s="80"/>
      <c r="X91" s="80"/>
      <c r="Y91" s="80"/>
    </row>
    <row r="92" spans="1:25" s="42" customFormat="1" ht="13.5" customHeight="1">
      <c r="A92" s="239" t="s">
        <v>1303</v>
      </c>
      <c r="B92" s="1203">
        <v>44823</v>
      </c>
      <c r="C92" s="31">
        <v>44820</v>
      </c>
      <c r="D92" s="523">
        <v>11460</v>
      </c>
      <c r="E92" s="136" t="s">
        <v>1221</v>
      </c>
      <c r="F92" s="523">
        <v>3627</v>
      </c>
      <c r="G92" s="9" t="s">
        <v>1465</v>
      </c>
      <c r="H92" s="1204">
        <v>10</v>
      </c>
      <c r="I92" s="25" t="s">
        <v>6</v>
      </c>
      <c r="J92" s="412" t="s">
        <v>97</v>
      </c>
      <c r="K92" s="11" t="s">
        <v>991</v>
      </c>
      <c r="L92" s="1205">
        <v>189</v>
      </c>
      <c r="M92" s="80"/>
      <c r="N92" s="80"/>
      <c r="O92" s="80"/>
      <c r="P92" s="80"/>
      <c r="Q92" s="80"/>
      <c r="R92" s="80"/>
      <c r="T92" s="249"/>
      <c r="U92" s="80"/>
      <c r="V92" s="80"/>
      <c r="W92" s="80"/>
      <c r="X92" s="80"/>
      <c r="Y92" s="80"/>
    </row>
    <row r="93" spans="1:25" s="42" customFormat="1" ht="13.5" customHeight="1">
      <c r="A93" s="239"/>
      <c r="B93" s="1203"/>
      <c r="C93" s="31">
        <v>44820</v>
      </c>
      <c r="D93" s="523"/>
      <c r="E93" s="136" t="s">
        <v>1221</v>
      </c>
      <c r="F93" s="523">
        <v>3630</v>
      </c>
      <c r="G93" s="9" t="s">
        <v>1465</v>
      </c>
      <c r="H93" s="1204">
        <v>10</v>
      </c>
      <c r="I93" s="25" t="s">
        <v>6</v>
      </c>
      <c r="J93" s="412" t="s">
        <v>97</v>
      </c>
      <c r="K93" s="11" t="s">
        <v>991</v>
      </c>
      <c r="L93" s="1205">
        <v>189</v>
      </c>
      <c r="M93" s="80"/>
      <c r="N93" s="80"/>
      <c r="O93" s="80"/>
      <c r="P93" s="80"/>
      <c r="Q93" s="80"/>
      <c r="R93" s="80"/>
      <c r="T93" s="249"/>
      <c r="U93" s="80"/>
      <c r="V93" s="80"/>
      <c r="W93" s="80"/>
      <c r="X93" s="80"/>
      <c r="Y93" s="80"/>
    </row>
    <row r="94" spans="1:25" s="42" customFormat="1" ht="13.5" customHeight="1">
      <c r="A94" s="239"/>
      <c r="B94" s="1203"/>
      <c r="C94" s="31">
        <v>44816</v>
      </c>
      <c r="D94" s="523"/>
      <c r="E94" s="136" t="s">
        <v>671</v>
      </c>
      <c r="F94" s="523">
        <v>3626</v>
      </c>
      <c r="G94" s="9" t="s">
        <v>1441</v>
      </c>
      <c r="H94" s="1204">
        <v>30</v>
      </c>
      <c r="I94" s="25" t="s">
        <v>6</v>
      </c>
      <c r="J94" s="412" t="s">
        <v>97</v>
      </c>
      <c r="K94" s="11"/>
      <c r="L94" s="1205">
        <v>840</v>
      </c>
      <c r="M94" s="80"/>
      <c r="N94" s="80"/>
      <c r="O94" s="80"/>
      <c r="P94" s="80"/>
      <c r="Q94" s="80"/>
      <c r="R94" s="80"/>
      <c r="T94" s="249"/>
      <c r="U94" s="80"/>
      <c r="V94" s="80"/>
      <c r="W94" s="80"/>
      <c r="X94" s="80"/>
      <c r="Y94" s="80"/>
    </row>
    <row r="95" spans="1:25" s="42" customFormat="1" ht="13.5" customHeight="1">
      <c r="A95" s="239"/>
      <c r="B95" s="1203"/>
      <c r="C95" s="31">
        <v>44826</v>
      </c>
      <c r="D95" s="523"/>
      <c r="E95" s="29" t="s">
        <v>2351</v>
      </c>
      <c r="F95" s="523">
        <v>3623</v>
      </c>
      <c r="G95" s="12" t="s">
        <v>47</v>
      </c>
      <c r="H95" s="523">
        <v>30</v>
      </c>
      <c r="I95" s="25" t="s">
        <v>6</v>
      </c>
      <c r="J95" s="31" t="s">
        <v>97</v>
      </c>
      <c r="K95" s="22"/>
      <c r="L95" s="1205">
        <v>741</v>
      </c>
      <c r="M95" s="80"/>
      <c r="N95" s="80"/>
      <c r="O95" s="80"/>
      <c r="P95" s="80"/>
      <c r="Q95" s="80"/>
      <c r="R95" s="80"/>
      <c r="T95" s="249"/>
      <c r="U95" s="80"/>
      <c r="V95" s="80"/>
      <c r="W95" s="80"/>
      <c r="X95" s="80"/>
      <c r="Y95" s="80"/>
    </row>
    <row r="96" spans="1:25" s="42" customFormat="1" ht="13.5" customHeight="1">
      <c r="A96" s="239"/>
      <c r="B96" s="1203"/>
      <c r="C96" s="31"/>
      <c r="D96" s="523"/>
      <c r="E96" s="136" t="s">
        <v>1221</v>
      </c>
      <c r="F96" s="523">
        <v>3625</v>
      </c>
      <c r="G96" s="9" t="s">
        <v>902</v>
      </c>
      <c r="H96" s="1204">
        <v>20</v>
      </c>
      <c r="I96" s="25" t="s">
        <v>6</v>
      </c>
      <c r="J96" s="412" t="s">
        <v>97</v>
      </c>
      <c r="K96" s="11"/>
      <c r="L96" s="1205">
        <v>320</v>
      </c>
      <c r="M96" s="80"/>
      <c r="N96" s="80"/>
      <c r="O96" s="80"/>
      <c r="P96" s="80"/>
      <c r="Q96" s="80"/>
      <c r="R96" s="80"/>
      <c r="T96" s="249"/>
      <c r="U96" s="80"/>
      <c r="V96" s="80"/>
      <c r="W96" s="80"/>
      <c r="X96" s="80"/>
      <c r="Y96" s="80"/>
    </row>
    <row r="97" spans="1:25" s="42" customFormat="1" ht="13.5" customHeight="1">
      <c r="A97" s="239" t="s">
        <v>400</v>
      </c>
      <c r="B97" s="1203">
        <v>44813</v>
      </c>
      <c r="C97" s="31">
        <v>44813</v>
      </c>
      <c r="D97" s="523">
        <v>11452</v>
      </c>
      <c r="E97" s="136" t="s">
        <v>2351</v>
      </c>
      <c r="F97" s="523">
        <v>4344</v>
      </c>
      <c r="G97" s="9" t="s">
        <v>30</v>
      </c>
      <c r="H97" s="1204">
        <v>35</v>
      </c>
      <c r="I97" s="25" t="s">
        <v>6</v>
      </c>
      <c r="J97" s="412" t="s">
        <v>97</v>
      </c>
      <c r="K97" s="11"/>
      <c r="L97" s="1205">
        <v>402.5</v>
      </c>
      <c r="M97" s="80"/>
      <c r="N97" s="80"/>
      <c r="O97" s="80"/>
      <c r="P97" s="80"/>
      <c r="Q97" s="80"/>
      <c r="R97" s="80"/>
      <c r="T97" s="249"/>
      <c r="U97" s="80"/>
      <c r="V97" s="80"/>
      <c r="W97" s="80"/>
      <c r="X97" s="80"/>
      <c r="Y97" s="80"/>
    </row>
    <row r="98" spans="1:25" s="42" customFormat="1" ht="13.5" customHeight="1">
      <c r="A98" s="239" t="s">
        <v>192</v>
      </c>
      <c r="B98" s="1203">
        <v>44823</v>
      </c>
      <c r="C98" s="31">
        <v>44813</v>
      </c>
      <c r="D98" s="523">
        <v>11462</v>
      </c>
      <c r="E98" s="136" t="s">
        <v>2</v>
      </c>
      <c r="F98" s="523">
        <v>1126</v>
      </c>
      <c r="G98" s="9" t="s">
        <v>57</v>
      </c>
      <c r="H98" s="1204">
        <v>2</v>
      </c>
      <c r="I98" s="25" t="s">
        <v>6</v>
      </c>
      <c r="J98" s="412" t="s">
        <v>97</v>
      </c>
      <c r="K98" s="11"/>
      <c r="L98" s="1205">
        <v>170</v>
      </c>
      <c r="M98" s="80"/>
      <c r="N98" s="80"/>
      <c r="O98" s="80"/>
      <c r="P98" s="80"/>
      <c r="Q98" s="80"/>
      <c r="R98" s="80"/>
      <c r="T98" s="249"/>
      <c r="U98" s="80"/>
      <c r="V98" s="80"/>
      <c r="W98" s="80"/>
      <c r="X98" s="80"/>
      <c r="Y98" s="80"/>
    </row>
    <row r="99" spans="1:25" s="42" customFormat="1" ht="13.5" customHeight="1">
      <c r="A99" s="239"/>
      <c r="B99" s="1203"/>
      <c r="C99" s="31"/>
      <c r="D99" s="523"/>
      <c r="E99" s="136" t="s">
        <v>2</v>
      </c>
      <c r="F99" s="523">
        <v>3295</v>
      </c>
      <c r="G99" s="9" t="s">
        <v>2066</v>
      </c>
      <c r="H99" s="1204">
        <v>3</v>
      </c>
      <c r="I99" s="25" t="s">
        <v>6</v>
      </c>
      <c r="J99" s="412"/>
      <c r="K99" s="11"/>
      <c r="L99" s="1205"/>
      <c r="M99" s="80"/>
      <c r="N99" s="80"/>
      <c r="O99" s="80"/>
      <c r="P99" s="80"/>
      <c r="Q99" s="80"/>
      <c r="R99" s="80"/>
      <c r="T99" s="249"/>
      <c r="U99" s="80"/>
      <c r="V99" s="80"/>
      <c r="W99" s="80"/>
      <c r="X99" s="80"/>
      <c r="Y99" s="80"/>
    </row>
    <row r="100" spans="1:25" s="42" customFormat="1" ht="13.5" customHeight="1">
      <c r="A100" s="239" t="s">
        <v>1635</v>
      </c>
      <c r="B100" s="1203">
        <v>44823</v>
      </c>
      <c r="C100" s="31">
        <v>44813</v>
      </c>
      <c r="D100" s="523">
        <v>11464</v>
      </c>
      <c r="E100" s="136" t="s">
        <v>2</v>
      </c>
      <c r="F100" s="523">
        <v>1087</v>
      </c>
      <c r="G100" s="9" t="s">
        <v>46</v>
      </c>
      <c r="H100" s="1204">
        <v>30</v>
      </c>
      <c r="I100" s="25" t="s">
        <v>6</v>
      </c>
      <c r="J100" s="412" t="s">
        <v>97</v>
      </c>
      <c r="K100" s="11"/>
      <c r="L100" s="1205">
        <v>419.4</v>
      </c>
      <c r="M100" s="80"/>
      <c r="N100" s="80"/>
      <c r="O100" s="80"/>
      <c r="P100" s="80"/>
      <c r="Q100" s="80"/>
      <c r="R100" s="80"/>
      <c r="T100" s="249"/>
      <c r="U100" s="80"/>
      <c r="V100" s="80"/>
      <c r="W100" s="80"/>
      <c r="X100" s="80"/>
      <c r="Y100" s="80"/>
    </row>
    <row r="101" spans="1:25" s="42" customFormat="1" ht="13.5" customHeight="1">
      <c r="A101" s="239" t="s">
        <v>226</v>
      </c>
      <c r="B101" s="1203">
        <v>44823</v>
      </c>
      <c r="C101" s="31">
        <v>44813</v>
      </c>
      <c r="D101" s="523">
        <v>11465</v>
      </c>
      <c r="E101" s="136" t="s">
        <v>2</v>
      </c>
      <c r="F101" s="523">
        <v>616</v>
      </c>
      <c r="G101" s="9" t="s">
        <v>75</v>
      </c>
      <c r="H101" s="1204">
        <v>10</v>
      </c>
      <c r="I101" s="25" t="s">
        <v>6</v>
      </c>
      <c r="J101" s="412" t="s">
        <v>97</v>
      </c>
      <c r="K101" s="11"/>
      <c r="L101" s="1205">
        <v>125</v>
      </c>
      <c r="M101" s="80"/>
      <c r="N101" s="80"/>
      <c r="O101" s="80"/>
      <c r="P101" s="80"/>
      <c r="Q101" s="80"/>
      <c r="R101" s="80"/>
      <c r="T101" s="249"/>
      <c r="U101" s="80"/>
      <c r="V101" s="80"/>
      <c r="W101" s="80"/>
      <c r="X101" s="80"/>
      <c r="Y101" s="80"/>
    </row>
    <row r="102" spans="1:25" s="42" customFormat="1" ht="13.5" customHeight="1">
      <c r="A102" s="239" t="s">
        <v>2355</v>
      </c>
      <c r="B102" s="1203">
        <v>44823</v>
      </c>
      <c r="C102" s="31">
        <v>44819</v>
      </c>
      <c r="D102" s="523">
        <v>11467</v>
      </c>
      <c r="E102" s="136" t="s">
        <v>2</v>
      </c>
      <c r="F102" s="523">
        <v>753</v>
      </c>
      <c r="G102" s="9" t="s">
        <v>47</v>
      </c>
      <c r="H102" s="1204">
        <v>8</v>
      </c>
      <c r="I102" s="25" t="s">
        <v>6</v>
      </c>
      <c r="J102" s="412" t="s">
        <v>97</v>
      </c>
      <c r="K102" s="11"/>
      <c r="L102" s="1205">
        <v>0</v>
      </c>
      <c r="M102" s="80"/>
      <c r="N102" s="80"/>
      <c r="O102" s="80"/>
      <c r="P102" s="80"/>
      <c r="Q102" s="80"/>
      <c r="R102" s="80"/>
      <c r="T102" s="249"/>
      <c r="U102" s="80"/>
      <c r="V102" s="80"/>
      <c r="W102" s="80"/>
      <c r="X102" s="80"/>
      <c r="Y102" s="80"/>
    </row>
    <row r="103" spans="1:25" s="42" customFormat="1" ht="13.5" customHeight="1">
      <c r="A103" s="239" t="s">
        <v>1635</v>
      </c>
      <c r="B103" s="1203">
        <v>44823</v>
      </c>
      <c r="C103" s="31">
        <v>44818</v>
      </c>
      <c r="D103" s="523">
        <v>11471</v>
      </c>
      <c r="E103" s="136" t="s">
        <v>7</v>
      </c>
      <c r="F103" s="523">
        <v>4347</v>
      </c>
      <c r="G103" s="9" t="s">
        <v>52</v>
      </c>
      <c r="H103" s="1204">
        <v>12</v>
      </c>
      <c r="I103" s="25" t="s">
        <v>6</v>
      </c>
      <c r="J103" s="412" t="s">
        <v>97</v>
      </c>
      <c r="K103" s="11"/>
      <c r="L103" s="1205">
        <v>247.5</v>
      </c>
      <c r="M103" s="80"/>
      <c r="N103" s="80"/>
      <c r="O103" s="80"/>
      <c r="P103" s="80"/>
      <c r="Q103" s="80"/>
      <c r="R103" s="80"/>
      <c r="T103" s="249"/>
      <c r="U103" s="80"/>
      <c r="V103" s="80"/>
      <c r="W103" s="80"/>
      <c r="X103" s="80"/>
      <c r="Y103" s="80"/>
    </row>
    <row r="104" spans="1:25" s="42" customFormat="1" ht="13.5" customHeight="1">
      <c r="A104" s="239" t="s">
        <v>111</v>
      </c>
      <c r="B104" s="1203">
        <v>44825</v>
      </c>
      <c r="C104" s="31">
        <v>44816</v>
      </c>
      <c r="D104" s="523">
        <v>11476</v>
      </c>
      <c r="E104" s="136" t="s">
        <v>2</v>
      </c>
      <c r="F104" s="523">
        <v>869</v>
      </c>
      <c r="G104" s="9" t="s">
        <v>16</v>
      </c>
      <c r="H104" s="1204">
        <v>100</v>
      </c>
      <c r="I104" s="25" t="s">
        <v>6</v>
      </c>
      <c r="J104" s="412" t="s">
        <v>97</v>
      </c>
      <c r="K104" s="11"/>
      <c r="L104" s="1205">
        <v>590</v>
      </c>
      <c r="M104" s="80"/>
      <c r="N104" s="80"/>
      <c r="O104" s="80"/>
      <c r="P104" s="80"/>
      <c r="Q104" s="80"/>
      <c r="R104" s="80"/>
      <c r="T104" s="249"/>
      <c r="U104" s="80"/>
      <c r="V104" s="80"/>
      <c r="W104" s="80"/>
      <c r="X104" s="80"/>
      <c r="Y104" s="80"/>
    </row>
    <row r="105" spans="1:25" s="42" customFormat="1" ht="13.5" customHeight="1">
      <c r="A105" s="239" t="s">
        <v>249</v>
      </c>
      <c r="B105" s="1203">
        <v>44825</v>
      </c>
      <c r="C105" s="31">
        <v>44813</v>
      </c>
      <c r="D105" s="523">
        <v>11482</v>
      </c>
      <c r="E105" s="136" t="s">
        <v>153</v>
      </c>
      <c r="F105" s="523">
        <v>3102</v>
      </c>
      <c r="G105" s="9" t="s">
        <v>16</v>
      </c>
      <c r="H105" s="1204">
        <v>10</v>
      </c>
      <c r="I105" s="25" t="s">
        <v>6</v>
      </c>
      <c r="J105" s="412" t="s">
        <v>97</v>
      </c>
      <c r="K105" s="11"/>
      <c r="L105" s="1205">
        <v>105</v>
      </c>
      <c r="M105" s="80"/>
      <c r="N105" s="80"/>
      <c r="O105" s="80"/>
      <c r="P105" s="80"/>
      <c r="Q105" s="80"/>
      <c r="R105" s="80"/>
      <c r="T105" s="249"/>
      <c r="U105" s="80"/>
      <c r="V105" s="80"/>
      <c r="W105" s="80"/>
      <c r="X105" s="80"/>
      <c r="Y105" s="80"/>
    </row>
    <row r="106" spans="1:25" s="42" customFormat="1" ht="13.5" customHeight="1">
      <c r="A106" s="239"/>
      <c r="B106" s="1203"/>
      <c r="C106" s="31"/>
      <c r="D106" s="523"/>
      <c r="E106" s="136" t="s">
        <v>2</v>
      </c>
      <c r="F106" s="523">
        <v>869</v>
      </c>
      <c r="G106" s="9" t="s">
        <v>16</v>
      </c>
      <c r="H106" s="1204">
        <v>10</v>
      </c>
      <c r="I106" s="25" t="s">
        <v>6</v>
      </c>
      <c r="J106" s="412" t="s">
        <v>97</v>
      </c>
      <c r="K106" s="11"/>
      <c r="L106" s="1205">
        <v>95</v>
      </c>
      <c r="M106" s="80"/>
      <c r="N106" s="80"/>
      <c r="O106" s="80"/>
      <c r="P106" s="80"/>
      <c r="Q106" s="80"/>
      <c r="R106" s="80"/>
      <c r="T106" s="249"/>
      <c r="U106" s="80"/>
      <c r="V106" s="80"/>
      <c r="W106" s="80"/>
      <c r="X106" s="80"/>
      <c r="Y106" s="80"/>
    </row>
    <row r="107" spans="1:25" s="41" customFormat="1">
      <c r="A107" s="341" t="s">
        <v>2322</v>
      </c>
      <c r="B107" s="32">
        <v>44817</v>
      </c>
      <c r="C107" s="32">
        <v>44816</v>
      </c>
      <c r="D107" s="33">
        <v>11475</v>
      </c>
      <c r="E107" s="34" t="s">
        <v>40</v>
      </c>
      <c r="F107" s="33">
        <v>4350</v>
      </c>
      <c r="G107" s="19" t="s">
        <v>55</v>
      </c>
      <c r="H107" s="20" t="s">
        <v>1580</v>
      </c>
      <c r="I107" s="35" t="s">
        <v>6</v>
      </c>
      <c r="J107" s="19" t="s">
        <v>1225</v>
      </c>
      <c r="K107" s="21" t="s">
        <v>1308</v>
      </c>
      <c r="L107" s="464">
        <v>0.3</v>
      </c>
      <c r="M107" s="249"/>
      <c r="N107" s="249"/>
      <c r="O107" s="249"/>
      <c r="P107" s="249"/>
      <c r="Q107" s="249"/>
      <c r="R107" s="249"/>
      <c r="T107" s="249"/>
      <c r="U107" s="249"/>
      <c r="V107" s="249"/>
      <c r="W107" s="249"/>
      <c r="X107" s="249"/>
      <c r="Y107" s="249"/>
    </row>
    <row r="108" spans="1:25" s="42" customFormat="1" ht="13.5" customHeight="1">
      <c r="A108" s="239" t="s">
        <v>137</v>
      </c>
      <c r="B108" s="32">
        <v>44825</v>
      </c>
      <c r="C108" s="31">
        <v>44819</v>
      </c>
      <c r="D108" s="523">
        <v>11485</v>
      </c>
      <c r="E108" s="136" t="s">
        <v>2</v>
      </c>
      <c r="F108" s="523">
        <v>3303</v>
      </c>
      <c r="G108" s="9" t="s">
        <v>9</v>
      </c>
      <c r="H108" s="1204">
        <v>45</v>
      </c>
      <c r="I108" s="25" t="s">
        <v>6</v>
      </c>
      <c r="J108" s="412" t="s">
        <v>97</v>
      </c>
      <c r="K108" s="11"/>
      <c r="L108" s="1205">
        <v>562.5</v>
      </c>
      <c r="M108" s="80"/>
      <c r="N108" s="80"/>
      <c r="O108" s="80"/>
      <c r="P108" s="80"/>
      <c r="Q108" s="80"/>
      <c r="R108" s="80"/>
      <c r="T108" s="249"/>
      <c r="U108" s="80"/>
      <c r="V108" s="80"/>
      <c r="W108" s="80"/>
      <c r="X108" s="80"/>
      <c r="Y108" s="80"/>
    </row>
    <row r="109" spans="1:25" s="42" customFormat="1" ht="13.5" customHeight="1">
      <c r="A109" s="239"/>
      <c r="B109" s="1203"/>
      <c r="C109" s="31">
        <v>44816</v>
      </c>
      <c r="D109" s="523"/>
      <c r="E109" s="136" t="s">
        <v>44</v>
      </c>
      <c r="F109" s="523">
        <v>4029</v>
      </c>
      <c r="G109" s="9" t="s">
        <v>219</v>
      </c>
      <c r="H109" s="1204">
        <v>69</v>
      </c>
      <c r="I109" s="25" t="s">
        <v>6</v>
      </c>
      <c r="J109" s="412" t="s">
        <v>97</v>
      </c>
      <c r="K109" s="11"/>
      <c r="L109" s="1205">
        <v>900</v>
      </c>
      <c r="M109" s="80"/>
      <c r="N109" s="80"/>
      <c r="O109" s="80"/>
      <c r="P109" s="80"/>
      <c r="Q109" s="80"/>
      <c r="R109" s="80"/>
      <c r="T109" s="249"/>
      <c r="U109" s="80"/>
      <c r="V109" s="80"/>
      <c r="W109" s="80"/>
      <c r="X109" s="80"/>
      <c r="Y109" s="80"/>
    </row>
    <row r="110" spans="1:25" s="42" customFormat="1" ht="13.5" customHeight="1">
      <c r="A110" s="239" t="s">
        <v>137</v>
      </c>
      <c r="B110" s="1203">
        <v>44827</v>
      </c>
      <c r="C110" s="31">
        <v>44820</v>
      </c>
      <c r="D110" s="523">
        <v>11487</v>
      </c>
      <c r="E110" s="136" t="s">
        <v>2</v>
      </c>
      <c r="F110" s="523">
        <v>3302</v>
      </c>
      <c r="G110" s="9" t="s">
        <v>15</v>
      </c>
      <c r="H110" s="1204">
        <v>50</v>
      </c>
      <c r="I110" s="25" t="s">
        <v>6</v>
      </c>
      <c r="J110" s="412" t="s">
        <v>97</v>
      </c>
      <c r="K110" s="11"/>
      <c r="L110" s="1205"/>
      <c r="M110" s="1180"/>
      <c r="N110" s="1180"/>
      <c r="O110" s="1180"/>
      <c r="P110" s="1180"/>
      <c r="Q110" s="1180"/>
      <c r="R110" s="1180"/>
      <c r="S110" s="1181"/>
      <c r="T110" s="1182"/>
      <c r="U110" s="80"/>
      <c r="V110" s="80"/>
      <c r="W110" s="80"/>
      <c r="X110" s="80"/>
      <c r="Y110" s="80"/>
    </row>
    <row r="111" spans="1:25" s="42" customFormat="1" ht="13.5" customHeight="1">
      <c r="A111" s="239"/>
      <c r="B111" s="1203"/>
      <c r="C111" s="31"/>
      <c r="D111" s="523"/>
      <c r="E111" s="136" t="s">
        <v>786</v>
      </c>
      <c r="F111" s="523">
        <v>2017</v>
      </c>
      <c r="G111" s="9" t="s">
        <v>15</v>
      </c>
      <c r="H111" s="1204">
        <v>50</v>
      </c>
      <c r="I111" s="25" t="s">
        <v>6</v>
      </c>
      <c r="J111" s="412" t="s">
        <v>97</v>
      </c>
      <c r="K111" s="11" t="s">
        <v>2275</v>
      </c>
      <c r="L111" s="1205"/>
      <c r="M111" s="1180"/>
      <c r="N111" s="1180"/>
      <c r="O111" s="1180"/>
      <c r="P111" s="1180"/>
      <c r="Q111" s="1180"/>
      <c r="R111" s="1180"/>
      <c r="S111" s="1181"/>
      <c r="T111" s="1182"/>
      <c r="U111" s="80"/>
      <c r="V111" s="80"/>
      <c r="W111" s="80"/>
      <c r="X111" s="80"/>
      <c r="Y111" s="80"/>
    </row>
    <row r="112" spans="1:25" s="42" customFormat="1" ht="13.5" customHeight="1">
      <c r="A112" s="239"/>
      <c r="B112" s="1203"/>
      <c r="C112" s="31"/>
      <c r="D112" s="523"/>
      <c r="E112" s="136" t="s">
        <v>2</v>
      </c>
      <c r="F112" s="523">
        <v>3303</v>
      </c>
      <c r="G112" s="9" t="s">
        <v>9</v>
      </c>
      <c r="H112" s="1204">
        <v>45</v>
      </c>
      <c r="I112" s="25" t="s">
        <v>6</v>
      </c>
      <c r="J112" s="412" t="s">
        <v>97</v>
      </c>
      <c r="K112" s="11"/>
      <c r="L112" s="1205"/>
      <c r="M112" s="1180"/>
      <c r="N112" s="1180"/>
      <c r="O112" s="1180"/>
      <c r="P112" s="1180"/>
      <c r="Q112" s="1180"/>
      <c r="R112" s="1180"/>
      <c r="S112" s="1181"/>
      <c r="T112" s="1182"/>
      <c r="U112" s="80"/>
      <c r="V112" s="80"/>
      <c r="W112" s="80"/>
      <c r="X112" s="80"/>
      <c r="Y112" s="80"/>
    </row>
    <row r="113" spans="1:25" s="42" customFormat="1" ht="13.5" customHeight="1">
      <c r="A113" s="239"/>
      <c r="B113" s="1203"/>
      <c r="C113" s="31">
        <v>44816</v>
      </c>
      <c r="D113" s="523"/>
      <c r="E113" s="136" t="s">
        <v>44</v>
      </c>
      <c r="F113" s="523">
        <v>4029</v>
      </c>
      <c r="G113" s="9" t="s">
        <v>219</v>
      </c>
      <c r="H113" s="1204">
        <v>86</v>
      </c>
      <c r="I113" s="25" t="s">
        <v>6</v>
      </c>
      <c r="J113" s="412" t="s">
        <v>97</v>
      </c>
      <c r="K113" s="11"/>
      <c r="L113" s="1205">
        <v>1972.5</v>
      </c>
      <c r="M113" s="1180"/>
      <c r="N113" s="1180"/>
      <c r="O113" s="1180"/>
      <c r="P113" s="1180"/>
      <c r="Q113" s="1180"/>
      <c r="R113" s="1180"/>
      <c r="S113" s="1181"/>
      <c r="T113" s="1182" t="s">
        <v>1911</v>
      </c>
      <c r="U113" s="80"/>
      <c r="V113" s="80"/>
      <c r="W113" s="80"/>
      <c r="X113" s="80"/>
      <c r="Y113" s="80"/>
    </row>
    <row r="114" spans="1:25" s="42" customFormat="1" ht="13.5" customHeight="1">
      <c r="A114" s="239" t="s">
        <v>565</v>
      </c>
      <c r="B114" s="1203">
        <v>44826</v>
      </c>
      <c r="C114" s="31">
        <v>44817</v>
      </c>
      <c r="D114" s="523">
        <v>11489</v>
      </c>
      <c r="E114" s="136" t="s">
        <v>2212</v>
      </c>
      <c r="F114" s="523">
        <v>3765</v>
      </c>
      <c r="G114" s="9" t="s">
        <v>200</v>
      </c>
      <c r="H114" s="1204">
        <v>10</v>
      </c>
      <c r="I114" s="25" t="s">
        <v>6</v>
      </c>
      <c r="J114" s="412" t="s">
        <v>97</v>
      </c>
      <c r="K114" s="11"/>
      <c r="L114" s="1205">
        <v>350</v>
      </c>
      <c r="M114" s="80"/>
      <c r="N114" s="80"/>
      <c r="O114" s="80"/>
      <c r="P114" s="80"/>
      <c r="Q114" s="80"/>
      <c r="R114" s="80"/>
      <c r="T114" s="249"/>
      <c r="U114" s="80"/>
      <c r="V114" s="80"/>
      <c r="W114" s="80"/>
      <c r="X114" s="80"/>
      <c r="Y114" s="80"/>
    </row>
    <row r="115" spans="1:25" s="42" customFormat="1" ht="13.5" customHeight="1">
      <c r="A115" s="239"/>
      <c r="B115" s="1203"/>
      <c r="C115" s="31"/>
      <c r="D115" s="523"/>
      <c r="E115" s="136" t="s">
        <v>2</v>
      </c>
      <c r="F115" s="523">
        <v>1960</v>
      </c>
      <c r="G115" s="9" t="s">
        <v>13</v>
      </c>
      <c r="H115" s="1204">
        <v>15</v>
      </c>
      <c r="I115" s="25" t="s">
        <v>6</v>
      </c>
      <c r="J115" s="412" t="s">
        <v>97</v>
      </c>
      <c r="K115" s="11"/>
      <c r="L115" s="1205">
        <v>208.5</v>
      </c>
      <c r="M115" s="80"/>
      <c r="N115" s="80"/>
      <c r="O115" s="80"/>
      <c r="P115" s="80"/>
      <c r="Q115" s="80"/>
      <c r="R115" s="80"/>
      <c r="T115" s="249"/>
      <c r="U115" s="80"/>
      <c r="V115" s="80"/>
      <c r="W115" s="80"/>
      <c r="X115" s="80"/>
      <c r="Y115" s="80"/>
    </row>
    <row r="116" spans="1:25" s="42" customFormat="1" ht="13.5" customHeight="1">
      <c r="A116" s="239" t="s">
        <v>585</v>
      </c>
      <c r="B116" s="1203">
        <v>44826</v>
      </c>
      <c r="C116" s="31">
        <v>44817</v>
      </c>
      <c r="D116" s="523">
        <v>11490</v>
      </c>
      <c r="E116" s="136" t="s">
        <v>2</v>
      </c>
      <c r="F116" s="523">
        <v>869</v>
      </c>
      <c r="G116" s="9" t="s">
        <v>16</v>
      </c>
      <c r="H116" s="1204">
        <v>40</v>
      </c>
      <c r="I116" s="25" t="s">
        <v>6</v>
      </c>
      <c r="J116" s="412" t="s">
        <v>97</v>
      </c>
      <c r="K116" s="11"/>
      <c r="L116" s="1205">
        <v>356</v>
      </c>
      <c r="M116" s="80"/>
      <c r="N116" s="80"/>
      <c r="O116" s="80"/>
      <c r="P116" s="80"/>
      <c r="Q116" s="80"/>
      <c r="R116" s="80"/>
      <c r="T116" s="249"/>
      <c r="U116" s="80"/>
      <c r="V116" s="80"/>
      <c r="W116" s="80"/>
      <c r="X116" s="80"/>
      <c r="Y116" s="80"/>
    </row>
    <row r="117" spans="1:25" s="42" customFormat="1" ht="13.5" customHeight="1">
      <c r="A117" s="239" t="s">
        <v>370</v>
      </c>
      <c r="B117" s="1203">
        <v>44826</v>
      </c>
      <c r="C117" s="31">
        <v>44819</v>
      </c>
      <c r="D117" s="523">
        <v>11494</v>
      </c>
      <c r="E117" s="136" t="s">
        <v>2</v>
      </c>
      <c r="F117" s="523">
        <v>1098</v>
      </c>
      <c r="G117" s="9" t="s">
        <v>3</v>
      </c>
      <c r="H117" s="1204">
        <v>20</v>
      </c>
      <c r="I117" s="25" t="s">
        <v>6</v>
      </c>
      <c r="J117" s="412" t="s">
        <v>97</v>
      </c>
      <c r="K117" s="11"/>
      <c r="L117" s="1205">
        <v>640</v>
      </c>
      <c r="M117" s="80"/>
      <c r="N117" s="80"/>
      <c r="O117" s="80"/>
      <c r="P117" s="80"/>
      <c r="Q117" s="80"/>
      <c r="R117" s="80"/>
      <c r="T117" s="249"/>
      <c r="U117" s="80"/>
      <c r="V117" s="80"/>
      <c r="W117" s="80"/>
      <c r="X117" s="80"/>
      <c r="Y117" s="80"/>
    </row>
    <row r="118" spans="1:25" s="42" customFormat="1" ht="13.5" customHeight="1">
      <c r="A118" s="239" t="s">
        <v>109</v>
      </c>
      <c r="B118" s="1203">
        <v>44816</v>
      </c>
      <c r="C118" s="31">
        <v>44816</v>
      </c>
      <c r="D118" s="523">
        <v>11496</v>
      </c>
      <c r="E118" s="136" t="s">
        <v>2060</v>
      </c>
      <c r="F118" s="523">
        <v>4025</v>
      </c>
      <c r="G118" s="9" t="s">
        <v>52</v>
      </c>
      <c r="H118" s="1204" t="s">
        <v>1114</v>
      </c>
      <c r="I118" s="25" t="s">
        <v>6</v>
      </c>
      <c r="J118" s="412" t="s">
        <v>97</v>
      </c>
      <c r="K118" s="11"/>
      <c r="L118" s="1205">
        <v>50</v>
      </c>
      <c r="M118" s="80"/>
      <c r="N118" s="80"/>
      <c r="O118" s="80"/>
      <c r="P118" s="80"/>
      <c r="Q118" s="80"/>
      <c r="R118" s="80"/>
      <c r="T118" s="249"/>
      <c r="U118" s="80"/>
      <c r="V118" s="80"/>
      <c r="W118" s="80"/>
      <c r="X118" s="80"/>
      <c r="Y118" s="80"/>
    </row>
    <row r="119" spans="1:25" s="42" customFormat="1" ht="13.5" customHeight="1">
      <c r="A119" s="239" t="s">
        <v>2365</v>
      </c>
      <c r="B119" s="1203">
        <v>44826</v>
      </c>
      <c r="C119" s="31">
        <v>44817</v>
      </c>
      <c r="D119" s="523">
        <v>10953</v>
      </c>
      <c r="E119" s="136" t="s">
        <v>1221</v>
      </c>
      <c r="F119" s="523">
        <v>2498</v>
      </c>
      <c r="G119" s="9" t="s">
        <v>31</v>
      </c>
      <c r="H119" s="1204">
        <v>1</v>
      </c>
      <c r="I119" s="25" t="s">
        <v>6</v>
      </c>
      <c r="J119" s="412" t="s">
        <v>97</v>
      </c>
      <c r="K119" s="11" t="s">
        <v>991</v>
      </c>
      <c r="L119" s="1205">
        <v>45</v>
      </c>
      <c r="M119" s="80"/>
      <c r="N119" s="80"/>
      <c r="O119" s="80"/>
      <c r="P119" s="80"/>
      <c r="Q119" s="80"/>
      <c r="R119" s="80"/>
      <c r="T119" s="249"/>
      <c r="U119" s="80"/>
      <c r="V119" s="80"/>
      <c r="W119" s="80"/>
      <c r="X119" s="80"/>
      <c r="Y119" s="80"/>
    </row>
    <row r="120" spans="1:25" s="42" customFormat="1" ht="13.5" customHeight="1">
      <c r="A120" s="239" t="s">
        <v>1818</v>
      </c>
      <c r="B120" s="1203">
        <v>44826</v>
      </c>
      <c r="C120" s="31">
        <v>44819</v>
      </c>
      <c r="D120" s="523">
        <v>11498</v>
      </c>
      <c r="E120" s="136" t="s">
        <v>1221</v>
      </c>
      <c r="F120" s="523">
        <v>2881</v>
      </c>
      <c r="G120" s="9" t="s">
        <v>19</v>
      </c>
      <c r="H120" s="1204">
        <v>15</v>
      </c>
      <c r="I120" s="25" t="s">
        <v>6</v>
      </c>
      <c r="J120" s="412" t="s">
        <v>97</v>
      </c>
      <c r="K120" s="11"/>
      <c r="L120" s="1205">
        <v>283.5</v>
      </c>
      <c r="M120" s="80"/>
      <c r="N120" s="80"/>
      <c r="O120" s="80"/>
      <c r="P120" s="80"/>
      <c r="Q120" s="80"/>
      <c r="R120" s="80"/>
      <c r="T120" s="249"/>
      <c r="U120" s="80"/>
      <c r="V120" s="80"/>
      <c r="W120" s="80"/>
      <c r="X120" s="80"/>
      <c r="Y120" s="80"/>
    </row>
    <row r="121" spans="1:25" s="42" customFormat="1" ht="13.5" customHeight="1">
      <c r="A121" s="239" t="s">
        <v>2024</v>
      </c>
      <c r="B121" s="1203">
        <v>44826</v>
      </c>
      <c r="C121" s="31">
        <v>44817</v>
      </c>
      <c r="D121" s="523">
        <v>11501</v>
      </c>
      <c r="E121" s="136" t="s">
        <v>1221</v>
      </c>
      <c r="F121" s="523">
        <v>2244</v>
      </c>
      <c r="G121" s="9" t="s">
        <v>17</v>
      </c>
      <c r="H121" s="1204" t="s">
        <v>840</v>
      </c>
      <c r="I121" s="25" t="s">
        <v>6</v>
      </c>
      <c r="J121" s="412" t="s">
        <v>97</v>
      </c>
      <c r="K121" s="11"/>
      <c r="L121" s="1205">
        <v>393.75</v>
      </c>
      <c r="M121" s="80"/>
      <c r="N121" s="80"/>
      <c r="O121" s="80"/>
      <c r="P121" s="80"/>
      <c r="Q121" s="80"/>
      <c r="R121" s="80"/>
      <c r="T121" s="249"/>
      <c r="U121" s="80"/>
      <c r="V121" s="80"/>
      <c r="W121" s="80"/>
      <c r="X121" s="80"/>
      <c r="Y121" s="80"/>
    </row>
    <row r="122" spans="1:25" s="42" customFormat="1" ht="13.5" customHeight="1">
      <c r="A122" s="239" t="s">
        <v>520</v>
      </c>
      <c r="B122" s="1203">
        <v>44818</v>
      </c>
      <c r="C122" s="31">
        <v>44819</v>
      </c>
      <c r="D122" s="523">
        <v>11505</v>
      </c>
      <c r="E122" s="136" t="s">
        <v>2351</v>
      </c>
      <c r="F122" s="523">
        <v>4161</v>
      </c>
      <c r="G122" s="9" t="s">
        <v>521</v>
      </c>
      <c r="H122" s="1204">
        <v>4</v>
      </c>
      <c r="I122" s="25" t="s">
        <v>6</v>
      </c>
      <c r="J122" s="412" t="s">
        <v>97</v>
      </c>
      <c r="K122" s="11"/>
      <c r="L122" s="1205">
        <v>49.6</v>
      </c>
      <c r="M122" s="80"/>
      <c r="N122" s="80"/>
      <c r="O122" s="80"/>
      <c r="P122" s="80"/>
      <c r="Q122" s="80"/>
      <c r="R122" s="80"/>
      <c r="T122" s="249"/>
      <c r="U122" s="80"/>
      <c r="V122" s="80"/>
      <c r="W122" s="80"/>
      <c r="X122" s="80"/>
      <c r="Y122" s="80"/>
    </row>
    <row r="123" spans="1:25" s="42" customFormat="1" ht="13.5" customHeight="1">
      <c r="A123" s="239"/>
      <c r="B123" s="1203"/>
      <c r="C123" s="31"/>
      <c r="D123" s="523"/>
      <c r="E123" s="136" t="s">
        <v>2351</v>
      </c>
      <c r="F123" s="523">
        <v>4160</v>
      </c>
      <c r="G123" s="9" t="s">
        <v>127</v>
      </c>
      <c r="H123" s="1204">
        <v>6</v>
      </c>
      <c r="I123" s="25" t="s">
        <v>6</v>
      </c>
      <c r="J123" s="412"/>
      <c r="K123" s="11"/>
      <c r="L123" s="1205">
        <v>707.4</v>
      </c>
      <c r="M123" s="80"/>
      <c r="N123" s="80"/>
      <c r="O123" s="80"/>
      <c r="P123" s="80"/>
      <c r="Q123" s="80"/>
      <c r="R123" s="80"/>
      <c r="T123" s="249"/>
      <c r="U123" s="80"/>
      <c r="V123" s="80"/>
      <c r="W123" s="80"/>
      <c r="X123" s="80"/>
      <c r="Y123" s="80"/>
    </row>
    <row r="124" spans="1:25" s="42" customFormat="1" ht="13.5" customHeight="1">
      <c r="A124" s="239" t="s">
        <v>2369</v>
      </c>
      <c r="B124" s="1203">
        <v>44820</v>
      </c>
      <c r="C124" s="31">
        <v>44819</v>
      </c>
      <c r="D124" s="523">
        <v>11528</v>
      </c>
      <c r="E124" s="136" t="s">
        <v>2</v>
      </c>
      <c r="F124" s="523">
        <v>2646</v>
      </c>
      <c r="G124" s="9" t="s">
        <v>182</v>
      </c>
      <c r="H124" s="1204" t="s">
        <v>984</v>
      </c>
      <c r="I124" s="25" t="s">
        <v>6</v>
      </c>
      <c r="J124" s="412" t="s">
        <v>97</v>
      </c>
      <c r="K124" s="11"/>
      <c r="L124" s="1205">
        <v>52.5</v>
      </c>
      <c r="M124" s="80"/>
      <c r="N124" s="80"/>
      <c r="O124" s="80"/>
      <c r="P124" s="80"/>
      <c r="Q124" s="80"/>
      <c r="R124" s="80"/>
      <c r="T124" s="249"/>
      <c r="U124" s="80"/>
      <c r="V124" s="80"/>
      <c r="W124" s="80"/>
      <c r="X124" s="80"/>
      <c r="Y124" s="80"/>
    </row>
    <row r="125" spans="1:25" s="42" customFormat="1" ht="13.5" customHeight="1">
      <c r="A125" s="239" t="s">
        <v>485</v>
      </c>
      <c r="B125" s="1203">
        <v>44825</v>
      </c>
      <c r="C125" s="31">
        <v>44820</v>
      </c>
      <c r="D125" s="523">
        <v>11515</v>
      </c>
      <c r="E125" s="136" t="s">
        <v>2</v>
      </c>
      <c r="F125" s="523">
        <v>2039</v>
      </c>
      <c r="G125" s="9" t="s">
        <v>29</v>
      </c>
      <c r="H125" s="1204">
        <v>51</v>
      </c>
      <c r="I125" s="25" t="s">
        <v>6</v>
      </c>
      <c r="J125" s="412" t="s">
        <v>97</v>
      </c>
      <c r="K125" s="11"/>
      <c r="L125" s="1205">
        <v>729.3</v>
      </c>
      <c r="M125" s="80"/>
      <c r="N125" s="80"/>
      <c r="O125" s="80"/>
      <c r="P125" s="80"/>
      <c r="Q125" s="80"/>
      <c r="R125" s="80"/>
      <c r="T125" s="249"/>
      <c r="U125" s="80"/>
      <c r="V125" s="80"/>
      <c r="W125" s="80"/>
      <c r="X125" s="80"/>
      <c r="Y125" s="80"/>
    </row>
    <row r="126" spans="1:25" s="42" customFormat="1" ht="13.5" customHeight="1">
      <c r="A126" s="239" t="s">
        <v>2370</v>
      </c>
      <c r="B126" s="1203">
        <v>44825</v>
      </c>
      <c r="C126" s="31">
        <v>44820</v>
      </c>
      <c r="D126" s="523">
        <v>11517</v>
      </c>
      <c r="E126" s="136" t="s">
        <v>153</v>
      </c>
      <c r="F126" s="523">
        <v>3101</v>
      </c>
      <c r="G126" s="9" t="s">
        <v>21</v>
      </c>
      <c r="H126" s="1204">
        <v>4</v>
      </c>
      <c r="I126" s="25" t="s">
        <v>6</v>
      </c>
      <c r="J126" s="412" t="s">
        <v>97</v>
      </c>
      <c r="K126" s="11"/>
      <c r="L126" s="1205">
        <v>314.36</v>
      </c>
      <c r="M126" s="80"/>
      <c r="N126" s="80"/>
      <c r="O126" s="80"/>
      <c r="P126" s="80"/>
      <c r="Q126" s="80"/>
      <c r="R126" s="80"/>
      <c r="T126" s="249"/>
      <c r="U126" s="80"/>
      <c r="V126" s="80"/>
      <c r="W126" s="80"/>
      <c r="X126" s="80"/>
      <c r="Y126" s="80"/>
    </row>
    <row r="127" spans="1:25" s="42" customFormat="1" ht="13.5" customHeight="1">
      <c r="A127" s="239"/>
      <c r="B127" s="1203"/>
      <c r="C127" s="31"/>
      <c r="D127" s="523"/>
      <c r="E127" s="136" t="s">
        <v>2</v>
      </c>
      <c r="F127" s="523">
        <v>744</v>
      </c>
      <c r="G127" s="9" t="s">
        <v>48</v>
      </c>
      <c r="H127" s="1204">
        <v>5</v>
      </c>
      <c r="I127" s="25" t="s">
        <v>6</v>
      </c>
      <c r="J127" s="412" t="s">
        <v>97</v>
      </c>
      <c r="K127" s="11"/>
      <c r="L127" s="1205">
        <v>285.75</v>
      </c>
      <c r="M127" s="80"/>
      <c r="N127" s="80"/>
      <c r="O127" s="80"/>
      <c r="P127" s="80"/>
      <c r="Q127" s="80"/>
      <c r="R127" s="80"/>
      <c r="T127" s="249"/>
      <c r="U127" s="80"/>
      <c r="V127" s="80"/>
      <c r="W127" s="80"/>
      <c r="X127" s="80"/>
      <c r="Y127" s="80"/>
    </row>
    <row r="128" spans="1:25" s="42" customFormat="1" ht="13.5" customHeight="1">
      <c r="A128" s="239"/>
      <c r="B128" s="1203"/>
      <c r="C128" s="31"/>
      <c r="D128" s="523"/>
      <c r="E128" s="136" t="s">
        <v>1221</v>
      </c>
      <c r="F128" s="523">
        <v>2438</v>
      </c>
      <c r="G128" s="9" t="s">
        <v>47</v>
      </c>
      <c r="H128" s="1204">
        <v>5</v>
      </c>
      <c r="I128" s="25" t="s">
        <v>6</v>
      </c>
      <c r="J128" s="412" t="s">
        <v>97</v>
      </c>
      <c r="K128" s="11"/>
      <c r="L128" s="1205">
        <v>224.5</v>
      </c>
      <c r="M128" s="80"/>
      <c r="N128" s="80"/>
      <c r="O128" s="80"/>
      <c r="P128" s="80"/>
      <c r="Q128" s="80"/>
      <c r="R128" s="80"/>
      <c r="T128" s="249"/>
      <c r="U128" s="80"/>
      <c r="V128" s="80"/>
      <c r="W128" s="80"/>
      <c r="X128" s="80"/>
      <c r="Y128" s="80"/>
    </row>
    <row r="129" spans="1:25" s="42" customFormat="1" ht="13.5" customHeight="1">
      <c r="A129" s="239" t="s">
        <v>248</v>
      </c>
      <c r="B129" s="1203">
        <v>44818</v>
      </c>
      <c r="C129" s="31">
        <v>44820</v>
      </c>
      <c r="D129" s="523">
        <v>11511</v>
      </c>
      <c r="E129" s="136" t="s">
        <v>2</v>
      </c>
      <c r="F129" s="523">
        <v>1397</v>
      </c>
      <c r="G129" s="9" t="s">
        <v>22</v>
      </c>
      <c r="H129" s="1204">
        <v>20</v>
      </c>
      <c r="I129" s="25" t="s">
        <v>6</v>
      </c>
      <c r="J129" s="412" t="s">
        <v>97</v>
      </c>
      <c r="K129" s="11"/>
      <c r="L129" s="1205">
        <v>380</v>
      </c>
      <c r="M129" s="80"/>
      <c r="N129" s="80"/>
      <c r="O129" s="80"/>
      <c r="P129" s="80"/>
      <c r="Q129" s="80"/>
      <c r="R129" s="80"/>
      <c r="T129" s="249"/>
      <c r="U129" s="80"/>
      <c r="V129" s="80"/>
      <c r="W129" s="80"/>
      <c r="X129" s="80"/>
      <c r="Y129" s="80"/>
    </row>
    <row r="130" spans="1:25" s="42" customFormat="1" ht="13.5" customHeight="1">
      <c r="A130" s="239" t="s">
        <v>2322</v>
      </c>
      <c r="B130" s="1203">
        <v>44823</v>
      </c>
      <c r="C130" s="31">
        <v>44819</v>
      </c>
      <c r="D130" s="523">
        <v>11529</v>
      </c>
      <c r="E130" s="136" t="s">
        <v>40</v>
      </c>
      <c r="F130" s="523">
        <v>4350</v>
      </c>
      <c r="G130" s="9" t="s">
        <v>120</v>
      </c>
      <c r="H130" s="1204">
        <v>2</v>
      </c>
      <c r="I130" s="25" t="s">
        <v>6</v>
      </c>
      <c r="J130" s="412" t="s">
        <v>97</v>
      </c>
      <c r="K130" s="11"/>
      <c r="L130" s="1205">
        <v>55</v>
      </c>
      <c r="M130" s="80"/>
      <c r="N130" s="80"/>
      <c r="O130" s="80"/>
      <c r="P130" s="80"/>
      <c r="Q130" s="80"/>
      <c r="R130" s="80"/>
      <c r="T130" s="249"/>
      <c r="U130" s="80"/>
      <c r="V130" s="80"/>
      <c r="W130" s="80"/>
      <c r="X130" s="80"/>
      <c r="Y130" s="80"/>
    </row>
    <row r="131" spans="1:25" s="42" customFormat="1" ht="13.5" customHeight="1">
      <c r="A131" s="239" t="s">
        <v>381</v>
      </c>
      <c r="B131" s="1203">
        <v>44833</v>
      </c>
      <c r="C131" s="31">
        <v>44825</v>
      </c>
      <c r="D131" s="523">
        <v>11519</v>
      </c>
      <c r="E131" s="136" t="s">
        <v>2351</v>
      </c>
      <c r="F131" s="523">
        <v>2560</v>
      </c>
      <c r="G131" s="9" t="s">
        <v>5</v>
      </c>
      <c r="H131" s="1204">
        <v>2</v>
      </c>
      <c r="I131" s="25" t="s">
        <v>6</v>
      </c>
      <c r="J131" s="412" t="s">
        <v>97</v>
      </c>
      <c r="K131" s="11"/>
      <c r="L131" s="1205">
        <v>93.84</v>
      </c>
      <c r="M131" s="80"/>
      <c r="N131" s="80"/>
      <c r="O131" s="80"/>
      <c r="P131" s="80"/>
      <c r="Q131" s="80"/>
      <c r="R131" s="80"/>
      <c r="T131" s="249"/>
      <c r="U131" s="80"/>
      <c r="V131" s="80"/>
      <c r="W131" s="80"/>
      <c r="X131" s="80"/>
      <c r="Y131" s="80"/>
    </row>
    <row r="132" spans="1:25" s="42" customFormat="1" ht="13.5" customHeight="1">
      <c r="A132" s="239" t="s">
        <v>535</v>
      </c>
      <c r="B132" s="1203">
        <v>44830</v>
      </c>
      <c r="C132" s="31"/>
      <c r="D132" s="523">
        <v>11524</v>
      </c>
      <c r="E132" s="136" t="s">
        <v>2</v>
      </c>
      <c r="F132" s="523">
        <v>2760</v>
      </c>
      <c r="G132" s="9" t="s">
        <v>20</v>
      </c>
      <c r="H132" s="1204">
        <v>23</v>
      </c>
      <c r="I132" s="25" t="s">
        <v>6</v>
      </c>
      <c r="J132" s="412" t="s">
        <v>97</v>
      </c>
      <c r="K132" s="11" t="s">
        <v>991</v>
      </c>
      <c r="L132" s="1205">
        <v>563.5</v>
      </c>
      <c r="M132" s="80"/>
      <c r="N132" s="80"/>
      <c r="O132" s="80"/>
      <c r="P132" s="80"/>
      <c r="Q132" s="80"/>
      <c r="R132" s="80"/>
      <c r="T132" s="249"/>
      <c r="U132" s="80"/>
      <c r="V132" s="80"/>
      <c r="W132" s="80"/>
      <c r="X132" s="80"/>
      <c r="Y132" s="80"/>
    </row>
    <row r="133" spans="1:25" s="42" customFormat="1" ht="13.5" customHeight="1">
      <c r="A133" s="239" t="s">
        <v>2371</v>
      </c>
      <c r="B133" s="1219">
        <v>44827</v>
      </c>
      <c r="C133" s="31">
        <v>44825</v>
      </c>
      <c r="D133" s="523">
        <v>11525</v>
      </c>
      <c r="E133" s="136" t="s">
        <v>1221</v>
      </c>
      <c r="F133" s="523">
        <v>2498</v>
      </c>
      <c r="G133" s="9" t="s">
        <v>31</v>
      </c>
      <c r="H133" s="1204">
        <v>1</v>
      </c>
      <c r="I133" s="25" t="s">
        <v>6</v>
      </c>
      <c r="J133" s="412" t="s">
        <v>97</v>
      </c>
      <c r="K133" s="11" t="s">
        <v>991</v>
      </c>
      <c r="L133" s="1205">
        <v>40</v>
      </c>
      <c r="M133" s="80"/>
      <c r="N133" s="80"/>
      <c r="O133" s="80"/>
      <c r="P133" s="80"/>
      <c r="Q133" s="80"/>
      <c r="R133" s="80"/>
      <c r="T133" s="249"/>
      <c r="U133" s="80"/>
      <c r="V133" s="80"/>
      <c r="W133" s="80"/>
      <c r="X133" s="80"/>
      <c r="Y133" s="80"/>
    </row>
    <row r="134" spans="1:25" s="42" customFormat="1" ht="13.5" customHeight="1">
      <c r="A134" s="239" t="s">
        <v>2263</v>
      </c>
      <c r="B134" s="1203">
        <v>44827</v>
      </c>
      <c r="C134" s="31">
        <v>44819</v>
      </c>
      <c r="D134" s="523">
        <v>11504</v>
      </c>
      <c r="E134" s="136" t="s">
        <v>1221</v>
      </c>
      <c r="F134" s="523">
        <v>4320</v>
      </c>
      <c r="G134" s="9" t="s">
        <v>63</v>
      </c>
      <c r="H134" s="1204">
        <v>5</v>
      </c>
      <c r="I134" s="25" t="s">
        <v>6</v>
      </c>
      <c r="J134" s="412" t="s">
        <v>97</v>
      </c>
      <c r="K134" s="11"/>
      <c r="L134" s="1205">
        <v>332.5</v>
      </c>
      <c r="M134" s="80"/>
      <c r="N134" s="80"/>
      <c r="O134" s="80"/>
      <c r="P134" s="80"/>
      <c r="Q134" s="80"/>
      <c r="R134" s="80"/>
      <c r="T134" s="249"/>
      <c r="U134" s="80"/>
      <c r="V134" s="80"/>
      <c r="W134" s="80"/>
      <c r="X134" s="80"/>
      <c r="Y134" s="80"/>
    </row>
    <row r="135" spans="1:25" s="42" customFormat="1" ht="13.5" customHeight="1">
      <c r="A135" s="239" t="s">
        <v>1531</v>
      </c>
      <c r="B135" s="1203">
        <v>44831</v>
      </c>
      <c r="C135" s="31">
        <v>44825</v>
      </c>
      <c r="D135" s="523">
        <v>11535</v>
      </c>
      <c r="E135" s="136" t="s">
        <v>40</v>
      </c>
      <c r="F135" s="523">
        <v>4163</v>
      </c>
      <c r="G135" s="9" t="s">
        <v>22</v>
      </c>
      <c r="H135" s="1204" t="s">
        <v>2387</v>
      </c>
      <c r="I135" s="25" t="s">
        <v>6</v>
      </c>
      <c r="J135" s="412" t="s">
        <v>97</v>
      </c>
      <c r="K135" s="11"/>
      <c r="L135" s="1205">
        <v>680.62</v>
      </c>
      <c r="M135" s="80"/>
      <c r="N135" s="80"/>
      <c r="O135" s="80"/>
      <c r="P135" s="80"/>
      <c r="Q135" s="80"/>
      <c r="R135" s="80"/>
      <c r="T135" s="249" t="s">
        <v>1911</v>
      </c>
      <c r="U135" s="80"/>
      <c r="V135" s="80"/>
      <c r="W135" s="80"/>
      <c r="X135" s="80"/>
      <c r="Y135" s="80"/>
    </row>
    <row r="136" spans="1:25" s="42" customFormat="1" ht="13.5" customHeight="1">
      <c r="A136" s="239" t="s">
        <v>107</v>
      </c>
      <c r="B136" s="1203">
        <v>44825</v>
      </c>
      <c r="C136" s="31">
        <v>44820</v>
      </c>
      <c r="D136" s="523">
        <v>11541</v>
      </c>
      <c r="E136" s="136" t="s">
        <v>2</v>
      </c>
      <c r="F136" s="523">
        <v>1467</v>
      </c>
      <c r="G136" s="9" t="s">
        <v>62</v>
      </c>
      <c r="H136" s="1204">
        <v>45</v>
      </c>
      <c r="I136" s="25" t="s">
        <v>6</v>
      </c>
      <c r="J136" s="412" t="s">
        <v>97</v>
      </c>
      <c r="K136" s="11"/>
      <c r="L136" s="1205">
        <v>15511.55</v>
      </c>
      <c r="M136" s="80"/>
      <c r="N136" s="80"/>
      <c r="O136" s="80"/>
      <c r="P136" s="80"/>
      <c r="Q136" s="80"/>
      <c r="R136" s="80"/>
      <c r="T136" s="249"/>
      <c r="U136" s="80"/>
      <c r="V136" s="80"/>
      <c r="W136" s="80"/>
      <c r="X136" s="80"/>
      <c r="Y136" s="80"/>
    </row>
    <row r="137" spans="1:25" s="42" customFormat="1" ht="13.5" customHeight="1">
      <c r="A137" s="239"/>
      <c r="B137" s="1203"/>
      <c r="C137" s="31"/>
      <c r="D137" s="523"/>
      <c r="E137" s="136" t="s">
        <v>2</v>
      </c>
      <c r="F137" s="523">
        <v>2720</v>
      </c>
      <c r="G137" s="9" t="s">
        <v>162</v>
      </c>
      <c r="H137" s="1204">
        <v>51</v>
      </c>
      <c r="I137" s="25" t="s">
        <v>6</v>
      </c>
      <c r="J137" s="412" t="s">
        <v>97</v>
      </c>
      <c r="K137" s="11"/>
      <c r="L137" s="1205">
        <v>357</v>
      </c>
      <c r="M137" s="80"/>
      <c r="N137" s="80"/>
      <c r="O137" s="80"/>
      <c r="P137" s="80"/>
      <c r="Q137" s="80"/>
      <c r="R137" s="80"/>
      <c r="T137" s="249"/>
      <c r="U137" s="80"/>
      <c r="V137" s="80"/>
      <c r="W137" s="80"/>
      <c r="X137" s="80"/>
      <c r="Y137" s="80"/>
    </row>
    <row r="138" spans="1:25" s="42" customFormat="1" ht="13.5" customHeight="1">
      <c r="A138" s="341" t="s">
        <v>370</v>
      </c>
      <c r="B138" s="1217">
        <v>44826</v>
      </c>
      <c r="C138" s="32">
        <v>44825</v>
      </c>
      <c r="D138" s="521">
        <v>11543</v>
      </c>
      <c r="E138" s="34" t="s">
        <v>2</v>
      </c>
      <c r="F138" s="521">
        <v>1098</v>
      </c>
      <c r="G138" s="19" t="s">
        <v>3</v>
      </c>
      <c r="H138" s="521">
        <v>20</v>
      </c>
      <c r="I138" s="35" t="s">
        <v>6</v>
      </c>
      <c r="J138" s="32" t="s">
        <v>97</v>
      </c>
      <c r="K138" s="21"/>
      <c r="L138" s="1218">
        <v>640</v>
      </c>
      <c r="M138" s="80"/>
      <c r="N138" s="80"/>
      <c r="O138" s="80"/>
      <c r="P138" s="80"/>
      <c r="Q138" s="80"/>
      <c r="R138" s="80"/>
      <c r="T138" s="249"/>
      <c r="U138" s="80"/>
      <c r="V138" s="80"/>
      <c r="W138" s="80"/>
      <c r="X138" s="80"/>
      <c r="Y138" s="80"/>
    </row>
    <row r="139" spans="1:25" s="42" customFormat="1" ht="13.5" customHeight="1">
      <c r="A139" s="239" t="s">
        <v>806</v>
      </c>
      <c r="B139" s="1203">
        <v>44826</v>
      </c>
      <c r="C139" s="31">
        <v>44820</v>
      </c>
      <c r="D139" s="523">
        <v>11551</v>
      </c>
      <c r="E139" s="136" t="s">
        <v>2</v>
      </c>
      <c r="F139" s="523">
        <v>1468</v>
      </c>
      <c r="G139" s="9" t="s">
        <v>21</v>
      </c>
      <c r="H139" s="1204">
        <v>10</v>
      </c>
      <c r="I139" s="25" t="s">
        <v>6</v>
      </c>
      <c r="J139" s="412" t="s">
        <v>97</v>
      </c>
      <c r="K139" s="11"/>
      <c r="L139" s="1205">
        <v>630</v>
      </c>
      <c r="M139" s="80"/>
      <c r="N139" s="80"/>
      <c r="O139" s="80"/>
      <c r="P139" s="80"/>
      <c r="Q139" s="80"/>
      <c r="R139" s="80"/>
      <c r="T139" s="249"/>
      <c r="U139" s="80"/>
      <c r="V139" s="80"/>
      <c r="W139" s="80"/>
      <c r="X139" s="80"/>
      <c r="Y139" s="80"/>
    </row>
    <row r="140" spans="1:25" s="42" customFormat="1" ht="13.5" customHeight="1">
      <c r="A140" s="340" t="s">
        <v>2179</v>
      </c>
      <c r="B140" s="1219">
        <v>44831</v>
      </c>
      <c r="C140" s="48">
        <v>44825</v>
      </c>
      <c r="D140" s="522">
        <v>0</v>
      </c>
      <c r="E140" s="40" t="s">
        <v>2351</v>
      </c>
      <c r="F140" s="522">
        <v>0</v>
      </c>
      <c r="G140" s="36" t="s">
        <v>47</v>
      </c>
      <c r="H140" s="522" t="s">
        <v>1580</v>
      </c>
      <c r="I140" s="45" t="s">
        <v>6</v>
      </c>
      <c r="J140" s="48" t="s">
        <v>97</v>
      </c>
      <c r="K140" s="50"/>
      <c r="L140" s="1220">
        <v>0</v>
      </c>
      <c r="M140" s="80"/>
      <c r="N140" s="80"/>
      <c r="O140" s="80"/>
      <c r="P140" s="80"/>
      <c r="Q140" s="80"/>
      <c r="R140" s="80"/>
      <c r="T140" s="249"/>
      <c r="U140" s="80"/>
      <c r="V140" s="80"/>
      <c r="W140" s="80"/>
      <c r="X140" s="80"/>
      <c r="Y140" s="80"/>
    </row>
    <row r="141" spans="1:25" s="42" customFormat="1" ht="13.5" customHeight="1">
      <c r="A141" s="239" t="s">
        <v>1111</v>
      </c>
      <c r="B141" s="1203">
        <v>44826</v>
      </c>
      <c r="C141" s="31">
        <v>44820</v>
      </c>
      <c r="D141" s="523">
        <v>11556</v>
      </c>
      <c r="E141" s="136" t="s">
        <v>1221</v>
      </c>
      <c r="F141" s="523">
        <v>3827</v>
      </c>
      <c r="G141" s="9" t="s">
        <v>9</v>
      </c>
      <c r="H141" s="1204">
        <v>10</v>
      </c>
      <c r="I141" s="25" t="s">
        <v>6</v>
      </c>
      <c r="J141" s="412" t="s">
        <v>97</v>
      </c>
      <c r="K141" s="11"/>
      <c r="L141" s="1205">
        <v>184</v>
      </c>
      <c r="M141" s="80"/>
      <c r="N141" s="80"/>
      <c r="O141" s="80"/>
      <c r="P141" s="80"/>
      <c r="Q141" s="80"/>
      <c r="R141" s="80"/>
      <c r="T141" s="249"/>
      <c r="U141" s="80"/>
      <c r="V141" s="80"/>
      <c r="W141" s="80"/>
      <c r="X141" s="80"/>
      <c r="Y141" s="80"/>
    </row>
    <row r="142" spans="1:25" s="42" customFormat="1" ht="13.5" customHeight="1">
      <c r="A142" s="239" t="s">
        <v>383</v>
      </c>
      <c r="B142" s="1219">
        <v>44827</v>
      </c>
      <c r="C142" s="31">
        <v>44825</v>
      </c>
      <c r="D142" s="523">
        <v>11559</v>
      </c>
      <c r="E142" s="136" t="s">
        <v>2</v>
      </c>
      <c r="F142" s="523">
        <v>838</v>
      </c>
      <c r="G142" s="9" t="s">
        <v>5</v>
      </c>
      <c r="H142" s="1204">
        <v>30</v>
      </c>
      <c r="I142" s="25" t="s">
        <v>6</v>
      </c>
      <c r="J142" s="412" t="s">
        <v>97</v>
      </c>
      <c r="K142" s="11"/>
      <c r="L142" s="1205">
        <v>1050</v>
      </c>
      <c r="M142" s="80"/>
      <c r="N142" s="80"/>
      <c r="O142" s="80"/>
      <c r="P142" s="80"/>
      <c r="Q142" s="80"/>
      <c r="R142" s="80"/>
      <c r="T142" s="249"/>
      <c r="U142" s="80"/>
      <c r="V142" s="80"/>
      <c r="W142" s="80"/>
      <c r="X142" s="80"/>
      <c r="Y142" s="80"/>
    </row>
    <row r="143" spans="1:25" s="42" customFormat="1" ht="13.5" customHeight="1">
      <c r="A143" s="239" t="s">
        <v>86</v>
      </c>
      <c r="B143" s="1219">
        <v>44827</v>
      </c>
      <c r="C143" s="31">
        <v>44825</v>
      </c>
      <c r="D143" s="523">
        <v>11560</v>
      </c>
      <c r="E143" s="136" t="s">
        <v>1221</v>
      </c>
      <c r="F143" s="523">
        <v>2244</v>
      </c>
      <c r="G143" s="9" t="s">
        <v>17</v>
      </c>
      <c r="H143" s="1204">
        <v>21</v>
      </c>
      <c r="I143" s="25" t="s">
        <v>6</v>
      </c>
      <c r="J143" s="412" t="s">
        <v>97</v>
      </c>
      <c r="K143" s="11"/>
      <c r="L143" s="1205">
        <v>1047.9000000000001</v>
      </c>
      <c r="M143" s="80"/>
      <c r="N143" s="80"/>
      <c r="O143" s="80"/>
      <c r="P143" s="80"/>
      <c r="Q143" s="80"/>
      <c r="R143" s="80"/>
      <c r="T143" s="249"/>
      <c r="U143" s="80"/>
      <c r="V143" s="80"/>
      <c r="W143" s="80"/>
      <c r="X143" s="80"/>
      <c r="Y143" s="80"/>
    </row>
    <row r="144" spans="1:25" s="42" customFormat="1" ht="13.5" customHeight="1">
      <c r="A144" s="239" t="s">
        <v>109</v>
      </c>
      <c r="B144" s="1203">
        <v>44823</v>
      </c>
      <c r="C144" s="31">
        <v>44823</v>
      </c>
      <c r="D144" s="523">
        <v>11566</v>
      </c>
      <c r="E144" s="136" t="s">
        <v>2060</v>
      </c>
      <c r="F144" s="523">
        <v>4025</v>
      </c>
      <c r="G144" s="9" t="s">
        <v>20</v>
      </c>
      <c r="H144" s="1204">
        <v>1</v>
      </c>
      <c r="I144" s="25" t="s">
        <v>6</v>
      </c>
      <c r="J144" s="412" t="s">
        <v>97</v>
      </c>
      <c r="K144" s="11"/>
      <c r="L144" s="1205">
        <v>50</v>
      </c>
      <c r="M144" s="80"/>
      <c r="N144" s="80"/>
      <c r="O144" s="80"/>
      <c r="P144" s="80"/>
      <c r="Q144" s="80"/>
      <c r="R144" s="80"/>
      <c r="T144" s="249"/>
      <c r="U144" s="80"/>
      <c r="V144" s="80"/>
      <c r="W144" s="80"/>
      <c r="X144" s="80"/>
      <c r="Y144" s="80"/>
    </row>
    <row r="145" spans="1:25" s="42" customFormat="1" ht="13.5" customHeight="1">
      <c r="A145" s="239"/>
      <c r="B145" s="1203"/>
      <c r="C145" s="31"/>
      <c r="D145" s="523"/>
      <c r="E145" s="136"/>
      <c r="F145" s="523"/>
      <c r="G145" s="9" t="s">
        <v>47</v>
      </c>
      <c r="H145" s="1204">
        <v>1</v>
      </c>
      <c r="I145" s="25" t="s">
        <v>6</v>
      </c>
      <c r="J145" s="412" t="s">
        <v>97</v>
      </c>
      <c r="K145" s="11"/>
      <c r="L145" s="1205">
        <v>50</v>
      </c>
      <c r="M145" s="80"/>
      <c r="N145" s="80"/>
      <c r="O145" s="80"/>
      <c r="P145" s="80"/>
      <c r="Q145" s="80"/>
      <c r="R145" s="80"/>
      <c r="T145" s="249"/>
      <c r="U145" s="80"/>
      <c r="V145" s="80"/>
      <c r="W145" s="80"/>
      <c r="X145" s="80"/>
      <c r="Y145" s="80"/>
    </row>
    <row r="146" spans="1:25" s="42" customFormat="1" ht="13.5" customHeight="1">
      <c r="A146" s="239" t="s">
        <v>181</v>
      </c>
      <c r="B146" s="1203">
        <v>44827</v>
      </c>
      <c r="C146" s="31">
        <v>44825</v>
      </c>
      <c r="D146" s="523">
        <v>11583</v>
      </c>
      <c r="E146" s="136" t="s">
        <v>474</v>
      </c>
      <c r="F146" s="523">
        <v>4362</v>
      </c>
      <c r="G146" s="9" t="s">
        <v>182</v>
      </c>
      <c r="H146" s="1204">
        <v>4</v>
      </c>
      <c r="I146" s="25" t="s">
        <v>6</v>
      </c>
      <c r="J146" s="412" t="s">
        <v>97</v>
      </c>
      <c r="K146" s="11"/>
      <c r="L146" s="1205">
        <v>78</v>
      </c>
      <c r="M146" s="80"/>
      <c r="N146" s="80"/>
      <c r="O146" s="80"/>
      <c r="P146" s="80"/>
      <c r="Q146" s="80"/>
      <c r="R146" s="80"/>
      <c r="T146" s="249"/>
      <c r="U146" s="80"/>
      <c r="V146" s="80"/>
      <c r="W146" s="80"/>
      <c r="X146" s="80"/>
      <c r="Y146" s="80"/>
    </row>
    <row r="147" spans="1:25" s="42" customFormat="1" ht="13.5" customHeight="1">
      <c r="A147" s="239" t="s">
        <v>485</v>
      </c>
      <c r="B147" s="1203">
        <v>44831</v>
      </c>
      <c r="C147" s="31">
        <v>44826</v>
      </c>
      <c r="D147" s="523">
        <v>11575</v>
      </c>
      <c r="E147" s="136" t="s">
        <v>2</v>
      </c>
      <c r="F147" s="523">
        <v>2039</v>
      </c>
      <c r="G147" s="9" t="s">
        <v>29</v>
      </c>
      <c r="H147" s="1204">
        <v>81</v>
      </c>
      <c r="I147" s="25" t="s">
        <v>6</v>
      </c>
      <c r="J147" s="412" t="s">
        <v>97</v>
      </c>
      <c r="K147" s="11"/>
      <c r="L147" s="1205">
        <v>1144</v>
      </c>
      <c r="M147" s="80"/>
      <c r="N147" s="80"/>
      <c r="O147" s="80"/>
      <c r="P147" s="80"/>
      <c r="Q147" s="80"/>
      <c r="R147" s="80"/>
      <c r="T147" s="249"/>
      <c r="U147" s="80"/>
      <c r="V147" s="80"/>
      <c r="W147" s="80"/>
      <c r="X147" s="80"/>
      <c r="Y147" s="80"/>
    </row>
    <row r="148" spans="1:25" s="42" customFormat="1" ht="13.5" customHeight="1">
      <c r="A148" s="239" t="s">
        <v>1576</v>
      </c>
      <c r="B148" s="1203">
        <v>44834</v>
      </c>
      <c r="C148" s="31">
        <v>44826</v>
      </c>
      <c r="D148" s="523">
        <v>11577</v>
      </c>
      <c r="E148" s="136" t="s">
        <v>2</v>
      </c>
      <c r="F148" s="523">
        <v>753</v>
      </c>
      <c r="G148" s="9" t="s">
        <v>47</v>
      </c>
      <c r="H148" s="1204">
        <v>20</v>
      </c>
      <c r="I148" s="25" t="s">
        <v>6</v>
      </c>
      <c r="J148" s="412" t="s">
        <v>97</v>
      </c>
      <c r="K148" s="11"/>
      <c r="L148" s="1205"/>
      <c r="M148" s="80"/>
      <c r="N148" s="80"/>
      <c r="O148" s="80"/>
      <c r="P148" s="80"/>
      <c r="Q148" s="80"/>
      <c r="R148" s="80"/>
      <c r="T148" s="249"/>
      <c r="U148" s="80"/>
      <c r="V148" s="80"/>
      <c r="W148" s="80"/>
      <c r="X148" s="80"/>
      <c r="Y148" s="80"/>
    </row>
    <row r="149" spans="1:25" s="42" customFormat="1" ht="13.5" customHeight="1">
      <c r="A149" s="239"/>
      <c r="B149" s="1203"/>
      <c r="C149" s="31">
        <v>44832</v>
      </c>
      <c r="D149" s="523"/>
      <c r="E149" s="136" t="s">
        <v>2</v>
      </c>
      <c r="F149" s="523">
        <v>2738</v>
      </c>
      <c r="G149" s="9" t="s">
        <v>307</v>
      </c>
      <c r="H149" s="1204">
        <v>15</v>
      </c>
      <c r="I149" s="25" t="s">
        <v>6</v>
      </c>
      <c r="J149" s="412" t="s">
        <v>97</v>
      </c>
      <c r="K149" s="11" t="s">
        <v>991</v>
      </c>
      <c r="L149" s="1205"/>
      <c r="M149" s="80"/>
      <c r="N149" s="80"/>
      <c r="O149" s="80"/>
      <c r="P149" s="80"/>
      <c r="Q149" s="80"/>
      <c r="R149" s="80"/>
      <c r="T149" s="249"/>
      <c r="U149" s="80"/>
      <c r="V149" s="80"/>
      <c r="W149" s="80"/>
      <c r="X149" s="80"/>
      <c r="Y149" s="80"/>
    </row>
    <row r="150" spans="1:25" s="42" customFormat="1" ht="13.5" customHeight="1">
      <c r="A150" s="239"/>
      <c r="B150" s="1203"/>
      <c r="C150" s="412">
        <v>44832</v>
      </c>
      <c r="D150" s="523"/>
      <c r="E150" s="136" t="s">
        <v>2</v>
      </c>
      <c r="F150" s="523">
        <v>2737</v>
      </c>
      <c r="G150" s="9" t="s">
        <v>212</v>
      </c>
      <c r="H150" s="1204">
        <v>20</v>
      </c>
      <c r="I150" s="25" t="s">
        <v>6</v>
      </c>
      <c r="J150" s="412" t="s">
        <v>97</v>
      </c>
      <c r="K150" s="11" t="s">
        <v>991</v>
      </c>
      <c r="L150" s="1205">
        <v>2190</v>
      </c>
      <c r="M150" s="80"/>
      <c r="N150" s="80"/>
      <c r="O150" s="80"/>
      <c r="P150" s="80"/>
      <c r="Q150" s="80"/>
      <c r="R150" s="80"/>
      <c r="T150" s="249"/>
      <c r="U150" s="80"/>
      <c r="V150" s="80"/>
      <c r="W150" s="80"/>
      <c r="X150" s="80"/>
      <c r="Y150" s="80"/>
    </row>
    <row r="151" spans="1:25" s="42" customFormat="1" ht="13.5" customHeight="1">
      <c r="A151" s="239" t="s">
        <v>172</v>
      </c>
      <c r="B151" s="1203">
        <v>44831</v>
      </c>
      <c r="C151" s="31">
        <v>44826</v>
      </c>
      <c r="D151" s="523">
        <v>11578</v>
      </c>
      <c r="E151" s="136" t="s">
        <v>1221</v>
      </c>
      <c r="F151" s="523">
        <v>3314</v>
      </c>
      <c r="G151" s="9" t="s">
        <v>5</v>
      </c>
      <c r="H151" s="1204">
        <v>10</v>
      </c>
      <c r="I151" s="25" t="s">
        <v>6</v>
      </c>
      <c r="J151" s="412" t="s">
        <v>97</v>
      </c>
      <c r="K151" s="11"/>
      <c r="L151" s="1205">
        <v>281.7</v>
      </c>
      <c r="M151" s="80"/>
      <c r="N151" s="80"/>
      <c r="O151" s="80"/>
      <c r="P151" s="80"/>
      <c r="Q151" s="80"/>
      <c r="R151" s="80"/>
      <c r="T151" s="249"/>
      <c r="U151" s="80"/>
      <c r="V151" s="80"/>
      <c r="W151" s="80"/>
      <c r="X151" s="80"/>
      <c r="Y151" s="80"/>
    </row>
    <row r="152" spans="1:25" s="42" customFormat="1" ht="13.5" customHeight="1">
      <c r="A152" s="239" t="s">
        <v>181</v>
      </c>
      <c r="B152" s="1203">
        <v>44827</v>
      </c>
      <c r="C152" s="31">
        <v>44826</v>
      </c>
      <c r="D152" s="523">
        <v>11583</v>
      </c>
      <c r="E152" s="136" t="s">
        <v>131</v>
      </c>
      <c r="F152" s="523">
        <v>4363</v>
      </c>
      <c r="G152" s="9" t="s">
        <v>182</v>
      </c>
      <c r="H152" s="1204">
        <v>4</v>
      </c>
      <c r="I152" s="25" t="s">
        <v>6</v>
      </c>
      <c r="J152" s="412" t="s">
        <v>97</v>
      </c>
      <c r="K152" s="11"/>
      <c r="L152" s="1205">
        <v>78</v>
      </c>
      <c r="M152" s="80"/>
      <c r="N152" s="80"/>
      <c r="O152" s="80"/>
      <c r="P152" s="80"/>
      <c r="Q152" s="80"/>
      <c r="R152" s="80"/>
      <c r="T152" s="249"/>
      <c r="U152" s="80"/>
      <c r="V152" s="80"/>
      <c r="W152" s="80"/>
      <c r="X152" s="80"/>
      <c r="Y152" s="80"/>
    </row>
    <row r="153" spans="1:25" s="42" customFormat="1" ht="13.5" customHeight="1">
      <c r="A153" s="239" t="s">
        <v>2213</v>
      </c>
      <c r="B153" s="1203">
        <v>44831</v>
      </c>
      <c r="C153" s="31">
        <v>44826</v>
      </c>
      <c r="D153" s="523">
        <v>11597</v>
      </c>
      <c r="E153" s="136" t="s">
        <v>2</v>
      </c>
      <c r="F153" s="523">
        <v>1468</v>
      </c>
      <c r="G153" s="9" t="s">
        <v>21</v>
      </c>
      <c r="H153" s="1204">
        <v>2</v>
      </c>
      <c r="I153" s="25" t="s">
        <v>6</v>
      </c>
      <c r="J153" s="412" t="s">
        <v>97</v>
      </c>
      <c r="K153" s="11"/>
      <c r="L153" s="1205">
        <v>126</v>
      </c>
      <c r="M153" s="80"/>
      <c r="N153" s="80"/>
      <c r="O153" s="80"/>
      <c r="P153" s="80"/>
      <c r="Q153" s="80"/>
      <c r="R153" s="80"/>
      <c r="T153" s="249"/>
      <c r="U153" s="80"/>
      <c r="V153" s="80"/>
      <c r="W153" s="80"/>
      <c r="X153" s="80"/>
      <c r="Y153" s="80"/>
    </row>
    <row r="154" spans="1:25" s="42" customFormat="1" ht="13.5" customHeight="1">
      <c r="A154" s="239" t="s">
        <v>1303</v>
      </c>
      <c r="B154" s="1203">
        <v>44830</v>
      </c>
      <c r="C154" s="31">
        <v>44827</v>
      </c>
      <c r="D154" s="523">
        <v>11616</v>
      </c>
      <c r="E154" s="136" t="s">
        <v>1221</v>
      </c>
      <c r="F154" s="523">
        <v>3621</v>
      </c>
      <c r="G154" s="9" t="s">
        <v>1396</v>
      </c>
      <c r="H154" s="1204">
        <v>10</v>
      </c>
      <c r="I154" s="25" t="s">
        <v>6</v>
      </c>
      <c r="J154" s="412" t="s">
        <v>97</v>
      </c>
      <c r="K154" s="11"/>
      <c r="L154" s="1205"/>
      <c r="M154" s="80"/>
      <c r="N154" s="80"/>
      <c r="O154" s="80"/>
      <c r="P154" s="80"/>
      <c r="Q154" s="80"/>
      <c r="R154" s="80"/>
      <c r="T154" s="249"/>
      <c r="U154" s="80"/>
      <c r="V154" s="80"/>
      <c r="W154" s="80"/>
      <c r="X154" s="80"/>
      <c r="Y154" s="80"/>
    </row>
    <row r="155" spans="1:25" s="42" customFormat="1" ht="13.5" customHeight="1">
      <c r="A155" s="239"/>
      <c r="B155" s="1203"/>
      <c r="C155" s="31"/>
      <c r="D155" s="523"/>
      <c r="E155" s="136" t="s">
        <v>2351</v>
      </c>
      <c r="F155" s="523">
        <v>3623</v>
      </c>
      <c r="G155" s="9" t="s">
        <v>47</v>
      </c>
      <c r="H155" s="1204">
        <v>30</v>
      </c>
      <c r="I155" s="25" t="s">
        <v>6</v>
      </c>
      <c r="J155" s="412" t="s">
        <v>97</v>
      </c>
      <c r="K155" s="11"/>
      <c r="L155" s="1205">
        <v>860.7</v>
      </c>
      <c r="M155" s="80"/>
      <c r="N155" s="80"/>
      <c r="O155" s="80"/>
      <c r="P155" s="80"/>
      <c r="Q155" s="80"/>
      <c r="R155" s="80"/>
      <c r="T155" s="249"/>
      <c r="U155" s="80"/>
      <c r="V155" s="80"/>
      <c r="W155" s="80"/>
      <c r="X155" s="80"/>
      <c r="Y155" s="80"/>
    </row>
    <row r="156" spans="1:25" s="42" customFormat="1" ht="13.5" customHeight="1">
      <c r="A156" s="239" t="s">
        <v>163</v>
      </c>
      <c r="B156" s="1203">
        <v>44833</v>
      </c>
      <c r="C156" s="31">
        <v>44826</v>
      </c>
      <c r="D156" s="523">
        <v>11599</v>
      </c>
      <c r="E156" s="136" t="s">
        <v>2</v>
      </c>
      <c r="F156" s="523">
        <v>838</v>
      </c>
      <c r="G156" s="9" t="s">
        <v>5</v>
      </c>
      <c r="H156" s="1204">
        <v>10</v>
      </c>
      <c r="I156" s="25" t="s">
        <v>6</v>
      </c>
      <c r="J156" s="412" t="s">
        <v>97</v>
      </c>
      <c r="K156" s="11"/>
      <c r="L156" s="1205">
        <v>310</v>
      </c>
      <c r="M156" s="80"/>
      <c r="N156" s="80"/>
      <c r="O156" s="80"/>
      <c r="P156" s="80"/>
      <c r="Q156" s="80"/>
      <c r="R156" s="80"/>
      <c r="T156" s="249"/>
      <c r="U156" s="80"/>
      <c r="V156" s="80"/>
      <c r="W156" s="80"/>
      <c r="X156" s="80"/>
      <c r="Y156" s="80"/>
    </row>
    <row r="157" spans="1:25" s="42" customFormat="1" ht="13.5" customHeight="1">
      <c r="A157" s="239" t="s">
        <v>2393</v>
      </c>
      <c r="B157" s="1203">
        <v>44833</v>
      </c>
      <c r="C157" s="31">
        <v>44826</v>
      </c>
      <c r="D157" s="523">
        <v>11612</v>
      </c>
      <c r="E157" s="136" t="s">
        <v>2351</v>
      </c>
      <c r="F157" s="523">
        <v>4364</v>
      </c>
      <c r="G157" s="9" t="s">
        <v>21</v>
      </c>
      <c r="H157" s="1204">
        <v>5</v>
      </c>
      <c r="I157" s="25" t="s">
        <v>6</v>
      </c>
      <c r="J157" s="412" t="s">
        <v>97</v>
      </c>
      <c r="K157" s="11"/>
      <c r="L157" s="1205">
        <v>390</v>
      </c>
      <c r="M157" s="80"/>
      <c r="N157" s="80"/>
      <c r="O157" s="80"/>
      <c r="P157" s="80"/>
      <c r="Q157" s="80"/>
      <c r="R157" s="80"/>
      <c r="T157" s="249"/>
      <c r="U157" s="80"/>
      <c r="V157" s="80"/>
      <c r="W157" s="80"/>
      <c r="X157" s="80"/>
      <c r="Y157" s="80"/>
    </row>
    <row r="158" spans="1:25" s="42" customFormat="1" ht="13.5" customHeight="1">
      <c r="A158" s="239" t="s">
        <v>1303</v>
      </c>
      <c r="B158" s="1203">
        <v>44834</v>
      </c>
      <c r="C158" s="31">
        <v>44830</v>
      </c>
      <c r="D158" s="523">
        <v>11619</v>
      </c>
      <c r="E158" s="136" t="s">
        <v>1221</v>
      </c>
      <c r="F158" s="523">
        <v>3621</v>
      </c>
      <c r="G158" s="9" t="s">
        <v>1396</v>
      </c>
      <c r="H158" s="1204">
        <v>60</v>
      </c>
      <c r="I158" s="25" t="s">
        <v>6</v>
      </c>
      <c r="J158" s="412" t="s">
        <v>97</v>
      </c>
      <c r="K158" s="11"/>
      <c r="L158" s="1205"/>
      <c r="M158" s="80"/>
      <c r="N158" s="80"/>
      <c r="O158" s="80"/>
      <c r="P158" s="80"/>
      <c r="Q158" s="80"/>
      <c r="R158" s="80"/>
      <c r="T158" s="249"/>
      <c r="U158" s="80"/>
      <c r="V158" s="80"/>
      <c r="W158" s="80"/>
      <c r="X158" s="80"/>
      <c r="Y158" s="80"/>
    </row>
    <row r="159" spans="1:25" s="42" customFormat="1" ht="13.5" customHeight="1">
      <c r="A159" s="239"/>
      <c r="B159" s="1203"/>
      <c r="C159" s="31"/>
      <c r="D159" s="523"/>
      <c r="E159" s="136" t="s">
        <v>2351</v>
      </c>
      <c r="F159" s="523">
        <v>3623</v>
      </c>
      <c r="G159" s="9" t="s">
        <v>47</v>
      </c>
      <c r="H159" s="1204">
        <v>30</v>
      </c>
      <c r="I159" s="25" t="s">
        <v>6</v>
      </c>
      <c r="J159" s="412" t="s">
        <v>97</v>
      </c>
      <c r="K159" s="11"/>
      <c r="L159" s="1205"/>
      <c r="M159" s="80"/>
      <c r="N159" s="80"/>
      <c r="O159" s="80"/>
      <c r="P159" s="80"/>
      <c r="Q159" s="80"/>
      <c r="R159" s="80"/>
      <c r="T159" s="249"/>
      <c r="U159" s="80"/>
      <c r="V159" s="80"/>
      <c r="W159" s="80"/>
      <c r="X159" s="80"/>
      <c r="Y159" s="80"/>
    </row>
    <row r="160" spans="1:25" s="42" customFormat="1" ht="13.5" customHeight="1">
      <c r="A160" s="239"/>
      <c r="B160" s="1203"/>
      <c r="C160" s="31"/>
      <c r="D160" s="523"/>
      <c r="E160" s="136" t="s">
        <v>671</v>
      </c>
      <c r="F160" s="523">
        <v>3626</v>
      </c>
      <c r="G160" s="9" t="s">
        <v>1441</v>
      </c>
      <c r="H160" s="1204">
        <v>40</v>
      </c>
      <c r="I160" s="25" t="s">
        <v>6</v>
      </c>
      <c r="J160" s="412" t="s">
        <v>97</v>
      </c>
      <c r="K160" s="11"/>
      <c r="L160" s="1205"/>
      <c r="M160" s="80"/>
      <c r="N160" s="80"/>
      <c r="O160" s="80"/>
      <c r="P160" s="80"/>
      <c r="Q160" s="80"/>
      <c r="R160" s="80"/>
      <c r="T160" s="249"/>
      <c r="U160" s="80"/>
      <c r="V160" s="80"/>
      <c r="W160" s="80"/>
      <c r="X160" s="80"/>
      <c r="Y160" s="80"/>
    </row>
    <row r="161" spans="1:25" s="42" customFormat="1" ht="13.5" customHeight="1">
      <c r="A161" s="239"/>
      <c r="B161" s="1203"/>
      <c r="C161" s="31"/>
      <c r="D161" s="523"/>
      <c r="E161" s="136" t="s">
        <v>1221</v>
      </c>
      <c r="F161" s="523">
        <v>3624</v>
      </c>
      <c r="G161" s="9" t="s">
        <v>63</v>
      </c>
      <c r="H161" s="1204">
        <v>25</v>
      </c>
      <c r="I161" s="25" t="s">
        <v>6</v>
      </c>
      <c r="J161" s="412" t="s">
        <v>97</v>
      </c>
      <c r="K161" s="11" t="s">
        <v>991</v>
      </c>
      <c r="L161" s="1205">
        <v>2724.2</v>
      </c>
      <c r="M161" s="80"/>
      <c r="N161" s="80"/>
      <c r="O161" s="80"/>
      <c r="P161" s="80"/>
      <c r="Q161" s="80"/>
      <c r="R161" s="80"/>
      <c r="T161" s="249"/>
      <c r="U161" s="80"/>
      <c r="V161" s="80"/>
      <c r="W161" s="80"/>
      <c r="X161" s="80"/>
      <c r="Y161" s="80"/>
    </row>
    <row r="162" spans="1:25" s="42" customFormat="1" ht="13.5" customHeight="1">
      <c r="A162" s="239"/>
      <c r="B162" s="1203"/>
      <c r="C162" s="31"/>
      <c r="D162" s="523"/>
      <c r="E162" s="136"/>
      <c r="F162" s="523"/>
      <c r="G162" s="9" t="s">
        <v>1396</v>
      </c>
      <c r="H162" s="1204">
        <v>47</v>
      </c>
      <c r="I162" s="25" t="s">
        <v>6</v>
      </c>
      <c r="J162" s="412" t="s">
        <v>97</v>
      </c>
      <c r="K162" s="11"/>
      <c r="L162" s="1205"/>
      <c r="M162" s="80"/>
      <c r="N162" s="80"/>
      <c r="O162" s="80"/>
      <c r="P162" s="80"/>
      <c r="Q162" s="80"/>
      <c r="R162" s="80"/>
      <c r="T162" s="249"/>
      <c r="U162" s="80"/>
      <c r="V162" s="80"/>
      <c r="W162" s="80"/>
      <c r="X162" s="80"/>
      <c r="Y162" s="80"/>
    </row>
    <row r="163" spans="1:25" s="42" customFormat="1" ht="13.5" customHeight="1">
      <c r="A163" s="239"/>
      <c r="B163" s="1203"/>
      <c r="C163" s="31">
        <v>44831</v>
      </c>
      <c r="D163" s="523"/>
      <c r="E163" s="136" t="s">
        <v>2351</v>
      </c>
      <c r="F163" s="523">
        <v>3623</v>
      </c>
      <c r="G163" s="9">
        <v>47</v>
      </c>
      <c r="H163" s="1204">
        <v>30</v>
      </c>
      <c r="I163" s="25" t="s">
        <v>6</v>
      </c>
      <c r="J163" s="412" t="s">
        <v>97</v>
      </c>
      <c r="K163" s="11"/>
      <c r="L163" s="1205">
        <v>1459</v>
      </c>
      <c r="M163" s="80"/>
      <c r="N163" s="80"/>
      <c r="O163" s="80"/>
      <c r="P163" s="80"/>
      <c r="Q163" s="80"/>
      <c r="R163" s="80"/>
      <c r="T163" s="249"/>
      <c r="U163" s="80"/>
      <c r="V163" s="80"/>
      <c r="W163" s="80"/>
      <c r="X163" s="80"/>
      <c r="Y163" s="80"/>
    </row>
    <row r="164" spans="1:25" s="42" customFormat="1" ht="13.5" customHeight="1">
      <c r="A164" s="239" t="s">
        <v>2395</v>
      </c>
      <c r="B164" s="1203">
        <v>44833</v>
      </c>
      <c r="C164" s="31">
        <v>44827</v>
      </c>
      <c r="D164" s="523">
        <v>11623</v>
      </c>
      <c r="E164" s="136" t="s">
        <v>2351</v>
      </c>
      <c r="F164" s="523">
        <v>4366</v>
      </c>
      <c r="G164" s="9" t="s">
        <v>17</v>
      </c>
      <c r="H164" s="1204" t="s">
        <v>2025</v>
      </c>
      <c r="I164" s="25" t="s">
        <v>6</v>
      </c>
      <c r="J164" s="412" t="s">
        <v>97</v>
      </c>
      <c r="K164" s="11"/>
      <c r="L164" s="1205">
        <v>271.52999999999997</v>
      </c>
      <c r="M164" s="80"/>
      <c r="N164" s="80"/>
      <c r="O164" s="80"/>
      <c r="P164" s="80"/>
      <c r="Q164" s="80"/>
      <c r="R164" s="80"/>
      <c r="T164" s="249"/>
      <c r="U164" s="80"/>
      <c r="V164" s="80"/>
      <c r="W164" s="80"/>
      <c r="X164" s="80"/>
      <c r="Y164" s="80"/>
    </row>
    <row r="165" spans="1:25" s="42" customFormat="1" ht="13.5" customHeight="1">
      <c r="A165" s="239" t="s">
        <v>130</v>
      </c>
      <c r="B165" s="1203">
        <v>44833</v>
      </c>
      <c r="C165" s="31">
        <v>44827</v>
      </c>
      <c r="D165" s="523">
        <v>11624</v>
      </c>
      <c r="E165" s="136" t="s">
        <v>2</v>
      </c>
      <c r="F165" s="523">
        <v>616</v>
      </c>
      <c r="G165" s="9" t="s">
        <v>75</v>
      </c>
      <c r="H165" s="1204" t="s">
        <v>849</v>
      </c>
      <c r="I165" s="25" t="s">
        <v>6</v>
      </c>
      <c r="J165" s="412" t="s">
        <v>97</v>
      </c>
      <c r="K165" s="11"/>
      <c r="L165" s="1205">
        <v>93.75</v>
      </c>
      <c r="M165" s="80"/>
      <c r="N165" s="80"/>
      <c r="O165" s="80"/>
      <c r="P165" s="80"/>
      <c r="Q165" s="80"/>
      <c r="R165" s="80"/>
      <c r="T165" s="249"/>
      <c r="U165" s="80"/>
      <c r="V165" s="80"/>
      <c r="W165" s="80"/>
      <c r="X165" s="80"/>
      <c r="Y165" s="80"/>
    </row>
    <row r="166" spans="1:25" s="42" customFormat="1" ht="13.5" customHeight="1">
      <c r="A166" s="239" t="s">
        <v>2340</v>
      </c>
      <c r="B166" s="1203">
        <v>44834</v>
      </c>
      <c r="C166" s="31"/>
      <c r="D166" s="523">
        <v>11240</v>
      </c>
      <c r="E166" s="136" t="s">
        <v>44</v>
      </c>
      <c r="F166" s="1204">
        <v>4313</v>
      </c>
      <c r="G166" s="9" t="s">
        <v>2409</v>
      </c>
      <c r="H166" s="1204">
        <v>250</v>
      </c>
      <c r="I166" s="25" t="s">
        <v>6</v>
      </c>
      <c r="J166" s="412" t="s">
        <v>97</v>
      </c>
      <c r="K166" s="11"/>
      <c r="L166" s="1205"/>
      <c r="M166" s="80"/>
      <c r="N166" s="80"/>
      <c r="O166" s="80"/>
      <c r="P166" s="80"/>
      <c r="Q166" s="80"/>
      <c r="R166" s="80"/>
      <c r="T166" s="249"/>
      <c r="U166" s="80"/>
      <c r="V166" s="80"/>
      <c r="W166" s="80"/>
      <c r="X166" s="80"/>
      <c r="Y166" s="80"/>
    </row>
    <row r="167" spans="1:25" s="42" customFormat="1" ht="13.5" customHeight="1">
      <c r="A167" s="239"/>
      <c r="B167" s="1203"/>
      <c r="C167" s="31"/>
      <c r="D167" s="523"/>
      <c r="E167" s="136" t="s">
        <v>44</v>
      </c>
      <c r="F167" s="1204">
        <v>4314</v>
      </c>
      <c r="G167" s="9" t="s">
        <v>2410</v>
      </c>
      <c r="H167" s="1204">
        <v>100</v>
      </c>
      <c r="I167" s="25" t="s">
        <v>6</v>
      </c>
      <c r="J167" s="412" t="s">
        <v>97</v>
      </c>
      <c r="K167" s="11"/>
      <c r="L167" s="1205"/>
      <c r="M167" s="80"/>
      <c r="N167" s="80"/>
      <c r="O167" s="80"/>
      <c r="P167" s="80"/>
      <c r="Q167" s="80"/>
      <c r="R167" s="80"/>
      <c r="T167" s="249"/>
      <c r="U167" s="80"/>
      <c r="V167" s="80"/>
      <c r="W167" s="80"/>
      <c r="X167" s="80"/>
      <c r="Y167" s="80"/>
    </row>
    <row r="168" spans="1:25" s="42" customFormat="1" ht="13.5" customHeight="1">
      <c r="A168" s="239"/>
      <c r="B168" s="1203"/>
      <c r="C168" s="31"/>
      <c r="D168" s="523"/>
      <c r="E168" s="136" t="s">
        <v>2</v>
      </c>
      <c r="F168" s="1204">
        <v>4317</v>
      </c>
      <c r="G168" s="9" t="s">
        <v>2411</v>
      </c>
      <c r="H168" s="1204">
        <v>26</v>
      </c>
      <c r="I168" s="25" t="s">
        <v>6</v>
      </c>
      <c r="J168" s="412" t="s">
        <v>97</v>
      </c>
      <c r="K168" s="11"/>
      <c r="L168" s="1205"/>
      <c r="M168" s="80"/>
      <c r="N168" s="80"/>
      <c r="O168" s="80"/>
      <c r="P168" s="80"/>
      <c r="Q168" s="80"/>
      <c r="R168" s="80"/>
      <c r="T168" s="249"/>
      <c r="U168" s="80"/>
      <c r="V168" s="80"/>
      <c r="W168" s="80"/>
      <c r="X168" s="80"/>
      <c r="Y168" s="80"/>
    </row>
    <row r="169" spans="1:25" s="42" customFormat="1" ht="13.5" customHeight="1">
      <c r="A169" s="239"/>
      <c r="B169" s="1203"/>
      <c r="C169" s="31"/>
      <c r="D169" s="523"/>
      <c r="E169" s="136" t="s">
        <v>40</v>
      </c>
      <c r="F169" s="1204">
        <v>4312</v>
      </c>
      <c r="G169" s="9" t="s">
        <v>2409</v>
      </c>
      <c r="H169" s="1204">
        <v>200</v>
      </c>
      <c r="I169" s="25" t="s">
        <v>6</v>
      </c>
      <c r="J169" s="412" t="s">
        <v>97</v>
      </c>
      <c r="K169" s="11"/>
      <c r="L169" s="1205">
        <v>8925</v>
      </c>
      <c r="M169" s="80"/>
      <c r="N169" s="80"/>
      <c r="O169" s="80"/>
      <c r="P169" s="80"/>
      <c r="Q169" s="80"/>
      <c r="R169" s="80"/>
      <c r="T169" s="249"/>
      <c r="U169" s="80"/>
      <c r="V169" s="80"/>
      <c r="W169" s="80"/>
      <c r="X169" s="80"/>
      <c r="Y169" s="80"/>
    </row>
    <row r="170" spans="1:25" s="42" customFormat="1" ht="13.5" customHeight="1">
      <c r="A170" s="239" t="s">
        <v>112</v>
      </c>
      <c r="B170" s="1203">
        <v>44833</v>
      </c>
      <c r="C170" s="31">
        <v>44830</v>
      </c>
      <c r="D170" s="523">
        <v>11628</v>
      </c>
      <c r="E170" s="136" t="s">
        <v>153</v>
      </c>
      <c r="F170" s="1204">
        <v>4372</v>
      </c>
      <c r="G170" s="9" t="s">
        <v>2401</v>
      </c>
      <c r="H170" s="1204" t="s">
        <v>900</v>
      </c>
      <c r="I170" s="25" t="s">
        <v>6</v>
      </c>
      <c r="J170" s="412" t="s">
        <v>97</v>
      </c>
      <c r="K170" s="11"/>
      <c r="L170" s="1205">
        <v>220</v>
      </c>
      <c r="M170" s="80"/>
      <c r="N170" s="80"/>
      <c r="O170" s="80"/>
      <c r="P170" s="80"/>
      <c r="Q170" s="80"/>
      <c r="R170" s="80"/>
      <c r="T170" s="249"/>
      <c r="U170" s="80"/>
      <c r="V170" s="80"/>
      <c r="W170" s="80"/>
      <c r="X170" s="80"/>
      <c r="Y170" s="80"/>
    </row>
    <row r="171" spans="1:25" s="42" customFormat="1" ht="13.5" customHeight="1">
      <c r="A171" s="239" t="s">
        <v>68</v>
      </c>
      <c r="B171" s="1203">
        <v>44833</v>
      </c>
      <c r="C171" s="31">
        <v>44830</v>
      </c>
      <c r="D171" s="523">
        <v>11635</v>
      </c>
      <c r="E171" s="136" t="s">
        <v>2</v>
      </c>
      <c r="F171" s="523">
        <v>1960</v>
      </c>
      <c r="G171" s="9" t="s">
        <v>13</v>
      </c>
      <c r="H171" s="1204">
        <v>42</v>
      </c>
      <c r="I171" s="25" t="s">
        <v>6</v>
      </c>
      <c r="J171" s="412" t="s">
        <v>97</v>
      </c>
      <c r="K171" s="11"/>
      <c r="L171" s="1205">
        <v>772.8</v>
      </c>
      <c r="M171" s="80"/>
      <c r="N171" s="80"/>
      <c r="O171" s="80"/>
      <c r="P171" s="80"/>
      <c r="Q171" s="80"/>
      <c r="R171" s="80"/>
      <c r="T171" s="249"/>
      <c r="U171" s="80"/>
      <c r="V171" s="80"/>
      <c r="W171" s="80"/>
      <c r="X171" s="80"/>
      <c r="Y171" s="80"/>
    </row>
    <row r="172" spans="1:25" s="42" customFormat="1" ht="13.5" customHeight="1">
      <c r="A172" s="239" t="s">
        <v>628</v>
      </c>
      <c r="B172" s="1203">
        <v>44833</v>
      </c>
      <c r="C172" s="31">
        <v>44830</v>
      </c>
      <c r="D172" s="523">
        <v>11606</v>
      </c>
      <c r="E172" s="136" t="s">
        <v>1609</v>
      </c>
      <c r="F172" s="523">
        <v>3765</v>
      </c>
      <c r="G172" s="9" t="s">
        <v>200</v>
      </c>
      <c r="H172" s="1204">
        <v>20</v>
      </c>
      <c r="I172" s="25" t="s">
        <v>6</v>
      </c>
      <c r="J172" s="412" t="s">
        <v>97</v>
      </c>
      <c r="K172" s="11"/>
      <c r="L172" s="1205">
        <v>700</v>
      </c>
      <c r="M172" s="80"/>
      <c r="N172" s="80"/>
      <c r="O172" s="80"/>
      <c r="P172" s="80"/>
      <c r="Q172" s="80"/>
      <c r="R172" s="80"/>
      <c r="T172" s="249"/>
      <c r="U172" s="80"/>
      <c r="V172" s="80"/>
      <c r="W172" s="80"/>
      <c r="X172" s="80"/>
      <c r="Y172" s="80"/>
    </row>
    <row r="173" spans="1:25" s="42" customFormat="1" ht="13.5" customHeight="1">
      <c r="A173" s="239" t="s">
        <v>2399</v>
      </c>
      <c r="B173" s="1203">
        <v>44833</v>
      </c>
      <c r="C173" s="31">
        <v>44830</v>
      </c>
      <c r="D173" s="523">
        <v>11608</v>
      </c>
      <c r="E173" s="136" t="s">
        <v>1609</v>
      </c>
      <c r="F173" s="523">
        <v>3765</v>
      </c>
      <c r="G173" s="9" t="s">
        <v>200</v>
      </c>
      <c r="H173" s="1204">
        <v>10</v>
      </c>
      <c r="I173" s="25" t="s">
        <v>6</v>
      </c>
      <c r="J173" s="412" t="s">
        <v>97</v>
      </c>
      <c r="K173" s="11"/>
      <c r="L173" s="1205">
        <v>350</v>
      </c>
      <c r="M173" s="80"/>
      <c r="N173" s="80"/>
      <c r="O173" s="80"/>
      <c r="P173" s="80"/>
      <c r="Q173" s="80"/>
      <c r="R173" s="80"/>
      <c r="T173" s="249"/>
      <c r="U173" s="80"/>
      <c r="V173" s="80"/>
      <c r="W173" s="80"/>
      <c r="X173" s="80"/>
      <c r="Y173" s="80"/>
    </row>
    <row r="174" spans="1:25" s="42" customFormat="1" ht="13.5" customHeight="1">
      <c r="A174" s="239" t="s">
        <v>466</v>
      </c>
      <c r="B174" s="1203">
        <v>44844</v>
      </c>
      <c r="C174" s="31">
        <v>44834</v>
      </c>
      <c r="D174" s="523">
        <v>11607</v>
      </c>
      <c r="E174" s="136" t="s">
        <v>2</v>
      </c>
      <c r="F174" s="523">
        <v>4075</v>
      </c>
      <c r="G174" s="9" t="s">
        <v>103</v>
      </c>
      <c r="H174" s="1204">
        <v>15</v>
      </c>
      <c r="I174" s="25" t="s">
        <v>12</v>
      </c>
      <c r="J174" s="412" t="s">
        <v>97</v>
      </c>
      <c r="K174" s="11"/>
      <c r="L174" s="1205">
        <v>285</v>
      </c>
      <c r="M174" s="1231"/>
      <c r="N174" s="1231"/>
      <c r="O174" s="1231"/>
      <c r="P174" s="1231"/>
      <c r="Q174" s="1231"/>
      <c r="R174" s="1231"/>
      <c r="S174" s="1232"/>
      <c r="T174" s="1233" t="s">
        <v>1911</v>
      </c>
      <c r="U174" s="80"/>
      <c r="V174" s="80"/>
      <c r="W174" s="80"/>
      <c r="X174" s="80"/>
      <c r="Y174" s="80"/>
    </row>
    <row r="175" spans="1:25" s="42" customFormat="1" ht="13.5" customHeight="1">
      <c r="A175" s="239" t="s">
        <v>2403</v>
      </c>
      <c r="B175" s="1203">
        <v>44833</v>
      </c>
      <c r="C175" s="31">
        <v>44831</v>
      </c>
      <c r="D175" s="523">
        <v>11643</v>
      </c>
      <c r="E175" s="136" t="s">
        <v>60</v>
      </c>
      <c r="F175" s="523">
        <v>2935</v>
      </c>
      <c r="G175" s="9" t="s">
        <v>63</v>
      </c>
      <c r="H175" s="1204">
        <v>10</v>
      </c>
      <c r="I175" s="25" t="s">
        <v>6</v>
      </c>
      <c r="J175" s="412" t="s">
        <v>97</v>
      </c>
      <c r="K175" s="11"/>
      <c r="L175" s="1205">
        <v>1875</v>
      </c>
      <c r="M175" s="80"/>
      <c r="N175" s="80"/>
      <c r="O175" s="80"/>
      <c r="P175" s="80"/>
      <c r="Q175" s="80"/>
      <c r="R175" s="80"/>
      <c r="T175" s="249"/>
      <c r="U175" s="80"/>
      <c r="V175" s="80"/>
      <c r="W175" s="80"/>
      <c r="X175" s="80"/>
      <c r="Y175" s="80"/>
    </row>
    <row r="176" spans="1:25" s="42" customFormat="1" ht="13.5" customHeight="1">
      <c r="A176" s="239" t="s">
        <v>2374</v>
      </c>
      <c r="B176" s="1203">
        <v>44833</v>
      </c>
      <c r="C176" s="31">
        <v>44832</v>
      </c>
      <c r="D176" s="523">
        <v>11644</v>
      </c>
      <c r="E176" s="136" t="s">
        <v>1221</v>
      </c>
      <c r="F176" s="523">
        <v>4375</v>
      </c>
      <c r="G176" s="9" t="s">
        <v>1800</v>
      </c>
      <c r="H176" s="1204">
        <v>2</v>
      </c>
      <c r="I176" s="25" t="s">
        <v>6</v>
      </c>
      <c r="J176" s="412" t="s">
        <v>97</v>
      </c>
      <c r="K176" s="11"/>
      <c r="L176" s="1205">
        <v>20.9</v>
      </c>
      <c r="M176" s="80"/>
      <c r="N176" s="80"/>
      <c r="O176" s="80"/>
      <c r="P176" s="80"/>
      <c r="Q176" s="80"/>
      <c r="R176" s="80"/>
      <c r="T176" s="249"/>
      <c r="U176" s="80"/>
      <c r="V176" s="80"/>
      <c r="W176" s="80"/>
      <c r="X176" s="80"/>
      <c r="Y176" s="80"/>
    </row>
    <row r="177" spans="1:25" s="42" customFormat="1" ht="13.5" customHeight="1">
      <c r="A177" s="239"/>
      <c r="B177" s="1203"/>
      <c r="C177" s="31"/>
      <c r="D177" s="523"/>
      <c r="E177" s="136" t="s">
        <v>153</v>
      </c>
      <c r="F177" s="523">
        <v>0</v>
      </c>
      <c r="G177" s="9" t="s">
        <v>47</v>
      </c>
      <c r="H177" s="1204" t="s">
        <v>2154</v>
      </c>
      <c r="I177" s="25" t="s">
        <v>6</v>
      </c>
      <c r="J177" s="412"/>
      <c r="K177" s="11"/>
      <c r="L177" s="1205"/>
      <c r="M177" s="80"/>
      <c r="N177" s="80"/>
      <c r="O177" s="80"/>
      <c r="P177" s="80"/>
      <c r="Q177" s="80"/>
      <c r="R177" s="80"/>
      <c r="T177" s="249"/>
      <c r="U177" s="80"/>
      <c r="V177" s="80"/>
      <c r="W177" s="80"/>
      <c r="X177" s="80"/>
      <c r="Y177" s="80"/>
    </row>
    <row r="178" spans="1:25" s="42" customFormat="1" ht="13.5" customHeight="1">
      <c r="A178" s="239" t="s">
        <v>1386</v>
      </c>
      <c r="B178" s="1230">
        <v>44834</v>
      </c>
      <c r="C178" s="31">
        <v>44833</v>
      </c>
      <c r="D178" s="523">
        <v>11648</v>
      </c>
      <c r="E178" s="136" t="s">
        <v>2</v>
      </c>
      <c r="F178" s="523">
        <v>818</v>
      </c>
      <c r="G178" s="9" t="s">
        <v>31</v>
      </c>
      <c r="H178" s="1204">
        <v>30</v>
      </c>
      <c r="I178" s="25" t="s">
        <v>6</v>
      </c>
      <c r="J178" s="412" t="s">
        <v>97</v>
      </c>
      <c r="K178" s="11"/>
      <c r="L178" s="1205">
        <v>743.1</v>
      </c>
      <c r="M178" s="80"/>
      <c r="N178" s="80"/>
      <c r="O178" s="80"/>
      <c r="P178" s="80"/>
      <c r="Q178" s="80"/>
      <c r="R178" s="80"/>
      <c r="T178" s="249"/>
      <c r="U178" s="80"/>
      <c r="V178" s="80"/>
      <c r="W178" s="80"/>
      <c r="X178" s="80"/>
      <c r="Y178" s="80"/>
    </row>
    <row r="179" spans="1:25" s="42" customFormat="1" ht="13.5" customHeight="1">
      <c r="A179" s="239" t="s">
        <v>163</v>
      </c>
      <c r="B179" s="1203">
        <v>44834</v>
      </c>
      <c r="C179" s="31">
        <v>44832</v>
      </c>
      <c r="D179" s="523">
        <v>11654</v>
      </c>
      <c r="E179" s="136" t="s">
        <v>2</v>
      </c>
      <c r="F179" s="523">
        <v>838</v>
      </c>
      <c r="G179" s="9" t="s">
        <v>5</v>
      </c>
      <c r="H179" s="1204">
        <v>6</v>
      </c>
      <c r="I179" s="25" t="s">
        <v>6</v>
      </c>
      <c r="J179" s="412" t="s">
        <v>97</v>
      </c>
      <c r="K179" s="11"/>
      <c r="L179" s="1205">
        <v>207</v>
      </c>
      <c r="M179" s="80"/>
      <c r="N179" s="80"/>
      <c r="O179" s="80"/>
      <c r="P179" s="80"/>
      <c r="Q179" s="80"/>
      <c r="R179" s="80"/>
      <c r="T179" s="249"/>
      <c r="U179" s="80"/>
      <c r="V179" s="80"/>
      <c r="W179" s="80"/>
      <c r="X179" s="80"/>
      <c r="Y179" s="80"/>
    </row>
    <row r="180" spans="1:25" s="42" customFormat="1" ht="13.5" customHeight="1">
      <c r="A180" s="239" t="s">
        <v>381</v>
      </c>
      <c r="B180" s="1203">
        <v>44834</v>
      </c>
      <c r="C180" s="31">
        <v>44833</v>
      </c>
      <c r="D180" s="523">
        <v>11657</v>
      </c>
      <c r="E180" s="136" t="s">
        <v>2351</v>
      </c>
      <c r="F180" s="523">
        <v>2560</v>
      </c>
      <c r="G180" s="9" t="s">
        <v>5</v>
      </c>
      <c r="H180" s="1204">
        <v>5</v>
      </c>
      <c r="I180" s="25" t="s">
        <v>6</v>
      </c>
      <c r="J180" s="412" t="s">
        <v>97</v>
      </c>
      <c r="K180" s="11"/>
      <c r="L180" s="1205">
        <v>234.6</v>
      </c>
      <c r="M180" s="80"/>
      <c r="N180" s="80"/>
      <c r="O180" s="80"/>
      <c r="P180" s="80"/>
      <c r="Q180" s="80"/>
      <c r="R180" s="80"/>
      <c r="T180" s="249"/>
      <c r="U180" s="80"/>
      <c r="V180" s="80"/>
      <c r="W180" s="80"/>
      <c r="X180" s="80"/>
      <c r="Y180" s="80"/>
    </row>
    <row r="181" spans="1:25" s="42" customFormat="1" ht="13.5" customHeight="1">
      <c r="A181" s="239" t="s">
        <v>1217</v>
      </c>
      <c r="B181" s="1203">
        <v>44834</v>
      </c>
      <c r="C181" s="31">
        <v>44833</v>
      </c>
      <c r="D181" s="523">
        <v>11659</v>
      </c>
      <c r="E181" s="136" t="s">
        <v>2</v>
      </c>
      <c r="F181" s="523">
        <v>1614</v>
      </c>
      <c r="G181" s="9" t="s">
        <v>52</v>
      </c>
      <c r="H181" s="1204">
        <v>24</v>
      </c>
      <c r="I181" s="25" t="s">
        <v>6</v>
      </c>
      <c r="J181" s="412" t="s">
        <v>97</v>
      </c>
      <c r="K181" s="11"/>
      <c r="L181" s="1205">
        <v>396</v>
      </c>
      <c r="M181" s="80"/>
      <c r="N181" s="80"/>
      <c r="O181" s="80"/>
      <c r="P181" s="80"/>
      <c r="Q181" s="80"/>
      <c r="R181" s="80"/>
      <c r="T181" s="249"/>
      <c r="U181" s="80"/>
      <c r="V181" s="80"/>
      <c r="W181" s="80"/>
      <c r="X181" s="80"/>
      <c r="Y181" s="80"/>
    </row>
    <row r="182" spans="1:25" s="42" customFormat="1" ht="13.5" customHeight="1">
      <c r="A182" s="341" t="s">
        <v>313</v>
      </c>
      <c r="B182" s="1217">
        <v>44834</v>
      </c>
      <c r="C182" s="32">
        <v>44832</v>
      </c>
      <c r="D182" s="521">
        <v>11663</v>
      </c>
      <c r="E182" s="34" t="s">
        <v>2212</v>
      </c>
      <c r="F182" s="521">
        <v>4223</v>
      </c>
      <c r="G182" s="19" t="s">
        <v>96</v>
      </c>
      <c r="H182" s="521">
        <v>21</v>
      </c>
      <c r="I182" s="35" t="s">
        <v>6</v>
      </c>
      <c r="J182" s="32" t="s">
        <v>97</v>
      </c>
      <c r="K182" s="21"/>
      <c r="L182" s="1218">
        <v>540</v>
      </c>
      <c r="M182" s="80"/>
      <c r="N182" s="80"/>
      <c r="O182" s="80"/>
      <c r="P182" s="80"/>
      <c r="Q182" s="80"/>
      <c r="R182" s="80"/>
      <c r="T182" s="249"/>
      <c r="U182" s="80"/>
      <c r="V182" s="80"/>
      <c r="W182" s="80"/>
      <c r="X182" s="80"/>
      <c r="Y182" s="80"/>
    </row>
    <row r="183" spans="1:25" s="42" customFormat="1" ht="13.5" customHeight="1">
      <c r="A183" s="239" t="s">
        <v>775</v>
      </c>
      <c r="B183" s="1203">
        <v>44834</v>
      </c>
      <c r="C183" s="31">
        <v>44832</v>
      </c>
      <c r="D183" s="523">
        <v>11664</v>
      </c>
      <c r="E183" s="136" t="s">
        <v>7</v>
      </c>
      <c r="F183" s="523">
        <v>2172</v>
      </c>
      <c r="G183" s="9" t="s">
        <v>16</v>
      </c>
      <c r="H183" s="1204">
        <v>50</v>
      </c>
      <c r="I183" s="25" t="s">
        <v>6</v>
      </c>
      <c r="J183" s="412" t="s">
        <v>97</v>
      </c>
      <c r="K183" s="11"/>
      <c r="L183" s="1205">
        <v>414</v>
      </c>
      <c r="M183" s="80"/>
      <c r="N183" s="80"/>
      <c r="O183" s="80"/>
      <c r="P183" s="80"/>
      <c r="Q183" s="80"/>
      <c r="R183" s="80"/>
      <c r="T183" s="249"/>
      <c r="U183" s="80"/>
      <c r="V183" s="80"/>
      <c r="W183" s="80"/>
      <c r="X183" s="80"/>
      <c r="Y183" s="80"/>
    </row>
    <row r="184" spans="1:25" s="42" customFormat="1" ht="13.5" customHeight="1">
      <c r="A184" s="239" t="s">
        <v>1303</v>
      </c>
      <c r="B184" s="1203">
        <v>44834</v>
      </c>
      <c r="C184" s="31">
        <v>44833</v>
      </c>
      <c r="D184" s="523">
        <v>11632</v>
      </c>
      <c r="E184" s="136" t="s">
        <v>1221</v>
      </c>
      <c r="F184" s="523">
        <v>3628</v>
      </c>
      <c r="G184" s="9" t="s">
        <v>783</v>
      </c>
      <c r="H184" s="1204">
        <v>10</v>
      </c>
      <c r="I184" s="25" t="s">
        <v>6</v>
      </c>
      <c r="J184" s="412" t="s">
        <v>97</v>
      </c>
      <c r="K184" s="11"/>
      <c r="L184" s="1205">
        <v>198</v>
      </c>
      <c r="M184" s="80"/>
      <c r="N184" s="80"/>
      <c r="O184" s="80"/>
      <c r="P184" s="80"/>
      <c r="Q184" s="80"/>
      <c r="R184" s="80"/>
      <c r="T184" s="249"/>
      <c r="U184" s="80"/>
      <c r="V184" s="80"/>
      <c r="W184" s="80"/>
      <c r="X184" s="80"/>
      <c r="Y184" s="80"/>
    </row>
    <row r="185" spans="1:25" s="42" customFormat="1" ht="13.5" customHeight="1">
      <c r="A185" s="239"/>
      <c r="B185" s="1203"/>
      <c r="C185" s="31"/>
      <c r="D185" s="523"/>
      <c r="E185" s="136" t="s">
        <v>1221</v>
      </c>
      <c r="F185" s="523">
        <v>3629</v>
      </c>
      <c r="G185" s="9" t="s">
        <v>783</v>
      </c>
      <c r="H185" s="1204">
        <v>8</v>
      </c>
      <c r="I185" s="25" t="s">
        <v>6</v>
      </c>
      <c r="J185" s="412" t="s">
        <v>97</v>
      </c>
      <c r="K185" s="11"/>
      <c r="L185" s="1205">
        <v>158.4</v>
      </c>
      <c r="M185" s="80"/>
      <c r="N185" s="80"/>
      <c r="O185" s="80"/>
      <c r="P185" s="80"/>
      <c r="Q185" s="80"/>
      <c r="R185" s="80"/>
      <c r="T185" s="249"/>
      <c r="U185" s="80"/>
      <c r="V185" s="80"/>
      <c r="W185" s="80"/>
      <c r="X185" s="80"/>
      <c r="Y185" s="80"/>
    </row>
    <row r="186" spans="1:25" s="42" customFormat="1" ht="13.5" customHeight="1">
      <c r="A186" s="239"/>
      <c r="B186" s="1203"/>
      <c r="C186" s="31"/>
      <c r="D186" s="523"/>
      <c r="E186" s="136" t="s">
        <v>1221</v>
      </c>
      <c r="F186" s="523">
        <v>4232</v>
      </c>
      <c r="G186" s="9" t="s">
        <v>783</v>
      </c>
      <c r="H186" s="1204">
        <v>2</v>
      </c>
      <c r="I186" s="25" t="s">
        <v>6</v>
      </c>
      <c r="J186" s="412" t="s">
        <v>97</v>
      </c>
      <c r="K186" s="11"/>
      <c r="L186" s="1205">
        <v>54</v>
      </c>
      <c r="M186" s="80"/>
      <c r="N186" s="80"/>
      <c r="O186" s="80"/>
      <c r="P186" s="80"/>
      <c r="Q186" s="80"/>
      <c r="R186" s="80"/>
      <c r="T186" s="249"/>
      <c r="U186" s="80"/>
      <c r="V186" s="80"/>
      <c r="W186" s="80"/>
      <c r="X186" s="80"/>
      <c r="Y186" s="80"/>
    </row>
    <row r="187" spans="1:25" s="42" customFormat="1" ht="13.5" customHeight="1">
      <c r="A187" s="239"/>
      <c r="B187" s="1203"/>
      <c r="C187" s="31"/>
      <c r="D187" s="523"/>
      <c r="E187" s="136" t="s">
        <v>1221</v>
      </c>
      <c r="F187" s="523">
        <v>4231</v>
      </c>
      <c r="G187" s="9" t="s">
        <v>783</v>
      </c>
      <c r="H187" s="1204">
        <v>3</v>
      </c>
      <c r="I187" s="25" t="s">
        <v>6</v>
      </c>
      <c r="J187" s="412" t="s">
        <v>97</v>
      </c>
      <c r="K187" s="11"/>
      <c r="L187" s="1205">
        <v>81</v>
      </c>
      <c r="M187" s="80"/>
      <c r="N187" s="80"/>
      <c r="O187" s="80"/>
      <c r="P187" s="80"/>
      <c r="Q187" s="80"/>
      <c r="R187" s="80"/>
      <c r="T187" s="249"/>
      <c r="U187" s="80"/>
      <c r="V187" s="80"/>
      <c r="W187" s="80"/>
      <c r="X187" s="80"/>
      <c r="Y187" s="80"/>
    </row>
    <row r="188" spans="1:25" s="42" customFormat="1" ht="13.5" customHeight="1">
      <c r="A188" s="239"/>
      <c r="B188" s="1203"/>
      <c r="C188" s="31"/>
      <c r="D188" s="523"/>
      <c r="E188" s="136" t="s">
        <v>1221</v>
      </c>
      <c r="F188" s="523">
        <v>4226</v>
      </c>
      <c r="G188" s="9" t="s">
        <v>783</v>
      </c>
      <c r="H188" s="1204">
        <v>5</v>
      </c>
      <c r="I188" s="25" t="s">
        <v>6</v>
      </c>
      <c r="J188" s="412" t="s">
        <v>97</v>
      </c>
      <c r="K188" s="11"/>
      <c r="L188" s="1205">
        <v>135</v>
      </c>
      <c r="M188" s="80"/>
      <c r="N188" s="80"/>
      <c r="O188" s="80"/>
      <c r="P188" s="80"/>
      <c r="Q188" s="80"/>
      <c r="R188" s="80"/>
      <c r="T188" s="249"/>
      <c r="U188" s="80"/>
      <c r="V188" s="80"/>
      <c r="W188" s="80"/>
      <c r="X188" s="80"/>
      <c r="Y188" s="80"/>
    </row>
    <row r="189" spans="1:25" s="42" customFormat="1" ht="13.5" customHeight="1">
      <c r="A189" s="239"/>
      <c r="B189" s="1203"/>
      <c r="C189" s="31"/>
      <c r="D189" s="523"/>
      <c r="E189" s="136" t="s">
        <v>1221</v>
      </c>
      <c r="F189" s="523">
        <v>4227</v>
      </c>
      <c r="G189" s="9" t="s">
        <v>783</v>
      </c>
      <c r="H189" s="1204">
        <v>2</v>
      </c>
      <c r="I189" s="25" t="s">
        <v>6</v>
      </c>
      <c r="J189" s="412" t="s">
        <v>97</v>
      </c>
      <c r="K189" s="11"/>
      <c r="L189" s="1205">
        <v>54</v>
      </c>
      <c r="M189" s="80"/>
      <c r="N189" s="80"/>
      <c r="O189" s="80"/>
      <c r="P189" s="80"/>
      <c r="Q189" s="80"/>
      <c r="R189" s="80"/>
      <c r="T189" s="249"/>
      <c r="U189" s="80"/>
      <c r="V189" s="80"/>
      <c r="W189" s="80"/>
      <c r="X189" s="80"/>
      <c r="Y189" s="80"/>
    </row>
    <row r="190" spans="1:25" s="42" customFormat="1" ht="13.5" customHeight="1">
      <c r="A190" s="239"/>
      <c r="B190" s="1203"/>
      <c r="C190" s="31"/>
      <c r="D190" s="523"/>
      <c r="E190" s="136" t="s">
        <v>1221</v>
      </c>
      <c r="F190" s="523">
        <v>4241</v>
      </c>
      <c r="G190" s="9" t="s">
        <v>89</v>
      </c>
      <c r="H190" s="1204">
        <v>3</v>
      </c>
      <c r="I190" s="25" t="s">
        <v>6</v>
      </c>
      <c r="J190" s="412" t="s">
        <v>97</v>
      </c>
      <c r="K190" s="11"/>
      <c r="L190" s="1205">
        <v>24</v>
      </c>
      <c r="M190" s="80"/>
      <c r="N190" s="80"/>
      <c r="O190" s="80"/>
      <c r="P190" s="80"/>
      <c r="Q190" s="80"/>
      <c r="R190" s="80"/>
      <c r="T190" s="249"/>
      <c r="U190" s="80"/>
      <c r="V190" s="80"/>
      <c r="W190" s="80"/>
      <c r="X190" s="80"/>
      <c r="Y190" s="80"/>
    </row>
    <row r="191" spans="1:25" s="42" customFormat="1" ht="13.5" customHeight="1">
      <c r="A191" s="239"/>
      <c r="B191" s="1203"/>
      <c r="C191" s="31"/>
      <c r="D191" s="523"/>
      <c r="E191" s="136" t="s">
        <v>1221</v>
      </c>
      <c r="F191" s="523">
        <v>4374</v>
      </c>
      <c r="G191" s="9" t="s">
        <v>783</v>
      </c>
      <c r="H191" s="1204">
        <v>2</v>
      </c>
      <c r="I191" s="25" t="s">
        <v>6</v>
      </c>
      <c r="J191" s="412" t="s">
        <v>97</v>
      </c>
      <c r="K191" s="11"/>
      <c r="L191" s="1205">
        <v>62</v>
      </c>
      <c r="M191" s="80"/>
      <c r="N191" s="80"/>
      <c r="O191" s="80"/>
      <c r="P191" s="80"/>
      <c r="Q191" s="80"/>
      <c r="R191" s="80"/>
      <c r="T191" s="249"/>
      <c r="U191" s="80"/>
      <c r="V191" s="80"/>
      <c r="W191" s="80"/>
      <c r="X191" s="80"/>
      <c r="Y191" s="80"/>
    </row>
    <row r="192" spans="1:25" s="42" customFormat="1" ht="13.5" customHeight="1">
      <c r="A192" s="239"/>
      <c r="B192" s="1203"/>
      <c r="C192" s="31"/>
      <c r="D192" s="523"/>
      <c r="E192" s="136" t="s">
        <v>1221</v>
      </c>
      <c r="F192" s="523">
        <v>4229</v>
      </c>
      <c r="G192" s="9" t="s">
        <v>783</v>
      </c>
      <c r="H192" s="1204">
        <v>1</v>
      </c>
      <c r="I192" s="25" t="s">
        <v>6</v>
      </c>
      <c r="J192" s="412" t="s">
        <v>97</v>
      </c>
      <c r="K192" s="11"/>
      <c r="L192" s="1205">
        <v>27</v>
      </c>
      <c r="M192" s="80"/>
      <c r="N192" s="80"/>
      <c r="O192" s="80"/>
      <c r="P192" s="80"/>
      <c r="Q192" s="80"/>
      <c r="R192" s="80"/>
      <c r="T192" s="249"/>
      <c r="U192" s="80"/>
      <c r="V192" s="80"/>
      <c r="W192" s="80"/>
      <c r="X192" s="80"/>
      <c r="Y192" s="80"/>
    </row>
    <row r="193" spans="1:25" s="42" customFormat="1" ht="14.25" customHeight="1">
      <c r="A193" s="239"/>
      <c r="B193" s="1203"/>
      <c r="C193" s="31"/>
      <c r="D193" s="523"/>
      <c r="E193" s="136" t="s">
        <v>1221</v>
      </c>
      <c r="F193" s="523">
        <v>4230</v>
      </c>
      <c r="G193" s="9" t="s">
        <v>783</v>
      </c>
      <c r="H193" s="1204">
        <v>1</v>
      </c>
      <c r="I193" s="25" t="s">
        <v>6</v>
      </c>
      <c r="J193" s="412" t="s">
        <v>97</v>
      </c>
      <c r="K193" s="22"/>
      <c r="L193" s="1205">
        <v>27</v>
      </c>
      <c r="M193" s="80"/>
      <c r="N193" s="80"/>
      <c r="O193" s="80"/>
      <c r="P193" s="80"/>
      <c r="Q193" s="80"/>
      <c r="R193" s="80"/>
      <c r="T193" s="249"/>
      <c r="U193" s="80"/>
      <c r="V193" s="80"/>
      <c r="W193" s="80"/>
      <c r="X193" s="80"/>
      <c r="Y193" s="80"/>
    </row>
    <row r="194" spans="1:25" s="42" customFormat="1" ht="14.25" customHeight="1">
      <c r="A194" s="239"/>
      <c r="B194" s="1203"/>
      <c r="C194" s="31"/>
      <c r="D194" s="523"/>
      <c r="E194" s="136" t="s">
        <v>1221</v>
      </c>
      <c r="F194" s="523">
        <v>4233</v>
      </c>
      <c r="G194" s="9" t="s">
        <v>783</v>
      </c>
      <c r="H194" s="523">
        <v>1</v>
      </c>
      <c r="I194" s="25" t="s">
        <v>6</v>
      </c>
      <c r="J194" s="412" t="s">
        <v>97</v>
      </c>
      <c r="K194" s="22"/>
      <c r="L194" s="1205">
        <v>27</v>
      </c>
      <c r="M194" s="80"/>
      <c r="N194" s="80"/>
      <c r="O194" s="80"/>
      <c r="P194" s="80"/>
      <c r="Q194" s="80"/>
      <c r="R194" s="80"/>
      <c r="T194" s="249"/>
      <c r="U194" s="80"/>
      <c r="V194" s="80"/>
      <c r="W194" s="80"/>
      <c r="X194" s="80"/>
      <c r="Y194" s="80"/>
    </row>
    <row r="195" spans="1:25" s="42" customFormat="1" ht="14.25" customHeight="1">
      <c r="A195" s="239" t="s">
        <v>2407</v>
      </c>
      <c r="B195" s="1203">
        <v>44834</v>
      </c>
      <c r="C195" s="31">
        <v>44833</v>
      </c>
      <c r="D195" s="523">
        <v>11674</v>
      </c>
      <c r="E195" s="136" t="s">
        <v>671</v>
      </c>
      <c r="F195" s="523">
        <v>2358</v>
      </c>
      <c r="G195" s="9" t="s">
        <v>17</v>
      </c>
      <c r="H195" s="1204" t="s">
        <v>882</v>
      </c>
      <c r="I195" s="25" t="s">
        <v>6</v>
      </c>
      <c r="J195" s="9" t="s">
        <v>97</v>
      </c>
      <c r="K195" s="22"/>
      <c r="L195" s="1205">
        <v>609</v>
      </c>
      <c r="M195" s="80"/>
      <c r="N195" s="80"/>
      <c r="O195" s="80"/>
      <c r="P195" s="80"/>
      <c r="Q195" s="80"/>
      <c r="R195" s="80"/>
      <c r="T195" s="249"/>
      <c r="U195" s="80"/>
      <c r="V195" s="80"/>
      <c r="W195" s="80"/>
      <c r="X195" s="80"/>
      <c r="Y195" s="80"/>
    </row>
    <row r="196" spans="1:25" s="42" customFormat="1" ht="14.25" customHeight="1">
      <c r="A196" s="239" t="s">
        <v>109</v>
      </c>
      <c r="B196" s="1203">
        <v>44832</v>
      </c>
      <c r="C196" s="31">
        <v>44832</v>
      </c>
      <c r="D196" s="523">
        <v>11681</v>
      </c>
      <c r="E196" s="136" t="s">
        <v>97</v>
      </c>
      <c r="F196" s="523">
        <v>4025</v>
      </c>
      <c r="G196" s="9" t="s">
        <v>58</v>
      </c>
      <c r="H196" s="523">
        <v>1</v>
      </c>
      <c r="I196" s="25" t="s">
        <v>6</v>
      </c>
      <c r="J196" s="9" t="s">
        <v>97</v>
      </c>
      <c r="K196" s="22"/>
      <c r="L196" s="1205">
        <v>50</v>
      </c>
      <c r="M196" s="80"/>
      <c r="N196" s="80"/>
      <c r="O196" s="80"/>
      <c r="P196" s="80"/>
      <c r="Q196" s="80"/>
      <c r="R196" s="80"/>
      <c r="T196" s="249"/>
      <c r="U196" s="80"/>
      <c r="V196" s="80"/>
      <c r="W196" s="80"/>
      <c r="X196" s="80"/>
      <c r="Y196" s="80"/>
    </row>
    <row r="197" spans="1:25" s="42" customFormat="1" ht="14.25" customHeight="1">
      <c r="A197" s="239" t="s">
        <v>520</v>
      </c>
      <c r="B197" s="1203">
        <v>44838</v>
      </c>
      <c r="C197" s="31">
        <v>44834</v>
      </c>
      <c r="D197" s="523">
        <v>11683</v>
      </c>
      <c r="E197" s="136" t="s">
        <v>2351</v>
      </c>
      <c r="F197" s="523">
        <v>4160</v>
      </c>
      <c r="G197" s="9" t="s">
        <v>127</v>
      </c>
      <c r="H197" s="523">
        <v>10</v>
      </c>
      <c r="I197" s="25" t="s">
        <v>12</v>
      </c>
      <c r="J197" s="9" t="s">
        <v>97</v>
      </c>
      <c r="K197" s="22"/>
      <c r="L197" s="1205">
        <v>1179</v>
      </c>
      <c r="M197" s="80"/>
      <c r="N197" s="80"/>
      <c r="O197" s="80"/>
      <c r="P197" s="80"/>
      <c r="Q197" s="80"/>
      <c r="R197" s="80"/>
      <c r="T197" s="249"/>
      <c r="U197" s="80"/>
      <c r="V197" s="80"/>
      <c r="W197" s="80"/>
      <c r="X197" s="80"/>
      <c r="Y197" s="80"/>
    </row>
    <row r="198" spans="1:25" s="42" customFormat="1" ht="14.25" customHeight="1">
      <c r="A198" s="239" t="s">
        <v>2413</v>
      </c>
      <c r="B198" s="1203">
        <v>44834</v>
      </c>
      <c r="C198" s="31">
        <v>44833</v>
      </c>
      <c r="D198" s="523">
        <v>11686</v>
      </c>
      <c r="E198" s="136" t="s">
        <v>1221</v>
      </c>
      <c r="F198" s="523">
        <v>4268</v>
      </c>
      <c r="G198" s="9" t="s">
        <v>29</v>
      </c>
      <c r="H198" s="523">
        <v>30</v>
      </c>
      <c r="I198" s="25" t="s">
        <v>6</v>
      </c>
      <c r="J198" s="9" t="s">
        <v>97</v>
      </c>
      <c r="K198" s="22"/>
      <c r="L198" s="1205">
        <v>513</v>
      </c>
      <c r="M198" s="80"/>
      <c r="N198" s="80"/>
      <c r="O198" s="80"/>
      <c r="P198" s="80"/>
      <c r="Q198" s="80"/>
      <c r="R198" s="80"/>
      <c r="T198" s="249"/>
      <c r="U198" s="80"/>
      <c r="V198" s="80"/>
      <c r="W198" s="80"/>
      <c r="X198" s="80"/>
      <c r="Y198" s="80"/>
    </row>
    <row r="199" spans="1:25" s="42" customFormat="1" ht="14.25" customHeight="1">
      <c r="A199" s="239" t="s">
        <v>2397</v>
      </c>
      <c r="B199" s="1203">
        <v>44834</v>
      </c>
      <c r="C199" s="31">
        <v>44833</v>
      </c>
      <c r="D199" s="523">
        <v>11627</v>
      </c>
      <c r="E199" s="136" t="s">
        <v>7</v>
      </c>
      <c r="F199" s="523">
        <v>2490</v>
      </c>
      <c r="G199" s="9" t="s">
        <v>85</v>
      </c>
      <c r="H199" s="523">
        <v>5</v>
      </c>
      <c r="I199" s="25" t="s">
        <v>6</v>
      </c>
      <c r="J199" s="9" t="s">
        <v>97</v>
      </c>
      <c r="K199" s="22"/>
      <c r="L199" s="1205">
        <v>110</v>
      </c>
      <c r="M199" s="80"/>
      <c r="N199" s="80"/>
      <c r="O199" s="80"/>
      <c r="P199" s="80"/>
      <c r="Q199" s="80"/>
      <c r="R199" s="80"/>
      <c r="T199" s="249"/>
      <c r="U199" s="80"/>
      <c r="V199" s="80"/>
      <c r="W199" s="80"/>
      <c r="X199" s="80"/>
      <c r="Y199" s="80"/>
    </row>
    <row r="200" spans="1:25" s="42" customFormat="1" ht="14.25" customHeight="1">
      <c r="A200" s="341" t="s">
        <v>226</v>
      </c>
      <c r="B200" s="1217">
        <v>44834</v>
      </c>
      <c r="C200" s="32">
        <v>44834</v>
      </c>
      <c r="D200" s="521">
        <v>11688</v>
      </c>
      <c r="E200" s="34" t="s">
        <v>2</v>
      </c>
      <c r="F200" s="521">
        <v>3753</v>
      </c>
      <c r="G200" s="19" t="s">
        <v>29</v>
      </c>
      <c r="H200" s="521">
        <v>10</v>
      </c>
      <c r="I200" s="35" t="s">
        <v>12</v>
      </c>
      <c r="J200" s="19"/>
      <c r="K200" s="21"/>
      <c r="L200" s="1218">
        <v>135</v>
      </c>
      <c r="M200" s="80"/>
      <c r="N200" s="80"/>
      <c r="O200" s="80"/>
      <c r="P200" s="80"/>
      <c r="Q200" s="80"/>
      <c r="R200" s="80"/>
      <c r="T200" s="249"/>
      <c r="U200" s="80"/>
      <c r="V200" s="80"/>
      <c r="W200" s="80"/>
      <c r="X200" s="80"/>
      <c r="Y200" s="80"/>
    </row>
    <row r="201" spans="1:25" s="42" customFormat="1" ht="14.25" customHeight="1">
      <c r="A201" s="460"/>
      <c r="B201" s="1202"/>
      <c r="C201" s="116"/>
      <c r="D201" s="548"/>
      <c r="E201" s="691"/>
      <c r="F201" s="548"/>
      <c r="G201" s="24"/>
      <c r="H201" s="548"/>
      <c r="I201" s="234"/>
      <c r="J201" s="24"/>
      <c r="K201" s="546"/>
      <c r="L201" s="1198"/>
      <c r="M201" s="80"/>
      <c r="N201" s="80"/>
      <c r="O201" s="80"/>
      <c r="P201" s="80"/>
      <c r="Q201" s="80"/>
      <c r="R201" s="80"/>
      <c r="T201" s="249"/>
      <c r="U201" s="80"/>
      <c r="V201" s="80"/>
      <c r="W201" s="80"/>
      <c r="X201" s="80"/>
      <c r="Y201" s="80"/>
    </row>
    <row r="202" spans="1:25" s="42" customFormat="1" ht="14.25" customHeight="1">
      <c r="A202" s="460"/>
      <c r="B202" s="1202"/>
      <c r="C202" s="116"/>
      <c r="D202" s="548"/>
      <c r="E202" s="691"/>
      <c r="F202" s="548"/>
      <c r="G202" s="24"/>
      <c r="H202" s="548"/>
      <c r="I202" s="234"/>
      <c r="J202" s="24"/>
      <c r="K202" s="546"/>
      <c r="L202" s="1198"/>
      <c r="M202" s="80"/>
      <c r="N202" s="80"/>
      <c r="O202" s="80"/>
      <c r="P202" s="80"/>
      <c r="Q202" s="80"/>
      <c r="R202" s="80"/>
      <c r="T202" s="249"/>
      <c r="U202" s="80"/>
      <c r="V202" s="80"/>
      <c r="W202" s="80"/>
      <c r="X202" s="80"/>
      <c r="Y202" s="80"/>
    </row>
    <row r="203" spans="1:25" s="42" customFormat="1" ht="14.25" customHeight="1">
      <c r="A203" s="460"/>
      <c r="B203" s="1202"/>
      <c r="C203" s="116"/>
      <c r="D203" s="548"/>
      <c r="E203" s="691"/>
      <c r="F203" s="548"/>
      <c r="G203" s="24"/>
      <c r="H203" s="548"/>
      <c r="I203" s="234"/>
      <c r="J203" s="24"/>
      <c r="K203" s="546"/>
      <c r="L203" s="1198"/>
      <c r="M203" s="80"/>
      <c r="N203" s="80"/>
      <c r="O203" s="80"/>
      <c r="P203" s="80"/>
      <c r="Q203" s="80"/>
      <c r="R203" s="80"/>
      <c r="T203" s="249"/>
      <c r="U203" s="80"/>
      <c r="V203" s="80"/>
      <c r="W203" s="80"/>
      <c r="X203" s="80"/>
      <c r="Y203" s="80"/>
    </row>
    <row r="204" spans="1:25" s="42" customFormat="1" ht="14.25" customHeight="1">
      <c r="A204" s="460"/>
      <c r="B204" s="1202"/>
      <c r="C204" s="116"/>
      <c r="D204" s="548"/>
      <c r="E204" s="691"/>
      <c r="F204" s="548"/>
      <c r="G204" s="24"/>
      <c r="H204" s="548"/>
      <c r="I204" s="234"/>
      <c r="J204" s="24"/>
      <c r="K204" s="546"/>
      <c r="L204" s="1198"/>
      <c r="M204" s="80"/>
      <c r="N204" s="80"/>
      <c r="O204" s="80"/>
      <c r="P204" s="80"/>
      <c r="Q204" s="80"/>
      <c r="R204" s="80"/>
      <c r="T204" s="249"/>
      <c r="U204" s="80"/>
      <c r="V204" s="80"/>
      <c r="W204" s="80"/>
      <c r="X204" s="80"/>
      <c r="Y204" s="80"/>
    </row>
    <row r="205" spans="1:25" s="42" customFormat="1" ht="14.25" customHeight="1">
      <c r="A205" s="460"/>
      <c r="B205" s="1202"/>
      <c r="C205" s="116"/>
      <c r="D205" s="548"/>
      <c r="E205" s="691"/>
      <c r="F205" s="548"/>
      <c r="G205" s="24"/>
      <c r="H205" s="548"/>
      <c r="I205" s="234"/>
      <c r="J205" s="24"/>
      <c r="K205" s="546"/>
      <c r="L205" s="1198"/>
      <c r="M205" s="80"/>
      <c r="N205" s="80"/>
      <c r="O205" s="80"/>
      <c r="P205" s="80"/>
      <c r="Q205" s="80"/>
      <c r="R205" s="80"/>
      <c r="T205" s="249"/>
      <c r="U205" s="80"/>
      <c r="V205" s="80"/>
      <c r="W205" s="80"/>
      <c r="X205" s="80"/>
      <c r="Y205" s="80"/>
    </row>
    <row r="206" spans="1:25" s="42" customFormat="1" ht="14.25" customHeight="1">
      <c r="A206" s="460"/>
      <c r="B206" s="1202"/>
      <c r="C206" s="116"/>
      <c r="D206" s="548"/>
      <c r="E206" s="691"/>
      <c r="F206" s="548"/>
      <c r="G206" s="24"/>
      <c r="H206" s="548"/>
      <c r="I206" s="234"/>
      <c r="J206" s="24"/>
      <c r="K206" s="546"/>
      <c r="L206" s="1198"/>
      <c r="M206" s="80"/>
      <c r="N206" s="80"/>
      <c r="O206" s="80"/>
      <c r="P206" s="80"/>
      <c r="Q206" s="80"/>
      <c r="R206" s="80"/>
      <c r="T206" s="249"/>
      <c r="U206" s="80"/>
      <c r="V206" s="80"/>
      <c r="W206" s="80"/>
      <c r="X206" s="80"/>
      <c r="Y206" s="80"/>
    </row>
    <row r="207" spans="1:25" s="44" customFormat="1">
      <c r="A207" s="338"/>
      <c r="B207" s="1160"/>
      <c r="C207" s="125"/>
      <c r="D207" s="1201"/>
      <c r="E207" s="124"/>
      <c r="F207" s="126"/>
      <c r="G207" s="51"/>
      <c r="H207" s="1201"/>
      <c r="I207" s="234"/>
      <c r="J207" s="24" t="s">
        <v>97</v>
      </c>
      <c r="K207" s="526"/>
      <c r="L207" s="1200"/>
      <c r="M207" s="246"/>
      <c r="N207" s="246"/>
      <c r="O207" s="246"/>
      <c r="P207" s="246"/>
      <c r="Q207" s="246"/>
      <c r="R207" s="246"/>
      <c r="T207" s="246"/>
      <c r="U207" s="246"/>
      <c r="V207" s="246"/>
      <c r="W207" s="246"/>
      <c r="X207" s="246"/>
      <c r="Y207" s="246"/>
    </row>
    <row r="208" spans="1:25" s="6" customFormat="1" ht="15" customHeight="1">
      <c r="A208" s="2530" t="e">
        <f>SUM(#REF!)</f>
        <v>#REF!</v>
      </c>
      <c r="B208" s="2531"/>
      <c r="C208" s="2531"/>
      <c r="D208" s="2531"/>
      <c r="E208" s="2531"/>
      <c r="F208" s="2531"/>
      <c r="G208" s="2531"/>
      <c r="H208" s="2531"/>
      <c r="I208" s="2531"/>
      <c r="J208" s="2531"/>
      <c r="K208" s="2531"/>
      <c r="L208" s="2532"/>
      <c r="T208" s="1035" t="s">
        <v>1672</v>
      </c>
    </row>
    <row r="209" spans="1:19" s="6" customFormat="1">
      <c r="A209" s="387"/>
      <c r="H209" s="823"/>
      <c r="I209" s="387"/>
      <c r="L209" s="587"/>
    </row>
    <row r="210" spans="1:19" s="6" customFormat="1">
      <c r="A210" s="387"/>
      <c r="H210" s="823"/>
      <c r="I210" s="387"/>
      <c r="L210" s="587"/>
    </row>
    <row r="211" spans="1:19" s="6" customFormat="1">
      <c r="A211" s="387"/>
      <c r="H211" s="823"/>
      <c r="I211" s="387"/>
      <c r="L211" s="587"/>
    </row>
    <row r="212" spans="1:19" s="6" customFormat="1">
      <c r="A212" s="387"/>
      <c r="H212" s="823"/>
      <c r="I212" s="387"/>
      <c r="L212" s="587"/>
    </row>
    <row r="213" spans="1:19" s="6" customFormat="1">
      <c r="A213" s="387"/>
      <c r="H213" s="823"/>
      <c r="I213" s="387"/>
      <c r="L213" s="587"/>
    </row>
    <row r="214" spans="1:19" s="6" customFormat="1">
      <c r="A214" s="387"/>
      <c r="H214" s="823"/>
      <c r="I214" s="387"/>
      <c r="L214" s="587"/>
    </row>
    <row r="215" spans="1:19" s="6" customFormat="1">
      <c r="A215" s="387"/>
      <c r="H215" s="823"/>
      <c r="I215" s="387"/>
      <c r="L215" s="587"/>
    </row>
    <row r="216" spans="1:19" s="6" customFormat="1">
      <c r="A216" s="387"/>
      <c r="H216" s="823"/>
      <c r="I216" s="387"/>
      <c r="L216" s="587"/>
    </row>
    <row r="217" spans="1:19" s="6" customFormat="1">
      <c r="A217" s="387"/>
      <c r="H217" s="823"/>
      <c r="I217" s="387"/>
      <c r="L217" s="587"/>
    </row>
    <row r="218" spans="1:19" s="6" customFormat="1">
      <c r="A218" s="387"/>
      <c r="H218" s="823"/>
      <c r="I218" s="387"/>
      <c r="L218" s="587"/>
    </row>
    <row r="219" spans="1:19" s="6" customFormat="1">
      <c r="A219" s="387"/>
      <c r="H219" s="823"/>
      <c r="I219" s="387"/>
      <c r="L219" s="587"/>
    </row>
    <row r="220" spans="1:19" s="6" customFormat="1">
      <c r="A220" s="387"/>
      <c r="H220" s="823"/>
      <c r="I220" s="387"/>
      <c r="L220" s="587"/>
    </row>
    <row r="221" spans="1:19" s="6" customFormat="1">
      <c r="A221" s="387"/>
      <c r="H221" s="823"/>
      <c r="I221" s="387"/>
      <c r="L221" s="587"/>
    </row>
    <row r="222" spans="1:19" s="6" customFormat="1" hidden="1">
      <c r="A222" s="387"/>
      <c r="H222" s="823"/>
      <c r="I222" s="387"/>
      <c r="L222" s="587"/>
    </row>
    <row r="223" spans="1:19" s="6" customFormat="1" hidden="1">
      <c r="A223" s="387"/>
      <c r="H223" s="823"/>
      <c r="I223" s="387"/>
      <c r="L223" s="587"/>
    </row>
    <row r="224" spans="1:19" s="6" customFormat="1" hidden="1">
      <c r="A224" s="37"/>
      <c r="B224"/>
      <c r="C224"/>
      <c r="D224"/>
      <c r="E224"/>
      <c r="F224"/>
      <c r="G224"/>
      <c r="H224" s="484"/>
      <c r="I224" s="37"/>
      <c r="J224"/>
      <c r="K224"/>
      <c r="L224" s="587"/>
      <c r="S224"/>
    </row>
    <row r="225" spans="1:25" s="6" customFormat="1" hidden="1">
      <c r="A225" s="37"/>
      <c r="B225"/>
      <c r="C225"/>
      <c r="D225"/>
      <c r="E225"/>
      <c r="F225"/>
      <c r="G225"/>
      <c r="H225" s="484"/>
      <c r="I225" s="37"/>
      <c r="J225"/>
      <c r="K225"/>
      <c r="L225" s="587"/>
      <c r="S225"/>
    </row>
    <row r="226" spans="1:25" s="6" customFormat="1" hidden="1">
      <c r="A226" s="37"/>
      <c r="B226"/>
      <c r="C226"/>
      <c r="D226"/>
      <c r="E226"/>
      <c r="F226"/>
      <c r="G226"/>
      <c r="H226" s="484"/>
      <c r="I226" s="37"/>
      <c r="J226"/>
      <c r="K226"/>
      <c r="L226" s="587"/>
      <c r="S226"/>
    </row>
    <row r="227" spans="1:25" s="6" customFormat="1" hidden="1">
      <c r="A227" s="37"/>
      <c r="B227"/>
      <c r="C227"/>
      <c r="D227"/>
      <c r="E227"/>
      <c r="F227"/>
      <c r="G227"/>
      <c r="H227" s="484"/>
      <c r="I227" s="37"/>
      <c r="J227"/>
      <c r="K227"/>
      <c r="L227" s="587"/>
      <c r="S227"/>
    </row>
    <row r="228" spans="1:25" s="6" customFormat="1" hidden="1">
      <c r="A228" s="37"/>
      <c r="B228"/>
      <c r="C228"/>
      <c r="D228"/>
      <c r="E228"/>
      <c r="F228"/>
      <c r="G228"/>
      <c r="H228" s="484"/>
      <c r="I228" s="37"/>
      <c r="J228"/>
      <c r="K228"/>
      <c r="L228" s="587"/>
      <c r="S228"/>
    </row>
    <row r="229" spans="1:25" s="6" customFormat="1" hidden="1">
      <c r="A229" s="37"/>
      <c r="B229"/>
      <c r="C229"/>
      <c r="D229"/>
      <c r="E229"/>
      <c r="F229"/>
      <c r="G229"/>
      <c r="H229" s="484"/>
      <c r="I229" s="37"/>
      <c r="J229"/>
      <c r="K229"/>
      <c r="L229" s="587"/>
      <c r="S229"/>
    </row>
    <row r="230" spans="1:25" s="6" customFormat="1" hidden="1">
      <c r="A230" s="37"/>
      <c r="B230"/>
      <c r="C230"/>
      <c r="D230"/>
      <c r="E230"/>
      <c r="F230"/>
      <c r="G230"/>
      <c r="H230" s="484"/>
      <c r="I230" s="37"/>
      <c r="J230"/>
      <c r="K230"/>
      <c r="L230" s="587"/>
      <c r="S230"/>
    </row>
    <row r="231" spans="1:25" s="6" customFormat="1" hidden="1">
      <c r="A231" s="37"/>
      <c r="B231"/>
      <c r="C231"/>
      <c r="D231"/>
      <c r="E231"/>
      <c r="F231"/>
      <c r="G231"/>
      <c r="H231" s="484"/>
      <c r="I231" s="37"/>
      <c r="J231"/>
      <c r="K231"/>
      <c r="L231" s="587"/>
      <c r="S231"/>
    </row>
    <row r="232" spans="1:25" s="6" customFormat="1" hidden="1">
      <c r="A232" s="37"/>
      <c r="B232"/>
      <c r="C232"/>
      <c r="D232"/>
      <c r="E232"/>
      <c r="F232"/>
      <c r="G232"/>
      <c r="H232" s="484"/>
      <c r="I232" s="37"/>
      <c r="J232"/>
      <c r="K232"/>
      <c r="L232" s="587"/>
      <c r="S232"/>
    </row>
    <row r="233" spans="1:25" s="6" customFormat="1" hidden="1">
      <c r="A233" s="37"/>
      <c r="B233"/>
      <c r="C233"/>
      <c r="D233"/>
      <c r="E233"/>
      <c r="F233"/>
      <c r="G233"/>
      <c r="H233" s="484"/>
      <c r="I233" s="37"/>
      <c r="J233"/>
      <c r="K233"/>
      <c r="L233" s="587"/>
      <c r="S233"/>
    </row>
    <row r="234" spans="1:25" s="37" customFormat="1" hidden="1">
      <c r="B234"/>
      <c r="C234"/>
      <c r="D234"/>
      <c r="E234"/>
      <c r="F234"/>
      <c r="G234"/>
      <c r="H234" s="484"/>
      <c r="J234"/>
      <c r="K234"/>
      <c r="L234" s="587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1:25" s="37" customFormat="1" hidden="1">
      <c r="B235"/>
      <c r="C235"/>
      <c r="D235"/>
      <c r="E235"/>
      <c r="F235"/>
      <c r="G235"/>
      <c r="H235" s="484"/>
      <c r="J235"/>
      <c r="K235"/>
      <c r="L235" s="587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1:25" s="37" customFormat="1" hidden="1">
      <c r="B236"/>
      <c r="C236"/>
      <c r="D236"/>
      <c r="E236"/>
      <c r="F236"/>
      <c r="G236"/>
      <c r="H236" s="484"/>
      <c r="J236"/>
      <c r="K236"/>
      <c r="L236" s="587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1:25" s="37" customFormat="1" hidden="1">
      <c r="B237"/>
      <c r="C237"/>
      <c r="D237"/>
      <c r="E237"/>
      <c r="F237"/>
      <c r="G237"/>
      <c r="H237" s="484"/>
      <c r="J237"/>
      <c r="K237"/>
      <c r="L237" s="587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1:25" s="37" customFormat="1" hidden="1">
      <c r="B238"/>
      <c r="C238"/>
      <c r="D238"/>
      <c r="E238"/>
      <c r="F238"/>
      <c r="G238"/>
      <c r="H238" s="484"/>
      <c r="J238"/>
      <c r="K238"/>
      <c r="L238" s="587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1:25" s="37" customFormat="1" hidden="1">
      <c r="B239"/>
      <c r="C239"/>
      <c r="D239"/>
      <c r="E239"/>
      <c r="F239"/>
      <c r="G239"/>
      <c r="H239" s="484"/>
      <c r="J239"/>
      <c r="K239"/>
      <c r="L239" s="587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1:25" s="37" customFormat="1" hidden="1">
      <c r="B240"/>
      <c r="C240"/>
      <c r="D240"/>
      <c r="E240"/>
      <c r="F240"/>
      <c r="G240"/>
      <c r="H240" s="484"/>
      <c r="J240"/>
      <c r="K240"/>
      <c r="L240" s="587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87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87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87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87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87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87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87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87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87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2:25" s="37" customFormat="1" hidden="1">
      <c r="B250"/>
      <c r="C250"/>
      <c r="D250"/>
      <c r="E250"/>
      <c r="F250"/>
      <c r="G250"/>
      <c r="H250" s="484"/>
      <c r="J250"/>
      <c r="K250"/>
      <c r="L250" s="587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2:25" s="37" customFormat="1" hidden="1">
      <c r="B251"/>
      <c r="C251"/>
      <c r="D251"/>
      <c r="E251"/>
      <c r="F251"/>
      <c r="G251"/>
      <c r="H251" s="484"/>
      <c r="J251"/>
      <c r="K251"/>
      <c r="L251" s="587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2:25" s="37" customFormat="1" hidden="1">
      <c r="B252"/>
      <c r="C252"/>
      <c r="D252"/>
      <c r="E252"/>
      <c r="F252"/>
      <c r="G252"/>
      <c r="H252" s="484"/>
      <c r="J252"/>
      <c r="K252"/>
      <c r="L252" s="587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2:25" s="37" customFormat="1" hidden="1">
      <c r="B253"/>
      <c r="C253"/>
      <c r="D253"/>
      <c r="E253"/>
      <c r="F253"/>
      <c r="G253"/>
      <c r="H253" s="484"/>
      <c r="J253"/>
      <c r="K253"/>
      <c r="L253" s="587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2:25" s="37" customFormat="1" hidden="1">
      <c r="B254"/>
      <c r="C254"/>
      <c r="D254"/>
      <c r="E254"/>
      <c r="F254"/>
      <c r="G254"/>
      <c r="H254" s="484"/>
      <c r="J254"/>
      <c r="K254"/>
      <c r="L254" s="587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2:25" s="37" customFormat="1" hidden="1">
      <c r="B255"/>
      <c r="C255"/>
      <c r="D255"/>
      <c r="E255"/>
      <c r="F255"/>
      <c r="G255"/>
      <c r="H255" s="484"/>
      <c r="J255"/>
      <c r="K255"/>
      <c r="L255" s="587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2:25" s="37" customFormat="1" hidden="1">
      <c r="B256"/>
      <c r="C256"/>
      <c r="D256"/>
      <c r="E256"/>
      <c r="F256"/>
      <c r="G256"/>
      <c r="H256" s="484"/>
      <c r="J256"/>
      <c r="K256"/>
      <c r="L256" s="587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87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87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87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87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87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87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87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87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87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87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87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87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87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87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87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87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87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87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87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87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87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87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87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87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87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87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87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87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87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87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87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87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87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87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87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87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87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87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87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87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87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87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87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87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87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87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87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87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87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87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87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87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87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87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87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87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87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87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87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87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87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87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87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87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2:25" s="37" customFormat="1" hidden="1">
      <c r="B321"/>
      <c r="C321"/>
      <c r="D321"/>
      <c r="E321"/>
      <c r="F321"/>
      <c r="G321"/>
      <c r="H321" s="484"/>
      <c r="J321"/>
      <c r="K321"/>
      <c r="L321" s="587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2:25" s="37" customFormat="1" hidden="1">
      <c r="B322"/>
      <c r="C322"/>
      <c r="D322"/>
      <c r="E322"/>
      <c r="F322"/>
      <c r="G322"/>
      <c r="H322" s="484"/>
      <c r="J322"/>
      <c r="K322"/>
      <c r="L322" s="587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2:25" s="37" customFormat="1" hidden="1">
      <c r="B323"/>
      <c r="C323"/>
      <c r="D323"/>
      <c r="E323"/>
      <c r="F323"/>
      <c r="G323"/>
      <c r="H323" s="484"/>
      <c r="J323"/>
      <c r="K323"/>
      <c r="L323" s="587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2:25" s="37" customFormat="1" hidden="1">
      <c r="B324"/>
      <c r="C324"/>
      <c r="D324"/>
      <c r="E324"/>
      <c r="F324"/>
      <c r="G324"/>
      <c r="H324" s="484"/>
      <c r="J324"/>
      <c r="K324"/>
      <c r="L324" s="587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2:25" s="37" customFormat="1" hidden="1">
      <c r="B325"/>
      <c r="C325"/>
      <c r="D325"/>
      <c r="E325"/>
      <c r="F325"/>
      <c r="G325"/>
      <c r="H325" s="484"/>
      <c r="J325"/>
      <c r="K325"/>
      <c r="L325" s="587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2:25" s="37" customFormat="1" hidden="1">
      <c r="B326"/>
      <c r="C326"/>
      <c r="D326"/>
      <c r="E326"/>
      <c r="F326"/>
      <c r="G326"/>
      <c r="H326" s="484"/>
      <c r="J326"/>
      <c r="K326"/>
      <c r="L326" s="587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2:25" s="37" customFormat="1" hidden="1">
      <c r="B327"/>
      <c r="C327"/>
      <c r="D327"/>
      <c r="E327"/>
      <c r="F327"/>
      <c r="G327"/>
      <c r="H327" s="484"/>
      <c r="J327"/>
      <c r="K327"/>
      <c r="L327" s="587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2:25" s="37" customFormat="1" hidden="1">
      <c r="B328"/>
      <c r="C328"/>
      <c r="D328"/>
      <c r="E328"/>
      <c r="F328"/>
      <c r="G328"/>
      <c r="H328" s="484"/>
      <c r="J328"/>
      <c r="K328"/>
      <c r="L328" s="587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2:25" s="37" customFormat="1" hidden="1">
      <c r="B329"/>
      <c r="C329"/>
      <c r="D329"/>
      <c r="E329"/>
      <c r="F329"/>
      <c r="G329"/>
      <c r="H329" s="484"/>
      <c r="J329"/>
      <c r="K329"/>
      <c r="L329" s="587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2:25" s="37" customFormat="1" hidden="1">
      <c r="B330"/>
      <c r="C330"/>
      <c r="D330"/>
      <c r="E330"/>
      <c r="F330"/>
      <c r="G330"/>
      <c r="H330" s="484"/>
      <c r="J330"/>
      <c r="K330"/>
      <c r="L330" s="587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2:25" s="37" customFormat="1" hidden="1">
      <c r="B331"/>
      <c r="C331"/>
      <c r="D331"/>
      <c r="E331"/>
      <c r="F331"/>
      <c r="G331"/>
      <c r="H331" s="484"/>
      <c r="J331"/>
      <c r="K331"/>
      <c r="L331" s="587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2" spans="2:25" s="37" customFormat="1" hidden="1">
      <c r="B332"/>
      <c r="C332"/>
      <c r="D332"/>
      <c r="E332"/>
      <c r="F332"/>
      <c r="G332"/>
      <c r="H332" s="484"/>
      <c r="J332"/>
      <c r="K332"/>
      <c r="L332" s="587"/>
      <c r="M332" s="6"/>
      <c r="N332" s="6"/>
      <c r="O332" s="6"/>
      <c r="P332" s="6"/>
      <c r="Q332" s="6"/>
      <c r="R332" s="6"/>
      <c r="S332"/>
      <c r="T332" s="6"/>
      <c r="U332" s="6"/>
      <c r="V332" s="6"/>
      <c r="W332" s="6"/>
      <c r="X332" s="6"/>
      <c r="Y332" s="6"/>
    </row>
    <row r="333" spans="2:25" s="37" customFormat="1" hidden="1">
      <c r="B333"/>
      <c r="C333"/>
      <c r="D333"/>
      <c r="E333"/>
      <c r="F333"/>
      <c r="G333"/>
      <c r="H333" s="484"/>
      <c r="J333"/>
      <c r="K333"/>
      <c r="L333" s="587"/>
      <c r="M333" s="6"/>
      <c r="N333" s="6"/>
      <c r="O333" s="6"/>
      <c r="P333" s="6"/>
      <c r="Q333" s="6"/>
      <c r="R333" s="6"/>
      <c r="S333"/>
      <c r="T333" s="6"/>
      <c r="U333" s="6"/>
      <c r="V333" s="6"/>
      <c r="W333" s="6"/>
      <c r="X333" s="6"/>
      <c r="Y333" s="6"/>
    </row>
    <row r="334" spans="2:25">
      <c r="L334" s="587"/>
    </row>
    <row r="335" spans="2:25">
      <c r="L335" s="587"/>
    </row>
    <row r="336" spans="2:25">
      <c r="L336" s="587"/>
    </row>
    <row r="337" spans="1:22">
      <c r="L337" s="587"/>
    </row>
    <row r="338" spans="1:22">
      <c r="L338" s="587"/>
    </row>
    <row r="339" spans="1:22">
      <c r="L339" s="587"/>
    </row>
    <row r="340" spans="1:22" s="6" customFormat="1">
      <c r="A340" s="37"/>
      <c r="B340"/>
      <c r="C340"/>
      <c r="D340"/>
      <c r="E340"/>
      <c r="F340"/>
      <c r="G340"/>
      <c r="H340" s="484"/>
      <c r="I340" s="37"/>
      <c r="J340"/>
      <c r="K340"/>
      <c r="L340" s="587"/>
      <c r="S340"/>
      <c r="U340" s="4">
        <v>1</v>
      </c>
      <c r="V340" s="5"/>
    </row>
    <row r="341" spans="1:22" s="6" customFormat="1">
      <c r="A341" s="37"/>
      <c r="B341"/>
      <c r="C341"/>
      <c r="D341"/>
      <c r="E341"/>
      <c r="F341"/>
      <c r="G341"/>
      <c r="H341" s="484"/>
      <c r="I341" s="37"/>
      <c r="J341"/>
      <c r="K341"/>
      <c r="L341" s="587"/>
      <c r="S341"/>
      <c r="U341" s="4">
        <v>2</v>
      </c>
      <c r="V341" s="5"/>
    </row>
    <row r="342" spans="1:22" s="6" customFormat="1">
      <c r="A342" s="37"/>
      <c r="B342"/>
      <c r="C342"/>
      <c r="D342"/>
      <c r="E342"/>
      <c r="F342"/>
      <c r="G342"/>
      <c r="H342" s="484"/>
      <c r="I342" s="37"/>
      <c r="J342"/>
      <c r="K342"/>
      <c r="L342" s="587"/>
      <c r="S342"/>
      <c r="U342" s="4">
        <v>3</v>
      </c>
      <c r="V342" s="5"/>
    </row>
    <row r="343" spans="1:22" s="6" customFormat="1">
      <c r="A343" s="37"/>
      <c r="B343"/>
      <c r="C343"/>
      <c r="D343"/>
      <c r="E343"/>
      <c r="F343"/>
      <c r="G343"/>
      <c r="H343" s="484"/>
      <c r="I343" s="37"/>
      <c r="J343"/>
      <c r="K343"/>
      <c r="L343" s="587"/>
      <c r="S343"/>
      <c r="U343" s="4">
        <v>4</v>
      </c>
      <c r="V343" s="5"/>
    </row>
    <row r="344" spans="1:22" s="6" customFormat="1">
      <c r="A344" s="37"/>
      <c r="B344"/>
      <c r="C344"/>
      <c r="D344"/>
      <c r="E344"/>
      <c r="F344"/>
      <c r="G344"/>
      <c r="H344" s="484"/>
      <c r="I344" s="37"/>
      <c r="J344"/>
      <c r="K344"/>
      <c r="L344" s="587"/>
      <c r="S344"/>
      <c r="U344" s="4">
        <v>5</v>
      </c>
      <c r="V344" s="5"/>
    </row>
    <row r="345" spans="1:22" s="6" customFormat="1">
      <c r="A345" s="37"/>
      <c r="B345"/>
      <c r="C345"/>
      <c r="D345"/>
      <c r="E345"/>
      <c r="F345"/>
      <c r="G345"/>
      <c r="H345" s="484"/>
      <c r="I345" s="37"/>
      <c r="J345"/>
      <c r="K345"/>
      <c r="L345" s="587"/>
      <c r="S345"/>
      <c r="U345" s="4">
        <v>6</v>
      </c>
      <c r="V345" s="5"/>
    </row>
    <row r="346" spans="1:22" s="6" customFormat="1">
      <c r="A346" s="37"/>
      <c r="B346"/>
      <c r="C346"/>
      <c r="D346"/>
      <c r="E346"/>
      <c r="F346"/>
      <c r="G346"/>
      <c r="H346" s="484"/>
      <c r="I346" s="37"/>
      <c r="J346"/>
      <c r="K346"/>
      <c r="L346" s="587"/>
      <c r="S346"/>
      <c r="U346" s="4">
        <v>7</v>
      </c>
      <c r="V346" s="5"/>
    </row>
    <row r="347" spans="1:22" s="6" customFormat="1">
      <c r="A347" s="37"/>
      <c r="B347"/>
      <c r="C347"/>
      <c r="D347"/>
      <c r="E347"/>
      <c r="F347"/>
      <c r="G347"/>
      <c r="H347" s="484"/>
      <c r="I347" s="37"/>
      <c r="J347"/>
      <c r="K347"/>
      <c r="L347" s="587"/>
      <c r="S347"/>
      <c r="U347" s="4">
        <v>8</v>
      </c>
      <c r="V347" s="5"/>
    </row>
    <row r="348" spans="1:22" s="6" customFormat="1">
      <c r="A348" s="37"/>
      <c r="B348"/>
      <c r="C348"/>
      <c r="D348"/>
      <c r="E348"/>
      <c r="F348"/>
      <c r="G348"/>
      <c r="H348" s="484"/>
      <c r="I348" s="37"/>
      <c r="J348"/>
      <c r="K348"/>
      <c r="L348" s="587"/>
      <c r="S348"/>
      <c r="U348" s="4">
        <v>9</v>
      </c>
      <c r="V348" s="5"/>
    </row>
    <row r="349" spans="1:22" s="6" customFormat="1">
      <c r="A349" s="37"/>
      <c r="B349"/>
      <c r="C349"/>
      <c r="D349"/>
      <c r="E349"/>
      <c r="F349"/>
      <c r="G349"/>
      <c r="H349" s="484"/>
      <c r="I349" s="37"/>
      <c r="J349"/>
      <c r="K349"/>
      <c r="L349" s="587"/>
      <c r="S349"/>
      <c r="U349" s="4">
        <v>10</v>
      </c>
      <c r="V349" s="5"/>
    </row>
    <row r="350" spans="1:22" s="6" customFormat="1">
      <c r="A350" s="37"/>
      <c r="B350"/>
      <c r="C350"/>
      <c r="D350"/>
      <c r="E350"/>
      <c r="F350"/>
      <c r="G350"/>
      <c r="H350" s="484"/>
      <c r="I350" s="37"/>
      <c r="J350"/>
      <c r="K350"/>
      <c r="L350" s="587"/>
      <c r="S350"/>
      <c r="U350" s="4">
        <v>11</v>
      </c>
      <c r="V350" s="5"/>
    </row>
    <row r="351" spans="1:22" s="6" customFormat="1">
      <c r="A351" s="37"/>
      <c r="B351"/>
      <c r="C351"/>
      <c r="D351"/>
      <c r="E351"/>
      <c r="F351"/>
      <c r="G351"/>
      <c r="H351" s="484"/>
      <c r="I351" s="37"/>
      <c r="J351"/>
      <c r="K351"/>
      <c r="L351" s="587"/>
      <c r="S351"/>
      <c r="U351" s="4">
        <v>12</v>
      </c>
      <c r="V351" s="5"/>
    </row>
    <row r="352" spans="1:22" s="6" customFormat="1">
      <c r="A352" s="37"/>
      <c r="B352"/>
      <c r="C352"/>
      <c r="D352"/>
      <c r="E352"/>
      <c r="F352"/>
      <c r="G352"/>
      <c r="H352" s="484"/>
      <c r="I352" s="37"/>
      <c r="J352"/>
      <c r="K352"/>
      <c r="L352" s="587"/>
      <c r="S352"/>
      <c r="U352" s="4">
        <v>13</v>
      </c>
      <c r="V352" s="5"/>
    </row>
    <row r="353" spans="1:22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87"/>
      <c r="S353"/>
      <c r="U353" s="4">
        <v>14</v>
      </c>
      <c r="V353" s="5"/>
    </row>
    <row r="354" spans="1:22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  <c r="U354" s="4">
        <v>15</v>
      </c>
      <c r="V354" s="5"/>
    </row>
    <row r="355" spans="1:22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  <c r="U355" s="4">
        <v>16</v>
      </c>
      <c r="V355" s="5"/>
    </row>
    <row r="356" spans="1:22">
      <c r="L356" s="587"/>
    </row>
    <row r="357" spans="1:22">
      <c r="L357" s="587"/>
    </row>
    <row r="358" spans="1:22">
      <c r="L358" s="587"/>
    </row>
    <row r="359" spans="1:22">
      <c r="L359" s="587"/>
    </row>
    <row r="360" spans="1:22">
      <c r="L360" s="587"/>
    </row>
    <row r="361" spans="1:22">
      <c r="L361" s="587"/>
    </row>
    <row r="362" spans="1:22">
      <c r="L362" s="587"/>
    </row>
    <row r="363" spans="1:22">
      <c r="L363" s="587"/>
    </row>
    <row r="364" spans="1:22">
      <c r="L364" s="587"/>
    </row>
    <row r="365" spans="1:22">
      <c r="L365" s="587"/>
    </row>
    <row r="366" spans="1:22">
      <c r="L366" s="587"/>
    </row>
    <row r="367" spans="1:22">
      <c r="L367" s="587"/>
    </row>
    <row r="368" spans="1:22">
      <c r="L368" s="587"/>
    </row>
    <row r="369" spans="12:12">
      <c r="L369" s="587"/>
    </row>
    <row r="370" spans="12:12">
      <c r="L370" s="587"/>
    </row>
    <row r="371" spans="12:12">
      <c r="L371" s="587"/>
    </row>
    <row r="372" spans="12:12">
      <c r="L372" s="587"/>
    </row>
    <row r="373" spans="12:12">
      <c r="L373" s="587"/>
    </row>
    <row r="374" spans="12:12">
      <c r="L374" s="587"/>
    </row>
    <row r="375" spans="12:12">
      <c r="L375" s="587"/>
    </row>
    <row r="376" spans="12:12">
      <c r="L376" s="587"/>
    </row>
    <row r="377" spans="12:12">
      <c r="L377" s="587"/>
    </row>
    <row r="378" spans="12:12">
      <c r="L378" s="587"/>
    </row>
    <row r="379" spans="12:12">
      <c r="L379" s="587"/>
    </row>
    <row r="380" spans="12:12">
      <c r="L380" s="587"/>
    </row>
    <row r="381" spans="12:12">
      <c r="L381" s="587"/>
    </row>
    <row r="382" spans="12:12">
      <c r="L382" s="587"/>
    </row>
    <row r="383" spans="12:12">
      <c r="L383" s="587"/>
    </row>
    <row r="384" spans="12:12">
      <c r="L384" s="587"/>
    </row>
    <row r="385" spans="12:12">
      <c r="L385" s="587"/>
    </row>
    <row r="386" spans="12:12">
      <c r="L386" s="587"/>
    </row>
    <row r="387" spans="12:12">
      <c r="L387" s="587"/>
    </row>
    <row r="388" spans="12:12">
      <c r="L388" s="587"/>
    </row>
    <row r="389" spans="12:12">
      <c r="L389" s="587"/>
    </row>
    <row r="390" spans="12:12">
      <c r="L390" s="587"/>
    </row>
    <row r="391" spans="12:12">
      <c r="L391" s="587"/>
    </row>
    <row r="392" spans="12:12">
      <c r="L392" s="587"/>
    </row>
    <row r="393" spans="12:12">
      <c r="L393" s="587"/>
    </row>
    <row r="394" spans="12:12">
      <c r="L394" s="587"/>
    </row>
    <row r="395" spans="12:12">
      <c r="L395" s="587"/>
    </row>
    <row r="396" spans="12:12">
      <c r="L396" s="587"/>
    </row>
    <row r="397" spans="12:12">
      <c r="L397" s="587"/>
    </row>
    <row r="398" spans="12:12">
      <c r="L398" s="587"/>
    </row>
    <row r="399" spans="12:12">
      <c r="L399" s="587"/>
    </row>
    <row r="400" spans="12:12">
      <c r="L400" s="587"/>
    </row>
    <row r="401" spans="12:12">
      <c r="L401" s="587"/>
    </row>
    <row r="402" spans="12:12">
      <c r="L402" s="587"/>
    </row>
    <row r="403" spans="12:12">
      <c r="L403" s="587"/>
    </row>
    <row r="404" spans="12:12">
      <c r="L404" s="587"/>
    </row>
    <row r="405" spans="12:12">
      <c r="L405" s="587"/>
    </row>
    <row r="406" spans="12:12">
      <c r="L406" s="587"/>
    </row>
    <row r="407" spans="12:12">
      <c r="L407" s="587"/>
    </row>
    <row r="408" spans="12:12">
      <c r="L408" s="587"/>
    </row>
    <row r="409" spans="12:12">
      <c r="L409" s="587"/>
    </row>
    <row r="410" spans="12:12">
      <c r="L410" s="587"/>
    </row>
    <row r="411" spans="12:12">
      <c r="L411" s="587"/>
    </row>
    <row r="412" spans="12:12">
      <c r="L412" s="587"/>
    </row>
    <row r="413" spans="12:12">
      <c r="L413" s="587"/>
    </row>
    <row r="414" spans="12:12">
      <c r="L414" s="587"/>
    </row>
    <row r="415" spans="12:12">
      <c r="L415" s="587"/>
    </row>
    <row r="416" spans="12:12">
      <c r="L416" s="587"/>
    </row>
    <row r="417" spans="12:12">
      <c r="L417" s="587"/>
    </row>
    <row r="418" spans="12:12">
      <c r="L418" s="587"/>
    </row>
    <row r="419" spans="12:12">
      <c r="L419" s="587"/>
    </row>
    <row r="420" spans="12:12">
      <c r="L420" s="587"/>
    </row>
    <row r="421" spans="12:12">
      <c r="L421" s="587"/>
    </row>
    <row r="422" spans="12:12">
      <c r="L422" s="587"/>
    </row>
    <row r="423" spans="12:12">
      <c r="L423" s="587"/>
    </row>
    <row r="424" spans="12:12">
      <c r="L424" s="587"/>
    </row>
    <row r="425" spans="12:12">
      <c r="L425" s="587"/>
    </row>
    <row r="426" spans="12:12">
      <c r="L426" s="587"/>
    </row>
    <row r="427" spans="12:12">
      <c r="L427" s="587"/>
    </row>
    <row r="428" spans="12:12">
      <c r="L428" s="587"/>
    </row>
    <row r="429" spans="12:12">
      <c r="L429" s="587"/>
    </row>
    <row r="430" spans="12:12">
      <c r="L430" s="587"/>
    </row>
    <row r="431" spans="12:12">
      <c r="L431" s="587"/>
    </row>
    <row r="432" spans="12:12">
      <c r="L432" s="587"/>
    </row>
    <row r="433" spans="12:12">
      <c r="L433" s="587"/>
    </row>
    <row r="434" spans="12:12">
      <c r="L434" s="587"/>
    </row>
    <row r="435" spans="12:12">
      <c r="L435" s="587"/>
    </row>
    <row r="436" spans="12:12">
      <c r="L436" s="587"/>
    </row>
    <row r="437" spans="12:12">
      <c r="L437" s="587"/>
    </row>
    <row r="438" spans="12:12">
      <c r="L438" s="587"/>
    </row>
    <row r="439" spans="12:12">
      <c r="L439" s="587"/>
    </row>
    <row r="440" spans="12:12">
      <c r="L440" s="587"/>
    </row>
    <row r="441" spans="12:12">
      <c r="L441" s="587"/>
    </row>
    <row r="442" spans="12:12">
      <c r="L442" s="587"/>
    </row>
    <row r="443" spans="12:12">
      <c r="L443" s="587"/>
    </row>
    <row r="444" spans="12:12">
      <c r="L444" s="587"/>
    </row>
    <row r="445" spans="12:12">
      <c r="L445" s="587"/>
    </row>
    <row r="446" spans="12:12">
      <c r="L446" s="587"/>
    </row>
    <row r="447" spans="12:12">
      <c r="L447" s="587"/>
    </row>
    <row r="448" spans="12:12">
      <c r="L448" s="587"/>
    </row>
    <row r="449" spans="12:12">
      <c r="L449" s="587"/>
    </row>
    <row r="450" spans="12:12">
      <c r="L450" s="587"/>
    </row>
    <row r="451" spans="12:12">
      <c r="L451" s="587"/>
    </row>
    <row r="452" spans="12:12">
      <c r="L452" s="587"/>
    </row>
    <row r="453" spans="12:12">
      <c r="L453" s="587"/>
    </row>
    <row r="454" spans="12:12">
      <c r="L454" s="587"/>
    </row>
    <row r="455" spans="12:12">
      <c r="L455" s="587"/>
    </row>
    <row r="456" spans="12:12">
      <c r="L456" s="587"/>
    </row>
    <row r="457" spans="12:12">
      <c r="L457" s="587"/>
    </row>
    <row r="458" spans="12:12">
      <c r="L458" s="587"/>
    </row>
    <row r="459" spans="12:12">
      <c r="L459" s="587"/>
    </row>
    <row r="460" spans="12:12">
      <c r="L460" s="587"/>
    </row>
    <row r="461" spans="12:12">
      <c r="L461" s="587"/>
    </row>
    <row r="462" spans="12:12">
      <c r="L462" s="587"/>
    </row>
    <row r="463" spans="12:12">
      <c r="L463" s="587"/>
    </row>
    <row r="464" spans="12:12">
      <c r="L464" s="587"/>
    </row>
    <row r="465" spans="12:12">
      <c r="L465" s="587"/>
    </row>
    <row r="466" spans="12:12">
      <c r="L466" s="587"/>
    </row>
    <row r="467" spans="12:12">
      <c r="L467" s="587"/>
    </row>
    <row r="468" spans="12:12">
      <c r="L468" s="587"/>
    </row>
    <row r="469" spans="12:12">
      <c r="L469" s="587"/>
    </row>
    <row r="470" spans="12:12">
      <c r="L470" s="587"/>
    </row>
    <row r="471" spans="12:12">
      <c r="L471" s="587"/>
    </row>
    <row r="472" spans="12:12">
      <c r="L472" s="587"/>
    </row>
    <row r="473" spans="12:12">
      <c r="L473" s="587"/>
    </row>
    <row r="474" spans="12:12">
      <c r="L474" s="587"/>
    </row>
    <row r="475" spans="12:12">
      <c r="L475" s="587"/>
    </row>
    <row r="476" spans="12:12">
      <c r="L476" s="587"/>
    </row>
    <row r="477" spans="12:12">
      <c r="L477" s="587"/>
    </row>
    <row r="478" spans="12:12">
      <c r="L478" s="587"/>
    </row>
    <row r="479" spans="12:12">
      <c r="L479" s="587"/>
    </row>
    <row r="480" spans="12:12">
      <c r="L480" s="587"/>
    </row>
    <row r="481" spans="12:12">
      <c r="L481" s="587"/>
    </row>
    <row r="482" spans="12:12">
      <c r="L482" s="587"/>
    </row>
    <row r="483" spans="12:12">
      <c r="L483" s="587"/>
    </row>
    <row r="484" spans="12:12">
      <c r="L484" s="587"/>
    </row>
    <row r="485" spans="12:12">
      <c r="L485" s="587"/>
    </row>
    <row r="486" spans="12:12">
      <c r="L486" s="587"/>
    </row>
    <row r="487" spans="12:12">
      <c r="L487" s="587"/>
    </row>
    <row r="488" spans="12:12">
      <c r="L488" s="587"/>
    </row>
    <row r="489" spans="12:12">
      <c r="L489" s="587"/>
    </row>
    <row r="490" spans="12:12">
      <c r="L490" s="587"/>
    </row>
    <row r="491" spans="12:12">
      <c r="L491" s="587"/>
    </row>
    <row r="492" spans="12:12">
      <c r="L492" s="587"/>
    </row>
    <row r="493" spans="12:12">
      <c r="L493" s="587"/>
    </row>
    <row r="494" spans="12:12">
      <c r="L494" s="587"/>
    </row>
    <row r="495" spans="12:12">
      <c r="L495" s="587"/>
    </row>
    <row r="496" spans="12:12">
      <c r="L496" s="587"/>
    </row>
    <row r="497" spans="12:12">
      <c r="L497" s="587"/>
    </row>
    <row r="498" spans="12:12">
      <c r="L498" s="587"/>
    </row>
    <row r="499" spans="12:12">
      <c r="L499" s="587"/>
    </row>
    <row r="500" spans="12:12">
      <c r="L500" s="587"/>
    </row>
    <row r="501" spans="12:12">
      <c r="L501" s="587"/>
    </row>
    <row r="502" spans="12:12">
      <c r="L502" s="587"/>
    </row>
    <row r="503" spans="12:12">
      <c r="L503" s="587"/>
    </row>
    <row r="504" spans="12:12">
      <c r="L504" s="587"/>
    </row>
    <row r="505" spans="12:12">
      <c r="L505" s="587"/>
    </row>
    <row r="506" spans="12:12">
      <c r="L506" s="587"/>
    </row>
    <row r="507" spans="12:12">
      <c r="L507" s="587"/>
    </row>
    <row r="508" spans="12:12">
      <c r="L508" s="587"/>
    </row>
    <row r="509" spans="12:12">
      <c r="L509" s="587"/>
    </row>
    <row r="510" spans="12:12">
      <c r="L510" s="587"/>
    </row>
    <row r="511" spans="12:12">
      <c r="L511" s="587"/>
    </row>
    <row r="512" spans="12:12">
      <c r="L512" s="587"/>
    </row>
    <row r="513" spans="12:12">
      <c r="L513" s="587"/>
    </row>
    <row r="514" spans="12:12">
      <c r="L514" s="587"/>
    </row>
    <row r="515" spans="12:12">
      <c r="L515" s="587"/>
    </row>
    <row r="516" spans="12:12">
      <c r="L516" s="587"/>
    </row>
    <row r="517" spans="12:12">
      <c r="L517" s="587"/>
    </row>
    <row r="518" spans="12:12">
      <c r="L518" s="587"/>
    </row>
    <row r="519" spans="12:12">
      <c r="L519" s="587"/>
    </row>
    <row r="520" spans="12:12">
      <c r="L520" s="587"/>
    </row>
    <row r="521" spans="12:12">
      <c r="L521" s="587"/>
    </row>
    <row r="522" spans="12:12">
      <c r="L522" s="587"/>
    </row>
    <row r="523" spans="12:12">
      <c r="L523" s="587"/>
    </row>
    <row r="524" spans="12:12">
      <c r="L524" s="587"/>
    </row>
    <row r="525" spans="12:12">
      <c r="L525" s="587"/>
    </row>
    <row r="526" spans="12:12">
      <c r="L526" s="587"/>
    </row>
    <row r="527" spans="12:12">
      <c r="L527" s="587"/>
    </row>
    <row r="528" spans="12:12">
      <c r="L528" s="587"/>
    </row>
    <row r="529" spans="12:12">
      <c r="L529" s="587"/>
    </row>
    <row r="530" spans="12:12">
      <c r="L530" s="587"/>
    </row>
    <row r="531" spans="12:12">
      <c r="L531" s="587"/>
    </row>
    <row r="532" spans="12:12">
      <c r="L532" s="587"/>
    </row>
    <row r="533" spans="12:12">
      <c r="L533" s="587"/>
    </row>
    <row r="534" spans="12:12">
      <c r="L534" s="587"/>
    </row>
    <row r="535" spans="12:12">
      <c r="L535" s="587"/>
    </row>
    <row r="536" spans="12:12">
      <c r="L536" s="587"/>
    </row>
    <row r="537" spans="12:12">
      <c r="L537" s="587"/>
    </row>
    <row r="538" spans="12:12">
      <c r="L538" s="587"/>
    </row>
    <row r="539" spans="12:12">
      <c r="L539" s="587"/>
    </row>
    <row r="540" spans="12:12">
      <c r="L540" s="587"/>
    </row>
    <row r="541" spans="12:12">
      <c r="L541" s="587"/>
    </row>
    <row r="542" spans="12:12">
      <c r="L542" s="587"/>
    </row>
    <row r="543" spans="12:12">
      <c r="L543" s="587"/>
    </row>
    <row r="544" spans="12:12">
      <c r="L544" s="587"/>
    </row>
    <row r="545" spans="12:12">
      <c r="L545" s="587"/>
    </row>
    <row r="546" spans="12:12">
      <c r="L546" s="587"/>
    </row>
    <row r="547" spans="12:12">
      <c r="L547" s="587"/>
    </row>
    <row r="548" spans="12:12">
      <c r="L548" s="587"/>
    </row>
    <row r="549" spans="12:12">
      <c r="L549" s="587"/>
    </row>
    <row r="550" spans="12:12">
      <c r="L550" s="587"/>
    </row>
    <row r="551" spans="12:12">
      <c r="L551" s="587"/>
    </row>
    <row r="552" spans="12:12">
      <c r="L552" s="587"/>
    </row>
    <row r="553" spans="12:12">
      <c r="L553" s="587"/>
    </row>
    <row r="554" spans="12:12">
      <c r="L554" s="587"/>
    </row>
    <row r="555" spans="12:12">
      <c r="L555" s="587"/>
    </row>
    <row r="556" spans="12:12">
      <c r="L556" s="587"/>
    </row>
    <row r="557" spans="12:12">
      <c r="L557" s="587"/>
    </row>
    <row r="558" spans="12:12">
      <c r="L558" s="587"/>
    </row>
    <row r="559" spans="12:12">
      <c r="L559" s="587"/>
    </row>
    <row r="560" spans="12:12">
      <c r="L560" s="587"/>
    </row>
    <row r="561" spans="12:12">
      <c r="L561" s="587"/>
    </row>
    <row r="562" spans="12:12">
      <c r="L562" s="587"/>
    </row>
    <row r="563" spans="12:12">
      <c r="L563" s="587"/>
    </row>
    <row r="564" spans="12:12">
      <c r="L564" s="587"/>
    </row>
    <row r="565" spans="12:12">
      <c r="L565" s="587"/>
    </row>
    <row r="566" spans="12:12">
      <c r="L566" s="587"/>
    </row>
    <row r="567" spans="12:12">
      <c r="L567" s="587"/>
    </row>
    <row r="568" spans="12:12">
      <c r="L568" s="587"/>
    </row>
    <row r="569" spans="12:12">
      <c r="L569" s="587"/>
    </row>
    <row r="570" spans="12:12">
      <c r="L570" s="587"/>
    </row>
    <row r="571" spans="12:12">
      <c r="L571" s="587"/>
    </row>
    <row r="572" spans="12:12">
      <c r="L572" s="587"/>
    </row>
    <row r="573" spans="12:12">
      <c r="L573" s="587"/>
    </row>
    <row r="574" spans="12:12">
      <c r="L574" s="587"/>
    </row>
    <row r="575" spans="12:12">
      <c r="L575" s="587"/>
    </row>
    <row r="576" spans="12:12">
      <c r="L576" s="587"/>
    </row>
    <row r="577" spans="12:12">
      <c r="L577" s="587"/>
    </row>
    <row r="578" spans="12:12">
      <c r="L578" s="587"/>
    </row>
    <row r="579" spans="12:12">
      <c r="L579" s="587"/>
    </row>
    <row r="580" spans="12:12">
      <c r="L580" s="587"/>
    </row>
    <row r="581" spans="12:12">
      <c r="L581" s="587"/>
    </row>
    <row r="582" spans="12:12">
      <c r="L582" s="587"/>
    </row>
    <row r="583" spans="12:12">
      <c r="L583" s="587"/>
    </row>
    <row r="584" spans="12:12">
      <c r="L584" s="587"/>
    </row>
    <row r="585" spans="12:12">
      <c r="L585" s="587"/>
    </row>
    <row r="586" spans="12:12">
      <c r="L586" s="587"/>
    </row>
    <row r="587" spans="12:12">
      <c r="L587" s="587"/>
    </row>
    <row r="588" spans="12:12">
      <c r="L588" s="587"/>
    </row>
    <row r="589" spans="12:12">
      <c r="L589" s="587"/>
    </row>
    <row r="590" spans="12:12">
      <c r="L590" s="587"/>
    </row>
    <row r="591" spans="12:12">
      <c r="L591" s="587"/>
    </row>
    <row r="592" spans="12:12">
      <c r="L592" s="587"/>
    </row>
    <row r="593" spans="12:12">
      <c r="L593" s="587"/>
    </row>
    <row r="594" spans="12:12">
      <c r="L594" s="587"/>
    </row>
    <row r="595" spans="12:12">
      <c r="L595" s="587"/>
    </row>
    <row r="596" spans="12:12">
      <c r="L596" s="587"/>
    </row>
    <row r="597" spans="12:12">
      <c r="L597" s="587"/>
    </row>
    <row r="598" spans="12:12">
      <c r="L598" s="587"/>
    </row>
    <row r="599" spans="12:12">
      <c r="L599" s="587"/>
    </row>
    <row r="600" spans="12:12">
      <c r="L600" s="587"/>
    </row>
    <row r="601" spans="12:12">
      <c r="L601" s="587"/>
    </row>
  </sheetData>
  <mergeCells count="9">
    <mergeCell ref="A57:L57"/>
    <mergeCell ref="A58:L58"/>
    <mergeCell ref="A208:L208"/>
    <mergeCell ref="A2:L2"/>
    <mergeCell ref="A12:L12"/>
    <mergeCell ref="A16:L16"/>
    <mergeCell ref="A17:L17"/>
    <mergeCell ref="A38:L38"/>
    <mergeCell ref="A39:L39"/>
  </mergeCells>
  <conditionalFormatting sqref="I59:I207 I40:I56 I13:I15 I3:I11 I1 I18:I37">
    <cfRule type="containsText" dxfId="29" priority="9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sheetPr>
    <tabColor rgb="FFFFFF00"/>
  </sheetPr>
  <dimension ref="A1:Y610"/>
  <sheetViews>
    <sheetView topLeftCell="A55" workbookViewId="0">
      <selection activeCell="C71" sqref="C71"/>
    </sheetView>
  </sheetViews>
  <sheetFormatPr defaultRowHeight="15"/>
  <cols>
    <col min="1" max="1" width="19.85546875" style="37" customWidth="1"/>
    <col min="2" max="2" width="10.7109375" bestFit="1" customWidth="1"/>
    <col min="3" max="3" width="9.85546875" bestFit="1" customWidth="1"/>
    <col min="4" max="4" width="8.5703125" bestFit="1" customWidth="1"/>
    <col min="5" max="5" width="14.1406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6.28515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3.7109375" style="6" bestFit="1" customWidth="1"/>
    <col min="21" max="21" width="3" style="6" customWidth="1"/>
    <col min="22" max="22" width="23" style="6" customWidth="1"/>
    <col min="23" max="25" width="9.140625" style="6"/>
  </cols>
  <sheetData>
    <row r="1" spans="1:25" ht="16.5" customHeight="1">
      <c r="A1" s="30" t="s">
        <v>2269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471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2029</v>
      </c>
      <c r="B3" s="34" t="s">
        <v>2313</v>
      </c>
      <c r="C3" s="34" t="s">
        <v>2444</v>
      </c>
      <c r="D3" s="34" t="s">
        <v>2315</v>
      </c>
      <c r="E3" s="34" t="s">
        <v>199</v>
      </c>
      <c r="F3" s="34" t="s">
        <v>2033</v>
      </c>
      <c r="G3" s="34" t="s">
        <v>2034</v>
      </c>
      <c r="H3" s="34" t="s">
        <v>1132</v>
      </c>
      <c r="I3" s="35" t="s">
        <v>6</v>
      </c>
      <c r="J3" s="34" t="s">
        <v>471</v>
      </c>
      <c r="K3" s="34" t="s">
        <v>2319</v>
      </c>
      <c r="L3" s="451">
        <v>1700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 t="s">
        <v>2029</v>
      </c>
      <c r="B4" s="34" t="s">
        <v>2313</v>
      </c>
      <c r="C4" s="34" t="s">
        <v>2444</v>
      </c>
      <c r="D4" s="34" t="s">
        <v>2316</v>
      </c>
      <c r="E4" s="34" t="s">
        <v>199</v>
      </c>
      <c r="F4" s="34" t="s">
        <v>2033</v>
      </c>
      <c r="G4" s="34" t="s">
        <v>2034</v>
      </c>
      <c r="H4" s="34" t="s">
        <v>1132</v>
      </c>
      <c r="I4" s="35" t="s">
        <v>6</v>
      </c>
      <c r="J4" s="34" t="s">
        <v>471</v>
      </c>
      <c r="K4" s="34" t="s">
        <v>2319</v>
      </c>
      <c r="L4" s="451">
        <v>1700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 t="s">
        <v>2029</v>
      </c>
      <c r="B5" s="34" t="s">
        <v>2313</v>
      </c>
      <c r="C5" s="34" t="s">
        <v>2444</v>
      </c>
      <c r="D5" s="34" t="s">
        <v>2317</v>
      </c>
      <c r="E5" s="34" t="s">
        <v>199</v>
      </c>
      <c r="F5" s="34" t="s">
        <v>2033</v>
      </c>
      <c r="G5" s="34" t="s">
        <v>2034</v>
      </c>
      <c r="H5" s="34" t="s">
        <v>1132</v>
      </c>
      <c r="I5" s="35" t="s">
        <v>6</v>
      </c>
      <c r="J5" s="34" t="s">
        <v>471</v>
      </c>
      <c r="K5" s="34" t="s">
        <v>2319</v>
      </c>
      <c r="L5" s="451">
        <v>1700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41" t="s">
        <v>2029</v>
      </c>
      <c r="B6" s="34" t="s">
        <v>2313</v>
      </c>
      <c r="C6" s="34" t="s">
        <v>2444</v>
      </c>
      <c r="D6" s="34" t="s">
        <v>2318</v>
      </c>
      <c r="E6" s="34" t="s">
        <v>199</v>
      </c>
      <c r="F6" s="34" t="s">
        <v>2033</v>
      </c>
      <c r="G6" s="34" t="s">
        <v>2034</v>
      </c>
      <c r="H6" s="34" t="s">
        <v>2090</v>
      </c>
      <c r="I6" s="35" t="s">
        <v>6</v>
      </c>
      <c r="J6" s="34" t="s">
        <v>471</v>
      </c>
      <c r="K6" s="34" t="s">
        <v>2319</v>
      </c>
      <c r="L6" s="451">
        <v>1700</v>
      </c>
      <c r="M6" s="16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41" t="s">
        <v>2360</v>
      </c>
      <c r="B7" s="34" t="s">
        <v>1723</v>
      </c>
      <c r="C7" s="34" t="s">
        <v>2421</v>
      </c>
      <c r="D7" s="34" t="s">
        <v>2361</v>
      </c>
      <c r="E7" s="34" t="s">
        <v>7</v>
      </c>
      <c r="F7" s="34" t="s">
        <v>2362</v>
      </c>
      <c r="G7" s="34" t="s">
        <v>2363</v>
      </c>
      <c r="H7" s="34" t="s">
        <v>1491</v>
      </c>
      <c r="I7" s="35" t="s">
        <v>6</v>
      </c>
      <c r="J7" s="34" t="s">
        <v>2345</v>
      </c>
      <c r="K7" s="34" t="s">
        <v>2364</v>
      </c>
      <c r="L7" s="451">
        <v>3575</v>
      </c>
      <c r="M7" s="16"/>
      <c r="N7" s="16"/>
      <c r="O7" s="16"/>
      <c r="P7" s="16"/>
      <c r="Q7" s="16"/>
      <c r="R7" s="16"/>
      <c r="T7" s="16" t="s">
        <v>2417</v>
      </c>
      <c r="U7" s="16"/>
      <c r="V7" s="16"/>
      <c r="W7" s="16"/>
      <c r="X7" s="16"/>
      <c r="Y7" s="16"/>
    </row>
    <row r="8" spans="1:25" s="15" customFormat="1">
      <c r="A8" s="341" t="s">
        <v>241</v>
      </c>
      <c r="B8" s="34" t="s">
        <v>1723</v>
      </c>
      <c r="C8" s="34" t="s">
        <v>2429</v>
      </c>
      <c r="D8" s="34" t="s">
        <v>2385</v>
      </c>
      <c r="E8" s="34" t="s">
        <v>2386</v>
      </c>
      <c r="F8" s="34" t="s">
        <v>1746</v>
      </c>
      <c r="G8" s="34" t="s">
        <v>193</v>
      </c>
      <c r="H8" s="34" t="s">
        <v>1491</v>
      </c>
      <c r="I8" s="35" t="s">
        <v>6</v>
      </c>
      <c r="J8" s="34" t="s">
        <v>2391</v>
      </c>
      <c r="K8" s="34" t="s">
        <v>2384</v>
      </c>
      <c r="L8" s="451">
        <v>716</v>
      </c>
      <c r="M8" s="16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41" t="s">
        <v>625</v>
      </c>
      <c r="B9" s="34" t="s">
        <v>2389</v>
      </c>
      <c r="C9" s="34" t="s">
        <v>2423</v>
      </c>
      <c r="D9" s="34" t="s">
        <v>2390</v>
      </c>
      <c r="E9" s="34" t="s">
        <v>2</v>
      </c>
      <c r="F9" s="34" t="s">
        <v>2132</v>
      </c>
      <c r="G9" s="34" t="s">
        <v>626</v>
      </c>
      <c r="H9" s="34" t="s">
        <v>2424</v>
      </c>
      <c r="I9" s="35" t="s">
        <v>6</v>
      </c>
      <c r="J9" s="34" t="s">
        <v>2391</v>
      </c>
      <c r="K9" s="34" t="s">
        <v>2392</v>
      </c>
      <c r="L9" s="451">
        <v>750</v>
      </c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41" t="s">
        <v>2374</v>
      </c>
      <c r="B10" s="34" t="s">
        <v>2449</v>
      </c>
      <c r="C10" s="34" t="s">
        <v>2477</v>
      </c>
      <c r="D10" s="34" t="s">
        <v>2450</v>
      </c>
      <c r="E10" s="34" t="s">
        <v>1221</v>
      </c>
      <c r="F10" s="34" t="s">
        <v>2453</v>
      </c>
      <c r="G10" s="34" t="s">
        <v>2456</v>
      </c>
      <c r="H10" s="34" t="s">
        <v>2455</v>
      </c>
      <c r="I10" s="35" t="s">
        <v>6</v>
      </c>
      <c r="J10" s="34" t="s">
        <v>2281</v>
      </c>
      <c r="K10" s="34" t="s">
        <v>2457</v>
      </c>
      <c r="L10" s="451">
        <v>21</v>
      </c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341"/>
      <c r="B11" s="34"/>
      <c r="C11" s="34"/>
      <c r="D11" s="34"/>
      <c r="E11" s="34" t="s">
        <v>7</v>
      </c>
      <c r="F11" s="34" t="s">
        <v>2454</v>
      </c>
      <c r="G11" s="34" t="s">
        <v>210</v>
      </c>
      <c r="H11" s="34" t="s">
        <v>2455</v>
      </c>
      <c r="I11" s="35" t="s">
        <v>6</v>
      </c>
      <c r="J11" s="34" t="s">
        <v>2281</v>
      </c>
      <c r="K11" s="34"/>
      <c r="L11" s="451">
        <v>3.1</v>
      </c>
      <c r="M11" s="16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41" t="s">
        <v>2029</v>
      </c>
      <c r="B12" s="34" t="s">
        <v>1702</v>
      </c>
      <c r="C12" s="34" t="s">
        <v>2477</v>
      </c>
      <c r="D12" s="34" t="s">
        <v>2465</v>
      </c>
      <c r="E12" s="34" t="s">
        <v>199</v>
      </c>
      <c r="F12" s="34" t="s">
        <v>2326</v>
      </c>
      <c r="G12" s="34" t="s">
        <v>2459</v>
      </c>
      <c r="H12" s="34" t="s">
        <v>1132</v>
      </c>
      <c r="I12" s="35" t="s">
        <v>6</v>
      </c>
      <c r="J12" s="34" t="s">
        <v>471</v>
      </c>
      <c r="K12" s="34" t="s">
        <v>2460</v>
      </c>
      <c r="L12" s="451">
        <v>2370</v>
      </c>
      <c r="M12" s="16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39"/>
      <c r="B13" s="131"/>
      <c r="C13" s="131"/>
      <c r="D13" s="131"/>
      <c r="E13" s="131"/>
      <c r="F13" s="131"/>
      <c r="G13" s="131"/>
      <c r="H13" s="131"/>
      <c r="I13" s="235"/>
      <c r="J13" s="131"/>
      <c r="K13" s="131"/>
      <c r="L13" s="1075"/>
      <c r="M13" s="16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2533" t="s">
        <v>121</v>
      </c>
      <c r="B14" s="2534"/>
      <c r="C14" s="2534"/>
      <c r="D14" s="2534"/>
      <c r="E14" s="2534"/>
      <c r="F14" s="2534"/>
      <c r="G14" s="2534"/>
      <c r="H14" s="2534"/>
      <c r="I14" s="2534"/>
      <c r="J14" s="2534"/>
      <c r="K14" s="2534"/>
      <c r="L14" s="2535"/>
      <c r="M14" s="1229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39"/>
      <c r="B15" s="131"/>
      <c r="C15" s="131"/>
      <c r="D15" s="131"/>
      <c r="E15" s="131"/>
      <c r="F15" s="131"/>
      <c r="G15" s="131"/>
      <c r="H15" s="131"/>
      <c r="I15" s="235"/>
      <c r="J15" s="131"/>
      <c r="K15" s="131"/>
      <c r="L15" s="1075"/>
      <c r="M15" s="1103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>
      <c r="A16" s="339"/>
      <c r="B16" s="131"/>
      <c r="C16" s="131"/>
      <c r="D16" s="131"/>
      <c r="E16" s="131"/>
      <c r="F16" s="131"/>
      <c r="G16" s="131"/>
      <c r="H16" s="131"/>
      <c r="I16" s="235"/>
      <c r="J16" s="131"/>
      <c r="K16" s="131"/>
      <c r="L16" s="1075"/>
      <c r="M16" s="1103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15" customFormat="1">
      <c r="A17" s="339"/>
      <c r="B17" s="131"/>
      <c r="C17" s="131"/>
      <c r="D17" s="131"/>
      <c r="E17" s="131"/>
      <c r="F17" s="131"/>
      <c r="G17" s="131"/>
      <c r="H17" s="131"/>
      <c r="I17" s="235"/>
      <c r="J17" s="131"/>
      <c r="K17" s="131"/>
      <c r="L17" s="1075"/>
      <c r="M17" s="1103"/>
      <c r="N17" s="16"/>
      <c r="O17" s="16"/>
      <c r="P17" s="16"/>
      <c r="Q17" s="16"/>
      <c r="R17" s="16"/>
      <c r="T17" s="16"/>
      <c r="U17" s="16"/>
      <c r="V17" s="16"/>
      <c r="W17" s="16"/>
      <c r="X17" s="16"/>
      <c r="Y17" s="16"/>
    </row>
    <row r="18" spans="1:25" s="41" customFormat="1">
      <c r="A18" s="2539" t="e">
        <f>SUM(#REF!)</f>
        <v>#REF!</v>
      </c>
      <c r="B18" s="2539"/>
      <c r="C18" s="2539"/>
      <c r="D18" s="2539"/>
      <c r="E18" s="2539"/>
      <c r="F18" s="2539"/>
      <c r="G18" s="2539"/>
      <c r="H18" s="2539"/>
      <c r="I18" s="2539"/>
      <c r="J18" s="2539"/>
      <c r="K18" s="2539"/>
      <c r="L18" s="2539"/>
      <c r="M18" s="249"/>
      <c r="N18" s="249"/>
      <c r="O18" s="249"/>
      <c r="P18" s="249"/>
      <c r="Q18" s="249"/>
      <c r="R18" s="249"/>
      <c r="T18" s="249"/>
      <c r="U18" s="249"/>
      <c r="V18" s="249"/>
      <c r="W18" s="249"/>
      <c r="X18" s="249"/>
      <c r="Y18" s="249"/>
    </row>
    <row r="19" spans="1:25" s="41" customFormat="1" ht="18.75">
      <c r="A19" s="2460" t="s">
        <v>749</v>
      </c>
      <c r="B19" s="2450"/>
      <c r="C19" s="2450"/>
      <c r="D19" s="2450"/>
      <c r="E19" s="2450"/>
      <c r="F19" s="2450"/>
      <c r="G19" s="2450"/>
      <c r="H19" s="2450"/>
      <c r="I19" s="2450"/>
      <c r="J19" s="2450"/>
      <c r="K19" s="2450"/>
      <c r="L19" s="2451"/>
      <c r="M19" s="249"/>
      <c r="N19" s="249"/>
      <c r="O19" s="249"/>
      <c r="P19" s="249"/>
      <c r="Q19" s="249"/>
      <c r="R19" s="249"/>
      <c r="T19" s="249"/>
      <c r="U19" s="249"/>
      <c r="V19" s="249"/>
      <c r="W19" s="249"/>
      <c r="X19" s="249"/>
      <c r="Y19" s="249"/>
    </row>
    <row r="20" spans="1:25" s="123" customFormat="1">
      <c r="A20" s="338" t="s">
        <v>2408</v>
      </c>
      <c r="B20" s="125">
        <v>44834</v>
      </c>
      <c r="C20" s="125"/>
      <c r="D20" s="126">
        <v>11676</v>
      </c>
      <c r="E20" s="124" t="s">
        <v>2</v>
      </c>
      <c r="F20" s="126">
        <v>4383</v>
      </c>
      <c r="G20" s="51" t="s">
        <v>1144</v>
      </c>
      <c r="H20" s="52">
        <v>15</v>
      </c>
      <c r="I20" s="233"/>
      <c r="J20" s="51" t="s">
        <v>749</v>
      </c>
      <c r="K20" s="526" t="s">
        <v>2414</v>
      </c>
      <c r="L20" s="462">
        <v>203.4</v>
      </c>
      <c r="M20" s="653"/>
      <c r="N20" s="653"/>
      <c r="O20" s="653"/>
      <c r="P20" s="653"/>
      <c r="Q20" s="653"/>
      <c r="R20" s="653"/>
      <c r="T20" s="249"/>
      <c r="U20" s="653"/>
      <c r="V20" s="653"/>
      <c r="W20" s="653"/>
      <c r="X20" s="653"/>
      <c r="Y20" s="653"/>
    </row>
    <row r="21" spans="1:25" s="123" customFormat="1">
      <c r="A21" s="338"/>
      <c r="B21" s="125"/>
      <c r="C21" s="125"/>
      <c r="D21" s="126"/>
      <c r="E21" s="124"/>
      <c r="F21" s="126"/>
      <c r="G21" s="51" t="s">
        <v>2419</v>
      </c>
      <c r="H21" s="52"/>
      <c r="I21" s="233"/>
      <c r="J21" s="51"/>
      <c r="K21" s="526"/>
      <c r="L21" s="462"/>
      <c r="M21" s="653"/>
      <c r="N21" s="653"/>
      <c r="O21" s="653"/>
      <c r="P21" s="653"/>
      <c r="Q21" s="653"/>
      <c r="R21" s="653"/>
      <c r="T21" s="249"/>
      <c r="U21" s="653"/>
      <c r="V21" s="653"/>
      <c r="W21" s="653"/>
      <c r="X21" s="653"/>
      <c r="Y21" s="653"/>
    </row>
    <row r="22" spans="1:25" s="123" customFormat="1">
      <c r="A22" s="1121" t="s">
        <v>359</v>
      </c>
      <c r="B22" s="1122">
        <v>44841</v>
      </c>
      <c r="C22" s="1122">
        <v>44839</v>
      </c>
      <c r="D22" s="1123">
        <v>11696</v>
      </c>
      <c r="E22" s="1124" t="s">
        <v>7</v>
      </c>
      <c r="F22" s="1123">
        <v>2771</v>
      </c>
      <c r="G22" s="1125" t="s">
        <v>357</v>
      </c>
      <c r="H22" s="1126">
        <v>25</v>
      </c>
      <c r="I22" s="1127" t="s">
        <v>6</v>
      </c>
      <c r="J22" s="1125" t="s">
        <v>749</v>
      </c>
      <c r="K22" s="1130"/>
      <c r="L22" s="1128">
        <v>185.75</v>
      </c>
      <c r="M22" s="653"/>
      <c r="N22" s="653"/>
      <c r="O22" s="653"/>
      <c r="P22" s="653"/>
      <c r="Q22" s="653"/>
      <c r="R22" s="653"/>
      <c r="T22" s="249"/>
      <c r="U22" s="653"/>
      <c r="V22" s="653"/>
      <c r="W22" s="653"/>
      <c r="X22" s="653"/>
      <c r="Y22" s="653"/>
    </row>
    <row r="23" spans="1:25" s="123" customFormat="1">
      <c r="A23" s="1121" t="s">
        <v>565</v>
      </c>
      <c r="B23" s="1122">
        <v>44845</v>
      </c>
      <c r="C23" s="1122">
        <v>44840</v>
      </c>
      <c r="D23" s="1123">
        <v>11701</v>
      </c>
      <c r="E23" s="1124" t="s">
        <v>44</v>
      </c>
      <c r="F23" s="1123">
        <v>2747</v>
      </c>
      <c r="G23" s="1125" t="s">
        <v>93</v>
      </c>
      <c r="H23" s="1126">
        <v>5</v>
      </c>
      <c r="I23" s="1127" t="s">
        <v>6</v>
      </c>
      <c r="J23" s="1125" t="s">
        <v>749</v>
      </c>
      <c r="K23" s="1130"/>
      <c r="L23" s="1128">
        <v>103.7</v>
      </c>
      <c r="M23" s="653"/>
      <c r="N23" s="653"/>
      <c r="O23" s="653"/>
      <c r="P23" s="653"/>
      <c r="Q23" s="653"/>
      <c r="R23" s="653"/>
      <c r="T23" s="249"/>
      <c r="U23" s="653"/>
      <c r="V23" s="653"/>
      <c r="W23" s="653"/>
      <c r="X23" s="653"/>
      <c r="Y23" s="653"/>
    </row>
    <row r="24" spans="1:25" s="123" customFormat="1">
      <c r="A24" s="1121" t="s">
        <v>801</v>
      </c>
      <c r="B24" s="1122">
        <v>44845</v>
      </c>
      <c r="C24" s="1122">
        <v>44839</v>
      </c>
      <c r="D24" s="1123">
        <v>11705</v>
      </c>
      <c r="E24" s="1124" t="s">
        <v>44</v>
      </c>
      <c r="F24" s="1123">
        <v>1514</v>
      </c>
      <c r="G24" s="1125" t="s">
        <v>430</v>
      </c>
      <c r="H24" s="1126">
        <v>6</v>
      </c>
      <c r="I24" s="1127" t="s">
        <v>6</v>
      </c>
      <c r="J24" s="1125" t="s">
        <v>749</v>
      </c>
      <c r="K24" s="1130"/>
      <c r="L24" s="1128">
        <v>204</v>
      </c>
      <c r="M24" s="653"/>
      <c r="N24" s="653"/>
      <c r="O24" s="653"/>
      <c r="P24" s="653"/>
      <c r="Q24" s="653"/>
      <c r="R24" s="653"/>
      <c r="T24" s="249"/>
      <c r="U24" s="653"/>
      <c r="V24" s="653"/>
      <c r="W24" s="653"/>
      <c r="X24" s="653"/>
      <c r="Y24" s="653"/>
    </row>
    <row r="25" spans="1:25" s="123" customFormat="1">
      <c r="A25" s="1121" t="s">
        <v>2179</v>
      </c>
      <c r="B25" s="1122">
        <v>44839</v>
      </c>
      <c r="C25" s="1122">
        <v>44839</v>
      </c>
      <c r="D25" s="1123"/>
      <c r="E25" s="1124" t="s">
        <v>1655</v>
      </c>
      <c r="F25" s="1123"/>
      <c r="G25" s="1125" t="s">
        <v>45</v>
      </c>
      <c r="H25" s="1126" t="s">
        <v>1070</v>
      </c>
      <c r="I25" s="1127" t="s">
        <v>6</v>
      </c>
      <c r="J25" s="1125" t="s">
        <v>749</v>
      </c>
      <c r="K25" s="1130"/>
      <c r="L25" s="1128"/>
      <c r="M25" s="653"/>
      <c r="N25" s="653"/>
      <c r="O25" s="653"/>
      <c r="P25" s="653"/>
      <c r="Q25" s="653"/>
      <c r="R25" s="653"/>
      <c r="T25" s="249"/>
      <c r="U25" s="653"/>
      <c r="V25" s="653"/>
      <c r="W25" s="653"/>
      <c r="X25" s="653"/>
      <c r="Y25" s="653"/>
    </row>
    <row r="26" spans="1:25" s="123" customFormat="1">
      <c r="A26" s="1121" t="s">
        <v>2179</v>
      </c>
      <c r="B26" s="1122">
        <v>44839</v>
      </c>
      <c r="C26" s="1122">
        <v>44839</v>
      </c>
      <c r="D26" s="1123"/>
      <c r="E26" s="1124" t="s">
        <v>402</v>
      </c>
      <c r="F26" s="1123"/>
      <c r="G26" s="1125" t="s">
        <v>45</v>
      </c>
      <c r="H26" s="1126" t="s">
        <v>1070</v>
      </c>
      <c r="I26" s="1127" t="s">
        <v>6</v>
      </c>
      <c r="J26" s="1125" t="s">
        <v>749</v>
      </c>
      <c r="K26" s="1130"/>
      <c r="L26" s="1128"/>
      <c r="M26" s="653"/>
      <c r="N26" s="653"/>
      <c r="O26" s="653"/>
      <c r="P26" s="653"/>
      <c r="Q26" s="653"/>
      <c r="R26" s="653"/>
      <c r="T26" s="249"/>
      <c r="U26" s="653"/>
      <c r="V26" s="653"/>
      <c r="W26" s="653"/>
      <c r="X26" s="653"/>
      <c r="Y26" s="653"/>
    </row>
    <row r="27" spans="1:25" s="123" customFormat="1">
      <c r="A27" s="1121" t="s">
        <v>2420</v>
      </c>
      <c r="B27" s="1122">
        <v>44840</v>
      </c>
      <c r="C27" s="1122">
        <v>44840</v>
      </c>
      <c r="D27" s="1123"/>
      <c r="E27" s="1124" t="s">
        <v>44</v>
      </c>
      <c r="F27" s="1123"/>
      <c r="G27" s="1125" t="s">
        <v>1121</v>
      </c>
      <c r="H27" s="1126" t="s">
        <v>1070</v>
      </c>
      <c r="I27" s="1127" t="s">
        <v>6</v>
      </c>
      <c r="J27" s="1125" t="s">
        <v>749</v>
      </c>
      <c r="K27" s="1130"/>
      <c r="L27" s="1128"/>
      <c r="M27" s="653"/>
      <c r="N27" s="653"/>
      <c r="O27" s="653"/>
      <c r="P27" s="653"/>
      <c r="Q27" s="653"/>
      <c r="R27" s="653"/>
      <c r="T27" s="249"/>
      <c r="U27" s="653"/>
      <c r="V27" s="653"/>
      <c r="W27" s="653"/>
      <c r="X27" s="653"/>
      <c r="Y27" s="653"/>
    </row>
    <row r="28" spans="1:25" s="123" customFormat="1">
      <c r="A28" s="1121" t="s">
        <v>454</v>
      </c>
      <c r="B28" s="1122">
        <v>44848</v>
      </c>
      <c r="C28" s="1122">
        <v>44840</v>
      </c>
      <c r="D28" s="1123">
        <v>11731</v>
      </c>
      <c r="E28" s="1124" t="s">
        <v>2</v>
      </c>
      <c r="F28" s="1123">
        <v>2347</v>
      </c>
      <c r="G28" s="1125" t="s">
        <v>455</v>
      </c>
      <c r="H28" s="1126">
        <v>5</v>
      </c>
      <c r="I28" s="1127" t="s">
        <v>6</v>
      </c>
      <c r="J28" s="1125" t="s">
        <v>749</v>
      </c>
      <c r="K28" s="1130"/>
      <c r="L28" s="1128">
        <v>306.55</v>
      </c>
      <c r="M28" s="653"/>
      <c r="N28" s="653"/>
      <c r="O28" s="653"/>
      <c r="P28" s="653"/>
      <c r="Q28" s="653"/>
      <c r="R28" s="653"/>
      <c r="T28" s="249"/>
      <c r="U28" s="653"/>
      <c r="V28" s="653"/>
      <c r="W28" s="653"/>
      <c r="X28" s="653"/>
      <c r="Y28" s="653"/>
    </row>
    <row r="29" spans="1:25" s="123" customFormat="1">
      <c r="A29" s="1121" t="s">
        <v>2427</v>
      </c>
      <c r="B29" s="1122">
        <v>44841</v>
      </c>
      <c r="C29" s="1122">
        <v>44840</v>
      </c>
      <c r="D29" s="1123">
        <v>11704</v>
      </c>
      <c r="E29" s="1124" t="s">
        <v>2</v>
      </c>
      <c r="F29" s="1123">
        <v>4398</v>
      </c>
      <c r="G29" s="1125" t="s">
        <v>430</v>
      </c>
      <c r="H29" s="1126" t="s">
        <v>1092</v>
      </c>
      <c r="I29" s="1127" t="s">
        <v>6</v>
      </c>
      <c r="J29" s="1125" t="s">
        <v>749</v>
      </c>
      <c r="K29" s="1130"/>
      <c r="L29" s="1128">
        <v>51.75</v>
      </c>
      <c r="M29" s="653"/>
      <c r="N29" s="653"/>
      <c r="O29" s="653"/>
      <c r="P29" s="653"/>
      <c r="Q29" s="653"/>
      <c r="R29" s="653"/>
      <c r="T29" s="249"/>
      <c r="U29" s="653"/>
      <c r="V29" s="653"/>
      <c r="W29" s="653"/>
      <c r="X29" s="653"/>
      <c r="Y29" s="653"/>
    </row>
    <row r="30" spans="1:25" s="123" customFormat="1">
      <c r="A30" s="1121" t="s">
        <v>2430</v>
      </c>
      <c r="B30" s="1122">
        <v>44853</v>
      </c>
      <c r="C30" s="1122">
        <v>44845</v>
      </c>
      <c r="D30" s="1123">
        <v>11761</v>
      </c>
      <c r="E30" s="1124" t="s">
        <v>2</v>
      </c>
      <c r="F30" s="1123">
        <v>4399</v>
      </c>
      <c r="G30" s="1125" t="s">
        <v>764</v>
      </c>
      <c r="H30" s="1126">
        <v>15</v>
      </c>
      <c r="I30" s="1127" t="s">
        <v>6</v>
      </c>
      <c r="J30" s="1125" t="s">
        <v>749</v>
      </c>
      <c r="K30" s="1130"/>
      <c r="L30" s="1128">
        <v>58.5</v>
      </c>
      <c r="M30" s="653"/>
      <c r="N30" s="653"/>
      <c r="O30" s="653"/>
      <c r="P30" s="653"/>
      <c r="Q30" s="653"/>
      <c r="R30" s="653"/>
      <c r="T30" s="249"/>
      <c r="U30" s="653"/>
      <c r="V30" s="653"/>
      <c r="W30" s="653"/>
      <c r="X30" s="653"/>
      <c r="Y30" s="653"/>
    </row>
    <row r="31" spans="1:25" s="123" customFormat="1">
      <c r="A31" s="1121" t="s">
        <v>2408</v>
      </c>
      <c r="B31" s="1122">
        <v>44853</v>
      </c>
      <c r="C31" s="1122">
        <v>44847</v>
      </c>
      <c r="D31" s="1123">
        <v>11762</v>
      </c>
      <c r="E31" s="1124" t="s">
        <v>1221</v>
      </c>
      <c r="F31" s="1123">
        <v>4383</v>
      </c>
      <c r="G31" s="1125" t="s">
        <v>1144</v>
      </c>
      <c r="H31" s="1126">
        <v>15</v>
      </c>
      <c r="I31" s="1127" t="s">
        <v>6</v>
      </c>
      <c r="J31" s="1125" t="s">
        <v>749</v>
      </c>
      <c r="K31" s="1130"/>
      <c r="L31" s="1128">
        <v>265.05</v>
      </c>
      <c r="M31" s="653"/>
      <c r="N31" s="653"/>
      <c r="O31" s="653"/>
      <c r="P31" s="653"/>
      <c r="Q31" s="653"/>
      <c r="R31" s="653"/>
      <c r="T31" s="249"/>
      <c r="U31" s="653"/>
      <c r="V31" s="653"/>
      <c r="W31" s="653"/>
      <c r="X31" s="653"/>
      <c r="Y31" s="653"/>
    </row>
    <row r="32" spans="1:25" s="123" customFormat="1">
      <c r="A32" s="1121" t="s">
        <v>108</v>
      </c>
      <c r="B32" s="1122">
        <v>44853</v>
      </c>
      <c r="C32" s="1122">
        <v>44852</v>
      </c>
      <c r="D32" s="1123">
        <v>11763</v>
      </c>
      <c r="E32" s="1124" t="s">
        <v>7</v>
      </c>
      <c r="F32" s="1123">
        <v>3300</v>
      </c>
      <c r="G32" s="1125" t="s">
        <v>530</v>
      </c>
      <c r="H32" s="1126">
        <v>1</v>
      </c>
      <c r="I32" s="1127" t="s">
        <v>6</v>
      </c>
      <c r="J32" s="1125" t="s">
        <v>749</v>
      </c>
      <c r="K32" s="1130"/>
      <c r="L32" s="1128">
        <v>52</v>
      </c>
      <c r="M32" s="653"/>
      <c r="N32" s="653"/>
      <c r="O32" s="653"/>
      <c r="P32" s="653"/>
      <c r="Q32" s="653"/>
      <c r="R32" s="653"/>
      <c r="T32" s="249"/>
      <c r="U32" s="653"/>
      <c r="V32" s="653"/>
      <c r="W32" s="653"/>
      <c r="X32" s="653"/>
      <c r="Y32" s="653"/>
    </row>
    <row r="33" spans="1:25" s="123" customFormat="1">
      <c r="A33" s="1121"/>
      <c r="B33" s="1122"/>
      <c r="C33" s="1122"/>
      <c r="D33" s="1123"/>
      <c r="E33" s="1124" t="s">
        <v>7</v>
      </c>
      <c r="F33" s="1123">
        <v>1157</v>
      </c>
      <c r="G33" s="1125" t="s">
        <v>45</v>
      </c>
      <c r="H33" s="1126">
        <v>5</v>
      </c>
      <c r="I33" s="1127" t="s">
        <v>6</v>
      </c>
      <c r="J33" s="1125" t="s">
        <v>749</v>
      </c>
      <c r="K33" s="1130"/>
      <c r="L33" s="1128">
        <v>160</v>
      </c>
      <c r="M33" s="653"/>
      <c r="N33" s="653"/>
      <c r="O33" s="653"/>
      <c r="P33" s="653"/>
      <c r="Q33" s="653"/>
      <c r="R33" s="653"/>
      <c r="T33" s="249"/>
      <c r="U33" s="653"/>
      <c r="V33" s="653"/>
      <c r="W33" s="653"/>
      <c r="X33" s="653"/>
      <c r="Y33" s="653"/>
    </row>
    <row r="34" spans="1:25" s="123" customFormat="1">
      <c r="A34" s="1121" t="s">
        <v>2427</v>
      </c>
      <c r="B34" s="1122">
        <v>44853</v>
      </c>
      <c r="C34" s="1122">
        <v>44845</v>
      </c>
      <c r="D34" s="1123">
        <v>11768</v>
      </c>
      <c r="E34" s="1124" t="s">
        <v>44</v>
      </c>
      <c r="F34" s="1123">
        <v>4398</v>
      </c>
      <c r="G34" s="1125" t="s">
        <v>430</v>
      </c>
      <c r="H34" s="1126" t="s">
        <v>840</v>
      </c>
      <c r="I34" s="1127" t="s">
        <v>6</v>
      </c>
      <c r="J34" s="1125" t="s">
        <v>749</v>
      </c>
      <c r="K34" s="1130"/>
      <c r="L34" s="1128">
        <v>345</v>
      </c>
      <c r="M34" s="653"/>
      <c r="N34" s="653"/>
      <c r="O34" s="653"/>
      <c r="P34" s="653"/>
      <c r="Q34" s="653"/>
      <c r="R34" s="653"/>
      <c r="T34" s="249"/>
      <c r="U34" s="653"/>
      <c r="V34" s="653"/>
      <c r="W34" s="653"/>
      <c r="X34" s="653"/>
      <c r="Y34" s="653"/>
    </row>
    <row r="35" spans="1:25" s="123" customFormat="1">
      <c r="A35" s="1121" t="s">
        <v>2163</v>
      </c>
      <c r="B35" s="1122">
        <v>44853</v>
      </c>
      <c r="C35" s="1122">
        <v>44851</v>
      </c>
      <c r="D35" s="1123">
        <v>11623</v>
      </c>
      <c r="E35" s="1124" t="s">
        <v>2</v>
      </c>
      <c r="F35" s="1123">
        <v>752</v>
      </c>
      <c r="G35" s="1125" t="s">
        <v>2164</v>
      </c>
      <c r="H35" s="1126">
        <v>3</v>
      </c>
      <c r="I35" s="1127" t="s">
        <v>6</v>
      </c>
      <c r="J35" s="1125" t="s">
        <v>749</v>
      </c>
      <c r="K35" s="1130"/>
      <c r="L35" s="1128">
        <v>79.5</v>
      </c>
      <c r="M35" s="653"/>
      <c r="N35" s="653"/>
      <c r="O35" s="653"/>
      <c r="P35" s="653"/>
      <c r="Q35" s="653"/>
      <c r="R35" s="653"/>
      <c r="T35" s="249"/>
      <c r="U35" s="653"/>
      <c r="V35" s="653"/>
      <c r="W35" s="653"/>
      <c r="X35" s="653"/>
      <c r="Y35" s="653"/>
    </row>
    <row r="36" spans="1:25" s="42" customFormat="1">
      <c r="A36" s="1121" t="s">
        <v>109</v>
      </c>
      <c r="B36" s="1122">
        <v>44853</v>
      </c>
      <c r="C36" s="1122"/>
      <c r="D36" s="1123">
        <v>11737</v>
      </c>
      <c r="E36" s="1124" t="s">
        <v>2060</v>
      </c>
      <c r="F36" s="1123">
        <v>4025</v>
      </c>
      <c r="G36" s="1125" t="s">
        <v>2426</v>
      </c>
      <c r="H36" s="1126">
        <v>8</v>
      </c>
      <c r="I36" s="1127" t="s">
        <v>6</v>
      </c>
      <c r="J36" s="1125" t="s">
        <v>1225</v>
      </c>
      <c r="K36" s="1130" t="s">
        <v>2487</v>
      </c>
      <c r="L36" s="1131">
        <v>50</v>
      </c>
      <c r="M36" s="80"/>
      <c r="N36" s="80"/>
      <c r="O36" s="80"/>
      <c r="P36" s="80"/>
      <c r="Q36" s="80"/>
      <c r="R36" s="80"/>
      <c r="T36" s="249"/>
      <c r="U36" s="80"/>
      <c r="V36" s="80"/>
      <c r="W36" s="80"/>
      <c r="X36" s="80"/>
      <c r="Y36" s="80"/>
    </row>
    <row r="37" spans="1:25" s="123" customFormat="1">
      <c r="A37" s="1121" t="s">
        <v>407</v>
      </c>
      <c r="B37" s="1122">
        <v>44852</v>
      </c>
      <c r="C37" s="1122">
        <v>44851</v>
      </c>
      <c r="D37" s="1123">
        <v>11802</v>
      </c>
      <c r="E37" s="1124" t="s">
        <v>2</v>
      </c>
      <c r="F37" s="1123">
        <v>4408</v>
      </c>
      <c r="G37" s="1125" t="s">
        <v>2443</v>
      </c>
      <c r="H37" s="1126" t="s">
        <v>1070</v>
      </c>
      <c r="I37" s="1127" t="s">
        <v>6</v>
      </c>
      <c r="J37" s="1125" t="s">
        <v>749</v>
      </c>
      <c r="K37" s="1130"/>
      <c r="L37" s="1128">
        <v>1.26</v>
      </c>
      <c r="M37" s="653"/>
      <c r="N37" s="653"/>
      <c r="O37" s="653"/>
      <c r="P37" s="653"/>
      <c r="Q37" s="653"/>
      <c r="R37" s="653"/>
      <c r="T37" s="249"/>
      <c r="U37" s="653"/>
      <c r="V37" s="653"/>
      <c r="W37" s="653"/>
      <c r="X37" s="653"/>
      <c r="Y37" s="653"/>
    </row>
    <row r="38" spans="1:25" s="123" customFormat="1">
      <c r="A38" s="1121" t="s">
        <v>793</v>
      </c>
      <c r="B38" s="1122">
        <v>44859</v>
      </c>
      <c r="C38" s="1122">
        <v>44852</v>
      </c>
      <c r="D38" s="1123">
        <v>11806</v>
      </c>
      <c r="E38" s="1124" t="s">
        <v>44</v>
      </c>
      <c r="F38" s="1123">
        <v>2972</v>
      </c>
      <c r="G38" s="1125" t="s">
        <v>5</v>
      </c>
      <c r="H38" s="1126">
        <v>25</v>
      </c>
      <c r="I38" s="1127" t="s">
        <v>6</v>
      </c>
      <c r="J38" s="1125" t="s">
        <v>749</v>
      </c>
      <c r="K38" s="1130"/>
      <c r="L38" s="1128">
        <v>648.25</v>
      </c>
      <c r="M38" s="653"/>
      <c r="N38" s="653"/>
      <c r="O38" s="653"/>
      <c r="P38" s="653"/>
      <c r="Q38" s="653"/>
      <c r="R38" s="653"/>
      <c r="T38" s="249"/>
      <c r="U38" s="653"/>
      <c r="V38" s="653"/>
      <c r="W38" s="653"/>
      <c r="X38" s="653"/>
      <c r="Y38" s="653"/>
    </row>
    <row r="39" spans="1:25" s="123" customFormat="1">
      <c r="A39" s="1121" t="s">
        <v>101</v>
      </c>
      <c r="B39" s="1122">
        <v>44860</v>
      </c>
      <c r="C39" s="1122">
        <v>44859</v>
      </c>
      <c r="D39" s="1123">
        <v>11825</v>
      </c>
      <c r="E39" s="1124" t="s">
        <v>44</v>
      </c>
      <c r="F39" s="1123">
        <v>2107</v>
      </c>
      <c r="G39" s="1125" t="s">
        <v>528</v>
      </c>
      <c r="H39" s="1126">
        <v>10</v>
      </c>
      <c r="I39" s="1127" t="s">
        <v>6</v>
      </c>
      <c r="J39" s="1125" t="s">
        <v>749</v>
      </c>
      <c r="K39" s="1130"/>
      <c r="L39" s="1128">
        <v>340</v>
      </c>
      <c r="M39" s="653"/>
      <c r="N39" s="653"/>
      <c r="O39" s="653"/>
      <c r="P39" s="653"/>
      <c r="Q39" s="653"/>
      <c r="R39" s="653"/>
      <c r="T39" s="249"/>
      <c r="U39" s="653"/>
      <c r="V39" s="653"/>
      <c r="W39" s="653"/>
      <c r="X39" s="653"/>
      <c r="Y39" s="653"/>
    </row>
    <row r="40" spans="1:25" s="123" customFormat="1">
      <c r="A40" s="1268" t="s">
        <v>1934</v>
      </c>
      <c r="B40" s="1269">
        <v>44860</v>
      </c>
      <c r="C40" s="1269"/>
      <c r="D40" s="1270">
        <v>11827</v>
      </c>
      <c r="E40" s="1271" t="s">
        <v>1803</v>
      </c>
      <c r="F40" s="1270">
        <v>4379</v>
      </c>
      <c r="G40" s="1272" t="s">
        <v>1475</v>
      </c>
      <c r="H40" s="1273">
        <v>1</v>
      </c>
      <c r="I40" s="1274"/>
      <c r="J40" s="1272" t="s">
        <v>749</v>
      </c>
      <c r="K40" s="1275" t="s">
        <v>2479</v>
      </c>
      <c r="L40" s="1276">
        <v>50</v>
      </c>
      <c r="M40" s="653"/>
      <c r="N40" s="653"/>
      <c r="O40" s="653"/>
      <c r="P40" s="653"/>
      <c r="Q40" s="653"/>
      <c r="R40" s="653"/>
      <c r="T40" s="249"/>
      <c r="U40" s="653"/>
      <c r="V40" s="653"/>
      <c r="W40" s="653"/>
      <c r="X40" s="653"/>
      <c r="Y40" s="653"/>
    </row>
    <row r="41" spans="1:25" s="123" customFormat="1">
      <c r="A41" s="1121" t="s">
        <v>141</v>
      </c>
      <c r="B41" s="1122">
        <v>44861</v>
      </c>
      <c r="C41" s="1122">
        <v>44861</v>
      </c>
      <c r="D41" s="1123">
        <v>11846</v>
      </c>
      <c r="E41" s="1124" t="s">
        <v>7</v>
      </c>
      <c r="F41" s="1123">
        <v>3139</v>
      </c>
      <c r="G41" s="1125" t="s">
        <v>624</v>
      </c>
      <c r="H41" s="1126">
        <v>4</v>
      </c>
      <c r="I41" s="1127" t="s">
        <v>6</v>
      </c>
      <c r="J41" s="1125" t="s">
        <v>749</v>
      </c>
      <c r="K41" s="1130"/>
      <c r="L41" s="1128">
        <v>102</v>
      </c>
      <c r="M41" s="653"/>
      <c r="N41" s="653"/>
      <c r="O41" s="653"/>
      <c r="P41" s="653"/>
      <c r="Q41" s="653"/>
      <c r="R41" s="653"/>
      <c r="T41" s="249"/>
      <c r="U41" s="653"/>
      <c r="V41" s="653"/>
      <c r="W41" s="653"/>
      <c r="X41" s="653"/>
      <c r="Y41" s="653"/>
    </row>
    <row r="42" spans="1:25" s="123" customFormat="1">
      <c r="A42" s="1121" t="s">
        <v>109</v>
      </c>
      <c r="B42" s="1122">
        <v>44853</v>
      </c>
      <c r="C42" s="1122">
        <v>44853</v>
      </c>
      <c r="D42" s="1123">
        <v>0</v>
      </c>
      <c r="E42" s="1124" t="s">
        <v>7</v>
      </c>
      <c r="F42" s="1123">
        <v>0</v>
      </c>
      <c r="G42" s="1125" t="s">
        <v>1657</v>
      </c>
      <c r="H42" s="1126">
        <v>500</v>
      </c>
      <c r="I42" s="1127" t="s">
        <v>6</v>
      </c>
      <c r="J42" s="1125" t="s">
        <v>749</v>
      </c>
      <c r="K42" s="1130"/>
      <c r="L42" s="1128"/>
      <c r="M42" s="653"/>
      <c r="N42" s="653"/>
      <c r="O42" s="653"/>
      <c r="P42" s="653"/>
      <c r="Q42" s="653"/>
      <c r="R42" s="653"/>
      <c r="T42" s="249"/>
      <c r="U42" s="653"/>
      <c r="V42" s="653"/>
      <c r="W42" s="653"/>
      <c r="X42" s="653"/>
      <c r="Y42" s="653"/>
    </row>
    <row r="43" spans="1:25" s="123" customFormat="1">
      <c r="A43" s="1121"/>
      <c r="B43" s="1122"/>
      <c r="C43" s="1122"/>
      <c r="D43" s="1123"/>
      <c r="E43" s="1124" t="s">
        <v>199</v>
      </c>
      <c r="F43" s="1123">
        <v>0</v>
      </c>
      <c r="G43" s="1125" t="s">
        <v>1657</v>
      </c>
      <c r="H43" s="1126">
        <v>3</v>
      </c>
      <c r="I43" s="1127" t="s">
        <v>6</v>
      </c>
      <c r="J43" s="1125" t="s">
        <v>749</v>
      </c>
      <c r="K43" s="1130"/>
      <c r="L43" s="1128">
        <v>0</v>
      </c>
      <c r="M43" s="653"/>
      <c r="N43" s="653"/>
      <c r="O43" s="653"/>
      <c r="P43" s="653"/>
      <c r="Q43" s="653"/>
      <c r="R43" s="653"/>
      <c r="T43" s="249"/>
      <c r="U43" s="653"/>
      <c r="V43" s="653"/>
      <c r="W43" s="653"/>
      <c r="X43" s="653"/>
      <c r="Y43" s="653"/>
    </row>
    <row r="44" spans="1:25" s="123" customFormat="1">
      <c r="A44" s="1121" t="s">
        <v>410</v>
      </c>
      <c r="B44" s="1122">
        <v>44862</v>
      </c>
      <c r="C44" s="1122">
        <v>44861</v>
      </c>
      <c r="D44" s="1123">
        <v>11875</v>
      </c>
      <c r="E44" s="1124" t="s">
        <v>44</v>
      </c>
      <c r="F44" s="1123">
        <v>2972</v>
      </c>
      <c r="G44" s="1125" t="s">
        <v>5</v>
      </c>
      <c r="H44" s="1126">
        <v>5</v>
      </c>
      <c r="I44" s="1127" t="s">
        <v>6</v>
      </c>
      <c r="J44" s="1125" t="s">
        <v>749</v>
      </c>
      <c r="K44" s="1130"/>
      <c r="L44" s="1128">
        <v>127.5</v>
      </c>
      <c r="M44" s="653"/>
      <c r="N44" s="653"/>
      <c r="O44" s="653"/>
      <c r="P44" s="653"/>
      <c r="Q44" s="653"/>
      <c r="R44" s="653"/>
      <c r="T44" s="249"/>
      <c r="U44" s="653"/>
      <c r="V44" s="653"/>
      <c r="W44" s="653"/>
      <c r="X44" s="653"/>
      <c r="Y44" s="653"/>
    </row>
    <row r="45" spans="1:25" s="123" customFormat="1">
      <c r="A45" s="1121" t="s">
        <v>154</v>
      </c>
      <c r="B45" s="1122">
        <v>44858</v>
      </c>
      <c r="C45" s="1122">
        <v>44858</v>
      </c>
      <c r="D45" s="1123">
        <v>0</v>
      </c>
      <c r="E45" s="1124" t="s">
        <v>44</v>
      </c>
      <c r="F45" s="1123">
        <v>0</v>
      </c>
      <c r="G45" s="1125" t="s">
        <v>155</v>
      </c>
      <c r="H45" s="1126">
        <v>1</v>
      </c>
      <c r="I45" s="1127" t="s">
        <v>6</v>
      </c>
      <c r="J45" s="1125" t="s">
        <v>749</v>
      </c>
      <c r="K45" s="1130" t="s">
        <v>1275</v>
      </c>
      <c r="L45" s="1128">
        <v>0</v>
      </c>
      <c r="M45" s="653"/>
      <c r="N45" s="653"/>
      <c r="O45" s="653"/>
      <c r="P45" s="653"/>
      <c r="Q45" s="653"/>
      <c r="R45" s="653"/>
      <c r="T45" s="249"/>
      <c r="U45" s="653"/>
      <c r="V45" s="653"/>
      <c r="W45" s="653"/>
      <c r="X45" s="653"/>
      <c r="Y45" s="653"/>
    </row>
    <row r="46" spans="1:25" s="123" customFormat="1">
      <c r="A46" s="1121" t="s">
        <v>2374</v>
      </c>
      <c r="B46" s="1122">
        <v>44858</v>
      </c>
      <c r="C46" s="1122">
        <v>44858</v>
      </c>
      <c r="D46" s="1123">
        <v>0</v>
      </c>
      <c r="E46" s="1124" t="s">
        <v>780</v>
      </c>
      <c r="F46" s="1123">
        <v>0</v>
      </c>
      <c r="G46" s="1125" t="s">
        <v>210</v>
      </c>
      <c r="H46" s="1126">
        <v>1</v>
      </c>
      <c r="I46" s="1127" t="s">
        <v>6</v>
      </c>
      <c r="J46" s="1125" t="s">
        <v>749</v>
      </c>
      <c r="K46" s="1130"/>
      <c r="L46" s="1128">
        <v>0</v>
      </c>
      <c r="M46" s="653"/>
      <c r="N46" s="653"/>
      <c r="O46" s="653"/>
      <c r="P46" s="653"/>
      <c r="Q46" s="653"/>
      <c r="R46" s="653"/>
      <c r="T46" s="249"/>
      <c r="U46" s="653"/>
      <c r="V46" s="653"/>
      <c r="W46" s="653"/>
      <c r="X46" s="653"/>
      <c r="Y46" s="653"/>
    </row>
    <row r="47" spans="1:25" s="123" customFormat="1">
      <c r="A47" s="1121" t="s">
        <v>2474</v>
      </c>
      <c r="B47" s="1122">
        <v>44865</v>
      </c>
      <c r="C47" s="1122">
        <v>44861</v>
      </c>
      <c r="D47" s="1123">
        <v>2064</v>
      </c>
      <c r="E47" s="1124" t="s">
        <v>44</v>
      </c>
      <c r="F47" s="1123">
        <v>2064</v>
      </c>
      <c r="G47" s="1125" t="s">
        <v>430</v>
      </c>
      <c r="H47" s="1126" t="s">
        <v>840</v>
      </c>
      <c r="I47" s="1127" t="s">
        <v>6</v>
      </c>
      <c r="J47" s="1125" t="s">
        <v>749</v>
      </c>
      <c r="K47" s="1130"/>
      <c r="L47" s="1128">
        <v>130</v>
      </c>
      <c r="M47" s="653"/>
      <c r="N47" s="653"/>
      <c r="O47" s="653"/>
      <c r="P47" s="653"/>
      <c r="Q47" s="653"/>
      <c r="R47" s="653"/>
      <c r="T47" s="249"/>
      <c r="U47" s="653"/>
      <c r="V47" s="653"/>
      <c r="W47" s="653"/>
      <c r="X47" s="653"/>
      <c r="Y47" s="653"/>
    </row>
    <row r="48" spans="1:25" s="123" customFormat="1">
      <c r="A48" s="1121" t="s">
        <v>226</v>
      </c>
      <c r="B48" s="1122">
        <v>44865</v>
      </c>
      <c r="C48" s="1122">
        <v>44865</v>
      </c>
      <c r="D48" s="1123">
        <v>11919</v>
      </c>
      <c r="E48" s="1124" t="s">
        <v>44</v>
      </c>
      <c r="F48" s="1123">
        <v>1260</v>
      </c>
      <c r="G48" s="1125" t="s">
        <v>1461</v>
      </c>
      <c r="H48" s="1126">
        <v>25</v>
      </c>
      <c r="I48" s="1127" t="s">
        <v>6</v>
      </c>
      <c r="J48" s="1125" t="s">
        <v>749</v>
      </c>
      <c r="K48" s="1130"/>
      <c r="L48" s="1128">
        <v>359.25</v>
      </c>
      <c r="M48" s="653"/>
      <c r="N48" s="653"/>
      <c r="O48" s="653"/>
      <c r="P48" s="653"/>
      <c r="Q48" s="653"/>
      <c r="R48" s="653"/>
      <c r="T48" s="249"/>
      <c r="U48" s="653"/>
      <c r="V48" s="653"/>
      <c r="W48" s="653"/>
      <c r="X48" s="653"/>
      <c r="Y48" s="653"/>
    </row>
    <row r="49" spans="1:25" s="123" customFormat="1">
      <c r="A49" s="1247" t="s">
        <v>1934</v>
      </c>
      <c r="B49" s="1248">
        <v>44869</v>
      </c>
      <c r="C49" s="1248"/>
      <c r="D49" s="1249">
        <v>11945</v>
      </c>
      <c r="E49" s="1250" t="s">
        <v>1803</v>
      </c>
      <c r="F49" s="1249">
        <v>4435</v>
      </c>
      <c r="G49" s="1251" t="s">
        <v>99</v>
      </c>
      <c r="H49" s="1252">
        <v>1</v>
      </c>
      <c r="I49" s="1253"/>
      <c r="J49" s="1251" t="s">
        <v>749</v>
      </c>
      <c r="K49" s="1254"/>
      <c r="L49" s="1255">
        <v>50</v>
      </c>
      <c r="M49" s="653"/>
      <c r="N49" s="653"/>
      <c r="O49" s="653"/>
      <c r="P49" s="653"/>
      <c r="Q49" s="653"/>
      <c r="R49" s="653"/>
      <c r="T49" s="249"/>
      <c r="U49" s="653"/>
      <c r="V49" s="653"/>
      <c r="W49" s="653"/>
      <c r="X49" s="653"/>
      <c r="Y49" s="653"/>
    </row>
    <row r="50" spans="1:25" s="123" customFormat="1">
      <c r="A50" s="1166" t="s">
        <v>141</v>
      </c>
      <c r="B50" s="1167">
        <v>44865</v>
      </c>
      <c r="C50" s="1167"/>
      <c r="D50" s="1168">
        <v>11943</v>
      </c>
      <c r="E50" s="1169" t="s">
        <v>44</v>
      </c>
      <c r="F50" s="1168">
        <v>4433</v>
      </c>
      <c r="G50" s="1170" t="s">
        <v>38</v>
      </c>
      <c r="H50" s="1171">
        <v>6</v>
      </c>
      <c r="I50" s="1172"/>
      <c r="J50" s="1170" t="s">
        <v>749</v>
      </c>
      <c r="K50" s="1173" t="s">
        <v>1275</v>
      </c>
      <c r="L50" s="1174">
        <v>79.5</v>
      </c>
      <c r="M50" s="653"/>
      <c r="N50" s="653"/>
      <c r="O50" s="653"/>
      <c r="P50" s="653"/>
      <c r="Q50" s="653"/>
      <c r="R50" s="653"/>
      <c r="T50" s="249"/>
      <c r="U50" s="653"/>
      <c r="V50" s="653"/>
      <c r="W50" s="653"/>
      <c r="X50" s="653"/>
      <c r="Y50" s="653"/>
    </row>
    <row r="51" spans="1:25" s="123" customFormat="1">
      <c r="A51" s="1121" t="s">
        <v>410</v>
      </c>
      <c r="B51" s="1122">
        <v>44865</v>
      </c>
      <c r="C51" s="1122">
        <v>44862</v>
      </c>
      <c r="D51" s="1123">
        <v>11875</v>
      </c>
      <c r="E51" s="1124" t="s">
        <v>44</v>
      </c>
      <c r="F51" s="1123">
        <v>2973</v>
      </c>
      <c r="G51" s="1125" t="s">
        <v>38</v>
      </c>
      <c r="H51" s="1126">
        <v>6</v>
      </c>
      <c r="I51" s="1127" t="s">
        <v>6</v>
      </c>
      <c r="J51" s="1125" t="s">
        <v>749</v>
      </c>
      <c r="K51" s="1130"/>
      <c r="L51" s="1128">
        <v>82.5</v>
      </c>
      <c r="M51" s="653"/>
      <c r="N51" s="653"/>
      <c r="O51" s="653"/>
      <c r="P51" s="653"/>
      <c r="Q51" s="653"/>
      <c r="R51" s="653"/>
      <c r="T51" s="249"/>
      <c r="U51" s="653"/>
      <c r="V51" s="653"/>
      <c r="W51" s="653"/>
      <c r="X51" s="653"/>
      <c r="Y51" s="653"/>
    </row>
    <row r="52" spans="1:25" s="123" customFormat="1">
      <c r="A52" s="1121" t="s">
        <v>415</v>
      </c>
      <c r="B52" s="1122">
        <v>44865</v>
      </c>
      <c r="C52" s="1122">
        <v>44865</v>
      </c>
      <c r="D52" s="1123">
        <v>11959</v>
      </c>
      <c r="E52" s="1124" t="s">
        <v>7</v>
      </c>
      <c r="F52" s="1123">
        <v>3127</v>
      </c>
      <c r="G52" s="1125" t="s">
        <v>605</v>
      </c>
      <c r="H52" s="1126">
        <v>3</v>
      </c>
      <c r="I52" s="1127" t="s">
        <v>6</v>
      </c>
      <c r="J52" s="1125" t="s">
        <v>749</v>
      </c>
      <c r="K52" s="1130"/>
      <c r="L52" s="1128">
        <v>735</v>
      </c>
      <c r="M52" s="653"/>
      <c r="N52" s="653"/>
      <c r="O52" s="653"/>
      <c r="P52" s="653"/>
      <c r="Q52" s="653"/>
      <c r="R52" s="653"/>
      <c r="T52" s="249"/>
      <c r="U52" s="653"/>
      <c r="V52" s="653"/>
      <c r="W52" s="653"/>
      <c r="X52" s="653"/>
      <c r="Y52" s="653"/>
    </row>
    <row r="53" spans="1:25" s="123" customFormat="1">
      <c r="A53" s="1247" t="s">
        <v>134</v>
      </c>
      <c r="B53" s="1248">
        <v>44868</v>
      </c>
      <c r="C53" s="1248"/>
      <c r="D53" s="1249">
        <v>11965</v>
      </c>
      <c r="E53" s="1250" t="s">
        <v>2</v>
      </c>
      <c r="F53" s="1249">
        <v>97</v>
      </c>
      <c r="G53" s="1251" t="s">
        <v>98</v>
      </c>
      <c r="H53" s="1252">
        <v>5</v>
      </c>
      <c r="I53" s="1253"/>
      <c r="J53" s="1251" t="s">
        <v>749</v>
      </c>
      <c r="K53" s="1254"/>
      <c r="L53" s="1255">
        <v>290</v>
      </c>
      <c r="M53" s="653"/>
      <c r="N53" s="653"/>
      <c r="O53" s="653"/>
      <c r="P53" s="653"/>
      <c r="Q53" s="653"/>
      <c r="R53" s="653"/>
      <c r="T53" s="249"/>
      <c r="U53" s="653"/>
      <c r="V53" s="653"/>
      <c r="W53" s="653"/>
      <c r="X53" s="653"/>
      <c r="Y53" s="653"/>
    </row>
    <row r="54" spans="1:25" s="123" customFormat="1">
      <c r="A54" s="1247" t="s">
        <v>835</v>
      </c>
      <c r="B54" s="1248">
        <v>44872</v>
      </c>
      <c r="C54" s="1248"/>
      <c r="D54" s="1249">
        <v>11973</v>
      </c>
      <c r="E54" s="1250" t="s">
        <v>7</v>
      </c>
      <c r="F54" s="1249">
        <v>3219</v>
      </c>
      <c r="G54" s="1251" t="s">
        <v>836</v>
      </c>
      <c r="H54" s="1252">
        <v>24</v>
      </c>
      <c r="I54" s="1253"/>
      <c r="J54" s="1251" t="s">
        <v>749</v>
      </c>
      <c r="K54" s="1254"/>
      <c r="L54" s="1255">
        <v>724.8</v>
      </c>
      <c r="M54" s="653"/>
      <c r="N54" s="653"/>
      <c r="O54" s="653"/>
      <c r="P54" s="653"/>
      <c r="Q54" s="653"/>
      <c r="R54" s="653"/>
      <c r="T54" s="249"/>
      <c r="U54" s="653"/>
      <c r="V54" s="653"/>
      <c r="W54" s="653"/>
      <c r="X54" s="653"/>
      <c r="Y54" s="653"/>
    </row>
    <row r="55" spans="1:25" s="123" customFormat="1">
      <c r="A55" s="1121" t="s">
        <v>519</v>
      </c>
      <c r="B55" s="1122">
        <v>44874</v>
      </c>
      <c r="C55" s="1122">
        <v>44865</v>
      </c>
      <c r="D55" s="1123">
        <v>11980</v>
      </c>
      <c r="E55" s="1124" t="s">
        <v>1221</v>
      </c>
      <c r="F55" s="1123">
        <v>3921</v>
      </c>
      <c r="G55" s="1125" t="s">
        <v>53</v>
      </c>
      <c r="H55" s="1126">
        <v>4</v>
      </c>
      <c r="I55" s="1127" t="s">
        <v>6</v>
      </c>
      <c r="J55" s="1125" t="s">
        <v>749</v>
      </c>
      <c r="K55" s="1130"/>
      <c r="L55" s="1128">
        <v>304</v>
      </c>
      <c r="M55" s="653"/>
      <c r="N55" s="653"/>
      <c r="O55" s="653"/>
      <c r="P55" s="653"/>
      <c r="Q55" s="653"/>
      <c r="R55" s="653"/>
      <c r="T55" s="249"/>
      <c r="U55" s="653"/>
      <c r="V55" s="653"/>
      <c r="W55" s="653"/>
      <c r="X55" s="653"/>
      <c r="Y55" s="653"/>
    </row>
    <row r="56" spans="1:25" s="123" customFormat="1">
      <c r="A56" s="1105"/>
      <c r="B56" s="1106"/>
      <c r="C56" s="1106"/>
      <c r="D56" s="1107"/>
      <c r="E56" s="1108"/>
      <c r="F56" s="1107"/>
      <c r="G56" s="1109"/>
      <c r="H56" s="1110"/>
      <c r="I56" s="1111"/>
      <c r="J56" s="1109"/>
      <c r="K56" s="1112"/>
      <c r="L56" s="1129"/>
      <c r="M56" s="653"/>
      <c r="N56" s="653"/>
      <c r="O56" s="653"/>
      <c r="P56" s="653"/>
      <c r="Q56" s="653"/>
      <c r="R56" s="653"/>
      <c r="T56" s="249"/>
      <c r="U56" s="653"/>
      <c r="V56" s="653"/>
      <c r="W56" s="653"/>
      <c r="X56" s="653"/>
      <c r="Y56" s="653"/>
    </row>
    <row r="57" spans="1:25" s="123" customFormat="1">
      <c r="A57" s="1105"/>
      <c r="B57" s="1106"/>
      <c r="C57" s="1106"/>
      <c r="D57" s="1107"/>
      <c r="E57" s="1108"/>
      <c r="F57" s="1107"/>
      <c r="G57" s="1109"/>
      <c r="H57" s="1110"/>
      <c r="I57" s="1111"/>
      <c r="J57" s="1109"/>
      <c r="K57" s="1112"/>
      <c r="L57" s="1129"/>
      <c r="M57" s="653"/>
      <c r="N57" s="653"/>
      <c r="O57" s="653"/>
      <c r="P57" s="653"/>
      <c r="Q57" s="653"/>
      <c r="R57" s="653"/>
      <c r="T57" s="249"/>
      <c r="U57" s="653"/>
      <c r="V57" s="653"/>
      <c r="W57" s="653"/>
      <c r="X57" s="653"/>
      <c r="Y57" s="653"/>
    </row>
    <row r="58" spans="1:25" s="123" customFormat="1">
      <c r="A58" s="1105"/>
      <c r="B58" s="1106"/>
      <c r="C58" s="1106"/>
      <c r="D58" s="1107"/>
      <c r="E58" s="1108"/>
      <c r="F58" s="1107"/>
      <c r="G58" s="1109"/>
      <c r="H58" s="1110"/>
      <c r="I58" s="1111"/>
      <c r="J58" s="1109"/>
      <c r="K58" s="1112"/>
      <c r="L58" s="1129"/>
      <c r="M58" s="653"/>
      <c r="N58" s="653"/>
      <c r="O58" s="653"/>
      <c r="P58" s="653"/>
      <c r="Q58" s="653"/>
      <c r="R58" s="653"/>
      <c r="T58" s="249"/>
      <c r="U58" s="653"/>
      <c r="V58" s="653"/>
      <c r="W58" s="653"/>
      <c r="X58" s="653"/>
      <c r="Y58" s="653"/>
    </row>
    <row r="59" spans="1:25" s="41" customFormat="1">
      <c r="A59" s="339"/>
      <c r="B59" s="132"/>
      <c r="C59" s="132"/>
      <c r="D59" s="133"/>
      <c r="E59" s="131"/>
      <c r="F59" s="133"/>
      <c r="G59" s="134"/>
      <c r="H59" s="135"/>
      <c r="I59" s="235"/>
      <c r="J59" s="1109"/>
      <c r="K59" s="525"/>
      <c r="L59" s="454"/>
      <c r="M59" s="249"/>
      <c r="N59" s="249"/>
      <c r="O59" s="249"/>
      <c r="P59" s="249"/>
      <c r="Q59" s="249"/>
      <c r="R59" s="249"/>
      <c r="T59" s="249"/>
      <c r="U59" s="249"/>
      <c r="V59" s="249"/>
      <c r="W59" s="249"/>
      <c r="X59" s="249"/>
      <c r="Y59" s="249"/>
    </row>
    <row r="60" spans="1:25" s="41" customFormat="1">
      <c r="A60" s="2530">
        <f>SUM(L20:L59)</f>
        <v>6089.26</v>
      </c>
      <c r="B60" s="2531"/>
      <c r="C60" s="2531"/>
      <c r="D60" s="2531"/>
      <c r="E60" s="2531"/>
      <c r="F60" s="2531"/>
      <c r="G60" s="2531"/>
      <c r="H60" s="2531"/>
      <c r="I60" s="2531"/>
      <c r="J60" s="2531"/>
      <c r="K60" s="2531"/>
      <c r="L60" s="2532"/>
      <c r="M60" s="249"/>
      <c r="N60" s="249"/>
      <c r="O60" s="249"/>
      <c r="P60" s="249"/>
      <c r="Q60" s="249"/>
      <c r="R60" s="249"/>
      <c r="T60" s="249"/>
      <c r="U60" s="249"/>
      <c r="V60" s="249"/>
      <c r="W60" s="249"/>
      <c r="X60" s="249"/>
      <c r="Y60" s="249"/>
    </row>
    <row r="61" spans="1:25" s="41" customFormat="1" ht="18.75">
      <c r="A61" s="2460" t="s">
        <v>1225</v>
      </c>
      <c r="B61" s="2450"/>
      <c r="C61" s="2450"/>
      <c r="D61" s="2450"/>
      <c r="E61" s="2450"/>
      <c r="F61" s="2450"/>
      <c r="G61" s="2450"/>
      <c r="H61" s="2450"/>
      <c r="I61" s="2450"/>
      <c r="J61" s="2450"/>
      <c r="K61" s="2450"/>
      <c r="L61" s="2451"/>
      <c r="M61" s="249"/>
      <c r="N61" s="249"/>
      <c r="O61" s="249"/>
      <c r="P61" s="249"/>
      <c r="Q61" s="249"/>
      <c r="R61" s="249"/>
      <c r="T61" s="249"/>
      <c r="U61" s="249"/>
      <c r="V61" s="249"/>
      <c r="W61" s="249"/>
      <c r="X61" s="249"/>
      <c r="Y61" s="249"/>
    </row>
    <row r="62" spans="1:25" s="123" customFormat="1">
      <c r="A62" s="1121" t="s">
        <v>2406</v>
      </c>
      <c r="B62" s="1122">
        <v>44840</v>
      </c>
      <c r="C62" s="1122">
        <v>44839</v>
      </c>
      <c r="D62" s="1123">
        <v>11655</v>
      </c>
      <c r="E62" s="1124" t="s">
        <v>40</v>
      </c>
      <c r="F62" s="1123">
        <v>4378</v>
      </c>
      <c r="G62" s="1125" t="s">
        <v>55</v>
      </c>
      <c r="H62" s="1126" t="s">
        <v>1070</v>
      </c>
      <c r="I62" s="1127" t="s">
        <v>6</v>
      </c>
      <c r="J62" s="1125" t="s">
        <v>1225</v>
      </c>
      <c r="K62" s="1130"/>
      <c r="L62" s="1128">
        <v>34.5</v>
      </c>
      <c r="M62" s="653"/>
      <c r="N62" s="653"/>
      <c r="O62" s="653"/>
      <c r="P62" s="653"/>
      <c r="Q62" s="653"/>
      <c r="R62" s="653"/>
      <c r="T62" s="249"/>
      <c r="U62" s="653"/>
      <c r="V62" s="653"/>
      <c r="W62" s="653"/>
      <c r="X62" s="653"/>
      <c r="Y62" s="653"/>
    </row>
    <row r="63" spans="1:25" s="42" customFormat="1">
      <c r="A63" s="1121" t="s">
        <v>109</v>
      </c>
      <c r="B63" s="1122">
        <v>44851</v>
      </c>
      <c r="C63" s="1122">
        <v>44848</v>
      </c>
      <c r="D63" s="1123">
        <v>11735</v>
      </c>
      <c r="E63" s="1124" t="s">
        <v>2060</v>
      </c>
      <c r="F63" s="1123">
        <v>4025</v>
      </c>
      <c r="G63" s="1125" t="s">
        <v>2130</v>
      </c>
      <c r="H63" s="1126">
        <v>2</v>
      </c>
      <c r="I63" s="1127" t="s">
        <v>6</v>
      </c>
      <c r="J63" s="1125" t="s">
        <v>1225</v>
      </c>
      <c r="K63" s="1130"/>
      <c r="L63" s="1131">
        <v>50</v>
      </c>
      <c r="M63" s="80"/>
      <c r="N63" s="80"/>
      <c r="O63" s="80"/>
      <c r="P63" s="80"/>
      <c r="Q63" s="80"/>
      <c r="R63" s="80"/>
      <c r="T63" s="249"/>
      <c r="U63" s="80"/>
      <c r="V63" s="80"/>
      <c r="W63" s="80"/>
      <c r="X63" s="80"/>
      <c r="Y63" s="80"/>
    </row>
    <row r="64" spans="1:25" s="42" customFormat="1">
      <c r="A64" s="1121" t="s">
        <v>109</v>
      </c>
      <c r="B64" s="1122">
        <v>44859</v>
      </c>
      <c r="C64" s="1122">
        <v>44862</v>
      </c>
      <c r="D64" s="1123">
        <v>11814</v>
      </c>
      <c r="E64" s="1124" t="s">
        <v>2060</v>
      </c>
      <c r="F64" s="1123">
        <v>4025</v>
      </c>
      <c r="G64" s="1125" t="s">
        <v>939</v>
      </c>
      <c r="H64" s="1126">
        <v>3</v>
      </c>
      <c r="I64" s="1127" t="s">
        <v>6</v>
      </c>
      <c r="J64" s="1125" t="s">
        <v>1225</v>
      </c>
      <c r="K64" s="1130" t="s">
        <v>2448</v>
      </c>
      <c r="L64" s="1131">
        <v>50</v>
      </c>
      <c r="M64" s="80"/>
      <c r="N64" s="80"/>
      <c r="O64" s="80"/>
      <c r="P64" s="80"/>
      <c r="Q64" s="80"/>
      <c r="R64" s="80"/>
      <c r="T64" s="249" t="s">
        <v>2482</v>
      </c>
      <c r="U64" s="80"/>
      <c r="V64" s="80"/>
      <c r="W64" s="80"/>
      <c r="X64" s="80"/>
      <c r="Y64" s="80"/>
    </row>
    <row r="65" spans="1:25" s="42" customFormat="1">
      <c r="A65" s="1121"/>
      <c r="B65" s="1122"/>
      <c r="C65" s="1122"/>
      <c r="D65" s="1123"/>
      <c r="E65" s="1124" t="s">
        <v>2060</v>
      </c>
      <c r="F65" s="1123">
        <v>4025</v>
      </c>
      <c r="G65" s="1125" t="s">
        <v>939</v>
      </c>
      <c r="H65" s="1126">
        <v>2</v>
      </c>
      <c r="I65" s="1127" t="s">
        <v>6</v>
      </c>
      <c r="J65" s="1125" t="s">
        <v>1225</v>
      </c>
      <c r="K65" s="1130" t="s">
        <v>1221</v>
      </c>
      <c r="L65" s="1131">
        <v>50</v>
      </c>
      <c r="M65" s="80"/>
      <c r="N65" s="80"/>
      <c r="O65" s="80"/>
      <c r="P65" s="80"/>
      <c r="Q65" s="80"/>
      <c r="R65" s="80"/>
      <c r="T65" s="249" t="s">
        <v>2483</v>
      </c>
      <c r="U65" s="80"/>
      <c r="V65" s="80"/>
      <c r="W65" s="80"/>
      <c r="X65" s="80"/>
      <c r="Y65" s="80"/>
    </row>
    <row r="66" spans="1:25" s="42" customFormat="1">
      <c r="A66" s="1121" t="s">
        <v>156</v>
      </c>
      <c r="B66" s="1122">
        <v>44853</v>
      </c>
      <c r="C66" s="1122"/>
      <c r="D66" s="1123">
        <v>11760</v>
      </c>
      <c r="E66" s="1124" t="s">
        <v>2</v>
      </c>
      <c r="F66" s="1123">
        <v>343</v>
      </c>
      <c r="G66" s="1125" t="s">
        <v>65</v>
      </c>
      <c r="H66" s="1126">
        <v>7</v>
      </c>
      <c r="I66" s="1111" t="s">
        <v>6</v>
      </c>
      <c r="J66" s="1125" t="s">
        <v>1225</v>
      </c>
      <c r="K66" s="1130"/>
      <c r="L66" s="1131">
        <v>245</v>
      </c>
      <c r="M66" s="80"/>
      <c r="N66" s="80"/>
      <c r="O66" s="80"/>
      <c r="P66" s="80"/>
      <c r="Q66" s="80"/>
      <c r="R66" s="80"/>
      <c r="T66" s="249"/>
      <c r="U66" s="80"/>
      <c r="V66" s="80"/>
      <c r="W66" s="80"/>
      <c r="X66" s="80"/>
      <c r="Y66" s="80"/>
    </row>
    <row r="67" spans="1:25" s="42" customFormat="1">
      <c r="A67" s="1121" t="s">
        <v>1469</v>
      </c>
      <c r="B67" s="1122">
        <v>44854</v>
      </c>
      <c r="C67" s="1122">
        <v>44853</v>
      </c>
      <c r="D67" s="1123">
        <v>11781</v>
      </c>
      <c r="E67" s="1124" t="s">
        <v>7</v>
      </c>
      <c r="F67" s="1123">
        <v>1491</v>
      </c>
      <c r="G67" s="1125" t="s">
        <v>678</v>
      </c>
      <c r="H67" s="1126">
        <v>50</v>
      </c>
      <c r="I67" s="1127" t="s">
        <v>6</v>
      </c>
      <c r="J67" s="1125" t="s">
        <v>1225</v>
      </c>
      <c r="K67" s="1130"/>
      <c r="L67" s="1131">
        <v>1300</v>
      </c>
      <c r="M67" s="80"/>
      <c r="N67" s="80"/>
      <c r="O67" s="80"/>
      <c r="P67" s="80"/>
      <c r="Q67" s="80"/>
      <c r="R67" s="80"/>
      <c r="T67" s="249"/>
      <c r="U67" s="80"/>
      <c r="V67" s="80"/>
      <c r="W67" s="80"/>
      <c r="X67" s="80"/>
      <c r="Y67" s="80"/>
    </row>
    <row r="68" spans="1:25" s="42" customFormat="1">
      <c r="A68" s="239" t="s">
        <v>2431</v>
      </c>
      <c r="B68" s="1203">
        <v>44853</v>
      </c>
      <c r="C68" s="31">
        <v>44852</v>
      </c>
      <c r="D68" s="523">
        <v>11787</v>
      </c>
      <c r="E68" s="136" t="s">
        <v>1221</v>
      </c>
      <c r="F68" s="523">
        <v>4401</v>
      </c>
      <c r="G68" s="9" t="s">
        <v>54</v>
      </c>
      <c r="H68" s="523">
        <v>30</v>
      </c>
      <c r="I68" s="25" t="s">
        <v>6</v>
      </c>
      <c r="J68" s="9" t="s">
        <v>97</v>
      </c>
      <c r="K68" s="22"/>
      <c r="L68" s="1205">
        <v>375</v>
      </c>
      <c r="M68" s="80"/>
      <c r="N68" s="80"/>
      <c r="O68" s="80"/>
      <c r="P68" s="80"/>
      <c r="Q68" s="80"/>
      <c r="R68" s="80"/>
      <c r="T68" s="249"/>
      <c r="U68" s="80"/>
      <c r="V68" s="80"/>
      <c r="W68" s="80"/>
      <c r="X68" s="80"/>
      <c r="Y68" s="80"/>
    </row>
    <row r="69" spans="1:25" s="42" customFormat="1">
      <c r="A69" s="1121" t="s">
        <v>2458</v>
      </c>
      <c r="B69" s="1122">
        <v>44859</v>
      </c>
      <c r="C69" s="1122">
        <v>44855</v>
      </c>
      <c r="D69" s="1123">
        <v>11823</v>
      </c>
      <c r="E69" s="1124" t="s">
        <v>2</v>
      </c>
      <c r="F69" s="1123">
        <v>3833</v>
      </c>
      <c r="G69" s="1125" t="s">
        <v>530</v>
      </c>
      <c r="H69" s="1126">
        <v>3</v>
      </c>
      <c r="I69" s="1127" t="s">
        <v>6</v>
      </c>
      <c r="J69" s="1125" t="s">
        <v>1225</v>
      </c>
      <c r="K69" s="1130"/>
      <c r="L69" s="1131">
        <v>89.7</v>
      </c>
      <c r="M69" s="80"/>
      <c r="N69" s="80"/>
      <c r="O69" s="80"/>
      <c r="P69" s="80"/>
      <c r="Q69" s="80"/>
      <c r="R69" s="80"/>
      <c r="T69" s="249"/>
      <c r="U69" s="80"/>
      <c r="V69" s="80"/>
      <c r="W69" s="80"/>
      <c r="X69" s="80"/>
      <c r="Y69" s="80"/>
    </row>
    <row r="70" spans="1:25" s="42" customFormat="1">
      <c r="A70" s="1121" t="s">
        <v>2170</v>
      </c>
      <c r="B70" s="1122">
        <v>44861</v>
      </c>
      <c r="C70" s="1122">
        <v>44858</v>
      </c>
      <c r="D70" s="1123">
        <v>11840</v>
      </c>
      <c r="E70" s="1124" t="s">
        <v>7</v>
      </c>
      <c r="F70" s="1123">
        <v>4346</v>
      </c>
      <c r="G70" s="1125" t="s">
        <v>2198</v>
      </c>
      <c r="H70" s="1126">
        <v>10</v>
      </c>
      <c r="I70" s="1127" t="s">
        <v>6</v>
      </c>
      <c r="J70" s="1125" t="s">
        <v>1225</v>
      </c>
      <c r="K70" s="1130"/>
      <c r="L70" s="1131"/>
      <c r="M70" s="80"/>
      <c r="N70" s="80"/>
      <c r="O70" s="80"/>
      <c r="P70" s="80"/>
      <c r="Q70" s="80"/>
      <c r="R70" s="80"/>
      <c r="T70" s="249"/>
      <c r="U70" s="80"/>
      <c r="V70" s="80"/>
      <c r="W70" s="80"/>
      <c r="X70" s="80"/>
      <c r="Y70" s="80"/>
    </row>
    <row r="71" spans="1:25" s="42" customFormat="1">
      <c r="A71" s="1121"/>
      <c r="B71" s="1122"/>
      <c r="C71" s="1122"/>
      <c r="D71" s="1123"/>
      <c r="E71" s="1124" t="s">
        <v>74</v>
      </c>
      <c r="F71" s="1123">
        <v>4207</v>
      </c>
      <c r="G71" s="1125" t="s">
        <v>2198</v>
      </c>
      <c r="H71" s="1126">
        <v>10</v>
      </c>
      <c r="I71" s="1127" t="s">
        <v>6</v>
      </c>
      <c r="J71" s="1125" t="s">
        <v>1225</v>
      </c>
      <c r="K71" s="1130" t="s">
        <v>2468</v>
      </c>
      <c r="L71" s="1131">
        <v>3235</v>
      </c>
      <c r="M71" s="80"/>
      <c r="N71" s="80"/>
      <c r="O71" s="80"/>
      <c r="P71" s="80"/>
      <c r="Q71" s="80"/>
      <c r="R71" s="80"/>
      <c r="T71" s="249"/>
      <c r="U71" s="80"/>
      <c r="V71" s="80"/>
      <c r="W71" s="80"/>
      <c r="X71" s="80"/>
      <c r="Y71" s="80"/>
    </row>
    <row r="72" spans="1:25" s="42" customFormat="1">
      <c r="A72" s="1121" t="s">
        <v>381</v>
      </c>
      <c r="B72" s="1122">
        <v>44861</v>
      </c>
      <c r="C72" s="1122">
        <v>44861</v>
      </c>
      <c r="D72" s="1123">
        <v>11847</v>
      </c>
      <c r="E72" s="1124" t="s">
        <v>2</v>
      </c>
      <c r="F72" s="1123">
        <v>2774</v>
      </c>
      <c r="G72" s="1125" t="s">
        <v>127</v>
      </c>
      <c r="H72" s="1126" t="s">
        <v>1212</v>
      </c>
      <c r="I72" s="1127" t="s">
        <v>6</v>
      </c>
      <c r="J72" s="1125" t="s">
        <v>1225</v>
      </c>
      <c r="K72" s="1130"/>
      <c r="L72" s="1131"/>
      <c r="M72" s="80"/>
      <c r="N72" s="80"/>
      <c r="O72" s="80"/>
      <c r="P72" s="80"/>
      <c r="Q72" s="80"/>
      <c r="R72" s="80"/>
      <c r="T72" s="249"/>
      <c r="U72" s="80"/>
      <c r="V72" s="80"/>
      <c r="W72" s="80"/>
      <c r="X72" s="80"/>
      <c r="Y72" s="80"/>
    </row>
    <row r="73" spans="1:25" s="42" customFormat="1">
      <c r="A73" s="1121"/>
      <c r="B73" s="1122"/>
      <c r="C73" s="1122"/>
      <c r="D73" s="1123"/>
      <c r="E73" s="1124" t="s">
        <v>7</v>
      </c>
      <c r="F73" s="1123">
        <v>2555</v>
      </c>
      <c r="G73" s="1125" t="s">
        <v>382</v>
      </c>
      <c r="H73" s="1126">
        <v>5</v>
      </c>
      <c r="I73" s="1127" t="s">
        <v>6</v>
      </c>
      <c r="J73" s="1125" t="s">
        <v>1225</v>
      </c>
      <c r="K73" s="1130"/>
      <c r="L73" s="1131">
        <v>404.92</v>
      </c>
      <c r="M73" s="80"/>
      <c r="N73" s="80"/>
      <c r="O73" s="80"/>
      <c r="P73" s="80"/>
      <c r="Q73" s="80"/>
      <c r="R73" s="80"/>
      <c r="T73" s="249"/>
      <c r="U73" s="80"/>
      <c r="V73" s="80"/>
      <c r="W73" s="80"/>
      <c r="X73" s="80"/>
      <c r="Y73" s="80"/>
    </row>
    <row r="74" spans="1:25" s="42" customFormat="1">
      <c r="A74" s="341" t="s">
        <v>137</v>
      </c>
      <c r="B74" s="1217">
        <v>44861</v>
      </c>
      <c r="C74" s="32">
        <v>44859</v>
      </c>
      <c r="D74" s="521">
        <v>11889</v>
      </c>
      <c r="E74" s="34" t="s">
        <v>2</v>
      </c>
      <c r="F74" s="33">
        <v>4259</v>
      </c>
      <c r="G74" s="19" t="s">
        <v>2129</v>
      </c>
      <c r="H74" s="20" t="s">
        <v>1733</v>
      </c>
      <c r="I74" s="35" t="s">
        <v>6</v>
      </c>
      <c r="J74" s="19" t="s">
        <v>1225</v>
      </c>
      <c r="K74" s="21"/>
      <c r="L74" s="451">
        <v>471.12</v>
      </c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>
      <c r="A75" s="341"/>
      <c r="B75" s="32"/>
      <c r="C75" s="32"/>
      <c r="D75" s="33"/>
      <c r="E75" s="34" t="s">
        <v>2</v>
      </c>
      <c r="F75" s="33">
        <v>4260</v>
      </c>
      <c r="G75" s="19" t="s">
        <v>2240</v>
      </c>
      <c r="H75" s="20">
        <v>80</v>
      </c>
      <c r="I75" s="35" t="s">
        <v>6</v>
      </c>
      <c r="J75" s="19" t="s">
        <v>1225</v>
      </c>
      <c r="K75" s="21"/>
      <c r="L75" s="451">
        <v>1200</v>
      </c>
      <c r="M75" s="80"/>
      <c r="N75" s="80"/>
      <c r="O75" s="80"/>
      <c r="P75" s="80"/>
      <c r="Q75" s="80"/>
      <c r="R75" s="80"/>
      <c r="T75" s="249"/>
      <c r="U75" s="80"/>
      <c r="V75" s="80"/>
      <c r="W75" s="80"/>
      <c r="X75" s="80"/>
      <c r="Y75" s="80"/>
    </row>
    <row r="76" spans="1:25" s="42" customFormat="1">
      <c r="A76" s="1121" t="s">
        <v>1819</v>
      </c>
      <c r="B76" s="1122">
        <v>44865</v>
      </c>
      <c r="C76" s="1122">
        <v>44865</v>
      </c>
      <c r="D76" s="1123">
        <v>11967</v>
      </c>
      <c r="E76" s="1124" t="s">
        <v>2</v>
      </c>
      <c r="F76" s="1123">
        <v>3213</v>
      </c>
      <c r="G76" s="1125" t="s">
        <v>213</v>
      </c>
      <c r="H76" s="1126">
        <v>5</v>
      </c>
      <c r="I76" s="1127" t="s">
        <v>6</v>
      </c>
      <c r="J76" s="1125" t="s">
        <v>1225</v>
      </c>
      <c r="K76" s="1130"/>
      <c r="L76" s="1131">
        <v>77.5</v>
      </c>
      <c r="M76" s="80"/>
      <c r="N76" s="80"/>
      <c r="O76" s="80"/>
      <c r="P76" s="80"/>
      <c r="Q76" s="80"/>
      <c r="R76" s="80"/>
      <c r="T76" s="249"/>
      <c r="U76" s="80"/>
      <c r="V76" s="80"/>
      <c r="W76" s="80"/>
      <c r="X76" s="80"/>
      <c r="Y76" s="80"/>
    </row>
    <row r="77" spans="1:25" s="42" customFormat="1">
      <c r="A77" s="1121" t="s">
        <v>2078</v>
      </c>
      <c r="B77" s="1122">
        <v>44865</v>
      </c>
      <c r="C77" s="1122">
        <v>44862</v>
      </c>
      <c r="D77" s="1123">
        <v>11970</v>
      </c>
      <c r="E77" s="1124" t="s">
        <v>40</v>
      </c>
      <c r="F77" s="1123">
        <v>4105</v>
      </c>
      <c r="G77" s="1125" t="s">
        <v>16</v>
      </c>
      <c r="H77" s="1126">
        <v>10</v>
      </c>
      <c r="I77" s="1127" t="s">
        <v>6</v>
      </c>
      <c r="J77" s="1125" t="s">
        <v>1225</v>
      </c>
      <c r="K77" s="1130"/>
      <c r="L77" s="1131">
        <v>125</v>
      </c>
      <c r="M77" s="80"/>
      <c r="N77" s="80"/>
      <c r="O77" s="80"/>
      <c r="P77" s="80"/>
      <c r="Q77" s="80"/>
      <c r="R77" s="80"/>
      <c r="T77" s="249"/>
      <c r="U77" s="80"/>
      <c r="V77" s="80"/>
      <c r="W77" s="80"/>
      <c r="X77" s="80"/>
      <c r="Y77" s="80"/>
    </row>
    <row r="78" spans="1:25" s="42" customFormat="1">
      <c r="A78" s="1121" t="s">
        <v>2489</v>
      </c>
      <c r="B78" s="1122">
        <v>44868</v>
      </c>
      <c r="C78" s="1122">
        <v>44865</v>
      </c>
      <c r="D78" s="1123">
        <v>11962</v>
      </c>
      <c r="E78" s="1124" t="s">
        <v>671</v>
      </c>
      <c r="F78" s="1123">
        <v>4442</v>
      </c>
      <c r="G78" s="1125" t="s">
        <v>55</v>
      </c>
      <c r="H78" s="1126">
        <v>10</v>
      </c>
      <c r="I78" s="1127" t="s">
        <v>6</v>
      </c>
      <c r="J78" s="1125" t="s">
        <v>1225</v>
      </c>
      <c r="K78" s="1130"/>
      <c r="L78" s="1131">
        <v>900</v>
      </c>
      <c r="M78" s="80"/>
      <c r="N78" s="80"/>
      <c r="O78" s="80"/>
      <c r="P78" s="80"/>
      <c r="Q78" s="80"/>
      <c r="R78" s="80"/>
      <c r="T78" s="249"/>
      <c r="U78" s="80"/>
      <c r="V78" s="80"/>
      <c r="W78" s="80"/>
      <c r="X78" s="80"/>
      <c r="Y78" s="80"/>
    </row>
    <row r="79" spans="1:25" s="123" customFormat="1">
      <c r="A79" s="1105"/>
      <c r="B79" s="1106"/>
      <c r="C79" s="1106"/>
      <c r="D79" s="1107"/>
      <c r="E79" s="1108"/>
      <c r="F79" s="1107"/>
      <c r="G79" s="1109"/>
      <c r="H79" s="1110"/>
      <c r="I79" s="1111"/>
      <c r="J79" s="1109" t="s">
        <v>1225</v>
      </c>
      <c r="K79" s="1109"/>
      <c r="L79" s="1129"/>
      <c r="M79" s="653"/>
      <c r="N79" s="653"/>
      <c r="O79" s="653"/>
      <c r="P79" s="653"/>
      <c r="Q79" s="653"/>
      <c r="R79" s="653"/>
      <c r="T79" s="249"/>
      <c r="U79" s="653"/>
      <c r="V79" s="653"/>
      <c r="W79" s="653"/>
      <c r="X79" s="653"/>
      <c r="Y79" s="653"/>
    </row>
    <row r="80" spans="1:25" s="41" customFormat="1">
      <c r="A80" s="2530" t="e">
        <f>SUM(#REF!)</f>
        <v>#REF!</v>
      </c>
      <c r="B80" s="2531"/>
      <c r="C80" s="2531"/>
      <c r="D80" s="2531"/>
      <c r="E80" s="2531"/>
      <c r="F80" s="2531"/>
      <c r="G80" s="2531"/>
      <c r="H80" s="2531"/>
      <c r="I80" s="2531"/>
      <c r="J80" s="2531"/>
      <c r="K80" s="2531"/>
      <c r="L80" s="2532"/>
      <c r="M80" s="247"/>
      <c r="N80" s="249"/>
      <c r="O80" s="249"/>
      <c r="P80" s="249"/>
      <c r="Q80" s="249"/>
      <c r="R80" s="249"/>
      <c r="T80" s="249"/>
      <c r="U80" s="249"/>
      <c r="V80" s="249"/>
      <c r="W80" s="249"/>
      <c r="X80" s="249"/>
      <c r="Y80" s="249"/>
    </row>
    <row r="81" spans="1:25" s="44" customFormat="1" ht="18.75">
      <c r="A81" s="2461" t="s">
        <v>1315</v>
      </c>
      <c r="B81" s="2462"/>
      <c r="C81" s="2462"/>
      <c r="D81" s="2462"/>
      <c r="E81" s="2462"/>
      <c r="F81" s="2462"/>
      <c r="G81" s="2462"/>
      <c r="H81" s="2462"/>
      <c r="I81" s="2462"/>
      <c r="J81" s="2462"/>
      <c r="K81" s="2462"/>
      <c r="L81" s="2463"/>
      <c r="M81" s="246"/>
      <c r="N81" s="246"/>
      <c r="O81" s="246"/>
      <c r="P81" s="246"/>
      <c r="Q81" s="246"/>
      <c r="R81" s="246"/>
      <c r="T81" s="246"/>
      <c r="U81" s="246"/>
      <c r="V81" s="246"/>
      <c r="W81" s="246"/>
      <c r="X81" s="246"/>
      <c r="Y81" s="246"/>
    </row>
    <row r="82" spans="1:25" s="42" customFormat="1">
      <c r="A82" s="239" t="s">
        <v>104</v>
      </c>
      <c r="B82" s="240" t="s">
        <v>106</v>
      </c>
      <c r="C82" s="240" t="s">
        <v>105</v>
      </c>
      <c r="D82" s="241" t="s">
        <v>748</v>
      </c>
      <c r="E82" s="239" t="s">
        <v>0</v>
      </c>
      <c r="F82" s="241" t="s">
        <v>34</v>
      </c>
      <c r="G82" s="25" t="s">
        <v>1</v>
      </c>
      <c r="H82" s="242" t="s">
        <v>28</v>
      </c>
      <c r="I82" s="25" t="s">
        <v>6</v>
      </c>
      <c r="J82" s="25" t="s">
        <v>732</v>
      </c>
      <c r="K82" s="243" t="s">
        <v>747</v>
      </c>
      <c r="L82" s="1234" t="s">
        <v>314</v>
      </c>
      <c r="M82" s="80"/>
      <c r="N82" s="80"/>
      <c r="O82" s="80"/>
      <c r="P82" s="80"/>
      <c r="Q82" s="80"/>
      <c r="R82" s="80"/>
      <c r="T82" s="80"/>
      <c r="U82" s="80"/>
      <c r="V82" s="80"/>
      <c r="W82" s="80"/>
      <c r="X82" s="80"/>
      <c r="Y82" s="80"/>
    </row>
    <row r="83" spans="1:25" s="42" customFormat="1" ht="13.5" customHeight="1">
      <c r="A83" s="239" t="s">
        <v>1303</v>
      </c>
      <c r="B83" s="1203">
        <v>44841</v>
      </c>
      <c r="C83" s="31">
        <v>44840</v>
      </c>
      <c r="D83" s="523">
        <v>11620</v>
      </c>
      <c r="E83" s="136" t="s">
        <v>1221</v>
      </c>
      <c r="F83" s="523">
        <v>3621</v>
      </c>
      <c r="G83" s="9" t="s">
        <v>1396</v>
      </c>
      <c r="H83" s="1204">
        <v>13</v>
      </c>
      <c r="I83" s="25" t="s">
        <v>6</v>
      </c>
      <c r="J83" s="412" t="s">
        <v>97</v>
      </c>
      <c r="K83" s="11"/>
      <c r="L83" s="1205"/>
      <c r="M83" s="80"/>
      <c r="N83" s="80"/>
      <c r="O83" s="80"/>
      <c r="P83" s="80"/>
      <c r="Q83" s="80"/>
      <c r="R83" s="80"/>
      <c r="T83" s="249"/>
      <c r="U83" s="80"/>
      <c r="V83" s="80"/>
      <c r="W83" s="80"/>
      <c r="X83" s="80"/>
      <c r="Y83" s="80"/>
    </row>
    <row r="84" spans="1:25" s="42" customFormat="1" ht="13.5" customHeight="1">
      <c r="A84" s="239" t="s">
        <v>115</v>
      </c>
      <c r="B84" s="1203">
        <v>44844</v>
      </c>
      <c r="C84" s="31">
        <v>44839</v>
      </c>
      <c r="D84" s="523">
        <v>11602</v>
      </c>
      <c r="E84" s="136" t="s">
        <v>2</v>
      </c>
      <c r="F84" s="523">
        <v>2604</v>
      </c>
      <c r="G84" s="9" t="s">
        <v>116</v>
      </c>
      <c r="H84" s="1204">
        <v>21</v>
      </c>
      <c r="I84" s="25" t="s">
        <v>6</v>
      </c>
      <c r="J84" s="412" t="s">
        <v>97</v>
      </c>
      <c r="K84" s="11"/>
      <c r="L84" s="1205">
        <v>600</v>
      </c>
      <c r="M84" s="1180"/>
      <c r="N84" s="1180"/>
      <c r="O84" s="1180"/>
      <c r="P84" s="1180"/>
      <c r="Q84" s="1180"/>
      <c r="R84" s="1180"/>
      <c r="S84" s="1181"/>
      <c r="T84" s="249" t="s">
        <v>1911</v>
      </c>
      <c r="U84" s="80"/>
      <c r="V84" s="80"/>
      <c r="W84" s="80"/>
      <c r="X84" s="80"/>
      <c r="Y84" s="80"/>
    </row>
    <row r="85" spans="1:25" s="42" customFormat="1" ht="13.5" customHeight="1">
      <c r="A85" s="239" t="s">
        <v>141</v>
      </c>
      <c r="B85" s="1203">
        <v>44854</v>
      </c>
      <c r="C85" s="31">
        <v>44839</v>
      </c>
      <c r="D85" s="523">
        <v>11601</v>
      </c>
      <c r="E85" s="136" t="s">
        <v>2</v>
      </c>
      <c r="F85" s="523">
        <v>3295</v>
      </c>
      <c r="G85" s="9" t="s">
        <v>521</v>
      </c>
      <c r="H85" s="1204">
        <v>15</v>
      </c>
      <c r="I85" s="25" t="s">
        <v>6</v>
      </c>
      <c r="J85" s="412" t="s">
        <v>97</v>
      </c>
      <c r="K85" s="11"/>
      <c r="L85" s="1205">
        <v>223.2</v>
      </c>
      <c r="M85" s="1180"/>
      <c r="N85" s="1180"/>
      <c r="O85" s="1180"/>
      <c r="P85" s="1180"/>
      <c r="Q85" s="1180"/>
      <c r="R85" s="1180"/>
      <c r="S85" s="1181"/>
      <c r="T85" s="249" t="s">
        <v>1911</v>
      </c>
      <c r="U85" s="80"/>
      <c r="V85" s="80"/>
      <c r="W85" s="80"/>
      <c r="X85" s="80"/>
      <c r="Y85" s="80"/>
    </row>
    <row r="86" spans="1:25" s="42" customFormat="1" ht="13.5" customHeight="1">
      <c r="A86" s="239" t="s">
        <v>368</v>
      </c>
      <c r="B86" s="1203">
        <v>44854</v>
      </c>
      <c r="C86" s="31">
        <v>44858</v>
      </c>
      <c r="D86" s="523">
        <v>11603</v>
      </c>
      <c r="E86" s="136" t="s">
        <v>2</v>
      </c>
      <c r="F86" s="523">
        <v>2515</v>
      </c>
      <c r="G86" s="9" t="s">
        <v>35</v>
      </c>
      <c r="H86" s="1204">
        <v>10</v>
      </c>
      <c r="I86" s="25" t="s">
        <v>6</v>
      </c>
      <c r="J86" s="412" t="s">
        <v>97</v>
      </c>
      <c r="K86" s="11"/>
      <c r="L86" s="1205">
        <v>125</v>
      </c>
      <c r="M86" s="1180"/>
      <c r="N86" s="1180"/>
      <c r="O86" s="1180"/>
      <c r="P86" s="1180"/>
      <c r="Q86" s="1180"/>
      <c r="R86" s="1180"/>
      <c r="S86" s="1181"/>
      <c r="T86" s="1182" t="s">
        <v>1911</v>
      </c>
      <c r="U86" s="80"/>
      <c r="V86" s="80"/>
      <c r="W86" s="80"/>
      <c r="X86" s="80"/>
      <c r="Y86" s="80"/>
    </row>
    <row r="87" spans="1:25" s="42" customFormat="1" ht="13.5" customHeight="1">
      <c r="A87" s="239"/>
      <c r="B87" s="1203"/>
      <c r="C87" s="31"/>
      <c r="D87" s="523"/>
      <c r="E87" s="136" t="s">
        <v>2</v>
      </c>
      <c r="F87" s="523">
        <v>838</v>
      </c>
      <c r="G87" s="9" t="s">
        <v>5</v>
      </c>
      <c r="H87" s="1204">
        <v>5</v>
      </c>
      <c r="I87" s="25" t="s">
        <v>6</v>
      </c>
      <c r="J87" s="412" t="s">
        <v>97</v>
      </c>
      <c r="K87" s="11"/>
      <c r="L87" s="1205">
        <v>155</v>
      </c>
      <c r="M87" s="1180"/>
      <c r="N87" s="1180"/>
      <c r="O87" s="1180"/>
      <c r="P87" s="1180"/>
      <c r="Q87" s="1180"/>
      <c r="R87" s="1180"/>
      <c r="S87" s="1181"/>
      <c r="T87" s="1182" t="s">
        <v>1911</v>
      </c>
      <c r="U87" s="80"/>
      <c r="V87" s="80"/>
      <c r="W87" s="80"/>
      <c r="X87" s="80"/>
      <c r="Y87" s="80"/>
    </row>
    <row r="88" spans="1:25" s="42" customFormat="1" ht="13.5" customHeight="1">
      <c r="A88" s="239" t="s">
        <v>1494</v>
      </c>
      <c r="B88" s="1203">
        <v>44854</v>
      </c>
      <c r="C88" s="31">
        <v>44848</v>
      </c>
      <c r="D88" s="523">
        <v>11604</v>
      </c>
      <c r="E88" s="136" t="s">
        <v>1221</v>
      </c>
      <c r="F88" s="523">
        <v>2498</v>
      </c>
      <c r="G88" s="9" t="s">
        <v>31</v>
      </c>
      <c r="H88" s="1204">
        <v>4</v>
      </c>
      <c r="I88" s="25" t="s">
        <v>6</v>
      </c>
      <c r="J88" s="412" t="s">
        <v>97</v>
      </c>
      <c r="K88" s="11" t="s">
        <v>991</v>
      </c>
      <c r="L88" s="1205">
        <v>200</v>
      </c>
      <c r="M88" s="1180"/>
      <c r="N88" s="1180"/>
      <c r="O88" s="1180"/>
      <c r="P88" s="1180"/>
      <c r="Q88" s="1180"/>
      <c r="R88" s="1180"/>
      <c r="S88" s="1181"/>
      <c r="T88" s="1182" t="s">
        <v>1911</v>
      </c>
      <c r="U88" s="80"/>
      <c r="V88" s="80"/>
      <c r="W88" s="80"/>
      <c r="X88" s="80"/>
      <c r="Y88" s="80"/>
    </row>
    <row r="89" spans="1:25" s="42" customFormat="1" ht="13.5" customHeight="1">
      <c r="A89" s="239" t="s">
        <v>1159</v>
      </c>
      <c r="B89" s="1203">
        <v>44854</v>
      </c>
      <c r="C89" s="31">
        <v>44845</v>
      </c>
      <c r="D89" s="523">
        <v>11609</v>
      </c>
      <c r="E89" s="136" t="s">
        <v>2</v>
      </c>
      <c r="F89" s="523">
        <v>838</v>
      </c>
      <c r="G89" s="9" t="s">
        <v>5</v>
      </c>
      <c r="H89" s="1204">
        <v>5</v>
      </c>
      <c r="I89" s="25" t="s">
        <v>6</v>
      </c>
      <c r="J89" s="412" t="s">
        <v>97</v>
      </c>
      <c r="K89" s="11"/>
      <c r="L89" s="1205">
        <v>155</v>
      </c>
      <c r="M89" s="1180"/>
      <c r="N89" s="1180"/>
      <c r="O89" s="1180"/>
      <c r="P89" s="1180"/>
      <c r="Q89" s="1180"/>
      <c r="R89" s="1180"/>
      <c r="S89" s="1181"/>
      <c r="T89" s="1182" t="s">
        <v>1911</v>
      </c>
      <c r="U89" s="80"/>
      <c r="V89" s="80"/>
      <c r="W89" s="80"/>
      <c r="X89" s="80"/>
      <c r="Y89" s="80"/>
    </row>
    <row r="90" spans="1:25" s="42" customFormat="1" ht="13.5" customHeight="1">
      <c r="A90" s="239" t="s">
        <v>918</v>
      </c>
      <c r="B90" s="1203">
        <v>44854</v>
      </c>
      <c r="C90" s="31">
        <v>44841</v>
      </c>
      <c r="D90" s="523">
        <v>11611</v>
      </c>
      <c r="E90" s="136" t="s">
        <v>2</v>
      </c>
      <c r="F90" s="523">
        <v>1126</v>
      </c>
      <c r="G90" s="9" t="s">
        <v>57</v>
      </c>
      <c r="H90" s="1204" t="s">
        <v>919</v>
      </c>
      <c r="I90" s="25" t="s">
        <v>6</v>
      </c>
      <c r="J90" s="412" t="s">
        <v>97</v>
      </c>
      <c r="K90" s="11"/>
      <c r="L90" s="1205">
        <v>312</v>
      </c>
      <c r="M90" s="1180"/>
      <c r="N90" s="1180"/>
      <c r="O90" s="1180"/>
      <c r="P90" s="1180"/>
      <c r="Q90" s="1180"/>
      <c r="R90" s="1180"/>
      <c r="S90" s="1181"/>
      <c r="T90" s="249" t="s">
        <v>1911</v>
      </c>
      <c r="U90" s="80"/>
      <c r="V90" s="80"/>
      <c r="W90" s="80"/>
      <c r="X90" s="80"/>
      <c r="Y90" s="80"/>
    </row>
    <row r="91" spans="1:25" s="42" customFormat="1" ht="13.5" customHeight="1">
      <c r="A91" s="239" t="s">
        <v>2374</v>
      </c>
      <c r="B91" s="1203">
        <v>44841</v>
      </c>
      <c r="C91" s="31">
        <v>44845</v>
      </c>
      <c r="D91" s="523">
        <v>11645</v>
      </c>
      <c r="E91" s="136" t="s">
        <v>1221</v>
      </c>
      <c r="F91" s="523">
        <v>4375</v>
      </c>
      <c r="G91" s="9" t="s">
        <v>1800</v>
      </c>
      <c r="H91" s="1204">
        <v>100</v>
      </c>
      <c r="I91" s="25" t="s">
        <v>12</v>
      </c>
      <c r="J91" s="412" t="s">
        <v>97</v>
      </c>
      <c r="K91" s="11"/>
      <c r="L91" s="1205">
        <v>2090</v>
      </c>
      <c r="M91" s="80"/>
      <c r="N91" s="80"/>
      <c r="O91" s="80"/>
      <c r="P91" s="80"/>
      <c r="Q91" s="80"/>
      <c r="R91" s="80"/>
      <c r="T91" s="249"/>
      <c r="U91" s="80"/>
      <c r="V91" s="80"/>
      <c r="W91" s="80"/>
      <c r="X91" s="80"/>
      <c r="Y91" s="80"/>
    </row>
    <row r="92" spans="1:25" s="42" customFormat="1" ht="13.5" customHeight="1">
      <c r="A92" s="239" t="s">
        <v>400</v>
      </c>
      <c r="B92" s="1230">
        <v>44838</v>
      </c>
      <c r="C92" s="31">
        <v>44838</v>
      </c>
      <c r="D92" s="523">
        <v>11661</v>
      </c>
      <c r="E92" s="136" t="s">
        <v>2</v>
      </c>
      <c r="F92" s="523">
        <v>1468</v>
      </c>
      <c r="G92" s="9" t="s">
        <v>21</v>
      </c>
      <c r="H92" s="1204">
        <v>70</v>
      </c>
      <c r="I92" s="25" t="s">
        <v>6</v>
      </c>
      <c r="J92" s="412" t="s">
        <v>97</v>
      </c>
      <c r="K92" s="11"/>
      <c r="L92" s="1205">
        <v>2730</v>
      </c>
      <c r="M92" s="80"/>
      <c r="N92" s="80"/>
      <c r="O92" s="80"/>
      <c r="P92" s="80"/>
      <c r="Q92" s="80"/>
      <c r="R92" s="80"/>
      <c r="T92" s="249"/>
      <c r="U92" s="80"/>
      <c r="V92" s="80"/>
      <c r="W92" s="80"/>
      <c r="X92" s="80"/>
      <c r="Y92" s="80"/>
    </row>
    <row r="93" spans="1:25" s="42" customFormat="1" ht="13.5" customHeight="1">
      <c r="A93" s="239" t="s">
        <v>400</v>
      </c>
      <c r="B93" s="1203">
        <v>44840</v>
      </c>
      <c r="C93" s="31">
        <v>44840</v>
      </c>
      <c r="D93" s="523">
        <v>11662</v>
      </c>
      <c r="E93" s="136" t="s">
        <v>81</v>
      </c>
      <c r="F93" s="523">
        <v>4380</v>
      </c>
      <c r="G93" s="9" t="s">
        <v>47</v>
      </c>
      <c r="H93" s="1204" t="s">
        <v>903</v>
      </c>
      <c r="I93" s="25" t="s">
        <v>6</v>
      </c>
      <c r="J93" s="412" t="s">
        <v>97</v>
      </c>
      <c r="K93" s="11"/>
      <c r="L93" s="1205">
        <v>270.5</v>
      </c>
      <c r="M93" s="80"/>
      <c r="N93" s="80"/>
      <c r="O93" s="80"/>
      <c r="P93" s="80"/>
      <c r="Q93" s="80"/>
      <c r="R93" s="80"/>
      <c r="T93" s="249"/>
      <c r="U93" s="80"/>
      <c r="V93" s="80"/>
      <c r="W93" s="80"/>
      <c r="X93" s="80"/>
      <c r="Y93" s="80"/>
    </row>
    <row r="94" spans="1:25" s="42" customFormat="1" ht="13.5" customHeight="1">
      <c r="A94" s="239" t="s">
        <v>400</v>
      </c>
      <c r="B94" s="1203">
        <v>44838</v>
      </c>
      <c r="C94" s="31">
        <v>44838</v>
      </c>
      <c r="D94" s="523">
        <v>11671</v>
      </c>
      <c r="E94" s="136" t="s">
        <v>153</v>
      </c>
      <c r="F94" s="523">
        <v>3172</v>
      </c>
      <c r="G94" s="9" t="s">
        <v>31</v>
      </c>
      <c r="H94" s="1204">
        <v>5</v>
      </c>
      <c r="I94" s="25" t="s">
        <v>6</v>
      </c>
      <c r="J94" s="412" t="s">
        <v>97</v>
      </c>
      <c r="K94" s="11"/>
      <c r="L94" s="1205">
        <v>132.5</v>
      </c>
      <c r="M94" s="80"/>
      <c r="N94" s="80"/>
      <c r="O94" s="80"/>
      <c r="P94" s="80"/>
      <c r="Q94" s="80"/>
      <c r="R94" s="80"/>
      <c r="T94" s="249"/>
      <c r="U94" s="80"/>
      <c r="V94" s="80"/>
      <c r="W94" s="80"/>
      <c r="X94" s="80"/>
      <c r="Y94" s="80"/>
    </row>
    <row r="95" spans="1:25" s="42" customFormat="1" ht="14.25" customHeight="1">
      <c r="A95" s="239" t="s">
        <v>472</v>
      </c>
      <c r="B95" s="1203">
        <v>44839</v>
      </c>
      <c r="C95" s="31">
        <v>44839</v>
      </c>
      <c r="D95" s="523">
        <v>11687</v>
      </c>
      <c r="E95" s="136" t="s">
        <v>1221</v>
      </c>
      <c r="F95" s="523">
        <v>4268</v>
      </c>
      <c r="G95" s="9" t="s">
        <v>29</v>
      </c>
      <c r="H95" s="1204" t="s">
        <v>1263</v>
      </c>
      <c r="I95" s="25" t="s">
        <v>6</v>
      </c>
      <c r="J95" s="9"/>
      <c r="K95" s="22"/>
      <c r="L95" s="1205">
        <v>342</v>
      </c>
      <c r="M95" s="80"/>
      <c r="N95" s="80"/>
      <c r="O95" s="80"/>
      <c r="P95" s="80"/>
      <c r="Q95" s="80"/>
      <c r="R95" s="80"/>
      <c r="T95" s="249"/>
      <c r="U95" s="80"/>
      <c r="V95" s="80"/>
      <c r="W95" s="80"/>
      <c r="X95" s="80"/>
      <c r="Y95" s="80"/>
    </row>
    <row r="96" spans="1:25" s="42" customFormat="1" ht="14.25" customHeight="1">
      <c r="A96" s="239" t="s">
        <v>111</v>
      </c>
      <c r="B96" s="1203">
        <v>44840</v>
      </c>
      <c r="C96" s="31">
        <v>44839</v>
      </c>
      <c r="D96" s="523">
        <v>11692</v>
      </c>
      <c r="E96" s="136" t="s">
        <v>2</v>
      </c>
      <c r="F96" s="523">
        <v>2691</v>
      </c>
      <c r="G96" s="9" t="s">
        <v>47</v>
      </c>
      <c r="H96" s="1204" t="s">
        <v>2028</v>
      </c>
      <c r="I96" s="25" t="s">
        <v>6</v>
      </c>
      <c r="J96" s="9" t="s">
        <v>97</v>
      </c>
      <c r="K96" s="22"/>
      <c r="L96" s="1205"/>
      <c r="M96" s="80"/>
      <c r="N96" s="80"/>
      <c r="O96" s="80"/>
      <c r="P96" s="80"/>
      <c r="Q96" s="80"/>
      <c r="R96" s="80"/>
      <c r="T96" s="249"/>
      <c r="U96" s="80"/>
      <c r="V96" s="80"/>
      <c r="W96" s="80"/>
      <c r="X96" s="80"/>
      <c r="Y96" s="80"/>
    </row>
    <row r="97" spans="1:25" s="42" customFormat="1" ht="14.25" customHeight="1">
      <c r="A97" s="239"/>
      <c r="B97" s="1203"/>
      <c r="C97" s="31"/>
      <c r="D97" s="523"/>
      <c r="E97" s="136" t="s">
        <v>2</v>
      </c>
      <c r="F97" s="523">
        <v>869</v>
      </c>
      <c r="G97" s="9" t="s">
        <v>16</v>
      </c>
      <c r="H97" s="523">
        <v>50</v>
      </c>
      <c r="I97" s="25" t="s">
        <v>6</v>
      </c>
      <c r="J97" s="9" t="s">
        <v>97</v>
      </c>
      <c r="K97" s="22"/>
      <c r="L97" s="1205">
        <v>1510</v>
      </c>
      <c r="M97" s="80"/>
      <c r="N97" s="80"/>
      <c r="O97" s="80"/>
      <c r="P97" s="80"/>
      <c r="Q97" s="80"/>
      <c r="R97" s="80"/>
      <c r="T97" s="249"/>
      <c r="U97" s="80"/>
      <c r="V97" s="80"/>
      <c r="W97" s="80"/>
      <c r="X97" s="80"/>
      <c r="Y97" s="80"/>
    </row>
    <row r="98" spans="1:25" s="42" customFormat="1" ht="14.25" customHeight="1">
      <c r="A98" s="239" t="s">
        <v>359</v>
      </c>
      <c r="B98" s="1203">
        <v>44841</v>
      </c>
      <c r="C98" s="31">
        <v>44839</v>
      </c>
      <c r="D98" s="523">
        <v>11696</v>
      </c>
      <c r="E98" s="136" t="s">
        <v>7</v>
      </c>
      <c r="F98" s="523">
        <v>3892</v>
      </c>
      <c r="G98" s="9" t="s">
        <v>1776</v>
      </c>
      <c r="H98" s="523">
        <v>80</v>
      </c>
      <c r="I98" s="25" t="s">
        <v>6</v>
      </c>
      <c r="J98" s="9" t="s">
        <v>97</v>
      </c>
      <c r="K98" s="22"/>
      <c r="L98" s="1205">
        <v>516.79999999999995</v>
      </c>
      <c r="M98" s="80"/>
      <c r="N98" s="80"/>
      <c r="O98" s="80"/>
      <c r="P98" s="80"/>
      <c r="Q98" s="80"/>
      <c r="R98" s="80"/>
      <c r="T98" s="249"/>
      <c r="U98" s="80"/>
      <c r="V98" s="80"/>
      <c r="W98" s="80"/>
      <c r="X98" s="80"/>
      <c r="Y98" s="80"/>
    </row>
    <row r="99" spans="1:25" s="42" customFormat="1" ht="14.25" customHeight="1">
      <c r="A99" s="239" t="s">
        <v>1978</v>
      </c>
      <c r="B99" s="1203">
        <v>44845</v>
      </c>
      <c r="C99" s="31">
        <v>44845</v>
      </c>
      <c r="D99" s="523">
        <v>11702</v>
      </c>
      <c r="E99" s="136" t="s">
        <v>2</v>
      </c>
      <c r="F99" s="523">
        <v>4043</v>
      </c>
      <c r="G99" s="9" t="s">
        <v>31</v>
      </c>
      <c r="H99" s="523">
        <v>4</v>
      </c>
      <c r="I99" s="25" t="s">
        <v>6</v>
      </c>
      <c r="J99" s="9" t="s">
        <v>97</v>
      </c>
      <c r="K99" s="11" t="s">
        <v>991</v>
      </c>
      <c r="L99" s="1205">
        <v>150</v>
      </c>
      <c r="M99" s="80"/>
      <c r="N99" s="80"/>
      <c r="O99" s="80"/>
      <c r="P99" s="80"/>
      <c r="Q99" s="80"/>
      <c r="R99" s="80"/>
      <c r="T99" s="249"/>
      <c r="U99" s="80"/>
      <c r="V99" s="80"/>
      <c r="W99" s="80"/>
      <c r="X99" s="80"/>
      <c r="Y99" s="80"/>
    </row>
    <row r="100" spans="1:25" s="42" customFormat="1" ht="14.25" customHeight="1">
      <c r="A100" s="239" t="s">
        <v>175</v>
      </c>
      <c r="B100" s="1203">
        <v>44839</v>
      </c>
      <c r="C100" s="31">
        <v>44839</v>
      </c>
      <c r="D100" s="523">
        <v>11708</v>
      </c>
      <c r="E100" s="136" t="s">
        <v>2</v>
      </c>
      <c r="F100" s="523">
        <v>3310</v>
      </c>
      <c r="G100" s="9" t="s">
        <v>4</v>
      </c>
      <c r="H100" s="523">
        <v>42</v>
      </c>
      <c r="I100" s="25" t="s">
        <v>6</v>
      </c>
      <c r="J100" s="9" t="s">
        <v>97</v>
      </c>
      <c r="K100" s="22"/>
      <c r="L100" s="1205">
        <v>1120</v>
      </c>
      <c r="M100" s="80"/>
      <c r="N100" s="80"/>
      <c r="O100" s="80"/>
      <c r="P100" s="80"/>
      <c r="Q100" s="80"/>
      <c r="R100" s="80"/>
      <c r="T100" s="249"/>
      <c r="U100" s="80"/>
      <c r="V100" s="80"/>
      <c r="W100" s="80"/>
      <c r="X100" s="80"/>
      <c r="Y100" s="80"/>
    </row>
    <row r="101" spans="1:25" s="42" customFormat="1" ht="14.25" customHeight="1">
      <c r="A101" s="239" t="s">
        <v>466</v>
      </c>
      <c r="B101" s="1203">
        <v>44854</v>
      </c>
      <c r="C101" s="31">
        <v>44845</v>
      </c>
      <c r="D101" s="523">
        <v>11709</v>
      </c>
      <c r="E101" s="136" t="s">
        <v>2</v>
      </c>
      <c r="F101" s="523">
        <v>4075</v>
      </c>
      <c r="G101" s="9" t="s">
        <v>103</v>
      </c>
      <c r="H101" s="523">
        <v>15</v>
      </c>
      <c r="I101" s="25" t="s">
        <v>6</v>
      </c>
      <c r="J101" s="9" t="s">
        <v>97</v>
      </c>
      <c r="K101" s="22"/>
      <c r="L101" s="1205">
        <v>285</v>
      </c>
      <c r="M101" s="1180"/>
      <c r="N101" s="1180"/>
      <c r="O101" s="1180"/>
      <c r="P101" s="1180"/>
      <c r="Q101" s="1180"/>
      <c r="R101" s="1180"/>
      <c r="S101" s="1181"/>
      <c r="T101" s="1182" t="s">
        <v>1911</v>
      </c>
      <c r="U101" s="80"/>
      <c r="V101" s="80"/>
      <c r="W101" s="80"/>
      <c r="X101" s="80"/>
      <c r="Y101" s="80"/>
    </row>
    <row r="102" spans="1:25" s="42" customFormat="1" ht="14.25" customHeight="1">
      <c r="A102" s="239" t="s">
        <v>2418</v>
      </c>
      <c r="B102" s="1203">
        <v>44844</v>
      </c>
      <c r="C102" s="31">
        <v>44839</v>
      </c>
      <c r="D102" s="523">
        <v>11711</v>
      </c>
      <c r="E102" s="136" t="s">
        <v>2</v>
      </c>
      <c r="F102" s="523">
        <v>1397</v>
      </c>
      <c r="G102" s="9" t="s">
        <v>22</v>
      </c>
      <c r="H102" s="523">
        <v>20</v>
      </c>
      <c r="I102" s="25" t="s">
        <v>6</v>
      </c>
      <c r="J102" s="9" t="s">
        <v>97</v>
      </c>
      <c r="K102" s="22"/>
      <c r="L102" s="1205">
        <v>440</v>
      </c>
      <c r="M102" s="80"/>
      <c r="N102" s="80"/>
      <c r="O102" s="80"/>
      <c r="P102" s="80"/>
      <c r="Q102" s="80"/>
      <c r="R102" s="80"/>
      <c r="T102" s="249"/>
      <c r="U102" s="80"/>
      <c r="V102" s="80"/>
      <c r="W102" s="80"/>
      <c r="X102" s="80"/>
      <c r="Y102" s="80"/>
    </row>
    <row r="103" spans="1:25" s="42" customFormat="1" ht="14.25" customHeight="1">
      <c r="A103" s="239" t="s">
        <v>250</v>
      </c>
      <c r="B103" s="1203">
        <v>44844</v>
      </c>
      <c r="C103" s="31">
        <v>44839</v>
      </c>
      <c r="D103" s="523">
        <v>11715</v>
      </c>
      <c r="E103" s="136" t="s">
        <v>7</v>
      </c>
      <c r="F103" s="523">
        <v>2467</v>
      </c>
      <c r="G103" s="9" t="s">
        <v>63</v>
      </c>
      <c r="H103" s="523">
        <v>1</v>
      </c>
      <c r="I103" s="25" t="s">
        <v>6</v>
      </c>
      <c r="J103" s="9" t="s">
        <v>97</v>
      </c>
      <c r="K103" s="22"/>
      <c r="L103" s="1205">
        <v>91.61</v>
      </c>
      <c r="M103" s="80"/>
      <c r="N103" s="80"/>
      <c r="O103" s="80"/>
      <c r="P103" s="80"/>
      <c r="Q103" s="80"/>
      <c r="R103" s="80"/>
      <c r="T103" s="249"/>
      <c r="U103" s="80"/>
      <c r="V103" s="80"/>
      <c r="W103" s="80"/>
      <c r="X103" s="80"/>
      <c r="Y103" s="80"/>
    </row>
    <row r="104" spans="1:25" s="42" customFormat="1" ht="14.25" customHeight="1">
      <c r="A104" s="239" t="s">
        <v>2422</v>
      </c>
      <c r="B104" s="1203">
        <v>44847</v>
      </c>
      <c r="C104" s="31">
        <v>44847</v>
      </c>
      <c r="D104" s="523">
        <v>11720</v>
      </c>
      <c r="E104" s="136" t="s">
        <v>153</v>
      </c>
      <c r="F104" s="523">
        <v>3443</v>
      </c>
      <c r="G104" s="9" t="s">
        <v>16</v>
      </c>
      <c r="H104" s="523">
        <v>5</v>
      </c>
      <c r="I104" s="25" t="s">
        <v>6</v>
      </c>
      <c r="J104" s="9" t="s">
        <v>97</v>
      </c>
      <c r="K104" s="22"/>
      <c r="L104" s="1205"/>
      <c r="M104" s="80"/>
      <c r="N104" s="80"/>
      <c r="O104" s="80"/>
      <c r="P104" s="80"/>
      <c r="Q104" s="80"/>
      <c r="R104" s="80"/>
      <c r="T104" s="249"/>
      <c r="U104" s="80"/>
      <c r="V104" s="80"/>
      <c r="W104" s="80"/>
      <c r="X104" s="80"/>
      <c r="Y104" s="80"/>
    </row>
    <row r="105" spans="1:25" s="42" customFormat="1" ht="14.25" customHeight="1">
      <c r="A105" s="239"/>
      <c r="B105" s="1203"/>
      <c r="C105" s="31"/>
      <c r="D105" s="523"/>
      <c r="E105" s="136" t="s">
        <v>153</v>
      </c>
      <c r="F105" s="523">
        <v>3272</v>
      </c>
      <c r="G105" s="9" t="s">
        <v>16</v>
      </c>
      <c r="H105" s="523">
        <v>10</v>
      </c>
      <c r="I105" s="25" t="s">
        <v>6</v>
      </c>
      <c r="J105" s="9" t="s">
        <v>97</v>
      </c>
      <c r="K105" s="22"/>
      <c r="L105" s="1205"/>
      <c r="M105" s="80"/>
      <c r="N105" s="80"/>
      <c r="O105" s="80"/>
      <c r="P105" s="80"/>
      <c r="Q105" s="80"/>
      <c r="R105" s="80"/>
      <c r="T105" s="249"/>
      <c r="U105" s="80"/>
      <c r="V105" s="80"/>
      <c r="W105" s="80"/>
      <c r="X105" s="80"/>
      <c r="Y105" s="80"/>
    </row>
    <row r="106" spans="1:25" s="42" customFormat="1" ht="14.25" customHeight="1">
      <c r="A106" s="239"/>
      <c r="B106" s="1203"/>
      <c r="C106" s="31"/>
      <c r="D106" s="523"/>
      <c r="E106" s="136" t="s">
        <v>153</v>
      </c>
      <c r="F106" s="523">
        <v>3273</v>
      </c>
      <c r="G106" s="9" t="s">
        <v>16</v>
      </c>
      <c r="H106" s="523">
        <v>10</v>
      </c>
      <c r="I106" s="25" t="s">
        <v>6</v>
      </c>
      <c r="J106" s="9" t="s">
        <v>97</v>
      </c>
      <c r="K106" s="22"/>
      <c r="L106" s="1205">
        <v>537.5</v>
      </c>
      <c r="M106" s="80"/>
      <c r="N106" s="80"/>
      <c r="O106" s="80"/>
      <c r="P106" s="80"/>
      <c r="Q106" s="80"/>
      <c r="R106" s="80"/>
      <c r="T106" s="249"/>
      <c r="U106" s="80"/>
      <c r="V106" s="80"/>
      <c r="W106" s="80"/>
      <c r="X106" s="80"/>
      <c r="Y106" s="80"/>
    </row>
    <row r="107" spans="1:25" s="42" customFormat="1" ht="14.25" customHeight="1">
      <c r="A107" s="239" t="s">
        <v>141</v>
      </c>
      <c r="B107" s="1203">
        <v>44847</v>
      </c>
      <c r="C107" s="31">
        <v>44840</v>
      </c>
      <c r="D107" s="523">
        <v>11722</v>
      </c>
      <c r="E107" s="136" t="s">
        <v>2</v>
      </c>
      <c r="F107" s="523">
        <v>3295</v>
      </c>
      <c r="G107" s="9" t="s">
        <v>521</v>
      </c>
      <c r="H107" s="523">
        <v>10</v>
      </c>
      <c r="I107" s="25" t="s">
        <v>6</v>
      </c>
      <c r="J107" s="9" t="s">
        <v>97</v>
      </c>
      <c r="K107" s="22"/>
      <c r="L107" s="1205">
        <v>145</v>
      </c>
      <c r="M107" s="80"/>
      <c r="N107" s="80"/>
      <c r="O107" s="80"/>
      <c r="P107" s="80"/>
      <c r="Q107" s="80"/>
      <c r="R107" s="80"/>
      <c r="T107" s="249"/>
      <c r="U107" s="80"/>
      <c r="V107" s="80"/>
      <c r="W107" s="80"/>
      <c r="X107" s="80"/>
      <c r="Y107" s="80"/>
    </row>
    <row r="108" spans="1:25" s="42" customFormat="1" ht="14.25" customHeight="1">
      <c r="A108" s="239" t="s">
        <v>1469</v>
      </c>
      <c r="B108" s="1203">
        <v>44847</v>
      </c>
      <c r="C108" s="31">
        <v>44839</v>
      </c>
      <c r="D108" s="523">
        <v>11724</v>
      </c>
      <c r="E108" s="136" t="s">
        <v>2</v>
      </c>
      <c r="F108" s="523">
        <v>753</v>
      </c>
      <c r="G108" s="9" t="s">
        <v>47</v>
      </c>
      <c r="H108" s="1204" t="s">
        <v>900</v>
      </c>
      <c r="I108" s="25" t="s">
        <v>6</v>
      </c>
      <c r="J108" s="9" t="s">
        <v>97</v>
      </c>
      <c r="K108" s="22"/>
      <c r="L108" s="1205">
        <v>450</v>
      </c>
      <c r="M108" s="80"/>
      <c r="N108" s="80"/>
      <c r="O108" s="80"/>
      <c r="P108" s="80"/>
      <c r="Q108" s="80"/>
      <c r="R108" s="80"/>
      <c r="T108" s="249"/>
      <c r="U108" s="80"/>
      <c r="V108" s="80"/>
      <c r="W108" s="80"/>
      <c r="X108" s="80"/>
      <c r="Y108" s="80"/>
    </row>
    <row r="109" spans="1:25" s="42" customFormat="1" ht="14.25" customHeight="1">
      <c r="A109" s="239" t="s">
        <v>1256</v>
      </c>
      <c r="B109" s="1203">
        <v>44847</v>
      </c>
      <c r="C109" s="31">
        <v>44840</v>
      </c>
      <c r="D109" s="523">
        <v>11729</v>
      </c>
      <c r="E109" s="136" t="s">
        <v>40</v>
      </c>
      <c r="F109" s="523">
        <v>2051</v>
      </c>
      <c r="G109" s="9" t="s">
        <v>5</v>
      </c>
      <c r="H109" s="523">
        <v>5</v>
      </c>
      <c r="I109" s="25" t="s">
        <v>6</v>
      </c>
      <c r="J109" s="9" t="s">
        <v>97</v>
      </c>
      <c r="K109" s="22"/>
      <c r="L109" s="1205"/>
      <c r="M109" s="80"/>
      <c r="N109" s="80"/>
      <c r="O109" s="80"/>
      <c r="P109" s="80"/>
      <c r="Q109" s="80"/>
      <c r="R109" s="80"/>
      <c r="T109" s="249"/>
      <c r="U109" s="80"/>
      <c r="V109" s="80"/>
      <c r="W109" s="80"/>
      <c r="X109" s="80"/>
      <c r="Y109" s="80"/>
    </row>
    <row r="110" spans="1:25" s="42" customFormat="1" ht="14.25" customHeight="1">
      <c r="A110" s="239"/>
      <c r="B110" s="1203"/>
      <c r="C110" s="31"/>
      <c r="D110" s="523"/>
      <c r="E110" s="136" t="s">
        <v>40</v>
      </c>
      <c r="F110" s="523">
        <v>3508</v>
      </c>
      <c r="G110" s="9" t="s">
        <v>36</v>
      </c>
      <c r="H110" s="523">
        <v>10</v>
      </c>
      <c r="I110" s="25" t="s">
        <v>6</v>
      </c>
      <c r="J110" s="9" t="s">
        <v>97</v>
      </c>
      <c r="K110" s="22"/>
      <c r="L110" s="1205">
        <v>1183.3499999999999</v>
      </c>
      <c r="M110" s="80"/>
      <c r="N110" s="80"/>
      <c r="O110" s="80"/>
      <c r="P110" s="80"/>
      <c r="Q110" s="80"/>
      <c r="R110" s="80"/>
      <c r="T110" s="249"/>
      <c r="U110" s="80"/>
      <c r="V110" s="80"/>
      <c r="W110" s="80"/>
      <c r="X110" s="80"/>
      <c r="Y110" s="80"/>
    </row>
    <row r="111" spans="1:25" s="42" customFormat="1" ht="14.25" customHeight="1">
      <c r="A111" s="239" t="s">
        <v>1080</v>
      </c>
      <c r="B111" s="1203">
        <v>44848</v>
      </c>
      <c r="C111" s="31">
        <v>44847</v>
      </c>
      <c r="D111" s="523">
        <v>11728</v>
      </c>
      <c r="E111" s="136" t="s">
        <v>40</v>
      </c>
      <c r="F111" s="523">
        <v>2115</v>
      </c>
      <c r="G111" s="9" t="s">
        <v>52</v>
      </c>
      <c r="H111" s="523">
        <v>50</v>
      </c>
      <c r="I111" s="25" t="s">
        <v>6</v>
      </c>
      <c r="J111" s="9" t="s">
        <v>97</v>
      </c>
      <c r="K111" s="22"/>
      <c r="L111" s="1205">
        <v>425</v>
      </c>
      <c r="M111" s="80"/>
      <c r="N111" s="80"/>
      <c r="O111" s="80"/>
      <c r="P111" s="80"/>
      <c r="Q111" s="80"/>
      <c r="R111" s="80"/>
      <c r="T111" s="249"/>
      <c r="U111" s="80"/>
      <c r="V111" s="80"/>
      <c r="W111" s="80"/>
      <c r="X111" s="80"/>
      <c r="Y111" s="80"/>
    </row>
    <row r="112" spans="1:25" s="42" customFormat="1" ht="14.25" customHeight="1">
      <c r="A112" s="239" t="s">
        <v>226</v>
      </c>
      <c r="B112" s="1203">
        <v>44848</v>
      </c>
      <c r="C112" s="31">
        <v>44845</v>
      </c>
      <c r="D112" s="523">
        <v>11732</v>
      </c>
      <c r="E112" s="136" t="s">
        <v>2</v>
      </c>
      <c r="F112" s="523">
        <v>3753</v>
      </c>
      <c r="G112" s="9" t="s">
        <v>29</v>
      </c>
      <c r="H112" s="523">
        <v>25</v>
      </c>
      <c r="I112" s="25" t="s">
        <v>6</v>
      </c>
      <c r="J112" s="9" t="s">
        <v>97</v>
      </c>
      <c r="K112" s="22"/>
      <c r="L112" s="1205"/>
      <c r="M112" s="80"/>
      <c r="N112" s="80"/>
      <c r="O112" s="80"/>
      <c r="P112" s="80"/>
      <c r="Q112" s="80"/>
      <c r="R112" s="80"/>
      <c r="T112" s="249"/>
      <c r="U112" s="80"/>
      <c r="V112" s="80"/>
      <c r="W112" s="80"/>
      <c r="X112" s="80"/>
      <c r="Y112" s="80"/>
    </row>
    <row r="113" spans="1:25" s="42" customFormat="1" ht="14.25" customHeight="1">
      <c r="A113" s="239"/>
      <c r="B113" s="1203"/>
      <c r="C113" s="31"/>
      <c r="D113" s="523"/>
      <c r="E113" s="136" t="s">
        <v>153</v>
      </c>
      <c r="F113" s="523">
        <v>2040</v>
      </c>
      <c r="G113" s="9" t="s">
        <v>75</v>
      </c>
      <c r="H113" s="523">
        <v>15</v>
      </c>
      <c r="I113" s="25" t="s">
        <v>6</v>
      </c>
      <c r="J113" s="9" t="s">
        <v>97</v>
      </c>
      <c r="K113" s="22"/>
      <c r="L113" s="1205">
        <v>612.5</v>
      </c>
      <c r="M113" s="80"/>
      <c r="N113" s="80"/>
      <c r="O113" s="80"/>
      <c r="P113" s="80"/>
      <c r="Q113" s="80"/>
      <c r="R113" s="80"/>
      <c r="T113" s="249"/>
      <c r="U113" s="80"/>
      <c r="V113" s="80"/>
      <c r="W113" s="80"/>
      <c r="X113" s="80"/>
      <c r="Y113" s="80"/>
    </row>
    <row r="114" spans="1:25" s="42" customFormat="1" ht="14.25" customHeight="1">
      <c r="A114" s="239" t="s">
        <v>485</v>
      </c>
      <c r="B114" s="1203">
        <v>44848</v>
      </c>
      <c r="C114" s="31">
        <v>44840</v>
      </c>
      <c r="D114" s="523">
        <v>11733</v>
      </c>
      <c r="E114" s="136" t="s">
        <v>2</v>
      </c>
      <c r="F114" s="523">
        <v>2039</v>
      </c>
      <c r="G114" s="9" t="s">
        <v>29</v>
      </c>
      <c r="H114" s="523">
        <v>81</v>
      </c>
      <c r="I114" s="25" t="s">
        <v>6</v>
      </c>
      <c r="J114" s="9" t="s">
        <v>97</v>
      </c>
      <c r="K114" s="22"/>
      <c r="L114" s="1205">
        <v>1052.19</v>
      </c>
      <c r="M114" s="80"/>
      <c r="N114" s="80"/>
      <c r="O114" s="80"/>
      <c r="P114" s="80"/>
      <c r="Q114" s="80"/>
      <c r="R114" s="80"/>
      <c r="T114" s="249"/>
      <c r="U114" s="80"/>
      <c r="V114" s="80"/>
      <c r="W114" s="80"/>
      <c r="X114" s="80"/>
      <c r="Y114" s="80"/>
    </row>
    <row r="115" spans="1:25" s="42" customFormat="1" ht="14.25" customHeight="1">
      <c r="A115" s="239" t="s">
        <v>109</v>
      </c>
      <c r="B115" s="1203">
        <v>44839</v>
      </c>
      <c r="C115" s="31">
        <v>44839</v>
      </c>
      <c r="D115" s="523">
        <v>11734</v>
      </c>
      <c r="E115" s="136" t="s">
        <v>2060</v>
      </c>
      <c r="F115" s="523">
        <v>4025</v>
      </c>
      <c r="G115" s="9" t="s">
        <v>182</v>
      </c>
      <c r="H115" s="523">
        <v>1</v>
      </c>
      <c r="I115" s="25" t="s">
        <v>6</v>
      </c>
      <c r="J115" s="9" t="s">
        <v>97</v>
      </c>
      <c r="K115" s="22"/>
      <c r="L115" s="1205">
        <v>50</v>
      </c>
      <c r="M115" s="80"/>
      <c r="N115" s="80"/>
      <c r="O115" s="80"/>
      <c r="P115" s="80"/>
      <c r="Q115" s="80"/>
      <c r="R115" s="80"/>
      <c r="T115" s="249"/>
      <c r="U115" s="80"/>
      <c r="V115" s="80"/>
      <c r="W115" s="80"/>
      <c r="X115" s="80"/>
      <c r="Y115" s="80"/>
    </row>
    <row r="116" spans="1:25" s="42" customFormat="1" ht="14.25" customHeight="1">
      <c r="A116" s="239" t="s">
        <v>1261</v>
      </c>
      <c r="B116" s="1203">
        <v>44848</v>
      </c>
      <c r="C116" s="31">
        <v>44845</v>
      </c>
      <c r="D116" s="523">
        <v>11736</v>
      </c>
      <c r="E116" s="136" t="s">
        <v>2</v>
      </c>
      <c r="F116" s="523">
        <v>879</v>
      </c>
      <c r="G116" s="9" t="s">
        <v>17</v>
      </c>
      <c r="H116" s="523">
        <v>14</v>
      </c>
      <c r="I116" s="25" t="s">
        <v>6</v>
      </c>
      <c r="J116" s="9" t="s">
        <v>97</v>
      </c>
      <c r="K116" s="22"/>
      <c r="L116" s="1205">
        <v>652.12</v>
      </c>
      <c r="M116" s="80"/>
      <c r="N116" s="80"/>
      <c r="O116" s="80"/>
      <c r="P116" s="80"/>
      <c r="Q116" s="80"/>
      <c r="R116" s="80"/>
      <c r="T116" s="249"/>
      <c r="U116" s="80"/>
      <c r="V116" s="80"/>
      <c r="W116" s="80"/>
      <c r="X116" s="80"/>
      <c r="Y116" s="80"/>
    </row>
    <row r="117" spans="1:25" s="42" customFormat="1" ht="14.25" customHeight="1">
      <c r="A117" s="239"/>
      <c r="B117" s="1203"/>
      <c r="C117" s="31"/>
      <c r="D117" s="523"/>
      <c r="E117" s="136" t="s">
        <v>81</v>
      </c>
      <c r="F117" s="523">
        <v>1403</v>
      </c>
      <c r="G117" s="9" t="s">
        <v>17</v>
      </c>
      <c r="H117" s="1204" t="s">
        <v>882</v>
      </c>
      <c r="I117" s="25" t="s">
        <v>6</v>
      </c>
      <c r="J117" s="9" t="s">
        <v>97</v>
      </c>
      <c r="K117" s="22"/>
      <c r="L117" s="1205">
        <v>321.55</v>
      </c>
      <c r="M117" s="80"/>
      <c r="N117" s="80"/>
      <c r="O117" s="80"/>
      <c r="P117" s="80"/>
      <c r="Q117" s="80"/>
      <c r="R117" s="80"/>
      <c r="T117" s="249"/>
      <c r="U117" s="80"/>
      <c r="V117" s="80"/>
      <c r="W117" s="80"/>
      <c r="X117" s="80"/>
      <c r="Y117" s="80"/>
    </row>
    <row r="118" spans="1:25" s="42" customFormat="1" ht="14.25" customHeight="1">
      <c r="A118" s="239" t="s">
        <v>779</v>
      </c>
      <c r="B118" s="1203">
        <v>44848</v>
      </c>
      <c r="C118" s="31">
        <v>44841</v>
      </c>
      <c r="D118" s="523">
        <v>11740</v>
      </c>
      <c r="E118" s="136" t="s">
        <v>2</v>
      </c>
      <c r="F118" s="523">
        <v>753</v>
      </c>
      <c r="G118" s="9" t="s">
        <v>47</v>
      </c>
      <c r="H118" s="523">
        <v>20</v>
      </c>
      <c r="I118" s="25" t="s">
        <v>6</v>
      </c>
      <c r="J118" s="9" t="s">
        <v>97</v>
      </c>
      <c r="K118" s="22"/>
      <c r="L118" s="1205">
        <v>900</v>
      </c>
      <c r="M118" s="80"/>
      <c r="N118" s="80"/>
      <c r="O118" s="80"/>
      <c r="P118" s="80"/>
      <c r="Q118" s="80"/>
      <c r="R118" s="80"/>
      <c r="T118" s="249"/>
      <c r="U118" s="80"/>
      <c r="V118" s="80"/>
      <c r="W118" s="80"/>
      <c r="X118" s="80"/>
      <c r="Y118" s="80"/>
    </row>
    <row r="119" spans="1:25" s="42" customFormat="1" ht="14.25" customHeight="1">
      <c r="A119" s="239" t="s">
        <v>132</v>
      </c>
      <c r="B119" s="1203">
        <v>44848</v>
      </c>
      <c r="C119" s="31">
        <v>44840</v>
      </c>
      <c r="D119" s="523">
        <v>11743</v>
      </c>
      <c r="E119" s="136" t="s">
        <v>7</v>
      </c>
      <c r="F119" s="523">
        <v>3758</v>
      </c>
      <c r="G119" s="9" t="s">
        <v>62</v>
      </c>
      <c r="H119" s="523">
        <v>20</v>
      </c>
      <c r="I119" s="25" t="s">
        <v>6</v>
      </c>
      <c r="J119" s="9" t="s">
        <v>97</v>
      </c>
      <c r="K119" s="22"/>
      <c r="L119" s="1205">
        <v>1044.8</v>
      </c>
      <c r="M119" s="80"/>
      <c r="N119" s="80"/>
      <c r="O119" s="80"/>
      <c r="P119" s="80"/>
      <c r="Q119" s="80"/>
      <c r="R119" s="80"/>
      <c r="T119" s="249"/>
      <c r="U119" s="80"/>
      <c r="V119" s="80"/>
      <c r="W119" s="80"/>
      <c r="X119" s="80"/>
      <c r="Y119" s="80"/>
    </row>
    <row r="120" spans="1:25" s="42" customFormat="1" ht="14.25" customHeight="1">
      <c r="A120" s="239" t="s">
        <v>68</v>
      </c>
      <c r="B120" s="1203">
        <v>44840</v>
      </c>
      <c r="C120" s="31">
        <v>44840</v>
      </c>
      <c r="D120" s="523">
        <v>11738</v>
      </c>
      <c r="E120" s="136" t="s">
        <v>2</v>
      </c>
      <c r="F120" s="523">
        <v>1960</v>
      </c>
      <c r="G120" s="9" t="s">
        <v>13</v>
      </c>
      <c r="H120" s="523">
        <v>42</v>
      </c>
      <c r="I120" s="25" t="s">
        <v>6</v>
      </c>
      <c r="J120" s="9" t="s">
        <v>97</v>
      </c>
      <c r="K120" s="22"/>
      <c r="L120" s="1205">
        <v>772.8</v>
      </c>
      <c r="M120" s="80"/>
      <c r="N120" s="80"/>
      <c r="O120" s="80"/>
      <c r="P120" s="80"/>
      <c r="Q120" s="80"/>
      <c r="R120" s="80"/>
      <c r="T120" s="249"/>
      <c r="U120" s="80"/>
      <c r="V120" s="80"/>
      <c r="W120" s="80"/>
      <c r="X120" s="80"/>
      <c r="Y120" s="80"/>
    </row>
    <row r="121" spans="1:25" s="42" customFormat="1" ht="14.25" customHeight="1">
      <c r="A121" s="239" t="s">
        <v>2428</v>
      </c>
      <c r="B121" s="1203">
        <v>44848</v>
      </c>
      <c r="C121" s="31">
        <v>44852</v>
      </c>
      <c r="D121" s="523">
        <v>11741</v>
      </c>
      <c r="E121" s="136" t="s">
        <v>40</v>
      </c>
      <c r="F121" s="523">
        <v>4386</v>
      </c>
      <c r="G121" s="9" t="s">
        <v>52</v>
      </c>
      <c r="H121" s="523">
        <v>49</v>
      </c>
      <c r="I121" s="25" t="s">
        <v>6</v>
      </c>
      <c r="J121" s="9" t="s">
        <v>97</v>
      </c>
      <c r="K121" s="11" t="s">
        <v>991</v>
      </c>
      <c r="L121" s="1205">
        <v>490</v>
      </c>
      <c r="M121" s="80"/>
      <c r="N121" s="80"/>
      <c r="O121" s="80"/>
      <c r="P121" s="80"/>
      <c r="Q121" s="80"/>
      <c r="R121" s="80"/>
      <c r="T121" s="249"/>
      <c r="U121" s="80"/>
      <c r="V121" s="80"/>
      <c r="W121" s="80"/>
      <c r="X121" s="80"/>
      <c r="Y121" s="80"/>
    </row>
    <row r="122" spans="1:25" s="42" customFormat="1" ht="14.25" customHeight="1">
      <c r="A122" s="239" t="s">
        <v>918</v>
      </c>
      <c r="B122" s="1203">
        <v>44854</v>
      </c>
      <c r="C122" s="31">
        <v>44845</v>
      </c>
      <c r="D122" s="523">
        <v>11751</v>
      </c>
      <c r="E122" s="136" t="s">
        <v>2</v>
      </c>
      <c r="F122" s="523">
        <v>1126</v>
      </c>
      <c r="G122" s="9" t="s">
        <v>57</v>
      </c>
      <c r="H122" s="1204" t="s">
        <v>919</v>
      </c>
      <c r="I122" s="25" t="s">
        <v>6</v>
      </c>
      <c r="J122" s="9" t="s">
        <v>97</v>
      </c>
      <c r="K122" s="22"/>
      <c r="L122" s="1205">
        <v>312</v>
      </c>
      <c r="M122" s="80"/>
      <c r="N122" s="80"/>
      <c r="O122" s="80"/>
      <c r="P122" s="80"/>
      <c r="Q122" s="80"/>
      <c r="R122" s="80"/>
      <c r="T122" s="249"/>
      <c r="U122" s="80"/>
      <c r="V122" s="80"/>
      <c r="W122" s="80"/>
      <c r="X122" s="80"/>
      <c r="Y122" s="80"/>
    </row>
    <row r="123" spans="1:25" s="42" customFormat="1" ht="14.25" customHeight="1">
      <c r="A123" s="239" t="s">
        <v>520</v>
      </c>
      <c r="B123" s="1203">
        <v>44854</v>
      </c>
      <c r="C123" s="31">
        <v>44848</v>
      </c>
      <c r="D123" s="523">
        <v>11753</v>
      </c>
      <c r="E123" s="136" t="s">
        <v>2351</v>
      </c>
      <c r="F123" s="523">
        <v>4160</v>
      </c>
      <c r="G123" s="9" t="s">
        <v>127</v>
      </c>
      <c r="H123" s="1204" t="s">
        <v>843</v>
      </c>
      <c r="I123" s="25" t="s">
        <v>6</v>
      </c>
      <c r="J123" s="9" t="s">
        <v>97</v>
      </c>
      <c r="K123" s="22"/>
      <c r="L123" s="1205">
        <v>848.88</v>
      </c>
      <c r="M123" s="80"/>
      <c r="N123" s="80"/>
      <c r="O123" s="80"/>
      <c r="P123" s="80"/>
      <c r="Q123" s="80"/>
      <c r="R123" s="80"/>
      <c r="T123" s="249"/>
      <c r="U123" s="80"/>
      <c r="V123" s="80"/>
      <c r="W123" s="80"/>
      <c r="X123" s="80"/>
      <c r="Y123" s="80"/>
    </row>
    <row r="124" spans="1:25" s="42" customFormat="1" ht="14.25" customHeight="1">
      <c r="A124" s="239" t="s">
        <v>494</v>
      </c>
      <c r="B124" s="1203">
        <v>44848</v>
      </c>
      <c r="C124" s="31">
        <v>44847</v>
      </c>
      <c r="D124" s="523">
        <v>11754</v>
      </c>
      <c r="E124" s="136" t="s">
        <v>1221</v>
      </c>
      <c r="F124" s="523">
        <v>4397</v>
      </c>
      <c r="G124" s="9" t="s">
        <v>32</v>
      </c>
      <c r="H124" s="523">
        <v>5</v>
      </c>
      <c r="I124" s="25" t="s">
        <v>6</v>
      </c>
      <c r="J124" s="9" t="s">
        <v>97</v>
      </c>
      <c r="K124" s="11" t="s">
        <v>991</v>
      </c>
      <c r="L124" s="1205">
        <v>167.5</v>
      </c>
      <c r="M124" s="80"/>
      <c r="N124" s="80"/>
      <c r="O124" s="80"/>
      <c r="P124" s="80"/>
      <c r="Q124" s="80"/>
      <c r="R124" s="80"/>
      <c r="T124" s="249"/>
      <c r="U124" s="80"/>
      <c r="V124" s="80"/>
      <c r="W124" s="80"/>
      <c r="X124" s="80"/>
      <c r="Y124" s="80"/>
    </row>
    <row r="125" spans="1:25" s="42" customFormat="1" ht="14.25" customHeight="1">
      <c r="A125" s="239" t="s">
        <v>1508</v>
      </c>
      <c r="B125" s="1203">
        <v>44851</v>
      </c>
      <c r="C125" s="31">
        <v>44845</v>
      </c>
      <c r="D125" s="523">
        <v>11767</v>
      </c>
      <c r="E125" s="136" t="s">
        <v>2</v>
      </c>
      <c r="F125" s="523">
        <v>2739</v>
      </c>
      <c r="G125" s="9" t="s">
        <v>119</v>
      </c>
      <c r="H125" s="523">
        <v>4</v>
      </c>
      <c r="I125" s="25" t="s">
        <v>6</v>
      </c>
      <c r="J125" s="9" t="s">
        <v>97</v>
      </c>
      <c r="K125" s="22"/>
      <c r="L125" s="1205">
        <v>155.75</v>
      </c>
      <c r="M125" s="80"/>
      <c r="N125" s="80"/>
      <c r="O125" s="80"/>
      <c r="P125" s="80"/>
      <c r="Q125" s="80"/>
      <c r="R125" s="80"/>
      <c r="T125" s="249"/>
      <c r="U125" s="80"/>
      <c r="V125" s="80"/>
      <c r="W125" s="80"/>
      <c r="X125" s="80"/>
      <c r="Y125" s="80"/>
    </row>
    <row r="126" spans="1:25" s="42" customFormat="1" ht="14.25" customHeight="1">
      <c r="A126" s="239"/>
      <c r="B126" s="1203"/>
      <c r="C126" s="31"/>
      <c r="D126" s="523"/>
      <c r="E126" s="136" t="s">
        <v>2</v>
      </c>
      <c r="F126" s="523">
        <v>2646</v>
      </c>
      <c r="G126" s="9" t="s">
        <v>182</v>
      </c>
      <c r="H126" s="523">
        <v>30</v>
      </c>
      <c r="I126" s="25" t="s">
        <v>6</v>
      </c>
      <c r="J126" s="9" t="s">
        <v>97</v>
      </c>
      <c r="K126" s="22"/>
      <c r="L126" s="1205">
        <v>447</v>
      </c>
      <c r="M126" s="80"/>
      <c r="N126" s="80"/>
      <c r="O126" s="80"/>
      <c r="P126" s="80"/>
      <c r="Q126" s="80"/>
      <c r="R126" s="80"/>
      <c r="T126" s="249"/>
      <c r="U126" s="80"/>
      <c r="V126" s="80"/>
      <c r="W126" s="80"/>
      <c r="X126" s="80"/>
      <c r="Y126" s="80"/>
    </row>
    <row r="127" spans="1:25" s="42" customFormat="1" ht="14.25" customHeight="1">
      <c r="A127" s="239" t="s">
        <v>1303</v>
      </c>
      <c r="B127" s="1203">
        <v>44853</v>
      </c>
      <c r="C127" s="31">
        <v>44848</v>
      </c>
      <c r="D127" s="523">
        <v>11769</v>
      </c>
      <c r="E127" s="136" t="s">
        <v>1221</v>
      </c>
      <c r="F127" s="523">
        <v>3621</v>
      </c>
      <c r="G127" s="9" t="s">
        <v>1396</v>
      </c>
      <c r="H127" s="523">
        <v>60</v>
      </c>
      <c r="I127" s="25" t="s">
        <v>6</v>
      </c>
      <c r="J127" s="9" t="s">
        <v>97</v>
      </c>
      <c r="K127" s="22"/>
      <c r="L127" s="1205"/>
      <c r="M127" s="80"/>
      <c r="N127" s="80"/>
      <c r="O127" s="80"/>
      <c r="P127" s="80"/>
      <c r="Q127" s="80"/>
      <c r="R127" s="80"/>
      <c r="T127" s="249"/>
      <c r="U127" s="80"/>
      <c r="V127" s="80"/>
      <c r="W127" s="80"/>
      <c r="X127" s="80"/>
      <c r="Y127" s="80"/>
    </row>
    <row r="128" spans="1:25" s="42" customFormat="1" ht="14.25" customHeight="1">
      <c r="A128" s="239"/>
      <c r="B128" s="1203"/>
      <c r="C128" s="31">
        <v>44848</v>
      </c>
      <c r="D128" s="523"/>
      <c r="E128" s="136" t="s">
        <v>1221</v>
      </c>
      <c r="F128" s="523">
        <v>3625</v>
      </c>
      <c r="G128" s="9" t="s">
        <v>902</v>
      </c>
      <c r="H128" s="523">
        <v>30</v>
      </c>
      <c r="I128" s="25" t="s">
        <v>6</v>
      </c>
      <c r="J128" s="9" t="s">
        <v>97</v>
      </c>
      <c r="K128" s="22"/>
      <c r="L128" s="1205"/>
      <c r="M128" s="80"/>
      <c r="N128" s="80"/>
      <c r="O128" s="80"/>
      <c r="P128" s="80"/>
      <c r="Q128" s="80"/>
      <c r="R128" s="80"/>
      <c r="T128" s="249"/>
      <c r="U128" s="80"/>
      <c r="V128" s="80"/>
      <c r="W128" s="80"/>
      <c r="X128" s="80"/>
      <c r="Y128" s="80"/>
    </row>
    <row r="129" spans="1:25" s="42" customFormat="1" ht="14.25" customHeight="1">
      <c r="A129" s="239"/>
      <c r="B129" s="1203"/>
      <c r="C129" s="31"/>
      <c r="D129" s="523"/>
      <c r="E129" s="136" t="s">
        <v>1221</v>
      </c>
      <c r="F129" s="523">
        <v>3624</v>
      </c>
      <c r="G129" s="9" t="s">
        <v>63</v>
      </c>
      <c r="H129" s="523">
        <v>25</v>
      </c>
      <c r="I129" s="25" t="s">
        <v>6</v>
      </c>
      <c r="J129" s="9" t="s">
        <v>97</v>
      </c>
      <c r="K129" s="11" t="s">
        <v>991</v>
      </c>
      <c r="L129" s="1205">
        <v>1343.2</v>
      </c>
      <c r="M129" s="80"/>
      <c r="N129" s="80"/>
      <c r="O129" s="80"/>
      <c r="P129" s="80"/>
      <c r="Q129" s="80"/>
      <c r="R129" s="80"/>
      <c r="T129" s="249"/>
      <c r="U129" s="80"/>
      <c r="V129" s="80"/>
      <c r="W129" s="80"/>
      <c r="X129" s="80"/>
      <c r="Y129" s="80"/>
    </row>
    <row r="130" spans="1:25" s="42" customFormat="1" ht="14.25" customHeight="1">
      <c r="A130" s="239" t="s">
        <v>1303</v>
      </c>
      <c r="B130" s="1203">
        <v>44854</v>
      </c>
      <c r="C130" s="31">
        <v>44852</v>
      </c>
      <c r="D130" s="523">
        <v>11770</v>
      </c>
      <c r="E130" s="136" t="s">
        <v>1221</v>
      </c>
      <c r="F130" s="523">
        <v>3621</v>
      </c>
      <c r="G130" s="9" t="s">
        <v>1396</v>
      </c>
      <c r="H130" s="523">
        <v>60</v>
      </c>
      <c r="I130" s="25" t="s">
        <v>6</v>
      </c>
      <c r="J130" s="9" t="s">
        <v>97</v>
      </c>
      <c r="K130" s="22"/>
      <c r="L130" s="1205"/>
      <c r="M130" s="80"/>
      <c r="N130" s="80"/>
      <c r="O130" s="80"/>
      <c r="P130" s="80"/>
      <c r="Q130" s="80"/>
      <c r="R130" s="80"/>
      <c r="T130" s="249"/>
      <c r="U130" s="80"/>
      <c r="V130" s="80"/>
      <c r="W130" s="80"/>
      <c r="X130" s="80"/>
      <c r="Y130" s="80"/>
    </row>
    <row r="131" spans="1:25" s="42" customFormat="1" ht="14.25" customHeight="1">
      <c r="A131" s="239"/>
      <c r="B131" s="1203"/>
      <c r="C131" s="31">
        <v>44852</v>
      </c>
      <c r="D131" s="523"/>
      <c r="E131" s="136" t="s">
        <v>1221</v>
      </c>
      <c r="F131" s="523">
        <v>3624</v>
      </c>
      <c r="G131" s="9" t="s">
        <v>63</v>
      </c>
      <c r="H131" s="523">
        <v>25</v>
      </c>
      <c r="I131" s="25" t="s">
        <v>6</v>
      </c>
      <c r="J131" s="9" t="s">
        <v>97</v>
      </c>
      <c r="K131" s="11" t="s">
        <v>991</v>
      </c>
      <c r="L131" s="1205">
        <v>863.2</v>
      </c>
      <c r="M131" s="80"/>
      <c r="N131" s="80"/>
      <c r="O131" s="80"/>
      <c r="P131" s="80"/>
      <c r="Q131" s="80"/>
      <c r="R131" s="80"/>
      <c r="T131" s="249"/>
      <c r="U131" s="80"/>
      <c r="V131" s="80"/>
      <c r="W131" s="80"/>
      <c r="X131" s="80"/>
      <c r="Y131" s="80"/>
    </row>
    <row r="132" spans="1:25" s="42" customFormat="1" ht="14.25" customHeight="1">
      <c r="A132" s="239" t="s">
        <v>224</v>
      </c>
      <c r="B132" s="1203">
        <v>44853</v>
      </c>
      <c r="C132" s="31">
        <v>44845</v>
      </c>
      <c r="D132" s="523">
        <v>11774</v>
      </c>
      <c r="E132" s="136" t="s">
        <v>2</v>
      </c>
      <c r="F132" s="523">
        <v>838</v>
      </c>
      <c r="G132" s="9" t="s">
        <v>5</v>
      </c>
      <c r="H132" s="523">
        <v>5</v>
      </c>
      <c r="I132" s="25" t="s">
        <v>6</v>
      </c>
      <c r="J132" s="9" t="s">
        <v>97</v>
      </c>
      <c r="K132" s="22"/>
      <c r="L132" s="1205">
        <v>155</v>
      </c>
      <c r="M132" s="80"/>
      <c r="N132" s="80"/>
      <c r="O132" s="80"/>
      <c r="P132" s="80"/>
      <c r="Q132" s="80"/>
      <c r="R132" s="80"/>
      <c r="T132" s="249"/>
      <c r="U132" s="80"/>
      <c r="V132" s="80"/>
      <c r="W132" s="80"/>
      <c r="X132" s="80"/>
      <c r="Y132" s="80"/>
    </row>
    <row r="133" spans="1:25" s="42" customFormat="1" ht="14.25" customHeight="1">
      <c r="A133" s="239" t="s">
        <v>383</v>
      </c>
      <c r="B133" s="1203">
        <v>44853</v>
      </c>
      <c r="C133" s="31">
        <v>44847</v>
      </c>
      <c r="D133" s="523">
        <v>11775</v>
      </c>
      <c r="E133" s="136" t="s">
        <v>7</v>
      </c>
      <c r="F133" s="523">
        <v>2050</v>
      </c>
      <c r="G133" s="9" t="s">
        <v>21</v>
      </c>
      <c r="H133" s="523">
        <v>20</v>
      </c>
      <c r="I133" s="25" t="s">
        <v>6</v>
      </c>
      <c r="J133" s="9" t="s">
        <v>97</v>
      </c>
      <c r="K133" s="22"/>
      <c r="L133" s="1205">
        <v>1673.4</v>
      </c>
      <c r="M133" s="80"/>
      <c r="N133" s="80"/>
      <c r="O133" s="80"/>
      <c r="P133" s="80"/>
      <c r="Q133" s="80"/>
      <c r="R133" s="80"/>
      <c r="T133" s="249"/>
      <c r="U133" s="80"/>
      <c r="V133" s="80"/>
      <c r="W133" s="80"/>
      <c r="X133" s="80"/>
      <c r="Y133" s="80"/>
    </row>
    <row r="134" spans="1:25" s="42" customFormat="1" ht="14.25" customHeight="1">
      <c r="A134" s="239" t="s">
        <v>1303</v>
      </c>
      <c r="B134" s="1203">
        <v>44853</v>
      </c>
      <c r="C134" s="31">
        <v>44845</v>
      </c>
      <c r="D134" s="523">
        <v>11779</v>
      </c>
      <c r="E134" s="136" t="s">
        <v>1221</v>
      </c>
      <c r="F134" s="523">
        <v>3625</v>
      </c>
      <c r="G134" s="9" t="s">
        <v>902</v>
      </c>
      <c r="H134" s="523">
        <v>6</v>
      </c>
      <c r="I134" s="25" t="s">
        <v>6</v>
      </c>
      <c r="J134" s="9" t="s">
        <v>97</v>
      </c>
      <c r="K134" s="22"/>
      <c r="L134" s="1205">
        <v>96</v>
      </c>
      <c r="M134" s="80"/>
      <c r="N134" s="80"/>
      <c r="O134" s="80"/>
      <c r="P134" s="80"/>
      <c r="Q134" s="80"/>
      <c r="R134" s="80"/>
      <c r="T134" s="249"/>
      <c r="U134" s="80"/>
      <c r="V134" s="80"/>
      <c r="W134" s="80"/>
      <c r="X134" s="80"/>
      <c r="Y134" s="80"/>
    </row>
    <row r="135" spans="1:25" s="42" customFormat="1" ht="14.25" customHeight="1">
      <c r="A135" s="239" t="s">
        <v>2190</v>
      </c>
      <c r="B135" s="1203">
        <v>44853</v>
      </c>
      <c r="C135" s="31">
        <v>44847</v>
      </c>
      <c r="D135" s="523">
        <v>11780</v>
      </c>
      <c r="E135" s="136" t="s">
        <v>2</v>
      </c>
      <c r="F135" s="523">
        <v>1468</v>
      </c>
      <c r="G135" s="9" t="s">
        <v>21</v>
      </c>
      <c r="H135" s="523">
        <v>20</v>
      </c>
      <c r="I135" s="25" t="s">
        <v>6</v>
      </c>
      <c r="J135" s="9" t="s">
        <v>97</v>
      </c>
      <c r="K135" s="22"/>
      <c r="L135" s="1205">
        <v>1260</v>
      </c>
      <c r="M135" s="80"/>
      <c r="N135" s="80"/>
      <c r="O135" s="80"/>
      <c r="P135" s="80"/>
      <c r="Q135" s="80"/>
      <c r="R135" s="80"/>
      <c r="T135" s="249"/>
      <c r="U135" s="80"/>
      <c r="V135" s="80"/>
      <c r="W135" s="80"/>
      <c r="X135" s="80"/>
      <c r="Y135" s="80"/>
    </row>
    <row r="136" spans="1:25" s="42" customFormat="1" ht="14.25" customHeight="1">
      <c r="A136" s="239" t="s">
        <v>1469</v>
      </c>
      <c r="B136" s="1203">
        <v>44854</v>
      </c>
      <c r="C136" s="31">
        <v>44848</v>
      </c>
      <c r="D136" s="523">
        <v>11781</v>
      </c>
      <c r="E136" s="136" t="s">
        <v>2351</v>
      </c>
      <c r="F136" s="523">
        <v>3341</v>
      </c>
      <c r="G136" s="9" t="s">
        <v>19</v>
      </c>
      <c r="H136" s="1204" t="s">
        <v>849</v>
      </c>
      <c r="I136" s="25" t="s">
        <v>6</v>
      </c>
      <c r="J136" s="9" t="s">
        <v>97</v>
      </c>
      <c r="K136" s="22"/>
      <c r="L136" s="1205">
        <v>190.65</v>
      </c>
      <c r="M136" s="80"/>
      <c r="N136" s="80"/>
      <c r="O136" s="80"/>
      <c r="P136" s="80"/>
      <c r="Q136" s="80"/>
      <c r="R136" s="80"/>
      <c r="T136" s="249"/>
      <c r="U136" s="80"/>
      <c r="V136" s="80"/>
      <c r="W136" s="80"/>
      <c r="X136" s="80"/>
      <c r="Y136" s="80"/>
    </row>
    <row r="137" spans="1:25" s="42" customFormat="1" ht="14.25" customHeight="1">
      <c r="A137" s="239" t="s">
        <v>101</v>
      </c>
      <c r="B137" s="1203">
        <v>44855</v>
      </c>
      <c r="C137" s="31">
        <v>44851</v>
      </c>
      <c r="D137" s="523">
        <v>11793</v>
      </c>
      <c r="E137" s="136" t="s">
        <v>2</v>
      </c>
      <c r="F137" s="523">
        <v>2740</v>
      </c>
      <c r="G137" s="9" t="s">
        <v>103</v>
      </c>
      <c r="H137" s="523">
        <v>17</v>
      </c>
      <c r="I137" s="25" t="s">
        <v>6</v>
      </c>
      <c r="J137" s="9" t="s">
        <v>97</v>
      </c>
      <c r="K137" s="22"/>
      <c r="L137" s="1205">
        <v>389.3</v>
      </c>
      <c r="M137" s="80"/>
      <c r="N137" s="80"/>
      <c r="O137" s="80"/>
      <c r="P137" s="80"/>
      <c r="Q137" s="80"/>
      <c r="R137" s="80"/>
      <c r="T137" s="249"/>
      <c r="U137" s="80"/>
      <c r="V137" s="80"/>
      <c r="W137" s="80"/>
      <c r="X137" s="80"/>
      <c r="Y137" s="80"/>
    </row>
    <row r="138" spans="1:25" s="42" customFormat="1" ht="14.25" customHeight="1">
      <c r="A138" s="239" t="s">
        <v>86</v>
      </c>
      <c r="B138" s="1203">
        <v>44855</v>
      </c>
      <c r="C138" s="31">
        <v>44852</v>
      </c>
      <c r="D138" s="523">
        <v>11794</v>
      </c>
      <c r="E138" s="136" t="s">
        <v>1221</v>
      </c>
      <c r="F138" s="523">
        <v>1712</v>
      </c>
      <c r="G138" s="9" t="s">
        <v>19</v>
      </c>
      <c r="H138" s="523">
        <v>24</v>
      </c>
      <c r="I138" s="25" t="s">
        <v>6</v>
      </c>
      <c r="J138" s="9" t="s">
        <v>97</v>
      </c>
      <c r="K138" s="22"/>
      <c r="L138" s="1205">
        <v>544.79999999999995</v>
      </c>
      <c r="M138" s="80"/>
      <c r="N138" s="80"/>
      <c r="O138" s="80"/>
      <c r="P138" s="80"/>
      <c r="Q138" s="80"/>
      <c r="R138" s="80"/>
      <c r="T138" s="249"/>
      <c r="U138" s="80"/>
      <c r="V138" s="80"/>
      <c r="W138" s="80"/>
      <c r="X138" s="80"/>
      <c r="Y138" s="80"/>
    </row>
    <row r="139" spans="1:25" s="42" customFormat="1" ht="14.25" customHeight="1">
      <c r="A139" s="239"/>
      <c r="B139" s="1203"/>
      <c r="C139" s="31"/>
      <c r="D139" s="523"/>
      <c r="E139" s="136" t="s">
        <v>1221</v>
      </c>
      <c r="F139" s="523">
        <v>2244</v>
      </c>
      <c r="G139" s="9" t="s">
        <v>17</v>
      </c>
      <c r="H139" s="523">
        <v>14</v>
      </c>
      <c r="I139" s="25" t="s">
        <v>6</v>
      </c>
      <c r="J139" s="9" t="s">
        <v>97</v>
      </c>
      <c r="K139" s="22"/>
      <c r="L139" s="1205">
        <v>698.6</v>
      </c>
      <c r="M139" s="80"/>
      <c r="N139" s="80"/>
      <c r="O139" s="80"/>
      <c r="P139" s="80"/>
      <c r="Q139" s="80"/>
      <c r="R139" s="80"/>
      <c r="T139" s="249"/>
      <c r="U139" s="80"/>
      <c r="V139" s="80"/>
      <c r="W139" s="80"/>
      <c r="X139" s="80"/>
      <c r="Y139" s="80"/>
    </row>
    <row r="140" spans="1:25" s="42" customFormat="1" ht="14.25" customHeight="1">
      <c r="A140" s="239" t="s">
        <v>1819</v>
      </c>
      <c r="B140" s="1203">
        <v>44855</v>
      </c>
      <c r="C140" s="31">
        <v>44851</v>
      </c>
      <c r="D140" s="523">
        <v>11795</v>
      </c>
      <c r="E140" s="136" t="s">
        <v>2</v>
      </c>
      <c r="F140" s="523">
        <v>879</v>
      </c>
      <c r="G140" s="9" t="s">
        <v>17</v>
      </c>
      <c r="H140" s="523">
        <v>21</v>
      </c>
      <c r="I140" s="25" t="s">
        <v>6</v>
      </c>
      <c r="J140" s="9" t="s">
        <v>97</v>
      </c>
      <c r="K140" s="22"/>
      <c r="L140" s="1205">
        <v>750</v>
      </c>
      <c r="M140" s="80"/>
      <c r="N140" s="80"/>
      <c r="O140" s="80"/>
      <c r="P140" s="80"/>
      <c r="Q140" s="80"/>
      <c r="R140" s="80"/>
      <c r="T140" s="249"/>
      <c r="U140" s="80"/>
      <c r="V140" s="80"/>
      <c r="W140" s="80"/>
      <c r="X140" s="80"/>
      <c r="Y140" s="80"/>
    </row>
    <row r="141" spans="1:25" s="42" customFormat="1" ht="14.25" customHeight="1">
      <c r="A141" s="239"/>
      <c r="B141" s="1203"/>
      <c r="C141" s="31"/>
      <c r="D141" s="523"/>
      <c r="E141" s="136" t="s">
        <v>1221</v>
      </c>
      <c r="F141" s="523">
        <v>2908</v>
      </c>
      <c r="G141" s="9" t="s">
        <v>22</v>
      </c>
      <c r="H141" s="523">
        <v>20</v>
      </c>
      <c r="I141" s="25" t="s">
        <v>6</v>
      </c>
      <c r="J141" s="9" t="s">
        <v>97</v>
      </c>
      <c r="K141" s="22"/>
      <c r="L141" s="1205">
        <v>282</v>
      </c>
      <c r="M141" s="80"/>
      <c r="N141" s="80"/>
      <c r="O141" s="80"/>
      <c r="P141" s="80"/>
      <c r="Q141" s="80"/>
      <c r="R141" s="80"/>
      <c r="T141" s="249"/>
      <c r="U141" s="80"/>
      <c r="V141" s="80"/>
      <c r="W141" s="80"/>
      <c r="X141" s="80"/>
      <c r="Y141" s="80"/>
    </row>
    <row r="142" spans="1:25" s="42" customFormat="1" ht="14.25" customHeight="1">
      <c r="A142" s="239" t="s">
        <v>112</v>
      </c>
      <c r="B142" s="1203">
        <v>44858</v>
      </c>
      <c r="C142" s="31">
        <v>44855</v>
      </c>
      <c r="D142" s="523">
        <v>11769</v>
      </c>
      <c r="E142" s="136" t="s">
        <v>1221</v>
      </c>
      <c r="F142" s="523">
        <v>4294</v>
      </c>
      <c r="G142" s="9" t="s">
        <v>31</v>
      </c>
      <c r="H142" s="523">
        <v>50</v>
      </c>
      <c r="I142" s="25" t="s">
        <v>6</v>
      </c>
      <c r="J142" s="9" t="s">
        <v>97</v>
      </c>
      <c r="K142" s="11" t="s">
        <v>2442</v>
      </c>
      <c r="L142" s="1205">
        <v>1215</v>
      </c>
      <c r="M142" s="80"/>
      <c r="N142" s="80"/>
      <c r="O142" s="80"/>
      <c r="P142" s="80"/>
      <c r="Q142" s="80"/>
      <c r="R142" s="80"/>
      <c r="T142" s="249"/>
      <c r="U142" s="80"/>
      <c r="V142" s="80"/>
      <c r="W142" s="80"/>
      <c r="X142" s="80"/>
      <c r="Y142" s="80"/>
    </row>
    <row r="143" spans="1:25" s="42" customFormat="1" ht="14.25" customHeight="1">
      <c r="A143" s="341" t="s">
        <v>137</v>
      </c>
      <c r="B143" s="1217">
        <v>44855</v>
      </c>
      <c r="C143" s="32">
        <v>44859</v>
      </c>
      <c r="D143" s="521">
        <v>11800</v>
      </c>
      <c r="E143" s="34" t="s">
        <v>44</v>
      </c>
      <c r="F143" s="521">
        <v>4029</v>
      </c>
      <c r="G143" s="19" t="s">
        <v>219</v>
      </c>
      <c r="H143" s="521">
        <v>64</v>
      </c>
      <c r="I143" s="35" t="s">
        <v>6</v>
      </c>
      <c r="J143" s="19" t="s">
        <v>97</v>
      </c>
      <c r="K143" s="21"/>
      <c r="L143" s="1218">
        <v>960</v>
      </c>
      <c r="M143" s="80"/>
      <c r="N143" s="80"/>
      <c r="O143" s="80"/>
      <c r="P143" s="80"/>
      <c r="Q143" s="80"/>
      <c r="R143" s="80"/>
      <c r="T143" s="249"/>
      <c r="U143" s="80"/>
      <c r="V143" s="80"/>
      <c r="W143" s="80"/>
      <c r="X143" s="80"/>
      <c r="Y143" s="80"/>
    </row>
    <row r="144" spans="1:25" s="42" customFormat="1" ht="14.25" customHeight="1">
      <c r="A144" s="239" t="s">
        <v>1934</v>
      </c>
      <c r="B144" s="1203">
        <v>44855</v>
      </c>
      <c r="C144" s="31">
        <v>44852</v>
      </c>
      <c r="D144" s="523">
        <v>11801</v>
      </c>
      <c r="E144" s="136" t="s">
        <v>7</v>
      </c>
      <c r="F144" s="523">
        <v>4409</v>
      </c>
      <c r="G144" s="9" t="s">
        <v>120</v>
      </c>
      <c r="H144" s="523">
        <v>1</v>
      </c>
      <c r="I144" s="25" t="s">
        <v>6</v>
      </c>
      <c r="J144" s="9" t="s">
        <v>97</v>
      </c>
      <c r="K144" s="22"/>
      <c r="L144" s="1205">
        <v>51.3</v>
      </c>
      <c r="M144" s="80"/>
      <c r="N144" s="80"/>
      <c r="O144" s="80"/>
      <c r="P144" s="80"/>
      <c r="Q144" s="80"/>
      <c r="R144" s="80"/>
      <c r="T144" s="249"/>
      <c r="U144" s="80"/>
      <c r="V144" s="80"/>
      <c r="W144" s="80"/>
      <c r="X144" s="80"/>
      <c r="Y144" s="80"/>
    </row>
    <row r="145" spans="1:25" s="42" customFormat="1" ht="14.25" customHeight="1">
      <c r="A145" s="239" t="s">
        <v>485</v>
      </c>
      <c r="B145" s="1203">
        <v>44855</v>
      </c>
      <c r="C145" s="31">
        <v>44848</v>
      </c>
      <c r="D145" s="523">
        <v>11803</v>
      </c>
      <c r="E145" s="136" t="s">
        <v>2351</v>
      </c>
      <c r="F145" s="523">
        <v>3096</v>
      </c>
      <c r="G145" s="9" t="s">
        <v>47</v>
      </c>
      <c r="H145" s="523">
        <v>5</v>
      </c>
      <c r="I145" s="25" t="s">
        <v>6</v>
      </c>
      <c r="J145" s="9" t="s">
        <v>97</v>
      </c>
      <c r="K145" s="22"/>
      <c r="L145" s="1205">
        <v>395</v>
      </c>
      <c r="M145" s="80"/>
      <c r="N145" s="80"/>
      <c r="O145" s="80"/>
      <c r="P145" s="80"/>
      <c r="Q145" s="80"/>
      <c r="R145" s="80"/>
      <c r="T145" s="249"/>
      <c r="U145" s="80"/>
      <c r="V145" s="80"/>
      <c r="W145" s="80"/>
      <c r="X145" s="80"/>
      <c r="Y145" s="80"/>
    </row>
    <row r="146" spans="1:25" s="42" customFormat="1" ht="14.25" customHeight="1">
      <c r="A146" s="239" t="s">
        <v>1519</v>
      </c>
      <c r="B146" s="1203">
        <v>44853</v>
      </c>
      <c r="C146" s="31">
        <v>44847</v>
      </c>
      <c r="D146" s="523">
        <v>11773</v>
      </c>
      <c r="E146" s="136" t="s">
        <v>2</v>
      </c>
      <c r="F146" s="523">
        <v>879</v>
      </c>
      <c r="G146" s="9" t="s">
        <v>17</v>
      </c>
      <c r="H146" s="1204" t="s">
        <v>1821</v>
      </c>
      <c r="I146" s="25" t="s">
        <v>6</v>
      </c>
      <c r="J146" s="9" t="s">
        <v>97</v>
      </c>
      <c r="K146" s="22"/>
      <c r="L146" s="1205">
        <v>1024.76</v>
      </c>
      <c r="M146" s="80"/>
      <c r="N146" s="80"/>
      <c r="O146" s="80"/>
      <c r="P146" s="80"/>
      <c r="Q146" s="80"/>
      <c r="R146" s="80"/>
      <c r="T146" s="249"/>
      <c r="U146" s="80"/>
      <c r="V146" s="80"/>
      <c r="W146" s="80"/>
      <c r="X146" s="80"/>
      <c r="Y146" s="80"/>
    </row>
    <row r="147" spans="1:25" s="42" customFormat="1" ht="14.25" customHeight="1">
      <c r="A147" s="239" t="s">
        <v>601</v>
      </c>
      <c r="B147" s="1203">
        <v>44859</v>
      </c>
      <c r="C147" s="31">
        <v>44852</v>
      </c>
      <c r="D147" s="523">
        <v>11808</v>
      </c>
      <c r="E147" s="136" t="s">
        <v>2</v>
      </c>
      <c r="F147" s="523">
        <v>1126</v>
      </c>
      <c r="G147" s="9" t="s">
        <v>57</v>
      </c>
      <c r="H147" s="523">
        <v>8</v>
      </c>
      <c r="I147" s="25" t="s">
        <v>6</v>
      </c>
      <c r="J147" s="9" t="s">
        <v>97</v>
      </c>
      <c r="K147" s="22"/>
      <c r="L147" s="1205">
        <v>632</v>
      </c>
      <c r="M147" s="80"/>
      <c r="N147" s="80"/>
      <c r="O147" s="80"/>
      <c r="P147" s="80"/>
      <c r="Q147" s="80"/>
      <c r="R147" s="80"/>
      <c r="T147" s="249"/>
      <c r="U147" s="80"/>
      <c r="V147" s="80"/>
      <c r="W147" s="80"/>
      <c r="X147" s="80"/>
      <c r="Y147" s="80"/>
    </row>
    <row r="148" spans="1:25" s="42" customFormat="1" ht="14.25" customHeight="1">
      <c r="A148" s="239" t="s">
        <v>485</v>
      </c>
      <c r="B148" s="1203">
        <v>44859</v>
      </c>
      <c r="C148" s="31">
        <v>44848</v>
      </c>
      <c r="D148" s="523">
        <v>11809</v>
      </c>
      <c r="E148" s="136" t="s">
        <v>2351</v>
      </c>
      <c r="F148" s="523">
        <v>3096</v>
      </c>
      <c r="G148" s="9" t="s">
        <v>47</v>
      </c>
      <c r="H148" s="523">
        <v>5</v>
      </c>
      <c r="I148" s="25" t="s">
        <v>6</v>
      </c>
      <c r="J148" s="9" t="s">
        <v>97</v>
      </c>
      <c r="K148" s="22"/>
      <c r="L148" s="1205"/>
      <c r="M148" s="80"/>
      <c r="N148" s="80"/>
      <c r="O148" s="80"/>
      <c r="P148" s="80"/>
      <c r="Q148" s="80"/>
      <c r="R148" s="80"/>
      <c r="T148" s="249"/>
      <c r="U148" s="80"/>
      <c r="V148" s="80"/>
      <c r="W148" s="80"/>
      <c r="X148" s="80"/>
      <c r="Y148" s="80"/>
    </row>
    <row r="149" spans="1:25" s="42" customFormat="1" ht="14.25" customHeight="1">
      <c r="A149" s="239"/>
      <c r="B149" s="1203"/>
      <c r="C149" s="31"/>
      <c r="D149" s="523"/>
      <c r="E149" s="136" t="s">
        <v>2</v>
      </c>
      <c r="F149" s="523">
        <v>753</v>
      </c>
      <c r="G149" s="9" t="s">
        <v>47</v>
      </c>
      <c r="H149" s="1204" t="s">
        <v>882</v>
      </c>
      <c r="I149" s="25" t="s">
        <v>6</v>
      </c>
      <c r="J149" s="9" t="s">
        <v>97</v>
      </c>
      <c r="K149" s="22"/>
      <c r="L149" s="1205">
        <v>566</v>
      </c>
      <c r="M149" s="80"/>
      <c r="N149" s="80"/>
      <c r="O149" s="80"/>
      <c r="P149" s="80"/>
      <c r="Q149" s="80"/>
      <c r="R149" s="80"/>
      <c r="T149" s="249"/>
      <c r="U149" s="80"/>
      <c r="V149" s="80"/>
      <c r="W149" s="80"/>
      <c r="X149" s="80"/>
      <c r="Y149" s="80"/>
    </row>
    <row r="150" spans="1:25" s="42" customFormat="1" ht="14.25" customHeight="1">
      <c r="A150" s="239" t="s">
        <v>485</v>
      </c>
      <c r="B150" s="1203">
        <v>44859</v>
      </c>
      <c r="C150" s="31">
        <v>44853</v>
      </c>
      <c r="D150" s="523">
        <v>11810</v>
      </c>
      <c r="E150" s="136" t="s">
        <v>2</v>
      </c>
      <c r="F150" s="523">
        <v>2039</v>
      </c>
      <c r="G150" s="9" t="s">
        <v>29</v>
      </c>
      <c r="H150" s="1204" t="s">
        <v>1835</v>
      </c>
      <c r="I150" s="25" t="s">
        <v>6</v>
      </c>
      <c r="J150" s="9" t="s">
        <v>97</v>
      </c>
      <c r="K150" s="22"/>
      <c r="L150" s="1205">
        <v>1299</v>
      </c>
      <c r="M150" s="80"/>
      <c r="N150" s="80"/>
      <c r="O150" s="80"/>
      <c r="P150" s="80"/>
      <c r="Q150" s="80"/>
      <c r="R150" s="80"/>
      <c r="T150" s="249"/>
      <c r="U150" s="80"/>
      <c r="V150" s="80"/>
      <c r="W150" s="80"/>
      <c r="X150" s="80"/>
      <c r="Y150" s="80"/>
    </row>
    <row r="151" spans="1:25" s="42" customFormat="1" ht="14.25" customHeight="1">
      <c r="A151" s="239" t="s">
        <v>109</v>
      </c>
      <c r="B151" s="1203">
        <v>44847</v>
      </c>
      <c r="C151" s="31">
        <v>44848</v>
      </c>
      <c r="D151" s="523">
        <v>11815</v>
      </c>
      <c r="E151" s="136" t="s">
        <v>2060</v>
      </c>
      <c r="F151" s="523">
        <v>4025</v>
      </c>
      <c r="G151" s="9" t="s">
        <v>52</v>
      </c>
      <c r="H151" s="523">
        <v>1</v>
      </c>
      <c r="I151" s="25" t="s">
        <v>6</v>
      </c>
      <c r="J151" s="9" t="s">
        <v>97</v>
      </c>
      <c r="K151" s="22"/>
      <c r="L151" s="1205">
        <v>50</v>
      </c>
      <c r="M151" s="80"/>
      <c r="N151" s="80"/>
      <c r="O151" s="80"/>
      <c r="P151" s="80"/>
      <c r="Q151" s="80"/>
      <c r="R151" s="80"/>
      <c r="T151" s="249"/>
      <c r="U151" s="80"/>
      <c r="V151" s="80"/>
      <c r="W151" s="80"/>
      <c r="X151" s="80"/>
      <c r="Y151" s="80"/>
    </row>
    <row r="152" spans="1:25" s="42" customFormat="1" ht="14.25" customHeight="1">
      <c r="A152" s="239"/>
      <c r="B152" s="1203"/>
      <c r="C152" s="31"/>
      <c r="D152" s="523"/>
      <c r="E152" s="136" t="s">
        <v>2060</v>
      </c>
      <c r="F152" s="523">
        <v>4025</v>
      </c>
      <c r="G152" s="9" t="s">
        <v>20</v>
      </c>
      <c r="H152" s="523">
        <v>1</v>
      </c>
      <c r="I152" s="25" t="s">
        <v>6</v>
      </c>
      <c r="J152" s="9"/>
      <c r="K152" s="22"/>
      <c r="L152" s="1205">
        <v>50</v>
      </c>
      <c r="M152" s="80"/>
      <c r="N152" s="80"/>
      <c r="O152" s="80"/>
      <c r="P152" s="80"/>
      <c r="Q152" s="80"/>
      <c r="R152" s="80"/>
      <c r="T152" s="249"/>
      <c r="U152" s="80"/>
      <c r="V152" s="80"/>
      <c r="W152" s="80"/>
      <c r="X152" s="80"/>
      <c r="Y152" s="80"/>
    </row>
    <row r="153" spans="1:25" s="42" customFormat="1" ht="14.25" customHeight="1">
      <c r="A153" s="239" t="s">
        <v>601</v>
      </c>
      <c r="B153" s="1203">
        <v>44859</v>
      </c>
      <c r="C153" s="31">
        <v>44855</v>
      </c>
      <c r="D153" s="523">
        <v>11812</v>
      </c>
      <c r="E153" s="136" t="s">
        <v>2</v>
      </c>
      <c r="F153" s="523">
        <v>1126</v>
      </c>
      <c r="G153" s="9" t="s">
        <v>57</v>
      </c>
      <c r="H153" s="523">
        <v>8</v>
      </c>
      <c r="I153" s="25" t="s">
        <v>6</v>
      </c>
      <c r="J153" s="9" t="s">
        <v>97</v>
      </c>
      <c r="K153" s="22"/>
      <c r="L153" s="1205">
        <v>672.72</v>
      </c>
      <c r="M153" s="80"/>
      <c r="N153" s="80"/>
      <c r="O153" s="80"/>
      <c r="P153" s="80"/>
      <c r="Q153" s="80"/>
      <c r="R153" s="80"/>
      <c r="T153" s="249"/>
      <c r="U153" s="80"/>
      <c r="V153" s="80"/>
      <c r="W153" s="80"/>
      <c r="X153" s="80"/>
      <c r="Y153" s="80"/>
    </row>
    <row r="154" spans="1:25" s="42" customFormat="1" ht="14.25" customHeight="1">
      <c r="A154" s="239" t="s">
        <v>1982</v>
      </c>
      <c r="B154" s="1203">
        <v>44859</v>
      </c>
      <c r="C154" s="31">
        <v>44852</v>
      </c>
      <c r="D154" s="523">
        <v>11817</v>
      </c>
      <c r="E154" s="136" t="s">
        <v>2</v>
      </c>
      <c r="F154" s="523">
        <v>1677</v>
      </c>
      <c r="G154" s="9" t="s">
        <v>70</v>
      </c>
      <c r="H154" s="523">
        <v>20</v>
      </c>
      <c r="I154" s="25" t="s">
        <v>6</v>
      </c>
      <c r="J154" s="9" t="s">
        <v>97</v>
      </c>
      <c r="K154" s="22"/>
      <c r="L154" s="1205">
        <v>170</v>
      </c>
      <c r="M154" s="80"/>
      <c r="N154" s="80"/>
      <c r="O154" s="80"/>
      <c r="P154" s="80"/>
      <c r="Q154" s="80"/>
      <c r="R154" s="80"/>
      <c r="T154" s="249"/>
      <c r="U154" s="80"/>
      <c r="V154" s="80"/>
      <c r="W154" s="80"/>
      <c r="X154" s="80"/>
      <c r="Y154" s="80"/>
    </row>
    <row r="155" spans="1:25" s="42" customFormat="1" ht="14.25" customHeight="1">
      <c r="A155" s="239" t="s">
        <v>1177</v>
      </c>
      <c r="B155" s="1203">
        <v>44859</v>
      </c>
      <c r="C155" s="31">
        <v>44851</v>
      </c>
      <c r="D155" s="523">
        <v>11821</v>
      </c>
      <c r="E155" s="136" t="s">
        <v>2</v>
      </c>
      <c r="F155" s="523">
        <v>1007</v>
      </c>
      <c r="G155" s="9" t="s">
        <v>135</v>
      </c>
      <c r="H155" s="523">
        <v>30</v>
      </c>
      <c r="I155" s="25" t="s">
        <v>6</v>
      </c>
      <c r="J155" s="9" t="s">
        <v>97</v>
      </c>
      <c r="K155" s="22"/>
      <c r="L155" s="1205">
        <v>813</v>
      </c>
      <c r="M155" s="80"/>
      <c r="N155" s="80"/>
      <c r="O155" s="80"/>
      <c r="P155" s="80"/>
      <c r="Q155" s="80"/>
      <c r="R155" s="80"/>
      <c r="T155" s="249"/>
      <c r="U155" s="80"/>
      <c r="V155" s="80"/>
      <c r="W155" s="80"/>
      <c r="X155" s="80"/>
      <c r="Y155" s="80"/>
    </row>
    <row r="156" spans="1:25" s="42" customFormat="1" ht="14.25" customHeight="1">
      <c r="A156" s="239" t="s">
        <v>773</v>
      </c>
      <c r="B156" s="1203">
        <v>44860</v>
      </c>
      <c r="C156" s="31">
        <v>44852</v>
      </c>
      <c r="D156" s="523">
        <v>11826</v>
      </c>
      <c r="E156" s="136" t="s">
        <v>7</v>
      </c>
      <c r="F156" s="523">
        <v>1599</v>
      </c>
      <c r="G156" s="9" t="s">
        <v>9</v>
      </c>
      <c r="H156" s="523">
        <v>6</v>
      </c>
      <c r="I156" s="25" t="s">
        <v>6</v>
      </c>
      <c r="J156" s="9" t="s">
        <v>97</v>
      </c>
      <c r="K156" s="22"/>
      <c r="L156" s="1205">
        <v>196.8</v>
      </c>
      <c r="M156" s="80"/>
      <c r="N156" s="80"/>
      <c r="O156" s="80"/>
      <c r="P156" s="80"/>
      <c r="Q156" s="80"/>
      <c r="R156" s="80"/>
      <c r="T156" s="249"/>
      <c r="U156" s="80"/>
      <c r="V156" s="80"/>
      <c r="W156" s="80"/>
      <c r="X156" s="80"/>
      <c r="Y156" s="80"/>
    </row>
    <row r="157" spans="1:25" s="42" customFormat="1" ht="14.25" customHeight="1">
      <c r="A157" s="1049" t="s">
        <v>267</v>
      </c>
      <c r="B157" s="1246">
        <v>44860</v>
      </c>
      <c r="C157" s="1009"/>
      <c r="D157" s="1282">
        <v>11829</v>
      </c>
      <c r="E157" s="1050" t="s">
        <v>2</v>
      </c>
      <c r="F157" s="1282">
        <v>4416</v>
      </c>
      <c r="G157" s="56" t="s">
        <v>48</v>
      </c>
      <c r="H157" s="1282">
        <v>10</v>
      </c>
      <c r="I157" s="54"/>
      <c r="J157" s="56" t="s">
        <v>97</v>
      </c>
      <c r="K157" s="1245" t="s">
        <v>991</v>
      </c>
      <c r="L157" s="1283">
        <v>305</v>
      </c>
      <c r="M157" s="80"/>
      <c r="N157" s="80"/>
      <c r="O157" s="80"/>
      <c r="P157" s="80"/>
      <c r="Q157" s="80"/>
      <c r="R157" s="80"/>
      <c r="T157" s="249"/>
      <c r="U157" s="80"/>
      <c r="V157" s="80"/>
      <c r="W157" s="80"/>
      <c r="X157" s="80"/>
      <c r="Y157" s="80"/>
    </row>
    <row r="158" spans="1:25" s="42" customFormat="1" ht="14.25" customHeight="1">
      <c r="A158" s="239" t="s">
        <v>137</v>
      </c>
      <c r="B158" s="1203">
        <v>44860</v>
      </c>
      <c r="C158" s="31">
        <v>44865</v>
      </c>
      <c r="D158" s="523">
        <v>11831</v>
      </c>
      <c r="E158" s="136" t="s">
        <v>44</v>
      </c>
      <c r="F158" s="523">
        <v>4029</v>
      </c>
      <c r="G158" s="9" t="s">
        <v>219</v>
      </c>
      <c r="H158" s="523">
        <v>41</v>
      </c>
      <c r="I158" s="25" t="s">
        <v>6</v>
      </c>
      <c r="J158" s="9" t="s">
        <v>97</v>
      </c>
      <c r="K158" s="11" t="s">
        <v>2359</v>
      </c>
      <c r="L158" s="1205">
        <v>1200</v>
      </c>
      <c r="M158" s="80"/>
      <c r="N158" s="80"/>
      <c r="O158" s="80"/>
      <c r="P158" s="80"/>
      <c r="Q158" s="80"/>
      <c r="R158" s="80"/>
      <c r="T158" s="249"/>
      <c r="U158" s="80"/>
      <c r="V158" s="80"/>
      <c r="W158" s="80"/>
      <c r="X158" s="80"/>
      <c r="Y158" s="80"/>
    </row>
    <row r="159" spans="1:25" s="42" customFormat="1" ht="14.25" customHeight="1">
      <c r="A159" s="239"/>
      <c r="B159" s="1203"/>
      <c r="C159" s="31">
        <v>44859</v>
      </c>
      <c r="D159" s="523">
        <v>11831</v>
      </c>
      <c r="E159" s="136" t="s">
        <v>44</v>
      </c>
      <c r="F159" s="523">
        <v>4029</v>
      </c>
      <c r="G159" s="9" t="s">
        <v>219</v>
      </c>
      <c r="H159" s="523">
        <v>39</v>
      </c>
      <c r="I159" s="25" t="s">
        <v>6</v>
      </c>
      <c r="J159" s="9"/>
      <c r="K159" s="22"/>
      <c r="L159" s="1205"/>
      <c r="M159" s="80"/>
      <c r="N159" s="80"/>
      <c r="O159" s="80"/>
      <c r="P159" s="80"/>
      <c r="Q159" s="80"/>
      <c r="R159" s="80"/>
      <c r="T159" s="249"/>
      <c r="U159" s="80"/>
      <c r="V159" s="80"/>
      <c r="W159" s="80"/>
      <c r="X159" s="80"/>
      <c r="Y159" s="80"/>
    </row>
    <row r="160" spans="1:25" s="42" customFormat="1" ht="14.25" customHeight="1">
      <c r="A160" s="239" t="s">
        <v>2466</v>
      </c>
      <c r="B160" s="1203">
        <v>44835</v>
      </c>
      <c r="C160" s="31">
        <v>44852</v>
      </c>
      <c r="D160" s="523">
        <v>11844</v>
      </c>
      <c r="E160" s="136" t="s">
        <v>1221</v>
      </c>
      <c r="F160" s="523">
        <v>4183</v>
      </c>
      <c r="G160" s="9" t="s">
        <v>120</v>
      </c>
      <c r="H160" s="523">
        <v>2</v>
      </c>
      <c r="I160" s="25" t="s">
        <v>6</v>
      </c>
      <c r="J160" s="9" t="s">
        <v>97</v>
      </c>
      <c r="K160" s="22"/>
      <c r="L160" s="1205">
        <v>70.599999999999994</v>
      </c>
      <c r="M160" s="80"/>
      <c r="N160" s="80"/>
      <c r="O160" s="80"/>
      <c r="P160" s="80"/>
      <c r="Q160" s="80"/>
      <c r="R160" s="80"/>
      <c r="T160" s="249"/>
      <c r="U160" s="80"/>
      <c r="V160" s="80"/>
      <c r="W160" s="80"/>
      <c r="X160" s="80"/>
      <c r="Y160" s="80"/>
    </row>
    <row r="161" spans="1:25" s="42" customFormat="1" ht="14.25" customHeight="1">
      <c r="A161" s="239" t="s">
        <v>2374</v>
      </c>
      <c r="B161" s="1203">
        <v>44858</v>
      </c>
      <c r="C161" s="31">
        <v>44855</v>
      </c>
      <c r="D161" s="523">
        <v>11843</v>
      </c>
      <c r="E161" s="136" t="s">
        <v>2467</v>
      </c>
      <c r="F161" s="523">
        <v>4420</v>
      </c>
      <c r="G161" s="9" t="s">
        <v>47</v>
      </c>
      <c r="H161" s="523">
        <v>2</v>
      </c>
      <c r="I161" s="25" t="s">
        <v>6</v>
      </c>
      <c r="J161" s="9" t="s">
        <v>97</v>
      </c>
      <c r="K161" s="22"/>
      <c r="L161" s="1205">
        <v>230</v>
      </c>
      <c r="M161" s="80"/>
      <c r="N161" s="80"/>
      <c r="O161" s="80"/>
      <c r="P161" s="80"/>
      <c r="Q161" s="80"/>
      <c r="R161" s="80"/>
      <c r="T161" s="249"/>
      <c r="U161" s="80"/>
      <c r="V161" s="80"/>
      <c r="W161" s="80"/>
      <c r="X161" s="80"/>
      <c r="Y161" s="80"/>
    </row>
    <row r="162" spans="1:25" s="42" customFormat="1" ht="14.25" customHeight="1">
      <c r="A162" s="239" t="s">
        <v>107</v>
      </c>
      <c r="B162" s="1203">
        <v>44861</v>
      </c>
      <c r="C162" s="31">
        <v>44855</v>
      </c>
      <c r="D162" s="523">
        <v>11848</v>
      </c>
      <c r="E162" s="136" t="s">
        <v>2</v>
      </c>
      <c r="F162" s="523">
        <v>2720</v>
      </c>
      <c r="G162" s="9" t="s">
        <v>162</v>
      </c>
      <c r="H162" s="523">
        <v>30</v>
      </c>
      <c r="I162" s="25" t="s">
        <v>6</v>
      </c>
      <c r="J162" s="9" t="s">
        <v>97</v>
      </c>
      <c r="K162" s="22"/>
      <c r="L162" s="1205">
        <v>257.7</v>
      </c>
      <c r="M162" s="80"/>
      <c r="N162" s="80"/>
      <c r="O162" s="80"/>
      <c r="P162" s="80"/>
      <c r="Q162" s="80"/>
      <c r="R162" s="80"/>
      <c r="T162" s="249"/>
      <c r="U162" s="80"/>
      <c r="V162" s="80"/>
      <c r="W162" s="80"/>
      <c r="X162" s="80"/>
      <c r="Y162" s="80"/>
    </row>
    <row r="163" spans="1:25" s="42" customFormat="1" ht="14.25" customHeight="1">
      <c r="A163" s="239" t="s">
        <v>1303</v>
      </c>
      <c r="B163" s="1203">
        <v>44861</v>
      </c>
      <c r="C163" s="31">
        <v>44855</v>
      </c>
      <c r="D163" s="523">
        <v>11851</v>
      </c>
      <c r="E163" s="136" t="s">
        <v>1221</v>
      </c>
      <c r="F163" s="523">
        <v>4226</v>
      </c>
      <c r="G163" s="9" t="s">
        <v>783</v>
      </c>
      <c r="H163" s="523">
        <v>10</v>
      </c>
      <c r="I163" s="25" t="s">
        <v>6</v>
      </c>
      <c r="J163" s="9" t="s">
        <v>97</v>
      </c>
      <c r="K163" s="11" t="s">
        <v>991</v>
      </c>
      <c r="L163" s="1205"/>
      <c r="M163" s="80"/>
      <c r="N163" s="80"/>
      <c r="O163" s="80"/>
      <c r="P163" s="80"/>
      <c r="Q163" s="80"/>
      <c r="R163" s="80"/>
      <c r="T163" s="249"/>
      <c r="U163" s="80"/>
      <c r="V163" s="80"/>
      <c r="W163" s="80"/>
      <c r="X163" s="80"/>
      <c r="Y163" s="80"/>
    </row>
    <row r="164" spans="1:25" s="42" customFormat="1" ht="14.25" customHeight="1">
      <c r="A164" s="239"/>
      <c r="B164" s="1203"/>
      <c r="C164" s="31"/>
      <c r="D164" s="523"/>
      <c r="E164" s="136" t="s">
        <v>1221</v>
      </c>
      <c r="F164" s="523">
        <v>4230</v>
      </c>
      <c r="G164" s="9" t="s">
        <v>783</v>
      </c>
      <c r="H164" s="523">
        <v>10</v>
      </c>
      <c r="I164" s="25" t="s">
        <v>6</v>
      </c>
      <c r="J164" s="9" t="s">
        <v>97</v>
      </c>
      <c r="K164" s="11" t="s">
        <v>991</v>
      </c>
      <c r="L164" s="1205"/>
      <c r="M164" s="80"/>
      <c r="N164" s="80"/>
      <c r="O164" s="80"/>
      <c r="P164" s="80"/>
      <c r="Q164" s="80"/>
      <c r="R164" s="80"/>
      <c r="T164" s="249"/>
      <c r="U164" s="80"/>
      <c r="V164" s="80"/>
      <c r="W164" s="80"/>
      <c r="X164" s="80"/>
      <c r="Y164" s="80"/>
    </row>
    <row r="165" spans="1:25" s="42" customFormat="1" ht="14.25" customHeight="1">
      <c r="A165" s="239"/>
      <c r="B165" s="1203"/>
      <c r="C165" s="31"/>
      <c r="D165" s="523"/>
      <c r="E165" s="136" t="s">
        <v>1221</v>
      </c>
      <c r="F165" s="523">
        <v>4229</v>
      </c>
      <c r="G165" s="9" t="s">
        <v>783</v>
      </c>
      <c r="H165" s="523">
        <v>5</v>
      </c>
      <c r="I165" s="25" t="s">
        <v>6</v>
      </c>
      <c r="J165" s="9" t="s">
        <v>97</v>
      </c>
      <c r="K165" s="11" t="s">
        <v>991</v>
      </c>
      <c r="L165" s="1205"/>
      <c r="M165" s="80"/>
      <c r="N165" s="80"/>
      <c r="O165" s="80"/>
      <c r="P165" s="80"/>
      <c r="Q165" s="80"/>
      <c r="R165" s="80"/>
      <c r="T165" s="249"/>
      <c r="U165" s="80"/>
      <c r="V165" s="80"/>
      <c r="W165" s="80"/>
      <c r="X165" s="80"/>
      <c r="Y165" s="80"/>
    </row>
    <row r="166" spans="1:25" s="42" customFormat="1" ht="14.25" customHeight="1">
      <c r="A166" s="239"/>
      <c r="B166" s="1203"/>
      <c r="C166" s="31"/>
      <c r="D166" s="523"/>
      <c r="E166" s="136" t="s">
        <v>1221</v>
      </c>
      <c r="F166" s="523">
        <v>4233</v>
      </c>
      <c r="G166" s="9" t="s">
        <v>783</v>
      </c>
      <c r="H166" s="523">
        <v>10</v>
      </c>
      <c r="I166" s="25" t="s">
        <v>6</v>
      </c>
      <c r="J166" s="9" t="s">
        <v>97</v>
      </c>
      <c r="K166" s="11" t="s">
        <v>991</v>
      </c>
      <c r="L166" s="1205"/>
      <c r="M166" s="80"/>
      <c r="N166" s="80"/>
      <c r="O166" s="80"/>
      <c r="P166" s="80"/>
      <c r="Q166" s="80"/>
      <c r="R166" s="80"/>
      <c r="T166" s="249"/>
      <c r="U166" s="80"/>
      <c r="V166" s="80"/>
      <c r="W166" s="80"/>
      <c r="X166" s="80"/>
      <c r="Y166" s="80"/>
    </row>
    <row r="167" spans="1:25" s="42" customFormat="1" ht="14.25" customHeight="1">
      <c r="A167" s="239"/>
      <c r="B167" s="1203"/>
      <c r="C167" s="31"/>
      <c r="D167" s="523"/>
      <c r="E167" s="136" t="s">
        <v>1221</v>
      </c>
      <c r="F167" s="523">
        <v>4231</v>
      </c>
      <c r="G167" s="9" t="s">
        <v>783</v>
      </c>
      <c r="H167" s="523">
        <v>10</v>
      </c>
      <c r="I167" s="25" t="s">
        <v>6</v>
      </c>
      <c r="J167" s="9" t="s">
        <v>97</v>
      </c>
      <c r="K167" s="11" t="s">
        <v>991</v>
      </c>
      <c r="L167" s="1205"/>
      <c r="M167" s="80"/>
      <c r="N167" s="80"/>
      <c r="O167" s="80"/>
      <c r="P167" s="80"/>
      <c r="Q167" s="80"/>
      <c r="R167" s="80"/>
      <c r="T167" s="249"/>
      <c r="U167" s="80"/>
      <c r="V167" s="80"/>
      <c r="W167" s="80"/>
      <c r="X167" s="80"/>
      <c r="Y167" s="80"/>
    </row>
    <row r="168" spans="1:25" s="42" customFormat="1" ht="14.25" customHeight="1">
      <c r="A168" s="239"/>
      <c r="B168" s="1203"/>
      <c r="C168" s="31"/>
      <c r="D168" s="523"/>
      <c r="E168" s="136" t="s">
        <v>1221</v>
      </c>
      <c r="F168" s="523">
        <v>4232</v>
      </c>
      <c r="G168" s="9" t="s">
        <v>783</v>
      </c>
      <c r="H168" s="523">
        <v>10</v>
      </c>
      <c r="I168" s="25" t="s">
        <v>6</v>
      </c>
      <c r="J168" s="9" t="s">
        <v>97</v>
      </c>
      <c r="K168" s="11" t="s">
        <v>991</v>
      </c>
      <c r="L168" s="1205"/>
      <c r="M168" s="80"/>
      <c r="N168" s="80"/>
      <c r="O168" s="80"/>
      <c r="P168" s="80"/>
      <c r="Q168" s="80"/>
      <c r="R168" s="80"/>
      <c r="T168" s="249"/>
      <c r="U168" s="80"/>
      <c r="V168" s="80"/>
      <c r="W168" s="80"/>
      <c r="X168" s="80"/>
      <c r="Y168" s="80"/>
    </row>
    <row r="169" spans="1:25" s="42" customFormat="1" ht="14.25" customHeight="1">
      <c r="A169" s="239"/>
      <c r="B169" s="1203"/>
      <c r="C169" s="31"/>
      <c r="D169" s="523"/>
      <c r="E169" s="136" t="s">
        <v>1221</v>
      </c>
      <c r="F169" s="523">
        <v>3628</v>
      </c>
      <c r="G169" s="9" t="s">
        <v>783</v>
      </c>
      <c r="H169" s="523">
        <v>10</v>
      </c>
      <c r="I169" s="25" t="s">
        <v>6</v>
      </c>
      <c r="J169" s="9" t="s">
        <v>97</v>
      </c>
      <c r="K169" s="11" t="s">
        <v>991</v>
      </c>
      <c r="L169" s="1205"/>
      <c r="M169" s="80"/>
      <c r="N169" s="80"/>
      <c r="O169" s="80"/>
      <c r="P169" s="80"/>
      <c r="Q169" s="80"/>
      <c r="R169" s="80"/>
      <c r="T169" s="249"/>
      <c r="U169" s="80"/>
      <c r="V169" s="80"/>
      <c r="W169" s="80"/>
      <c r="X169" s="80"/>
      <c r="Y169" s="80"/>
    </row>
    <row r="170" spans="1:25" s="42" customFormat="1" ht="14.25" customHeight="1">
      <c r="A170" s="239"/>
      <c r="B170" s="1203"/>
      <c r="C170" s="31"/>
      <c r="D170" s="523"/>
      <c r="E170" s="136" t="s">
        <v>1221</v>
      </c>
      <c r="F170" s="523">
        <v>3629</v>
      </c>
      <c r="G170" s="9" t="s">
        <v>783</v>
      </c>
      <c r="H170" s="523">
        <v>10</v>
      </c>
      <c r="I170" s="25" t="s">
        <v>6</v>
      </c>
      <c r="J170" s="9" t="s">
        <v>97</v>
      </c>
      <c r="K170" s="11" t="s">
        <v>991</v>
      </c>
      <c r="L170" s="1205">
        <v>1881</v>
      </c>
      <c r="M170" s="80"/>
      <c r="N170" s="80"/>
      <c r="O170" s="80"/>
      <c r="P170" s="80"/>
      <c r="Q170" s="80"/>
      <c r="R170" s="80"/>
      <c r="T170" s="249"/>
      <c r="U170" s="80"/>
      <c r="V170" s="80"/>
      <c r="W170" s="80"/>
      <c r="X170" s="80"/>
      <c r="Y170" s="80"/>
    </row>
    <row r="171" spans="1:25" s="42" customFormat="1" ht="14.25" customHeight="1">
      <c r="A171" s="239" t="s">
        <v>2469</v>
      </c>
      <c r="B171" s="1203">
        <v>44861</v>
      </c>
      <c r="C171" s="31">
        <v>44858</v>
      </c>
      <c r="D171" s="523">
        <v>11856</v>
      </c>
      <c r="E171" s="136" t="s">
        <v>2</v>
      </c>
      <c r="F171" s="523">
        <v>1397</v>
      </c>
      <c r="G171" s="9" t="s">
        <v>22</v>
      </c>
      <c r="H171" s="523">
        <v>50</v>
      </c>
      <c r="I171" s="25" t="s">
        <v>6</v>
      </c>
      <c r="J171" s="9" t="s">
        <v>97</v>
      </c>
      <c r="K171" s="22"/>
      <c r="L171" s="1205">
        <v>571.5</v>
      </c>
      <c r="M171" s="80"/>
      <c r="N171" s="80"/>
      <c r="O171" s="80"/>
      <c r="P171" s="80"/>
      <c r="Q171" s="80"/>
      <c r="R171" s="80"/>
      <c r="T171" s="249"/>
      <c r="U171" s="80"/>
      <c r="V171" s="80"/>
      <c r="W171" s="80"/>
      <c r="X171" s="80"/>
      <c r="Y171" s="80"/>
    </row>
    <row r="172" spans="1:25" s="42" customFormat="1" ht="14.25" customHeight="1">
      <c r="A172" s="239" t="s">
        <v>109</v>
      </c>
      <c r="B172" s="1203">
        <v>44853</v>
      </c>
      <c r="C172" s="31">
        <v>44853</v>
      </c>
      <c r="D172" s="523">
        <v>11866</v>
      </c>
      <c r="E172" s="136" t="s">
        <v>2060</v>
      </c>
      <c r="F172" s="523">
        <v>4025</v>
      </c>
      <c r="G172" s="9" t="s">
        <v>31</v>
      </c>
      <c r="H172" s="523">
        <v>1</v>
      </c>
      <c r="I172" s="25" t="s">
        <v>6</v>
      </c>
      <c r="J172" s="9" t="s">
        <v>97</v>
      </c>
      <c r="K172" s="22"/>
      <c r="L172" s="1205">
        <v>50</v>
      </c>
      <c r="M172" s="80"/>
      <c r="N172" s="80"/>
      <c r="O172" s="80"/>
      <c r="P172" s="80"/>
      <c r="Q172" s="80"/>
      <c r="R172" s="80"/>
      <c r="T172" s="249"/>
      <c r="U172" s="80"/>
      <c r="V172" s="80"/>
      <c r="W172" s="80"/>
      <c r="X172" s="80"/>
      <c r="Y172" s="80"/>
    </row>
    <row r="173" spans="1:25" s="42" customFormat="1" ht="14.25" customHeight="1">
      <c r="A173" s="1235" t="s">
        <v>2099</v>
      </c>
      <c r="B173" s="1236">
        <v>44889</v>
      </c>
      <c r="C173" s="1237"/>
      <c r="D173" s="1238">
        <v>11868</v>
      </c>
      <c r="E173" s="1239" t="s">
        <v>2351</v>
      </c>
      <c r="F173" s="1238">
        <v>4133</v>
      </c>
      <c r="G173" s="1240" t="s">
        <v>53</v>
      </c>
      <c r="H173" s="1241" t="s">
        <v>2470</v>
      </c>
      <c r="I173" s="1242"/>
      <c r="J173" s="1240" t="s">
        <v>97</v>
      </c>
      <c r="K173" s="1243"/>
      <c r="L173" s="1244">
        <v>1575</v>
      </c>
      <c r="M173" s="80"/>
      <c r="N173" s="80"/>
      <c r="O173" s="80"/>
      <c r="P173" s="80"/>
      <c r="Q173" s="80"/>
      <c r="R173" s="80"/>
      <c r="T173" s="249"/>
      <c r="U173" s="80"/>
      <c r="V173" s="80"/>
      <c r="W173" s="80"/>
      <c r="X173" s="80"/>
      <c r="Y173" s="80"/>
    </row>
    <row r="174" spans="1:25" s="42" customFormat="1" ht="14.25" customHeight="1">
      <c r="A174" s="239" t="s">
        <v>369</v>
      </c>
      <c r="B174" s="1203">
        <v>44862</v>
      </c>
      <c r="C174" s="31">
        <v>44858</v>
      </c>
      <c r="D174" s="523">
        <v>11869</v>
      </c>
      <c r="E174" s="136" t="s">
        <v>2</v>
      </c>
      <c r="F174" s="523">
        <v>838</v>
      </c>
      <c r="G174" s="9" t="s">
        <v>5</v>
      </c>
      <c r="H174" s="523">
        <v>15</v>
      </c>
      <c r="I174" s="25" t="s">
        <v>6</v>
      </c>
      <c r="J174" s="9" t="s">
        <v>97</v>
      </c>
      <c r="K174" s="22"/>
      <c r="L174" s="1205">
        <v>420</v>
      </c>
      <c r="M174" s="80"/>
      <c r="N174" s="80"/>
      <c r="O174" s="80"/>
      <c r="P174" s="80"/>
      <c r="Q174" s="80"/>
      <c r="R174" s="80"/>
      <c r="T174" s="249"/>
      <c r="U174" s="80"/>
      <c r="V174" s="80"/>
      <c r="W174" s="80"/>
      <c r="X174" s="80"/>
      <c r="Y174" s="80"/>
    </row>
    <row r="175" spans="1:25" s="42" customFormat="1" ht="14.25" customHeight="1">
      <c r="A175" s="239"/>
      <c r="B175" s="1203"/>
      <c r="C175" s="31"/>
      <c r="D175" s="523"/>
      <c r="E175" s="136" t="s">
        <v>2</v>
      </c>
      <c r="F175" s="523">
        <v>2515</v>
      </c>
      <c r="G175" s="9" t="s">
        <v>35</v>
      </c>
      <c r="H175" s="523">
        <v>15</v>
      </c>
      <c r="I175" s="25" t="s">
        <v>6</v>
      </c>
      <c r="J175" s="9" t="s">
        <v>97</v>
      </c>
      <c r="K175" s="22"/>
      <c r="L175" s="1205">
        <v>187.5</v>
      </c>
      <c r="M175" s="80"/>
      <c r="N175" s="80"/>
      <c r="O175" s="80"/>
      <c r="P175" s="80"/>
      <c r="Q175" s="80"/>
      <c r="R175" s="80"/>
      <c r="T175" s="249"/>
      <c r="U175" s="80"/>
      <c r="V175" s="80"/>
      <c r="W175" s="80"/>
      <c r="X175" s="80"/>
      <c r="Y175" s="80"/>
    </row>
    <row r="176" spans="1:25" s="42" customFormat="1" ht="14.25" customHeight="1">
      <c r="A176" s="239" t="s">
        <v>368</v>
      </c>
      <c r="B176" s="1203">
        <v>44860</v>
      </c>
      <c r="C176" s="31">
        <v>44858</v>
      </c>
      <c r="D176" s="523">
        <v>11872</v>
      </c>
      <c r="E176" s="136" t="s">
        <v>2</v>
      </c>
      <c r="F176" s="523">
        <v>838</v>
      </c>
      <c r="G176" s="9" t="s">
        <v>5</v>
      </c>
      <c r="H176" s="523">
        <v>10</v>
      </c>
      <c r="I176" s="25" t="s">
        <v>6</v>
      </c>
      <c r="J176" s="9" t="s">
        <v>97</v>
      </c>
      <c r="K176" s="22"/>
      <c r="L176" s="1205">
        <v>325</v>
      </c>
      <c r="M176" s="80"/>
      <c r="N176" s="80"/>
      <c r="O176" s="80"/>
      <c r="P176" s="80"/>
      <c r="Q176" s="80"/>
      <c r="R176" s="80"/>
      <c r="T176" s="249"/>
      <c r="U176" s="80"/>
      <c r="V176" s="80"/>
      <c r="W176" s="80"/>
      <c r="X176" s="80"/>
      <c r="Y176" s="80"/>
    </row>
    <row r="177" spans="1:25" s="42" customFormat="1" ht="14.25" customHeight="1">
      <c r="A177" s="239"/>
      <c r="B177" s="1203"/>
      <c r="C177" s="31"/>
      <c r="D177" s="523"/>
      <c r="E177" s="136" t="s">
        <v>2</v>
      </c>
      <c r="F177" s="523">
        <v>2515</v>
      </c>
      <c r="G177" s="9" t="s">
        <v>35</v>
      </c>
      <c r="H177" s="523">
        <v>15</v>
      </c>
      <c r="I177" s="25" t="s">
        <v>6</v>
      </c>
      <c r="J177" s="9" t="s">
        <v>97</v>
      </c>
      <c r="K177" s="22"/>
      <c r="L177" s="1205">
        <v>247.5</v>
      </c>
      <c r="M177" s="80"/>
      <c r="N177" s="80"/>
      <c r="O177" s="80"/>
      <c r="P177" s="80"/>
      <c r="Q177" s="80"/>
      <c r="R177" s="80"/>
      <c r="T177" s="249"/>
      <c r="U177" s="80"/>
      <c r="V177" s="80"/>
      <c r="W177" s="80"/>
      <c r="X177" s="80"/>
      <c r="Y177" s="80"/>
    </row>
    <row r="178" spans="1:25" s="42" customFormat="1" ht="14.25" customHeight="1">
      <c r="A178" s="239" t="s">
        <v>767</v>
      </c>
      <c r="B178" s="1203">
        <v>44862</v>
      </c>
      <c r="C178" s="31">
        <v>44859</v>
      </c>
      <c r="D178" s="523">
        <v>11873</v>
      </c>
      <c r="E178" s="136" t="s">
        <v>7</v>
      </c>
      <c r="F178" s="523">
        <v>2467</v>
      </c>
      <c r="G178" s="9" t="s">
        <v>63</v>
      </c>
      <c r="H178" s="523">
        <v>5</v>
      </c>
      <c r="I178" s="25" t="s">
        <v>6</v>
      </c>
      <c r="J178" s="9" t="s">
        <v>97</v>
      </c>
      <c r="K178" s="22"/>
      <c r="L178" s="1205">
        <v>458.05</v>
      </c>
      <c r="M178" s="80"/>
      <c r="N178" s="80"/>
      <c r="O178" s="80"/>
      <c r="P178" s="80"/>
      <c r="Q178" s="80"/>
      <c r="R178" s="80"/>
      <c r="T178" s="249"/>
      <c r="U178" s="80"/>
      <c r="V178" s="80"/>
      <c r="W178" s="80"/>
      <c r="X178" s="80"/>
      <c r="Y178" s="80"/>
    </row>
    <row r="179" spans="1:25" s="42" customFormat="1" ht="14.25" customHeight="1">
      <c r="A179" s="239"/>
      <c r="B179" s="1203"/>
      <c r="C179" s="31"/>
      <c r="D179" s="523"/>
      <c r="E179" s="136" t="s">
        <v>2</v>
      </c>
      <c r="F179" s="523">
        <v>2357</v>
      </c>
      <c r="G179" s="9" t="s">
        <v>35</v>
      </c>
      <c r="H179" s="523">
        <v>6</v>
      </c>
      <c r="I179" s="25" t="s">
        <v>6</v>
      </c>
      <c r="J179" s="9" t="s">
        <v>97</v>
      </c>
      <c r="K179" s="22"/>
      <c r="L179" s="1205">
        <v>100</v>
      </c>
      <c r="M179" s="80"/>
      <c r="N179" s="80"/>
      <c r="O179" s="80"/>
      <c r="P179" s="80"/>
      <c r="Q179" s="80"/>
      <c r="R179" s="80"/>
      <c r="T179" s="249"/>
      <c r="U179" s="80"/>
      <c r="V179" s="80"/>
      <c r="W179" s="80"/>
      <c r="X179" s="80"/>
      <c r="Y179" s="80"/>
    </row>
    <row r="180" spans="1:25" s="42" customFormat="1" ht="14.25" customHeight="1">
      <c r="A180" s="239" t="s">
        <v>163</v>
      </c>
      <c r="B180" s="1203">
        <v>44862</v>
      </c>
      <c r="C180" s="31">
        <v>44858</v>
      </c>
      <c r="D180" s="523">
        <v>11877</v>
      </c>
      <c r="E180" s="136" t="s">
        <v>2</v>
      </c>
      <c r="F180" s="523">
        <v>838</v>
      </c>
      <c r="G180" s="9" t="s">
        <v>5</v>
      </c>
      <c r="H180" s="523">
        <v>20</v>
      </c>
      <c r="I180" s="25" t="s">
        <v>6</v>
      </c>
      <c r="J180" s="9" t="s">
        <v>97</v>
      </c>
      <c r="K180" s="22"/>
      <c r="L180" s="1205">
        <v>620</v>
      </c>
      <c r="M180" s="80"/>
      <c r="N180" s="80"/>
      <c r="O180" s="80"/>
      <c r="P180" s="80"/>
      <c r="Q180" s="80"/>
      <c r="R180" s="80"/>
      <c r="T180" s="249"/>
      <c r="U180" s="80"/>
      <c r="V180" s="80"/>
      <c r="W180" s="80"/>
      <c r="X180" s="80"/>
      <c r="Y180" s="80"/>
    </row>
    <row r="181" spans="1:25" s="42" customFormat="1" ht="14.25" customHeight="1">
      <c r="A181" s="239" t="s">
        <v>137</v>
      </c>
      <c r="B181" s="1203">
        <v>44858</v>
      </c>
      <c r="C181" s="31">
        <v>44855</v>
      </c>
      <c r="D181" s="523">
        <v>11889</v>
      </c>
      <c r="E181" s="136" t="s">
        <v>2</v>
      </c>
      <c r="F181" s="523">
        <v>3303</v>
      </c>
      <c r="G181" s="9" t="s">
        <v>9</v>
      </c>
      <c r="H181" s="523">
        <v>9</v>
      </c>
      <c r="I181" s="25" t="s">
        <v>6</v>
      </c>
      <c r="J181" s="9" t="s">
        <v>97</v>
      </c>
      <c r="K181" s="22"/>
      <c r="L181" s="1205">
        <v>135</v>
      </c>
      <c r="M181" s="80"/>
      <c r="N181" s="80"/>
      <c r="O181" s="80"/>
      <c r="P181" s="80"/>
      <c r="Q181" s="80"/>
      <c r="R181" s="80"/>
      <c r="T181" s="249"/>
      <c r="U181" s="80"/>
      <c r="V181" s="80"/>
      <c r="W181" s="80"/>
      <c r="X181" s="80"/>
      <c r="Y181" s="80"/>
    </row>
    <row r="182" spans="1:25" s="42" customFormat="1" ht="14.25" customHeight="1">
      <c r="A182" s="239"/>
      <c r="B182" s="1203"/>
      <c r="C182" s="31"/>
      <c r="D182" s="523"/>
      <c r="E182" s="136" t="s">
        <v>44</v>
      </c>
      <c r="F182" s="523">
        <v>4029</v>
      </c>
      <c r="G182" s="9" t="s">
        <v>219</v>
      </c>
      <c r="H182" s="523">
        <v>33</v>
      </c>
      <c r="I182" s="25" t="s">
        <v>6</v>
      </c>
      <c r="J182" s="9" t="s">
        <v>97</v>
      </c>
      <c r="K182" s="22"/>
      <c r="L182" s="1205">
        <v>627</v>
      </c>
      <c r="M182" s="80"/>
      <c r="N182" s="80"/>
      <c r="O182" s="80"/>
      <c r="P182" s="80"/>
      <c r="Q182" s="80"/>
      <c r="R182" s="80"/>
      <c r="T182" s="249"/>
      <c r="U182" s="80"/>
      <c r="V182" s="80"/>
      <c r="W182" s="80"/>
      <c r="X182" s="80"/>
      <c r="Y182" s="80"/>
    </row>
    <row r="183" spans="1:25" s="42" customFormat="1" ht="14.25" customHeight="1">
      <c r="A183" s="239"/>
      <c r="B183" s="1203"/>
      <c r="C183" s="31"/>
      <c r="D183" s="523"/>
      <c r="E183" s="136" t="s">
        <v>2</v>
      </c>
      <c r="F183" s="523">
        <v>3302</v>
      </c>
      <c r="G183" s="9" t="s">
        <v>15</v>
      </c>
      <c r="H183" s="523">
        <v>55</v>
      </c>
      <c r="I183" s="25" t="s">
        <v>6</v>
      </c>
      <c r="J183" s="9" t="s">
        <v>97</v>
      </c>
      <c r="K183" s="22"/>
      <c r="L183" s="1205">
        <v>264</v>
      </c>
      <c r="M183" s="80"/>
      <c r="N183" s="80"/>
      <c r="O183" s="80"/>
      <c r="P183" s="80"/>
      <c r="Q183" s="80"/>
      <c r="R183" s="80"/>
      <c r="T183" s="249"/>
      <c r="U183" s="80"/>
      <c r="V183" s="80"/>
      <c r="W183" s="80"/>
      <c r="X183" s="80"/>
      <c r="Y183" s="80"/>
    </row>
    <row r="184" spans="1:25" s="42" customFormat="1" ht="14.25" customHeight="1">
      <c r="A184" s="239" t="s">
        <v>779</v>
      </c>
      <c r="B184" s="1203">
        <v>44865</v>
      </c>
      <c r="C184" s="31">
        <v>44858</v>
      </c>
      <c r="D184" s="523">
        <v>11883</v>
      </c>
      <c r="E184" s="136" t="s">
        <v>2</v>
      </c>
      <c r="F184" s="523">
        <v>753</v>
      </c>
      <c r="G184" s="9" t="s">
        <v>47</v>
      </c>
      <c r="H184" s="523">
        <v>20</v>
      </c>
      <c r="I184" s="25" t="s">
        <v>6</v>
      </c>
      <c r="J184" s="9" t="s">
        <v>97</v>
      </c>
      <c r="K184" s="22"/>
      <c r="L184" s="1205">
        <v>520</v>
      </c>
      <c r="M184" s="80"/>
      <c r="N184" s="80"/>
      <c r="O184" s="80"/>
      <c r="P184" s="80"/>
      <c r="Q184" s="80"/>
      <c r="R184" s="80"/>
      <c r="T184" s="249"/>
      <c r="U184" s="80"/>
      <c r="V184" s="80"/>
      <c r="W184" s="80"/>
      <c r="X184" s="80"/>
      <c r="Y184" s="80"/>
    </row>
    <row r="185" spans="1:25" s="42" customFormat="1" ht="14.25" customHeight="1">
      <c r="A185" s="239" t="s">
        <v>425</v>
      </c>
      <c r="B185" s="1203">
        <v>44865</v>
      </c>
      <c r="C185" s="31">
        <v>44861</v>
      </c>
      <c r="D185" s="523">
        <v>11891</v>
      </c>
      <c r="E185" s="136" t="s">
        <v>7</v>
      </c>
      <c r="F185" s="523">
        <v>1483</v>
      </c>
      <c r="G185" s="9" t="s">
        <v>5</v>
      </c>
      <c r="H185" s="523">
        <v>20</v>
      </c>
      <c r="I185" s="25" t="s">
        <v>6</v>
      </c>
      <c r="J185" s="9" t="s">
        <v>97</v>
      </c>
      <c r="K185" s="22"/>
      <c r="L185" s="1205">
        <v>980</v>
      </c>
      <c r="M185" s="80"/>
      <c r="N185" s="80"/>
      <c r="O185" s="80"/>
      <c r="P185" s="80"/>
      <c r="Q185" s="80"/>
      <c r="R185" s="80"/>
      <c r="T185" s="249"/>
      <c r="U185" s="80"/>
      <c r="V185" s="80"/>
      <c r="W185" s="80"/>
      <c r="X185" s="80"/>
      <c r="Y185" s="80"/>
    </row>
    <row r="186" spans="1:25" s="42" customFormat="1" ht="14.25" customHeight="1">
      <c r="A186" s="1235" t="s">
        <v>137</v>
      </c>
      <c r="B186" s="1236">
        <v>44874</v>
      </c>
      <c r="C186" s="1237"/>
      <c r="D186" s="1238">
        <v>11894</v>
      </c>
      <c r="E186" s="1239" t="s">
        <v>2</v>
      </c>
      <c r="F186" s="1238">
        <v>3303</v>
      </c>
      <c r="G186" s="1240" t="s">
        <v>9</v>
      </c>
      <c r="H186" s="1238">
        <v>90</v>
      </c>
      <c r="I186" s="1242"/>
      <c r="J186" s="1240" t="s">
        <v>97</v>
      </c>
      <c r="K186" s="1243"/>
      <c r="L186" s="1244">
        <v>1350</v>
      </c>
      <c r="M186" s="80"/>
      <c r="N186" s="80"/>
      <c r="O186" s="80"/>
      <c r="P186" s="80"/>
      <c r="Q186" s="80"/>
      <c r="R186" s="80"/>
      <c r="T186" s="249"/>
      <c r="U186" s="80"/>
      <c r="V186" s="80"/>
      <c r="W186" s="80"/>
      <c r="X186" s="80"/>
      <c r="Y186" s="80"/>
    </row>
    <row r="187" spans="1:25" s="42" customFormat="1" ht="14.25" customHeight="1">
      <c r="A187" s="1235"/>
      <c r="B187" s="1236"/>
      <c r="C187" s="1237"/>
      <c r="D187" s="1238"/>
      <c r="E187" s="1239" t="s">
        <v>44</v>
      </c>
      <c r="F187" s="1238">
        <v>4029</v>
      </c>
      <c r="G187" s="1240" t="s">
        <v>219</v>
      </c>
      <c r="H187" s="1238">
        <v>60</v>
      </c>
      <c r="I187" s="1242"/>
      <c r="J187" s="1240" t="s">
        <v>97</v>
      </c>
      <c r="K187" s="1243"/>
      <c r="L187" s="1244">
        <v>1140</v>
      </c>
      <c r="M187" s="80"/>
      <c r="N187" s="80"/>
      <c r="O187" s="80"/>
      <c r="P187" s="80"/>
      <c r="Q187" s="80"/>
      <c r="R187" s="80"/>
      <c r="T187" s="249"/>
      <c r="U187" s="80"/>
      <c r="V187" s="80"/>
      <c r="W187" s="80"/>
      <c r="X187" s="80"/>
      <c r="Y187" s="80"/>
    </row>
    <row r="188" spans="1:25" s="42" customFormat="1" ht="14.25" customHeight="1">
      <c r="A188" s="1235"/>
      <c r="B188" s="1236"/>
      <c r="C188" s="1237"/>
      <c r="D188" s="1238"/>
      <c r="E188" s="1239" t="s">
        <v>2</v>
      </c>
      <c r="F188" s="1238">
        <v>3302</v>
      </c>
      <c r="G188" s="1240" t="s">
        <v>15</v>
      </c>
      <c r="H188" s="1238">
        <v>50</v>
      </c>
      <c r="I188" s="1242"/>
      <c r="J188" s="1240" t="s">
        <v>97</v>
      </c>
      <c r="K188" s="1243"/>
      <c r="L188" s="1244">
        <v>240</v>
      </c>
      <c r="M188" s="80"/>
      <c r="N188" s="80"/>
      <c r="O188" s="80"/>
      <c r="P188" s="80"/>
      <c r="Q188" s="80"/>
      <c r="R188" s="80"/>
      <c r="T188" s="249"/>
      <c r="U188" s="80"/>
      <c r="V188" s="80"/>
      <c r="W188" s="80"/>
      <c r="X188" s="80"/>
      <c r="Y188" s="80"/>
    </row>
    <row r="189" spans="1:25" s="42" customFormat="1" ht="14.25" customHeight="1">
      <c r="A189" s="1235"/>
      <c r="B189" s="1236"/>
      <c r="C189" s="1237"/>
      <c r="D189" s="1238"/>
      <c r="E189" s="1239" t="s">
        <v>131</v>
      </c>
      <c r="F189" s="1238">
        <v>2017</v>
      </c>
      <c r="G189" s="1240" t="s">
        <v>15</v>
      </c>
      <c r="H189" s="1238">
        <v>50</v>
      </c>
      <c r="I189" s="1242"/>
      <c r="J189" s="1240" t="s">
        <v>97</v>
      </c>
      <c r="K189" s="1243"/>
      <c r="L189" s="1244">
        <v>290</v>
      </c>
      <c r="M189" s="80"/>
      <c r="N189" s="80"/>
      <c r="O189" s="80"/>
      <c r="P189" s="80"/>
      <c r="Q189" s="80"/>
      <c r="R189" s="80"/>
      <c r="T189" s="249"/>
      <c r="U189" s="80"/>
      <c r="V189" s="80"/>
      <c r="W189" s="80"/>
      <c r="X189" s="80"/>
      <c r="Y189" s="80"/>
    </row>
    <row r="190" spans="1:25" s="42" customFormat="1" ht="14.25" customHeight="1">
      <c r="A190" s="239" t="s">
        <v>1903</v>
      </c>
      <c r="B190" s="1203">
        <v>44865</v>
      </c>
      <c r="C190" s="31">
        <v>44862</v>
      </c>
      <c r="D190" s="523">
        <v>11899</v>
      </c>
      <c r="E190" s="136" t="s">
        <v>1221</v>
      </c>
      <c r="F190" s="523">
        <v>3993</v>
      </c>
      <c r="G190" s="9" t="s">
        <v>21</v>
      </c>
      <c r="H190" s="523">
        <v>2</v>
      </c>
      <c r="I190" s="25" t="s">
        <v>6</v>
      </c>
      <c r="J190" s="9" t="s">
        <v>97</v>
      </c>
      <c r="K190" s="11" t="s">
        <v>991</v>
      </c>
      <c r="L190" s="1205">
        <v>125.6</v>
      </c>
      <c r="M190" s="80"/>
      <c r="N190" s="80"/>
      <c r="O190" s="80"/>
      <c r="P190" s="80"/>
      <c r="Q190" s="80"/>
      <c r="R190" s="80"/>
      <c r="T190" s="249"/>
      <c r="U190" s="80"/>
      <c r="V190" s="80"/>
      <c r="W190" s="80"/>
      <c r="X190" s="80"/>
      <c r="Y190" s="80"/>
    </row>
    <row r="191" spans="1:25" s="42" customFormat="1" ht="14.25" customHeight="1">
      <c r="A191" s="239" t="s">
        <v>383</v>
      </c>
      <c r="B191" s="1203">
        <v>44865</v>
      </c>
      <c r="C191" s="31">
        <v>44861</v>
      </c>
      <c r="D191" s="523">
        <v>11900</v>
      </c>
      <c r="E191" s="136" t="s">
        <v>2</v>
      </c>
      <c r="F191" s="523">
        <v>838</v>
      </c>
      <c r="G191" s="9" t="s">
        <v>5</v>
      </c>
      <c r="H191" s="523">
        <v>30</v>
      </c>
      <c r="I191" s="25" t="s">
        <v>6</v>
      </c>
      <c r="J191" s="9" t="s">
        <v>97</v>
      </c>
      <c r="K191" s="22"/>
      <c r="L191" s="1205">
        <v>1050</v>
      </c>
      <c r="M191" s="80"/>
      <c r="N191" s="80"/>
      <c r="O191" s="80"/>
      <c r="P191" s="80"/>
      <c r="Q191" s="80"/>
      <c r="R191" s="80"/>
      <c r="T191" s="249"/>
      <c r="U191" s="80"/>
      <c r="V191" s="80"/>
      <c r="W191" s="80"/>
      <c r="X191" s="80"/>
      <c r="Y191" s="80"/>
    </row>
    <row r="192" spans="1:25" s="42" customFormat="1" ht="14.25" customHeight="1">
      <c r="A192" s="239" t="s">
        <v>2473</v>
      </c>
      <c r="B192" s="1203">
        <v>44865</v>
      </c>
      <c r="C192" s="31">
        <v>44865</v>
      </c>
      <c r="D192" s="523">
        <v>11887</v>
      </c>
      <c r="E192" s="136" t="s">
        <v>2212</v>
      </c>
      <c r="F192" s="523">
        <v>3765</v>
      </c>
      <c r="G192" s="9" t="s">
        <v>200</v>
      </c>
      <c r="H192" s="523">
        <v>36</v>
      </c>
      <c r="I192" s="25" t="s">
        <v>6</v>
      </c>
      <c r="J192" s="9" t="s">
        <v>97</v>
      </c>
      <c r="K192" s="22"/>
      <c r="L192" s="1205">
        <v>1225</v>
      </c>
      <c r="M192" s="80"/>
      <c r="N192" s="80"/>
      <c r="O192" s="80"/>
      <c r="P192" s="80"/>
      <c r="Q192" s="80"/>
      <c r="R192" s="80"/>
      <c r="T192" s="249"/>
      <c r="U192" s="80"/>
      <c r="V192" s="80"/>
      <c r="W192" s="80"/>
      <c r="X192" s="80"/>
      <c r="Y192" s="80"/>
    </row>
    <row r="193" spans="1:25" s="42" customFormat="1" ht="14.25" customHeight="1">
      <c r="A193" s="239" t="s">
        <v>799</v>
      </c>
      <c r="B193" s="1203">
        <v>44865</v>
      </c>
      <c r="C193" s="31">
        <v>44858</v>
      </c>
      <c r="D193" s="523">
        <v>11904</v>
      </c>
      <c r="E193" s="136" t="s">
        <v>2</v>
      </c>
      <c r="F193" s="523">
        <v>2515</v>
      </c>
      <c r="G193" s="9" t="s">
        <v>35</v>
      </c>
      <c r="H193" s="523">
        <v>5</v>
      </c>
      <c r="I193" s="25" t="s">
        <v>6</v>
      </c>
      <c r="J193" s="9" t="s">
        <v>97</v>
      </c>
      <c r="K193" s="22"/>
      <c r="L193" s="1205">
        <v>72.5</v>
      </c>
      <c r="M193" s="80"/>
      <c r="N193" s="80"/>
      <c r="O193" s="80"/>
      <c r="P193" s="80"/>
      <c r="Q193" s="80"/>
      <c r="R193" s="80"/>
      <c r="T193" s="249"/>
      <c r="U193" s="80"/>
      <c r="V193" s="80"/>
      <c r="W193" s="80"/>
      <c r="X193" s="80"/>
      <c r="Y193" s="80"/>
    </row>
    <row r="194" spans="1:25" s="42" customFormat="1" ht="14.25" customHeight="1">
      <c r="A194" s="1235" t="s">
        <v>400</v>
      </c>
      <c r="B194" s="1236">
        <v>44868</v>
      </c>
      <c r="C194" s="1237"/>
      <c r="D194" s="1238">
        <v>11906</v>
      </c>
      <c r="E194" s="1239" t="s">
        <v>2</v>
      </c>
      <c r="F194" s="1238">
        <v>1468</v>
      </c>
      <c r="G194" s="1240" t="s">
        <v>21</v>
      </c>
      <c r="H194" s="1238">
        <v>50</v>
      </c>
      <c r="I194" s="1242"/>
      <c r="J194" s="1240" t="s">
        <v>97</v>
      </c>
      <c r="K194" s="1243"/>
      <c r="L194" s="1244">
        <v>1950</v>
      </c>
      <c r="M194" s="80"/>
      <c r="N194" s="80"/>
      <c r="O194" s="80"/>
      <c r="P194" s="80"/>
      <c r="Q194" s="80"/>
      <c r="R194" s="80"/>
      <c r="T194" s="249"/>
      <c r="U194" s="80"/>
      <c r="V194" s="80"/>
      <c r="W194" s="80"/>
      <c r="X194" s="80"/>
      <c r="Y194" s="80"/>
    </row>
    <row r="195" spans="1:25" s="42" customFormat="1" ht="14.25" customHeight="1">
      <c r="A195" s="1235"/>
      <c r="B195" s="1236"/>
      <c r="C195" s="1237"/>
      <c r="D195" s="1238"/>
      <c r="E195" s="1239" t="s">
        <v>2</v>
      </c>
      <c r="F195" s="1238">
        <v>908</v>
      </c>
      <c r="G195" s="1240" t="s">
        <v>30</v>
      </c>
      <c r="H195" s="1241" t="s">
        <v>892</v>
      </c>
      <c r="I195" s="1242"/>
      <c r="J195" s="1240" t="s">
        <v>97</v>
      </c>
      <c r="K195" s="1243"/>
      <c r="L195" s="1244">
        <v>290</v>
      </c>
      <c r="M195" s="80"/>
      <c r="N195" s="80"/>
      <c r="O195" s="80"/>
      <c r="P195" s="80"/>
      <c r="Q195" s="80"/>
      <c r="R195" s="80"/>
      <c r="T195" s="249"/>
      <c r="U195" s="80"/>
      <c r="V195" s="80"/>
      <c r="W195" s="80"/>
      <c r="X195" s="80"/>
      <c r="Y195" s="80"/>
    </row>
    <row r="196" spans="1:25" s="42" customFormat="1" ht="14.25" customHeight="1">
      <c r="A196" s="239" t="s">
        <v>111</v>
      </c>
      <c r="B196" s="1203">
        <v>44892</v>
      </c>
      <c r="C196" s="31">
        <v>44860</v>
      </c>
      <c r="D196" s="523">
        <v>11909</v>
      </c>
      <c r="E196" s="136" t="s">
        <v>2</v>
      </c>
      <c r="F196" s="1204">
        <v>869</v>
      </c>
      <c r="G196" s="9" t="s">
        <v>16</v>
      </c>
      <c r="H196" s="523">
        <v>50</v>
      </c>
      <c r="I196" s="25" t="s">
        <v>6</v>
      </c>
      <c r="J196" s="9" t="s">
        <v>97</v>
      </c>
      <c r="K196" s="22"/>
      <c r="L196" s="1205"/>
      <c r="M196" s="80"/>
      <c r="N196" s="80"/>
      <c r="O196" s="80"/>
      <c r="P196" s="80"/>
      <c r="Q196" s="80"/>
      <c r="R196" s="80"/>
      <c r="T196" s="249"/>
      <c r="U196" s="80"/>
      <c r="V196" s="80"/>
      <c r="W196" s="80"/>
      <c r="X196" s="80"/>
      <c r="Y196" s="80"/>
    </row>
    <row r="197" spans="1:25" s="42" customFormat="1" ht="14.25" customHeight="1">
      <c r="A197" s="239"/>
      <c r="B197" s="1203"/>
      <c r="C197" s="31"/>
      <c r="D197" s="523"/>
      <c r="E197" s="136" t="s">
        <v>2</v>
      </c>
      <c r="F197" s="1204">
        <v>2691</v>
      </c>
      <c r="G197" s="9" t="s">
        <v>47</v>
      </c>
      <c r="H197" s="1204" t="s">
        <v>2028</v>
      </c>
      <c r="I197" s="25" t="s">
        <v>6</v>
      </c>
      <c r="J197" s="9" t="s">
        <v>97</v>
      </c>
      <c r="K197" s="22"/>
      <c r="L197" s="1205">
        <v>1510</v>
      </c>
      <c r="M197" s="80"/>
      <c r="N197" s="80"/>
      <c r="O197" s="80"/>
      <c r="P197" s="80"/>
      <c r="Q197" s="80"/>
      <c r="R197" s="80"/>
      <c r="T197" s="249"/>
      <c r="U197" s="80"/>
      <c r="V197" s="80"/>
      <c r="W197" s="80"/>
      <c r="X197" s="80"/>
      <c r="Y197" s="80"/>
    </row>
    <row r="198" spans="1:25" s="42" customFormat="1" ht="14.25" customHeight="1">
      <c r="A198" s="239" t="s">
        <v>109</v>
      </c>
      <c r="B198" s="1203">
        <v>44859</v>
      </c>
      <c r="C198" s="31">
        <v>44859</v>
      </c>
      <c r="D198" s="523">
        <v>11912</v>
      </c>
      <c r="E198" s="136" t="s">
        <v>2060</v>
      </c>
      <c r="F198" s="523">
        <v>4025</v>
      </c>
      <c r="G198" s="9" t="s">
        <v>36</v>
      </c>
      <c r="H198" s="523">
        <v>1</v>
      </c>
      <c r="I198" s="25" t="s">
        <v>6</v>
      </c>
      <c r="J198" s="9" t="s">
        <v>97</v>
      </c>
      <c r="K198" s="22"/>
      <c r="L198" s="1205">
        <v>50</v>
      </c>
      <c r="M198" s="80"/>
      <c r="N198" s="80"/>
      <c r="O198" s="80"/>
      <c r="P198" s="80"/>
      <c r="Q198" s="80"/>
      <c r="R198" s="80"/>
      <c r="T198" s="249"/>
      <c r="U198" s="80"/>
      <c r="V198" s="80"/>
      <c r="W198" s="80"/>
      <c r="X198" s="80"/>
      <c r="Y198" s="80"/>
    </row>
    <row r="199" spans="1:25" s="42" customFormat="1" ht="14.25" customHeight="1">
      <c r="A199" s="239"/>
      <c r="B199" s="1203"/>
      <c r="C199" s="31"/>
      <c r="D199" s="523"/>
      <c r="E199" s="136" t="s">
        <v>2060</v>
      </c>
      <c r="F199" s="523">
        <v>4025</v>
      </c>
      <c r="G199" s="9" t="s">
        <v>13</v>
      </c>
      <c r="H199" s="523">
        <v>1</v>
      </c>
      <c r="I199" s="25" t="s">
        <v>6</v>
      </c>
      <c r="J199" s="9" t="s">
        <v>97</v>
      </c>
      <c r="K199" s="22"/>
      <c r="L199" s="1205">
        <v>50</v>
      </c>
      <c r="M199" s="80"/>
      <c r="N199" s="80"/>
      <c r="O199" s="80"/>
      <c r="P199" s="80"/>
      <c r="Q199" s="80"/>
      <c r="R199" s="80"/>
      <c r="T199" s="249"/>
      <c r="U199" s="80"/>
      <c r="V199" s="80"/>
      <c r="W199" s="80"/>
      <c r="X199" s="80"/>
      <c r="Y199" s="80"/>
    </row>
    <row r="200" spans="1:25" s="42" customFormat="1" ht="14.25" customHeight="1">
      <c r="A200" s="239" t="s">
        <v>209</v>
      </c>
      <c r="B200" s="1203">
        <v>44865</v>
      </c>
      <c r="C200" s="31">
        <v>44862</v>
      </c>
      <c r="D200" s="523">
        <v>11917</v>
      </c>
      <c r="E200" s="136" t="s">
        <v>2</v>
      </c>
      <c r="F200" s="523">
        <v>838</v>
      </c>
      <c r="G200" s="9" t="s">
        <v>5</v>
      </c>
      <c r="H200" s="523">
        <v>50</v>
      </c>
      <c r="I200" s="25" t="s">
        <v>6</v>
      </c>
      <c r="J200" s="9" t="s">
        <v>97</v>
      </c>
      <c r="K200" s="22"/>
      <c r="L200" s="1205">
        <v>1584.5</v>
      </c>
      <c r="M200" s="80"/>
      <c r="N200" s="80"/>
      <c r="O200" s="80"/>
      <c r="P200" s="80"/>
      <c r="Q200" s="80"/>
      <c r="R200" s="80"/>
      <c r="T200" s="249"/>
      <c r="U200" s="80"/>
      <c r="V200" s="80"/>
      <c r="W200" s="80"/>
      <c r="X200" s="80"/>
      <c r="Y200" s="80"/>
    </row>
    <row r="201" spans="1:25" s="42" customFormat="1" ht="14.25" customHeight="1">
      <c r="A201" s="239" t="s">
        <v>2475</v>
      </c>
      <c r="B201" s="1203">
        <v>44865</v>
      </c>
      <c r="C201" s="31">
        <v>44862</v>
      </c>
      <c r="D201" s="523">
        <v>11923</v>
      </c>
      <c r="E201" s="136" t="s">
        <v>2</v>
      </c>
      <c r="F201" s="523">
        <v>1087</v>
      </c>
      <c r="G201" s="9" t="s">
        <v>46</v>
      </c>
      <c r="H201" s="523">
        <v>30</v>
      </c>
      <c r="I201" s="25" t="s">
        <v>6</v>
      </c>
      <c r="J201" s="9" t="s">
        <v>97</v>
      </c>
      <c r="K201" s="22"/>
      <c r="L201" s="1205">
        <v>419.4</v>
      </c>
      <c r="M201" s="80"/>
      <c r="N201" s="80"/>
      <c r="O201" s="80"/>
      <c r="P201" s="80"/>
      <c r="Q201" s="80"/>
      <c r="R201" s="80"/>
      <c r="T201" s="249"/>
      <c r="U201" s="80"/>
      <c r="V201" s="80"/>
      <c r="W201" s="80"/>
      <c r="X201" s="80"/>
      <c r="Y201" s="80"/>
    </row>
    <row r="202" spans="1:25" s="42" customFormat="1" ht="14.25" customHeight="1">
      <c r="A202" s="239" t="s">
        <v>226</v>
      </c>
      <c r="B202" s="1203">
        <v>44865</v>
      </c>
      <c r="C202" s="31">
        <v>44865</v>
      </c>
      <c r="D202" s="523">
        <v>11919</v>
      </c>
      <c r="E202" s="136" t="s">
        <v>2</v>
      </c>
      <c r="F202" s="523">
        <v>3753</v>
      </c>
      <c r="G202" s="9" t="s">
        <v>29</v>
      </c>
      <c r="H202" s="523">
        <v>10</v>
      </c>
      <c r="I202" s="25" t="s">
        <v>6</v>
      </c>
      <c r="J202" s="9" t="s">
        <v>97</v>
      </c>
      <c r="K202" s="22"/>
      <c r="L202" s="1205">
        <v>182</v>
      </c>
      <c r="M202" s="80"/>
      <c r="N202" s="80"/>
      <c r="O202" s="80"/>
      <c r="P202" s="80"/>
      <c r="Q202" s="80"/>
      <c r="R202" s="80"/>
      <c r="T202" s="249"/>
      <c r="U202" s="80"/>
      <c r="V202" s="80"/>
      <c r="W202" s="80"/>
      <c r="X202" s="80"/>
      <c r="Y202" s="80"/>
    </row>
    <row r="203" spans="1:25" s="42" customFormat="1" ht="14.25" customHeight="1">
      <c r="A203" s="239" t="s">
        <v>1635</v>
      </c>
      <c r="B203" s="1203">
        <v>44865</v>
      </c>
      <c r="C203" s="31">
        <v>44862</v>
      </c>
      <c r="D203" s="523">
        <v>11926</v>
      </c>
      <c r="E203" s="136" t="s">
        <v>2</v>
      </c>
      <c r="F203" s="523">
        <v>1087</v>
      </c>
      <c r="G203" s="9" t="s">
        <v>46</v>
      </c>
      <c r="H203" s="523">
        <v>30</v>
      </c>
      <c r="I203" s="25" t="s">
        <v>6</v>
      </c>
      <c r="J203" s="9" t="s">
        <v>97</v>
      </c>
      <c r="K203" s="22"/>
      <c r="L203" s="1205">
        <v>419.4</v>
      </c>
      <c r="M203" s="80"/>
      <c r="N203" s="80"/>
      <c r="O203" s="80"/>
      <c r="P203" s="80"/>
      <c r="Q203" s="80"/>
      <c r="R203" s="80"/>
      <c r="T203" s="249"/>
      <c r="U203" s="80"/>
      <c r="V203" s="80"/>
      <c r="W203" s="80"/>
      <c r="X203" s="80"/>
      <c r="Y203" s="80"/>
    </row>
    <row r="204" spans="1:25" s="42" customFormat="1" ht="14.25" customHeight="1">
      <c r="A204" s="239" t="s">
        <v>466</v>
      </c>
      <c r="B204" s="1203">
        <v>44865</v>
      </c>
      <c r="C204" s="31">
        <v>44862</v>
      </c>
      <c r="D204" s="523">
        <v>11937</v>
      </c>
      <c r="E204" s="136" t="s">
        <v>2</v>
      </c>
      <c r="F204" s="523">
        <v>4075</v>
      </c>
      <c r="G204" s="9" t="s">
        <v>103</v>
      </c>
      <c r="H204" s="523">
        <v>15</v>
      </c>
      <c r="I204" s="25" t="s">
        <v>6</v>
      </c>
      <c r="J204" s="9" t="s">
        <v>97</v>
      </c>
      <c r="K204" s="22"/>
      <c r="L204" s="1205">
        <v>285</v>
      </c>
      <c r="M204" s="80"/>
      <c r="N204" s="80"/>
      <c r="O204" s="80"/>
      <c r="P204" s="80"/>
      <c r="Q204" s="80"/>
      <c r="R204" s="80"/>
      <c r="T204" s="249"/>
      <c r="U204" s="80"/>
      <c r="V204" s="80"/>
      <c r="W204" s="80"/>
      <c r="X204" s="80"/>
      <c r="Y204" s="80"/>
    </row>
    <row r="205" spans="1:25" s="42" customFormat="1" ht="14.25" customHeight="1">
      <c r="A205" s="239" t="s">
        <v>2481</v>
      </c>
      <c r="B205" s="1203">
        <v>44592</v>
      </c>
      <c r="C205" s="31">
        <v>44862</v>
      </c>
      <c r="D205" s="523">
        <v>11888</v>
      </c>
      <c r="E205" s="136" t="s">
        <v>2351</v>
      </c>
      <c r="F205" s="523">
        <v>4422</v>
      </c>
      <c r="G205" s="9" t="s">
        <v>75</v>
      </c>
      <c r="H205" s="523">
        <v>5</v>
      </c>
      <c r="I205" s="25" t="s">
        <v>6</v>
      </c>
      <c r="J205" s="9" t="s">
        <v>97</v>
      </c>
      <c r="K205" s="22"/>
      <c r="L205" s="1205">
        <v>92.5</v>
      </c>
      <c r="M205" s="80"/>
      <c r="N205" s="80"/>
      <c r="O205" s="80"/>
      <c r="P205" s="80"/>
      <c r="Q205" s="80"/>
      <c r="R205" s="80"/>
      <c r="T205" s="249"/>
      <c r="U205" s="80"/>
      <c r="V205" s="80"/>
      <c r="W205" s="80"/>
      <c r="X205" s="80"/>
      <c r="Y205" s="80"/>
    </row>
    <row r="206" spans="1:25" s="42" customFormat="1" ht="14.25" customHeight="1">
      <c r="A206" s="239" t="s">
        <v>101</v>
      </c>
      <c r="B206" s="1203">
        <v>44865</v>
      </c>
      <c r="C206" s="31">
        <v>44865</v>
      </c>
      <c r="D206" s="523">
        <v>11957</v>
      </c>
      <c r="E206" s="136" t="s">
        <v>2</v>
      </c>
      <c r="F206" s="523">
        <v>2740</v>
      </c>
      <c r="G206" s="9" t="s">
        <v>103</v>
      </c>
      <c r="H206" s="523">
        <v>10</v>
      </c>
      <c r="I206" s="25" t="s">
        <v>6</v>
      </c>
      <c r="J206" s="9" t="s">
        <v>97</v>
      </c>
      <c r="K206" s="22"/>
      <c r="L206" s="1205">
        <v>229</v>
      </c>
      <c r="M206" s="80"/>
      <c r="N206" s="80"/>
      <c r="O206" s="80"/>
      <c r="P206" s="80"/>
      <c r="Q206" s="80"/>
      <c r="R206" s="80"/>
      <c r="T206" s="249"/>
      <c r="U206" s="80"/>
      <c r="V206" s="80"/>
      <c r="W206" s="80"/>
      <c r="X206" s="80"/>
      <c r="Y206" s="80"/>
    </row>
    <row r="207" spans="1:25" s="42" customFormat="1" ht="14.25" customHeight="1">
      <c r="A207" s="239" t="s">
        <v>1819</v>
      </c>
      <c r="B207" s="1203">
        <v>44865</v>
      </c>
      <c r="C207" s="31">
        <v>44865</v>
      </c>
      <c r="D207" s="523">
        <v>11967</v>
      </c>
      <c r="E207" s="136" t="s">
        <v>1221</v>
      </c>
      <c r="F207" s="523">
        <v>2908</v>
      </c>
      <c r="G207" s="9" t="s">
        <v>22</v>
      </c>
      <c r="H207" s="523">
        <v>20</v>
      </c>
      <c r="I207" s="25" t="s">
        <v>6</v>
      </c>
      <c r="J207" s="9" t="s">
        <v>97</v>
      </c>
      <c r="K207" s="22"/>
      <c r="L207" s="1205">
        <v>282</v>
      </c>
      <c r="M207" s="80"/>
      <c r="N207" s="80"/>
      <c r="O207" s="80"/>
      <c r="P207" s="80"/>
      <c r="Q207" s="80"/>
      <c r="R207" s="80"/>
      <c r="T207" s="249"/>
      <c r="U207" s="80"/>
      <c r="V207" s="80"/>
      <c r="W207" s="80"/>
      <c r="X207" s="80"/>
      <c r="Y207" s="80"/>
    </row>
    <row r="208" spans="1:25" s="42" customFormat="1" ht="14.25" customHeight="1">
      <c r="A208" s="1258" t="s">
        <v>594</v>
      </c>
      <c r="B208" s="1266">
        <v>44874</v>
      </c>
      <c r="C208" s="1260"/>
      <c r="D208" s="1261">
        <v>11975</v>
      </c>
      <c r="E208" s="1262" t="s">
        <v>1221</v>
      </c>
      <c r="F208" s="1261">
        <v>2498</v>
      </c>
      <c r="G208" s="772" t="s">
        <v>31</v>
      </c>
      <c r="H208" s="1267" t="s">
        <v>984</v>
      </c>
      <c r="I208" s="1263"/>
      <c r="J208" s="772" t="s">
        <v>97</v>
      </c>
      <c r="K208" s="774" t="s">
        <v>991</v>
      </c>
      <c r="L208" s="1265">
        <v>98.75</v>
      </c>
      <c r="M208" s="80"/>
      <c r="N208" s="80"/>
      <c r="O208" s="80"/>
      <c r="P208" s="80"/>
      <c r="Q208" s="80"/>
      <c r="R208" s="80"/>
      <c r="T208" s="249"/>
      <c r="U208" s="80"/>
      <c r="V208" s="80"/>
      <c r="W208" s="80"/>
      <c r="X208" s="80"/>
      <c r="Y208" s="80"/>
    </row>
    <row r="209" spans="1:25" s="42" customFormat="1" ht="14.25" customHeight="1">
      <c r="A209" s="239" t="s">
        <v>2486</v>
      </c>
      <c r="B209" s="1203">
        <v>44862</v>
      </c>
      <c r="C209" s="31">
        <v>44865</v>
      </c>
      <c r="D209" s="523">
        <v>11978</v>
      </c>
      <c r="E209" s="136" t="s">
        <v>1221</v>
      </c>
      <c r="F209" s="523">
        <v>4441</v>
      </c>
      <c r="G209" s="9" t="s">
        <v>2485</v>
      </c>
      <c r="H209" s="523">
        <v>10</v>
      </c>
      <c r="I209" s="25" t="s">
        <v>6</v>
      </c>
      <c r="J209" s="9" t="s">
        <v>97</v>
      </c>
      <c r="K209" s="11" t="s">
        <v>972</v>
      </c>
      <c r="L209" s="1205">
        <v>250</v>
      </c>
      <c r="M209" s="80"/>
      <c r="N209" s="80"/>
      <c r="O209" s="80"/>
      <c r="P209" s="80"/>
      <c r="Q209" s="80"/>
      <c r="R209" s="80"/>
      <c r="T209" s="249"/>
      <c r="U209" s="80"/>
      <c r="V209" s="80"/>
      <c r="W209" s="80"/>
      <c r="X209" s="80"/>
      <c r="Y209" s="80"/>
    </row>
    <row r="210" spans="1:25" s="42" customFormat="1" ht="14.25" customHeight="1">
      <c r="A210" s="1258" t="s">
        <v>1303</v>
      </c>
      <c r="B210" s="1259">
        <v>44875</v>
      </c>
      <c r="C210" s="1260"/>
      <c r="D210" s="1261">
        <v>11982</v>
      </c>
      <c r="E210" s="1262" t="s">
        <v>671</v>
      </c>
      <c r="F210" s="1261">
        <v>3626</v>
      </c>
      <c r="G210" s="772" t="s">
        <v>1441</v>
      </c>
      <c r="H210" s="1261">
        <v>50</v>
      </c>
      <c r="I210" s="1263"/>
      <c r="J210" s="772" t="s">
        <v>97</v>
      </c>
      <c r="K210" s="1264"/>
      <c r="L210" s="1265"/>
      <c r="M210" s="80"/>
      <c r="N210" s="80"/>
      <c r="O210" s="80"/>
      <c r="P210" s="80"/>
      <c r="Q210" s="80"/>
      <c r="R210" s="80"/>
      <c r="T210" s="249"/>
      <c r="U210" s="80"/>
      <c r="V210" s="80"/>
      <c r="W210" s="80"/>
      <c r="X210" s="80"/>
      <c r="Y210" s="80"/>
    </row>
    <row r="211" spans="1:25" s="42" customFormat="1" ht="14.25" customHeight="1">
      <c r="A211" s="1258"/>
      <c r="B211" s="1259"/>
      <c r="C211" s="1260"/>
      <c r="D211" s="1261"/>
      <c r="E211" s="1262" t="s">
        <v>1221</v>
      </c>
      <c r="F211" s="1261">
        <v>3624</v>
      </c>
      <c r="G211" s="772" t="s">
        <v>63</v>
      </c>
      <c r="H211" s="1261">
        <v>20</v>
      </c>
      <c r="I211" s="1263"/>
      <c r="J211" s="772" t="s">
        <v>97</v>
      </c>
      <c r="K211" s="1264"/>
      <c r="L211" s="1265">
        <v>1516</v>
      </c>
      <c r="M211" s="80"/>
      <c r="N211" s="80"/>
      <c r="O211" s="80"/>
      <c r="P211" s="80"/>
      <c r="Q211" s="80"/>
      <c r="R211" s="80"/>
      <c r="T211" s="249"/>
      <c r="U211" s="80"/>
      <c r="V211" s="80"/>
      <c r="W211" s="80"/>
      <c r="X211" s="80"/>
      <c r="Y211" s="80"/>
    </row>
    <row r="212" spans="1:25" s="42" customFormat="1" ht="14.25" customHeight="1">
      <c r="A212" s="1258" t="s">
        <v>109</v>
      </c>
      <c r="B212" s="1259">
        <v>44865</v>
      </c>
      <c r="C212" s="1260"/>
      <c r="D212" s="1261"/>
      <c r="E212" s="1262" t="s">
        <v>97</v>
      </c>
      <c r="F212" s="1261">
        <v>4025</v>
      </c>
      <c r="G212" s="772" t="s">
        <v>89</v>
      </c>
      <c r="H212" s="1267" t="s">
        <v>1114</v>
      </c>
      <c r="I212" s="1263"/>
      <c r="J212" s="772" t="s">
        <v>97</v>
      </c>
      <c r="K212" s="1264"/>
      <c r="L212" s="1265">
        <v>50</v>
      </c>
      <c r="M212" s="80"/>
      <c r="N212" s="80"/>
      <c r="O212" s="80"/>
      <c r="P212" s="80"/>
      <c r="Q212" s="80"/>
      <c r="R212" s="80"/>
      <c r="T212" s="249"/>
      <c r="U212" s="80"/>
      <c r="V212" s="80"/>
      <c r="W212" s="80"/>
      <c r="X212" s="80"/>
      <c r="Y212" s="80"/>
    </row>
    <row r="213" spans="1:25" s="42" customFormat="1" ht="14.25" customHeight="1">
      <c r="A213" s="239" t="s">
        <v>2488</v>
      </c>
      <c r="B213" s="1203">
        <v>44866</v>
      </c>
      <c r="C213" s="31">
        <v>44865</v>
      </c>
      <c r="D213" s="523">
        <v>11971</v>
      </c>
      <c r="E213" s="136" t="s">
        <v>428</v>
      </c>
      <c r="F213" s="523">
        <v>4443</v>
      </c>
      <c r="G213" s="9" t="s">
        <v>47</v>
      </c>
      <c r="H213" s="1204" t="s">
        <v>1835</v>
      </c>
      <c r="I213" s="25" t="s">
        <v>6</v>
      </c>
      <c r="J213" s="9" t="s">
        <v>97</v>
      </c>
      <c r="K213" s="22"/>
      <c r="L213" s="1205">
        <v>3980</v>
      </c>
      <c r="M213" s="80"/>
      <c r="N213" s="80"/>
      <c r="O213" s="80"/>
      <c r="P213" s="80"/>
      <c r="Q213" s="80"/>
      <c r="R213" s="80"/>
      <c r="T213" s="249"/>
      <c r="U213" s="80"/>
      <c r="V213" s="80"/>
      <c r="W213" s="80"/>
      <c r="X213" s="80"/>
      <c r="Y213" s="80"/>
    </row>
    <row r="214" spans="1:25" s="42" customFormat="1" ht="14.25" customHeight="1">
      <c r="A214" s="1049" t="s">
        <v>2490</v>
      </c>
      <c r="B214" s="1284" t="s">
        <v>607</v>
      </c>
      <c r="C214" s="1009"/>
      <c r="D214" s="1282">
        <v>11956</v>
      </c>
      <c r="E214" s="1050" t="s">
        <v>1221</v>
      </c>
      <c r="F214" s="1282">
        <v>4436</v>
      </c>
      <c r="G214" s="56" t="s">
        <v>17</v>
      </c>
      <c r="H214" s="1285">
        <v>50</v>
      </c>
      <c r="I214" s="54"/>
      <c r="J214" s="56" t="s">
        <v>81</v>
      </c>
      <c r="K214" s="1245" t="s">
        <v>2491</v>
      </c>
      <c r="L214" s="1283">
        <v>1500</v>
      </c>
      <c r="M214" s="80"/>
      <c r="N214" s="80"/>
      <c r="O214" s="80"/>
      <c r="P214" s="80"/>
      <c r="Q214" s="80"/>
      <c r="R214" s="80"/>
      <c r="T214" s="249"/>
      <c r="U214" s="80"/>
      <c r="V214" s="80"/>
      <c r="W214" s="80"/>
      <c r="X214" s="80"/>
      <c r="Y214" s="80"/>
    </row>
    <row r="215" spans="1:25" s="42" customFormat="1" ht="14.25" customHeight="1">
      <c r="A215" s="460"/>
      <c r="B215" s="1202"/>
      <c r="C215" s="116"/>
      <c r="D215" s="548"/>
      <c r="E215" s="691"/>
      <c r="F215" s="548"/>
      <c r="G215" s="24"/>
      <c r="H215" s="1256"/>
      <c r="I215" s="234"/>
      <c r="J215" s="24"/>
      <c r="K215" s="546"/>
      <c r="L215" s="1198"/>
      <c r="M215" s="80"/>
      <c r="N215" s="80"/>
      <c r="O215" s="80"/>
      <c r="P215" s="80"/>
      <c r="Q215" s="80"/>
      <c r="R215" s="80"/>
      <c r="T215" s="249"/>
      <c r="U215" s="80"/>
      <c r="V215" s="80"/>
      <c r="W215" s="80"/>
      <c r="X215" s="80"/>
      <c r="Y215" s="80"/>
    </row>
    <row r="216" spans="1:25" s="44" customFormat="1">
      <c r="A216" s="338"/>
      <c r="B216" s="1160"/>
      <c r="C216" s="125"/>
      <c r="D216" s="1201"/>
      <c r="E216" s="124"/>
      <c r="F216" s="126"/>
      <c r="G216" s="51"/>
      <c r="H216" s="1201"/>
      <c r="I216" s="234"/>
      <c r="J216" s="24" t="s">
        <v>97</v>
      </c>
      <c r="K216" s="526"/>
      <c r="L216" s="1200"/>
      <c r="M216" s="246"/>
      <c r="N216" s="246"/>
      <c r="O216" s="246"/>
      <c r="P216" s="246"/>
      <c r="Q216" s="246"/>
      <c r="R216" s="246"/>
      <c r="T216" s="246"/>
      <c r="U216" s="246"/>
      <c r="V216" s="246"/>
      <c r="W216" s="246"/>
      <c r="X216" s="246"/>
      <c r="Y216" s="246"/>
    </row>
    <row r="217" spans="1:25" s="6" customFormat="1" ht="15" customHeight="1">
      <c r="A217" s="2530" t="e">
        <f>SUM(#REF!)</f>
        <v>#REF!</v>
      </c>
      <c r="B217" s="2531"/>
      <c r="C217" s="2531"/>
      <c r="D217" s="2531"/>
      <c r="E217" s="2531"/>
      <c r="F217" s="2531"/>
      <c r="G217" s="2531"/>
      <c r="H217" s="2531"/>
      <c r="I217" s="2531"/>
      <c r="J217" s="2531"/>
      <c r="K217" s="2531"/>
      <c r="L217" s="2532"/>
      <c r="T217" s="1035" t="s">
        <v>1672</v>
      </c>
    </row>
    <row r="218" spans="1:25" s="6" customFormat="1">
      <c r="A218" s="387"/>
      <c r="H218" s="823"/>
      <c r="I218" s="387"/>
      <c r="L218" s="587"/>
    </row>
    <row r="219" spans="1:25" s="6" customFormat="1">
      <c r="A219" s="387"/>
      <c r="H219" s="823"/>
      <c r="I219" s="387"/>
      <c r="L219" s="587"/>
    </row>
    <row r="220" spans="1:25" s="6" customFormat="1">
      <c r="A220" s="387"/>
      <c r="H220" s="823"/>
      <c r="I220" s="387"/>
      <c r="L220" s="587"/>
    </row>
    <row r="221" spans="1:25" s="6" customFormat="1">
      <c r="A221" s="387"/>
      <c r="H221" s="823"/>
      <c r="I221" s="387"/>
      <c r="L221" s="587"/>
    </row>
    <row r="222" spans="1:25" s="6" customFormat="1">
      <c r="A222" s="387"/>
      <c r="H222" s="823"/>
      <c r="I222" s="387"/>
      <c r="L222" s="587"/>
    </row>
    <row r="223" spans="1:25" s="6" customFormat="1">
      <c r="A223" s="387"/>
      <c r="H223" s="823"/>
      <c r="I223" s="387"/>
      <c r="L223" s="587"/>
    </row>
    <row r="224" spans="1:25" s="6" customFormat="1">
      <c r="A224" s="387"/>
      <c r="H224" s="823"/>
      <c r="I224" s="387"/>
      <c r="L224" s="587"/>
    </row>
    <row r="225" spans="1:19" s="6" customFormat="1">
      <c r="A225" s="387"/>
      <c r="H225" s="823"/>
      <c r="I225" s="387"/>
      <c r="L225" s="587"/>
    </row>
    <row r="226" spans="1:19" s="6" customFormat="1">
      <c r="A226" s="387"/>
      <c r="H226" s="823"/>
      <c r="I226" s="387"/>
      <c r="L226" s="587"/>
    </row>
    <row r="227" spans="1:19" s="6" customFormat="1">
      <c r="A227" s="387"/>
      <c r="H227" s="823"/>
      <c r="I227" s="387"/>
      <c r="L227" s="587"/>
    </row>
    <row r="228" spans="1:19" s="6" customFormat="1">
      <c r="A228" s="387"/>
      <c r="H228" s="823"/>
      <c r="I228" s="387"/>
      <c r="L228" s="587"/>
    </row>
    <row r="229" spans="1:19" s="6" customFormat="1">
      <c r="A229" s="387"/>
      <c r="H229" s="823"/>
      <c r="I229" s="387"/>
      <c r="L229" s="587"/>
    </row>
    <row r="230" spans="1:19" s="6" customFormat="1">
      <c r="A230" s="387"/>
      <c r="H230" s="823"/>
      <c r="I230" s="387"/>
      <c r="L230" s="587"/>
    </row>
    <row r="231" spans="1:19" s="6" customFormat="1" hidden="1">
      <c r="A231" s="387"/>
      <c r="H231" s="823"/>
      <c r="I231" s="387"/>
      <c r="L231" s="587"/>
    </row>
    <row r="232" spans="1:19" s="6" customFormat="1" hidden="1">
      <c r="A232" s="387"/>
      <c r="H232" s="823"/>
      <c r="I232" s="387"/>
      <c r="L232" s="587"/>
    </row>
    <row r="233" spans="1:19" s="6" customFormat="1" hidden="1">
      <c r="A233" s="37"/>
      <c r="B233"/>
      <c r="C233"/>
      <c r="D233"/>
      <c r="E233"/>
      <c r="F233"/>
      <c r="G233"/>
      <c r="H233" s="484"/>
      <c r="I233" s="37"/>
      <c r="J233"/>
      <c r="K233"/>
      <c r="L233" s="587"/>
      <c r="S233"/>
    </row>
    <row r="234" spans="1:19" s="6" customFormat="1" hidden="1">
      <c r="A234" s="37"/>
      <c r="B234"/>
      <c r="C234"/>
      <c r="D234"/>
      <c r="E234"/>
      <c r="F234"/>
      <c r="G234"/>
      <c r="H234" s="484"/>
      <c r="I234" s="37"/>
      <c r="J234"/>
      <c r="K234"/>
      <c r="L234" s="587"/>
      <c r="S234"/>
    </row>
    <row r="235" spans="1:19" s="6" customFormat="1" hidden="1">
      <c r="A235" s="37"/>
      <c r="B235"/>
      <c r="C235"/>
      <c r="D235"/>
      <c r="E235"/>
      <c r="F235"/>
      <c r="G235"/>
      <c r="H235" s="484"/>
      <c r="I235" s="37"/>
      <c r="J235"/>
      <c r="K235"/>
      <c r="L235" s="587"/>
      <c r="S235"/>
    </row>
    <row r="236" spans="1:19" s="6" customFormat="1" hidden="1">
      <c r="A236" s="37"/>
      <c r="B236"/>
      <c r="C236"/>
      <c r="D236"/>
      <c r="E236"/>
      <c r="F236"/>
      <c r="G236"/>
      <c r="H236" s="484"/>
      <c r="I236" s="37"/>
      <c r="J236"/>
      <c r="K236"/>
      <c r="L236" s="587"/>
      <c r="S236"/>
    </row>
    <row r="237" spans="1:19" s="6" customFormat="1" hidden="1">
      <c r="A237" s="37"/>
      <c r="B237"/>
      <c r="C237"/>
      <c r="D237"/>
      <c r="E237"/>
      <c r="F237"/>
      <c r="G237"/>
      <c r="H237" s="484"/>
      <c r="I237" s="37"/>
      <c r="J237"/>
      <c r="K237"/>
      <c r="L237" s="587"/>
      <c r="S237"/>
    </row>
    <row r="238" spans="1:19" s="6" customFormat="1" hidden="1">
      <c r="A238" s="37"/>
      <c r="B238"/>
      <c r="C238"/>
      <c r="D238"/>
      <c r="E238"/>
      <c r="F238"/>
      <c r="G238"/>
      <c r="H238" s="484"/>
      <c r="I238" s="37"/>
      <c r="J238"/>
      <c r="K238"/>
      <c r="L238" s="587"/>
      <c r="S238"/>
    </row>
    <row r="239" spans="1:19" s="6" customFormat="1" hidden="1">
      <c r="A239" s="37"/>
      <c r="B239"/>
      <c r="C239"/>
      <c r="D239"/>
      <c r="E239"/>
      <c r="F239"/>
      <c r="G239"/>
      <c r="H239" s="484"/>
      <c r="I239" s="37"/>
      <c r="J239"/>
      <c r="K239"/>
      <c r="L239" s="587"/>
      <c r="S239"/>
    </row>
    <row r="240" spans="1:19" s="6" customFormat="1" hidden="1">
      <c r="A240" s="37"/>
      <c r="B240"/>
      <c r="C240"/>
      <c r="D240"/>
      <c r="E240"/>
      <c r="F240"/>
      <c r="G240"/>
      <c r="H240" s="484"/>
      <c r="I240" s="37"/>
      <c r="J240"/>
      <c r="K240"/>
      <c r="L240" s="587"/>
      <c r="S240"/>
    </row>
    <row r="241" spans="1:25" s="6" customFormat="1" hidden="1">
      <c r="A241" s="37"/>
      <c r="B241"/>
      <c r="C241"/>
      <c r="D241"/>
      <c r="E241"/>
      <c r="F241"/>
      <c r="G241"/>
      <c r="H241" s="484"/>
      <c r="I241" s="37"/>
      <c r="J241"/>
      <c r="K241"/>
      <c r="L241" s="587"/>
      <c r="S241"/>
    </row>
    <row r="242" spans="1:25" s="6" customFormat="1" hidden="1">
      <c r="A242" s="37"/>
      <c r="B242"/>
      <c r="C242"/>
      <c r="D242"/>
      <c r="E242"/>
      <c r="F242"/>
      <c r="G242"/>
      <c r="H242" s="484"/>
      <c r="I242" s="37"/>
      <c r="J242"/>
      <c r="K242"/>
      <c r="L242" s="587"/>
      <c r="S242"/>
    </row>
    <row r="243" spans="1:25" s="37" customFormat="1" hidden="1">
      <c r="B243"/>
      <c r="C243"/>
      <c r="D243"/>
      <c r="E243"/>
      <c r="F243"/>
      <c r="G243"/>
      <c r="H243" s="484"/>
      <c r="J243"/>
      <c r="K243"/>
      <c r="L243" s="587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1:25" s="37" customFormat="1" hidden="1">
      <c r="B244"/>
      <c r="C244"/>
      <c r="D244"/>
      <c r="E244"/>
      <c r="F244"/>
      <c r="G244"/>
      <c r="H244" s="484"/>
      <c r="J244"/>
      <c r="K244"/>
      <c r="L244" s="587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1:25" s="37" customFormat="1" hidden="1">
      <c r="B245"/>
      <c r="C245"/>
      <c r="D245"/>
      <c r="E245"/>
      <c r="F245"/>
      <c r="G245"/>
      <c r="H245" s="484"/>
      <c r="J245"/>
      <c r="K245"/>
      <c r="L245" s="587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1:25" s="37" customFormat="1" hidden="1">
      <c r="B246"/>
      <c r="C246"/>
      <c r="D246"/>
      <c r="E246"/>
      <c r="F246"/>
      <c r="G246"/>
      <c r="H246" s="484"/>
      <c r="J246"/>
      <c r="K246"/>
      <c r="L246" s="587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1:25" s="37" customFormat="1" hidden="1">
      <c r="B247"/>
      <c r="C247"/>
      <c r="D247"/>
      <c r="E247"/>
      <c r="F247"/>
      <c r="G247"/>
      <c r="H247" s="484"/>
      <c r="J247"/>
      <c r="K247"/>
      <c r="L247" s="587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1:25" s="37" customFormat="1" hidden="1">
      <c r="B248"/>
      <c r="C248"/>
      <c r="D248"/>
      <c r="E248"/>
      <c r="F248"/>
      <c r="G248"/>
      <c r="H248" s="484"/>
      <c r="J248"/>
      <c r="K248"/>
      <c r="L248" s="587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1:25" s="37" customFormat="1" hidden="1">
      <c r="B249"/>
      <c r="C249"/>
      <c r="D249"/>
      <c r="E249"/>
      <c r="F249"/>
      <c r="G249"/>
      <c r="H249" s="484"/>
      <c r="J249"/>
      <c r="K249"/>
      <c r="L249" s="587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1:25" s="37" customFormat="1" hidden="1">
      <c r="B250"/>
      <c r="C250"/>
      <c r="D250"/>
      <c r="E250"/>
      <c r="F250"/>
      <c r="G250"/>
      <c r="H250" s="484"/>
      <c r="J250"/>
      <c r="K250"/>
      <c r="L250" s="587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1:25" s="37" customFormat="1" hidden="1">
      <c r="B251"/>
      <c r="C251"/>
      <c r="D251"/>
      <c r="E251"/>
      <c r="F251"/>
      <c r="G251"/>
      <c r="H251" s="484"/>
      <c r="J251"/>
      <c r="K251"/>
      <c r="L251" s="587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1:25" s="37" customFormat="1" hidden="1">
      <c r="B252"/>
      <c r="C252"/>
      <c r="D252"/>
      <c r="E252"/>
      <c r="F252"/>
      <c r="G252"/>
      <c r="H252" s="484"/>
      <c r="J252"/>
      <c r="K252"/>
      <c r="L252" s="587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1:25" s="37" customFormat="1" hidden="1">
      <c r="B253"/>
      <c r="C253"/>
      <c r="D253"/>
      <c r="E253"/>
      <c r="F253"/>
      <c r="G253"/>
      <c r="H253" s="484"/>
      <c r="J253"/>
      <c r="K253"/>
      <c r="L253" s="587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1:25" s="37" customFormat="1" hidden="1">
      <c r="B254"/>
      <c r="C254"/>
      <c r="D254"/>
      <c r="E254"/>
      <c r="F254"/>
      <c r="G254"/>
      <c r="H254" s="484"/>
      <c r="J254"/>
      <c r="K254"/>
      <c r="L254" s="587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1:25" s="37" customFormat="1" hidden="1">
      <c r="B255"/>
      <c r="C255"/>
      <c r="D255"/>
      <c r="E255"/>
      <c r="F255"/>
      <c r="G255"/>
      <c r="H255" s="484"/>
      <c r="J255"/>
      <c r="K255"/>
      <c r="L255" s="587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1:25" s="37" customFormat="1" hidden="1">
      <c r="B256"/>
      <c r="C256"/>
      <c r="D256"/>
      <c r="E256"/>
      <c r="F256"/>
      <c r="G256"/>
      <c r="H256" s="484"/>
      <c r="J256"/>
      <c r="K256"/>
      <c r="L256" s="587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87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87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87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87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87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87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87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87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87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87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87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87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87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87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87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87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87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87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87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87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87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87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87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87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87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87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87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87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87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87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87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87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87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87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87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87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87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87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87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87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87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87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87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87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87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87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87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87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87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87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87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87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87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87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87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87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87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87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87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87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87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87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87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87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2:25" s="37" customFormat="1" hidden="1">
      <c r="B321"/>
      <c r="C321"/>
      <c r="D321"/>
      <c r="E321"/>
      <c r="F321"/>
      <c r="G321"/>
      <c r="H321" s="484"/>
      <c r="J321"/>
      <c r="K321"/>
      <c r="L321" s="587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2:25" s="37" customFormat="1" hidden="1">
      <c r="B322"/>
      <c r="C322"/>
      <c r="D322"/>
      <c r="E322"/>
      <c r="F322"/>
      <c r="G322"/>
      <c r="H322" s="484"/>
      <c r="J322"/>
      <c r="K322"/>
      <c r="L322" s="587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2:25" s="37" customFormat="1" hidden="1">
      <c r="B323"/>
      <c r="C323"/>
      <c r="D323"/>
      <c r="E323"/>
      <c r="F323"/>
      <c r="G323"/>
      <c r="H323" s="484"/>
      <c r="J323"/>
      <c r="K323"/>
      <c r="L323" s="587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2:25" s="37" customFormat="1" hidden="1">
      <c r="B324"/>
      <c r="C324"/>
      <c r="D324"/>
      <c r="E324"/>
      <c r="F324"/>
      <c r="G324"/>
      <c r="H324" s="484"/>
      <c r="J324"/>
      <c r="K324"/>
      <c r="L324" s="587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2:25" s="37" customFormat="1" hidden="1">
      <c r="B325"/>
      <c r="C325"/>
      <c r="D325"/>
      <c r="E325"/>
      <c r="F325"/>
      <c r="G325"/>
      <c r="H325" s="484"/>
      <c r="J325"/>
      <c r="K325"/>
      <c r="L325" s="587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2:25" s="37" customFormat="1" hidden="1">
      <c r="B326"/>
      <c r="C326"/>
      <c r="D326"/>
      <c r="E326"/>
      <c r="F326"/>
      <c r="G326"/>
      <c r="H326" s="484"/>
      <c r="J326"/>
      <c r="K326"/>
      <c r="L326" s="587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2:25" s="37" customFormat="1" hidden="1">
      <c r="B327"/>
      <c r="C327"/>
      <c r="D327"/>
      <c r="E327"/>
      <c r="F327"/>
      <c r="G327"/>
      <c r="H327" s="484"/>
      <c r="J327"/>
      <c r="K327"/>
      <c r="L327" s="587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2:25" s="37" customFormat="1" hidden="1">
      <c r="B328"/>
      <c r="C328"/>
      <c r="D328"/>
      <c r="E328"/>
      <c r="F328"/>
      <c r="G328"/>
      <c r="H328" s="484"/>
      <c r="J328"/>
      <c r="K328"/>
      <c r="L328" s="587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2:25" s="37" customFormat="1" hidden="1">
      <c r="B329"/>
      <c r="C329"/>
      <c r="D329"/>
      <c r="E329"/>
      <c r="F329"/>
      <c r="G329"/>
      <c r="H329" s="484"/>
      <c r="J329"/>
      <c r="K329"/>
      <c r="L329" s="587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2:25" s="37" customFormat="1" hidden="1">
      <c r="B330"/>
      <c r="C330"/>
      <c r="D330"/>
      <c r="E330"/>
      <c r="F330"/>
      <c r="G330"/>
      <c r="H330" s="484"/>
      <c r="J330"/>
      <c r="K330"/>
      <c r="L330" s="587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2:25" s="37" customFormat="1" hidden="1">
      <c r="B331"/>
      <c r="C331"/>
      <c r="D331"/>
      <c r="E331"/>
      <c r="F331"/>
      <c r="G331"/>
      <c r="H331" s="484"/>
      <c r="J331"/>
      <c r="K331"/>
      <c r="L331" s="587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2" spans="2:25" s="37" customFormat="1" hidden="1">
      <c r="B332"/>
      <c r="C332"/>
      <c r="D332"/>
      <c r="E332"/>
      <c r="F332"/>
      <c r="G332"/>
      <c r="H332" s="484"/>
      <c r="J332"/>
      <c r="K332"/>
      <c r="L332" s="587"/>
      <c r="M332" s="6"/>
      <c r="N332" s="6"/>
      <c r="O332" s="6"/>
      <c r="P332" s="6"/>
      <c r="Q332" s="6"/>
      <c r="R332" s="6"/>
      <c r="S332"/>
      <c r="T332" s="6"/>
      <c r="U332" s="6"/>
      <c r="V332" s="6"/>
      <c r="W332" s="6"/>
      <c r="X332" s="6"/>
      <c r="Y332" s="6"/>
    </row>
    <row r="333" spans="2:25" s="37" customFormat="1" hidden="1">
      <c r="B333"/>
      <c r="C333"/>
      <c r="D333"/>
      <c r="E333"/>
      <c r="F333"/>
      <c r="G333"/>
      <c r="H333" s="484"/>
      <c r="J333"/>
      <c r="K333"/>
      <c r="L333" s="587"/>
      <c r="M333" s="6"/>
      <c r="N333" s="6"/>
      <c r="O333" s="6"/>
      <c r="P333" s="6"/>
      <c r="Q333" s="6"/>
      <c r="R333" s="6"/>
      <c r="S333"/>
      <c r="T333" s="6"/>
      <c r="U333" s="6"/>
      <c r="V333" s="6"/>
      <c r="W333" s="6"/>
      <c r="X333" s="6"/>
      <c r="Y333" s="6"/>
    </row>
    <row r="334" spans="2:25" s="37" customFormat="1" hidden="1">
      <c r="B334"/>
      <c r="C334"/>
      <c r="D334"/>
      <c r="E334"/>
      <c r="F334"/>
      <c r="G334"/>
      <c r="H334" s="484"/>
      <c r="J334"/>
      <c r="K334"/>
      <c r="L334" s="587"/>
      <c r="M334" s="6"/>
      <c r="N334" s="6"/>
      <c r="O334" s="6"/>
      <c r="P334" s="6"/>
      <c r="Q334" s="6"/>
      <c r="R334" s="6"/>
      <c r="S334"/>
      <c r="T334" s="6"/>
      <c r="U334" s="6"/>
      <c r="V334" s="6"/>
      <c r="W334" s="6"/>
      <c r="X334" s="6"/>
      <c r="Y334" s="6"/>
    </row>
    <row r="335" spans="2:25" s="37" customFormat="1" hidden="1">
      <c r="B335"/>
      <c r="C335"/>
      <c r="D335"/>
      <c r="E335"/>
      <c r="F335"/>
      <c r="G335"/>
      <c r="H335" s="484"/>
      <c r="J335"/>
      <c r="K335"/>
      <c r="L335" s="587"/>
      <c r="M335" s="6"/>
      <c r="N335" s="6"/>
      <c r="O335" s="6"/>
      <c r="P335" s="6"/>
      <c r="Q335" s="6"/>
      <c r="R335" s="6"/>
      <c r="S335"/>
      <c r="T335" s="6"/>
      <c r="U335" s="6"/>
      <c r="V335" s="6"/>
      <c r="W335" s="6"/>
      <c r="X335" s="6"/>
      <c r="Y335" s="6"/>
    </row>
    <row r="336" spans="2:25" s="37" customFormat="1" hidden="1">
      <c r="B336"/>
      <c r="C336"/>
      <c r="D336"/>
      <c r="E336"/>
      <c r="F336"/>
      <c r="G336"/>
      <c r="H336" s="484"/>
      <c r="J336"/>
      <c r="K336"/>
      <c r="L336" s="587"/>
      <c r="M336" s="6"/>
      <c r="N336" s="6"/>
      <c r="O336" s="6"/>
      <c r="P336" s="6"/>
      <c r="Q336" s="6"/>
      <c r="R336" s="6"/>
      <c r="S336"/>
      <c r="T336" s="6"/>
      <c r="U336" s="6"/>
      <c r="V336" s="6"/>
      <c r="W336" s="6"/>
      <c r="X336" s="6"/>
      <c r="Y336" s="6"/>
    </row>
    <row r="337" spans="1:25" s="37" customFormat="1" hidden="1">
      <c r="B337"/>
      <c r="C337"/>
      <c r="D337"/>
      <c r="E337"/>
      <c r="F337"/>
      <c r="G337"/>
      <c r="H337" s="484"/>
      <c r="J337"/>
      <c r="K337"/>
      <c r="L337" s="587"/>
      <c r="M337" s="6"/>
      <c r="N337" s="6"/>
      <c r="O337" s="6"/>
      <c r="P337" s="6"/>
      <c r="Q337" s="6"/>
      <c r="R337" s="6"/>
      <c r="S337"/>
      <c r="T337" s="6"/>
      <c r="U337" s="6"/>
      <c r="V337" s="6"/>
      <c r="W337" s="6"/>
      <c r="X337" s="6"/>
      <c r="Y337" s="6"/>
    </row>
    <row r="338" spans="1:25" s="37" customFormat="1" hidden="1">
      <c r="B338"/>
      <c r="C338"/>
      <c r="D338"/>
      <c r="E338"/>
      <c r="F338"/>
      <c r="G338"/>
      <c r="H338" s="484"/>
      <c r="J338"/>
      <c r="K338"/>
      <c r="L338" s="587"/>
      <c r="M338" s="6"/>
      <c r="N338" s="6"/>
      <c r="O338" s="6"/>
      <c r="P338" s="6"/>
      <c r="Q338" s="6"/>
      <c r="R338" s="6"/>
      <c r="S338"/>
      <c r="T338" s="6"/>
      <c r="U338" s="6"/>
      <c r="V338" s="6"/>
      <c r="W338" s="6"/>
      <c r="X338" s="6"/>
      <c r="Y338" s="6"/>
    </row>
    <row r="339" spans="1:25" s="37" customFormat="1" hidden="1">
      <c r="B339"/>
      <c r="C339"/>
      <c r="D339"/>
      <c r="E339"/>
      <c r="F339"/>
      <c r="G339"/>
      <c r="H339" s="484"/>
      <c r="J339"/>
      <c r="K339"/>
      <c r="L339" s="587"/>
      <c r="M339" s="6"/>
      <c r="N339" s="6"/>
      <c r="O339" s="6"/>
      <c r="P339" s="6"/>
      <c r="Q339" s="6"/>
      <c r="R339" s="6"/>
      <c r="S339"/>
      <c r="T339" s="6"/>
      <c r="U339" s="6"/>
      <c r="V339" s="6"/>
      <c r="W339" s="6"/>
      <c r="X339" s="6"/>
      <c r="Y339" s="6"/>
    </row>
    <row r="340" spans="1:25" s="37" customFormat="1" hidden="1">
      <c r="B340"/>
      <c r="C340"/>
      <c r="D340"/>
      <c r="E340"/>
      <c r="F340"/>
      <c r="G340"/>
      <c r="H340" s="484"/>
      <c r="J340"/>
      <c r="K340"/>
      <c r="L340" s="587"/>
      <c r="M340" s="6"/>
      <c r="N340" s="6"/>
      <c r="O340" s="6"/>
      <c r="P340" s="6"/>
      <c r="Q340" s="6"/>
      <c r="R340" s="6"/>
      <c r="S340"/>
      <c r="T340" s="6"/>
      <c r="U340" s="6"/>
      <c r="V340" s="6"/>
      <c r="W340" s="6"/>
      <c r="X340" s="6"/>
      <c r="Y340" s="6"/>
    </row>
    <row r="341" spans="1:25" s="37" customFormat="1" hidden="1">
      <c r="B341"/>
      <c r="C341"/>
      <c r="D341"/>
      <c r="E341"/>
      <c r="F341"/>
      <c r="G341"/>
      <c r="H341" s="484"/>
      <c r="J341"/>
      <c r="K341"/>
      <c r="L341" s="587"/>
      <c r="M341" s="6"/>
      <c r="N341" s="6"/>
      <c r="O341" s="6"/>
      <c r="P341" s="6"/>
      <c r="Q341" s="6"/>
      <c r="R341" s="6"/>
      <c r="S341"/>
      <c r="T341" s="6"/>
      <c r="U341" s="6"/>
      <c r="V341" s="6"/>
      <c r="W341" s="6"/>
      <c r="X341" s="6"/>
      <c r="Y341" s="6"/>
    </row>
    <row r="342" spans="1:25" s="37" customFormat="1" hidden="1">
      <c r="B342"/>
      <c r="C342"/>
      <c r="D342"/>
      <c r="E342"/>
      <c r="F342"/>
      <c r="G342"/>
      <c r="H342" s="484"/>
      <c r="J342"/>
      <c r="K342"/>
      <c r="L342" s="587"/>
      <c r="M342" s="6"/>
      <c r="N342" s="6"/>
      <c r="O342" s="6"/>
      <c r="P342" s="6"/>
      <c r="Q342" s="6"/>
      <c r="R342" s="6"/>
      <c r="S342"/>
      <c r="T342" s="6"/>
      <c r="U342" s="6"/>
      <c r="V342" s="6"/>
      <c r="W342" s="6"/>
      <c r="X342" s="6"/>
      <c r="Y342" s="6"/>
    </row>
    <row r="343" spans="1:25">
      <c r="L343" s="587"/>
    </row>
    <row r="344" spans="1:25">
      <c r="L344" s="587"/>
    </row>
    <row r="345" spans="1:25">
      <c r="L345" s="587"/>
    </row>
    <row r="346" spans="1:25">
      <c r="L346" s="587"/>
    </row>
    <row r="347" spans="1:25">
      <c r="L347" s="587"/>
    </row>
    <row r="348" spans="1:25">
      <c r="L348" s="587"/>
    </row>
    <row r="349" spans="1:25" s="6" customFormat="1">
      <c r="A349" s="37"/>
      <c r="B349"/>
      <c r="C349"/>
      <c r="D349"/>
      <c r="E349"/>
      <c r="F349"/>
      <c r="G349"/>
      <c r="H349" s="484"/>
      <c r="I349" s="37"/>
      <c r="J349"/>
      <c r="K349"/>
      <c r="L349" s="587"/>
      <c r="S349"/>
      <c r="U349" s="4">
        <v>1</v>
      </c>
      <c r="V349" s="5"/>
    </row>
    <row r="350" spans="1:25" s="6" customFormat="1">
      <c r="A350" s="37"/>
      <c r="B350"/>
      <c r="C350"/>
      <c r="D350"/>
      <c r="E350"/>
      <c r="F350"/>
      <c r="G350"/>
      <c r="H350" s="484"/>
      <c r="I350" s="37"/>
      <c r="J350"/>
      <c r="K350"/>
      <c r="L350" s="587"/>
      <c r="S350"/>
      <c r="U350" s="4">
        <v>2</v>
      </c>
      <c r="V350" s="5"/>
    </row>
    <row r="351" spans="1:25" s="6" customFormat="1">
      <c r="A351" s="37"/>
      <c r="B351"/>
      <c r="C351"/>
      <c r="D351"/>
      <c r="E351"/>
      <c r="F351"/>
      <c r="G351"/>
      <c r="H351" s="484"/>
      <c r="I351" s="37"/>
      <c r="J351"/>
      <c r="K351"/>
      <c r="L351" s="587"/>
      <c r="S351"/>
      <c r="U351" s="4">
        <v>3</v>
      </c>
      <c r="V351" s="5"/>
    </row>
    <row r="352" spans="1:25" s="6" customFormat="1">
      <c r="A352" s="37"/>
      <c r="B352"/>
      <c r="C352"/>
      <c r="D352"/>
      <c r="E352"/>
      <c r="F352"/>
      <c r="G352"/>
      <c r="H352" s="484"/>
      <c r="I352" s="37"/>
      <c r="J352"/>
      <c r="K352"/>
      <c r="L352" s="587"/>
      <c r="S352"/>
      <c r="U352" s="4">
        <v>4</v>
      </c>
      <c r="V352" s="5"/>
    </row>
    <row r="353" spans="1:22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87"/>
      <c r="S353"/>
      <c r="U353" s="4">
        <v>5</v>
      </c>
      <c r="V353" s="5"/>
    </row>
    <row r="354" spans="1:22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  <c r="U354" s="4">
        <v>6</v>
      </c>
      <c r="V354" s="5"/>
    </row>
    <row r="355" spans="1:22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  <c r="U355" s="4">
        <v>7</v>
      </c>
      <c r="V355" s="5"/>
    </row>
    <row r="356" spans="1:22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87"/>
      <c r="S356"/>
      <c r="U356" s="4">
        <v>8</v>
      </c>
      <c r="V356" s="5"/>
    </row>
    <row r="357" spans="1:22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  <c r="U357" s="4">
        <v>9</v>
      </c>
      <c r="V357" s="5"/>
    </row>
    <row r="358" spans="1:22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  <c r="U358" s="4">
        <v>10</v>
      </c>
      <c r="V358" s="5"/>
    </row>
    <row r="359" spans="1:22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  <c r="U359" s="4">
        <v>11</v>
      </c>
      <c r="V359" s="5"/>
    </row>
    <row r="360" spans="1:22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  <c r="U360" s="4">
        <v>12</v>
      </c>
      <c r="V360" s="5"/>
    </row>
    <row r="361" spans="1:22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  <c r="U361" s="4">
        <v>13</v>
      </c>
      <c r="V361" s="5"/>
    </row>
    <row r="362" spans="1:22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  <c r="U362" s="4">
        <v>14</v>
      </c>
      <c r="V362" s="5"/>
    </row>
    <row r="363" spans="1:22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  <c r="U363" s="4">
        <v>15</v>
      </c>
      <c r="V363" s="5"/>
    </row>
    <row r="364" spans="1:22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  <c r="U364" s="4">
        <v>16</v>
      </c>
      <c r="V364" s="5"/>
    </row>
    <row r="365" spans="1:22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</row>
    <row r="366" spans="1:22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</row>
    <row r="367" spans="1:22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</row>
    <row r="368" spans="1:22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</row>
    <row r="369" spans="1:19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</row>
    <row r="370" spans="1:19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</row>
    <row r="371" spans="1:19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</row>
    <row r="372" spans="1:19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</row>
    <row r="373" spans="1:19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</row>
    <row r="374" spans="1:19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</row>
    <row r="375" spans="1:19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19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19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19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19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19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19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19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19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19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  <row r="587" spans="1:19" s="6" customFormat="1">
      <c r="A587" s="37"/>
      <c r="B587"/>
      <c r="C587"/>
      <c r="D587"/>
      <c r="E587"/>
      <c r="F587"/>
      <c r="G587"/>
      <c r="H587" s="484"/>
      <c r="I587" s="37"/>
      <c r="J587"/>
      <c r="K587"/>
      <c r="L587" s="587"/>
      <c r="S587"/>
    </row>
    <row r="588" spans="1:19" s="6" customFormat="1">
      <c r="A588" s="37"/>
      <c r="B588"/>
      <c r="C588"/>
      <c r="D588"/>
      <c r="E588"/>
      <c r="F588"/>
      <c r="G588"/>
      <c r="H588" s="484"/>
      <c r="I588" s="37"/>
      <c r="J588"/>
      <c r="K588"/>
      <c r="L588" s="587"/>
      <c r="S588"/>
    </row>
    <row r="589" spans="1:19" s="6" customFormat="1">
      <c r="A589" s="37"/>
      <c r="B589"/>
      <c r="C589"/>
      <c r="D589"/>
      <c r="E589"/>
      <c r="F589"/>
      <c r="G589"/>
      <c r="H589" s="484"/>
      <c r="I589" s="37"/>
      <c r="J589"/>
      <c r="K589"/>
      <c r="L589" s="587"/>
      <c r="S589"/>
    </row>
    <row r="590" spans="1:19" s="6" customFormat="1">
      <c r="A590" s="37"/>
      <c r="B590"/>
      <c r="C590"/>
      <c r="D590"/>
      <c r="E590"/>
      <c r="F590"/>
      <c r="G590"/>
      <c r="H590" s="484"/>
      <c r="I590" s="37"/>
      <c r="J590"/>
      <c r="K590"/>
      <c r="L590" s="587"/>
      <c r="S590"/>
    </row>
    <row r="591" spans="1:19" s="6" customFormat="1">
      <c r="A591" s="37"/>
      <c r="B591"/>
      <c r="C591"/>
      <c r="D591"/>
      <c r="E591"/>
      <c r="F591"/>
      <c r="G591"/>
      <c r="H591" s="484"/>
      <c r="I591" s="37"/>
      <c r="J591"/>
      <c r="K591"/>
      <c r="L591" s="587"/>
      <c r="S591"/>
    </row>
    <row r="592" spans="1:19" s="6" customFormat="1">
      <c r="A592" s="37"/>
      <c r="B592"/>
      <c r="C592"/>
      <c r="D592"/>
      <c r="E592"/>
      <c r="F592"/>
      <c r="G592"/>
      <c r="H592" s="484"/>
      <c r="I592" s="37"/>
      <c r="J592"/>
      <c r="K592"/>
      <c r="L592" s="587"/>
      <c r="S592"/>
    </row>
    <row r="593" spans="1:19" s="6" customFormat="1">
      <c r="A593" s="37"/>
      <c r="B593"/>
      <c r="C593"/>
      <c r="D593"/>
      <c r="E593"/>
      <c r="F593"/>
      <c r="G593"/>
      <c r="H593" s="484"/>
      <c r="I593" s="37"/>
      <c r="J593"/>
      <c r="K593"/>
      <c r="L593" s="587"/>
      <c r="S593"/>
    </row>
    <row r="594" spans="1:19" s="6" customFormat="1">
      <c r="A594" s="37"/>
      <c r="B594"/>
      <c r="C594"/>
      <c r="D594"/>
      <c r="E594"/>
      <c r="F594"/>
      <c r="G594"/>
      <c r="H594" s="484"/>
      <c r="I594" s="37"/>
      <c r="J594"/>
      <c r="K594"/>
      <c r="L594" s="587"/>
      <c r="S594"/>
    </row>
    <row r="595" spans="1:19" s="6" customFormat="1">
      <c r="A595" s="37"/>
      <c r="B595"/>
      <c r="C595"/>
      <c r="D595"/>
      <c r="E595"/>
      <c r="F595"/>
      <c r="G595"/>
      <c r="H595" s="484"/>
      <c r="I595" s="37"/>
      <c r="J595"/>
      <c r="K595"/>
      <c r="L595" s="587"/>
      <c r="S595"/>
    </row>
    <row r="596" spans="1:19" s="6" customFormat="1">
      <c r="A596" s="37"/>
      <c r="B596"/>
      <c r="C596"/>
      <c r="D596"/>
      <c r="E596"/>
      <c r="F596"/>
      <c r="G596"/>
      <c r="H596" s="484"/>
      <c r="I596" s="37"/>
      <c r="J596"/>
      <c r="K596"/>
      <c r="L596" s="587"/>
      <c r="S596"/>
    </row>
    <row r="597" spans="1:19" s="6" customFormat="1">
      <c r="A597" s="37"/>
      <c r="B597"/>
      <c r="C597"/>
      <c r="D597"/>
      <c r="E597"/>
      <c r="F597"/>
      <c r="G597"/>
      <c r="H597" s="484"/>
      <c r="I597" s="37"/>
      <c r="J597"/>
      <c r="K597"/>
      <c r="L597" s="587"/>
      <c r="S597"/>
    </row>
    <row r="598" spans="1:19" s="6" customFormat="1">
      <c r="A598" s="37"/>
      <c r="B598"/>
      <c r="C598"/>
      <c r="D598"/>
      <c r="E598"/>
      <c r="F598"/>
      <c r="G598"/>
      <c r="H598" s="484"/>
      <c r="I598" s="37"/>
      <c r="J598"/>
      <c r="K598"/>
      <c r="L598" s="587"/>
      <c r="S598"/>
    </row>
    <row r="599" spans="1:19" s="6" customFormat="1">
      <c r="A599" s="37"/>
      <c r="B599"/>
      <c r="C599"/>
      <c r="D599"/>
      <c r="E599"/>
      <c r="F599"/>
      <c r="G599"/>
      <c r="H599" s="484"/>
      <c r="I599" s="37"/>
      <c r="J599"/>
      <c r="K599"/>
      <c r="L599" s="587"/>
      <c r="S599"/>
    </row>
    <row r="600" spans="1:19" s="6" customFormat="1">
      <c r="A600" s="37"/>
      <c r="B600"/>
      <c r="C600"/>
      <c r="D600"/>
      <c r="E600"/>
      <c r="F600"/>
      <c r="G600"/>
      <c r="H600" s="484"/>
      <c r="I600" s="37"/>
      <c r="J600"/>
      <c r="K600"/>
      <c r="L600" s="587"/>
      <c r="S600"/>
    </row>
    <row r="601" spans="1:19" s="6" customFormat="1">
      <c r="A601" s="37"/>
      <c r="B601"/>
      <c r="C601"/>
      <c r="D601"/>
      <c r="E601"/>
      <c r="F601"/>
      <c r="G601"/>
      <c r="H601" s="484"/>
      <c r="I601" s="37"/>
      <c r="J601"/>
      <c r="K601"/>
      <c r="L601" s="587"/>
      <c r="S601"/>
    </row>
    <row r="602" spans="1:19" s="6" customFormat="1">
      <c r="A602" s="37"/>
      <c r="B602"/>
      <c r="C602"/>
      <c r="D602"/>
      <c r="E602"/>
      <c r="F602"/>
      <c r="G602"/>
      <c r="H602" s="484"/>
      <c r="I602" s="37"/>
      <c r="J602"/>
      <c r="K602"/>
      <c r="L602" s="587"/>
      <c r="S602"/>
    </row>
    <row r="603" spans="1:19" s="6" customFormat="1">
      <c r="A603" s="37"/>
      <c r="B603"/>
      <c r="C603"/>
      <c r="D603"/>
      <c r="E603"/>
      <c r="F603"/>
      <c r="G603"/>
      <c r="H603" s="484"/>
      <c r="I603" s="37"/>
      <c r="J603"/>
      <c r="K603"/>
      <c r="L603" s="587"/>
      <c r="S603"/>
    </row>
    <row r="604" spans="1:19" s="6" customFormat="1">
      <c r="A604" s="37"/>
      <c r="B604"/>
      <c r="C604"/>
      <c r="D604"/>
      <c r="E604"/>
      <c r="F604"/>
      <c r="G604"/>
      <c r="H604" s="484"/>
      <c r="I604" s="37"/>
      <c r="J604"/>
      <c r="K604"/>
      <c r="L604" s="587"/>
      <c r="S604"/>
    </row>
    <row r="605" spans="1:19" s="6" customFormat="1">
      <c r="A605" s="37"/>
      <c r="B605"/>
      <c r="C605"/>
      <c r="D605"/>
      <c r="E605"/>
      <c r="F605"/>
      <c r="G605"/>
      <c r="H605" s="484"/>
      <c r="I605" s="37"/>
      <c r="J605"/>
      <c r="K605"/>
      <c r="L605" s="587"/>
      <c r="S605"/>
    </row>
    <row r="606" spans="1:19" s="6" customFormat="1">
      <c r="A606" s="37"/>
      <c r="B606"/>
      <c r="C606"/>
      <c r="D606"/>
      <c r="E606"/>
      <c r="F606"/>
      <c r="G606"/>
      <c r="H606" s="484"/>
      <c r="I606" s="37"/>
      <c r="J606"/>
      <c r="K606"/>
      <c r="L606" s="587"/>
      <c r="S606"/>
    </row>
    <row r="607" spans="1:19" s="6" customFormat="1">
      <c r="A607" s="37"/>
      <c r="B607"/>
      <c r="C607"/>
      <c r="D607"/>
      <c r="E607"/>
      <c r="F607"/>
      <c r="G607"/>
      <c r="H607" s="484"/>
      <c r="I607" s="37"/>
      <c r="J607"/>
      <c r="K607"/>
      <c r="L607" s="587"/>
      <c r="S607"/>
    </row>
    <row r="608" spans="1:19" s="6" customFormat="1">
      <c r="A608" s="37"/>
      <c r="B608"/>
      <c r="C608"/>
      <c r="D608"/>
      <c r="E608"/>
      <c r="F608"/>
      <c r="G608"/>
      <c r="H608" s="484"/>
      <c r="I608" s="37"/>
      <c r="J608"/>
      <c r="K608"/>
      <c r="L608" s="587"/>
      <c r="S608"/>
    </row>
    <row r="609" spans="1:19" s="6" customFormat="1">
      <c r="A609" s="37"/>
      <c r="B609"/>
      <c r="C609"/>
      <c r="D609"/>
      <c r="E609"/>
      <c r="F609"/>
      <c r="G609"/>
      <c r="H609" s="484"/>
      <c r="I609" s="37"/>
      <c r="J609"/>
      <c r="K609"/>
      <c r="L609" s="587"/>
      <c r="S609"/>
    </row>
    <row r="610" spans="1:19" s="6" customFormat="1">
      <c r="A610" s="37"/>
      <c r="B610"/>
      <c r="C610"/>
      <c r="D610"/>
      <c r="E610"/>
      <c r="F610"/>
      <c r="G610"/>
      <c r="H610" s="484"/>
      <c r="I610" s="37"/>
      <c r="J610"/>
      <c r="K610"/>
      <c r="L610" s="587"/>
      <c r="S610"/>
    </row>
  </sheetData>
  <mergeCells count="9">
    <mergeCell ref="A80:L80"/>
    <mergeCell ref="A81:L81"/>
    <mergeCell ref="A217:L217"/>
    <mergeCell ref="A2:L2"/>
    <mergeCell ref="A14:L14"/>
    <mergeCell ref="A18:L18"/>
    <mergeCell ref="A19:L19"/>
    <mergeCell ref="A60:L60"/>
    <mergeCell ref="A61:L61"/>
  </mergeCells>
  <conditionalFormatting sqref="I82:I216 I15:I17 I62:I79 I20:I59 I1 I3:I13">
    <cfRule type="containsText" dxfId="28" priority="1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sheetPr>
    <tabColor rgb="FF00B0F0"/>
  </sheetPr>
  <dimension ref="A1:Y703"/>
  <sheetViews>
    <sheetView workbookViewId="0"/>
  </sheetViews>
  <sheetFormatPr defaultRowHeight="15"/>
  <cols>
    <col min="1" max="1" width="19.85546875" style="37" customWidth="1"/>
    <col min="2" max="2" width="10.7109375" bestFit="1" customWidth="1"/>
    <col min="3" max="3" width="9.85546875" bestFit="1" customWidth="1"/>
    <col min="4" max="4" width="8.5703125" bestFit="1" customWidth="1"/>
    <col min="5" max="5" width="14.1406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6.28515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3.7109375" style="6" bestFit="1" customWidth="1"/>
    <col min="21" max="21" width="3" style="6" customWidth="1"/>
    <col min="22" max="22" width="23" style="6" customWidth="1"/>
    <col min="23" max="25" width="9.140625" style="6"/>
  </cols>
  <sheetData>
    <row r="1" spans="1:25" ht="16.5" customHeight="1">
      <c r="A1" s="30" t="s">
        <v>2269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785" t="s">
        <v>241</v>
      </c>
      <c r="B3" s="788" t="s">
        <v>2433</v>
      </c>
      <c r="C3" s="788"/>
      <c r="D3" s="788" t="s">
        <v>2434</v>
      </c>
      <c r="E3" s="788" t="s">
        <v>2386</v>
      </c>
      <c r="F3" s="788" t="s">
        <v>2435</v>
      </c>
      <c r="G3" s="788" t="s">
        <v>193</v>
      </c>
      <c r="H3" s="788" t="s">
        <v>1491</v>
      </c>
      <c r="I3" s="59"/>
      <c r="J3" s="788" t="s">
        <v>2391</v>
      </c>
      <c r="K3" s="788" t="s">
        <v>2510</v>
      </c>
      <c r="L3" s="1421">
        <v>815</v>
      </c>
      <c r="M3" s="16"/>
      <c r="N3" s="16"/>
      <c r="O3" s="16"/>
      <c r="P3" s="16"/>
      <c r="Q3" s="16"/>
      <c r="R3" s="16"/>
      <c r="T3" s="16" t="s">
        <v>2436</v>
      </c>
      <c r="U3" s="16"/>
      <c r="V3" s="16"/>
      <c r="W3" s="16"/>
      <c r="X3" s="16"/>
      <c r="Y3" s="16"/>
    </row>
    <row r="4" spans="1:25" s="15" customFormat="1">
      <c r="A4" s="341" t="s">
        <v>2445</v>
      </c>
      <c r="B4" s="34" t="s">
        <v>2476</v>
      </c>
      <c r="C4" s="34" t="s">
        <v>2524</v>
      </c>
      <c r="D4" s="34" t="s">
        <v>2446</v>
      </c>
      <c r="E4" s="34" t="s">
        <v>254</v>
      </c>
      <c r="F4" s="34" t="s">
        <v>2018</v>
      </c>
      <c r="G4" s="34" t="s">
        <v>2019</v>
      </c>
      <c r="H4" s="34" t="s">
        <v>1526</v>
      </c>
      <c r="I4" s="35" t="s">
        <v>6</v>
      </c>
      <c r="J4" s="34" t="s">
        <v>2391</v>
      </c>
      <c r="K4" s="34" t="s">
        <v>2447</v>
      </c>
      <c r="L4" s="451">
        <v>1095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 t="s">
        <v>2374</v>
      </c>
      <c r="B5" s="34" t="s">
        <v>2449</v>
      </c>
      <c r="C5" s="34" t="s">
        <v>1877</v>
      </c>
      <c r="D5" s="34" t="s">
        <v>2450</v>
      </c>
      <c r="E5" s="34" t="s">
        <v>7</v>
      </c>
      <c r="F5" s="34" t="s">
        <v>2454</v>
      </c>
      <c r="G5" s="34" t="s">
        <v>210</v>
      </c>
      <c r="H5" s="34" t="s">
        <v>2554</v>
      </c>
      <c r="I5" s="35" t="s">
        <v>6</v>
      </c>
      <c r="J5" s="34"/>
      <c r="K5" s="34"/>
      <c r="L5" s="451">
        <v>465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1420" t="s">
        <v>2374</v>
      </c>
      <c r="B6" s="510"/>
      <c r="C6" s="510"/>
      <c r="D6" s="510" t="s">
        <v>2451</v>
      </c>
      <c r="E6" s="510" t="s">
        <v>2452</v>
      </c>
      <c r="F6" s="510" t="s">
        <v>2453</v>
      </c>
      <c r="G6" s="510" t="s">
        <v>2456</v>
      </c>
      <c r="H6" s="510" t="s">
        <v>1779</v>
      </c>
      <c r="I6" s="574"/>
      <c r="J6" s="510" t="s">
        <v>2281</v>
      </c>
      <c r="K6" s="510" t="s">
        <v>2496</v>
      </c>
      <c r="L6" s="1228">
        <v>840</v>
      </c>
      <c r="M6" s="16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1420"/>
      <c r="B7" s="510"/>
      <c r="C7" s="510"/>
      <c r="D7" s="510"/>
      <c r="E7" s="510" t="s">
        <v>7</v>
      </c>
      <c r="F7" s="510" t="s">
        <v>2454</v>
      </c>
      <c r="G7" s="510" t="s">
        <v>210</v>
      </c>
      <c r="H7" s="510" t="s">
        <v>1719</v>
      </c>
      <c r="I7" s="574"/>
      <c r="J7" s="510" t="s">
        <v>2281</v>
      </c>
      <c r="K7" s="510" t="s">
        <v>2496</v>
      </c>
      <c r="L7" s="1228">
        <v>155</v>
      </c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41" t="s">
        <v>1493</v>
      </c>
      <c r="B8" s="34" t="s">
        <v>2449</v>
      </c>
      <c r="C8" s="34" t="s">
        <v>2525</v>
      </c>
      <c r="D8" s="34" t="s">
        <v>2461</v>
      </c>
      <c r="E8" s="34" t="s">
        <v>2</v>
      </c>
      <c r="F8" s="34" t="s">
        <v>2462</v>
      </c>
      <c r="G8" s="34" t="s">
        <v>2463</v>
      </c>
      <c r="H8" s="34" t="s">
        <v>2523</v>
      </c>
      <c r="I8" s="35" t="s">
        <v>6</v>
      </c>
      <c r="J8" s="34" t="s">
        <v>247</v>
      </c>
      <c r="K8" s="34" t="s">
        <v>2464</v>
      </c>
      <c r="L8" s="451">
        <v>1300</v>
      </c>
      <c r="M8" s="16"/>
      <c r="N8" s="16"/>
      <c r="O8" s="16"/>
      <c r="P8" s="16"/>
      <c r="Q8" s="16"/>
      <c r="R8" s="16"/>
      <c r="T8" s="16" t="s">
        <v>2478</v>
      </c>
      <c r="U8" s="16"/>
      <c r="V8" s="16"/>
      <c r="W8" s="16"/>
      <c r="X8" s="16"/>
      <c r="Y8" s="16"/>
    </row>
    <row r="9" spans="1:25" s="15" customFormat="1">
      <c r="A9" s="341" t="s">
        <v>2360</v>
      </c>
      <c r="B9" s="34" t="s">
        <v>2537</v>
      </c>
      <c r="C9" s="34" t="s">
        <v>2538</v>
      </c>
      <c r="D9" s="34" t="s">
        <v>2539</v>
      </c>
      <c r="E9" s="34" t="s">
        <v>1221</v>
      </c>
      <c r="F9" s="34" t="s">
        <v>2540</v>
      </c>
      <c r="G9" s="34" t="s">
        <v>2541</v>
      </c>
      <c r="H9" s="34" t="s">
        <v>2542</v>
      </c>
      <c r="I9" s="35" t="s">
        <v>6</v>
      </c>
      <c r="J9" s="34" t="s">
        <v>247</v>
      </c>
      <c r="K9" s="34" t="s">
        <v>2543</v>
      </c>
      <c r="L9" s="451">
        <v>1600</v>
      </c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39" t="s">
        <v>2445</v>
      </c>
      <c r="B10" s="131" t="s">
        <v>2497</v>
      </c>
      <c r="C10" s="131"/>
      <c r="D10" s="131" t="s">
        <v>2498</v>
      </c>
      <c r="E10" s="124" t="s">
        <v>254</v>
      </c>
      <c r="F10" s="131" t="s">
        <v>2018</v>
      </c>
      <c r="G10" s="131" t="s">
        <v>2019</v>
      </c>
      <c r="H10" s="131" t="s">
        <v>1527</v>
      </c>
      <c r="I10" s="235"/>
      <c r="J10" s="131" t="s">
        <v>2391</v>
      </c>
      <c r="K10" s="131" t="s">
        <v>2480</v>
      </c>
      <c r="L10" s="1075">
        <v>1095</v>
      </c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785" t="s">
        <v>1412</v>
      </c>
      <c r="B11" s="788" t="s">
        <v>2497</v>
      </c>
      <c r="C11" s="788"/>
      <c r="D11" s="788" t="s">
        <v>2511</v>
      </c>
      <c r="E11" s="788" t="s">
        <v>2351</v>
      </c>
      <c r="F11" s="788" t="s">
        <v>2102</v>
      </c>
      <c r="G11" s="788" t="s">
        <v>1413</v>
      </c>
      <c r="H11" s="788" t="s">
        <v>1163</v>
      </c>
      <c r="I11" s="59"/>
      <c r="J11" s="788" t="s">
        <v>2391</v>
      </c>
      <c r="K11" s="788" t="s">
        <v>2512</v>
      </c>
      <c r="L11" s="1421">
        <v>940</v>
      </c>
      <c r="M11" s="16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785" t="s">
        <v>188</v>
      </c>
      <c r="B12" s="788" t="s">
        <v>2497</v>
      </c>
      <c r="C12" s="788"/>
      <c r="D12" s="788" t="s">
        <v>2507</v>
      </c>
      <c r="E12" s="788" t="s">
        <v>2</v>
      </c>
      <c r="F12" s="788" t="s">
        <v>1714</v>
      </c>
      <c r="G12" s="788" t="s">
        <v>189</v>
      </c>
      <c r="H12" s="788" t="s">
        <v>2508</v>
      </c>
      <c r="I12" s="59"/>
      <c r="J12" s="788" t="s">
        <v>2391</v>
      </c>
      <c r="K12" s="788" t="s">
        <v>2509</v>
      </c>
      <c r="L12" s="1421">
        <v>1120</v>
      </c>
      <c r="M12" s="16"/>
      <c r="N12" s="16"/>
      <c r="O12" s="16"/>
      <c r="P12" s="16"/>
      <c r="Q12" s="16"/>
      <c r="R12" s="16"/>
      <c r="T12" s="16" t="s">
        <v>2577</v>
      </c>
      <c r="U12" s="16"/>
      <c r="V12" s="16"/>
      <c r="W12" s="16"/>
      <c r="X12" s="16"/>
      <c r="Y12" s="16"/>
    </row>
    <row r="13" spans="1:25" s="15" customFormat="1">
      <c r="A13" s="339" t="s">
        <v>2517</v>
      </c>
      <c r="B13" s="131" t="s">
        <v>2518</v>
      </c>
      <c r="C13" s="131"/>
      <c r="D13" s="131" t="s">
        <v>2519</v>
      </c>
      <c r="E13" s="131" t="s">
        <v>2520</v>
      </c>
      <c r="F13" s="131" t="s">
        <v>2521</v>
      </c>
      <c r="G13" s="131" t="s">
        <v>38</v>
      </c>
      <c r="H13" s="131" t="s">
        <v>1715</v>
      </c>
      <c r="I13" s="235"/>
      <c r="J13" s="131" t="s">
        <v>247</v>
      </c>
      <c r="K13" s="131" t="s">
        <v>2522</v>
      </c>
      <c r="L13" s="1075">
        <v>1160</v>
      </c>
      <c r="M13" s="16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39" t="s">
        <v>2029</v>
      </c>
      <c r="B14" s="131" t="s">
        <v>1137</v>
      </c>
      <c r="C14" s="131"/>
      <c r="D14" s="131" t="s">
        <v>2530</v>
      </c>
      <c r="E14" s="131" t="s">
        <v>199</v>
      </c>
      <c r="F14" s="131" t="s">
        <v>2533</v>
      </c>
      <c r="G14" s="131" t="s">
        <v>2327</v>
      </c>
      <c r="H14" s="131" t="s">
        <v>1132</v>
      </c>
      <c r="I14" s="235"/>
      <c r="J14" s="131" t="s">
        <v>471</v>
      </c>
      <c r="K14" s="131" t="s">
        <v>2534</v>
      </c>
      <c r="L14" s="1075">
        <v>3700</v>
      </c>
      <c r="M14" s="16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39" t="s">
        <v>2029</v>
      </c>
      <c r="B15" s="131" t="s">
        <v>1137</v>
      </c>
      <c r="C15" s="131"/>
      <c r="D15" s="131" t="s">
        <v>2532</v>
      </c>
      <c r="E15" s="131"/>
      <c r="F15" s="131" t="s">
        <v>2533</v>
      </c>
      <c r="G15" s="131" t="s">
        <v>2327</v>
      </c>
      <c r="H15" s="131" t="s">
        <v>1132</v>
      </c>
      <c r="I15" s="235"/>
      <c r="J15" s="131" t="s">
        <v>471</v>
      </c>
      <c r="K15" s="131" t="s">
        <v>2534</v>
      </c>
      <c r="L15" s="1075">
        <v>3700</v>
      </c>
      <c r="M15" s="16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>
      <c r="A16" s="339" t="s">
        <v>2029</v>
      </c>
      <c r="B16" s="131" t="s">
        <v>1137</v>
      </c>
      <c r="C16" s="131"/>
      <c r="D16" s="131" t="s">
        <v>2531</v>
      </c>
      <c r="E16" s="131"/>
      <c r="F16" s="131" t="s">
        <v>2533</v>
      </c>
      <c r="G16" s="131" t="s">
        <v>2327</v>
      </c>
      <c r="H16" s="131" t="s">
        <v>1132</v>
      </c>
      <c r="I16" s="235"/>
      <c r="J16" s="131" t="s">
        <v>471</v>
      </c>
      <c r="K16" s="131" t="s">
        <v>2534</v>
      </c>
      <c r="L16" s="1075">
        <v>3700</v>
      </c>
      <c r="M16" s="16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15" customFormat="1">
      <c r="A17" s="785" t="s">
        <v>241</v>
      </c>
      <c r="B17" s="131" t="s">
        <v>2497</v>
      </c>
      <c r="C17" s="131"/>
      <c r="D17" s="131" t="s">
        <v>2434</v>
      </c>
      <c r="E17" s="131" t="s">
        <v>254</v>
      </c>
      <c r="F17" s="131" t="s">
        <v>2435</v>
      </c>
      <c r="G17" s="131" t="s">
        <v>193</v>
      </c>
      <c r="H17" s="131" t="s">
        <v>1796</v>
      </c>
      <c r="I17" s="235"/>
      <c r="J17" s="131" t="s">
        <v>2391</v>
      </c>
      <c r="K17" s="131" t="s">
        <v>2555</v>
      </c>
      <c r="L17" s="1075">
        <v>2445</v>
      </c>
      <c r="M17" s="16"/>
      <c r="N17" s="16"/>
      <c r="O17" s="16"/>
      <c r="P17" s="16"/>
      <c r="Q17" s="16"/>
      <c r="R17" s="16"/>
      <c r="T17" s="16"/>
      <c r="U17" s="16"/>
      <c r="V17" s="16"/>
      <c r="W17" s="16"/>
      <c r="X17" s="16"/>
      <c r="Y17" s="16"/>
    </row>
    <row r="18" spans="1:25" s="15" customFormat="1">
      <c r="A18" s="339" t="s">
        <v>2374</v>
      </c>
      <c r="B18" s="131" t="s">
        <v>2563</v>
      </c>
      <c r="C18" s="131"/>
      <c r="D18" s="131" t="s">
        <v>2564</v>
      </c>
      <c r="E18" s="131" t="s">
        <v>7</v>
      </c>
      <c r="F18" s="131" t="s">
        <v>2454</v>
      </c>
      <c r="G18" s="131" t="s">
        <v>210</v>
      </c>
      <c r="H18" s="131" t="s">
        <v>2565</v>
      </c>
      <c r="I18" s="235"/>
      <c r="J18" s="131" t="s">
        <v>247</v>
      </c>
      <c r="K18" s="131" t="s">
        <v>2566</v>
      </c>
      <c r="L18" s="1075">
        <v>775</v>
      </c>
      <c r="M18" s="16"/>
      <c r="N18" s="16"/>
      <c r="O18" s="16"/>
      <c r="P18" s="16"/>
      <c r="Q18" s="16"/>
      <c r="R18" s="16"/>
      <c r="T18" s="16"/>
      <c r="U18" s="16"/>
      <c r="V18" s="16"/>
      <c r="W18" s="16"/>
      <c r="X18" s="16"/>
      <c r="Y18" s="16"/>
    </row>
    <row r="19" spans="1:25" s="15" customFormat="1">
      <c r="A19" s="339"/>
      <c r="B19" s="131"/>
      <c r="C19" s="131"/>
      <c r="D19" s="131"/>
      <c r="E19" s="131"/>
      <c r="F19" s="131"/>
      <c r="G19" s="131"/>
      <c r="H19" s="131"/>
      <c r="I19" s="235"/>
      <c r="J19" s="131"/>
      <c r="K19" s="131"/>
      <c r="L19" s="1075"/>
      <c r="M19" s="16"/>
      <c r="N19" s="16"/>
      <c r="O19" s="16"/>
      <c r="P19" s="16"/>
      <c r="Q19" s="16"/>
      <c r="R19" s="16"/>
      <c r="T19" s="16"/>
      <c r="U19" s="16"/>
      <c r="V19" s="16"/>
      <c r="W19" s="16"/>
      <c r="X19" s="16"/>
      <c r="Y19" s="16"/>
    </row>
    <row r="20" spans="1:25" s="15" customFormat="1">
      <c r="A20" s="339"/>
      <c r="B20" s="131"/>
      <c r="C20" s="131"/>
      <c r="D20" s="131"/>
      <c r="E20" s="131"/>
      <c r="F20" s="131"/>
      <c r="G20" s="131"/>
      <c r="H20" s="131"/>
      <c r="I20" s="235"/>
      <c r="J20" s="131"/>
      <c r="K20" s="131"/>
      <c r="L20" s="1075">
        <f>SUM(L3:L19)</f>
        <v>24905</v>
      </c>
      <c r="M20" s="16"/>
      <c r="N20" s="16"/>
      <c r="O20" s="16"/>
      <c r="P20" s="16"/>
      <c r="Q20" s="16"/>
      <c r="R20" s="16"/>
      <c r="T20" s="16"/>
      <c r="U20" s="16"/>
      <c r="V20" s="16"/>
      <c r="W20" s="16"/>
      <c r="X20" s="16"/>
      <c r="Y20" s="16"/>
    </row>
    <row r="21" spans="1:25" s="15" customFormat="1">
      <c r="A21" s="2533" t="s">
        <v>121</v>
      </c>
      <c r="B21" s="2534"/>
      <c r="C21" s="2534"/>
      <c r="D21" s="2534"/>
      <c r="E21" s="2534"/>
      <c r="F21" s="2534"/>
      <c r="G21" s="2534"/>
      <c r="H21" s="2534"/>
      <c r="I21" s="2534"/>
      <c r="J21" s="2534"/>
      <c r="K21" s="2534"/>
      <c r="L21" s="2535"/>
      <c r="M21" s="1257"/>
      <c r="N21" s="16"/>
      <c r="O21" s="16"/>
      <c r="P21" s="16"/>
      <c r="Q21" s="16"/>
      <c r="R21" s="16"/>
      <c r="T21" s="16"/>
      <c r="U21" s="16"/>
      <c r="V21" s="16"/>
      <c r="W21" s="16"/>
      <c r="X21" s="16"/>
      <c r="Y21" s="16"/>
    </row>
    <row r="22" spans="1:25" s="15" customFormat="1">
      <c r="A22" s="339"/>
      <c r="B22" s="131"/>
      <c r="C22" s="131"/>
      <c r="D22" s="131"/>
      <c r="E22" s="131"/>
      <c r="F22" s="131"/>
      <c r="G22" s="131"/>
      <c r="H22" s="131"/>
      <c r="I22" s="235"/>
      <c r="J22" s="131"/>
      <c r="K22" s="131"/>
      <c r="L22" s="1075"/>
      <c r="M22" s="1103"/>
      <c r="N22" s="16"/>
      <c r="O22" s="16"/>
      <c r="P22" s="16"/>
      <c r="Q22" s="16"/>
      <c r="R22" s="16"/>
      <c r="T22" s="16"/>
      <c r="U22" s="16"/>
      <c r="V22" s="16"/>
      <c r="W22" s="16"/>
      <c r="X22" s="16"/>
      <c r="Y22" s="16"/>
    </row>
    <row r="23" spans="1:25" s="15" customFormat="1">
      <c r="A23" s="339"/>
      <c r="B23" s="131"/>
      <c r="C23" s="131"/>
      <c r="D23" s="131"/>
      <c r="E23" s="131"/>
      <c r="F23" s="131"/>
      <c r="G23" s="131"/>
      <c r="H23" s="131"/>
      <c r="I23" s="235"/>
      <c r="J23" s="131"/>
      <c r="K23" s="131"/>
      <c r="L23" s="1075"/>
      <c r="M23" s="1103"/>
      <c r="N23" s="16"/>
      <c r="O23" s="16"/>
      <c r="P23" s="16"/>
      <c r="Q23" s="16"/>
      <c r="R23" s="16"/>
      <c r="T23" s="16"/>
      <c r="U23" s="16"/>
      <c r="V23" s="16"/>
      <c r="W23" s="16"/>
      <c r="X23" s="16"/>
      <c r="Y23" s="16"/>
    </row>
    <row r="24" spans="1:25" s="15" customFormat="1">
      <c r="A24" s="339"/>
      <c r="B24" s="131"/>
      <c r="C24" s="131"/>
      <c r="D24" s="131"/>
      <c r="E24" s="131"/>
      <c r="F24" s="131"/>
      <c r="G24" s="131"/>
      <c r="H24" s="131"/>
      <c r="I24" s="235"/>
      <c r="J24" s="131"/>
      <c r="K24" s="131"/>
      <c r="L24" s="1075"/>
      <c r="M24" s="1103"/>
      <c r="N24" s="16"/>
      <c r="O24" s="16"/>
      <c r="P24" s="16"/>
      <c r="Q24" s="16"/>
      <c r="R24" s="16"/>
      <c r="T24" s="16"/>
      <c r="U24" s="16"/>
      <c r="V24" s="16"/>
      <c r="W24" s="16"/>
      <c r="X24" s="16"/>
      <c r="Y24" s="16"/>
    </row>
    <row r="25" spans="1:25" s="41" customFormat="1">
      <c r="A25" s="2539" t="e">
        <f>SUM(#REF!)</f>
        <v>#REF!</v>
      </c>
      <c r="B25" s="2539"/>
      <c r="C25" s="2539"/>
      <c r="D25" s="2539"/>
      <c r="E25" s="2539"/>
      <c r="F25" s="2539"/>
      <c r="G25" s="2539"/>
      <c r="H25" s="2539"/>
      <c r="I25" s="2539"/>
      <c r="J25" s="2539"/>
      <c r="K25" s="2539"/>
      <c r="L25" s="2539"/>
      <c r="M25" s="249"/>
      <c r="N25" s="249"/>
      <c r="O25" s="249"/>
      <c r="P25" s="249"/>
      <c r="Q25" s="249"/>
      <c r="R25" s="249"/>
      <c r="T25" s="249"/>
      <c r="U25" s="249"/>
      <c r="V25" s="249"/>
      <c r="W25" s="249"/>
      <c r="X25" s="249"/>
      <c r="Y25" s="249"/>
    </row>
    <row r="26" spans="1:25" s="41" customFormat="1" ht="18.75">
      <c r="A26" s="2460" t="s">
        <v>749</v>
      </c>
      <c r="B26" s="2450"/>
      <c r="C26" s="2450"/>
      <c r="D26" s="2450"/>
      <c r="E26" s="2450"/>
      <c r="F26" s="2450"/>
      <c r="G26" s="2450"/>
      <c r="H26" s="2450"/>
      <c r="I26" s="2450"/>
      <c r="J26" s="2450"/>
      <c r="K26" s="2450"/>
      <c r="L26" s="2451"/>
      <c r="M26" s="249"/>
      <c r="N26" s="249"/>
      <c r="O26" s="249"/>
      <c r="P26" s="249"/>
      <c r="Q26" s="249"/>
      <c r="R26" s="249"/>
      <c r="T26" s="249"/>
      <c r="U26" s="249"/>
      <c r="V26" s="249"/>
      <c r="W26" s="249"/>
      <c r="X26" s="249"/>
      <c r="Y26" s="249"/>
    </row>
    <row r="27" spans="1:25" s="123" customFormat="1">
      <c r="A27" s="1053" t="s">
        <v>2408</v>
      </c>
      <c r="B27" s="1288">
        <v>44834</v>
      </c>
      <c r="C27" s="1288"/>
      <c r="D27" s="1289">
        <v>11676</v>
      </c>
      <c r="E27" s="1290" t="s">
        <v>2</v>
      </c>
      <c r="F27" s="1289">
        <v>4383</v>
      </c>
      <c r="G27" s="1291" t="s">
        <v>1144</v>
      </c>
      <c r="H27" s="1292">
        <v>15</v>
      </c>
      <c r="I27" s="1293"/>
      <c r="J27" s="1291" t="s">
        <v>749</v>
      </c>
      <c r="K27" s="1294" t="s">
        <v>2414</v>
      </c>
      <c r="L27" s="1295">
        <v>203.4</v>
      </c>
      <c r="M27" s="653"/>
      <c r="N27" s="653"/>
      <c r="O27" s="653"/>
      <c r="P27" s="653"/>
      <c r="Q27" s="653"/>
      <c r="R27" s="653"/>
      <c r="T27" s="249"/>
      <c r="U27" s="653"/>
      <c r="V27" s="653"/>
      <c r="W27" s="653"/>
      <c r="X27" s="653"/>
      <c r="Y27" s="653"/>
    </row>
    <row r="28" spans="1:25" s="123" customFormat="1">
      <c r="A28" s="1053"/>
      <c r="B28" s="1288"/>
      <c r="C28" s="1288"/>
      <c r="D28" s="1289"/>
      <c r="E28" s="1290"/>
      <c r="F28" s="1289"/>
      <c r="G28" s="1291" t="s">
        <v>2419</v>
      </c>
      <c r="H28" s="1292"/>
      <c r="I28" s="1293"/>
      <c r="J28" s="1291"/>
      <c r="K28" s="1294"/>
      <c r="L28" s="1295"/>
      <c r="M28" s="653"/>
      <c r="N28" s="653"/>
      <c r="O28" s="653"/>
      <c r="P28" s="653"/>
      <c r="Q28" s="653"/>
      <c r="R28" s="653"/>
      <c r="T28" s="249"/>
      <c r="U28" s="653"/>
      <c r="V28" s="653"/>
      <c r="W28" s="653"/>
      <c r="X28" s="653"/>
      <c r="Y28" s="653"/>
    </row>
    <row r="29" spans="1:25" s="123" customFormat="1">
      <c r="A29" s="341" t="s">
        <v>1934</v>
      </c>
      <c r="B29" s="32">
        <v>44860</v>
      </c>
      <c r="C29" s="32">
        <v>44866</v>
      </c>
      <c r="D29" s="33">
        <v>11827</v>
      </c>
      <c r="E29" s="34" t="s">
        <v>1803</v>
      </c>
      <c r="F29" s="33">
        <v>4379</v>
      </c>
      <c r="G29" s="19" t="s">
        <v>1475</v>
      </c>
      <c r="H29" s="20" t="s">
        <v>1070</v>
      </c>
      <c r="I29" s="35" t="s">
        <v>6</v>
      </c>
      <c r="J29" s="19" t="s">
        <v>749</v>
      </c>
      <c r="K29" s="21" t="s">
        <v>2479</v>
      </c>
      <c r="L29" s="464">
        <v>50</v>
      </c>
      <c r="M29" s="653"/>
      <c r="N29" s="653"/>
      <c r="O29" s="653"/>
      <c r="P29" s="653"/>
      <c r="Q29" s="653"/>
      <c r="R29" s="653"/>
      <c r="T29" s="249" t="s">
        <v>2500</v>
      </c>
      <c r="U29" s="653"/>
      <c r="V29" s="653"/>
      <c r="W29" s="653"/>
      <c r="X29" s="653"/>
      <c r="Y29" s="653"/>
    </row>
    <row r="30" spans="1:25" s="123" customFormat="1">
      <c r="A30" s="975" t="s">
        <v>1934</v>
      </c>
      <c r="B30" s="612">
        <v>44869</v>
      </c>
      <c r="C30" s="612"/>
      <c r="D30" s="611">
        <v>11945</v>
      </c>
      <c r="E30" s="609" t="s">
        <v>1803</v>
      </c>
      <c r="F30" s="611">
        <v>4435</v>
      </c>
      <c r="G30" s="463" t="s">
        <v>99</v>
      </c>
      <c r="H30" s="976">
        <v>1</v>
      </c>
      <c r="I30" s="977"/>
      <c r="J30" s="463" t="s">
        <v>749</v>
      </c>
      <c r="K30" s="978"/>
      <c r="L30" s="979">
        <v>50</v>
      </c>
      <c r="M30" s="653"/>
      <c r="N30" s="653"/>
      <c r="O30" s="653"/>
      <c r="P30" s="653"/>
      <c r="Q30" s="653"/>
      <c r="R30" s="653"/>
      <c r="T30" s="249" t="s">
        <v>498</v>
      </c>
      <c r="U30" s="653"/>
      <c r="V30" s="653"/>
      <c r="W30" s="653"/>
      <c r="X30" s="653"/>
      <c r="Y30" s="653"/>
    </row>
    <row r="31" spans="1:25" s="123" customFormat="1">
      <c r="A31" s="1121" t="s">
        <v>141</v>
      </c>
      <c r="B31" s="1122">
        <v>44865</v>
      </c>
      <c r="C31" s="1122"/>
      <c r="D31" s="1123">
        <v>11943</v>
      </c>
      <c r="E31" s="1124" t="s">
        <v>44</v>
      </c>
      <c r="F31" s="1123">
        <v>4433</v>
      </c>
      <c r="G31" s="1125" t="s">
        <v>38</v>
      </c>
      <c r="H31" s="1126" t="s">
        <v>1070</v>
      </c>
      <c r="I31" s="1127" t="s">
        <v>6</v>
      </c>
      <c r="J31" s="1125" t="s">
        <v>749</v>
      </c>
      <c r="K31" s="1130"/>
      <c r="L31" s="1128">
        <v>79.5</v>
      </c>
      <c r="M31" s="653"/>
      <c r="N31" s="653"/>
      <c r="O31" s="653"/>
      <c r="P31" s="653"/>
      <c r="Q31" s="653"/>
      <c r="R31" s="653"/>
      <c r="T31" s="249" t="s">
        <v>2499</v>
      </c>
      <c r="U31" s="653"/>
      <c r="V31" s="653"/>
      <c r="W31" s="653"/>
      <c r="X31" s="653"/>
      <c r="Y31" s="653"/>
    </row>
    <row r="32" spans="1:25" s="123" customFormat="1">
      <c r="A32" s="1121"/>
      <c r="B32" s="1122"/>
      <c r="C32" s="1122">
        <v>44866</v>
      </c>
      <c r="D32" s="1123">
        <v>11943</v>
      </c>
      <c r="E32" s="1124" t="s">
        <v>44</v>
      </c>
      <c r="F32" s="1123">
        <v>4433</v>
      </c>
      <c r="G32" s="1125" t="s">
        <v>38</v>
      </c>
      <c r="H32" s="1126" t="s">
        <v>1114</v>
      </c>
      <c r="I32" s="1127" t="s">
        <v>6</v>
      </c>
      <c r="J32" s="1125"/>
      <c r="K32" s="1130" t="s">
        <v>1275</v>
      </c>
      <c r="L32" s="1128"/>
      <c r="M32" s="653"/>
      <c r="N32" s="653"/>
      <c r="O32" s="653"/>
      <c r="P32" s="653"/>
      <c r="Q32" s="653"/>
      <c r="R32" s="653"/>
      <c r="T32" s="249"/>
      <c r="U32" s="653"/>
      <c r="V32" s="653"/>
      <c r="W32" s="653"/>
      <c r="X32" s="653"/>
      <c r="Y32" s="653"/>
    </row>
    <row r="33" spans="1:25" s="123" customFormat="1">
      <c r="A33" s="341" t="s">
        <v>134</v>
      </c>
      <c r="B33" s="32">
        <v>44868</v>
      </c>
      <c r="C33" s="32">
        <v>44866</v>
      </c>
      <c r="D33" s="33">
        <v>11965</v>
      </c>
      <c r="E33" s="34" t="s">
        <v>2</v>
      </c>
      <c r="F33" s="33">
        <v>97</v>
      </c>
      <c r="G33" s="19" t="s">
        <v>98</v>
      </c>
      <c r="H33" s="20">
        <v>5</v>
      </c>
      <c r="I33" s="35" t="s">
        <v>6</v>
      </c>
      <c r="J33" s="19" t="s">
        <v>749</v>
      </c>
      <c r="K33" s="21"/>
      <c r="L33" s="464">
        <v>290</v>
      </c>
      <c r="M33" s="653"/>
      <c r="N33" s="653"/>
      <c r="O33" s="653"/>
      <c r="P33" s="653"/>
      <c r="Q33" s="653"/>
      <c r="R33" s="653"/>
      <c r="T33" s="249"/>
      <c r="U33" s="653"/>
      <c r="V33" s="653"/>
      <c r="W33" s="653"/>
      <c r="X33" s="653"/>
      <c r="Y33" s="653"/>
    </row>
    <row r="34" spans="1:25" s="123" customFormat="1">
      <c r="A34" s="341" t="s">
        <v>835</v>
      </c>
      <c r="B34" s="32">
        <v>44873</v>
      </c>
      <c r="C34" s="32">
        <v>44872</v>
      </c>
      <c r="D34" s="33">
        <v>11973</v>
      </c>
      <c r="E34" s="34" t="s">
        <v>7</v>
      </c>
      <c r="F34" s="33">
        <v>3219</v>
      </c>
      <c r="G34" s="19" t="s">
        <v>836</v>
      </c>
      <c r="H34" s="20">
        <v>24</v>
      </c>
      <c r="I34" s="35" t="s">
        <v>6</v>
      </c>
      <c r="J34" s="19" t="s">
        <v>749</v>
      </c>
      <c r="K34" s="21"/>
      <c r="L34" s="464">
        <v>724.8</v>
      </c>
      <c r="M34" s="653"/>
      <c r="N34" s="653"/>
      <c r="O34" s="653"/>
      <c r="P34" s="653"/>
      <c r="Q34" s="653"/>
      <c r="R34" s="653"/>
      <c r="T34" s="249"/>
      <c r="U34" s="653"/>
      <c r="V34" s="653"/>
      <c r="W34" s="653"/>
      <c r="X34" s="653"/>
      <c r="Y34" s="653"/>
    </row>
    <row r="35" spans="1:25" s="123" customFormat="1">
      <c r="A35" s="1121" t="s">
        <v>229</v>
      </c>
      <c r="B35" s="1122">
        <v>44875</v>
      </c>
      <c r="C35" s="1122">
        <v>44866</v>
      </c>
      <c r="D35" s="1123">
        <v>11991</v>
      </c>
      <c r="E35" s="1124" t="s">
        <v>44</v>
      </c>
      <c r="F35" s="1123">
        <v>4445</v>
      </c>
      <c r="G35" s="1125" t="s">
        <v>230</v>
      </c>
      <c r="H35" s="1126">
        <v>3</v>
      </c>
      <c r="I35" s="1127" t="s">
        <v>6</v>
      </c>
      <c r="J35" s="1125" t="s">
        <v>749</v>
      </c>
      <c r="K35" s="1130"/>
      <c r="L35" s="1128">
        <v>176.7</v>
      </c>
      <c r="M35" s="653"/>
      <c r="N35" s="653"/>
      <c r="O35" s="653"/>
      <c r="P35" s="653"/>
      <c r="Q35" s="653"/>
      <c r="R35" s="653"/>
      <c r="T35" s="249"/>
      <c r="U35" s="653"/>
      <c r="V35" s="653"/>
      <c r="W35" s="653"/>
      <c r="X35" s="653"/>
      <c r="Y35" s="653"/>
    </row>
    <row r="36" spans="1:25" s="123" customFormat="1">
      <c r="A36" s="1121" t="s">
        <v>364</v>
      </c>
      <c r="B36" s="1122">
        <v>44875</v>
      </c>
      <c r="C36" s="1122">
        <v>44873</v>
      </c>
      <c r="D36" s="1123">
        <v>12003</v>
      </c>
      <c r="E36" s="1124" t="s">
        <v>44</v>
      </c>
      <c r="F36" s="1123">
        <v>3891</v>
      </c>
      <c r="G36" s="1125" t="s">
        <v>1769</v>
      </c>
      <c r="H36" s="1126">
        <v>10</v>
      </c>
      <c r="I36" s="1127" t="s">
        <v>6</v>
      </c>
      <c r="J36" s="1125" t="s">
        <v>749</v>
      </c>
      <c r="K36" s="1130"/>
      <c r="L36" s="1128">
        <v>107</v>
      </c>
      <c r="M36" s="653"/>
      <c r="N36" s="653"/>
      <c r="O36" s="653"/>
      <c r="P36" s="653"/>
      <c r="Q36" s="653"/>
      <c r="R36" s="653"/>
      <c r="T36" s="249"/>
      <c r="U36" s="653"/>
      <c r="V36" s="653"/>
      <c r="W36" s="653"/>
      <c r="X36" s="653"/>
      <c r="Y36" s="653"/>
    </row>
    <row r="37" spans="1:25" s="123" customFormat="1">
      <c r="A37" s="1121" t="s">
        <v>1594</v>
      </c>
      <c r="B37" s="1122">
        <v>44879</v>
      </c>
      <c r="C37" s="1122">
        <v>44874</v>
      </c>
      <c r="D37" s="1123">
        <v>12010</v>
      </c>
      <c r="E37" s="1124" t="s">
        <v>1221</v>
      </c>
      <c r="F37" s="1123">
        <v>4319</v>
      </c>
      <c r="G37" s="1125" t="s">
        <v>2297</v>
      </c>
      <c r="H37" s="1126" t="s">
        <v>849</v>
      </c>
      <c r="I37" s="1127" t="s">
        <v>6</v>
      </c>
      <c r="J37" s="1125" t="s">
        <v>749</v>
      </c>
      <c r="K37" s="1130"/>
      <c r="L37" s="1128">
        <v>906.45</v>
      </c>
      <c r="M37" s="653"/>
      <c r="N37" s="653"/>
      <c r="O37" s="653"/>
      <c r="P37" s="653"/>
      <c r="Q37" s="653"/>
      <c r="R37" s="653"/>
      <c r="T37" s="249"/>
      <c r="U37" s="653"/>
      <c r="V37" s="653"/>
      <c r="W37" s="653"/>
      <c r="X37" s="653"/>
      <c r="Y37" s="653"/>
    </row>
    <row r="38" spans="1:25" s="123" customFormat="1">
      <c r="A38" s="1121" t="s">
        <v>499</v>
      </c>
      <c r="B38" s="1122">
        <v>44879</v>
      </c>
      <c r="C38" s="1122">
        <v>44874</v>
      </c>
      <c r="D38" s="1123">
        <v>12013</v>
      </c>
      <c r="E38" s="1124" t="s">
        <v>2</v>
      </c>
      <c r="F38" s="1123">
        <v>3035</v>
      </c>
      <c r="G38" s="1125" t="s">
        <v>493</v>
      </c>
      <c r="H38" s="1126">
        <v>6</v>
      </c>
      <c r="I38" s="1127" t="s">
        <v>6</v>
      </c>
      <c r="J38" s="1125" t="s">
        <v>749</v>
      </c>
      <c r="K38" s="1130"/>
      <c r="L38" s="1128">
        <v>68.3</v>
      </c>
      <c r="M38" s="653"/>
      <c r="N38" s="653"/>
      <c r="O38" s="653"/>
      <c r="P38" s="653"/>
      <c r="Q38" s="653"/>
      <c r="R38" s="653"/>
      <c r="T38" s="249"/>
      <c r="U38" s="653"/>
      <c r="V38" s="653"/>
      <c r="W38" s="653"/>
      <c r="X38" s="653"/>
      <c r="Y38" s="653"/>
    </row>
    <row r="39" spans="1:25" s="123" customFormat="1">
      <c r="A39" s="1121" t="s">
        <v>141</v>
      </c>
      <c r="B39" s="1122">
        <v>44575</v>
      </c>
      <c r="C39" s="1122">
        <v>44875</v>
      </c>
      <c r="D39" s="1123">
        <v>12026</v>
      </c>
      <c r="E39" s="1124" t="s">
        <v>1221</v>
      </c>
      <c r="F39" s="1123">
        <v>4336</v>
      </c>
      <c r="G39" s="1125" t="s">
        <v>416</v>
      </c>
      <c r="H39" s="1126" t="s">
        <v>2501</v>
      </c>
      <c r="I39" s="1127" t="s">
        <v>6</v>
      </c>
      <c r="J39" s="1125" t="s">
        <v>749</v>
      </c>
      <c r="K39" s="1130"/>
      <c r="L39" s="1128">
        <v>458.3</v>
      </c>
      <c r="M39" s="653"/>
      <c r="N39" s="653"/>
      <c r="O39" s="653"/>
      <c r="P39" s="653"/>
      <c r="Q39" s="653"/>
      <c r="R39" s="653"/>
      <c r="T39" s="249"/>
      <c r="U39" s="653"/>
      <c r="V39" s="653"/>
      <c r="W39" s="653"/>
      <c r="X39" s="653"/>
      <c r="Y39" s="653"/>
    </row>
    <row r="40" spans="1:25" s="123" customFormat="1">
      <c r="A40" s="1121" t="s">
        <v>472</v>
      </c>
      <c r="B40" s="1122">
        <v>44879</v>
      </c>
      <c r="C40" s="1122">
        <v>44879</v>
      </c>
      <c r="D40" s="1123">
        <v>12032</v>
      </c>
      <c r="E40" s="1124" t="s">
        <v>2</v>
      </c>
      <c r="F40" s="1123">
        <v>3152</v>
      </c>
      <c r="G40" s="1125" t="s">
        <v>729</v>
      </c>
      <c r="H40" s="1126">
        <v>5</v>
      </c>
      <c r="I40" s="1127" t="s">
        <v>6</v>
      </c>
      <c r="J40" s="1125" t="s">
        <v>749</v>
      </c>
      <c r="K40" s="1130"/>
      <c r="L40" s="1128">
        <v>685.5</v>
      </c>
      <c r="M40" s="653"/>
      <c r="N40" s="653"/>
      <c r="O40" s="653"/>
      <c r="P40" s="653"/>
      <c r="Q40" s="653"/>
      <c r="R40" s="653"/>
      <c r="T40" s="249"/>
      <c r="U40" s="653"/>
      <c r="V40" s="653"/>
      <c r="W40" s="653"/>
      <c r="X40" s="653"/>
      <c r="Y40" s="653"/>
    </row>
    <row r="41" spans="1:25" s="123" customFormat="1">
      <c r="A41" s="1121" t="s">
        <v>282</v>
      </c>
      <c r="B41" s="1122">
        <v>44882</v>
      </c>
      <c r="C41" s="1122">
        <v>44881</v>
      </c>
      <c r="D41" s="1123">
        <v>12057</v>
      </c>
      <c r="E41" s="1124" t="s">
        <v>7</v>
      </c>
      <c r="F41" s="1123">
        <v>2175</v>
      </c>
      <c r="G41" s="1125" t="s">
        <v>77</v>
      </c>
      <c r="H41" s="1126">
        <v>3</v>
      </c>
      <c r="I41" s="1127" t="s">
        <v>6</v>
      </c>
      <c r="J41" s="1125" t="s">
        <v>749</v>
      </c>
      <c r="K41" s="1130"/>
      <c r="L41" s="1128">
        <v>136.5</v>
      </c>
      <c r="M41" s="653"/>
      <c r="N41" s="653"/>
      <c r="O41" s="653"/>
      <c r="P41" s="653"/>
      <c r="Q41" s="653"/>
      <c r="R41" s="653"/>
      <c r="T41" s="249"/>
      <c r="U41" s="653"/>
      <c r="V41" s="653"/>
      <c r="W41" s="653"/>
      <c r="X41" s="653"/>
      <c r="Y41" s="653"/>
    </row>
    <row r="42" spans="1:25" s="123" customFormat="1">
      <c r="A42" s="1121" t="s">
        <v>2515</v>
      </c>
      <c r="B42" s="1122">
        <v>44883</v>
      </c>
      <c r="C42" s="1122">
        <v>44883</v>
      </c>
      <c r="D42" s="1123">
        <v>12080</v>
      </c>
      <c r="E42" s="1124" t="s">
        <v>7</v>
      </c>
      <c r="F42" s="1123">
        <v>671</v>
      </c>
      <c r="G42" s="1125" t="s">
        <v>2516</v>
      </c>
      <c r="H42" s="1126">
        <v>25</v>
      </c>
      <c r="I42" s="1127" t="s">
        <v>6</v>
      </c>
      <c r="J42" s="1125" t="s">
        <v>749</v>
      </c>
      <c r="K42" s="1130"/>
      <c r="L42" s="1128">
        <v>326</v>
      </c>
      <c r="M42" s="653"/>
      <c r="N42" s="653"/>
      <c r="O42" s="653"/>
      <c r="P42" s="653"/>
      <c r="Q42" s="653"/>
      <c r="R42" s="653"/>
      <c r="T42" s="249"/>
      <c r="U42" s="653"/>
      <c r="V42" s="653"/>
      <c r="W42" s="653"/>
      <c r="X42" s="653"/>
      <c r="Y42" s="653"/>
    </row>
    <row r="43" spans="1:25" s="123" customFormat="1">
      <c r="A43" s="1121" t="s">
        <v>141</v>
      </c>
      <c r="B43" s="1122">
        <v>44886</v>
      </c>
      <c r="C43" s="1122">
        <v>44882</v>
      </c>
      <c r="D43" s="1123">
        <v>12105</v>
      </c>
      <c r="E43" s="1124" t="s">
        <v>44</v>
      </c>
      <c r="F43" s="1123">
        <v>4433</v>
      </c>
      <c r="G43" s="1125" t="s">
        <v>38</v>
      </c>
      <c r="H43" s="1126">
        <v>6</v>
      </c>
      <c r="I43" s="1127" t="s">
        <v>6</v>
      </c>
      <c r="J43" s="1125" t="s">
        <v>749</v>
      </c>
      <c r="K43" s="1130"/>
      <c r="L43" s="1128">
        <v>95.4</v>
      </c>
      <c r="M43" s="653"/>
      <c r="N43" s="653"/>
      <c r="O43" s="653"/>
      <c r="P43" s="653"/>
      <c r="Q43" s="653"/>
      <c r="R43" s="653"/>
      <c r="T43" s="249"/>
      <c r="U43" s="653"/>
      <c r="V43" s="653"/>
      <c r="W43" s="653"/>
      <c r="X43" s="653"/>
      <c r="Y43" s="653"/>
    </row>
    <row r="44" spans="1:25" s="123" customFormat="1">
      <c r="A44" s="1121" t="s">
        <v>2420</v>
      </c>
      <c r="B44" s="1122">
        <v>44876</v>
      </c>
      <c r="C44" s="1122">
        <v>44876</v>
      </c>
      <c r="D44" s="1123">
        <v>0</v>
      </c>
      <c r="E44" s="1124" t="s">
        <v>7</v>
      </c>
      <c r="F44" s="1123">
        <v>2844</v>
      </c>
      <c r="G44" s="1125" t="s">
        <v>208</v>
      </c>
      <c r="H44" s="1126">
        <v>10</v>
      </c>
      <c r="I44" s="1127" t="s">
        <v>6</v>
      </c>
      <c r="J44" s="1125" t="s">
        <v>749</v>
      </c>
      <c r="K44" s="1130"/>
      <c r="L44" s="1128">
        <v>0</v>
      </c>
      <c r="M44" s="653"/>
      <c r="N44" s="653"/>
      <c r="O44" s="653"/>
      <c r="P44" s="653"/>
      <c r="Q44" s="653"/>
      <c r="R44" s="653"/>
      <c r="T44" s="249"/>
      <c r="U44" s="653"/>
      <c r="V44" s="653"/>
      <c r="W44" s="653"/>
      <c r="X44" s="653"/>
      <c r="Y44" s="653"/>
    </row>
    <row r="45" spans="1:25" s="123" customFormat="1">
      <c r="A45" s="1121" t="s">
        <v>249</v>
      </c>
      <c r="B45" s="1122">
        <v>44890</v>
      </c>
      <c r="C45" s="1122">
        <v>44888</v>
      </c>
      <c r="D45" s="1123">
        <v>12130</v>
      </c>
      <c r="E45" s="1124" t="s">
        <v>44</v>
      </c>
      <c r="F45" s="1123">
        <v>3184</v>
      </c>
      <c r="G45" s="1125" t="s">
        <v>1630</v>
      </c>
      <c r="H45" s="1126">
        <v>10</v>
      </c>
      <c r="I45" s="1127" t="s">
        <v>6</v>
      </c>
      <c r="J45" s="1125" t="s">
        <v>749</v>
      </c>
      <c r="K45" s="1130"/>
      <c r="L45" s="1128">
        <v>240</v>
      </c>
      <c r="M45" s="653"/>
      <c r="N45" s="653"/>
      <c r="O45" s="653"/>
      <c r="P45" s="653"/>
      <c r="Q45" s="653"/>
      <c r="R45" s="653"/>
      <c r="T45" s="249"/>
      <c r="U45" s="653"/>
      <c r="V45" s="653"/>
      <c r="W45" s="653"/>
      <c r="X45" s="653"/>
      <c r="Y45" s="653"/>
    </row>
    <row r="46" spans="1:25" s="123" customFormat="1">
      <c r="A46" s="1121" t="s">
        <v>1359</v>
      </c>
      <c r="B46" s="1122">
        <v>44886</v>
      </c>
      <c r="C46" s="1122">
        <v>44883</v>
      </c>
      <c r="D46" s="1123">
        <v>12097</v>
      </c>
      <c r="E46" s="1124" t="s">
        <v>1522</v>
      </c>
      <c r="F46" s="1123">
        <v>4457</v>
      </c>
      <c r="G46" s="1125" t="s">
        <v>21</v>
      </c>
      <c r="H46" s="1126">
        <v>1</v>
      </c>
      <c r="I46" s="1127" t="s">
        <v>6</v>
      </c>
      <c r="J46" s="1125" t="s">
        <v>749</v>
      </c>
      <c r="K46" s="1130"/>
      <c r="L46" s="1128">
        <v>177</v>
      </c>
      <c r="M46" s="653"/>
      <c r="N46" s="653"/>
      <c r="O46" s="653"/>
      <c r="P46" s="653"/>
      <c r="Q46" s="653"/>
      <c r="R46" s="653"/>
      <c r="T46" s="249"/>
      <c r="U46" s="653"/>
      <c r="V46" s="653"/>
      <c r="W46" s="653"/>
      <c r="X46" s="653"/>
      <c r="Y46" s="653"/>
    </row>
    <row r="47" spans="1:25" s="123" customFormat="1">
      <c r="A47" s="1121" t="s">
        <v>2161</v>
      </c>
      <c r="B47" s="1122">
        <v>44888</v>
      </c>
      <c r="C47" s="1122">
        <v>44887</v>
      </c>
      <c r="D47" s="1123">
        <v>12135</v>
      </c>
      <c r="E47" s="1124" t="s">
        <v>1221</v>
      </c>
      <c r="F47" s="1123">
        <v>4189</v>
      </c>
      <c r="G47" s="1125" t="s">
        <v>1014</v>
      </c>
      <c r="H47" s="1126">
        <v>5</v>
      </c>
      <c r="I47" s="1127" t="s">
        <v>6</v>
      </c>
      <c r="J47" s="1125" t="s">
        <v>749</v>
      </c>
      <c r="K47" s="1130"/>
      <c r="L47" s="1128">
        <v>114</v>
      </c>
      <c r="M47" s="653"/>
      <c r="N47" s="653"/>
      <c r="O47" s="653"/>
      <c r="P47" s="653"/>
      <c r="Q47" s="653"/>
      <c r="R47" s="653"/>
      <c r="T47" s="249"/>
      <c r="U47" s="653"/>
      <c r="V47" s="653"/>
      <c r="W47" s="653"/>
      <c r="X47" s="653"/>
      <c r="Y47" s="653"/>
    </row>
    <row r="48" spans="1:25" s="123" customFormat="1">
      <c r="A48" s="1121" t="s">
        <v>355</v>
      </c>
      <c r="B48" s="1122">
        <v>44882</v>
      </c>
      <c r="C48" s="1122">
        <v>44881</v>
      </c>
      <c r="D48" s="1123">
        <v>12136</v>
      </c>
      <c r="E48" s="1124" t="s">
        <v>1221</v>
      </c>
      <c r="F48" s="1123">
        <v>4360</v>
      </c>
      <c r="G48" s="1125" t="s">
        <v>2388</v>
      </c>
      <c r="H48" s="1126" t="s">
        <v>923</v>
      </c>
      <c r="I48" s="1127" t="s">
        <v>6</v>
      </c>
      <c r="J48" s="1125" t="s">
        <v>749</v>
      </c>
      <c r="K48" s="1130"/>
      <c r="L48" s="1128">
        <v>362.25</v>
      </c>
      <c r="M48" s="653"/>
      <c r="N48" s="653"/>
      <c r="O48" s="653"/>
      <c r="P48" s="653"/>
      <c r="Q48" s="653"/>
      <c r="R48" s="653"/>
      <c r="T48" s="249"/>
      <c r="U48" s="653"/>
      <c r="V48" s="653"/>
      <c r="W48" s="653"/>
      <c r="X48" s="653"/>
      <c r="Y48" s="653"/>
    </row>
    <row r="49" spans="1:25" s="123" customFormat="1">
      <c r="A49" s="1121" t="s">
        <v>1855</v>
      </c>
      <c r="B49" s="1122">
        <v>44890</v>
      </c>
      <c r="C49" s="1122">
        <v>44889</v>
      </c>
      <c r="D49" s="1123">
        <v>12157</v>
      </c>
      <c r="E49" s="1124" t="s">
        <v>2351</v>
      </c>
      <c r="F49" s="1123">
        <v>2242</v>
      </c>
      <c r="G49" s="1125" t="s">
        <v>2546</v>
      </c>
      <c r="H49" s="1126">
        <v>10</v>
      </c>
      <c r="I49" s="1127" t="s">
        <v>6</v>
      </c>
      <c r="J49" s="1125" t="s">
        <v>749</v>
      </c>
      <c r="K49" s="1130"/>
      <c r="L49" s="1128"/>
      <c r="M49" s="653"/>
      <c r="N49" s="653"/>
      <c r="O49" s="653"/>
      <c r="P49" s="653"/>
      <c r="Q49" s="653"/>
      <c r="R49" s="653"/>
      <c r="T49" s="249"/>
      <c r="U49" s="653"/>
      <c r="V49" s="653"/>
      <c r="W49" s="653"/>
      <c r="X49" s="653"/>
      <c r="Y49" s="653"/>
    </row>
    <row r="50" spans="1:25" s="123" customFormat="1">
      <c r="A50" s="1121"/>
      <c r="B50" s="1122"/>
      <c r="C50" s="1122"/>
      <c r="D50" s="1123"/>
      <c r="E50" s="1124" t="s">
        <v>2351</v>
      </c>
      <c r="F50" s="1123">
        <v>3952</v>
      </c>
      <c r="G50" s="1125" t="s">
        <v>821</v>
      </c>
      <c r="H50" s="1126">
        <v>2</v>
      </c>
      <c r="I50" s="1127" t="s">
        <v>6</v>
      </c>
      <c r="J50" s="1125" t="s">
        <v>749</v>
      </c>
      <c r="K50" s="1130"/>
      <c r="L50" s="1128">
        <v>321.60000000000002</v>
      </c>
      <c r="M50" s="653"/>
      <c r="N50" s="653"/>
      <c r="O50" s="653"/>
      <c r="P50" s="653"/>
      <c r="Q50" s="653"/>
      <c r="R50" s="653"/>
      <c r="T50" s="249"/>
      <c r="U50" s="653"/>
      <c r="V50" s="653"/>
      <c r="W50" s="653"/>
      <c r="X50" s="653"/>
      <c r="Y50" s="653"/>
    </row>
    <row r="51" spans="1:25" s="123" customFormat="1">
      <c r="A51" s="1121" t="s">
        <v>2547</v>
      </c>
      <c r="B51" s="1122">
        <v>44890</v>
      </c>
      <c r="C51" s="1122">
        <v>44889</v>
      </c>
      <c r="D51" s="1123">
        <v>12160</v>
      </c>
      <c r="E51" s="1124" t="s">
        <v>7</v>
      </c>
      <c r="F51" s="1123">
        <v>2743</v>
      </c>
      <c r="G51" s="1125" t="s">
        <v>482</v>
      </c>
      <c r="H51" s="1126" t="s">
        <v>984</v>
      </c>
      <c r="I51" s="1127" t="s">
        <v>6</v>
      </c>
      <c r="J51" s="1125" t="s">
        <v>749</v>
      </c>
      <c r="K51" s="1130"/>
      <c r="L51" s="1128">
        <v>92.5</v>
      </c>
      <c r="M51" s="653"/>
      <c r="N51" s="653"/>
      <c r="O51" s="653"/>
      <c r="P51" s="653"/>
      <c r="Q51" s="653"/>
      <c r="R51" s="653"/>
      <c r="T51" s="249"/>
      <c r="U51" s="653"/>
      <c r="V51" s="653"/>
      <c r="W51" s="653"/>
      <c r="X51" s="653"/>
      <c r="Y51" s="653"/>
    </row>
    <row r="52" spans="1:25" s="123" customFormat="1">
      <c r="A52" s="1121" t="s">
        <v>2549</v>
      </c>
      <c r="B52" s="1122">
        <v>44893</v>
      </c>
      <c r="C52" s="1122">
        <v>44888</v>
      </c>
      <c r="D52" s="1123">
        <v>12181</v>
      </c>
      <c r="E52" s="1124" t="s">
        <v>2</v>
      </c>
      <c r="F52" s="1123">
        <v>4465</v>
      </c>
      <c r="G52" s="1125" t="s">
        <v>2327</v>
      </c>
      <c r="H52" s="1126" t="s">
        <v>984</v>
      </c>
      <c r="I52" s="1127" t="s">
        <v>6</v>
      </c>
      <c r="J52" s="1125" t="s">
        <v>749</v>
      </c>
      <c r="K52" s="1130"/>
      <c r="L52" s="1128">
        <v>36.75</v>
      </c>
      <c r="M52" s="653"/>
      <c r="N52" s="653"/>
      <c r="O52" s="653"/>
      <c r="P52" s="653"/>
      <c r="Q52" s="653"/>
      <c r="R52" s="653"/>
      <c r="T52" s="249"/>
      <c r="U52" s="653"/>
      <c r="V52" s="653"/>
      <c r="W52" s="653"/>
      <c r="X52" s="653"/>
      <c r="Y52" s="653"/>
    </row>
    <row r="53" spans="1:25" s="123" customFormat="1">
      <c r="A53" s="1121" t="s">
        <v>1077</v>
      </c>
      <c r="B53" s="1122">
        <v>44895</v>
      </c>
      <c r="C53" s="1122">
        <v>44893</v>
      </c>
      <c r="D53" s="1123">
        <v>12207</v>
      </c>
      <c r="E53" s="1124" t="s">
        <v>44</v>
      </c>
      <c r="F53" s="1123">
        <v>2328</v>
      </c>
      <c r="G53" s="1125" t="s">
        <v>244</v>
      </c>
      <c r="H53" s="1126">
        <v>10</v>
      </c>
      <c r="I53" s="1127" t="s">
        <v>6</v>
      </c>
      <c r="J53" s="1125" t="s">
        <v>749</v>
      </c>
      <c r="K53" s="1130" t="s">
        <v>991</v>
      </c>
      <c r="L53" s="1128"/>
      <c r="M53" s="653"/>
      <c r="N53" s="653"/>
      <c r="O53" s="653"/>
      <c r="P53" s="653"/>
      <c r="Q53" s="653"/>
      <c r="R53" s="653"/>
      <c r="T53" s="249"/>
      <c r="U53" s="653"/>
      <c r="V53" s="653"/>
      <c r="W53" s="653"/>
      <c r="X53" s="653"/>
      <c r="Y53" s="653"/>
    </row>
    <row r="54" spans="1:25" s="123" customFormat="1">
      <c r="A54" s="1121"/>
      <c r="B54" s="1122"/>
      <c r="C54" s="1122"/>
      <c r="D54" s="1123"/>
      <c r="E54" s="1124" t="s">
        <v>2351</v>
      </c>
      <c r="F54" s="1123">
        <v>4469</v>
      </c>
      <c r="G54" s="1125" t="s">
        <v>244</v>
      </c>
      <c r="H54" s="1126">
        <v>5</v>
      </c>
      <c r="I54" s="1127" t="s">
        <v>6</v>
      </c>
      <c r="J54" s="1125" t="s">
        <v>749</v>
      </c>
      <c r="K54" s="1130" t="s">
        <v>991</v>
      </c>
      <c r="L54" s="1128">
        <v>724.5</v>
      </c>
      <c r="M54" s="653"/>
      <c r="N54" s="653"/>
      <c r="O54" s="653"/>
      <c r="P54" s="653"/>
      <c r="Q54" s="653"/>
      <c r="R54" s="653"/>
      <c r="T54" s="249"/>
      <c r="U54" s="653"/>
      <c r="V54" s="653"/>
      <c r="W54" s="653"/>
      <c r="X54" s="653"/>
      <c r="Y54" s="653"/>
    </row>
    <row r="55" spans="1:25" s="123" customFormat="1">
      <c r="A55" s="1121" t="s">
        <v>565</v>
      </c>
      <c r="B55" s="1122">
        <v>44895</v>
      </c>
      <c r="C55" s="1122">
        <v>44888</v>
      </c>
      <c r="D55" s="1123">
        <v>12208</v>
      </c>
      <c r="E55" s="1124" t="s">
        <v>44</v>
      </c>
      <c r="F55" s="1123">
        <v>2747</v>
      </c>
      <c r="G55" s="1125" t="s">
        <v>93</v>
      </c>
      <c r="H55" s="1126">
        <v>2</v>
      </c>
      <c r="I55" s="1127" t="s">
        <v>6</v>
      </c>
      <c r="J55" s="1125" t="s">
        <v>749</v>
      </c>
      <c r="K55" s="1130"/>
      <c r="L55" s="1128">
        <v>41.48</v>
      </c>
      <c r="M55" s="653"/>
      <c r="N55" s="653"/>
      <c r="O55" s="653"/>
      <c r="P55" s="653"/>
      <c r="Q55" s="653"/>
      <c r="R55" s="653"/>
      <c r="T55" s="249"/>
      <c r="U55" s="653"/>
      <c r="V55" s="653"/>
      <c r="W55" s="653"/>
      <c r="X55" s="653"/>
      <c r="Y55" s="653"/>
    </row>
    <row r="56" spans="1:25" s="123" customFormat="1">
      <c r="A56" s="1121" t="s">
        <v>1631</v>
      </c>
      <c r="B56" s="1122">
        <v>44895</v>
      </c>
      <c r="C56" s="1122">
        <v>44888</v>
      </c>
      <c r="D56" s="1123">
        <v>12219</v>
      </c>
      <c r="E56" s="1124" t="s">
        <v>44</v>
      </c>
      <c r="F56" s="1123">
        <v>2081</v>
      </c>
      <c r="G56" s="1125" t="s">
        <v>1195</v>
      </c>
      <c r="H56" s="1126">
        <v>5</v>
      </c>
      <c r="I56" s="1127" t="s">
        <v>6</v>
      </c>
      <c r="J56" s="1125" t="s">
        <v>749</v>
      </c>
      <c r="K56" s="1130"/>
      <c r="L56" s="1128">
        <v>84</v>
      </c>
      <c r="M56" s="653"/>
      <c r="N56" s="653"/>
      <c r="O56" s="653"/>
      <c r="P56" s="653"/>
      <c r="Q56" s="653"/>
      <c r="R56" s="653"/>
      <c r="T56" s="249"/>
      <c r="U56" s="653"/>
      <c r="V56" s="653"/>
      <c r="W56" s="653"/>
      <c r="X56" s="653"/>
      <c r="Y56" s="653"/>
    </row>
    <row r="57" spans="1:25" s="123" customFormat="1">
      <c r="A57" s="1121" t="s">
        <v>109</v>
      </c>
      <c r="B57" s="1122">
        <v>44890</v>
      </c>
      <c r="C57" s="1122">
        <v>44890</v>
      </c>
      <c r="D57" s="1123">
        <v>12262</v>
      </c>
      <c r="E57" s="1124" t="s">
        <v>1221</v>
      </c>
      <c r="F57" s="1123">
        <v>4025</v>
      </c>
      <c r="G57" s="1125" t="s">
        <v>2297</v>
      </c>
      <c r="H57" s="1126">
        <v>2</v>
      </c>
      <c r="I57" s="1127" t="s">
        <v>6</v>
      </c>
      <c r="J57" s="1125"/>
      <c r="K57" s="1130" t="s">
        <v>2567</v>
      </c>
      <c r="L57" s="1128">
        <v>230</v>
      </c>
      <c r="M57" s="653"/>
      <c r="N57" s="653"/>
      <c r="O57" s="653"/>
      <c r="P57" s="653"/>
      <c r="Q57" s="653"/>
      <c r="R57" s="653"/>
      <c r="T57" s="249"/>
      <c r="U57" s="653"/>
      <c r="V57" s="653"/>
      <c r="W57" s="653"/>
      <c r="X57" s="653"/>
      <c r="Y57" s="653"/>
    </row>
    <row r="58" spans="1:25" s="123" customFormat="1">
      <c r="A58" s="1350" t="s">
        <v>519</v>
      </c>
      <c r="B58" s="1351">
        <v>44565</v>
      </c>
      <c r="C58" s="1351"/>
      <c r="D58" s="1352">
        <v>12225</v>
      </c>
      <c r="E58" s="1353" t="s">
        <v>1221</v>
      </c>
      <c r="F58" s="1352">
        <v>3921</v>
      </c>
      <c r="G58" s="1354" t="s">
        <v>53</v>
      </c>
      <c r="H58" s="1355" t="s">
        <v>876</v>
      </c>
      <c r="I58" s="1356"/>
      <c r="J58" s="1354" t="s">
        <v>749</v>
      </c>
      <c r="K58" s="1357"/>
      <c r="L58" s="1358">
        <v>387.5</v>
      </c>
      <c r="M58" s="653"/>
      <c r="N58" s="653"/>
      <c r="O58" s="653"/>
      <c r="P58" s="653"/>
      <c r="Q58" s="653"/>
      <c r="R58" s="653"/>
      <c r="T58" s="249"/>
      <c r="U58" s="653"/>
      <c r="V58" s="653"/>
      <c r="W58" s="653"/>
      <c r="X58" s="653"/>
      <c r="Y58" s="653"/>
    </row>
    <row r="59" spans="1:25" s="123" customFormat="1">
      <c r="A59" s="1359"/>
      <c r="B59" s="1360"/>
      <c r="C59" s="1360"/>
      <c r="D59" s="1361"/>
      <c r="E59" s="1362"/>
      <c r="F59" s="1361"/>
      <c r="G59" s="1363"/>
      <c r="H59" s="1364"/>
      <c r="I59" s="1365"/>
      <c r="J59" s="1363"/>
      <c r="K59" s="1366"/>
      <c r="L59" s="1368"/>
      <c r="M59" s="653"/>
      <c r="N59" s="653"/>
      <c r="O59" s="653"/>
      <c r="P59" s="653"/>
      <c r="Q59" s="653"/>
      <c r="R59" s="653"/>
      <c r="T59" s="249"/>
      <c r="U59" s="653"/>
      <c r="V59" s="653"/>
      <c r="W59" s="653"/>
      <c r="X59" s="653"/>
      <c r="Y59" s="653"/>
    </row>
    <row r="60" spans="1:25" s="123" customFormat="1">
      <c r="A60" s="1121" t="s">
        <v>2054</v>
      </c>
      <c r="B60" s="1122">
        <v>44897</v>
      </c>
      <c r="C60" s="1122">
        <v>44895</v>
      </c>
      <c r="D60" s="1123">
        <v>12239</v>
      </c>
      <c r="E60" s="1124" t="s">
        <v>44</v>
      </c>
      <c r="F60" s="1123">
        <v>4096</v>
      </c>
      <c r="G60" s="1125" t="s">
        <v>261</v>
      </c>
      <c r="H60" s="1126">
        <v>5</v>
      </c>
      <c r="I60" s="1127" t="s">
        <v>12</v>
      </c>
      <c r="J60" s="1125" t="s">
        <v>749</v>
      </c>
      <c r="K60" s="1130"/>
      <c r="L60" s="1128">
        <v>91.25</v>
      </c>
      <c r="M60" s="653"/>
      <c r="N60" s="653"/>
      <c r="O60" s="653"/>
      <c r="P60" s="653"/>
      <c r="Q60" s="653"/>
      <c r="R60" s="653"/>
      <c r="T60" s="249"/>
      <c r="U60" s="653"/>
      <c r="V60" s="653"/>
      <c r="W60" s="653"/>
      <c r="X60" s="653"/>
      <c r="Y60" s="653"/>
    </row>
    <row r="61" spans="1:25" s="123" customFormat="1">
      <c r="A61" s="1105" t="s">
        <v>134</v>
      </c>
      <c r="B61" s="1106">
        <v>44900</v>
      </c>
      <c r="C61" s="1106"/>
      <c r="D61" s="1107">
        <v>12245</v>
      </c>
      <c r="E61" s="1108" t="s">
        <v>2</v>
      </c>
      <c r="F61" s="1107">
        <v>97</v>
      </c>
      <c r="G61" s="1109" t="s">
        <v>98</v>
      </c>
      <c r="H61" s="1110">
        <v>5</v>
      </c>
      <c r="I61" s="1111"/>
      <c r="J61" s="1109" t="s">
        <v>749</v>
      </c>
      <c r="K61" s="1112"/>
      <c r="L61" s="1129">
        <v>290</v>
      </c>
      <c r="M61" s="653"/>
      <c r="N61" s="653"/>
      <c r="O61" s="653"/>
      <c r="P61" s="653"/>
      <c r="Q61" s="653"/>
      <c r="R61" s="653"/>
      <c r="T61" s="249"/>
      <c r="U61" s="653"/>
      <c r="V61" s="653"/>
      <c r="W61" s="653"/>
      <c r="X61" s="653"/>
      <c r="Y61" s="653"/>
    </row>
    <row r="62" spans="1:25" s="123" customFormat="1">
      <c r="A62" s="1105" t="s">
        <v>1934</v>
      </c>
      <c r="B62" s="1106">
        <v>44900</v>
      </c>
      <c r="C62" s="1106"/>
      <c r="D62" s="1107">
        <v>12253</v>
      </c>
      <c r="E62" s="1108" t="s">
        <v>44</v>
      </c>
      <c r="F62" s="1107">
        <v>4451</v>
      </c>
      <c r="G62" s="1109" t="s">
        <v>2560</v>
      </c>
      <c r="H62" s="1110" t="s">
        <v>2050</v>
      </c>
      <c r="I62" s="1111"/>
      <c r="J62" s="1109" t="s">
        <v>749</v>
      </c>
      <c r="K62" s="1112"/>
      <c r="L62" s="1129"/>
      <c r="M62" s="653"/>
      <c r="N62" s="653"/>
      <c r="O62" s="653"/>
      <c r="P62" s="653"/>
      <c r="Q62" s="653"/>
      <c r="R62" s="653"/>
      <c r="T62" s="249"/>
      <c r="U62" s="653"/>
      <c r="V62" s="653"/>
      <c r="W62" s="653"/>
      <c r="X62" s="653"/>
      <c r="Y62" s="653"/>
    </row>
    <row r="63" spans="1:25" s="123" customFormat="1">
      <c r="A63" s="1105"/>
      <c r="B63" s="1106"/>
      <c r="C63" s="1106"/>
      <c r="D63" s="1107"/>
      <c r="E63" s="1108" t="s">
        <v>1803</v>
      </c>
      <c r="F63" s="1107">
        <v>4379</v>
      </c>
      <c r="G63" s="1109" t="s">
        <v>1475</v>
      </c>
      <c r="H63" s="1110">
        <v>1</v>
      </c>
      <c r="I63" s="1111"/>
      <c r="J63" s="1109" t="s">
        <v>749</v>
      </c>
      <c r="K63" s="1112"/>
      <c r="L63" s="1129"/>
      <c r="M63" s="653"/>
      <c r="N63" s="653"/>
      <c r="O63" s="653"/>
      <c r="P63" s="653"/>
      <c r="Q63" s="653"/>
      <c r="R63" s="653"/>
      <c r="T63" s="249"/>
      <c r="U63" s="653"/>
      <c r="V63" s="653"/>
      <c r="W63" s="653"/>
      <c r="X63" s="653"/>
      <c r="Y63" s="653"/>
    </row>
    <row r="64" spans="1:25" s="123" customFormat="1">
      <c r="A64" s="1105"/>
      <c r="B64" s="1106"/>
      <c r="C64" s="1106"/>
      <c r="D64" s="1107"/>
      <c r="E64" s="1108" t="s">
        <v>1803</v>
      </c>
      <c r="F64" s="1107">
        <v>4356</v>
      </c>
      <c r="G64" s="1109" t="s">
        <v>2089</v>
      </c>
      <c r="H64" s="1110">
        <v>1</v>
      </c>
      <c r="I64" s="1111"/>
      <c r="J64" s="1109" t="s">
        <v>749</v>
      </c>
      <c r="K64" s="1112"/>
      <c r="L64" s="1129"/>
      <c r="M64" s="653"/>
      <c r="N64" s="653"/>
      <c r="O64" s="653"/>
      <c r="P64" s="653"/>
      <c r="Q64" s="653"/>
      <c r="R64" s="653"/>
      <c r="T64" s="249"/>
      <c r="U64" s="653"/>
      <c r="V64" s="653"/>
      <c r="W64" s="653"/>
      <c r="X64" s="653"/>
      <c r="Y64" s="653"/>
    </row>
    <row r="65" spans="1:25" s="123" customFormat="1">
      <c r="A65" s="1105"/>
      <c r="B65" s="1106"/>
      <c r="C65" s="1106"/>
      <c r="D65" s="1107"/>
      <c r="E65" s="1108" t="s">
        <v>1803</v>
      </c>
      <c r="F65" s="1107">
        <v>4358</v>
      </c>
      <c r="G65" s="1109" t="s">
        <v>2375</v>
      </c>
      <c r="H65" s="1110">
        <v>1</v>
      </c>
      <c r="I65" s="1111"/>
      <c r="J65" s="1109" t="s">
        <v>749</v>
      </c>
      <c r="K65" s="1112"/>
      <c r="L65" s="1129">
        <v>175.98</v>
      </c>
      <c r="M65" s="653"/>
      <c r="N65" s="653"/>
      <c r="O65" s="653"/>
      <c r="P65" s="653"/>
      <c r="Q65" s="653"/>
      <c r="R65" s="653"/>
      <c r="T65" s="249"/>
      <c r="U65" s="653"/>
      <c r="V65" s="653"/>
      <c r="W65" s="653"/>
      <c r="X65" s="653"/>
      <c r="Y65" s="653"/>
    </row>
    <row r="66" spans="1:25" s="123" customFormat="1">
      <c r="A66" s="1105" t="s">
        <v>1430</v>
      </c>
      <c r="B66" s="1106">
        <v>44900</v>
      </c>
      <c r="C66" s="1106"/>
      <c r="D66" s="1107">
        <v>12256</v>
      </c>
      <c r="E66" s="1108" t="s">
        <v>7</v>
      </c>
      <c r="F66" s="1107">
        <v>3634</v>
      </c>
      <c r="G66" s="1109" t="s">
        <v>1431</v>
      </c>
      <c r="H66" s="1110" t="s">
        <v>923</v>
      </c>
      <c r="I66" s="1111"/>
      <c r="J66" s="1109" t="s">
        <v>749</v>
      </c>
      <c r="K66" s="1112"/>
      <c r="L66" s="1129">
        <v>388.75</v>
      </c>
      <c r="M66" s="653"/>
      <c r="N66" s="653"/>
      <c r="O66" s="653"/>
      <c r="P66" s="653"/>
      <c r="Q66" s="653"/>
      <c r="R66" s="653"/>
      <c r="T66" s="249"/>
      <c r="U66" s="653"/>
      <c r="V66" s="653"/>
      <c r="W66" s="653"/>
      <c r="X66" s="653"/>
      <c r="Y66" s="653"/>
    </row>
    <row r="67" spans="1:25" s="123" customFormat="1">
      <c r="A67" s="1105" t="s">
        <v>154</v>
      </c>
      <c r="B67" s="1106">
        <v>44900</v>
      </c>
      <c r="C67" s="1106"/>
      <c r="D67" s="1107">
        <v>12257</v>
      </c>
      <c r="E67" s="1108" t="s">
        <v>44</v>
      </c>
      <c r="F67" s="1107">
        <v>3652</v>
      </c>
      <c r="G67" s="1109" t="s">
        <v>155</v>
      </c>
      <c r="H67" s="1110">
        <v>21</v>
      </c>
      <c r="I67" s="1111"/>
      <c r="J67" s="1109" t="s">
        <v>749</v>
      </c>
      <c r="K67" s="1112"/>
      <c r="L67" s="1129">
        <v>194.4</v>
      </c>
      <c r="M67" s="653"/>
      <c r="N67" s="653"/>
      <c r="O67" s="653"/>
      <c r="P67" s="653"/>
      <c r="Q67" s="653"/>
      <c r="R67" s="653"/>
      <c r="T67" s="249"/>
      <c r="U67" s="653"/>
      <c r="V67" s="653"/>
      <c r="W67" s="653"/>
      <c r="X67" s="653"/>
      <c r="Y67" s="653"/>
    </row>
    <row r="68" spans="1:25" s="123" customFormat="1">
      <c r="A68" s="1105" t="s">
        <v>109</v>
      </c>
      <c r="B68" s="1106">
        <v>44901</v>
      </c>
      <c r="C68" s="1106"/>
      <c r="D68" s="1107"/>
      <c r="E68" s="1108" t="s">
        <v>886</v>
      </c>
      <c r="F68" s="1107"/>
      <c r="G68" s="1109"/>
      <c r="H68" s="1110">
        <v>250</v>
      </c>
      <c r="I68" s="1111"/>
      <c r="J68" s="1109" t="s">
        <v>749</v>
      </c>
      <c r="K68" s="1112"/>
      <c r="L68" s="1129">
        <v>0</v>
      </c>
      <c r="M68" s="653"/>
      <c r="N68" s="653"/>
      <c r="O68" s="653"/>
      <c r="P68" s="653"/>
      <c r="Q68" s="653"/>
      <c r="R68" s="653"/>
      <c r="T68" s="249"/>
      <c r="U68" s="653"/>
      <c r="V68" s="653"/>
      <c r="W68" s="653"/>
      <c r="X68" s="653"/>
      <c r="Y68" s="653"/>
    </row>
    <row r="69" spans="1:25" s="123" customFormat="1">
      <c r="A69" s="1105" t="s">
        <v>1829</v>
      </c>
      <c r="B69" s="1106">
        <v>44901</v>
      </c>
      <c r="C69" s="1106"/>
      <c r="D69" s="1107">
        <v>12268</v>
      </c>
      <c r="E69" s="1108" t="s">
        <v>44</v>
      </c>
      <c r="F69" s="1107">
        <v>2550</v>
      </c>
      <c r="G69" s="1109" t="s">
        <v>48</v>
      </c>
      <c r="H69" s="1110">
        <v>10</v>
      </c>
      <c r="I69" s="1111"/>
      <c r="J69" s="1109" t="s">
        <v>749</v>
      </c>
      <c r="K69" s="1112"/>
      <c r="L69" s="1129">
        <v>375</v>
      </c>
      <c r="M69" s="653"/>
      <c r="N69" s="653"/>
      <c r="O69" s="653"/>
      <c r="P69" s="653"/>
      <c r="Q69" s="653"/>
      <c r="R69" s="653"/>
      <c r="T69" s="249"/>
      <c r="U69" s="653"/>
      <c r="V69" s="653"/>
      <c r="W69" s="653"/>
      <c r="X69" s="653"/>
      <c r="Y69" s="653"/>
    </row>
    <row r="70" spans="1:25" s="123" customFormat="1">
      <c r="A70" s="1105" t="s">
        <v>247</v>
      </c>
      <c r="B70" s="1106">
        <v>44901</v>
      </c>
      <c r="C70" s="1106"/>
      <c r="D70" s="1107">
        <v>12270</v>
      </c>
      <c r="E70" s="1108" t="s">
        <v>7</v>
      </c>
      <c r="F70" s="1107">
        <v>1759</v>
      </c>
      <c r="G70" s="1109" t="s">
        <v>2569</v>
      </c>
      <c r="H70" s="1110">
        <v>50</v>
      </c>
      <c r="I70" s="1111"/>
      <c r="J70" s="1109" t="s">
        <v>749</v>
      </c>
      <c r="K70" s="1112"/>
      <c r="L70" s="1129">
        <v>840</v>
      </c>
      <c r="M70" s="653"/>
      <c r="N70" s="653"/>
      <c r="O70" s="653"/>
      <c r="P70" s="653"/>
      <c r="Q70" s="653"/>
      <c r="R70" s="653"/>
      <c r="T70" s="249"/>
      <c r="U70" s="653"/>
      <c r="V70" s="653"/>
      <c r="W70" s="653"/>
      <c r="X70" s="653"/>
      <c r="Y70" s="653"/>
    </row>
    <row r="71" spans="1:25" s="123" customFormat="1">
      <c r="A71" s="1105" t="s">
        <v>201</v>
      </c>
      <c r="B71" s="1106">
        <v>44902</v>
      </c>
      <c r="C71" s="1106"/>
      <c r="D71" s="1107">
        <v>12285</v>
      </c>
      <c r="E71" s="1108" t="s">
        <v>2</v>
      </c>
      <c r="F71" s="1107">
        <v>3850</v>
      </c>
      <c r="G71" s="1109" t="s">
        <v>1710</v>
      </c>
      <c r="H71" s="1110">
        <v>30</v>
      </c>
      <c r="I71" s="1111"/>
      <c r="J71" s="1109" t="s">
        <v>749</v>
      </c>
      <c r="K71" s="1112"/>
      <c r="L71" s="1129">
        <v>192</v>
      </c>
      <c r="M71" s="653"/>
      <c r="N71" s="653"/>
      <c r="O71" s="653"/>
      <c r="P71" s="653"/>
      <c r="Q71" s="653"/>
      <c r="R71" s="653"/>
      <c r="T71" s="249"/>
      <c r="U71" s="653"/>
      <c r="V71" s="653"/>
      <c r="W71" s="653"/>
      <c r="X71" s="653"/>
      <c r="Y71" s="653"/>
    </row>
    <row r="72" spans="1:25" s="123" customFormat="1">
      <c r="A72" s="1166" t="s">
        <v>2572</v>
      </c>
      <c r="B72" s="1167">
        <v>44902</v>
      </c>
      <c r="C72" s="1106"/>
      <c r="D72" s="1107">
        <v>12288</v>
      </c>
      <c r="E72" s="1108" t="s">
        <v>2351</v>
      </c>
      <c r="F72" s="1107">
        <v>4481</v>
      </c>
      <c r="G72" s="1109" t="s">
        <v>2573</v>
      </c>
      <c r="H72" s="1110">
        <v>20</v>
      </c>
      <c r="I72" s="1111"/>
      <c r="J72" s="1109" t="s">
        <v>749</v>
      </c>
      <c r="K72" s="1112"/>
      <c r="L72" s="1129">
        <v>714</v>
      </c>
      <c r="M72" s="653"/>
      <c r="N72" s="653"/>
      <c r="O72" s="653"/>
      <c r="P72" s="653"/>
      <c r="Q72" s="653"/>
      <c r="R72" s="653"/>
      <c r="T72" s="249"/>
      <c r="U72" s="653"/>
      <c r="V72" s="653"/>
      <c r="W72" s="653"/>
      <c r="X72" s="653"/>
      <c r="Y72" s="653"/>
    </row>
    <row r="73" spans="1:25" s="123" customFormat="1">
      <c r="A73" s="1105" t="s">
        <v>180</v>
      </c>
      <c r="B73" s="1106">
        <v>44903</v>
      </c>
      <c r="C73" s="1106"/>
      <c r="D73" s="1107">
        <v>12296</v>
      </c>
      <c r="E73" s="1108" t="s">
        <v>2</v>
      </c>
      <c r="F73" s="1107">
        <v>2788</v>
      </c>
      <c r="G73" s="1109" t="s">
        <v>27</v>
      </c>
      <c r="H73" s="1110">
        <v>5</v>
      </c>
      <c r="I73" s="1111"/>
      <c r="J73" s="1109" t="s">
        <v>749</v>
      </c>
      <c r="K73" s="1112"/>
      <c r="L73" s="1129">
        <v>185</v>
      </c>
      <c r="M73" s="653"/>
      <c r="N73" s="653"/>
      <c r="O73" s="653"/>
      <c r="P73" s="653"/>
      <c r="Q73" s="653"/>
      <c r="R73" s="653"/>
      <c r="T73" s="249"/>
      <c r="U73" s="653"/>
      <c r="V73" s="653"/>
      <c r="W73" s="653"/>
      <c r="X73" s="653"/>
      <c r="Y73" s="653"/>
    </row>
    <row r="74" spans="1:25" s="123" customFormat="1">
      <c r="A74" s="1105" t="s">
        <v>1734</v>
      </c>
      <c r="B74" s="1106">
        <v>44904</v>
      </c>
      <c r="C74" s="1106"/>
      <c r="D74" s="1107">
        <v>12316</v>
      </c>
      <c r="E74" s="1108" t="s">
        <v>44</v>
      </c>
      <c r="F74" s="1107">
        <v>1316</v>
      </c>
      <c r="G74" s="1109" t="s">
        <v>50</v>
      </c>
      <c r="H74" s="1110">
        <v>20</v>
      </c>
      <c r="I74" s="1111"/>
      <c r="J74" s="1109" t="s">
        <v>749</v>
      </c>
      <c r="K74" s="1112"/>
      <c r="L74" s="1129">
        <v>228</v>
      </c>
      <c r="M74" s="653"/>
      <c r="N74" s="653"/>
      <c r="O74" s="653"/>
      <c r="P74" s="653"/>
      <c r="Q74" s="653"/>
      <c r="R74" s="653"/>
      <c r="T74" s="249"/>
      <c r="U74" s="653"/>
      <c r="V74" s="653"/>
      <c r="W74" s="653"/>
      <c r="X74" s="653"/>
      <c r="Y74" s="653"/>
    </row>
    <row r="75" spans="1:25" s="123" customFormat="1">
      <c r="A75" s="1105" t="s">
        <v>141</v>
      </c>
      <c r="B75" s="1106">
        <v>44908</v>
      </c>
      <c r="C75" s="1106"/>
      <c r="D75" s="1107">
        <v>12338</v>
      </c>
      <c r="E75" s="1108" t="s">
        <v>44</v>
      </c>
      <c r="F75" s="1107">
        <v>4336</v>
      </c>
      <c r="G75" s="1109" t="s">
        <v>729</v>
      </c>
      <c r="H75" s="1110" t="s">
        <v>2624</v>
      </c>
      <c r="I75" s="1111"/>
      <c r="J75" s="1109" t="s">
        <v>749</v>
      </c>
      <c r="K75" s="1112"/>
      <c r="L75" s="1129">
        <v>270.07</v>
      </c>
      <c r="M75" s="653"/>
      <c r="N75" s="653"/>
      <c r="O75" s="653"/>
      <c r="P75" s="653"/>
      <c r="Q75" s="653"/>
      <c r="R75" s="653"/>
      <c r="T75" s="249"/>
      <c r="U75" s="653"/>
      <c r="V75" s="653"/>
      <c r="W75" s="653"/>
      <c r="X75" s="653"/>
      <c r="Y75" s="653"/>
    </row>
    <row r="76" spans="1:25" s="123" customFormat="1">
      <c r="A76" s="1105" t="s">
        <v>1162</v>
      </c>
      <c r="B76" s="1106">
        <v>44909</v>
      </c>
      <c r="C76" s="1106"/>
      <c r="D76" s="1107">
        <v>12351</v>
      </c>
      <c r="E76" s="1108" t="s">
        <v>7</v>
      </c>
      <c r="F76" s="1107">
        <v>4164</v>
      </c>
      <c r="G76" s="1109" t="s">
        <v>482</v>
      </c>
      <c r="H76" s="1110">
        <v>5</v>
      </c>
      <c r="I76" s="1111"/>
      <c r="J76" s="1109" t="s">
        <v>749</v>
      </c>
      <c r="K76" s="1112"/>
      <c r="L76" s="1129">
        <v>190</v>
      </c>
      <c r="M76" s="653"/>
      <c r="N76" s="653"/>
      <c r="O76" s="653"/>
      <c r="P76" s="653"/>
      <c r="Q76" s="653"/>
      <c r="R76" s="653"/>
      <c r="T76" s="249"/>
      <c r="U76" s="653"/>
      <c r="V76" s="653"/>
      <c r="W76" s="653"/>
      <c r="X76" s="653"/>
      <c r="Y76" s="653"/>
    </row>
    <row r="77" spans="1:25" s="123" customFormat="1">
      <c r="A77" s="1105"/>
      <c r="B77" s="1106"/>
      <c r="C77" s="1106"/>
      <c r="D77" s="1107"/>
      <c r="E77" s="1108"/>
      <c r="F77" s="1107"/>
      <c r="G77" s="1109"/>
      <c r="H77" s="1110"/>
      <c r="I77" s="1111"/>
      <c r="J77" s="1109"/>
      <c r="K77" s="1112"/>
      <c r="L77" s="1129"/>
      <c r="M77" s="653"/>
      <c r="N77" s="653"/>
      <c r="O77" s="653"/>
      <c r="P77" s="653"/>
      <c r="Q77" s="653"/>
      <c r="R77" s="653"/>
      <c r="T77" s="249"/>
      <c r="U77" s="653"/>
      <c r="V77" s="653"/>
      <c r="W77" s="653"/>
      <c r="X77" s="653"/>
      <c r="Y77" s="653"/>
    </row>
    <row r="78" spans="1:25" s="123" customFormat="1">
      <c r="A78" s="1105"/>
      <c r="B78" s="1106"/>
      <c r="C78" s="1106"/>
      <c r="D78" s="1107"/>
      <c r="E78" s="1108"/>
      <c r="F78" s="1107"/>
      <c r="G78" s="1109"/>
      <c r="H78" s="1110"/>
      <c r="I78" s="1111"/>
      <c r="J78" s="1109"/>
      <c r="K78" s="1112"/>
      <c r="L78" s="1129"/>
      <c r="M78" s="653"/>
      <c r="N78" s="653"/>
      <c r="O78" s="653"/>
      <c r="P78" s="653"/>
      <c r="Q78" s="653"/>
      <c r="R78" s="653"/>
      <c r="T78" s="249"/>
      <c r="U78" s="653"/>
      <c r="V78" s="653"/>
      <c r="W78" s="653"/>
      <c r="X78" s="653"/>
      <c r="Y78" s="653"/>
    </row>
    <row r="79" spans="1:25" s="41" customFormat="1">
      <c r="A79" s="339"/>
      <c r="B79" s="132"/>
      <c r="C79" s="132"/>
      <c r="D79" s="133"/>
      <c r="E79" s="131"/>
      <c r="F79" s="133"/>
      <c r="G79" s="134"/>
      <c r="H79" s="135"/>
      <c r="I79" s="235"/>
      <c r="J79" s="1109"/>
      <c r="K79" s="525"/>
      <c r="L79" s="454"/>
      <c r="M79" s="249"/>
      <c r="N79" s="249"/>
      <c r="O79" s="249"/>
      <c r="P79" s="249"/>
      <c r="Q79" s="249"/>
      <c r="R79" s="249"/>
      <c r="T79" s="249"/>
      <c r="U79" s="249"/>
      <c r="V79" s="249"/>
      <c r="W79" s="249"/>
      <c r="X79" s="249"/>
      <c r="Y79" s="249"/>
    </row>
    <row r="80" spans="1:25" s="41" customFormat="1">
      <c r="A80" s="2530">
        <f>SUM(L27:L79)</f>
        <v>11303.88</v>
      </c>
      <c r="B80" s="2531"/>
      <c r="C80" s="2531"/>
      <c r="D80" s="2531"/>
      <c r="E80" s="2531"/>
      <c r="F80" s="2531"/>
      <c r="G80" s="2531"/>
      <c r="H80" s="2531"/>
      <c r="I80" s="2531"/>
      <c r="J80" s="2531"/>
      <c r="K80" s="2531"/>
      <c r="L80" s="2532"/>
      <c r="M80" s="249"/>
      <c r="N80" s="249"/>
      <c r="O80" s="249"/>
      <c r="P80" s="249"/>
      <c r="Q80" s="249"/>
      <c r="R80" s="249"/>
      <c r="T80" s="249"/>
      <c r="U80" s="249"/>
      <c r="V80" s="249"/>
      <c r="W80" s="249"/>
      <c r="X80" s="249"/>
      <c r="Y80" s="249"/>
    </row>
    <row r="81" spans="1:25" s="41" customFormat="1" ht="18.75">
      <c r="A81" s="2460" t="s">
        <v>1225</v>
      </c>
      <c r="B81" s="2450"/>
      <c r="C81" s="2450"/>
      <c r="D81" s="2450"/>
      <c r="E81" s="2450"/>
      <c r="F81" s="2450"/>
      <c r="G81" s="2450"/>
      <c r="H81" s="2450"/>
      <c r="I81" s="2450"/>
      <c r="J81" s="2450"/>
      <c r="K81" s="2450"/>
      <c r="L81" s="2451"/>
      <c r="M81" s="249"/>
      <c r="N81" s="249"/>
      <c r="O81" s="249"/>
      <c r="P81" s="249"/>
      <c r="Q81" s="249"/>
      <c r="R81" s="249"/>
      <c r="T81" s="249"/>
      <c r="U81" s="249"/>
      <c r="V81" s="249"/>
      <c r="W81" s="249"/>
      <c r="X81" s="249"/>
      <c r="Y81" s="249"/>
    </row>
    <row r="82" spans="1:25" s="42" customFormat="1">
      <c r="A82" s="1121" t="s">
        <v>137</v>
      </c>
      <c r="B82" s="1122">
        <v>44874</v>
      </c>
      <c r="C82" s="1122">
        <v>44873</v>
      </c>
      <c r="D82" s="1123">
        <v>11894</v>
      </c>
      <c r="E82" s="1124" t="s">
        <v>2</v>
      </c>
      <c r="F82" s="1123">
        <v>4259</v>
      </c>
      <c r="G82" s="1125" t="s">
        <v>2130</v>
      </c>
      <c r="H82" s="1126">
        <v>9</v>
      </c>
      <c r="I82" s="1127" t="s">
        <v>6</v>
      </c>
      <c r="J82" s="1125" t="s">
        <v>1225</v>
      </c>
      <c r="K82" s="1130"/>
      <c r="L82" s="1131">
        <v>543.6</v>
      </c>
      <c r="M82" s="80"/>
      <c r="N82" s="80"/>
      <c r="O82" s="80"/>
      <c r="P82" s="80"/>
      <c r="Q82" s="80"/>
      <c r="R82" s="80"/>
      <c r="T82" s="249"/>
      <c r="U82" s="80"/>
      <c r="V82" s="80"/>
      <c r="W82" s="80"/>
      <c r="X82" s="80"/>
      <c r="Y82" s="80"/>
    </row>
    <row r="83" spans="1:25" s="42" customFormat="1">
      <c r="A83" s="1121"/>
      <c r="B83" s="1122"/>
      <c r="C83" s="1122"/>
      <c r="D83" s="1123"/>
      <c r="E83" s="1124" t="s">
        <v>2</v>
      </c>
      <c r="F83" s="1123">
        <v>4260</v>
      </c>
      <c r="G83" s="1125" t="s">
        <v>42</v>
      </c>
      <c r="H83" s="1126">
        <v>64</v>
      </c>
      <c r="I83" s="1127" t="s">
        <v>6</v>
      </c>
      <c r="J83" s="1125" t="s">
        <v>1225</v>
      </c>
      <c r="K83" s="1130"/>
      <c r="L83" s="1131">
        <v>900</v>
      </c>
      <c r="M83" s="80"/>
      <c r="N83" s="80"/>
      <c r="O83" s="80"/>
      <c r="P83" s="80"/>
      <c r="Q83" s="80"/>
      <c r="R83" s="80"/>
      <c r="T83" s="249"/>
      <c r="U83" s="80"/>
      <c r="V83" s="80"/>
      <c r="W83" s="80"/>
      <c r="X83" s="80"/>
      <c r="Y83" s="80"/>
    </row>
    <row r="84" spans="1:25" s="42" customFormat="1">
      <c r="A84" s="1121" t="s">
        <v>2253</v>
      </c>
      <c r="B84" s="1122">
        <v>44874</v>
      </c>
      <c r="C84" s="1122">
        <v>44873</v>
      </c>
      <c r="D84" s="1123">
        <v>11958</v>
      </c>
      <c r="E84" s="1124" t="s">
        <v>74</v>
      </c>
      <c r="F84" s="1123">
        <v>4438</v>
      </c>
      <c r="G84" s="1125" t="s">
        <v>530</v>
      </c>
      <c r="H84" s="1126" t="s">
        <v>984</v>
      </c>
      <c r="I84" s="1127" t="s">
        <v>6</v>
      </c>
      <c r="J84" s="1125" t="s">
        <v>1225</v>
      </c>
      <c r="K84" s="1130"/>
      <c r="L84" s="1131"/>
      <c r="M84" s="80"/>
      <c r="N84" s="80"/>
      <c r="O84" s="80"/>
      <c r="P84" s="80"/>
      <c r="Q84" s="80"/>
      <c r="R84" s="80"/>
      <c r="T84" s="249"/>
      <c r="U84" s="80"/>
      <c r="V84" s="80"/>
      <c r="W84" s="80"/>
      <c r="X84" s="80"/>
      <c r="Y84" s="80"/>
    </row>
    <row r="85" spans="1:25" s="42" customFormat="1">
      <c r="A85" s="1121"/>
      <c r="B85" s="1122"/>
      <c r="C85" s="1122"/>
      <c r="D85" s="1123"/>
      <c r="E85" s="1124" t="s">
        <v>153</v>
      </c>
      <c r="F85" s="1123">
        <v>4439</v>
      </c>
      <c r="G85" s="1125" t="s">
        <v>530</v>
      </c>
      <c r="H85" s="1126" t="s">
        <v>984</v>
      </c>
      <c r="I85" s="1127" t="s">
        <v>6</v>
      </c>
      <c r="J85" s="1125" t="s">
        <v>1225</v>
      </c>
      <c r="K85" s="1130"/>
      <c r="L85" s="1131"/>
      <c r="M85" s="80"/>
      <c r="N85" s="80"/>
      <c r="O85" s="80"/>
      <c r="P85" s="80"/>
      <c r="Q85" s="80"/>
      <c r="R85" s="80"/>
      <c r="T85" s="249"/>
      <c r="U85" s="80"/>
      <c r="V85" s="80"/>
      <c r="W85" s="80"/>
      <c r="X85" s="80"/>
      <c r="Y85" s="80"/>
    </row>
    <row r="86" spans="1:25" s="42" customFormat="1">
      <c r="A86" s="1121"/>
      <c r="B86" s="1122"/>
      <c r="C86" s="1122"/>
      <c r="D86" s="1123"/>
      <c r="E86" s="1124" t="s">
        <v>453</v>
      </c>
      <c r="F86" s="1123">
        <v>4440</v>
      </c>
      <c r="G86" s="1125" t="s">
        <v>530</v>
      </c>
      <c r="H86" s="1126" t="s">
        <v>1258</v>
      </c>
      <c r="I86" s="1127" t="s">
        <v>6</v>
      </c>
      <c r="J86" s="1125" t="s">
        <v>1225</v>
      </c>
      <c r="K86" s="1130" t="s">
        <v>2484</v>
      </c>
      <c r="L86" s="1131">
        <v>401.17</v>
      </c>
      <c r="M86" s="80"/>
      <c r="N86" s="80"/>
      <c r="O86" s="80"/>
      <c r="P86" s="80"/>
      <c r="Q86" s="80"/>
      <c r="R86" s="80"/>
      <c r="T86" s="249"/>
      <c r="U86" s="80"/>
      <c r="V86" s="80"/>
      <c r="W86" s="80"/>
      <c r="X86" s="80"/>
      <c r="Y86" s="80"/>
    </row>
    <row r="87" spans="1:25" s="42" customFormat="1">
      <c r="A87" s="1121" t="s">
        <v>109</v>
      </c>
      <c r="B87" s="1122">
        <v>44879</v>
      </c>
      <c r="C87" s="1122">
        <v>44879</v>
      </c>
      <c r="D87" s="1123">
        <v>12147</v>
      </c>
      <c r="E87" s="1124" t="s">
        <v>1221</v>
      </c>
      <c r="F87" s="1123">
        <v>4025</v>
      </c>
      <c r="G87" s="1125" t="s">
        <v>66</v>
      </c>
      <c r="H87" s="1126">
        <v>5</v>
      </c>
      <c r="I87" s="1127" t="s">
        <v>6</v>
      </c>
      <c r="J87" s="1125" t="s">
        <v>1225</v>
      </c>
      <c r="K87" s="1130" t="s">
        <v>1189</v>
      </c>
      <c r="L87" s="1131">
        <v>0</v>
      </c>
      <c r="M87" s="80"/>
      <c r="N87" s="80"/>
      <c r="O87" s="80"/>
      <c r="P87" s="80"/>
      <c r="Q87" s="80"/>
      <c r="R87" s="80"/>
      <c r="T87" s="249"/>
      <c r="U87" s="80"/>
      <c r="V87" s="80"/>
      <c r="W87" s="80"/>
      <c r="X87" s="80"/>
      <c r="Y87" s="80"/>
    </row>
    <row r="88" spans="1:25" s="42" customFormat="1">
      <c r="A88" s="1121" t="s">
        <v>2490</v>
      </c>
      <c r="B88" s="1106" t="s">
        <v>2492</v>
      </c>
      <c r="C88" s="1106"/>
      <c r="D88" s="1107">
        <v>11930</v>
      </c>
      <c r="E88" s="1108" t="s">
        <v>2493</v>
      </c>
      <c r="F88" s="1107">
        <v>4432</v>
      </c>
      <c r="G88" s="1109" t="s">
        <v>2494</v>
      </c>
      <c r="H88" s="1110">
        <v>100</v>
      </c>
      <c r="I88" s="1111"/>
      <c r="J88" s="1109" t="s">
        <v>1225</v>
      </c>
      <c r="K88" s="1112" t="s">
        <v>2495</v>
      </c>
      <c r="L88" s="1113">
        <v>570</v>
      </c>
      <c r="M88" s="80"/>
      <c r="N88" s="80"/>
      <c r="O88" s="80"/>
      <c r="P88" s="80"/>
      <c r="Q88" s="80"/>
      <c r="R88" s="80"/>
      <c r="T88" s="249"/>
      <c r="U88" s="80"/>
      <c r="V88" s="80"/>
      <c r="W88" s="80"/>
      <c r="X88" s="80"/>
      <c r="Y88" s="80"/>
    </row>
    <row r="89" spans="1:25" s="42" customFormat="1">
      <c r="A89" s="1121"/>
      <c r="B89" s="1122"/>
      <c r="C89" s="1122">
        <v>44881</v>
      </c>
      <c r="D89" s="1123"/>
      <c r="E89" s="1124" t="s">
        <v>69</v>
      </c>
      <c r="F89" s="1123">
        <v>4432</v>
      </c>
      <c r="G89" s="1125" t="s">
        <v>2494</v>
      </c>
      <c r="H89" s="1126">
        <v>400</v>
      </c>
      <c r="I89" s="1127" t="s">
        <v>6</v>
      </c>
      <c r="J89" s="1125"/>
      <c r="K89" s="1130"/>
      <c r="L89" s="1131"/>
      <c r="M89" s="80"/>
      <c r="N89" s="80"/>
      <c r="O89" s="80"/>
      <c r="P89" s="80"/>
      <c r="Q89" s="80"/>
      <c r="R89" s="80"/>
      <c r="T89" s="249"/>
      <c r="U89" s="80"/>
      <c r="V89" s="80"/>
      <c r="W89" s="80"/>
      <c r="X89" s="80"/>
      <c r="Y89" s="80"/>
    </row>
    <row r="90" spans="1:25" s="42" customFormat="1">
      <c r="A90" s="1132" t="s">
        <v>2490</v>
      </c>
      <c r="B90" s="1114">
        <v>44573</v>
      </c>
      <c r="C90" s="1114"/>
      <c r="D90" s="1115">
        <v>11934</v>
      </c>
      <c r="E90" s="1116" t="s">
        <v>2493</v>
      </c>
      <c r="F90" s="1115">
        <v>4432</v>
      </c>
      <c r="G90" s="1117" t="s">
        <v>2494</v>
      </c>
      <c r="H90" s="1118">
        <v>100</v>
      </c>
      <c r="I90" s="1119"/>
      <c r="J90" s="1117" t="s">
        <v>1225</v>
      </c>
      <c r="K90" s="1286"/>
      <c r="L90" s="1287">
        <v>570</v>
      </c>
      <c r="M90" s="80"/>
      <c r="N90" s="80"/>
      <c r="O90" s="80"/>
      <c r="P90" s="80"/>
      <c r="Q90" s="80"/>
      <c r="R90" s="80"/>
      <c r="T90" s="249"/>
      <c r="U90" s="80"/>
      <c r="V90" s="80"/>
      <c r="W90" s="80"/>
      <c r="X90" s="80"/>
      <c r="Y90" s="80"/>
    </row>
    <row r="91" spans="1:25" s="42" customFormat="1">
      <c r="A91" s="1132" t="s">
        <v>2490</v>
      </c>
      <c r="B91" s="1114">
        <v>44594</v>
      </c>
      <c r="C91" s="1114"/>
      <c r="D91" s="1115">
        <v>11936</v>
      </c>
      <c r="E91" s="1116" t="s">
        <v>2493</v>
      </c>
      <c r="F91" s="1115">
        <v>4432</v>
      </c>
      <c r="G91" s="1117" t="s">
        <v>2494</v>
      </c>
      <c r="H91" s="1118">
        <v>200</v>
      </c>
      <c r="I91" s="1119"/>
      <c r="J91" s="1117" t="s">
        <v>1225</v>
      </c>
      <c r="K91" s="1286"/>
      <c r="L91" s="1287">
        <v>1140</v>
      </c>
      <c r="M91" s="80"/>
      <c r="N91" s="80"/>
      <c r="O91" s="80"/>
      <c r="P91" s="80"/>
      <c r="Q91" s="80"/>
      <c r="R91" s="80"/>
      <c r="T91" s="249"/>
      <c r="U91" s="80"/>
      <c r="V91" s="80"/>
      <c r="W91" s="80"/>
      <c r="X91" s="80"/>
      <c r="Y91" s="80"/>
    </row>
    <row r="92" spans="1:25" s="42" customFormat="1">
      <c r="A92" s="1121" t="s">
        <v>499</v>
      </c>
      <c r="B92" s="1122">
        <v>44879</v>
      </c>
      <c r="C92" s="1122">
        <v>44875</v>
      </c>
      <c r="D92" s="1123">
        <v>12013</v>
      </c>
      <c r="E92" s="1124" t="s">
        <v>2</v>
      </c>
      <c r="F92" s="1123">
        <v>2811</v>
      </c>
      <c r="G92" s="1125" t="s">
        <v>198</v>
      </c>
      <c r="H92" s="1126">
        <v>5</v>
      </c>
      <c r="I92" s="1127" t="s">
        <v>6</v>
      </c>
      <c r="J92" s="1125" t="s">
        <v>1225</v>
      </c>
      <c r="K92" s="1130"/>
      <c r="L92" s="1131">
        <v>135</v>
      </c>
      <c r="M92" s="80"/>
      <c r="N92" s="80"/>
      <c r="O92" s="80"/>
      <c r="P92" s="80"/>
      <c r="Q92" s="80"/>
      <c r="R92" s="80"/>
      <c r="T92" s="249"/>
      <c r="U92" s="80"/>
      <c r="V92" s="80"/>
      <c r="W92" s="80"/>
      <c r="X92" s="80"/>
      <c r="Y92" s="80"/>
    </row>
    <row r="93" spans="1:25" s="42" customFormat="1">
      <c r="A93" s="1121" t="s">
        <v>1594</v>
      </c>
      <c r="B93" s="1122">
        <v>44879</v>
      </c>
      <c r="C93" s="1122">
        <v>44873</v>
      </c>
      <c r="D93" s="1123">
        <v>11944</v>
      </c>
      <c r="E93" s="1124" t="s">
        <v>1221</v>
      </c>
      <c r="F93" s="1123">
        <v>4434</v>
      </c>
      <c r="G93" s="1125" t="s">
        <v>2224</v>
      </c>
      <c r="H93" s="1126">
        <v>25</v>
      </c>
      <c r="I93" s="1127" t="s">
        <v>6</v>
      </c>
      <c r="J93" s="1125" t="s">
        <v>1225</v>
      </c>
      <c r="K93" s="1130"/>
      <c r="L93" s="1131">
        <v>1470</v>
      </c>
      <c r="M93" s="80"/>
      <c r="N93" s="80"/>
      <c r="O93" s="80"/>
      <c r="P93" s="80"/>
      <c r="Q93" s="80"/>
      <c r="R93" s="80"/>
      <c r="T93" s="249"/>
      <c r="U93" s="80"/>
      <c r="V93" s="80"/>
      <c r="W93" s="80"/>
      <c r="X93" s="80"/>
      <c r="Y93" s="80"/>
    </row>
    <row r="94" spans="1:25" s="42" customFormat="1">
      <c r="A94" s="1121"/>
      <c r="B94" s="1122"/>
      <c r="C94" s="1122">
        <v>44872</v>
      </c>
      <c r="D94" s="1123"/>
      <c r="E94" s="1124" t="s">
        <v>2504</v>
      </c>
      <c r="F94" s="1123">
        <v>4434</v>
      </c>
      <c r="G94" s="1125" t="s">
        <v>2224</v>
      </c>
      <c r="H94" s="1126">
        <v>12</v>
      </c>
      <c r="I94" s="1127" t="s">
        <v>6</v>
      </c>
      <c r="J94" s="1125" t="s">
        <v>1225</v>
      </c>
      <c r="K94" s="1130"/>
      <c r="L94" s="1131"/>
      <c r="M94" s="80"/>
      <c r="N94" s="80"/>
      <c r="O94" s="80"/>
      <c r="P94" s="80"/>
      <c r="Q94" s="80"/>
      <c r="R94" s="80"/>
      <c r="T94" s="249"/>
      <c r="U94" s="80"/>
      <c r="V94" s="80"/>
      <c r="W94" s="80"/>
      <c r="X94" s="80"/>
      <c r="Y94" s="80"/>
    </row>
    <row r="95" spans="1:25" s="42" customFormat="1">
      <c r="A95" s="1121"/>
      <c r="B95" s="1122"/>
      <c r="C95" s="1122">
        <v>44874</v>
      </c>
      <c r="D95" s="1123"/>
      <c r="E95" s="1124" t="s">
        <v>1221</v>
      </c>
      <c r="F95" s="1123">
        <v>4269</v>
      </c>
      <c r="G95" s="1125" t="s">
        <v>2224</v>
      </c>
      <c r="H95" s="1126">
        <v>38</v>
      </c>
      <c r="I95" s="1127" t="s">
        <v>6</v>
      </c>
      <c r="J95" s="1125" t="s">
        <v>1225</v>
      </c>
      <c r="K95" s="1130" t="s">
        <v>2505</v>
      </c>
      <c r="L95" s="1131">
        <v>1530</v>
      </c>
      <c r="M95" s="80"/>
      <c r="N95" s="80"/>
      <c r="O95" s="80"/>
      <c r="P95" s="80"/>
      <c r="Q95" s="80"/>
      <c r="R95" s="80"/>
      <c r="T95" s="249"/>
      <c r="U95" s="80"/>
      <c r="V95" s="80"/>
      <c r="W95" s="80"/>
      <c r="X95" s="80"/>
      <c r="Y95" s="80"/>
    </row>
    <row r="96" spans="1:25" s="42" customFormat="1">
      <c r="A96" s="1121" t="s">
        <v>1635</v>
      </c>
      <c r="B96" s="1122">
        <v>44882</v>
      </c>
      <c r="C96" s="1122">
        <v>44875</v>
      </c>
      <c r="D96" s="1123">
        <v>12051</v>
      </c>
      <c r="E96" s="1124" t="s">
        <v>2</v>
      </c>
      <c r="F96" s="1123">
        <v>784</v>
      </c>
      <c r="G96" s="1125" t="s">
        <v>41</v>
      </c>
      <c r="H96" s="1126">
        <v>10</v>
      </c>
      <c r="I96" s="1127" t="s">
        <v>6</v>
      </c>
      <c r="J96" s="1125" t="s">
        <v>1225</v>
      </c>
      <c r="K96" s="1130"/>
      <c r="L96" s="1131">
        <v>44.5</v>
      </c>
      <c r="M96" s="80"/>
      <c r="N96" s="80"/>
      <c r="O96" s="80"/>
      <c r="P96" s="80"/>
      <c r="Q96" s="80"/>
      <c r="R96" s="80"/>
      <c r="T96" s="249"/>
      <c r="U96" s="80"/>
      <c r="V96" s="80"/>
      <c r="W96" s="80"/>
      <c r="X96" s="80"/>
      <c r="Y96" s="80"/>
    </row>
    <row r="97" spans="1:25" s="42" customFormat="1">
      <c r="A97" s="1121" t="s">
        <v>175</v>
      </c>
      <c r="B97" s="1122">
        <v>44883</v>
      </c>
      <c r="C97" s="1122">
        <v>44875</v>
      </c>
      <c r="D97" s="1123">
        <v>12068</v>
      </c>
      <c r="E97" s="1124" t="s">
        <v>7</v>
      </c>
      <c r="F97" s="1123">
        <v>2555</v>
      </c>
      <c r="G97" s="1125" t="s">
        <v>382</v>
      </c>
      <c r="H97" s="1126">
        <v>6</v>
      </c>
      <c r="I97" s="1127" t="s">
        <v>6</v>
      </c>
      <c r="J97" s="1125" t="s">
        <v>1225</v>
      </c>
      <c r="K97" s="1130"/>
      <c r="L97" s="1131">
        <v>352.5</v>
      </c>
      <c r="M97" s="80"/>
      <c r="N97" s="80"/>
      <c r="O97" s="80"/>
      <c r="P97" s="80"/>
      <c r="Q97" s="80"/>
      <c r="R97" s="80"/>
      <c r="T97" s="249"/>
      <c r="U97" s="80"/>
      <c r="V97" s="80"/>
      <c r="W97" s="80"/>
      <c r="X97" s="80"/>
      <c r="Y97" s="80"/>
    </row>
    <row r="98" spans="1:25" s="42" customFormat="1">
      <c r="A98" s="1121" t="s">
        <v>2514</v>
      </c>
      <c r="B98" s="1122">
        <v>44883</v>
      </c>
      <c r="C98" s="1122">
        <v>44881</v>
      </c>
      <c r="D98" s="1123">
        <v>12079</v>
      </c>
      <c r="E98" s="1124" t="s">
        <v>2</v>
      </c>
      <c r="F98" s="1123">
        <v>4452</v>
      </c>
      <c r="G98" s="1125" t="s">
        <v>54</v>
      </c>
      <c r="H98" s="1126">
        <v>51</v>
      </c>
      <c r="I98" s="1127" t="s">
        <v>6</v>
      </c>
      <c r="J98" s="1125" t="s">
        <v>1225</v>
      </c>
      <c r="K98" s="1130"/>
      <c r="L98" s="1131">
        <v>285</v>
      </c>
      <c r="M98" s="80"/>
      <c r="N98" s="80"/>
      <c r="O98" s="80"/>
      <c r="P98" s="80"/>
      <c r="Q98" s="80"/>
      <c r="R98" s="80"/>
      <c r="T98" s="249"/>
      <c r="U98" s="80"/>
      <c r="V98" s="80"/>
      <c r="W98" s="80"/>
      <c r="X98" s="80"/>
      <c r="Y98" s="80"/>
    </row>
    <row r="99" spans="1:25" s="42" customFormat="1">
      <c r="A99" s="1121" t="s">
        <v>2514</v>
      </c>
      <c r="B99" s="1122">
        <v>44886</v>
      </c>
      <c r="C99" s="1122">
        <v>44881</v>
      </c>
      <c r="D99" s="1123">
        <v>12091</v>
      </c>
      <c r="E99" s="1124" t="s">
        <v>2</v>
      </c>
      <c r="F99" s="1123">
        <v>4452</v>
      </c>
      <c r="G99" s="1125" t="s">
        <v>2270</v>
      </c>
      <c r="H99" s="1126">
        <v>18</v>
      </c>
      <c r="I99" s="1127" t="s">
        <v>6</v>
      </c>
      <c r="J99" s="1125" t="s">
        <v>1225</v>
      </c>
      <c r="K99" s="1130"/>
      <c r="L99" s="1131">
        <v>190</v>
      </c>
      <c r="M99" s="80"/>
      <c r="N99" s="80"/>
      <c r="O99" s="80"/>
      <c r="P99" s="80"/>
      <c r="Q99" s="80"/>
      <c r="R99" s="80"/>
      <c r="T99" s="249"/>
      <c r="U99" s="80"/>
      <c r="V99" s="80"/>
      <c r="W99" s="80"/>
      <c r="X99" s="80"/>
      <c r="Y99" s="80"/>
    </row>
    <row r="100" spans="1:25" s="42" customFormat="1">
      <c r="A100" s="1121" t="s">
        <v>2179</v>
      </c>
      <c r="B100" s="1122"/>
      <c r="C100" s="1122"/>
      <c r="D100" s="1123"/>
      <c r="E100" s="1124" t="s">
        <v>2</v>
      </c>
      <c r="F100" s="1123">
        <v>0</v>
      </c>
      <c r="G100" s="1125" t="s">
        <v>2544</v>
      </c>
      <c r="H100" s="1126" t="s">
        <v>1070</v>
      </c>
      <c r="I100" s="1111"/>
      <c r="J100" s="1125" t="s">
        <v>1225</v>
      </c>
      <c r="K100" s="50" t="s">
        <v>852</v>
      </c>
      <c r="L100" s="1131">
        <v>0</v>
      </c>
      <c r="M100" s="80"/>
      <c r="N100" s="80"/>
      <c r="O100" s="80"/>
      <c r="P100" s="80"/>
      <c r="Q100" s="80"/>
      <c r="R100" s="80"/>
      <c r="T100" s="249"/>
      <c r="U100" s="80"/>
      <c r="V100" s="80"/>
      <c r="W100" s="80"/>
      <c r="X100" s="80"/>
      <c r="Y100" s="80"/>
    </row>
    <row r="101" spans="1:25" s="42" customFormat="1">
      <c r="A101" s="1121"/>
      <c r="B101" s="1122"/>
      <c r="C101" s="1122"/>
      <c r="D101" s="1123"/>
      <c r="E101" s="1124" t="s">
        <v>2</v>
      </c>
      <c r="F101" s="1123">
        <v>0</v>
      </c>
      <c r="G101" s="1125" t="s">
        <v>2545</v>
      </c>
      <c r="H101" s="1126" t="s">
        <v>1070</v>
      </c>
      <c r="I101" s="1111"/>
      <c r="J101" s="1125" t="s">
        <v>1225</v>
      </c>
      <c r="K101" s="50" t="s">
        <v>852</v>
      </c>
      <c r="L101" s="1131">
        <v>0</v>
      </c>
      <c r="M101" s="80"/>
      <c r="N101" s="80"/>
      <c r="O101" s="80"/>
      <c r="P101" s="80"/>
      <c r="Q101" s="80"/>
      <c r="R101" s="80"/>
      <c r="T101" s="249"/>
      <c r="U101" s="80"/>
      <c r="V101" s="80"/>
      <c r="W101" s="80"/>
      <c r="X101" s="80"/>
      <c r="Y101" s="80"/>
    </row>
    <row r="102" spans="1:25" s="42" customFormat="1">
      <c r="A102" s="1121" t="s">
        <v>2517</v>
      </c>
      <c r="B102" s="1122">
        <v>44886</v>
      </c>
      <c r="C102" s="1122">
        <v>44886</v>
      </c>
      <c r="D102" s="1123">
        <v>12109</v>
      </c>
      <c r="E102" s="1124" t="s">
        <v>2520</v>
      </c>
      <c r="F102" s="1123">
        <v>4455</v>
      </c>
      <c r="G102" s="1125" t="s">
        <v>179</v>
      </c>
      <c r="H102" s="1126">
        <v>3</v>
      </c>
      <c r="I102" s="1127" t="s">
        <v>6</v>
      </c>
      <c r="J102" s="1125" t="s">
        <v>1225</v>
      </c>
      <c r="K102" s="1348" t="s">
        <v>0</v>
      </c>
      <c r="L102" s="1131">
        <v>480</v>
      </c>
      <c r="M102" s="80"/>
      <c r="N102" s="80"/>
      <c r="O102" s="80"/>
      <c r="P102" s="80"/>
      <c r="Q102" s="80"/>
      <c r="R102" s="80"/>
      <c r="T102" s="249"/>
      <c r="U102" s="80"/>
      <c r="V102" s="80"/>
      <c r="W102" s="80"/>
      <c r="X102" s="80"/>
      <c r="Y102" s="80"/>
    </row>
    <row r="103" spans="1:25" s="42" customFormat="1">
      <c r="A103" s="1121" t="s">
        <v>2340</v>
      </c>
      <c r="B103" s="1122">
        <v>44895</v>
      </c>
      <c r="C103" s="1122">
        <v>44894</v>
      </c>
      <c r="D103" s="1123">
        <v>11242</v>
      </c>
      <c r="E103" s="1124" t="s">
        <v>44</v>
      </c>
      <c r="F103" s="1123">
        <v>4316</v>
      </c>
      <c r="G103" s="1125" t="s">
        <v>57</v>
      </c>
      <c r="H103" s="1126">
        <v>23</v>
      </c>
      <c r="I103" s="1127" t="s">
        <v>6</v>
      </c>
      <c r="J103" s="1125" t="s">
        <v>1225</v>
      </c>
      <c r="K103" s="50" t="s">
        <v>8</v>
      </c>
      <c r="L103" s="1131">
        <v>4090</v>
      </c>
      <c r="M103" s="80"/>
      <c r="N103" s="80"/>
      <c r="O103" s="80"/>
      <c r="P103" s="80"/>
      <c r="Q103" s="80"/>
      <c r="R103" s="80"/>
      <c r="T103" s="249"/>
      <c r="U103" s="80"/>
      <c r="V103" s="80"/>
      <c r="W103" s="80"/>
      <c r="X103" s="80"/>
      <c r="Y103" s="80"/>
    </row>
    <row r="104" spans="1:25" s="42" customFormat="1">
      <c r="A104" s="1121" t="s">
        <v>101</v>
      </c>
      <c r="B104" s="1122">
        <v>44889</v>
      </c>
      <c r="C104" s="1122">
        <v>44886</v>
      </c>
      <c r="D104" s="1123">
        <v>112148</v>
      </c>
      <c r="E104" s="1124" t="s">
        <v>2</v>
      </c>
      <c r="F104" s="1123">
        <v>3724</v>
      </c>
      <c r="G104" s="1125" t="s">
        <v>25</v>
      </c>
      <c r="H104" s="1126">
        <v>54</v>
      </c>
      <c r="I104" s="1127" t="s">
        <v>6</v>
      </c>
      <c r="J104" s="1125" t="s">
        <v>1225</v>
      </c>
      <c r="K104" s="1130"/>
      <c r="L104" s="1131">
        <v>252</v>
      </c>
      <c r="M104" s="80"/>
      <c r="N104" s="80"/>
      <c r="O104" s="80"/>
      <c r="P104" s="80"/>
      <c r="Q104" s="80"/>
      <c r="R104" s="80"/>
      <c r="T104" s="249"/>
      <c r="U104" s="80"/>
      <c r="V104" s="80"/>
      <c r="W104" s="80"/>
      <c r="X104" s="80"/>
      <c r="Y104" s="80"/>
    </row>
    <row r="105" spans="1:25" s="42" customFormat="1">
      <c r="A105" s="1121" t="s">
        <v>156</v>
      </c>
      <c r="B105" s="1122">
        <v>44890</v>
      </c>
      <c r="C105" s="1122">
        <v>44883</v>
      </c>
      <c r="D105" s="1123">
        <v>12150</v>
      </c>
      <c r="E105" s="1124" t="s">
        <v>2</v>
      </c>
      <c r="F105" s="1123">
        <v>343</v>
      </c>
      <c r="G105" s="1125" t="s">
        <v>65</v>
      </c>
      <c r="H105" s="1126" t="s">
        <v>840</v>
      </c>
      <c r="I105" s="1127" t="s">
        <v>6</v>
      </c>
      <c r="J105" s="1125" t="s">
        <v>1225</v>
      </c>
      <c r="K105" s="1130"/>
      <c r="L105" s="1131">
        <v>245</v>
      </c>
      <c r="M105" s="80"/>
      <c r="N105" s="80"/>
      <c r="O105" s="80"/>
      <c r="P105" s="80"/>
      <c r="Q105" s="80"/>
      <c r="R105" s="80"/>
      <c r="T105" s="249"/>
      <c r="U105" s="80"/>
      <c r="V105" s="80"/>
      <c r="W105" s="80"/>
      <c r="X105" s="80"/>
      <c r="Y105" s="80"/>
    </row>
    <row r="106" spans="1:25" s="42" customFormat="1">
      <c r="A106" s="1121" t="s">
        <v>381</v>
      </c>
      <c r="B106" s="1122">
        <v>44890</v>
      </c>
      <c r="C106" s="1122">
        <v>44887</v>
      </c>
      <c r="D106" s="1123">
        <v>12161</v>
      </c>
      <c r="E106" s="1124" t="s">
        <v>2</v>
      </c>
      <c r="F106" s="1123">
        <v>2774</v>
      </c>
      <c r="G106" s="1125" t="s">
        <v>127</v>
      </c>
      <c r="H106" s="1126" t="s">
        <v>1212</v>
      </c>
      <c r="I106" s="1127" t="s">
        <v>6</v>
      </c>
      <c r="J106" s="1125" t="s">
        <v>1225</v>
      </c>
      <c r="K106" s="1130"/>
      <c r="L106" s="1131">
        <v>142.91</v>
      </c>
      <c r="M106" s="80"/>
      <c r="N106" s="80"/>
      <c r="O106" s="80"/>
      <c r="P106" s="80"/>
      <c r="Q106" s="80"/>
      <c r="R106" s="80"/>
      <c r="T106" s="249"/>
      <c r="U106" s="80"/>
      <c r="V106" s="80"/>
      <c r="W106" s="80"/>
      <c r="X106" s="80"/>
      <c r="Y106" s="80"/>
    </row>
    <row r="107" spans="1:25" s="42" customFormat="1">
      <c r="A107" s="1121"/>
      <c r="B107" s="1122"/>
      <c r="C107" s="1122"/>
      <c r="D107" s="1123"/>
      <c r="E107" s="1124" t="s">
        <v>7</v>
      </c>
      <c r="F107" s="1123">
        <v>2555</v>
      </c>
      <c r="G107" s="1125" t="s">
        <v>382</v>
      </c>
      <c r="H107" s="1126">
        <v>4</v>
      </c>
      <c r="I107" s="1127" t="s">
        <v>6</v>
      </c>
      <c r="J107" s="1125" t="s">
        <v>1225</v>
      </c>
      <c r="K107" s="1130"/>
      <c r="L107" s="1131">
        <v>272</v>
      </c>
      <c r="M107" s="80"/>
      <c r="N107" s="80"/>
      <c r="O107" s="80"/>
      <c r="P107" s="80"/>
      <c r="Q107" s="80"/>
      <c r="R107" s="80"/>
      <c r="T107" s="249"/>
      <c r="U107" s="80"/>
      <c r="V107" s="80"/>
      <c r="W107" s="80"/>
      <c r="X107" s="80"/>
      <c r="Y107" s="80"/>
    </row>
    <row r="108" spans="1:25" s="42" customFormat="1">
      <c r="A108" s="1121" t="s">
        <v>381</v>
      </c>
      <c r="B108" s="1122">
        <v>44890</v>
      </c>
      <c r="C108" s="1122">
        <v>44887</v>
      </c>
      <c r="D108" s="1123">
        <v>12162</v>
      </c>
      <c r="E108" s="1124" t="s">
        <v>2</v>
      </c>
      <c r="F108" s="1123">
        <v>2774</v>
      </c>
      <c r="G108" s="1125" t="s">
        <v>127</v>
      </c>
      <c r="H108" s="1126" t="s">
        <v>952</v>
      </c>
      <c r="I108" s="1127" t="s">
        <v>6</v>
      </c>
      <c r="J108" s="1125" t="s">
        <v>1225</v>
      </c>
      <c r="K108" s="1130"/>
      <c r="L108" s="1131">
        <v>142.91</v>
      </c>
      <c r="M108" s="80"/>
      <c r="N108" s="80"/>
      <c r="O108" s="80"/>
      <c r="P108" s="80"/>
      <c r="Q108" s="80"/>
      <c r="R108" s="80"/>
      <c r="T108" s="249"/>
      <c r="U108" s="80"/>
      <c r="V108" s="80"/>
      <c r="W108" s="80"/>
      <c r="X108" s="80"/>
      <c r="Y108" s="80"/>
    </row>
    <row r="109" spans="1:25" s="42" customFormat="1">
      <c r="A109" s="1121"/>
      <c r="B109" s="1122"/>
      <c r="C109" s="1122"/>
      <c r="D109" s="1123"/>
      <c r="E109" s="1124" t="s">
        <v>7</v>
      </c>
      <c r="F109" s="1123">
        <v>2555</v>
      </c>
      <c r="G109" s="1125" t="s">
        <v>382</v>
      </c>
      <c r="H109" s="1126">
        <v>5</v>
      </c>
      <c r="I109" s="1127" t="s">
        <v>6</v>
      </c>
      <c r="J109" s="1125" t="s">
        <v>1225</v>
      </c>
      <c r="K109" s="1130"/>
      <c r="L109" s="1131">
        <v>272</v>
      </c>
      <c r="M109" s="80"/>
      <c r="N109" s="80"/>
      <c r="O109" s="80"/>
      <c r="P109" s="80"/>
      <c r="Q109" s="80"/>
      <c r="R109" s="80"/>
      <c r="T109" s="249"/>
      <c r="U109" s="80"/>
      <c r="V109" s="80"/>
      <c r="W109" s="80"/>
      <c r="X109" s="80"/>
      <c r="Y109" s="80"/>
    </row>
    <row r="110" spans="1:25" s="42" customFormat="1">
      <c r="A110" s="1121"/>
      <c r="B110" s="1122"/>
      <c r="C110" s="1122"/>
      <c r="D110" s="1123"/>
      <c r="E110" s="1124" t="s">
        <v>7</v>
      </c>
      <c r="F110" s="1123">
        <v>1627</v>
      </c>
      <c r="G110" s="1125" t="s">
        <v>54</v>
      </c>
      <c r="H110" s="1126" t="s">
        <v>849</v>
      </c>
      <c r="I110" s="1127" t="s">
        <v>6</v>
      </c>
      <c r="J110" s="1125" t="s">
        <v>1225</v>
      </c>
      <c r="K110" s="1130"/>
      <c r="L110" s="1131">
        <v>123</v>
      </c>
      <c r="M110" s="80"/>
      <c r="N110" s="80"/>
      <c r="O110" s="80"/>
      <c r="P110" s="80"/>
      <c r="Q110" s="80"/>
      <c r="R110" s="80"/>
      <c r="T110" s="249"/>
      <c r="U110" s="80"/>
      <c r="V110" s="80"/>
      <c r="W110" s="80"/>
      <c r="X110" s="80"/>
      <c r="Y110" s="80"/>
    </row>
    <row r="111" spans="1:25" s="42" customFormat="1">
      <c r="A111" s="1121" t="s">
        <v>383</v>
      </c>
      <c r="B111" s="1122">
        <v>44890</v>
      </c>
      <c r="C111" s="1122">
        <v>44889</v>
      </c>
      <c r="D111" s="1123">
        <v>12168</v>
      </c>
      <c r="E111" s="1124" t="s">
        <v>2</v>
      </c>
      <c r="F111" s="1123">
        <v>4301</v>
      </c>
      <c r="G111" s="1125" t="s">
        <v>54</v>
      </c>
      <c r="H111" s="1126">
        <v>24</v>
      </c>
      <c r="I111" s="1127" t="s">
        <v>6</v>
      </c>
      <c r="J111" s="1125" t="s">
        <v>1225</v>
      </c>
      <c r="K111" s="1130"/>
      <c r="L111" s="1131">
        <v>330.3</v>
      </c>
      <c r="M111" s="80"/>
      <c r="N111" s="80"/>
      <c r="O111" s="80"/>
      <c r="P111" s="80"/>
      <c r="Q111" s="80"/>
      <c r="R111" s="80"/>
      <c r="T111" s="249"/>
      <c r="U111" s="80"/>
      <c r="V111" s="80"/>
      <c r="W111" s="80"/>
      <c r="X111" s="80"/>
      <c r="Y111" s="80"/>
    </row>
    <row r="112" spans="1:25" s="42" customFormat="1">
      <c r="A112" s="1121" t="s">
        <v>2548</v>
      </c>
      <c r="B112" s="1122">
        <v>44893</v>
      </c>
      <c r="C112" s="1122">
        <v>44886</v>
      </c>
      <c r="D112" s="1123">
        <v>12180</v>
      </c>
      <c r="E112" s="1124" t="s">
        <v>2</v>
      </c>
      <c r="F112" s="1123">
        <v>3805</v>
      </c>
      <c r="G112" s="1125" t="s">
        <v>1639</v>
      </c>
      <c r="H112" s="1126">
        <v>51</v>
      </c>
      <c r="I112" s="1127" t="s">
        <v>6</v>
      </c>
      <c r="J112" s="1125" t="s">
        <v>1225</v>
      </c>
      <c r="K112" s="1130"/>
      <c r="L112" s="1131">
        <v>634.95000000000005</v>
      </c>
      <c r="M112" s="80"/>
      <c r="N112" s="80"/>
      <c r="O112" s="80"/>
      <c r="P112" s="80"/>
      <c r="Q112" s="80"/>
      <c r="R112" s="80"/>
      <c r="T112" s="249"/>
      <c r="U112" s="80"/>
      <c r="V112" s="80"/>
      <c r="W112" s="80"/>
      <c r="X112" s="80"/>
      <c r="Y112" s="80"/>
    </row>
    <row r="113" spans="1:25" s="42" customFormat="1">
      <c r="A113" s="1121" t="s">
        <v>391</v>
      </c>
      <c r="B113" s="1122">
        <v>44894</v>
      </c>
      <c r="C113" s="1122">
        <v>44889</v>
      </c>
      <c r="D113" s="1123">
        <v>12185</v>
      </c>
      <c r="E113" s="1124" t="s">
        <v>2</v>
      </c>
      <c r="F113" s="1123">
        <v>4452</v>
      </c>
      <c r="G113" s="1125" t="s">
        <v>54</v>
      </c>
      <c r="H113" s="1126">
        <v>36</v>
      </c>
      <c r="I113" s="1127" t="s">
        <v>6</v>
      </c>
      <c r="J113" s="1125" t="s">
        <v>1225</v>
      </c>
      <c r="K113" s="1130"/>
      <c r="L113" s="1131">
        <v>285</v>
      </c>
      <c r="M113" s="80"/>
      <c r="N113" s="80"/>
      <c r="O113" s="80"/>
      <c r="P113" s="80"/>
      <c r="Q113" s="80"/>
      <c r="R113" s="80"/>
      <c r="T113" s="249"/>
      <c r="U113" s="80"/>
      <c r="V113" s="80"/>
      <c r="W113" s="80"/>
      <c r="X113" s="80"/>
      <c r="Y113" s="80"/>
    </row>
    <row r="114" spans="1:25" s="42" customFormat="1">
      <c r="A114" s="1121" t="s">
        <v>109</v>
      </c>
      <c r="B114" s="1122">
        <v>44887</v>
      </c>
      <c r="C114" s="1122">
        <v>44887</v>
      </c>
      <c r="D114" s="1123">
        <v>12221</v>
      </c>
      <c r="E114" s="1124" t="s">
        <v>74</v>
      </c>
      <c r="F114" s="1123">
        <v>4025</v>
      </c>
      <c r="G114" s="1125" t="s">
        <v>66</v>
      </c>
      <c r="H114" s="1126" t="s">
        <v>1632</v>
      </c>
      <c r="I114" s="1127" t="s">
        <v>6</v>
      </c>
      <c r="J114" s="1125" t="s">
        <v>1225</v>
      </c>
      <c r="K114" s="1130" t="s">
        <v>2551</v>
      </c>
      <c r="L114" s="1131">
        <v>50</v>
      </c>
      <c r="M114" s="80"/>
      <c r="N114" s="80"/>
      <c r="O114" s="80"/>
      <c r="P114" s="80"/>
      <c r="Q114" s="80"/>
      <c r="R114" s="80"/>
      <c r="T114" s="249"/>
      <c r="U114" s="80"/>
      <c r="V114" s="80"/>
      <c r="W114" s="80"/>
      <c r="X114" s="80"/>
      <c r="Y114" s="80"/>
    </row>
    <row r="115" spans="1:25" s="42" customFormat="1">
      <c r="A115" s="1121" t="s">
        <v>201</v>
      </c>
      <c r="B115" s="1122">
        <v>44894</v>
      </c>
      <c r="C115" s="1122">
        <v>44889</v>
      </c>
      <c r="D115" s="1123">
        <v>12198</v>
      </c>
      <c r="E115" s="1124" t="s">
        <v>7</v>
      </c>
      <c r="F115" s="1123">
        <v>4468</v>
      </c>
      <c r="G115" s="1125" t="s">
        <v>122</v>
      </c>
      <c r="H115" s="1126">
        <v>10</v>
      </c>
      <c r="I115" s="1127" t="s">
        <v>6</v>
      </c>
      <c r="J115" s="1125" t="s">
        <v>1225</v>
      </c>
      <c r="K115" s="1130"/>
      <c r="L115" s="1131">
        <v>728</v>
      </c>
      <c r="M115" s="80"/>
      <c r="N115" s="80"/>
      <c r="O115" s="80"/>
      <c r="P115" s="80"/>
      <c r="Q115" s="80"/>
      <c r="R115" s="80"/>
      <c r="T115" s="249"/>
      <c r="U115" s="80"/>
      <c r="V115" s="80"/>
      <c r="W115" s="80"/>
      <c r="X115" s="80"/>
      <c r="Y115" s="80"/>
    </row>
    <row r="116" spans="1:25" s="42" customFormat="1">
      <c r="A116" s="1121" t="s">
        <v>845</v>
      </c>
      <c r="B116" s="1122">
        <v>44895</v>
      </c>
      <c r="C116" s="1122">
        <v>44894</v>
      </c>
      <c r="D116" s="1123">
        <v>12213</v>
      </c>
      <c r="E116" s="1124" t="s">
        <v>7</v>
      </c>
      <c r="F116" s="1123">
        <v>1491</v>
      </c>
      <c r="G116" s="1125" t="s">
        <v>678</v>
      </c>
      <c r="H116" s="1126">
        <v>40</v>
      </c>
      <c r="I116" s="1127" t="s">
        <v>6</v>
      </c>
      <c r="J116" s="1125" t="s">
        <v>1225</v>
      </c>
      <c r="K116" s="1130"/>
      <c r="L116" s="1131">
        <v>1040</v>
      </c>
      <c r="M116" s="80"/>
      <c r="N116" s="80"/>
      <c r="O116" s="80"/>
      <c r="P116" s="80"/>
      <c r="Q116" s="80"/>
      <c r="R116" s="80"/>
      <c r="T116" s="249"/>
      <c r="U116" s="80"/>
      <c r="V116" s="80"/>
      <c r="W116" s="80"/>
      <c r="X116" s="80"/>
      <c r="Y116" s="80"/>
    </row>
    <row r="117" spans="1:25" s="42" customFormat="1">
      <c r="A117" s="1121" t="s">
        <v>109</v>
      </c>
      <c r="B117" s="1122">
        <v>44888</v>
      </c>
      <c r="C117" s="1122">
        <v>44888</v>
      </c>
      <c r="D117" s="1123">
        <v>12244</v>
      </c>
      <c r="E117" s="1124" t="s">
        <v>81</v>
      </c>
      <c r="F117" s="1123">
        <v>4025</v>
      </c>
      <c r="G117" s="1125" t="s">
        <v>90</v>
      </c>
      <c r="H117" s="1126">
        <v>3</v>
      </c>
      <c r="I117" s="1127" t="s">
        <v>6</v>
      </c>
      <c r="J117" s="1125" t="s">
        <v>1225</v>
      </c>
      <c r="K117" s="1130" t="s">
        <v>2559</v>
      </c>
      <c r="L117" s="1131">
        <v>150</v>
      </c>
      <c r="M117" s="80"/>
      <c r="N117" s="80"/>
      <c r="O117" s="80"/>
      <c r="P117" s="80"/>
      <c r="Q117" s="80"/>
      <c r="R117" s="80"/>
      <c r="T117" s="249"/>
      <c r="U117" s="80"/>
      <c r="V117" s="80"/>
      <c r="W117" s="80"/>
      <c r="X117" s="80"/>
      <c r="Y117" s="80"/>
    </row>
    <row r="118" spans="1:25" s="42" customFormat="1">
      <c r="A118" s="1121" t="s">
        <v>192</v>
      </c>
      <c r="B118" s="1122">
        <v>44895</v>
      </c>
      <c r="C118" s="1122">
        <v>44893</v>
      </c>
      <c r="D118" s="1123">
        <v>12230</v>
      </c>
      <c r="E118" s="1124" t="s">
        <v>7</v>
      </c>
      <c r="F118" s="1123">
        <v>1401</v>
      </c>
      <c r="G118" s="1125" t="s">
        <v>65</v>
      </c>
      <c r="H118" s="1126" t="s">
        <v>1018</v>
      </c>
      <c r="I118" s="1127" t="s">
        <v>6</v>
      </c>
      <c r="J118" s="1125" t="s">
        <v>1225</v>
      </c>
      <c r="K118" s="1130"/>
      <c r="L118" s="1131">
        <v>104.12</v>
      </c>
      <c r="M118" s="80"/>
      <c r="N118" s="80"/>
      <c r="O118" s="80"/>
      <c r="P118" s="80"/>
      <c r="Q118" s="80"/>
      <c r="R118" s="80"/>
      <c r="T118" s="249"/>
      <c r="U118" s="80"/>
      <c r="V118" s="80"/>
      <c r="W118" s="80"/>
      <c r="X118" s="80"/>
      <c r="Y118" s="80"/>
    </row>
    <row r="119" spans="1:25" s="42" customFormat="1">
      <c r="A119" s="1359"/>
      <c r="B119" s="1360"/>
      <c r="C119" s="1360"/>
      <c r="D119" s="1361"/>
      <c r="E119" s="1362"/>
      <c r="F119" s="1361"/>
      <c r="G119" s="1363"/>
      <c r="H119" s="1364"/>
      <c r="I119" s="1365"/>
      <c r="J119" s="1363" t="s">
        <v>1225</v>
      </c>
      <c r="K119" s="1366"/>
      <c r="L119" s="1367"/>
      <c r="M119" s="80"/>
      <c r="N119" s="80"/>
      <c r="O119" s="80"/>
      <c r="P119" s="80"/>
      <c r="Q119" s="80"/>
      <c r="R119" s="80"/>
      <c r="T119" s="249"/>
      <c r="U119" s="80"/>
      <c r="V119" s="80"/>
      <c r="W119" s="80"/>
      <c r="X119" s="80"/>
      <c r="Y119" s="80"/>
    </row>
    <row r="120" spans="1:25" s="42" customFormat="1">
      <c r="A120" s="1121" t="s">
        <v>2259</v>
      </c>
      <c r="B120" s="1106">
        <v>44900</v>
      </c>
      <c r="C120" s="1106"/>
      <c r="D120" s="1107">
        <v>12258</v>
      </c>
      <c r="E120" s="1108" t="s">
        <v>2</v>
      </c>
      <c r="F120" s="1107">
        <v>4206</v>
      </c>
      <c r="G120" s="1109" t="s">
        <v>530</v>
      </c>
      <c r="H120" s="1110">
        <v>4</v>
      </c>
      <c r="I120" s="1111"/>
      <c r="J120" s="1109" t="s">
        <v>1225</v>
      </c>
      <c r="K120" s="1112"/>
      <c r="L120" s="1113">
        <v>116</v>
      </c>
      <c r="M120" s="80"/>
      <c r="N120" s="80"/>
      <c r="O120" s="80"/>
      <c r="P120" s="80"/>
      <c r="Q120" s="80"/>
      <c r="R120" s="80"/>
      <c r="T120" s="249"/>
      <c r="U120" s="80"/>
      <c r="V120" s="80"/>
      <c r="W120" s="80"/>
      <c r="X120" s="80"/>
      <c r="Y120" s="80"/>
    </row>
    <row r="121" spans="1:25" s="42" customFormat="1">
      <c r="A121" s="1105"/>
      <c r="B121" s="1106"/>
      <c r="C121" s="1106"/>
      <c r="D121" s="1107"/>
      <c r="E121" s="1108"/>
      <c r="F121" s="1107"/>
      <c r="G121" s="1109"/>
      <c r="H121" s="1110"/>
      <c r="I121" s="1111"/>
      <c r="J121" s="1109" t="s">
        <v>1225</v>
      </c>
      <c r="K121" s="1112"/>
      <c r="L121" s="1113"/>
      <c r="M121" s="80"/>
      <c r="N121" s="80"/>
      <c r="O121" s="80"/>
      <c r="P121" s="80"/>
      <c r="Q121" s="80"/>
      <c r="R121" s="80"/>
      <c r="T121" s="249"/>
      <c r="U121" s="80"/>
      <c r="V121" s="80"/>
      <c r="W121" s="80"/>
      <c r="X121" s="80"/>
      <c r="Y121" s="80"/>
    </row>
    <row r="122" spans="1:25" s="42" customFormat="1">
      <c r="A122" s="1105"/>
      <c r="B122" s="1106"/>
      <c r="C122" s="1106"/>
      <c r="D122" s="1107"/>
      <c r="E122" s="1108"/>
      <c r="F122" s="1107"/>
      <c r="G122" s="1109"/>
      <c r="H122" s="1110"/>
      <c r="I122" s="1111"/>
      <c r="J122" s="1109" t="s">
        <v>1225</v>
      </c>
      <c r="K122" s="1112"/>
      <c r="L122" s="1113"/>
      <c r="M122" s="80"/>
      <c r="N122" s="80"/>
      <c r="O122" s="80"/>
      <c r="P122" s="80"/>
      <c r="Q122" s="80"/>
      <c r="R122" s="80"/>
      <c r="T122" s="249"/>
      <c r="U122" s="80"/>
      <c r="V122" s="80"/>
      <c r="W122" s="80"/>
      <c r="X122" s="80"/>
      <c r="Y122" s="80"/>
    </row>
    <row r="123" spans="1:25" s="42" customFormat="1">
      <c r="A123" s="1105"/>
      <c r="B123" s="1106"/>
      <c r="C123" s="1106"/>
      <c r="D123" s="1107"/>
      <c r="E123" s="1108"/>
      <c r="F123" s="1107"/>
      <c r="G123" s="1109"/>
      <c r="H123" s="1110"/>
      <c r="I123" s="1111"/>
      <c r="J123" s="1109" t="s">
        <v>1225</v>
      </c>
      <c r="K123" s="1112"/>
      <c r="L123" s="1113"/>
      <c r="M123" s="80"/>
      <c r="N123" s="80"/>
      <c r="O123" s="80"/>
      <c r="P123" s="80"/>
      <c r="Q123" s="80"/>
      <c r="R123" s="80"/>
      <c r="T123" s="249"/>
      <c r="U123" s="80"/>
      <c r="V123" s="80"/>
      <c r="W123" s="80"/>
      <c r="X123" s="80"/>
      <c r="Y123" s="80"/>
    </row>
    <row r="124" spans="1:25" s="42" customFormat="1">
      <c r="A124" s="1105"/>
      <c r="B124" s="1106"/>
      <c r="C124" s="1106"/>
      <c r="D124" s="1107"/>
      <c r="E124" s="1108"/>
      <c r="F124" s="1107"/>
      <c r="G124" s="1109"/>
      <c r="H124" s="1110"/>
      <c r="I124" s="1111"/>
      <c r="J124" s="1109" t="s">
        <v>1225</v>
      </c>
      <c r="K124" s="1112"/>
      <c r="L124" s="1113"/>
      <c r="M124" s="80"/>
      <c r="N124" s="80"/>
      <c r="O124" s="80"/>
      <c r="P124" s="80"/>
      <c r="Q124" s="80"/>
      <c r="R124" s="80"/>
      <c r="T124" s="249"/>
      <c r="U124" s="80"/>
      <c r="V124" s="80"/>
      <c r="W124" s="80"/>
      <c r="X124" s="80"/>
      <c r="Y124" s="80"/>
    </row>
    <row r="125" spans="1:25" s="42" customFormat="1">
      <c r="A125" s="1105"/>
      <c r="B125" s="1106"/>
      <c r="C125" s="1106"/>
      <c r="D125" s="1107"/>
      <c r="E125" s="1108"/>
      <c r="F125" s="1107"/>
      <c r="G125" s="1109"/>
      <c r="H125" s="1110"/>
      <c r="I125" s="1111"/>
      <c r="J125" s="1109" t="s">
        <v>1225</v>
      </c>
      <c r="K125" s="1112"/>
      <c r="L125" s="1113"/>
      <c r="M125" s="80"/>
      <c r="N125" s="80"/>
      <c r="O125" s="80"/>
      <c r="P125" s="80"/>
      <c r="Q125" s="80"/>
      <c r="R125" s="80"/>
      <c r="T125" s="249"/>
      <c r="U125" s="80"/>
      <c r="V125" s="80"/>
      <c r="W125" s="80"/>
      <c r="X125" s="80"/>
      <c r="Y125" s="80"/>
    </row>
    <row r="126" spans="1:25" s="123" customFormat="1">
      <c r="A126" s="1105"/>
      <c r="B126" s="1106"/>
      <c r="C126" s="1106"/>
      <c r="D126" s="1107"/>
      <c r="E126" s="1108"/>
      <c r="F126" s="1107"/>
      <c r="G126" s="1109"/>
      <c r="H126" s="1110"/>
      <c r="I126" s="1111"/>
      <c r="J126" s="1109" t="s">
        <v>1225</v>
      </c>
      <c r="K126" s="1109"/>
      <c r="L126" s="1129"/>
      <c r="M126" s="653"/>
      <c r="N126" s="653"/>
      <c r="O126" s="653"/>
      <c r="P126" s="653"/>
      <c r="Q126" s="653"/>
      <c r="R126" s="653"/>
      <c r="T126" s="249"/>
      <c r="U126" s="653"/>
      <c r="V126" s="653"/>
      <c r="W126" s="653"/>
      <c r="X126" s="653"/>
      <c r="Y126" s="653"/>
    </row>
    <row r="127" spans="1:25" s="41" customFormat="1">
      <c r="A127" s="2530">
        <f>SUM(L82:L125)</f>
        <v>17589.96</v>
      </c>
      <c r="B127" s="2531"/>
      <c r="C127" s="2531"/>
      <c r="D127" s="2531"/>
      <c r="E127" s="2531"/>
      <c r="F127" s="2531"/>
      <c r="G127" s="2531"/>
      <c r="H127" s="2531"/>
      <c r="I127" s="2531"/>
      <c r="J127" s="2531"/>
      <c r="K127" s="2531"/>
      <c r="L127" s="2532"/>
      <c r="M127" s="247"/>
      <c r="N127" s="249"/>
      <c r="O127" s="249"/>
      <c r="P127" s="249"/>
      <c r="Q127" s="249"/>
      <c r="R127" s="249"/>
      <c r="T127" s="249"/>
      <c r="U127" s="249"/>
      <c r="V127" s="249"/>
      <c r="W127" s="249"/>
      <c r="X127" s="249"/>
      <c r="Y127" s="249"/>
    </row>
    <row r="128" spans="1:25" s="44" customFormat="1" ht="18.75">
      <c r="A128" s="2461" t="s">
        <v>1315</v>
      </c>
      <c r="B128" s="2462"/>
      <c r="C128" s="2462"/>
      <c r="D128" s="2462"/>
      <c r="E128" s="2462"/>
      <c r="F128" s="2462"/>
      <c r="G128" s="2462"/>
      <c r="H128" s="2462"/>
      <c r="I128" s="2462"/>
      <c r="J128" s="2462"/>
      <c r="K128" s="2462"/>
      <c r="L128" s="2463"/>
      <c r="M128" s="246"/>
      <c r="N128" s="246"/>
      <c r="O128" s="246"/>
      <c r="P128" s="246"/>
      <c r="Q128" s="246"/>
      <c r="R128" s="246"/>
      <c r="T128" s="246"/>
      <c r="U128" s="246"/>
      <c r="V128" s="246"/>
      <c r="W128" s="246"/>
      <c r="X128" s="246"/>
      <c r="Y128" s="246"/>
    </row>
    <row r="129" spans="1:25" s="42" customFormat="1" ht="14.25" customHeight="1">
      <c r="A129" s="239" t="s">
        <v>267</v>
      </c>
      <c r="B129" s="1203">
        <v>44860</v>
      </c>
      <c r="C129" s="31">
        <v>44874</v>
      </c>
      <c r="D129" s="523">
        <v>11829</v>
      </c>
      <c r="E129" s="136" t="s">
        <v>2</v>
      </c>
      <c r="F129" s="523">
        <v>4416</v>
      </c>
      <c r="G129" s="9" t="s">
        <v>48</v>
      </c>
      <c r="H129" s="523">
        <v>10</v>
      </c>
      <c r="I129" s="25" t="s">
        <v>6</v>
      </c>
      <c r="J129" s="9" t="s">
        <v>97</v>
      </c>
      <c r="K129" s="11" t="s">
        <v>991</v>
      </c>
      <c r="L129" s="1205">
        <v>305</v>
      </c>
      <c r="M129" s="80"/>
      <c r="N129" s="80"/>
      <c r="O129" s="80"/>
      <c r="P129" s="80"/>
      <c r="Q129" s="80"/>
      <c r="R129" s="80"/>
      <c r="T129" s="249" t="s">
        <v>2414</v>
      </c>
      <c r="U129" s="80"/>
      <c r="V129" s="80"/>
      <c r="W129" s="80"/>
      <c r="X129" s="80"/>
      <c r="Y129" s="80"/>
    </row>
    <row r="130" spans="1:25" s="42" customFormat="1" ht="14.25" customHeight="1">
      <c r="A130" s="239" t="s">
        <v>2099</v>
      </c>
      <c r="B130" s="1203">
        <v>44889</v>
      </c>
      <c r="C130" s="31">
        <v>44872</v>
      </c>
      <c r="D130" s="523">
        <v>11868</v>
      </c>
      <c r="E130" s="136" t="s">
        <v>2351</v>
      </c>
      <c r="F130" s="523">
        <v>4133</v>
      </c>
      <c r="G130" s="9" t="s">
        <v>53</v>
      </c>
      <c r="H130" s="1204" t="s">
        <v>2470</v>
      </c>
      <c r="I130" s="25" t="s">
        <v>6</v>
      </c>
      <c r="J130" s="9" t="s">
        <v>97</v>
      </c>
      <c r="K130" s="22"/>
      <c r="L130" s="1205">
        <v>1575</v>
      </c>
      <c r="M130" s="80"/>
      <c r="N130" s="80"/>
      <c r="O130" s="80"/>
      <c r="P130" s="80"/>
      <c r="Q130" s="80"/>
      <c r="R130" s="80"/>
      <c r="T130" s="249"/>
      <c r="U130" s="80"/>
      <c r="V130" s="80"/>
      <c r="W130" s="80"/>
      <c r="X130" s="80"/>
      <c r="Y130" s="80"/>
    </row>
    <row r="131" spans="1:25" s="42" customFormat="1" ht="14.25" customHeight="1">
      <c r="A131" s="239" t="s">
        <v>137</v>
      </c>
      <c r="B131" s="1203">
        <v>44874</v>
      </c>
      <c r="C131" s="31">
        <v>44873</v>
      </c>
      <c r="D131" s="523">
        <v>11894</v>
      </c>
      <c r="E131" s="136" t="s">
        <v>2</v>
      </c>
      <c r="F131" s="523">
        <v>3303</v>
      </c>
      <c r="G131" s="9" t="s">
        <v>9</v>
      </c>
      <c r="H131" s="523">
        <v>90</v>
      </c>
      <c r="I131" s="25" t="s">
        <v>6</v>
      </c>
      <c r="J131" s="9" t="s">
        <v>97</v>
      </c>
      <c r="K131" s="22"/>
      <c r="L131" s="1205">
        <v>1350</v>
      </c>
      <c r="M131" s="80"/>
      <c r="N131" s="80"/>
      <c r="O131" s="80"/>
      <c r="P131" s="80"/>
      <c r="Q131" s="80"/>
      <c r="R131" s="80"/>
      <c r="T131" s="249"/>
      <c r="U131" s="80"/>
      <c r="V131" s="80"/>
      <c r="W131" s="80"/>
      <c r="X131" s="80"/>
      <c r="Y131" s="80"/>
    </row>
    <row r="132" spans="1:25" s="42" customFormat="1" ht="14.25" customHeight="1">
      <c r="A132" s="239"/>
      <c r="B132" s="1203"/>
      <c r="C132" s="31"/>
      <c r="D132" s="523"/>
      <c r="E132" s="136" t="s">
        <v>44</v>
      </c>
      <c r="F132" s="523">
        <v>4029</v>
      </c>
      <c r="G132" s="9" t="s">
        <v>219</v>
      </c>
      <c r="H132" s="523">
        <v>60</v>
      </c>
      <c r="I132" s="25" t="s">
        <v>6</v>
      </c>
      <c r="J132" s="9" t="s">
        <v>97</v>
      </c>
      <c r="K132" s="22"/>
      <c r="L132" s="1205">
        <v>1140</v>
      </c>
      <c r="M132" s="80"/>
      <c r="N132" s="80"/>
      <c r="O132" s="80"/>
      <c r="P132" s="80"/>
      <c r="Q132" s="80"/>
      <c r="R132" s="80"/>
      <c r="T132" s="249"/>
      <c r="U132" s="80"/>
      <c r="V132" s="80"/>
      <c r="W132" s="80"/>
      <c r="X132" s="80"/>
      <c r="Y132" s="80"/>
    </row>
    <row r="133" spans="1:25" s="42" customFormat="1" ht="14.25" customHeight="1">
      <c r="A133" s="239"/>
      <c r="B133" s="1203"/>
      <c r="C133" s="31"/>
      <c r="D133" s="523"/>
      <c r="E133" s="136" t="s">
        <v>2</v>
      </c>
      <c r="F133" s="523">
        <v>3302</v>
      </c>
      <c r="G133" s="9" t="s">
        <v>15</v>
      </c>
      <c r="H133" s="523">
        <v>50</v>
      </c>
      <c r="I133" s="25" t="s">
        <v>6</v>
      </c>
      <c r="J133" s="9" t="s">
        <v>97</v>
      </c>
      <c r="K133" s="22"/>
      <c r="L133" s="1205">
        <v>240</v>
      </c>
      <c r="M133" s="80"/>
      <c r="N133" s="80"/>
      <c r="O133" s="80"/>
      <c r="P133" s="80"/>
      <c r="Q133" s="80"/>
      <c r="R133" s="80"/>
      <c r="T133" s="249"/>
      <c r="U133" s="80"/>
      <c r="V133" s="80"/>
      <c r="W133" s="80"/>
      <c r="X133" s="80"/>
      <c r="Y133" s="80"/>
    </row>
    <row r="134" spans="1:25" s="42" customFormat="1" ht="14.25" customHeight="1">
      <c r="A134" s="239"/>
      <c r="B134" s="1203"/>
      <c r="C134" s="31"/>
      <c r="D134" s="523"/>
      <c r="E134" s="136" t="s">
        <v>131</v>
      </c>
      <c r="F134" s="523">
        <v>2017</v>
      </c>
      <c r="G134" s="9" t="s">
        <v>15</v>
      </c>
      <c r="H134" s="523">
        <v>50</v>
      </c>
      <c r="I134" s="25" t="s">
        <v>6</v>
      </c>
      <c r="J134" s="9" t="s">
        <v>97</v>
      </c>
      <c r="K134" s="22"/>
      <c r="L134" s="1205">
        <v>290</v>
      </c>
      <c r="M134" s="80"/>
      <c r="N134" s="80"/>
      <c r="O134" s="80"/>
      <c r="P134" s="80"/>
      <c r="Q134" s="80"/>
      <c r="R134" s="80"/>
      <c r="T134" s="249"/>
      <c r="U134" s="80"/>
      <c r="V134" s="80"/>
      <c r="W134" s="80"/>
      <c r="X134" s="80"/>
      <c r="Y134" s="80"/>
    </row>
    <row r="135" spans="1:25" s="42" customFormat="1" ht="14.25" customHeight="1">
      <c r="A135" s="239" t="s">
        <v>400</v>
      </c>
      <c r="B135" s="1203">
        <v>44868</v>
      </c>
      <c r="C135" s="31">
        <v>44866</v>
      </c>
      <c r="D135" s="523">
        <v>11906</v>
      </c>
      <c r="E135" s="136" t="s">
        <v>2</v>
      </c>
      <c r="F135" s="523">
        <v>1468</v>
      </c>
      <c r="G135" s="9" t="s">
        <v>21</v>
      </c>
      <c r="H135" s="523">
        <v>50</v>
      </c>
      <c r="I135" s="25" t="s">
        <v>6</v>
      </c>
      <c r="J135" s="9" t="s">
        <v>97</v>
      </c>
      <c r="K135" s="22"/>
      <c r="L135" s="1205">
        <v>1950</v>
      </c>
      <c r="M135" s="80"/>
      <c r="N135" s="80"/>
      <c r="O135" s="80"/>
      <c r="P135" s="80"/>
      <c r="Q135" s="80"/>
      <c r="R135" s="80"/>
      <c r="T135" s="249"/>
      <c r="U135" s="80"/>
      <c r="V135" s="80"/>
      <c r="W135" s="80"/>
      <c r="X135" s="80"/>
      <c r="Y135" s="80"/>
    </row>
    <row r="136" spans="1:25" s="42" customFormat="1" ht="14.25" customHeight="1">
      <c r="A136" s="239"/>
      <c r="B136" s="1203"/>
      <c r="C136" s="31"/>
      <c r="D136" s="523"/>
      <c r="E136" s="136" t="s">
        <v>2</v>
      </c>
      <c r="F136" s="523">
        <v>908</v>
      </c>
      <c r="G136" s="9" t="s">
        <v>30</v>
      </c>
      <c r="H136" s="1204" t="s">
        <v>892</v>
      </c>
      <c r="I136" s="25" t="s">
        <v>6</v>
      </c>
      <c r="J136" s="9" t="s">
        <v>97</v>
      </c>
      <c r="K136" s="22"/>
      <c r="L136" s="1205">
        <v>290</v>
      </c>
      <c r="M136" s="80"/>
      <c r="N136" s="80"/>
      <c r="O136" s="80"/>
      <c r="P136" s="80"/>
      <c r="Q136" s="80"/>
      <c r="R136" s="80"/>
      <c r="T136" s="249"/>
      <c r="U136" s="80"/>
      <c r="V136" s="80"/>
      <c r="W136" s="80"/>
      <c r="X136" s="80"/>
      <c r="Y136" s="80"/>
    </row>
    <row r="137" spans="1:25" s="42" customFormat="1" ht="14.25" customHeight="1">
      <c r="A137" s="239" t="s">
        <v>594</v>
      </c>
      <c r="B137" s="1230">
        <v>44874</v>
      </c>
      <c r="C137" s="31">
        <v>44874</v>
      </c>
      <c r="D137" s="523">
        <v>11975</v>
      </c>
      <c r="E137" s="136" t="s">
        <v>1221</v>
      </c>
      <c r="F137" s="523">
        <v>2498</v>
      </c>
      <c r="G137" s="9" t="s">
        <v>31</v>
      </c>
      <c r="H137" s="1204" t="s">
        <v>984</v>
      </c>
      <c r="I137" s="25" t="s">
        <v>6</v>
      </c>
      <c r="J137" s="9" t="s">
        <v>97</v>
      </c>
      <c r="K137" s="11" t="s">
        <v>991</v>
      </c>
      <c r="L137" s="1205">
        <v>98.75</v>
      </c>
      <c r="M137" s="80"/>
      <c r="N137" s="80"/>
      <c r="O137" s="80"/>
      <c r="P137" s="80"/>
      <c r="Q137" s="80"/>
      <c r="R137" s="80"/>
      <c r="T137" s="249"/>
      <c r="U137" s="80"/>
      <c r="V137" s="80"/>
      <c r="W137" s="80"/>
      <c r="X137" s="80"/>
      <c r="Y137" s="80"/>
    </row>
    <row r="138" spans="1:25" s="42" customFormat="1" ht="14.25" customHeight="1">
      <c r="A138" s="239" t="s">
        <v>1303</v>
      </c>
      <c r="B138" s="1203">
        <v>44875</v>
      </c>
      <c r="C138" s="31">
        <v>44869</v>
      </c>
      <c r="D138" s="523">
        <v>11982</v>
      </c>
      <c r="E138" s="136" t="s">
        <v>671</v>
      </c>
      <c r="F138" s="523">
        <v>3626</v>
      </c>
      <c r="G138" s="9" t="s">
        <v>1441</v>
      </c>
      <c r="H138" s="523">
        <v>50</v>
      </c>
      <c r="I138" s="25" t="s">
        <v>6</v>
      </c>
      <c r="J138" s="9" t="s">
        <v>97</v>
      </c>
      <c r="K138" s="22"/>
      <c r="L138" s="1205"/>
      <c r="M138" s="80"/>
      <c r="N138" s="80"/>
      <c r="O138" s="80"/>
      <c r="P138" s="80"/>
      <c r="Q138" s="80"/>
      <c r="R138" s="80"/>
      <c r="T138" s="249"/>
      <c r="U138" s="80"/>
      <c r="V138" s="80"/>
      <c r="W138" s="80"/>
      <c r="X138" s="80"/>
      <c r="Y138" s="80"/>
    </row>
    <row r="139" spans="1:25" s="42" customFormat="1" ht="14.25" customHeight="1">
      <c r="A139" s="239"/>
      <c r="B139" s="1203"/>
      <c r="C139" s="31">
        <v>44874</v>
      </c>
      <c r="D139" s="523"/>
      <c r="E139" s="136" t="s">
        <v>1221</v>
      </c>
      <c r="F139" s="523">
        <v>3624</v>
      </c>
      <c r="G139" s="9" t="s">
        <v>63</v>
      </c>
      <c r="H139" s="523">
        <v>20</v>
      </c>
      <c r="I139" s="25" t="s">
        <v>6</v>
      </c>
      <c r="J139" s="9" t="s">
        <v>97</v>
      </c>
      <c r="K139" s="11" t="s">
        <v>991</v>
      </c>
      <c r="L139" s="1205">
        <v>1516</v>
      </c>
      <c r="M139" s="80"/>
      <c r="N139" s="80"/>
      <c r="O139" s="80"/>
      <c r="P139" s="80"/>
      <c r="Q139" s="80"/>
      <c r="R139" s="80"/>
      <c r="T139" s="249"/>
      <c r="U139" s="80"/>
      <c r="V139" s="80"/>
      <c r="W139" s="80"/>
      <c r="X139" s="80"/>
      <c r="Y139" s="80"/>
    </row>
    <row r="140" spans="1:25" s="42" customFormat="1" ht="14.25" customHeight="1">
      <c r="A140" s="239" t="s">
        <v>109</v>
      </c>
      <c r="B140" s="1203">
        <v>44867</v>
      </c>
      <c r="C140" s="31">
        <v>44879</v>
      </c>
      <c r="D140" s="523">
        <v>12146</v>
      </c>
      <c r="E140" s="136" t="s">
        <v>97</v>
      </c>
      <c r="F140" s="523">
        <v>4025</v>
      </c>
      <c r="G140" s="9" t="s">
        <v>89</v>
      </c>
      <c r="H140" s="1204">
        <v>1</v>
      </c>
      <c r="I140" s="25" t="s">
        <v>6</v>
      </c>
      <c r="J140" s="9" t="s">
        <v>97</v>
      </c>
      <c r="K140" s="22"/>
      <c r="L140" s="1205">
        <v>50</v>
      </c>
      <c r="M140" s="80"/>
      <c r="N140" s="80"/>
      <c r="O140" s="80"/>
      <c r="P140" s="80"/>
      <c r="Q140" s="80"/>
      <c r="R140" s="80"/>
      <c r="T140" s="249"/>
      <c r="U140" s="80"/>
      <c r="V140" s="80"/>
      <c r="W140" s="80"/>
      <c r="X140" s="80"/>
      <c r="Y140" s="80"/>
    </row>
    <row r="141" spans="1:25" s="42" customFormat="1" ht="14.25" customHeight="1">
      <c r="A141" s="239"/>
      <c r="B141" s="1203"/>
      <c r="C141" s="31"/>
      <c r="D141" s="523"/>
      <c r="E141" s="136"/>
      <c r="F141" s="523"/>
      <c r="G141" s="9" t="s">
        <v>2513</v>
      </c>
      <c r="H141" s="1204">
        <v>1</v>
      </c>
      <c r="I141" s="25" t="s">
        <v>6</v>
      </c>
      <c r="J141" s="9"/>
      <c r="K141" s="22"/>
      <c r="L141" s="1205">
        <v>50</v>
      </c>
      <c r="M141" s="80"/>
      <c r="N141" s="80"/>
      <c r="O141" s="80"/>
      <c r="P141" s="80"/>
      <c r="Q141" s="80"/>
      <c r="R141" s="80"/>
      <c r="T141" s="249"/>
      <c r="U141" s="80"/>
      <c r="V141" s="80"/>
      <c r="W141" s="80"/>
      <c r="X141" s="80"/>
      <c r="Y141" s="80"/>
    </row>
    <row r="142" spans="1:25" s="42" customFormat="1" ht="14.25" customHeight="1">
      <c r="A142" s="1049" t="s">
        <v>2490</v>
      </c>
      <c r="B142" s="1284" t="s">
        <v>607</v>
      </c>
      <c r="C142" s="1009"/>
      <c r="D142" s="1282">
        <v>11956</v>
      </c>
      <c r="E142" s="1050" t="s">
        <v>1221</v>
      </c>
      <c r="F142" s="1282">
        <v>4436</v>
      </c>
      <c r="G142" s="56" t="s">
        <v>17</v>
      </c>
      <c r="H142" s="1285">
        <v>50</v>
      </c>
      <c r="I142" s="54"/>
      <c r="J142" s="56" t="s">
        <v>81</v>
      </c>
      <c r="K142" s="549" t="s">
        <v>2491</v>
      </c>
      <c r="L142" s="1283">
        <v>1500</v>
      </c>
      <c r="M142" s="80"/>
      <c r="N142" s="80"/>
      <c r="O142" s="80"/>
      <c r="P142" s="80"/>
      <c r="Q142" s="80"/>
      <c r="R142" s="80"/>
      <c r="T142" s="249"/>
      <c r="U142" s="80"/>
      <c r="V142" s="80"/>
      <c r="W142" s="80"/>
      <c r="X142" s="80"/>
      <c r="Y142" s="80"/>
    </row>
    <row r="143" spans="1:25" s="42" customFormat="1" ht="14.25" customHeight="1">
      <c r="A143" s="239" t="s">
        <v>1799</v>
      </c>
      <c r="B143" s="1203">
        <v>44868</v>
      </c>
      <c r="C143" s="31">
        <v>44866</v>
      </c>
      <c r="D143" s="523">
        <v>11996</v>
      </c>
      <c r="E143" s="136" t="s">
        <v>2</v>
      </c>
      <c r="F143" s="523">
        <v>3310</v>
      </c>
      <c r="G143" s="9" t="s">
        <v>4</v>
      </c>
      <c r="H143" s="1204" t="s">
        <v>960</v>
      </c>
      <c r="I143" s="25" t="s">
        <v>6</v>
      </c>
      <c r="J143" s="9" t="s">
        <v>97</v>
      </c>
      <c r="K143" s="22"/>
      <c r="L143" s="1205">
        <v>1184</v>
      </c>
      <c r="M143" s="80"/>
      <c r="N143" s="80"/>
      <c r="O143" s="80"/>
      <c r="P143" s="80"/>
      <c r="Q143" s="80"/>
      <c r="R143" s="80"/>
      <c r="T143" s="249" t="s">
        <v>417</v>
      </c>
      <c r="U143" s="80"/>
      <c r="V143" s="80"/>
      <c r="W143" s="80"/>
      <c r="X143" s="80"/>
      <c r="Y143" s="80"/>
    </row>
    <row r="144" spans="1:25" s="42" customFormat="1" ht="14.25" customHeight="1">
      <c r="A144" s="239" t="s">
        <v>1604</v>
      </c>
      <c r="B144" s="1203">
        <v>44866</v>
      </c>
      <c r="C144" s="31">
        <v>44866</v>
      </c>
      <c r="D144" s="523">
        <v>12007</v>
      </c>
      <c r="E144" s="136" t="s">
        <v>1221</v>
      </c>
      <c r="F144" s="523">
        <v>2438</v>
      </c>
      <c r="G144" s="9" t="s">
        <v>47</v>
      </c>
      <c r="H144" s="1204">
        <v>8</v>
      </c>
      <c r="I144" s="25" t="s">
        <v>6</v>
      </c>
      <c r="J144" s="9" t="s">
        <v>97</v>
      </c>
      <c r="K144" s="22"/>
      <c r="L144" s="1205">
        <v>446.08</v>
      </c>
      <c r="M144" s="80"/>
      <c r="N144" s="80"/>
      <c r="O144" s="80"/>
      <c r="P144" s="80"/>
      <c r="Q144" s="80"/>
      <c r="R144" s="80"/>
      <c r="T144" s="249"/>
      <c r="U144" s="80"/>
      <c r="V144" s="80"/>
      <c r="W144" s="80"/>
      <c r="X144" s="80"/>
      <c r="Y144" s="80"/>
    </row>
    <row r="145" spans="1:25" s="42" customFormat="1" ht="14.25" customHeight="1">
      <c r="A145" s="239" t="s">
        <v>472</v>
      </c>
      <c r="B145" s="1203">
        <v>44866</v>
      </c>
      <c r="C145" s="31">
        <v>44866</v>
      </c>
      <c r="D145" s="523">
        <v>12005</v>
      </c>
      <c r="E145" s="136" t="s">
        <v>1221</v>
      </c>
      <c r="F145" s="523">
        <v>4268</v>
      </c>
      <c r="G145" s="9" t="s">
        <v>29</v>
      </c>
      <c r="H145" s="1204">
        <v>15</v>
      </c>
      <c r="I145" s="25" t="s">
        <v>6</v>
      </c>
      <c r="J145" s="9" t="s">
        <v>97</v>
      </c>
      <c r="K145" s="22"/>
      <c r="L145" s="1205">
        <v>292.5</v>
      </c>
      <c r="M145" s="80"/>
      <c r="N145" s="80"/>
      <c r="O145" s="80"/>
      <c r="P145" s="80"/>
      <c r="Q145" s="80"/>
      <c r="R145" s="80"/>
      <c r="T145" s="249"/>
      <c r="U145" s="80"/>
      <c r="V145" s="80"/>
      <c r="W145" s="80"/>
      <c r="X145" s="80"/>
      <c r="Y145" s="80"/>
    </row>
    <row r="146" spans="1:25" s="42" customFormat="1" ht="14.25" customHeight="1">
      <c r="A146" s="239" t="s">
        <v>67</v>
      </c>
      <c r="B146" s="1203">
        <v>44876</v>
      </c>
      <c r="C146" s="31">
        <v>44873</v>
      </c>
      <c r="D146" s="523">
        <v>12012</v>
      </c>
      <c r="E146" s="136" t="s">
        <v>2</v>
      </c>
      <c r="F146" s="523">
        <v>1862</v>
      </c>
      <c r="G146" s="9" t="s">
        <v>20</v>
      </c>
      <c r="H146" s="1204">
        <v>15</v>
      </c>
      <c r="I146" s="25" t="s">
        <v>6</v>
      </c>
      <c r="J146" s="9" t="s">
        <v>97</v>
      </c>
      <c r="K146" s="22"/>
      <c r="L146" s="1205">
        <v>442.8</v>
      </c>
      <c r="M146" s="80"/>
      <c r="N146" s="80"/>
      <c r="O146" s="80"/>
      <c r="P146" s="80"/>
      <c r="Q146" s="80"/>
      <c r="R146" s="80"/>
      <c r="T146" s="249"/>
      <c r="U146" s="80"/>
      <c r="V146" s="80"/>
      <c r="W146" s="80"/>
      <c r="X146" s="80"/>
      <c r="Y146" s="80"/>
    </row>
    <row r="147" spans="1:25" s="42" customFormat="1" ht="14.25" customHeight="1">
      <c r="A147" s="239" t="s">
        <v>160</v>
      </c>
      <c r="B147" s="1203">
        <v>44876</v>
      </c>
      <c r="C147" s="31">
        <v>44873</v>
      </c>
      <c r="D147" s="523">
        <v>12014</v>
      </c>
      <c r="E147" s="136" t="s">
        <v>671</v>
      </c>
      <c r="F147" s="523">
        <v>3016</v>
      </c>
      <c r="G147" s="9" t="s">
        <v>22</v>
      </c>
      <c r="H147" s="1204">
        <v>10</v>
      </c>
      <c r="I147" s="25" t="s">
        <v>6</v>
      </c>
      <c r="J147" s="9" t="s">
        <v>97</v>
      </c>
      <c r="K147" s="22"/>
      <c r="L147" s="1205">
        <v>231.8</v>
      </c>
      <c r="M147" s="80"/>
      <c r="N147" s="80"/>
      <c r="O147" s="80"/>
      <c r="P147" s="80"/>
      <c r="Q147" s="80"/>
      <c r="R147" s="80"/>
      <c r="T147" s="249"/>
      <c r="U147" s="80"/>
      <c r="V147" s="80"/>
      <c r="W147" s="80"/>
      <c r="X147" s="80"/>
      <c r="Y147" s="80"/>
    </row>
    <row r="148" spans="1:25" s="42" customFormat="1" ht="14.25" customHeight="1">
      <c r="A148" s="239"/>
      <c r="B148" s="1203"/>
      <c r="C148" s="31"/>
      <c r="D148" s="523"/>
      <c r="E148" s="136" t="s">
        <v>2</v>
      </c>
      <c r="F148" s="523">
        <v>1186</v>
      </c>
      <c r="G148" s="9" t="s">
        <v>36</v>
      </c>
      <c r="H148" s="1204">
        <v>6</v>
      </c>
      <c r="I148" s="25" t="s">
        <v>6</v>
      </c>
      <c r="J148" s="9" t="s">
        <v>97</v>
      </c>
      <c r="K148" s="22"/>
      <c r="L148" s="1205">
        <v>329.4</v>
      </c>
      <c r="M148" s="80"/>
      <c r="N148" s="80"/>
      <c r="O148" s="80"/>
      <c r="P148" s="80"/>
      <c r="Q148" s="80"/>
      <c r="R148" s="80"/>
      <c r="T148" s="249"/>
      <c r="U148" s="80"/>
      <c r="V148" s="80"/>
      <c r="W148" s="80"/>
      <c r="X148" s="80"/>
      <c r="Y148" s="80"/>
    </row>
    <row r="149" spans="1:25" s="42" customFormat="1" ht="14.25" customHeight="1">
      <c r="A149" s="239" t="s">
        <v>250</v>
      </c>
      <c r="B149" s="1203">
        <v>44876</v>
      </c>
      <c r="C149" s="31">
        <v>44873</v>
      </c>
      <c r="D149" s="523">
        <v>12015</v>
      </c>
      <c r="E149" s="136" t="s">
        <v>7</v>
      </c>
      <c r="F149" s="523">
        <v>2467</v>
      </c>
      <c r="G149" s="9" t="s">
        <v>63</v>
      </c>
      <c r="H149" s="1204">
        <v>6</v>
      </c>
      <c r="I149" s="25" t="s">
        <v>6</v>
      </c>
      <c r="J149" s="9" t="s">
        <v>97</v>
      </c>
      <c r="K149" s="22"/>
      <c r="L149" s="1205">
        <v>549.66</v>
      </c>
      <c r="M149" s="80"/>
      <c r="N149" s="80"/>
      <c r="O149" s="80"/>
      <c r="P149" s="80"/>
      <c r="Q149" s="80"/>
      <c r="R149" s="80"/>
      <c r="T149" s="249"/>
      <c r="U149" s="80"/>
      <c r="V149" s="80"/>
      <c r="W149" s="80"/>
      <c r="X149" s="80"/>
      <c r="Y149" s="80"/>
    </row>
    <row r="150" spans="1:25" s="42" customFormat="1" ht="14.25" customHeight="1">
      <c r="A150" s="239" t="s">
        <v>472</v>
      </c>
      <c r="B150" s="1203">
        <v>44879</v>
      </c>
      <c r="C150" s="31">
        <v>44879</v>
      </c>
      <c r="D150" s="523">
        <v>12032</v>
      </c>
      <c r="E150" s="136" t="s">
        <v>1221</v>
      </c>
      <c r="F150" s="523">
        <v>4268</v>
      </c>
      <c r="G150" s="9" t="s">
        <v>29</v>
      </c>
      <c r="H150" s="1204">
        <v>15</v>
      </c>
      <c r="I150" s="25" t="s">
        <v>6</v>
      </c>
      <c r="J150" s="9" t="s">
        <v>97</v>
      </c>
      <c r="K150" s="22"/>
      <c r="L150" s="1205">
        <v>292.5</v>
      </c>
      <c r="M150" s="80"/>
      <c r="N150" s="80"/>
      <c r="O150" s="80"/>
      <c r="P150" s="80"/>
      <c r="Q150" s="80"/>
      <c r="R150" s="80"/>
      <c r="T150" s="249"/>
      <c r="U150" s="80"/>
      <c r="V150" s="80"/>
      <c r="W150" s="80"/>
      <c r="X150" s="80"/>
      <c r="Y150" s="80"/>
    </row>
    <row r="151" spans="1:25" s="42" customFormat="1" ht="14.25" customHeight="1">
      <c r="A151" s="239" t="s">
        <v>1997</v>
      </c>
      <c r="B151" s="1203">
        <v>44876</v>
      </c>
      <c r="C151" s="31">
        <v>44875</v>
      </c>
      <c r="D151" s="523">
        <v>12033</v>
      </c>
      <c r="E151" s="136" t="s">
        <v>1221</v>
      </c>
      <c r="F151" s="523">
        <v>4060</v>
      </c>
      <c r="G151" s="9" t="s">
        <v>2012</v>
      </c>
      <c r="H151" s="1204">
        <v>10</v>
      </c>
      <c r="I151" s="25" t="s">
        <v>6</v>
      </c>
      <c r="J151" s="9" t="s">
        <v>97</v>
      </c>
      <c r="K151" s="22"/>
      <c r="L151" s="1205">
        <v>252</v>
      </c>
      <c r="M151" s="80"/>
      <c r="N151" s="80"/>
      <c r="O151" s="80"/>
      <c r="P151" s="80"/>
      <c r="Q151" s="80"/>
      <c r="R151" s="80"/>
      <c r="T151" s="249"/>
      <c r="U151" s="80"/>
      <c r="V151" s="80"/>
      <c r="W151" s="80"/>
      <c r="X151" s="80"/>
      <c r="Y151" s="80"/>
    </row>
    <row r="152" spans="1:25" s="42" customFormat="1" ht="14.25" customHeight="1">
      <c r="A152" s="239" t="s">
        <v>249</v>
      </c>
      <c r="B152" s="1203">
        <v>44876</v>
      </c>
      <c r="C152" s="31">
        <v>44873</v>
      </c>
      <c r="D152" s="523">
        <v>12037</v>
      </c>
      <c r="E152" s="136" t="s">
        <v>2</v>
      </c>
      <c r="F152" s="523">
        <v>869</v>
      </c>
      <c r="G152" s="9" t="s">
        <v>16</v>
      </c>
      <c r="H152" s="1204">
        <v>25</v>
      </c>
      <c r="I152" s="25" t="s">
        <v>6</v>
      </c>
      <c r="J152" s="9" t="s">
        <v>97</v>
      </c>
      <c r="K152" s="22"/>
      <c r="L152" s="1205">
        <v>262.5</v>
      </c>
      <c r="M152" s="80"/>
      <c r="N152" s="80"/>
      <c r="O152" s="80"/>
      <c r="P152" s="80"/>
      <c r="Q152" s="80"/>
      <c r="R152" s="80"/>
      <c r="T152" s="249"/>
      <c r="U152" s="80"/>
      <c r="V152" s="80"/>
      <c r="W152" s="80"/>
      <c r="X152" s="80"/>
      <c r="Y152" s="80"/>
    </row>
    <row r="153" spans="1:25" s="42" customFormat="1" ht="14.25" customHeight="1">
      <c r="A153" s="460" t="s">
        <v>1080</v>
      </c>
      <c r="B153" s="1202">
        <v>44881</v>
      </c>
      <c r="C153" s="116"/>
      <c r="D153" s="548">
        <v>12042</v>
      </c>
      <c r="E153" s="691" t="s">
        <v>40</v>
      </c>
      <c r="F153" s="548">
        <v>2115</v>
      </c>
      <c r="G153" s="24" t="s">
        <v>52</v>
      </c>
      <c r="H153" s="1256">
        <v>50</v>
      </c>
      <c r="I153" s="234"/>
      <c r="J153" s="24" t="s">
        <v>97</v>
      </c>
      <c r="K153" s="546"/>
      <c r="L153" s="1198">
        <v>540</v>
      </c>
      <c r="M153" s="80"/>
      <c r="N153" s="80"/>
      <c r="O153" s="80"/>
      <c r="P153" s="80"/>
      <c r="Q153" s="80"/>
      <c r="R153" s="80"/>
      <c r="T153" s="249" t="s">
        <v>1911</v>
      </c>
      <c r="U153" s="80"/>
      <c r="V153" s="80"/>
      <c r="W153" s="80"/>
      <c r="X153" s="80"/>
      <c r="Y153" s="80"/>
    </row>
    <row r="154" spans="1:25" s="42" customFormat="1" ht="14.25" customHeight="1">
      <c r="A154" s="239" t="s">
        <v>1635</v>
      </c>
      <c r="B154" s="1203">
        <v>44876</v>
      </c>
      <c r="C154" s="31">
        <v>44875</v>
      </c>
      <c r="D154" s="523">
        <v>12044</v>
      </c>
      <c r="E154" s="136" t="s">
        <v>1221</v>
      </c>
      <c r="F154" s="523">
        <v>2244</v>
      </c>
      <c r="G154" s="9" t="s">
        <v>17</v>
      </c>
      <c r="H154" s="1204">
        <v>7</v>
      </c>
      <c r="I154" s="25" t="s">
        <v>6</v>
      </c>
      <c r="J154" s="9" t="s">
        <v>97</v>
      </c>
      <c r="K154" s="22"/>
      <c r="L154" s="1205">
        <v>400.12</v>
      </c>
      <c r="M154" s="80"/>
      <c r="N154" s="80"/>
      <c r="O154" s="80"/>
      <c r="P154" s="80"/>
      <c r="Q154" s="80"/>
      <c r="R154" s="80"/>
      <c r="T154" s="249"/>
      <c r="U154" s="80"/>
      <c r="V154" s="80"/>
      <c r="W154" s="80"/>
      <c r="X154" s="80"/>
      <c r="Y154" s="80"/>
    </row>
    <row r="155" spans="1:25" s="42" customFormat="1" ht="14.25" customHeight="1">
      <c r="A155" s="239"/>
      <c r="B155" s="1203"/>
      <c r="C155" s="31"/>
      <c r="D155" s="523"/>
      <c r="E155" s="136" t="s">
        <v>2</v>
      </c>
      <c r="F155" s="523">
        <v>2825</v>
      </c>
      <c r="G155" s="9" t="s">
        <v>207</v>
      </c>
      <c r="H155" s="1204">
        <v>10</v>
      </c>
      <c r="I155" s="25" t="s">
        <v>6</v>
      </c>
      <c r="J155" s="9" t="s">
        <v>97</v>
      </c>
      <c r="K155" s="22"/>
      <c r="L155" s="1205">
        <v>751.4</v>
      </c>
      <c r="M155" s="80"/>
      <c r="N155" s="80"/>
      <c r="O155" s="80"/>
      <c r="P155" s="80"/>
      <c r="Q155" s="80"/>
      <c r="R155" s="80"/>
      <c r="T155" s="249"/>
      <c r="U155" s="80"/>
      <c r="V155" s="80"/>
      <c r="W155" s="80"/>
      <c r="X155" s="80"/>
      <c r="Y155" s="80"/>
    </row>
    <row r="156" spans="1:25" s="42" customFormat="1" ht="14.25" customHeight="1">
      <c r="A156" s="239" t="s">
        <v>226</v>
      </c>
      <c r="B156" s="1203">
        <v>44876</v>
      </c>
      <c r="C156" s="31">
        <v>44874</v>
      </c>
      <c r="D156" s="523">
        <v>12045</v>
      </c>
      <c r="E156" s="136" t="s">
        <v>2</v>
      </c>
      <c r="F156" s="523">
        <v>3753</v>
      </c>
      <c r="G156" s="9" t="s">
        <v>29</v>
      </c>
      <c r="H156" s="1204">
        <v>25</v>
      </c>
      <c r="I156" s="25" t="s">
        <v>6</v>
      </c>
      <c r="J156" s="9" t="s">
        <v>97</v>
      </c>
      <c r="K156" s="22"/>
      <c r="L156" s="1205">
        <v>455</v>
      </c>
      <c r="M156" s="80"/>
      <c r="N156" s="80"/>
      <c r="O156" s="80"/>
      <c r="P156" s="80"/>
      <c r="Q156" s="80"/>
      <c r="R156" s="80"/>
      <c r="T156" s="249"/>
      <c r="U156" s="80"/>
      <c r="V156" s="80"/>
      <c r="W156" s="80"/>
      <c r="X156" s="80"/>
      <c r="Y156" s="80"/>
    </row>
    <row r="157" spans="1:25" s="42" customFormat="1" ht="14.25" customHeight="1">
      <c r="A157" s="239" t="s">
        <v>226</v>
      </c>
      <c r="B157" s="1203">
        <v>44876</v>
      </c>
      <c r="C157" s="31">
        <v>44874</v>
      </c>
      <c r="D157" s="523">
        <v>12047</v>
      </c>
      <c r="E157" s="136" t="s">
        <v>2</v>
      </c>
      <c r="F157" s="523">
        <v>4256</v>
      </c>
      <c r="G157" s="9" t="s">
        <v>29</v>
      </c>
      <c r="H157" s="1204">
        <v>15</v>
      </c>
      <c r="I157" s="25" t="s">
        <v>6</v>
      </c>
      <c r="J157" s="9" t="s">
        <v>97</v>
      </c>
      <c r="K157" s="22"/>
      <c r="L157" s="1205">
        <v>273</v>
      </c>
      <c r="M157" s="80"/>
      <c r="N157" s="80"/>
      <c r="O157" s="80"/>
      <c r="P157" s="80"/>
      <c r="Q157" s="80"/>
      <c r="R157" s="80"/>
      <c r="T157" s="249"/>
      <c r="U157" s="80"/>
      <c r="V157" s="80"/>
      <c r="W157" s="80"/>
      <c r="X157" s="80"/>
      <c r="Y157" s="80"/>
    </row>
    <row r="158" spans="1:25" s="42" customFormat="1" ht="14.25" customHeight="1">
      <c r="A158" s="239" t="s">
        <v>2502</v>
      </c>
      <c r="B158" s="1203">
        <v>44873</v>
      </c>
      <c r="C158" s="31">
        <v>44873</v>
      </c>
      <c r="D158" s="523">
        <v>12048</v>
      </c>
      <c r="E158" s="136" t="s">
        <v>2</v>
      </c>
      <c r="F158" s="523">
        <v>1468</v>
      </c>
      <c r="G158" s="9" t="s">
        <v>21</v>
      </c>
      <c r="H158" s="1204">
        <v>1</v>
      </c>
      <c r="I158" s="25" t="s">
        <v>6</v>
      </c>
      <c r="J158" s="9" t="s">
        <v>97</v>
      </c>
      <c r="K158" s="22"/>
      <c r="L158" s="1205">
        <v>63</v>
      </c>
      <c r="M158" s="80"/>
      <c r="N158" s="80"/>
      <c r="O158" s="80"/>
      <c r="P158" s="80"/>
      <c r="Q158" s="80"/>
      <c r="R158" s="80"/>
      <c r="T158" s="249" t="s">
        <v>417</v>
      </c>
      <c r="U158" s="80"/>
      <c r="V158" s="80"/>
      <c r="W158" s="80"/>
      <c r="X158" s="80"/>
      <c r="Y158" s="80"/>
    </row>
    <row r="159" spans="1:25" s="42" customFormat="1" ht="14.25" customHeight="1">
      <c r="A159" s="239"/>
      <c r="B159" s="1203"/>
      <c r="C159" s="31">
        <v>44874</v>
      </c>
      <c r="D159" s="523"/>
      <c r="E159" s="136"/>
      <c r="F159" s="523">
        <v>1468</v>
      </c>
      <c r="G159" s="9" t="s">
        <v>21</v>
      </c>
      <c r="H159" s="1204">
        <v>10</v>
      </c>
      <c r="I159" s="25" t="s">
        <v>6</v>
      </c>
      <c r="J159" s="9"/>
      <c r="K159" s="22"/>
      <c r="L159" s="1205">
        <v>630</v>
      </c>
      <c r="M159" s="80"/>
      <c r="N159" s="80"/>
      <c r="O159" s="80"/>
      <c r="P159" s="80"/>
      <c r="Q159" s="80"/>
      <c r="R159" s="80"/>
      <c r="T159" s="249"/>
      <c r="U159" s="80"/>
      <c r="V159" s="80"/>
      <c r="W159" s="80"/>
      <c r="X159" s="80"/>
      <c r="Y159" s="80"/>
    </row>
    <row r="160" spans="1:25" s="42" customFormat="1" ht="14.25" customHeight="1">
      <c r="A160" s="239" t="s">
        <v>2503</v>
      </c>
      <c r="B160" s="1203">
        <v>44876</v>
      </c>
      <c r="C160" s="31">
        <v>44875</v>
      </c>
      <c r="D160" s="523">
        <v>12052</v>
      </c>
      <c r="E160" s="136" t="s">
        <v>40</v>
      </c>
      <c r="F160" s="523">
        <v>2847</v>
      </c>
      <c r="G160" s="9" t="s">
        <v>58</v>
      </c>
      <c r="H160" s="1204">
        <v>5</v>
      </c>
      <c r="I160" s="25"/>
      <c r="J160" s="9" t="s">
        <v>97</v>
      </c>
      <c r="K160" s="22"/>
      <c r="L160" s="1205">
        <v>662.5</v>
      </c>
      <c r="M160" s="80"/>
      <c r="N160" s="80"/>
      <c r="O160" s="80"/>
      <c r="P160" s="80"/>
      <c r="Q160" s="80"/>
      <c r="R160" s="80"/>
      <c r="T160" s="249"/>
      <c r="U160" s="80"/>
      <c r="V160" s="80"/>
      <c r="W160" s="80"/>
      <c r="X160" s="80"/>
      <c r="Y160" s="80"/>
    </row>
    <row r="161" spans="1:25" s="42" customFormat="1" ht="14.25" customHeight="1">
      <c r="A161" s="239" t="s">
        <v>2506</v>
      </c>
      <c r="B161" s="1203">
        <v>44879</v>
      </c>
      <c r="C161" s="31">
        <v>44873</v>
      </c>
      <c r="D161" s="523">
        <v>12055</v>
      </c>
      <c r="E161" s="136" t="s">
        <v>2</v>
      </c>
      <c r="F161" s="523">
        <v>1106</v>
      </c>
      <c r="G161" s="9" t="s">
        <v>18</v>
      </c>
      <c r="H161" s="1204">
        <v>5</v>
      </c>
      <c r="I161" s="25" t="s">
        <v>6</v>
      </c>
      <c r="J161" s="9" t="s">
        <v>97</v>
      </c>
      <c r="K161" s="22"/>
      <c r="L161" s="1205">
        <v>110</v>
      </c>
      <c r="M161" s="80"/>
      <c r="N161" s="80"/>
      <c r="O161" s="80"/>
      <c r="P161" s="80"/>
      <c r="Q161" s="80"/>
      <c r="R161" s="80"/>
      <c r="T161" s="249"/>
      <c r="U161" s="80"/>
      <c r="V161" s="80"/>
      <c r="W161" s="80"/>
      <c r="X161" s="80"/>
      <c r="Y161" s="80"/>
    </row>
    <row r="162" spans="1:25" s="42" customFormat="1" ht="14.25" customHeight="1">
      <c r="A162" s="341" t="s">
        <v>175</v>
      </c>
      <c r="B162" s="1217">
        <v>44879</v>
      </c>
      <c r="C162" s="32">
        <v>44881</v>
      </c>
      <c r="D162" s="521">
        <v>12061</v>
      </c>
      <c r="E162" s="34" t="s">
        <v>2</v>
      </c>
      <c r="F162" s="521">
        <v>3310</v>
      </c>
      <c r="G162" s="19" t="s">
        <v>4</v>
      </c>
      <c r="H162" s="521" t="s">
        <v>1748</v>
      </c>
      <c r="I162" s="35" t="s">
        <v>6</v>
      </c>
      <c r="J162" s="19" t="s">
        <v>97</v>
      </c>
      <c r="K162" s="21"/>
      <c r="L162" s="1218">
        <v>2800</v>
      </c>
      <c r="M162" s="80"/>
      <c r="N162" s="80"/>
      <c r="O162" s="80"/>
      <c r="P162" s="80"/>
      <c r="Q162" s="80"/>
      <c r="R162" s="80"/>
      <c r="T162" s="249"/>
      <c r="U162" s="80"/>
      <c r="V162" s="80"/>
      <c r="W162" s="80"/>
      <c r="X162" s="80"/>
      <c r="Y162" s="80"/>
    </row>
    <row r="163" spans="1:25" s="42" customFormat="1" ht="14.25" customHeight="1">
      <c r="A163" s="239" t="s">
        <v>1934</v>
      </c>
      <c r="B163" s="1203">
        <v>44879</v>
      </c>
      <c r="C163" s="31">
        <v>44875</v>
      </c>
      <c r="D163" s="523">
        <v>12040</v>
      </c>
      <c r="E163" s="136" t="s">
        <v>7</v>
      </c>
      <c r="F163" s="523">
        <v>4451</v>
      </c>
      <c r="G163" s="9" t="s">
        <v>57</v>
      </c>
      <c r="H163" s="1204" t="s">
        <v>2526</v>
      </c>
      <c r="I163" s="25" t="s">
        <v>6</v>
      </c>
      <c r="J163" s="9" t="s">
        <v>97</v>
      </c>
      <c r="K163" s="22"/>
      <c r="L163" s="1205">
        <v>90.1</v>
      </c>
      <c r="M163" s="80"/>
      <c r="N163" s="80"/>
      <c r="O163" s="80"/>
      <c r="P163" s="80"/>
      <c r="Q163" s="80"/>
      <c r="R163" s="80"/>
      <c r="T163" s="249"/>
      <c r="U163" s="80"/>
      <c r="V163" s="80"/>
      <c r="W163" s="80"/>
      <c r="X163" s="80"/>
      <c r="Y163" s="80"/>
    </row>
    <row r="164" spans="1:25" s="42" customFormat="1" ht="14.25" customHeight="1">
      <c r="A164" s="239" t="s">
        <v>520</v>
      </c>
      <c r="B164" s="1203">
        <v>44879</v>
      </c>
      <c r="C164" s="31">
        <v>44875</v>
      </c>
      <c r="D164" s="523">
        <v>12066</v>
      </c>
      <c r="E164" s="136" t="s">
        <v>2351</v>
      </c>
      <c r="F164" s="523">
        <v>4161</v>
      </c>
      <c r="G164" s="9" t="s">
        <v>521</v>
      </c>
      <c r="H164" s="1204">
        <v>52</v>
      </c>
      <c r="I164" s="25" t="s">
        <v>6</v>
      </c>
      <c r="J164" s="9" t="s">
        <v>97</v>
      </c>
      <c r="K164" s="22"/>
      <c r="L164" s="1205">
        <v>775</v>
      </c>
      <c r="M164" s="80"/>
      <c r="N164" s="80"/>
      <c r="O164" s="80"/>
      <c r="P164" s="80"/>
      <c r="Q164" s="80"/>
      <c r="R164" s="80"/>
      <c r="T164" s="249"/>
      <c r="U164" s="80"/>
      <c r="V164" s="80"/>
      <c r="W164" s="80"/>
      <c r="X164" s="80"/>
      <c r="Y164" s="80"/>
    </row>
    <row r="165" spans="1:25" s="42" customFormat="1" ht="14.25" customHeight="1">
      <c r="A165" s="239" t="s">
        <v>1934</v>
      </c>
      <c r="B165" s="1203">
        <v>44879</v>
      </c>
      <c r="C165" s="31">
        <v>44875</v>
      </c>
      <c r="D165" s="523">
        <v>12070</v>
      </c>
      <c r="E165" s="136" t="s">
        <v>7</v>
      </c>
      <c r="F165" s="523">
        <v>4409</v>
      </c>
      <c r="G165" s="9" t="s">
        <v>120</v>
      </c>
      <c r="H165" s="1204">
        <v>2</v>
      </c>
      <c r="I165" s="25" t="s">
        <v>6</v>
      </c>
      <c r="J165" s="9" t="s">
        <v>97</v>
      </c>
      <c r="K165" s="22"/>
      <c r="L165" s="1205">
        <v>51.3</v>
      </c>
      <c r="M165" s="80"/>
      <c r="N165" s="80"/>
      <c r="O165" s="80"/>
      <c r="P165" s="80"/>
      <c r="Q165" s="80"/>
      <c r="R165" s="80"/>
      <c r="T165" s="249"/>
      <c r="U165" s="80"/>
      <c r="V165" s="80"/>
      <c r="W165" s="80"/>
      <c r="X165" s="80"/>
      <c r="Y165" s="80"/>
    </row>
    <row r="166" spans="1:25" s="42" customFormat="1" ht="14.25" customHeight="1">
      <c r="A166" s="239" t="s">
        <v>485</v>
      </c>
      <c r="B166" s="1203">
        <v>44852</v>
      </c>
      <c r="C166" s="31">
        <v>44879</v>
      </c>
      <c r="D166" s="523">
        <v>12072</v>
      </c>
      <c r="E166" s="136" t="s">
        <v>2</v>
      </c>
      <c r="F166" s="523">
        <v>2039</v>
      </c>
      <c r="G166" s="9" t="s">
        <v>29</v>
      </c>
      <c r="H166" s="1204">
        <v>201</v>
      </c>
      <c r="I166" s="25" t="s">
        <v>6</v>
      </c>
      <c r="J166" s="9" t="s">
        <v>97</v>
      </c>
      <c r="K166" s="22"/>
      <c r="L166" s="1205">
        <v>2598</v>
      </c>
      <c r="M166" s="80"/>
      <c r="N166" s="80"/>
      <c r="O166" s="80"/>
      <c r="P166" s="80"/>
      <c r="Q166" s="80"/>
      <c r="R166" s="80"/>
      <c r="T166" s="249"/>
      <c r="U166" s="80"/>
      <c r="V166" s="80"/>
      <c r="W166" s="80"/>
      <c r="X166" s="80"/>
      <c r="Y166" s="80"/>
    </row>
    <row r="167" spans="1:25" s="42" customFormat="1" ht="14.25" customHeight="1">
      <c r="A167" s="239" t="s">
        <v>1494</v>
      </c>
      <c r="B167" s="1203">
        <v>44883</v>
      </c>
      <c r="C167" s="31">
        <v>44876</v>
      </c>
      <c r="D167" s="523">
        <v>11955</v>
      </c>
      <c r="E167" s="136" t="s">
        <v>1221</v>
      </c>
      <c r="F167" s="523">
        <v>2498</v>
      </c>
      <c r="G167" s="9" t="s">
        <v>31</v>
      </c>
      <c r="H167" s="1204">
        <v>25</v>
      </c>
      <c r="I167" s="25" t="s">
        <v>6</v>
      </c>
      <c r="J167" s="9" t="s">
        <v>97</v>
      </c>
      <c r="K167" s="11" t="s">
        <v>991</v>
      </c>
      <c r="L167" s="1205">
        <v>987.5</v>
      </c>
      <c r="M167" s="80"/>
      <c r="N167" s="80"/>
      <c r="O167" s="80"/>
      <c r="P167" s="80"/>
      <c r="Q167" s="80"/>
      <c r="R167" s="80"/>
      <c r="T167" s="249"/>
      <c r="U167" s="80"/>
      <c r="V167" s="80"/>
      <c r="W167" s="80"/>
      <c r="X167" s="80"/>
      <c r="Y167" s="80"/>
    </row>
    <row r="168" spans="1:25" s="42" customFormat="1" ht="14.25" customHeight="1">
      <c r="A168" s="239" t="s">
        <v>1076</v>
      </c>
      <c r="B168" s="1203">
        <v>44883</v>
      </c>
      <c r="C168" s="31">
        <v>44875</v>
      </c>
      <c r="D168" s="523">
        <v>12073</v>
      </c>
      <c r="E168" s="136" t="s">
        <v>2351</v>
      </c>
      <c r="F168" s="523">
        <v>3096</v>
      </c>
      <c r="G168" s="9" t="s">
        <v>47</v>
      </c>
      <c r="H168" s="1204">
        <v>5</v>
      </c>
      <c r="I168" s="25" t="s">
        <v>6</v>
      </c>
      <c r="J168" s="9" t="s">
        <v>97</v>
      </c>
      <c r="K168" s="22"/>
      <c r="L168" s="1205">
        <v>229.3</v>
      </c>
      <c r="M168" s="80"/>
      <c r="N168" s="80"/>
      <c r="O168" s="80"/>
      <c r="P168" s="80"/>
      <c r="Q168" s="80"/>
      <c r="R168" s="80"/>
      <c r="T168" s="249"/>
      <c r="U168" s="80"/>
      <c r="V168" s="80"/>
      <c r="W168" s="80"/>
      <c r="X168" s="80"/>
      <c r="Y168" s="80"/>
    </row>
    <row r="169" spans="1:25" s="42" customFormat="1" ht="14.25" customHeight="1">
      <c r="A169" s="239" t="s">
        <v>68</v>
      </c>
      <c r="B169" s="1203">
        <v>44883</v>
      </c>
      <c r="C169" s="31">
        <v>44882</v>
      </c>
      <c r="D169" s="523">
        <v>12075</v>
      </c>
      <c r="E169" s="136" t="s">
        <v>2</v>
      </c>
      <c r="F169" s="523">
        <v>3218</v>
      </c>
      <c r="G169" s="9" t="s">
        <v>13</v>
      </c>
      <c r="H169" s="1204">
        <v>48</v>
      </c>
      <c r="I169" s="25" t="s">
        <v>6</v>
      </c>
      <c r="J169" s="9" t="s">
        <v>97</v>
      </c>
      <c r="K169" s="22"/>
      <c r="L169" s="1205">
        <v>883.2</v>
      </c>
      <c r="M169" s="80"/>
      <c r="N169" s="80"/>
      <c r="O169" s="80"/>
      <c r="P169" s="80"/>
      <c r="Q169" s="80"/>
      <c r="R169" s="80"/>
      <c r="T169" s="249"/>
      <c r="U169" s="80"/>
      <c r="V169" s="80"/>
      <c r="W169" s="80"/>
      <c r="X169" s="80"/>
      <c r="Y169" s="80"/>
    </row>
    <row r="170" spans="1:25" s="42" customFormat="1" ht="14.25" customHeight="1">
      <c r="A170" s="239" t="s">
        <v>485</v>
      </c>
      <c r="B170" s="1203">
        <v>44883</v>
      </c>
      <c r="C170" s="31">
        <v>44875</v>
      </c>
      <c r="D170" s="523">
        <v>12078</v>
      </c>
      <c r="E170" s="136" t="s">
        <v>2351</v>
      </c>
      <c r="F170" s="523">
        <v>3096</v>
      </c>
      <c r="G170" s="9" t="s">
        <v>47</v>
      </c>
      <c r="H170" s="1204">
        <v>13</v>
      </c>
      <c r="I170" s="25" t="s">
        <v>6</v>
      </c>
      <c r="J170" s="9" t="s">
        <v>97</v>
      </c>
      <c r="K170" s="22"/>
      <c r="L170" s="1205"/>
      <c r="M170" s="80"/>
      <c r="N170" s="80"/>
      <c r="O170" s="80"/>
      <c r="P170" s="80"/>
      <c r="Q170" s="80"/>
      <c r="R170" s="80"/>
      <c r="T170" s="249"/>
      <c r="U170" s="80"/>
      <c r="V170" s="80"/>
      <c r="W170" s="80"/>
      <c r="X170" s="80"/>
      <c r="Y170" s="80"/>
    </row>
    <row r="171" spans="1:25" s="42" customFormat="1" ht="14.25" customHeight="1">
      <c r="A171" s="239"/>
      <c r="B171" s="1203"/>
      <c r="C171" s="31"/>
      <c r="D171" s="523"/>
      <c r="E171" s="136" t="s">
        <v>2</v>
      </c>
      <c r="F171" s="523">
        <v>753</v>
      </c>
      <c r="G171" s="9" t="s">
        <v>47</v>
      </c>
      <c r="H171" s="1204" t="s">
        <v>900</v>
      </c>
      <c r="I171" s="25" t="s">
        <v>6</v>
      </c>
      <c r="J171" s="9" t="s">
        <v>97</v>
      </c>
      <c r="K171" s="22"/>
      <c r="L171" s="1205">
        <v>1132</v>
      </c>
      <c r="M171" s="80"/>
      <c r="N171" s="80"/>
      <c r="O171" s="80"/>
      <c r="P171" s="80"/>
      <c r="Q171" s="80"/>
      <c r="R171" s="80"/>
      <c r="T171" s="249"/>
      <c r="U171" s="80"/>
      <c r="V171" s="80"/>
      <c r="W171" s="80"/>
      <c r="X171" s="80"/>
      <c r="Y171" s="80"/>
    </row>
    <row r="172" spans="1:25" s="42" customFormat="1" ht="14.25" customHeight="1">
      <c r="A172" s="239" t="s">
        <v>2514</v>
      </c>
      <c r="B172" s="1203">
        <v>44883</v>
      </c>
      <c r="C172" s="31">
        <v>44881</v>
      </c>
      <c r="D172" s="523">
        <v>12079</v>
      </c>
      <c r="E172" s="136" t="s">
        <v>2</v>
      </c>
      <c r="F172" s="523">
        <v>2761</v>
      </c>
      <c r="G172" s="9" t="s">
        <v>63</v>
      </c>
      <c r="H172" s="1204">
        <v>1</v>
      </c>
      <c r="I172" s="25" t="s">
        <v>6</v>
      </c>
      <c r="J172" s="9" t="s">
        <v>97</v>
      </c>
      <c r="K172" s="22"/>
      <c r="L172" s="1205">
        <v>55.5</v>
      </c>
      <c r="M172" s="80"/>
      <c r="N172" s="80"/>
      <c r="O172" s="80"/>
      <c r="P172" s="80"/>
      <c r="Q172" s="80"/>
      <c r="R172" s="80"/>
      <c r="T172" s="249"/>
      <c r="U172" s="80"/>
      <c r="V172" s="80"/>
      <c r="W172" s="80"/>
      <c r="X172" s="80"/>
      <c r="Y172" s="80"/>
    </row>
    <row r="173" spans="1:25" s="42" customFormat="1" ht="14.25" customHeight="1">
      <c r="A173" s="341" t="s">
        <v>86</v>
      </c>
      <c r="B173" s="1217">
        <v>44883</v>
      </c>
      <c r="C173" s="32">
        <v>44883</v>
      </c>
      <c r="D173" s="521">
        <v>12081</v>
      </c>
      <c r="E173" s="34" t="s">
        <v>1221</v>
      </c>
      <c r="F173" s="521">
        <v>2244</v>
      </c>
      <c r="G173" s="19" t="s">
        <v>17</v>
      </c>
      <c r="H173" s="521" t="s">
        <v>889</v>
      </c>
      <c r="I173" s="35" t="s">
        <v>6</v>
      </c>
      <c r="J173" s="19" t="s">
        <v>97</v>
      </c>
      <c r="K173" s="21"/>
      <c r="L173" s="1218"/>
      <c r="M173" s="80"/>
      <c r="N173" s="80"/>
      <c r="O173" s="80"/>
      <c r="P173" s="80"/>
      <c r="Q173" s="80"/>
      <c r="R173" s="80"/>
      <c r="T173" s="249"/>
      <c r="U173" s="80"/>
      <c r="V173" s="80"/>
      <c r="W173" s="80"/>
      <c r="X173" s="80"/>
      <c r="Y173" s="80"/>
    </row>
    <row r="174" spans="1:25" s="42" customFormat="1" ht="14.25" customHeight="1">
      <c r="A174" s="341"/>
      <c r="B174" s="1217"/>
      <c r="C174" s="32"/>
      <c r="D174" s="521"/>
      <c r="E174" s="34" t="s">
        <v>1221</v>
      </c>
      <c r="F174" s="521">
        <v>1712</v>
      </c>
      <c r="G174" s="19" t="s">
        <v>19</v>
      </c>
      <c r="H174" s="521" t="s">
        <v>995</v>
      </c>
      <c r="I174" s="35" t="s">
        <v>6</v>
      </c>
      <c r="J174" s="19" t="s">
        <v>97</v>
      </c>
      <c r="K174" s="21"/>
      <c r="L174" s="1218">
        <v>1316</v>
      </c>
      <c r="M174" s="80"/>
      <c r="N174" s="80"/>
      <c r="O174" s="80"/>
      <c r="P174" s="80"/>
      <c r="Q174" s="80"/>
      <c r="R174" s="80"/>
      <c r="T174" s="249"/>
      <c r="U174" s="80"/>
      <c r="V174" s="80"/>
      <c r="W174" s="80"/>
      <c r="X174" s="80"/>
      <c r="Y174" s="80"/>
    </row>
    <row r="175" spans="1:25" s="42" customFormat="1" ht="14.25" customHeight="1">
      <c r="A175" s="341" t="s">
        <v>2374</v>
      </c>
      <c r="B175" s="1217">
        <v>44881</v>
      </c>
      <c r="C175" s="32">
        <v>44883</v>
      </c>
      <c r="D175" s="521">
        <v>12090</v>
      </c>
      <c r="E175" s="34" t="s">
        <v>1221</v>
      </c>
      <c r="F175" s="521">
        <v>12090</v>
      </c>
      <c r="G175" s="19" t="s">
        <v>31</v>
      </c>
      <c r="H175" s="521">
        <v>102</v>
      </c>
      <c r="I175" s="35" t="s">
        <v>6</v>
      </c>
      <c r="J175" s="19" t="s">
        <v>97</v>
      </c>
      <c r="K175" s="21"/>
      <c r="L175" s="1218">
        <v>2090</v>
      </c>
      <c r="M175" s="80"/>
      <c r="N175" s="80"/>
      <c r="O175" s="80"/>
      <c r="P175" s="80"/>
      <c r="Q175" s="80"/>
      <c r="R175" s="80"/>
      <c r="T175" s="249"/>
      <c r="U175" s="80"/>
      <c r="V175" s="80"/>
      <c r="W175" s="80"/>
      <c r="X175" s="80"/>
      <c r="Y175" s="80"/>
    </row>
    <row r="176" spans="1:25" s="42" customFormat="1" ht="14.25" customHeight="1">
      <c r="A176" s="239" t="s">
        <v>111</v>
      </c>
      <c r="B176" s="1203">
        <v>44886</v>
      </c>
      <c r="C176" s="31">
        <v>44881</v>
      </c>
      <c r="D176" s="523">
        <v>12094</v>
      </c>
      <c r="E176" s="136" t="s">
        <v>2</v>
      </c>
      <c r="F176" s="523">
        <v>869</v>
      </c>
      <c r="G176" s="9" t="s">
        <v>16</v>
      </c>
      <c r="H176" s="1204">
        <v>20</v>
      </c>
      <c r="I176" s="25" t="s">
        <v>6</v>
      </c>
      <c r="J176" s="9" t="s">
        <v>97</v>
      </c>
      <c r="K176" s="22"/>
      <c r="L176" s="1205">
        <v>130</v>
      </c>
      <c r="M176" s="80"/>
      <c r="N176" s="80"/>
      <c r="O176" s="80"/>
      <c r="P176" s="80"/>
      <c r="Q176" s="80"/>
      <c r="R176" s="80"/>
      <c r="T176" s="249"/>
      <c r="U176" s="80"/>
      <c r="V176" s="80"/>
      <c r="W176" s="80"/>
      <c r="X176" s="80"/>
      <c r="Y176" s="80"/>
    </row>
    <row r="177" spans="1:25" s="42" customFormat="1" ht="14.25" customHeight="1">
      <c r="A177" s="340" t="s">
        <v>1359</v>
      </c>
      <c r="B177" s="1203">
        <v>44886</v>
      </c>
      <c r="C177" s="31">
        <v>44883</v>
      </c>
      <c r="D177" s="523">
        <v>12097</v>
      </c>
      <c r="E177" s="136" t="s">
        <v>1221</v>
      </c>
      <c r="F177" s="523">
        <v>4453</v>
      </c>
      <c r="G177" s="9" t="s">
        <v>19</v>
      </c>
      <c r="H177" s="1204">
        <v>24</v>
      </c>
      <c r="I177" s="25" t="s">
        <v>6</v>
      </c>
      <c r="J177" s="9" t="s">
        <v>97</v>
      </c>
      <c r="K177" s="22"/>
      <c r="L177" s="1205">
        <v>444</v>
      </c>
      <c r="M177" s="80"/>
      <c r="N177" s="80"/>
      <c r="O177" s="80"/>
      <c r="P177" s="80"/>
      <c r="Q177" s="80"/>
      <c r="R177" s="80"/>
      <c r="T177" s="249"/>
      <c r="U177" s="80"/>
      <c r="V177" s="80"/>
      <c r="W177" s="80"/>
      <c r="X177" s="80"/>
      <c r="Y177" s="80"/>
    </row>
    <row r="178" spans="1:25" s="42" customFormat="1" ht="14.25" customHeight="1">
      <c r="A178" s="341" t="s">
        <v>794</v>
      </c>
      <c r="B178" s="1217">
        <v>44886</v>
      </c>
      <c r="C178" s="32">
        <v>44886</v>
      </c>
      <c r="D178" s="521">
        <v>12098</v>
      </c>
      <c r="E178" s="34" t="s">
        <v>2351</v>
      </c>
      <c r="F178" s="521">
        <v>4135</v>
      </c>
      <c r="G178" s="19" t="s">
        <v>63</v>
      </c>
      <c r="H178" s="521">
        <v>20</v>
      </c>
      <c r="I178" s="35" t="s">
        <v>6</v>
      </c>
      <c r="J178" s="19" t="s">
        <v>97</v>
      </c>
      <c r="K178" s="21"/>
      <c r="L178" s="1218">
        <v>1670</v>
      </c>
      <c r="M178" s="80"/>
      <c r="N178" s="80"/>
      <c r="O178" s="80"/>
      <c r="P178" s="80"/>
      <c r="Q178" s="80"/>
      <c r="R178" s="80"/>
      <c r="T178" s="249"/>
      <c r="U178" s="80"/>
      <c r="V178" s="80"/>
      <c r="W178" s="80"/>
      <c r="X178" s="80"/>
      <c r="Y178" s="80"/>
    </row>
    <row r="179" spans="1:25" s="42" customFormat="1" ht="14.25" customHeight="1">
      <c r="A179" s="239" t="s">
        <v>2488</v>
      </c>
      <c r="B179" s="1203">
        <v>44895</v>
      </c>
      <c r="C179" s="31">
        <v>44888</v>
      </c>
      <c r="D179" s="523">
        <v>12110</v>
      </c>
      <c r="E179" s="136" t="s">
        <v>2351</v>
      </c>
      <c r="F179" s="523">
        <v>4443</v>
      </c>
      <c r="G179" s="9" t="s">
        <v>47</v>
      </c>
      <c r="H179" s="1204" t="s">
        <v>1835</v>
      </c>
      <c r="I179" s="35" t="s">
        <v>6</v>
      </c>
      <c r="J179" s="9" t="s">
        <v>97</v>
      </c>
      <c r="K179" s="22"/>
      <c r="L179" s="1205">
        <v>3999.9</v>
      </c>
      <c r="M179" s="80"/>
      <c r="N179" s="80"/>
      <c r="O179" s="80"/>
      <c r="P179" s="80"/>
      <c r="Q179" s="80"/>
      <c r="R179" s="80"/>
      <c r="T179" s="249"/>
      <c r="U179" s="80"/>
      <c r="V179" s="80"/>
      <c r="W179" s="80"/>
      <c r="X179" s="80"/>
      <c r="Y179" s="80"/>
    </row>
    <row r="180" spans="1:25" s="42" customFormat="1" ht="14.25" customHeight="1">
      <c r="A180" s="239" t="s">
        <v>111</v>
      </c>
      <c r="B180" s="1203">
        <v>44890</v>
      </c>
      <c r="C180" s="31">
        <v>44887</v>
      </c>
      <c r="D180" s="523">
        <v>12095</v>
      </c>
      <c r="E180" s="136" t="s">
        <v>2</v>
      </c>
      <c r="F180" s="523">
        <v>869</v>
      </c>
      <c r="G180" s="9" t="s">
        <v>16</v>
      </c>
      <c r="H180" s="1204">
        <v>120</v>
      </c>
      <c r="I180" s="25" t="s">
        <v>6</v>
      </c>
      <c r="J180" s="9" t="s">
        <v>97</v>
      </c>
      <c r="K180" s="22"/>
      <c r="L180" s="1205"/>
      <c r="M180" s="80"/>
      <c r="N180" s="80"/>
      <c r="O180" s="80"/>
      <c r="P180" s="80"/>
      <c r="Q180" s="80"/>
      <c r="R180" s="80"/>
      <c r="T180" s="249"/>
      <c r="U180" s="80"/>
      <c r="V180" s="80"/>
      <c r="W180" s="80"/>
      <c r="X180" s="80"/>
      <c r="Y180" s="80"/>
    </row>
    <row r="181" spans="1:25" s="42" customFormat="1" ht="14.25" customHeight="1">
      <c r="A181" s="239"/>
      <c r="B181" s="1203"/>
      <c r="C181" s="31"/>
      <c r="D181" s="523"/>
      <c r="E181" s="136" t="s">
        <v>2</v>
      </c>
      <c r="F181" s="523">
        <v>2691</v>
      </c>
      <c r="G181" s="9" t="s">
        <v>47</v>
      </c>
      <c r="H181" s="1204" t="s">
        <v>2028</v>
      </c>
      <c r="I181" s="25" t="s">
        <v>6</v>
      </c>
      <c r="J181" s="9" t="s">
        <v>97</v>
      </c>
      <c r="K181" s="22"/>
      <c r="L181" s="1205">
        <v>1835</v>
      </c>
      <c r="M181" s="80"/>
      <c r="N181" s="80"/>
      <c r="O181" s="80"/>
      <c r="P181" s="80"/>
      <c r="Q181" s="80"/>
      <c r="R181" s="80"/>
      <c r="T181" s="249"/>
      <c r="U181" s="80"/>
      <c r="V181" s="80"/>
      <c r="W181" s="80"/>
      <c r="X181" s="80"/>
      <c r="Y181" s="80"/>
    </row>
    <row r="182" spans="1:25" s="42" customFormat="1" ht="14.25" customHeight="1">
      <c r="A182" s="239" t="s">
        <v>1098</v>
      </c>
      <c r="B182" s="1203">
        <v>44887</v>
      </c>
      <c r="C182" s="31">
        <v>44882</v>
      </c>
      <c r="D182" s="523">
        <v>12115</v>
      </c>
      <c r="E182" s="136" t="s">
        <v>2</v>
      </c>
      <c r="F182" s="523">
        <v>2266</v>
      </c>
      <c r="G182" s="9" t="s">
        <v>9</v>
      </c>
      <c r="H182" s="1204">
        <v>9</v>
      </c>
      <c r="I182" s="25" t="s">
        <v>6</v>
      </c>
      <c r="J182" s="9" t="s">
        <v>97</v>
      </c>
      <c r="K182" s="22"/>
      <c r="L182" s="1205">
        <v>157.5</v>
      </c>
      <c r="M182" s="80"/>
      <c r="N182" s="80"/>
      <c r="O182" s="80"/>
      <c r="P182" s="80"/>
      <c r="Q182" s="80"/>
      <c r="R182" s="80"/>
      <c r="T182" s="249"/>
      <c r="U182" s="80"/>
      <c r="V182" s="80"/>
      <c r="W182" s="80"/>
      <c r="X182" s="80"/>
      <c r="Y182" s="80"/>
    </row>
    <row r="183" spans="1:25" s="42" customFormat="1" ht="14.25" customHeight="1">
      <c r="A183" s="239" t="s">
        <v>1977</v>
      </c>
      <c r="B183" s="1203">
        <v>44887</v>
      </c>
      <c r="C183" s="31">
        <v>44883</v>
      </c>
      <c r="D183" s="523">
        <v>12116</v>
      </c>
      <c r="E183" s="136" t="s">
        <v>2</v>
      </c>
      <c r="F183" s="523">
        <v>2655</v>
      </c>
      <c r="G183" s="9" t="s">
        <v>17</v>
      </c>
      <c r="H183" s="1204" t="s">
        <v>840</v>
      </c>
      <c r="I183" s="25" t="s">
        <v>6</v>
      </c>
      <c r="J183" s="9" t="s">
        <v>97</v>
      </c>
      <c r="K183" s="22"/>
      <c r="L183" s="1205">
        <v>396</v>
      </c>
      <c r="M183" s="80"/>
      <c r="N183" s="80"/>
      <c r="O183" s="80"/>
      <c r="P183" s="80"/>
      <c r="Q183" s="80"/>
      <c r="R183" s="80"/>
      <c r="T183" s="249"/>
      <c r="U183" s="80"/>
      <c r="V183" s="80"/>
      <c r="W183" s="80"/>
      <c r="X183" s="80"/>
      <c r="Y183" s="80"/>
    </row>
    <row r="184" spans="1:25" s="42" customFormat="1" ht="14.25" customHeight="1">
      <c r="A184" s="239" t="s">
        <v>966</v>
      </c>
      <c r="B184" s="1203">
        <v>44583</v>
      </c>
      <c r="C184" s="31">
        <v>44882</v>
      </c>
      <c r="D184" s="523">
        <v>12120</v>
      </c>
      <c r="E184" s="136" t="s">
        <v>2351</v>
      </c>
      <c r="F184" s="523">
        <v>3341</v>
      </c>
      <c r="G184" s="9" t="s">
        <v>19</v>
      </c>
      <c r="H184" s="1204" t="s">
        <v>908</v>
      </c>
      <c r="I184" s="25" t="s">
        <v>6</v>
      </c>
      <c r="J184" s="9" t="s">
        <v>97</v>
      </c>
      <c r="K184" s="22"/>
      <c r="L184" s="1205">
        <v>110</v>
      </c>
      <c r="M184" s="80"/>
      <c r="N184" s="80"/>
      <c r="O184" s="80"/>
      <c r="P184" s="80"/>
      <c r="Q184" s="80"/>
      <c r="R184" s="80"/>
      <c r="T184" s="249"/>
      <c r="U184" s="80"/>
      <c r="V184" s="80"/>
      <c r="W184" s="80"/>
      <c r="X184" s="80"/>
      <c r="Y184" s="80"/>
    </row>
    <row r="185" spans="1:25" s="42" customFormat="1" ht="14.25" customHeight="1">
      <c r="A185" s="239" t="s">
        <v>945</v>
      </c>
      <c r="B185" s="1203">
        <v>44890</v>
      </c>
      <c r="C185" s="31">
        <v>44882</v>
      </c>
      <c r="D185" s="523">
        <v>12124</v>
      </c>
      <c r="E185" s="136" t="s">
        <v>2</v>
      </c>
      <c r="F185" s="523">
        <v>855</v>
      </c>
      <c r="G185" s="9" t="s">
        <v>38</v>
      </c>
      <c r="H185" s="1204">
        <v>6</v>
      </c>
      <c r="I185" s="25" t="s">
        <v>6</v>
      </c>
      <c r="J185" s="9" t="s">
        <v>97</v>
      </c>
      <c r="K185" s="22"/>
      <c r="L185" s="1205">
        <v>133.80000000000001</v>
      </c>
      <c r="M185" s="80"/>
      <c r="N185" s="80"/>
      <c r="O185" s="80"/>
      <c r="P185" s="80"/>
      <c r="Q185" s="80"/>
      <c r="R185" s="80"/>
      <c r="T185" s="249"/>
      <c r="U185" s="80"/>
      <c r="V185" s="80"/>
      <c r="W185" s="80"/>
      <c r="X185" s="80"/>
      <c r="Y185" s="80"/>
    </row>
    <row r="186" spans="1:25" s="42" customFormat="1" ht="14.25" customHeight="1">
      <c r="A186" s="239" t="s">
        <v>1303</v>
      </c>
      <c r="B186" s="1203">
        <v>44889</v>
      </c>
      <c r="C186" s="31">
        <v>44886</v>
      </c>
      <c r="D186" s="523">
        <v>12138</v>
      </c>
      <c r="E186" s="136" t="s">
        <v>1221</v>
      </c>
      <c r="F186" s="523">
        <v>3621</v>
      </c>
      <c r="G186" s="9" t="s">
        <v>1396</v>
      </c>
      <c r="H186" s="1204">
        <v>80</v>
      </c>
      <c r="I186" s="25" t="s">
        <v>6</v>
      </c>
      <c r="J186" s="9" t="s">
        <v>97</v>
      </c>
      <c r="K186" s="22"/>
      <c r="L186" s="1205"/>
      <c r="M186" s="80"/>
      <c r="N186" s="80"/>
      <c r="O186" s="80"/>
      <c r="P186" s="80"/>
      <c r="Q186" s="80"/>
      <c r="R186" s="80"/>
      <c r="T186" s="249"/>
      <c r="U186" s="80"/>
      <c r="V186" s="80"/>
      <c r="W186" s="80"/>
      <c r="X186" s="80"/>
      <c r="Y186" s="80"/>
    </row>
    <row r="187" spans="1:25" s="42" customFormat="1" ht="14.25" customHeight="1">
      <c r="A187" s="239"/>
      <c r="B187" s="1203"/>
      <c r="C187" s="31">
        <v>44575</v>
      </c>
      <c r="D187" s="523"/>
      <c r="E187" s="136" t="s">
        <v>2504</v>
      </c>
      <c r="F187" s="523">
        <v>3622</v>
      </c>
      <c r="G187" s="9" t="s">
        <v>35</v>
      </c>
      <c r="H187" s="1204">
        <v>20</v>
      </c>
      <c r="I187" s="25" t="s">
        <v>6</v>
      </c>
      <c r="J187" s="9" t="s">
        <v>97</v>
      </c>
      <c r="K187" s="22"/>
      <c r="L187" s="1205"/>
      <c r="M187" s="80"/>
      <c r="N187" s="80"/>
      <c r="O187" s="80"/>
      <c r="P187" s="80"/>
      <c r="Q187" s="80"/>
      <c r="R187" s="80"/>
      <c r="T187" s="249"/>
      <c r="U187" s="80"/>
      <c r="V187" s="80"/>
      <c r="W187" s="80"/>
      <c r="X187" s="80"/>
      <c r="Y187" s="80"/>
    </row>
    <row r="188" spans="1:25" s="42" customFormat="1" ht="14.25" customHeight="1">
      <c r="A188" s="239"/>
      <c r="B188" s="1203"/>
      <c r="C188" s="31">
        <v>44886</v>
      </c>
      <c r="D188" s="523"/>
      <c r="E188" s="136" t="s">
        <v>671</v>
      </c>
      <c r="F188" s="523">
        <v>3626</v>
      </c>
      <c r="G188" s="9" t="s">
        <v>1441</v>
      </c>
      <c r="H188" s="1204">
        <v>30</v>
      </c>
      <c r="I188" s="25" t="s">
        <v>6</v>
      </c>
      <c r="J188" s="9" t="s">
        <v>97</v>
      </c>
      <c r="K188" s="22"/>
      <c r="L188" s="1205"/>
      <c r="M188" s="80"/>
      <c r="N188" s="80"/>
      <c r="O188" s="80"/>
      <c r="P188" s="80"/>
      <c r="Q188" s="80"/>
      <c r="R188" s="80"/>
      <c r="T188" s="249"/>
      <c r="U188" s="80"/>
      <c r="V188" s="80"/>
      <c r="W188" s="80"/>
      <c r="X188" s="80"/>
      <c r="Y188" s="80"/>
    </row>
    <row r="189" spans="1:25" s="42" customFormat="1" ht="14.25" customHeight="1">
      <c r="A189" s="239"/>
      <c r="B189" s="1203"/>
      <c r="C189" s="31">
        <v>44879</v>
      </c>
      <c r="D189" s="523"/>
      <c r="E189" s="136" t="s">
        <v>671</v>
      </c>
      <c r="F189" s="523">
        <v>3627</v>
      </c>
      <c r="G189" s="9" t="s">
        <v>2536</v>
      </c>
      <c r="H189" s="1204">
        <v>20</v>
      </c>
      <c r="I189" s="25" t="s">
        <v>6</v>
      </c>
      <c r="J189" s="9" t="s">
        <v>97</v>
      </c>
      <c r="K189" s="22"/>
      <c r="L189" s="1205"/>
      <c r="M189" s="80"/>
      <c r="N189" s="80"/>
      <c r="O189" s="80"/>
      <c r="P189" s="80"/>
      <c r="Q189" s="80"/>
      <c r="R189" s="80"/>
      <c r="T189" s="249"/>
      <c r="U189" s="80"/>
      <c r="V189" s="80"/>
      <c r="W189" s="80"/>
      <c r="X189" s="80"/>
      <c r="Y189" s="80"/>
    </row>
    <row r="190" spans="1:25" s="42" customFormat="1" ht="14.25" customHeight="1">
      <c r="A190" s="239"/>
      <c r="B190" s="1203"/>
      <c r="C190" s="31">
        <v>44887</v>
      </c>
      <c r="D190" s="523"/>
      <c r="E190" s="136" t="s">
        <v>1221</v>
      </c>
      <c r="F190" s="523">
        <v>3624</v>
      </c>
      <c r="G190" s="9" t="s">
        <v>63</v>
      </c>
      <c r="H190" s="1204">
        <v>20</v>
      </c>
      <c r="I190" s="25" t="s">
        <v>6</v>
      </c>
      <c r="J190" s="9" t="s">
        <v>97</v>
      </c>
      <c r="K190" s="11" t="s">
        <v>991</v>
      </c>
      <c r="L190" s="1205">
        <v>3113</v>
      </c>
      <c r="M190" s="80"/>
      <c r="N190" s="80"/>
      <c r="O190" s="80"/>
      <c r="P190" s="80"/>
      <c r="Q190" s="80"/>
      <c r="R190" s="80"/>
      <c r="T190" s="249"/>
      <c r="U190" s="80"/>
      <c r="V190" s="80"/>
      <c r="W190" s="80"/>
      <c r="X190" s="80"/>
      <c r="Y190" s="80"/>
    </row>
    <row r="191" spans="1:25" s="42" customFormat="1" ht="14.25" customHeight="1">
      <c r="A191" s="239" t="s">
        <v>1564</v>
      </c>
      <c r="B191" s="1203">
        <v>44890</v>
      </c>
      <c r="C191" s="31">
        <v>44887</v>
      </c>
      <c r="D191" s="523">
        <v>12126</v>
      </c>
      <c r="E191" s="136" t="s">
        <v>2</v>
      </c>
      <c r="F191" s="523">
        <v>951</v>
      </c>
      <c r="G191" s="9" t="s">
        <v>58</v>
      </c>
      <c r="H191" s="1204">
        <v>5</v>
      </c>
      <c r="I191" s="25" t="s">
        <v>6</v>
      </c>
      <c r="J191" s="9" t="s">
        <v>97</v>
      </c>
      <c r="K191" s="22"/>
      <c r="L191" s="1205">
        <v>485</v>
      </c>
      <c r="M191" s="80"/>
      <c r="N191" s="80"/>
      <c r="O191" s="80"/>
      <c r="P191" s="80"/>
      <c r="Q191" s="80"/>
      <c r="R191" s="80"/>
      <c r="T191" s="249"/>
      <c r="U191" s="80"/>
      <c r="V191" s="80"/>
      <c r="W191" s="80"/>
      <c r="X191" s="80"/>
      <c r="Y191" s="80"/>
    </row>
    <row r="192" spans="1:25" s="42" customFormat="1" ht="14.25" customHeight="1">
      <c r="A192" s="239" t="s">
        <v>1386</v>
      </c>
      <c r="B192" s="1203">
        <v>44881</v>
      </c>
      <c r="C192" s="31">
        <v>44881</v>
      </c>
      <c r="D192" s="523">
        <v>12127</v>
      </c>
      <c r="E192" s="136" t="s">
        <v>2</v>
      </c>
      <c r="F192" s="523">
        <v>818</v>
      </c>
      <c r="G192" s="9" t="s">
        <v>31</v>
      </c>
      <c r="H192" s="1204">
        <v>30</v>
      </c>
      <c r="I192" s="25" t="s">
        <v>6</v>
      </c>
      <c r="J192" s="9" t="s">
        <v>97</v>
      </c>
      <c r="K192" s="22"/>
      <c r="L192" s="1205">
        <v>743.1</v>
      </c>
      <c r="M192" s="80"/>
      <c r="N192" s="80"/>
      <c r="O192" s="80"/>
      <c r="P192" s="80"/>
      <c r="Q192" s="80"/>
      <c r="R192" s="80"/>
      <c r="T192" s="249"/>
      <c r="U192" s="80"/>
      <c r="V192" s="80"/>
      <c r="W192" s="80"/>
      <c r="X192" s="80"/>
      <c r="Y192" s="80"/>
    </row>
    <row r="193" spans="1:25" s="42" customFormat="1" ht="14.25" customHeight="1">
      <c r="A193" s="239" t="s">
        <v>249</v>
      </c>
      <c r="B193" s="1203">
        <v>44890</v>
      </c>
      <c r="C193" s="31">
        <v>44882</v>
      </c>
      <c r="D193" s="523">
        <v>12130</v>
      </c>
      <c r="E193" s="136" t="s">
        <v>2</v>
      </c>
      <c r="F193" s="523">
        <v>869</v>
      </c>
      <c r="G193" s="9" t="s">
        <v>16</v>
      </c>
      <c r="H193" s="1204">
        <v>20</v>
      </c>
      <c r="I193" s="25" t="s">
        <v>6</v>
      </c>
      <c r="J193" s="9" t="s">
        <v>97</v>
      </c>
      <c r="K193" s="22"/>
      <c r="L193" s="1205">
        <v>160</v>
      </c>
      <c r="M193" s="80"/>
      <c r="N193" s="80"/>
      <c r="O193" s="80"/>
      <c r="P193" s="80"/>
      <c r="Q193" s="80"/>
      <c r="R193" s="80"/>
      <c r="T193" s="249"/>
      <c r="U193" s="80"/>
      <c r="V193" s="80"/>
      <c r="W193" s="80"/>
      <c r="X193" s="80"/>
      <c r="Y193" s="80"/>
    </row>
    <row r="194" spans="1:25" s="42" customFormat="1" ht="14.25" customHeight="1">
      <c r="A194" s="239" t="s">
        <v>472</v>
      </c>
      <c r="B194" s="1203">
        <v>44895</v>
      </c>
      <c r="C194" s="31">
        <v>44888</v>
      </c>
      <c r="D194" s="523">
        <v>12129</v>
      </c>
      <c r="E194" s="136" t="s">
        <v>2</v>
      </c>
      <c r="F194" s="523">
        <v>3152</v>
      </c>
      <c r="G194" s="9" t="s">
        <v>729</v>
      </c>
      <c r="H194" s="1204">
        <v>3</v>
      </c>
      <c r="I194" s="25" t="s">
        <v>6</v>
      </c>
      <c r="J194" s="9" t="s">
        <v>97</v>
      </c>
      <c r="K194" s="22"/>
      <c r="L194" s="1205">
        <v>349.2</v>
      </c>
      <c r="M194" s="80"/>
      <c r="N194" s="80"/>
      <c r="O194" s="80"/>
      <c r="P194" s="80"/>
      <c r="Q194" s="80"/>
      <c r="R194" s="80"/>
      <c r="T194" s="249"/>
      <c r="U194" s="80"/>
      <c r="V194" s="80"/>
      <c r="W194" s="80"/>
      <c r="X194" s="80"/>
      <c r="Y194" s="80"/>
    </row>
    <row r="195" spans="1:25" s="42" customFormat="1" ht="14.25" customHeight="1">
      <c r="A195" s="239" t="s">
        <v>141</v>
      </c>
      <c r="B195" s="1203">
        <v>44893</v>
      </c>
      <c r="C195" s="31">
        <v>44889</v>
      </c>
      <c r="D195" s="523">
        <v>12131</v>
      </c>
      <c r="E195" s="136" t="s">
        <v>2</v>
      </c>
      <c r="F195" s="523">
        <v>3295</v>
      </c>
      <c r="G195" s="9" t="s">
        <v>521</v>
      </c>
      <c r="H195" s="1204">
        <v>10</v>
      </c>
      <c r="I195" s="25" t="s">
        <v>6</v>
      </c>
      <c r="J195" s="9" t="s">
        <v>97</v>
      </c>
      <c r="K195" s="22"/>
      <c r="L195" s="1205"/>
      <c r="M195" s="80"/>
      <c r="N195" s="80"/>
      <c r="O195" s="80"/>
      <c r="P195" s="80"/>
      <c r="Q195" s="80"/>
      <c r="R195" s="80"/>
      <c r="T195" s="249"/>
      <c r="U195" s="80"/>
      <c r="V195" s="80"/>
      <c r="W195" s="80"/>
      <c r="X195" s="80"/>
      <c r="Y195" s="80"/>
    </row>
    <row r="196" spans="1:25" s="42" customFormat="1" ht="14.25" customHeight="1">
      <c r="A196" s="239"/>
      <c r="B196" s="1203"/>
      <c r="C196" s="31"/>
      <c r="D196" s="523"/>
      <c r="E196" s="136" t="s">
        <v>671</v>
      </c>
      <c r="F196" s="523">
        <v>3458</v>
      </c>
      <c r="G196" s="9" t="s">
        <v>75</v>
      </c>
      <c r="H196" s="1204">
        <v>10</v>
      </c>
      <c r="I196" s="25" t="s">
        <v>6</v>
      </c>
      <c r="J196" s="9" t="s">
        <v>97</v>
      </c>
      <c r="K196" s="22"/>
      <c r="L196" s="1205"/>
      <c r="M196" s="80"/>
      <c r="N196" s="80"/>
      <c r="O196" s="80"/>
      <c r="P196" s="80"/>
      <c r="Q196" s="80"/>
      <c r="R196" s="80"/>
      <c r="T196" s="249"/>
      <c r="U196" s="80"/>
      <c r="V196" s="80"/>
      <c r="W196" s="80"/>
      <c r="X196" s="80"/>
      <c r="Y196" s="80"/>
    </row>
    <row r="197" spans="1:25" s="42" customFormat="1" ht="14.25" customHeight="1">
      <c r="A197" s="239"/>
      <c r="B197" s="1203"/>
      <c r="C197" s="31"/>
      <c r="D197" s="523"/>
      <c r="E197" s="136" t="s">
        <v>2</v>
      </c>
      <c r="F197" s="523">
        <v>4064</v>
      </c>
      <c r="G197" s="9" t="s">
        <v>22</v>
      </c>
      <c r="H197" s="1204" t="s">
        <v>892</v>
      </c>
      <c r="I197" s="25" t="s">
        <v>6</v>
      </c>
      <c r="J197" s="9" t="s">
        <v>97</v>
      </c>
      <c r="K197" s="22"/>
      <c r="L197" s="1205">
        <v>782.8</v>
      </c>
      <c r="M197" s="80"/>
      <c r="N197" s="80"/>
      <c r="O197" s="80"/>
      <c r="P197" s="80"/>
      <c r="Q197" s="80"/>
      <c r="R197" s="80"/>
      <c r="T197" s="249"/>
      <c r="U197" s="80"/>
      <c r="V197" s="80"/>
      <c r="W197" s="80"/>
      <c r="X197" s="80"/>
      <c r="Y197" s="80"/>
    </row>
    <row r="198" spans="1:25" s="42" customFormat="1" ht="14.25" customHeight="1">
      <c r="A198" s="341" t="s">
        <v>1359</v>
      </c>
      <c r="B198" s="1203">
        <v>44886</v>
      </c>
      <c r="C198" s="31">
        <v>44883</v>
      </c>
      <c r="D198" s="523">
        <v>12097</v>
      </c>
      <c r="E198" s="136" t="s">
        <v>1221</v>
      </c>
      <c r="F198" s="523">
        <v>4453</v>
      </c>
      <c r="G198" s="9" t="s">
        <v>19</v>
      </c>
      <c r="H198" s="1204">
        <v>24</v>
      </c>
      <c r="I198" s="25" t="s">
        <v>6</v>
      </c>
      <c r="J198" s="9" t="s">
        <v>97</v>
      </c>
      <c r="K198" s="22"/>
      <c r="L198" s="1205">
        <v>444</v>
      </c>
      <c r="M198" s="80"/>
      <c r="N198" s="80"/>
      <c r="O198" s="80"/>
      <c r="P198" s="80"/>
      <c r="Q198" s="80"/>
      <c r="R198" s="80"/>
      <c r="T198" s="249"/>
      <c r="U198" s="80"/>
      <c r="V198" s="80"/>
      <c r="W198" s="80"/>
      <c r="X198" s="80"/>
      <c r="Y198" s="80"/>
    </row>
    <row r="199" spans="1:25" s="42" customFormat="1" ht="14.25" customHeight="1">
      <c r="A199" s="239" t="s">
        <v>2535</v>
      </c>
      <c r="B199" s="1203">
        <v>44888</v>
      </c>
      <c r="C199" s="31">
        <v>44882</v>
      </c>
      <c r="D199" s="523">
        <v>12132</v>
      </c>
      <c r="E199" s="136" t="s">
        <v>7</v>
      </c>
      <c r="F199" s="523">
        <v>4459</v>
      </c>
      <c r="G199" s="9" t="s">
        <v>203</v>
      </c>
      <c r="H199" s="1204">
        <v>32</v>
      </c>
      <c r="I199" s="25" t="s">
        <v>6</v>
      </c>
      <c r="J199" s="9" t="s">
        <v>97</v>
      </c>
      <c r="K199" s="22"/>
      <c r="L199" s="1205">
        <v>255</v>
      </c>
      <c r="M199" s="80"/>
      <c r="N199" s="80"/>
      <c r="O199" s="80"/>
      <c r="P199" s="80"/>
      <c r="Q199" s="80"/>
      <c r="R199" s="80"/>
      <c r="T199" s="249"/>
      <c r="U199" s="80"/>
      <c r="V199" s="80"/>
      <c r="W199" s="80"/>
      <c r="X199" s="80"/>
      <c r="Y199" s="80"/>
    </row>
    <row r="200" spans="1:25" s="42" customFormat="1" ht="14.25" customHeight="1">
      <c r="A200" s="239" t="s">
        <v>472</v>
      </c>
      <c r="B200" s="1203">
        <v>44889</v>
      </c>
      <c r="C200" s="31">
        <v>44888</v>
      </c>
      <c r="D200" s="523">
        <v>12143</v>
      </c>
      <c r="E200" s="136" t="s">
        <v>2</v>
      </c>
      <c r="F200" s="523">
        <v>3152</v>
      </c>
      <c r="G200" s="9" t="s">
        <v>729</v>
      </c>
      <c r="H200" s="1204">
        <v>20</v>
      </c>
      <c r="I200" s="25" t="s">
        <v>6</v>
      </c>
      <c r="J200" s="9" t="s">
        <v>97</v>
      </c>
      <c r="K200" s="22"/>
      <c r="L200" s="1205"/>
      <c r="M200" s="80"/>
      <c r="N200" s="80"/>
      <c r="O200" s="80"/>
      <c r="P200" s="80"/>
      <c r="Q200" s="80"/>
      <c r="R200" s="80"/>
      <c r="T200" s="249"/>
      <c r="U200" s="80"/>
      <c r="V200" s="80"/>
      <c r="W200" s="80"/>
      <c r="X200" s="80"/>
      <c r="Y200" s="80"/>
    </row>
    <row r="201" spans="1:25" s="42" customFormat="1" ht="14.25" customHeight="1">
      <c r="A201" s="239"/>
      <c r="B201" s="1203"/>
      <c r="C201" s="31"/>
      <c r="D201" s="523"/>
      <c r="E201" s="136" t="s">
        <v>1221</v>
      </c>
      <c r="F201" s="523">
        <v>4268</v>
      </c>
      <c r="G201" s="9" t="s">
        <v>29</v>
      </c>
      <c r="H201" s="1204">
        <v>21</v>
      </c>
      <c r="I201" s="25" t="s">
        <v>6</v>
      </c>
      <c r="J201" s="9" t="s">
        <v>97</v>
      </c>
      <c r="K201" s="22"/>
      <c r="L201" s="1205">
        <v>2670</v>
      </c>
      <c r="M201" s="80"/>
      <c r="N201" s="80"/>
      <c r="O201" s="80"/>
      <c r="P201" s="80"/>
      <c r="Q201" s="80"/>
      <c r="R201" s="80"/>
      <c r="T201" s="249"/>
      <c r="U201" s="80"/>
      <c r="V201" s="80"/>
      <c r="W201" s="80"/>
      <c r="X201" s="80"/>
      <c r="Y201" s="80"/>
    </row>
    <row r="202" spans="1:25" s="42" customFormat="1" ht="14.25" customHeight="1">
      <c r="A202" s="239" t="s">
        <v>2340</v>
      </c>
      <c r="B202" s="1203">
        <v>44895</v>
      </c>
      <c r="C202" s="31">
        <v>44894</v>
      </c>
      <c r="D202" s="523">
        <v>11242</v>
      </c>
      <c r="E202" s="136" t="s">
        <v>44</v>
      </c>
      <c r="F202" s="523">
        <v>4313</v>
      </c>
      <c r="G202" s="9" t="s">
        <v>52</v>
      </c>
      <c r="H202" s="1204">
        <v>250</v>
      </c>
      <c r="I202" s="25" t="s">
        <v>6</v>
      </c>
      <c r="J202" s="9" t="s">
        <v>97</v>
      </c>
      <c r="K202" s="22"/>
      <c r="L202" s="1205">
        <v>3650</v>
      </c>
      <c r="M202" s="80"/>
      <c r="N202" s="80"/>
      <c r="O202" s="80"/>
      <c r="P202" s="80"/>
      <c r="Q202" s="80"/>
      <c r="R202" s="80"/>
      <c r="T202" s="249"/>
      <c r="U202" s="80"/>
      <c r="V202" s="80"/>
      <c r="W202" s="80"/>
      <c r="X202" s="80"/>
      <c r="Y202" s="80"/>
    </row>
    <row r="203" spans="1:25" s="42" customFormat="1" ht="14.25" customHeight="1">
      <c r="A203" s="239"/>
      <c r="B203" s="1203"/>
      <c r="C203" s="31"/>
      <c r="D203" s="523"/>
      <c r="E203" s="136" t="s">
        <v>44</v>
      </c>
      <c r="F203" s="523">
        <v>4314</v>
      </c>
      <c r="G203" s="9" t="s">
        <v>27</v>
      </c>
      <c r="H203" s="1204">
        <v>100</v>
      </c>
      <c r="I203" s="25" t="s">
        <v>6</v>
      </c>
      <c r="J203" s="9" t="s">
        <v>97</v>
      </c>
      <c r="K203" s="22"/>
      <c r="L203" s="1205">
        <v>1660</v>
      </c>
      <c r="M203" s="80"/>
      <c r="N203" s="80"/>
      <c r="O203" s="80"/>
      <c r="P203" s="80"/>
      <c r="Q203" s="80"/>
      <c r="R203" s="80"/>
      <c r="T203" s="249"/>
      <c r="U203" s="80"/>
      <c r="V203" s="80"/>
      <c r="W203" s="80"/>
      <c r="X203" s="80"/>
      <c r="Y203" s="80"/>
    </row>
    <row r="204" spans="1:25" s="42" customFormat="1" ht="14.25" customHeight="1">
      <c r="A204" s="239" t="s">
        <v>2340</v>
      </c>
      <c r="B204" s="1203">
        <v>44895</v>
      </c>
      <c r="C204" s="31">
        <v>44894</v>
      </c>
      <c r="D204" s="523">
        <v>11243</v>
      </c>
      <c r="E204" s="136" t="s">
        <v>44</v>
      </c>
      <c r="F204" s="523">
        <v>4313</v>
      </c>
      <c r="G204" s="9" t="s">
        <v>52</v>
      </c>
      <c r="H204" s="1204">
        <v>250</v>
      </c>
      <c r="I204" s="25" t="s">
        <v>6</v>
      </c>
      <c r="J204" s="9" t="s">
        <v>97</v>
      </c>
      <c r="K204" s="22"/>
      <c r="L204" s="1205"/>
      <c r="M204" s="80"/>
      <c r="N204" s="80"/>
      <c r="O204" s="80"/>
      <c r="P204" s="80"/>
      <c r="Q204" s="80"/>
      <c r="R204" s="80"/>
      <c r="T204" s="249"/>
      <c r="U204" s="80"/>
      <c r="V204" s="80"/>
      <c r="W204" s="80"/>
      <c r="X204" s="80"/>
      <c r="Y204" s="80"/>
    </row>
    <row r="205" spans="1:25" s="42" customFormat="1" ht="14.25" customHeight="1">
      <c r="A205" s="239"/>
      <c r="B205" s="1203"/>
      <c r="C205" s="31"/>
      <c r="D205" s="523"/>
      <c r="E205" s="136" t="s">
        <v>44</v>
      </c>
      <c r="F205" s="523">
        <v>4314</v>
      </c>
      <c r="G205" s="9" t="s">
        <v>27</v>
      </c>
      <c r="H205" s="1204">
        <v>200</v>
      </c>
      <c r="I205" s="25" t="s">
        <v>6</v>
      </c>
      <c r="J205" s="9" t="s">
        <v>97</v>
      </c>
      <c r="K205" s="22"/>
      <c r="L205" s="1205"/>
      <c r="M205" s="80"/>
      <c r="N205" s="80"/>
      <c r="O205" s="80"/>
      <c r="P205" s="80"/>
      <c r="Q205" s="80"/>
      <c r="R205" s="80"/>
      <c r="T205" s="249"/>
      <c r="U205" s="80"/>
      <c r="V205" s="80"/>
      <c r="W205" s="80"/>
      <c r="X205" s="80"/>
      <c r="Y205" s="80"/>
    </row>
    <row r="206" spans="1:25" s="42" customFormat="1" ht="14.25" customHeight="1">
      <c r="A206" s="239"/>
      <c r="B206" s="1203"/>
      <c r="C206" s="31"/>
      <c r="D206" s="523"/>
      <c r="E206" s="136" t="s">
        <v>2</v>
      </c>
      <c r="F206" s="523">
        <v>4317</v>
      </c>
      <c r="G206" s="9" t="s">
        <v>75</v>
      </c>
      <c r="H206" s="1204">
        <v>26</v>
      </c>
      <c r="I206" s="25" t="s">
        <v>6</v>
      </c>
      <c r="J206" s="9" t="s">
        <v>97</v>
      </c>
      <c r="K206" s="22"/>
      <c r="L206" s="1205"/>
      <c r="M206" s="80"/>
      <c r="N206" s="80"/>
      <c r="O206" s="80"/>
      <c r="P206" s="80"/>
      <c r="Q206" s="80"/>
      <c r="R206" s="80"/>
      <c r="T206" s="249"/>
      <c r="U206" s="80"/>
      <c r="V206" s="80"/>
      <c r="W206" s="80"/>
      <c r="X206" s="80"/>
      <c r="Y206" s="80"/>
    </row>
    <row r="207" spans="1:25" s="42" customFormat="1" ht="14.25" customHeight="1">
      <c r="A207" s="239"/>
      <c r="B207" s="1203"/>
      <c r="C207" s="31"/>
      <c r="D207" s="523"/>
      <c r="E207" s="136" t="s">
        <v>44</v>
      </c>
      <c r="F207" s="523">
        <v>4315</v>
      </c>
      <c r="G207" s="9" t="s">
        <v>455</v>
      </c>
      <c r="H207" s="1204">
        <v>30</v>
      </c>
      <c r="I207" s="25" t="s">
        <v>6</v>
      </c>
      <c r="J207" s="9" t="s">
        <v>97</v>
      </c>
      <c r="K207" s="22"/>
      <c r="L207" s="1205">
        <v>8565</v>
      </c>
      <c r="M207" s="80"/>
      <c r="N207" s="80"/>
      <c r="O207" s="80"/>
      <c r="P207" s="80"/>
      <c r="Q207" s="80"/>
      <c r="R207" s="80"/>
      <c r="T207" s="249"/>
      <c r="U207" s="80"/>
      <c r="V207" s="80"/>
      <c r="W207" s="80"/>
      <c r="X207" s="80"/>
      <c r="Y207" s="80"/>
    </row>
    <row r="208" spans="1:25" s="42" customFormat="1" ht="14.25" customHeight="1">
      <c r="A208" s="239" t="s">
        <v>172</v>
      </c>
      <c r="B208" s="1203">
        <v>44890</v>
      </c>
      <c r="C208" s="31">
        <v>44882</v>
      </c>
      <c r="D208" s="523">
        <v>12154</v>
      </c>
      <c r="E208" s="136" t="s">
        <v>1221</v>
      </c>
      <c r="F208" s="523">
        <v>3314</v>
      </c>
      <c r="G208" s="9" t="s">
        <v>5</v>
      </c>
      <c r="H208" s="1204">
        <v>10</v>
      </c>
      <c r="I208" s="25" t="s">
        <v>6</v>
      </c>
      <c r="J208" s="9" t="s">
        <v>97</v>
      </c>
      <c r="K208" s="22"/>
      <c r="L208" s="1205">
        <v>310</v>
      </c>
      <c r="M208" s="80"/>
      <c r="N208" s="80"/>
      <c r="O208" s="80"/>
      <c r="P208" s="80"/>
      <c r="Q208" s="80"/>
      <c r="R208" s="80"/>
      <c r="T208" s="249"/>
      <c r="U208" s="80"/>
      <c r="V208" s="80"/>
      <c r="W208" s="80"/>
      <c r="X208" s="80"/>
      <c r="Y208" s="80"/>
    </row>
    <row r="209" spans="1:25" s="42" customFormat="1" ht="14.25" customHeight="1">
      <c r="A209" s="239" t="s">
        <v>2322</v>
      </c>
      <c r="B209" s="1203">
        <v>44890</v>
      </c>
      <c r="C209" s="31">
        <v>44882</v>
      </c>
      <c r="D209" s="523">
        <v>12159</v>
      </c>
      <c r="E209" s="136" t="s">
        <v>40</v>
      </c>
      <c r="F209" s="523">
        <v>4350</v>
      </c>
      <c r="G209" s="9" t="s">
        <v>120</v>
      </c>
      <c r="H209" s="1204">
        <v>6</v>
      </c>
      <c r="I209" s="25" t="s">
        <v>6</v>
      </c>
      <c r="J209" s="9" t="s">
        <v>97</v>
      </c>
      <c r="K209" s="22"/>
      <c r="L209" s="1205">
        <v>137.5</v>
      </c>
      <c r="M209" s="80"/>
      <c r="N209" s="80"/>
      <c r="O209" s="80"/>
      <c r="P209" s="80"/>
      <c r="Q209" s="80"/>
      <c r="R209" s="80"/>
      <c r="T209" s="249"/>
      <c r="U209" s="80"/>
      <c r="V209" s="80"/>
      <c r="W209" s="80"/>
      <c r="X209" s="80"/>
      <c r="Y209" s="80"/>
    </row>
    <row r="210" spans="1:25" s="42" customFormat="1" ht="14.25" customHeight="1">
      <c r="A210" s="239" t="s">
        <v>381</v>
      </c>
      <c r="B210" s="1203">
        <v>44890</v>
      </c>
      <c r="C210" s="31">
        <v>44887</v>
      </c>
      <c r="D210" s="523">
        <v>12161</v>
      </c>
      <c r="E210" s="136" t="s">
        <v>2351</v>
      </c>
      <c r="F210" s="523">
        <v>2560</v>
      </c>
      <c r="G210" s="9" t="s">
        <v>5</v>
      </c>
      <c r="H210" s="1204">
        <v>2</v>
      </c>
      <c r="I210" s="25" t="s">
        <v>6</v>
      </c>
      <c r="J210" s="9" t="s">
        <v>97</v>
      </c>
      <c r="K210" s="22"/>
      <c r="L210" s="1205">
        <v>101.56</v>
      </c>
      <c r="M210" s="80"/>
      <c r="N210" s="80"/>
      <c r="O210" s="80"/>
      <c r="P210" s="80"/>
      <c r="Q210" s="80"/>
      <c r="R210" s="80"/>
      <c r="T210" s="249"/>
      <c r="U210" s="80"/>
      <c r="V210" s="80"/>
      <c r="W210" s="80"/>
      <c r="X210" s="80"/>
      <c r="Y210" s="80"/>
    </row>
    <row r="211" spans="1:25" s="42" customFormat="1" ht="14.25" customHeight="1">
      <c r="A211" s="239" t="s">
        <v>1904</v>
      </c>
      <c r="B211" s="1203">
        <v>44893</v>
      </c>
      <c r="C211" s="31">
        <v>44886</v>
      </c>
      <c r="D211" s="523">
        <v>12170</v>
      </c>
      <c r="E211" s="136" t="s">
        <v>2</v>
      </c>
      <c r="F211" s="523">
        <v>818</v>
      </c>
      <c r="G211" s="9" t="s">
        <v>31</v>
      </c>
      <c r="H211" s="1204">
        <v>25</v>
      </c>
      <c r="I211" s="25" t="s">
        <v>6</v>
      </c>
      <c r="J211" s="9" t="s">
        <v>97</v>
      </c>
      <c r="K211" s="22"/>
      <c r="L211" s="1205">
        <v>676.75</v>
      </c>
      <c r="M211" s="80"/>
      <c r="N211" s="80"/>
      <c r="O211" s="80"/>
      <c r="P211" s="80"/>
      <c r="Q211" s="80"/>
      <c r="R211" s="80"/>
      <c r="T211" s="249"/>
      <c r="U211" s="80"/>
      <c r="V211" s="80"/>
      <c r="W211" s="80"/>
      <c r="X211" s="80"/>
      <c r="Y211" s="80"/>
    </row>
    <row r="212" spans="1:25" s="42" customFormat="1" ht="14.25" customHeight="1">
      <c r="A212" s="239"/>
      <c r="B212" s="1203"/>
      <c r="C212" s="31"/>
      <c r="D212" s="523"/>
      <c r="E212" s="136" t="s">
        <v>2</v>
      </c>
      <c r="F212" s="523">
        <v>1397</v>
      </c>
      <c r="G212" s="9" t="s">
        <v>22</v>
      </c>
      <c r="H212" s="1204" t="s">
        <v>984</v>
      </c>
      <c r="I212" s="25" t="s">
        <v>6</v>
      </c>
      <c r="J212" s="9" t="s">
        <v>97</v>
      </c>
      <c r="K212" s="22"/>
      <c r="L212" s="1205">
        <v>57.5</v>
      </c>
      <c r="M212" s="80"/>
      <c r="N212" s="80"/>
      <c r="O212" s="80"/>
      <c r="P212" s="80"/>
      <c r="Q212" s="80"/>
      <c r="R212" s="80"/>
      <c r="T212" s="249"/>
      <c r="U212" s="80"/>
      <c r="V212" s="80"/>
      <c r="W212" s="80"/>
      <c r="X212" s="80"/>
      <c r="Y212" s="80"/>
    </row>
    <row r="213" spans="1:25" s="42" customFormat="1" ht="14.25" customHeight="1">
      <c r="A213" s="239" t="s">
        <v>371</v>
      </c>
      <c r="B213" s="1203">
        <v>44893</v>
      </c>
      <c r="C213" s="31">
        <v>44887</v>
      </c>
      <c r="D213" s="523">
        <v>12175</v>
      </c>
      <c r="E213" s="136" t="s">
        <v>2351</v>
      </c>
      <c r="F213" s="523">
        <v>2329</v>
      </c>
      <c r="G213" s="9" t="s">
        <v>53</v>
      </c>
      <c r="H213" s="1204">
        <v>10</v>
      </c>
      <c r="I213" s="25" t="s">
        <v>6</v>
      </c>
      <c r="J213" s="9" t="s">
        <v>97</v>
      </c>
      <c r="K213" s="22"/>
      <c r="L213" s="1205">
        <v>1187</v>
      </c>
      <c r="M213" s="80"/>
      <c r="N213" s="80"/>
      <c r="O213" s="80"/>
      <c r="P213" s="80"/>
      <c r="Q213" s="80"/>
      <c r="R213" s="80"/>
      <c r="T213" s="249"/>
      <c r="U213" s="80"/>
      <c r="V213" s="80"/>
      <c r="W213" s="80"/>
      <c r="X213" s="80"/>
      <c r="Y213" s="80"/>
    </row>
    <row r="214" spans="1:25" s="42" customFormat="1" ht="14.25" customHeight="1">
      <c r="A214" s="239" t="s">
        <v>2550</v>
      </c>
      <c r="B214" s="1203">
        <v>44893</v>
      </c>
      <c r="C214" s="31">
        <v>44887</v>
      </c>
      <c r="D214" s="523">
        <v>12183</v>
      </c>
      <c r="E214" s="136" t="s">
        <v>2351</v>
      </c>
      <c r="F214" s="523">
        <v>4364</v>
      </c>
      <c r="G214" s="9" t="s">
        <v>21</v>
      </c>
      <c r="H214" s="1204">
        <v>10</v>
      </c>
      <c r="I214" s="25" t="s">
        <v>6</v>
      </c>
      <c r="J214" s="9" t="s">
        <v>97</v>
      </c>
      <c r="K214" s="22"/>
      <c r="L214" s="1205">
        <v>780</v>
      </c>
      <c r="M214" s="80"/>
      <c r="N214" s="80"/>
      <c r="O214" s="80"/>
      <c r="P214" s="80"/>
      <c r="Q214" s="80"/>
      <c r="R214" s="80"/>
      <c r="T214" s="249"/>
      <c r="U214" s="80"/>
      <c r="V214" s="80"/>
      <c r="W214" s="80"/>
      <c r="X214" s="80"/>
      <c r="Y214" s="80"/>
    </row>
    <row r="215" spans="1:25" s="42" customFormat="1" ht="14.25" customHeight="1">
      <c r="A215" s="239" t="s">
        <v>1198</v>
      </c>
      <c r="B215" s="1203">
        <v>44890</v>
      </c>
      <c r="C215" s="31">
        <v>44883</v>
      </c>
      <c r="D215" s="523">
        <v>12128</v>
      </c>
      <c r="E215" s="136" t="s">
        <v>1221</v>
      </c>
      <c r="F215" s="523">
        <v>2908</v>
      </c>
      <c r="G215" s="9" t="s">
        <v>22</v>
      </c>
      <c r="H215" s="1204">
        <v>10</v>
      </c>
      <c r="I215" s="25" t="s">
        <v>6</v>
      </c>
      <c r="J215" s="9" t="s">
        <v>97</v>
      </c>
      <c r="K215" s="22"/>
      <c r="L215" s="1205">
        <v>220</v>
      </c>
      <c r="M215" s="80"/>
      <c r="N215" s="80"/>
      <c r="O215" s="80"/>
      <c r="P215" s="80"/>
      <c r="Q215" s="80"/>
      <c r="R215" s="80"/>
      <c r="T215" s="249"/>
      <c r="U215" s="80"/>
      <c r="V215" s="80"/>
      <c r="W215" s="80"/>
      <c r="X215" s="80"/>
      <c r="Y215" s="80"/>
    </row>
    <row r="216" spans="1:25" s="42" customFormat="1" ht="14.25" customHeight="1">
      <c r="A216" s="239" t="s">
        <v>391</v>
      </c>
      <c r="B216" s="1203">
        <v>44894</v>
      </c>
      <c r="C216" s="31">
        <v>44889</v>
      </c>
      <c r="D216" s="523">
        <v>12185</v>
      </c>
      <c r="E216" s="136" t="s">
        <v>2</v>
      </c>
      <c r="F216" s="1204">
        <v>1106</v>
      </c>
      <c r="G216" s="9" t="s">
        <v>18</v>
      </c>
      <c r="H216" s="1204">
        <v>15</v>
      </c>
      <c r="I216" s="25" t="s">
        <v>6</v>
      </c>
      <c r="J216" s="9" t="s">
        <v>97</v>
      </c>
      <c r="K216" s="22"/>
      <c r="L216" s="1205">
        <v>525</v>
      </c>
      <c r="M216" s="80"/>
      <c r="N216" s="80"/>
      <c r="O216" s="80"/>
      <c r="P216" s="80"/>
      <c r="Q216" s="80"/>
      <c r="R216" s="80"/>
      <c r="T216" s="249"/>
      <c r="U216" s="80"/>
      <c r="V216" s="80"/>
      <c r="W216" s="80"/>
      <c r="X216" s="80"/>
      <c r="Y216" s="80"/>
    </row>
    <row r="217" spans="1:25" s="42" customFormat="1" ht="14.25" customHeight="1">
      <c r="A217" s="239" t="s">
        <v>1508</v>
      </c>
      <c r="B217" s="1203">
        <v>44888</v>
      </c>
      <c r="C217" s="31">
        <v>44887</v>
      </c>
      <c r="D217" s="523">
        <v>12209</v>
      </c>
      <c r="E217" s="136" t="s">
        <v>2</v>
      </c>
      <c r="F217" s="523">
        <v>2739</v>
      </c>
      <c r="G217" s="9" t="s">
        <v>119</v>
      </c>
      <c r="H217" s="1204">
        <v>4</v>
      </c>
      <c r="I217" s="25" t="s">
        <v>6</v>
      </c>
      <c r="J217" s="9" t="s">
        <v>97</v>
      </c>
      <c r="K217" s="22"/>
      <c r="L217" s="1205">
        <v>155.75</v>
      </c>
      <c r="M217" s="80"/>
      <c r="N217" s="80"/>
      <c r="O217" s="80"/>
      <c r="P217" s="80"/>
      <c r="Q217" s="80"/>
      <c r="R217" s="80"/>
      <c r="T217" s="249"/>
      <c r="U217" s="80"/>
      <c r="V217" s="80"/>
      <c r="W217" s="80"/>
      <c r="X217" s="80"/>
      <c r="Y217" s="80"/>
    </row>
    <row r="218" spans="1:25" s="42" customFormat="1" ht="14.25" customHeight="1">
      <c r="A218" s="239"/>
      <c r="B218" s="1203"/>
      <c r="C218" s="31"/>
      <c r="D218" s="523"/>
      <c r="E218" s="136" t="s">
        <v>2</v>
      </c>
      <c r="F218" s="523">
        <v>2646</v>
      </c>
      <c r="G218" s="9" t="s">
        <v>182</v>
      </c>
      <c r="H218" s="1204">
        <v>30</v>
      </c>
      <c r="I218" s="25" t="s">
        <v>6</v>
      </c>
      <c r="J218" s="9" t="s">
        <v>97</v>
      </c>
      <c r="K218" s="22"/>
      <c r="L218" s="1205">
        <v>447</v>
      </c>
      <c r="M218" s="80"/>
      <c r="N218" s="80"/>
      <c r="O218" s="80"/>
      <c r="P218" s="80"/>
      <c r="Q218" s="80"/>
      <c r="R218" s="80"/>
      <c r="T218" s="249"/>
      <c r="U218" s="80"/>
      <c r="V218" s="80"/>
      <c r="W218" s="80"/>
      <c r="X218" s="80"/>
      <c r="Y218" s="80"/>
    </row>
    <row r="219" spans="1:25" s="42" customFormat="1" ht="14.25" customHeight="1">
      <c r="A219" s="239" t="s">
        <v>520</v>
      </c>
      <c r="B219" s="1203">
        <v>44889</v>
      </c>
      <c r="C219" s="31">
        <v>44889</v>
      </c>
      <c r="D219" s="523">
        <v>12191</v>
      </c>
      <c r="E219" s="136" t="s">
        <v>7</v>
      </c>
      <c r="F219" s="523">
        <v>4466</v>
      </c>
      <c r="G219" s="9" t="s">
        <v>521</v>
      </c>
      <c r="H219" s="1204" t="s">
        <v>1070</v>
      </c>
      <c r="I219" s="25" t="s">
        <v>6</v>
      </c>
      <c r="J219" s="9" t="s">
        <v>97</v>
      </c>
      <c r="K219" s="22"/>
      <c r="L219" s="1205"/>
      <c r="M219" s="80"/>
      <c r="N219" s="80"/>
      <c r="O219" s="80"/>
      <c r="P219" s="80"/>
      <c r="Q219" s="80"/>
      <c r="R219" s="80"/>
      <c r="T219" s="249"/>
      <c r="U219" s="80"/>
      <c r="V219" s="80"/>
      <c r="W219" s="80"/>
      <c r="X219" s="80"/>
      <c r="Y219" s="80"/>
    </row>
    <row r="220" spans="1:25" s="42" customFormat="1" ht="14.25" customHeight="1">
      <c r="A220" s="239"/>
      <c r="B220" s="1203"/>
      <c r="C220" s="31"/>
      <c r="D220" s="523"/>
      <c r="E220" s="136" t="s">
        <v>7</v>
      </c>
      <c r="F220" s="523">
        <v>4467</v>
      </c>
      <c r="G220" s="9" t="s">
        <v>127</v>
      </c>
      <c r="H220" s="1204" t="s">
        <v>1070</v>
      </c>
      <c r="I220" s="25" t="s">
        <v>6</v>
      </c>
      <c r="J220" s="9" t="s">
        <v>97</v>
      </c>
      <c r="K220" s="22"/>
      <c r="L220" s="1205">
        <v>0</v>
      </c>
      <c r="M220" s="80"/>
      <c r="N220" s="80"/>
      <c r="O220" s="80"/>
      <c r="P220" s="80"/>
      <c r="Q220" s="80"/>
      <c r="R220" s="80"/>
      <c r="T220" s="249"/>
      <c r="U220" s="80"/>
      <c r="V220" s="80"/>
      <c r="W220" s="80"/>
      <c r="X220" s="80"/>
      <c r="Y220" s="80"/>
    </row>
    <row r="221" spans="1:25" s="42" customFormat="1" ht="14.25" customHeight="1">
      <c r="A221" s="239" t="s">
        <v>851</v>
      </c>
      <c r="B221" s="1203">
        <v>44894</v>
      </c>
      <c r="C221" s="31">
        <v>44889</v>
      </c>
      <c r="D221" s="523">
        <v>12192</v>
      </c>
      <c r="E221" s="136" t="s">
        <v>2</v>
      </c>
      <c r="F221" s="523">
        <v>2396</v>
      </c>
      <c r="G221" s="9" t="s">
        <v>14</v>
      </c>
      <c r="H221" s="1204">
        <v>30</v>
      </c>
      <c r="I221" s="25" t="s">
        <v>6</v>
      </c>
      <c r="J221" s="9" t="s">
        <v>97</v>
      </c>
      <c r="K221" s="22"/>
      <c r="L221" s="1205"/>
      <c r="M221" s="80"/>
      <c r="N221" s="80"/>
      <c r="O221" s="80"/>
      <c r="P221" s="80"/>
      <c r="Q221" s="80"/>
      <c r="R221" s="80"/>
      <c r="T221" s="249"/>
      <c r="U221" s="80"/>
      <c r="V221" s="80"/>
      <c r="W221" s="80"/>
      <c r="X221" s="80"/>
      <c r="Y221" s="80"/>
    </row>
    <row r="222" spans="1:25" s="42" customFormat="1" ht="14.25" customHeight="1">
      <c r="A222" s="239"/>
      <c r="B222" s="1203"/>
      <c r="C222" s="31"/>
      <c r="D222" s="523"/>
      <c r="E222" s="136" t="s">
        <v>2</v>
      </c>
      <c r="F222" s="523">
        <v>1545</v>
      </c>
      <c r="G222" s="9" t="s">
        <v>36</v>
      </c>
      <c r="H222" s="1204">
        <v>5</v>
      </c>
      <c r="I222" s="25" t="s">
        <v>6</v>
      </c>
      <c r="J222" s="9" t="s">
        <v>97</v>
      </c>
      <c r="K222" s="22"/>
      <c r="L222" s="1205">
        <v>393.5</v>
      </c>
      <c r="M222" s="80"/>
      <c r="N222" s="80"/>
      <c r="O222" s="80"/>
      <c r="P222" s="80"/>
      <c r="Q222" s="80"/>
      <c r="R222" s="80"/>
      <c r="T222" s="249"/>
      <c r="U222" s="80"/>
      <c r="V222" s="80"/>
      <c r="W222" s="80"/>
      <c r="X222" s="80"/>
      <c r="Y222" s="80"/>
    </row>
    <row r="223" spans="1:25" s="42" customFormat="1" ht="14.25" customHeight="1">
      <c r="A223" s="239" t="s">
        <v>1303</v>
      </c>
      <c r="B223" s="1203">
        <v>44894</v>
      </c>
      <c r="C223" s="31">
        <v>44889</v>
      </c>
      <c r="D223" s="523">
        <v>12193</v>
      </c>
      <c r="E223" s="136" t="s">
        <v>671</v>
      </c>
      <c r="F223" s="523">
        <v>3626</v>
      </c>
      <c r="G223" s="9" t="s">
        <v>1441</v>
      </c>
      <c r="H223" s="1204">
        <v>40</v>
      </c>
      <c r="I223" s="25" t="s">
        <v>12</v>
      </c>
      <c r="J223" s="9" t="s">
        <v>97</v>
      </c>
      <c r="K223" s="22"/>
      <c r="L223" s="1205"/>
      <c r="M223" s="80"/>
      <c r="N223" s="80"/>
      <c r="O223" s="80"/>
      <c r="P223" s="80"/>
      <c r="Q223" s="80"/>
      <c r="R223" s="80"/>
      <c r="T223" s="249"/>
      <c r="U223" s="80"/>
      <c r="V223" s="80"/>
      <c r="W223" s="80"/>
      <c r="X223" s="80"/>
      <c r="Y223" s="80"/>
    </row>
    <row r="224" spans="1:25" s="42" customFormat="1" ht="14.25" customHeight="1">
      <c r="A224" s="239"/>
      <c r="B224" s="1203"/>
      <c r="C224" s="31"/>
      <c r="D224" s="523"/>
      <c r="E224" s="136" t="s">
        <v>1221</v>
      </c>
      <c r="F224" s="523">
        <v>3621</v>
      </c>
      <c r="G224" s="9" t="s">
        <v>1396</v>
      </c>
      <c r="H224" s="1204">
        <v>30</v>
      </c>
      <c r="I224" s="25" t="s">
        <v>12</v>
      </c>
      <c r="J224" s="9" t="s">
        <v>97</v>
      </c>
      <c r="K224" s="22"/>
      <c r="L224" s="1205"/>
      <c r="M224" s="80"/>
      <c r="N224" s="80"/>
      <c r="O224" s="80"/>
      <c r="P224" s="80"/>
      <c r="Q224" s="80"/>
      <c r="R224" s="80"/>
      <c r="T224" s="249"/>
      <c r="U224" s="80"/>
      <c r="V224" s="80"/>
      <c r="W224" s="80"/>
      <c r="X224" s="80"/>
      <c r="Y224" s="80"/>
    </row>
    <row r="225" spans="1:25" s="42" customFormat="1" ht="14.25" customHeight="1">
      <c r="A225" s="239"/>
      <c r="B225" s="1203"/>
      <c r="C225" s="31"/>
      <c r="D225" s="523"/>
      <c r="E225" s="136" t="s">
        <v>1221</v>
      </c>
      <c r="F225" s="523">
        <v>3624</v>
      </c>
      <c r="G225" s="9" t="s">
        <v>63</v>
      </c>
      <c r="H225" s="1204">
        <v>30</v>
      </c>
      <c r="I225" s="25" t="s">
        <v>12</v>
      </c>
      <c r="J225" s="9" t="s">
        <v>97</v>
      </c>
      <c r="K225" s="22"/>
      <c r="L225" s="1205"/>
      <c r="M225" s="80"/>
      <c r="N225" s="80"/>
      <c r="O225" s="80"/>
      <c r="P225" s="80"/>
      <c r="Q225" s="80"/>
      <c r="R225" s="80"/>
      <c r="T225" s="249"/>
      <c r="U225" s="80"/>
      <c r="V225" s="80"/>
      <c r="W225" s="80"/>
      <c r="X225" s="80"/>
      <c r="Y225" s="80"/>
    </row>
    <row r="226" spans="1:25" s="42" customFormat="1" ht="14.25" customHeight="1">
      <c r="A226" s="239"/>
      <c r="B226" s="1203"/>
      <c r="C226" s="31"/>
      <c r="D226" s="523"/>
      <c r="E226" s="136" t="s">
        <v>1221</v>
      </c>
      <c r="F226" s="523">
        <v>3625</v>
      </c>
      <c r="G226" s="9" t="s">
        <v>902</v>
      </c>
      <c r="H226" s="1204">
        <v>50</v>
      </c>
      <c r="I226" s="25" t="s">
        <v>12</v>
      </c>
      <c r="J226" s="9" t="s">
        <v>97</v>
      </c>
      <c r="K226" s="22"/>
      <c r="L226" s="1205">
        <v>2053.1</v>
      </c>
      <c r="M226" s="80"/>
      <c r="N226" s="80"/>
      <c r="O226" s="80"/>
      <c r="P226" s="80"/>
      <c r="Q226" s="80"/>
      <c r="R226" s="80"/>
      <c r="T226" s="249"/>
      <c r="U226" s="80"/>
      <c r="V226" s="80"/>
      <c r="W226" s="80"/>
      <c r="X226" s="80"/>
      <c r="Y226" s="80"/>
    </row>
    <row r="227" spans="1:25" s="42" customFormat="1" ht="14.25" customHeight="1">
      <c r="A227" s="239" t="s">
        <v>68</v>
      </c>
      <c r="B227" s="1203">
        <v>44894</v>
      </c>
      <c r="C227" s="31">
        <v>44887</v>
      </c>
      <c r="D227" s="523">
        <v>12194</v>
      </c>
      <c r="E227" s="136" t="s">
        <v>2</v>
      </c>
      <c r="F227" s="523">
        <v>3218</v>
      </c>
      <c r="G227" s="9" t="s">
        <v>13</v>
      </c>
      <c r="H227" s="1204">
        <v>42</v>
      </c>
      <c r="I227" s="25" t="s">
        <v>6</v>
      </c>
      <c r="J227" s="9" t="s">
        <v>97</v>
      </c>
      <c r="K227" s="22"/>
      <c r="L227" s="1205">
        <v>772.8</v>
      </c>
      <c r="M227" s="80"/>
      <c r="N227" s="80"/>
      <c r="O227" s="80"/>
      <c r="P227" s="80"/>
      <c r="Q227" s="80"/>
      <c r="R227" s="80"/>
      <c r="T227" s="249"/>
      <c r="U227" s="80"/>
      <c r="V227" s="80"/>
      <c r="W227" s="80"/>
      <c r="X227" s="80"/>
      <c r="Y227" s="80"/>
    </row>
    <row r="228" spans="1:25" s="42" customFormat="1" ht="14.25" customHeight="1">
      <c r="A228" s="239" t="s">
        <v>1303</v>
      </c>
      <c r="B228" s="1203">
        <v>44894</v>
      </c>
      <c r="C228" s="31">
        <v>44888</v>
      </c>
      <c r="D228" s="523">
        <v>12197</v>
      </c>
      <c r="E228" s="136" t="s">
        <v>1221</v>
      </c>
      <c r="F228" s="523">
        <v>3621</v>
      </c>
      <c r="G228" s="9" t="s">
        <v>1396</v>
      </c>
      <c r="H228" s="1204">
        <v>100</v>
      </c>
      <c r="I228" s="25" t="s">
        <v>6</v>
      </c>
      <c r="J228" s="9" t="s">
        <v>97</v>
      </c>
      <c r="K228" s="22"/>
      <c r="L228" s="1205">
        <v>1197</v>
      </c>
      <c r="M228" s="80"/>
      <c r="N228" s="80"/>
      <c r="O228" s="80"/>
      <c r="P228" s="80"/>
      <c r="Q228" s="80"/>
      <c r="R228" s="80"/>
      <c r="T228" s="249"/>
      <c r="U228" s="80"/>
      <c r="V228" s="80"/>
      <c r="W228" s="80"/>
      <c r="X228" s="80"/>
      <c r="Y228" s="80"/>
    </row>
    <row r="229" spans="1:25" s="42" customFormat="1" ht="14.25" customHeight="1">
      <c r="A229" s="239" t="s">
        <v>226</v>
      </c>
      <c r="B229" s="1203">
        <v>44894</v>
      </c>
      <c r="C229" s="31">
        <v>44889</v>
      </c>
      <c r="D229" s="523">
        <v>12199</v>
      </c>
      <c r="E229" s="136" t="s">
        <v>1115</v>
      </c>
      <c r="F229" s="523">
        <v>4256</v>
      </c>
      <c r="G229" s="9" t="s">
        <v>29</v>
      </c>
      <c r="H229" s="1204">
        <v>35</v>
      </c>
      <c r="I229" s="25" t="s">
        <v>6</v>
      </c>
      <c r="J229" s="9" t="s">
        <v>97</v>
      </c>
      <c r="K229" s="22"/>
      <c r="L229" s="1205"/>
      <c r="M229" s="80"/>
      <c r="N229" s="80"/>
      <c r="O229" s="80"/>
      <c r="P229" s="80"/>
      <c r="Q229" s="80"/>
      <c r="R229" s="80"/>
      <c r="T229" s="249"/>
      <c r="U229" s="80"/>
      <c r="V229" s="80"/>
      <c r="W229" s="80"/>
      <c r="X229" s="80"/>
      <c r="Y229" s="80"/>
    </row>
    <row r="230" spans="1:25" s="42" customFormat="1" ht="14.25" customHeight="1">
      <c r="A230" s="239"/>
      <c r="B230" s="1203"/>
      <c r="C230" s="31"/>
      <c r="D230" s="523"/>
      <c r="E230" s="136" t="s">
        <v>153</v>
      </c>
      <c r="F230" s="523">
        <v>2040</v>
      </c>
      <c r="G230" s="9" t="s">
        <v>75</v>
      </c>
      <c r="H230" s="1204">
        <v>25</v>
      </c>
      <c r="I230" s="25" t="s">
        <v>6</v>
      </c>
      <c r="J230" s="9" t="s">
        <v>97</v>
      </c>
      <c r="K230" s="11" t="s">
        <v>2558</v>
      </c>
      <c r="L230" s="1205">
        <v>1003</v>
      </c>
      <c r="M230" s="80"/>
      <c r="N230" s="80"/>
      <c r="O230" s="80"/>
      <c r="P230" s="80"/>
      <c r="Q230" s="80"/>
      <c r="R230" s="80"/>
      <c r="T230" s="249"/>
      <c r="U230" s="80"/>
      <c r="V230" s="80"/>
      <c r="W230" s="80"/>
      <c r="X230" s="80"/>
      <c r="Y230" s="80"/>
    </row>
    <row r="231" spans="1:25" s="42" customFormat="1" ht="14.25" customHeight="1">
      <c r="A231" s="239" t="s">
        <v>2179</v>
      </c>
      <c r="B231" s="1203">
        <v>44887</v>
      </c>
      <c r="C231" s="31">
        <v>44887</v>
      </c>
      <c r="D231" s="523">
        <v>0</v>
      </c>
      <c r="E231" s="136" t="s">
        <v>1115</v>
      </c>
      <c r="F231" s="523">
        <v>0</v>
      </c>
      <c r="G231" s="9" t="s">
        <v>2553</v>
      </c>
      <c r="H231" s="1204" t="s">
        <v>1070</v>
      </c>
      <c r="I231" s="25" t="s">
        <v>6</v>
      </c>
      <c r="J231" s="9" t="s">
        <v>97</v>
      </c>
      <c r="K231" s="11" t="s">
        <v>1275</v>
      </c>
      <c r="L231" s="1205">
        <v>0</v>
      </c>
      <c r="M231" s="80"/>
      <c r="N231" s="80"/>
      <c r="O231" s="80"/>
      <c r="P231" s="80"/>
      <c r="Q231" s="80"/>
      <c r="R231" s="80"/>
      <c r="T231" s="249"/>
      <c r="U231" s="80"/>
      <c r="V231" s="80"/>
      <c r="W231" s="80"/>
      <c r="X231" s="80"/>
      <c r="Y231" s="80"/>
    </row>
    <row r="232" spans="1:25" s="42" customFormat="1" ht="14.25" customHeight="1">
      <c r="A232" s="239" t="s">
        <v>1673</v>
      </c>
      <c r="B232" s="1203">
        <v>44895</v>
      </c>
      <c r="C232" s="31">
        <v>44888</v>
      </c>
      <c r="D232" s="523">
        <v>12208</v>
      </c>
      <c r="E232" s="136" t="s">
        <v>2</v>
      </c>
      <c r="F232" s="523">
        <v>1960</v>
      </c>
      <c r="G232" s="9" t="s">
        <v>13</v>
      </c>
      <c r="H232" s="1204">
        <v>12</v>
      </c>
      <c r="I232" s="25" t="s">
        <v>6</v>
      </c>
      <c r="J232" s="9" t="s">
        <v>97</v>
      </c>
      <c r="K232" s="22"/>
      <c r="L232" s="1205">
        <v>166.8</v>
      </c>
      <c r="M232" s="80"/>
      <c r="N232" s="80"/>
      <c r="O232" s="80"/>
      <c r="P232" s="80"/>
      <c r="Q232" s="80"/>
      <c r="R232" s="80"/>
      <c r="T232" s="249"/>
      <c r="U232" s="80"/>
      <c r="V232" s="80"/>
      <c r="W232" s="80"/>
      <c r="X232" s="80"/>
      <c r="Y232" s="80"/>
    </row>
    <row r="233" spans="1:25" s="42" customFormat="1" ht="14.25" customHeight="1">
      <c r="A233" s="239" t="s">
        <v>845</v>
      </c>
      <c r="B233" s="1203">
        <v>44895</v>
      </c>
      <c r="C233" s="31">
        <v>44894</v>
      </c>
      <c r="D233" s="523">
        <v>12213</v>
      </c>
      <c r="E233" s="136" t="s">
        <v>153</v>
      </c>
      <c r="F233" s="523">
        <v>3162</v>
      </c>
      <c r="G233" s="9" t="s">
        <v>203</v>
      </c>
      <c r="H233" s="1204">
        <v>80</v>
      </c>
      <c r="I233" s="25" t="s">
        <v>6</v>
      </c>
      <c r="J233" s="9" t="s">
        <v>97</v>
      </c>
      <c r="K233" s="11" t="s">
        <v>2558</v>
      </c>
      <c r="L233" s="1205">
        <v>840</v>
      </c>
      <c r="M233" s="80"/>
      <c r="N233" s="80"/>
      <c r="O233" s="80"/>
      <c r="P233" s="80"/>
      <c r="Q233" s="80"/>
      <c r="R233" s="80"/>
      <c r="T233" s="249"/>
      <c r="U233" s="80"/>
      <c r="V233" s="80"/>
      <c r="W233" s="80"/>
      <c r="X233" s="80"/>
      <c r="Y233" s="80"/>
    </row>
    <row r="234" spans="1:25" s="42" customFormat="1" ht="14.25" customHeight="1">
      <c r="A234" s="239"/>
      <c r="B234" s="1203"/>
      <c r="C234" s="31"/>
      <c r="D234" s="523"/>
      <c r="E234" s="136" t="s">
        <v>2</v>
      </c>
      <c r="F234" s="523">
        <v>843</v>
      </c>
      <c r="G234" s="9" t="s">
        <v>203</v>
      </c>
      <c r="H234" s="1204">
        <v>80</v>
      </c>
      <c r="I234" s="25" t="s">
        <v>6</v>
      </c>
      <c r="J234" s="9" t="s">
        <v>97</v>
      </c>
      <c r="K234" s="22"/>
      <c r="L234" s="1205">
        <v>680</v>
      </c>
      <c r="M234" s="80"/>
      <c r="N234" s="80"/>
      <c r="O234" s="80"/>
      <c r="P234" s="80"/>
      <c r="Q234" s="80"/>
      <c r="R234" s="80"/>
      <c r="T234" s="249"/>
      <c r="U234" s="80"/>
      <c r="V234" s="80"/>
      <c r="W234" s="80"/>
      <c r="X234" s="80"/>
      <c r="Y234" s="80"/>
    </row>
    <row r="235" spans="1:25" s="42" customFormat="1" ht="14.25" customHeight="1">
      <c r="A235" s="239"/>
      <c r="B235" s="1203"/>
      <c r="C235" s="31"/>
      <c r="D235" s="523"/>
      <c r="E235" s="136" t="s">
        <v>131</v>
      </c>
      <c r="F235" s="523">
        <v>3163</v>
      </c>
      <c r="G235" s="9" t="s">
        <v>203</v>
      </c>
      <c r="H235" s="1204">
        <v>80</v>
      </c>
      <c r="I235" s="25" t="s">
        <v>6</v>
      </c>
      <c r="J235" s="9" t="s">
        <v>97</v>
      </c>
      <c r="K235" s="11" t="s">
        <v>2558</v>
      </c>
      <c r="L235" s="1205">
        <v>840</v>
      </c>
      <c r="M235" s="80"/>
      <c r="N235" s="80"/>
      <c r="O235" s="80"/>
      <c r="P235" s="80"/>
      <c r="Q235" s="80"/>
      <c r="R235" s="80"/>
      <c r="T235" s="249"/>
      <c r="U235" s="80"/>
      <c r="V235" s="80"/>
      <c r="W235" s="80"/>
      <c r="X235" s="80"/>
      <c r="Y235" s="80"/>
    </row>
    <row r="236" spans="1:25" s="42" customFormat="1" ht="14.25" customHeight="1">
      <c r="A236" s="239" t="s">
        <v>370</v>
      </c>
      <c r="B236" s="1203">
        <v>44895</v>
      </c>
      <c r="C236" s="31">
        <v>44889</v>
      </c>
      <c r="D236" s="523">
        <v>12220</v>
      </c>
      <c r="E236" s="136" t="s">
        <v>2</v>
      </c>
      <c r="F236" s="523">
        <v>1098</v>
      </c>
      <c r="G236" s="9" t="s">
        <v>3</v>
      </c>
      <c r="H236" s="1204">
        <v>20</v>
      </c>
      <c r="I236" s="25" t="s">
        <v>6</v>
      </c>
      <c r="J236" s="9" t="s">
        <v>97</v>
      </c>
      <c r="K236" s="22"/>
      <c r="L236" s="1205">
        <v>640</v>
      </c>
      <c r="M236" s="80"/>
      <c r="N236" s="80"/>
      <c r="O236" s="80"/>
      <c r="P236" s="80"/>
      <c r="Q236" s="80"/>
      <c r="R236" s="80"/>
      <c r="T236" s="249"/>
      <c r="U236" s="80"/>
      <c r="V236" s="80"/>
      <c r="W236" s="80"/>
      <c r="X236" s="80"/>
      <c r="Y236" s="80"/>
    </row>
    <row r="237" spans="1:25" s="42" customFormat="1" ht="14.25" customHeight="1">
      <c r="A237" s="239" t="s">
        <v>2044</v>
      </c>
      <c r="B237" s="1203">
        <v>44895</v>
      </c>
      <c r="C237" s="31">
        <v>44889</v>
      </c>
      <c r="D237" s="523">
        <v>12227</v>
      </c>
      <c r="E237" s="136" t="s">
        <v>81</v>
      </c>
      <c r="F237" s="1204">
        <v>1403</v>
      </c>
      <c r="G237" s="9" t="s">
        <v>17</v>
      </c>
      <c r="H237" s="1204" t="s">
        <v>882</v>
      </c>
      <c r="I237" s="25" t="s">
        <v>6</v>
      </c>
      <c r="J237" s="9" t="s">
        <v>97</v>
      </c>
      <c r="K237" s="11" t="s">
        <v>2557</v>
      </c>
      <c r="L237" s="1205">
        <v>272.5</v>
      </c>
      <c r="M237" s="80"/>
      <c r="N237" s="80"/>
      <c r="O237" s="80"/>
      <c r="P237" s="80"/>
      <c r="Q237" s="80"/>
      <c r="R237" s="80"/>
      <c r="T237" s="249"/>
      <c r="U237" s="80"/>
      <c r="V237" s="80"/>
      <c r="W237" s="80"/>
      <c r="X237" s="80"/>
      <c r="Y237" s="80"/>
    </row>
    <row r="238" spans="1:25" s="42" customFormat="1" ht="14.25" customHeight="1">
      <c r="A238" s="239" t="s">
        <v>192</v>
      </c>
      <c r="B238" s="1203">
        <v>44895</v>
      </c>
      <c r="C238" s="31">
        <v>44889</v>
      </c>
      <c r="D238" s="523">
        <v>12230</v>
      </c>
      <c r="E238" s="136" t="s">
        <v>7</v>
      </c>
      <c r="F238" s="523">
        <v>4466</v>
      </c>
      <c r="G238" s="9" t="s">
        <v>521</v>
      </c>
      <c r="H238" s="1204" t="s">
        <v>1018</v>
      </c>
      <c r="I238" s="25" t="s">
        <v>6</v>
      </c>
      <c r="J238" s="9" t="s">
        <v>97</v>
      </c>
      <c r="K238" s="22"/>
      <c r="L238" s="1205">
        <v>87.5</v>
      </c>
      <c r="M238" s="80"/>
      <c r="N238" s="80"/>
      <c r="O238" s="80"/>
      <c r="P238" s="80"/>
      <c r="Q238" s="80"/>
      <c r="R238" s="80"/>
      <c r="T238" s="249"/>
      <c r="U238" s="80"/>
      <c r="V238" s="80"/>
      <c r="W238" s="80"/>
      <c r="X238" s="80"/>
      <c r="Y238" s="80"/>
    </row>
    <row r="239" spans="1:25" s="42" customFormat="1" ht="14.25" customHeight="1">
      <c r="A239" s="341" t="s">
        <v>181</v>
      </c>
      <c r="B239" s="32">
        <v>44894</v>
      </c>
      <c r="C239" s="32">
        <v>44893</v>
      </c>
      <c r="D239" s="33">
        <v>12189</v>
      </c>
      <c r="E239" s="34" t="s">
        <v>131</v>
      </c>
      <c r="F239" s="33">
        <v>4363</v>
      </c>
      <c r="G239" s="19" t="s">
        <v>182</v>
      </c>
      <c r="H239" s="20">
        <v>4</v>
      </c>
      <c r="I239" s="35" t="s">
        <v>6</v>
      </c>
      <c r="J239" s="19"/>
      <c r="K239" s="21" t="s">
        <v>2558</v>
      </c>
      <c r="L239" s="451"/>
      <c r="M239" s="80"/>
      <c r="N239" s="80"/>
      <c r="O239" s="80"/>
      <c r="P239" s="80"/>
      <c r="Q239" s="80"/>
      <c r="R239" s="80"/>
      <c r="T239" s="249"/>
      <c r="U239" s="80"/>
      <c r="V239" s="80"/>
      <c r="W239" s="80"/>
      <c r="X239" s="80"/>
      <c r="Y239" s="80"/>
    </row>
    <row r="240" spans="1:25" s="42" customFormat="1" ht="14.25" customHeight="1">
      <c r="A240" s="341"/>
      <c r="B240" s="32"/>
      <c r="C240" s="32"/>
      <c r="D240" s="33"/>
      <c r="E240" s="34" t="s">
        <v>2</v>
      </c>
      <c r="F240" s="33">
        <v>2646</v>
      </c>
      <c r="G240" s="19" t="s">
        <v>182</v>
      </c>
      <c r="H240" s="20" t="s">
        <v>849</v>
      </c>
      <c r="I240" s="35" t="s">
        <v>6</v>
      </c>
      <c r="J240" s="19"/>
      <c r="K240" s="21"/>
      <c r="L240" s="451">
        <v>171</v>
      </c>
      <c r="M240" s="80"/>
      <c r="N240" s="80"/>
      <c r="O240" s="80"/>
      <c r="P240" s="80"/>
      <c r="Q240" s="80"/>
      <c r="R240" s="80"/>
      <c r="T240" s="249"/>
      <c r="U240" s="80"/>
      <c r="V240" s="80"/>
      <c r="W240" s="80"/>
      <c r="X240" s="80"/>
      <c r="Y240" s="80"/>
    </row>
    <row r="241" spans="1:25" s="42" customFormat="1" ht="14.25" customHeight="1">
      <c r="A241" s="239" t="s">
        <v>918</v>
      </c>
      <c r="B241" s="1203">
        <v>44895</v>
      </c>
      <c r="C241" s="31">
        <v>44893</v>
      </c>
      <c r="D241" s="523">
        <v>12247</v>
      </c>
      <c r="E241" s="136" t="s">
        <v>1115</v>
      </c>
      <c r="F241" s="523">
        <v>1126</v>
      </c>
      <c r="G241" s="9" t="s">
        <v>57</v>
      </c>
      <c r="H241" s="1204">
        <v>4</v>
      </c>
      <c r="I241" s="25" t="s">
        <v>6</v>
      </c>
      <c r="J241" s="9" t="s">
        <v>97</v>
      </c>
      <c r="K241" s="22"/>
      <c r="L241" s="1205">
        <v>260</v>
      </c>
      <c r="M241" s="80"/>
      <c r="N241" s="80"/>
      <c r="O241" s="80"/>
      <c r="P241" s="80"/>
      <c r="Q241" s="80"/>
      <c r="R241" s="80"/>
      <c r="T241" s="249"/>
      <c r="U241" s="80"/>
      <c r="V241" s="80"/>
      <c r="W241" s="80"/>
      <c r="X241" s="80"/>
      <c r="Y241" s="80"/>
    </row>
    <row r="242" spans="1:25" s="42" customFormat="1" ht="14.25" customHeight="1">
      <c r="A242" s="239" t="s">
        <v>2099</v>
      </c>
      <c r="B242" s="1203">
        <v>44893</v>
      </c>
      <c r="C242" s="31">
        <v>44893</v>
      </c>
      <c r="D242" s="523">
        <v>11868</v>
      </c>
      <c r="E242" s="136" t="s">
        <v>2351</v>
      </c>
      <c r="F242" s="523">
        <v>4133</v>
      </c>
      <c r="G242" s="9" t="s">
        <v>53</v>
      </c>
      <c r="H242" s="1204" t="s">
        <v>2571</v>
      </c>
      <c r="I242" s="25" t="s">
        <v>6</v>
      </c>
      <c r="J242" s="9" t="s">
        <v>97</v>
      </c>
      <c r="K242" s="22"/>
      <c r="L242" s="1205">
        <v>0</v>
      </c>
      <c r="M242" s="80"/>
      <c r="N242" s="80"/>
      <c r="O242" s="80"/>
      <c r="P242" s="80"/>
      <c r="Q242" s="80"/>
      <c r="R242" s="80"/>
      <c r="T242" s="249"/>
      <c r="U242" s="80"/>
      <c r="V242" s="80"/>
      <c r="W242" s="80"/>
      <c r="X242" s="80"/>
      <c r="Y242" s="80"/>
    </row>
    <row r="243" spans="1:25" s="42" customFormat="1" ht="14.25" customHeight="1">
      <c r="A243" s="1379"/>
      <c r="B243" s="1380"/>
      <c r="C243" s="1380"/>
      <c r="D243" s="1381"/>
      <c r="E243" s="1382"/>
      <c r="F243" s="1381"/>
      <c r="G243" s="1383"/>
      <c r="H243" s="1384"/>
      <c r="I243" s="1385"/>
      <c r="J243" s="1383"/>
      <c r="K243" s="1386"/>
      <c r="L243" s="1387"/>
      <c r="M243" s="80"/>
      <c r="N243" s="80"/>
      <c r="O243" s="80"/>
      <c r="P243" s="80"/>
      <c r="Q243" s="80"/>
      <c r="R243" s="80"/>
      <c r="T243" s="249"/>
      <c r="U243" s="80"/>
      <c r="V243" s="80"/>
      <c r="W243" s="80"/>
      <c r="X243" s="80"/>
      <c r="Y243" s="80"/>
    </row>
    <row r="244" spans="1:25" s="42" customFormat="1" ht="14.25" customHeight="1">
      <c r="A244" s="1398" t="s">
        <v>519</v>
      </c>
      <c r="B244" s="1399">
        <v>44565</v>
      </c>
      <c r="C244" s="1400"/>
      <c r="D244" s="1401">
        <v>12225</v>
      </c>
      <c r="E244" s="1402" t="s">
        <v>1221</v>
      </c>
      <c r="F244" s="1401">
        <v>3922</v>
      </c>
      <c r="G244" s="881" t="s">
        <v>5</v>
      </c>
      <c r="H244" s="1403">
        <v>300</v>
      </c>
      <c r="I244" s="1404"/>
      <c r="J244" s="881" t="s">
        <v>97</v>
      </c>
      <c r="K244" s="1405"/>
      <c r="L244" s="1406">
        <v>6267</v>
      </c>
      <c r="M244" s="80"/>
      <c r="N244" s="80"/>
      <c r="O244" s="80"/>
      <c r="P244" s="80"/>
      <c r="Q244" s="80"/>
      <c r="R244" s="80"/>
      <c r="T244" s="80" t="s">
        <v>2556</v>
      </c>
      <c r="U244" s="80"/>
      <c r="V244" s="80"/>
      <c r="W244" s="80"/>
      <c r="X244" s="80"/>
      <c r="Y244" s="80"/>
    </row>
    <row r="245" spans="1:25" s="42" customFormat="1" ht="14.25" customHeight="1">
      <c r="A245" s="1398" t="s">
        <v>2488</v>
      </c>
      <c r="B245" s="1399">
        <v>44580</v>
      </c>
      <c r="C245" s="1400"/>
      <c r="D245" s="1401">
        <v>12111</v>
      </c>
      <c r="E245" s="1402" t="s">
        <v>2351</v>
      </c>
      <c r="F245" s="1401">
        <v>4443</v>
      </c>
      <c r="G245" s="881" t="s">
        <v>47</v>
      </c>
      <c r="H245" s="1403" t="s">
        <v>1835</v>
      </c>
      <c r="I245" s="1404"/>
      <c r="J245" s="881" t="s">
        <v>97</v>
      </c>
      <c r="K245" s="1405"/>
      <c r="L245" s="1406">
        <v>3999.9</v>
      </c>
      <c r="M245" s="80"/>
      <c r="N245" s="80"/>
      <c r="O245" s="80"/>
      <c r="P245" s="80"/>
      <c r="Q245" s="80"/>
      <c r="R245" s="80"/>
      <c r="T245" s="80" t="s">
        <v>2556</v>
      </c>
      <c r="U245" s="80"/>
      <c r="V245" s="80"/>
      <c r="W245" s="80"/>
      <c r="X245" s="80"/>
      <c r="Y245" s="80"/>
    </row>
    <row r="246" spans="1:25" s="42" customFormat="1" ht="14.25" customHeight="1">
      <c r="A246" s="1398" t="s">
        <v>400</v>
      </c>
      <c r="B246" s="1399">
        <v>44567</v>
      </c>
      <c r="C246" s="1400"/>
      <c r="D246" s="1401">
        <v>12204</v>
      </c>
      <c r="E246" s="1402" t="s">
        <v>2</v>
      </c>
      <c r="F246" s="1401">
        <v>1468</v>
      </c>
      <c r="G246" s="881" t="s">
        <v>21</v>
      </c>
      <c r="H246" s="1403">
        <v>40</v>
      </c>
      <c r="I246" s="1404"/>
      <c r="J246" s="881" t="s">
        <v>97</v>
      </c>
      <c r="K246" s="1405"/>
      <c r="L246" s="1406">
        <v>1560</v>
      </c>
      <c r="M246" s="80"/>
      <c r="N246" s="80"/>
      <c r="O246" s="80"/>
      <c r="P246" s="80"/>
      <c r="Q246" s="80"/>
      <c r="R246" s="80"/>
      <c r="T246" s="80" t="s">
        <v>2556</v>
      </c>
      <c r="U246" s="80"/>
      <c r="V246" s="80"/>
      <c r="W246" s="80"/>
      <c r="X246" s="80"/>
      <c r="Y246" s="80"/>
    </row>
    <row r="247" spans="1:25" s="42" customFormat="1" ht="14.25" customHeight="1">
      <c r="A247" s="1398" t="s">
        <v>2576</v>
      </c>
      <c r="B247" s="1399">
        <v>44572</v>
      </c>
      <c r="C247" s="1400"/>
      <c r="D247" s="1401">
        <v>12302</v>
      </c>
      <c r="E247" s="1402" t="s">
        <v>1221</v>
      </c>
      <c r="F247" s="1401">
        <v>3940</v>
      </c>
      <c r="G247" s="881" t="s">
        <v>2208</v>
      </c>
      <c r="H247" s="1403" t="s">
        <v>949</v>
      </c>
      <c r="I247" s="1404"/>
      <c r="J247" s="881" t="s">
        <v>97</v>
      </c>
      <c r="K247" s="1405"/>
      <c r="L247" s="1406"/>
      <c r="M247" s="80"/>
      <c r="N247" s="80"/>
      <c r="O247" s="80"/>
      <c r="P247" s="80"/>
      <c r="Q247" s="80"/>
      <c r="R247" s="80"/>
      <c r="T247" s="80" t="s">
        <v>2556</v>
      </c>
      <c r="U247" s="80"/>
      <c r="V247" s="80"/>
      <c r="W247" s="80"/>
      <c r="X247" s="80"/>
      <c r="Y247" s="80"/>
    </row>
    <row r="248" spans="1:25" s="42" customFormat="1" ht="14.25" customHeight="1">
      <c r="A248" s="1398"/>
      <c r="B248" s="1399"/>
      <c r="C248" s="1400"/>
      <c r="D248" s="1401"/>
      <c r="E248" s="1402" t="s">
        <v>1221</v>
      </c>
      <c r="F248" s="1401">
        <v>4434</v>
      </c>
      <c r="G248" s="881" t="s">
        <v>2208</v>
      </c>
      <c r="H248" s="1403">
        <v>30</v>
      </c>
      <c r="I248" s="1404"/>
      <c r="J248" s="881" t="s">
        <v>97</v>
      </c>
      <c r="K248" s="1405"/>
      <c r="L248" s="1406"/>
      <c r="M248" s="80"/>
      <c r="N248" s="80"/>
      <c r="O248" s="80"/>
      <c r="P248" s="80"/>
      <c r="Q248" s="80"/>
      <c r="R248" s="80"/>
      <c r="T248" s="80" t="s">
        <v>2556</v>
      </c>
      <c r="U248" s="80"/>
      <c r="V248" s="80"/>
      <c r="W248" s="80"/>
      <c r="X248" s="80"/>
      <c r="Y248" s="80"/>
    </row>
    <row r="249" spans="1:25" s="42" customFormat="1" ht="14.25" customHeight="1">
      <c r="A249" s="1398"/>
      <c r="B249" s="1399"/>
      <c r="C249" s="1400"/>
      <c r="D249" s="1401"/>
      <c r="E249" s="1402" t="s">
        <v>153</v>
      </c>
      <c r="F249" s="1401">
        <v>4269</v>
      </c>
      <c r="G249" s="881" t="s">
        <v>2208</v>
      </c>
      <c r="H249" s="1403">
        <v>30</v>
      </c>
      <c r="I249" s="1404"/>
      <c r="J249" s="881" t="s">
        <v>97</v>
      </c>
      <c r="K249" s="1405"/>
      <c r="L249" s="1406">
        <v>4202.5</v>
      </c>
      <c r="M249" s="80"/>
      <c r="N249" s="80"/>
      <c r="O249" s="80"/>
      <c r="P249" s="80"/>
      <c r="Q249" s="80"/>
      <c r="R249" s="80"/>
      <c r="T249" s="80" t="s">
        <v>2556</v>
      </c>
      <c r="U249" s="80"/>
      <c r="V249" s="80"/>
      <c r="W249" s="80"/>
      <c r="X249" s="80"/>
      <c r="Y249" s="80"/>
    </row>
    <row r="250" spans="1:25" s="42" customFormat="1" ht="14.25" customHeight="1">
      <c r="A250" s="1388"/>
      <c r="B250" s="1389"/>
      <c r="C250" s="1390"/>
      <c r="D250" s="1391"/>
      <c r="E250" s="1392"/>
      <c r="F250" s="1391"/>
      <c r="G250" s="1393"/>
      <c r="H250" s="1394"/>
      <c r="I250" s="1395"/>
      <c r="J250" s="1393"/>
      <c r="K250" s="1396"/>
      <c r="L250" s="1397"/>
      <c r="M250" s="80"/>
      <c r="N250" s="80"/>
      <c r="O250" s="80"/>
      <c r="P250" s="80"/>
      <c r="Q250" s="80"/>
      <c r="R250" s="80"/>
      <c r="T250" s="249"/>
      <c r="U250" s="80"/>
      <c r="V250" s="80"/>
      <c r="W250" s="80"/>
      <c r="X250" s="80"/>
      <c r="Y250" s="80"/>
    </row>
    <row r="251" spans="1:25" s="42" customFormat="1" ht="14.25" customHeight="1">
      <c r="A251" s="592" t="s">
        <v>2374</v>
      </c>
      <c r="B251" s="1340">
        <v>44904</v>
      </c>
      <c r="C251" s="593"/>
      <c r="D251" s="1341">
        <v>12092</v>
      </c>
      <c r="E251" s="600" t="s">
        <v>1221</v>
      </c>
      <c r="F251" s="1341">
        <v>12092</v>
      </c>
      <c r="G251" s="597" t="s">
        <v>31</v>
      </c>
      <c r="H251" s="1342">
        <v>100</v>
      </c>
      <c r="I251" s="596"/>
      <c r="J251" s="597" t="s">
        <v>97</v>
      </c>
      <c r="K251" s="598"/>
      <c r="L251" s="1343">
        <v>2090</v>
      </c>
      <c r="M251" s="80"/>
      <c r="N251" s="80"/>
      <c r="O251" s="80"/>
      <c r="P251" s="80"/>
      <c r="Q251" s="80"/>
      <c r="R251" s="80"/>
      <c r="T251" s="249"/>
      <c r="U251" s="80"/>
      <c r="V251" s="80"/>
      <c r="W251" s="80"/>
      <c r="X251" s="80"/>
      <c r="Y251" s="80"/>
    </row>
    <row r="252" spans="1:25" s="42" customFormat="1" ht="14.25" customHeight="1">
      <c r="A252" s="592" t="s">
        <v>400</v>
      </c>
      <c r="B252" s="1340">
        <v>44903</v>
      </c>
      <c r="C252" s="593"/>
      <c r="D252" s="1341">
        <v>12203</v>
      </c>
      <c r="E252" s="600" t="s">
        <v>74</v>
      </c>
      <c r="F252" s="1341">
        <v>3199</v>
      </c>
      <c r="G252" s="597" t="s">
        <v>47</v>
      </c>
      <c r="H252" s="1342">
        <v>14</v>
      </c>
      <c r="I252" s="596"/>
      <c r="J252" s="597" t="s">
        <v>97</v>
      </c>
      <c r="K252" s="1349" t="s">
        <v>2552</v>
      </c>
      <c r="L252" s="1343"/>
      <c r="M252" s="80"/>
      <c r="N252" s="80"/>
      <c r="O252" s="80"/>
      <c r="P252" s="80"/>
      <c r="Q252" s="80"/>
      <c r="R252" s="80"/>
      <c r="T252" s="249"/>
      <c r="U252" s="80"/>
      <c r="V252" s="80"/>
      <c r="W252" s="80"/>
      <c r="X252" s="80"/>
      <c r="Y252" s="80"/>
    </row>
    <row r="253" spans="1:25" s="42" customFormat="1" ht="14.25" customHeight="1">
      <c r="A253" s="592"/>
      <c r="B253" s="1340"/>
      <c r="C253" s="593"/>
      <c r="D253" s="1341"/>
      <c r="E253" s="600" t="s">
        <v>69</v>
      </c>
      <c r="F253" s="1341">
        <v>3193</v>
      </c>
      <c r="G253" s="597" t="s">
        <v>47</v>
      </c>
      <c r="H253" s="1342">
        <v>14</v>
      </c>
      <c r="I253" s="596"/>
      <c r="J253" s="597" t="s">
        <v>97</v>
      </c>
      <c r="K253" s="1349" t="s">
        <v>2552</v>
      </c>
      <c r="L253" s="1343"/>
      <c r="M253" s="80"/>
      <c r="N253" s="80"/>
      <c r="O253" s="80"/>
      <c r="P253" s="80"/>
      <c r="Q253" s="80"/>
      <c r="R253" s="80"/>
      <c r="T253" s="249"/>
      <c r="U253" s="80"/>
      <c r="V253" s="80"/>
      <c r="W253" s="80"/>
      <c r="X253" s="80"/>
      <c r="Y253" s="80"/>
    </row>
    <row r="254" spans="1:25" s="42" customFormat="1" ht="14.25" customHeight="1">
      <c r="A254" s="592"/>
      <c r="B254" s="1340"/>
      <c r="C254" s="593"/>
      <c r="D254" s="1341"/>
      <c r="E254" s="600" t="s">
        <v>153</v>
      </c>
      <c r="F254" s="1341">
        <v>3198</v>
      </c>
      <c r="G254" s="597" t="s">
        <v>47</v>
      </c>
      <c r="H254" s="1342">
        <v>14</v>
      </c>
      <c r="I254" s="596"/>
      <c r="J254" s="597" t="s">
        <v>97</v>
      </c>
      <c r="K254" s="1349" t="s">
        <v>2552</v>
      </c>
      <c r="L254" s="1343">
        <v>2832</v>
      </c>
      <c r="M254" s="80"/>
      <c r="N254" s="80"/>
      <c r="O254" s="80"/>
      <c r="P254" s="80"/>
      <c r="Q254" s="80"/>
      <c r="R254" s="80"/>
      <c r="T254" s="249"/>
      <c r="U254" s="80"/>
      <c r="V254" s="80"/>
      <c r="W254" s="80"/>
      <c r="X254" s="80"/>
      <c r="Y254" s="80"/>
    </row>
    <row r="255" spans="1:25" s="42" customFormat="1" ht="14.25" customHeight="1">
      <c r="A255" s="1369"/>
      <c r="B255" s="1370"/>
      <c r="C255" s="1371"/>
      <c r="D255" s="1372"/>
      <c r="E255" s="1373"/>
      <c r="F255" s="1372"/>
      <c r="G255" s="1374"/>
      <c r="H255" s="1375"/>
      <c r="I255" s="1376"/>
      <c r="J255" s="1374"/>
      <c r="K255" s="1377"/>
      <c r="L255" s="1378"/>
      <c r="M255" s="80"/>
      <c r="N255" s="80"/>
      <c r="O255" s="80"/>
      <c r="P255" s="80"/>
      <c r="Q255" s="80"/>
      <c r="R255" s="80"/>
      <c r="T255" s="249"/>
      <c r="U255" s="80"/>
      <c r="V255" s="80"/>
      <c r="W255" s="80"/>
      <c r="X255" s="80"/>
      <c r="Y255" s="80"/>
    </row>
    <row r="256" spans="1:25" s="42" customFormat="1" ht="14.25" customHeight="1">
      <c r="A256" s="239" t="s">
        <v>215</v>
      </c>
      <c r="B256" s="1203">
        <v>44900</v>
      </c>
      <c r="C256" s="31">
        <v>44895</v>
      </c>
      <c r="D256" s="523">
        <v>12248</v>
      </c>
      <c r="E256" s="136" t="s">
        <v>2</v>
      </c>
      <c r="F256" s="523">
        <v>1007</v>
      </c>
      <c r="G256" s="9" t="s">
        <v>135</v>
      </c>
      <c r="H256" s="1204">
        <v>60</v>
      </c>
      <c r="I256" s="25" t="s">
        <v>6</v>
      </c>
      <c r="J256" s="9" t="s">
        <v>97</v>
      </c>
      <c r="K256" s="22"/>
      <c r="L256" s="1205">
        <v>1863.5</v>
      </c>
      <c r="M256" s="80"/>
      <c r="N256" s="80"/>
      <c r="O256" s="80"/>
      <c r="P256" s="80"/>
      <c r="Q256" s="80"/>
      <c r="R256" s="80"/>
      <c r="T256" s="249"/>
      <c r="U256" s="80"/>
      <c r="V256" s="80"/>
      <c r="W256" s="80"/>
      <c r="X256" s="80"/>
      <c r="Y256" s="80"/>
    </row>
    <row r="257" spans="1:25" s="42" customFormat="1" ht="14.25" customHeight="1">
      <c r="A257" s="239" t="s">
        <v>1680</v>
      </c>
      <c r="B257" s="1203">
        <v>44900</v>
      </c>
      <c r="C257" s="31">
        <v>44894</v>
      </c>
      <c r="D257" s="523">
        <v>12250</v>
      </c>
      <c r="E257" s="136" t="s">
        <v>60</v>
      </c>
      <c r="F257" s="523">
        <v>2935</v>
      </c>
      <c r="G257" s="9" t="s">
        <v>63</v>
      </c>
      <c r="H257" s="1204">
        <v>15</v>
      </c>
      <c r="I257" s="25" t="s">
        <v>6</v>
      </c>
      <c r="J257" s="9" t="s">
        <v>97</v>
      </c>
      <c r="K257" s="22"/>
      <c r="L257" s="1205">
        <v>2812.5</v>
      </c>
      <c r="M257" s="80"/>
      <c r="N257" s="80"/>
      <c r="O257" s="80"/>
      <c r="P257" s="80"/>
      <c r="Q257" s="80"/>
      <c r="R257" s="80"/>
      <c r="T257" s="249"/>
      <c r="U257" s="80"/>
      <c r="V257" s="80"/>
      <c r="W257" s="80"/>
      <c r="X257" s="80"/>
      <c r="Y257" s="80"/>
    </row>
    <row r="258" spans="1:25" s="42" customFormat="1" ht="14.25" customHeight="1">
      <c r="A258" s="1049" t="s">
        <v>2099</v>
      </c>
      <c r="B258" s="1246">
        <v>44896</v>
      </c>
      <c r="C258" s="116"/>
      <c r="D258" s="548">
        <v>12303</v>
      </c>
      <c r="E258" s="691" t="s">
        <v>2351</v>
      </c>
      <c r="F258" s="548">
        <v>4133</v>
      </c>
      <c r="G258" s="24" t="s">
        <v>53</v>
      </c>
      <c r="H258" s="1256" t="s">
        <v>2470</v>
      </c>
      <c r="I258" s="234"/>
      <c r="J258" s="24" t="s">
        <v>97</v>
      </c>
      <c r="K258" s="546"/>
      <c r="L258" s="1198">
        <v>1688.4</v>
      </c>
      <c r="M258" s="80"/>
      <c r="N258" s="80"/>
      <c r="O258" s="80"/>
      <c r="P258" s="80"/>
      <c r="Q258" s="80"/>
      <c r="R258" s="80"/>
      <c r="T258" s="249"/>
      <c r="U258" s="80"/>
      <c r="V258" s="80"/>
      <c r="W258" s="80"/>
      <c r="X258" s="80"/>
      <c r="Y258" s="80"/>
    </row>
    <row r="259" spans="1:25" s="42" customFormat="1" ht="14.25" customHeight="1">
      <c r="A259" s="460" t="s">
        <v>364</v>
      </c>
      <c r="B259" s="1202">
        <v>44900</v>
      </c>
      <c r="C259" s="116"/>
      <c r="D259" s="548">
        <v>12251</v>
      </c>
      <c r="E259" s="691" t="s">
        <v>2</v>
      </c>
      <c r="F259" s="548">
        <v>2039</v>
      </c>
      <c r="G259" s="24" t="s">
        <v>29</v>
      </c>
      <c r="H259" s="1256" t="s">
        <v>849</v>
      </c>
      <c r="I259" s="234"/>
      <c r="J259" s="24" t="s">
        <v>97</v>
      </c>
      <c r="K259" s="546"/>
      <c r="L259" s="1198">
        <v>108.75</v>
      </c>
      <c r="M259" s="80"/>
      <c r="N259" s="80"/>
      <c r="O259" s="80"/>
      <c r="P259" s="80"/>
      <c r="Q259" s="80"/>
      <c r="R259" s="80"/>
      <c r="T259" s="249"/>
      <c r="U259" s="80"/>
      <c r="V259" s="80"/>
      <c r="W259" s="80"/>
      <c r="X259" s="80"/>
      <c r="Y259" s="80"/>
    </row>
    <row r="260" spans="1:25" s="42" customFormat="1" ht="14.25" customHeight="1">
      <c r="A260" s="460" t="s">
        <v>533</v>
      </c>
      <c r="B260" s="1202">
        <v>44900</v>
      </c>
      <c r="C260" s="116"/>
      <c r="D260" s="548">
        <v>12252</v>
      </c>
      <c r="E260" s="691" t="s">
        <v>2</v>
      </c>
      <c r="F260" s="548">
        <v>2515</v>
      </c>
      <c r="G260" s="24" t="s">
        <v>35</v>
      </c>
      <c r="H260" s="1256">
        <v>10</v>
      </c>
      <c r="I260" s="234"/>
      <c r="J260" s="24" t="s">
        <v>97</v>
      </c>
      <c r="K260" s="546"/>
      <c r="L260" s="1198">
        <v>125</v>
      </c>
      <c r="M260" s="80"/>
      <c r="N260" s="80"/>
      <c r="O260" s="80"/>
      <c r="P260" s="80"/>
      <c r="Q260" s="80"/>
      <c r="R260" s="80"/>
      <c r="T260" s="249"/>
      <c r="U260" s="80"/>
      <c r="V260" s="80"/>
      <c r="W260" s="80"/>
      <c r="X260" s="80"/>
      <c r="Y260" s="80"/>
    </row>
    <row r="261" spans="1:25" s="42" customFormat="1" ht="14.25" customHeight="1">
      <c r="A261" s="460" t="s">
        <v>2561</v>
      </c>
      <c r="B261" s="1202">
        <v>44900</v>
      </c>
      <c r="C261" s="116"/>
      <c r="D261" s="548">
        <v>12254</v>
      </c>
      <c r="E261" s="691" t="s">
        <v>1221</v>
      </c>
      <c r="F261" s="548">
        <v>4183</v>
      </c>
      <c r="G261" s="24" t="s">
        <v>120</v>
      </c>
      <c r="H261" s="1256">
        <v>8</v>
      </c>
      <c r="I261" s="234"/>
      <c r="J261" s="24" t="s">
        <v>97</v>
      </c>
      <c r="K261" s="546"/>
      <c r="L261" s="1198">
        <v>282.39999999999998</v>
      </c>
      <c r="M261" s="80"/>
      <c r="N261" s="80"/>
      <c r="O261" s="80"/>
      <c r="P261" s="80"/>
      <c r="Q261" s="80"/>
      <c r="R261" s="80"/>
      <c r="T261" s="249"/>
      <c r="U261" s="80"/>
      <c r="V261" s="80"/>
      <c r="W261" s="80"/>
      <c r="X261" s="80"/>
      <c r="Y261" s="80"/>
    </row>
    <row r="262" spans="1:25" s="42" customFormat="1" ht="14.25" customHeight="1">
      <c r="A262" s="460" t="s">
        <v>2562</v>
      </c>
      <c r="B262" s="1202">
        <v>44900</v>
      </c>
      <c r="C262" s="116"/>
      <c r="D262" s="548">
        <v>12259</v>
      </c>
      <c r="E262" s="691" t="s">
        <v>2</v>
      </c>
      <c r="F262" s="548">
        <v>2646</v>
      </c>
      <c r="G262" s="24" t="s">
        <v>182</v>
      </c>
      <c r="H262" s="1256">
        <v>5</v>
      </c>
      <c r="I262" s="234"/>
      <c r="J262" s="24" t="s">
        <v>97</v>
      </c>
      <c r="K262" s="546"/>
      <c r="L262" s="1198">
        <v>90</v>
      </c>
      <c r="M262" s="80"/>
      <c r="N262" s="80"/>
      <c r="O262" s="80"/>
      <c r="P262" s="80"/>
      <c r="Q262" s="80"/>
      <c r="R262" s="80"/>
      <c r="T262" s="249"/>
      <c r="U262" s="80"/>
      <c r="V262" s="80"/>
      <c r="W262" s="80"/>
      <c r="X262" s="80"/>
      <c r="Y262" s="80"/>
    </row>
    <row r="263" spans="1:25" s="42" customFormat="1" ht="14.25" customHeight="1">
      <c r="A263" s="460" t="s">
        <v>522</v>
      </c>
      <c r="B263" s="1202">
        <v>44900</v>
      </c>
      <c r="C263" s="116"/>
      <c r="D263" s="548">
        <v>12260</v>
      </c>
      <c r="E263" s="691" t="s">
        <v>2</v>
      </c>
      <c r="F263" s="548">
        <v>2639</v>
      </c>
      <c r="G263" s="24" t="s">
        <v>142</v>
      </c>
      <c r="H263" s="1256">
        <v>300</v>
      </c>
      <c r="I263" s="234"/>
      <c r="J263" s="24" t="s">
        <v>97</v>
      </c>
      <c r="K263" s="546"/>
      <c r="L263" s="1198">
        <v>1410</v>
      </c>
      <c r="M263" s="80"/>
      <c r="N263" s="80"/>
      <c r="O263" s="80"/>
      <c r="P263" s="80"/>
      <c r="Q263" s="80"/>
      <c r="R263" s="80"/>
      <c r="T263" s="249"/>
      <c r="U263" s="80"/>
      <c r="V263" s="80"/>
      <c r="W263" s="80"/>
      <c r="X263" s="80"/>
      <c r="Y263" s="80"/>
    </row>
    <row r="264" spans="1:25" s="42" customFormat="1" ht="14.25" customHeight="1">
      <c r="A264" s="460" t="s">
        <v>2568</v>
      </c>
      <c r="B264" s="1202">
        <v>44899</v>
      </c>
      <c r="C264" s="116"/>
      <c r="D264" s="548">
        <v>12246</v>
      </c>
      <c r="E264" s="691" t="s">
        <v>7</v>
      </c>
      <c r="F264" s="548">
        <v>4479</v>
      </c>
      <c r="G264" s="24" t="s">
        <v>22</v>
      </c>
      <c r="H264" s="1256">
        <v>100</v>
      </c>
      <c r="I264" s="234"/>
      <c r="J264" s="24" t="s">
        <v>97</v>
      </c>
      <c r="K264" s="1245" t="s">
        <v>2495</v>
      </c>
      <c r="L264" s="1198">
        <v>1290</v>
      </c>
      <c r="M264" s="80"/>
      <c r="N264" s="80"/>
      <c r="O264" s="80"/>
      <c r="P264" s="80"/>
      <c r="Q264" s="80"/>
      <c r="R264" s="80"/>
      <c r="T264" s="249"/>
      <c r="U264" s="80"/>
      <c r="V264" s="80"/>
      <c r="W264" s="80"/>
      <c r="X264" s="80"/>
      <c r="Y264" s="80"/>
    </row>
    <row r="265" spans="1:25" s="42" customFormat="1" ht="14.25" customHeight="1">
      <c r="A265" s="1049" t="s">
        <v>2489</v>
      </c>
      <c r="B265" s="1246">
        <v>44901</v>
      </c>
      <c r="C265" s="116"/>
      <c r="D265" s="548">
        <v>12264</v>
      </c>
      <c r="E265" s="691" t="s">
        <v>2</v>
      </c>
      <c r="F265" s="548">
        <v>1126</v>
      </c>
      <c r="G265" s="24" t="s">
        <v>57</v>
      </c>
      <c r="H265" s="1256" t="s">
        <v>876</v>
      </c>
      <c r="I265" s="234"/>
      <c r="J265" s="24" t="s">
        <v>97</v>
      </c>
      <c r="K265" s="546"/>
      <c r="L265" s="1198">
        <v>425</v>
      </c>
      <c r="M265" s="80"/>
      <c r="N265" s="80"/>
      <c r="O265" s="80"/>
      <c r="P265" s="80"/>
      <c r="Q265" s="80"/>
      <c r="R265" s="80"/>
      <c r="T265" s="249"/>
      <c r="U265" s="80"/>
      <c r="V265" s="80"/>
      <c r="W265" s="80"/>
      <c r="X265" s="80"/>
      <c r="Y265" s="80"/>
    </row>
    <row r="266" spans="1:25" s="42" customFormat="1" ht="14.25" customHeight="1">
      <c r="A266" s="460" t="s">
        <v>1997</v>
      </c>
      <c r="B266" s="1202">
        <v>44901</v>
      </c>
      <c r="C266" s="116"/>
      <c r="D266" s="548">
        <v>12266</v>
      </c>
      <c r="E266" s="691" t="s">
        <v>1221</v>
      </c>
      <c r="F266" s="548">
        <v>4060</v>
      </c>
      <c r="G266" s="24" t="s">
        <v>2012</v>
      </c>
      <c r="H266" s="1256">
        <v>5</v>
      </c>
      <c r="I266" s="234"/>
      <c r="J266" s="24" t="s">
        <v>97</v>
      </c>
      <c r="K266" s="546"/>
      <c r="L266" s="1198">
        <v>126</v>
      </c>
      <c r="M266" s="80"/>
      <c r="N266" s="80"/>
      <c r="O266" s="80"/>
      <c r="P266" s="80"/>
      <c r="Q266" s="80"/>
      <c r="R266" s="80"/>
      <c r="T266" s="249"/>
      <c r="U266" s="80"/>
      <c r="V266" s="80"/>
      <c r="W266" s="80"/>
      <c r="X266" s="80"/>
      <c r="Y266" s="80"/>
    </row>
    <row r="267" spans="1:25" s="42" customFormat="1" ht="14.25" customHeight="1">
      <c r="A267" s="460" t="s">
        <v>1997</v>
      </c>
      <c r="B267" s="1202">
        <v>44901</v>
      </c>
      <c r="C267" s="116"/>
      <c r="D267" s="548">
        <v>12267</v>
      </c>
      <c r="E267" s="691" t="s">
        <v>1221</v>
      </c>
      <c r="F267" s="548">
        <v>4060</v>
      </c>
      <c r="G267" s="24" t="s">
        <v>2012</v>
      </c>
      <c r="H267" s="1256">
        <v>20</v>
      </c>
      <c r="I267" s="234"/>
      <c r="J267" s="24" t="s">
        <v>97</v>
      </c>
      <c r="K267" s="546"/>
      <c r="L267" s="1198">
        <v>504</v>
      </c>
      <c r="M267" s="80"/>
      <c r="N267" s="80"/>
      <c r="O267" s="80"/>
      <c r="P267" s="80"/>
      <c r="Q267" s="80"/>
      <c r="R267" s="80"/>
      <c r="T267" s="249"/>
      <c r="U267" s="80"/>
      <c r="V267" s="80"/>
      <c r="W267" s="80"/>
      <c r="X267" s="80"/>
      <c r="Y267" s="80"/>
    </row>
    <row r="268" spans="1:25" s="42" customFormat="1" ht="14.25" customHeight="1">
      <c r="A268" s="239" t="s">
        <v>485</v>
      </c>
      <c r="B268" s="1203">
        <v>44901</v>
      </c>
      <c r="C268" s="31">
        <v>44895</v>
      </c>
      <c r="D268" s="523">
        <v>12272</v>
      </c>
      <c r="E268" s="136" t="s">
        <v>2351</v>
      </c>
      <c r="F268" s="523">
        <v>3096</v>
      </c>
      <c r="G268" s="9" t="s">
        <v>47</v>
      </c>
      <c r="H268" s="1204">
        <v>35</v>
      </c>
      <c r="I268" s="25" t="s">
        <v>6</v>
      </c>
      <c r="J268" s="9" t="s">
        <v>97</v>
      </c>
      <c r="K268" s="22"/>
      <c r="L268" s="1205">
        <v>2415</v>
      </c>
      <c r="M268" s="80"/>
      <c r="N268" s="80"/>
      <c r="O268" s="80"/>
      <c r="P268" s="80"/>
      <c r="Q268" s="80"/>
      <c r="R268" s="80"/>
      <c r="T268" s="249"/>
      <c r="U268" s="80"/>
      <c r="V268" s="80"/>
      <c r="W268" s="80"/>
      <c r="X268" s="80"/>
      <c r="Y268" s="80"/>
    </row>
    <row r="269" spans="1:25" s="42" customFormat="1" ht="14.25" customHeight="1">
      <c r="A269" s="460" t="s">
        <v>485</v>
      </c>
      <c r="B269" s="1202">
        <v>44901</v>
      </c>
      <c r="C269" s="116"/>
      <c r="D269" s="548">
        <v>12274</v>
      </c>
      <c r="E269" s="691" t="s">
        <v>1115</v>
      </c>
      <c r="F269" s="548">
        <v>2039</v>
      </c>
      <c r="G269" s="24" t="s">
        <v>29</v>
      </c>
      <c r="H269" s="1256">
        <v>105</v>
      </c>
      <c r="I269" s="234"/>
      <c r="J269" s="24" t="s">
        <v>97</v>
      </c>
      <c r="K269" s="546"/>
      <c r="L269" s="1198"/>
      <c r="M269" s="80"/>
      <c r="N269" s="80"/>
      <c r="O269" s="80"/>
      <c r="P269" s="80"/>
      <c r="Q269" s="80"/>
      <c r="R269" s="80"/>
      <c r="T269" s="249"/>
      <c r="U269" s="80"/>
      <c r="V269" s="80"/>
      <c r="W269" s="80"/>
      <c r="X269" s="80"/>
      <c r="Y269" s="80"/>
    </row>
    <row r="270" spans="1:25" s="42" customFormat="1" ht="14.25" customHeight="1">
      <c r="A270" s="460"/>
      <c r="B270" s="1202"/>
      <c r="C270" s="116"/>
      <c r="D270" s="548"/>
      <c r="E270" s="691" t="s">
        <v>1115</v>
      </c>
      <c r="F270" s="548">
        <v>753</v>
      </c>
      <c r="G270" s="24" t="s">
        <v>47</v>
      </c>
      <c r="H270" s="1256">
        <v>25</v>
      </c>
      <c r="I270" s="234"/>
      <c r="J270" s="24" t="s">
        <v>97</v>
      </c>
      <c r="K270" s="546"/>
      <c r="L270" s="1198">
        <v>2468.98</v>
      </c>
      <c r="M270" s="80"/>
      <c r="N270" s="80"/>
      <c r="O270" s="80"/>
      <c r="P270" s="80"/>
      <c r="Q270" s="80"/>
      <c r="R270" s="80"/>
      <c r="T270" s="249"/>
      <c r="U270" s="80"/>
      <c r="V270" s="80"/>
      <c r="W270" s="80"/>
      <c r="X270" s="80"/>
      <c r="Y270" s="80"/>
    </row>
    <row r="271" spans="1:25" s="42" customFormat="1" ht="14.25" customHeight="1">
      <c r="A271" s="460" t="s">
        <v>851</v>
      </c>
      <c r="B271" s="1202">
        <v>44901</v>
      </c>
      <c r="C271" s="116"/>
      <c r="D271" s="548">
        <v>12263</v>
      </c>
      <c r="E271" s="691" t="s">
        <v>1115</v>
      </c>
      <c r="F271" s="548">
        <v>2396</v>
      </c>
      <c r="G271" s="24" t="s">
        <v>14</v>
      </c>
      <c r="H271" s="1256">
        <v>30</v>
      </c>
      <c r="I271" s="234"/>
      <c r="J271" s="24" t="s">
        <v>97</v>
      </c>
      <c r="K271" s="546"/>
      <c r="L271" s="1198"/>
      <c r="M271" s="80"/>
      <c r="N271" s="80"/>
      <c r="O271" s="80"/>
      <c r="P271" s="80"/>
      <c r="Q271" s="80"/>
      <c r="R271" s="80"/>
      <c r="T271" s="249"/>
      <c r="U271" s="80"/>
      <c r="V271" s="80"/>
      <c r="W271" s="80"/>
      <c r="X271" s="80"/>
      <c r="Y271" s="80"/>
    </row>
    <row r="272" spans="1:25" s="42" customFormat="1" ht="14.25" customHeight="1">
      <c r="A272" s="460"/>
      <c r="B272" s="1202"/>
      <c r="C272" s="116"/>
      <c r="D272" s="548"/>
      <c r="E272" s="691" t="s">
        <v>1115</v>
      </c>
      <c r="F272" s="548">
        <v>1545</v>
      </c>
      <c r="G272" s="24" t="s">
        <v>36</v>
      </c>
      <c r="H272" s="1256">
        <v>5</v>
      </c>
      <c r="I272" s="234"/>
      <c r="J272" s="24" t="s">
        <v>97</v>
      </c>
      <c r="K272" s="546"/>
      <c r="L272" s="1198">
        <v>393.5</v>
      </c>
      <c r="M272" s="80"/>
      <c r="N272" s="80"/>
      <c r="O272" s="80"/>
      <c r="P272" s="80"/>
      <c r="Q272" s="80"/>
      <c r="R272" s="80"/>
      <c r="T272" s="249"/>
      <c r="U272" s="80"/>
      <c r="V272" s="80"/>
      <c r="W272" s="80"/>
      <c r="X272" s="80"/>
      <c r="Y272" s="80"/>
    </row>
    <row r="273" spans="1:25" s="42" customFormat="1" ht="14.25" customHeight="1">
      <c r="A273" s="460" t="s">
        <v>2570</v>
      </c>
      <c r="B273" s="1202">
        <v>44901</v>
      </c>
      <c r="C273" s="116"/>
      <c r="D273" s="548">
        <v>12275</v>
      </c>
      <c r="E273" s="691" t="s">
        <v>7</v>
      </c>
      <c r="F273" s="548">
        <v>1446</v>
      </c>
      <c r="G273" s="24" t="s">
        <v>58</v>
      </c>
      <c r="H273" s="1256" t="s">
        <v>849</v>
      </c>
      <c r="I273" s="234"/>
      <c r="J273" s="24" t="s">
        <v>97</v>
      </c>
      <c r="K273" s="546"/>
      <c r="L273" s="1198">
        <v>1248.1500000000001</v>
      </c>
      <c r="M273" s="80"/>
      <c r="N273" s="80"/>
      <c r="O273" s="80"/>
      <c r="P273" s="80"/>
      <c r="Q273" s="80"/>
      <c r="R273" s="80"/>
      <c r="T273" s="249"/>
      <c r="U273" s="80"/>
      <c r="V273" s="80"/>
      <c r="W273" s="80"/>
      <c r="X273" s="80"/>
      <c r="Y273" s="80"/>
    </row>
    <row r="274" spans="1:25" s="42" customFormat="1" ht="14.25" customHeight="1">
      <c r="A274" s="460" t="s">
        <v>2306</v>
      </c>
      <c r="B274" s="1202">
        <v>44901</v>
      </c>
      <c r="C274" s="116"/>
      <c r="D274" s="548">
        <v>12276</v>
      </c>
      <c r="E274" s="691" t="s">
        <v>1115</v>
      </c>
      <c r="F274" s="548">
        <v>753</v>
      </c>
      <c r="G274" s="24" t="s">
        <v>47</v>
      </c>
      <c r="H274" s="1256" t="s">
        <v>1004</v>
      </c>
      <c r="I274" s="234"/>
      <c r="J274" s="24" t="s">
        <v>97</v>
      </c>
      <c r="K274" s="546"/>
      <c r="L274" s="1198">
        <v>831</v>
      </c>
      <c r="M274" s="80"/>
      <c r="N274" s="80"/>
      <c r="O274" s="80"/>
      <c r="P274" s="80"/>
      <c r="Q274" s="80"/>
      <c r="R274" s="80"/>
      <c r="T274" s="249"/>
      <c r="U274" s="80"/>
      <c r="V274" s="80"/>
      <c r="W274" s="80"/>
      <c r="X274" s="80"/>
      <c r="Y274" s="80"/>
    </row>
    <row r="275" spans="1:25" s="42" customFormat="1" ht="14.25" customHeight="1">
      <c r="A275" s="460" t="s">
        <v>965</v>
      </c>
      <c r="B275" s="1202">
        <v>44902</v>
      </c>
      <c r="C275" s="116"/>
      <c r="D275" s="548">
        <v>12280</v>
      </c>
      <c r="E275" s="691" t="s">
        <v>153</v>
      </c>
      <c r="F275" s="548">
        <v>3272</v>
      </c>
      <c r="G275" s="24" t="s">
        <v>16</v>
      </c>
      <c r="H275" s="1256">
        <v>5</v>
      </c>
      <c r="I275" s="234"/>
      <c r="J275" s="24" t="s">
        <v>97</v>
      </c>
      <c r="K275" s="756" t="s">
        <v>991</v>
      </c>
      <c r="L275" s="1198"/>
      <c r="M275" s="80"/>
      <c r="N275" s="80"/>
      <c r="O275" s="80"/>
      <c r="P275" s="80"/>
      <c r="Q275" s="80"/>
      <c r="R275" s="80"/>
      <c r="T275" s="249"/>
      <c r="U275" s="80"/>
      <c r="V275" s="80"/>
      <c r="W275" s="80"/>
      <c r="X275" s="80"/>
      <c r="Y275" s="80"/>
    </row>
    <row r="276" spans="1:25" s="42" customFormat="1" ht="14.25" customHeight="1">
      <c r="A276" s="460"/>
      <c r="B276" s="1202"/>
      <c r="C276" s="116"/>
      <c r="D276" s="548"/>
      <c r="E276" s="691" t="s">
        <v>153</v>
      </c>
      <c r="F276" s="548">
        <v>3273</v>
      </c>
      <c r="G276" s="24" t="s">
        <v>16</v>
      </c>
      <c r="H276" s="1256">
        <v>25</v>
      </c>
      <c r="I276" s="234"/>
      <c r="J276" s="24" t="s">
        <v>97</v>
      </c>
      <c r="K276" s="756" t="s">
        <v>991</v>
      </c>
      <c r="L276" s="1198">
        <v>645</v>
      </c>
      <c r="M276" s="80"/>
      <c r="N276" s="80"/>
      <c r="O276" s="80"/>
      <c r="P276" s="80"/>
      <c r="Q276" s="80"/>
      <c r="R276" s="80"/>
      <c r="T276" s="249"/>
      <c r="U276" s="80"/>
      <c r="V276" s="80"/>
      <c r="W276" s="80"/>
      <c r="X276" s="80"/>
      <c r="Y276" s="80"/>
    </row>
    <row r="277" spans="1:25" s="42" customFormat="1" ht="14.25" customHeight="1">
      <c r="A277" s="1049" t="s">
        <v>141</v>
      </c>
      <c r="B277" s="1246">
        <v>44902</v>
      </c>
      <c r="C277" s="116"/>
      <c r="D277" s="548">
        <v>1281</v>
      </c>
      <c r="E277" s="691" t="s">
        <v>2</v>
      </c>
      <c r="F277" s="548">
        <v>1350</v>
      </c>
      <c r="G277" s="24" t="s">
        <v>182</v>
      </c>
      <c r="H277" s="1256">
        <v>12</v>
      </c>
      <c r="I277" s="234"/>
      <c r="J277" s="24" t="s">
        <v>97</v>
      </c>
      <c r="K277" s="546"/>
      <c r="L277" s="1198">
        <v>130.80000000000001</v>
      </c>
      <c r="M277" s="80"/>
      <c r="N277" s="80"/>
      <c r="O277" s="80"/>
      <c r="P277" s="80"/>
      <c r="Q277" s="80"/>
      <c r="R277" s="80"/>
      <c r="T277" s="249"/>
      <c r="U277" s="80"/>
      <c r="V277" s="80"/>
      <c r="W277" s="80"/>
      <c r="X277" s="80"/>
      <c r="Y277" s="80"/>
    </row>
    <row r="278" spans="1:25" s="42" customFormat="1" ht="14.25" customHeight="1">
      <c r="A278" s="460" t="s">
        <v>2574</v>
      </c>
      <c r="B278" s="1202">
        <v>44902</v>
      </c>
      <c r="C278" s="116"/>
      <c r="D278" s="548">
        <v>12292</v>
      </c>
      <c r="E278" s="691" t="s">
        <v>114</v>
      </c>
      <c r="F278" s="548">
        <v>4482</v>
      </c>
      <c r="G278" s="24" t="s">
        <v>200</v>
      </c>
      <c r="H278" s="1256">
        <v>2</v>
      </c>
      <c r="I278" s="234"/>
      <c r="J278" s="24" t="s">
        <v>97</v>
      </c>
      <c r="K278" s="756" t="s">
        <v>991</v>
      </c>
      <c r="L278" s="1198">
        <v>112</v>
      </c>
      <c r="M278" s="80"/>
      <c r="N278" s="80"/>
      <c r="O278" s="80"/>
      <c r="P278" s="80"/>
      <c r="Q278" s="80"/>
      <c r="R278" s="80"/>
      <c r="T278" s="249"/>
      <c r="U278" s="80"/>
      <c r="V278" s="80"/>
      <c r="W278" s="80"/>
      <c r="X278" s="80"/>
      <c r="Y278" s="80"/>
    </row>
    <row r="279" spans="1:25" s="42" customFormat="1" ht="14.25" customHeight="1">
      <c r="A279" s="460" t="s">
        <v>580</v>
      </c>
      <c r="B279" s="1202">
        <v>44903</v>
      </c>
      <c r="C279" s="116"/>
      <c r="D279" s="548">
        <v>12294</v>
      </c>
      <c r="E279" s="691" t="s">
        <v>2</v>
      </c>
      <c r="F279" s="548">
        <v>3620</v>
      </c>
      <c r="G279" s="24" t="s">
        <v>22</v>
      </c>
      <c r="H279" s="1256">
        <v>25</v>
      </c>
      <c r="I279" s="234"/>
      <c r="J279" s="24" t="s">
        <v>97</v>
      </c>
      <c r="K279" s="546"/>
      <c r="L279" s="1198">
        <v>562.5</v>
      </c>
      <c r="M279" s="80"/>
      <c r="N279" s="80"/>
      <c r="O279" s="80"/>
      <c r="P279" s="80"/>
      <c r="Q279" s="80"/>
      <c r="R279" s="80"/>
      <c r="T279" s="249"/>
      <c r="U279" s="80"/>
      <c r="V279" s="80"/>
      <c r="W279" s="80"/>
      <c r="X279" s="80"/>
      <c r="Y279" s="80"/>
    </row>
    <row r="280" spans="1:25" s="42" customFormat="1" ht="14.25" customHeight="1">
      <c r="A280" s="460" t="s">
        <v>101</v>
      </c>
      <c r="B280" s="1202">
        <v>44903</v>
      </c>
      <c r="C280" s="116"/>
      <c r="D280" s="548">
        <v>12297</v>
      </c>
      <c r="E280" s="691" t="s">
        <v>2</v>
      </c>
      <c r="F280" s="548">
        <v>2740</v>
      </c>
      <c r="G280" s="24" t="s">
        <v>103</v>
      </c>
      <c r="H280" s="1256">
        <v>10</v>
      </c>
      <c r="I280" s="234"/>
      <c r="J280" s="24" t="s">
        <v>97</v>
      </c>
      <c r="K280" s="546"/>
      <c r="L280" s="1198">
        <v>180</v>
      </c>
      <c r="M280" s="80"/>
      <c r="N280" s="80"/>
      <c r="O280" s="80"/>
      <c r="P280" s="80"/>
      <c r="Q280" s="80"/>
      <c r="R280" s="80"/>
      <c r="T280" s="249"/>
      <c r="U280" s="80"/>
      <c r="V280" s="80"/>
      <c r="W280" s="80"/>
      <c r="X280" s="80"/>
      <c r="Y280" s="80"/>
    </row>
    <row r="281" spans="1:25" s="42" customFormat="1" ht="14.25" customHeight="1">
      <c r="A281" s="460" t="s">
        <v>2128</v>
      </c>
      <c r="B281" s="1202">
        <v>44903</v>
      </c>
      <c r="C281" s="116"/>
      <c r="D281" s="548">
        <v>12298</v>
      </c>
      <c r="E281" s="691" t="s">
        <v>1221</v>
      </c>
      <c r="F281" s="548">
        <v>2908</v>
      </c>
      <c r="G281" s="24" t="s">
        <v>22</v>
      </c>
      <c r="H281" s="1256" t="s">
        <v>849</v>
      </c>
      <c r="I281" s="234"/>
      <c r="J281" s="24" t="s">
        <v>97</v>
      </c>
      <c r="K281" s="546"/>
      <c r="L281" s="1198">
        <v>187.5</v>
      </c>
      <c r="M281" s="80"/>
      <c r="N281" s="80"/>
      <c r="O281" s="80"/>
      <c r="P281" s="80"/>
      <c r="Q281" s="80"/>
      <c r="R281" s="80"/>
      <c r="T281" s="249"/>
      <c r="U281" s="80"/>
      <c r="V281" s="80"/>
      <c r="W281" s="80"/>
      <c r="X281" s="80"/>
      <c r="Y281" s="80"/>
    </row>
    <row r="282" spans="1:25" s="42" customFormat="1" ht="14.25" customHeight="1">
      <c r="A282" s="460" t="s">
        <v>1869</v>
      </c>
      <c r="B282" s="1202">
        <v>44903</v>
      </c>
      <c r="C282" s="116"/>
      <c r="D282" s="548">
        <v>12299</v>
      </c>
      <c r="E282" s="691" t="s">
        <v>2351</v>
      </c>
      <c r="F282" s="548">
        <v>3096</v>
      </c>
      <c r="G282" s="24" t="s">
        <v>47</v>
      </c>
      <c r="H282" s="1256">
        <v>15</v>
      </c>
      <c r="I282" s="234"/>
      <c r="J282" s="24" t="s">
        <v>97</v>
      </c>
      <c r="K282" s="546"/>
      <c r="L282" s="1198">
        <v>837</v>
      </c>
      <c r="M282" s="80"/>
      <c r="N282" s="80"/>
      <c r="O282" s="80"/>
      <c r="P282" s="80"/>
      <c r="Q282" s="80"/>
      <c r="R282" s="80"/>
      <c r="T282" s="249"/>
      <c r="U282" s="80"/>
      <c r="V282" s="80"/>
      <c r="W282" s="80"/>
      <c r="X282" s="80"/>
      <c r="Y282" s="80"/>
    </row>
    <row r="283" spans="1:25" s="42" customFormat="1" ht="14.25" customHeight="1">
      <c r="A283" s="460" t="s">
        <v>1594</v>
      </c>
      <c r="B283" s="1202">
        <v>44903</v>
      </c>
      <c r="C283" s="116"/>
      <c r="D283" s="548">
        <v>12301</v>
      </c>
      <c r="E283" s="691" t="s">
        <v>1221</v>
      </c>
      <c r="F283" s="548">
        <v>3940</v>
      </c>
      <c r="G283" s="24" t="s">
        <v>2208</v>
      </c>
      <c r="H283" s="1256" t="s">
        <v>949</v>
      </c>
      <c r="I283" s="234"/>
      <c r="J283" s="24" t="s">
        <v>97</v>
      </c>
      <c r="K283" s="546"/>
      <c r="L283" s="1198"/>
      <c r="M283" s="80"/>
      <c r="N283" s="80"/>
      <c r="O283" s="80"/>
      <c r="P283" s="80"/>
      <c r="Q283" s="80"/>
      <c r="R283" s="80"/>
      <c r="T283" s="249"/>
      <c r="U283" s="80"/>
      <c r="V283" s="80"/>
      <c r="W283" s="80"/>
      <c r="X283" s="80"/>
      <c r="Y283" s="80"/>
    </row>
    <row r="284" spans="1:25" s="42" customFormat="1" ht="14.25" customHeight="1">
      <c r="A284" s="460"/>
      <c r="B284" s="1202"/>
      <c r="C284" s="116"/>
      <c r="D284" s="548"/>
      <c r="E284" s="691" t="s">
        <v>1221</v>
      </c>
      <c r="F284" s="548">
        <v>4434</v>
      </c>
      <c r="G284" s="24" t="s">
        <v>2208</v>
      </c>
      <c r="H284" s="1256">
        <v>20</v>
      </c>
      <c r="I284" s="234"/>
      <c r="J284" s="24" t="s">
        <v>97</v>
      </c>
      <c r="K284" s="546"/>
      <c r="L284" s="1198"/>
      <c r="M284" s="80"/>
      <c r="N284" s="80"/>
      <c r="O284" s="80"/>
      <c r="P284" s="80"/>
      <c r="Q284" s="80"/>
      <c r="R284" s="80"/>
      <c r="T284" s="249"/>
      <c r="U284" s="80"/>
      <c r="V284" s="80"/>
      <c r="W284" s="80"/>
      <c r="X284" s="80"/>
      <c r="Y284" s="80"/>
    </row>
    <row r="285" spans="1:25" s="42" customFormat="1" ht="14.25" customHeight="1">
      <c r="A285" s="460"/>
      <c r="B285" s="1202"/>
      <c r="C285" s="116"/>
      <c r="D285" s="548"/>
      <c r="E285" s="691" t="s">
        <v>153</v>
      </c>
      <c r="F285" s="548">
        <v>4269</v>
      </c>
      <c r="G285" s="24" t="s">
        <v>2208</v>
      </c>
      <c r="H285" s="1256">
        <v>30</v>
      </c>
      <c r="I285" s="234"/>
      <c r="J285" s="24" t="s">
        <v>97</v>
      </c>
      <c r="K285" s="546"/>
      <c r="L285" s="1198">
        <v>3632.5</v>
      </c>
      <c r="M285" s="80"/>
      <c r="N285" s="80"/>
      <c r="O285" s="80"/>
      <c r="P285" s="80"/>
      <c r="Q285" s="80"/>
      <c r="R285" s="80"/>
      <c r="T285" s="249"/>
      <c r="U285" s="80"/>
      <c r="V285" s="80"/>
      <c r="W285" s="80"/>
      <c r="X285" s="80"/>
      <c r="Y285" s="80"/>
    </row>
    <row r="286" spans="1:25" s="42" customFormat="1" ht="14.25" customHeight="1">
      <c r="A286" s="460" t="s">
        <v>1217</v>
      </c>
      <c r="B286" s="1202">
        <v>44904</v>
      </c>
      <c r="C286" s="116"/>
      <c r="D286" s="548">
        <v>12307</v>
      </c>
      <c r="E286" s="691" t="s">
        <v>2</v>
      </c>
      <c r="F286" s="548">
        <v>1614</v>
      </c>
      <c r="G286" s="24" t="s">
        <v>52</v>
      </c>
      <c r="H286" s="1256">
        <v>20</v>
      </c>
      <c r="I286" s="234"/>
      <c r="J286" s="24" t="s">
        <v>97</v>
      </c>
      <c r="K286" s="546"/>
      <c r="L286" s="1198">
        <v>330</v>
      </c>
      <c r="M286" s="80"/>
      <c r="N286" s="80"/>
      <c r="O286" s="80"/>
      <c r="P286" s="80"/>
      <c r="Q286" s="80"/>
      <c r="R286" s="80"/>
      <c r="T286" s="249"/>
      <c r="U286" s="80"/>
      <c r="V286" s="80"/>
      <c r="W286" s="80"/>
      <c r="X286" s="80"/>
      <c r="Y286" s="80"/>
    </row>
    <row r="287" spans="1:25" s="42" customFormat="1" ht="14.25" customHeight="1">
      <c r="A287" s="460" t="s">
        <v>1303</v>
      </c>
      <c r="B287" s="1202">
        <v>44904</v>
      </c>
      <c r="C287" s="116"/>
      <c r="D287" s="548">
        <v>12309</v>
      </c>
      <c r="E287" s="691" t="s">
        <v>1221</v>
      </c>
      <c r="F287" s="548">
        <v>4226</v>
      </c>
      <c r="G287" s="24" t="s">
        <v>783</v>
      </c>
      <c r="H287" s="1256">
        <v>6</v>
      </c>
      <c r="I287" s="234"/>
      <c r="J287" s="24" t="s">
        <v>97</v>
      </c>
      <c r="K287" s="546"/>
      <c r="L287" s="1198"/>
      <c r="M287" s="80"/>
      <c r="N287" s="80"/>
      <c r="O287" s="80"/>
      <c r="P287" s="80"/>
      <c r="Q287" s="80"/>
      <c r="R287" s="80"/>
      <c r="T287" s="249"/>
      <c r="U287" s="80"/>
      <c r="V287" s="80"/>
      <c r="W287" s="80"/>
      <c r="X287" s="80"/>
      <c r="Y287" s="80"/>
    </row>
    <row r="288" spans="1:25" s="42" customFormat="1" ht="14.25" customHeight="1">
      <c r="A288" s="460"/>
      <c r="B288" s="1202"/>
      <c r="C288" s="116"/>
      <c r="D288" s="548"/>
      <c r="E288" s="691" t="s">
        <v>1221</v>
      </c>
      <c r="F288" s="548">
        <v>4241</v>
      </c>
      <c r="G288" s="24" t="s">
        <v>89</v>
      </c>
      <c r="H288" s="1256">
        <v>2</v>
      </c>
      <c r="I288" s="234"/>
      <c r="J288" s="24" t="s">
        <v>97</v>
      </c>
      <c r="K288" s="546"/>
      <c r="L288" s="1198"/>
      <c r="M288" s="80"/>
      <c r="N288" s="80"/>
      <c r="O288" s="80"/>
      <c r="P288" s="80"/>
      <c r="Q288" s="80"/>
      <c r="R288" s="80"/>
      <c r="T288" s="249"/>
      <c r="U288" s="80"/>
      <c r="V288" s="80"/>
      <c r="W288" s="80"/>
      <c r="X288" s="80"/>
      <c r="Y288" s="80"/>
    </row>
    <row r="289" spans="1:25" s="42" customFormat="1" ht="14.25" customHeight="1">
      <c r="A289" s="460"/>
      <c r="B289" s="1202"/>
      <c r="C289" s="116"/>
      <c r="D289" s="548"/>
      <c r="E289" s="691" t="s">
        <v>1221</v>
      </c>
      <c r="F289" s="548">
        <v>4229</v>
      </c>
      <c r="G289" s="24" t="s">
        <v>783</v>
      </c>
      <c r="H289" s="1256">
        <v>3</v>
      </c>
      <c r="I289" s="234"/>
      <c r="J289" s="24" t="s">
        <v>97</v>
      </c>
      <c r="K289" s="546"/>
      <c r="L289" s="1198"/>
      <c r="M289" s="80"/>
      <c r="N289" s="80"/>
      <c r="O289" s="80"/>
      <c r="P289" s="80"/>
      <c r="Q289" s="80"/>
      <c r="R289" s="80"/>
      <c r="T289" s="249"/>
      <c r="U289" s="80"/>
      <c r="V289" s="80"/>
      <c r="W289" s="80"/>
      <c r="X289" s="80"/>
      <c r="Y289" s="80"/>
    </row>
    <row r="290" spans="1:25" s="42" customFormat="1" ht="14.25" customHeight="1">
      <c r="A290" s="460"/>
      <c r="B290" s="1202"/>
      <c r="C290" s="116"/>
      <c r="D290" s="548"/>
      <c r="E290" s="691" t="s">
        <v>1221</v>
      </c>
      <c r="F290" s="548">
        <v>4230</v>
      </c>
      <c r="G290" s="24" t="s">
        <v>783</v>
      </c>
      <c r="H290" s="1256">
        <v>5</v>
      </c>
      <c r="I290" s="234"/>
      <c r="J290" s="24" t="s">
        <v>97</v>
      </c>
      <c r="K290" s="546"/>
      <c r="L290" s="1198"/>
      <c r="M290" s="80"/>
      <c r="N290" s="80"/>
      <c r="O290" s="80"/>
      <c r="P290" s="80"/>
      <c r="Q290" s="80"/>
      <c r="R290" s="80"/>
      <c r="T290" s="249"/>
      <c r="U290" s="80"/>
      <c r="V290" s="80"/>
      <c r="W290" s="80"/>
      <c r="X290" s="80"/>
      <c r="Y290" s="80"/>
    </row>
    <row r="291" spans="1:25" s="42" customFormat="1" ht="14.25" customHeight="1">
      <c r="A291" s="460"/>
      <c r="B291" s="1202"/>
      <c r="C291" s="116"/>
      <c r="D291" s="548"/>
      <c r="E291" s="691" t="s">
        <v>1221</v>
      </c>
      <c r="F291" s="548">
        <v>4231</v>
      </c>
      <c r="G291" s="24" t="s">
        <v>783</v>
      </c>
      <c r="H291" s="1256">
        <v>6</v>
      </c>
      <c r="I291" s="234"/>
      <c r="J291" s="24" t="s">
        <v>97</v>
      </c>
      <c r="K291" s="546"/>
      <c r="L291" s="1198"/>
      <c r="M291" s="80"/>
      <c r="N291" s="80"/>
      <c r="O291" s="80"/>
      <c r="P291" s="80"/>
      <c r="Q291" s="80"/>
      <c r="R291" s="80"/>
      <c r="T291" s="249"/>
      <c r="U291" s="80"/>
      <c r="V291" s="80"/>
      <c r="W291" s="80"/>
      <c r="X291" s="80"/>
      <c r="Y291" s="80"/>
    </row>
    <row r="292" spans="1:25" s="42" customFormat="1" ht="14.25" customHeight="1">
      <c r="A292" s="460"/>
      <c r="B292" s="1202"/>
      <c r="C292" s="116"/>
      <c r="D292" s="548"/>
      <c r="E292" s="691" t="s">
        <v>1221</v>
      </c>
      <c r="F292" s="548">
        <v>4232</v>
      </c>
      <c r="G292" s="24" t="s">
        <v>783</v>
      </c>
      <c r="H292" s="1256">
        <v>2</v>
      </c>
      <c r="I292" s="234"/>
      <c r="J292" s="24" t="s">
        <v>97</v>
      </c>
      <c r="K292" s="546"/>
      <c r="L292" s="1198"/>
      <c r="M292" s="80"/>
      <c r="N292" s="80"/>
      <c r="O292" s="80"/>
      <c r="P292" s="80"/>
      <c r="Q292" s="80"/>
      <c r="R292" s="80"/>
      <c r="T292" s="249"/>
      <c r="U292" s="80"/>
      <c r="V292" s="80"/>
      <c r="W292" s="80"/>
      <c r="X292" s="80"/>
      <c r="Y292" s="80"/>
    </row>
    <row r="293" spans="1:25" s="42" customFormat="1" ht="14.25" customHeight="1">
      <c r="A293" s="460"/>
      <c r="B293" s="1202"/>
      <c r="C293" s="116"/>
      <c r="D293" s="548"/>
      <c r="E293" s="691" t="s">
        <v>1221</v>
      </c>
      <c r="F293" s="548">
        <v>41227</v>
      </c>
      <c r="G293" s="24" t="s">
        <v>783</v>
      </c>
      <c r="H293" s="1256">
        <v>2</v>
      </c>
      <c r="I293" s="234"/>
      <c r="J293" s="24" t="s">
        <v>97</v>
      </c>
      <c r="K293" s="546"/>
      <c r="L293" s="1198"/>
      <c r="M293" s="80"/>
      <c r="N293" s="80"/>
      <c r="O293" s="80"/>
      <c r="P293" s="80"/>
      <c r="Q293" s="80"/>
      <c r="R293" s="80"/>
      <c r="T293" s="249"/>
      <c r="U293" s="80"/>
      <c r="V293" s="80"/>
      <c r="W293" s="80"/>
      <c r="X293" s="80"/>
      <c r="Y293" s="80"/>
    </row>
    <row r="294" spans="1:25" s="42" customFormat="1" ht="14.25" customHeight="1">
      <c r="A294" s="460"/>
      <c r="B294" s="1202"/>
      <c r="C294" s="116"/>
      <c r="D294" s="548"/>
      <c r="E294" s="691" t="s">
        <v>1221</v>
      </c>
      <c r="F294" s="548">
        <v>3629</v>
      </c>
      <c r="G294" s="24" t="s">
        <v>783</v>
      </c>
      <c r="H294" s="1256">
        <v>5</v>
      </c>
      <c r="I294" s="234"/>
      <c r="J294" s="24" t="s">
        <v>97</v>
      </c>
      <c r="K294" s="546"/>
      <c r="L294" s="1198"/>
      <c r="M294" s="80"/>
      <c r="N294" s="80"/>
      <c r="O294" s="80"/>
      <c r="P294" s="80"/>
      <c r="Q294" s="80"/>
      <c r="R294" s="80"/>
      <c r="T294" s="249"/>
      <c r="U294" s="80"/>
      <c r="V294" s="80"/>
      <c r="W294" s="80"/>
      <c r="X294" s="80"/>
      <c r="Y294" s="80"/>
    </row>
    <row r="295" spans="1:25" s="42" customFormat="1" ht="14.25" customHeight="1">
      <c r="A295" s="460"/>
      <c r="B295" s="1202"/>
      <c r="C295" s="116"/>
      <c r="D295" s="548"/>
      <c r="E295" s="691" t="s">
        <v>1221</v>
      </c>
      <c r="F295" s="548">
        <v>3628</v>
      </c>
      <c r="G295" s="24" t="s">
        <v>783</v>
      </c>
      <c r="H295" s="1256">
        <v>6</v>
      </c>
      <c r="I295" s="234"/>
      <c r="J295" s="24" t="s">
        <v>97</v>
      </c>
      <c r="K295" s="546"/>
      <c r="L295" s="1198">
        <v>881.8</v>
      </c>
      <c r="M295" s="80"/>
      <c r="N295" s="80"/>
      <c r="O295" s="80"/>
      <c r="P295" s="80"/>
      <c r="Q295" s="80"/>
      <c r="R295" s="80"/>
      <c r="T295" s="249"/>
      <c r="U295" s="80"/>
      <c r="V295" s="80"/>
      <c r="W295" s="80"/>
      <c r="X295" s="80"/>
      <c r="Y295" s="80"/>
    </row>
    <row r="296" spans="1:25" s="42" customFormat="1" ht="14.25" customHeight="1">
      <c r="A296" s="460" t="s">
        <v>1303</v>
      </c>
      <c r="B296" s="1202">
        <v>44904</v>
      </c>
      <c r="C296" s="116"/>
      <c r="D296" s="548">
        <v>12310</v>
      </c>
      <c r="E296" s="691" t="s">
        <v>1221</v>
      </c>
      <c r="F296" s="548">
        <v>4374</v>
      </c>
      <c r="G296" s="24" t="s">
        <v>783</v>
      </c>
      <c r="H296" s="1256">
        <v>4</v>
      </c>
      <c r="I296" s="234"/>
      <c r="J296" s="24" t="s">
        <v>97</v>
      </c>
      <c r="K296" s="546"/>
      <c r="L296" s="1198">
        <v>124</v>
      </c>
      <c r="M296" s="80"/>
      <c r="N296" s="80"/>
      <c r="O296" s="80"/>
      <c r="P296" s="80"/>
      <c r="Q296" s="80"/>
      <c r="R296" s="80"/>
      <c r="T296" s="249"/>
      <c r="U296" s="80"/>
      <c r="V296" s="80"/>
      <c r="W296" s="80"/>
      <c r="X296" s="80"/>
      <c r="Y296" s="80"/>
    </row>
    <row r="297" spans="1:25" s="42" customFormat="1" ht="14.25" customHeight="1">
      <c r="A297" s="460" t="s">
        <v>383</v>
      </c>
      <c r="B297" s="1202">
        <v>44904</v>
      </c>
      <c r="C297" s="116"/>
      <c r="D297" s="548">
        <v>12317</v>
      </c>
      <c r="E297" s="691" t="s">
        <v>2</v>
      </c>
      <c r="F297" s="548">
        <v>951</v>
      </c>
      <c r="G297" s="24" t="s">
        <v>58</v>
      </c>
      <c r="H297" s="1256">
        <v>10</v>
      </c>
      <c r="I297" s="234"/>
      <c r="J297" s="24" t="s">
        <v>97</v>
      </c>
      <c r="K297" s="546"/>
      <c r="L297" s="1198">
        <v>1189.5</v>
      </c>
      <c r="M297" s="80"/>
      <c r="N297" s="80"/>
      <c r="O297" s="80"/>
      <c r="P297" s="80"/>
      <c r="Q297" s="80"/>
      <c r="R297" s="80"/>
      <c r="T297" s="249"/>
      <c r="U297" s="80"/>
      <c r="V297" s="80"/>
      <c r="W297" s="80"/>
      <c r="X297" s="80"/>
      <c r="Y297" s="80"/>
    </row>
    <row r="298" spans="1:25" s="42" customFormat="1" ht="14.25" customHeight="1">
      <c r="A298" s="460" t="s">
        <v>1161</v>
      </c>
      <c r="B298" s="1202">
        <v>44904</v>
      </c>
      <c r="C298" s="116"/>
      <c r="D298" s="548">
        <v>12318</v>
      </c>
      <c r="E298" s="691" t="s">
        <v>2</v>
      </c>
      <c r="F298" s="548">
        <v>1106</v>
      </c>
      <c r="G298" s="24" t="s">
        <v>18</v>
      </c>
      <c r="H298" s="1256">
        <v>25</v>
      </c>
      <c r="I298" s="234"/>
      <c r="J298" s="24" t="s">
        <v>97</v>
      </c>
      <c r="K298" s="546"/>
      <c r="L298" s="1198">
        <v>550</v>
      </c>
      <c r="M298" s="80"/>
      <c r="N298" s="80"/>
      <c r="O298" s="80"/>
      <c r="P298" s="80"/>
      <c r="Q298" s="80"/>
      <c r="R298" s="80"/>
      <c r="T298" s="249"/>
      <c r="U298" s="80"/>
      <c r="V298" s="80"/>
      <c r="W298" s="80"/>
      <c r="X298" s="80"/>
      <c r="Y298" s="80"/>
    </row>
    <row r="299" spans="1:25" s="42" customFormat="1" ht="14.25" customHeight="1">
      <c r="A299" s="460"/>
      <c r="B299" s="1202"/>
      <c r="C299" s="116"/>
      <c r="D299" s="548"/>
      <c r="E299" s="691"/>
      <c r="F299" s="548"/>
      <c r="G299" s="24"/>
      <c r="H299" s="1256"/>
      <c r="I299" s="234"/>
      <c r="J299" s="24"/>
      <c r="K299" s="546"/>
      <c r="L299" s="1198"/>
      <c r="M299" s="80"/>
      <c r="N299" s="80"/>
      <c r="O299" s="80"/>
      <c r="P299" s="80"/>
      <c r="Q299" s="80"/>
      <c r="R299" s="80"/>
      <c r="T299" s="249"/>
      <c r="U299" s="80"/>
      <c r="V299" s="80"/>
      <c r="W299" s="80"/>
      <c r="X299" s="80"/>
      <c r="Y299" s="80"/>
    </row>
    <row r="300" spans="1:25" s="42" customFormat="1" ht="14.25" customHeight="1">
      <c r="A300" s="460"/>
      <c r="B300" s="1202"/>
      <c r="C300" s="116"/>
      <c r="D300" s="548"/>
      <c r="E300" s="691"/>
      <c r="F300" s="548"/>
      <c r="G300" s="24"/>
      <c r="H300" s="1256"/>
      <c r="I300" s="234"/>
      <c r="J300" s="24"/>
      <c r="K300" s="546"/>
      <c r="L300" s="1198"/>
      <c r="M300" s="80"/>
      <c r="N300" s="80"/>
      <c r="O300" s="80"/>
      <c r="P300" s="80"/>
      <c r="Q300" s="80"/>
      <c r="R300" s="80"/>
      <c r="T300" s="249"/>
      <c r="U300" s="80"/>
      <c r="V300" s="80"/>
      <c r="W300" s="80"/>
      <c r="X300" s="80"/>
      <c r="Y300" s="80"/>
    </row>
    <row r="301" spans="1:25" s="42" customFormat="1" ht="14.25" customHeight="1">
      <c r="A301" s="460"/>
      <c r="B301" s="1202"/>
      <c r="C301" s="116"/>
      <c r="D301" s="548"/>
      <c r="E301" s="691"/>
      <c r="F301" s="548"/>
      <c r="G301" s="24"/>
      <c r="H301" s="1256"/>
      <c r="I301" s="234"/>
      <c r="J301" s="24"/>
      <c r="K301" s="546"/>
      <c r="L301" s="1198"/>
      <c r="M301" s="80"/>
      <c r="N301" s="80"/>
      <c r="O301" s="80"/>
      <c r="P301" s="80"/>
      <c r="Q301" s="80"/>
      <c r="R301" s="80"/>
      <c r="T301" s="249" t="s">
        <v>2625</v>
      </c>
      <c r="U301" s="80"/>
      <c r="V301" s="80"/>
      <c r="W301" s="80"/>
      <c r="X301" s="80"/>
      <c r="Y301" s="80"/>
    </row>
    <row r="302" spans="1:25" s="42" customFormat="1" ht="14.25" customHeight="1">
      <c r="A302" s="460"/>
      <c r="B302" s="1202"/>
      <c r="C302" s="116"/>
      <c r="D302" s="548"/>
      <c r="E302" s="691"/>
      <c r="F302" s="548"/>
      <c r="G302" s="24"/>
      <c r="H302" s="1256"/>
      <c r="I302" s="234"/>
      <c r="J302" s="24"/>
      <c r="K302" s="546"/>
      <c r="L302" s="1198"/>
      <c r="M302" s="80"/>
      <c r="N302" s="80"/>
      <c r="O302" s="80"/>
      <c r="P302" s="80"/>
      <c r="Q302" s="80"/>
      <c r="R302" s="80"/>
      <c r="T302" s="249"/>
      <c r="U302" s="80"/>
      <c r="V302" s="80"/>
      <c r="W302" s="80"/>
      <c r="X302" s="80"/>
      <c r="Y302" s="80"/>
    </row>
    <row r="303" spans="1:25" s="42" customFormat="1" ht="14.25" customHeight="1">
      <c r="A303" s="460"/>
      <c r="B303" s="1202"/>
      <c r="C303" s="116"/>
      <c r="D303" s="548"/>
      <c r="E303" s="691"/>
      <c r="F303" s="548"/>
      <c r="G303" s="24"/>
      <c r="H303" s="1256"/>
      <c r="I303" s="234"/>
      <c r="J303" s="24"/>
      <c r="K303" s="546"/>
      <c r="L303" s="1198"/>
      <c r="M303" s="80"/>
      <c r="N303" s="80"/>
      <c r="O303" s="80"/>
      <c r="P303" s="80"/>
      <c r="Q303" s="80"/>
      <c r="R303" s="80"/>
      <c r="T303" s="249"/>
      <c r="U303" s="80"/>
      <c r="V303" s="80"/>
      <c r="W303" s="80"/>
      <c r="X303" s="80"/>
      <c r="Y303" s="80"/>
    </row>
    <row r="304" spans="1:25" s="42" customFormat="1" ht="14.25" customHeight="1">
      <c r="A304" s="460"/>
      <c r="B304" s="1202"/>
      <c r="C304" s="116"/>
      <c r="D304" s="548"/>
      <c r="E304" s="691"/>
      <c r="F304" s="548"/>
      <c r="G304" s="24"/>
      <c r="H304" s="1256"/>
      <c r="I304" s="234"/>
      <c r="J304" s="24"/>
      <c r="K304" s="546"/>
      <c r="L304" s="1198"/>
      <c r="M304" s="80"/>
      <c r="N304" s="80"/>
      <c r="O304" s="80"/>
      <c r="P304" s="80"/>
      <c r="Q304" s="80"/>
      <c r="R304" s="80"/>
      <c r="T304" s="249"/>
      <c r="U304" s="80"/>
      <c r="V304" s="80"/>
      <c r="W304" s="80"/>
      <c r="X304" s="80"/>
      <c r="Y304" s="80"/>
    </row>
    <row r="305" spans="1:25" s="42" customFormat="1" ht="14.25" customHeight="1">
      <c r="A305" s="460"/>
      <c r="B305" s="1202"/>
      <c r="C305" s="116"/>
      <c r="D305" s="548"/>
      <c r="E305" s="691"/>
      <c r="F305" s="548"/>
      <c r="G305" s="24"/>
      <c r="H305" s="1256"/>
      <c r="I305" s="234"/>
      <c r="J305" s="24" t="s">
        <v>97</v>
      </c>
      <c r="K305" s="546"/>
      <c r="L305" s="1198"/>
      <c r="M305" s="80"/>
      <c r="N305" s="80"/>
      <c r="O305" s="80"/>
      <c r="P305" s="80"/>
      <c r="Q305" s="80"/>
      <c r="R305" s="80"/>
      <c r="T305" s="249"/>
      <c r="U305" s="80"/>
      <c r="V305" s="80"/>
      <c r="W305" s="80"/>
      <c r="X305" s="80"/>
      <c r="Y305" s="80"/>
    </row>
    <row r="306" spans="1:25" s="42" customFormat="1" ht="14.25" customHeight="1">
      <c r="A306" s="460"/>
      <c r="B306" s="1202"/>
      <c r="C306" s="116"/>
      <c r="D306" s="548"/>
      <c r="E306" s="691"/>
      <c r="F306" s="548"/>
      <c r="G306" s="24"/>
      <c r="H306" s="1256"/>
      <c r="I306" s="234"/>
      <c r="J306" s="24" t="s">
        <v>97</v>
      </c>
      <c r="K306" s="546"/>
      <c r="L306" s="1198"/>
      <c r="M306" s="80"/>
      <c r="N306" s="80"/>
      <c r="O306" s="80"/>
      <c r="P306" s="80"/>
      <c r="Q306" s="80"/>
      <c r="R306" s="80"/>
      <c r="T306" s="249"/>
      <c r="U306" s="80"/>
      <c r="V306" s="80"/>
      <c r="W306" s="80"/>
      <c r="X306" s="80"/>
      <c r="Y306" s="80"/>
    </row>
    <row r="307" spans="1:25" s="42" customFormat="1" ht="14.25" customHeight="1">
      <c r="A307" s="460"/>
      <c r="B307" s="1202"/>
      <c r="C307" s="116"/>
      <c r="D307" s="548"/>
      <c r="E307" s="691"/>
      <c r="F307" s="548"/>
      <c r="G307" s="24"/>
      <c r="H307" s="1256"/>
      <c r="I307" s="234"/>
      <c r="J307" s="24" t="s">
        <v>97</v>
      </c>
      <c r="K307" s="546"/>
      <c r="L307" s="1198"/>
      <c r="M307" s="80"/>
      <c r="N307" s="80"/>
      <c r="O307" s="80"/>
      <c r="P307" s="80"/>
      <c r="Q307" s="80"/>
      <c r="R307" s="80"/>
      <c r="T307" s="249"/>
      <c r="U307" s="80"/>
      <c r="V307" s="80"/>
      <c r="W307" s="80"/>
      <c r="X307" s="80"/>
      <c r="Y307" s="80"/>
    </row>
    <row r="308" spans="1:25" s="42" customFormat="1" ht="14.25" customHeight="1">
      <c r="A308" s="460"/>
      <c r="B308" s="1202"/>
      <c r="C308" s="116"/>
      <c r="D308" s="548"/>
      <c r="E308" s="691"/>
      <c r="F308" s="548"/>
      <c r="G308" s="24"/>
      <c r="H308" s="548"/>
      <c r="I308" s="234"/>
      <c r="J308" s="24" t="s">
        <v>97</v>
      </c>
      <c r="K308" s="546"/>
      <c r="L308" s="1198"/>
      <c r="M308" s="80"/>
      <c r="N308" s="80"/>
      <c r="O308" s="80"/>
      <c r="P308" s="80"/>
      <c r="Q308" s="80"/>
      <c r="R308" s="80"/>
      <c r="T308" s="249"/>
      <c r="U308" s="80"/>
      <c r="V308" s="80"/>
      <c r="W308" s="80"/>
      <c r="X308" s="80"/>
      <c r="Y308" s="80"/>
    </row>
    <row r="309" spans="1:25" s="44" customFormat="1">
      <c r="A309" s="338"/>
      <c r="B309" s="1160"/>
      <c r="C309" s="125"/>
      <c r="D309" s="1201"/>
      <c r="E309" s="124"/>
      <c r="F309" s="126"/>
      <c r="G309" s="51"/>
      <c r="H309" s="1201"/>
      <c r="I309" s="234"/>
      <c r="J309" s="24" t="s">
        <v>97</v>
      </c>
      <c r="K309" s="526"/>
      <c r="L309" s="1200"/>
      <c r="M309" s="246"/>
      <c r="N309" s="246"/>
      <c r="O309" s="246"/>
      <c r="P309" s="246"/>
      <c r="Q309" s="246"/>
      <c r="R309" s="246"/>
      <c r="T309" s="246"/>
      <c r="U309" s="246"/>
      <c r="V309" s="246"/>
      <c r="W309" s="246"/>
      <c r="X309" s="246"/>
      <c r="Y309" s="246"/>
    </row>
    <row r="310" spans="1:25" s="6" customFormat="1" ht="15" customHeight="1">
      <c r="A310" s="2530">
        <f>SUM(L129:L238)</f>
        <v>76828.47</v>
      </c>
      <c r="B310" s="2531"/>
      <c r="C310" s="2531"/>
      <c r="D310" s="2531"/>
      <c r="E310" s="2531"/>
      <c r="F310" s="2531"/>
      <c r="G310" s="2531"/>
      <c r="H310" s="2531"/>
      <c r="I310" s="2531"/>
      <c r="J310" s="2531"/>
      <c r="K310" s="2531"/>
      <c r="L310" s="2532"/>
      <c r="T310" s="1035" t="s">
        <v>1672</v>
      </c>
    </row>
    <row r="311" spans="1:25" s="6" customFormat="1">
      <c r="A311" s="387"/>
      <c r="H311" s="823"/>
      <c r="I311" s="387"/>
      <c r="L311" s="587"/>
    </row>
    <row r="312" spans="1:25" s="6" customFormat="1">
      <c r="A312" s="387"/>
      <c r="H312" s="823"/>
      <c r="I312" s="387"/>
      <c r="L312" s="587"/>
    </row>
    <row r="313" spans="1:25" s="6" customFormat="1">
      <c r="A313" s="387"/>
      <c r="H313" s="823"/>
      <c r="I313" s="387"/>
      <c r="L313" s="587"/>
    </row>
    <row r="314" spans="1:25" s="6" customFormat="1">
      <c r="A314" s="387"/>
      <c r="H314" s="823"/>
      <c r="I314" s="387"/>
      <c r="L314" s="587"/>
    </row>
    <row r="315" spans="1:25" s="6" customFormat="1">
      <c r="A315" s="387"/>
      <c r="H315" s="823"/>
      <c r="I315" s="387"/>
      <c r="L315" s="587"/>
    </row>
    <row r="316" spans="1:25" s="6" customFormat="1">
      <c r="A316" s="387"/>
      <c r="H316" s="823"/>
      <c r="I316" s="387"/>
      <c r="L316" s="587"/>
    </row>
    <row r="317" spans="1:25" s="6" customFormat="1">
      <c r="A317" s="387"/>
      <c r="H317" s="823"/>
      <c r="I317" s="387"/>
      <c r="L317" s="587"/>
    </row>
    <row r="318" spans="1:25" s="6" customFormat="1">
      <c r="A318" s="387"/>
      <c r="H318" s="823"/>
      <c r="I318" s="387"/>
      <c r="L318" s="587"/>
    </row>
    <row r="319" spans="1:25" s="6" customFormat="1">
      <c r="A319" s="387"/>
      <c r="H319" s="823"/>
      <c r="I319" s="387"/>
      <c r="L319" s="587"/>
    </row>
    <row r="320" spans="1:25" s="6" customFormat="1">
      <c r="A320" s="387"/>
      <c r="H320" s="823"/>
      <c r="I320" s="387"/>
      <c r="L320" s="587"/>
    </row>
    <row r="321" spans="1:25" s="6" customFormat="1">
      <c r="A321" s="387"/>
      <c r="H321" s="823"/>
      <c r="I321" s="387"/>
      <c r="L321" s="587"/>
    </row>
    <row r="322" spans="1:25" s="6" customFormat="1">
      <c r="A322" s="387"/>
      <c r="H322" s="823"/>
      <c r="I322" s="387"/>
      <c r="L322" s="587"/>
    </row>
    <row r="323" spans="1:25" s="6" customFormat="1">
      <c r="A323" s="387"/>
      <c r="H323" s="823"/>
      <c r="I323" s="387"/>
      <c r="L323" s="587"/>
    </row>
    <row r="324" spans="1:25" s="6" customFormat="1" hidden="1">
      <c r="A324" s="387"/>
      <c r="H324" s="823"/>
      <c r="I324" s="387"/>
      <c r="L324" s="587"/>
    </row>
    <row r="325" spans="1:25" s="6" customFormat="1" hidden="1">
      <c r="A325" s="387"/>
      <c r="H325" s="823"/>
      <c r="I325" s="387"/>
      <c r="L325" s="587"/>
    </row>
    <row r="326" spans="1:25" s="6" customFormat="1" hidden="1">
      <c r="A326" s="37"/>
      <c r="B326"/>
      <c r="C326"/>
      <c r="D326"/>
      <c r="E326"/>
      <c r="F326"/>
      <c r="G326"/>
      <c r="H326" s="484"/>
      <c r="I326" s="37"/>
      <c r="J326"/>
      <c r="K326"/>
      <c r="L326" s="587"/>
      <c r="S326"/>
    </row>
    <row r="327" spans="1:25" s="6" customFormat="1" hidden="1">
      <c r="A327" s="37"/>
      <c r="B327"/>
      <c r="C327"/>
      <c r="D327"/>
      <c r="E327"/>
      <c r="F327"/>
      <c r="G327"/>
      <c r="H327" s="484"/>
      <c r="I327" s="37"/>
      <c r="J327"/>
      <c r="K327"/>
      <c r="L327" s="587"/>
      <c r="S327"/>
    </row>
    <row r="328" spans="1:25" s="6" customFormat="1" hidden="1">
      <c r="A328" s="37"/>
      <c r="B328"/>
      <c r="C328"/>
      <c r="D328"/>
      <c r="E328"/>
      <c r="F328"/>
      <c r="G328"/>
      <c r="H328" s="484"/>
      <c r="I328" s="37"/>
      <c r="J328"/>
      <c r="K328"/>
      <c r="L328" s="587"/>
      <c r="S328"/>
    </row>
    <row r="329" spans="1:25" s="6" customFormat="1" hidden="1">
      <c r="A329" s="37"/>
      <c r="B329"/>
      <c r="C329"/>
      <c r="D329"/>
      <c r="E329"/>
      <c r="F329"/>
      <c r="G329"/>
      <c r="H329" s="484"/>
      <c r="I329" s="37"/>
      <c r="J329"/>
      <c r="K329"/>
      <c r="L329" s="587"/>
      <c r="S329"/>
    </row>
    <row r="330" spans="1:25" s="6" customFormat="1" hidden="1">
      <c r="A330" s="37"/>
      <c r="B330"/>
      <c r="C330"/>
      <c r="D330"/>
      <c r="E330"/>
      <c r="F330"/>
      <c r="G330"/>
      <c r="H330" s="484"/>
      <c r="I330" s="37"/>
      <c r="J330"/>
      <c r="K330"/>
      <c r="L330" s="587"/>
      <c r="S330"/>
    </row>
    <row r="331" spans="1:25" s="6" customFormat="1" hidden="1">
      <c r="A331" s="37"/>
      <c r="B331"/>
      <c r="C331"/>
      <c r="D331"/>
      <c r="E331"/>
      <c r="F331"/>
      <c r="G331"/>
      <c r="H331" s="484"/>
      <c r="I331" s="37"/>
      <c r="J331"/>
      <c r="K331"/>
      <c r="L331" s="587"/>
      <c r="S331"/>
    </row>
    <row r="332" spans="1:25" s="6" customFormat="1" hidden="1">
      <c r="A332" s="37"/>
      <c r="B332"/>
      <c r="C332"/>
      <c r="D332"/>
      <c r="E332"/>
      <c r="F332"/>
      <c r="G332"/>
      <c r="H332" s="484"/>
      <c r="I332" s="37"/>
      <c r="J332"/>
      <c r="K332"/>
      <c r="L332" s="587"/>
      <c r="S332"/>
    </row>
    <row r="333" spans="1:25" s="6" customFormat="1" hidden="1">
      <c r="A333" s="37"/>
      <c r="B333"/>
      <c r="C333"/>
      <c r="D333"/>
      <c r="E333"/>
      <c r="F333"/>
      <c r="G333"/>
      <c r="H333" s="484"/>
      <c r="I333" s="37"/>
      <c r="J333"/>
      <c r="K333"/>
      <c r="L333" s="587"/>
      <c r="S333"/>
    </row>
    <row r="334" spans="1:25" s="6" customFormat="1" hidden="1">
      <c r="A334" s="37"/>
      <c r="B334"/>
      <c r="C334"/>
      <c r="D334"/>
      <c r="E334"/>
      <c r="F334"/>
      <c r="G334"/>
      <c r="H334" s="484"/>
      <c r="I334" s="37"/>
      <c r="J334"/>
      <c r="K334"/>
      <c r="L334" s="587"/>
      <c r="S334"/>
    </row>
    <row r="335" spans="1:25" s="6" customFormat="1" hidden="1">
      <c r="A335" s="37"/>
      <c r="B335"/>
      <c r="C335"/>
      <c r="D335"/>
      <c r="E335"/>
      <c r="F335"/>
      <c r="G335"/>
      <c r="H335" s="484"/>
      <c r="I335" s="37"/>
      <c r="J335"/>
      <c r="K335"/>
      <c r="L335" s="587"/>
      <c r="S335"/>
    </row>
    <row r="336" spans="1:25" s="37" customFormat="1" hidden="1">
      <c r="B336"/>
      <c r="C336"/>
      <c r="D336"/>
      <c r="E336"/>
      <c r="F336"/>
      <c r="G336"/>
      <c r="H336" s="484"/>
      <c r="J336"/>
      <c r="K336"/>
      <c r="L336" s="587"/>
      <c r="M336" s="6"/>
      <c r="N336" s="6"/>
      <c r="O336" s="6"/>
      <c r="P336" s="6"/>
      <c r="Q336" s="6"/>
      <c r="R336" s="6"/>
      <c r="S336"/>
      <c r="T336" s="6"/>
      <c r="U336" s="6"/>
      <c r="V336" s="6"/>
      <c r="W336" s="6"/>
      <c r="X336" s="6"/>
      <c r="Y336" s="6"/>
    </row>
    <row r="337" spans="2:25" s="37" customFormat="1" hidden="1">
      <c r="B337"/>
      <c r="C337"/>
      <c r="D337"/>
      <c r="E337"/>
      <c r="F337"/>
      <c r="G337"/>
      <c r="H337" s="484"/>
      <c r="J337"/>
      <c r="K337"/>
      <c r="L337" s="587"/>
      <c r="M337" s="6"/>
      <c r="N337" s="6"/>
      <c r="O337" s="6"/>
      <c r="P337" s="6"/>
      <c r="Q337" s="6"/>
      <c r="R337" s="6"/>
      <c r="S337"/>
      <c r="T337" s="6"/>
      <c r="U337" s="6"/>
      <c r="V337" s="6"/>
      <c r="W337" s="6"/>
      <c r="X337" s="6"/>
      <c r="Y337" s="6"/>
    </row>
    <row r="338" spans="2:25" s="37" customFormat="1" hidden="1">
      <c r="B338"/>
      <c r="C338"/>
      <c r="D338"/>
      <c r="E338"/>
      <c r="F338"/>
      <c r="G338"/>
      <c r="H338" s="484"/>
      <c r="J338"/>
      <c r="K338"/>
      <c r="L338" s="587"/>
      <c r="M338" s="6"/>
      <c r="N338" s="6"/>
      <c r="O338" s="6"/>
      <c r="P338" s="6"/>
      <c r="Q338" s="6"/>
      <c r="R338" s="6"/>
      <c r="S338"/>
      <c r="T338" s="6"/>
      <c r="U338" s="6"/>
      <c r="V338" s="6"/>
      <c r="W338" s="6"/>
      <c r="X338" s="6"/>
      <c r="Y338" s="6"/>
    </row>
    <row r="339" spans="2:25" s="37" customFormat="1" hidden="1">
      <c r="B339"/>
      <c r="C339"/>
      <c r="D339"/>
      <c r="E339"/>
      <c r="F339"/>
      <c r="G339"/>
      <c r="H339" s="484"/>
      <c r="J339"/>
      <c r="K339"/>
      <c r="L339" s="587"/>
      <c r="M339" s="6"/>
      <c r="N339" s="6"/>
      <c r="O339" s="6"/>
      <c r="P339" s="6"/>
      <c r="Q339" s="6"/>
      <c r="R339" s="6"/>
      <c r="S339"/>
      <c r="T339" s="6"/>
      <c r="U339" s="6"/>
      <c r="V339" s="6"/>
      <c r="W339" s="6"/>
      <c r="X339" s="6"/>
      <c r="Y339" s="6"/>
    </row>
    <row r="340" spans="2:25" s="37" customFormat="1" hidden="1">
      <c r="B340"/>
      <c r="C340"/>
      <c r="D340"/>
      <c r="E340"/>
      <c r="F340"/>
      <c r="G340"/>
      <c r="H340" s="484"/>
      <c r="J340"/>
      <c r="K340"/>
      <c r="L340" s="587"/>
      <c r="M340" s="6"/>
      <c r="N340" s="6"/>
      <c r="O340" s="6"/>
      <c r="P340" s="6"/>
      <c r="Q340" s="6"/>
      <c r="R340" s="6"/>
      <c r="S340"/>
      <c r="T340" s="6"/>
      <c r="U340" s="6"/>
      <c r="V340" s="6"/>
      <c r="W340" s="6"/>
      <c r="X340" s="6"/>
      <c r="Y340" s="6"/>
    </row>
    <row r="341" spans="2:25" s="37" customFormat="1" hidden="1">
      <c r="B341"/>
      <c r="C341"/>
      <c r="D341"/>
      <c r="E341"/>
      <c r="F341"/>
      <c r="G341"/>
      <c r="H341" s="484"/>
      <c r="J341"/>
      <c r="K341"/>
      <c r="L341" s="587"/>
      <c r="M341" s="6"/>
      <c r="N341" s="6"/>
      <c r="O341" s="6"/>
      <c r="P341" s="6"/>
      <c r="Q341" s="6"/>
      <c r="R341" s="6"/>
      <c r="S341"/>
      <c r="T341" s="6"/>
      <c r="U341" s="6"/>
      <c r="V341" s="6"/>
      <c r="W341" s="6"/>
      <c r="X341" s="6"/>
      <c r="Y341" s="6"/>
    </row>
    <row r="342" spans="2:25" s="37" customFormat="1" hidden="1">
      <c r="B342"/>
      <c r="C342"/>
      <c r="D342"/>
      <c r="E342"/>
      <c r="F342"/>
      <c r="G342"/>
      <c r="H342" s="484"/>
      <c r="J342"/>
      <c r="K342"/>
      <c r="L342" s="587"/>
      <c r="M342" s="6"/>
      <c r="N342" s="6"/>
      <c r="O342" s="6"/>
      <c r="P342" s="6"/>
      <c r="Q342" s="6"/>
      <c r="R342" s="6"/>
      <c r="S342"/>
      <c r="T342" s="6"/>
      <c r="U342" s="6"/>
      <c r="V342" s="6"/>
      <c r="W342" s="6"/>
      <c r="X342" s="6"/>
      <c r="Y342" s="6"/>
    </row>
    <row r="343" spans="2:25" s="37" customFormat="1" hidden="1">
      <c r="B343"/>
      <c r="C343"/>
      <c r="D343"/>
      <c r="E343"/>
      <c r="F343"/>
      <c r="G343"/>
      <c r="H343" s="484"/>
      <c r="J343"/>
      <c r="K343"/>
      <c r="L343" s="587"/>
      <c r="M343" s="6"/>
      <c r="N343" s="6"/>
      <c r="O343" s="6"/>
      <c r="P343" s="6"/>
      <c r="Q343" s="6"/>
      <c r="R343" s="6"/>
      <c r="S343"/>
      <c r="T343" s="6"/>
      <c r="U343" s="6"/>
      <c r="V343" s="6"/>
      <c r="W343" s="6"/>
      <c r="X343" s="6"/>
      <c r="Y343" s="6"/>
    </row>
    <row r="344" spans="2:25" s="37" customFormat="1" hidden="1">
      <c r="B344"/>
      <c r="C344"/>
      <c r="D344"/>
      <c r="E344"/>
      <c r="F344"/>
      <c r="G344"/>
      <c r="H344" s="484"/>
      <c r="J344"/>
      <c r="K344"/>
      <c r="L344" s="587"/>
      <c r="M344" s="6"/>
      <c r="N344" s="6"/>
      <c r="O344" s="6"/>
      <c r="P344" s="6"/>
      <c r="Q344" s="6"/>
      <c r="R344" s="6"/>
      <c r="S344"/>
      <c r="T344" s="6"/>
      <c r="U344" s="6"/>
      <c r="V344" s="6"/>
      <c r="W344" s="6"/>
      <c r="X344" s="6"/>
      <c r="Y344" s="6"/>
    </row>
    <row r="345" spans="2:25" s="37" customFormat="1" hidden="1">
      <c r="B345"/>
      <c r="C345"/>
      <c r="D345"/>
      <c r="E345"/>
      <c r="F345"/>
      <c r="G345"/>
      <c r="H345" s="484"/>
      <c r="J345"/>
      <c r="K345"/>
      <c r="L345" s="587"/>
      <c r="M345" s="6"/>
      <c r="N345" s="6"/>
      <c r="O345" s="6"/>
      <c r="P345" s="6"/>
      <c r="Q345" s="6"/>
      <c r="R345" s="6"/>
      <c r="S345"/>
      <c r="T345" s="6"/>
      <c r="U345" s="6"/>
      <c r="V345" s="6"/>
      <c r="W345" s="6"/>
      <c r="X345" s="6"/>
      <c r="Y345" s="6"/>
    </row>
    <row r="346" spans="2:25" s="37" customFormat="1" hidden="1">
      <c r="B346"/>
      <c r="C346"/>
      <c r="D346"/>
      <c r="E346"/>
      <c r="F346"/>
      <c r="G346"/>
      <c r="H346" s="484"/>
      <c r="J346"/>
      <c r="K346"/>
      <c r="L346" s="587"/>
      <c r="M346" s="6"/>
      <c r="N346" s="6"/>
      <c r="O346" s="6"/>
      <c r="P346" s="6"/>
      <c r="Q346" s="6"/>
      <c r="R346" s="6"/>
      <c r="S346"/>
      <c r="T346" s="6"/>
      <c r="U346" s="6"/>
      <c r="V346" s="6"/>
      <c r="W346" s="6"/>
      <c r="X346" s="6"/>
      <c r="Y346" s="6"/>
    </row>
    <row r="347" spans="2:25" s="37" customFormat="1" hidden="1">
      <c r="B347"/>
      <c r="C347"/>
      <c r="D347"/>
      <c r="E347"/>
      <c r="F347"/>
      <c r="G347"/>
      <c r="H347" s="484"/>
      <c r="J347"/>
      <c r="K347"/>
      <c r="L347" s="587"/>
      <c r="M347" s="6"/>
      <c r="N347" s="6"/>
      <c r="O347" s="6"/>
      <c r="P347" s="6"/>
      <c r="Q347" s="6"/>
      <c r="R347" s="6"/>
      <c r="S347"/>
      <c r="T347" s="6"/>
      <c r="U347" s="6"/>
      <c r="V347" s="6"/>
      <c r="W347" s="6"/>
      <c r="X347" s="6"/>
      <c r="Y347" s="6"/>
    </row>
    <row r="348" spans="2:25" s="37" customFormat="1" hidden="1">
      <c r="B348"/>
      <c r="C348"/>
      <c r="D348"/>
      <c r="E348"/>
      <c r="F348"/>
      <c r="G348"/>
      <c r="H348" s="484"/>
      <c r="J348"/>
      <c r="K348"/>
      <c r="L348" s="587"/>
      <c r="M348" s="6"/>
      <c r="N348" s="6"/>
      <c r="O348" s="6"/>
      <c r="P348" s="6"/>
      <c r="Q348" s="6"/>
      <c r="R348" s="6"/>
      <c r="S348"/>
      <c r="T348" s="6"/>
      <c r="U348" s="6"/>
      <c r="V348" s="6"/>
      <c r="W348" s="6"/>
      <c r="X348" s="6"/>
      <c r="Y348" s="6"/>
    </row>
    <row r="349" spans="2:25" s="37" customFormat="1" hidden="1">
      <c r="B349"/>
      <c r="C349"/>
      <c r="D349"/>
      <c r="E349"/>
      <c r="F349"/>
      <c r="G349"/>
      <c r="H349" s="484"/>
      <c r="J349"/>
      <c r="K349"/>
      <c r="L349" s="587"/>
      <c r="M349" s="6"/>
      <c r="N349" s="6"/>
      <c r="O349" s="6"/>
      <c r="P349" s="6"/>
      <c r="Q349" s="6"/>
      <c r="R349" s="6"/>
      <c r="S349"/>
      <c r="T349" s="6"/>
      <c r="U349" s="6"/>
      <c r="V349" s="6"/>
      <c r="W349" s="6"/>
      <c r="X349" s="6"/>
      <c r="Y349" s="6"/>
    </row>
    <row r="350" spans="2:25" s="37" customFormat="1" hidden="1">
      <c r="B350"/>
      <c r="C350"/>
      <c r="D350"/>
      <c r="E350"/>
      <c r="F350"/>
      <c r="G350"/>
      <c r="H350" s="484"/>
      <c r="J350"/>
      <c r="K350"/>
      <c r="L350" s="587"/>
      <c r="M350" s="6"/>
      <c r="N350" s="6"/>
      <c r="O350" s="6"/>
      <c r="P350" s="6"/>
      <c r="Q350" s="6"/>
      <c r="R350" s="6"/>
      <c r="S350"/>
      <c r="T350" s="6"/>
      <c r="U350" s="6"/>
      <c r="V350" s="6"/>
      <c r="W350" s="6"/>
      <c r="X350" s="6"/>
      <c r="Y350" s="6"/>
    </row>
    <row r="351" spans="2:25" s="37" customFormat="1" hidden="1">
      <c r="B351"/>
      <c r="C351"/>
      <c r="D351"/>
      <c r="E351"/>
      <c r="F351"/>
      <c r="G351"/>
      <c r="H351" s="484"/>
      <c r="J351"/>
      <c r="K351"/>
      <c r="L351" s="587"/>
      <c r="M351" s="6"/>
      <c r="N351" s="6"/>
      <c r="O351" s="6"/>
      <c r="P351" s="6"/>
      <c r="Q351" s="6"/>
      <c r="R351" s="6"/>
      <c r="S351"/>
      <c r="T351" s="6"/>
      <c r="U351" s="6"/>
      <c r="V351" s="6"/>
      <c r="W351" s="6"/>
      <c r="X351" s="6"/>
      <c r="Y351" s="6"/>
    </row>
    <row r="352" spans="2:25" s="37" customFormat="1" hidden="1">
      <c r="B352"/>
      <c r="C352"/>
      <c r="D352"/>
      <c r="E352"/>
      <c r="F352"/>
      <c r="G352"/>
      <c r="H352" s="484"/>
      <c r="J352"/>
      <c r="K352"/>
      <c r="L352" s="587"/>
      <c r="M352" s="6"/>
      <c r="N352" s="6"/>
      <c r="O352" s="6"/>
      <c r="P352" s="6"/>
      <c r="Q352" s="6"/>
      <c r="R352" s="6"/>
      <c r="S352"/>
      <c r="T352" s="6"/>
      <c r="U352" s="6"/>
      <c r="V352" s="6"/>
      <c r="W352" s="6"/>
      <c r="X352" s="6"/>
      <c r="Y352" s="6"/>
    </row>
    <row r="353" spans="2:25" s="37" customFormat="1" hidden="1">
      <c r="B353"/>
      <c r="C353"/>
      <c r="D353"/>
      <c r="E353"/>
      <c r="F353"/>
      <c r="G353"/>
      <c r="H353" s="484"/>
      <c r="J353"/>
      <c r="K353"/>
      <c r="L353" s="587"/>
      <c r="M353" s="6"/>
      <c r="N353" s="6"/>
      <c r="O353" s="6"/>
      <c r="P353" s="6"/>
      <c r="Q353" s="6"/>
      <c r="R353" s="6"/>
      <c r="S353"/>
      <c r="T353" s="6"/>
      <c r="U353" s="6"/>
      <c r="V353" s="6"/>
      <c r="W353" s="6"/>
      <c r="X353" s="6"/>
      <c r="Y353" s="6"/>
    </row>
    <row r="354" spans="2:25" s="37" customFormat="1" hidden="1">
      <c r="B354"/>
      <c r="C354"/>
      <c r="D354"/>
      <c r="E354"/>
      <c r="F354"/>
      <c r="G354"/>
      <c r="H354" s="484"/>
      <c r="J354"/>
      <c r="K354"/>
      <c r="L354" s="587"/>
      <c r="M354" s="6"/>
      <c r="N354" s="6"/>
      <c r="O354" s="6"/>
      <c r="P354" s="6"/>
      <c r="Q354" s="6"/>
      <c r="R354" s="6"/>
      <c r="S354"/>
      <c r="T354" s="6"/>
      <c r="U354" s="6"/>
      <c r="V354" s="6"/>
      <c r="W354" s="6"/>
      <c r="X354" s="6"/>
      <c r="Y354" s="6"/>
    </row>
    <row r="355" spans="2:25" s="37" customFormat="1" hidden="1">
      <c r="B355"/>
      <c r="C355"/>
      <c r="D355"/>
      <c r="E355"/>
      <c r="F355"/>
      <c r="G355"/>
      <c r="H355" s="484"/>
      <c r="J355"/>
      <c r="K355"/>
      <c r="L355" s="587"/>
      <c r="M355" s="6"/>
      <c r="N355" s="6"/>
      <c r="O355" s="6"/>
      <c r="P355" s="6"/>
      <c r="Q355" s="6"/>
      <c r="R355" s="6"/>
      <c r="S355"/>
      <c r="T355" s="6"/>
      <c r="U355" s="6"/>
      <c r="V355" s="6"/>
      <c r="W355" s="6"/>
      <c r="X355" s="6"/>
      <c r="Y355" s="6"/>
    </row>
    <row r="356" spans="2:25" s="37" customFormat="1" hidden="1">
      <c r="B356"/>
      <c r="C356"/>
      <c r="D356"/>
      <c r="E356"/>
      <c r="F356"/>
      <c r="G356"/>
      <c r="H356" s="484"/>
      <c r="J356"/>
      <c r="K356"/>
      <c r="L356" s="587"/>
      <c r="M356" s="6"/>
      <c r="N356" s="6"/>
      <c r="O356" s="6"/>
      <c r="P356" s="6"/>
      <c r="Q356" s="6"/>
      <c r="R356" s="6"/>
      <c r="S356"/>
      <c r="T356" s="6"/>
      <c r="U356" s="6"/>
      <c r="V356" s="6"/>
      <c r="W356" s="6"/>
      <c r="X356" s="6"/>
      <c r="Y356" s="6"/>
    </row>
    <row r="357" spans="2:25" s="37" customFormat="1" hidden="1">
      <c r="B357"/>
      <c r="C357"/>
      <c r="D357"/>
      <c r="E357"/>
      <c r="F357"/>
      <c r="G357"/>
      <c r="H357" s="484"/>
      <c r="J357"/>
      <c r="K357"/>
      <c r="L357" s="587"/>
      <c r="M357" s="6"/>
      <c r="N357" s="6"/>
      <c r="O357" s="6"/>
      <c r="P357" s="6"/>
      <c r="Q357" s="6"/>
      <c r="R357" s="6"/>
      <c r="S357"/>
      <c r="T357" s="6"/>
      <c r="U357" s="6"/>
      <c r="V357" s="6"/>
      <c r="W357" s="6"/>
      <c r="X357" s="6"/>
      <c r="Y357" s="6"/>
    </row>
    <row r="358" spans="2:25" s="37" customFormat="1" hidden="1">
      <c r="B358"/>
      <c r="C358"/>
      <c r="D358"/>
      <c r="E358"/>
      <c r="F358"/>
      <c r="G358"/>
      <c r="H358" s="484"/>
      <c r="J358"/>
      <c r="K358"/>
      <c r="L358" s="587"/>
      <c r="M358" s="6"/>
      <c r="N358" s="6"/>
      <c r="O358" s="6"/>
      <c r="P358" s="6"/>
      <c r="Q358" s="6"/>
      <c r="R358" s="6"/>
      <c r="S358"/>
      <c r="T358" s="6"/>
      <c r="U358" s="6"/>
      <c r="V358" s="6"/>
      <c r="W358" s="6"/>
      <c r="X358" s="6"/>
      <c r="Y358" s="6"/>
    </row>
    <row r="359" spans="2:25" s="37" customFormat="1" hidden="1">
      <c r="B359"/>
      <c r="C359"/>
      <c r="D359"/>
      <c r="E359"/>
      <c r="F359"/>
      <c r="G359"/>
      <c r="H359" s="484"/>
      <c r="J359"/>
      <c r="K359"/>
      <c r="L359" s="587"/>
      <c r="M359" s="6"/>
      <c r="N359" s="6"/>
      <c r="O359" s="6"/>
      <c r="P359" s="6"/>
      <c r="Q359" s="6"/>
      <c r="R359" s="6"/>
      <c r="S359"/>
      <c r="T359" s="6"/>
      <c r="U359" s="6"/>
      <c r="V359" s="6"/>
      <c r="W359" s="6"/>
      <c r="X359" s="6"/>
      <c r="Y359" s="6"/>
    </row>
    <row r="360" spans="2:25" s="37" customFormat="1" hidden="1">
      <c r="B360"/>
      <c r="C360"/>
      <c r="D360"/>
      <c r="E360"/>
      <c r="F360"/>
      <c r="G360"/>
      <c r="H360" s="484"/>
      <c r="J360"/>
      <c r="K360"/>
      <c r="L360" s="587"/>
      <c r="M360" s="6"/>
      <c r="N360" s="6"/>
      <c r="O360" s="6"/>
      <c r="P360" s="6"/>
      <c r="Q360" s="6"/>
      <c r="R360" s="6"/>
      <c r="S360"/>
      <c r="T360" s="6"/>
      <c r="U360" s="6"/>
      <c r="V360" s="6"/>
      <c r="W360" s="6"/>
      <c r="X360" s="6"/>
      <c r="Y360" s="6"/>
    </row>
    <row r="361" spans="2:25" s="37" customFormat="1" hidden="1">
      <c r="B361"/>
      <c r="C361"/>
      <c r="D361"/>
      <c r="E361"/>
      <c r="F361"/>
      <c r="G361"/>
      <c r="H361" s="484"/>
      <c r="J361"/>
      <c r="K361"/>
      <c r="L361" s="587"/>
      <c r="M361" s="6"/>
      <c r="N361" s="6"/>
      <c r="O361" s="6"/>
      <c r="P361" s="6"/>
      <c r="Q361" s="6"/>
      <c r="R361" s="6"/>
      <c r="S361"/>
      <c r="T361" s="6"/>
      <c r="U361" s="6"/>
      <c r="V361" s="6"/>
      <c r="W361" s="6"/>
      <c r="X361" s="6"/>
      <c r="Y361" s="6"/>
    </row>
    <row r="362" spans="2:25" s="37" customFormat="1" hidden="1">
      <c r="B362"/>
      <c r="C362"/>
      <c r="D362"/>
      <c r="E362"/>
      <c r="F362"/>
      <c r="G362"/>
      <c r="H362" s="484"/>
      <c r="J362"/>
      <c r="K362"/>
      <c r="L362" s="587"/>
      <c r="M362" s="6"/>
      <c r="N362" s="6"/>
      <c r="O362" s="6"/>
      <c r="P362" s="6"/>
      <c r="Q362" s="6"/>
      <c r="R362" s="6"/>
      <c r="S362"/>
      <c r="T362" s="6"/>
      <c r="U362" s="6"/>
      <c r="V362" s="6"/>
      <c r="W362" s="6"/>
      <c r="X362" s="6"/>
      <c r="Y362" s="6"/>
    </row>
    <row r="363" spans="2:25" s="37" customFormat="1" hidden="1">
      <c r="B363"/>
      <c r="C363"/>
      <c r="D363"/>
      <c r="E363"/>
      <c r="F363"/>
      <c r="G363"/>
      <c r="H363" s="484"/>
      <c r="J363"/>
      <c r="K363"/>
      <c r="L363" s="587"/>
      <c r="M363" s="6"/>
      <c r="N363" s="6"/>
      <c r="O363" s="6"/>
      <c r="P363" s="6"/>
      <c r="Q363" s="6"/>
      <c r="R363" s="6"/>
      <c r="S363"/>
      <c r="T363" s="6"/>
      <c r="U363" s="6"/>
      <c r="V363" s="6"/>
      <c r="W363" s="6"/>
      <c r="X363" s="6"/>
      <c r="Y363" s="6"/>
    </row>
    <row r="364" spans="2:25" s="37" customFormat="1" hidden="1">
      <c r="B364"/>
      <c r="C364"/>
      <c r="D364"/>
      <c r="E364"/>
      <c r="F364"/>
      <c r="G364"/>
      <c r="H364" s="484"/>
      <c r="J364"/>
      <c r="K364"/>
      <c r="L364" s="587"/>
      <c r="M364" s="6"/>
      <c r="N364" s="6"/>
      <c r="O364" s="6"/>
      <c r="P364" s="6"/>
      <c r="Q364" s="6"/>
      <c r="R364" s="6"/>
      <c r="S364"/>
      <c r="T364" s="6"/>
      <c r="U364" s="6"/>
      <c r="V364" s="6"/>
      <c r="W364" s="6"/>
      <c r="X364" s="6"/>
      <c r="Y364" s="6"/>
    </row>
    <row r="365" spans="2:25" s="37" customFormat="1" hidden="1">
      <c r="B365"/>
      <c r="C365"/>
      <c r="D365"/>
      <c r="E365"/>
      <c r="F365"/>
      <c r="G365"/>
      <c r="H365" s="484"/>
      <c r="J365"/>
      <c r="K365"/>
      <c r="L365" s="587"/>
      <c r="M365" s="6"/>
      <c r="N365" s="6"/>
      <c r="O365" s="6"/>
      <c r="P365" s="6"/>
      <c r="Q365" s="6"/>
      <c r="R365" s="6"/>
      <c r="S365"/>
      <c r="T365" s="6"/>
      <c r="U365" s="6"/>
      <c r="V365" s="6"/>
      <c r="W365" s="6"/>
      <c r="X365" s="6"/>
      <c r="Y365" s="6"/>
    </row>
    <row r="366" spans="2:25" s="37" customFormat="1" hidden="1">
      <c r="B366"/>
      <c r="C366"/>
      <c r="D366"/>
      <c r="E366"/>
      <c r="F366"/>
      <c r="G366"/>
      <c r="H366" s="484"/>
      <c r="J366"/>
      <c r="K366"/>
      <c r="L366" s="587"/>
      <c r="M366" s="6"/>
      <c r="N366" s="6"/>
      <c r="O366" s="6"/>
      <c r="P366" s="6"/>
      <c r="Q366" s="6"/>
      <c r="R366" s="6"/>
      <c r="S366"/>
      <c r="T366" s="6"/>
      <c r="U366" s="6"/>
      <c r="V366" s="6"/>
      <c r="W366" s="6"/>
      <c r="X366" s="6"/>
      <c r="Y366" s="6"/>
    </row>
    <row r="367" spans="2:25" s="37" customFormat="1" hidden="1">
      <c r="B367"/>
      <c r="C367"/>
      <c r="D367"/>
      <c r="E367"/>
      <c r="F367"/>
      <c r="G367"/>
      <c r="H367" s="484"/>
      <c r="J367"/>
      <c r="K367"/>
      <c r="L367" s="587"/>
      <c r="M367" s="6"/>
      <c r="N367" s="6"/>
      <c r="O367" s="6"/>
      <c r="P367" s="6"/>
      <c r="Q367" s="6"/>
      <c r="R367" s="6"/>
      <c r="S367"/>
      <c r="T367" s="6"/>
      <c r="U367" s="6"/>
      <c r="V367" s="6"/>
      <c r="W367" s="6"/>
      <c r="X367" s="6"/>
      <c r="Y367" s="6"/>
    </row>
    <row r="368" spans="2:25" s="37" customFormat="1" hidden="1">
      <c r="B368"/>
      <c r="C368"/>
      <c r="D368"/>
      <c r="E368"/>
      <c r="F368"/>
      <c r="G368"/>
      <c r="H368" s="484"/>
      <c r="J368"/>
      <c r="K368"/>
      <c r="L368" s="587"/>
      <c r="M368" s="6"/>
      <c r="N368" s="6"/>
      <c r="O368" s="6"/>
      <c r="P368" s="6"/>
      <c r="Q368" s="6"/>
      <c r="R368" s="6"/>
      <c r="S368"/>
      <c r="T368" s="6"/>
      <c r="U368" s="6"/>
      <c r="V368" s="6"/>
      <c r="W368" s="6"/>
      <c r="X368" s="6"/>
      <c r="Y368" s="6"/>
    </row>
    <row r="369" spans="2:25" s="37" customFormat="1" hidden="1">
      <c r="B369"/>
      <c r="C369"/>
      <c r="D369"/>
      <c r="E369"/>
      <c r="F369"/>
      <c r="G369"/>
      <c r="H369" s="484"/>
      <c r="J369"/>
      <c r="K369"/>
      <c r="L369" s="587"/>
      <c r="M369" s="6"/>
      <c r="N369" s="6"/>
      <c r="O369" s="6"/>
      <c r="P369" s="6"/>
      <c r="Q369" s="6"/>
      <c r="R369" s="6"/>
      <c r="S369"/>
      <c r="T369" s="6"/>
      <c r="U369" s="6"/>
      <c r="V369" s="6"/>
      <c r="W369" s="6"/>
      <c r="X369" s="6"/>
      <c r="Y369" s="6"/>
    </row>
    <row r="370" spans="2:25" s="37" customFormat="1" hidden="1">
      <c r="B370"/>
      <c r="C370"/>
      <c r="D370"/>
      <c r="E370"/>
      <c r="F370"/>
      <c r="G370"/>
      <c r="H370" s="484"/>
      <c r="J370"/>
      <c r="K370"/>
      <c r="L370" s="587"/>
      <c r="M370" s="6"/>
      <c r="N370" s="6"/>
      <c r="O370" s="6"/>
      <c r="P370" s="6"/>
      <c r="Q370" s="6"/>
      <c r="R370" s="6"/>
      <c r="S370"/>
      <c r="T370" s="6"/>
      <c r="U370" s="6"/>
      <c r="V370" s="6"/>
      <c r="W370" s="6"/>
      <c r="X370" s="6"/>
      <c r="Y370" s="6"/>
    </row>
    <row r="371" spans="2:25" s="37" customFormat="1" hidden="1">
      <c r="B371"/>
      <c r="C371"/>
      <c r="D371"/>
      <c r="E371"/>
      <c r="F371"/>
      <c r="G371"/>
      <c r="H371" s="484"/>
      <c r="J371"/>
      <c r="K371"/>
      <c r="L371" s="587"/>
      <c r="M371" s="6"/>
      <c r="N371" s="6"/>
      <c r="O371" s="6"/>
      <c r="P371" s="6"/>
      <c r="Q371" s="6"/>
      <c r="R371" s="6"/>
      <c r="S371"/>
      <c r="T371" s="6"/>
      <c r="U371" s="6"/>
      <c r="V371" s="6"/>
      <c r="W371" s="6"/>
      <c r="X371" s="6"/>
      <c r="Y371" s="6"/>
    </row>
    <row r="372" spans="2:25" s="37" customFormat="1" hidden="1">
      <c r="B372"/>
      <c r="C372"/>
      <c r="D372"/>
      <c r="E372"/>
      <c r="F372"/>
      <c r="G372"/>
      <c r="H372" s="484"/>
      <c r="J372"/>
      <c r="K372"/>
      <c r="L372" s="587"/>
      <c r="M372" s="6"/>
      <c r="N372" s="6"/>
      <c r="O372" s="6"/>
      <c r="P372" s="6"/>
      <c r="Q372" s="6"/>
      <c r="R372" s="6"/>
      <c r="S372"/>
      <c r="T372" s="6"/>
      <c r="U372" s="6"/>
      <c r="V372" s="6"/>
      <c r="W372" s="6"/>
      <c r="X372" s="6"/>
      <c r="Y372" s="6"/>
    </row>
    <row r="373" spans="2:25" s="37" customFormat="1" hidden="1">
      <c r="B373"/>
      <c r="C373"/>
      <c r="D373"/>
      <c r="E373"/>
      <c r="F373"/>
      <c r="G373"/>
      <c r="H373" s="484"/>
      <c r="J373"/>
      <c r="K373"/>
      <c r="L373" s="587"/>
      <c r="M373" s="6"/>
      <c r="N373" s="6"/>
      <c r="O373" s="6"/>
      <c r="P373" s="6"/>
      <c r="Q373" s="6"/>
      <c r="R373" s="6"/>
      <c r="S373"/>
      <c r="T373" s="6"/>
      <c r="U373" s="6"/>
      <c r="V373" s="6"/>
      <c r="W373" s="6"/>
      <c r="X373" s="6"/>
      <c r="Y373" s="6"/>
    </row>
    <row r="374" spans="2:25" s="37" customFormat="1" hidden="1">
      <c r="B374"/>
      <c r="C374"/>
      <c r="D374"/>
      <c r="E374"/>
      <c r="F374"/>
      <c r="G374"/>
      <c r="H374" s="484"/>
      <c r="J374"/>
      <c r="K374"/>
      <c r="L374" s="587"/>
      <c r="M374" s="6"/>
      <c r="N374" s="6"/>
      <c r="O374" s="6"/>
      <c r="P374" s="6"/>
      <c r="Q374" s="6"/>
      <c r="R374" s="6"/>
      <c r="S374"/>
      <c r="T374" s="6"/>
      <c r="U374" s="6"/>
      <c r="V374" s="6"/>
      <c r="W374" s="6"/>
      <c r="X374" s="6"/>
      <c r="Y374" s="6"/>
    </row>
    <row r="375" spans="2:25" s="37" customFormat="1" hidden="1">
      <c r="B375"/>
      <c r="C375"/>
      <c r="D375"/>
      <c r="E375"/>
      <c r="F375"/>
      <c r="G375"/>
      <c r="H375" s="484"/>
      <c r="J375"/>
      <c r="K375"/>
      <c r="L375" s="587"/>
      <c r="M375" s="6"/>
      <c r="N375" s="6"/>
      <c r="O375" s="6"/>
      <c r="P375" s="6"/>
      <c r="Q375" s="6"/>
      <c r="R375" s="6"/>
      <c r="S375"/>
      <c r="T375" s="6"/>
      <c r="U375" s="6"/>
      <c r="V375" s="6"/>
      <c r="W375" s="6"/>
      <c r="X375" s="6"/>
      <c r="Y375" s="6"/>
    </row>
    <row r="376" spans="2:25" s="37" customFormat="1" hidden="1">
      <c r="B376"/>
      <c r="C376"/>
      <c r="D376"/>
      <c r="E376"/>
      <c r="F376"/>
      <c r="G376"/>
      <c r="H376" s="484"/>
      <c r="J376"/>
      <c r="K376"/>
      <c r="L376" s="587"/>
      <c r="M376" s="6"/>
      <c r="N376" s="6"/>
      <c r="O376" s="6"/>
      <c r="P376" s="6"/>
      <c r="Q376" s="6"/>
      <c r="R376" s="6"/>
      <c r="S376"/>
      <c r="T376" s="6"/>
      <c r="U376" s="6"/>
      <c r="V376" s="6"/>
      <c r="W376" s="6"/>
      <c r="X376" s="6"/>
      <c r="Y376" s="6"/>
    </row>
    <row r="377" spans="2:25" s="37" customFormat="1" hidden="1">
      <c r="B377"/>
      <c r="C377"/>
      <c r="D377"/>
      <c r="E377"/>
      <c r="F377"/>
      <c r="G377"/>
      <c r="H377" s="484"/>
      <c r="J377"/>
      <c r="K377"/>
      <c r="L377" s="587"/>
      <c r="M377" s="6"/>
      <c r="N377" s="6"/>
      <c r="O377" s="6"/>
      <c r="P377" s="6"/>
      <c r="Q377" s="6"/>
      <c r="R377" s="6"/>
      <c r="S377"/>
      <c r="T377" s="6"/>
      <c r="U377" s="6"/>
      <c r="V377" s="6"/>
      <c r="W377" s="6"/>
      <c r="X377" s="6"/>
      <c r="Y377" s="6"/>
    </row>
    <row r="378" spans="2:25" s="37" customFormat="1" hidden="1">
      <c r="B378"/>
      <c r="C378"/>
      <c r="D378"/>
      <c r="E378"/>
      <c r="F378"/>
      <c r="G378"/>
      <c r="H378" s="484"/>
      <c r="J378"/>
      <c r="K378"/>
      <c r="L378" s="587"/>
      <c r="M378" s="6"/>
      <c r="N378" s="6"/>
      <c r="O378" s="6"/>
      <c r="P378" s="6"/>
      <c r="Q378" s="6"/>
      <c r="R378" s="6"/>
      <c r="S378"/>
      <c r="T378" s="6"/>
      <c r="U378" s="6"/>
      <c r="V378" s="6"/>
      <c r="W378" s="6"/>
      <c r="X378" s="6"/>
      <c r="Y378" s="6"/>
    </row>
    <row r="379" spans="2:25" s="37" customFormat="1" hidden="1">
      <c r="B379"/>
      <c r="C379"/>
      <c r="D379"/>
      <c r="E379"/>
      <c r="F379"/>
      <c r="G379"/>
      <c r="H379" s="484"/>
      <c r="J379"/>
      <c r="K379"/>
      <c r="L379" s="587"/>
      <c r="M379" s="6"/>
      <c r="N379" s="6"/>
      <c r="O379" s="6"/>
      <c r="P379" s="6"/>
      <c r="Q379" s="6"/>
      <c r="R379" s="6"/>
      <c r="S379"/>
      <c r="T379" s="6"/>
      <c r="U379" s="6"/>
      <c r="V379" s="6"/>
      <c r="W379" s="6"/>
      <c r="X379" s="6"/>
      <c r="Y379" s="6"/>
    </row>
    <row r="380" spans="2:25" s="37" customFormat="1" hidden="1">
      <c r="B380"/>
      <c r="C380"/>
      <c r="D380"/>
      <c r="E380"/>
      <c r="F380"/>
      <c r="G380"/>
      <c r="H380" s="484"/>
      <c r="J380"/>
      <c r="K380"/>
      <c r="L380" s="587"/>
      <c r="M380" s="6"/>
      <c r="N380" s="6"/>
      <c r="O380" s="6"/>
      <c r="P380" s="6"/>
      <c r="Q380" s="6"/>
      <c r="R380" s="6"/>
      <c r="S380"/>
      <c r="T380" s="6"/>
      <c r="U380" s="6"/>
      <c r="V380" s="6"/>
      <c r="W380" s="6"/>
      <c r="X380" s="6"/>
      <c r="Y380" s="6"/>
    </row>
    <row r="381" spans="2:25" s="37" customFormat="1" hidden="1">
      <c r="B381"/>
      <c r="C381"/>
      <c r="D381"/>
      <c r="E381"/>
      <c r="F381"/>
      <c r="G381"/>
      <c r="H381" s="484"/>
      <c r="J381"/>
      <c r="K381"/>
      <c r="L381" s="587"/>
      <c r="M381" s="6"/>
      <c r="N381" s="6"/>
      <c r="O381" s="6"/>
      <c r="P381" s="6"/>
      <c r="Q381" s="6"/>
      <c r="R381" s="6"/>
      <c r="S381"/>
      <c r="T381" s="6"/>
      <c r="U381" s="6"/>
      <c r="V381" s="6"/>
      <c r="W381" s="6"/>
      <c r="X381" s="6"/>
      <c r="Y381" s="6"/>
    </row>
    <row r="382" spans="2:25" s="37" customFormat="1" hidden="1">
      <c r="B382"/>
      <c r="C382"/>
      <c r="D382"/>
      <c r="E382"/>
      <c r="F382"/>
      <c r="G382"/>
      <c r="H382" s="484"/>
      <c r="J382"/>
      <c r="K382"/>
      <c r="L382" s="587"/>
      <c r="M382" s="6"/>
      <c r="N382" s="6"/>
      <c r="O382" s="6"/>
      <c r="P382" s="6"/>
      <c r="Q382" s="6"/>
      <c r="R382" s="6"/>
      <c r="S382"/>
      <c r="T382" s="6"/>
      <c r="U382" s="6"/>
      <c r="V382" s="6"/>
      <c r="W382" s="6"/>
      <c r="X382" s="6"/>
      <c r="Y382" s="6"/>
    </row>
    <row r="383" spans="2:25" s="37" customFormat="1" hidden="1">
      <c r="B383"/>
      <c r="C383"/>
      <c r="D383"/>
      <c r="E383"/>
      <c r="F383"/>
      <c r="G383"/>
      <c r="H383" s="484"/>
      <c r="J383"/>
      <c r="K383"/>
      <c r="L383" s="587"/>
      <c r="M383" s="6"/>
      <c r="N383" s="6"/>
      <c r="O383" s="6"/>
      <c r="P383" s="6"/>
      <c r="Q383" s="6"/>
      <c r="R383" s="6"/>
      <c r="S383"/>
      <c r="T383" s="6"/>
      <c r="U383" s="6"/>
      <c r="V383" s="6"/>
      <c r="W383" s="6"/>
      <c r="X383" s="6"/>
      <c r="Y383" s="6"/>
    </row>
    <row r="384" spans="2:25" s="37" customFormat="1" hidden="1">
      <c r="B384"/>
      <c r="C384"/>
      <c r="D384"/>
      <c r="E384"/>
      <c r="F384"/>
      <c r="G384"/>
      <c r="H384" s="484"/>
      <c r="J384"/>
      <c r="K384"/>
      <c r="L384" s="587"/>
      <c r="M384" s="6"/>
      <c r="N384" s="6"/>
      <c r="O384" s="6"/>
      <c r="P384" s="6"/>
      <c r="Q384" s="6"/>
      <c r="R384" s="6"/>
      <c r="S384"/>
      <c r="T384" s="6"/>
      <c r="U384" s="6"/>
      <c r="V384" s="6"/>
      <c r="W384" s="6"/>
      <c r="X384" s="6"/>
      <c r="Y384" s="6"/>
    </row>
    <row r="385" spans="2:25" s="37" customFormat="1" hidden="1">
      <c r="B385"/>
      <c r="C385"/>
      <c r="D385"/>
      <c r="E385"/>
      <c r="F385"/>
      <c r="G385"/>
      <c r="H385" s="484"/>
      <c r="J385"/>
      <c r="K385"/>
      <c r="L385" s="587"/>
      <c r="M385" s="6"/>
      <c r="N385" s="6"/>
      <c r="O385" s="6"/>
      <c r="P385" s="6"/>
      <c r="Q385" s="6"/>
      <c r="R385" s="6"/>
      <c r="S385"/>
      <c r="T385" s="6"/>
      <c r="U385" s="6"/>
      <c r="V385" s="6"/>
      <c r="W385" s="6"/>
      <c r="X385" s="6"/>
      <c r="Y385" s="6"/>
    </row>
    <row r="386" spans="2:25" s="37" customFormat="1" hidden="1">
      <c r="B386"/>
      <c r="C386"/>
      <c r="D386"/>
      <c r="E386"/>
      <c r="F386"/>
      <c r="G386"/>
      <c r="H386" s="484"/>
      <c r="J386"/>
      <c r="K386"/>
      <c r="L386" s="587"/>
      <c r="M386" s="6"/>
      <c r="N386" s="6"/>
      <c r="O386" s="6"/>
      <c r="P386" s="6"/>
      <c r="Q386" s="6"/>
      <c r="R386" s="6"/>
      <c r="S386"/>
      <c r="T386" s="6"/>
      <c r="U386" s="6"/>
      <c r="V386" s="6"/>
      <c r="W386" s="6"/>
      <c r="X386" s="6"/>
      <c r="Y386" s="6"/>
    </row>
    <row r="387" spans="2:25" s="37" customFormat="1" hidden="1">
      <c r="B387"/>
      <c r="C387"/>
      <c r="D387"/>
      <c r="E387"/>
      <c r="F387"/>
      <c r="G387"/>
      <c r="H387" s="484"/>
      <c r="J387"/>
      <c r="K387"/>
      <c r="L387" s="587"/>
      <c r="M387" s="6"/>
      <c r="N387" s="6"/>
      <c r="O387" s="6"/>
      <c r="P387" s="6"/>
      <c r="Q387" s="6"/>
      <c r="R387" s="6"/>
      <c r="S387"/>
      <c r="T387" s="6"/>
      <c r="U387" s="6"/>
      <c r="V387" s="6"/>
      <c r="W387" s="6"/>
      <c r="X387" s="6"/>
      <c r="Y387" s="6"/>
    </row>
    <row r="388" spans="2:25" s="37" customFormat="1" hidden="1">
      <c r="B388"/>
      <c r="C388"/>
      <c r="D388"/>
      <c r="E388"/>
      <c r="F388"/>
      <c r="G388"/>
      <c r="H388" s="484"/>
      <c r="J388"/>
      <c r="K388"/>
      <c r="L388" s="587"/>
      <c r="M388" s="6"/>
      <c r="N388" s="6"/>
      <c r="O388" s="6"/>
      <c r="P388" s="6"/>
      <c r="Q388" s="6"/>
      <c r="R388" s="6"/>
      <c r="S388"/>
      <c r="T388" s="6"/>
      <c r="U388" s="6"/>
      <c r="V388" s="6"/>
      <c r="W388" s="6"/>
      <c r="X388" s="6"/>
      <c r="Y388" s="6"/>
    </row>
    <row r="389" spans="2:25" s="37" customFormat="1" hidden="1">
      <c r="B389"/>
      <c r="C389"/>
      <c r="D389"/>
      <c r="E389"/>
      <c r="F389"/>
      <c r="G389"/>
      <c r="H389" s="484"/>
      <c r="J389"/>
      <c r="K389"/>
      <c r="L389" s="587"/>
      <c r="M389" s="6"/>
      <c r="N389" s="6"/>
      <c r="O389" s="6"/>
      <c r="P389" s="6"/>
      <c r="Q389" s="6"/>
      <c r="R389" s="6"/>
      <c r="S389"/>
      <c r="T389" s="6"/>
      <c r="U389" s="6"/>
      <c r="V389" s="6"/>
      <c r="W389" s="6"/>
      <c r="X389" s="6"/>
      <c r="Y389" s="6"/>
    </row>
    <row r="390" spans="2:25" s="37" customFormat="1" hidden="1">
      <c r="B390"/>
      <c r="C390"/>
      <c r="D390"/>
      <c r="E390"/>
      <c r="F390"/>
      <c r="G390"/>
      <c r="H390" s="484"/>
      <c r="J390"/>
      <c r="K390"/>
      <c r="L390" s="587"/>
      <c r="M390" s="6"/>
      <c r="N390" s="6"/>
      <c r="O390" s="6"/>
      <c r="P390" s="6"/>
      <c r="Q390" s="6"/>
      <c r="R390" s="6"/>
      <c r="S390"/>
      <c r="T390" s="6"/>
      <c r="U390" s="6"/>
      <c r="V390" s="6"/>
      <c r="W390" s="6"/>
      <c r="X390" s="6"/>
      <c r="Y390" s="6"/>
    </row>
    <row r="391" spans="2:25" s="37" customFormat="1" hidden="1">
      <c r="B391"/>
      <c r="C391"/>
      <c r="D391"/>
      <c r="E391"/>
      <c r="F391"/>
      <c r="G391"/>
      <c r="H391" s="484"/>
      <c r="J391"/>
      <c r="K391"/>
      <c r="L391" s="587"/>
      <c r="M391" s="6"/>
      <c r="N391" s="6"/>
      <c r="O391" s="6"/>
      <c r="P391" s="6"/>
      <c r="Q391" s="6"/>
      <c r="R391" s="6"/>
      <c r="S391"/>
      <c r="T391" s="6"/>
      <c r="U391" s="6"/>
      <c r="V391" s="6"/>
      <c r="W391" s="6"/>
      <c r="X391" s="6"/>
      <c r="Y391" s="6"/>
    </row>
    <row r="392" spans="2:25" s="37" customFormat="1" hidden="1">
      <c r="B392"/>
      <c r="C392"/>
      <c r="D392"/>
      <c r="E392"/>
      <c r="F392"/>
      <c r="G392"/>
      <c r="H392" s="484"/>
      <c r="J392"/>
      <c r="K392"/>
      <c r="L392" s="587"/>
      <c r="M392" s="6"/>
      <c r="N392" s="6"/>
      <c r="O392" s="6"/>
      <c r="P392" s="6"/>
      <c r="Q392" s="6"/>
      <c r="R392" s="6"/>
      <c r="S392"/>
      <c r="T392" s="6"/>
      <c r="U392" s="6"/>
      <c r="V392" s="6"/>
      <c r="W392" s="6"/>
      <c r="X392" s="6"/>
      <c r="Y392" s="6"/>
    </row>
    <row r="393" spans="2:25" s="37" customFormat="1" hidden="1">
      <c r="B393"/>
      <c r="C393"/>
      <c r="D393"/>
      <c r="E393"/>
      <c r="F393"/>
      <c r="G393"/>
      <c r="H393" s="484"/>
      <c r="J393"/>
      <c r="K393"/>
      <c r="L393" s="587"/>
      <c r="M393" s="6"/>
      <c r="N393" s="6"/>
      <c r="O393" s="6"/>
      <c r="P393" s="6"/>
      <c r="Q393" s="6"/>
      <c r="R393" s="6"/>
      <c r="S393"/>
      <c r="T393" s="6"/>
      <c r="U393" s="6"/>
      <c r="V393" s="6"/>
      <c r="W393" s="6"/>
      <c r="X393" s="6"/>
      <c r="Y393" s="6"/>
    </row>
    <row r="394" spans="2:25" s="37" customFormat="1" hidden="1">
      <c r="B394"/>
      <c r="C394"/>
      <c r="D394"/>
      <c r="E394"/>
      <c r="F394"/>
      <c r="G394"/>
      <c r="H394" s="484"/>
      <c r="J394"/>
      <c r="K394"/>
      <c r="L394" s="587"/>
      <c r="M394" s="6"/>
      <c r="N394" s="6"/>
      <c r="O394" s="6"/>
      <c r="P394" s="6"/>
      <c r="Q394" s="6"/>
      <c r="R394" s="6"/>
      <c r="S394"/>
      <c r="T394" s="6"/>
      <c r="U394" s="6"/>
      <c r="V394" s="6"/>
      <c r="W394" s="6"/>
      <c r="X394" s="6"/>
      <c r="Y394" s="6"/>
    </row>
    <row r="395" spans="2:25" s="37" customFormat="1" hidden="1">
      <c r="B395"/>
      <c r="C395"/>
      <c r="D395"/>
      <c r="E395"/>
      <c r="F395"/>
      <c r="G395"/>
      <c r="H395" s="484"/>
      <c r="J395"/>
      <c r="K395"/>
      <c r="L395" s="587"/>
      <c r="M395" s="6"/>
      <c r="N395" s="6"/>
      <c r="O395" s="6"/>
      <c r="P395" s="6"/>
      <c r="Q395" s="6"/>
      <c r="R395" s="6"/>
      <c r="S395"/>
      <c r="T395" s="6"/>
      <c r="U395" s="6"/>
      <c r="V395" s="6"/>
      <c r="W395" s="6"/>
      <c r="X395" s="6"/>
      <c r="Y395" s="6"/>
    </row>
    <row r="396" spans="2:25" s="37" customFormat="1" hidden="1">
      <c r="B396"/>
      <c r="C396"/>
      <c r="D396"/>
      <c r="E396"/>
      <c r="F396"/>
      <c r="G396"/>
      <c r="H396" s="484"/>
      <c r="J396"/>
      <c r="K396"/>
      <c r="L396" s="587"/>
      <c r="M396" s="6"/>
      <c r="N396" s="6"/>
      <c r="O396" s="6"/>
      <c r="P396" s="6"/>
      <c r="Q396" s="6"/>
      <c r="R396" s="6"/>
      <c r="S396"/>
      <c r="T396" s="6"/>
      <c r="U396" s="6"/>
      <c r="V396" s="6"/>
      <c r="W396" s="6"/>
      <c r="X396" s="6"/>
      <c r="Y396" s="6"/>
    </row>
    <row r="397" spans="2:25" s="37" customFormat="1" hidden="1">
      <c r="B397"/>
      <c r="C397"/>
      <c r="D397"/>
      <c r="E397"/>
      <c r="F397"/>
      <c r="G397"/>
      <c r="H397" s="484"/>
      <c r="J397"/>
      <c r="K397"/>
      <c r="L397" s="587"/>
      <c r="M397" s="6"/>
      <c r="N397" s="6"/>
      <c r="O397" s="6"/>
      <c r="P397" s="6"/>
      <c r="Q397" s="6"/>
      <c r="R397" s="6"/>
      <c r="S397"/>
      <c r="T397" s="6"/>
      <c r="U397" s="6"/>
      <c r="V397" s="6"/>
      <c r="W397" s="6"/>
      <c r="X397" s="6"/>
      <c r="Y397" s="6"/>
    </row>
    <row r="398" spans="2:25" s="37" customFormat="1" hidden="1">
      <c r="B398"/>
      <c r="C398"/>
      <c r="D398"/>
      <c r="E398"/>
      <c r="F398"/>
      <c r="G398"/>
      <c r="H398" s="484"/>
      <c r="J398"/>
      <c r="K398"/>
      <c r="L398" s="587"/>
      <c r="M398" s="6"/>
      <c r="N398" s="6"/>
      <c r="O398" s="6"/>
      <c r="P398" s="6"/>
      <c r="Q398" s="6"/>
      <c r="R398" s="6"/>
      <c r="S398"/>
      <c r="T398" s="6"/>
      <c r="U398" s="6"/>
      <c r="V398" s="6"/>
      <c r="W398" s="6"/>
      <c r="X398" s="6"/>
      <c r="Y398" s="6"/>
    </row>
    <row r="399" spans="2:25" s="37" customFormat="1" hidden="1">
      <c r="B399"/>
      <c r="C399"/>
      <c r="D399"/>
      <c r="E399"/>
      <c r="F399"/>
      <c r="G399"/>
      <c r="H399" s="484"/>
      <c r="J399"/>
      <c r="K399"/>
      <c r="L399" s="587"/>
      <c r="M399" s="6"/>
      <c r="N399" s="6"/>
      <c r="O399" s="6"/>
      <c r="P399" s="6"/>
      <c r="Q399" s="6"/>
      <c r="R399" s="6"/>
      <c r="S399"/>
      <c r="T399" s="6"/>
      <c r="U399" s="6"/>
      <c r="V399" s="6"/>
      <c r="W399" s="6"/>
      <c r="X399" s="6"/>
      <c r="Y399" s="6"/>
    </row>
    <row r="400" spans="2:25" s="37" customFormat="1" hidden="1">
      <c r="B400"/>
      <c r="C400"/>
      <c r="D400"/>
      <c r="E400"/>
      <c r="F400"/>
      <c r="G400"/>
      <c r="H400" s="484"/>
      <c r="J400"/>
      <c r="K400"/>
      <c r="L400" s="587"/>
      <c r="M400" s="6"/>
      <c r="N400" s="6"/>
      <c r="O400" s="6"/>
      <c r="P400" s="6"/>
      <c r="Q400" s="6"/>
      <c r="R400" s="6"/>
      <c r="S400"/>
      <c r="T400" s="6"/>
      <c r="U400" s="6"/>
      <c r="V400" s="6"/>
      <c r="W400" s="6"/>
      <c r="X400" s="6"/>
      <c r="Y400" s="6"/>
    </row>
    <row r="401" spans="2:25" s="37" customFormat="1" hidden="1">
      <c r="B401"/>
      <c r="C401"/>
      <c r="D401"/>
      <c r="E401"/>
      <c r="F401"/>
      <c r="G401"/>
      <c r="H401" s="484"/>
      <c r="J401"/>
      <c r="K401"/>
      <c r="L401" s="587"/>
      <c r="M401" s="6"/>
      <c r="N401" s="6"/>
      <c r="O401" s="6"/>
      <c r="P401" s="6"/>
      <c r="Q401" s="6"/>
      <c r="R401" s="6"/>
      <c r="S401"/>
      <c r="T401" s="6"/>
      <c r="U401" s="6"/>
      <c r="V401" s="6"/>
      <c r="W401" s="6"/>
      <c r="X401" s="6"/>
      <c r="Y401" s="6"/>
    </row>
    <row r="402" spans="2:25" s="37" customFormat="1" hidden="1">
      <c r="B402"/>
      <c r="C402"/>
      <c r="D402"/>
      <c r="E402"/>
      <c r="F402"/>
      <c r="G402"/>
      <c r="H402" s="484"/>
      <c r="J402"/>
      <c r="K402"/>
      <c r="L402" s="587"/>
      <c r="M402" s="6"/>
      <c r="N402" s="6"/>
      <c r="O402" s="6"/>
      <c r="P402" s="6"/>
      <c r="Q402" s="6"/>
      <c r="R402" s="6"/>
      <c r="S402"/>
      <c r="T402" s="6"/>
      <c r="U402" s="6"/>
      <c r="V402" s="6"/>
      <c r="W402" s="6"/>
      <c r="X402" s="6"/>
      <c r="Y402" s="6"/>
    </row>
    <row r="403" spans="2:25" s="37" customFormat="1" hidden="1">
      <c r="B403"/>
      <c r="C403"/>
      <c r="D403"/>
      <c r="E403"/>
      <c r="F403"/>
      <c r="G403"/>
      <c r="H403" s="484"/>
      <c r="J403"/>
      <c r="K403"/>
      <c r="L403" s="587"/>
      <c r="M403" s="6"/>
      <c r="N403" s="6"/>
      <c r="O403" s="6"/>
      <c r="P403" s="6"/>
      <c r="Q403" s="6"/>
      <c r="R403" s="6"/>
      <c r="S403"/>
      <c r="T403" s="6"/>
      <c r="U403" s="6"/>
      <c r="V403" s="6"/>
      <c r="W403" s="6"/>
      <c r="X403" s="6"/>
      <c r="Y403" s="6"/>
    </row>
    <row r="404" spans="2:25" s="37" customFormat="1" hidden="1">
      <c r="B404"/>
      <c r="C404"/>
      <c r="D404"/>
      <c r="E404"/>
      <c r="F404"/>
      <c r="G404"/>
      <c r="H404" s="484"/>
      <c r="J404"/>
      <c r="K404"/>
      <c r="L404" s="587"/>
      <c r="M404" s="6"/>
      <c r="N404" s="6"/>
      <c r="O404" s="6"/>
      <c r="P404" s="6"/>
      <c r="Q404" s="6"/>
      <c r="R404" s="6"/>
      <c r="S404"/>
      <c r="T404" s="6"/>
      <c r="U404" s="6"/>
      <c r="V404" s="6"/>
      <c r="W404" s="6"/>
      <c r="X404" s="6"/>
      <c r="Y404" s="6"/>
    </row>
    <row r="405" spans="2:25" s="37" customFormat="1" hidden="1">
      <c r="B405"/>
      <c r="C405"/>
      <c r="D405"/>
      <c r="E405"/>
      <c r="F405"/>
      <c r="G405"/>
      <c r="H405" s="484"/>
      <c r="J405"/>
      <c r="K405"/>
      <c r="L405" s="587"/>
      <c r="M405" s="6"/>
      <c r="N405" s="6"/>
      <c r="O405" s="6"/>
      <c r="P405" s="6"/>
      <c r="Q405" s="6"/>
      <c r="R405" s="6"/>
      <c r="S405"/>
      <c r="T405" s="6"/>
      <c r="U405" s="6"/>
      <c r="V405" s="6"/>
      <c r="W405" s="6"/>
      <c r="X405" s="6"/>
      <c r="Y405" s="6"/>
    </row>
    <row r="406" spans="2:25" s="37" customFormat="1" hidden="1">
      <c r="B406"/>
      <c r="C406"/>
      <c r="D406"/>
      <c r="E406"/>
      <c r="F406"/>
      <c r="G406"/>
      <c r="H406" s="484"/>
      <c r="J406"/>
      <c r="K406"/>
      <c r="L406" s="587"/>
      <c r="M406" s="6"/>
      <c r="N406" s="6"/>
      <c r="O406" s="6"/>
      <c r="P406" s="6"/>
      <c r="Q406" s="6"/>
      <c r="R406" s="6"/>
      <c r="S406"/>
      <c r="T406" s="6"/>
      <c r="U406" s="6"/>
      <c r="V406" s="6"/>
      <c r="W406" s="6"/>
      <c r="X406" s="6"/>
      <c r="Y406" s="6"/>
    </row>
    <row r="407" spans="2:25" s="37" customFormat="1" hidden="1">
      <c r="B407"/>
      <c r="C407"/>
      <c r="D407"/>
      <c r="E407"/>
      <c r="F407"/>
      <c r="G407"/>
      <c r="H407" s="484"/>
      <c r="J407"/>
      <c r="K407"/>
      <c r="L407" s="587"/>
      <c r="M407" s="6"/>
      <c r="N407" s="6"/>
      <c r="O407" s="6"/>
      <c r="P407" s="6"/>
      <c r="Q407" s="6"/>
      <c r="R407" s="6"/>
      <c r="S407"/>
      <c r="T407" s="6"/>
      <c r="U407" s="6"/>
      <c r="V407" s="6"/>
      <c r="W407" s="6"/>
      <c r="X407" s="6"/>
      <c r="Y407" s="6"/>
    </row>
    <row r="408" spans="2:25" s="37" customFormat="1" hidden="1">
      <c r="B408"/>
      <c r="C408"/>
      <c r="D408"/>
      <c r="E408"/>
      <c r="F408"/>
      <c r="G408"/>
      <c r="H408" s="484"/>
      <c r="J408"/>
      <c r="K408"/>
      <c r="L408" s="587"/>
      <c r="M408" s="6"/>
      <c r="N408" s="6"/>
      <c r="O408" s="6"/>
      <c r="P408" s="6"/>
      <c r="Q408" s="6"/>
      <c r="R408" s="6"/>
      <c r="S408"/>
      <c r="T408" s="6"/>
      <c r="U408" s="6"/>
      <c r="V408" s="6"/>
      <c r="W408" s="6"/>
      <c r="X408" s="6"/>
      <c r="Y408" s="6"/>
    </row>
    <row r="409" spans="2:25" s="37" customFormat="1" hidden="1">
      <c r="B409"/>
      <c r="C409"/>
      <c r="D409"/>
      <c r="E409"/>
      <c r="F409"/>
      <c r="G409"/>
      <c r="H409" s="484"/>
      <c r="J409"/>
      <c r="K409"/>
      <c r="L409" s="587"/>
      <c r="M409" s="6"/>
      <c r="N409" s="6"/>
      <c r="O409" s="6"/>
      <c r="P409" s="6"/>
      <c r="Q409" s="6"/>
      <c r="R409" s="6"/>
      <c r="S409"/>
      <c r="T409" s="6"/>
      <c r="U409" s="6"/>
      <c r="V409" s="6"/>
      <c r="W409" s="6"/>
      <c r="X409" s="6"/>
      <c r="Y409" s="6"/>
    </row>
    <row r="410" spans="2:25" s="37" customFormat="1" hidden="1">
      <c r="B410"/>
      <c r="C410"/>
      <c r="D410"/>
      <c r="E410"/>
      <c r="F410"/>
      <c r="G410"/>
      <c r="H410" s="484"/>
      <c r="J410"/>
      <c r="K410"/>
      <c r="L410" s="587"/>
      <c r="M410" s="6"/>
      <c r="N410" s="6"/>
      <c r="O410" s="6"/>
      <c r="P410" s="6"/>
      <c r="Q410" s="6"/>
      <c r="R410" s="6"/>
      <c r="S410"/>
      <c r="T410" s="6"/>
      <c r="U410" s="6"/>
      <c r="V410" s="6"/>
      <c r="W410" s="6"/>
      <c r="X410" s="6"/>
      <c r="Y410" s="6"/>
    </row>
    <row r="411" spans="2:25" s="37" customFormat="1" hidden="1">
      <c r="B411"/>
      <c r="C411"/>
      <c r="D411"/>
      <c r="E411"/>
      <c r="F411"/>
      <c r="G411"/>
      <c r="H411" s="484"/>
      <c r="J411"/>
      <c r="K411"/>
      <c r="L411" s="587"/>
      <c r="M411" s="6"/>
      <c r="N411" s="6"/>
      <c r="O411" s="6"/>
      <c r="P411" s="6"/>
      <c r="Q411" s="6"/>
      <c r="R411" s="6"/>
      <c r="S411"/>
      <c r="T411" s="6"/>
      <c r="U411" s="6"/>
      <c r="V411" s="6"/>
      <c r="W411" s="6"/>
      <c r="X411" s="6"/>
      <c r="Y411" s="6"/>
    </row>
    <row r="412" spans="2:25" s="37" customFormat="1" hidden="1">
      <c r="B412"/>
      <c r="C412"/>
      <c r="D412"/>
      <c r="E412"/>
      <c r="F412"/>
      <c r="G412"/>
      <c r="H412" s="484"/>
      <c r="J412"/>
      <c r="K412"/>
      <c r="L412" s="587"/>
      <c r="M412" s="6"/>
      <c r="N412" s="6"/>
      <c r="O412" s="6"/>
      <c r="P412" s="6"/>
      <c r="Q412" s="6"/>
      <c r="R412" s="6"/>
      <c r="S412"/>
      <c r="T412" s="6"/>
      <c r="U412" s="6"/>
      <c r="V412" s="6"/>
      <c r="W412" s="6"/>
      <c r="X412" s="6"/>
      <c r="Y412" s="6"/>
    </row>
    <row r="413" spans="2:25" s="37" customFormat="1" hidden="1">
      <c r="B413"/>
      <c r="C413"/>
      <c r="D413"/>
      <c r="E413"/>
      <c r="F413"/>
      <c r="G413"/>
      <c r="H413" s="484"/>
      <c r="J413"/>
      <c r="K413"/>
      <c r="L413" s="587"/>
      <c r="M413" s="6"/>
      <c r="N413" s="6"/>
      <c r="O413" s="6"/>
      <c r="P413" s="6"/>
      <c r="Q413" s="6"/>
      <c r="R413" s="6"/>
      <c r="S413"/>
      <c r="T413" s="6"/>
      <c r="U413" s="6"/>
      <c r="V413" s="6"/>
      <c r="W413" s="6"/>
      <c r="X413" s="6"/>
      <c r="Y413" s="6"/>
    </row>
    <row r="414" spans="2:25" s="37" customFormat="1" hidden="1">
      <c r="B414"/>
      <c r="C414"/>
      <c r="D414"/>
      <c r="E414"/>
      <c r="F414"/>
      <c r="G414"/>
      <c r="H414" s="484"/>
      <c r="J414"/>
      <c r="K414"/>
      <c r="L414" s="587"/>
      <c r="M414" s="6"/>
      <c r="N414" s="6"/>
      <c r="O414" s="6"/>
      <c r="P414" s="6"/>
      <c r="Q414" s="6"/>
      <c r="R414" s="6"/>
      <c r="S414"/>
      <c r="T414" s="6"/>
      <c r="U414" s="6"/>
      <c r="V414" s="6"/>
      <c r="W414" s="6"/>
      <c r="X414" s="6"/>
      <c r="Y414" s="6"/>
    </row>
    <row r="415" spans="2:25" s="37" customFormat="1" hidden="1">
      <c r="B415"/>
      <c r="C415"/>
      <c r="D415"/>
      <c r="E415"/>
      <c r="F415"/>
      <c r="G415"/>
      <c r="H415" s="484"/>
      <c r="J415"/>
      <c r="K415"/>
      <c r="L415" s="587"/>
      <c r="M415" s="6"/>
      <c r="N415" s="6"/>
      <c r="O415" s="6"/>
      <c r="P415" s="6"/>
      <c r="Q415" s="6"/>
      <c r="R415" s="6"/>
      <c r="S415"/>
      <c r="T415" s="6"/>
      <c r="U415" s="6"/>
      <c r="V415" s="6"/>
      <c r="W415" s="6"/>
      <c r="X415" s="6"/>
      <c r="Y415" s="6"/>
    </row>
    <row r="416" spans="2:25" s="37" customFormat="1" hidden="1">
      <c r="B416"/>
      <c r="C416"/>
      <c r="D416"/>
      <c r="E416"/>
      <c r="F416"/>
      <c r="G416"/>
      <c r="H416" s="484"/>
      <c r="J416"/>
      <c r="K416"/>
      <c r="L416" s="587"/>
      <c r="M416" s="6"/>
      <c r="N416" s="6"/>
      <c r="O416" s="6"/>
      <c r="P416" s="6"/>
      <c r="Q416" s="6"/>
      <c r="R416" s="6"/>
      <c r="S416"/>
      <c r="T416" s="6"/>
      <c r="U416" s="6"/>
      <c r="V416" s="6"/>
      <c r="W416" s="6"/>
      <c r="X416" s="6"/>
      <c r="Y416" s="6"/>
    </row>
    <row r="417" spans="2:25" s="37" customFormat="1" hidden="1">
      <c r="B417"/>
      <c r="C417"/>
      <c r="D417"/>
      <c r="E417"/>
      <c r="F417"/>
      <c r="G417"/>
      <c r="H417" s="484"/>
      <c r="J417"/>
      <c r="K417"/>
      <c r="L417" s="587"/>
      <c r="M417" s="6"/>
      <c r="N417" s="6"/>
      <c r="O417" s="6"/>
      <c r="P417" s="6"/>
      <c r="Q417" s="6"/>
      <c r="R417" s="6"/>
      <c r="S417"/>
      <c r="T417" s="6"/>
      <c r="U417" s="6"/>
      <c r="V417" s="6"/>
      <c r="W417" s="6"/>
      <c r="X417" s="6"/>
      <c r="Y417" s="6"/>
    </row>
    <row r="418" spans="2:25" s="37" customFormat="1" hidden="1">
      <c r="B418"/>
      <c r="C418"/>
      <c r="D418"/>
      <c r="E418"/>
      <c r="F418"/>
      <c r="G418"/>
      <c r="H418" s="484"/>
      <c r="J418"/>
      <c r="K418"/>
      <c r="L418" s="587"/>
      <c r="M418" s="6"/>
      <c r="N418" s="6"/>
      <c r="O418" s="6"/>
      <c r="P418" s="6"/>
      <c r="Q418" s="6"/>
      <c r="R418" s="6"/>
      <c r="S418"/>
      <c r="T418" s="6"/>
      <c r="U418" s="6"/>
      <c r="V418" s="6"/>
      <c r="W418" s="6"/>
      <c r="X418" s="6"/>
      <c r="Y418" s="6"/>
    </row>
    <row r="419" spans="2:25" s="37" customFormat="1" hidden="1">
      <c r="B419"/>
      <c r="C419"/>
      <c r="D419"/>
      <c r="E419"/>
      <c r="F419"/>
      <c r="G419"/>
      <c r="H419" s="484"/>
      <c r="J419"/>
      <c r="K419"/>
      <c r="L419" s="587"/>
      <c r="M419" s="6"/>
      <c r="N419" s="6"/>
      <c r="O419" s="6"/>
      <c r="P419" s="6"/>
      <c r="Q419" s="6"/>
      <c r="R419" s="6"/>
      <c r="S419"/>
      <c r="T419" s="6"/>
      <c r="U419" s="6"/>
      <c r="V419" s="6"/>
      <c r="W419" s="6"/>
      <c r="X419" s="6"/>
      <c r="Y419" s="6"/>
    </row>
    <row r="420" spans="2:25" s="37" customFormat="1" hidden="1">
      <c r="B420"/>
      <c r="C420"/>
      <c r="D420"/>
      <c r="E420"/>
      <c r="F420"/>
      <c r="G420"/>
      <c r="H420" s="484"/>
      <c r="J420"/>
      <c r="K420"/>
      <c r="L420" s="587"/>
      <c r="M420" s="6"/>
      <c r="N420" s="6"/>
      <c r="O420" s="6"/>
      <c r="P420" s="6"/>
      <c r="Q420" s="6"/>
      <c r="R420" s="6"/>
      <c r="S420"/>
      <c r="T420" s="6"/>
      <c r="U420" s="6"/>
      <c r="V420" s="6"/>
      <c r="W420" s="6"/>
      <c r="X420" s="6"/>
      <c r="Y420" s="6"/>
    </row>
    <row r="421" spans="2:25" s="37" customFormat="1" hidden="1">
      <c r="B421"/>
      <c r="C421"/>
      <c r="D421"/>
      <c r="E421"/>
      <c r="F421"/>
      <c r="G421"/>
      <c r="H421" s="484"/>
      <c r="J421"/>
      <c r="K421"/>
      <c r="L421" s="587"/>
      <c r="M421" s="6"/>
      <c r="N421" s="6"/>
      <c r="O421" s="6"/>
      <c r="P421" s="6"/>
      <c r="Q421" s="6"/>
      <c r="R421" s="6"/>
      <c r="S421"/>
      <c r="T421" s="6"/>
      <c r="U421" s="6"/>
      <c r="V421" s="6"/>
      <c r="W421" s="6"/>
      <c r="X421" s="6"/>
      <c r="Y421" s="6"/>
    </row>
    <row r="422" spans="2:25" s="37" customFormat="1" hidden="1">
      <c r="B422"/>
      <c r="C422"/>
      <c r="D422"/>
      <c r="E422"/>
      <c r="F422"/>
      <c r="G422"/>
      <c r="H422" s="484"/>
      <c r="J422"/>
      <c r="K422"/>
      <c r="L422" s="587"/>
      <c r="M422" s="6"/>
      <c r="N422" s="6"/>
      <c r="O422" s="6"/>
      <c r="P422" s="6"/>
      <c r="Q422" s="6"/>
      <c r="R422" s="6"/>
      <c r="S422"/>
      <c r="T422" s="6"/>
      <c r="U422" s="6"/>
      <c r="V422" s="6"/>
      <c r="W422" s="6"/>
      <c r="X422" s="6"/>
      <c r="Y422" s="6"/>
    </row>
    <row r="423" spans="2:25" s="37" customFormat="1" hidden="1">
      <c r="B423"/>
      <c r="C423"/>
      <c r="D423"/>
      <c r="E423"/>
      <c r="F423"/>
      <c r="G423"/>
      <c r="H423" s="484"/>
      <c r="J423"/>
      <c r="K423"/>
      <c r="L423" s="587"/>
      <c r="M423" s="6"/>
      <c r="N423" s="6"/>
      <c r="O423" s="6"/>
      <c r="P423" s="6"/>
      <c r="Q423" s="6"/>
      <c r="R423" s="6"/>
      <c r="S423"/>
      <c r="T423" s="6"/>
      <c r="U423" s="6"/>
      <c r="V423" s="6"/>
      <c r="W423" s="6"/>
      <c r="X423" s="6"/>
      <c r="Y423" s="6"/>
    </row>
    <row r="424" spans="2:25" s="37" customFormat="1" hidden="1">
      <c r="B424"/>
      <c r="C424"/>
      <c r="D424"/>
      <c r="E424"/>
      <c r="F424"/>
      <c r="G424"/>
      <c r="H424" s="484"/>
      <c r="J424"/>
      <c r="K424"/>
      <c r="L424" s="587"/>
      <c r="M424" s="6"/>
      <c r="N424" s="6"/>
      <c r="O424" s="6"/>
      <c r="P424" s="6"/>
      <c r="Q424" s="6"/>
      <c r="R424" s="6"/>
      <c r="S424"/>
      <c r="T424" s="6"/>
      <c r="U424" s="6"/>
      <c r="V424" s="6"/>
      <c r="W424" s="6"/>
      <c r="X424" s="6"/>
      <c r="Y424" s="6"/>
    </row>
    <row r="425" spans="2:25" s="37" customFormat="1" hidden="1">
      <c r="B425"/>
      <c r="C425"/>
      <c r="D425"/>
      <c r="E425"/>
      <c r="F425"/>
      <c r="G425"/>
      <c r="H425" s="484"/>
      <c r="J425"/>
      <c r="K425"/>
      <c r="L425" s="587"/>
      <c r="M425" s="6"/>
      <c r="N425" s="6"/>
      <c r="O425" s="6"/>
      <c r="P425" s="6"/>
      <c r="Q425" s="6"/>
      <c r="R425" s="6"/>
      <c r="S425"/>
      <c r="T425" s="6"/>
      <c r="U425" s="6"/>
      <c r="V425" s="6"/>
      <c r="W425" s="6"/>
      <c r="X425" s="6"/>
      <c r="Y425" s="6"/>
    </row>
    <row r="426" spans="2:25" s="37" customFormat="1" hidden="1">
      <c r="B426"/>
      <c r="C426"/>
      <c r="D426"/>
      <c r="E426"/>
      <c r="F426"/>
      <c r="G426"/>
      <c r="H426" s="484"/>
      <c r="J426"/>
      <c r="K426"/>
      <c r="L426" s="587"/>
      <c r="M426" s="6"/>
      <c r="N426" s="6"/>
      <c r="O426" s="6"/>
      <c r="P426" s="6"/>
      <c r="Q426" s="6"/>
      <c r="R426" s="6"/>
      <c r="S426"/>
      <c r="T426" s="6"/>
      <c r="U426" s="6"/>
      <c r="V426" s="6"/>
      <c r="W426" s="6"/>
      <c r="X426" s="6"/>
      <c r="Y426" s="6"/>
    </row>
    <row r="427" spans="2:25" s="37" customFormat="1" hidden="1">
      <c r="B427"/>
      <c r="C427"/>
      <c r="D427"/>
      <c r="E427"/>
      <c r="F427"/>
      <c r="G427"/>
      <c r="H427" s="484"/>
      <c r="J427"/>
      <c r="K427"/>
      <c r="L427" s="587"/>
      <c r="M427" s="6"/>
      <c r="N427" s="6"/>
      <c r="O427" s="6"/>
      <c r="P427" s="6"/>
      <c r="Q427" s="6"/>
      <c r="R427" s="6"/>
      <c r="S427"/>
      <c r="T427" s="6"/>
      <c r="U427" s="6"/>
      <c r="V427" s="6"/>
      <c r="W427" s="6"/>
      <c r="X427" s="6"/>
      <c r="Y427" s="6"/>
    </row>
    <row r="428" spans="2:25" s="37" customFormat="1" hidden="1">
      <c r="B428"/>
      <c r="C428"/>
      <c r="D428"/>
      <c r="E428"/>
      <c r="F428"/>
      <c r="G428"/>
      <c r="H428" s="484"/>
      <c r="J428"/>
      <c r="K428"/>
      <c r="L428" s="587"/>
      <c r="M428" s="6"/>
      <c r="N428" s="6"/>
      <c r="O428" s="6"/>
      <c r="P428" s="6"/>
      <c r="Q428" s="6"/>
      <c r="R428" s="6"/>
      <c r="S428"/>
      <c r="T428" s="6"/>
      <c r="U428" s="6"/>
      <c r="V428" s="6"/>
      <c r="W428" s="6"/>
      <c r="X428" s="6"/>
      <c r="Y428" s="6"/>
    </row>
    <row r="429" spans="2:25" s="37" customFormat="1" hidden="1">
      <c r="B429"/>
      <c r="C429"/>
      <c r="D429"/>
      <c r="E429"/>
      <c r="F429"/>
      <c r="G429"/>
      <c r="H429" s="484"/>
      <c r="J429"/>
      <c r="K429"/>
      <c r="L429" s="587"/>
      <c r="M429" s="6"/>
      <c r="N429" s="6"/>
      <c r="O429" s="6"/>
      <c r="P429" s="6"/>
      <c r="Q429" s="6"/>
      <c r="R429" s="6"/>
      <c r="S429"/>
      <c r="T429" s="6"/>
      <c r="U429" s="6"/>
      <c r="V429" s="6"/>
      <c r="W429" s="6"/>
      <c r="X429" s="6"/>
      <c r="Y429" s="6"/>
    </row>
    <row r="430" spans="2:25" s="37" customFormat="1" hidden="1">
      <c r="B430"/>
      <c r="C430"/>
      <c r="D430"/>
      <c r="E430"/>
      <c r="F430"/>
      <c r="G430"/>
      <c r="H430" s="484"/>
      <c r="J430"/>
      <c r="K430"/>
      <c r="L430" s="587"/>
      <c r="M430" s="6"/>
      <c r="N430" s="6"/>
      <c r="O430" s="6"/>
      <c r="P430" s="6"/>
      <c r="Q430" s="6"/>
      <c r="R430" s="6"/>
      <c r="S430"/>
      <c r="T430" s="6"/>
      <c r="U430" s="6"/>
      <c r="V430" s="6"/>
      <c r="W430" s="6"/>
      <c r="X430" s="6"/>
      <c r="Y430" s="6"/>
    </row>
    <row r="431" spans="2:25" s="37" customFormat="1" hidden="1">
      <c r="B431"/>
      <c r="C431"/>
      <c r="D431"/>
      <c r="E431"/>
      <c r="F431"/>
      <c r="G431"/>
      <c r="H431" s="484"/>
      <c r="J431"/>
      <c r="K431"/>
      <c r="L431" s="587"/>
      <c r="M431" s="6"/>
      <c r="N431" s="6"/>
      <c r="O431" s="6"/>
      <c r="P431" s="6"/>
      <c r="Q431" s="6"/>
      <c r="R431" s="6"/>
      <c r="S431"/>
      <c r="T431" s="6"/>
      <c r="U431" s="6"/>
      <c r="V431" s="6"/>
      <c r="W431" s="6"/>
      <c r="X431" s="6"/>
      <c r="Y431" s="6"/>
    </row>
    <row r="432" spans="2:25" s="37" customFormat="1" hidden="1">
      <c r="B432"/>
      <c r="C432"/>
      <c r="D432"/>
      <c r="E432"/>
      <c r="F432"/>
      <c r="G432"/>
      <c r="H432" s="484"/>
      <c r="J432"/>
      <c r="K432"/>
      <c r="L432" s="587"/>
      <c r="M432" s="6"/>
      <c r="N432" s="6"/>
      <c r="O432" s="6"/>
      <c r="P432" s="6"/>
      <c r="Q432" s="6"/>
      <c r="R432" s="6"/>
      <c r="S432"/>
      <c r="T432" s="6"/>
      <c r="U432" s="6"/>
      <c r="V432" s="6"/>
      <c r="W432" s="6"/>
      <c r="X432" s="6"/>
      <c r="Y432" s="6"/>
    </row>
    <row r="433" spans="1:25" s="37" customFormat="1" hidden="1">
      <c r="B433"/>
      <c r="C433"/>
      <c r="D433"/>
      <c r="E433"/>
      <c r="F433"/>
      <c r="G433"/>
      <c r="H433" s="484"/>
      <c r="J433"/>
      <c r="K433"/>
      <c r="L433" s="587"/>
      <c r="M433" s="6"/>
      <c r="N433" s="6"/>
      <c r="O433" s="6"/>
      <c r="P433" s="6"/>
      <c r="Q433" s="6"/>
      <c r="R433" s="6"/>
      <c r="S433"/>
      <c r="T433" s="6"/>
      <c r="U433" s="6"/>
      <c r="V433" s="6"/>
      <c r="W433" s="6"/>
      <c r="X433" s="6"/>
      <c r="Y433" s="6"/>
    </row>
    <row r="434" spans="1:25" s="37" customFormat="1" hidden="1">
      <c r="B434"/>
      <c r="C434"/>
      <c r="D434"/>
      <c r="E434"/>
      <c r="F434"/>
      <c r="G434"/>
      <c r="H434" s="484"/>
      <c r="J434"/>
      <c r="K434"/>
      <c r="L434" s="587"/>
      <c r="M434" s="6"/>
      <c r="N434" s="6"/>
      <c r="O434" s="6"/>
      <c r="P434" s="6"/>
      <c r="Q434" s="6"/>
      <c r="R434" s="6"/>
      <c r="S434"/>
      <c r="T434" s="6"/>
      <c r="U434" s="6"/>
      <c r="V434" s="6"/>
      <c r="W434" s="6"/>
      <c r="X434" s="6"/>
      <c r="Y434" s="6"/>
    </row>
    <row r="435" spans="1:25" s="37" customFormat="1" hidden="1">
      <c r="B435"/>
      <c r="C435"/>
      <c r="D435"/>
      <c r="E435"/>
      <c r="F435"/>
      <c r="G435"/>
      <c r="H435" s="484"/>
      <c r="J435"/>
      <c r="K435"/>
      <c r="L435" s="587"/>
      <c r="M435" s="6"/>
      <c r="N435" s="6"/>
      <c r="O435" s="6"/>
      <c r="P435" s="6"/>
      <c r="Q435" s="6"/>
      <c r="R435" s="6"/>
      <c r="S435"/>
      <c r="T435" s="6"/>
      <c r="U435" s="6"/>
      <c r="V435" s="6"/>
      <c r="W435" s="6"/>
      <c r="X435" s="6"/>
      <c r="Y435" s="6"/>
    </row>
    <row r="436" spans="1:25">
      <c r="L436" s="587"/>
    </row>
    <row r="437" spans="1:25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25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25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25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25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25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  <c r="U442" s="4">
        <v>1</v>
      </c>
      <c r="V442" s="5"/>
    </row>
    <row r="443" spans="1:25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  <c r="U443" s="4">
        <v>2</v>
      </c>
      <c r="V443" s="5"/>
    </row>
    <row r="444" spans="1:25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  <c r="U444" s="4">
        <v>3</v>
      </c>
      <c r="V444" s="5"/>
    </row>
    <row r="445" spans="1:25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  <c r="U445" s="4">
        <v>4</v>
      </c>
      <c r="V445" s="5"/>
    </row>
    <row r="446" spans="1:25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  <c r="U446" s="4">
        <v>5</v>
      </c>
      <c r="V446" s="5"/>
    </row>
    <row r="447" spans="1:25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  <c r="U447" s="4">
        <v>6</v>
      </c>
      <c r="V447" s="5"/>
    </row>
    <row r="448" spans="1:25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  <c r="U448" s="4">
        <v>7</v>
      </c>
      <c r="V448" s="5"/>
    </row>
    <row r="449" spans="1:22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  <c r="U449" s="4">
        <v>8</v>
      </c>
      <c r="V449" s="5"/>
    </row>
    <row r="450" spans="1:22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  <c r="U450" s="4">
        <v>9</v>
      </c>
      <c r="V450" s="5"/>
    </row>
    <row r="451" spans="1:22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  <c r="U451" s="4">
        <v>10</v>
      </c>
      <c r="V451" s="5"/>
    </row>
    <row r="452" spans="1:22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  <c r="U452" s="4">
        <v>11</v>
      </c>
      <c r="V452" s="5"/>
    </row>
    <row r="453" spans="1:22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  <c r="U453" s="4">
        <v>12</v>
      </c>
      <c r="V453" s="5"/>
    </row>
    <row r="454" spans="1:22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  <c r="U454" s="4">
        <v>13</v>
      </c>
      <c r="V454" s="5"/>
    </row>
    <row r="455" spans="1:22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  <c r="U455" s="4">
        <v>14</v>
      </c>
      <c r="V455" s="5"/>
    </row>
    <row r="456" spans="1:22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  <c r="U456" s="4">
        <v>15</v>
      </c>
      <c r="V456" s="5"/>
    </row>
    <row r="457" spans="1:22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  <c r="U457" s="4">
        <v>16</v>
      </c>
      <c r="V457" s="5"/>
    </row>
    <row r="458" spans="1:22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22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22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22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22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22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22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  <row r="587" spans="1:19" s="6" customFormat="1">
      <c r="A587" s="37"/>
      <c r="B587"/>
      <c r="C587"/>
      <c r="D587"/>
      <c r="E587"/>
      <c r="F587"/>
      <c r="G587"/>
      <c r="H587" s="484"/>
      <c r="I587" s="37"/>
      <c r="J587"/>
      <c r="K587"/>
      <c r="L587" s="587"/>
      <c r="S587"/>
    </row>
    <row r="588" spans="1:19" s="6" customFormat="1">
      <c r="A588" s="37"/>
      <c r="B588"/>
      <c r="C588"/>
      <c r="D588"/>
      <c r="E588"/>
      <c r="F588"/>
      <c r="G588"/>
      <c r="H588" s="484"/>
      <c r="I588" s="37"/>
      <c r="J588"/>
      <c r="K588"/>
      <c r="L588" s="587"/>
      <c r="S588"/>
    </row>
    <row r="589" spans="1:19" s="6" customFormat="1">
      <c r="A589" s="37"/>
      <c r="B589"/>
      <c r="C589"/>
      <c r="D589"/>
      <c r="E589"/>
      <c r="F589"/>
      <c r="G589"/>
      <c r="H589" s="484"/>
      <c r="I589" s="37"/>
      <c r="J589"/>
      <c r="K589"/>
      <c r="L589" s="587"/>
      <c r="S589"/>
    </row>
    <row r="590" spans="1:19" s="6" customFormat="1">
      <c r="A590" s="37"/>
      <c r="B590"/>
      <c r="C590"/>
      <c r="D590"/>
      <c r="E590"/>
      <c r="F590"/>
      <c r="G590"/>
      <c r="H590" s="484"/>
      <c r="I590" s="37"/>
      <c r="J590"/>
      <c r="K590"/>
      <c r="L590" s="587"/>
      <c r="S590"/>
    </row>
    <row r="591" spans="1:19" s="6" customFormat="1">
      <c r="A591" s="37"/>
      <c r="B591"/>
      <c r="C591"/>
      <c r="D591"/>
      <c r="E591"/>
      <c r="F591"/>
      <c r="G591"/>
      <c r="H591" s="484"/>
      <c r="I591" s="37"/>
      <c r="J591"/>
      <c r="K591"/>
      <c r="L591" s="587"/>
      <c r="S591"/>
    </row>
    <row r="592" spans="1:19" s="6" customFormat="1">
      <c r="A592" s="37"/>
      <c r="B592"/>
      <c r="C592"/>
      <c r="D592"/>
      <c r="E592"/>
      <c r="F592"/>
      <c r="G592"/>
      <c r="H592" s="484"/>
      <c r="I592" s="37"/>
      <c r="J592"/>
      <c r="K592"/>
      <c r="L592" s="587"/>
      <c r="S592"/>
    </row>
    <row r="593" spans="1:19" s="6" customFormat="1">
      <c r="A593" s="37"/>
      <c r="B593"/>
      <c r="C593"/>
      <c r="D593"/>
      <c r="E593"/>
      <c r="F593"/>
      <c r="G593"/>
      <c r="H593" s="484"/>
      <c r="I593" s="37"/>
      <c r="J593"/>
      <c r="K593"/>
      <c r="L593" s="587"/>
      <c r="S593"/>
    </row>
    <row r="594" spans="1:19" s="6" customFormat="1">
      <c r="A594" s="37"/>
      <c r="B594"/>
      <c r="C594"/>
      <c r="D594"/>
      <c r="E594"/>
      <c r="F594"/>
      <c r="G594"/>
      <c r="H594" s="484"/>
      <c r="I594" s="37"/>
      <c r="J594"/>
      <c r="K594"/>
      <c r="L594" s="587"/>
      <c r="S594"/>
    </row>
    <row r="595" spans="1:19" s="6" customFormat="1">
      <c r="A595" s="37"/>
      <c r="B595"/>
      <c r="C595"/>
      <c r="D595"/>
      <c r="E595"/>
      <c r="F595"/>
      <c r="G595"/>
      <c r="H595" s="484"/>
      <c r="I595" s="37"/>
      <c r="J595"/>
      <c r="K595"/>
      <c r="L595" s="587"/>
      <c r="S595"/>
    </row>
    <row r="596" spans="1:19" s="6" customFormat="1">
      <c r="A596" s="37"/>
      <c r="B596"/>
      <c r="C596"/>
      <c r="D596"/>
      <c r="E596"/>
      <c r="F596"/>
      <c r="G596"/>
      <c r="H596" s="484"/>
      <c r="I596" s="37"/>
      <c r="J596"/>
      <c r="K596"/>
      <c r="L596" s="587"/>
      <c r="S596"/>
    </row>
    <row r="597" spans="1:19" s="6" customFormat="1">
      <c r="A597" s="37"/>
      <c r="B597"/>
      <c r="C597"/>
      <c r="D597"/>
      <c r="E597"/>
      <c r="F597"/>
      <c r="G597"/>
      <c r="H597" s="484"/>
      <c r="I597" s="37"/>
      <c r="J597"/>
      <c r="K597"/>
      <c r="L597" s="587"/>
      <c r="S597"/>
    </row>
    <row r="598" spans="1:19" s="6" customFormat="1">
      <c r="A598" s="37"/>
      <c r="B598"/>
      <c r="C598"/>
      <c r="D598"/>
      <c r="E598"/>
      <c r="F598"/>
      <c r="G598"/>
      <c r="H598" s="484"/>
      <c r="I598" s="37"/>
      <c r="J598"/>
      <c r="K598"/>
      <c r="L598" s="587"/>
      <c r="S598"/>
    </row>
    <row r="599" spans="1:19" s="6" customFormat="1">
      <c r="A599" s="37"/>
      <c r="B599"/>
      <c r="C599"/>
      <c r="D599"/>
      <c r="E599"/>
      <c r="F599"/>
      <c r="G599"/>
      <c r="H599" s="484"/>
      <c r="I599" s="37"/>
      <c r="J599"/>
      <c r="K599"/>
      <c r="L599" s="587"/>
      <c r="S599"/>
    </row>
    <row r="600" spans="1:19" s="6" customFormat="1">
      <c r="A600" s="37"/>
      <c r="B600"/>
      <c r="C600"/>
      <c r="D600"/>
      <c r="E600"/>
      <c r="F600"/>
      <c r="G600"/>
      <c r="H600" s="484"/>
      <c r="I600" s="37"/>
      <c r="J600"/>
      <c r="K600"/>
      <c r="L600" s="587"/>
      <c r="S600"/>
    </row>
    <row r="601" spans="1:19" s="6" customFormat="1">
      <c r="A601" s="37"/>
      <c r="B601"/>
      <c r="C601"/>
      <c r="D601"/>
      <c r="E601"/>
      <c r="F601"/>
      <c r="G601"/>
      <c r="H601" s="484"/>
      <c r="I601" s="37"/>
      <c r="J601"/>
      <c r="K601"/>
      <c r="L601" s="587"/>
      <c r="S601"/>
    </row>
    <row r="602" spans="1:19" s="6" customFormat="1">
      <c r="A602" s="37"/>
      <c r="B602"/>
      <c r="C602"/>
      <c r="D602"/>
      <c r="E602"/>
      <c r="F602"/>
      <c r="G602"/>
      <c r="H602" s="484"/>
      <c r="I602" s="37"/>
      <c r="J602"/>
      <c r="K602"/>
      <c r="L602" s="587"/>
      <c r="S602"/>
    </row>
    <row r="603" spans="1:19" s="6" customFormat="1">
      <c r="A603" s="37"/>
      <c r="B603"/>
      <c r="C603"/>
      <c r="D603"/>
      <c r="E603"/>
      <c r="F603"/>
      <c r="G603"/>
      <c r="H603" s="484"/>
      <c r="I603" s="37"/>
      <c r="J603"/>
      <c r="K603"/>
      <c r="L603" s="587"/>
      <c r="S603"/>
    </row>
    <row r="604" spans="1:19" s="6" customFormat="1">
      <c r="A604" s="37"/>
      <c r="B604"/>
      <c r="C604"/>
      <c r="D604"/>
      <c r="E604"/>
      <c r="F604"/>
      <c r="G604"/>
      <c r="H604" s="484"/>
      <c r="I604" s="37"/>
      <c r="J604"/>
      <c r="K604"/>
      <c r="L604" s="587"/>
      <c r="S604"/>
    </row>
    <row r="605" spans="1:19" s="6" customFormat="1">
      <c r="A605" s="37"/>
      <c r="B605"/>
      <c r="C605"/>
      <c r="D605"/>
      <c r="E605"/>
      <c r="F605"/>
      <c r="G605"/>
      <c r="H605" s="484"/>
      <c r="I605" s="37"/>
      <c r="J605"/>
      <c r="K605"/>
      <c r="L605" s="587"/>
      <c r="S605"/>
    </row>
    <row r="606" spans="1:19" s="6" customFormat="1">
      <c r="A606" s="37"/>
      <c r="B606"/>
      <c r="C606"/>
      <c r="D606"/>
      <c r="E606"/>
      <c r="F606"/>
      <c r="G606"/>
      <c r="H606" s="484"/>
      <c r="I606" s="37"/>
      <c r="J606"/>
      <c r="K606"/>
      <c r="L606" s="587"/>
      <c r="S606"/>
    </row>
    <row r="607" spans="1:19" s="6" customFormat="1">
      <c r="A607" s="37"/>
      <c r="B607"/>
      <c r="C607"/>
      <c r="D607"/>
      <c r="E607"/>
      <c r="F607"/>
      <c r="G607"/>
      <c r="H607" s="484"/>
      <c r="I607" s="37"/>
      <c r="J607"/>
      <c r="K607"/>
      <c r="L607" s="587"/>
      <c r="S607"/>
    </row>
    <row r="608" spans="1:19" s="6" customFormat="1">
      <c r="A608" s="37"/>
      <c r="B608"/>
      <c r="C608"/>
      <c r="D608"/>
      <c r="E608"/>
      <c r="F608"/>
      <c r="G608"/>
      <c r="H608" s="484"/>
      <c r="I608" s="37"/>
      <c r="J608"/>
      <c r="K608"/>
      <c r="L608" s="587"/>
      <c r="S608"/>
    </row>
    <row r="609" spans="1:19" s="6" customFormat="1">
      <c r="A609" s="37"/>
      <c r="B609"/>
      <c r="C609"/>
      <c r="D609"/>
      <c r="E609"/>
      <c r="F609"/>
      <c r="G609"/>
      <c r="H609" s="484"/>
      <c r="I609" s="37"/>
      <c r="J609"/>
      <c r="K609"/>
      <c r="L609" s="587"/>
      <c r="S609"/>
    </row>
    <row r="610" spans="1:19" s="6" customFormat="1">
      <c r="A610" s="37"/>
      <c r="B610"/>
      <c r="C610"/>
      <c r="D610"/>
      <c r="E610"/>
      <c r="F610"/>
      <c r="G610"/>
      <c r="H610" s="484"/>
      <c r="I610" s="37"/>
      <c r="J610"/>
      <c r="K610"/>
      <c r="L610" s="587"/>
      <c r="S610"/>
    </row>
    <row r="611" spans="1:19" s="6" customFormat="1">
      <c r="A611" s="37"/>
      <c r="B611"/>
      <c r="C611"/>
      <c r="D611"/>
      <c r="E611"/>
      <c r="F611"/>
      <c r="G611"/>
      <c r="H611" s="484"/>
      <c r="I611" s="37"/>
      <c r="J611"/>
      <c r="K611"/>
      <c r="L611" s="587"/>
      <c r="S611"/>
    </row>
    <row r="612" spans="1:19" s="6" customFormat="1">
      <c r="A612" s="37"/>
      <c r="B612"/>
      <c r="C612"/>
      <c r="D612"/>
      <c r="E612"/>
      <c r="F612"/>
      <c r="G612"/>
      <c r="H612" s="484"/>
      <c r="I612" s="37"/>
      <c r="J612"/>
      <c r="K612"/>
      <c r="L612" s="587"/>
      <c r="S612"/>
    </row>
    <row r="613" spans="1:19" s="6" customFormat="1">
      <c r="A613" s="37"/>
      <c r="B613"/>
      <c r="C613"/>
      <c r="D613"/>
      <c r="E613"/>
      <c r="F613"/>
      <c r="G613"/>
      <c r="H613" s="484"/>
      <c r="I613" s="37"/>
      <c r="J613"/>
      <c r="K613"/>
      <c r="L613" s="587"/>
      <c r="S613"/>
    </row>
    <row r="614" spans="1:19" s="6" customFormat="1">
      <c r="A614" s="37"/>
      <c r="B614"/>
      <c r="C614"/>
      <c r="D614"/>
      <c r="E614"/>
      <c r="F614"/>
      <c r="G614"/>
      <c r="H614" s="484"/>
      <c r="I614" s="37"/>
      <c r="J614"/>
      <c r="K614"/>
      <c r="L614" s="587"/>
      <c r="S614"/>
    </row>
    <row r="615" spans="1:19" s="6" customFormat="1">
      <c r="A615" s="37"/>
      <c r="B615"/>
      <c r="C615"/>
      <c r="D615"/>
      <c r="E615"/>
      <c r="F615"/>
      <c r="G615"/>
      <c r="H615" s="484"/>
      <c r="I615" s="37"/>
      <c r="J615"/>
      <c r="K615"/>
      <c r="L615" s="587"/>
      <c r="S615"/>
    </row>
    <row r="616" spans="1:19" s="6" customFormat="1">
      <c r="A616" s="37"/>
      <c r="B616"/>
      <c r="C616"/>
      <c r="D616"/>
      <c r="E616"/>
      <c r="F616"/>
      <c r="G616"/>
      <c r="H616" s="484"/>
      <c r="I616" s="37"/>
      <c r="J616"/>
      <c r="K616"/>
      <c r="L616" s="587"/>
      <c r="S616"/>
    </row>
    <row r="617" spans="1:19" s="6" customFormat="1">
      <c r="A617" s="37"/>
      <c r="B617"/>
      <c r="C617"/>
      <c r="D617"/>
      <c r="E617"/>
      <c r="F617"/>
      <c r="G617"/>
      <c r="H617" s="484"/>
      <c r="I617" s="37"/>
      <c r="J617"/>
      <c r="K617"/>
      <c r="L617" s="587"/>
      <c r="S617"/>
    </row>
    <row r="618" spans="1:19" s="6" customFormat="1">
      <c r="A618" s="37"/>
      <c r="B618"/>
      <c r="C618"/>
      <c r="D618"/>
      <c r="E618"/>
      <c r="F618"/>
      <c r="G618"/>
      <c r="H618" s="484"/>
      <c r="I618" s="37"/>
      <c r="J618"/>
      <c r="K618"/>
      <c r="L618" s="587"/>
      <c r="S618"/>
    </row>
    <row r="619" spans="1:19" s="6" customFormat="1">
      <c r="A619" s="37"/>
      <c r="B619"/>
      <c r="C619"/>
      <c r="D619"/>
      <c r="E619"/>
      <c r="F619"/>
      <c r="G619"/>
      <c r="H619" s="484"/>
      <c r="I619" s="37"/>
      <c r="J619"/>
      <c r="K619"/>
      <c r="L619" s="587"/>
      <c r="S619"/>
    </row>
    <row r="620" spans="1:19" s="6" customFormat="1">
      <c r="A620" s="37"/>
      <c r="B620"/>
      <c r="C620"/>
      <c r="D620"/>
      <c r="E620"/>
      <c r="F620"/>
      <c r="G620"/>
      <c r="H620" s="484"/>
      <c r="I620" s="37"/>
      <c r="J620"/>
      <c r="K620"/>
      <c r="L620" s="587"/>
      <c r="S620"/>
    </row>
    <row r="621" spans="1:19" s="6" customFormat="1">
      <c r="A621" s="37"/>
      <c r="B621"/>
      <c r="C621"/>
      <c r="D621"/>
      <c r="E621"/>
      <c r="F621"/>
      <c r="G621"/>
      <c r="H621" s="484"/>
      <c r="I621" s="37"/>
      <c r="J621"/>
      <c r="K621"/>
      <c r="L621" s="587"/>
      <c r="S621"/>
    </row>
    <row r="622" spans="1:19" s="6" customFormat="1">
      <c r="A622" s="37"/>
      <c r="B622"/>
      <c r="C622"/>
      <c r="D622"/>
      <c r="E622"/>
      <c r="F622"/>
      <c r="G622"/>
      <c r="H622" s="484"/>
      <c r="I622" s="37"/>
      <c r="J622"/>
      <c r="K622"/>
      <c r="L622" s="587"/>
      <c r="S622"/>
    </row>
    <row r="623" spans="1:19" s="6" customFormat="1">
      <c r="A623" s="37"/>
      <c r="B623"/>
      <c r="C623"/>
      <c r="D623"/>
      <c r="E623"/>
      <c r="F623"/>
      <c r="G623"/>
      <c r="H623" s="484"/>
      <c r="I623" s="37"/>
      <c r="J623"/>
      <c r="K623"/>
      <c r="L623" s="587"/>
      <c r="S623"/>
    </row>
    <row r="624" spans="1:19" s="6" customFormat="1">
      <c r="A624" s="37"/>
      <c r="B624"/>
      <c r="C624"/>
      <c r="D624"/>
      <c r="E624"/>
      <c r="F624"/>
      <c r="G624"/>
      <c r="H624" s="484"/>
      <c r="I624" s="37"/>
      <c r="J624"/>
      <c r="K624"/>
      <c r="L624" s="587"/>
      <c r="S624"/>
    </row>
    <row r="625" spans="1:19" s="6" customFormat="1">
      <c r="A625" s="37"/>
      <c r="B625"/>
      <c r="C625"/>
      <c r="D625"/>
      <c r="E625"/>
      <c r="F625"/>
      <c r="G625"/>
      <c r="H625" s="484"/>
      <c r="I625" s="37"/>
      <c r="J625"/>
      <c r="K625"/>
      <c r="L625" s="587"/>
      <c r="S625"/>
    </row>
    <row r="626" spans="1:19" s="6" customFormat="1">
      <c r="A626" s="37"/>
      <c r="B626"/>
      <c r="C626"/>
      <c r="D626"/>
      <c r="E626"/>
      <c r="F626"/>
      <c r="G626"/>
      <c r="H626" s="484"/>
      <c r="I626" s="37"/>
      <c r="J626"/>
      <c r="K626"/>
      <c r="L626" s="587"/>
      <c r="S626"/>
    </row>
    <row r="627" spans="1:19" s="6" customFormat="1">
      <c r="A627" s="37"/>
      <c r="B627"/>
      <c r="C627"/>
      <c r="D627"/>
      <c r="E627"/>
      <c r="F627"/>
      <c r="G627"/>
      <c r="H627" s="484"/>
      <c r="I627" s="37"/>
      <c r="J627"/>
      <c r="K627"/>
      <c r="L627" s="587"/>
      <c r="S627"/>
    </row>
    <row r="628" spans="1:19" s="6" customFormat="1">
      <c r="A628" s="37"/>
      <c r="B628"/>
      <c r="C628"/>
      <c r="D628"/>
      <c r="E628"/>
      <c r="F628"/>
      <c r="G628"/>
      <c r="H628" s="484"/>
      <c r="I628" s="37"/>
      <c r="J628"/>
      <c r="K628"/>
      <c r="L628" s="587"/>
      <c r="S628"/>
    </row>
    <row r="629" spans="1:19" s="6" customFormat="1">
      <c r="A629" s="37"/>
      <c r="B629"/>
      <c r="C629"/>
      <c r="D629"/>
      <c r="E629"/>
      <c r="F629"/>
      <c r="G629"/>
      <c r="H629" s="484"/>
      <c r="I629" s="37"/>
      <c r="J629"/>
      <c r="K629"/>
      <c r="L629" s="587"/>
      <c r="S629"/>
    </row>
    <row r="630" spans="1:19" s="6" customFormat="1">
      <c r="A630" s="37"/>
      <c r="B630"/>
      <c r="C630"/>
      <c r="D630"/>
      <c r="E630"/>
      <c r="F630"/>
      <c r="G630"/>
      <c r="H630" s="484"/>
      <c r="I630" s="37"/>
      <c r="J630"/>
      <c r="K630"/>
      <c r="L630" s="587"/>
      <c r="S630"/>
    </row>
    <row r="631" spans="1:19" s="6" customFormat="1">
      <c r="A631" s="37"/>
      <c r="B631"/>
      <c r="C631"/>
      <c r="D631"/>
      <c r="E631"/>
      <c r="F631"/>
      <c r="G631"/>
      <c r="H631" s="484"/>
      <c r="I631" s="37"/>
      <c r="J631"/>
      <c r="K631"/>
      <c r="L631" s="587"/>
      <c r="S631"/>
    </row>
    <row r="632" spans="1:19" s="6" customFormat="1">
      <c r="A632" s="37"/>
      <c r="B632"/>
      <c r="C632"/>
      <c r="D632"/>
      <c r="E632"/>
      <c r="F632"/>
      <c r="G632"/>
      <c r="H632" s="484"/>
      <c r="I632" s="37"/>
      <c r="J632"/>
      <c r="K632"/>
      <c r="L632" s="587"/>
      <c r="S632"/>
    </row>
    <row r="633" spans="1:19" s="6" customFormat="1">
      <c r="A633" s="37"/>
      <c r="B633"/>
      <c r="C633"/>
      <c r="D633"/>
      <c r="E633"/>
      <c r="F633"/>
      <c r="G633"/>
      <c r="H633" s="484"/>
      <c r="I633" s="37"/>
      <c r="J633"/>
      <c r="K633"/>
      <c r="L633" s="587"/>
      <c r="S633"/>
    </row>
    <row r="634" spans="1:19" s="6" customFormat="1">
      <c r="A634" s="37"/>
      <c r="B634"/>
      <c r="C634"/>
      <c r="D634"/>
      <c r="E634"/>
      <c r="F634"/>
      <c r="G634"/>
      <c r="H634" s="484"/>
      <c r="I634" s="37"/>
      <c r="J634"/>
      <c r="K634"/>
      <c r="L634" s="587"/>
      <c r="S634"/>
    </row>
    <row r="635" spans="1:19" s="6" customFormat="1">
      <c r="A635" s="37"/>
      <c r="B635"/>
      <c r="C635"/>
      <c r="D635"/>
      <c r="E635"/>
      <c r="F635"/>
      <c r="G635"/>
      <c r="H635" s="484"/>
      <c r="I635" s="37"/>
      <c r="J635"/>
      <c r="K635"/>
      <c r="L635" s="587"/>
      <c r="S635"/>
    </row>
    <row r="636" spans="1:19" s="6" customFormat="1">
      <c r="A636" s="37"/>
      <c r="B636"/>
      <c r="C636"/>
      <c r="D636"/>
      <c r="E636"/>
      <c r="F636"/>
      <c r="G636"/>
      <c r="H636" s="484"/>
      <c r="I636" s="37"/>
      <c r="J636"/>
      <c r="K636"/>
      <c r="L636" s="587"/>
      <c r="S636"/>
    </row>
    <row r="637" spans="1:19" s="6" customFormat="1">
      <c r="A637" s="37"/>
      <c r="B637"/>
      <c r="C637"/>
      <c r="D637"/>
      <c r="E637"/>
      <c r="F637"/>
      <c r="G637"/>
      <c r="H637" s="484"/>
      <c r="I637" s="37"/>
      <c r="J637"/>
      <c r="K637"/>
      <c r="L637" s="587"/>
      <c r="S637"/>
    </row>
    <row r="638" spans="1:19" s="6" customFormat="1">
      <c r="A638" s="37"/>
      <c r="B638"/>
      <c r="C638"/>
      <c r="D638"/>
      <c r="E638"/>
      <c r="F638"/>
      <c r="G638"/>
      <c r="H638" s="484"/>
      <c r="I638" s="37"/>
      <c r="J638"/>
      <c r="K638"/>
      <c r="L638" s="587"/>
      <c r="S638"/>
    </row>
    <row r="639" spans="1:19" s="6" customFormat="1">
      <c r="A639" s="37"/>
      <c r="B639"/>
      <c r="C639"/>
      <c r="D639"/>
      <c r="E639"/>
      <c r="F639"/>
      <c r="G639"/>
      <c r="H639" s="484"/>
      <c r="I639" s="37"/>
      <c r="J639"/>
      <c r="K639"/>
      <c r="L639" s="587"/>
      <c r="S639"/>
    </row>
    <row r="640" spans="1:19" s="6" customFormat="1">
      <c r="A640" s="37"/>
      <c r="B640"/>
      <c r="C640"/>
      <c r="D640"/>
      <c r="E640"/>
      <c r="F640"/>
      <c r="G640"/>
      <c r="H640" s="484"/>
      <c r="I640" s="37"/>
      <c r="J640"/>
      <c r="K640"/>
      <c r="L640" s="587"/>
      <c r="S640"/>
    </row>
    <row r="641" spans="1:19" s="6" customFormat="1">
      <c r="A641" s="37"/>
      <c r="B641"/>
      <c r="C641"/>
      <c r="D641"/>
      <c r="E641"/>
      <c r="F641"/>
      <c r="G641"/>
      <c r="H641" s="484"/>
      <c r="I641" s="37"/>
      <c r="J641"/>
      <c r="K641"/>
      <c r="L641" s="587"/>
      <c r="S641"/>
    </row>
    <row r="642" spans="1:19" s="6" customFormat="1">
      <c r="A642" s="37"/>
      <c r="B642"/>
      <c r="C642"/>
      <c r="D642"/>
      <c r="E642"/>
      <c r="F642"/>
      <c r="G642"/>
      <c r="H642" s="484"/>
      <c r="I642" s="37"/>
      <c r="J642"/>
      <c r="K642"/>
      <c r="L642" s="587"/>
      <c r="S642"/>
    </row>
    <row r="643" spans="1:19" s="6" customFormat="1">
      <c r="A643" s="37"/>
      <c r="B643"/>
      <c r="C643"/>
      <c r="D643"/>
      <c r="E643"/>
      <c r="F643"/>
      <c r="G643"/>
      <c r="H643" s="484"/>
      <c r="I643" s="37"/>
      <c r="J643"/>
      <c r="K643"/>
      <c r="L643" s="587"/>
      <c r="S643"/>
    </row>
    <row r="644" spans="1:19" s="6" customFormat="1">
      <c r="A644" s="37"/>
      <c r="B644"/>
      <c r="C644"/>
      <c r="D644"/>
      <c r="E644"/>
      <c r="F644"/>
      <c r="G644"/>
      <c r="H644" s="484"/>
      <c r="I644" s="37"/>
      <c r="J644"/>
      <c r="K644"/>
      <c r="L644" s="587"/>
      <c r="S644"/>
    </row>
    <row r="645" spans="1:19" s="6" customFormat="1">
      <c r="A645" s="37"/>
      <c r="B645"/>
      <c r="C645"/>
      <c r="D645"/>
      <c r="E645"/>
      <c r="F645"/>
      <c r="G645"/>
      <c r="H645" s="484"/>
      <c r="I645" s="37"/>
      <c r="J645"/>
      <c r="K645"/>
      <c r="L645" s="587"/>
      <c r="S645"/>
    </row>
    <row r="646" spans="1:19" s="6" customFormat="1">
      <c r="A646" s="37"/>
      <c r="B646"/>
      <c r="C646"/>
      <c r="D646"/>
      <c r="E646"/>
      <c r="F646"/>
      <c r="G646"/>
      <c r="H646" s="484"/>
      <c r="I646" s="37"/>
      <c r="J646"/>
      <c r="K646"/>
      <c r="L646" s="587"/>
      <c r="S646"/>
    </row>
    <row r="647" spans="1:19" s="6" customFormat="1">
      <c r="A647" s="37"/>
      <c r="B647"/>
      <c r="C647"/>
      <c r="D647"/>
      <c r="E647"/>
      <c r="F647"/>
      <c r="G647"/>
      <c r="H647" s="484"/>
      <c r="I647" s="37"/>
      <c r="J647"/>
      <c r="K647"/>
      <c r="L647" s="587"/>
      <c r="S647"/>
    </row>
    <row r="648" spans="1:19" s="6" customFormat="1">
      <c r="A648" s="37"/>
      <c r="B648"/>
      <c r="C648"/>
      <c r="D648"/>
      <c r="E648"/>
      <c r="F648"/>
      <c r="G648"/>
      <c r="H648" s="484"/>
      <c r="I648" s="37"/>
      <c r="J648"/>
      <c r="K648"/>
      <c r="L648" s="587"/>
      <c r="S648"/>
    </row>
    <row r="649" spans="1:19" s="6" customFormat="1">
      <c r="A649" s="37"/>
      <c r="B649"/>
      <c r="C649"/>
      <c r="D649"/>
      <c r="E649"/>
      <c r="F649"/>
      <c r="G649"/>
      <c r="H649" s="484"/>
      <c r="I649" s="37"/>
      <c r="J649"/>
      <c r="K649"/>
      <c r="L649" s="587"/>
      <c r="S649"/>
    </row>
    <row r="650" spans="1:19" s="6" customFormat="1">
      <c r="A650" s="37"/>
      <c r="B650"/>
      <c r="C650"/>
      <c r="D650"/>
      <c r="E650"/>
      <c r="F650"/>
      <c r="G650"/>
      <c r="H650" s="484"/>
      <c r="I650" s="37"/>
      <c r="J650"/>
      <c r="K650"/>
      <c r="L650" s="587"/>
      <c r="S650"/>
    </row>
    <row r="651" spans="1:19" s="6" customFormat="1">
      <c r="A651" s="37"/>
      <c r="B651"/>
      <c r="C651"/>
      <c r="D651"/>
      <c r="E651"/>
      <c r="F651"/>
      <c r="G651"/>
      <c r="H651" s="484"/>
      <c r="I651" s="37"/>
      <c r="J651"/>
      <c r="K651"/>
      <c r="L651" s="587"/>
      <c r="S651"/>
    </row>
    <row r="652" spans="1:19" s="6" customFormat="1">
      <c r="A652" s="37"/>
      <c r="B652"/>
      <c r="C652"/>
      <c r="D652"/>
      <c r="E652"/>
      <c r="F652"/>
      <c r="G652"/>
      <c r="H652" s="484"/>
      <c r="I652" s="37"/>
      <c r="J652"/>
      <c r="K652"/>
      <c r="L652" s="587"/>
      <c r="S652"/>
    </row>
    <row r="653" spans="1:19" s="6" customFormat="1">
      <c r="A653" s="37"/>
      <c r="B653"/>
      <c r="C653"/>
      <c r="D653"/>
      <c r="E653"/>
      <c r="F653"/>
      <c r="G653"/>
      <c r="H653" s="484"/>
      <c r="I653" s="37"/>
      <c r="J653"/>
      <c r="K653"/>
      <c r="L653" s="587"/>
      <c r="S653"/>
    </row>
    <row r="654" spans="1:19" s="6" customFormat="1">
      <c r="A654" s="37"/>
      <c r="B654"/>
      <c r="C654"/>
      <c r="D654"/>
      <c r="E654"/>
      <c r="F654"/>
      <c r="G654"/>
      <c r="H654" s="484"/>
      <c r="I654" s="37"/>
      <c r="J654"/>
      <c r="K654"/>
      <c r="L654" s="587"/>
      <c r="S654"/>
    </row>
    <row r="655" spans="1:19" s="6" customFormat="1">
      <c r="A655" s="37"/>
      <c r="B655"/>
      <c r="C655"/>
      <c r="D655"/>
      <c r="E655"/>
      <c r="F655"/>
      <c r="G655"/>
      <c r="H655" s="484"/>
      <c r="I655" s="37"/>
      <c r="J655"/>
      <c r="K655"/>
      <c r="L655" s="587"/>
      <c r="S655"/>
    </row>
    <row r="656" spans="1:19" s="6" customFormat="1">
      <c r="A656" s="37"/>
      <c r="B656"/>
      <c r="C656"/>
      <c r="D656"/>
      <c r="E656"/>
      <c r="F656"/>
      <c r="G656"/>
      <c r="H656" s="484"/>
      <c r="I656" s="37"/>
      <c r="J656"/>
      <c r="K656"/>
      <c r="L656" s="587"/>
      <c r="S656"/>
    </row>
    <row r="657" spans="1:19" s="6" customFormat="1">
      <c r="A657" s="37"/>
      <c r="B657"/>
      <c r="C657"/>
      <c r="D657"/>
      <c r="E657"/>
      <c r="F657"/>
      <c r="G657"/>
      <c r="H657" s="484"/>
      <c r="I657" s="37"/>
      <c r="J657"/>
      <c r="K657"/>
      <c r="L657" s="587"/>
      <c r="S657"/>
    </row>
    <row r="658" spans="1:19" s="6" customFormat="1">
      <c r="A658" s="37"/>
      <c r="B658"/>
      <c r="C658"/>
      <c r="D658"/>
      <c r="E658"/>
      <c r="F658"/>
      <c r="G658"/>
      <c r="H658" s="484"/>
      <c r="I658" s="37"/>
      <c r="J658"/>
      <c r="K658"/>
      <c r="L658" s="587"/>
      <c r="S658"/>
    </row>
    <row r="659" spans="1:19" s="6" customFormat="1">
      <c r="A659" s="37"/>
      <c r="B659"/>
      <c r="C659"/>
      <c r="D659"/>
      <c r="E659"/>
      <c r="F659"/>
      <c r="G659"/>
      <c r="H659" s="484"/>
      <c r="I659" s="37"/>
      <c r="J659"/>
      <c r="K659"/>
      <c r="L659" s="587"/>
      <c r="S659"/>
    </row>
    <row r="660" spans="1:19" s="6" customFormat="1">
      <c r="A660" s="37"/>
      <c r="B660"/>
      <c r="C660"/>
      <c r="D660"/>
      <c r="E660"/>
      <c r="F660"/>
      <c r="G660"/>
      <c r="H660" s="484"/>
      <c r="I660" s="37"/>
      <c r="J660"/>
      <c r="K660"/>
      <c r="L660" s="587"/>
      <c r="S660"/>
    </row>
    <row r="661" spans="1:19" s="6" customFormat="1">
      <c r="A661" s="37"/>
      <c r="B661"/>
      <c r="C661"/>
      <c r="D661"/>
      <c r="E661"/>
      <c r="F661"/>
      <c r="G661"/>
      <c r="H661" s="484"/>
      <c r="I661" s="37"/>
      <c r="J661"/>
      <c r="K661"/>
      <c r="L661" s="587"/>
      <c r="S661"/>
    </row>
    <row r="662" spans="1:19" s="6" customFormat="1">
      <c r="A662" s="37"/>
      <c r="B662"/>
      <c r="C662"/>
      <c r="D662"/>
      <c r="E662"/>
      <c r="F662"/>
      <c r="G662"/>
      <c r="H662" s="484"/>
      <c r="I662" s="37"/>
      <c r="J662"/>
      <c r="K662"/>
      <c r="L662" s="587"/>
      <c r="S662"/>
    </row>
    <row r="663" spans="1:19" s="6" customFormat="1">
      <c r="A663" s="37"/>
      <c r="B663"/>
      <c r="C663"/>
      <c r="D663"/>
      <c r="E663"/>
      <c r="F663"/>
      <c r="G663"/>
      <c r="H663" s="484"/>
      <c r="I663" s="37"/>
      <c r="J663"/>
      <c r="K663"/>
      <c r="L663" s="587"/>
      <c r="S663"/>
    </row>
    <row r="664" spans="1:19" s="6" customFormat="1">
      <c r="A664" s="37"/>
      <c r="B664"/>
      <c r="C664"/>
      <c r="D664"/>
      <c r="E664"/>
      <c r="F664"/>
      <c r="G664"/>
      <c r="H664" s="484"/>
      <c r="I664" s="37"/>
      <c r="J664"/>
      <c r="K664"/>
      <c r="L664" s="587"/>
      <c r="S664"/>
    </row>
    <row r="665" spans="1:19" s="6" customFormat="1">
      <c r="A665" s="37"/>
      <c r="B665"/>
      <c r="C665"/>
      <c r="D665"/>
      <c r="E665"/>
      <c r="F665"/>
      <c r="G665"/>
      <c r="H665" s="484"/>
      <c r="I665" s="37"/>
      <c r="J665"/>
      <c r="K665"/>
      <c r="L665" s="587"/>
      <c r="S665"/>
    </row>
    <row r="666" spans="1:19" s="6" customFormat="1">
      <c r="A666" s="37"/>
      <c r="B666"/>
      <c r="C666"/>
      <c r="D666"/>
      <c r="E666"/>
      <c r="F666"/>
      <c r="G666"/>
      <c r="H666" s="484"/>
      <c r="I666" s="37"/>
      <c r="J666"/>
      <c r="K666"/>
      <c r="L666" s="587"/>
      <c r="S666"/>
    </row>
    <row r="667" spans="1:19" s="6" customFormat="1">
      <c r="A667" s="37"/>
      <c r="B667"/>
      <c r="C667"/>
      <c r="D667"/>
      <c r="E667"/>
      <c r="F667"/>
      <c r="G667"/>
      <c r="H667" s="484"/>
      <c r="I667" s="37"/>
      <c r="J667"/>
      <c r="K667"/>
      <c r="L667" s="587"/>
      <c r="S667"/>
    </row>
    <row r="668" spans="1:19" s="6" customFormat="1">
      <c r="A668" s="37"/>
      <c r="B668"/>
      <c r="C668"/>
      <c r="D668"/>
      <c r="E668"/>
      <c r="F668"/>
      <c r="G668"/>
      <c r="H668" s="484"/>
      <c r="I668" s="37"/>
      <c r="J668"/>
      <c r="K668"/>
      <c r="L668" s="587"/>
      <c r="S668"/>
    </row>
    <row r="669" spans="1:19" s="6" customFormat="1">
      <c r="A669" s="37"/>
      <c r="B669"/>
      <c r="C669"/>
      <c r="D669"/>
      <c r="E669"/>
      <c r="F669"/>
      <c r="G669"/>
      <c r="H669" s="484"/>
      <c r="I669" s="37"/>
      <c r="J669"/>
      <c r="K669"/>
      <c r="L669" s="587"/>
      <c r="S669"/>
    </row>
    <row r="670" spans="1:19" s="6" customFormat="1">
      <c r="A670" s="37"/>
      <c r="B670"/>
      <c r="C670"/>
      <c r="D670"/>
      <c r="E670"/>
      <c r="F670"/>
      <c r="G670"/>
      <c r="H670" s="484"/>
      <c r="I670" s="37"/>
      <c r="J670"/>
      <c r="K670"/>
      <c r="L670" s="587"/>
      <c r="S670"/>
    </row>
    <row r="671" spans="1:19" s="6" customFormat="1">
      <c r="A671" s="37"/>
      <c r="B671"/>
      <c r="C671"/>
      <c r="D671"/>
      <c r="E671"/>
      <c r="F671"/>
      <c r="G671"/>
      <c r="H671" s="484"/>
      <c r="I671" s="37"/>
      <c r="J671"/>
      <c r="K671"/>
      <c r="L671" s="587"/>
      <c r="S671"/>
    </row>
    <row r="672" spans="1:19" s="6" customFormat="1">
      <c r="A672" s="37"/>
      <c r="B672"/>
      <c r="C672"/>
      <c r="D672"/>
      <c r="E672"/>
      <c r="F672"/>
      <c r="G672"/>
      <c r="H672" s="484"/>
      <c r="I672" s="37"/>
      <c r="J672"/>
      <c r="K672"/>
      <c r="L672" s="587"/>
      <c r="S672"/>
    </row>
    <row r="673" spans="1:19" s="6" customFormat="1">
      <c r="A673" s="37"/>
      <c r="B673"/>
      <c r="C673"/>
      <c r="D673"/>
      <c r="E673"/>
      <c r="F673"/>
      <c r="G673"/>
      <c r="H673" s="484"/>
      <c r="I673" s="37"/>
      <c r="J673"/>
      <c r="K673"/>
      <c r="L673" s="587"/>
      <c r="S673"/>
    </row>
    <row r="674" spans="1:19" s="6" customFormat="1">
      <c r="A674" s="37"/>
      <c r="B674"/>
      <c r="C674"/>
      <c r="D674"/>
      <c r="E674"/>
      <c r="F674"/>
      <c r="G674"/>
      <c r="H674" s="484"/>
      <c r="I674" s="37"/>
      <c r="J674"/>
      <c r="K674"/>
      <c r="L674" s="587"/>
      <c r="S674"/>
    </row>
    <row r="675" spans="1:19" s="6" customFormat="1">
      <c r="A675" s="37"/>
      <c r="B675"/>
      <c r="C675"/>
      <c r="D675"/>
      <c r="E675"/>
      <c r="F675"/>
      <c r="G675"/>
      <c r="H675" s="484"/>
      <c r="I675" s="37"/>
      <c r="J675"/>
      <c r="K675"/>
      <c r="L675" s="587"/>
      <c r="S675"/>
    </row>
    <row r="676" spans="1:19" s="6" customFormat="1">
      <c r="A676" s="37"/>
      <c r="B676"/>
      <c r="C676"/>
      <c r="D676"/>
      <c r="E676"/>
      <c r="F676"/>
      <c r="G676"/>
      <c r="H676" s="484"/>
      <c r="I676" s="37"/>
      <c r="J676"/>
      <c r="K676"/>
      <c r="L676" s="587"/>
      <c r="S676"/>
    </row>
    <row r="677" spans="1:19" s="6" customFormat="1">
      <c r="A677" s="37"/>
      <c r="B677"/>
      <c r="C677"/>
      <c r="D677"/>
      <c r="E677"/>
      <c r="F677"/>
      <c r="G677"/>
      <c r="H677" s="484"/>
      <c r="I677" s="37"/>
      <c r="J677"/>
      <c r="K677"/>
      <c r="L677" s="587"/>
      <c r="S677"/>
    </row>
    <row r="678" spans="1:19" s="6" customFormat="1">
      <c r="A678" s="37"/>
      <c r="B678"/>
      <c r="C678"/>
      <c r="D678"/>
      <c r="E678"/>
      <c r="F678"/>
      <c r="G678"/>
      <c r="H678" s="484"/>
      <c r="I678" s="37"/>
      <c r="J678"/>
      <c r="K678"/>
      <c r="L678" s="587"/>
      <c r="S678"/>
    </row>
    <row r="679" spans="1:19" s="6" customFormat="1">
      <c r="A679" s="37"/>
      <c r="B679"/>
      <c r="C679"/>
      <c r="D679"/>
      <c r="E679"/>
      <c r="F679"/>
      <c r="G679"/>
      <c r="H679" s="484"/>
      <c r="I679" s="37"/>
      <c r="J679"/>
      <c r="K679"/>
      <c r="L679" s="587"/>
      <c r="S679"/>
    </row>
    <row r="680" spans="1:19" s="6" customFormat="1">
      <c r="A680" s="37"/>
      <c r="B680"/>
      <c r="C680"/>
      <c r="D680"/>
      <c r="E680"/>
      <c r="F680"/>
      <c r="G680"/>
      <c r="H680" s="484"/>
      <c r="I680" s="37"/>
      <c r="J680"/>
      <c r="K680"/>
      <c r="L680" s="587"/>
      <c r="S680"/>
    </row>
    <row r="681" spans="1:19" s="6" customFormat="1">
      <c r="A681" s="37"/>
      <c r="B681"/>
      <c r="C681"/>
      <c r="D681"/>
      <c r="E681"/>
      <c r="F681"/>
      <c r="G681"/>
      <c r="H681" s="484"/>
      <c r="I681" s="37"/>
      <c r="J681"/>
      <c r="K681"/>
      <c r="L681" s="587"/>
      <c r="S681"/>
    </row>
    <row r="682" spans="1:19" s="6" customFormat="1">
      <c r="A682" s="37"/>
      <c r="B682"/>
      <c r="C682"/>
      <c r="D682"/>
      <c r="E682"/>
      <c r="F682"/>
      <c r="G682"/>
      <c r="H682" s="484"/>
      <c r="I682" s="37"/>
      <c r="J682"/>
      <c r="K682"/>
      <c r="L682" s="587"/>
      <c r="S682"/>
    </row>
    <row r="683" spans="1:19" s="6" customFormat="1">
      <c r="A683" s="37"/>
      <c r="B683"/>
      <c r="C683"/>
      <c r="D683"/>
      <c r="E683"/>
      <c r="F683"/>
      <c r="G683"/>
      <c r="H683" s="484"/>
      <c r="I683" s="37"/>
      <c r="J683"/>
      <c r="K683"/>
      <c r="L683" s="587"/>
      <c r="S683"/>
    </row>
    <row r="684" spans="1:19" s="6" customFormat="1">
      <c r="A684" s="37"/>
      <c r="B684"/>
      <c r="C684"/>
      <c r="D684"/>
      <c r="E684"/>
      <c r="F684"/>
      <c r="G684"/>
      <c r="H684" s="484"/>
      <c r="I684" s="37"/>
      <c r="J684"/>
      <c r="K684"/>
      <c r="L684" s="587"/>
      <c r="S684"/>
    </row>
    <row r="685" spans="1:19" s="6" customFormat="1">
      <c r="A685" s="37"/>
      <c r="B685"/>
      <c r="C685"/>
      <c r="D685"/>
      <c r="E685"/>
      <c r="F685"/>
      <c r="G685"/>
      <c r="H685" s="484"/>
      <c r="I685" s="37"/>
      <c r="J685"/>
      <c r="K685"/>
      <c r="L685" s="587"/>
      <c r="S685"/>
    </row>
    <row r="686" spans="1:19" s="6" customFormat="1">
      <c r="A686" s="37"/>
      <c r="B686"/>
      <c r="C686"/>
      <c r="D686"/>
      <c r="E686"/>
      <c r="F686"/>
      <c r="G686"/>
      <c r="H686" s="484"/>
      <c r="I686" s="37"/>
      <c r="J686"/>
      <c r="K686"/>
      <c r="L686" s="587"/>
      <c r="S686"/>
    </row>
    <row r="687" spans="1:19" s="6" customFormat="1">
      <c r="A687" s="37"/>
      <c r="B687"/>
      <c r="C687"/>
      <c r="D687"/>
      <c r="E687"/>
      <c r="F687"/>
      <c r="G687"/>
      <c r="H687" s="484"/>
      <c r="I687" s="37"/>
      <c r="J687"/>
      <c r="K687"/>
      <c r="L687" s="587"/>
      <c r="S687"/>
    </row>
    <row r="688" spans="1:19" s="6" customFormat="1">
      <c r="A688" s="37"/>
      <c r="B688"/>
      <c r="C688"/>
      <c r="D688"/>
      <c r="E688"/>
      <c r="F688"/>
      <c r="G688"/>
      <c r="H688" s="484"/>
      <c r="I688" s="37"/>
      <c r="J688"/>
      <c r="K688"/>
      <c r="L688" s="587"/>
      <c r="S688"/>
    </row>
    <row r="689" spans="1:19" s="6" customFormat="1">
      <c r="A689" s="37"/>
      <c r="B689"/>
      <c r="C689"/>
      <c r="D689"/>
      <c r="E689"/>
      <c r="F689"/>
      <c r="G689"/>
      <c r="H689" s="484"/>
      <c r="I689" s="37"/>
      <c r="J689"/>
      <c r="K689"/>
      <c r="L689" s="587"/>
      <c r="S689"/>
    </row>
    <row r="690" spans="1:19" s="6" customFormat="1">
      <c r="A690" s="37"/>
      <c r="B690"/>
      <c r="C690"/>
      <c r="D690"/>
      <c r="E690"/>
      <c r="F690"/>
      <c r="G690"/>
      <c r="H690" s="484"/>
      <c r="I690" s="37"/>
      <c r="J690"/>
      <c r="K690"/>
      <c r="L690" s="587"/>
      <c r="S690"/>
    </row>
    <row r="691" spans="1:19" s="6" customFormat="1">
      <c r="A691" s="37"/>
      <c r="B691"/>
      <c r="C691"/>
      <c r="D691"/>
      <c r="E691"/>
      <c r="F691"/>
      <c r="G691"/>
      <c r="H691" s="484"/>
      <c r="I691" s="37"/>
      <c r="J691"/>
      <c r="K691"/>
      <c r="L691" s="587"/>
      <c r="S691"/>
    </row>
    <row r="692" spans="1:19" s="6" customFormat="1">
      <c r="A692" s="37"/>
      <c r="B692"/>
      <c r="C692"/>
      <c r="D692"/>
      <c r="E692"/>
      <c r="F692"/>
      <c r="G692"/>
      <c r="H692" s="484"/>
      <c r="I692" s="37"/>
      <c r="J692"/>
      <c r="K692"/>
      <c r="L692" s="587"/>
      <c r="S692"/>
    </row>
    <row r="693" spans="1:19" s="6" customFormat="1">
      <c r="A693" s="37"/>
      <c r="B693"/>
      <c r="C693"/>
      <c r="D693"/>
      <c r="E693"/>
      <c r="F693"/>
      <c r="G693"/>
      <c r="H693" s="484"/>
      <c r="I693" s="37"/>
      <c r="J693"/>
      <c r="K693"/>
      <c r="L693" s="587"/>
      <c r="S693"/>
    </row>
    <row r="694" spans="1:19" s="6" customFormat="1">
      <c r="A694" s="37"/>
      <c r="B694"/>
      <c r="C694"/>
      <c r="D694"/>
      <c r="E694"/>
      <c r="F694"/>
      <c r="G694"/>
      <c r="H694" s="484"/>
      <c r="I694" s="37"/>
      <c r="J694"/>
      <c r="K694"/>
      <c r="L694" s="587"/>
      <c r="S694"/>
    </row>
    <row r="695" spans="1:19" s="6" customFormat="1">
      <c r="A695" s="37"/>
      <c r="B695"/>
      <c r="C695"/>
      <c r="D695"/>
      <c r="E695"/>
      <c r="F695"/>
      <c r="G695"/>
      <c r="H695" s="484"/>
      <c r="I695" s="37"/>
      <c r="J695"/>
      <c r="K695"/>
      <c r="L695" s="587"/>
      <c r="S695"/>
    </row>
    <row r="696" spans="1:19" s="6" customFormat="1">
      <c r="A696" s="37"/>
      <c r="B696"/>
      <c r="C696"/>
      <c r="D696"/>
      <c r="E696"/>
      <c r="F696"/>
      <c r="G696"/>
      <c r="H696" s="484"/>
      <c r="I696" s="37"/>
      <c r="J696"/>
      <c r="K696"/>
      <c r="L696" s="587"/>
      <c r="S696"/>
    </row>
    <row r="697" spans="1:19" s="6" customFormat="1">
      <c r="A697" s="37"/>
      <c r="B697"/>
      <c r="C697"/>
      <c r="D697"/>
      <c r="E697"/>
      <c r="F697"/>
      <c r="G697"/>
      <c r="H697" s="484"/>
      <c r="I697" s="37"/>
      <c r="J697"/>
      <c r="K697"/>
      <c r="L697" s="587"/>
      <c r="S697"/>
    </row>
    <row r="698" spans="1:19" s="6" customFormat="1">
      <c r="A698" s="37"/>
      <c r="B698"/>
      <c r="C698"/>
      <c r="D698"/>
      <c r="E698"/>
      <c r="F698"/>
      <c r="G698"/>
      <c r="H698" s="484"/>
      <c r="I698" s="37"/>
      <c r="J698"/>
      <c r="K698"/>
      <c r="L698" s="587"/>
      <c r="S698"/>
    </row>
    <row r="699" spans="1:19" s="6" customFormat="1">
      <c r="A699" s="37"/>
      <c r="B699"/>
      <c r="C699"/>
      <c r="D699"/>
      <c r="E699"/>
      <c r="F699"/>
      <c r="G699"/>
      <c r="H699" s="484"/>
      <c r="I699" s="37"/>
      <c r="J699"/>
      <c r="K699"/>
      <c r="L699" s="587"/>
      <c r="S699"/>
    </row>
    <row r="700" spans="1:19" s="6" customFormat="1">
      <c r="A700" s="37"/>
      <c r="B700"/>
      <c r="C700"/>
      <c r="D700"/>
      <c r="E700"/>
      <c r="F700"/>
      <c r="G700"/>
      <c r="H700" s="484"/>
      <c r="I700" s="37"/>
      <c r="J700"/>
      <c r="K700"/>
      <c r="L700" s="587"/>
      <c r="S700"/>
    </row>
    <row r="701" spans="1:19" s="6" customFormat="1">
      <c r="A701" s="37"/>
      <c r="B701"/>
      <c r="C701"/>
      <c r="D701"/>
      <c r="E701"/>
      <c r="F701"/>
      <c r="G701"/>
      <c r="H701" s="484"/>
      <c r="I701" s="37"/>
      <c r="J701"/>
      <c r="K701"/>
      <c r="L701" s="587"/>
      <c r="S701"/>
    </row>
    <row r="702" spans="1:19" s="6" customFormat="1">
      <c r="A702" s="37"/>
      <c r="B702"/>
      <c r="C702"/>
      <c r="D702"/>
      <c r="E702"/>
      <c r="F702"/>
      <c r="G702"/>
      <c r="H702" s="484"/>
      <c r="I702" s="37"/>
      <c r="J702"/>
      <c r="K702"/>
      <c r="L702" s="587"/>
      <c r="S702"/>
    </row>
    <row r="703" spans="1:19" s="6" customFormat="1">
      <c r="A703" s="37"/>
      <c r="B703"/>
      <c r="C703"/>
      <c r="D703"/>
      <c r="E703"/>
      <c r="F703"/>
      <c r="G703"/>
      <c r="H703" s="484"/>
      <c r="I703" s="37"/>
      <c r="J703"/>
      <c r="K703"/>
      <c r="L703" s="587"/>
      <c r="S703"/>
    </row>
  </sheetData>
  <mergeCells count="9">
    <mergeCell ref="A127:L127"/>
    <mergeCell ref="A128:L128"/>
    <mergeCell ref="A310:L310"/>
    <mergeCell ref="A2:L2"/>
    <mergeCell ref="A21:L21"/>
    <mergeCell ref="A25:L25"/>
    <mergeCell ref="A26:L26"/>
    <mergeCell ref="A80:L80"/>
    <mergeCell ref="A81:L81"/>
  </mergeCells>
  <conditionalFormatting sqref="I82:I126 I22:I24 I1 I3:I20 I27:I79 I129:I309">
    <cfRule type="containsText" dxfId="27" priority="1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sheetPr>
    <tabColor rgb="FFFF0000"/>
  </sheetPr>
  <dimension ref="A1:Y602"/>
  <sheetViews>
    <sheetView topLeftCell="A208" workbookViewId="0"/>
  </sheetViews>
  <sheetFormatPr defaultRowHeight="15"/>
  <cols>
    <col min="1" max="1" width="19.85546875" style="37" customWidth="1"/>
    <col min="2" max="2" width="10.7109375" bestFit="1" customWidth="1"/>
    <col min="3" max="3" width="9.85546875" bestFit="1" customWidth="1"/>
    <col min="4" max="4" width="8.5703125" bestFit="1" customWidth="1"/>
    <col min="5" max="5" width="14.1406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6.28515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3.7109375" style="6" bestFit="1" customWidth="1"/>
    <col min="21" max="21" width="3" style="6" customWidth="1"/>
    <col min="22" max="22" width="23" style="6" customWidth="1"/>
    <col min="23" max="25" width="9.140625" style="6"/>
  </cols>
  <sheetData>
    <row r="1" spans="1:25" ht="16.5" customHeight="1">
      <c r="A1" s="30"/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241</v>
      </c>
      <c r="B3" s="34" t="s">
        <v>2433</v>
      </c>
      <c r="C3" s="34" t="s">
        <v>2662</v>
      </c>
      <c r="D3" s="34" t="s">
        <v>2434</v>
      </c>
      <c r="E3" s="34" t="s">
        <v>2386</v>
      </c>
      <c r="F3" s="34" t="s">
        <v>2435</v>
      </c>
      <c r="G3" s="34" t="s">
        <v>193</v>
      </c>
      <c r="H3" s="34" t="s">
        <v>1491</v>
      </c>
      <c r="I3" s="35" t="s">
        <v>6</v>
      </c>
      <c r="J3" s="34" t="s">
        <v>2391</v>
      </c>
      <c r="K3" s="34" t="s">
        <v>2510</v>
      </c>
      <c r="L3" s="451">
        <v>815</v>
      </c>
      <c r="M3" s="16"/>
      <c r="N3" s="16"/>
      <c r="O3" s="16"/>
      <c r="P3" s="16"/>
      <c r="Q3" s="16"/>
      <c r="R3" s="16"/>
      <c r="T3" s="16" t="s">
        <v>2635</v>
      </c>
      <c r="U3" s="16"/>
      <c r="V3" s="16"/>
      <c r="W3" s="16"/>
      <c r="X3" s="16"/>
      <c r="Y3" s="16"/>
    </row>
    <row r="4" spans="1:25" s="15" customFormat="1">
      <c r="A4" s="341" t="s">
        <v>2374</v>
      </c>
      <c r="B4" s="34"/>
      <c r="C4" s="34" t="s">
        <v>2622</v>
      </c>
      <c r="D4" s="34" t="s">
        <v>2451</v>
      </c>
      <c r="E4" s="34" t="s">
        <v>2452</v>
      </c>
      <c r="F4" s="34" t="s">
        <v>2453</v>
      </c>
      <c r="G4" s="34" t="s">
        <v>2456</v>
      </c>
      <c r="H4" s="34" t="s">
        <v>2621</v>
      </c>
      <c r="I4" s="35" t="s">
        <v>6</v>
      </c>
      <c r="J4" s="34" t="s">
        <v>2281</v>
      </c>
      <c r="K4" s="34" t="s">
        <v>2496</v>
      </c>
      <c r="L4" s="451">
        <v>840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/>
      <c r="B5" s="34"/>
      <c r="C5" s="34" t="s">
        <v>1877</v>
      </c>
      <c r="D5" s="34"/>
      <c r="E5" s="34" t="s">
        <v>7</v>
      </c>
      <c r="F5" s="34" t="s">
        <v>2454</v>
      </c>
      <c r="G5" s="34" t="s">
        <v>210</v>
      </c>
      <c r="H5" s="34" t="s">
        <v>2554</v>
      </c>
      <c r="I5" s="35" t="s">
        <v>6</v>
      </c>
      <c r="J5" s="34" t="s">
        <v>2281</v>
      </c>
      <c r="K5" s="34" t="s">
        <v>2496</v>
      </c>
      <c r="L5" s="451">
        <v>155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41" t="s">
        <v>2445</v>
      </c>
      <c r="B6" s="34" t="s">
        <v>1137</v>
      </c>
      <c r="C6" s="34" t="s">
        <v>2662</v>
      </c>
      <c r="D6" s="34" t="s">
        <v>2498</v>
      </c>
      <c r="E6" s="40" t="s">
        <v>254</v>
      </c>
      <c r="F6" s="34" t="s">
        <v>2018</v>
      </c>
      <c r="G6" s="34" t="s">
        <v>2019</v>
      </c>
      <c r="H6" s="34" t="s">
        <v>2691</v>
      </c>
      <c r="I6" s="35" t="s">
        <v>6</v>
      </c>
      <c r="J6" s="34" t="s">
        <v>2391</v>
      </c>
      <c r="K6" s="34" t="s">
        <v>2480</v>
      </c>
      <c r="L6" s="451">
        <v>1095</v>
      </c>
      <c r="M6" s="16"/>
      <c r="N6" s="16"/>
      <c r="O6" s="16"/>
      <c r="P6" s="16"/>
      <c r="Q6" s="16"/>
      <c r="R6" s="16"/>
      <c r="T6" s="16" t="s">
        <v>2635</v>
      </c>
      <c r="U6" s="16"/>
      <c r="V6" s="16"/>
      <c r="W6" s="16"/>
      <c r="X6" s="16"/>
      <c r="Y6" s="16"/>
    </row>
    <row r="7" spans="1:25" s="15" customFormat="1">
      <c r="A7" s="341" t="s">
        <v>1412</v>
      </c>
      <c r="B7" s="34" t="s">
        <v>1137</v>
      </c>
      <c r="C7" s="34" t="s">
        <v>2662</v>
      </c>
      <c r="D7" s="34" t="s">
        <v>2511</v>
      </c>
      <c r="E7" s="34" t="s">
        <v>2351</v>
      </c>
      <c r="F7" s="34" t="s">
        <v>2102</v>
      </c>
      <c r="G7" s="34" t="s">
        <v>1413</v>
      </c>
      <c r="H7" s="34" t="s">
        <v>1163</v>
      </c>
      <c r="I7" s="35" t="s">
        <v>6</v>
      </c>
      <c r="J7" s="34" t="s">
        <v>2391</v>
      </c>
      <c r="K7" s="34" t="s">
        <v>2512</v>
      </c>
      <c r="L7" s="451">
        <v>940</v>
      </c>
      <c r="M7" s="16"/>
      <c r="N7" s="16"/>
      <c r="O7" s="16"/>
      <c r="P7" s="16"/>
      <c r="Q7" s="16"/>
      <c r="R7" s="16"/>
      <c r="T7" s="16" t="s">
        <v>2635</v>
      </c>
      <c r="U7" s="16"/>
      <c r="V7" s="16"/>
      <c r="W7" s="16"/>
      <c r="X7" s="16"/>
      <c r="Y7" s="16"/>
    </row>
    <row r="8" spans="1:25" s="15" customFormat="1">
      <c r="A8" s="341" t="s">
        <v>188</v>
      </c>
      <c r="B8" s="34" t="s">
        <v>2497</v>
      </c>
      <c r="C8" s="34" t="s">
        <v>1861</v>
      </c>
      <c r="D8" s="34" t="s">
        <v>2507</v>
      </c>
      <c r="E8" s="34" t="s">
        <v>2</v>
      </c>
      <c r="F8" s="34" t="s">
        <v>1714</v>
      </c>
      <c r="G8" s="34" t="s">
        <v>189</v>
      </c>
      <c r="H8" s="34" t="s">
        <v>2639</v>
      </c>
      <c r="I8" s="35" t="s">
        <v>6</v>
      </c>
      <c r="J8" s="34" t="s">
        <v>2391</v>
      </c>
      <c r="K8" s="34" t="s">
        <v>2509</v>
      </c>
      <c r="L8" s="451">
        <v>1120</v>
      </c>
      <c r="M8" s="16"/>
      <c r="N8" s="16"/>
      <c r="O8" s="16"/>
      <c r="P8" s="16"/>
      <c r="Q8" s="16"/>
      <c r="R8" s="16"/>
      <c r="T8" s="16" t="s">
        <v>2636</v>
      </c>
      <c r="U8" s="16"/>
      <c r="V8" s="16"/>
      <c r="W8" s="16"/>
      <c r="X8" s="16"/>
      <c r="Y8" s="16"/>
    </row>
    <row r="9" spans="1:25" s="15" customFormat="1">
      <c r="A9" s="341" t="s">
        <v>2517</v>
      </c>
      <c r="B9" s="34" t="s">
        <v>2518</v>
      </c>
      <c r="C9" s="34" t="s">
        <v>1861</v>
      </c>
      <c r="D9" s="34" t="s">
        <v>2519</v>
      </c>
      <c r="E9" s="34" t="s">
        <v>2520</v>
      </c>
      <c r="F9" s="34" t="s">
        <v>2521</v>
      </c>
      <c r="G9" s="34" t="s">
        <v>38</v>
      </c>
      <c r="H9" s="34" t="s">
        <v>2640</v>
      </c>
      <c r="I9" s="35" t="s">
        <v>6</v>
      </c>
      <c r="J9" s="34" t="s">
        <v>247</v>
      </c>
      <c r="K9" s="34" t="s">
        <v>2522</v>
      </c>
      <c r="L9" s="451">
        <v>1160</v>
      </c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41" t="s">
        <v>2029</v>
      </c>
      <c r="B10" s="34" t="s">
        <v>1137</v>
      </c>
      <c r="C10" s="34" t="s">
        <v>2661</v>
      </c>
      <c r="D10" s="34" t="s">
        <v>2530</v>
      </c>
      <c r="E10" s="34" t="s">
        <v>199</v>
      </c>
      <c r="F10" s="34" t="s">
        <v>2533</v>
      </c>
      <c r="G10" s="34" t="s">
        <v>2327</v>
      </c>
      <c r="H10" s="34" t="s">
        <v>1132</v>
      </c>
      <c r="I10" s="35" t="s">
        <v>6</v>
      </c>
      <c r="J10" s="34" t="s">
        <v>471</v>
      </c>
      <c r="K10" s="34" t="s">
        <v>2534</v>
      </c>
      <c r="L10" s="451"/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341" t="s">
        <v>2029</v>
      </c>
      <c r="B11" s="34" t="s">
        <v>1137</v>
      </c>
      <c r="C11" s="34" t="s">
        <v>2661</v>
      </c>
      <c r="D11" s="34" t="s">
        <v>2532</v>
      </c>
      <c r="E11" s="34" t="s">
        <v>199</v>
      </c>
      <c r="F11" s="34" t="s">
        <v>2533</v>
      </c>
      <c r="G11" s="34" t="s">
        <v>2327</v>
      </c>
      <c r="H11" s="34" t="s">
        <v>1742</v>
      </c>
      <c r="I11" s="35" t="s">
        <v>6</v>
      </c>
      <c r="J11" s="34" t="s">
        <v>471</v>
      </c>
      <c r="K11" s="34" t="s">
        <v>2534</v>
      </c>
      <c r="L11" s="451"/>
      <c r="M11" s="16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41" t="s">
        <v>2029</v>
      </c>
      <c r="B12" s="34" t="s">
        <v>1137</v>
      </c>
      <c r="C12" s="34" t="s">
        <v>2681</v>
      </c>
      <c r="D12" s="34" t="s">
        <v>2531</v>
      </c>
      <c r="E12" s="34" t="s">
        <v>199</v>
      </c>
      <c r="F12" s="34" t="s">
        <v>2533</v>
      </c>
      <c r="G12" s="34" t="s">
        <v>2327</v>
      </c>
      <c r="H12" s="34" t="s">
        <v>2696</v>
      </c>
      <c r="I12" s="35" t="s">
        <v>6</v>
      </c>
      <c r="J12" s="34" t="s">
        <v>471</v>
      </c>
      <c r="K12" s="34" t="s">
        <v>2534</v>
      </c>
      <c r="L12" s="451">
        <v>3700</v>
      </c>
      <c r="M12" s="16"/>
      <c r="N12" s="16"/>
      <c r="O12" s="16"/>
      <c r="P12" s="16"/>
      <c r="Q12" s="16"/>
      <c r="R12" s="16"/>
      <c r="T12" s="16"/>
      <c r="U12" s="1030"/>
      <c r="V12" s="16"/>
      <c r="W12" s="16"/>
      <c r="X12" s="16"/>
      <c r="Y12" s="16"/>
    </row>
    <row r="13" spans="1:25" s="15" customFormat="1">
      <c r="A13" s="341" t="s">
        <v>241</v>
      </c>
      <c r="B13" s="34" t="s">
        <v>2497</v>
      </c>
      <c r="C13" s="34" t="s">
        <v>2662</v>
      </c>
      <c r="D13" s="34" t="s">
        <v>2434</v>
      </c>
      <c r="E13" s="34" t="s">
        <v>254</v>
      </c>
      <c r="F13" s="34" t="s">
        <v>2435</v>
      </c>
      <c r="G13" s="34" t="s">
        <v>193</v>
      </c>
      <c r="H13" s="34" t="s">
        <v>1787</v>
      </c>
      <c r="I13" s="35" t="s">
        <v>6</v>
      </c>
      <c r="J13" s="34" t="s">
        <v>2391</v>
      </c>
      <c r="K13" s="34" t="s">
        <v>2555</v>
      </c>
      <c r="L13" s="451">
        <v>2445</v>
      </c>
      <c r="M13" s="16"/>
      <c r="N13" s="16"/>
      <c r="O13" s="16"/>
      <c r="P13" s="16"/>
      <c r="Q13" s="16"/>
      <c r="R13" s="16"/>
      <c r="T13" s="16" t="s">
        <v>2635</v>
      </c>
      <c r="U13" s="16" t="s">
        <v>2579</v>
      </c>
      <c r="V13" s="16"/>
      <c r="W13" s="16"/>
      <c r="X13" s="16"/>
      <c r="Y13" s="16"/>
    </row>
    <row r="14" spans="1:25" s="15" customFormat="1">
      <c r="A14" s="785" t="s">
        <v>2374</v>
      </c>
      <c r="B14" s="788" t="s">
        <v>2563</v>
      </c>
      <c r="C14" s="788"/>
      <c r="D14" s="788" t="s">
        <v>2564</v>
      </c>
      <c r="E14" s="788" t="s">
        <v>7</v>
      </c>
      <c r="F14" s="788" t="s">
        <v>2454</v>
      </c>
      <c r="G14" s="788" t="s">
        <v>210</v>
      </c>
      <c r="H14" s="788" t="s">
        <v>2623</v>
      </c>
      <c r="I14" s="59"/>
      <c r="J14" s="788" t="s">
        <v>247</v>
      </c>
      <c r="K14" s="788" t="s">
        <v>2566</v>
      </c>
      <c r="L14" s="1421">
        <v>775</v>
      </c>
      <c r="M14" s="16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41" t="s">
        <v>2374</v>
      </c>
      <c r="B15" s="34" t="s">
        <v>2662</v>
      </c>
      <c r="C15" s="34" t="s">
        <v>2694</v>
      </c>
      <c r="D15" s="34" t="s">
        <v>2451</v>
      </c>
      <c r="E15" s="34" t="s">
        <v>2626</v>
      </c>
      <c r="F15" s="34" t="s">
        <v>2453</v>
      </c>
      <c r="G15" s="34" t="s">
        <v>2627</v>
      </c>
      <c r="H15" s="34" t="s">
        <v>2695</v>
      </c>
      <c r="I15" s="35" t="s">
        <v>6</v>
      </c>
      <c r="J15" s="34" t="s">
        <v>247</v>
      </c>
      <c r="K15" s="34" t="s">
        <v>2628</v>
      </c>
      <c r="L15" s="451">
        <v>572</v>
      </c>
      <c r="M15" s="16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>
      <c r="A16" s="341" t="s">
        <v>1477</v>
      </c>
      <c r="B16" s="34" t="s">
        <v>2631</v>
      </c>
      <c r="C16" s="34" t="s">
        <v>2694</v>
      </c>
      <c r="D16" s="34" t="s">
        <v>2632</v>
      </c>
      <c r="E16" s="34" t="s">
        <v>254</v>
      </c>
      <c r="F16" s="34" t="s">
        <v>2633</v>
      </c>
      <c r="G16" s="34" t="s">
        <v>83</v>
      </c>
      <c r="H16" s="34" t="s">
        <v>1132</v>
      </c>
      <c r="I16" s="35" t="s">
        <v>6</v>
      </c>
      <c r="J16" s="34" t="s">
        <v>247</v>
      </c>
      <c r="K16" s="34" t="s">
        <v>2634</v>
      </c>
      <c r="L16" s="451">
        <v>1522.5</v>
      </c>
      <c r="M16" s="16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15" customFormat="1">
      <c r="A17" s="785" t="s">
        <v>2374</v>
      </c>
      <c r="B17" s="788" t="s">
        <v>2670</v>
      </c>
      <c r="C17" s="788"/>
      <c r="D17" s="788" t="s">
        <v>2666</v>
      </c>
      <c r="E17" s="788" t="s">
        <v>1221</v>
      </c>
      <c r="F17" s="788" t="s">
        <v>2667</v>
      </c>
      <c r="G17" s="788" t="s">
        <v>2456</v>
      </c>
      <c r="H17" s="788" t="s">
        <v>2668</v>
      </c>
      <c r="I17" s="59"/>
      <c r="J17" s="788" t="s">
        <v>247</v>
      </c>
      <c r="K17" s="788" t="s">
        <v>2669</v>
      </c>
      <c r="L17" s="1421">
        <v>1050</v>
      </c>
      <c r="M17" s="16"/>
      <c r="N17" s="16"/>
      <c r="O17" s="16"/>
      <c r="P17" s="16"/>
      <c r="Q17" s="16"/>
      <c r="R17" s="16"/>
      <c r="T17" s="16"/>
      <c r="U17" s="16"/>
      <c r="V17" s="16"/>
      <c r="W17" s="16"/>
      <c r="X17" s="16"/>
      <c r="Y17" s="16"/>
    </row>
    <row r="18" spans="1:25" s="15" customFormat="1">
      <c r="A18" s="341" t="s">
        <v>352</v>
      </c>
      <c r="B18" s="34" t="s">
        <v>2681</v>
      </c>
      <c r="C18" s="34" t="s">
        <v>2727</v>
      </c>
      <c r="D18" s="34" t="s">
        <v>2682</v>
      </c>
      <c r="E18" s="34" t="s">
        <v>2</v>
      </c>
      <c r="F18" s="34" t="s">
        <v>2107</v>
      </c>
      <c r="G18" s="34" t="s">
        <v>47</v>
      </c>
      <c r="H18" s="34" t="s">
        <v>1715</v>
      </c>
      <c r="I18" s="35" t="s">
        <v>6</v>
      </c>
      <c r="J18" s="34" t="s">
        <v>2391</v>
      </c>
      <c r="K18" s="34" t="s">
        <v>2683</v>
      </c>
      <c r="L18" s="451">
        <v>320</v>
      </c>
      <c r="M18" s="16"/>
      <c r="N18" s="16"/>
      <c r="O18" s="16"/>
      <c r="P18" s="16"/>
      <c r="Q18" s="16"/>
      <c r="R18" s="16"/>
      <c r="T18" s="16"/>
      <c r="U18" s="16"/>
      <c r="V18" s="16"/>
      <c r="W18" s="16"/>
      <c r="X18" s="16"/>
      <c r="Y18" s="16"/>
    </row>
    <row r="19" spans="1:25" s="15" customFormat="1">
      <c r="A19" s="339"/>
      <c r="B19" s="131"/>
      <c r="C19" s="131"/>
      <c r="D19" s="131"/>
      <c r="E19" s="131"/>
      <c r="F19" s="131"/>
      <c r="G19" s="131"/>
      <c r="H19" s="131"/>
      <c r="I19" s="235"/>
      <c r="J19" s="131"/>
      <c r="K19" s="131"/>
      <c r="L19" s="1075"/>
      <c r="M19" s="16"/>
      <c r="N19" s="16"/>
      <c r="O19" s="16"/>
      <c r="P19" s="16"/>
      <c r="Q19" s="16"/>
      <c r="R19" s="16"/>
      <c r="T19" s="16"/>
      <c r="U19" s="16"/>
      <c r="V19" s="16"/>
      <c r="W19" s="16"/>
      <c r="X19" s="16"/>
      <c r="Y19" s="16"/>
    </row>
    <row r="20" spans="1:25" s="15" customFormat="1">
      <c r="A20" s="339"/>
      <c r="B20" s="131"/>
      <c r="C20" s="131"/>
      <c r="D20" s="131"/>
      <c r="E20" s="131"/>
      <c r="F20" s="131"/>
      <c r="G20" s="131"/>
      <c r="H20" s="131"/>
      <c r="I20" s="235"/>
      <c r="J20" s="131"/>
      <c r="K20" s="131"/>
      <c r="L20" s="1075">
        <f>SUM(L3:L16)</f>
        <v>15139.5</v>
      </c>
      <c r="M20" s="16"/>
      <c r="N20" s="16"/>
      <c r="O20" s="16"/>
      <c r="P20" s="16"/>
      <c r="Q20" s="16"/>
      <c r="R20" s="16"/>
      <c r="T20" s="16"/>
      <c r="U20" s="16"/>
      <c r="V20" s="16"/>
      <c r="W20" s="16"/>
      <c r="X20" s="16"/>
      <c r="Y20" s="16"/>
    </row>
    <row r="21" spans="1:25" s="15" customFormat="1">
      <c r="A21" s="2533" t="s">
        <v>121</v>
      </c>
      <c r="B21" s="2534"/>
      <c r="C21" s="2534"/>
      <c r="D21" s="2534"/>
      <c r="E21" s="2534"/>
      <c r="F21" s="2534"/>
      <c r="G21" s="2534"/>
      <c r="H21" s="2534"/>
      <c r="I21" s="2534"/>
      <c r="J21" s="2534"/>
      <c r="K21" s="2534"/>
      <c r="L21" s="2535"/>
      <c r="M21" s="1419"/>
      <c r="N21" s="16"/>
      <c r="O21" s="16"/>
      <c r="P21" s="16"/>
      <c r="Q21" s="16"/>
      <c r="R21" s="16"/>
      <c r="T21" s="16"/>
      <c r="U21" s="16"/>
      <c r="V21" s="16"/>
      <c r="W21" s="16"/>
      <c r="X21" s="16"/>
      <c r="Y21" s="16"/>
    </row>
    <row r="22" spans="1:25" s="15" customFormat="1">
      <c r="A22" s="339"/>
      <c r="B22" s="131"/>
      <c r="C22" s="131"/>
      <c r="D22" s="131"/>
      <c r="E22" s="131"/>
      <c r="F22" s="131"/>
      <c r="G22" s="131"/>
      <c r="H22" s="131"/>
      <c r="I22" s="235"/>
      <c r="J22" s="131"/>
      <c r="K22" s="131"/>
      <c r="L22" s="1075"/>
      <c r="M22" s="1103"/>
      <c r="N22" s="16"/>
      <c r="O22" s="16"/>
      <c r="P22" s="16"/>
      <c r="Q22" s="16"/>
      <c r="R22" s="16"/>
      <c r="T22" s="16"/>
      <c r="U22" s="16"/>
      <c r="V22" s="16"/>
      <c r="W22" s="16"/>
      <c r="X22" s="16"/>
      <c r="Y22" s="16"/>
    </row>
    <row r="23" spans="1:25" s="15" customFormat="1">
      <c r="A23" s="339"/>
      <c r="B23" s="131"/>
      <c r="C23" s="131"/>
      <c r="D23" s="131"/>
      <c r="E23" s="131"/>
      <c r="F23" s="131"/>
      <c r="G23" s="131"/>
      <c r="H23" s="131"/>
      <c r="I23" s="235"/>
      <c r="J23" s="131"/>
      <c r="K23" s="131"/>
      <c r="L23" s="1075"/>
      <c r="M23" s="1103"/>
      <c r="N23" s="16"/>
      <c r="O23" s="16"/>
      <c r="P23" s="16"/>
      <c r="Q23" s="16"/>
      <c r="R23" s="16"/>
      <c r="T23" s="16"/>
      <c r="U23" s="16"/>
      <c r="V23" s="16"/>
      <c r="W23" s="16"/>
      <c r="X23" s="16"/>
      <c r="Y23" s="16"/>
    </row>
    <row r="24" spans="1:25" s="15" customFormat="1">
      <c r="A24" s="339"/>
      <c r="B24" s="131"/>
      <c r="C24" s="131"/>
      <c r="D24" s="131"/>
      <c r="E24" s="131"/>
      <c r="F24" s="131"/>
      <c r="G24" s="131"/>
      <c r="H24" s="131"/>
      <c r="I24" s="235"/>
      <c r="J24" s="131"/>
      <c r="K24" s="131"/>
      <c r="L24" s="1075"/>
      <c r="M24" s="1103"/>
      <c r="N24" s="16"/>
      <c r="O24" s="16"/>
      <c r="P24" s="16"/>
      <c r="Q24" s="16"/>
      <c r="R24" s="16"/>
      <c r="T24" s="16"/>
      <c r="U24" s="16"/>
      <c r="V24" s="16"/>
      <c r="W24" s="16"/>
      <c r="X24" s="16"/>
      <c r="Y24" s="16"/>
    </row>
    <row r="25" spans="1:25" s="41" customFormat="1">
      <c r="A25" s="2539" t="e">
        <f>SUM(#REF!)</f>
        <v>#REF!</v>
      </c>
      <c r="B25" s="2539"/>
      <c r="C25" s="2539"/>
      <c r="D25" s="2539"/>
      <c r="E25" s="2539"/>
      <c r="F25" s="2539"/>
      <c r="G25" s="2539"/>
      <c r="H25" s="2539"/>
      <c r="I25" s="2539"/>
      <c r="J25" s="2539"/>
      <c r="K25" s="2539"/>
      <c r="L25" s="2539"/>
      <c r="M25" s="249"/>
      <c r="N25" s="249"/>
      <c r="O25" s="249"/>
      <c r="P25" s="249"/>
      <c r="Q25" s="249"/>
      <c r="R25" s="249"/>
      <c r="T25" s="249"/>
      <c r="U25" s="249"/>
      <c r="V25" s="249"/>
      <c r="W25" s="249"/>
      <c r="X25" s="249"/>
      <c r="Y25" s="249"/>
    </row>
    <row r="26" spans="1:25" s="41" customFormat="1" ht="18.75">
      <c r="A26" s="2460" t="s">
        <v>749</v>
      </c>
      <c r="B26" s="2450"/>
      <c r="C26" s="2450"/>
      <c r="D26" s="2450"/>
      <c r="E26" s="2450"/>
      <c r="F26" s="2450"/>
      <c r="G26" s="2450"/>
      <c r="H26" s="2450"/>
      <c r="I26" s="2450"/>
      <c r="J26" s="2450"/>
      <c r="K26" s="2450"/>
      <c r="L26" s="2451"/>
      <c r="M26" s="249"/>
      <c r="N26" s="249"/>
      <c r="O26" s="249"/>
      <c r="P26" s="249"/>
      <c r="Q26" s="249"/>
      <c r="R26" s="249"/>
      <c r="T26" s="249"/>
      <c r="U26" s="249"/>
      <c r="V26" s="249"/>
      <c r="W26" s="249"/>
      <c r="X26" s="249"/>
      <c r="Y26" s="249"/>
    </row>
    <row r="27" spans="1:25" s="123" customFormat="1">
      <c r="A27" s="1053" t="s">
        <v>2408</v>
      </c>
      <c r="B27" s="1288">
        <v>44834</v>
      </c>
      <c r="C27" s="1288"/>
      <c r="D27" s="1289">
        <v>11676</v>
      </c>
      <c r="E27" s="1290" t="s">
        <v>2</v>
      </c>
      <c r="F27" s="1289">
        <v>4383</v>
      </c>
      <c r="G27" s="1291" t="s">
        <v>1144</v>
      </c>
      <c r="H27" s="1292">
        <v>15</v>
      </c>
      <c r="I27" s="1293"/>
      <c r="J27" s="1291" t="s">
        <v>749</v>
      </c>
      <c r="K27" s="1294" t="s">
        <v>2414</v>
      </c>
      <c r="L27" s="1295">
        <v>203.4</v>
      </c>
      <c r="M27" s="653"/>
      <c r="N27" s="653"/>
      <c r="O27" s="653"/>
      <c r="P27" s="653"/>
      <c r="Q27" s="653"/>
      <c r="R27" s="653"/>
      <c r="T27" s="249"/>
      <c r="U27" s="653"/>
      <c r="V27" s="653"/>
      <c r="W27" s="653"/>
      <c r="X27" s="653"/>
      <c r="Y27" s="653"/>
    </row>
    <row r="28" spans="1:25" s="123" customFormat="1">
      <c r="A28" s="1053"/>
      <c r="B28" s="1288"/>
      <c r="C28" s="1288"/>
      <c r="D28" s="1289"/>
      <c r="E28" s="1290"/>
      <c r="F28" s="1289"/>
      <c r="G28" s="1291" t="s">
        <v>2419</v>
      </c>
      <c r="H28" s="1292"/>
      <c r="I28" s="1293"/>
      <c r="J28" s="1291"/>
      <c r="K28" s="1294"/>
      <c r="L28" s="1295"/>
      <c r="M28" s="653"/>
      <c r="N28" s="653"/>
      <c r="O28" s="653"/>
      <c r="P28" s="653"/>
      <c r="Q28" s="653"/>
      <c r="R28" s="653"/>
      <c r="T28" s="249"/>
      <c r="U28" s="653"/>
      <c r="V28" s="653"/>
      <c r="W28" s="653"/>
      <c r="X28" s="653"/>
      <c r="Y28" s="653"/>
    </row>
    <row r="29" spans="1:25" s="123" customFormat="1">
      <c r="A29" s="1350" t="s">
        <v>519</v>
      </c>
      <c r="B29" s="1351">
        <v>44565</v>
      </c>
      <c r="C29" s="1351"/>
      <c r="D29" s="1352">
        <v>12225</v>
      </c>
      <c r="E29" s="1353" t="s">
        <v>1221</v>
      </c>
      <c r="F29" s="1352">
        <v>3921</v>
      </c>
      <c r="G29" s="1354" t="s">
        <v>53</v>
      </c>
      <c r="H29" s="1355" t="s">
        <v>876</v>
      </c>
      <c r="I29" s="1356"/>
      <c r="J29" s="1354" t="s">
        <v>749</v>
      </c>
      <c r="K29" s="1357"/>
      <c r="L29" s="1358">
        <v>387.5</v>
      </c>
      <c r="M29" s="653"/>
      <c r="N29" s="653"/>
      <c r="O29" s="653"/>
      <c r="P29" s="653"/>
      <c r="Q29" s="653"/>
      <c r="R29" s="653"/>
      <c r="T29" s="249" t="s">
        <v>2598</v>
      </c>
      <c r="U29" s="653"/>
      <c r="V29" s="653"/>
      <c r="W29" s="653"/>
      <c r="X29" s="653"/>
      <c r="Y29" s="653"/>
    </row>
    <row r="30" spans="1:25" s="123" customFormat="1">
      <c r="A30" s="1359"/>
      <c r="B30" s="1360"/>
      <c r="C30" s="1360"/>
      <c r="D30" s="1361"/>
      <c r="E30" s="1362"/>
      <c r="F30" s="1361"/>
      <c r="G30" s="1363"/>
      <c r="H30" s="1364"/>
      <c r="I30" s="1365"/>
      <c r="J30" s="1363"/>
      <c r="K30" s="1366"/>
      <c r="L30" s="1368"/>
      <c r="M30" s="653"/>
      <c r="N30" s="653"/>
      <c r="O30" s="653"/>
      <c r="P30" s="653"/>
      <c r="Q30" s="653"/>
      <c r="R30" s="653"/>
      <c r="T30" s="249"/>
      <c r="U30" s="653"/>
      <c r="V30" s="653"/>
      <c r="W30" s="653"/>
      <c r="X30" s="653"/>
      <c r="Y30" s="653"/>
    </row>
    <row r="31" spans="1:25" s="123" customFormat="1">
      <c r="A31" s="1121" t="s">
        <v>134</v>
      </c>
      <c r="B31" s="1122">
        <v>44900</v>
      </c>
      <c r="C31" s="1122">
        <v>44902</v>
      </c>
      <c r="D31" s="1123">
        <v>12245</v>
      </c>
      <c r="E31" s="1124" t="s">
        <v>2</v>
      </c>
      <c r="F31" s="1123">
        <v>97</v>
      </c>
      <c r="G31" s="1125" t="s">
        <v>98</v>
      </c>
      <c r="H31" s="1126">
        <v>5</v>
      </c>
      <c r="I31" s="1127" t="s">
        <v>6</v>
      </c>
      <c r="J31" s="1125" t="s">
        <v>749</v>
      </c>
      <c r="K31" s="1130"/>
      <c r="L31" s="1128">
        <v>290</v>
      </c>
      <c r="M31" s="653"/>
      <c r="N31" s="653"/>
      <c r="O31" s="653"/>
      <c r="P31" s="653"/>
      <c r="Q31" s="653"/>
      <c r="R31" s="653"/>
      <c r="T31" s="249"/>
      <c r="U31" s="653"/>
      <c r="V31" s="653"/>
      <c r="W31" s="653"/>
      <c r="X31" s="653"/>
      <c r="Y31" s="653"/>
    </row>
    <row r="32" spans="1:25" s="123" customFormat="1">
      <c r="A32" s="1121" t="s">
        <v>1934</v>
      </c>
      <c r="B32" s="1122">
        <v>44900</v>
      </c>
      <c r="C32" s="1122">
        <v>44904</v>
      </c>
      <c r="D32" s="1123">
        <v>12253</v>
      </c>
      <c r="E32" s="1124" t="s">
        <v>44</v>
      </c>
      <c r="F32" s="1123">
        <v>4451</v>
      </c>
      <c r="G32" s="1125" t="s">
        <v>2560</v>
      </c>
      <c r="H32" s="1126" t="s">
        <v>2050</v>
      </c>
      <c r="I32" s="1127" t="s">
        <v>6</v>
      </c>
      <c r="J32" s="1125" t="s">
        <v>749</v>
      </c>
      <c r="K32" s="1130"/>
      <c r="L32" s="1128"/>
      <c r="M32" s="653"/>
      <c r="N32" s="653"/>
      <c r="O32" s="653"/>
      <c r="P32" s="653"/>
      <c r="Q32" s="653"/>
      <c r="R32" s="653"/>
      <c r="T32" s="249"/>
      <c r="U32" s="653"/>
      <c r="V32" s="653"/>
      <c r="W32" s="653"/>
      <c r="X32" s="653"/>
      <c r="Y32" s="653"/>
    </row>
    <row r="33" spans="1:25" s="123" customFormat="1">
      <c r="A33" s="1121"/>
      <c r="B33" s="1122"/>
      <c r="C33" s="1122"/>
      <c r="D33" s="1123"/>
      <c r="E33" s="1124" t="s">
        <v>1803</v>
      </c>
      <c r="F33" s="1123">
        <v>4379</v>
      </c>
      <c r="G33" s="1125" t="s">
        <v>1475</v>
      </c>
      <c r="H33" s="1126">
        <v>1</v>
      </c>
      <c r="I33" s="1127" t="s">
        <v>6</v>
      </c>
      <c r="J33" s="1125" t="s">
        <v>749</v>
      </c>
      <c r="K33" s="1130" t="s">
        <v>2663</v>
      </c>
      <c r="L33" s="1128"/>
      <c r="M33" s="653"/>
      <c r="N33" s="653"/>
      <c r="O33" s="653"/>
      <c r="P33" s="653"/>
      <c r="Q33" s="653"/>
      <c r="R33" s="653"/>
      <c r="T33" s="249"/>
      <c r="U33" s="653"/>
      <c r="V33" s="653"/>
      <c r="W33" s="653"/>
      <c r="X33" s="653"/>
      <c r="Y33" s="653"/>
    </row>
    <row r="34" spans="1:25" s="123" customFormat="1">
      <c r="A34" s="1121"/>
      <c r="B34" s="1122"/>
      <c r="C34" s="1122"/>
      <c r="D34" s="1123"/>
      <c r="E34" s="1124" t="s">
        <v>1803</v>
      </c>
      <c r="F34" s="1123">
        <v>4356</v>
      </c>
      <c r="G34" s="1125" t="s">
        <v>2089</v>
      </c>
      <c r="H34" s="1126">
        <v>1</v>
      </c>
      <c r="I34" s="1127" t="s">
        <v>6</v>
      </c>
      <c r="J34" s="1125" t="s">
        <v>749</v>
      </c>
      <c r="K34" s="1130" t="s">
        <v>2664</v>
      </c>
      <c r="L34" s="1128"/>
      <c r="M34" s="653"/>
      <c r="N34" s="653"/>
      <c r="O34" s="653"/>
      <c r="P34" s="653"/>
      <c r="Q34" s="653"/>
      <c r="R34" s="653"/>
      <c r="T34" s="249"/>
      <c r="U34" s="653"/>
      <c r="V34" s="653"/>
      <c r="W34" s="653"/>
      <c r="X34" s="653"/>
      <c r="Y34" s="653"/>
    </row>
    <row r="35" spans="1:25" s="123" customFormat="1">
      <c r="A35" s="1121"/>
      <c r="B35" s="1122"/>
      <c r="C35" s="1122"/>
      <c r="D35" s="1123"/>
      <c r="E35" s="1124" t="s">
        <v>1221</v>
      </c>
      <c r="F35" s="1123">
        <v>4358</v>
      </c>
      <c r="G35" s="1125" t="s">
        <v>2375</v>
      </c>
      <c r="H35" s="1126">
        <v>2</v>
      </c>
      <c r="I35" s="1127" t="s">
        <v>6</v>
      </c>
      <c r="J35" s="1125" t="s">
        <v>749</v>
      </c>
      <c r="K35" s="1130"/>
      <c r="L35" s="1128">
        <v>175.98</v>
      </c>
      <c r="M35" s="653"/>
      <c r="N35" s="653"/>
      <c r="O35" s="653"/>
      <c r="P35" s="653"/>
      <c r="Q35" s="653"/>
      <c r="R35" s="653"/>
      <c r="T35" s="249"/>
      <c r="U35" s="653"/>
      <c r="V35" s="653"/>
      <c r="W35" s="653"/>
      <c r="X35" s="653"/>
      <c r="Y35" s="653"/>
    </row>
    <row r="36" spans="1:25" s="123" customFormat="1">
      <c r="A36" s="1121"/>
      <c r="B36" s="1122"/>
      <c r="C36" s="1122"/>
      <c r="D36" s="1123"/>
      <c r="E36" s="1124" t="s">
        <v>1803</v>
      </c>
      <c r="F36" s="1123">
        <v>4357</v>
      </c>
      <c r="G36" s="1125" t="s">
        <v>2375</v>
      </c>
      <c r="H36" s="1126">
        <v>1</v>
      </c>
      <c r="I36" s="1127" t="s">
        <v>6</v>
      </c>
      <c r="J36" s="1125" t="s">
        <v>749</v>
      </c>
      <c r="K36" s="1130" t="s">
        <v>2664</v>
      </c>
      <c r="L36" s="1128"/>
      <c r="M36" s="653"/>
      <c r="N36" s="653"/>
      <c r="O36" s="653"/>
      <c r="P36" s="653"/>
      <c r="Q36" s="653"/>
      <c r="R36" s="653"/>
      <c r="T36" s="249"/>
      <c r="U36" s="653"/>
      <c r="V36" s="653"/>
      <c r="W36" s="653"/>
      <c r="X36" s="653"/>
      <c r="Y36" s="653"/>
    </row>
    <row r="37" spans="1:25" s="123" customFormat="1">
      <c r="A37" s="1121"/>
      <c r="B37" s="1122"/>
      <c r="C37" s="1122"/>
      <c r="D37" s="1123"/>
      <c r="E37" s="1124" t="s">
        <v>2638</v>
      </c>
      <c r="F37" s="1123" t="s">
        <v>7</v>
      </c>
      <c r="G37" s="1125" t="s">
        <v>120</v>
      </c>
      <c r="H37" s="1126">
        <v>2</v>
      </c>
      <c r="I37" s="1127" t="s">
        <v>6</v>
      </c>
      <c r="J37" s="1125" t="s">
        <v>749</v>
      </c>
      <c r="K37" s="1130"/>
      <c r="L37" s="1128">
        <v>328.58</v>
      </c>
      <c r="M37" s="653"/>
      <c r="N37" s="653"/>
      <c r="O37" s="653"/>
      <c r="P37" s="653"/>
      <c r="Q37" s="653"/>
      <c r="R37" s="653"/>
      <c r="T37" s="249"/>
      <c r="U37" s="653"/>
      <c r="V37" s="653"/>
      <c r="W37" s="653"/>
      <c r="X37" s="653"/>
      <c r="Y37" s="653"/>
    </row>
    <row r="38" spans="1:25" s="123" customFormat="1">
      <c r="A38" s="1121" t="s">
        <v>1430</v>
      </c>
      <c r="B38" s="1122">
        <v>44900</v>
      </c>
      <c r="C38" s="1122">
        <v>44902</v>
      </c>
      <c r="D38" s="1123">
        <v>12256</v>
      </c>
      <c r="E38" s="1124" t="s">
        <v>7</v>
      </c>
      <c r="F38" s="1123">
        <v>3634</v>
      </c>
      <c r="G38" s="1125" t="s">
        <v>1431</v>
      </c>
      <c r="H38" s="1126">
        <v>15</v>
      </c>
      <c r="I38" s="1127" t="s">
        <v>6</v>
      </c>
      <c r="J38" s="1125" t="s">
        <v>749</v>
      </c>
      <c r="K38" s="1130"/>
      <c r="L38" s="1128">
        <v>388.75</v>
      </c>
      <c r="M38" s="653"/>
      <c r="N38" s="653"/>
      <c r="O38" s="653"/>
      <c r="P38" s="653"/>
      <c r="Q38" s="653"/>
      <c r="R38" s="653"/>
      <c r="T38" s="249"/>
      <c r="U38" s="653"/>
      <c r="V38" s="653"/>
      <c r="W38" s="653"/>
      <c r="X38" s="653"/>
      <c r="Y38" s="653"/>
    </row>
    <row r="39" spans="1:25" s="123" customFormat="1">
      <c r="A39" s="1121" t="s">
        <v>154</v>
      </c>
      <c r="B39" s="1122">
        <v>44900</v>
      </c>
      <c r="C39" s="1122">
        <v>44896</v>
      </c>
      <c r="D39" s="1123">
        <v>12257</v>
      </c>
      <c r="E39" s="1124" t="s">
        <v>44</v>
      </c>
      <c r="F39" s="1123">
        <v>3652</v>
      </c>
      <c r="G39" s="1125" t="s">
        <v>155</v>
      </c>
      <c r="H39" s="1126">
        <v>21</v>
      </c>
      <c r="I39" s="1127" t="s">
        <v>6</v>
      </c>
      <c r="J39" s="1125" t="s">
        <v>749</v>
      </c>
      <c r="K39" s="1130"/>
      <c r="L39" s="1128">
        <v>194.4</v>
      </c>
      <c r="M39" s="653"/>
      <c r="N39" s="653"/>
      <c r="O39" s="653"/>
      <c r="P39" s="653"/>
      <c r="Q39" s="653"/>
      <c r="R39" s="653"/>
      <c r="T39" s="249"/>
      <c r="U39" s="653"/>
      <c r="V39" s="653"/>
      <c r="W39" s="653"/>
      <c r="X39" s="653"/>
      <c r="Y39" s="653"/>
    </row>
    <row r="40" spans="1:25" s="123" customFormat="1">
      <c r="A40" s="1121" t="s">
        <v>1829</v>
      </c>
      <c r="B40" s="1122">
        <v>44901</v>
      </c>
      <c r="C40" s="1122">
        <v>44896</v>
      </c>
      <c r="D40" s="1123">
        <v>12268</v>
      </c>
      <c r="E40" s="1124" t="s">
        <v>44</v>
      </c>
      <c r="F40" s="1123">
        <v>2550</v>
      </c>
      <c r="G40" s="1125" t="s">
        <v>48</v>
      </c>
      <c r="H40" s="1126">
        <v>10</v>
      </c>
      <c r="I40" s="1127" t="s">
        <v>6</v>
      </c>
      <c r="J40" s="1125" t="s">
        <v>749</v>
      </c>
      <c r="K40" s="1130"/>
      <c r="L40" s="1128">
        <v>375</v>
      </c>
      <c r="M40" s="653"/>
      <c r="N40" s="653"/>
      <c r="O40" s="653"/>
      <c r="P40" s="653"/>
      <c r="Q40" s="653"/>
      <c r="R40" s="653"/>
      <c r="T40" s="249"/>
      <c r="U40" s="653"/>
      <c r="V40" s="653"/>
      <c r="W40" s="653"/>
      <c r="X40" s="653"/>
      <c r="Y40" s="653"/>
    </row>
    <row r="41" spans="1:25" s="123" customFormat="1">
      <c r="A41" s="1121" t="s">
        <v>247</v>
      </c>
      <c r="B41" s="1122">
        <v>44901</v>
      </c>
      <c r="C41" s="1122">
        <v>44903</v>
      </c>
      <c r="D41" s="1123">
        <v>12270</v>
      </c>
      <c r="E41" s="1124" t="s">
        <v>7</v>
      </c>
      <c r="F41" s="1123">
        <v>1759</v>
      </c>
      <c r="G41" s="1125" t="s">
        <v>2569</v>
      </c>
      <c r="H41" s="1126">
        <v>50</v>
      </c>
      <c r="I41" s="1127" t="s">
        <v>6</v>
      </c>
      <c r="J41" s="1125" t="s">
        <v>749</v>
      </c>
      <c r="K41" s="1130"/>
      <c r="L41" s="1128">
        <v>840</v>
      </c>
      <c r="M41" s="653"/>
      <c r="N41" s="653"/>
      <c r="O41" s="653"/>
      <c r="P41" s="653"/>
      <c r="Q41" s="653"/>
      <c r="R41" s="653"/>
      <c r="T41" s="249"/>
      <c r="U41" s="653"/>
      <c r="V41" s="653"/>
      <c r="W41" s="653"/>
      <c r="X41" s="653"/>
      <c r="Y41" s="653"/>
    </row>
    <row r="42" spans="1:25" s="123" customFormat="1">
      <c r="A42" s="1121"/>
      <c r="B42" s="1122"/>
      <c r="C42" s="1122">
        <v>44900</v>
      </c>
      <c r="D42" s="1123"/>
      <c r="E42" s="1124"/>
      <c r="F42" s="1123"/>
      <c r="G42" s="1125"/>
      <c r="H42" s="1126">
        <v>1</v>
      </c>
      <c r="I42" s="1127" t="s">
        <v>6</v>
      </c>
      <c r="J42" s="1125"/>
      <c r="K42" s="1130" t="s">
        <v>1275</v>
      </c>
      <c r="L42" s="1128"/>
      <c r="M42" s="653"/>
      <c r="N42" s="653"/>
      <c r="O42" s="653"/>
      <c r="P42" s="653"/>
      <c r="Q42" s="653"/>
      <c r="R42" s="653"/>
      <c r="T42" s="249"/>
      <c r="U42" s="653"/>
      <c r="V42" s="653"/>
      <c r="W42" s="653"/>
      <c r="X42" s="653"/>
      <c r="Y42" s="653"/>
    </row>
    <row r="43" spans="1:25" s="123" customFormat="1">
      <c r="A43" s="1121" t="s">
        <v>201</v>
      </c>
      <c r="B43" s="1122">
        <v>44902</v>
      </c>
      <c r="C43" s="1122">
        <v>44902</v>
      </c>
      <c r="D43" s="1123">
        <v>12285</v>
      </c>
      <c r="E43" s="1124" t="s">
        <v>2</v>
      </c>
      <c r="F43" s="1123">
        <v>3850</v>
      </c>
      <c r="G43" s="1125" t="s">
        <v>1710</v>
      </c>
      <c r="H43" s="1126">
        <v>30</v>
      </c>
      <c r="I43" s="1127" t="s">
        <v>6</v>
      </c>
      <c r="J43" s="1125" t="s">
        <v>749</v>
      </c>
      <c r="K43" s="1130"/>
      <c r="L43" s="1128">
        <v>192</v>
      </c>
      <c r="M43" s="653"/>
      <c r="N43" s="653"/>
      <c r="O43" s="653"/>
      <c r="P43" s="653"/>
      <c r="Q43" s="653"/>
      <c r="R43" s="653"/>
      <c r="T43" s="249"/>
      <c r="U43" s="653"/>
      <c r="V43" s="653"/>
      <c r="W43" s="653"/>
      <c r="X43" s="653"/>
      <c r="Y43" s="653"/>
    </row>
    <row r="44" spans="1:25" s="123" customFormat="1">
      <c r="A44" s="1121" t="s">
        <v>2572</v>
      </c>
      <c r="B44" s="1122">
        <v>44902</v>
      </c>
      <c r="C44" s="1122">
        <v>44910</v>
      </c>
      <c r="D44" s="1123">
        <v>12288</v>
      </c>
      <c r="E44" s="1124" t="s">
        <v>2351</v>
      </c>
      <c r="F44" s="1123">
        <v>4481</v>
      </c>
      <c r="G44" s="1125" t="s">
        <v>2573</v>
      </c>
      <c r="H44" s="1126">
        <v>20</v>
      </c>
      <c r="I44" s="1127" t="s">
        <v>6</v>
      </c>
      <c r="J44" s="1125" t="s">
        <v>749</v>
      </c>
      <c r="K44" s="1130"/>
      <c r="L44" s="1128">
        <v>714</v>
      </c>
      <c r="M44" s="653"/>
      <c r="N44" s="653"/>
      <c r="O44" s="653"/>
      <c r="P44" s="653"/>
      <c r="Q44" s="653"/>
      <c r="R44" s="653"/>
      <c r="T44" s="249"/>
      <c r="U44" s="653"/>
      <c r="V44" s="653"/>
      <c r="W44" s="653"/>
      <c r="X44" s="653"/>
      <c r="Y44" s="653"/>
    </row>
    <row r="45" spans="1:25" s="123" customFormat="1">
      <c r="A45" s="1121"/>
      <c r="B45" s="1122"/>
      <c r="C45" s="1122">
        <v>44900</v>
      </c>
      <c r="D45" s="1123"/>
      <c r="E45" s="1124"/>
      <c r="F45" s="1123"/>
      <c r="G45" s="1125"/>
      <c r="H45" s="1126">
        <v>1000</v>
      </c>
      <c r="I45" s="1127" t="s">
        <v>6</v>
      </c>
      <c r="J45" s="1125"/>
      <c r="K45" s="1130" t="s">
        <v>1275</v>
      </c>
      <c r="L45" s="1128"/>
      <c r="M45" s="653"/>
      <c r="N45" s="653"/>
      <c r="O45" s="653"/>
      <c r="P45" s="653"/>
      <c r="Q45" s="653"/>
      <c r="R45" s="653"/>
      <c r="T45" s="249"/>
      <c r="U45" s="653"/>
      <c r="V45" s="653"/>
      <c r="W45" s="653"/>
      <c r="X45" s="653"/>
      <c r="Y45" s="653"/>
    </row>
    <row r="46" spans="1:25" s="123" customFormat="1">
      <c r="A46" s="1121" t="s">
        <v>180</v>
      </c>
      <c r="B46" s="1122">
        <v>44903</v>
      </c>
      <c r="C46" s="1122">
        <v>44907</v>
      </c>
      <c r="D46" s="1123">
        <v>12296</v>
      </c>
      <c r="E46" s="1124" t="s">
        <v>2</v>
      </c>
      <c r="F46" s="1123">
        <v>2788</v>
      </c>
      <c r="G46" s="1125" t="s">
        <v>27</v>
      </c>
      <c r="H46" s="1126">
        <v>5</v>
      </c>
      <c r="I46" s="1127" t="s">
        <v>6</v>
      </c>
      <c r="J46" s="1125" t="s">
        <v>749</v>
      </c>
      <c r="K46" s="1130"/>
      <c r="L46" s="1128">
        <v>185</v>
      </c>
      <c r="M46" s="653"/>
      <c r="N46" s="653"/>
      <c r="O46" s="653"/>
      <c r="P46" s="653"/>
      <c r="Q46" s="653"/>
      <c r="R46" s="653"/>
      <c r="T46" s="249"/>
      <c r="U46" s="653"/>
      <c r="V46" s="653"/>
      <c r="W46" s="653"/>
      <c r="X46" s="653"/>
      <c r="Y46" s="653"/>
    </row>
    <row r="47" spans="1:25" s="123" customFormat="1">
      <c r="A47" s="1121" t="s">
        <v>1734</v>
      </c>
      <c r="B47" s="1122">
        <v>44904</v>
      </c>
      <c r="C47" s="1122">
        <v>44908</v>
      </c>
      <c r="D47" s="1123">
        <v>12316</v>
      </c>
      <c r="E47" s="1124" t="s">
        <v>44</v>
      </c>
      <c r="F47" s="1123">
        <v>1316</v>
      </c>
      <c r="G47" s="1125" t="s">
        <v>50</v>
      </c>
      <c r="H47" s="1126">
        <v>20</v>
      </c>
      <c r="I47" s="1127" t="s">
        <v>6</v>
      </c>
      <c r="J47" s="1125" t="s">
        <v>749</v>
      </c>
      <c r="K47" s="1130"/>
      <c r="L47" s="1128">
        <v>228</v>
      </c>
      <c r="M47" s="653"/>
      <c r="N47" s="653"/>
      <c r="O47" s="653"/>
      <c r="P47" s="653"/>
      <c r="Q47" s="653"/>
      <c r="R47" s="653"/>
      <c r="T47" s="249"/>
      <c r="U47" s="653"/>
      <c r="V47" s="653"/>
      <c r="W47" s="653"/>
      <c r="X47" s="653"/>
      <c r="Y47" s="653"/>
    </row>
    <row r="48" spans="1:25" s="123" customFormat="1">
      <c r="A48" s="1121" t="s">
        <v>2562</v>
      </c>
      <c r="B48" s="1122">
        <v>44908</v>
      </c>
      <c r="C48" s="1122">
        <v>44908</v>
      </c>
      <c r="D48" s="1123">
        <v>12337</v>
      </c>
      <c r="E48" s="1124" t="s">
        <v>1221</v>
      </c>
      <c r="F48" s="1123">
        <v>3886</v>
      </c>
      <c r="G48" s="1125" t="s">
        <v>100</v>
      </c>
      <c r="H48" s="1126" t="s">
        <v>1092</v>
      </c>
      <c r="I48" s="1127" t="s">
        <v>6</v>
      </c>
      <c r="J48" s="1125" t="s">
        <v>749</v>
      </c>
      <c r="K48" s="1130"/>
      <c r="L48" s="1128">
        <v>24.9</v>
      </c>
      <c r="M48" s="653"/>
      <c r="N48" s="653"/>
      <c r="O48" s="653"/>
      <c r="P48" s="653"/>
      <c r="Q48" s="653"/>
      <c r="R48" s="653"/>
      <c r="T48" s="249" t="s">
        <v>2618</v>
      </c>
      <c r="U48" s="653"/>
      <c r="V48" s="653"/>
      <c r="W48" s="653"/>
      <c r="X48" s="653"/>
      <c r="Y48" s="653"/>
    </row>
    <row r="49" spans="1:25" s="123" customFormat="1">
      <c r="A49" s="1121" t="s">
        <v>2420</v>
      </c>
      <c r="B49" s="1122">
        <v>44901</v>
      </c>
      <c r="C49" s="1122">
        <v>44900</v>
      </c>
      <c r="D49" s="1123">
        <v>0</v>
      </c>
      <c r="E49" s="1124" t="s">
        <v>2351</v>
      </c>
      <c r="F49" s="1123">
        <v>0</v>
      </c>
      <c r="G49" s="1125" t="s">
        <v>2619</v>
      </c>
      <c r="H49" s="1126" t="s">
        <v>1070</v>
      </c>
      <c r="I49" s="1127" t="s">
        <v>6</v>
      </c>
      <c r="J49" s="1125" t="s">
        <v>749</v>
      </c>
      <c r="K49" s="1130"/>
      <c r="L49" s="1128">
        <v>0</v>
      </c>
      <c r="M49" s="653"/>
      <c r="N49" s="653"/>
      <c r="O49" s="653"/>
      <c r="P49" s="653"/>
      <c r="Q49" s="653"/>
      <c r="R49" s="653"/>
      <c r="T49" s="249"/>
      <c r="U49" s="653"/>
      <c r="V49" s="653"/>
      <c r="W49" s="653"/>
      <c r="X49" s="653"/>
      <c r="Y49" s="653"/>
    </row>
    <row r="50" spans="1:25" s="41" customFormat="1">
      <c r="A50" s="341" t="s">
        <v>141</v>
      </c>
      <c r="B50" s="32">
        <v>44908</v>
      </c>
      <c r="C50" s="32">
        <v>44909</v>
      </c>
      <c r="D50" s="33">
        <v>12338</v>
      </c>
      <c r="E50" s="34" t="s">
        <v>44</v>
      </c>
      <c r="F50" s="33">
        <v>4336</v>
      </c>
      <c r="G50" s="19" t="s">
        <v>729</v>
      </c>
      <c r="H50" s="20" t="s">
        <v>2624</v>
      </c>
      <c r="I50" s="35" t="s">
        <v>6</v>
      </c>
      <c r="J50" s="19" t="s">
        <v>749</v>
      </c>
      <c r="K50" s="21"/>
      <c r="L50" s="464">
        <v>270.07</v>
      </c>
      <c r="M50" s="249"/>
      <c r="N50" s="249"/>
      <c r="O50" s="249"/>
      <c r="P50" s="249"/>
      <c r="Q50" s="249"/>
      <c r="R50" s="249"/>
      <c r="T50" s="249"/>
      <c r="U50" s="249"/>
      <c r="V50" s="249"/>
      <c r="W50" s="249"/>
      <c r="X50" s="249"/>
      <c r="Y50" s="249"/>
    </row>
    <row r="51" spans="1:25" s="123" customFormat="1">
      <c r="A51" s="1121" t="s">
        <v>1162</v>
      </c>
      <c r="B51" s="1122">
        <v>44909</v>
      </c>
      <c r="C51" s="1122">
        <v>44910</v>
      </c>
      <c r="D51" s="1123">
        <v>12351</v>
      </c>
      <c r="E51" s="1124" t="s">
        <v>7</v>
      </c>
      <c r="F51" s="1123">
        <v>4164</v>
      </c>
      <c r="G51" s="1125" t="s">
        <v>482</v>
      </c>
      <c r="H51" s="1126">
        <v>5</v>
      </c>
      <c r="I51" s="1127" t="s">
        <v>6</v>
      </c>
      <c r="J51" s="1125" t="s">
        <v>749</v>
      </c>
      <c r="K51" s="1130"/>
      <c r="L51" s="1128">
        <v>190</v>
      </c>
      <c r="M51" s="653"/>
      <c r="N51" s="653"/>
      <c r="O51" s="653"/>
      <c r="P51" s="653"/>
      <c r="Q51" s="653"/>
      <c r="R51" s="653"/>
      <c r="T51" s="249"/>
      <c r="U51" s="653"/>
      <c r="V51" s="653"/>
      <c r="W51" s="653"/>
      <c r="X51" s="653"/>
      <c r="Y51" s="653"/>
    </row>
    <row r="52" spans="1:25" s="123" customFormat="1">
      <c r="A52" s="1121" t="s">
        <v>180</v>
      </c>
      <c r="B52" s="1122">
        <v>44909</v>
      </c>
      <c r="C52" s="1122">
        <v>44908</v>
      </c>
      <c r="D52" s="1123">
        <v>12360</v>
      </c>
      <c r="E52" s="1124" t="s">
        <v>2</v>
      </c>
      <c r="F52" s="1123">
        <v>2734</v>
      </c>
      <c r="G52" s="1125" t="s">
        <v>1839</v>
      </c>
      <c r="H52" s="1126" t="s">
        <v>882</v>
      </c>
      <c r="I52" s="1127" t="s">
        <v>6</v>
      </c>
      <c r="J52" s="1125" t="s">
        <v>749</v>
      </c>
      <c r="K52" s="1130"/>
      <c r="L52" s="1128"/>
      <c r="M52" s="653"/>
      <c r="N52" s="653"/>
      <c r="O52" s="653"/>
      <c r="P52" s="653"/>
      <c r="Q52" s="653"/>
      <c r="R52" s="653"/>
      <c r="T52" s="249"/>
      <c r="U52" s="653"/>
      <c r="V52" s="653"/>
      <c r="W52" s="653"/>
      <c r="X52" s="653"/>
      <c r="Y52" s="653"/>
    </row>
    <row r="53" spans="1:25" s="123" customFormat="1">
      <c r="A53" s="1121"/>
      <c r="B53" s="1122"/>
      <c r="C53" s="1122"/>
      <c r="D53" s="1123"/>
      <c r="E53" s="1124" t="s">
        <v>2</v>
      </c>
      <c r="F53" s="1123">
        <v>2788</v>
      </c>
      <c r="G53" s="1125" t="s">
        <v>27</v>
      </c>
      <c r="H53" s="1126">
        <v>5</v>
      </c>
      <c r="I53" s="1127" t="s">
        <v>6</v>
      </c>
      <c r="J53" s="1125" t="s">
        <v>749</v>
      </c>
      <c r="K53" s="1130"/>
      <c r="L53" s="1128">
        <v>295</v>
      </c>
      <c r="M53" s="653"/>
      <c r="N53" s="653"/>
      <c r="O53" s="653"/>
      <c r="P53" s="653"/>
      <c r="Q53" s="653"/>
      <c r="R53" s="653"/>
      <c r="T53" s="249"/>
      <c r="U53" s="653"/>
      <c r="V53" s="653"/>
      <c r="W53" s="653"/>
      <c r="X53" s="653"/>
      <c r="Y53" s="653"/>
    </row>
    <row r="54" spans="1:25" s="123" customFormat="1">
      <c r="A54" s="1121" t="s">
        <v>454</v>
      </c>
      <c r="B54" s="1122">
        <v>44914</v>
      </c>
      <c r="C54" s="1122">
        <v>44914</v>
      </c>
      <c r="D54" s="1123">
        <v>12389</v>
      </c>
      <c r="E54" s="1124" t="s">
        <v>2</v>
      </c>
      <c r="F54" s="1123">
        <v>2347</v>
      </c>
      <c r="G54" s="1125" t="s">
        <v>455</v>
      </c>
      <c r="H54" s="1126">
        <v>5</v>
      </c>
      <c r="I54" s="1127" t="s">
        <v>6</v>
      </c>
      <c r="J54" s="1125" t="s">
        <v>749</v>
      </c>
      <c r="K54" s="1130"/>
      <c r="L54" s="1128">
        <v>306.55</v>
      </c>
      <c r="M54" s="653"/>
      <c r="N54" s="653"/>
      <c r="O54" s="653"/>
      <c r="P54" s="653"/>
      <c r="Q54" s="653"/>
      <c r="R54" s="653"/>
      <c r="T54" s="249"/>
      <c r="U54" s="653"/>
      <c r="V54" s="653"/>
      <c r="W54" s="653"/>
      <c r="X54" s="653"/>
      <c r="Y54" s="653"/>
    </row>
    <row r="55" spans="1:25" s="123" customFormat="1">
      <c r="A55" s="1121" t="s">
        <v>565</v>
      </c>
      <c r="B55" s="1122">
        <v>44916</v>
      </c>
      <c r="C55" s="1122">
        <v>44910</v>
      </c>
      <c r="D55" s="1123">
        <v>12403</v>
      </c>
      <c r="E55" s="1124" t="s">
        <v>44</v>
      </c>
      <c r="F55" s="1123">
        <v>2747</v>
      </c>
      <c r="G55" s="1125" t="s">
        <v>93</v>
      </c>
      <c r="H55" s="1126">
        <v>5</v>
      </c>
      <c r="I55" s="1127" t="s">
        <v>6</v>
      </c>
      <c r="J55" s="1125" t="s">
        <v>749</v>
      </c>
      <c r="K55" s="1130"/>
      <c r="L55" s="1128">
        <v>103.7</v>
      </c>
      <c r="M55" s="653"/>
      <c r="N55" s="653"/>
      <c r="O55" s="653"/>
      <c r="P55" s="653"/>
      <c r="Q55" s="653"/>
      <c r="R55" s="653"/>
      <c r="T55" s="249"/>
      <c r="U55" s="653"/>
      <c r="V55" s="653"/>
      <c r="W55" s="653"/>
      <c r="X55" s="653"/>
      <c r="Y55" s="653"/>
    </row>
    <row r="56" spans="1:25" s="123" customFormat="1">
      <c r="A56" s="1121" t="s">
        <v>109</v>
      </c>
      <c r="B56" s="1122">
        <v>44908</v>
      </c>
      <c r="C56" s="1122">
        <v>44908</v>
      </c>
      <c r="D56" s="1123">
        <v>12433</v>
      </c>
      <c r="E56" s="1124" t="s">
        <v>828</v>
      </c>
      <c r="F56" s="1123">
        <v>4025</v>
      </c>
      <c r="G56" s="1125" t="s">
        <v>829</v>
      </c>
      <c r="H56" s="1126">
        <v>250</v>
      </c>
      <c r="I56" s="1127" t="s">
        <v>6</v>
      </c>
      <c r="J56" s="1125" t="s">
        <v>749</v>
      </c>
      <c r="K56" s="1130" t="s">
        <v>2559</v>
      </c>
      <c r="L56" s="1128">
        <v>475</v>
      </c>
      <c r="M56" s="653"/>
      <c r="N56" s="653"/>
      <c r="O56" s="653"/>
      <c r="P56" s="653"/>
      <c r="Q56" s="653"/>
      <c r="R56" s="653"/>
      <c r="T56" s="249"/>
      <c r="U56" s="653"/>
      <c r="V56" s="653"/>
      <c r="W56" s="653"/>
      <c r="X56" s="653"/>
      <c r="Y56" s="653"/>
    </row>
    <row r="57" spans="1:25" s="123" customFormat="1">
      <c r="A57" s="1121" t="s">
        <v>2677</v>
      </c>
      <c r="B57" s="1122">
        <v>44910</v>
      </c>
      <c r="C57" s="1122">
        <v>44910</v>
      </c>
      <c r="D57" s="1123">
        <v>12417</v>
      </c>
      <c r="E57" s="1124" t="s">
        <v>7</v>
      </c>
      <c r="F57" s="1123">
        <v>4497</v>
      </c>
      <c r="G57" s="1125" t="s">
        <v>780</v>
      </c>
      <c r="H57" s="1126">
        <v>1</v>
      </c>
      <c r="I57" s="1127" t="s">
        <v>6</v>
      </c>
      <c r="J57" s="1125" t="s">
        <v>749</v>
      </c>
      <c r="K57" s="1130"/>
      <c r="L57" s="1128">
        <v>71.2</v>
      </c>
      <c r="M57" s="653"/>
      <c r="N57" s="653"/>
      <c r="O57" s="653"/>
      <c r="P57" s="653"/>
      <c r="Q57" s="653"/>
      <c r="R57" s="653"/>
      <c r="T57" s="249"/>
      <c r="U57" s="653"/>
      <c r="V57" s="653"/>
      <c r="W57" s="653"/>
      <c r="X57" s="653"/>
      <c r="Y57" s="653"/>
    </row>
    <row r="58" spans="1:25" s="123" customFormat="1">
      <c r="A58" s="1121" t="s">
        <v>1463</v>
      </c>
      <c r="B58" s="1122">
        <v>44916</v>
      </c>
      <c r="C58" s="1122">
        <v>44911</v>
      </c>
      <c r="D58" s="1123">
        <v>12424</v>
      </c>
      <c r="E58" s="1124" t="s">
        <v>44</v>
      </c>
      <c r="F58" s="1123">
        <v>2433</v>
      </c>
      <c r="G58" s="1125" t="s">
        <v>99</v>
      </c>
      <c r="H58" s="1126">
        <v>10</v>
      </c>
      <c r="I58" s="1127" t="s">
        <v>6</v>
      </c>
      <c r="J58" s="1125" t="s">
        <v>749</v>
      </c>
      <c r="K58" s="1130"/>
      <c r="L58" s="1128">
        <v>270</v>
      </c>
      <c r="M58" s="653"/>
      <c r="N58" s="653"/>
      <c r="O58" s="653"/>
      <c r="P58" s="653"/>
      <c r="Q58" s="653"/>
      <c r="R58" s="653"/>
      <c r="T58" s="249"/>
      <c r="U58" s="653"/>
      <c r="V58" s="653"/>
      <c r="W58" s="653"/>
      <c r="X58" s="653"/>
      <c r="Y58" s="653"/>
    </row>
    <row r="59" spans="1:25" s="123" customFormat="1">
      <c r="A59" s="1121"/>
      <c r="B59" s="1122"/>
      <c r="C59" s="1122"/>
      <c r="D59" s="1123"/>
      <c r="E59" s="1124"/>
      <c r="F59" s="1123">
        <v>1613</v>
      </c>
      <c r="G59" s="1125" t="s">
        <v>2686</v>
      </c>
      <c r="H59" s="1126">
        <v>11</v>
      </c>
      <c r="I59" s="1127" t="s">
        <v>6</v>
      </c>
      <c r="J59" s="1125" t="s">
        <v>749</v>
      </c>
      <c r="K59" s="1130" t="s">
        <v>1940</v>
      </c>
      <c r="L59" s="1128"/>
      <c r="M59" s="653"/>
      <c r="N59" s="653"/>
      <c r="O59" s="653"/>
      <c r="P59" s="653"/>
      <c r="Q59" s="653"/>
      <c r="R59" s="653"/>
      <c r="T59" s="249"/>
      <c r="U59" s="653"/>
      <c r="V59" s="653"/>
      <c r="W59" s="653"/>
      <c r="X59" s="653"/>
      <c r="Y59" s="653"/>
    </row>
    <row r="60" spans="1:25" s="123" customFormat="1">
      <c r="A60" s="1121" t="s">
        <v>101</v>
      </c>
      <c r="B60" s="1122">
        <v>44916</v>
      </c>
      <c r="C60" s="1122">
        <v>44911</v>
      </c>
      <c r="D60" s="1123">
        <v>12431</v>
      </c>
      <c r="E60" s="1124" t="s">
        <v>44</v>
      </c>
      <c r="F60" s="1123">
        <v>4498</v>
      </c>
      <c r="G60" s="1125" t="s">
        <v>528</v>
      </c>
      <c r="H60" s="1126">
        <v>2</v>
      </c>
      <c r="I60" s="1127" t="s">
        <v>6</v>
      </c>
      <c r="J60" s="1125" t="s">
        <v>749</v>
      </c>
      <c r="K60" s="1130" t="s">
        <v>2680</v>
      </c>
      <c r="L60" s="1128">
        <v>30</v>
      </c>
      <c r="M60" s="653"/>
      <c r="N60" s="653"/>
      <c r="O60" s="653"/>
      <c r="P60" s="653"/>
      <c r="Q60" s="653"/>
      <c r="R60" s="653"/>
      <c r="T60" s="249"/>
      <c r="U60" s="653"/>
      <c r="V60" s="653"/>
      <c r="W60" s="653"/>
      <c r="X60" s="653"/>
      <c r="Y60" s="653"/>
    </row>
    <row r="61" spans="1:25" s="123" customFormat="1">
      <c r="A61" s="1121" t="s">
        <v>174</v>
      </c>
      <c r="B61" s="1122">
        <v>44916</v>
      </c>
      <c r="C61" s="1122">
        <v>44914</v>
      </c>
      <c r="D61" s="1123">
        <v>12420</v>
      </c>
      <c r="E61" s="1124" t="s">
        <v>44</v>
      </c>
      <c r="F61" s="1123">
        <v>2433</v>
      </c>
      <c r="G61" s="1125" t="s">
        <v>99</v>
      </c>
      <c r="H61" s="1126">
        <v>1</v>
      </c>
      <c r="I61" s="1127" t="s">
        <v>6</v>
      </c>
      <c r="J61" s="1125" t="s">
        <v>749</v>
      </c>
      <c r="K61" s="1130"/>
      <c r="L61" s="1128">
        <v>15.5</v>
      </c>
      <c r="M61" s="653"/>
      <c r="N61" s="653"/>
      <c r="O61" s="653"/>
      <c r="P61" s="653"/>
      <c r="Q61" s="653"/>
      <c r="R61" s="653"/>
      <c r="T61" s="249"/>
      <c r="U61" s="653"/>
      <c r="V61" s="653"/>
      <c r="W61" s="653"/>
      <c r="X61" s="653"/>
      <c r="Y61" s="653"/>
    </row>
    <row r="62" spans="1:25" s="123" customFormat="1">
      <c r="A62" s="1121" t="s">
        <v>180</v>
      </c>
      <c r="B62" s="1122">
        <v>44916</v>
      </c>
      <c r="C62" s="1122">
        <v>44916</v>
      </c>
      <c r="D62" s="1123">
        <v>12441</v>
      </c>
      <c r="E62" s="1124" t="s">
        <v>2</v>
      </c>
      <c r="F62" s="1123">
        <v>2734</v>
      </c>
      <c r="G62" s="1125" t="s">
        <v>1839</v>
      </c>
      <c r="H62" s="1126" t="s">
        <v>882</v>
      </c>
      <c r="I62" s="1127" t="s">
        <v>6</v>
      </c>
      <c r="J62" s="1125" t="s">
        <v>749</v>
      </c>
      <c r="K62" s="1130"/>
      <c r="L62" s="1128"/>
      <c r="M62" s="653"/>
      <c r="N62" s="653"/>
      <c r="O62" s="653"/>
      <c r="P62" s="653"/>
      <c r="Q62" s="653"/>
      <c r="R62" s="653"/>
      <c r="T62" s="249"/>
      <c r="U62" s="653"/>
      <c r="V62" s="653"/>
      <c r="W62" s="653"/>
      <c r="X62" s="653"/>
      <c r="Y62" s="653"/>
    </row>
    <row r="63" spans="1:25" s="123" customFormat="1">
      <c r="A63" s="1121"/>
      <c r="B63" s="1122"/>
      <c r="C63" s="1122"/>
      <c r="D63" s="1123"/>
      <c r="E63" s="1124" t="s">
        <v>2</v>
      </c>
      <c r="F63" s="1123">
        <v>2788</v>
      </c>
      <c r="G63" s="1125" t="s">
        <v>27</v>
      </c>
      <c r="H63" s="1126">
        <v>5</v>
      </c>
      <c r="I63" s="1127" t="s">
        <v>6</v>
      </c>
      <c r="J63" s="1125" t="s">
        <v>749</v>
      </c>
      <c r="K63" s="1130"/>
      <c r="L63" s="1128">
        <v>295</v>
      </c>
      <c r="M63" s="653"/>
      <c r="N63" s="653"/>
      <c r="O63" s="653"/>
      <c r="P63" s="653"/>
      <c r="Q63" s="653"/>
      <c r="R63" s="653"/>
      <c r="T63" s="249"/>
      <c r="U63" s="653"/>
      <c r="V63" s="653"/>
      <c r="W63" s="653"/>
      <c r="X63" s="653"/>
      <c r="Y63" s="653"/>
    </row>
    <row r="64" spans="1:25" s="123" customFormat="1">
      <c r="A64" s="1121" t="s">
        <v>202</v>
      </c>
      <c r="B64" s="1122">
        <v>44916</v>
      </c>
      <c r="C64" s="1122">
        <v>44915</v>
      </c>
      <c r="D64" s="1123">
        <v>12471</v>
      </c>
      <c r="E64" s="1124" t="s">
        <v>44</v>
      </c>
      <c r="F64" s="1123">
        <v>1195</v>
      </c>
      <c r="G64" s="1125" t="s">
        <v>27</v>
      </c>
      <c r="H64" s="1126">
        <v>5</v>
      </c>
      <c r="I64" s="1127" t="s">
        <v>6</v>
      </c>
      <c r="J64" s="1125" t="s">
        <v>749</v>
      </c>
      <c r="K64" s="1130"/>
      <c r="L64" s="1128">
        <v>225</v>
      </c>
      <c r="M64" s="653"/>
      <c r="N64" s="653"/>
      <c r="O64" s="653"/>
      <c r="P64" s="653"/>
      <c r="Q64" s="653"/>
      <c r="R64" s="653"/>
      <c r="T64" s="249"/>
      <c r="U64" s="653"/>
      <c r="V64" s="653"/>
      <c r="W64" s="653"/>
      <c r="X64" s="653"/>
      <c r="Y64" s="653"/>
    </row>
    <row r="65" spans="1:25" s="41" customFormat="1">
      <c r="A65" s="341" t="s">
        <v>2420</v>
      </c>
      <c r="B65" s="32">
        <v>44915</v>
      </c>
      <c r="C65" s="32">
        <v>44915</v>
      </c>
      <c r="D65" s="33">
        <v>0</v>
      </c>
      <c r="E65" s="34" t="s">
        <v>1221</v>
      </c>
      <c r="F65" s="33">
        <v>0</v>
      </c>
      <c r="G65" s="19" t="s">
        <v>2693</v>
      </c>
      <c r="H65" s="20" t="s">
        <v>1580</v>
      </c>
      <c r="I65" s="35" t="s">
        <v>6</v>
      </c>
      <c r="J65" s="1125" t="s">
        <v>749</v>
      </c>
      <c r="K65" s="21"/>
      <c r="L65" s="464">
        <v>0</v>
      </c>
      <c r="M65" s="249"/>
      <c r="N65" s="249"/>
      <c r="O65" s="249"/>
      <c r="P65" s="249"/>
      <c r="Q65" s="249"/>
      <c r="R65" s="249"/>
      <c r="T65" s="249"/>
      <c r="U65" s="249"/>
      <c r="V65" s="249"/>
      <c r="W65" s="249"/>
      <c r="X65" s="249"/>
      <c r="Y65" s="249"/>
    </row>
    <row r="66" spans="1:25" s="41" customFormat="1">
      <c r="A66" s="2530">
        <f>SUM(L27:L65)</f>
        <v>7074.5299999999988</v>
      </c>
      <c r="B66" s="2531"/>
      <c r="C66" s="2531"/>
      <c r="D66" s="2531"/>
      <c r="E66" s="2531"/>
      <c r="F66" s="2531"/>
      <c r="G66" s="2531"/>
      <c r="H66" s="2531"/>
      <c r="I66" s="2531"/>
      <c r="J66" s="2531"/>
      <c r="K66" s="2531"/>
      <c r="L66" s="2532"/>
      <c r="M66" s="249"/>
      <c r="N66" s="249"/>
      <c r="O66" s="249"/>
      <c r="P66" s="249"/>
      <c r="Q66" s="249"/>
      <c r="R66" s="249"/>
      <c r="T66" s="249"/>
      <c r="U66" s="249"/>
      <c r="V66" s="249"/>
      <c r="W66" s="249"/>
      <c r="X66" s="249"/>
      <c r="Y66" s="249"/>
    </row>
    <row r="67" spans="1:25" s="41" customFormat="1" ht="18.75">
      <c r="A67" s="2460" t="s">
        <v>1225</v>
      </c>
      <c r="B67" s="2450"/>
      <c r="C67" s="2450"/>
      <c r="D67" s="2450"/>
      <c r="E67" s="2450"/>
      <c r="F67" s="2450"/>
      <c r="G67" s="2450"/>
      <c r="H67" s="2450"/>
      <c r="I67" s="2450"/>
      <c r="J67" s="2450"/>
      <c r="K67" s="2450"/>
      <c r="L67" s="2451"/>
      <c r="M67" s="249"/>
      <c r="N67" s="249"/>
      <c r="O67" s="249"/>
      <c r="P67" s="249"/>
      <c r="Q67" s="249"/>
      <c r="R67" s="249"/>
      <c r="T67" s="249"/>
      <c r="U67" s="249"/>
      <c r="V67" s="249"/>
      <c r="W67" s="249"/>
      <c r="X67" s="249"/>
      <c r="Y67" s="249"/>
    </row>
    <row r="68" spans="1:25" s="42" customFormat="1">
      <c r="A68" s="340" t="s">
        <v>2490</v>
      </c>
      <c r="B68" s="48"/>
      <c r="C68" s="48"/>
      <c r="D68" s="49">
        <v>11930</v>
      </c>
      <c r="E68" s="40" t="s">
        <v>2493</v>
      </c>
      <c r="F68" s="49">
        <v>4432</v>
      </c>
      <c r="G68" s="36" t="s">
        <v>2494</v>
      </c>
      <c r="H68" s="47">
        <v>100</v>
      </c>
      <c r="I68" s="45" t="s">
        <v>1176</v>
      </c>
      <c r="J68" s="36" t="s">
        <v>1225</v>
      </c>
      <c r="K68" s="50" t="s">
        <v>2495</v>
      </c>
      <c r="L68" s="457">
        <v>570</v>
      </c>
      <c r="M68" s="963"/>
      <c r="N68" s="963"/>
      <c r="O68" s="963"/>
      <c r="P68" s="963"/>
      <c r="Q68" s="963"/>
      <c r="R68" s="963"/>
      <c r="S68" s="1054"/>
      <c r="T68" s="963" t="s">
        <v>1898</v>
      </c>
      <c r="U68" s="80"/>
      <c r="V68" s="80"/>
      <c r="W68" s="80"/>
      <c r="X68" s="80"/>
      <c r="Y68" s="80"/>
    </row>
    <row r="69" spans="1:25" s="42" customFormat="1">
      <c r="A69" s="1121"/>
      <c r="B69" s="1122"/>
      <c r="C69" s="1122">
        <v>44881</v>
      </c>
      <c r="D69" s="1123"/>
      <c r="E69" s="1124" t="s">
        <v>69</v>
      </c>
      <c r="F69" s="1123">
        <v>4432</v>
      </c>
      <c r="G69" s="1125" t="s">
        <v>2494</v>
      </c>
      <c r="H69" s="1126">
        <v>400</v>
      </c>
      <c r="I69" s="1127" t="s">
        <v>6</v>
      </c>
      <c r="J69" s="1125"/>
      <c r="K69" s="1130"/>
      <c r="L69" s="1131"/>
      <c r="M69" s="80"/>
      <c r="N69" s="80"/>
      <c r="O69" s="80"/>
      <c r="P69" s="80"/>
      <c r="Q69" s="80"/>
      <c r="R69" s="80"/>
      <c r="T69" s="963" t="s">
        <v>1898</v>
      </c>
      <c r="U69" s="80"/>
      <c r="V69" s="80"/>
      <c r="W69" s="80"/>
      <c r="X69" s="80"/>
      <c r="Y69" s="80"/>
    </row>
    <row r="70" spans="1:25" s="42" customFormat="1">
      <c r="A70" s="340" t="s">
        <v>2490</v>
      </c>
      <c r="B70" s="48">
        <v>44573</v>
      </c>
      <c r="C70" s="48"/>
      <c r="D70" s="49">
        <v>11934</v>
      </c>
      <c r="E70" s="40" t="s">
        <v>2493</v>
      </c>
      <c r="F70" s="49">
        <v>4432</v>
      </c>
      <c r="G70" s="36" t="s">
        <v>2494</v>
      </c>
      <c r="H70" s="47">
        <v>100</v>
      </c>
      <c r="I70" s="45" t="s">
        <v>1176</v>
      </c>
      <c r="J70" s="36" t="s">
        <v>1225</v>
      </c>
      <c r="K70" s="50"/>
      <c r="L70" s="457">
        <v>570</v>
      </c>
      <c r="M70" s="80"/>
      <c r="N70" s="80"/>
      <c r="O70" s="80"/>
      <c r="P70" s="80"/>
      <c r="Q70" s="80"/>
      <c r="R70" s="80"/>
      <c r="T70" s="963" t="s">
        <v>1898</v>
      </c>
      <c r="U70" s="80"/>
      <c r="V70" s="80"/>
      <c r="W70" s="80"/>
      <c r="X70" s="80"/>
      <c r="Y70" s="80"/>
    </row>
    <row r="71" spans="1:25" s="42" customFormat="1">
      <c r="A71" s="340" t="s">
        <v>2490</v>
      </c>
      <c r="B71" s="48">
        <v>44594</v>
      </c>
      <c r="C71" s="48"/>
      <c r="D71" s="49">
        <v>11936</v>
      </c>
      <c r="E71" s="40" t="s">
        <v>2493</v>
      </c>
      <c r="F71" s="49">
        <v>4432</v>
      </c>
      <c r="G71" s="36" t="s">
        <v>2494</v>
      </c>
      <c r="H71" s="47">
        <v>200</v>
      </c>
      <c r="I71" s="45" t="s">
        <v>1176</v>
      </c>
      <c r="J71" s="36" t="s">
        <v>1225</v>
      </c>
      <c r="K71" s="50"/>
      <c r="L71" s="457">
        <v>1140</v>
      </c>
      <c r="M71" s="80"/>
      <c r="N71" s="80"/>
      <c r="O71" s="80"/>
      <c r="P71" s="80"/>
      <c r="Q71" s="80"/>
      <c r="R71" s="80"/>
      <c r="T71" s="963" t="s">
        <v>1898</v>
      </c>
      <c r="U71" s="80"/>
      <c r="V71" s="80"/>
      <c r="W71" s="80"/>
      <c r="X71" s="80"/>
      <c r="Y71" s="80"/>
    </row>
    <row r="72" spans="1:25" s="42" customFormat="1">
      <c r="A72" s="1121" t="s">
        <v>2179</v>
      </c>
      <c r="B72" s="1122">
        <v>44900</v>
      </c>
      <c r="C72" s="1122"/>
      <c r="D72" s="1123"/>
      <c r="E72" s="1124" t="s">
        <v>2</v>
      </c>
      <c r="F72" s="1123">
        <v>0</v>
      </c>
      <c r="G72" s="1125" t="s">
        <v>2544</v>
      </c>
      <c r="H72" s="1126" t="s">
        <v>1070</v>
      </c>
      <c r="I72" s="1127" t="s">
        <v>6</v>
      </c>
      <c r="J72" s="1125" t="s">
        <v>1225</v>
      </c>
      <c r="K72" s="50" t="s">
        <v>852</v>
      </c>
      <c r="L72" s="1131">
        <v>0</v>
      </c>
      <c r="M72" s="80"/>
      <c r="N72" s="80"/>
      <c r="O72" s="80"/>
      <c r="P72" s="80"/>
      <c r="Q72" s="80"/>
      <c r="R72" s="80"/>
      <c r="T72" s="249"/>
      <c r="U72" s="80"/>
      <c r="V72" s="80"/>
      <c r="W72" s="80"/>
      <c r="X72" s="80"/>
      <c r="Y72" s="80"/>
    </row>
    <row r="73" spans="1:25" s="42" customFormat="1">
      <c r="A73" s="1121"/>
      <c r="B73" s="1122"/>
      <c r="C73" s="1122"/>
      <c r="D73" s="1123"/>
      <c r="E73" s="1124" t="s">
        <v>2</v>
      </c>
      <c r="F73" s="1123">
        <v>0</v>
      </c>
      <c r="G73" s="1125" t="s">
        <v>2545</v>
      </c>
      <c r="H73" s="1126" t="s">
        <v>1070</v>
      </c>
      <c r="I73" s="1127" t="s">
        <v>6</v>
      </c>
      <c r="J73" s="1125" t="s">
        <v>1225</v>
      </c>
      <c r="K73" s="50" t="s">
        <v>852</v>
      </c>
      <c r="L73" s="1131">
        <v>0</v>
      </c>
      <c r="M73" s="80"/>
      <c r="N73" s="80"/>
      <c r="O73" s="80"/>
      <c r="P73" s="80"/>
      <c r="Q73" s="80"/>
      <c r="R73" s="80"/>
      <c r="T73" s="249"/>
      <c r="U73" s="80"/>
      <c r="V73" s="80"/>
      <c r="W73" s="80"/>
      <c r="X73" s="80"/>
      <c r="Y73" s="80"/>
    </row>
    <row r="74" spans="1:25" s="42" customFormat="1">
      <c r="A74" s="1359"/>
      <c r="B74" s="1360"/>
      <c r="C74" s="1360"/>
      <c r="D74" s="1361"/>
      <c r="E74" s="1362"/>
      <c r="F74" s="1361"/>
      <c r="G74" s="1363"/>
      <c r="H74" s="1364"/>
      <c r="I74" s="1365"/>
      <c r="J74" s="1363" t="s">
        <v>1225</v>
      </c>
      <c r="K74" s="1366"/>
      <c r="L74" s="1367"/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>
      <c r="A75" s="1121" t="s">
        <v>2259</v>
      </c>
      <c r="B75" s="1122">
        <v>44900</v>
      </c>
      <c r="C75" s="1122">
        <v>44900</v>
      </c>
      <c r="D75" s="1123">
        <v>12258</v>
      </c>
      <c r="E75" s="1124" t="s">
        <v>2</v>
      </c>
      <c r="F75" s="1123">
        <v>4206</v>
      </c>
      <c r="G75" s="1125" t="s">
        <v>530</v>
      </c>
      <c r="H75" s="1126">
        <v>4</v>
      </c>
      <c r="I75" s="1127" t="s">
        <v>6</v>
      </c>
      <c r="J75" s="1125" t="s">
        <v>1225</v>
      </c>
      <c r="K75" s="1130"/>
      <c r="L75" s="1131">
        <v>116</v>
      </c>
      <c r="M75" s="80"/>
      <c r="N75" s="80"/>
      <c r="O75" s="80"/>
      <c r="P75" s="80"/>
      <c r="Q75" s="80"/>
      <c r="R75" s="80"/>
      <c r="T75" s="249"/>
      <c r="U75" s="80"/>
      <c r="V75" s="80"/>
      <c r="W75" s="80"/>
      <c r="X75" s="80"/>
      <c r="Y75" s="80"/>
    </row>
    <row r="76" spans="1:25" s="42" customFormat="1">
      <c r="A76" s="1166" t="s">
        <v>2340</v>
      </c>
      <c r="B76" s="1167">
        <v>44915</v>
      </c>
      <c r="C76" s="1167"/>
      <c r="D76" s="1168">
        <v>11242</v>
      </c>
      <c r="E76" s="1169" t="s">
        <v>44</v>
      </c>
      <c r="F76" s="1168">
        <v>4316</v>
      </c>
      <c r="G76" s="1170" t="s">
        <v>57</v>
      </c>
      <c r="H76" s="1171">
        <v>27</v>
      </c>
      <c r="I76" s="1172"/>
      <c r="J76" s="1170" t="s">
        <v>1225</v>
      </c>
      <c r="K76" s="1173"/>
      <c r="L76" s="1423">
        <v>2208.6</v>
      </c>
      <c r="M76" s="80"/>
      <c r="N76" s="80"/>
      <c r="O76" s="80"/>
      <c r="P76" s="80"/>
      <c r="Q76" s="80"/>
      <c r="R76" s="80"/>
      <c r="T76" s="570" t="s">
        <v>2637</v>
      </c>
      <c r="U76" s="1051" t="s">
        <v>2684</v>
      </c>
      <c r="V76" s="80"/>
      <c r="W76" s="80"/>
      <c r="X76" s="80"/>
      <c r="Y76" s="80"/>
    </row>
    <row r="77" spans="1:25" s="42" customFormat="1">
      <c r="A77" s="1121" t="s">
        <v>2179</v>
      </c>
      <c r="B77" s="1122">
        <v>44907</v>
      </c>
      <c r="C77" s="1122">
        <v>44907</v>
      </c>
      <c r="D77" s="1123">
        <v>0</v>
      </c>
      <c r="E77" s="1124" t="s">
        <v>40</v>
      </c>
      <c r="F77" s="1123">
        <v>0</v>
      </c>
      <c r="G77" s="1125" t="s">
        <v>102</v>
      </c>
      <c r="H77" s="1126" t="s">
        <v>2630</v>
      </c>
      <c r="I77" s="1127" t="s">
        <v>12</v>
      </c>
      <c r="J77" s="1125" t="s">
        <v>1225</v>
      </c>
      <c r="K77" s="1130" t="s">
        <v>1275</v>
      </c>
      <c r="L77" s="1131">
        <v>0</v>
      </c>
      <c r="M77" s="80"/>
      <c r="N77" s="80"/>
      <c r="O77" s="80"/>
      <c r="P77" s="80"/>
      <c r="Q77" s="80"/>
      <c r="R77" s="80"/>
      <c r="T77" s="249"/>
      <c r="U77" s="80"/>
      <c r="V77" s="80"/>
      <c r="W77" s="80"/>
      <c r="X77" s="80"/>
      <c r="Y77" s="80"/>
    </row>
    <row r="78" spans="1:25" s="42" customFormat="1">
      <c r="A78" s="1121" t="s">
        <v>108</v>
      </c>
      <c r="B78" s="1122">
        <v>44914</v>
      </c>
      <c r="C78" s="1122">
        <v>44909</v>
      </c>
      <c r="D78" s="1123">
        <v>12391</v>
      </c>
      <c r="E78" s="1124" t="s">
        <v>7</v>
      </c>
      <c r="F78" s="1123">
        <v>1401</v>
      </c>
      <c r="G78" s="1125" t="s">
        <v>65</v>
      </c>
      <c r="H78" s="1126" t="s">
        <v>840</v>
      </c>
      <c r="I78" s="1127" t="s">
        <v>6</v>
      </c>
      <c r="J78" s="1125" t="s">
        <v>1225</v>
      </c>
      <c r="K78" s="1130"/>
      <c r="L78" s="1131">
        <v>105.3</v>
      </c>
      <c r="M78" s="80"/>
      <c r="N78" s="80"/>
      <c r="O78" s="80"/>
      <c r="P78" s="80"/>
      <c r="Q78" s="80"/>
      <c r="R78" s="80"/>
      <c r="T78" s="1055" t="s">
        <v>2653</v>
      </c>
      <c r="U78" s="80"/>
      <c r="V78" s="80"/>
      <c r="W78" s="80"/>
      <c r="X78" s="80"/>
      <c r="Y78" s="80"/>
    </row>
    <row r="79" spans="1:25" s="42" customFormat="1" ht="14.25" customHeight="1">
      <c r="A79" s="654" t="s">
        <v>110</v>
      </c>
      <c r="B79" s="1215">
        <v>44908</v>
      </c>
      <c r="C79" s="655">
        <v>44907</v>
      </c>
      <c r="D79" s="861">
        <v>12339</v>
      </c>
      <c r="E79" s="657" t="s">
        <v>671</v>
      </c>
      <c r="F79" s="861">
        <v>2578</v>
      </c>
      <c r="G79" s="658" t="s">
        <v>221</v>
      </c>
      <c r="H79" s="861">
        <v>20</v>
      </c>
      <c r="I79" s="659" t="s">
        <v>6</v>
      </c>
      <c r="J79" s="658" t="s">
        <v>1225</v>
      </c>
      <c r="K79" s="177"/>
      <c r="L79" s="1216">
        <v>396</v>
      </c>
      <c r="M79" s="80"/>
      <c r="N79" s="80"/>
      <c r="O79" s="80"/>
      <c r="P79" s="80"/>
      <c r="Q79" s="80"/>
      <c r="R79" s="80"/>
      <c r="T79" s="1055" t="s">
        <v>2657</v>
      </c>
      <c r="U79" s="80"/>
      <c r="V79" s="80"/>
      <c r="W79" s="80"/>
      <c r="X79" s="80"/>
      <c r="Y79" s="80"/>
    </row>
    <row r="80" spans="1:25" s="42" customFormat="1" ht="14.25" customHeight="1">
      <c r="A80" s="654" t="s">
        <v>391</v>
      </c>
      <c r="B80" s="1215">
        <v>44908</v>
      </c>
      <c r="C80" s="655">
        <v>44908</v>
      </c>
      <c r="D80" s="861">
        <v>12343</v>
      </c>
      <c r="E80" s="657" t="s">
        <v>2</v>
      </c>
      <c r="F80" s="861">
        <v>4452</v>
      </c>
      <c r="G80" s="658" t="s">
        <v>54</v>
      </c>
      <c r="H80" s="861">
        <v>30</v>
      </c>
      <c r="I80" s="659" t="s">
        <v>6</v>
      </c>
      <c r="J80" s="658" t="s">
        <v>1225</v>
      </c>
      <c r="K80" s="177"/>
      <c r="L80" s="1216">
        <v>285</v>
      </c>
      <c r="M80" s="80"/>
      <c r="N80" s="80"/>
      <c r="O80" s="80"/>
      <c r="P80" s="80"/>
      <c r="Q80" s="80"/>
      <c r="R80" s="80"/>
      <c r="T80" s="1055" t="s">
        <v>2625</v>
      </c>
      <c r="U80" s="80"/>
      <c r="V80" s="80"/>
      <c r="W80" s="80"/>
      <c r="X80" s="80"/>
      <c r="Y80" s="80"/>
    </row>
    <row r="81" spans="1:25" s="42" customFormat="1" ht="14.25" customHeight="1">
      <c r="A81" s="654" t="s">
        <v>109</v>
      </c>
      <c r="B81" s="1215">
        <v>44908</v>
      </c>
      <c r="C81" s="655">
        <v>44908</v>
      </c>
      <c r="D81" s="861">
        <v>12432</v>
      </c>
      <c r="E81" s="657" t="s">
        <v>2060</v>
      </c>
      <c r="F81" s="861">
        <v>4025</v>
      </c>
      <c r="G81" s="658" t="s">
        <v>66</v>
      </c>
      <c r="H81" s="861">
        <v>2</v>
      </c>
      <c r="I81" s="659" t="s">
        <v>6</v>
      </c>
      <c r="J81" s="658" t="s">
        <v>1225</v>
      </c>
      <c r="K81" s="177" t="s">
        <v>2675</v>
      </c>
      <c r="L81" s="1216">
        <v>100</v>
      </c>
      <c r="M81" s="80"/>
      <c r="N81" s="80"/>
      <c r="O81" s="80"/>
      <c r="P81" s="80"/>
      <c r="Q81" s="80"/>
      <c r="R81" s="80"/>
      <c r="T81" s="1055"/>
      <c r="U81" s="80"/>
      <c r="V81" s="80"/>
      <c r="W81" s="80"/>
      <c r="X81" s="80"/>
      <c r="Y81" s="80"/>
    </row>
    <row r="82" spans="1:25" s="42" customFormat="1">
      <c r="A82" s="1121" t="s">
        <v>101</v>
      </c>
      <c r="B82" s="1122">
        <v>44916</v>
      </c>
      <c r="C82" s="1122">
        <v>44916</v>
      </c>
      <c r="D82" s="1123">
        <v>12425</v>
      </c>
      <c r="E82" s="1124" t="s">
        <v>2</v>
      </c>
      <c r="F82" s="1123">
        <v>3724</v>
      </c>
      <c r="G82" s="1125" t="s">
        <v>25</v>
      </c>
      <c r="H82" s="1126" t="s">
        <v>1828</v>
      </c>
      <c r="I82" s="1127" t="s">
        <v>6</v>
      </c>
      <c r="J82" s="1125" t="s">
        <v>1225</v>
      </c>
      <c r="K82" s="1130"/>
      <c r="L82" s="1131">
        <v>378</v>
      </c>
      <c r="M82" s="80"/>
      <c r="N82" s="80"/>
      <c r="O82" s="80"/>
      <c r="P82" s="80"/>
      <c r="Q82" s="80"/>
      <c r="R82" s="80"/>
      <c r="T82" s="249"/>
      <c r="U82" s="80"/>
      <c r="V82" s="80"/>
      <c r="W82" s="80"/>
      <c r="X82" s="80"/>
      <c r="Y82" s="80"/>
    </row>
    <row r="83" spans="1:25" s="123" customFormat="1">
      <c r="A83" s="1105"/>
      <c r="B83" s="1106"/>
      <c r="C83" s="1106"/>
      <c r="D83" s="1107"/>
      <c r="E83" s="1108"/>
      <c r="F83" s="1107"/>
      <c r="G83" s="1109"/>
      <c r="H83" s="1110"/>
      <c r="I83" s="1111"/>
      <c r="J83" s="1109" t="s">
        <v>1225</v>
      </c>
      <c r="K83" s="1109"/>
      <c r="L83" s="1129"/>
      <c r="M83" s="653"/>
      <c r="N83" s="653"/>
      <c r="O83" s="653"/>
      <c r="P83" s="653"/>
      <c r="Q83" s="653"/>
      <c r="R83" s="653"/>
      <c r="T83" s="249"/>
      <c r="U83" s="653"/>
      <c r="V83" s="653"/>
      <c r="W83" s="653"/>
      <c r="X83" s="653"/>
      <c r="Y83" s="653"/>
    </row>
    <row r="84" spans="1:25" s="41" customFormat="1">
      <c r="A84" s="2530">
        <f>SUM(L68:L82)</f>
        <v>5868.9000000000005</v>
      </c>
      <c r="B84" s="2531"/>
      <c r="C84" s="2531"/>
      <c r="D84" s="2531"/>
      <c r="E84" s="2531"/>
      <c r="F84" s="2531"/>
      <c r="G84" s="2531"/>
      <c r="H84" s="2531"/>
      <c r="I84" s="2531"/>
      <c r="J84" s="2531"/>
      <c r="K84" s="2531"/>
      <c r="L84" s="2532"/>
      <c r="M84" s="247"/>
      <c r="N84" s="249"/>
      <c r="O84" s="249"/>
      <c r="P84" s="249"/>
      <c r="Q84" s="249"/>
      <c r="R84" s="249"/>
      <c r="T84" s="249"/>
      <c r="U84" s="249"/>
      <c r="V84" s="249"/>
      <c r="W84" s="249"/>
      <c r="X84" s="249"/>
      <c r="Y84" s="249"/>
    </row>
    <row r="85" spans="1:25" s="44" customFormat="1" ht="18.75">
      <c r="A85" s="2461" t="s">
        <v>1315</v>
      </c>
      <c r="B85" s="2462"/>
      <c r="C85" s="2462"/>
      <c r="D85" s="2462"/>
      <c r="E85" s="2462"/>
      <c r="F85" s="2462"/>
      <c r="G85" s="2462"/>
      <c r="H85" s="2462"/>
      <c r="I85" s="2462"/>
      <c r="J85" s="2462"/>
      <c r="K85" s="2462"/>
      <c r="L85" s="2463"/>
      <c r="M85" s="246"/>
      <c r="N85" s="246"/>
      <c r="O85" s="246"/>
      <c r="P85" s="246"/>
      <c r="Q85" s="246"/>
      <c r="R85" s="246"/>
      <c r="T85" s="246"/>
      <c r="U85" s="246"/>
      <c r="V85" s="246"/>
      <c r="W85" s="246"/>
      <c r="X85" s="246"/>
      <c r="Y85" s="246"/>
    </row>
    <row r="86" spans="1:25" s="42" customFormat="1" ht="14.25" customHeight="1">
      <c r="A86" s="239" t="s">
        <v>2490</v>
      </c>
      <c r="B86" s="1230">
        <v>44916</v>
      </c>
      <c r="C86" s="31">
        <v>44915</v>
      </c>
      <c r="D86" s="523">
        <v>11956</v>
      </c>
      <c r="E86" s="136" t="s">
        <v>1221</v>
      </c>
      <c r="F86" s="523">
        <v>4436</v>
      </c>
      <c r="G86" s="9" t="s">
        <v>17</v>
      </c>
      <c r="H86" s="1204">
        <v>50</v>
      </c>
      <c r="I86" s="25" t="s">
        <v>6</v>
      </c>
      <c r="J86" s="9" t="s">
        <v>81</v>
      </c>
      <c r="K86" s="11" t="s">
        <v>2685</v>
      </c>
      <c r="L86" s="1205">
        <v>1500</v>
      </c>
      <c r="M86" s="80"/>
      <c r="N86" s="80"/>
      <c r="O86" s="80"/>
      <c r="P86" s="80"/>
      <c r="Q86" s="80"/>
      <c r="R86" s="80"/>
      <c r="T86" s="249"/>
      <c r="U86" s="80"/>
      <c r="V86" s="80"/>
      <c r="W86" s="80"/>
      <c r="X86" s="80"/>
      <c r="Y86" s="80"/>
    </row>
    <row r="87" spans="1:25" s="42" customFormat="1" ht="14.25" customHeight="1">
      <c r="A87" s="460" t="s">
        <v>1080</v>
      </c>
      <c r="B87" s="1202">
        <v>44881</v>
      </c>
      <c r="C87" s="116"/>
      <c r="D87" s="548">
        <v>12042</v>
      </c>
      <c r="E87" s="691" t="s">
        <v>40</v>
      </c>
      <c r="F87" s="548">
        <v>2115</v>
      </c>
      <c r="G87" s="24" t="s">
        <v>52</v>
      </c>
      <c r="H87" s="1256">
        <v>50</v>
      </c>
      <c r="I87" s="234"/>
      <c r="J87" s="24" t="s">
        <v>97</v>
      </c>
      <c r="K87" s="546"/>
      <c r="L87" s="1198">
        <v>540</v>
      </c>
      <c r="M87" s="80"/>
      <c r="N87" s="80"/>
      <c r="O87" s="80"/>
      <c r="P87" s="80"/>
      <c r="Q87" s="80"/>
      <c r="R87" s="80"/>
      <c r="T87" s="1055" t="s">
        <v>2606</v>
      </c>
      <c r="U87" s="80"/>
      <c r="V87" s="80"/>
      <c r="W87" s="80"/>
      <c r="X87" s="80"/>
      <c r="Y87" s="80"/>
    </row>
    <row r="88" spans="1:25" s="42" customFormat="1" ht="14.25" customHeight="1">
      <c r="A88" s="1379"/>
      <c r="B88" s="1380"/>
      <c r="C88" s="1380"/>
      <c r="D88" s="1381"/>
      <c r="E88" s="1382"/>
      <c r="F88" s="1381"/>
      <c r="G88" s="1383"/>
      <c r="H88" s="1384"/>
      <c r="I88" s="1385"/>
      <c r="J88" s="1383"/>
      <c r="K88" s="1386"/>
      <c r="L88" s="1387"/>
      <c r="M88" s="80"/>
      <c r="N88" s="80"/>
      <c r="O88" s="80"/>
      <c r="P88" s="80"/>
      <c r="Q88" s="80"/>
      <c r="R88" s="80"/>
      <c r="T88" s="249"/>
      <c r="U88" s="80"/>
      <c r="V88" s="80"/>
      <c r="W88" s="80"/>
      <c r="X88" s="80"/>
      <c r="Y88" s="80"/>
    </row>
    <row r="89" spans="1:25" s="42" customFormat="1" ht="14.25" customHeight="1">
      <c r="A89" s="1049" t="s">
        <v>519</v>
      </c>
      <c r="B89" s="1246">
        <v>44565</v>
      </c>
      <c r="C89" s="1009"/>
      <c r="D89" s="1282">
        <v>12225</v>
      </c>
      <c r="E89" s="1050" t="s">
        <v>1221</v>
      </c>
      <c r="F89" s="1282">
        <v>3922</v>
      </c>
      <c r="G89" s="56" t="s">
        <v>5</v>
      </c>
      <c r="H89" s="1285">
        <v>300</v>
      </c>
      <c r="I89" s="54"/>
      <c r="J89" s="56" t="s">
        <v>97</v>
      </c>
      <c r="K89" s="1013"/>
      <c r="L89" s="1283">
        <v>6267</v>
      </c>
      <c r="M89" s="80"/>
      <c r="N89" s="80"/>
      <c r="O89" s="80"/>
      <c r="P89" s="80"/>
      <c r="Q89" s="80"/>
      <c r="R89" s="80"/>
      <c r="T89" s="963" t="s">
        <v>2597</v>
      </c>
      <c r="U89" s="80"/>
      <c r="V89" s="80"/>
      <c r="W89" s="80"/>
      <c r="X89" s="80"/>
      <c r="Y89" s="80"/>
    </row>
    <row r="90" spans="1:25" s="42" customFormat="1" ht="14.25" customHeight="1">
      <c r="A90" s="1398" t="s">
        <v>2488</v>
      </c>
      <c r="B90" s="1399">
        <v>44580</v>
      </c>
      <c r="C90" s="1400"/>
      <c r="D90" s="1401">
        <v>12111</v>
      </c>
      <c r="E90" s="1402" t="s">
        <v>2351</v>
      </c>
      <c r="F90" s="1401">
        <v>4443</v>
      </c>
      <c r="G90" s="881" t="s">
        <v>47</v>
      </c>
      <c r="H90" s="1403" t="s">
        <v>1835</v>
      </c>
      <c r="I90" s="1404"/>
      <c r="J90" s="881" t="s">
        <v>97</v>
      </c>
      <c r="K90" s="1405"/>
      <c r="L90" s="1406">
        <v>3999.9</v>
      </c>
      <c r="M90" s="80"/>
      <c r="N90" s="80"/>
      <c r="O90" s="80"/>
      <c r="P90" s="80"/>
      <c r="Q90" s="80"/>
      <c r="R90" s="80"/>
      <c r="T90" s="963" t="s">
        <v>2599</v>
      </c>
      <c r="U90" s="80" t="s">
        <v>757</v>
      </c>
      <c r="V90" s="80"/>
      <c r="W90" s="80"/>
      <c r="X90" s="80"/>
      <c r="Y90" s="80"/>
    </row>
    <row r="91" spans="1:25" s="42" customFormat="1" ht="14.25" customHeight="1">
      <c r="A91" s="1049" t="s">
        <v>400</v>
      </c>
      <c r="B91" s="1246">
        <v>44567</v>
      </c>
      <c r="C91" s="1009"/>
      <c r="D91" s="1282">
        <v>12204</v>
      </c>
      <c r="E91" s="1050" t="s">
        <v>2</v>
      </c>
      <c r="F91" s="1282">
        <v>1468</v>
      </c>
      <c r="G91" s="56" t="s">
        <v>21</v>
      </c>
      <c r="H91" s="1285">
        <v>40</v>
      </c>
      <c r="I91" s="54"/>
      <c r="J91" s="56" t="s">
        <v>97</v>
      </c>
      <c r="K91" s="1013"/>
      <c r="L91" s="1283">
        <v>1560</v>
      </c>
      <c r="M91" s="80"/>
      <c r="N91" s="80"/>
      <c r="O91" s="80"/>
      <c r="P91" s="80"/>
      <c r="Q91" s="80"/>
      <c r="R91" s="80"/>
      <c r="T91" s="963" t="s">
        <v>2596</v>
      </c>
      <c r="U91" s="80"/>
      <c r="V91" s="80"/>
      <c r="W91" s="80"/>
      <c r="X91" s="80"/>
      <c r="Y91" s="80"/>
    </row>
    <row r="92" spans="1:25" s="42" customFormat="1" ht="14.25" customHeight="1">
      <c r="A92" s="1049"/>
      <c r="B92" s="1246"/>
      <c r="C92" s="1009"/>
      <c r="D92" s="1282"/>
      <c r="E92" s="1050" t="s">
        <v>2</v>
      </c>
      <c r="F92" s="1282">
        <v>818</v>
      </c>
      <c r="G92" s="56" t="s">
        <v>31</v>
      </c>
      <c r="H92" s="1285">
        <v>15</v>
      </c>
      <c r="I92" s="54"/>
      <c r="J92" s="56" t="s">
        <v>97</v>
      </c>
      <c r="K92" s="1013"/>
      <c r="L92" s="1283">
        <v>340.5</v>
      </c>
      <c r="M92" s="80"/>
      <c r="N92" s="80"/>
      <c r="O92" s="80"/>
      <c r="P92" s="80"/>
      <c r="Q92" s="80"/>
      <c r="R92" s="80"/>
      <c r="T92" s="1425" t="s">
        <v>2687</v>
      </c>
      <c r="U92" s="1424"/>
      <c r="V92" s="1424"/>
      <c r="W92" s="80"/>
      <c r="X92" s="80"/>
      <c r="Y92" s="80"/>
    </row>
    <row r="93" spans="1:25" s="42" customFormat="1" ht="14.25" customHeight="1">
      <c r="A93" s="1398" t="s">
        <v>2576</v>
      </c>
      <c r="B93" s="1399">
        <v>44572</v>
      </c>
      <c r="C93" s="1400"/>
      <c r="D93" s="1401">
        <v>12302</v>
      </c>
      <c r="E93" s="1402" t="s">
        <v>1221</v>
      </c>
      <c r="F93" s="1401">
        <v>3940</v>
      </c>
      <c r="G93" s="881" t="s">
        <v>2208</v>
      </c>
      <c r="H93" s="1403" t="s">
        <v>949</v>
      </c>
      <c r="I93" s="1404"/>
      <c r="J93" s="881" t="s">
        <v>97</v>
      </c>
      <c r="K93" s="1405"/>
      <c r="L93" s="1406"/>
      <c r="M93" s="80"/>
      <c r="N93" s="80"/>
      <c r="O93" s="80"/>
      <c r="P93" s="80"/>
      <c r="Q93" s="80"/>
      <c r="R93" s="80"/>
      <c r="T93" s="963"/>
      <c r="U93" s="80"/>
      <c r="V93" s="80"/>
      <c r="W93" s="80"/>
      <c r="X93" s="80"/>
      <c r="Y93" s="80"/>
    </row>
    <row r="94" spans="1:25" s="42" customFormat="1" ht="14.25" customHeight="1">
      <c r="A94" s="1398"/>
      <c r="B94" s="1399"/>
      <c r="C94" s="1400"/>
      <c r="D94" s="1401"/>
      <c r="E94" s="1402" t="s">
        <v>1221</v>
      </c>
      <c r="F94" s="1401">
        <v>4434</v>
      </c>
      <c r="G94" s="881" t="s">
        <v>2208</v>
      </c>
      <c r="H94" s="1403">
        <v>23.22</v>
      </c>
      <c r="I94" s="1404"/>
      <c r="J94" s="881" t="s">
        <v>97</v>
      </c>
      <c r="K94" s="1405"/>
      <c r="L94" s="1406"/>
      <c r="M94" s="80"/>
      <c r="N94" s="80"/>
      <c r="O94" s="80"/>
      <c r="P94" s="80"/>
      <c r="Q94" s="80"/>
      <c r="R94" s="80"/>
      <c r="T94" s="963"/>
      <c r="U94" s="80"/>
      <c r="V94" s="80"/>
      <c r="W94" s="80"/>
      <c r="X94" s="80"/>
      <c r="Y94" s="80"/>
    </row>
    <row r="95" spans="1:25" s="42" customFormat="1" ht="14.25" customHeight="1">
      <c r="A95" s="1398"/>
      <c r="B95" s="1399"/>
      <c r="C95" s="1400"/>
      <c r="D95" s="1401"/>
      <c r="E95" s="1402" t="s">
        <v>153</v>
      </c>
      <c r="F95" s="1401">
        <v>4269</v>
      </c>
      <c r="G95" s="881" t="s">
        <v>2208</v>
      </c>
      <c r="H95" s="1403">
        <v>22</v>
      </c>
      <c r="I95" s="1404"/>
      <c r="J95" s="881" t="s">
        <v>97</v>
      </c>
      <c r="K95" s="1422" t="s">
        <v>2620</v>
      </c>
      <c r="L95" s="1406">
        <v>4202.5</v>
      </c>
      <c r="M95" s="80"/>
      <c r="N95" s="80"/>
      <c r="O95" s="80"/>
      <c r="P95" s="80"/>
      <c r="Q95" s="80"/>
      <c r="R95" s="80"/>
      <c r="T95" s="963" t="s">
        <v>2601</v>
      </c>
      <c r="U95" s="963" t="s">
        <v>6</v>
      </c>
      <c r="V95" s="80"/>
      <c r="W95" s="80"/>
      <c r="X95" s="80"/>
      <c r="Y95" s="80"/>
    </row>
    <row r="96" spans="1:25" s="42" customFormat="1" ht="14.25" customHeight="1">
      <c r="A96" s="1049" t="s">
        <v>2374</v>
      </c>
      <c r="B96" s="1246">
        <v>44580</v>
      </c>
      <c r="C96" s="1009"/>
      <c r="D96" s="1282">
        <v>12408</v>
      </c>
      <c r="E96" s="1050" t="s">
        <v>1221</v>
      </c>
      <c r="F96" s="1282">
        <v>4375</v>
      </c>
      <c r="G96" s="56" t="s">
        <v>31</v>
      </c>
      <c r="H96" s="1285">
        <v>100</v>
      </c>
      <c r="I96" s="54"/>
      <c r="J96" s="56" t="s">
        <v>97</v>
      </c>
      <c r="K96" s="1013"/>
      <c r="L96" s="1283">
        <v>2090</v>
      </c>
      <c r="M96" s="80"/>
      <c r="N96" s="80"/>
      <c r="O96" s="80"/>
      <c r="P96" s="80"/>
      <c r="Q96" s="80"/>
      <c r="R96" s="80"/>
      <c r="T96" s="1055" t="s">
        <v>2600</v>
      </c>
      <c r="U96" s="80"/>
      <c r="V96" s="80"/>
      <c r="W96" s="80"/>
      <c r="X96" s="80"/>
      <c r="Y96" s="80"/>
    </row>
    <row r="97" spans="1:25" s="42" customFormat="1" ht="14.25" customHeight="1">
      <c r="A97" s="1426" t="s">
        <v>1977</v>
      </c>
      <c r="B97" s="1427">
        <v>44567</v>
      </c>
      <c r="C97" s="1428">
        <v>44866</v>
      </c>
      <c r="D97" s="1429">
        <v>12472</v>
      </c>
      <c r="E97" s="1430" t="s">
        <v>2</v>
      </c>
      <c r="F97" s="1429">
        <v>2655</v>
      </c>
      <c r="G97" s="1431" t="s">
        <v>17</v>
      </c>
      <c r="H97" s="1432" t="s">
        <v>1148</v>
      </c>
      <c r="I97" s="1433"/>
      <c r="J97" s="1431" t="s">
        <v>97</v>
      </c>
      <c r="K97" s="1434" t="s">
        <v>780</v>
      </c>
      <c r="L97" s="1435">
        <v>1188</v>
      </c>
      <c r="M97" s="80"/>
      <c r="N97" s="80"/>
      <c r="O97" s="80"/>
      <c r="P97" s="80"/>
      <c r="Q97" s="80"/>
      <c r="R97" s="80"/>
      <c r="T97" s="1425" t="s">
        <v>2689</v>
      </c>
      <c r="U97" s="1424"/>
      <c r="V97" s="1424"/>
      <c r="W97" s="80"/>
      <c r="X97" s="80"/>
      <c r="Y97" s="80"/>
    </row>
    <row r="98" spans="1:25" s="42" customFormat="1" ht="14.25" customHeight="1">
      <c r="A98" s="1426" t="s">
        <v>2473</v>
      </c>
      <c r="B98" s="1427">
        <v>44572</v>
      </c>
      <c r="C98" s="1428">
        <v>44565</v>
      </c>
      <c r="D98" s="1429">
        <v>12479</v>
      </c>
      <c r="E98" s="1430" t="s">
        <v>2</v>
      </c>
      <c r="F98" s="1429">
        <v>908</v>
      </c>
      <c r="G98" s="1431" t="s">
        <v>30</v>
      </c>
      <c r="H98" s="1432">
        <v>35</v>
      </c>
      <c r="I98" s="1433"/>
      <c r="J98" s="1431" t="s">
        <v>97</v>
      </c>
      <c r="K98" s="1434"/>
      <c r="L98" s="1435">
        <v>892.5</v>
      </c>
      <c r="M98" s="80"/>
      <c r="N98" s="80"/>
      <c r="O98" s="80"/>
      <c r="P98" s="80"/>
      <c r="Q98" s="80"/>
      <c r="R98" s="80"/>
      <c r="T98" s="1425" t="s">
        <v>2690</v>
      </c>
      <c r="U98" s="1424"/>
      <c r="V98" s="1424"/>
      <c r="W98" s="80"/>
      <c r="X98" s="80"/>
      <c r="Y98" s="80"/>
    </row>
    <row r="99" spans="1:25" s="42" customFormat="1" ht="14.25" customHeight="1">
      <c r="A99" s="1426" t="s">
        <v>1952</v>
      </c>
      <c r="B99" s="1427">
        <v>44572</v>
      </c>
      <c r="C99" s="1428">
        <v>44567</v>
      </c>
      <c r="D99" s="1429">
        <v>12489</v>
      </c>
      <c r="E99" s="1430" t="s">
        <v>2</v>
      </c>
      <c r="F99" s="1429">
        <v>869</v>
      </c>
      <c r="G99" s="1431" t="s">
        <v>16</v>
      </c>
      <c r="H99" s="1432">
        <v>30</v>
      </c>
      <c r="I99" s="1433"/>
      <c r="J99" s="1431" t="s">
        <v>97</v>
      </c>
      <c r="K99" s="1434"/>
      <c r="L99" s="1435">
        <v>435</v>
      </c>
      <c r="M99" s="80"/>
      <c r="N99" s="80"/>
      <c r="O99" s="80"/>
      <c r="P99" s="80"/>
      <c r="Q99" s="80"/>
      <c r="R99" s="80"/>
      <c r="T99" s="1425"/>
      <c r="U99" s="1424"/>
      <c r="V99" s="1424"/>
      <c r="W99" s="80"/>
      <c r="X99" s="80"/>
      <c r="Y99" s="80"/>
    </row>
    <row r="100" spans="1:25" s="42" customFormat="1" ht="14.25" customHeight="1">
      <c r="A100" s="1426" t="s">
        <v>740</v>
      </c>
      <c r="B100" s="1427">
        <v>44572</v>
      </c>
      <c r="C100" s="1428"/>
      <c r="D100" s="1429">
        <v>12502</v>
      </c>
      <c r="E100" s="1430" t="s">
        <v>2</v>
      </c>
      <c r="F100" s="1429">
        <v>1862</v>
      </c>
      <c r="G100" s="1431" t="s">
        <v>20</v>
      </c>
      <c r="H100" s="1432">
        <v>10</v>
      </c>
      <c r="I100" s="1433"/>
      <c r="J100" s="1431" t="s">
        <v>97</v>
      </c>
      <c r="K100" s="1434"/>
      <c r="L100" s="1435">
        <v>265</v>
      </c>
      <c r="M100" s="80"/>
      <c r="N100" s="80"/>
      <c r="O100" s="80"/>
      <c r="P100" s="80"/>
      <c r="Q100" s="80"/>
      <c r="R100" s="80"/>
      <c r="T100" s="1425"/>
      <c r="U100" s="1424"/>
      <c r="V100" s="1424"/>
      <c r="W100" s="80"/>
      <c r="X100" s="80"/>
      <c r="Y100" s="80"/>
    </row>
    <row r="101" spans="1:25" s="42" customFormat="1" ht="14.25" customHeight="1">
      <c r="A101" s="1388"/>
      <c r="B101" s="1389"/>
      <c r="C101" s="1390"/>
      <c r="D101" s="1391"/>
      <c r="E101" s="1392"/>
      <c r="F101" s="1391"/>
      <c r="G101" s="1393"/>
      <c r="H101" s="1394"/>
      <c r="I101" s="1395"/>
      <c r="J101" s="1393"/>
      <c r="K101" s="1396"/>
      <c r="L101" s="1397"/>
      <c r="M101" s="80"/>
      <c r="N101" s="80"/>
      <c r="O101" s="80"/>
      <c r="P101" s="80"/>
      <c r="Q101" s="80"/>
      <c r="R101" s="80"/>
      <c r="T101" s="249"/>
      <c r="U101" s="80"/>
      <c r="V101" s="80"/>
      <c r="W101" s="80"/>
      <c r="X101" s="80"/>
      <c r="Y101" s="80"/>
    </row>
    <row r="102" spans="1:25" s="42" customFormat="1" ht="14.25" customHeight="1">
      <c r="A102" s="239" t="s">
        <v>2374</v>
      </c>
      <c r="B102" s="1203">
        <v>44904</v>
      </c>
      <c r="C102" s="31">
        <v>44902</v>
      </c>
      <c r="D102" s="523">
        <v>12092</v>
      </c>
      <c r="E102" s="136" t="s">
        <v>1221</v>
      </c>
      <c r="F102" s="523">
        <v>12092</v>
      </c>
      <c r="G102" s="9" t="s">
        <v>31</v>
      </c>
      <c r="H102" s="1204">
        <v>100</v>
      </c>
      <c r="I102" s="25" t="s">
        <v>6</v>
      </c>
      <c r="J102" s="9" t="s">
        <v>97</v>
      </c>
      <c r="K102" s="22"/>
      <c r="L102" s="1205">
        <v>2090</v>
      </c>
      <c r="M102" s="80"/>
      <c r="N102" s="80"/>
      <c r="O102" s="80"/>
      <c r="P102" s="80"/>
      <c r="Q102" s="80"/>
      <c r="R102" s="80"/>
      <c r="T102" s="1055" t="s">
        <v>2600</v>
      </c>
      <c r="U102" s="963" t="s">
        <v>12</v>
      </c>
      <c r="V102" s="80"/>
      <c r="W102" s="80"/>
      <c r="X102" s="80"/>
      <c r="Y102" s="80"/>
    </row>
    <row r="103" spans="1:25" s="42" customFormat="1" ht="14.25" customHeight="1">
      <c r="A103" s="239" t="s">
        <v>400</v>
      </c>
      <c r="B103" s="1203">
        <v>44903</v>
      </c>
      <c r="C103" s="31">
        <v>44902</v>
      </c>
      <c r="D103" s="523">
        <v>12203</v>
      </c>
      <c r="E103" s="136" t="s">
        <v>74</v>
      </c>
      <c r="F103" s="523">
        <v>3199</v>
      </c>
      <c r="G103" s="9" t="s">
        <v>47</v>
      </c>
      <c r="H103" s="1204">
        <v>14</v>
      </c>
      <c r="I103" s="25" t="s">
        <v>6</v>
      </c>
      <c r="J103" s="9" t="s">
        <v>97</v>
      </c>
      <c r="K103" s="11" t="s">
        <v>2552</v>
      </c>
      <c r="L103" s="1205"/>
      <c r="M103" s="80"/>
      <c r="N103" s="80"/>
      <c r="O103" s="80"/>
      <c r="P103" s="80"/>
      <c r="Q103" s="80"/>
      <c r="R103" s="80"/>
      <c r="T103" s="1055" t="s">
        <v>2591</v>
      </c>
      <c r="U103" s="963" t="s">
        <v>12</v>
      </c>
      <c r="V103" s="80"/>
      <c r="W103" s="80"/>
      <c r="X103" s="80"/>
      <c r="Y103" s="80"/>
    </row>
    <row r="104" spans="1:25" s="42" customFormat="1" ht="14.25" customHeight="1">
      <c r="A104" s="239"/>
      <c r="B104" s="1203"/>
      <c r="C104" s="31"/>
      <c r="D104" s="523"/>
      <c r="E104" s="136" t="s">
        <v>69</v>
      </c>
      <c r="F104" s="523">
        <v>3193</v>
      </c>
      <c r="G104" s="9" t="s">
        <v>47</v>
      </c>
      <c r="H104" s="1204">
        <v>14</v>
      </c>
      <c r="I104" s="25" t="s">
        <v>6</v>
      </c>
      <c r="J104" s="9" t="s">
        <v>97</v>
      </c>
      <c r="K104" s="11" t="s">
        <v>2552</v>
      </c>
      <c r="L104" s="1205"/>
      <c r="M104" s="80"/>
      <c r="N104" s="80"/>
      <c r="O104" s="80"/>
      <c r="P104" s="80"/>
      <c r="Q104" s="80"/>
      <c r="R104" s="80"/>
      <c r="T104" s="1055" t="s">
        <v>2591</v>
      </c>
      <c r="U104" s="963" t="s">
        <v>12</v>
      </c>
      <c r="V104" s="80"/>
      <c r="W104" s="80"/>
      <c r="X104" s="80"/>
      <c r="Y104" s="80"/>
    </row>
    <row r="105" spans="1:25" s="42" customFormat="1" ht="14.25" customHeight="1">
      <c r="A105" s="239"/>
      <c r="B105" s="1203"/>
      <c r="C105" s="31"/>
      <c r="D105" s="523"/>
      <c r="E105" s="136" t="s">
        <v>153</v>
      </c>
      <c r="F105" s="523">
        <v>3198</v>
      </c>
      <c r="G105" s="9" t="s">
        <v>47</v>
      </c>
      <c r="H105" s="1204">
        <v>14</v>
      </c>
      <c r="I105" s="25" t="s">
        <v>6</v>
      </c>
      <c r="J105" s="9" t="s">
        <v>97</v>
      </c>
      <c r="K105" s="11" t="s">
        <v>2552</v>
      </c>
      <c r="L105" s="1205">
        <v>2832</v>
      </c>
      <c r="M105" s="80"/>
      <c r="N105" s="80"/>
      <c r="O105" s="80"/>
      <c r="P105" s="80"/>
      <c r="Q105" s="80"/>
      <c r="R105" s="80"/>
      <c r="T105" s="1055" t="s">
        <v>2591</v>
      </c>
      <c r="U105" s="963" t="s">
        <v>2629</v>
      </c>
      <c r="V105" s="80"/>
      <c r="W105" s="80"/>
      <c r="X105" s="80"/>
      <c r="Y105" s="80"/>
    </row>
    <row r="106" spans="1:25" s="42" customFormat="1" ht="14.25" customHeight="1">
      <c r="A106" s="239"/>
      <c r="B106" s="1203"/>
      <c r="C106" s="31"/>
      <c r="D106" s="523"/>
      <c r="E106" s="136" t="s">
        <v>7</v>
      </c>
      <c r="F106" s="523">
        <v>1095</v>
      </c>
      <c r="G106" s="9" t="s">
        <v>47</v>
      </c>
      <c r="H106" s="1204">
        <v>10</v>
      </c>
      <c r="I106" s="25" t="s">
        <v>6</v>
      </c>
      <c r="J106" s="9" t="s">
        <v>97</v>
      </c>
      <c r="K106" s="11"/>
      <c r="L106" s="1205">
        <v>423</v>
      </c>
      <c r="M106" s="80"/>
      <c r="N106" s="80"/>
      <c r="O106" s="80"/>
      <c r="P106" s="80"/>
      <c r="Q106" s="80"/>
      <c r="R106" s="80"/>
      <c r="T106" s="1055"/>
      <c r="U106" s="963"/>
      <c r="V106" s="80"/>
      <c r="W106" s="80"/>
      <c r="X106" s="80"/>
      <c r="Y106" s="80"/>
    </row>
    <row r="107" spans="1:25" s="42" customFormat="1" ht="14.25" customHeight="1">
      <c r="A107" s="239" t="s">
        <v>2179</v>
      </c>
      <c r="B107" s="1203">
        <v>44900</v>
      </c>
      <c r="C107" s="31">
        <v>44900</v>
      </c>
      <c r="D107" s="1204" t="s">
        <v>56</v>
      </c>
      <c r="E107" s="136" t="s">
        <v>1115</v>
      </c>
      <c r="F107" s="523">
        <v>0</v>
      </c>
      <c r="G107" s="9" t="s">
        <v>62</v>
      </c>
      <c r="H107" s="1204" t="s">
        <v>1580</v>
      </c>
      <c r="I107" s="25" t="s">
        <v>6</v>
      </c>
      <c r="J107" s="9" t="s">
        <v>97</v>
      </c>
      <c r="K107" s="11"/>
      <c r="L107" s="1205">
        <v>0</v>
      </c>
      <c r="M107" s="80"/>
      <c r="N107" s="80"/>
      <c r="O107" s="80"/>
      <c r="P107" s="80"/>
      <c r="Q107" s="80"/>
      <c r="R107" s="80"/>
      <c r="T107" s="1055"/>
      <c r="U107" s="80"/>
      <c r="V107" s="80"/>
      <c r="W107" s="80"/>
      <c r="X107" s="80"/>
      <c r="Y107" s="80"/>
    </row>
    <row r="108" spans="1:25" s="42" customFormat="1" ht="14.25" customHeight="1">
      <c r="A108" s="239" t="s">
        <v>2099</v>
      </c>
      <c r="B108" s="1203">
        <v>44896</v>
      </c>
      <c r="C108" s="31">
        <v>44896</v>
      </c>
      <c r="D108" s="523">
        <v>12303</v>
      </c>
      <c r="E108" s="136" t="s">
        <v>2351</v>
      </c>
      <c r="F108" s="523">
        <v>4133</v>
      </c>
      <c r="G108" s="9" t="s">
        <v>53</v>
      </c>
      <c r="H108" s="1204" t="s">
        <v>2470</v>
      </c>
      <c r="I108" s="25" t="s">
        <v>6</v>
      </c>
      <c r="J108" s="9" t="s">
        <v>97</v>
      </c>
      <c r="K108" s="22"/>
      <c r="L108" s="1205">
        <v>1688.4</v>
      </c>
      <c r="M108" s="80"/>
      <c r="N108" s="80"/>
      <c r="O108" s="80"/>
      <c r="P108" s="80"/>
      <c r="Q108" s="80"/>
      <c r="R108" s="80"/>
      <c r="T108" s="1055"/>
      <c r="U108" s="80"/>
      <c r="V108" s="80"/>
      <c r="W108" s="80"/>
      <c r="X108" s="80"/>
      <c r="Y108" s="80"/>
    </row>
    <row r="109" spans="1:25" s="42" customFormat="1" ht="14.25" customHeight="1">
      <c r="A109" s="239" t="s">
        <v>364</v>
      </c>
      <c r="B109" s="1203">
        <v>44900</v>
      </c>
      <c r="C109" s="31">
        <v>44896</v>
      </c>
      <c r="D109" s="523">
        <v>12251</v>
      </c>
      <c r="E109" s="136" t="s">
        <v>2</v>
      </c>
      <c r="F109" s="523">
        <v>2039</v>
      </c>
      <c r="G109" s="9" t="s">
        <v>29</v>
      </c>
      <c r="H109" s="1204" t="s">
        <v>849</v>
      </c>
      <c r="I109" s="25" t="s">
        <v>6</v>
      </c>
      <c r="J109" s="9" t="s">
        <v>97</v>
      </c>
      <c r="K109" s="22"/>
      <c r="L109" s="1205">
        <v>108.75</v>
      </c>
      <c r="M109" s="80"/>
      <c r="N109" s="80"/>
      <c r="O109" s="80"/>
      <c r="P109" s="80"/>
      <c r="Q109" s="80"/>
      <c r="R109" s="80"/>
      <c r="T109" s="1055"/>
      <c r="U109" s="80"/>
      <c r="V109" s="80"/>
      <c r="W109" s="80"/>
      <c r="X109" s="80"/>
      <c r="Y109" s="80"/>
    </row>
    <row r="110" spans="1:25" s="42" customFormat="1" ht="14.25" customHeight="1">
      <c r="A110" s="239" t="s">
        <v>533</v>
      </c>
      <c r="B110" s="1203">
        <v>44900</v>
      </c>
      <c r="C110" s="31">
        <v>44897</v>
      </c>
      <c r="D110" s="523">
        <v>12252</v>
      </c>
      <c r="E110" s="136" t="s">
        <v>2</v>
      </c>
      <c r="F110" s="523">
        <v>2515</v>
      </c>
      <c r="G110" s="9" t="s">
        <v>35</v>
      </c>
      <c r="H110" s="1204">
        <v>10</v>
      </c>
      <c r="I110" s="25" t="s">
        <v>6</v>
      </c>
      <c r="J110" s="9" t="s">
        <v>97</v>
      </c>
      <c r="K110" s="22"/>
      <c r="L110" s="1205">
        <v>125</v>
      </c>
      <c r="M110" s="80"/>
      <c r="N110" s="80"/>
      <c r="O110" s="80"/>
      <c r="P110" s="80"/>
      <c r="Q110" s="80"/>
      <c r="R110" s="80"/>
      <c r="T110" s="1055" t="s">
        <v>2586</v>
      </c>
      <c r="U110" s="80"/>
      <c r="V110" s="80"/>
      <c r="W110" s="80"/>
      <c r="X110" s="80"/>
      <c r="Y110" s="80"/>
    </row>
    <row r="111" spans="1:25" s="42" customFormat="1" ht="14.25" customHeight="1">
      <c r="A111" s="239" t="s">
        <v>2561</v>
      </c>
      <c r="B111" s="1203">
        <v>44900</v>
      </c>
      <c r="C111" s="31">
        <v>44897</v>
      </c>
      <c r="D111" s="523">
        <v>12254</v>
      </c>
      <c r="E111" s="136" t="s">
        <v>1221</v>
      </c>
      <c r="F111" s="523">
        <v>4183</v>
      </c>
      <c r="G111" s="9" t="s">
        <v>120</v>
      </c>
      <c r="H111" s="1204">
        <v>8</v>
      </c>
      <c r="I111" s="25" t="s">
        <v>6</v>
      </c>
      <c r="J111" s="9" t="s">
        <v>97</v>
      </c>
      <c r="K111" s="22"/>
      <c r="L111" s="1205">
        <v>282.39999999999998</v>
      </c>
      <c r="M111" s="80"/>
      <c r="N111" s="80"/>
      <c r="O111" s="80"/>
      <c r="P111" s="80"/>
      <c r="Q111" s="80"/>
      <c r="R111" s="80"/>
      <c r="T111" s="1055" t="s">
        <v>2585</v>
      </c>
      <c r="U111" s="80"/>
      <c r="V111" s="80"/>
      <c r="W111" s="80"/>
      <c r="X111" s="80"/>
      <c r="Y111" s="80"/>
    </row>
    <row r="112" spans="1:25" s="42" customFormat="1" ht="14.25" customHeight="1">
      <c r="A112" s="239" t="s">
        <v>2562</v>
      </c>
      <c r="B112" s="1203">
        <v>44900</v>
      </c>
      <c r="C112" s="31">
        <v>44896</v>
      </c>
      <c r="D112" s="523">
        <v>12259</v>
      </c>
      <c r="E112" s="136" t="s">
        <v>2</v>
      </c>
      <c r="F112" s="523">
        <v>2646</v>
      </c>
      <c r="G112" s="9" t="s">
        <v>182</v>
      </c>
      <c r="H112" s="1204">
        <v>5</v>
      </c>
      <c r="I112" s="25" t="s">
        <v>6</v>
      </c>
      <c r="J112" s="9" t="s">
        <v>97</v>
      </c>
      <c r="K112" s="22"/>
      <c r="L112" s="1205">
        <v>90</v>
      </c>
      <c r="M112" s="80"/>
      <c r="N112" s="80"/>
      <c r="O112" s="80"/>
      <c r="P112" s="80"/>
      <c r="Q112" s="80"/>
      <c r="R112" s="80"/>
      <c r="T112" s="1055"/>
      <c r="U112" s="80"/>
      <c r="V112" s="80"/>
      <c r="W112" s="80"/>
      <c r="X112" s="80"/>
      <c r="Y112" s="80"/>
    </row>
    <row r="113" spans="1:25" s="42" customFormat="1" ht="14.25" customHeight="1">
      <c r="A113" s="239" t="s">
        <v>522</v>
      </c>
      <c r="B113" s="1203">
        <v>44900</v>
      </c>
      <c r="C113" s="31">
        <v>44897</v>
      </c>
      <c r="D113" s="523">
        <v>12260</v>
      </c>
      <c r="E113" s="136" t="s">
        <v>2</v>
      </c>
      <c r="F113" s="523">
        <v>2639</v>
      </c>
      <c r="G113" s="9" t="s">
        <v>142</v>
      </c>
      <c r="H113" s="1204">
        <v>300</v>
      </c>
      <c r="I113" s="25" t="s">
        <v>6</v>
      </c>
      <c r="J113" s="9" t="s">
        <v>97</v>
      </c>
      <c r="K113" s="22"/>
      <c r="L113" s="1205">
        <v>1410</v>
      </c>
      <c r="M113" s="80"/>
      <c r="N113" s="80"/>
      <c r="O113" s="80"/>
      <c r="P113" s="80"/>
      <c r="Q113" s="80"/>
      <c r="R113" s="80"/>
      <c r="T113" s="1055" t="s">
        <v>2584</v>
      </c>
      <c r="U113" s="80"/>
      <c r="V113" s="80"/>
      <c r="W113" s="80"/>
      <c r="X113" s="80"/>
      <c r="Y113" s="80"/>
    </row>
    <row r="114" spans="1:25" s="42" customFormat="1" ht="14.25" customHeight="1">
      <c r="A114" s="239" t="s">
        <v>2568</v>
      </c>
      <c r="B114" s="1203">
        <v>44899</v>
      </c>
      <c r="C114" s="31">
        <v>44899</v>
      </c>
      <c r="D114" s="523">
        <v>12246</v>
      </c>
      <c r="E114" s="136" t="s">
        <v>7</v>
      </c>
      <c r="F114" s="523">
        <v>4479</v>
      </c>
      <c r="G114" s="9" t="s">
        <v>22</v>
      </c>
      <c r="H114" s="1204">
        <v>100</v>
      </c>
      <c r="I114" s="25" t="s">
        <v>6</v>
      </c>
      <c r="J114" s="9" t="s">
        <v>97</v>
      </c>
      <c r="K114" s="11" t="s">
        <v>2495</v>
      </c>
      <c r="L114" s="1205">
        <v>1290</v>
      </c>
      <c r="M114" s="80"/>
      <c r="N114" s="80"/>
      <c r="O114" s="80"/>
      <c r="P114" s="80"/>
      <c r="Q114" s="80"/>
      <c r="R114" s="80"/>
      <c r="T114" s="249"/>
      <c r="U114" s="80"/>
      <c r="V114" s="80"/>
      <c r="W114" s="80"/>
      <c r="X114" s="80"/>
      <c r="Y114" s="80"/>
    </row>
    <row r="115" spans="1:25" s="42" customFormat="1" ht="14.25" customHeight="1">
      <c r="A115" s="239"/>
      <c r="B115" s="1203"/>
      <c r="C115" s="31">
        <v>44900</v>
      </c>
      <c r="D115" s="523"/>
      <c r="E115" s="136"/>
      <c r="F115" s="523"/>
      <c r="G115" s="9"/>
      <c r="H115" s="1204" t="s">
        <v>1580</v>
      </c>
      <c r="I115" s="25" t="s">
        <v>6</v>
      </c>
      <c r="J115" s="9"/>
      <c r="K115" s="11" t="s">
        <v>1275</v>
      </c>
      <c r="L115" s="237" t="s">
        <v>2676</v>
      </c>
      <c r="M115" s="80"/>
      <c r="N115" s="80"/>
      <c r="O115" s="80"/>
      <c r="P115" s="80"/>
      <c r="Q115" s="80"/>
      <c r="R115" s="80"/>
      <c r="T115" s="1055"/>
      <c r="U115" s="80"/>
      <c r="V115" s="80"/>
      <c r="W115" s="80"/>
      <c r="X115" s="80"/>
      <c r="Y115" s="80"/>
    </row>
    <row r="116" spans="1:25" s="42" customFormat="1" ht="14.25" customHeight="1">
      <c r="A116" s="239" t="s">
        <v>2489</v>
      </c>
      <c r="B116" s="1203">
        <v>44901</v>
      </c>
      <c r="C116" s="31">
        <v>44896</v>
      </c>
      <c r="D116" s="523">
        <v>12264</v>
      </c>
      <c r="E116" s="136" t="s">
        <v>2</v>
      </c>
      <c r="F116" s="523">
        <v>1126</v>
      </c>
      <c r="G116" s="9" t="s">
        <v>57</v>
      </c>
      <c r="H116" s="1204" t="s">
        <v>876</v>
      </c>
      <c r="I116" s="25" t="s">
        <v>6</v>
      </c>
      <c r="J116" s="9" t="s">
        <v>97</v>
      </c>
      <c r="K116" s="22"/>
      <c r="L116" s="1205">
        <v>425</v>
      </c>
      <c r="M116" s="80"/>
      <c r="N116" s="80"/>
      <c r="O116" s="80"/>
      <c r="P116" s="80"/>
      <c r="Q116" s="80"/>
      <c r="R116" s="80"/>
      <c r="T116" s="1055"/>
      <c r="U116" s="80"/>
      <c r="V116" s="80"/>
      <c r="W116" s="80"/>
      <c r="X116" s="80"/>
      <c r="Y116" s="80"/>
    </row>
    <row r="117" spans="1:25" s="42" customFormat="1" ht="14.25" customHeight="1">
      <c r="A117" s="239" t="s">
        <v>1997</v>
      </c>
      <c r="B117" s="1203">
        <v>44901</v>
      </c>
      <c r="C117" s="31">
        <v>44900</v>
      </c>
      <c r="D117" s="523">
        <v>12266</v>
      </c>
      <c r="E117" s="136" t="s">
        <v>1221</v>
      </c>
      <c r="F117" s="523">
        <v>4060</v>
      </c>
      <c r="G117" s="9" t="s">
        <v>2012</v>
      </c>
      <c r="H117" s="1204">
        <v>5</v>
      </c>
      <c r="I117" s="25" t="s">
        <v>6</v>
      </c>
      <c r="J117" s="9" t="s">
        <v>97</v>
      </c>
      <c r="K117" s="22"/>
      <c r="L117" s="1205">
        <v>126</v>
      </c>
      <c r="M117" s="80"/>
      <c r="N117" s="80"/>
      <c r="O117" s="80"/>
      <c r="P117" s="80"/>
      <c r="Q117" s="80"/>
      <c r="R117" s="80"/>
      <c r="T117" s="1055" t="s">
        <v>2587</v>
      </c>
      <c r="U117" s="80"/>
      <c r="V117" s="80"/>
      <c r="W117" s="80"/>
      <c r="X117" s="80"/>
      <c r="Y117" s="80"/>
    </row>
    <row r="118" spans="1:25" s="42" customFormat="1" ht="14.25" customHeight="1">
      <c r="A118" s="239" t="s">
        <v>1997</v>
      </c>
      <c r="B118" s="1203">
        <v>44901</v>
      </c>
      <c r="C118" s="31">
        <v>44900</v>
      </c>
      <c r="D118" s="523">
        <v>12267</v>
      </c>
      <c r="E118" s="136" t="s">
        <v>1221</v>
      </c>
      <c r="F118" s="523">
        <v>4060</v>
      </c>
      <c r="G118" s="9" t="s">
        <v>2012</v>
      </c>
      <c r="H118" s="1204">
        <v>20</v>
      </c>
      <c r="I118" s="25" t="s">
        <v>6</v>
      </c>
      <c r="J118" s="9" t="s">
        <v>97</v>
      </c>
      <c r="K118" s="22"/>
      <c r="L118" s="1205">
        <v>504</v>
      </c>
      <c r="M118" s="80"/>
      <c r="N118" s="80"/>
      <c r="O118" s="80"/>
      <c r="P118" s="80"/>
      <c r="Q118" s="80"/>
      <c r="R118" s="80"/>
      <c r="T118" s="1055" t="s">
        <v>2588</v>
      </c>
      <c r="U118" s="80"/>
      <c r="V118" s="80"/>
      <c r="W118" s="80"/>
      <c r="X118" s="80"/>
      <c r="Y118" s="80"/>
    </row>
    <row r="119" spans="1:25" s="42" customFormat="1" ht="14.25" customHeight="1">
      <c r="A119" s="239" t="s">
        <v>485</v>
      </c>
      <c r="B119" s="1203">
        <v>44901</v>
      </c>
      <c r="C119" s="31">
        <v>44896</v>
      </c>
      <c r="D119" s="523">
        <v>12274</v>
      </c>
      <c r="E119" s="136" t="s">
        <v>1115</v>
      </c>
      <c r="F119" s="523">
        <v>2039</v>
      </c>
      <c r="G119" s="9" t="s">
        <v>29</v>
      </c>
      <c r="H119" s="1204">
        <v>105</v>
      </c>
      <c r="I119" s="25" t="s">
        <v>6</v>
      </c>
      <c r="J119" s="9" t="s">
        <v>97</v>
      </c>
      <c r="K119" s="22"/>
      <c r="L119" s="1205"/>
      <c r="M119" s="80"/>
      <c r="N119" s="80"/>
      <c r="O119" s="80"/>
      <c r="P119" s="80"/>
      <c r="Q119" s="80"/>
      <c r="R119" s="80"/>
      <c r="T119" s="1055"/>
      <c r="U119" s="80"/>
      <c r="V119" s="80"/>
      <c r="W119" s="80"/>
      <c r="X119" s="80"/>
      <c r="Y119" s="80"/>
    </row>
    <row r="120" spans="1:25" s="42" customFormat="1" ht="14.25" customHeight="1">
      <c r="A120" s="239"/>
      <c r="B120" s="1203"/>
      <c r="C120" s="31"/>
      <c r="D120" s="523"/>
      <c r="E120" s="136" t="s">
        <v>1115</v>
      </c>
      <c r="F120" s="523">
        <v>753</v>
      </c>
      <c r="G120" s="9" t="s">
        <v>47</v>
      </c>
      <c r="H120" s="1204" t="s">
        <v>1826</v>
      </c>
      <c r="I120" s="25" t="s">
        <v>6</v>
      </c>
      <c r="J120" s="9" t="s">
        <v>97</v>
      </c>
      <c r="K120" s="22"/>
      <c r="L120" s="1205">
        <v>2468.98</v>
      </c>
      <c r="M120" s="80"/>
      <c r="N120" s="80"/>
      <c r="O120" s="80"/>
      <c r="P120" s="80"/>
      <c r="Q120" s="80"/>
      <c r="R120" s="80"/>
      <c r="T120" s="1055"/>
      <c r="U120" s="80"/>
      <c r="V120" s="80"/>
      <c r="W120" s="80"/>
      <c r="X120" s="80"/>
      <c r="Y120" s="80"/>
    </row>
    <row r="121" spans="1:25" s="42" customFormat="1" ht="14.25" customHeight="1">
      <c r="A121" s="239" t="s">
        <v>851</v>
      </c>
      <c r="B121" s="1203">
        <v>44901</v>
      </c>
      <c r="C121" s="31">
        <v>44896</v>
      </c>
      <c r="D121" s="523">
        <v>12263</v>
      </c>
      <c r="E121" s="136" t="s">
        <v>1115</v>
      </c>
      <c r="F121" s="523">
        <v>2396</v>
      </c>
      <c r="G121" s="9" t="s">
        <v>14</v>
      </c>
      <c r="H121" s="1204">
        <v>30</v>
      </c>
      <c r="I121" s="25" t="s">
        <v>6</v>
      </c>
      <c r="J121" s="9" t="s">
        <v>97</v>
      </c>
      <c r="K121" s="22"/>
      <c r="L121" s="1205"/>
      <c r="M121" s="80"/>
      <c r="N121" s="80"/>
      <c r="O121" s="80"/>
      <c r="P121" s="80"/>
      <c r="Q121" s="80"/>
      <c r="R121" s="80"/>
      <c r="T121" s="1055"/>
      <c r="U121" s="80"/>
      <c r="V121" s="80"/>
      <c r="W121" s="80"/>
      <c r="X121" s="80"/>
      <c r="Y121" s="80"/>
    </row>
    <row r="122" spans="1:25" s="42" customFormat="1" ht="14.25" customHeight="1">
      <c r="A122" s="239"/>
      <c r="B122" s="1203"/>
      <c r="C122" s="31"/>
      <c r="D122" s="523"/>
      <c r="E122" s="136" t="s">
        <v>1115</v>
      </c>
      <c r="F122" s="523">
        <v>1545</v>
      </c>
      <c r="G122" s="9" t="s">
        <v>36</v>
      </c>
      <c r="H122" s="1204">
        <v>5</v>
      </c>
      <c r="I122" s="25" t="s">
        <v>6</v>
      </c>
      <c r="J122" s="9" t="s">
        <v>97</v>
      </c>
      <c r="K122" s="22"/>
      <c r="L122" s="1205">
        <v>393.5</v>
      </c>
      <c r="M122" s="80"/>
      <c r="N122" s="80"/>
      <c r="O122" s="80"/>
      <c r="P122" s="80"/>
      <c r="Q122" s="80"/>
      <c r="R122" s="80"/>
      <c r="T122" s="1055"/>
      <c r="U122" s="80"/>
      <c r="V122" s="80"/>
      <c r="W122" s="80"/>
      <c r="X122" s="80"/>
      <c r="Y122" s="80"/>
    </row>
    <row r="123" spans="1:25" s="42" customFormat="1" ht="14.25" customHeight="1">
      <c r="A123" s="239" t="s">
        <v>2570</v>
      </c>
      <c r="B123" s="1203">
        <v>44901</v>
      </c>
      <c r="C123" s="31">
        <v>44900</v>
      </c>
      <c r="D123" s="523">
        <v>12275</v>
      </c>
      <c r="E123" s="136" t="s">
        <v>7</v>
      </c>
      <c r="F123" s="523">
        <v>1446</v>
      </c>
      <c r="G123" s="9" t="s">
        <v>58</v>
      </c>
      <c r="H123" s="1204" t="s">
        <v>849</v>
      </c>
      <c r="I123" s="25" t="s">
        <v>6</v>
      </c>
      <c r="J123" s="9" t="s">
        <v>97</v>
      </c>
      <c r="K123" s="22"/>
      <c r="L123" s="1205">
        <v>1248.1500000000001</v>
      </c>
      <c r="M123" s="80"/>
      <c r="N123" s="80"/>
      <c r="O123" s="80"/>
      <c r="P123" s="80"/>
      <c r="Q123" s="80"/>
      <c r="R123" s="80"/>
      <c r="T123" s="1055" t="s">
        <v>2589</v>
      </c>
      <c r="U123" s="80"/>
      <c r="V123" s="80"/>
      <c r="W123" s="80"/>
      <c r="X123" s="80"/>
      <c r="Y123" s="80"/>
    </row>
    <row r="124" spans="1:25" s="42" customFormat="1" ht="14.25" customHeight="1">
      <c r="A124" s="239" t="s">
        <v>2306</v>
      </c>
      <c r="B124" s="1203">
        <v>44901</v>
      </c>
      <c r="C124" s="31">
        <v>44900</v>
      </c>
      <c r="D124" s="523">
        <v>12276</v>
      </c>
      <c r="E124" s="136" t="s">
        <v>1115</v>
      </c>
      <c r="F124" s="523">
        <v>753</v>
      </c>
      <c r="G124" s="9" t="s">
        <v>47</v>
      </c>
      <c r="H124" s="1204" t="s">
        <v>1004</v>
      </c>
      <c r="I124" s="25" t="s">
        <v>6</v>
      </c>
      <c r="J124" s="9" t="s">
        <v>97</v>
      </c>
      <c r="K124" s="22"/>
      <c r="L124" s="1205">
        <v>831</v>
      </c>
      <c r="M124" s="80"/>
      <c r="N124" s="80"/>
      <c r="O124" s="80"/>
      <c r="P124" s="80"/>
      <c r="Q124" s="80"/>
      <c r="R124" s="80"/>
      <c r="T124" s="1055" t="s">
        <v>2590</v>
      </c>
      <c r="U124" s="80"/>
      <c r="V124" s="80"/>
      <c r="W124" s="80"/>
      <c r="X124" s="80"/>
      <c r="Y124" s="80"/>
    </row>
    <row r="125" spans="1:25" s="42" customFormat="1" ht="14.25" customHeight="1">
      <c r="A125" s="239" t="s">
        <v>965</v>
      </c>
      <c r="B125" s="1203">
        <v>44902</v>
      </c>
      <c r="C125" s="31">
        <v>44902</v>
      </c>
      <c r="D125" s="523">
        <v>12280</v>
      </c>
      <c r="E125" s="136" t="s">
        <v>153</v>
      </c>
      <c r="F125" s="523">
        <v>3272</v>
      </c>
      <c r="G125" s="9" t="s">
        <v>16</v>
      </c>
      <c r="H125" s="1204">
        <v>5</v>
      </c>
      <c r="I125" s="25" t="s">
        <v>6</v>
      </c>
      <c r="J125" s="9" t="s">
        <v>97</v>
      </c>
      <c r="K125" s="11" t="s">
        <v>991</v>
      </c>
      <c r="L125" s="1205"/>
      <c r="M125" s="80"/>
      <c r="N125" s="80"/>
      <c r="O125" s="80"/>
      <c r="P125" s="80"/>
      <c r="Q125" s="80"/>
      <c r="R125" s="80"/>
      <c r="T125" s="1055"/>
      <c r="U125" s="963" t="s">
        <v>12</v>
      </c>
      <c r="V125" s="80"/>
      <c r="W125" s="80"/>
      <c r="X125" s="80"/>
      <c r="Y125" s="80"/>
    </row>
    <row r="126" spans="1:25" s="42" customFormat="1" ht="14.25" customHeight="1">
      <c r="A126" s="239"/>
      <c r="B126" s="1203"/>
      <c r="C126" s="31"/>
      <c r="D126" s="523"/>
      <c r="E126" s="136" t="s">
        <v>153</v>
      </c>
      <c r="F126" s="523">
        <v>3273</v>
      </c>
      <c r="G126" s="9" t="s">
        <v>16</v>
      </c>
      <c r="H126" s="1204">
        <v>25</v>
      </c>
      <c r="I126" s="25" t="s">
        <v>6</v>
      </c>
      <c r="J126" s="9" t="s">
        <v>97</v>
      </c>
      <c r="K126" s="11" t="s">
        <v>991</v>
      </c>
      <c r="L126" s="1205">
        <v>645</v>
      </c>
      <c r="M126" s="80"/>
      <c r="N126" s="80"/>
      <c r="O126" s="80"/>
      <c r="P126" s="80"/>
      <c r="Q126" s="80"/>
      <c r="R126" s="80"/>
      <c r="T126" s="1055" t="s">
        <v>2607</v>
      </c>
      <c r="U126" s="963" t="s">
        <v>12</v>
      </c>
      <c r="V126" s="80"/>
      <c r="W126" s="80"/>
      <c r="X126" s="80"/>
      <c r="Y126" s="80"/>
    </row>
    <row r="127" spans="1:25" s="42" customFormat="1" ht="14.25" customHeight="1">
      <c r="A127" s="239" t="s">
        <v>141</v>
      </c>
      <c r="B127" s="1203">
        <v>44902</v>
      </c>
      <c r="C127" s="31">
        <v>44896</v>
      </c>
      <c r="D127" s="523">
        <v>12281</v>
      </c>
      <c r="E127" s="136" t="s">
        <v>2</v>
      </c>
      <c r="F127" s="523">
        <v>1350</v>
      </c>
      <c r="G127" s="9" t="s">
        <v>182</v>
      </c>
      <c r="H127" s="1204">
        <v>12</v>
      </c>
      <c r="I127" s="25" t="s">
        <v>6</v>
      </c>
      <c r="J127" s="9" t="s">
        <v>97</v>
      </c>
      <c r="K127" s="22"/>
      <c r="L127" s="1205">
        <v>130.80000000000001</v>
      </c>
      <c r="M127" s="80"/>
      <c r="N127" s="80"/>
      <c r="O127" s="80"/>
      <c r="P127" s="80"/>
      <c r="Q127" s="80"/>
      <c r="R127" s="80"/>
      <c r="T127" s="1055"/>
      <c r="U127" s="80"/>
      <c r="V127" s="80"/>
      <c r="W127" s="80"/>
      <c r="X127" s="80"/>
      <c r="Y127" s="80"/>
    </row>
    <row r="128" spans="1:25" s="42" customFormat="1" ht="14.25" customHeight="1">
      <c r="A128" s="239" t="s">
        <v>2574</v>
      </c>
      <c r="B128" s="1203">
        <v>44902</v>
      </c>
      <c r="C128" s="31">
        <v>44904</v>
      </c>
      <c r="D128" s="523">
        <v>12292</v>
      </c>
      <c r="E128" s="136" t="s">
        <v>114</v>
      </c>
      <c r="F128" s="523">
        <v>4482</v>
      </c>
      <c r="G128" s="9" t="s">
        <v>200</v>
      </c>
      <c r="H128" s="1204">
        <v>2</v>
      </c>
      <c r="I128" s="25" t="s">
        <v>6</v>
      </c>
      <c r="J128" s="9" t="s">
        <v>97</v>
      </c>
      <c r="K128" s="11" t="s">
        <v>991</v>
      </c>
      <c r="L128" s="1205">
        <v>112</v>
      </c>
      <c r="M128" s="80"/>
      <c r="N128" s="80"/>
      <c r="O128" s="80"/>
      <c r="P128" s="80"/>
      <c r="Q128" s="80"/>
      <c r="R128" s="80"/>
      <c r="T128" s="1055" t="s">
        <v>2608</v>
      </c>
      <c r="U128" s="80"/>
      <c r="V128" s="80"/>
      <c r="W128" s="80"/>
      <c r="X128" s="80"/>
      <c r="Y128" s="80"/>
    </row>
    <row r="129" spans="1:25" s="42" customFormat="1" ht="14.25" customHeight="1">
      <c r="A129" s="239" t="s">
        <v>580</v>
      </c>
      <c r="B129" s="1203">
        <v>44903</v>
      </c>
      <c r="C129" s="31">
        <v>44902</v>
      </c>
      <c r="D129" s="523">
        <v>12294</v>
      </c>
      <c r="E129" s="136" t="s">
        <v>2</v>
      </c>
      <c r="F129" s="523">
        <v>3620</v>
      </c>
      <c r="G129" s="9" t="s">
        <v>22</v>
      </c>
      <c r="H129" s="1204">
        <v>25</v>
      </c>
      <c r="I129" s="25" t="s">
        <v>6</v>
      </c>
      <c r="J129" s="9" t="s">
        <v>97</v>
      </c>
      <c r="K129" s="22"/>
      <c r="L129" s="1205">
        <v>562.5</v>
      </c>
      <c r="M129" s="80"/>
      <c r="N129" s="80"/>
      <c r="O129" s="80"/>
      <c r="P129" s="80"/>
      <c r="Q129" s="80"/>
      <c r="R129" s="80"/>
      <c r="T129" s="1055" t="s">
        <v>2592</v>
      </c>
      <c r="U129" s="80"/>
      <c r="V129" s="80"/>
      <c r="W129" s="80"/>
      <c r="X129" s="80"/>
      <c r="Y129" s="80"/>
    </row>
    <row r="130" spans="1:25" s="42" customFormat="1" ht="14.25" customHeight="1">
      <c r="A130" s="239" t="s">
        <v>101</v>
      </c>
      <c r="B130" s="1203">
        <v>44903</v>
      </c>
      <c r="C130" s="31">
        <v>44901</v>
      </c>
      <c r="D130" s="523">
        <v>12297</v>
      </c>
      <c r="E130" s="136" t="s">
        <v>2</v>
      </c>
      <c r="F130" s="523">
        <v>2740</v>
      </c>
      <c r="G130" s="9" t="s">
        <v>103</v>
      </c>
      <c r="H130" s="1204">
        <v>10</v>
      </c>
      <c r="I130" s="25" t="s">
        <v>6</v>
      </c>
      <c r="J130" s="9" t="s">
        <v>97</v>
      </c>
      <c r="K130" s="22"/>
      <c r="L130" s="1205">
        <v>180</v>
      </c>
      <c r="M130" s="80"/>
      <c r="N130" s="80"/>
      <c r="O130" s="80"/>
      <c r="P130" s="80"/>
      <c r="Q130" s="80"/>
      <c r="R130" s="80"/>
      <c r="T130" s="1055" t="s">
        <v>2593</v>
      </c>
      <c r="U130" s="80"/>
      <c r="V130" s="80"/>
      <c r="W130" s="80"/>
      <c r="X130" s="80"/>
      <c r="Y130" s="80"/>
    </row>
    <row r="131" spans="1:25" s="42" customFormat="1" ht="14.25" customHeight="1">
      <c r="A131" s="239" t="s">
        <v>2128</v>
      </c>
      <c r="B131" s="1203">
        <v>44903</v>
      </c>
      <c r="C131" s="31">
        <v>44902</v>
      </c>
      <c r="D131" s="523">
        <v>12298</v>
      </c>
      <c r="E131" s="136" t="s">
        <v>1221</v>
      </c>
      <c r="F131" s="523">
        <v>2908</v>
      </c>
      <c r="G131" s="9" t="s">
        <v>22</v>
      </c>
      <c r="H131" s="1204" t="s">
        <v>849</v>
      </c>
      <c r="I131" s="25" t="s">
        <v>6</v>
      </c>
      <c r="J131" s="9" t="s">
        <v>97</v>
      </c>
      <c r="K131" s="22"/>
      <c r="L131" s="1205">
        <v>187.5</v>
      </c>
      <c r="M131" s="80"/>
      <c r="N131" s="80"/>
      <c r="O131" s="80"/>
      <c r="P131" s="80"/>
      <c r="Q131" s="80"/>
      <c r="R131" s="80"/>
      <c r="T131" s="1055" t="s">
        <v>2594</v>
      </c>
      <c r="U131" s="80"/>
      <c r="V131" s="80"/>
      <c r="W131" s="80"/>
      <c r="X131" s="80"/>
      <c r="Y131" s="80"/>
    </row>
    <row r="132" spans="1:25" s="42" customFormat="1" ht="14.25" customHeight="1">
      <c r="A132" s="239" t="s">
        <v>1869</v>
      </c>
      <c r="B132" s="1203">
        <v>44903</v>
      </c>
      <c r="C132" s="31">
        <v>44901</v>
      </c>
      <c r="D132" s="523">
        <v>12299</v>
      </c>
      <c r="E132" s="136" t="s">
        <v>2351</v>
      </c>
      <c r="F132" s="523">
        <v>3096</v>
      </c>
      <c r="G132" s="9" t="s">
        <v>47</v>
      </c>
      <c r="H132" s="1204">
        <v>15</v>
      </c>
      <c r="I132" s="25" t="s">
        <v>6</v>
      </c>
      <c r="J132" s="9" t="s">
        <v>97</v>
      </c>
      <c r="K132" s="22"/>
      <c r="L132" s="1205">
        <v>837</v>
      </c>
      <c r="M132" s="80"/>
      <c r="N132" s="80"/>
      <c r="O132" s="80"/>
      <c r="P132" s="80"/>
      <c r="Q132" s="80"/>
      <c r="R132" s="80"/>
      <c r="T132" s="1055" t="s">
        <v>2595</v>
      </c>
      <c r="U132" s="80"/>
      <c r="V132" s="80"/>
      <c r="W132" s="80"/>
      <c r="X132" s="80"/>
      <c r="Y132" s="80"/>
    </row>
    <row r="133" spans="1:25" s="42" customFormat="1" ht="14.25" customHeight="1">
      <c r="A133" s="239" t="s">
        <v>1594</v>
      </c>
      <c r="B133" s="1203">
        <v>44903</v>
      </c>
      <c r="C133" s="31">
        <v>44908</v>
      </c>
      <c r="D133" s="523">
        <v>12301</v>
      </c>
      <c r="E133" s="136" t="s">
        <v>1221</v>
      </c>
      <c r="F133" s="523">
        <v>3940</v>
      </c>
      <c r="G133" s="9" t="s">
        <v>2208</v>
      </c>
      <c r="H133" s="1204" t="s">
        <v>949</v>
      </c>
      <c r="I133" s="25" t="s">
        <v>6</v>
      </c>
      <c r="J133" s="9" t="s">
        <v>97</v>
      </c>
      <c r="K133" s="22"/>
      <c r="L133" s="1205"/>
      <c r="M133" s="80"/>
      <c r="N133" s="80"/>
      <c r="O133" s="80"/>
      <c r="P133" s="80"/>
      <c r="Q133" s="80"/>
      <c r="R133" s="80"/>
      <c r="T133" s="1055"/>
      <c r="U133" s="80"/>
      <c r="V133" s="80"/>
      <c r="W133" s="80"/>
      <c r="X133" s="80"/>
      <c r="Y133" s="80"/>
    </row>
    <row r="134" spans="1:25" s="42" customFormat="1" ht="14.25" customHeight="1">
      <c r="A134" s="239"/>
      <c r="B134" s="1203"/>
      <c r="C134" s="31"/>
      <c r="D134" s="523"/>
      <c r="E134" s="136" t="s">
        <v>1221</v>
      </c>
      <c r="F134" s="523">
        <v>4434</v>
      </c>
      <c r="G134" s="9" t="s">
        <v>2208</v>
      </c>
      <c r="H134" s="1204">
        <v>20</v>
      </c>
      <c r="I134" s="25" t="s">
        <v>6</v>
      </c>
      <c r="J134" s="9" t="s">
        <v>97</v>
      </c>
      <c r="K134" s="22"/>
      <c r="L134" s="1205"/>
      <c r="M134" s="80"/>
      <c r="N134" s="80"/>
      <c r="O134" s="80"/>
      <c r="P134" s="80"/>
      <c r="Q134" s="80"/>
      <c r="R134" s="80"/>
      <c r="T134" s="1055"/>
      <c r="U134" s="80"/>
      <c r="V134" s="80"/>
      <c r="W134" s="80"/>
      <c r="X134" s="80"/>
      <c r="Y134" s="80"/>
    </row>
    <row r="135" spans="1:25" s="42" customFormat="1" ht="14.25" customHeight="1">
      <c r="A135" s="239"/>
      <c r="B135" s="1203"/>
      <c r="C135" s="31"/>
      <c r="D135" s="523"/>
      <c r="E135" s="136" t="s">
        <v>153</v>
      </c>
      <c r="F135" s="523">
        <v>4269</v>
      </c>
      <c r="G135" s="9" t="s">
        <v>2208</v>
      </c>
      <c r="H135" s="1204">
        <v>30</v>
      </c>
      <c r="I135" s="25" t="s">
        <v>6</v>
      </c>
      <c r="J135" s="9" t="s">
        <v>97</v>
      </c>
      <c r="K135" s="11" t="s">
        <v>2620</v>
      </c>
      <c r="L135" s="1205">
        <v>3632.5</v>
      </c>
      <c r="M135" s="80"/>
      <c r="N135" s="80"/>
      <c r="O135" s="80"/>
      <c r="P135" s="80"/>
      <c r="Q135" s="80"/>
      <c r="R135" s="80"/>
      <c r="T135" s="1055" t="s">
        <v>2602</v>
      </c>
      <c r="U135" s="963" t="s">
        <v>6</v>
      </c>
      <c r="V135" s="80"/>
      <c r="W135" s="80"/>
      <c r="X135" s="80"/>
      <c r="Y135" s="80"/>
    </row>
    <row r="136" spans="1:25" s="42" customFormat="1" ht="14.25" customHeight="1">
      <c r="A136" s="239" t="s">
        <v>1217</v>
      </c>
      <c r="B136" s="1203">
        <v>44904</v>
      </c>
      <c r="C136" s="31">
        <v>44903</v>
      </c>
      <c r="D136" s="523">
        <v>12307</v>
      </c>
      <c r="E136" s="136" t="s">
        <v>2</v>
      </c>
      <c r="F136" s="523">
        <v>1614</v>
      </c>
      <c r="G136" s="9" t="s">
        <v>52</v>
      </c>
      <c r="H136" s="1204">
        <v>20</v>
      </c>
      <c r="I136" s="25" t="s">
        <v>6</v>
      </c>
      <c r="J136" s="9" t="s">
        <v>97</v>
      </c>
      <c r="K136" s="22"/>
      <c r="L136" s="1205">
        <v>330</v>
      </c>
      <c r="M136" s="80"/>
      <c r="N136" s="80"/>
      <c r="O136" s="80"/>
      <c r="P136" s="80"/>
      <c r="Q136" s="80"/>
      <c r="R136" s="80"/>
      <c r="T136" s="1055" t="s">
        <v>2603</v>
      </c>
      <c r="U136" s="80"/>
      <c r="V136" s="80"/>
      <c r="W136" s="80"/>
      <c r="X136" s="80"/>
      <c r="Y136" s="80"/>
    </row>
    <row r="137" spans="1:25" s="42" customFormat="1" ht="14.25" customHeight="1">
      <c r="A137" s="239" t="s">
        <v>1303</v>
      </c>
      <c r="B137" s="1203">
        <v>44904</v>
      </c>
      <c r="C137" s="31">
        <v>44903</v>
      </c>
      <c r="D137" s="523">
        <v>12309</v>
      </c>
      <c r="E137" s="136" t="s">
        <v>1221</v>
      </c>
      <c r="F137" s="523">
        <v>4226</v>
      </c>
      <c r="G137" s="9" t="s">
        <v>783</v>
      </c>
      <c r="H137" s="1204">
        <v>6</v>
      </c>
      <c r="I137" s="25" t="s">
        <v>6</v>
      </c>
      <c r="J137" s="9" t="s">
        <v>97</v>
      </c>
      <c r="K137" s="11" t="s">
        <v>991</v>
      </c>
      <c r="L137" s="1205"/>
      <c r="M137" s="80"/>
      <c r="N137" s="80"/>
      <c r="O137" s="80"/>
      <c r="P137" s="80"/>
      <c r="Q137" s="80"/>
      <c r="R137" s="80"/>
      <c r="T137" s="1055"/>
      <c r="U137" s="80"/>
      <c r="V137" s="80"/>
      <c r="W137" s="80"/>
      <c r="X137" s="80"/>
      <c r="Y137" s="80"/>
    </row>
    <row r="138" spans="1:25" s="42" customFormat="1" ht="14.25" customHeight="1">
      <c r="A138" s="239"/>
      <c r="B138" s="1203"/>
      <c r="C138" s="31"/>
      <c r="D138" s="523"/>
      <c r="E138" s="136" t="s">
        <v>1221</v>
      </c>
      <c r="F138" s="523">
        <v>4241</v>
      </c>
      <c r="G138" s="9" t="s">
        <v>89</v>
      </c>
      <c r="H138" s="1204">
        <v>2</v>
      </c>
      <c r="I138" s="25" t="s">
        <v>6</v>
      </c>
      <c r="J138" s="9" t="s">
        <v>97</v>
      </c>
      <c r="K138" s="11" t="s">
        <v>991</v>
      </c>
      <c r="L138" s="1205"/>
      <c r="M138" s="80"/>
      <c r="N138" s="80"/>
      <c r="O138" s="80"/>
      <c r="P138" s="80"/>
      <c r="Q138" s="80"/>
      <c r="R138" s="80"/>
      <c r="T138" s="1055"/>
      <c r="U138" s="80"/>
      <c r="V138" s="80"/>
      <c r="W138" s="80"/>
      <c r="X138" s="80"/>
      <c r="Y138" s="80"/>
    </row>
    <row r="139" spans="1:25" s="42" customFormat="1" ht="14.25" customHeight="1">
      <c r="A139" s="239"/>
      <c r="B139" s="1203"/>
      <c r="C139" s="31"/>
      <c r="D139" s="523"/>
      <c r="E139" s="136" t="s">
        <v>1221</v>
      </c>
      <c r="F139" s="523">
        <v>4229</v>
      </c>
      <c r="G139" s="9" t="s">
        <v>783</v>
      </c>
      <c r="H139" s="1204">
        <v>3</v>
      </c>
      <c r="I139" s="25" t="s">
        <v>6</v>
      </c>
      <c r="J139" s="9" t="s">
        <v>97</v>
      </c>
      <c r="K139" s="11" t="s">
        <v>991</v>
      </c>
      <c r="L139" s="1205"/>
      <c r="M139" s="80"/>
      <c r="N139" s="80"/>
      <c r="O139" s="80"/>
      <c r="P139" s="80"/>
      <c r="Q139" s="80"/>
      <c r="R139" s="80"/>
      <c r="T139" s="1055"/>
      <c r="U139" s="80"/>
      <c r="V139" s="80"/>
      <c r="W139" s="80"/>
      <c r="X139" s="80"/>
      <c r="Y139" s="80"/>
    </row>
    <row r="140" spans="1:25" s="42" customFormat="1" ht="14.25" customHeight="1">
      <c r="A140" s="239"/>
      <c r="B140" s="1203"/>
      <c r="C140" s="31"/>
      <c r="D140" s="523"/>
      <c r="E140" s="136" t="s">
        <v>1221</v>
      </c>
      <c r="F140" s="523">
        <v>4230</v>
      </c>
      <c r="G140" s="9" t="s">
        <v>783</v>
      </c>
      <c r="H140" s="1204">
        <v>5</v>
      </c>
      <c r="I140" s="25" t="s">
        <v>6</v>
      </c>
      <c r="J140" s="9" t="s">
        <v>97</v>
      </c>
      <c r="K140" s="11" t="s">
        <v>991</v>
      </c>
      <c r="L140" s="1205"/>
      <c r="M140" s="80"/>
      <c r="N140" s="80"/>
      <c r="O140" s="80"/>
      <c r="P140" s="80"/>
      <c r="Q140" s="80"/>
      <c r="R140" s="80"/>
      <c r="T140" s="1055"/>
      <c r="U140" s="80"/>
      <c r="V140" s="80"/>
      <c r="W140" s="80"/>
      <c r="X140" s="80"/>
      <c r="Y140" s="80"/>
    </row>
    <row r="141" spans="1:25" s="42" customFormat="1" ht="14.25" customHeight="1">
      <c r="A141" s="239"/>
      <c r="B141" s="1203"/>
      <c r="C141" s="31"/>
      <c r="D141" s="523"/>
      <c r="E141" s="136" t="s">
        <v>1221</v>
      </c>
      <c r="F141" s="523">
        <v>4231</v>
      </c>
      <c r="G141" s="9" t="s">
        <v>783</v>
      </c>
      <c r="H141" s="1204">
        <v>6</v>
      </c>
      <c r="I141" s="25" t="s">
        <v>6</v>
      </c>
      <c r="J141" s="9" t="s">
        <v>97</v>
      </c>
      <c r="K141" s="11" t="s">
        <v>991</v>
      </c>
      <c r="L141" s="1205"/>
      <c r="M141" s="80"/>
      <c r="N141" s="80"/>
      <c r="O141" s="80"/>
      <c r="P141" s="80"/>
      <c r="Q141" s="80"/>
      <c r="R141" s="80"/>
      <c r="T141" s="1055"/>
      <c r="U141" s="80"/>
      <c r="V141" s="80"/>
      <c r="W141" s="80"/>
      <c r="X141" s="80"/>
      <c r="Y141" s="80"/>
    </row>
    <row r="142" spans="1:25" s="42" customFormat="1" ht="14.25" customHeight="1">
      <c r="A142" s="239"/>
      <c r="B142" s="1203"/>
      <c r="C142" s="31"/>
      <c r="D142" s="523"/>
      <c r="E142" s="136" t="s">
        <v>1221</v>
      </c>
      <c r="F142" s="523">
        <v>4232</v>
      </c>
      <c r="G142" s="9" t="s">
        <v>783</v>
      </c>
      <c r="H142" s="1204">
        <v>2</v>
      </c>
      <c r="I142" s="25" t="s">
        <v>6</v>
      </c>
      <c r="J142" s="9" t="s">
        <v>97</v>
      </c>
      <c r="K142" s="11" t="s">
        <v>991</v>
      </c>
      <c r="L142" s="1205"/>
      <c r="M142" s="80"/>
      <c r="N142" s="80"/>
      <c r="O142" s="80"/>
      <c r="P142" s="80"/>
      <c r="Q142" s="80"/>
      <c r="R142" s="80"/>
      <c r="T142" s="1055"/>
      <c r="U142" s="80"/>
      <c r="V142" s="80"/>
      <c r="W142" s="80"/>
      <c r="X142" s="80"/>
      <c r="Y142" s="80"/>
    </row>
    <row r="143" spans="1:25" s="42" customFormat="1" ht="14.25" customHeight="1">
      <c r="A143" s="239"/>
      <c r="B143" s="1203"/>
      <c r="C143" s="31"/>
      <c r="D143" s="523"/>
      <c r="E143" s="136" t="s">
        <v>1221</v>
      </c>
      <c r="F143" s="523">
        <v>41227</v>
      </c>
      <c r="G143" s="9" t="s">
        <v>783</v>
      </c>
      <c r="H143" s="1204">
        <v>2</v>
      </c>
      <c r="I143" s="25" t="s">
        <v>6</v>
      </c>
      <c r="J143" s="9" t="s">
        <v>97</v>
      </c>
      <c r="K143" s="11" t="s">
        <v>991</v>
      </c>
      <c r="L143" s="1205"/>
      <c r="M143" s="80"/>
      <c r="N143" s="80"/>
      <c r="O143" s="80"/>
      <c r="P143" s="80"/>
      <c r="Q143" s="80"/>
      <c r="R143" s="80"/>
      <c r="T143" s="1055"/>
      <c r="U143" s="80"/>
      <c r="V143" s="80"/>
      <c r="W143" s="80"/>
      <c r="X143" s="80"/>
      <c r="Y143" s="80"/>
    </row>
    <row r="144" spans="1:25" s="42" customFormat="1" ht="14.25" customHeight="1">
      <c r="A144" s="239"/>
      <c r="B144" s="1203"/>
      <c r="C144" s="31"/>
      <c r="D144" s="523"/>
      <c r="E144" s="136" t="s">
        <v>1221</v>
      </c>
      <c r="F144" s="523">
        <v>3629</v>
      </c>
      <c r="G144" s="9" t="s">
        <v>783</v>
      </c>
      <c r="H144" s="1204">
        <v>5</v>
      </c>
      <c r="I144" s="25" t="s">
        <v>6</v>
      </c>
      <c r="J144" s="9" t="s">
        <v>97</v>
      </c>
      <c r="K144" s="11" t="s">
        <v>991</v>
      </c>
      <c r="L144" s="1205"/>
      <c r="M144" s="80"/>
      <c r="N144" s="80"/>
      <c r="O144" s="80"/>
      <c r="P144" s="80"/>
      <c r="Q144" s="80"/>
      <c r="R144" s="80"/>
      <c r="T144" s="1055" t="s">
        <v>2611</v>
      </c>
      <c r="U144" s="80"/>
      <c r="V144" s="80"/>
      <c r="W144" s="80"/>
      <c r="X144" s="80"/>
      <c r="Y144" s="80"/>
    </row>
    <row r="145" spans="1:25" s="42" customFormat="1" ht="14.25" customHeight="1">
      <c r="A145" s="239"/>
      <c r="B145" s="1203"/>
      <c r="C145" s="31"/>
      <c r="D145" s="523"/>
      <c r="E145" s="136" t="s">
        <v>1221</v>
      </c>
      <c r="F145" s="523">
        <v>3628</v>
      </c>
      <c r="G145" s="9" t="s">
        <v>783</v>
      </c>
      <c r="H145" s="1204">
        <v>6</v>
      </c>
      <c r="I145" s="25" t="s">
        <v>6</v>
      </c>
      <c r="J145" s="9" t="s">
        <v>97</v>
      </c>
      <c r="K145" s="11" t="s">
        <v>991</v>
      </c>
      <c r="L145" s="1205">
        <v>881.8</v>
      </c>
      <c r="M145" s="80"/>
      <c r="N145" s="80"/>
      <c r="O145" s="80"/>
      <c r="P145" s="80"/>
      <c r="Q145" s="80"/>
      <c r="R145" s="80"/>
      <c r="T145" s="1055" t="s">
        <v>2609</v>
      </c>
      <c r="U145" s="80"/>
      <c r="V145" s="80"/>
      <c r="W145" s="80"/>
      <c r="X145" s="80"/>
      <c r="Y145" s="80"/>
    </row>
    <row r="146" spans="1:25" s="42" customFormat="1" ht="14.25" customHeight="1">
      <c r="A146" s="239" t="s">
        <v>1303</v>
      </c>
      <c r="B146" s="1203">
        <v>44904</v>
      </c>
      <c r="C146" s="31">
        <v>44903</v>
      </c>
      <c r="D146" s="523">
        <v>12310</v>
      </c>
      <c r="E146" s="136" t="s">
        <v>1221</v>
      </c>
      <c r="F146" s="523">
        <v>4374</v>
      </c>
      <c r="G146" s="9" t="s">
        <v>783</v>
      </c>
      <c r="H146" s="1204">
        <v>4</v>
      </c>
      <c r="I146" s="25" t="s">
        <v>6</v>
      </c>
      <c r="J146" s="9" t="s">
        <v>97</v>
      </c>
      <c r="K146" s="11" t="s">
        <v>991</v>
      </c>
      <c r="L146" s="1205">
        <v>124</v>
      </c>
      <c r="M146" s="80"/>
      <c r="N146" s="80"/>
      <c r="O146" s="80"/>
      <c r="P146" s="80"/>
      <c r="Q146" s="80"/>
      <c r="R146" s="80"/>
      <c r="T146" s="1055" t="s">
        <v>2610</v>
      </c>
      <c r="U146" s="80"/>
      <c r="V146" s="80"/>
      <c r="W146" s="80"/>
      <c r="X146" s="80"/>
      <c r="Y146" s="80"/>
    </row>
    <row r="147" spans="1:25" s="42" customFormat="1" ht="14.25" customHeight="1">
      <c r="A147" s="239" t="s">
        <v>383</v>
      </c>
      <c r="B147" s="1203">
        <v>44904</v>
      </c>
      <c r="C147" s="31">
        <v>44901</v>
      </c>
      <c r="D147" s="523">
        <v>12317</v>
      </c>
      <c r="E147" s="136" t="s">
        <v>2</v>
      </c>
      <c r="F147" s="523">
        <v>951</v>
      </c>
      <c r="G147" s="9" t="s">
        <v>58</v>
      </c>
      <c r="H147" s="1204">
        <v>10</v>
      </c>
      <c r="I147" s="25" t="s">
        <v>6</v>
      </c>
      <c r="J147" s="9" t="s">
        <v>97</v>
      </c>
      <c r="K147" s="22"/>
      <c r="L147" s="1205">
        <v>1189.5</v>
      </c>
      <c r="M147" s="80"/>
      <c r="N147" s="80"/>
      <c r="O147" s="80"/>
      <c r="P147" s="80"/>
      <c r="Q147" s="80"/>
      <c r="R147" s="80"/>
      <c r="T147" s="1055" t="s">
        <v>2604</v>
      </c>
      <c r="U147" s="80"/>
      <c r="V147" s="80"/>
      <c r="W147" s="80"/>
      <c r="X147" s="80"/>
      <c r="Y147" s="80"/>
    </row>
    <row r="148" spans="1:25" s="42" customFormat="1" ht="14.25" customHeight="1">
      <c r="A148" s="239" t="s">
        <v>1161</v>
      </c>
      <c r="B148" s="1203">
        <v>44904</v>
      </c>
      <c r="C148" s="31">
        <v>44903</v>
      </c>
      <c r="D148" s="523">
        <v>12318</v>
      </c>
      <c r="E148" s="136" t="s">
        <v>2</v>
      </c>
      <c r="F148" s="523">
        <v>1106</v>
      </c>
      <c r="G148" s="9" t="s">
        <v>18</v>
      </c>
      <c r="H148" s="1204">
        <v>25</v>
      </c>
      <c r="I148" s="25" t="s">
        <v>6</v>
      </c>
      <c r="J148" s="9" t="s">
        <v>97</v>
      </c>
      <c r="K148" s="22"/>
      <c r="L148" s="1205">
        <v>550</v>
      </c>
      <c r="M148" s="80"/>
      <c r="N148" s="80"/>
      <c r="O148" s="80"/>
      <c r="P148" s="80"/>
      <c r="Q148" s="80"/>
      <c r="R148" s="80"/>
      <c r="T148" s="1055" t="s">
        <v>2605</v>
      </c>
      <c r="U148" s="80"/>
      <c r="V148" s="80"/>
      <c r="W148" s="80"/>
      <c r="X148" s="80"/>
      <c r="Y148" s="80"/>
    </row>
    <row r="149" spans="1:25" s="42" customFormat="1" ht="14.25" customHeight="1">
      <c r="A149" s="239" t="s">
        <v>2190</v>
      </c>
      <c r="B149" s="1203">
        <v>44907</v>
      </c>
      <c r="C149" s="31">
        <v>44903</v>
      </c>
      <c r="D149" s="523">
        <v>12323</v>
      </c>
      <c r="E149" s="136" t="s">
        <v>2</v>
      </c>
      <c r="F149" s="523">
        <v>1468</v>
      </c>
      <c r="G149" s="9" t="s">
        <v>21</v>
      </c>
      <c r="H149" s="1204">
        <v>20</v>
      </c>
      <c r="I149" s="25" t="s">
        <v>6</v>
      </c>
      <c r="J149" s="9" t="s">
        <v>97</v>
      </c>
      <c r="K149" s="22"/>
      <c r="L149" s="1205">
        <v>1260</v>
      </c>
      <c r="M149" s="80"/>
      <c r="N149" s="80"/>
      <c r="O149" s="80"/>
      <c r="P149" s="80"/>
      <c r="Q149" s="80"/>
      <c r="R149" s="80"/>
      <c r="T149" s="1055" t="s">
        <v>2580</v>
      </c>
      <c r="U149" s="80"/>
      <c r="V149" s="80"/>
      <c r="W149" s="80"/>
      <c r="X149" s="80"/>
      <c r="Y149" s="80"/>
    </row>
    <row r="150" spans="1:25" s="42" customFormat="1" ht="14.25" customHeight="1">
      <c r="A150" s="239" t="s">
        <v>101</v>
      </c>
      <c r="B150" s="1203">
        <v>44907</v>
      </c>
      <c r="C150" s="31">
        <v>44904</v>
      </c>
      <c r="D150" s="523">
        <v>12324</v>
      </c>
      <c r="E150" s="136" t="s">
        <v>2</v>
      </c>
      <c r="F150" s="523">
        <v>2740</v>
      </c>
      <c r="G150" s="9" t="s">
        <v>103</v>
      </c>
      <c r="H150" s="1204">
        <v>14</v>
      </c>
      <c r="I150" s="25" t="s">
        <v>6</v>
      </c>
      <c r="J150" s="9" t="s">
        <v>97</v>
      </c>
      <c r="K150" s="22"/>
      <c r="L150" s="1205">
        <v>252</v>
      </c>
      <c r="M150" s="80"/>
      <c r="N150" s="80"/>
      <c r="O150" s="80"/>
      <c r="P150" s="80"/>
      <c r="Q150" s="80"/>
      <c r="R150" s="80"/>
      <c r="T150" s="1055" t="s">
        <v>2581</v>
      </c>
      <c r="U150" s="80"/>
      <c r="V150" s="80"/>
      <c r="W150" s="80"/>
      <c r="X150" s="80"/>
      <c r="Y150" s="80"/>
    </row>
    <row r="151" spans="1:25" s="42" customFormat="1" ht="14.25" customHeight="1">
      <c r="A151" s="239" t="s">
        <v>2190</v>
      </c>
      <c r="B151" s="1203">
        <v>44907</v>
      </c>
      <c r="C151" s="31">
        <v>44903</v>
      </c>
      <c r="D151" s="523">
        <v>12325</v>
      </c>
      <c r="E151" s="136" t="s">
        <v>2</v>
      </c>
      <c r="F151" s="523">
        <v>838</v>
      </c>
      <c r="G151" s="9" t="s">
        <v>5</v>
      </c>
      <c r="H151" s="1204">
        <v>10</v>
      </c>
      <c r="I151" s="25" t="s">
        <v>6</v>
      </c>
      <c r="J151" s="9" t="s">
        <v>97</v>
      </c>
      <c r="K151" s="22"/>
      <c r="L151" s="1205">
        <v>620</v>
      </c>
      <c r="M151" s="80"/>
      <c r="N151" s="80"/>
      <c r="O151" s="80"/>
      <c r="P151" s="80"/>
      <c r="Q151" s="80"/>
      <c r="R151" s="80"/>
      <c r="T151" s="1055" t="s">
        <v>2582</v>
      </c>
      <c r="U151" s="80"/>
      <c r="V151" s="80"/>
      <c r="W151" s="80"/>
      <c r="X151" s="80"/>
      <c r="Y151" s="80"/>
    </row>
    <row r="152" spans="1:25" s="42" customFormat="1" ht="14.25" customHeight="1">
      <c r="A152" s="239"/>
      <c r="B152" s="1203"/>
      <c r="C152" s="31">
        <v>44900</v>
      </c>
      <c r="D152" s="523"/>
      <c r="E152" s="136"/>
      <c r="F152" s="523"/>
      <c r="G152" s="9"/>
      <c r="H152" s="1204">
        <v>10</v>
      </c>
      <c r="I152" s="25" t="s">
        <v>6</v>
      </c>
      <c r="J152" s="9"/>
      <c r="K152" s="22"/>
      <c r="L152" s="1205"/>
      <c r="M152" s="80"/>
      <c r="N152" s="80"/>
      <c r="O152" s="80"/>
      <c r="P152" s="80"/>
      <c r="Q152" s="80"/>
      <c r="R152" s="80"/>
      <c r="T152" s="1055"/>
      <c r="U152" s="80"/>
      <c r="V152" s="80"/>
      <c r="W152" s="80"/>
      <c r="X152" s="80"/>
      <c r="Y152" s="80"/>
    </row>
    <row r="153" spans="1:25" s="42" customFormat="1" ht="14.25" customHeight="1">
      <c r="A153" s="239" t="s">
        <v>1220</v>
      </c>
      <c r="B153" s="1203">
        <v>44907</v>
      </c>
      <c r="C153" s="31">
        <v>44904</v>
      </c>
      <c r="D153" s="523">
        <v>12326</v>
      </c>
      <c r="E153" s="136" t="s">
        <v>1221</v>
      </c>
      <c r="F153" s="523">
        <v>2481</v>
      </c>
      <c r="G153" s="9" t="s">
        <v>89</v>
      </c>
      <c r="H153" s="1204">
        <v>500</v>
      </c>
      <c r="I153" s="25" t="s">
        <v>6</v>
      </c>
      <c r="J153" s="9" t="s">
        <v>97</v>
      </c>
      <c r="K153" s="22"/>
      <c r="L153" s="1205">
        <v>2250</v>
      </c>
      <c r="M153" s="80"/>
      <c r="N153" s="80"/>
      <c r="O153" s="80"/>
      <c r="P153" s="80"/>
      <c r="Q153" s="80"/>
      <c r="R153" s="80"/>
      <c r="T153" s="1055" t="s">
        <v>2583</v>
      </c>
      <c r="U153" s="80"/>
      <c r="V153" s="80"/>
      <c r="W153" s="80"/>
      <c r="X153" s="80"/>
      <c r="Y153" s="80"/>
    </row>
    <row r="154" spans="1:25" s="42" customFormat="1" ht="14.25" customHeight="1">
      <c r="A154" s="239" t="s">
        <v>520</v>
      </c>
      <c r="B154" s="1203">
        <v>44907</v>
      </c>
      <c r="C154" s="31">
        <v>44907</v>
      </c>
      <c r="D154" s="523">
        <v>12329</v>
      </c>
      <c r="E154" s="136" t="s">
        <v>7</v>
      </c>
      <c r="F154" s="523">
        <v>4467</v>
      </c>
      <c r="G154" s="9" t="s">
        <v>127</v>
      </c>
      <c r="H154" s="1204">
        <v>3</v>
      </c>
      <c r="I154" s="25" t="s">
        <v>6</v>
      </c>
      <c r="J154" s="9" t="s">
        <v>97</v>
      </c>
      <c r="K154" s="22"/>
      <c r="L154" s="1205"/>
      <c r="M154" s="80"/>
      <c r="N154" s="80"/>
      <c r="O154" s="80"/>
      <c r="P154" s="80"/>
      <c r="Q154" s="80"/>
      <c r="R154" s="80"/>
      <c r="T154" s="1055" t="s">
        <v>2612</v>
      </c>
      <c r="U154" s="80"/>
      <c r="V154" s="80"/>
      <c r="W154" s="80"/>
      <c r="X154" s="80"/>
      <c r="Y154" s="80"/>
    </row>
    <row r="155" spans="1:25" s="42" customFormat="1" ht="14.25" customHeight="1">
      <c r="A155" s="239"/>
      <c r="B155" s="1203"/>
      <c r="C155" s="31"/>
      <c r="D155" s="523"/>
      <c r="E155" s="136" t="s">
        <v>7</v>
      </c>
      <c r="F155" s="523">
        <v>4466</v>
      </c>
      <c r="G155" s="9" t="s">
        <v>521</v>
      </c>
      <c r="H155" s="1204">
        <v>35</v>
      </c>
      <c r="I155" s="25" t="s">
        <v>6</v>
      </c>
      <c r="J155" s="9" t="s">
        <v>97</v>
      </c>
      <c r="K155" s="22"/>
      <c r="L155" s="1205">
        <v>195.2</v>
      </c>
      <c r="M155" s="80"/>
      <c r="N155" s="80"/>
      <c r="O155" s="80"/>
      <c r="P155" s="80"/>
      <c r="Q155" s="80"/>
      <c r="R155" s="80"/>
      <c r="T155" s="1055" t="s">
        <v>2613</v>
      </c>
      <c r="U155" s="80"/>
      <c r="V155" s="80"/>
      <c r="W155" s="80"/>
      <c r="X155" s="80"/>
      <c r="Y155" s="80"/>
    </row>
    <row r="156" spans="1:25" s="42" customFormat="1" ht="14.25" customHeight="1">
      <c r="A156" s="239" t="s">
        <v>520</v>
      </c>
      <c r="B156" s="1203">
        <v>44907</v>
      </c>
      <c r="C156" s="31">
        <v>44907</v>
      </c>
      <c r="D156" s="523">
        <v>12330</v>
      </c>
      <c r="E156" s="136" t="s">
        <v>7</v>
      </c>
      <c r="F156" s="523">
        <v>4467</v>
      </c>
      <c r="G156" s="9" t="s">
        <v>127</v>
      </c>
      <c r="H156" s="1204">
        <v>6</v>
      </c>
      <c r="I156" s="25" t="s">
        <v>6</v>
      </c>
      <c r="J156" s="9" t="s">
        <v>97</v>
      </c>
      <c r="K156" s="22"/>
      <c r="L156" s="1205"/>
      <c r="M156" s="80"/>
      <c r="N156" s="80"/>
      <c r="O156" s="80"/>
      <c r="P156" s="80"/>
      <c r="Q156" s="80"/>
      <c r="R156" s="80"/>
      <c r="T156" s="1055" t="s">
        <v>2615</v>
      </c>
      <c r="U156" s="80"/>
      <c r="V156" s="80"/>
      <c r="W156" s="80"/>
      <c r="X156" s="80"/>
      <c r="Y156" s="80"/>
    </row>
    <row r="157" spans="1:25" s="42" customFormat="1" ht="14.25" customHeight="1">
      <c r="A157" s="239"/>
      <c r="B157" s="1203"/>
      <c r="C157" s="31"/>
      <c r="D157" s="523"/>
      <c r="E157" s="136" t="s">
        <v>7</v>
      </c>
      <c r="F157" s="523">
        <v>4466</v>
      </c>
      <c r="G157" s="9" t="s">
        <v>521</v>
      </c>
      <c r="H157" s="1204">
        <v>35</v>
      </c>
      <c r="I157" s="25" t="s">
        <v>6</v>
      </c>
      <c r="J157" s="9" t="s">
        <v>97</v>
      </c>
      <c r="K157" s="22"/>
      <c r="L157" s="1205">
        <v>1249.9000000000001</v>
      </c>
      <c r="M157" s="80"/>
      <c r="N157" s="80"/>
      <c r="O157" s="80"/>
      <c r="P157" s="80"/>
      <c r="Q157" s="80"/>
      <c r="R157" s="80"/>
      <c r="T157" s="1055" t="s">
        <v>2592</v>
      </c>
      <c r="U157" s="80"/>
      <c r="V157" s="80"/>
      <c r="W157" s="80"/>
      <c r="X157" s="80"/>
      <c r="Y157" s="80"/>
    </row>
    <row r="158" spans="1:25" s="42" customFormat="1" ht="14.25" customHeight="1">
      <c r="A158" s="239" t="s">
        <v>520</v>
      </c>
      <c r="B158" s="1203">
        <v>44907</v>
      </c>
      <c r="C158" s="31">
        <v>44903</v>
      </c>
      <c r="D158" s="523">
        <v>12331</v>
      </c>
      <c r="E158" s="136" t="s">
        <v>7</v>
      </c>
      <c r="F158" s="523">
        <v>4467</v>
      </c>
      <c r="G158" s="9" t="s">
        <v>461</v>
      </c>
      <c r="H158" s="1204" t="s">
        <v>2231</v>
      </c>
      <c r="I158" s="25" t="s">
        <v>6</v>
      </c>
      <c r="J158" s="9" t="s">
        <v>97</v>
      </c>
      <c r="K158" s="22"/>
      <c r="L158" s="1205">
        <v>70.739999999999995</v>
      </c>
      <c r="M158" s="80"/>
      <c r="N158" s="80"/>
      <c r="O158" s="80"/>
      <c r="P158" s="80"/>
      <c r="Q158" s="80"/>
      <c r="R158" s="80"/>
      <c r="T158" s="1055" t="s">
        <v>2614</v>
      </c>
      <c r="U158" s="80"/>
      <c r="V158" s="80"/>
      <c r="W158" s="80"/>
      <c r="X158" s="80"/>
      <c r="Y158" s="80"/>
    </row>
    <row r="159" spans="1:25" s="42" customFormat="1" ht="14.25" customHeight="1">
      <c r="A159" s="239" t="s">
        <v>377</v>
      </c>
      <c r="B159" s="1203">
        <v>44901</v>
      </c>
      <c r="C159" s="31">
        <v>44900</v>
      </c>
      <c r="D159" s="523">
        <v>12335</v>
      </c>
      <c r="E159" s="136" t="s">
        <v>2</v>
      </c>
      <c r="F159" s="523">
        <v>1545</v>
      </c>
      <c r="G159" s="9" t="s">
        <v>2616</v>
      </c>
      <c r="H159" s="1204">
        <v>5</v>
      </c>
      <c r="I159" s="25" t="s">
        <v>6</v>
      </c>
      <c r="J159" s="9" t="s">
        <v>97</v>
      </c>
      <c r="K159" s="22"/>
      <c r="L159" s="1205">
        <v>191</v>
      </c>
      <c r="M159" s="80"/>
      <c r="N159" s="80"/>
      <c r="O159" s="80"/>
      <c r="P159" s="80"/>
      <c r="Q159" s="80"/>
      <c r="R159" s="80"/>
      <c r="T159" s="1055" t="s">
        <v>2617</v>
      </c>
      <c r="U159" s="80"/>
      <c r="V159" s="80"/>
      <c r="W159" s="80"/>
      <c r="X159" s="80"/>
      <c r="Y159" s="80"/>
    </row>
    <row r="160" spans="1:25" s="42" customFormat="1" ht="14.25" customHeight="1">
      <c r="A160" s="239" t="s">
        <v>141</v>
      </c>
      <c r="B160" s="1203">
        <v>44908</v>
      </c>
      <c r="C160" s="31">
        <v>44907</v>
      </c>
      <c r="D160" s="523">
        <v>12338</v>
      </c>
      <c r="E160" s="136" t="s">
        <v>2</v>
      </c>
      <c r="F160" s="523">
        <v>1350</v>
      </c>
      <c r="G160" s="9" t="s">
        <v>182</v>
      </c>
      <c r="H160" s="1204">
        <v>12</v>
      </c>
      <c r="I160" s="25" t="s">
        <v>6</v>
      </c>
      <c r="J160" s="9" t="s">
        <v>97</v>
      </c>
      <c r="K160" s="22"/>
      <c r="L160" s="1205">
        <v>130.80000000000001</v>
      </c>
      <c r="M160" s="80"/>
      <c r="N160" s="80"/>
      <c r="O160" s="80"/>
      <c r="P160" s="80"/>
      <c r="Q160" s="80"/>
      <c r="R160" s="80"/>
      <c r="T160" s="1055" t="s">
        <v>2643</v>
      </c>
      <c r="U160" s="80"/>
      <c r="V160" s="80"/>
      <c r="W160" s="80"/>
      <c r="X160" s="80"/>
      <c r="Y160" s="80"/>
    </row>
    <row r="161" spans="1:25" s="42" customFormat="1" ht="14.25" customHeight="1">
      <c r="A161" s="239"/>
      <c r="B161" s="1203"/>
      <c r="C161" s="31"/>
      <c r="D161" s="1123">
        <v>12338</v>
      </c>
      <c r="E161" s="1124" t="s">
        <v>44</v>
      </c>
      <c r="F161" s="1123">
        <v>4336</v>
      </c>
      <c r="G161" s="1125" t="s">
        <v>729</v>
      </c>
      <c r="H161" s="1126" t="s">
        <v>2671</v>
      </c>
      <c r="I161" s="25" t="s">
        <v>6</v>
      </c>
      <c r="J161" s="1125" t="s">
        <v>749</v>
      </c>
      <c r="K161" s="1130" t="s">
        <v>2644</v>
      </c>
      <c r="L161" s="237" t="s">
        <v>1176</v>
      </c>
      <c r="M161" s="80"/>
      <c r="N161" s="80"/>
      <c r="O161" s="80"/>
      <c r="P161" s="80"/>
      <c r="Q161" s="80"/>
      <c r="R161" s="80"/>
      <c r="T161" s="1055"/>
      <c r="U161" s="80"/>
      <c r="V161" s="80"/>
      <c r="W161" s="80"/>
      <c r="X161" s="80"/>
      <c r="Y161" s="80"/>
    </row>
    <row r="162" spans="1:25" s="42" customFormat="1" ht="14.25" customHeight="1">
      <c r="A162" s="239" t="s">
        <v>565</v>
      </c>
      <c r="B162" s="1203">
        <v>44908</v>
      </c>
      <c r="C162" s="31">
        <v>44907</v>
      </c>
      <c r="D162" s="523">
        <v>12344</v>
      </c>
      <c r="E162" s="136" t="s">
        <v>2212</v>
      </c>
      <c r="F162" s="523">
        <v>3765</v>
      </c>
      <c r="G162" s="9" t="s">
        <v>200</v>
      </c>
      <c r="H162" s="1204">
        <v>10</v>
      </c>
      <c r="I162" s="25" t="s">
        <v>6</v>
      </c>
      <c r="J162" s="9" t="s">
        <v>97</v>
      </c>
      <c r="K162" s="22"/>
      <c r="L162" s="1205">
        <v>350</v>
      </c>
      <c r="M162" s="80"/>
      <c r="N162" s="80"/>
      <c r="O162" s="80"/>
      <c r="P162" s="80"/>
      <c r="Q162" s="80"/>
      <c r="R162" s="80"/>
      <c r="T162" s="1055" t="s">
        <v>2659</v>
      </c>
      <c r="U162" s="80"/>
      <c r="V162" s="80"/>
      <c r="W162" s="80"/>
      <c r="X162" s="80"/>
      <c r="Y162" s="80"/>
    </row>
    <row r="163" spans="1:25" s="42" customFormat="1" ht="14.25" customHeight="1">
      <c r="A163" s="239" t="s">
        <v>1531</v>
      </c>
      <c r="B163" s="1203">
        <v>44606</v>
      </c>
      <c r="C163" s="31">
        <v>44907</v>
      </c>
      <c r="D163" s="523">
        <v>12348</v>
      </c>
      <c r="E163" s="136" t="s">
        <v>40</v>
      </c>
      <c r="F163" s="523">
        <v>4163</v>
      </c>
      <c r="G163" s="9" t="s">
        <v>22</v>
      </c>
      <c r="H163" s="1204" t="s">
        <v>1455</v>
      </c>
      <c r="I163" s="25" t="s">
        <v>6</v>
      </c>
      <c r="J163" s="9" t="s">
        <v>97</v>
      </c>
      <c r="K163" s="22"/>
      <c r="L163" s="1205">
        <v>618.75</v>
      </c>
      <c r="M163" s="80"/>
      <c r="N163" s="80"/>
      <c r="O163" s="80"/>
      <c r="P163" s="80"/>
      <c r="Q163" s="80"/>
      <c r="R163" s="80"/>
      <c r="T163" s="1055" t="s">
        <v>2660</v>
      </c>
      <c r="U163" s="80"/>
      <c r="V163" s="80"/>
      <c r="W163" s="80"/>
      <c r="X163" s="80"/>
      <c r="Y163" s="80"/>
    </row>
    <row r="164" spans="1:25" s="42" customFormat="1" ht="14.25" customHeight="1">
      <c r="A164" s="239" t="s">
        <v>137</v>
      </c>
      <c r="B164" s="1203">
        <v>44909</v>
      </c>
      <c r="C164" s="31">
        <v>44908</v>
      </c>
      <c r="D164" s="523">
        <v>12354</v>
      </c>
      <c r="E164" s="136" t="s">
        <v>44</v>
      </c>
      <c r="F164" s="523">
        <v>4029</v>
      </c>
      <c r="G164" s="9" t="s">
        <v>219</v>
      </c>
      <c r="H164" s="1204">
        <v>90</v>
      </c>
      <c r="I164" s="25" t="s">
        <v>6</v>
      </c>
      <c r="J164" s="9" t="s">
        <v>97</v>
      </c>
      <c r="K164" s="22"/>
      <c r="L164" s="1205">
        <v>1710</v>
      </c>
      <c r="M164" s="80"/>
      <c r="N164" s="80"/>
      <c r="O164" s="80"/>
      <c r="P164" s="80"/>
      <c r="Q164" s="80"/>
      <c r="R164" s="80"/>
      <c r="T164" s="1055" t="s">
        <v>2658</v>
      </c>
      <c r="U164" s="80"/>
      <c r="V164" s="80"/>
      <c r="W164" s="80"/>
      <c r="X164" s="80"/>
      <c r="Y164" s="80"/>
    </row>
    <row r="165" spans="1:25" s="42" customFormat="1" ht="14.25" customHeight="1">
      <c r="A165" s="239" t="s">
        <v>130</v>
      </c>
      <c r="B165" s="1203">
        <v>44901</v>
      </c>
      <c r="C165" s="31">
        <v>44901</v>
      </c>
      <c r="D165" s="523">
        <v>12359</v>
      </c>
      <c r="E165" s="136" t="s">
        <v>2</v>
      </c>
      <c r="F165" s="523">
        <v>616</v>
      </c>
      <c r="G165" s="9" t="s">
        <v>75</v>
      </c>
      <c r="H165" s="1204">
        <v>10</v>
      </c>
      <c r="I165" s="25" t="s">
        <v>6</v>
      </c>
      <c r="J165" s="9" t="s">
        <v>97</v>
      </c>
      <c r="K165" s="22"/>
      <c r="L165" s="1205">
        <v>121.1</v>
      </c>
      <c r="M165" s="80"/>
      <c r="N165" s="80"/>
      <c r="O165" s="80"/>
      <c r="P165" s="80"/>
      <c r="Q165" s="80"/>
      <c r="R165" s="80"/>
      <c r="T165" s="249"/>
      <c r="U165" s="80"/>
      <c r="V165" s="80"/>
      <c r="W165" s="80"/>
      <c r="X165" s="80"/>
      <c r="Y165" s="80"/>
    </row>
    <row r="166" spans="1:25" s="42" customFormat="1" ht="14.25" customHeight="1">
      <c r="A166" s="239" t="s">
        <v>1190</v>
      </c>
      <c r="B166" s="1203">
        <v>44909</v>
      </c>
      <c r="C166" s="31">
        <v>44908</v>
      </c>
      <c r="D166" s="523">
        <v>12357</v>
      </c>
      <c r="E166" s="136" t="s">
        <v>2</v>
      </c>
      <c r="F166" s="523">
        <v>838</v>
      </c>
      <c r="G166" s="9" t="s">
        <v>5</v>
      </c>
      <c r="H166" s="1204">
        <v>20</v>
      </c>
      <c r="I166" s="25" t="s">
        <v>6</v>
      </c>
      <c r="J166" s="9" t="s">
        <v>97</v>
      </c>
      <c r="K166" s="22"/>
      <c r="L166" s="1205">
        <v>633.79999999999995</v>
      </c>
      <c r="M166" s="80"/>
      <c r="N166" s="80"/>
      <c r="O166" s="80"/>
      <c r="P166" s="80"/>
      <c r="Q166" s="80"/>
      <c r="R166" s="80"/>
      <c r="T166" s="1055" t="s">
        <v>2582</v>
      </c>
      <c r="U166" s="80"/>
      <c r="V166" s="80"/>
      <c r="W166" s="80"/>
      <c r="X166" s="80"/>
      <c r="Y166" s="80"/>
    </row>
    <row r="167" spans="1:25" s="42" customFormat="1" ht="14.25" customHeight="1">
      <c r="A167" s="239" t="s">
        <v>163</v>
      </c>
      <c r="B167" s="1203">
        <v>44909</v>
      </c>
      <c r="C167" s="31">
        <v>44907</v>
      </c>
      <c r="D167" s="523">
        <v>12358</v>
      </c>
      <c r="E167" s="136" t="s">
        <v>2</v>
      </c>
      <c r="F167" s="523">
        <v>838</v>
      </c>
      <c r="G167" s="9" t="s">
        <v>5</v>
      </c>
      <c r="H167" s="1204">
        <v>10</v>
      </c>
      <c r="I167" s="25" t="s">
        <v>6</v>
      </c>
      <c r="J167" s="9" t="s">
        <v>97</v>
      </c>
      <c r="K167" s="22"/>
      <c r="L167" s="1205">
        <v>310</v>
      </c>
      <c r="M167" s="80"/>
      <c r="N167" s="80"/>
      <c r="O167" s="80"/>
      <c r="P167" s="80"/>
      <c r="Q167" s="80"/>
      <c r="R167" s="80"/>
      <c r="T167" s="1055" t="s">
        <v>2645</v>
      </c>
      <c r="U167" s="80"/>
      <c r="V167" s="80"/>
      <c r="W167" s="80"/>
      <c r="X167" s="80"/>
      <c r="Y167" s="80"/>
    </row>
    <row r="168" spans="1:25" s="42" customFormat="1" ht="14.25" customHeight="1">
      <c r="A168" s="239" t="s">
        <v>86</v>
      </c>
      <c r="B168" s="1203">
        <v>44910</v>
      </c>
      <c r="C168" s="31">
        <v>44910</v>
      </c>
      <c r="D168" s="523">
        <v>12365</v>
      </c>
      <c r="E168" s="136" t="s">
        <v>1221</v>
      </c>
      <c r="F168" s="523">
        <v>2244</v>
      </c>
      <c r="G168" s="9" t="s">
        <v>17</v>
      </c>
      <c r="H168" s="1204">
        <v>21</v>
      </c>
      <c r="I168" s="25" t="s">
        <v>6</v>
      </c>
      <c r="J168" s="9" t="s">
        <v>97</v>
      </c>
      <c r="K168" s="22"/>
      <c r="L168" s="1205"/>
      <c r="M168" s="80"/>
      <c r="N168" s="80"/>
      <c r="O168" s="80"/>
      <c r="P168" s="80"/>
      <c r="Q168" s="80"/>
      <c r="R168" s="80"/>
      <c r="T168" s="1055" t="s">
        <v>2646</v>
      </c>
      <c r="U168" s="80"/>
      <c r="V168" s="80"/>
      <c r="W168" s="80"/>
      <c r="X168" s="80"/>
      <c r="Y168" s="80"/>
    </row>
    <row r="169" spans="1:25" s="42" customFormat="1" ht="14.25" customHeight="1">
      <c r="A169" s="239"/>
      <c r="B169" s="1203"/>
      <c r="C169" s="31"/>
      <c r="D169" s="523"/>
      <c r="E169" s="136" t="s">
        <v>1221</v>
      </c>
      <c r="F169" s="523">
        <v>1712</v>
      </c>
      <c r="G169" s="9" t="s">
        <v>19</v>
      </c>
      <c r="H169" s="1204">
        <v>24</v>
      </c>
      <c r="I169" s="25" t="s">
        <v>6</v>
      </c>
      <c r="J169" s="9" t="s">
        <v>97</v>
      </c>
      <c r="K169" s="22"/>
      <c r="L169" s="1205">
        <v>1542.8</v>
      </c>
      <c r="M169" s="80"/>
      <c r="N169" s="80"/>
      <c r="O169" s="80"/>
      <c r="P169" s="80"/>
      <c r="Q169" s="80"/>
      <c r="R169" s="80"/>
      <c r="T169" s="1055" t="s">
        <v>2647</v>
      </c>
      <c r="U169" s="80"/>
      <c r="V169" s="80"/>
      <c r="W169" s="80"/>
      <c r="X169" s="80"/>
      <c r="Y169" s="80"/>
    </row>
    <row r="170" spans="1:25" s="42" customFormat="1" ht="14.25" customHeight="1">
      <c r="A170" s="239" t="s">
        <v>380</v>
      </c>
      <c r="B170" s="1203">
        <v>44910</v>
      </c>
      <c r="C170" s="31">
        <v>44909</v>
      </c>
      <c r="D170" s="523">
        <v>12366</v>
      </c>
      <c r="E170" s="136" t="s">
        <v>2</v>
      </c>
      <c r="F170" s="523">
        <v>2515</v>
      </c>
      <c r="G170" s="9" t="s">
        <v>35</v>
      </c>
      <c r="H170" s="1204" t="s">
        <v>923</v>
      </c>
      <c r="I170" s="25" t="s">
        <v>6</v>
      </c>
      <c r="J170" s="9" t="s">
        <v>97</v>
      </c>
      <c r="K170" s="22"/>
      <c r="L170" s="1205">
        <v>156.25</v>
      </c>
      <c r="M170" s="80"/>
      <c r="N170" s="80"/>
      <c r="O170" s="80"/>
      <c r="P170" s="80"/>
      <c r="Q170" s="80"/>
      <c r="R170" s="80"/>
      <c r="T170" s="1055" t="s">
        <v>2648</v>
      </c>
      <c r="U170" s="80"/>
      <c r="V170" s="80"/>
      <c r="W170" s="80"/>
      <c r="X170" s="80"/>
      <c r="Y170" s="80"/>
    </row>
    <row r="171" spans="1:25" s="42" customFormat="1" ht="14.25" customHeight="1">
      <c r="A171" s="239" t="s">
        <v>800</v>
      </c>
      <c r="B171" s="1203">
        <v>44910</v>
      </c>
      <c r="C171" s="31">
        <v>44909</v>
      </c>
      <c r="D171" s="523">
        <v>12368</v>
      </c>
      <c r="E171" s="136" t="s">
        <v>2</v>
      </c>
      <c r="F171" s="523">
        <v>744</v>
      </c>
      <c r="G171" s="9" t="s">
        <v>48</v>
      </c>
      <c r="H171" s="1204">
        <v>5</v>
      </c>
      <c r="I171" s="25" t="s">
        <v>6</v>
      </c>
      <c r="J171" s="9" t="s">
        <v>97</v>
      </c>
      <c r="K171" s="22"/>
      <c r="L171" s="1205">
        <v>244.5</v>
      </c>
      <c r="M171" s="80"/>
      <c r="N171" s="80"/>
      <c r="O171" s="80"/>
      <c r="P171" s="80"/>
      <c r="Q171" s="80"/>
      <c r="R171" s="80"/>
      <c r="T171" s="1055" t="s">
        <v>2617</v>
      </c>
      <c r="U171" s="80"/>
      <c r="V171" s="80"/>
      <c r="W171" s="80"/>
      <c r="X171" s="80"/>
      <c r="Y171" s="80"/>
    </row>
    <row r="172" spans="1:25" s="42" customFormat="1" ht="14.25" customHeight="1">
      <c r="A172" s="239" t="s">
        <v>383</v>
      </c>
      <c r="B172" s="1203">
        <v>44911</v>
      </c>
      <c r="C172" s="31">
        <v>44910</v>
      </c>
      <c r="D172" s="523">
        <v>12378</v>
      </c>
      <c r="E172" s="136" t="s">
        <v>7</v>
      </c>
      <c r="F172" s="523">
        <v>2050</v>
      </c>
      <c r="G172" s="9" t="s">
        <v>21</v>
      </c>
      <c r="H172" s="1204">
        <v>20</v>
      </c>
      <c r="I172" s="25" t="s">
        <v>6</v>
      </c>
      <c r="J172" s="9" t="s">
        <v>97</v>
      </c>
      <c r="K172" s="22"/>
      <c r="L172" s="1205"/>
      <c r="M172" s="80"/>
      <c r="N172" s="80"/>
      <c r="O172" s="80"/>
      <c r="P172" s="80"/>
      <c r="Q172" s="80"/>
      <c r="R172" s="80"/>
      <c r="T172" s="1055" t="s">
        <v>2649</v>
      </c>
      <c r="U172" s="80"/>
      <c r="V172" s="80"/>
      <c r="W172" s="80"/>
      <c r="X172" s="80"/>
      <c r="Y172" s="80"/>
    </row>
    <row r="173" spans="1:25" s="42" customFormat="1" ht="14.25" customHeight="1">
      <c r="A173" s="239"/>
      <c r="B173" s="1203"/>
      <c r="C173" s="31"/>
      <c r="D173" s="523"/>
      <c r="E173" s="136" t="s">
        <v>2</v>
      </c>
      <c r="F173" s="523">
        <v>838</v>
      </c>
      <c r="G173" s="9" t="s">
        <v>5</v>
      </c>
      <c r="H173" s="1204">
        <v>30</v>
      </c>
      <c r="I173" s="25" t="s">
        <v>6</v>
      </c>
      <c r="J173" s="9" t="s">
        <v>97</v>
      </c>
      <c r="K173" s="22"/>
      <c r="L173" s="1205">
        <v>2947</v>
      </c>
      <c r="M173" s="80"/>
      <c r="N173" s="80"/>
      <c r="O173" s="80"/>
      <c r="P173" s="80"/>
      <c r="Q173" s="80"/>
      <c r="R173" s="80"/>
      <c r="T173" s="1055" t="s">
        <v>2650</v>
      </c>
      <c r="U173" s="80"/>
      <c r="V173" s="80"/>
      <c r="W173" s="80"/>
      <c r="X173" s="80"/>
      <c r="Y173" s="80"/>
    </row>
    <row r="174" spans="1:25" s="42" customFormat="1" ht="14.25" customHeight="1">
      <c r="A174" s="239" t="s">
        <v>2641</v>
      </c>
      <c r="B174" s="1203">
        <v>44914</v>
      </c>
      <c r="C174" s="31">
        <v>44911</v>
      </c>
      <c r="D174" s="523">
        <v>12379</v>
      </c>
      <c r="E174" s="136" t="s">
        <v>1221</v>
      </c>
      <c r="F174" s="523">
        <v>4493</v>
      </c>
      <c r="G174" s="9" t="s">
        <v>57</v>
      </c>
      <c r="H174" s="1204" t="s">
        <v>876</v>
      </c>
      <c r="I174" s="25" t="s">
        <v>12</v>
      </c>
      <c r="J174" s="9" t="s">
        <v>97</v>
      </c>
      <c r="K174" s="22"/>
      <c r="L174" s="1205">
        <v>356.05</v>
      </c>
      <c r="M174" s="80"/>
      <c r="N174" s="80"/>
      <c r="O174" s="80"/>
      <c r="P174" s="80"/>
      <c r="Q174" s="80"/>
      <c r="R174" s="80"/>
      <c r="T174" s="1055" t="s">
        <v>2652</v>
      </c>
      <c r="U174" s="80"/>
      <c r="V174" s="80"/>
      <c r="W174" s="80"/>
      <c r="X174" s="80"/>
      <c r="Y174" s="80"/>
    </row>
    <row r="175" spans="1:25" s="42" customFormat="1" ht="14.25" customHeight="1">
      <c r="A175" s="239" t="s">
        <v>452</v>
      </c>
      <c r="B175" s="1203">
        <v>44914</v>
      </c>
      <c r="C175" s="31">
        <v>44909</v>
      </c>
      <c r="D175" s="523">
        <v>12386</v>
      </c>
      <c r="E175" s="136" t="s">
        <v>2</v>
      </c>
      <c r="F175" s="523">
        <v>3646</v>
      </c>
      <c r="G175" s="9" t="s">
        <v>35</v>
      </c>
      <c r="H175" s="1204" t="s">
        <v>849</v>
      </c>
      <c r="I175" s="25" t="s">
        <v>6</v>
      </c>
      <c r="J175" s="9" t="s">
        <v>97</v>
      </c>
      <c r="K175" s="11" t="s">
        <v>991</v>
      </c>
      <c r="L175" s="1205"/>
      <c r="M175" s="80"/>
      <c r="N175" s="80"/>
      <c r="O175" s="80"/>
      <c r="P175" s="80"/>
      <c r="Q175" s="80"/>
      <c r="R175" s="80"/>
      <c r="T175" s="1055"/>
      <c r="U175" s="80"/>
      <c r="V175" s="80"/>
      <c r="W175" s="80"/>
      <c r="X175" s="80"/>
      <c r="Y175" s="80"/>
    </row>
    <row r="176" spans="1:25" s="42" customFormat="1" ht="14.25" customHeight="1">
      <c r="A176" s="239"/>
      <c r="B176" s="1203"/>
      <c r="C176" s="31"/>
      <c r="D176" s="523"/>
      <c r="E176" s="136"/>
      <c r="F176" s="523">
        <v>1273</v>
      </c>
      <c r="G176" s="9" t="s">
        <v>35</v>
      </c>
      <c r="H176" s="1204">
        <v>3</v>
      </c>
      <c r="I176" s="25" t="s">
        <v>6</v>
      </c>
      <c r="J176" s="9" t="s">
        <v>97</v>
      </c>
      <c r="K176" s="11" t="s">
        <v>991</v>
      </c>
      <c r="L176" s="1205"/>
      <c r="M176" s="80"/>
      <c r="N176" s="80"/>
      <c r="O176" s="80"/>
      <c r="P176" s="80"/>
      <c r="Q176" s="80"/>
      <c r="R176" s="80"/>
      <c r="T176" s="1055"/>
      <c r="U176" s="80"/>
      <c r="V176" s="80"/>
      <c r="W176" s="80"/>
      <c r="X176" s="80"/>
      <c r="Y176" s="80"/>
    </row>
    <row r="177" spans="1:25" s="42" customFormat="1" ht="14.25" customHeight="1">
      <c r="A177" s="239"/>
      <c r="B177" s="1203"/>
      <c r="C177" s="31"/>
      <c r="D177" s="523"/>
      <c r="E177" s="136"/>
      <c r="F177" s="523">
        <v>3647</v>
      </c>
      <c r="G177" s="9" t="s">
        <v>35</v>
      </c>
      <c r="H177" s="1204">
        <v>3</v>
      </c>
      <c r="I177" s="25" t="s">
        <v>6</v>
      </c>
      <c r="J177" s="9" t="s">
        <v>97</v>
      </c>
      <c r="K177" s="11" t="s">
        <v>991</v>
      </c>
      <c r="L177" s="1205"/>
      <c r="M177" s="80"/>
      <c r="N177" s="80"/>
      <c r="O177" s="80"/>
      <c r="P177" s="80"/>
      <c r="Q177" s="80"/>
      <c r="R177" s="80"/>
      <c r="T177" s="1055"/>
      <c r="U177" s="80"/>
      <c r="V177" s="80"/>
      <c r="W177" s="80"/>
      <c r="X177" s="80"/>
      <c r="Y177" s="80"/>
    </row>
    <row r="178" spans="1:25" s="42" customFormat="1" ht="14.25" customHeight="1">
      <c r="A178" s="239"/>
      <c r="B178" s="1203"/>
      <c r="C178" s="31"/>
      <c r="D178" s="523"/>
      <c r="E178" s="136"/>
      <c r="F178" s="523">
        <v>3648</v>
      </c>
      <c r="G178" s="9" t="s">
        <v>35</v>
      </c>
      <c r="H178" s="1204">
        <v>3</v>
      </c>
      <c r="I178" s="25" t="s">
        <v>6</v>
      </c>
      <c r="J178" s="9" t="s">
        <v>97</v>
      </c>
      <c r="K178" s="11" t="s">
        <v>991</v>
      </c>
      <c r="L178" s="1205"/>
      <c r="M178" s="80"/>
      <c r="N178" s="80"/>
      <c r="O178" s="80"/>
      <c r="P178" s="80"/>
      <c r="Q178" s="80"/>
      <c r="R178" s="80"/>
      <c r="T178" s="1055"/>
      <c r="U178" s="80"/>
      <c r="V178" s="80"/>
      <c r="W178" s="80"/>
      <c r="X178" s="80"/>
      <c r="Y178" s="80"/>
    </row>
    <row r="179" spans="1:25" s="42" customFormat="1" ht="14.25" customHeight="1">
      <c r="A179" s="239"/>
      <c r="B179" s="1203"/>
      <c r="C179" s="31"/>
      <c r="D179" s="523"/>
      <c r="E179" s="136"/>
      <c r="F179" s="523">
        <v>4023</v>
      </c>
      <c r="G179" s="9" t="s">
        <v>35</v>
      </c>
      <c r="H179" s="1204" t="s">
        <v>849</v>
      </c>
      <c r="I179" s="25" t="s">
        <v>6</v>
      </c>
      <c r="J179" s="9" t="s">
        <v>97</v>
      </c>
      <c r="K179" s="11" t="s">
        <v>991</v>
      </c>
      <c r="L179" s="1205">
        <v>636</v>
      </c>
      <c r="M179" s="80"/>
      <c r="N179" s="80"/>
      <c r="O179" s="80"/>
      <c r="P179" s="80"/>
      <c r="Q179" s="80"/>
      <c r="R179" s="80"/>
      <c r="T179" s="1055" t="s">
        <v>2651</v>
      </c>
      <c r="U179" s="80"/>
      <c r="V179" s="80"/>
      <c r="W179" s="80"/>
      <c r="X179" s="80"/>
      <c r="Y179" s="80"/>
    </row>
    <row r="180" spans="1:25" s="42" customFormat="1" ht="14.25" customHeight="1">
      <c r="A180" s="239" t="s">
        <v>108</v>
      </c>
      <c r="B180" s="1203">
        <v>44914</v>
      </c>
      <c r="C180" s="31">
        <v>44914</v>
      </c>
      <c r="D180" s="523">
        <v>12391</v>
      </c>
      <c r="E180" s="136" t="s">
        <v>1115</v>
      </c>
      <c r="F180" s="523">
        <v>838</v>
      </c>
      <c r="G180" s="9" t="s">
        <v>5</v>
      </c>
      <c r="H180" s="1204">
        <v>1</v>
      </c>
      <c r="I180" s="25" t="s">
        <v>6</v>
      </c>
      <c r="J180" s="9" t="s">
        <v>97</v>
      </c>
      <c r="K180" s="22"/>
      <c r="L180" s="1205">
        <v>31</v>
      </c>
      <c r="M180" s="80"/>
      <c r="N180" s="80"/>
      <c r="O180" s="80"/>
      <c r="P180" s="80"/>
      <c r="Q180" s="80"/>
      <c r="R180" s="80"/>
      <c r="T180" s="1055" t="s">
        <v>337</v>
      </c>
      <c r="U180" s="80"/>
      <c r="V180" s="80"/>
      <c r="W180" s="80"/>
      <c r="X180" s="80"/>
      <c r="Y180" s="80"/>
    </row>
    <row r="181" spans="1:25" s="42" customFormat="1" ht="14.25" customHeight="1">
      <c r="A181" s="239" t="s">
        <v>787</v>
      </c>
      <c r="B181" s="1203">
        <v>44914</v>
      </c>
      <c r="C181" s="31">
        <v>44911</v>
      </c>
      <c r="D181" s="523">
        <v>12392</v>
      </c>
      <c r="E181" s="136" t="s">
        <v>1221</v>
      </c>
      <c r="F181" s="523">
        <v>2438</v>
      </c>
      <c r="G181" s="9" t="s">
        <v>47</v>
      </c>
      <c r="H181" s="1204" t="s">
        <v>919</v>
      </c>
      <c r="I181" s="25" t="s">
        <v>6</v>
      </c>
      <c r="J181" s="9" t="s">
        <v>97</v>
      </c>
      <c r="K181" s="22"/>
      <c r="L181" s="1205">
        <v>211.2</v>
      </c>
      <c r="M181" s="80"/>
      <c r="N181" s="80"/>
      <c r="O181" s="80"/>
      <c r="P181" s="80"/>
      <c r="Q181" s="80"/>
      <c r="R181" s="80"/>
      <c r="T181" s="1055" t="s">
        <v>2654</v>
      </c>
      <c r="U181" s="80"/>
      <c r="V181" s="80"/>
      <c r="W181" s="80"/>
      <c r="X181" s="80"/>
      <c r="Y181" s="80"/>
    </row>
    <row r="182" spans="1:25" s="42" customFormat="1" ht="14.25" customHeight="1">
      <c r="A182" s="239" t="s">
        <v>2642</v>
      </c>
      <c r="B182" s="1203">
        <v>44914</v>
      </c>
      <c r="C182" s="31">
        <v>44911</v>
      </c>
      <c r="D182" s="523">
        <v>12393</v>
      </c>
      <c r="E182" s="136" t="s">
        <v>1115</v>
      </c>
      <c r="F182" s="523">
        <v>951</v>
      </c>
      <c r="G182" s="9" t="s">
        <v>58</v>
      </c>
      <c r="H182" s="1204" t="s">
        <v>984</v>
      </c>
      <c r="I182" s="25" t="s">
        <v>6</v>
      </c>
      <c r="J182" s="9" t="s">
        <v>97</v>
      </c>
      <c r="K182" s="22"/>
      <c r="L182" s="1205">
        <v>329.58</v>
      </c>
      <c r="M182" s="80"/>
      <c r="N182" s="80"/>
      <c r="O182" s="80"/>
      <c r="P182" s="80"/>
      <c r="Q182" s="80"/>
      <c r="R182" s="80"/>
      <c r="T182" s="1055" t="s">
        <v>2655</v>
      </c>
      <c r="U182" s="80"/>
      <c r="V182" s="80"/>
      <c r="W182" s="80"/>
      <c r="X182" s="80"/>
      <c r="Y182" s="80"/>
    </row>
    <row r="183" spans="1:25" s="42" customFormat="1" ht="14.25" customHeight="1">
      <c r="A183" s="239" t="s">
        <v>1792</v>
      </c>
      <c r="B183" s="1203">
        <v>44914</v>
      </c>
      <c r="C183" s="31">
        <v>44909</v>
      </c>
      <c r="D183" s="523">
        <v>12394</v>
      </c>
      <c r="E183" s="136" t="s">
        <v>153</v>
      </c>
      <c r="F183" s="523">
        <v>3915</v>
      </c>
      <c r="G183" s="9" t="s">
        <v>15</v>
      </c>
      <c r="H183" s="1204">
        <v>20</v>
      </c>
      <c r="I183" s="25" t="s">
        <v>6</v>
      </c>
      <c r="J183" s="9" t="s">
        <v>97</v>
      </c>
      <c r="K183" s="11" t="s">
        <v>991</v>
      </c>
      <c r="L183" s="1205">
        <v>430</v>
      </c>
      <c r="M183" s="80"/>
      <c r="N183" s="80"/>
      <c r="O183" s="80"/>
      <c r="P183" s="80"/>
      <c r="Q183" s="80"/>
      <c r="R183" s="80"/>
      <c r="T183" s="1055" t="s">
        <v>2656</v>
      </c>
      <c r="U183" s="80"/>
      <c r="V183" s="80"/>
      <c r="W183" s="80"/>
      <c r="X183" s="80"/>
      <c r="Y183" s="80"/>
    </row>
    <row r="184" spans="1:25" s="42" customFormat="1" ht="14.25" customHeight="1">
      <c r="A184" s="239" t="s">
        <v>767</v>
      </c>
      <c r="B184" s="1203">
        <v>44915</v>
      </c>
      <c r="C184" s="31">
        <v>44914</v>
      </c>
      <c r="D184" s="523">
        <v>12381</v>
      </c>
      <c r="E184" s="136" t="s">
        <v>7</v>
      </c>
      <c r="F184" s="523">
        <v>2467</v>
      </c>
      <c r="G184" s="9" t="s">
        <v>63</v>
      </c>
      <c r="H184" s="1204" t="s">
        <v>1018</v>
      </c>
      <c r="I184" s="25" t="s">
        <v>6</v>
      </c>
      <c r="J184" s="9" t="s">
        <v>97</v>
      </c>
      <c r="K184" s="22"/>
      <c r="L184" s="1205">
        <v>311.47000000000003</v>
      </c>
      <c r="M184" s="80"/>
      <c r="N184" s="80"/>
      <c r="O184" s="80"/>
      <c r="P184" s="80"/>
      <c r="Q184" s="80"/>
      <c r="R184" s="80"/>
      <c r="T184" s="1055" t="s">
        <v>2665</v>
      </c>
      <c r="U184" s="80"/>
      <c r="V184" s="80"/>
      <c r="W184" s="80"/>
      <c r="X184" s="80"/>
      <c r="Y184" s="80"/>
    </row>
    <row r="185" spans="1:25" s="42" customFormat="1" ht="14.25" customHeight="1">
      <c r="A185" s="239" t="s">
        <v>2672</v>
      </c>
      <c r="B185" s="1203">
        <v>44916</v>
      </c>
      <c r="C185" s="31">
        <v>44914</v>
      </c>
      <c r="D185" s="523">
        <v>12405</v>
      </c>
      <c r="E185" s="136" t="s">
        <v>2351</v>
      </c>
      <c r="F185" s="523">
        <v>4422</v>
      </c>
      <c r="G185" s="9" t="s">
        <v>75</v>
      </c>
      <c r="H185" s="1204">
        <v>5</v>
      </c>
      <c r="I185" s="25" t="s">
        <v>6</v>
      </c>
      <c r="J185" s="9" t="s">
        <v>97</v>
      </c>
      <c r="K185" s="22"/>
      <c r="L185" s="1205">
        <v>92.5</v>
      </c>
      <c r="M185" s="80"/>
      <c r="N185" s="80"/>
      <c r="O185" s="80"/>
      <c r="P185" s="80"/>
      <c r="Q185" s="80"/>
      <c r="R185" s="80"/>
      <c r="T185" s="249" t="s">
        <v>2673</v>
      </c>
      <c r="U185" s="80"/>
      <c r="V185" s="80"/>
      <c r="W185" s="80"/>
      <c r="X185" s="80"/>
      <c r="Y185" s="80"/>
    </row>
    <row r="186" spans="1:25" s="42" customFormat="1" ht="14.25" customHeight="1">
      <c r="A186" s="239" t="s">
        <v>1823</v>
      </c>
      <c r="B186" s="1203">
        <v>44916</v>
      </c>
      <c r="C186" s="31">
        <v>44914</v>
      </c>
      <c r="D186" s="523">
        <v>12419</v>
      </c>
      <c r="E186" s="136" t="s">
        <v>7</v>
      </c>
      <c r="F186" s="523">
        <v>4467</v>
      </c>
      <c r="G186" s="9" t="s">
        <v>127</v>
      </c>
      <c r="H186" s="1204" t="s">
        <v>949</v>
      </c>
      <c r="I186" s="25" t="s">
        <v>6</v>
      </c>
      <c r="J186" s="9" t="s">
        <v>97</v>
      </c>
      <c r="K186" s="22"/>
      <c r="L186" s="1205">
        <v>601.29</v>
      </c>
      <c r="M186" s="80"/>
      <c r="N186" s="80"/>
      <c r="O186" s="80"/>
      <c r="P186" s="80"/>
      <c r="Q186" s="80"/>
      <c r="R186" s="80"/>
      <c r="T186" s="1055" t="s">
        <v>2674</v>
      </c>
      <c r="U186" s="80"/>
      <c r="V186" s="80"/>
      <c r="W186" s="80"/>
      <c r="X186" s="80"/>
      <c r="Y186" s="80"/>
    </row>
    <row r="187" spans="1:25" s="42" customFormat="1" ht="14.25" customHeight="1">
      <c r="A187" s="239"/>
      <c r="B187" s="1203"/>
      <c r="C187" s="31"/>
      <c r="D187" s="523"/>
      <c r="E187" s="136" t="s">
        <v>7</v>
      </c>
      <c r="F187" s="523">
        <v>4466</v>
      </c>
      <c r="G187" s="9" t="s">
        <v>521</v>
      </c>
      <c r="H187" s="1204">
        <v>16</v>
      </c>
      <c r="I187" s="25" t="s">
        <v>6</v>
      </c>
      <c r="J187" s="9" t="s">
        <v>97</v>
      </c>
      <c r="K187" s="22"/>
      <c r="L187" s="1205">
        <v>124</v>
      </c>
      <c r="M187" s="80"/>
      <c r="N187" s="80"/>
      <c r="O187" s="80"/>
      <c r="P187" s="80"/>
      <c r="Q187" s="80"/>
      <c r="R187" s="80"/>
      <c r="T187" s="1055" t="s">
        <v>2594</v>
      </c>
      <c r="U187" s="80"/>
      <c r="V187" s="80"/>
      <c r="W187" s="80"/>
      <c r="X187" s="80"/>
      <c r="Y187" s="80"/>
    </row>
    <row r="188" spans="1:25" s="42" customFormat="1" ht="14.25" customHeight="1">
      <c r="A188" s="239" t="s">
        <v>67</v>
      </c>
      <c r="B188" s="1203">
        <v>44916</v>
      </c>
      <c r="C188" s="31">
        <v>44914</v>
      </c>
      <c r="D188" s="523">
        <v>12416</v>
      </c>
      <c r="E188" s="136" t="s">
        <v>2</v>
      </c>
      <c r="F188" s="523">
        <v>1862</v>
      </c>
      <c r="G188" s="9" t="s">
        <v>20</v>
      </c>
      <c r="H188" s="1204">
        <v>15</v>
      </c>
      <c r="I188" s="25" t="s">
        <v>6</v>
      </c>
      <c r="J188" s="9" t="s">
        <v>97</v>
      </c>
      <c r="K188" s="22"/>
      <c r="L188" s="1205">
        <v>442.8</v>
      </c>
      <c r="M188" s="80"/>
      <c r="N188" s="80"/>
      <c r="O188" s="80"/>
      <c r="P188" s="80"/>
      <c r="Q188" s="80"/>
      <c r="R188" s="80"/>
      <c r="T188" s="249"/>
      <c r="U188" s="80"/>
      <c r="V188" s="80"/>
      <c r="W188" s="80"/>
      <c r="X188" s="80"/>
      <c r="Y188" s="80"/>
    </row>
    <row r="189" spans="1:25" s="42" customFormat="1" ht="14.25" customHeight="1">
      <c r="A189" s="239" t="s">
        <v>2677</v>
      </c>
      <c r="B189" s="1203">
        <v>44910</v>
      </c>
      <c r="C189" s="31">
        <v>44910</v>
      </c>
      <c r="D189" s="523">
        <v>12417</v>
      </c>
      <c r="E189" s="136" t="s">
        <v>7</v>
      </c>
      <c r="F189" s="523">
        <v>4497</v>
      </c>
      <c r="G189" s="9" t="s">
        <v>48</v>
      </c>
      <c r="H189" s="1204">
        <v>1</v>
      </c>
      <c r="I189" s="25" t="s">
        <v>6</v>
      </c>
      <c r="J189" s="9" t="s">
        <v>97</v>
      </c>
      <c r="K189" s="11" t="s">
        <v>2678</v>
      </c>
      <c r="L189" s="1205">
        <v>71.2</v>
      </c>
      <c r="M189" s="80"/>
      <c r="N189" s="80"/>
      <c r="O189" s="80"/>
      <c r="P189" s="80"/>
      <c r="Q189" s="80"/>
      <c r="R189" s="80"/>
      <c r="T189" s="249"/>
      <c r="U189" s="80"/>
      <c r="V189" s="80"/>
      <c r="W189" s="80"/>
      <c r="X189" s="80"/>
      <c r="Y189" s="80"/>
    </row>
    <row r="190" spans="1:25" s="42" customFormat="1" ht="14.25" customHeight="1">
      <c r="A190" s="239" t="s">
        <v>174</v>
      </c>
      <c r="B190" s="1203">
        <v>44916</v>
      </c>
      <c r="C190" s="31">
        <v>44914</v>
      </c>
      <c r="D190" s="523">
        <v>12420</v>
      </c>
      <c r="E190" s="136" t="s">
        <v>2</v>
      </c>
      <c r="F190" s="523">
        <v>855</v>
      </c>
      <c r="G190" s="9" t="s">
        <v>38</v>
      </c>
      <c r="H190" s="1204">
        <v>12</v>
      </c>
      <c r="I190" s="25" t="s">
        <v>6</v>
      </c>
      <c r="J190" s="9" t="s">
        <v>97</v>
      </c>
      <c r="K190" s="22"/>
      <c r="L190" s="1205">
        <v>126</v>
      </c>
      <c r="M190" s="80"/>
      <c r="N190" s="80"/>
      <c r="O190" s="80"/>
      <c r="P190" s="80"/>
      <c r="Q190" s="80"/>
      <c r="R190" s="80"/>
      <c r="T190" s="249" t="s">
        <v>2679</v>
      </c>
      <c r="U190" s="80"/>
      <c r="V190" s="80"/>
      <c r="W190" s="80"/>
      <c r="X190" s="80"/>
      <c r="Y190" s="80"/>
    </row>
    <row r="191" spans="1:25" s="42" customFormat="1" ht="14.25" customHeight="1">
      <c r="A191" s="239" t="s">
        <v>380</v>
      </c>
      <c r="B191" s="1203">
        <v>44916</v>
      </c>
      <c r="C191" s="31">
        <v>44914</v>
      </c>
      <c r="D191" s="523">
        <v>12421</v>
      </c>
      <c r="E191" s="136" t="s">
        <v>2</v>
      </c>
      <c r="F191" s="523">
        <v>2515</v>
      </c>
      <c r="G191" s="9" t="s">
        <v>35</v>
      </c>
      <c r="H191" s="1204">
        <v>25</v>
      </c>
      <c r="I191" s="25" t="s">
        <v>6</v>
      </c>
      <c r="J191" s="9" t="s">
        <v>97</v>
      </c>
      <c r="K191" s="22"/>
      <c r="L191" s="1205">
        <v>312.5</v>
      </c>
      <c r="M191" s="80"/>
      <c r="N191" s="80"/>
      <c r="O191" s="80"/>
      <c r="P191" s="80"/>
      <c r="Q191" s="80"/>
      <c r="R191" s="80"/>
      <c r="T191" s="249"/>
      <c r="U191" s="80"/>
      <c r="V191" s="80"/>
      <c r="W191" s="80"/>
      <c r="X191" s="80"/>
      <c r="Y191" s="80"/>
    </row>
    <row r="192" spans="1:25" s="42" customFormat="1" ht="14.25" customHeight="1">
      <c r="A192" s="239" t="s">
        <v>101</v>
      </c>
      <c r="B192" s="1203">
        <v>44916</v>
      </c>
      <c r="C192" s="31">
        <v>44916</v>
      </c>
      <c r="D192" s="523">
        <v>12425</v>
      </c>
      <c r="E192" s="136" t="s">
        <v>2</v>
      </c>
      <c r="F192" s="523">
        <v>2740</v>
      </c>
      <c r="G192" s="9" t="s">
        <v>103</v>
      </c>
      <c r="H192" s="1204">
        <v>20</v>
      </c>
      <c r="I192" s="25" t="s">
        <v>6</v>
      </c>
      <c r="J192" s="9" t="s">
        <v>97</v>
      </c>
      <c r="K192" s="22"/>
      <c r="L192" s="1205">
        <v>360</v>
      </c>
      <c r="M192" s="80"/>
      <c r="N192" s="80"/>
      <c r="O192" s="80"/>
      <c r="P192" s="80"/>
      <c r="Q192" s="80"/>
      <c r="R192" s="80"/>
      <c r="T192" s="249"/>
      <c r="U192" s="80"/>
      <c r="V192" s="80"/>
      <c r="W192" s="80"/>
      <c r="X192" s="80"/>
      <c r="Y192" s="80"/>
    </row>
    <row r="193" spans="1:25" s="42" customFormat="1" ht="14.25" customHeight="1">
      <c r="A193" s="239" t="s">
        <v>585</v>
      </c>
      <c r="B193" s="1203">
        <v>44916</v>
      </c>
      <c r="C193" s="31">
        <v>44914</v>
      </c>
      <c r="D193" s="523">
        <v>12428</v>
      </c>
      <c r="E193" s="136" t="s">
        <v>2</v>
      </c>
      <c r="F193" s="523">
        <v>869</v>
      </c>
      <c r="G193" s="9" t="s">
        <v>16</v>
      </c>
      <c r="H193" s="1204">
        <v>40</v>
      </c>
      <c r="I193" s="25" t="s">
        <v>6</v>
      </c>
      <c r="J193" s="9" t="s">
        <v>97</v>
      </c>
      <c r="K193" s="22"/>
      <c r="L193" s="1205"/>
      <c r="M193" s="80"/>
      <c r="N193" s="80"/>
      <c r="O193" s="80"/>
      <c r="P193" s="80"/>
      <c r="Q193" s="80"/>
      <c r="R193" s="80"/>
      <c r="T193" s="249"/>
      <c r="U193" s="80"/>
      <c r="V193" s="80"/>
      <c r="W193" s="80"/>
      <c r="X193" s="80"/>
      <c r="Y193" s="80"/>
    </row>
    <row r="194" spans="1:25" s="42" customFormat="1" ht="14.25" customHeight="1">
      <c r="A194" s="239"/>
      <c r="B194" s="1203"/>
      <c r="C194" s="31"/>
      <c r="D194" s="523"/>
      <c r="E194" s="136" t="s">
        <v>2</v>
      </c>
      <c r="F194" s="523">
        <v>818</v>
      </c>
      <c r="G194" s="9" t="s">
        <v>31</v>
      </c>
      <c r="H194" s="1204">
        <v>10</v>
      </c>
      <c r="I194" s="25" t="s">
        <v>6</v>
      </c>
      <c r="J194" s="9" t="s">
        <v>97</v>
      </c>
      <c r="K194" s="22"/>
      <c r="L194" s="1205">
        <v>566</v>
      </c>
      <c r="M194" s="80"/>
      <c r="N194" s="80"/>
      <c r="O194" s="80"/>
      <c r="P194" s="80"/>
      <c r="Q194" s="80"/>
      <c r="R194" s="80"/>
      <c r="T194" s="249"/>
      <c r="U194" s="80"/>
      <c r="V194" s="80"/>
      <c r="W194" s="80"/>
      <c r="X194" s="80"/>
      <c r="Y194" s="80"/>
    </row>
    <row r="195" spans="1:25" s="42" customFormat="1" ht="14.25" customHeight="1">
      <c r="A195" s="239" t="s">
        <v>799</v>
      </c>
      <c r="B195" s="1203">
        <v>44916</v>
      </c>
      <c r="C195" s="31">
        <v>44914</v>
      </c>
      <c r="D195" s="523">
        <v>12435</v>
      </c>
      <c r="E195" s="136" t="s">
        <v>2</v>
      </c>
      <c r="F195" s="523">
        <v>2515</v>
      </c>
      <c r="G195" s="9" t="s">
        <v>35</v>
      </c>
      <c r="H195" s="1204" t="s">
        <v>849</v>
      </c>
      <c r="I195" s="25" t="s">
        <v>6</v>
      </c>
      <c r="J195" s="9" t="s">
        <v>97</v>
      </c>
      <c r="K195" s="22"/>
      <c r="L195" s="1205">
        <v>108.75</v>
      </c>
      <c r="M195" s="80"/>
      <c r="N195" s="80"/>
      <c r="O195" s="80"/>
      <c r="P195" s="80"/>
      <c r="Q195" s="80"/>
      <c r="R195" s="80"/>
      <c r="T195" s="249"/>
      <c r="U195" s="80"/>
      <c r="V195" s="80"/>
      <c r="W195" s="80"/>
      <c r="X195" s="80"/>
      <c r="Y195" s="80"/>
    </row>
    <row r="196" spans="1:25" s="42" customFormat="1" ht="14.25" customHeight="1">
      <c r="A196" s="239" t="s">
        <v>1635</v>
      </c>
      <c r="B196" s="1203">
        <v>44916</v>
      </c>
      <c r="C196" s="116"/>
      <c r="D196" s="548">
        <v>12438</v>
      </c>
      <c r="E196" s="691" t="s">
        <v>2</v>
      </c>
      <c r="F196" s="548">
        <v>1087</v>
      </c>
      <c r="G196" s="24" t="s">
        <v>46</v>
      </c>
      <c r="H196" s="548">
        <v>15</v>
      </c>
      <c r="I196" s="234"/>
      <c r="J196" s="24" t="s">
        <v>97</v>
      </c>
      <c r="K196" s="546"/>
      <c r="L196" s="1198">
        <v>225.6</v>
      </c>
      <c r="M196" s="80"/>
      <c r="N196" s="80"/>
      <c r="O196" s="80"/>
      <c r="P196" s="80"/>
      <c r="Q196" s="80"/>
      <c r="R196" s="80"/>
      <c r="T196" s="249" t="s">
        <v>2697</v>
      </c>
      <c r="U196" s="80"/>
      <c r="V196" s="80"/>
      <c r="W196" s="80"/>
      <c r="X196" s="80"/>
      <c r="Y196" s="80"/>
    </row>
    <row r="197" spans="1:25" s="42" customFormat="1" ht="14.25" customHeight="1">
      <c r="A197" s="239" t="s">
        <v>111</v>
      </c>
      <c r="B197" s="1203">
        <v>44916</v>
      </c>
      <c r="C197" s="31">
        <v>44914</v>
      </c>
      <c r="D197" s="523">
        <v>12436</v>
      </c>
      <c r="E197" s="136" t="s">
        <v>2</v>
      </c>
      <c r="F197" s="523">
        <v>2691</v>
      </c>
      <c r="G197" s="9" t="s">
        <v>47</v>
      </c>
      <c r="H197" s="1204" t="s">
        <v>877</v>
      </c>
      <c r="I197" s="25" t="s">
        <v>6</v>
      </c>
      <c r="J197" s="9" t="s">
        <v>97</v>
      </c>
      <c r="K197" s="22"/>
      <c r="L197" s="1205"/>
      <c r="M197" s="80"/>
      <c r="N197" s="80"/>
      <c r="O197" s="80"/>
      <c r="P197" s="80"/>
      <c r="Q197" s="80"/>
      <c r="R197" s="80"/>
      <c r="T197" s="249"/>
      <c r="U197" s="80"/>
      <c r="V197" s="80"/>
      <c r="W197" s="80"/>
      <c r="X197" s="80"/>
      <c r="Y197" s="80"/>
    </row>
    <row r="198" spans="1:25" s="42" customFormat="1" ht="14.25" customHeight="1">
      <c r="A198" s="239"/>
      <c r="B198" s="1203"/>
      <c r="C198" s="31"/>
      <c r="D198" s="523"/>
      <c r="E198" s="136" t="s">
        <v>2</v>
      </c>
      <c r="F198" s="523">
        <v>869</v>
      </c>
      <c r="G198" s="9" t="s">
        <v>16</v>
      </c>
      <c r="H198" s="523">
        <v>100</v>
      </c>
      <c r="I198" s="25" t="s">
        <v>6</v>
      </c>
      <c r="J198" s="9" t="s">
        <v>97</v>
      </c>
      <c r="K198" s="22"/>
      <c r="L198" s="1205">
        <v>1835</v>
      </c>
      <c r="M198" s="80"/>
      <c r="N198" s="80"/>
      <c r="O198" s="80"/>
      <c r="P198" s="80"/>
      <c r="Q198" s="80"/>
      <c r="R198" s="80"/>
      <c r="T198" s="249"/>
      <c r="U198" s="80"/>
      <c r="V198" s="80"/>
      <c r="W198" s="80"/>
      <c r="X198" s="80"/>
      <c r="Y198" s="80"/>
    </row>
    <row r="199" spans="1:25" s="42" customFormat="1" ht="14.25" customHeight="1">
      <c r="A199" s="239" t="s">
        <v>137</v>
      </c>
      <c r="B199" s="1203">
        <v>44916</v>
      </c>
      <c r="C199" s="31">
        <v>44914</v>
      </c>
      <c r="D199" s="523">
        <v>12448</v>
      </c>
      <c r="E199" s="136" t="s">
        <v>2</v>
      </c>
      <c r="F199" s="523">
        <v>855</v>
      </c>
      <c r="G199" s="9" t="s">
        <v>15</v>
      </c>
      <c r="H199" s="523">
        <v>100</v>
      </c>
      <c r="I199" s="25" t="s">
        <v>6</v>
      </c>
      <c r="J199" s="9" t="s">
        <v>97</v>
      </c>
      <c r="K199" s="22"/>
      <c r="L199" s="1205">
        <v>480</v>
      </c>
      <c r="M199" s="80"/>
      <c r="N199" s="80"/>
      <c r="O199" s="80"/>
      <c r="P199" s="80"/>
      <c r="Q199" s="80"/>
      <c r="R199" s="80"/>
      <c r="T199" s="249"/>
      <c r="U199" s="80"/>
      <c r="V199" s="80"/>
      <c r="W199" s="80"/>
      <c r="X199" s="80"/>
      <c r="Y199" s="80"/>
    </row>
    <row r="200" spans="1:25" s="42" customFormat="1" ht="14.25" customHeight="1">
      <c r="A200" s="239" t="s">
        <v>1303</v>
      </c>
      <c r="B200" s="1203">
        <v>44916</v>
      </c>
      <c r="C200" s="31">
        <v>44914</v>
      </c>
      <c r="D200" s="523">
        <v>12451</v>
      </c>
      <c r="E200" s="136" t="s">
        <v>1221</v>
      </c>
      <c r="F200" s="523">
        <v>3621</v>
      </c>
      <c r="G200" s="9" t="s">
        <v>1396</v>
      </c>
      <c r="H200" s="523">
        <v>30</v>
      </c>
      <c r="I200" s="25" t="s">
        <v>6</v>
      </c>
      <c r="J200" s="9" t="s">
        <v>97</v>
      </c>
      <c r="K200" s="22"/>
      <c r="L200" s="1205">
        <v>359.1</v>
      </c>
      <c r="M200" s="80"/>
      <c r="N200" s="80"/>
      <c r="O200" s="80"/>
      <c r="P200" s="80"/>
      <c r="Q200" s="80"/>
      <c r="R200" s="80"/>
      <c r="T200" s="249"/>
      <c r="U200" s="80"/>
      <c r="V200" s="80"/>
      <c r="W200" s="80"/>
      <c r="X200" s="80"/>
      <c r="Y200" s="80"/>
    </row>
    <row r="201" spans="1:25" s="42" customFormat="1" ht="14.25" customHeight="1">
      <c r="A201" s="239" t="s">
        <v>1303</v>
      </c>
      <c r="B201" s="1203">
        <v>44916</v>
      </c>
      <c r="C201" s="31">
        <v>44914</v>
      </c>
      <c r="D201" s="523">
        <v>12452</v>
      </c>
      <c r="E201" s="136" t="s">
        <v>1221</v>
      </c>
      <c r="F201" s="523">
        <v>3621</v>
      </c>
      <c r="G201" s="9" t="s">
        <v>1396</v>
      </c>
      <c r="H201" s="523">
        <v>70</v>
      </c>
      <c r="I201" s="25" t="s">
        <v>6</v>
      </c>
      <c r="J201" s="9" t="s">
        <v>97</v>
      </c>
      <c r="K201" s="22"/>
      <c r="L201" s="1205"/>
      <c r="M201" s="80"/>
      <c r="N201" s="80"/>
      <c r="O201" s="80"/>
      <c r="P201" s="80"/>
      <c r="Q201" s="80"/>
      <c r="R201" s="80"/>
      <c r="T201" s="249"/>
      <c r="U201" s="80"/>
      <c r="V201" s="80"/>
      <c r="W201" s="80"/>
      <c r="X201" s="80"/>
      <c r="Y201" s="80"/>
    </row>
    <row r="202" spans="1:25" s="42" customFormat="1" ht="14.25" customHeight="1">
      <c r="A202" s="239"/>
      <c r="B202" s="1203"/>
      <c r="C202" s="31"/>
      <c r="D202" s="523"/>
      <c r="E202" s="136" t="s">
        <v>1221</v>
      </c>
      <c r="F202" s="523">
        <v>3625</v>
      </c>
      <c r="G202" s="9" t="s">
        <v>902</v>
      </c>
      <c r="H202" s="523">
        <v>20</v>
      </c>
      <c r="I202" s="25" t="s">
        <v>6</v>
      </c>
      <c r="J202" s="9" t="s">
        <v>97</v>
      </c>
      <c r="K202" s="22"/>
      <c r="L202" s="1205">
        <v>1157.9000000000001</v>
      </c>
      <c r="M202" s="80"/>
      <c r="N202" s="80"/>
      <c r="O202" s="80"/>
      <c r="P202" s="80"/>
      <c r="Q202" s="80"/>
      <c r="R202" s="80"/>
      <c r="T202" s="249"/>
      <c r="U202" s="80"/>
      <c r="V202" s="80"/>
      <c r="W202" s="80"/>
      <c r="X202" s="80"/>
      <c r="Y202" s="80"/>
    </row>
    <row r="203" spans="1:25" s="42" customFormat="1" ht="14.25" customHeight="1">
      <c r="A203" s="239" t="s">
        <v>485</v>
      </c>
      <c r="B203" s="1203">
        <v>44915</v>
      </c>
      <c r="C203" s="31">
        <v>44910</v>
      </c>
      <c r="D203" s="523">
        <v>12453</v>
      </c>
      <c r="E203" s="136" t="s">
        <v>2351</v>
      </c>
      <c r="F203" s="523">
        <v>3096</v>
      </c>
      <c r="G203" s="9" t="s">
        <v>47</v>
      </c>
      <c r="H203" s="523">
        <v>20</v>
      </c>
      <c r="I203" s="25" t="s">
        <v>6</v>
      </c>
      <c r="J203" s="9" t="s">
        <v>97</v>
      </c>
      <c r="K203" s="22"/>
      <c r="L203" s="1205">
        <v>1380</v>
      </c>
      <c r="M203" s="80"/>
      <c r="N203" s="80"/>
      <c r="O203" s="80"/>
      <c r="P203" s="80"/>
      <c r="Q203" s="80"/>
      <c r="R203" s="80"/>
      <c r="T203" s="249"/>
      <c r="U203" s="80"/>
      <c r="V203" s="80"/>
      <c r="W203" s="80"/>
      <c r="X203" s="80"/>
      <c r="Y203" s="80"/>
    </row>
    <row r="204" spans="1:25" s="42" customFormat="1" ht="14.25" customHeight="1">
      <c r="A204" s="239" t="s">
        <v>2688</v>
      </c>
      <c r="B204" s="1203">
        <v>44916</v>
      </c>
      <c r="C204" s="31">
        <v>44914</v>
      </c>
      <c r="D204" s="523">
        <v>12464</v>
      </c>
      <c r="E204" s="136" t="s">
        <v>2</v>
      </c>
      <c r="F204" s="523">
        <v>869</v>
      </c>
      <c r="G204" s="9" t="s">
        <v>16</v>
      </c>
      <c r="H204" s="523">
        <v>10</v>
      </c>
      <c r="I204" s="25" t="s">
        <v>6</v>
      </c>
      <c r="J204" s="9" t="s">
        <v>97</v>
      </c>
      <c r="K204" s="22"/>
      <c r="L204" s="1205">
        <v>89</v>
      </c>
      <c r="M204" s="80"/>
      <c r="N204" s="80"/>
      <c r="O204" s="80"/>
      <c r="P204" s="80"/>
      <c r="Q204" s="80"/>
      <c r="R204" s="80"/>
      <c r="T204" s="249"/>
      <c r="U204" s="80"/>
      <c r="V204" s="80"/>
      <c r="W204" s="80"/>
      <c r="X204" s="80"/>
      <c r="Y204" s="80"/>
    </row>
    <row r="205" spans="1:25" s="42" customFormat="1" ht="14.25" customHeight="1">
      <c r="A205" s="239" t="s">
        <v>368</v>
      </c>
      <c r="B205" s="1203">
        <v>44916</v>
      </c>
      <c r="C205" s="31">
        <v>44914</v>
      </c>
      <c r="D205" s="523">
        <v>12468</v>
      </c>
      <c r="E205" s="136" t="s">
        <v>2</v>
      </c>
      <c r="F205" s="523">
        <v>2515</v>
      </c>
      <c r="G205" s="9" t="s">
        <v>35</v>
      </c>
      <c r="H205" s="523">
        <v>10</v>
      </c>
      <c r="I205" s="25" t="s">
        <v>6</v>
      </c>
      <c r="J205" s="9" t="s">
        <v>97</v>
      </c>
      <c r="K205" s="22"/>
      <c r="L205" s="1205"/>
      <c r="M205" s="80"/>
      <c r="N205" s="80"/>
      <c r="O205" s="80"/>
      <c r="P205" s="80"/>
      <c r="Q205" s="80"/>
      <c r="R205" s="80"/>
      <c r="T205" s="249"/>
      <c r="U205" s="80"/>
      <c r="V205" s="80"/>
      <c r="W205" s="80"/>
      <c r="X205" s="80"/>
      <c r="Y205" s="80"/>
    </row>
    <row r="206" spans="1:25" s="42" customFormat="1" ht="14.25" customHeight="1">
      <c r="A206" s="239"/>
      <c r="B206" s="1203"/>
      <c r="C206" s="31"/>
      <c r="D206" s="523"/>
      <c r="E206" s="136" t="s">
        <v>2</v>
      </c>
      <c r="F206" s="523">
        <v>951</v>
      </c>
      <c r="G206" s="9" t="s">
        <v>58</v>
      </c>
      <c r="H206" s="523">
        <v>3</v>
      </c>
      <c r="I206" s="25" t="s">
        <v>6</v>
      </c>
      <c r="J206" s="9" t="s">
        <v>97</v>
      </c>
      <c r="K206" s="22"/>
      <c r="L206" s="1205">
        <v>456</v>
      </c>
      <c r="M206" s="80"/>
      <c r="N206" s="80"/>
      <c r="O206" s="80"/>
      <c r="P206" s="80"/>
      <c r="Q206" s="80"/>
      <c r="R206" s="80"/>
      <c r="T206" s="249"/>
      <c r="U206" s="80"/>
      <c r="V206" s="80"/>
      <c r="W206" s="80"/>
      <c r="X206" s="80"/>
      <c r="Y206" s="80"/>
    </row>
    <row r="207" spans="1:25" s="42" customFormat="1" ht="14.25" customHeight="1">
      <c r="A207" s="239" t="s">
        <v>370</v>
      </c>
      <c r="B207" s="1203">
        <v>44916</v>
      </c>
      <c r="C207" s="31">
        <v>44916</v>
      </c>
      <c r="D207" s="523">
        <v>12488</v>
      </c>
      <c r="E207" s="136" t="s">
        <v>2</v>
      </c>
      <c r="F207" s="523">
        <v>1098</v>
      </c>
      <c r="G207" s="9" t="s">
        <v>3</v>
      </c>
      <c r="H207" s="523">
        <v>12</v>
      </c>
      <c r="I207" s="25" t="s">
        <v>6</v>
      </c>
      <c r="J207" s="9" t="s">
        <v>97</v>
      </c>
      <c r="K207" s="22"/>
      <c r="L207" s="1205">
        <v>384</v>
      </c>
      <c r="M207" s="80"/>
      <c r="N207" s="80"/>
      <c r="O207" s="80"/>
      <c r="P207" s="80"/>
      <c r="Q207" s="80"/>
      <c r="R207" s="80"/>
      <c r="T207" s="249"/>
      <c r="U207" s="80"/>
      <c r="V207" s="80"/>
      <c r="W207" s="80"/>
      <c r="X207" s="80"/>
      <c r="Y207" s="80"/>
    </row>
    <row r="208" spans="1:25" s="42" customFormat="1" ht="14.25" customHeight="1">
      <c r="A208" s="239" t="s">
        <v>2420</v>
      </c>
      <c r="B208" s="1203">
        <v>44914</v>
      </c>
      <c r="C208" s="31">
        <v>44914</v>
      </c>
      <c r="D208" s="523">
        <v>0</v>
      </c>
      <c r="E208" s="136" t="s">
        <v>2692</v>
      </c>
      <c r="F208" s="523">
        <v>0</v>
      </c>
      <c r="G208" s="9" t="s">
        <v>36</v>
      </c>
      <c r="H208" s="1204" t="s">
        <v>1580</v>
      </c>
      <c r="I208" s="25" t="s">
        <v>6</v>
      </c>
      <c r="J208" s="9" t="s">
        <v>97</v>
      </c>
      <c r="K208" s="22"/>
      <c r="L208" s="1205">
        <v>0</v>
      </c>
      <c r="M208" s="80"/>
      <c r="N208" s="80"/>
      <c r="O208" s="80"/>
      <c r="P208" s="80"/>
      <c r="Q208" s="80"/>
      <c r="R208" s="80"/>
      <c r="T208" s="249"/>
      <c r="U208" s="80"/>
      <c r="V208" s="80"/>
      <c r="W208" s="80"/>
      <c r="X208" s="80"/>
      <c r="Y208" s="80"/>
    </row>
    <row r="209" spans="1:20" s="6" customFormat="1" ht="15" customHeight="1">
      <c r="A209" s="2530">
        <f>SUM(L108:L195)</f>
        <v>40317.96</v>
      </c>
      <c r="B209" s="2531"/>
      <c r="C209" s="2531"/>
      <c r="D209" s="2531"/>
      <c r="E209" s="2531"/>
      <c r="F209" s="2531"/>
      <c r="G209" s="2531"/>
      <c r="H209" s="2531"/>
      <c r="I209" s="2531"/>
      <c r="J209" s="2531"/>
      <c r="K209" s="2531"/>
      <c r="L209" s="2532"/>
      <c r="T209" s="1035" t="s">
        <v>1672</v>
      </c>
    </row>
    <row r="210" spans="1:20" s="6" customFormat="1">
      <c r="A210" s="387"/>
      <c r="H210" s="823"/>
      <c r="I210" s="387"/>
      <c r="L210" s="587"/>
    </row>
    <row r="211" spans="1:20" s="6" customFormat="1">
      <c r="A211" s="387"/>
      <c r="H211" s="823"/>
      <c r="I211" s="387"/>
      <c r="L211" s="587"/>
    </row>
    <row r="212" spans="1:20" s="6" customFormat="1">
      <c r="A212" s="387"/>
      <c r="H212" s="823"/>
      <c r="I212" s="387"/>
      <c r="L212" s="587"/>
    </row>
    <row r="213" spans="1:20" s="6" customFormat="1">
      <c r="A213" s="387"/>
      <c r="H213" s="823"/>
      <c r="I213" s="387"/>
      <c r="L213" s="587"/>
    </row>
    <row r="214" spans="1:20" s="6" customFormat="1">
      <c r="A214" s="387"/>
      <c r="H214" s="823"/>
      <c r="I214" s="387"/>
      <c r="L214" s="587"/>
    </row>
    <row r="215" spans="1:20" s="6" customFormat="1">
      <c r="A215" s="387"/>
      <c r="H215" s="823"/>
      <c r="I215" s="387"/>
      <c r="L215" s="587"/>
    </row>
    <row r="216" spans="1:20" s="6" customFormat="1">
      <c r="A216" s="387"/>
      <c r="H216" s="823"/>
      <c r="I216" s="387"/>
      <c r="L216" s="587"/>
    </row>
    <row r="217" spans="1:20" s="6" customFormat="1">
      <c r="A217" s="387"/>
      <c r="H217" s="823"/>
      <c r="I217" s="387"/>
      <c r="L217" s="587"/>
    </row>
    <row r="218" spans="1:20" s="6" customFormat="1">
      <c r="A218" s="387"/>
      <c r="H218" s="823"/>
      <c r="I218" s="387"/>
      <c r="L218" s="587"/>
    </row>
    <row r="219" spans="1:20" s="6" customFormat="1">
      <c r="A219" s="387"/>
      <c r="H219" s="823"/>
      <c r="I219" s="387"/>
      <c r="L219" s="587"/>
    </row>
    <row r="220" spans="1:20" s="6" customFormat="1">
      <c r="A220" s="387"/>
      <c r="H220" s="823"/>
      <c r="I220" s="387"/>
      <c r="L220" s="587"/>
    </row>
    <row r="221" spans="1:20" s="6" customFormat="1">
      <c r="A221" s="387"/>
      <c r="H221" s="823"/>
      <c r="I221" s="387"/>
      <c r="L221" s="587"/>
    </row>
    <row r="222" spans="1:20" s="6" customFormat="1">
      <c r="A222" s="387"/>
      <c r="H222" s="823"/>
      <c r="I222" s="387"/>
      <c r="L222" s="587"/>
    </row>
    <row r="223" spans="1:20" s="6" customFormat="1" hidden="1">
      <c r="A223" s="387"/>
      <c r="H223" s="823"/>
      <c r="I223" s="387"/>
      <c r="L223" s="587"/>
    </row>
    <row r="224" spans="1:20" s="6" customFormat="1" hidden="1">
      <c r="A224" s="387"/>
      <c r="H224" s="823"/>
      <c r="I224" s="387"/>
      <c r="L224" s="587"/>
    </row>
    <row r="225" spans="1:25" s="6" customFormat="1" hidden="1">
      <c r="A225" s="37"/>
      <c r="B225"/>
      <c r="C225"/>
      <c r="D225"/>
      <c r="E225"/>
      <c r="F225"/>
      <c r="G225"/>
      <c r="H225" s="484"/>
      <c r="I225" s="37"/>
      <c r="J225"/>
      <c r="K225"/>
      <c r="L225" s="587"/>
      <c r="S225"/>
    </row>
    <row r="226" spans="1:25" s="6" customFormat="1" hidden="1">
      <c r="A226" s="37"/>
      <c r="B226"/>
      <c r="C226"/>
      <c r="D226"/>
      <c r="E226"/>
      <c r="F226"/>
      <c r="G226"/>
      <c r="H226" s="484"/>
      <c r="I226" s="37"/>
      <c r="J226"/>
      <c r="K226"/>
      <c r="L226" s="587"/>
      <c r="S226"/>
    </row>
    <row r="227" spans="1:25" s="6" customFormat="1" hidden="1">
      <c r="A227" s="37"/>
      <c r="B227"/>
      <c r="C227"/>
      <c r="D227"/>
      <c r="E227"/>
      <c r="F227"/>
      <c r="G227"/>
      <c r="H227" s="484"/>
      <c r="I227" s="37"/>
      <c r="J227"/>
      <c r="K227"/>
      <c r="L227" s="587"/>
      <c r="S227"/>
    </row>
    <row r="228" spans="1:25" s="6" customFormat="1" hidden="1">
      <c r="A228" s="37"/>
      <c r="B228"/>
      <c r="C228"/>
      <c r="D228"/>
      <c r="E228"/>
      <c r="F228"/>
      <c r="G228"/>
      <c r="H228" s="484"/>
      <c r="I228" s="37"/>
      <c r="J228"/>
      <c r="K228"/>
      <c r="L228" s="587"/>
      <c r="S228"/>
    </row>
    <row r="229" spans="1:25" s="6" customFormat="1" hidden="1">
      <c r="A229" s="37"/>
      <c r="B229"/>
      <c r="C229"/>
      <c r="D229"/>
      <c r="E229"/>
      <c r="F229"/>
      <c r="G229"/>
      <c r="H229" s="484"/>
      <c r="I229" s="37"/>
      <c r="J229"/>
      <c r="K229"/>
      <c r="L229" s="587"/>
      <c r="S229"/>
    </row>
    <row r="230" spans="1:25" s="6" customFormat="1" hidden="1">
      <c r="A230" s="37"/>
      <c r="B230"/>
      <c r="C230"/>
      <c r="D230"/>
      <c r="E230"/>
      <c r="F230"/>
      <c r="G230"/>
      <c r="H230" s="484"/>
      <c r="I230" s="37"/>
      <c r="J230"/>
      <c r="K230"/>
      <c r="L230" s="587"/>
      <c r="S230"/>
    </row>
    <row r="231" spans="1:25" s="6" customFormat="1" hidden="1">
      <c r="A231" s="37"/>
      <c r="B231"/>
      <c r="C231"/>
      <c r="D231"/>
      <c r="E231"/>
      <c r="F231"/>
      <c r="G231"/>
      <c r="H231" s="484"/>
      <c r="I231" s="37"/>
      <c r="J231"/>
      <c r="K231"/>
      <c r="L231" s="587"/>
      <c r="S231"/>
    </row>
    <row r="232" spans="1:25" s="6" customFormat="1" hidden="1">
      <c r="A232" s="37"/>
      <c r="B232"/>
      <c r="C232"/>
      <c r="D232"/>
      <c r="E232"/>
      <c r="F232"/>
      <c r="G232"/>
      <c r="H232" s="484"/>
      <c r="I232" s="37"/>
      <c r="J232"/>
      <c r="K232"/>
      <c r="L232" s="587"/>
      <c r="S232"/>
    </row>
    <row r="233" spans="1:25" s="6" customFormat="1" hidden="1">
      <c r="A233" s="37"/>
      <c r="B233"/>
      <c r="C233"/>
      <c r="D233"/>
      <c r="E233"/>
      <c r="F233"/>
      <c r="G233"/>
      <c r="H233" s="484"/>
      <c r="I233" s="37"/>
      <c r="J233"/>
      <c r="K233"/>
      <c r="L233" s="587"/>
      <c r="S233"/>
    </row>
    <row r="234" spans="1:25" s="6" customFormat="1" hidden="1">
      <c r="A234" s="37"/>
      <c r="B234"/>
      <c r="C234"/>
      <c r="D234"/>
      <c r="E234"/>
      <c r="F234"/>
      <c r="G234"/>
      <c r="H234" s="484"/>
      <c r="I234" s="37"/>
      <c r="J234"/>
      <c r="K234"/>
      <c r="L234" s="587"/>
      <c r="S234"/>
    </row>
    <row r="235" spans="1:25" s="37" customFormat="1" hidden="1">
      <c r="B235"/>
      <c r="C235"/>
      <c r="D235"/>
      <c r="E235"/>
      <c r="F235"/>
      <c r="G235"/>
      <c r="H235" s="484"/>
      <c r="J235"/>
      <c r="K235"/>
      <c r="L235" s="587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1:25" s="37" customFormat="1" hidden="1">
      <c r="B236"/>
      <c r="C236"/>
      <c r="D236"/>
      <c r="E236"/>
      <c r="F236"/>
      <c r="G236"/>
      <c r="H236" s="484"/>
      <c r="J236"/>
      <c r="K236"/>
      <c r="L236" s="587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1:25" s="37" customFormat="1" hidden="1">
      <c r="B237"/>
      <c r="C237"/>
      <c r="D237"/>
      <c r="E237"/>
      <c r="F237"/>
      <c r="G237"/>
      <c r="H237" s="484"/>
      <c r="J237"/>
      <c r="K237"/>
      <c r="L237" s="587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1:25" s="37" customFormat="1" hidden="1">
      <c r="B238"/>
      <c r="C238"/>
      <c r="D238"/>
      <c r="E238"/>
      <c r="F238"/>
      <c r="G238"/>
      <c r="H238" s="484"/>
      <c r="J238"/>
      <c r="K238"/>
      <c r="L238" s="587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1:25" s="37" customFormat="1" hidden="1">
      <c r="B239"/>
      <c r="C239"/>
      <c r="D239"/>
      <c r="E239"/>
      <c r="F239"/>
      <c r="G239"/>
      <c r="H239" s="484"/>
      <c r="J239"/>
      <c r="K239"/>
      <c r="L239" s="587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1:25" s="37" customFormat="1" hidden="1">
      <c r="B240"/>
      <c r="C240"/>
      <c r="D240"/>
      <c r="E240"/>
      <c r="F240"/>
      <c r="G240"/>
      <c r="H240" s="484"/>
      <c r="J240"/>
      <c r="K240"/>
      <c r="L240" s="587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87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87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87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87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87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87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87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87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87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2:25" s="37" customFormat="1" hidden="1">
      <c r="B250"/>
      <c r="C250"/>
      <c r="D250"/>
      <c r="E250"/>
      <c r="F250"/>
      <c r="G250"/>
      <c r="H250" s="484"/>
      <c r="J250"/>
      <c r="K250"/>
      <c r="L250" s="587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2:25" s="37" customFormat="1" hidden="1">
      <c r="B251"/>
      <c r="C251"/>
      <c r="D251"/>
      <c r="E251"/>
      <c r="F251"/>
      <c r="G251"/>
      <c r="H251" s="484"/>
      <c r="J251"/>
      <c r="K251"/>
      <c r="L251" s="587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2:25" s="37" customFormat="1" hidden="1">
      <c r="B252"/>
      <c r="C252"/>
      <c r="D252"/>
      <c r="E252"/>
      <c r="F252"/>
      <c r="G252"/>
      <c r="H252" s="484"/>
      <c r="J252"/>
      <c r="K252"/>
      <c r="L252" s="587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2:25" s="37" customFormat="1" hidden="1">
      <c r="B253"/>
      <c r="C253"/>
      <c r="D253"/>
      <c r="E253"/>
      <c r="F253"/>
      <c r="G253"/>
      <c r="H253" s="484"/>
      <c r="J253"/>
      <c r="K253"/>
      <c r="L253" s="587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2:25" s="37" customFormat="1" hidden="1">
      <c r="B254"/>
      <c r="C254"/>
      <c r="D254"/>
      <c r="E254"/>
      <c r="F254"/>
      <c r="G254"/>
      <c r="H254" s="484"/>
      <c r="J254"/>
      <c r="K254"/>
      <c r="L254" s="587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2:25" s="37" customFormat="1" hidden="1">
      <c r="B255"/>
      <c r="C255"/>
      <c r="D255"/>
      <c r="E255"/>
      <c r="F255"/>
      <c r="G255"/>
      <c r="H255" s="484"/>
      <c r="J255"/>
      <c r="K255"/>
      <c r="L255" s="587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2:25" s="37" customFormat="1" hidden="1">
      <c r="B256"/>
      <c r="C256"/>
      <c r="D256"/>
      <c r="E256"/>
      <c r="F256"/>
      <c r="G256"/>
      <c r="H256" s="484"/>
      <c r="J256"/>
      <c r="K256"/>
      <c r="L256" s="587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87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87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87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87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87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87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87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87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87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87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87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87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87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87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87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87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87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87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87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87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87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87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87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87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87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87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87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87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87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87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87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87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87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87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87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87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87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87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87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87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87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87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87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87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87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87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87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87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87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87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87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87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87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87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87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87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87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87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87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87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87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87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87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87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1:25" s="37" customFormat="1" hidden="1">
      <c r="B321"/>
      <c r="C321"/>
      <c r="D321"/>
      <c r="E321"/>
      <c r="F321"/>
      <c r="G321"/>
      <c r="H321" s="484"/>
      <c r="J321"/>
      <c r="K321"/>
      <c r="L321" s="587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1:25" s="37" customFormat="1" hidden="1">
      <c r="B322"/>
      <c r="C322"/>
      <c r="D322"/>
      <c r="E322"/>
      <c r="F322"/>
      <c r="G322"/>
      <c r="H322" s="484"/>
      <c r="J322"/>
      <c r="K322"/>
      <c r="L322" s="587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1:25" s="37" customFormat="1" hidden="1">
      <c r="B323"/>
      <c r="C323"/>
      <c r="D323"/>
      <c r="E323"/>
      <c r="F323"/>
      <c r="G323"/>
      <c r="H323" s="484"/>
      <c r="J323"/>
      <c r="K323"/>
      <c r="L323" s="587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1:25" s="37" customFormat="1" hidden="1">
      <c r="B324"/>
      <c r="C324"/>
      <c r="D324"/>
      <c r="E324"/>
      <c r="F324"/>
      <c r="G324"/>
      <c r="H324" s="484"/>
      <c r="J324"/>
      <c r="K324"/>
      <c r="L324" s="587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1:25" s="37" customFormat="1" hidden="1">
      <c r="B325"/>
      <c r="C325"/>
      <c r="D325"/>
      <c r="E325"/>
      <c r="F325"/>
      <c r="G325"/>
      <c r="H325" s="484"/>
      <c r="J325"/>
      <c r="K325"/>
      <c r="L325" s="587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1:25" s="37" customFormat="1" hidden="1">
      <c r="B326"/>
      <c r="C326"/>
      <c r="D326"/>
      <c r="E326"/>
      <c r="F326"/>
      <c r="G326"/>
      <c r="H326" s="484"/>
      <c r="J326"/>
      <c r="K326"/>
      <c r="L326" s="587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1:25" s="37" customFormat="1" hidden="1">
      <c r="B327"/>
      <c r="C327"/>
      <c r="D327"/>
      <c r="E327"/>
      <c r="F327"/>
      <c r="G327"/>
      <c r="H327" s="484"/>
      <c r="J327"/>
      <c r="K327"/>
      <c r="L327" s="587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1:25" s="37" customFormat="1" hidden="1">
      <c r="B328"/>
      <c r="C328"/>
      <c r="D328"/>
      <c r="E328"/>
      <c r="F328"/>
      <c r="G328"/>
      <c r="H328" s="484"/>
      <c r="J328"/>
      <c r="K328"/>
      <c r="L328" s="587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1:25" s="37" customFormat="1" hidden="1">
      <c r="B329"/>
      <c r="C329"/>
      <c r="D329"/>
      <c r="E329"/>
      <c r="F329"/>
      <c r="G329"/>
      <c r="H329" s="484"/>
      <c r="J329"/>
      <c r="K329"/>
      <c r="L329" s="587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1:25" s="37" customFormat="1" hidden="1">
      <c r="B330"/>
      <c r="C330"/>
      <c r="D330"/>
      <c r="E330"/>
      <c r="F330"/>
      <c r="G330"/>
      <c r="H330" s="484"/>
      <c r="J330"/>
      <c r="K330"/>
      <c r="L330" s="587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1:25" s="37" customFormat="1" hidden="1">
      <c r="B331"/>
      <c r="C331"/>
      <c r="D331"/>
      <c r="E331"/>
      <c r="F331"/>
      <c r="G331"/>
      <c r="H331" s="484"/>
      <c r="J331"/>
      <c r="K331"/>
      <c r="L331" s="587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2" spans="1:25" s="37" customFormat="1" hidden="1">
      <c r="B332"/>
      <c r="C332"/>
      <c r="D332"/>
      <c r="E332"/>
      <c r="F332"/>
      <c r="G332"/>
      <c r="H332" s="484"/>
      <c r="J332"/>
      <c r="K332"/>
      <c r="L332" s="587"/>
      <c r="M332" s="6"/>
      <c r="N332" s="6"/>
      <c r="O332" s="6"/>
      <c r="P332" s="6"/>
      <c r="Q332" s="6"/>
      <c r="R332" s="6"/>
      <c r="S332"/>
      <c r="T332" s="6"/>
      <c r="U332" s="6"/>
      <c r="V332" s="6"/>
      <c r="W332" s="6"/>
      <c r="X332" s="6"/>
      <c r="Y332" s="6"/>
    </row>
    <row r="333" spans="1:25" s="37" customFormat="1" hidden="1">
      <c r="B333"/>
      <c r="C333"/>
      <c r="D333"/>
      <c r="E333"/>
      <c r="F333"/>
      <c r="G333"/>
      <c r="H333" s="484"/>
      <c r="J333"/>
      <c r="K333"/>
      <c r="L333" s="587"/>
      <c r="M333" s="6"/>
      <c r="N333" s="6"/>
      <c r="O333" s="6"/>
      <c r="P333" s="6"/>
      <c r="Q333" s="6"/>
      <c r="R333" s="6"/>
      <c r="S333"/>
      <c r="T333" s="6"/>
      <c r="U333" s="6"/>
      <c r="V333" s="6"/>
      <c r="W333" s="6"/>
      <c r="X333" s="6"/>
      <c r="Y333" s="6"/>
    </row>
    <row r="334" spans="1:25" s="37" customFormat="1" hidden="1">
      <c r="B334"/>
      <c r="C334"/>
      <c r="D334"/>
      <c r="E334"/>
      <c r="F334"/>
      <c r="G334"/>
      <c r="H334" s="484"/>
      <c r="J334"/>
      <c r="K334"/>
      <c r="L334" s="587"/>
      <c r="M334" s="6"/>
      <c r="N334" s="6"/>
      <c r="O334" s="6"/>
      <c r="P334" s="6"/>
      <c r="Q334" s="6"/>
      <c r="R334" s="6"/>
      <c r="S334"/>
      <c r="T334" s="6"/>
      <c r="U334" s="6"/>
      <c r="V334" s="6"/>
      <c r="W334" s="6"/>
      <c r="X334" s="6"/>
      <c r="Y334" s="6"/>
    </row>
    <row r="335" spans="1:25">
      <c r="L335" s="587"/>
    </row>
    <row r="336" spans="1:25" s="6" customFormat="1">
      <c r="A336" s="37"/>
      <c r="B336"/>
      <c r="C336"/>
      <c r="D336"/>
      <c r="E336"/>
      <c r="F336"/>
      <c r="G336"/>
      <c r="H336" s="484"/>
      <c r="I336" s="37"/>
      <c r="J336"/>
      <c r="K336"/>
      <c r="L336" s="587"/>
      <c r="S336"/>
    </row>
    <row r="337" spans="1:22" s="6" customFormat="1">
      <c r="A337" s="37"/>
      <c r="B337"/>
      <c r="C337"/>
      <c r="D337"/>
      <c r="E337"/>
      <c r="F337"/>
      <c r="G337"/>
      <c r="H337" s="484"/>
      <c r="I337" s="37"/>
      <c r="J337"/>
      <c r="K337"/>
      <c r="L337" s="587"/>
      <c r="S337"/>
    </row>
    <row r="338" spans="1:22" s="6" customFormat="1">
      <c r="A338" s="37"/>
      <c r="B338"/>
      <c r="C338"/>
      <c r="D338"/>
      <c r="E338"/>
      <c r="F338"/>
      <c r="G338"/>
      <c r="H338" s="484"/>
      <c r="I338" s="37"/>
      <c r="J338"/>
      <c r="K338"/>
      <c r="L338" s="587"/>
      <c r="S338"/>
    </row>
    <row r="339" spans="1:22" s="6" customFormat="1">
      <c r="A339" s="37"/>
      <c r="B339"/>
      <c r="C339"/>
      <c r="D339"/>
      <c r="E339"/>
      <c r="F339"/>
      <c r="G339"/>
      <c r="H339" s="484"/>
      <c r="I339" s="37"/>
      <c r="J339"/>
      <c r="K339"/>
      <c r="L339" s="587"/>
      <c r="S339"/>
    </row>
    <row r="340" spans="1:22" s="6" customFormat="1">
      <c r="A340" s="37"/>
      <c r="B340"/>
      <c r="C340"/>
      <c r="D340"/>
      <c r="E340"/>
      <c r="F340"/>
      <c r="G340"/>
      <c r="H340" s="484"/>
      <c r="I340" s="37"/>
      <c r="J340"/>
      <c r="K340"/>
      <c r="L340" s="587"/>
      <c r="S340"/>
    </row>
    <row r="341" spans="1:22" s="6" customFormat="1">
      <c r="A341" s="37"/>
      <c r="B341"/>
      <c r="C341"/>
      <c r="D341"/>
      <c r="E341"/>
      <c r="F341"/>
      <c r="G341"/>
      <c r="H341" s="484"/>
      <c r="I341" s="37"/>
      <c r="J341"/>
      <c r="K341"/>
      <c r="L341" s="587"/>
      <c r="S341"/>
      <c r="U341" s="4">
        <v>1</v>
      </c>
      <c r="V341" s="5"/>
    </row>
    <row r="342" spans="1:22" s="6" customFormat="1">
      <c r="A342" s="37"/>
      <c r="B342"/>
      <c r="C342"/>
      <c r="D342"/>
      <c r="E342"/>
      <c r="F342"/>
      <c r="G342"/>
      <c r="H342" s="484"/>
      <c r="I342" s="37"/>
      <c r="J342"/>
      <c r="K342"/>
      <c r="L342" s="587"/>
      <c r="S342"/>
      <c r="U342" s="4">
        <v>2</v>
      </c>
      <c r="V342" s="5"/>
    </row>
    <row r="343" spans="1:22" s="6" customFormat="1">
      <c r="A343" s="37"/>
      <c r="B343"/>
      <c r="C343"/>
      <c r="D343"/>
      <c r="E343"/>
      <c r="F343"/>
      <c r="G343"/>
      <c r="H343" s="484"/>
      <c r="I343" s="37"/>
      <c r="J343"/>
      <c r="K343"/>
      <c r="L343" s="587"/>
      <c r="S343"/>
      <c r="U343" s="4">
        <v>3</v>
      </c>
      <c r="V343" s="5"/>
    </row>
    <row r="344" spans="1:22" s="6" customFormat="1">
      <c r="A344" s="37"/>
      <c r="B344"/>
      <c r="C344"/>
      <c r="D344"/>
      <c r="E344"/>
      <c r="F344"/>
      <c r="G344"/>
      <c r="H344" s="484"/>
      <c r="I344" s="37"/>
      <c r="J344"/>
      <c r="K344"/>
      <c r="L344" s="587"/>
      <c r="S344"/>
      <c r="U344" s="4">
        <v>4</v>
      </c>
      <c r="V344" s="5"/>
    </row>
    <row r="345" spans="1:22" s="6" customFormat="1">
      <c r="A345" s="37"/>
      <c r="B345"/>
      <c r="C345"/>
      <c r="D345"/>
      <c r="E345"/>
      <c r="F345"/>
      <c r="G345"/>
      <c r="H345" s="484"/>
      <c r="I345" s="37"/>
      <c r="J345"/>
      <c r="K345"/>
      <c r="L345" s="587"/>
      <c r="S345"/>
      <c r="U345" s="4">
        <v>5</v>
      </c>
      <c r="V345" s="5"/>
    </row>
    <row r="346" spans="1:22" s="6" customFormat="1">
      <c r="A346" s="37"/>
      <c r="B346"/>
      <c r="C346"/>
      <c r="D346"/>
      <c r="E346"/>
      <c r="F346"/>
      <c r="G346"/>
      <c r="H346" s="484"/>
      <c r="I346" s="37"/>
      <c r="J346"/>
      <c r="K346"/>
      <c r="L346" s="587"/>
      <c r="S346"/>
      <c r="U346" s="4">
        <v>6</v>
      </c>
      <c r="V346" s="5"/>
    </row>
    <row r="347" spans="1:22" s="6" customFormat="1">
      <c r="A347" s="37"/>
      <c r="B347"/>
      <c r="C347"/>
      <c r="D347"/>
      <c r="E347"/>
      <c r="F347"/>
      <c r="G347"/>
      <c r="H347" s="484"/>
      <c r="I347" s="37"/>
      <c r="J347"/>
      <c r="K347"/>
      <c r="L347" s="587"/>
      <c r="S347"/>
      <c r="U347" s="4">
        <v>7</v>
      </c>
      <c r="V347" s="5"/>
    </row>
    <row r="348" spans="1:22" s="6" customFormat="1">
      <c r="A348" s="37"/>
      <c r="B348"/>
      <c r="C348"/>
      <c r="D348"/>
      <c r="E348"/>
      <c r="F348"/>
      <c r="G348"/>
      <c r="H348" s="484"/>
      <c r="I348" s="37"/>
      <c r="J348"/>
      <c r="K348"/>
      <c r="L348" s="587"/>
      <c r="S348"/>
      <c r="U348" s="4">
        <v>8</v>
      </c>
      <c r="V348" s="5"/>
    </row>
    <row r="349" spans="1:22" s="6" customFormat="1">
      <c r="A349" s="37"/>
      <c r="B349"/>
      <c r="C349"/>
      <c r="D349"/>
      <c r="E349"/>
      <c r="F349"/>
      <c r="G349"/>
      <c r="H349" s="484"/>
      <c r="I349" s="37"/>
      <c r="J349"/>
      <c r="K349"/>
      <c r="L349" s="587"/>
      <c r="S349"/>
      <c r="U349" s="4">
        <v>9</v>
      </c>
      <c r="V349" s="5"/>
    </row>
    <row r="350" spans="1:22" s="6" customFormat="1">
      <c r="A350" s="37"/>
      <c r="B350"/>
      <c r="C350"/>
      <c r="D350"/>
      <c r="E350"/>
      <c r="F350"/>
      <c r="G350"/>
      <c r="H350" s="484"/>
      <c r="I350" s="37"/>
      <c r="J350"/>
      <c r="K350"/>
      <c r="L350" s="587"/>
      <c r="S350"/>
      <c r="U350" s="4">
        <v>10</v>
      </c>
      <c r="V350" s="5"/>
    </row>
    <row r="351" spans="1:22" s="6" customFormat="1">
      <c r="A351" s="37"/>
      <c r="B351"/>
      <c r="C351"/>
      <c r="D351"/>
      <c r="E351"/>
      <c r="F351"/>
      <c r="G351"/>
      <c r="H351" s="484"/>
      <c r="I351" s="37"/>
      <c r="J351"/>
      <c r="K351"/>
      <c r="L351" s="587"/>
      <c r="S351"/>
      <c r="U351" s="4">
        <v>11</v>
      </c>
      <c r="V351" s="5"/>
    </row>
    <row r="352" spans="1:22" s="6" customFormat="1">
      <c r="A352" s="37"/>
      <c r="B352"/>
      <c r="C352"/>
      <c r="D352"/>
      <c r="E352"/>
      <c r="F352"/>
      <c r="G352"/>
      <c r="H352" s="484"/>
      <c r="I352" s="37"/>
      <c r="J352"/>
      <c r="K352"/>
      <c r="L352" s="587"/>
      <c r="S352"/>
      <c r="U352" s="4">
        <v>12</v>
      </c>
      <c r="V352" s="5"/>
    </row>
    <row r="353" spans="1:22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87"/>
      <c r="S353"/>
      <c r="U353" s="4">
        <v>13</v>
      </c>
      <c r="V353" s="5"/>
    </row>
    <row r="354" spans="1:22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  <c r="U354" s="4">
        <v>14</v>
      </c>
      <c r="V354" s="5"/>
    </row>
    <row r="355" spans="1:22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  <c r="U355" s="4">
        <v>15</v>
      </c>
      <c r="V355" s="5"/>
    </row>
    <row r="356" spans="1:22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87"/>
      <c r="S356"/>
      <c r="U356" s="4">
        <v>16</v>
      </c>
      <c r="V356" s="5"/>
    </row>
    <row r="357" spans="1:22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</row>
    <row r="358" spans="1:22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</row>
    <row r="359" spans="1:22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</row>
    <row r="360" spans="1:22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</row>
    <row r="361" spans="1:22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</row>
    <row r="362" spans="1:22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</row>
    <row r="363" spans="1:22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</row>
    <row r="364" spans="1:22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</row>
    <row r="365" spans="1:22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</row>
    <row r="366" spans="1:22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</row>
    <row r="367" spans="1:22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</row>
    <row r="368" spans="1:22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</row>
    <row r="369" spans="1:19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</row>
    <row r="370" spans="1:19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</row>
    <row r="371" spans="1:19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</row>
    <row r="372" spans="1:19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</row>
    <row r="373" spans="1:19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</row>
    <row r="374" spans="1:19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</row>
    <row r="375" spans="1:19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19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19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19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19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19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19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19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19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19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  <row r="587" spans="1:19" s="6" customFormat="1">
      <c r="A587" s="37"/>
      <c r="B587"/>
      <c r="C587"/>
      <c r="D587"/>
      <c r="E587"/>
      <c r="F587"/>
      <c r="G587"/>
      <c r="H587" s="484"/>
      <c r="I587" s="37"/>
      <c r="J587"/>
      <c r="K587"/>
      <c r="L587" s="587"/>
      <c r="S587"/>
    </row>
    <row r="588" spans="1:19" s="6" customFormat="1">
      <c r="A588" s="37"/>
      <c r="B588"/>
      <c r="C588"/>
      <c r="D588"/>
      <c r="E588"/>
      <c r="F588"/>
      <c r="G588"/>
      <c r="H588" s="484"/>
      <c r="I588" s="37"/>
      <c r="J588"/>
      <c r="K588"/>
      <c r="L588" s="587"/>
      <c r="S588"/>
    </row>
    <row r="589" spans="1:19" s="6" customFormat="1">
      <c r="A589" s="37"/>
      <c r="B589"/>
      <c r="C589"/>
      <c r="D589"/>
      <c r="E589"/>
      <c r="F589"/>
      <c r="G589"/>
      <c r="H589" s="484"/>
      <c r="I589" s="37"/>
      <c r="J589"/>
      <c r="K589"/>
      <c r="L589" s="587"/>
      <c r="S589"/>
    </row>
    <row r="590" spans="1:19" s="6" customFormat="1">
      <c r="A590" s="37"/>
      <c r="B590"/>
      <c r="C590"/>
      <c r="D590"/>
      <c r="E590"/>
      <c r="F590"/>
      <c r="G590"/>
      <c r="H590" s="484"/>
      <c r="I590" s="37"/>
      <c r="J590"/>
      <c r="K590"/>
      <c r="L590" s="587"/>
      <c r="S590"/>
    </row>
    <row r="591" spans="1:19" s="6" customFormat="1">
      <c r="A591" s="37"/>
      <c r="B591"/>
      <c r="C591"/>
      <c r="D591"/>
      <c r="E591"/>
      <c r="F591"/>
      <c r="G591"/>
      <c r="H591" s="484"/>
      <c r="I591" s="37"/>
      <c r="J591"/>
      <c r="K591"/>
      <c r="L591" s="587"/>
      <c r="S591"/>
    </row>
    <row r="592" spans="1:19" s="6" customFormat="1">
      <c r="A592" s="37"/>
      <c r="B592"/>
      <c r="C592"/>
      <c r="D592"/>
      <c r="E592"/>
      <c r="F592"/>
      <c r="G592"/>
      <c r="H592" s="484"/>
      <c r="I592" s="37"/>
      <c r="J592"/>
      <c r="K592"/>
      <c r="L592" s="587"/>
      <c r="S592"/>
    </row>
    <row r="593" spans="1:19" s="6" customFormat="1">
      <c r="A593" s="37"/>
      <c r="B593"/>
      <c r="C593"/>
      <c r="D593"/>
      <c r="E593"/>
      <c r="F593"/>
      <c r="G593"/>
      <c r="H593" s="484"/>
      <c r="I593" s="37"/>
      <c r="J593"/>
      <c r="K593"/>
      <c r="L593" s="587"/>
      <c r="S593"/>
    </row>
    <row r="594" spans="1:19" s="6" customFormat="1">
      <c r="A594" s="37"/>
      <c r="B594"/>
      <c r="C594"/>
      <c r="D594"/>
      <c r="E594"/>
      <c r="F594"/>
      <c r="G594"/>
      <c r="H594" s="484"/>
      <c r="I594" s="37"/>
      <c r="J594"/>
      <c r="K594"/>
      <c r="L594" s="587"/>
      <c r="S594"/>
    </row>
    <row r="595" spans="1:19" s="6" customFormat="1">
      <c r="A595" s="37"/>
      <c r="B595"/>
      <c r="C595"/>
      <c r="D595"/>
      <c r="E595"/>
      <c r="F595"/>
      <c r="G595"/>
      <c r="H595" s="484"/>
      <c r="I595" s="37"/>
      <c r="J595"/>
      <c r="K595"/>
      <c r="L595" s="587"/>
      <c r="S595"/>
    </row>
    <row r="596" spans="1:19" s="6" customFormat="1">
      <c r="A596" s="37"/>
      <c r="B596"/>
      <c r="C596"/>
      <c r="D596"/>
      <c r="E596"/>
      <c r="F596"/>
      <c r="G596"/>
      <c r="H596" s="484"/>
      <c r="I596" s="37"/>
      <c r="J596"/>
      <c r="K596"/>
      <c r="L596" s="587"/>
      <c r="S596"/>
    </row>
    <row r="597" spans="1:19" s="6" customFormat="1">
      <c r="A597" s="37"/>
      <c r="B597"/>
      <c r="C597"/>
      <c r="D597"/>
      <c r="E597"/>
      <c r="F597"/>
      <c r="G597"/>
      <c r="H597" s="484"/>
      <c r="I597" s="37"/>
      <c r="J597"/>
      <c r="K597"/>
      <c r="L597" s="587"/>
      <c r="S597"/>
    </row>
    <row r="598" spans="1:19" s="6" customFormat="1">
      <c r="A598" s="37"/>
      <c r="B598"/>
      <c r="C598"/>
      <c r="D598"/>
      <c r="E598"/>
      <c r="F598"/>
      <c r="G598"/>
      <c r="H598" s="484"/>
      <c r="I598" s="37"/>
      <c r="J598"/>
      <c r="K598"/>
      <c r="L598" s="587"/>
      <c r="S598"/>
    </row>
    <row r="599" spans="1:19" s="6" customFormat="1">
      <c r="A599" s="37"/>
      <c r="B599"/>
      <c r="C599"/>
      <c r="D599"/>
      <c r="E599"/>
      <c r="F599"/>
      <c r="G599"/>
      <c r="H599" s="484"/>
      <c r="I599" s="37"/>
      <c r="J599"/>
      <c r="K599"/>
      <c r="L599" s="587"/>
      <c r="S599"/>
    </row>
    <row r="600" spans="1:19" s="6" customFormat="1">
      <c r="A600" s="37"/>
      <c r="B600"/>
      <c r="C600"/>
      <c r="D600"/>
      <c r="E600"/>
      <c r="F600"/>
      <c r="G600"/>
      <c r="H600" s="484"/>
      <c r="I600" s="37"/>
      <c r="J600"/>
      <c r="K600"/>
      <c r="L600" s="587"/>
      <c r="S600"/>
    </row>
    <row r="601" spans="1:19" s="6" customFormat="1">
      <c r="A601" s="37"/>
      <c r="B601"/>
      <c r="C601"/>
      <c r="D601"/>
      <c r="E601"/>
      <c r="F601"/>
      <c r="G601"/>
      <c r="H601" s="484"/>
      <c r="I601" s="37"/>
      <c r="J601"/>
      <c r="K601"/>
      <c r="L601" s="587"/>
      <c r="S601"/>
    </row>
    <row r="602" spans="1:19" s="6" customFormat="1">
      <c r="A602" s="37"/>
      <c r="B602"/>
      <c r="C602"/>
      <c r="D602"/>
      <c r="E602"/>
      <c r="F602"/>
      <c r="G602"/>
      <c r="H602" s="484"/>
      <c r="I602" s="37"/>
      <c r="J602"/>
      <c r="K602"/>
      <c r="L602" s="587"/>
      <c r="S602"/>
    </row>
  </sheetData>
  <mergeCells count="9">
    <mergeCell ref="A84:L84"/>
    <mergeCell ref="A85:L85"/>
    <mergeCell ref="A209:L209"/>
    <mergeCell ref="A2:L2"/>
    <mergeCell ref="A21:L21"/>
    <mergeCell ref="A25:L25"/>
    <mergeCell ref="A26:L26"/>
    <mergeCell ref="A66:L66"/>
    <mergeCell ref="A67:L67"/>
  </mergeCells>
  <conditionalFormatting sqref="I68:I83 I86:I208 I22:I24 I27:I65 I1 I3:I20">
    <cfRule type="containsText" dxfId="26" priority="4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sheetPr>
    <tabColor rgb="FFFFFF00"/>
  </sheetPr>
  <dimension ref="A1:Y620"/>
  <sheetViews>
    <sheetView topLeftCell="A10" zoomScale="112" zoomScaleNormal="112" workbookViewId="0">
      <selection activeCell="G29" sqref="G29"/>
    </sheetView>
  </sheetViews>
  <sheetFormatPr defaultRowHeight="15"/>
  <cols>
    <col min="1" max="1" width="19.85546875" style="37" customWidth="1"/>
    <col min="2" max="2" width="10.7109375" bestFit="1" customWidth="1"/>
    <col min="3" max="3" width="9.85546875" bestFit="1" customWidth="1"/>
    <col min="4" max="4" width="8.5703125" bestFit="1" customWidth="1"/>
    <col min="5" max="5" width="14.1406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6.28515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0.28515625" style="6" customWidth="1"/>
    <col min="21" max="21" width="3" style="6" customWidth="1"/>
    <col min="22" max="22" width="23" style="6" customWidth="1"/>
    <col min="23" max="25" width="9.140625" style="6"/>
  </cols>
  <sheetData>
    <row r="1" spans="1:25" ht="16.5" customHeight="1">
      <c r="A1" s="1448">
        <v>12642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2374</v>
      </c>
      <c r="B3" s="34" t="s">
        <v>2563</v>
      </c>
      <c r="C3" s="34"/>
      <c r="D3" s="34" t="s">
        <v>2564</v>
      </c>
      <c r="E3" s="34" t="s">
        <v>7</v>
      </c>
      <c r="F3" s="34" t="s">
        <v>2454</v>
      </c>
      <c r="G3" s="34" t="s">
        <v>210</v>
      </c>
      <c r="H3" s="34" t="s">
        <v>2714</v>
      </c>
      <c r="I3" s="35" t="s">
        <v>6</v>
      </c>
      <c r="J3" s="34" t="s">
        <v>247</v>
      </c>
      <c r="K3" s="34" t="s">
        <v>2566</v>
      </c>
      <c r="L3" s="451">
        <v>775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 t="s">
        <v>2374</v>
      </c>
      <c r="B4" s="34" t="s">
        <v>2670</v>
      </c>
      <c r="C4" s="34" t="s">
        <v>2703</v>
      </c>
      <c r="D4" s="34" t="s">
        <v>2666</v>
      </c>
      <c r="E4" s="34" t="s">
        <v>1221</v>
      </c>
      <c r="F4" s="34" t="s">
        <v>2667</v>
      </c>
      <c r="G4" s="34" t="s">
        <v>2456</v>
      </c>
      <c r="H4" s="34" t="s">
        <v>882</v>
      </c>
      <c r="I4" s="35" t="s">
        <v>6</v>
      </c>
      <c r="J4" s="34" t="s">
        <v>247</v>
      </c>
      <c r="K4" s="34" t="s">
        <v>2669</v>
      </c>
      <c r="L4" s="451">
        <v>1050</v>
      </c>
      <c r="M4" s="16"/>
      <c r="N4" s="16"/>
      <c r="O4" s="16"/>
      <c r="P4" s="16"/>
      <c r="Q4" s="16"/>
      <c r="R4" s="16"/>
      <c r="T4" s="16" t="s">
        <v>2704</v>
      </c>
      <c r="U4" s="16"/>
      <c r="V4" s="16"/>
      <c r="W4" s="16"/>
      <c r="X4" s="16"/>
      <c r="Y4" s="16"/>
    </row>
    <row r="5" spans="1:25" s="15" customFormat="1">
      <c r="A5" s="339" t="s">
        <v>1412</v>
      </c>
      <c r="B5" s="131" t="s">
        <v>2750</v>
      </c>
      <c r="C5" s="131"/>
      <c r="D5" s="131" t="s">
        <v>2751</v>
      </c>
      <c r="E5" s="131" t="s">
        <v>2351</v>
      </c>
      <c r="F5" s="131" t="s">
        <v>2102</v>
      </c>
      <c r="G5" s="131" t="s">
        <v>1413</v>
      </c>
      <c r="H5" s="131" t="s">
        <v>952</v>
      </c>
      <c r="I5" s="235"/>
      <c r="J5" s="131" t="s">
        <v>247</v>
      </c>
      <c r="K5" s="131" t="s">
        <v>2752</v>
      </c>
      <c r="L5" s="1075">
        <v>1880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39" t="s">
        <v>171</v>
      </c>
      <c r="B6" s="131" t="s">
        <v>2750</v>
      </c>
      <c r="C6" s="131"/>
      <c r="D6" s="131" t="s">
        <v>2753</v>
      </c>
      <c r="E6" s="131" t="s">
        <v>254</v>
      </c>
      <c r="F6" s="131" t="s">
        <v>2435</v>
      </c>
      <c r="G6" s="131" t="s">
        <v>193</v>
      </c>
      <c r="H6" s="131" t="s">
        <v>2639</v>
      </c>
      <c r="I6" s="235"/>
      <c r="J6" s="131" t="s">
        <v>247</v>
      </c>
      <c r="K6" s="131" t="s">
        <v>2754</v>
      </c>
      <c r="L6" s="1075">
        <v>1630</v>
      </c>
      <c r="M6" s="16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41" t="s">
        <v>2374</v>
      </c>
      <c r="B7" s="34" t="s">
        <v>2760</v>
      </c>
      <c r="C7" s="34" t="s">
        <v>2782</v>
      </c>
      <c r="D7" s="34" t="s">
        <v>2770</v>
      </c>
      <c r="E7" s="34" t="s">
        <v>1221</v>
      </c>
      <c r="F7" s="34" t="s">
        <v>2667</v>
      </c>
      <c r="G7" s="34" t="s">
        <v>2456</v>
      </c>
      <c r="H7" s="34" t="s">
        <v>2783</v>
      </c>
      <c r="I7" s="35" t="s">
        <v>6</v>
      </c>
      <c r="J7" s="34" t="s">
        <v>247</v>
      </c>
      <c r="K7" s="34" t="s">
        <v>2771</v>
      </c>
      <c r="L7" s="451">
        <v>598</v>
      </c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39" t="s">
        <v>810</v>
      </c>
      <c r="B8" s="131" t="s">
        <v>1968</v>
      </c>
      <c r="C8" s="131"/>
      <c r="D8" s="131" t="s">
        <v>2778</v>
      </c>
      <c r="E8" s="131" t="s">
        <v>254</v>
      </c>
      <c r="F8" s="131" t="s">
        <v>2064</v>
      </c>
      <c r="G8" s="131" t="s">
        <v>729</v>
      </c>
      <c r="H8" s="131" t="s">
        <v>1491</v>
      </c>
      <c r="I8" s="235"/>
      <c r="J8" s="131" t="s">
        <v>247</v>
      </c>
      <c r="K8" s="131" t="s">
        <v>2779</v>
      </c>
      <c r="L8" s="1075">
        <v>2750</v>
      </c>
      <c r="M8" s="16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39" t="s">
        <v>188</v>
      </c>
      <c r="B9" s="131" t="s">
        <v>2786</v>
      </c>
      <c r="C9" s="131"/>
      <c r="D9" s="131" t="s">
        <v>2787</v>
      </c>
      <c r="E9" s="131" t="s">
        <v>2</v>
      </c>
      <c r="F9" s="131" t="s">
        <v>1786</v>
      </c>
      <c r="G9" s="131" t="s">
        <v>100</v>
      </c>
      <c r="H9" s="131" t="s">
        <v>1484</v>
      </c>
      <c r="I9" s="235"/>
      <c r="J9" s="131" t="s">
        <v>247</v>
      </c>
      <c r="K9" s="131" t="s">
        <v>2788</v>
      </c>
      <c r="L9" s="1075">
        <v>1638</v>
      </c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39" t="s">
        <v>2789</v>
      </c>
      <c r="B10" s="131" t="s">
        <v>2790</v>
      </c>
      <c r="C10" s="131"/>
      <c r="D10" s="131" t="s">
        <v>2791</v>
      </c>
      <c r="E10" s="131" t="s">
        <v>1704</v>
      </c>
      <c r="F10" s="131" t="s">
        <v>2792</v>
      </c>
      <c r="G10" s="131" t="s">
        <v>2793</v>
      </c>
      <c r="H10" s="131" t="s">
        <v>1852</v>
      </c>
      <c r="I10" s="235"/>
      <c r="J10" s="131" t="s">
        <v>247</v>
      </c>
      <c r="K10" s="131" t="s">
        <v>2794</v>
      </c>
      <c r="L10" s="1075">
        <v>4100</v>
      </c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2533" t="s">
        <v>121</v>
      </c>
      <c r="B11" s="2534"/>
      <c r="C11" s="2534"/>
      <c r="D11" s="2534"/>
      <c r="E11" s="2534"/>
      <c r="F11" s="2534"/>
      <c r="G11" s="2534"/>
      <c r="H11" s="2534"/>
      <c r="I11" s="2534"/>
      <c r="J11" s="2534"/>
      <c r="K11" s="2534"/>
      <c r="L11" s="2535"/>
      <c r="M11" s="1436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39"/>
      <c r="B12" s="131"/>
      <c r="C12" s="131"/>
      <c r="D12" s="131"/>
      <c r="E12" s="131"/>
      <c r="F12" s="131"/>
      <c r="G12" s="131"/>
      <c r="H12" s="131"/>
      <c r="I12" s="235"/>
      <c r="J12" s="131"/>
      <c r="K12" s="131"/>
      <c r="L12" s="1075"/>
      <c r="M12" s="1103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39"/>
      <c r="B13" s="131"/>
      <c r="C13" s="131"/>
      <c r="D13" s="131"/>
      <c r="E13" s="131"/>
      <c r="F13" s="131"/>
      <c r="G13" s="131"/>
      <c r="H13" s="131"/>
      <c r="I13" s="235"/>
      <c r="J13" s="131"/>
      <c r="K13" s="131"/>
      <c r="L13" s="1075"/>
      <c r="M13" s="1103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39"/>
      <c r="B14" s="131"/>
      <c r="C14" s="131"/>
      <c r="D14" s="131"/>
      <c r="E14" s="131"/>
      <c r="F14" s="131"/>
      <c r="G14" s="131"/>
      <c r="H14" s="131"/>
      <c r="I14" s="235"/>
      <c r="J14" s="131"/>
      <c r="K14" s="131"/>
      <c r="L14" s="1075"/>
      <c r="M14" s="1103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41" customFormat="1">
      <c r="A15" s="2539" t="e">
        <f>SUM(#REF!)</f>
        <v>#REF!</v>
      </c>
      <c r="B15" s="2539"/>
      <c r="C15" s="2539"/>
      <c r="D15" s="2539"/>
      <c r="E15" s="2539"/>
      <c r="F15" s="2539"/>
      <c r="G15" s="2539"/>
      <c r="H15" s="2539"/>
      <c r="I15" s="2539"/>
      <c r="J15" s="2539"/>
      <c r="K15" s="2539"/>
      <c r="L15" s="2539"/>
      <c r="M15" s="249"/>
      <c r="N15" s="249"/>
      <c r="O15" s="249"/>
      <c r="P15" s="249"/>
      <c r="Q15" s="249"/>
      <c r="R15" s="249"/>
      <c r="T15" s="249"/>
      <c r="U15" s="249"/>
      <c r="V15" s="249"/>
      <c r="W15" s="249"/>
      <c r="X15" s="249"/>
      <c r="Y15" s="249"/>
    </row>
    <row r="16" spans="1:25" s="41" customFormat="1" ht="18.75">
      <c r="A16" s="2460" t="s">
        <v>749</v>
      </c>
      <c r="B16" s="2450"/>
      <c r="C16" s="2450"/>
      <c r="D16" s="2450"/>
      <c r="E16" s="2450"/>
      <c r="F16" s="2450"/>
      <c r="G16" s="2450"/>
      <c r="H16" s="2450"/>
      <c r="I16" s="2450"/>
      <c r="J16" s="2450"/>
      <c r="K16" s="2450"/>
      <c r="L16" s="2451"/>
      <c r="M16" s="249"/>
      <c r="N16" s="249"/>
      <c r="O16" s="249"/>
      <c r="P16" s="249"/>
      <c r="Q16" s="249"/>
      <c r="R16" s="249"/>
      <c r="T16" s="249"/>
      <c r="U16" s="249"/>
      <c r="V16" s="249"/>
      <c r="W16" s="249"/>
      <c r="X16" s="249"/>
      <c r="Y16" s="249"/>
    </row>
    <row r="17" spans="1:25" s="123" customFormat="1">
      <c r="A17" s="338" t="s">
        <v>2408</v>
      </c>
      <c r="B17" s="125">
        <v>44834</v>
      </c>
      <c r="C17" s="125"/>
      <c r="D17" s="126">
        <v>11676</v>
      </c>
      <c r="E17" s="124" t="s">
        <v>2</v>
      </c>
      <c r="F17" s="126">
        <v>4383</v>
      </c>
      <c r="G17" s="51" t="s">
        <v>1144</v>
      </c>
      <c r="H17" s="52">
        <v>15</v>
      </c>
      <c r="I17" s="233"/>
      <c r="J17" s="51" t="s">
        <v>749</v>
      </c>
      <c r="K17" s="526" t="s">
        <v>2414</v>
      </c>
      <c r="L17" s="462">
        <v>203.4</v>
      </c>
      <c r="M17" s="653"/>
      <c r="N17" s="653"/>
      <c r="O17" s="653"/>
      <c r="P17" s="653"/>
      <c r="Q17" s="653"/>
      <c r="R17" s="653"/>
      <c r="T17" s="249"/>
      <c r="U17" s="653"/>
      <c r="V17" s="653"/>
      <c r="W17" s="653"/>
      <c r="X17" s="653"/>
      <c r="Y17" s="653"/>
    </row>
    <row r="18" spans="1:25" s="123" customFormat="1">
      <c r="A18" s="338"/>
      <c r="B18" s="125"/>
      <c r="C18" s="125"/>
      <c r="D18" s="126"/>
      <c r="E18" s="124"/>
      <c r="F18" s="126"/>
      <c r="G18" s="51" t="s">
        <v>2419</v>
      </c>
      <c r="H18" s="52"/>
      <c r="I18" s="233"/>
      <c r="J18" s="51"/>
      <c r="K18" s="526"/>
      <c r="L18" s="462"/>
      <c r="M18" s="653"/>
      <c r="N18" s="653"/>
      <c r="O18" s="653"/>
      <c r="P18" s="653"/>
      <c r="Q18" s="653"/>
      <c r="R18" s="653"/>
      <c r="T18" s="249"/>
      <c r="U18" s="653"/>
      <c r="V18" s="653"/>
      <c r="W18" s="653"/>
      <c r="X18" s="653"/>
      <c r="Y18" s="653"/>
    </row>
    <row r="19" spans="1:25" s="123" customFormat="1">
      <c r="A19" s="1121" t="s">
        <v>519</v>
      </c>
      <c r="B19" s="1122">
        <v>44565</v>
      </c>
      <c r="C19" s="1122">
        <v>44930</v>
      </c>
      <c r="D19" s="1123">
        <v>12225</v>
      </c>
      <c r="E19" s="1124" t="s">
        <v>1221</v>
      </c>
      <c r="F19" s="1123">
        <v>3921</v>
      </c>
      <c r="G19" s="1125" t="s">
        <v>53</v>
      </c>
      <c r="H19" s="1126" t="s">
        <v>876</v>
      </c>
      <c r="I19" s="1127" t="s">
        <v>6</v>
      </c>
      <c r="J19" s="1125" t="s">
        <v>749</v>
      </c>
      <c r="K19" s="1130"/>
      <c r="L19" s="1128">
        <v>387.5</v>
      </c>
      <c r="M19" s="653"/>
      <c r="N19" s="653"/>
      <c r="O19" s="653"/>
      <c r="P19" s="653"/>
      <c r="Q19" s="653"/>
      <c r="R19" s="653"/>
      <c r="T19" s="1055" t="s">
        <v>2598</v>
      </c>
      <c r="U19" s="848" t="s">
        <v>6</v>
      </c>
      <c r="V19" s="653"/>
      <c r="W19" s="653"/>
      <c r="X19" s="653"/>
      <c r="Y19" s="653"/>
    </row>
    <row r="20" spans="1:25" s="123" customFormat="1">
      <c r="A20" s="1121" t="s">
        <v>101</v>
      </c>
      <c r="B20" s="1122">
        <v>44938</v>
      </c>
      <c r="C20" s="1122">
        <v>44931</v>
      </c>
      <c r="D20" s="1123">
        <v>12529</v>
      </c>
      <c r="E20" s="1124" t="s">
        <v>44</v>
      </c>
      <c r="F20" s="1123">
        <v>3170</v>
      </c>
      <c r="G20" s="1125" t="s">
        <v>205</v>
      </c>
      <c r="H20" s="1126">
        <v>12</v>
      </c>
      <c r="I20" s="1127" t="s">
        <v>6</v>
      </c>
      <c r="J20" s="1125" t="s">
        <v>749</v>
      </c>
      <c r="K20" s="1130"/>
      <c r="L20" s="1128">
        <v>420</v>
      </c>
      <c r="M20" s="653"/>
      <c r="N20" s="653"/>
      <c r="O20" s="653"/>
      <c r="P20" s="653"/>
      <c r="Q20" s="653"/>
      <c r="R20" s="653"/>
      <c r="T20" s="249" t="s">
        <v>6</v>
      </c>
      <c r="U20" s="653"/>
      <c r="V20" s="653"/>
      <c r="W20" s="653"/>
      <c r="X20" s="653"/>
      <c r="Y20" s="653"/>
    </row>
    <row r="21" spans="1:25" s="123" customFormat="1">
      <c r="A21" s="1121" t="s">
        <v>249</v>
      </c>
      <c r="B21" s="1122">
        <v>44946</v>
      </c>
      <c r="C21" s="1122">
        <v>44935</v>
      </c>
      <c r="D21" s="1123">
        <v>12544</v>
      </c>
      <c r="E21" s="1124" t="s">
        <v>44</v>
      </c>
      <c r="F21" s="1123">
        <v>3184</v>
      </c>
      <c r="G21" s="1125" t="s">
        <v>804</v>
      </c>
      <c r="H21" s="1126">
        <v>10</v>
      </c>
      <c r="I21" s="1127" t="s">
        <v>6</v>
      </c>
      <c r="J21" s="1125" t="s">
        <v>749</v>
      </c>
      <c r="K21" s="1130"/>
      <c r="L21" s="1128">
        <v>260</v>
      </c>
      <c r="M21" s="653"/>
      <c r="N21" s="653"/>
      <c r="O21" s="653"/>
      <c r="P21" s="653"/>
      <c r="Q21" s="653"/>
      <c r="R21" s="653"/>
      <c r="T21" s="249" t="s">
        <v>6</v>
      </c>
      <c r="U21" s="653"/>
      <c r="V21" s="653"/>
      <c r="W21" s="653"/>
      <c r="X21" s="653"/>
      <c r="Y21" s="653"/>
    </row>
    <row r="22" spans="1:25" s="123" customFormat="1">
      <c r="A22" s="1121" t="s">
        <v>134</v>
      </c>
      <c r="B22" s="1122">
        <v>44944</v>
      </c>
      <c r="C22" s="1122">
        <v>44939</v>
      </c>
      <c r="D22" s="1123">
        <v>12597</v>
      </c>
      <c r="E22" s="1124" t="s">
        <v>2</v>
      </c>
      <c r="F22" s="1123">
        <v>97</v>
      </c>
      <c r="G22" s="1125" t="s">
        <v>98</v>
      </c>
      <c r="H22" s="1126" t="s">
        <v>984</v>
      </c>
      <c r="I22" s="1127" t="s">
        <v>6</v>
      </c>
      <c r="J22" s="1125" t="s">
        <v>749</v>
      </c>
      <c r="K22" s="1130"/>
      <c r="L22" s="1128">
        <v>145</v>
      </c>
      <c r="M22" s="653"/>
      <c r="N22" s="653"/>
      <c r="O22" s="653"/>
      <c r="P22" s="653"/>
      <c r="Q22" s="653"/>
      <c r="R22" s="653"/>
      <c r="T22" s="249"/>
      <c r="U22" s="653"/>
      <c r="V22" s="653"/>
      <c r="W22" s="653"/>
      <c r="X22" s="653"/>
      <c r="Y22" s="653"/>
    </row>
    <row r="23" spans="1:25" s="123" customFormat="1">
      <c r="A23" s="1121" t="s">
        <v>2736</v>
      </c>
      <c r="B23" s="1122">
        <v>44945</v>
      </c>
      <c r="C23" s="1122">
        <v>44939</v>
      </c>
      <c r="D23" s="1123">
        <v>12611</v>
      </c>
      <c r="E23" s="1124" t="s">
        <v>44</v>
      </c>
      <c r="F23" s="1123">
        <v>1316</v>
      </c>
      <c r="G23" s="1125" t="s">
        <v>50</v>
      </c>
      <c r="H23" s="1126">
        <v>30</v>
      </c>
      <c r="I23" s="1127" t="s">
        <v>6</v>
      </c>
      <c r="J23" s="1125" t="s">
        <v>749</v>
      </c>
      <c r="K23" s="1130"/>
      <c r="L23" s="1128">
        <v>690</v>
      </c>
      <c r="M23" s="653"/>
      <c r="N23" s="653"/>
      <c r="O23" s="653"/>
      <c r="P23" s="653"/>
      <c r="Q23" s="653"/>
      <c r="R23" s="653"/>
      <c r="T23" s="249" t="s">
        <v>2737</v>
      </c>
      <c r="U23" s="653"/>
      <c r="V23" s="653"/>
      <c r="W23" s="653"/>
      <c r="X23" s="653"/>
      <c r="Y23" s="653"/>
    </row>
    <row r="24" spans="1:25" s="123" customFormat="1">
      <c r="A24" s="1121" t="s">
        <v>141</v>
      </c>
      <c r="B24" s="1122">
        <v>44945</v>
      </c>
      <c r="C24" s="1122">
        <v>44944</v>
      </c>
      <c r="D24" s="1123">
        <v>12620</v>
      </c>
      <c r="E24" s="1124" t="s">
        <v>1221</v>
      </c>
      <c r="F24" s="1123">
        <v>4336</v>
      </c>
      <c r="G24" s="1125" t="s">
        <v>416</v>
      </c>
      <c r="H24" s="1126" t="s">
        <v>2756</v>
      </c>
      <c r="I24" s="1127" t="s">
        <v>6</v>
      </c>
      <c r="J24" s="1125" t="s">
        <v>749</v>
      </c>
      <c r="K24" s="1130"/>
      <c r="L24" s="1128">
        <v>450.12</v>
      </c>
      <c r="M24" s="653"/>
      <c r="N24" s="653"/>
      <c r="O24" s="653"/>
      <c r="P24" s="653"/>
      <c r="Q24" s="653"/>
      <c r="R24" s="653"/>
      <c r="T24" s="249" t="s">
        <v>2741</v>
      </c>
      <c r="U24" s="653"/>
      <c r="V24" s="653"/>
      <c r="W24" s="653"/>
      <c r="X24" s="653"/>
      <c r="Y24" s="653"/>
    </row>
    <row r="25" spans="1:25" s="123" customFormat="1">
      <c r="A25" s="1121" t="s">
        <v>517</v>
      </c>
      <c r="B25" s="1122">
        <v>44939</v>
      </c>
      <c r="C25" s="1122">
        <v>44939</v>
      </c>
      <c r="D25" s="1123">
        <v>12571</v>
      </c>
      <c r="E25" s="1124" t="s">
        <v>2</v>
      </c>
      <c r="F25" s="1123">
        <v>2022</v>
      </c>
      <c r="G25" s="1125" t="s">
        <v>83</v>
      </c>
      <c r="H25" s="1126">
        <v>5</v>
      </c>
      <c r="I25" s="1127" t="s">
        <v>6</v>
      </c>
      <c r="J25" s="1125" t="s">
        <v>749</v>
      </c>
      <c r="K25" s="1125"/>
      <c r="L25" s="1131">
        <v>119.9</v>
      </c>
      <c r="M25" s="653"/>
      <c r="N25" s="653"/>
      <c r="O25" s="653"/>
      <c r="P25" s="653"/>
      <c r="Q25" s="653"/>
      <c r="R25" s="653"/>
      <c r="T25" s="249"/>
      <c r="U25" s="653"/>
      <c r="V25" s="653"/>
      <c r="W25" s="653"/>
      <c r="X25" s="653"/>
      <c r="Y25" s="653"/>
    </row>
    <row r="26" spans="1:25" s="123" customFormat="1">
      <c r="A26" s="1121" t="s">
        <v>141</v>
      </c>
      <c r="B26" s="1122">
        <v>44949</v>
      </c>
      <c r="C26" s="1122">
        <v>44942</v>
      </c>
      <c r="D26" s="1123">
        <v>12655</v>
      </c>
      <c r="E26" s="1124" t="s">
        <v>74</v>
      </c>
      <c r="F26" s="1123">
        <v>4525</v>
      </c>
      <c r="G26" s="1125" t="s">
        <v>45</v>
      </c>
      <c r="H26" s="1126">
        <v>12</v>
      </c>
      <c r="I26" s="1127" t="s">
        <v>6</v>
      </c>
      <c r="J26" s="1125" t="s">
        <v>749</v>
      </c>
      <c r="K26" s="1130"/>
      <c r="L26" s="1128">
        <v>46.8</v>
      </c>
      <c r="M26" s="653"/>
      <c r="N26" s="653"/>
      <c r="O26" s="653"/>
      <c r="P26" s="653"/>
      <c r="Q26" s="653"/>
      <c r="R26" s="653"/>
      <c r="T26" s="249"/>
      <c r="U26" s="653"/>
      <c r="V26" s="653"/>
      <c r="W26" s="653"/>
      <c r="X26" s="653"/>
      <c r="Y26" s="653"/>
    </row>
    <row r="27" spans="1:25" s="123" customFormat="1">
      <c r="A27" s="1121" t="s">
        <v>1850</v>
      </c>
      <c r="B27" s="1122">
        <v>44951</v>
      </c>
      <c r="C27" s="1122">
        <v>44950</v>
      </c>
      <c r="D27" s="1123">
        <v>12686</v>
      </c>
      <c r="E27" s="1124" t="s">
        <v>44</v>
      </c>
      <c r="F27" s="1123">
        <v>3965</v>
      </c>
      <c r="G27" s="1125" t="s">
        <v>459</v>
      </c>
      <c r="H27" s="1126">
        <v>50</v>
      </c>
      <c r="I27" s="1127" t="s">
        <v>6</v>
      </c>
      <c r="J27" s="1125" t="s">
        <v>749</v>
      </c>
      <c r="K27" s="1130"/>
      <c r="L27" s="1128">
        <v>475</v>
      </c>
      <c r="M27" s="653"/>
      <c r="N27" s="653"/>
      <c r="O27" s="653"/>
      <c r="P27" s="653"/>
      <c r="Q27" s="653"/>
      <c r="R27" s="653"/>
      <c r="T27" s="249" t="s">
        <v>6</v>
      </c>
      <c r="U27" s="653"/>
      <c r="V27" s="653"/>
      <c r="W27" s="653"/>
      <c r="X27" s="653"/>
      <c r="Y27" s="653"/>
    </row>
    <row r="28" spans="1:25" s="123" customFormat="1">
      <c r="A28" s="1121" t="s">
        <v>109</v>
      </c>
      <c r="B28" s="1122">
        <v>44949</v>
      </c>
      <c r="C28" s="1122">
        <v>44946</v>
      </c>
      <c r="D28" s="1123">
        <v>0</v>
      </c>
      <c r="E28" s="1124" t="s">
        <v>2755</v>
      </c>
      <c r="F28" s="1123">
        <v>0</v>
      </c>
      <c r="G28" s="1125" t="s">
        <v>5</v>
      </c>
      <c r="H28" s="1126" t="s">
        <v>2154</v>
      </c>
      <c r="I28" s="1127" t="s">
        <v>6</v>
      </c>
      <c r="J28" s="1125" t="s">
        <v>749</v>
      </c>
      <c r="K28" s="1130" t="s">
        <v>1275</v>
      </c>
      <c r="L28" s="1128">
        <v>0</v>
      </c>
      <c r="M28" s="653"/>
      <c r="N28" s="653"/>
      <c r="O28" s="653"/>
      <c r="P28" s="653"/>
      <c r="Q28" s="653"/>
      <c r="R28" s="653"/>
      <c r="T28" s="249"/>
      <c r="U28" s="653"/>
      <c r="V28" s="653"/>
      <c r="W28" s="653"/>
      <c r="X28" s="653"/>
      <c r="Y28" s="653"/>
    </row>
    <row r="29" spans="1:25" s="123" customFormat="1">
      <c r="A29" s="1121" t="s">
        <v>109</v>
      </c>
      <c r="B29" s="1122">
        <v>44952</v>
      </c>
      <c r="C29" s="1122">
        <v>44950</v>
      </c>
      <c r="D29" s="1123">
        <v>12715</v>
      </c>
      <c r="E29" s="1124" t="s">
        <v>44</v>
      </c>
      <c r="F29" s="1123">
        <v>4530</v>
      </c>
      <c r="G29" s="1125" t="s">
        <v>731</v>
      </c>
      <c r="H29" s="1126" t="s">
        <v>840</v>
      </c>
      <c r="I29" s="1127" t="s">
        <v>6</v>
      </c>
      <c r="J29" s="1125" t="s">
        <v>749</v>
      </c>
      <c r="K29" s="1130"/>
      <c r="L29" s="1128">
        <v>84</v>
      </c>
      <c r="M29" s="653"/>
      <c r="N29" s="653"/>
      <c r="O29" s="653"/>
      <c r="P29" s="653"/>
      <c r="Q29" s="653"/>
      <c r="R29" s="653"/>
      <c r="T29" s="249"/>
      <c r="U29" s="653"/>
      <c r="V29" s="653"/>
      <c r="W29" s="653"/>
      <c r="X29" s="653"/>
      <c r="Y29" s="653"/>
    </row>
    <row r="30" spans="1:25" s="123" customFormat="1">
      <c r="A30" s="1121" t="s">
        <v>1934</v>
      </c>
      <c r="B30" s="1122">
        <v>44953</v>
      </c>
      <c r="C30" s="1122">
        <v>44952</v>
      </c>
      <c r="D30" s="1123">
        <v>12708</v>
      </c>
      <c r="E30" s="1124" t="s">
        <v>1803</v>
      </c>
      <c r="F30" s="1123">
        <v>4357</v>
      </c>
      <c r="G30" s="1125" t="s">
        <v>2089</v>
      </c>
      <c r="H30" s="1126" t="s">
        <v>1114</v>
      </c>
      <c r="I30" s="1127" t="s">
        <v>6</v>
      </c>
      <c r="J30" s="1125" t="s">
        <v>749</v>
      </c>
      <c r="K30" s="1130"/>
      <c r="L30" s="1128"/>
      <c r="M30" s="653"/>
      <c r="N30" s="653"/>
      <c r="O30" s="653"/>
      <c r="P30" s="653"/>
      <c r="Q30" s="653"/>
      <c r="R30" s="653"/>
      <c r="T30" s="249"/>
      <c r="U30" s="653"/>
      <c r="V30" s="653"/>
      <c r="W30" s="653"/>
      <c r="X30" s="653"/>
      <c r="Y30" s="653"/>
    </row>
    <row r="31" spans="1:25" s="123" customFormat="1">
      <c r="A31" s="1121"/>
      <c r="B31" s="1122"/>
      <c r="C31" s="1122"/>
      <c r="D31" s="1123"/>
      <c r="E31" s="1124" t="s">
        <v>1803</v>
      </c>
      <c r="F31" s="1123">
        <v>4356</v>
      </c>
      <c r="G31" s="1125" t="s">
        <v>2089</v>
      </c>
      <c r="H31" s="1126" t="s">
        <v>1114</v>
      </c>
      <c r="I31" s="1127" t="s">
        <v>6</v>
      </c>
      <c r="J31" s="1125" t="s">
        <v>749</v>
      </c>
      <c r="K31" s="1130"/>
      <c r="L31" s="1128"/>
      <c r="M31" s="653"/>
      <c r="N31" s="653"/>
      <c r="O31" s="653"/>
      <c r="P31" s="653"/>
      <c r="Q31" s="653"/>
      <c r="R31" s="653"/>
      <c r="T31" s="249"/>
      <c r="U31" s="653"/>
      <c r="V31" s="653"/>
      <c r="W31" s="653"/>
      <c r="X31" s="653"/>
      <c r="Y31" s="653"/>
    </row>
    <row r="32" spans="1:25" s="123" customFormat="1">
      <c r="A32" s="1121"/>
      <c r="B32" s="1122"/>
      <c r="C32" s="1122"/>
      <c r="D32" s="1123"/>
      <c r="E32" s="1124" t="s">
        <v>1803</v>
      </c>
      <c r="F32" s="1123">
        <v>4533</v>
      </c>
      <c r="G32" s="1125" t="s">
        <v>2775</v>
      </c>
      <c r="H32" s="1126" t="s">
        <v>1114</v>
      </c>
      <c r="I32" s="1127" t="s">
        <v>6</v>
      </c>
      <c r="J32" s="1125" t="s">
        <v>749</v>
      </c>
      <c r="K32" s="1130"/>
      <c r="L32" s="1128">
        <v>50</v>
      </c>
      <c r="M32" s="653"/>
      <c r="N32" s="653"/>
      <c r="O32" s="653"/>
      <c r="P32" s="653"/>
      <c r="Q32" s="653"/>
      <c r="R32" s="653"/>
      <c r="T32" s="249"/>
      <c r="U32" s="653"/>
      <c r="V32" s="653"/>
      <c r="W32" s="653"/>
      <c r="X32" s="653"/>
      <c r="Y32" s="653"/>
    </row>
    <row r="33" spans="1:25" s="123" customFormat="1">
      <c r="A33" s="1121" t="s">
        <v>141</v>
      </c>
      <c r="B33" s="1122">
        <v>44959</v>
      </c>
      <c r="C33" s="1122">
        <v>44951</v>
      </c>
      <c r="D33" s="1123">
        <v>12752</v>
      </c>
      <c r="E33" s="1124" t="s">
        <v>2</v>
      </c>
      <c r="F33" s="1123">
        <v>4525</v>
      </c>
      <c r="G33" s="1125" t="s">
        <v>45</v>
      </c>
      <c r="H33" s="1126">
        <v>12</v>
      </c>
      <c r="I33" s="1127" t="s">
        <v>6</v>
      </c>
      <c r="J33" s="1125" t="s">
        <v>749</v>
      </c>
      <c r="K33" s="1130"/>
      <c r="L33" s="1128">
        <v>46.8</v>
      </c>
      <c r="M33" s="653"/>
      <c r="N33" s="653"/>
      <c r="O33" s="653"/>
      <c r="P33" s="653"/>
      <c r="Q33" s="653"/>
      <c r="R33" s="653"/>
      <c r="T33" s="249"/>
      <c r="U33" s="653"/>
      <c r="V33" s="653"/>
      <c r="W33" s="653"/>
      <c r="X33" s="653"/>
      <c r="Y33" s="653"/>
    </row>
    <row r="34" spans="1:25" s="123" customFormat="1">
      <c r="A34" s="1121" t="s">
        <v>369</v>
      </c>
      <c r="B34" s="1122">
        <v>44963</v>
      </c>
      <c r="C34" s="1122">
        <v>44953</v>
      </c>
      <c r="D34" s="1123">
        <v>12786</v>
      </c>
      <c r="E34" s="1124" t="s">
        <v>2</v>
      </c>
      <c r="F34" s="1123">
        <v>782</v>
      </c>
      <c r="G34" s="1125" t="s">
        <v>958</v>
      </c>
      <c r="H34" s="1126">
        <v>3</v>
      </c>
      <c r="I34" s="1127" t="s">
        <v>6</v>
      </c>
      <c r="J34" s="1125" t="s">
        <v>749</v>
      </c>
      <c r="K34" s="1130"/>
      <c r="L34" s="1128">
        <v>65.66</v>
      </c>
      <c r="M34" s="653"/>
      <c r="N34" s="653"/>
      <c r="O34" s="653"/>
      <c r="P34" s="653"/>
      <c r="Q34" s="653"/>
      <c r="R34" s="653"/>
      <c r="T34" s="249"/>
      <c r="U34" s="653"/>
      <c r="V34" s="653"/>
      <c r="W34" s="653"/>
      <c r="X34" s="653"/>
      <c r="Y34" s="653"/>
    </row>
    <row r="35" spans="1:25" s="123" customFormat="1">
      <c r="A35" s="1121" t="s">
        <v>2420</v>
      </c>
      <c r="B35" s="1122">
        <v>44956</v>
      </c>
      <c r="C35" s="1122">
        <v>44956</v>
      </c>
      <c r="D35" s="1123">
        <v>0</v>
      </c>
      <c r="E35" s="1124" t="s">
        <v>44</v>
      </c>
      <c r="F35" s="1123">
        <v>0</v>
      </c>
      <c r="G35" s="1125" t="s">
        <v>1144</v>
      </c>
      <c r="H35" s="1126">
        <v>2</v>
      </c>
      <c r="I35" s="1127" t="s">
        <v>6</v>
      </c>
      <c r="J35" s="1125"/>
      <c r="K35" s="1130"/>
      <c r="L35" s="1128"/>
      <c r="M35" s="653"/>
      <c r="N35" s="653"/>
      <c r="O35" s="653"/>
      <c r="P35" s="653"/>
      <c r="Q35" s="653"/>
      <c r="R35" s="653"/>
      <c r="T35" s="249"/>
      <c r="U35" s="653"/>
      <c r="V35" s="653"/>
      <c r="W35" s="653"/>
      <c r="X35" s="653"/>
      <c r="Y35" s="653"/>
    </row>
    <row r="36" spans="1:25" s="123" customFormat="1">
      <c r="A36" s="1105"/>
      <c r="B36" s="1106"/>
      <c r="C36" s="1106"/>
      <c r="D36" s="1107"/>
      <c r="E36" s="1108"/>
      <c r="F36" s="1107"/>
      <c r="G36" s="1109"/>
      <c r="H36" s="1110"/>
      <c r="I36" s="1111"/>
      <c r="J36" s="1109"/>
      <c r="K36" s="1112"/>
      <c r="L36" s="1129"/>
      <c r="M36" s="653"/>
      <c r="N36" s="653"/>
      <c r="O36" s="653"/>
      <c r="P36" s="653"/>
      <c r="Q36" s="653"/>
      <c r="R36" s="653"/>
      <c r="T36" s="249"/>
      <c r="U36" s="653"/>
      <c r="V36" s="653"/>
      <c r="W36" s="653"/>
      <c r="X36" s="653"/>
      <c r="Y36" s="653"/>
    </row>
    <row r="37" spans="1:25" s="123" customFormat="1">
      <c r="A37" s="1105"/>
      <c r="B37" s="1106"/>
      <c r="C37" s="1106"/>
      <c r="D37" s="1107"/>
      <c r="E37" s="1108"/>
      <c r="F37" s="1107"/>
      <c r="G37" s="1109"/>
      <c r="H37" s="1110"/>
      <c r="I37" s="1111"/>
      <c r="J37" s="1109"/>
      <c r="K37" s="1112"/>
      <c r="L37" s="1129"/>
      <c r="M37" s="653"/>
      <c r="N37" s="653"/>
      <c r="O37" s="653"/>
      <c r="P37" s="653"/>
      <c r="Q37" s="653"/>
      <c r="R37" s="653"/>
      <c r="T37" s="249"/>
      <c r="U37" s="653"/>
      <c r="V37" s="653"/>
      <c r="W37" s="653"/>
      <c r="X37" s="653"/>
      <c r="Y37" s="653"/>
    </row>
    <row r="38" spans="1:25" s="41" customFormat="1">
      <c r="A38" s="2530">
        <f>SUM(L17:L37)</f>
        <v>3444.1800000000003</v>
      </c>
      <c r="B38" s="2531"/>
      <c r="C38" s="2531"/>
      <c r="D38" s="2531"/>
      <c r="E38" s="2531"/>
      <c r="F38" s="2531"/>
      <c r="G38" s="2531"/>
      <c r="H38" s="2531"/>
      <c r="I38" s="2531"/>
      <c r="J38" s="2531"/>
      <c r="K38" s="2531"/>
      <c r="L38" s="2532"/>
      <c r="M38" s="249"/>
      <c r="N38" s="249"/>
      <c r="O38" s="249"/>
      <c r="P38" s="249"/>
      <c r="Q38" s="249"/>
      <c r="R38" s="249"/>
      <c r="T38" s="249"/>
      <c r="U38" s="249"/>
      <c r="V38" s="249"/>
      <c r="W38" s="249"/>
      <c r="X38" s="249"/>
      <c r="Y38" s="249"/>
    </row>
    <row r="39" spans="1:25" s="41" customFormat="1" ht="18.75">
      <c r="A39" s="2460" t="s">
        <v>1225</v>
      </c>
      <c r="B39" s="2450"/>
      <c r="C39" s="2450"/>
      <c r="D39" s="2450"/>
      <c r="E39" s="2450"/>
      <c r="F39" s="2450"/>
      <c r="G39" s="2450"/>
      <c r="H39" s="2450"/>
      <c r="I39" s="2450"/>
      <c r="J39" s="2450"/>
      <c r="K39" s="2450"/>
      <c r="L39" s="2451"/>
      <c r="M39" s="249"/>
      <c r="N39" s="249"/>
      <c r="O39" s="249"/>
      <c r="P39" s="249"/>
      <c r="Q39" s="249"/>
      <c r="R39" s="249"/>
      <c r="T39" s="249"/>
      <c r="U39" s="249"/>
      <c r="V39" s="249"/>
      <c r="W39" s="249"/>
      <c r="X39" s="249"/>
      <c r="Y39" s="249"/>
    </row>
    <row r="40" spans="1:25" s="42" customFormat="1">
      <c r="A40" s="1166" t="s">
        <v>2340</v>
      </c>
      <c r="B40" s="1167">
        <v>44915</v>
      </c>
      <c r="C40" s="1167"/>
      <c r="D40" s="1168">
        <v>11242</v>
      </c>
      <c r="E40" s="1169" t="s">
        <v>44</v>
      </c>
      <c r="F40" s="1168">
        <v>4316</v>
      </c>
      <c r="G40" s="1170" t="s">
        <v>57</v>
      </c>
      <c r="H40" s="1171">
        <v>27</v>
      </c>
      <c r="I40" s="1172"/>
      <c r="J40" s="1170" t="s">
        <v>1225</v>
      </c>
      <c r="K40" s="1173"/>
      <c r="L40" s="1423">
        <v>2208.6</v>
      </c>
      <c r="M40" s="80"/>
      <c r="N40" s="80"/>
      <c r="O40" s="80"/>
      <c r="P40" s="80"/>
      <c r="Q40" s="80"/>
      <c r="R40" s="80"/>
      <c r="T40" s="249" t="s">
        <v>2637</v>
      </c>
      <c r="U40" s="80" t="s">
        <v>2684</v>
      </c>
      <c r="V40" s="80"/>
      <c r="W40" s="80"/>
      <c r="X40" s="80"/>
      <c r="Y40" s="80"/>
    </row>
    <row r="41" spans="1:25" s="42" customFormat="1">
      <c r="A41" s="1449" t="s">
        <v>1790</v>
      </c>
      <c r="B41" s="1455">
        <v>44958</v>
      </c>
      <c r="C41" s="1455"/>
      <c r="D41" s="1456">
        <v>12648</v>
      </c>
      <c r="E41" s="1457" t="s">
        <v>1221</v>
      </c>
      <c r="F41" s="1456">
        <v>4055</v>
      </c>
      <c r="G41" s="1458" t="s">
        <v>65</v>
      </c>
      <c r="H41" s="1459" t="s">
        <v>982</v>
      </c>
      <c r="I41" s="1460"/>
      <c r="J41" s="1458" t="s">
        <v>1225</v>
      </c>
      <c r="K41" s="1461"/>
      <c r="L41" s="1462">
        <v>141.75</v>
      </c>
      <c r="M41" s="80"/>
      <c r="N41" s="80"/>
      <c r="O41" s="80"/>
      <c r="P41" s="80"/>
      <c r="Q41" s="80"/>
      <c r="R41" s="80"/>
      <c r="T41" s="249"/>
      <c r="U41" s="80"/>
      <c r="V41" s="80"/>
      <c r="W41" s="80"/>
      <c r="X41" s="80"/>
      <c r="Y41" s="80"/>
    </row>
    <row r="42" spans="1:25" s="42" customFormat="1">
      <c r="A42" s="1121" t="s">
        <v>2197</v>
      </c>
      <c r="B42" s="1122">
        <v>44946</v>
      </c>
      <c r="C42" s="1122">
        <v>44931</v>
      </c>
      <c r="D42" s="1123">
        <v>12516</v>
      </c>
      <c r="E42" s="1124" t="s">
        <v>2</v>
      </c>
      <c r="F42" s="1123">
        <v>4206</v>
      </c>
      <c r="G42" s="1125" t="s">
        <v>530</v>
      </c>
      <c r="H42" s="1126">
        <v>6</v>
      </c>
      <c r="I42" s="1127" t="s">
        <v>6</v>
      </c>
      <c r="J42" s="1125" t="s">
        <v>1225</v>
      </c>
      <c r="K42" s="1125"/>
      <c r="L42" s="1131">
        <v>145</v>
      </c>
      <c r="M42" s="80"/>
      <c r="N42" s="80"/>
      <c r="O42" s="80"/>
      <c r="P42" s="80"/>
      <c r="Q42" s="80"/>
      <c r="R42" s="80"/>
      <c r="T42" s="249" t="s">
        <v>2699</v>
      </c>
      <c r="U42" s="80"/>
      <c r="V42" s="80"/>
      <c r="W42" s="80"/>
      <c r="X42" s="80"/>
      <c r="Y42" s="80"/>
    </row>
    <row r="43" spans="1:25" s="42" customFormat="1">
      <c r="A43" s="1121" t="s">
        <v>499</v>
      </c>
      <c r="B43" s="1122">
        <v>44944</v>
      </c>
      <c r="C43" s="1122">
        <v>44935</v>
      </c>
      <c r="D43" s="1123">
        <v>12536</v>
      </c>
      <c r="E43" s="1124" t="s">
        <v>2</v>
      </c>
      <c r="F43" s="1123">
        <v>4509</v>
      </c>
      <c r="G43" s="1125" t="s">
        <v>2705</v>
      </c>
      <c r="H43" s="1126" t="s">
        <v>840</v>
      </c>
      <c r="I43" s="1127" t="s">
        <v>6</v>
      </c>
      <c r="J43" s="1125" t="s">
        <v>1225</v>
      </c>
      <c r="K43" s="1125" t="s">
        <v>1417</v>
      </c>
      <c r="L43" s="1131">
        <v>204.2</v>
      </c>
      <c r="M43" s="80"/>
      <c r="N43" s="80"/>
      <c r="O43" s="80"/>
      <c r="P43" s="80"/>
      <c r="Q43" s="80"/>
      <c r="R43" s="80"/>
      <c r="T43" s="249" t="s">
        <v>2706</v>
      </c>
      <c r="U43" s="80"/>
      <c r="V43" s="80"/>
      <c r="W43" s="80"/>
      <c r="X43" s="80"/>
      <c r="Y43" s="80"/>
    </row>
    <row r="44" spans="1:25" s="42" customFormat="1">
      <c r="A44" s="1121" t="s">
        <v>381</v>
      </c>
      <c r="B44" s="1122">
        <v>44939</v>
      </c>
      <c r="C44" s="1122">
        <v>44935</v>
      </c>
      <c r="D44" s="1123">
        <v>12567</v>
      </c>
      <c r="E44" s="1124" t="s">
        <v>2</v>
      </c>
      <c r="F44" s="1123">
        <v>2774</v>
      </c>
      <c r="G44" s="1125" t="s">
        <v>127</v>
      </c>
      <c r="H44" s="1126" t="s">
        <v>1212</v>
      </c>
      <c r="I44" s="1127" t="s">
        <v>6</v>
      </c>
      <c r="J44" s="1125" t="s">
        <v>1225</v>
      </c>
      <c r="K44" s="1125"/>
      <c r="L44" s="1131">
        <v>142.91</v>
      </c>
      <c r="M44" s="80"/>
      <c r="N44" s="80"/>
      <c r="O44" s="80"/>
      <c r="P44" s="80"/>
      <c r="Q44" s="80"/>
      <c r="R44" s="80"/>
      <c r="T44" s="249" t="s">
        <v>2716</v>
      </c>
      <c r="U44" s="80"/>
      <c r="V44" s="80"/>
      <c r="W44" s="80"/>
      <c r="X44" s="80"/>
      <c r="Y44" s="80"/>
    </row>
    <row r="45" spans="1:25" s="42" customFormat="1">
      <c r="A45" s="1121" t="s">
        <v>2700</v>
      </c>
      <c r="B45" s="1122">
        <v>44943</v>
      </c>
      <c r="C45" s="1122">
        <v>44937</v>
      </c>
      <c r="D45" s="1123">
        <v>12518</v>
      </c>
      <c r="E45" s="1124" t="s">
        <v>1221</v>
      </c>
      <c r="F45" s="1123">
        <v>4513</v>
      </c>
      <c r="G45" s="1125" t="s">
        <v>1204</v>
      </c>
      <c r="H45" s="1126" t="s">
        <v>2717</v>
      </c>
      <c r="I45" s="1127" t="s">
        <v>6</v>
      </c>
      <c r="J45" s="1125" t="s">
        <v>1225</v>
      </c>
      <c r="K45" s="1125" t="s">
        <v>1417</v>
      </c>
      <c r="L45" s="1131"/>
      <c r="M45" s="80"/>
      <c r="N45" s="80"/>
      <c r="O45" s="80"/>
      <c r="P45" s="80"/>
      <c r="Q45" s="80"/>
      <c r="R45" s="80"/>
      <c r="T45" s="249" t="s">
        <v>2689</v>
      </c>
      <c r="U45" s="80"/>
      <c r="V45" s="80"/>
      <c r="W45" s="80"/>
      <c r="X45" s="80"/>
      <c r="Y45" s="80"/>
    </row>
    <row r="46" spans="1:25" s="42" customFormat="1">
      <c r="A46" s="1121" t="s">
        <v>2029</v>
      </c>
      <c r="B46" s="1122">
        <v>44949</v>
      </c>
      <c r="C46" s="1122">
        <v>44946</v>
      </c>
      <c r="D46" s="1123">
        <v>12551</v>
      </c>
      <c r="E46" s="1124" t="s">
        <v>199</v>
      </c>
      <c r="F46" s="1123">
        <v>4338</v>
      </c>
      <c r="G46" s="1125" t="s">
        <v>2327</v>
      </c>
      <c r="H46" s="1126">
        <v>10</v>
      </c>
      <c r="I46" s="1127" t="s">
        <v>6</v>
      </c>
      <c r="J46" s="1125" t="s">
        <v>1225</v>
      </c>
      <c r="K46" s="1125" t="s">
        <v>1417</v>
      </c>
      <c r="L46" s="1131">
        <v>3700</v>
      </c>
      <c r="M46" s="80"/>
      <c r="N46" s="80"/>
      <c r="O46" s="80"/>
      <c r="P46" s="80"/>
      <c r="Q46" s="80"/>
      <c r="R46" s="80"/>
      <c r="T46" s="249"/>
      <c r="U46" s="80"/>
      <c r="V46" s="80"/>
      <c r="W46" s="80"/>
      <c r="X46" s="80"/>
      <c r="Y46" s="80"/>
    </row>
    <row r="47" spans="1:25" s="42" customFormat="1">
      <c r="A47" s="1121" t="s">
        <v>2029</v>
      </c>
      <c r="B47" s="1122">
        <v>44965</v>
      </c>
      <c r="C47" s="1122">
        <v>44949</v>
      </c>
      <c r="D47" s="1123">
        <v>12552</v>
      </c>
      <c r="E47" s="1124" t="s">
        <v>199</v>
      </c>
      <c r="F47" s="1123">
        <v>4338</v>
      </c>
      <c r="G47" s="1125" t="s">
        <v>2327</v>
      </c>
      <c r="H47" s="1126">
        <v>10</v>
      </c>
      <c r="I47" s="1127" t="s">
        <v>6</v>
      </c>
      <c r="J47" s="1125" t="s">
        <v>1225</v>
      </c>
      <c r="K47" s="1125" t="s">
        <v>1417</v>
      </c>
      <c r="L47" s="1131">
        <v>3700</v>
      </c>
      <c r="M47" s="80"/>
      <c r="N47" s="80"/>
      <c r="O47" s="80"/>
      <c r="P47" s="80"/>
      <c r="Q47" s="80"/>
      <c r="R47" s="80"/>
      <c r="T47" s="249"/>
      <c r="U47" s="80"/>
      <c r="V47" s="80"/>
      <c r="W47" s="80"/>
      <c r="X47" s="80"/>
      <c r="Y47" s="80"/>
    </row>
    <row r="48" spans="1:25" s="42" customFormat="1">
      <c r="A48" s="1121" t="s">
        <v>2029</v>
      </c>
      <c r="B48" s="1122">
        <v>44965</v>
      </c>
      <c r="C48" s="1122">
        <v>44949</v>
      </c>
      <c r="D48" s="1123">
        <v>12553</v>
      </c>
      <c r="E48" s="1124" t="s">
        <v>199</v>
      </c>
      <c r="F48" s="1123">
        <v>4338</v>
      </c>
      <c r="G48" s="1125" t="s">
        <v>2327</v>
      </c>
      <c r="H48" s="1126">
        <v>10</v>
      </c>
      <c r="I48" s="1127" t="s">
        <v>6</v>
      </c>
      <c r="J48" s="1125" t="s">
        <v>1225</v>
      </c>
      <c r="K48" s="1125" t="s">
        <v>1417</v>
      </c>
      <c r="L48" s="1131">
        <v>3700</v>
      </c>
      <c r="M48" s="80"/>
      <c r="N48" s="80"/>
      <c r="O48" s="80"/>
      <c r="P48" s="80"/>
      <c r="Q48" s="80"/>
      <c r="R48" s="80"/>
      <c r="T48" s="249"/>
      <c r="U48" s="80"/>
      <c r="V48" s="80"/>
      <c r="W48" s="80"/>
      <c r="X48" s="80"/>
      <c r="Y48" s="80"/>
    </row>
    <row r="49" spans="1:25" s="42" customFormat="1">
      <c r="A49" s="1121" t="s">
        <v>2029</v>
      </c>
      <c r="B49" s="1122">
        <v>44965</v>
      </c>
      <c r="C49" s="1122">
        <v>44949</v>
      </c>
      <c r="D49" s="1123">
        <v>12554</v>
      </c>
      <c r="E49" s="1124" t="s">
        <v>199</v>
      </c>
      <c r="F49" s="1123">
        <v>4338</v>
      </c>
      <c r="G49" s="1125" t="s">
        <v>2327</v>
      </c>
      <c r="H49" s="1126" t="s">
        <v>984</v>
      </c>
      <c r="I49" s="1127" t="s">
        <v>6</v>
      </c>
      <c r="J49" s="1125" t="s">
        <v>1225</v>
      </c>
      <c r="K49" s="1125" t="s">
        <v>1417</v>
      </c>
      <c r="L49" s="1131">
        <v>3700</v>
      </c>
      <c r="M49" s="80"/>
      <c r="N49" s="80"/>
      <c r="O49" s="80"/>
      <c r="P49" s="80"/>
      <c r="Q49" s="80"/>
      <c r="R49" s="80"/>
      <c r="T49" s="249"/>
      <c r="U49" s="80"/>
      <c r="V49" s="80"/>
      <c r="W49" s="80"/>
      <c r="X49" s="80"/>
      <c r="Y49" s="80"/>
    </row>
    <row r="50" spans="1:25" s="42" customFormat="1">
      <c r="A50" s="1105"/>
      <c r="B50" s="1106"/>
      <c r="C50" s="1106"/>
      <c r="D50" s="1107"/>
      <c r="E50" s="1108"/>
      <c r="F50" s="1107"/>
      <c r="G50" s="1109"/>
      <c r="H50" s="1110" t="s">
        <v>849</v>
      </c>
      <c r="I50" s="1111"/>
      <c r="J50" s="1109"/>
      <c r="K50" s="1170"/>
      <c r="L50" s="1113"/>
      <c r="M50" s="80"/>
      <c r="N50" s="80"/>
      <c r="O50" s="80"/>
      <c r="P50" s="80"/>
      <c r="Q50" s="80"/>
      <c r="R50" s="80"/>
      <c r="T50" s="249"/>
      <c r="U50" s="80"/>
      <c r="V50" s="80"/>
      <c r="W50" s="80"/>
      <c r="X50" s="80"/>
      <c r="Y50" s="80"/>
    </row>
    <row r="51" spans="1:25" s="42" customFormat="1">
      <c r="A51" s="1121" t="s">
        <v>2029</v>
      </c>
      <c r="B51" s="1122">
        <v>44949</v>
      </c>
      <c r="C51" s="1122">
        <v>44939</v>
      </c>
      <c r="D51" s="1123">
        <v>12556</v>
      </c>
      <c r="E51" s="1124" t="s">
        <v>199</v>
      </c>
      <c r="F51" s="1123">
        <v>1183</v>
      </c>
      <c r="G51" s="1125" t="s">
        <v>2034</v>
      </c>
      <c r="H51" s="1126">
        <v>10</v>
      </c>
      <c r="I51" s="1127" t="s">
        <v>6</v>
      </c>
      <c r="J51" s="1125" t="s">
        <v>1225</v>
      </c>
      <c r="K51" s="1125" t="s">
        <v>1417</v>
      </c>
      <c r="L51" s="1131">
        <v>1700</v>
      </c>
      <c r="M51" s="80"/>
      <c r="N51" s="80"/>
      <c r="O51" s="80"/>
      <c r="P51" s="80"/>
      <c r="Q51" s="80"/>
      <c r="R51" s="80"/>
      <c r="T51" s="249"/>
      <c r="U51" s="80"/>
      <c r="V51" s="80"/>
      <c r="W51" s="80"/>
      <c r="X51" s="80"/>
      <c r="Y51" s="80"/>
    </row>
    <row r="52" spans="1:25" s="42" customFormat="1">
      <c r="A52" s="1121" t="s">
        <v>2029</v>
      </c>
      <c r="B52" s="1122">
        <v>44959</v>
      </c>
      <c r="C52" s="1122">
        <v>44939</v>
      </c>
      <c r="D52" s="1123">
        <v>12557</v>
      </c>
      <c r="E52" s="1124" t="s">
        <v>199</v>
      </c>
      <c r="F52" s="1123">
        <v>1183</v>
      </c>
      <c r="G52" s="1125" t="s">
        <v>2034</v>
      </c>
      <c r="H52" s="1126">
        <v>10</v>
      </c>
      <c r="I52" s="1127" t="s">
        <v>6</v>
      </c>
      <c r="J52" s="1125" t="s">
        <v>1225</v>
      </c>
      <c r="K52" s="1125" t="s">
        <v>1417</v>
      </c>
      <c r="L52" s="1131">
        <v>1700</v>
      </c>
      <c r="M52" s="80"/>
      <c r="N52" s="80"/>
      <c r="O52" s="80"/>
      <c r="P52" s="80"/>
      <c r="Q52" s="80"/>
      <c r="R52" s="80"/>
      <c r="T52" s="249"/>
      <c r="U52" s="80"/>
      <c r="V52" s="80"/>
      <c r="W52" s="80"/>
      <c r="X52" s="80"/>
      <c r="Y52" s="80"/>
    </row>
    <row r="53" spans="1:25" s="42" customFormat="1">
      <c r="A53" s="1121" t="s">
        <v>2029</v>
      </c>
      <c r="B53" s="1122">
        <v>44959</v>
      </c>
      <c r="C53" s="1122">
        <v>44939</v>
      </c>
      <c r="D53" s="1123">
        <v>12558</v>
      </c>
      <c r="E53" s="1124" t="s">
        <v>199</v>
      </c>
      <c r="F53" s="1123">
        <v>1183</v>
      </c>
      <c r="G53" s="1125" t="s">
        <v>2034</v>
      </c>
      <c r="H53" s="1126">
        <v>10</v>
      </c>
      <c r="I53" s="1127" t="s">
        <v>6</v>
      </c>
      <c r="J53" s="1125" t="s">
        <v>1225</v>
      </c>
      <c r="K53" s="1125" t="s">
        <v>1417</v>
      </c>
      <c r="L53" s="1131">
        <v>1700</v>
      </c>
      <c r="M53" s="80"/>
      <c r="N53" s="80"/>
      <c r="O53" s="80"/>
      <c r="P53" s="80"/>
      <c r="Q53" s="80"/>
      <c r="R53" s="80"/>
      <c r="T53" s="249"/>
      <c r="U53" s="80"/>
      <c r="V53" s="80"/>
      <c r="W53" s="80"/>
      <c r="X53" s="80"/>
      <c r="Y53" s="80"/>
    </row>
    <row r="54" spans="1:25" s="42" customFormat="1">
      <c r="A54" s="1121" t="s">
        <v>2029</v>
      </c>
      <c r="B54" s="1122">
        <v>44959</v>
      </c>
      <c r="C54" s="1122">
        <v>44939</v>
      </c>
      <c r="D54" s="1123">
        <v>12560</v>
      </c>
      <c r="E54" s="1124" t="s">
        <v>199</v>
      </c>
      <c r="F54" s="1123">
        <v>1183</v>
      </c>
      <c r="G54" s="1125" t="s">
        <v>2034</v>
      </c>
      <c r="H54" s="1126">
        <v>10</v>
      </c>
      <c r="I54" s="1127" t="s">
        <v>6</v>
      </c>
      <c r="J54" s="1125" t="s">
        <v>1225</v>
      </c>
      <c r="K54" s="1125" t="s">
        <v>1417</v>
      </c>
      <c r="L54" s="1131">
        <v>1700</v>
      </c>
      <c r="M54" s="80"/>
      <c r="N54" s="80"/>
      <c r="O54" s="80"/>
      <c r="P54" s="80"/>
      <c r="Q54" s="80"/>
      <c r="R54" s="80"/>
      <c r="T54" s="249"/>
      <c r="U54" s="80"/>
      <c r="V54" s="80"/>
      <c r="W54" s="80"/>
      <c r="X54" s="80"/>
      <c r="Y54" s="80"/>
    </row>
    <row r="55" spans="1:25" s="42" customFormat="1">
      <c r="A55" s="654" t="s">
        <v>1663</v>
      </c>
      <c r="B55" s="1215">
        <v>44939</v>
      </c>
      <c r="C55" s="655">
        <v>44936</v>
      </c>
      <c r="D55" s="861">
        <v>12570</v>
      </c>
      <c r="E55" s="657" t="s">
        <v>2</v>
      </c>
      <c r="F55" s="861">
        <v>1018</v>
      </c>
      <c r="G55" s="658" t="s">
        <v>204</v>
      </c>
      <c r="H55" s="861" t="s">
        <v>1167</v>
      </c>
      <c r="I55" s="659" t="s">
        <v>6</v>
      </c>
      <c r="J55" s="658" t="s">
        <v>1225</v>
      </c>
      <c r="K55" s="177"/>
      <c r="L55" s="1216">
        <v>480</v>
      </c>
      <c r="M55" s="80"/>
      <c r="N55" s="80"/>
      <c r="O55" s="80"/>
      <c r="P55" s="80"/>
      <c r="Q55" s="80"/>
      <c r="R55" s="80"/>
      <c r="T55" s="249" t="s">
        <v>2722</v>
      </c>
      <c r="U55" s="80"/>
      <c r="V55" s="80"/>
      <c r="W55" s="80"/>
      <c r="X55" s="80"/>
      <c r="Y55" s="80"/>
    </row>
    <row r="56" spans="1:25" s="42" customFormat="1">
      <c r="A56" s="1121" t="s">
        <v>2725</v>
      </c>
      <c r="B56" s="1122">
        <v>44942</v>
      </c>
      <c r="C56" s="1122">
        <v>44945</v>
      </c>
      <c r="D56" s="1123">
        <v>12590</v>
      </c>
      <c r="E56" s="1124" t="s">
        <v>1221</v>
      </c>
      <c r="F56" s="1123">
        <v>4518</v>
      </c>
      <c r="G56" s="1125" t="s">
        <v>2726</v>
      </c>
      <c r="H56" s="1126">
        <v>50</v>
      </c>
      <c r="I56" s="1127" t="s">
        <v>6</v>
      </c>
      <c r="J56" s="1125" t="s">
        <v>1225</v>
      </c>
      <c r="K56" s="1125" t="s">
        <v>1417</v>
      </c>
      <c r="L56" s="1131">
        <v>4095</v>
      </c>
      <c r="M56" s="80"/>
      <c r="N56" s="80"/>
      <c r="O56" s="80"/>
      <c r="P56" s="80"/>
      <c r="Q56" s="80"/>
      <c r="R56" s="80"/>
      <c r="T56" s="249"/>
      <c r="U56" s="80"/>
      <c r="V56" s="80"/>
      <c r="W56" s="80"/>
      <c r="X56" s="80"/>
      <c r="Y56" s="80"/>
    </row>
    <row r="57" spans="1:25" s="42" customFormat="1">
      <c r="A57" s="1121" t="s">
        <v>499</v>
      </c>
      <c r="B57" s="1122">
        <v>44944</v>
      </c>
      <c r="C57" s="1122">
        <v>44942</v>
      </c>
      <c r="D57" s="1123">
        <v>12594</v>
      </c>
      <c r="E57" s="1124" t="s">
        <v>2</v>
      </c>
      <c r="F57" s="1123">
        <v>2811</v>
      </c>
      <c r="G57" s="1125" t="s">
        <v>198</v>
      </c>
      <c r="H57" s="1126">
        <v>10</v>
      </c>
      <c r="I57" s="1127" t="s">
        <v>6</v>
      </c>
      <c r="J57" s="1125" t="s">
        <v>1225</v>
      </c>
      <c r="K57" s="1125"/>
      <c r="L57" s="1131">
        <v>270</v>
      </c>
      <c r="M57" s="80"/>
      <c r="N57" s="80"/>
      <c r="O57" s="80"/>
      <c r="P57" s="80"/>
      <c r="Q57" s="80"/>
      <c r="R57" s="80"/>
      <c r="T57" s="249"/>
      <c r="U57" s="80"/>
      <c r="V57" s="80"/>
      <c r="W57" s="80"/>
      <c r="X57" s="80"/>
      <c r="Y57" s="80"/>
    </row>
    <row r="58" spans="1:25" s="42" customFormat="1" ht="14.25" customHeight="1">
      <c r="A58" s="239" t="s">
        <v>1594</v>
      </c>
      <c r="B58" s="1203">
        <v>44945</v>
      </c>
      <c r="C58" s="31">
        <v>44946</v>
      </c>
      <c r="D58" s="523">
        <v>12630</v>
      </c>
      <c r="E58" s="136" t="s">
        <v>1221</v>
      </c>
      <c r="F58" s="523">
        <v>3974</v>
      </c>
      <c r="G58" s="9" t="s">
        <v>87</v>
      </c>
      <c r="H58" s="1204">
        <v>10</v>
      </c>
      <c r="I58" s="25" t="s">
        <v>6</v>
      </c>
      <c r="J58" s="1125" t="s">
        <v>1225</v>
      </c>
      <c r="K58" s="22"/>
      <c r="L58" s="1205">
        <v>158.1</v>
      </c>
      <c r="M58" s="80"/>
      <c r="N58" s="80"/>
      <c r="O58" s="80"/>
      <c r="P58" s="80"/>
      <c r="Q58" s="80"/>
      <c r="R58" s="80"/>
      <c r="T58" s="249" t="s">
        <v>6</v>
      </c>
      <c r="U58" s="80"/>
      <c r="V58" s="80"/>
      <c r="W58" s="80"/>
      <c r="X58" s="80"/>
      <c r="Y58" s="80"/>
    </row>
    <row r="59" spans="1:25" s="42" customFormat="1">
      <c r="A59" s="1121" t="s">
        <v>156</v>
      </c>
      <c r="B59" s="1122">
        <v>44958</v>
      </c>
      <c r="C59" s="1122">
        <v>44951</v>
      </c>
      <c r="D59" s="1123">
        <v>12740</v>
      </c>
      <c r="E59" s="1124" t="s">
        <v>2</v>
      </c>
      <c r="F59" s="1123">
        <v>343</v>
      </c>
      <c r="G59" s="1125" t="s">
        <v>65</v>
      </c>
      <c r="H59" s="1126">
        <v>7</v>
      </c>
      <c r="I59" s="1127" t="s">
        <v>6</v>
      </c>
      <c r="J59" s="1125" t="s">
        <v>1225</v>
      </c>
      <c r="K59" s="1125"/>
      <c r="L59" s="1131">
        <v>245</v>
      </c>
      <c r="M59" s="80"/>
      <c r="N59" s="80"/>
      <c r="O59" s="80"/>
      <c r="P59" s="80"/>
      <c r="Q59" s="80"/>
      <c r="R59" s="80"/>
      <c r="T59" s="249"/>
      <c r="U59" s="80"/>
      <c r="V59" s="80"/>
      <c r="W59" s="80"/>
      <c r="X59" s="80"/>
      <c r="Y59" s="80"/>
    </row>
    <row r="60" spans="1:25" s="42" customFormat="1">
      <c r="A60" s="1105" t="s">
        <v>381</v>
      </c>
      <c r="B60" s="1106">
        <v>44960</v>
      </c>
      <c r="C60" s="1106"/>
      <c r="D60" s="1107">
        <v>12775</v>
      </c>
      <c r="E60" s="1108" t="s">
        <v>2</v>
      </c>
      <c r="F60" s="1107">
        <v>2774</v>
      </c>
      <c r="G60" s="1109" t="s">
        <v>127</v>
      </c>
      <c r="H60" s="1110" t="s">
        <v>1212</v>
      </c>
      <c r="I60" s="1111"/>
      <c r="J60" s="1109" t="s">
        <v>1225</v>
      </c>
      <c r="K60" s="1109"/>
      <c r="L60" s="1113"/>
      <c r="M60" s="80"/>
      <c r="N60" s="80"/>
      <c r="O60" s="80"/>
      <c r="P60" s="80"/>
      <c r="Q60" s="80"/>
      <c r="R60" s="80"/>
      <c r="T60" s="249"/>
      <c r="U60" s="80"/>
      <c r="V60" s="80"/>
      <c r="W60" s="80"/>
      <c r="X60" s="80"/>
      <c r="Y60" s="80"/>
    </row>
    <row r="61" spans="1:25" s="42" customFormat="1">
      <c r="A61" s="1105"/>
      <c r="B61" s="1106"/>
      <c r="C61" s="1106"/>
      <c r="D61" s="1107"/>
      <c r="E61" s="1108" t="s">
        <v>7</v>
      </c>
      <c r="F61" s="1107">
        <v>2555</v>
      </c>
      <c r="G61" s="1109" t="s">
        <v>382</v>
      </c>
      <c r="H61" s="1110">
        <v>4</v>
      </c>
      <c r="I61" s="1111"/>
      <c r="J61" s="1109" t="s">
        <v>1225</v>
      </c>
      <c r="K61" s="1109"/>
      <c r="L61" s="1113">
        <v>414.91</v>
      </c>
      <c r="M61" s="80"/>
      <c r="N61" s="80"/>
      <c r="O61" s="80"/>
      <c r="P61" s="80"/>
      <c r="Q61" s="80"/>
      <c r="R61" s="80"/>
      <c r="T61" s="249"/>
      <c r="U61" s="80"/>
      <c r="V61" s="80"/>
      <c r="W61" s="80"/>
      <c r="X61" s="80"/>
      <c r="Y61" s="80"/>
    </row>
    <row r="62" spans="1:25" s="42" customFormat="1">
      <c r="A62" s="1105" t="s">
        <v>1469</v>
      </c>
      <c r="B62" s="1106">
        <v>44963</v>
      </c>
      <c r="C62" s="1106"/>
      <c r="D62" s="1107">
        <v>12794</v>
      </c>
      <c r="E62" s="1108" t="s">
        <v>7</v>
      </c>
      <c r="F62" s="1107">
        <v>1491</v>
      </c>
      <c r="G62" s="1109" t="s">
        <v>678</v>
      </c>
      <c r="H62" s="1110">
        <v>40</v>
      </c>
      <c r="I62" s="1111"/>
      <c r="J62" s="1109" t="s">
        <v>1225</v>
      </c>
      <c r="K62" s="1109"/>
      <c r="L62" s="1113">
        <v>1278</v>
      </c>
      <c r="M62" s="80"/>
      <c r="N62" s="80"/>
      <c r="O62" s="80"/>
      <c r="P62" s="80"/>
      <c r="Q62" s="80"/>
      <c r="R62" s="80"/>
      <c r="T62" s="249"/>
      <c r="U62" s="80"/>
      <c r="V62" s="80"/>
      <c r="W62" s="80"/>
      <c r="X62" s="80"/>
      <c r="Y62" s="80"/>
    </row>
    <row r="63" spans="1:25" s="42" customFormat="1">
      <c r="A63" s="1105" t="s">
        <v>168</v>
      </c>
      <c r="B63" s="1106">
        <v>44964</v>
      </c>
      <c r="C63" s="1106"/>
      <c r="D63" s="1107">
        <v>12799</v>
      </c>
      <c r="E63" s="1108" t="s">
        <v>2</v>
      </c>
      <c r="F63" s="1107">
        <v>1215</v>
      </c>
      <c r="G63" s="1109" t="s">
        <v>87</v>
      </c>
      <c r="H63" s="1110">
        <v>30</v>
      </c>
      <c r="I63" s="1111"/>
      <c r="J63" s="1109" t="s">
        <v>1225</v>
      </c>
      <c r="K63" s="1109"/>
      <c r="L63" s="1113">
        <v>560</v>
      </c>
      <c r="M63" s="80"/>
      <c r="N63" s="80"/>
      <c r="O63" s="80"/>
      <c r="P63" s="80"/>
      <c r="Q63" s="80"/>
      <c r="R63" s="80"/>
      <c r="T63" s="249"/>
      <c r="U63" s="80"/>
      <c r="V63" s="80"/>
      <c r="W63" s="80"/>
      <c r="X63" s="80"/>
      <c r="Y63" s="80"/>
    </row>
    <row r="64" spans="1:25" s="42" customFormat="1">
      <c r="A64" s="1105"/>
      <c r="B64" s="1106"/>
      <c r="C64" s="1106"/>
      <c r="D64" s="1107"/>
      <c r="E64" s="1108" t="s">
        <v>2</v>
      </c>
      <c r="F64" s="1107">
        <v>2114</v>
      </c>
      <c r="G64" s="1109" t="s">
        <v>2784</v>
      </c>
      <c r="H64" s="1110">
        <v>20</v>
      </c>
      <c r="I64" s="1111"/>
      <c r="J64" s="1109" t="s">
        <v>1225</v>
      </c>
      <c r="K64" s="1109"/>
      <c r="L64" s="1113">
        <v>1069.5999999999999</v>
      </c>
      <c r="M64" s="80"/>
      <c r="N64" s="80"/>
      <c r="O64" s="80"/>
      <c r="P64" s="80"/>
      <c r="Q64" s="80"/>
      <c r="R64" s="80"/>
      <c r="T64" s="249"/>
      <c r="U64" s="80"/>
      <c r="V64" s="80"/>
      <c r="W64" s="80"/>
      <c r="X64" s="80"/>
      <c r="Y64" s="80"/>
    </row>
    <row r="65" spans="1:25" s="42" customFormat="1">
      <c r="A65" s="1105"/>
      <c r="B65" s="1106"/>
      <c r="C65" s="1106"/>
      <c r="D65" s="1107"/>
      <c r="E65" s="1108"/>
      <c r="F65" s="1107"/>
      <c r="G65" s="1109"/>
      <c r="H65" s="1110"/>
      <c r="I65" s="1111"/>
      <c r="J65" s="1109" t="s">
        <v>1225</v>
      </c>
      <c r="K65" s="1109"/>
      <c r="L65" s="1113"/>
      <c r="M65" s="80"/>
      <c r="N65" s="80"/>
      <c r="O65" s="80"/>
      <c r="P65" s="80"/>
      <c r="Q65" s="80"/>
      <c r="R65" s="80"/>
      <c r="T65" s="249"/>
      <c r="U65" s="80"/>
      <c r="V65" s="80"/>
      <c r="W65" s="80"/>
      <c r="X65" s="80"/>
      <c r="Y65" s="80"/>
    </row>
    <row r="66" spans="1:25" s="42" customFormat="1">
      <c r="A66" s="1105"/>
      <c r="B66" s="1106"/>
      <c r="C66" s="1106"/>
      <c r="D66" s="1107"/>
      <c r="E66" s="1108"/>
      <c r="F66" s="1107"/>
      <c r="G66" s="1109"/>
      <c r="H66" s="1110"/>
      <c r="I66" s="1111"/>
      <c r="J66" s="1109" t="s">
        <v>1225</v>
      </c>
      <c r="K66" s="1109"/>
      <c r="L66" s="1113"/>
      <c r="M66" s="80"/>
      <c r="N66" s="80"/>
      <c r="O66" s="80"/>
      <c r="P66" s="80"/>
      <c r="Q66" s="80"/>
      <c r="R66" s="80"/>
      <c r="T66" s="249"/>
      <c r="U66" s="80"/>
      <c r="V66" s="80"/>
      <c r="W66" s="80"/>
      <c r="X66" s="80"/>
      <c r="Y66" s="80"/>
    </row>
    <row r="67" spans="1:25" s="42" customFormat="1">
      <c r="A67" s="1105"/>
      <c r="B67" s="1106"/>
      <c r="C67" s="1106"/>
      <c r="D67" s="1107"/>
      <c r="E67" s="1108"/>
      <c r="F67" s="1107"/>
      <c r="G67" s="1109"/>
      <c r="H67" s="1110"/>
      <c r="I67" s="1111"/>
      <c r="J67" s="1109" t="s">
        <v>1225</v>
      </c>
      <c r="K67" s="1109"/>
      <c r="L67" s="1113"/>
      <c r="M67" s="80"/>
      <c r="N67" s="80"/>
      <c r="O67" s="80"/>
      <c r="P67" s="80"/>
      <c r="Q67" s="80"/>
      <c r="R67" s="80"/>
      <c r="T67" s="249"/>
      <c r="U67" s="80"/>
      <c r="V67" s="80"/>
      <c r="W67" s="80"/>
      <c r="X67" s="80"/>
      <c r="Y67" s="80"/>
    </row>
    <row r="68" spans="1:25" s="42" customFormat="1">
      <c r="A68" s="1105"/>
      <c r="B68" s="1106"/>
      <c r="C68" s="1106"/>
      <c r="D68" s="1107"/>
      <c r="E68" s="1108"/>
      <c r="F68" s="1107"/>
      <c r="G68" s="1109"/>
      <c r="H68" s="1110"/>
      <c r="I68" s="1111"/>
      <c r="J68" s="1109" t="s">
        <v>1225</v>
      </c>
      <c r="K68" s="1109"/>
      <c r="L68" s="1113"/>
      <c r="M68" s="80"/>
      <c r="N68" s="80"/>
      <c r="O68" s="80"/>
      <c r="P68" s="80"/>
      <c r="Q68" s="80"/>
      <c r="R68" s="80"/>
      <c r="T68" s="249"/>
      <c r="U68" s="80"/>
      <c r="V68" s="80"/>
      <c r="W68" s="80"/>
      <c r="X68" s="80"/>
      <c r="Y68" s="80"/>
    </row>
    <row r="69" spans="1:25" s="42" customFormat="1">
      <c r="A69" s="1105"/>
      <c r="B69" s="1106"/>
      <c r="C69" s="1106"/>
      <c r="D69" s="1107"/>
      <c r="E69" s="1108"/>
      <c r="F69" s="1107"/>
      <c r="G69" s="1109"/>
      <c r="H69" s="1110"/>
      <c r="I69" s="1111"/>
      <c r="J69" s="1109"/>
      <c r="K69" s="1109"/>
      <c r="L69" s="1113"/>
      <c r="M69" s="80"/>
      <c r="N69" s="80"/>
      <c r="O69" s="80"/>
      <c r="P69" s="80"/>
      <c r="Q69" s="80"/>
      <c r="R69" s="80"/>
      <c r="T69" s="249"/>
      <c r="U69" s="80"/>
      <c r="V69" s="80"/>
      <c r="W69" s="80"/>
      <c r="X69" s="80"/>
      <c r="Y69" s="80"/>
    </row>
    <row r="70" spans="1:25" s="41" customFormat="1">
      <c r="A70" s="2464">
        <f>SUM(L40:L40)</f>
        <v>2208.6</v>
      </c>
      <c r="B70" s="2465"/>
      <c r="C70" s="2465"/>
      <c r="D70" s="2465"/>
      <c r="E70" s="2465"/>
      <c r="F70" s="2465"/>
      <c r="G70" s="2465"/>
      <c r="H70" s="2465"/>
      <c r="I70" s="2465"/>
      <c r="J70" s="2465"/>
      <c r="K70" s="2465"/>
      <c r="L70" s="2466"/>
      <c r="M70" s="247"/>
      <c r="N70" s="249"/>
      <c r="O70" s="249"/>
      <c r="P70" s="249"/>
      <c r="Q70" s="249"/>
      <c r="R70" s="249"/>
      <c r="T70" s="249"/>
      <c r="U70" s="249"/>
      <c r="V70" s="249"/>
      <c r="W70" s="249"/>
      <c r="X70" s="249"/>
      <c r="Y70" s="249"/>
    </row>
    <row r="71" spans="1:25" s="44" customFormat="1" ht="18.75">
      <c r="A71" s="2461" t="s">
        <v>1315</v>
      </c>
      <c r="B71" s="2462"/>
      <c r="C71" s="2462"/>
      <c r="D71" s="2462"/>
      <c r="E71" s="2462"/>
      <c r="F71" s="2462"/>
      <c r="G71" s="2462"/>
      <c r="H71" s="2462"/>
      <c r="I71" s="2462"/>
      <c r="J71" s="2462"/>
      <c r="K71" s="2462"/>
      <c r="L71" s="2463"/>
      <c r="M71" s="246"/>
      <c r="N71" s="246"/>
      <c r="O71" s="246"/>
      <c r="P71" s="246"/>
      <c r="Q71" s="246"/>
      <c r="R71" s="246"/>
      <c r="T71" s="246"/>
      <c r="U71" s="246"/>
      <c r="V71" s="246"/>
      <c r="W71" s="246"/>
      <c r="X71" s="246"/>
      <c r="Y71" s="246"/>
    </row>
    <row r="72" spans="1:25" s="42" customFormat="1">
      <c r="A72" s="1452" t="s">
        <v>2795</v>
      </c>
      <c r="B72" s="1452" t="s">
        <v>2757</v>
      </c>
      <c r="C72" s="1452"/>
      <c r="D72" s="1452" t="s">
        <v>2758</v>
      </c>
      <c r="E72" s="1452" t="s">
        <v>2</v>
      </c>
      <c r="F72" s="1452" t="s">
        <v>2759</v>
      </c>
      <c r="G72" s="1452" t="s">
        <v>16</v>
      </c>
      <c r="H72" s="1452" t="s">
        <v>1719</v>
      </c>
      <c r="I72" s="1452"/>
      <c r="J72" s="1452" t="s">
        <v>97</v>
      </c>
      <c r="K72" s="1452"/>
      <c r="L72" s="1453">
        <v>325</v>
      </c>
      <c r="M72" s="80"/>
      <c r="N72" s="80"/>
      <c r="O72" s="80"/>
      <c r="P72" s="80"/>
      <c r="Q72" s="80"/>
      <c r="R72" s="80"/>
      <c r="T72" s="80"/>
      <c r="U72" s="80"/>
      <c r="V72" s="80"/>
      <c r="W72" s="80"/>
      <c r="X72" s="80"/>
      <c r="Y72" s="80"/>
    </row>
    <row r="73" spans="1:25" s="42" customFormat="1">
      <c r="A73" s="785" t="s">
        <v>1790</v>
      </c>
      <c r="B73" s="1452" t="s">
        <v>2760</v>
      </c>
      <c r="C73" s="1452"/>
      <c r="D73" s="1452" t="s">
        <v>2761</v>
      </c>
      <c r="E73" s="1452" t="s">
        <v>1221</v>
      </c>
      <c r="F73" s="1452" t="s">
        <v>2762</v>
      </c>
      <c r="G73" s="1452" t="s">
        <v>52</v>
      </c>
      <c r="H73" s="1452" t="s">
        <v>1779</v>
      </c>
      <c r="I73" s="1452"/>
      <c r="J73" s="1452" t="s">
        <v>97</v>
      </c>
      <c r="K73" s="1454"/>
      <c r="L73" s="1453">
        <v>488</v>
      </c>
      <c r="M73" s="80"/>
      <c r="N73" s="80"/>
      <c r="O73" s="80"/>
      <c r="P73" s="80"/>
      <c r="Q73" s="80"/>
      <c r="R73" s="80"/>
      <c r="T73" s="80"/>
      <c r="U73" s="80"/>
      <c r="V73" s="80"/>
      <c r="W73" s="80"/>
      <c r="X73" s="80"/>
      <c r="Y73" s="80"/>
    </row>
    <row r="74" spans="1:25" s="42" customFormat="1">
      <c r="A74" s="1452" t="s">
        <v>400</v>
      </c>
      <c r="B74" s="1452" t="s">
        <v>2764</v>
      </c>
      <c r="C74" s="1452"/>
      <c r="D74" s="1452" t="s">
        <v>2765</v>
      </c>
      <c r="E74" s="1452" t="s">
        <v>2</v>
      </c>
      <c r="F74" s="1452" t="s">
        <v>2766</v>
      </c>
      <c r="G74" s="1452" t="s">
        <v>21</v>
      </c>
      <c r="H74" s="1452" t="s">
        <v>2639</v>
      </c>
      <c r="I74" s="1452"/>
      <c r="J74" s="1452" t="s">
        <v>97</v>
      </c>
      <c r="K74" s="1454"/>
      <c r="L74" s="1453"/>
      <c r="M74" s="80"/>
      <c r="N74" s="80"/>
      <c r="O74" s="80"/>
      <c r="P74" s="80"/>
      <c r="Q74" s="80"/>
      <c r="R74" s="80"/>
      <c r="T74" s="80"/>
      <c r="U74" s="80"/>
      <c r="V74" s="80"/>
      <c r="W74" s="80"/>
      <c r="X74" s="80"/>
      <c r="Y74" s="80"/>
    </row>
    <row r="75" spans="1:25" s="42" customFormat="1">
      <c r="A75" s="1452"/>
      <c r="B75" s="1452"/>
      <c r="C75" s="1452"/>
      <c r="D75" s="1452"/>
      <c r="E75" s="1452" t="s">
        <v>2</v>
      </c>
      <c r="F75" s="1452" t="s">
        <v>2767</v>
      </c>
      <c r="G75" s="1452" t="s">
        <v>31</v>
      </c>
      <c r="H75" s="1452" t="s">
        <v>1484</v>
      </c>
      <c r="I75" s="1452"/>
      <c r="J75" s="1452" t="s">
        <v>97</v>
      </c>
      <c r="K75" s="1454"/>
      <c r="L75" s="1453"/>
      <c r="M75" s="80"/>
      <c r="N75" s="80"/>
      <c r="O75" s="80"/>
      <c r="P75" s="80"/>
      <c r="Q75" s="80"/>
      <c r="R75" s="80"/>
      <c r="T75" s="80"/>
      <c r="U75" s="80"/>
      <c r="V75" s="80"/>
      <c r="W75" s="80"/>
      <c r="X75" s="80"/>
      <c r="Y75" s="80"/>
    </row>
    <row r="76" spans="1:25" s="42" customFormat="1">
      <c r="A76" s="1452"/>
      <c r="B76" s="1452"/>
      <c r="C76" s="1452"/>
      <c r="D76" s="1452"/>
      <c r="E76" s="1452" t="s">
        <v>2</v>
      </c>
      <c r="F76" s="1452" t="s">
        <v>2768</v>
      </c>
      <c r="G76" s="1452" t="s">
        <v>31</v>
      </c>
      <c r="H76" s="1452" t="s">
        <v>1491</v>
      </c>
      <c r="I76" s="1452"/>
      <c r="J76" s="1452" t="s">
        <v>97</v>
      </c>
      <c r="K76" s="1454"/>
      <c r="L76" s="1453">
        <v>2019</v>
      </c>
      <c r="M76" s="80"/>
      <c r="N76" s="80"/>
      <c r="O76" s="80"/>
      <c r="P76" s="80"/>
      <c r="Q76" s="80"/>
      <c r="R76" s="80"/>
      <c r="T76" s="80"/>
      <c r="U76" s="80"/>
      <c r="V76" s="80"/>
      <c r="W76" s="80"/>
      <c r="X76" s="80"/>
      <c r="Y76" s="80"/>
    </row>
    <row r="77" spans="1:25" s="42" customFormat="1">
      <c r="A77" s="1452" t="s">
        <v>160</v>
      </c>
      <c r="B77" s="1452" t="s">
        <v>2772</v>
      </c>
      <c r="C77" s="1452"/>
      <c r="D77" s="1452" t="s">
        <v>2773</v>
      </c>
      <c r="E77" s="1452" t="s">
        <v>671</v>
      </c>
      <c r="F77" s="1452" t="s">
        <v>2774</v>
      </c>
      <c r="G77" s="1452" t="s">
        <v>22</v>
      </c>
      <c r="H77" s="1452" t="s">
        <v>923</v>
      </c>
      <c r="I77" s="1452"/>
      <c r="J77" s="1452" t="s">
        <v>97</v>
      </c>
      <c r="K77" s="1452"/>
      <c r="L77" s="1453">
        <v>304.25</v>
      </c>
      <c r="M77" s="80"/>
      <c r="N77" s="80"/>
      <c r="O77" s="80"/>
      <c r="P77" s="80"/>
      <c r="Q77" s="80"/>
      <c r="R77" s="80"/>
      <c r="T77" s="80"/>
      <c r="U77" s="80"/>
      <c r="V77" s="80"/>
      <c r="W77" s="80"/>
      <c r="X77" s="80"/>
      <c r="Y77" s="80"/>
    </row>
    <row r="78" spans="1:25" s="42" customFormat="1" ht="14.25" customHeight="1">
      <c r="A78" s="239" t="s">
        <v>1080</v>
      </c>
      <c r="B78" s="1230">
        <v>45246</v>
      </c>
      <c r="C78" s="31"/>
      <c r="D78" s="523">
        <v>12042</v>
      </c>
      <c r="E78" s="136" t="s">
        <v>40</v>
      </c>
      <c r="F78" s="523">
        <v>2115</v>
      </c>
      <c r="G78" s="9" t="s">
        <v>52</v>
      </c>
      <c r="H78" s="1204">
        <v>50</v>
      </c>
      <c r="I78" s="25" t="s">
        <v>6</v>
      </c>
      <c r="J78" s="9" t="s">
        <v>97</v>
      </c>
      <c r="K78" s="11" t="s">
        <v>2776</v>
      </c>
      <c r="L78" s="1205">
        <v>540</v>
      </c>
      <c r="M78" s="80"/>
      <c r="N78" s="80"/>
      <c r="O78" s="80"/>
      <c r="P78" s="80"/>
      <c r="Q78" s="80"/>
      <c r="R78" s="80"/>
      <c r="T78" s="963" t="s">
        <v>2606</v>
      </c>
      <c r="U78" s="963" t="s">
        <v>6</v>
      </c>
      <c r="V78" s="80"/>
      <c r="W78" s="80"/>
      <c r="X78" s="80"/>
      <c r="Y78" s="80"/>
    </row>
    <row r="79" spans="1:25" s="42" customFormat="1" ht="14.25" customHeight="1">
      <c r="A79" s="239" t="s">
        <v>519</v>
      </c>
      <c r="B79" s="1203">
        <v>44930</v>
      </c>
      <c r="C79" s="31">
        <v>44930</v>
      </c>
      <c r="D79" s="523">
        <v>12225</v>
      </c>
      <c r="E79" s="136" t="s">
        <v>1221</v>
      </c>
      <c r="F79" s="523">
        <v>3922</v>
      </c>
      <c r="G79" s="9" t="s">
        <v>5</v>
      </c>
      <c r="H79" s="1204">
        <v>300</v>
      </c>
      <c r="I79" s="25" t="s">
        <v>6</v>
      </c>
      <c r="J79" s="9" t="s">
        <v>97</v>
      </c>
      <c r="K79" s="22"/>
      <c r="L79" s="1205">
        <v>6267</v>
      </c>
      <c r="M79" s="80"/>
      <c r="N79" s="80"/>
      <c r="O79" s="80"/>
      <c r="P79" s="80"/>
      <c r="Q79" s="80"/>
      <c r="R79" s="80"/>
      <c r="T79" s="963" t="s">
        <v>2597</v>
      </c>
      <c r="U79" s="963" t="s">
        <v>6</v>
      </c>
      <c r="V79" s="80"/>
      <c r="W79" s="80"/>
      <c r="X79" s="80"/>
      <c r="Y79" s="80"/>
    </row>
    <row r="80" spans="1:25" s="42" customFormat="1" ht="14.25" customHeight="1">
      <c r="A80" s="239" t="s">
        <v>2488</v>
      </c>
      <c r="B80" s="1203">
        <v>44580</v>
      </c>
      <c r="C80" s="31">
        <v>44936</v>
      </c>
      <c r="D80" s="523">
        <v>12111</v>
      </c>
      <c r="E80" s="136" t="s">
        <v>2351</v>
      </c>
      <c r="F80" s="523">
        <v>4443</v>
      </c>
      <c r="G80" s="9" t="s">
        <v>47</v>
      </c>
      <c r="H80" s="1204" t="s">
        <v>1835</v>
      </c>
      <c r="I80" s="25" t="s">
        <v>6</v>
      </c>
      <c r="J80" s="9" t="s">
        <v>97</v>
      </c>
      <c r="K80" s="22"/>
      <c r="L80" s="1205">
        <v>3999.9</v>
      </c>
      <c r="M80" s="80"/>
      <c r="N80" s="80"/>
      <c r="O80" s="80"/>
      <c r="P80" s="80"/>
      <c r="Q80" s="80"/>
      <c r="R80" s="80"/>
      <c r="T80" s="963" t="s">
        <v>2599</v>
      </c>
      <c r="U80" s="963" t="s">
        <v>6</v>
      </c>
      <c r="V80" s="80"/>
      <c r="W80" s="80"/>
      <c r="X80" s="80"/>
      <c r="Y80" s="80"/>
    </row>
    <row r="81" spans="1:25" s="42" customFormat="1" ht="14.25" customHeight="1">
      <c r="A81" s="239" t="s">
        <v>400</v>
      </c>
      <c r="B81" s="1203">
        <v>44932</v>
      </c>
      <c r="C81" s="31">
        <v>44930</v>
      </c>
      <c r="D81" s="523">
        <v>12204</v>
      </c>
      <c r="E81" s="136" t="s">
        <v>2</v>
      </c>
      <c r="F81" s="523">
        <v>1468</v>
      </c>
      <c r="G81" s="9" t="s">
        <v>21</v>
      </c>
      <c r="H81" s="1204">
        <v>40</v>
      </c>
      <c r="I81" s="25" t="s">
        <v>6</v>
      </c>
      <c r="J81" s="9" t="s">
        <v>97</v>
      </c>
      <c r="K81" s="22"/>
      <c r="L81" s="1205">
        <v>1560</v>
      </c>
      <c r="M81" s="80"/>
      <c r="N81" s="80"/>
      <c r="O81" s="80"/>
      <c r="P81" s="80"/>
      <c r="Q81" s="80"/>
      <c r="R81" s="80"/>
      <c r="T81" s="963" t="s">
        <v>2596</v>
      </c>
      <c r="U81" s="963" t="s">
        <v>6</v>
      </c>
      <c r="V81" s="80"/>
      <c r="W81" s="80"/>
      <c r="X81" s="80"/>
      <c r="Y81" s="80"/>
    </row>
    <row r="82" spans="1:25" s="42" customFormat="1" ht="14.25" customHeight="1">
      <c r="A82" s="239"/>
      <c r="B82" s="1203"/>
      <c r="C82" s="31"/>
      <c r="D82" s="523"/>
      <c r="E82" s="136" t="s">
        <v>2</v>
      </c>
      <c r="F82" s="523">
        <v>818</v>
      </c>
      <c r="G82" s="9" t="s">
        <v>31</v>
      </c>
      <c r="H82" s="1204">
        <v>15</v>
      </c>
      <c r="I82" s="25" t="s">
        <v>6</v>
      </c>
      <c r="J82" s="9" t="s">
        <v>97</v>
      </c>
      <c r="K82" s="22"/>
      <c r="L82" s="1205">
        <v>340.5</v>
      </c>
      <c r="M82" s="80"/>
      <c r="N82" s="80"/>
      <c r="O82" s="80"/>
      <c r="P82" s="80"/>
      <c r="Q82" s="80"/>
      <c r="R82" s="80"/>
      <c r="T82" s="963" t="s">
        <v>2687</v>
      </c>
      <c r="U82" s="963" t="s">
        <v>6</v>
      </c>
      <c r="V82" s="80"/>
      <c r="W82" s="80"/>
      <c r="X82" s="80"/>
      <c r="Y82" s="80"/>
    </row>
    <row r="83" spans="1:25" s="42" customFormat="1" ht="14.25" customHeight="1">
      <c r="A83" s="239" t="s">
        <v>2576</v>
      </c>
      <c r="B83" s="1203">
        <v>44937</v>
      </c>
      <c r="C83" s="31">
        <v>44935</v>
      </c>
      <c r="D83" s="523">
        <v>12302</v>
      </c>
      <c r="E83" s="136" t="s">
        <v>1221</v>
      </c>
      <c r="F83" s="523">
        <v>3940</v>
      </c>
      <c r="G83" s="9" t="s">
        <v>2208</v>
      </c>
      <c r="H83" s="1204" t="s">
        <v>949</v>
      </c>
      <c r="I83" s="25" t="s">
        <v>6</v>
      </c>
      <c r="J83" s="9" t="s">
        <v>97</v>
      </c>
      <c r="K83" s="22"/>
      <c r="L83" s="1205"/>
      <c r="M83" s="80"/>
      <c r="N83" s="80"/>
      <c r="O83" s="80"/>
      <c r="P83" s="80"/>
      <c r="Q83" s="80"/>
      <c r="R83" s="80"/>
      <c r="T83" s="963"/>
      <c r="U83" s="963" t="s">
        <v>6</v>
      </c>
      <c r="V83" s="80"/>
      <c r="W83" s="80"/>
      <c r="X83" s="80"/>
      <c r="Y83" s="80"/>
    </row>
    <row r="84" spans="1:25" s="42" customFormat="1" ht="14.25" customHeight="1">
      <c r="A84" s="239"/>
      <c r="B84" s="1203"/>
      <c r="C84" s="31"/>
      <c r="D84" s="523"/>
      <c r="E84" s="136" t="s">
        <v>1221</v>
      </c>
      <c r="F84" s="523">
        <v>4434</v>
      </c>
      <c r="G84" s="9" t="s">
        <v>2208</v>
      </c>
      <c r="H84" s="1204">
        <v>23</v>
      </c>
      <c r="I84" s="25" t="s">
        <v>6</v>
      </c>
      <c r="J84" s="9" t="s">
        <v>97</v>
      </c>
      <c r="K84" s="22"/>
      <c r="L84" s="1205"/>
      <c r="M84" s="80"/>
      <c r="N84" s="80"/>
      <c r="O84" s="80"/>
      <c r="P84" s="80"/>
      <c r="Q84" s="80"/>
      <c r="R84" s="80"/>
      <c r="T84" s="963"/>
      <c r="U84" s="963" t="s">
        <v>6</v>
      </c>
      <c r="V84" s="80"/>
      <c r="W84" s="80"/>
      <c r="X84" s="80"/>
      <c r="Y84" s="80"/>
    </row>
    <row r="85" spans="1:25" s="42" customFormat="1" ht="14.25" customHeight="1">
      <c r="A85" s="239"/>
      <c r="B85" s="1203"/>
      <c r="C85" s="31"/>
      <c r="D85" s="523"/>
      <c r="E85" s="136" t="s">
        <v>153</v>
      </c>
      <c r="F85" s="523">
        <v>4269</v>
      </c>
      <c r="G85" s="9" t="s">
        <v>2208</v>
      </c>
      <c r="H85" s="1204">
        <v>22</v>
      </c>
      <c r="I85" s="25" t="s">
        <v>6</v>
      </c>
      <c r="J85" s="9" t="s">
        <v>97</v>
      </c>
      <c r="K85" s="11" t="s">
        <v>2620</v>
      </c>
      <c r="L85" s="1205">
        <v>4202.5</v>
      </c>
      <c r="M85" s="80"/>
      <c r="N85" s="80"/>
      <c r="O85" s="80"/>
      <c r="P85" s="80"/>
      <c r="Q85" s="80"/>
      <c r="R85" s="80"/>
      <c r="T85" s="963" t="s">
        <v>2601</v>
      </c>
      <c r="U85" s="963" t="s">
        <v>6</v>
      </c>
      <c r="V85" s="80"/>
      <c r="W85" s="80"/>
      <c r="X85" s="80"/>
      <c r="Y85" s="80"/>
    </row>
    <row r="86" spans="1:25" s="42" customFormat="1" ht="14.25" customHeight="1">
      <c r="A86" s="239" t="s">
        <v>2374</v>
      </c>
      <c r="B86" s="1203">
        <v>44945</v>
      </c>
      <c r="C86" s="31">
        <v>44944</v>
      </c>
      <c r="D86" s="523">
        <v>12408</v>
      </c>
      <c r="E86" s="136" t="s">
        <v>1221</v>
      </c>
      <c r="F86" s="523">
        <v>4375</v>
      </c>
      <c r="G86" s="9" t="s">
        <v>31</v>
      </c>
      <c r="H86" s="1204">
        <v>100</v>
      </c>
      <c r="I86" s="25" t="s">
        <v>6</v>
      </c>
      <c r="J86" s="9" t="s">
        <v>97</v>
      </c>
      <c r="K86" s="22"/>
      <c r="L86" s="1205">
        <v>2090</v>
      </c>
      <c r="M86" s="80"/>
      <c r="N86" s="80"/>
      <c r="O86" s="80"/>
      <c r="P86" s="80"/>
      <c r="Q86" s="80"/>
      <c r="R86" s="80"/>
      <c r="T86" s="963" t="s">
        <v>2600</v>
      </c>
      <c r="U86" s="963" t="s">
        <v>6</v>
      </c>
      <c r="V86" s="80"/>
      <c r="W86" s="80"/>
      <c r="X86" s="80"/>
      <c r="Y86" s="80"/>
    </row>
    <row r="87" spans="1:25" s="42" customFormat="1" ht="14.25" customHeight="1">
      <c r="A87" s="239" t="s">
        <v>1977</v>
      </c>
      <c r="B87" s="1203">
        <v>44932</v>
      </c>
      <c r="C87" s="31">
        <v>44932</v>
      </c>
      <c r="D87" s="523">
        <v>12472</v>
      </c>
      <c r="E87" s="136" t="s">
        <v>2</v>
      </c>
      <c r="F87" s="523">
        <v>2655</v>
      </c>
      <c r="G87" s="9" t="s">
        <v>17</v>
      </c>
      <c r="H87" s="1204" t="s">
        <v>1039</v>
      </c>
      <c r="I87" s="25" t="s">
        <v>6</v>
      </c>
      <c r="J87" s="9" t="s">
        <v>97</v>
      </c>
      <c r="K87" s="11" t="s">
        <v>780</v>
      </c>
      <c r="L87" s="1205">
        <v>1188</v>
      </c>
      <c r="M87" s="80"/>
      <c r="N87" s="80"/>
      <c r="O87" s="80"/>
      <c r="P87" s="80"/>
      <c r="Q87" s="80"/>
      <c r="R87" s="80"/>
      <c r="T87" s="1055" t="s">
        <v>2689</v>
      </c>
      <c r="U87" s="963" t="s">
        <v>6</v>
      </c>
      <c r="V87" s="80"/>
      <c r="W87" s="80"/>
      <c r="X87" s="80"/>
      <c r="Y87" s="80"/>
    </row>
    <row r="88" spans="1:25" s="42" customFormat="1" ht="14.25" customHeight="1">
      <c r="A88" s="239" t="s">
        <v>2473</v>
      </c>
      <c r="B88" s="1203">
        <v>44937</v>
      </c>
      <c r="C88" s="31">
        <v>44931</v>
      </c>
      <c r="D88" s="523">
        <v>12479</v>
      </c>
      <c r="E88" s="136" t="s">
        <v>2</v>
      </c>
      <c r="F88" s="523">
        <v>908</v>
      </c>
      <c r="G88" s="9" t="s">
        <v>30</v>
      </c>
      <c r="H88" s="1204">
        <v>35</v>
      </c>
      <c r="I88" s="25" t="s">
        <v>6</v>
      </c>
      <c r="J88" s="9" t="s">
        <v>97</v>
      </c>
      <c r="K88" s="11"/>
      <c r="L88" s="1205">
        <v>892.5</v>
      </c>
      <c r="M88" s="80"/>
      <c r="N88" s="80"/>
      <c r="O88" s="80"/>
      <c r="P88" s="80"/>
      <c r="Q88" s="80"/>
      <c r="R88" s="80"/>
      <c r="T88" s="1055" t="s">
        <v>2690</v>
      </c>
      <c r="U88" s="963" t="s">
        <v>6</v>
      </c>
      <c r="V88" s="80"/>
      <c r="W88" s="80"/>
      <c r="X88" s="80"/>
      <c r="Y88" s="80"/>
    </row>
    <row r="89" spans="1:25" s="42" customFormat="1" ht="14.25" customHeight="1">
      <c r="A89" s="239" t="s">
        <v>1952</v>
      </c>
      <c r="B89" s="1203">
        <v>44937</v>
      </c>
      <c r="C89" s="31">
        <v>44931</v>
      </c>
      <c r="D89" s="523">
        <v>12489</v>
      </c>
      <c r="E89" s="136" t="s">
        <v>2</v>
      </c>
      <c r="F89" s="523">
        <v>869</v>
      </c>
      <c r="G89" s="9" t="s">
        <v>16</v>
      </c>
      <c r="H89" s="1204">
        <v>35</v>
      </c>
      <c r="I89" s="25" t="s">
        <v>6</v>
      </c>
      <c r="J89" s="9" t="s">
        <v>97</v>
      </c>
      <c r="K89" s="11"/>
      <c r="L89" s="1205">
        <v>435</v>
      </c>
      <c r="M89" s="80"/>
      <c r="N89" s="80"/>
      <c r="O89" s="80"/>
      <c r="P89" s="80"/>
      <c r="Q89" s="80"/>
      <c r="R89" s="80"/>
      <c r="T89" s="1055" t="s">
        <v>2698</v>
      </c>
      <c r="U89" s="963" t="s">
        <v>6</v>
      </c>
      <c r="V89" s="80"/>
      <c r="W89" s="80"/>
      <c r="X89" s="80"/>
      <c r="Y89" s="80"/>
    </row>
    <row r="90" spans="1:25" s="42" customFormat="1" ht="14.25" customHeight="1">
      <c r="A90" s="239" t="s">
        <v>740</v>
      </c>
      <c r="B90" s="1203">
        <v>44937</v>
      </c>
      <c r="C90" s="31">
        <v>44932</v>
      </c>
      <c r="D90" s="523">
        <v>12502</v>
      </c>
      <c r="E90" s="136" t="s">
        <v>2</v>
      </c>
      <c r="F90" s="523">
        <v>1862</v>
      </c>
      <c r="G90" s="9" t="s">
        <v>20</v>
      </c>
      <c r="H90" s="1204">
        <v>10</v>
      </c>
      <c r="I90" s="25" t="s">
        <v>6</v>
      </c>
      <c r="J90" s="9" t="s">
        <v>97</v>
      </c>
      <c r="K90" s="11"/>
      <c r="L90" s="1205">
        <v>265</v>
      </c>
      <c r="M90" s="80"/>
      <c r="N90" s="80"/>
      <c r="O90" s="80"/>
      <c r="P90" s="80"/>
      <c r="Q90" s="80"/>
      <c r="R90" s="80"/>
      <c r="T90" s="1055" t="s">
        <v>2655</v>
      </c>
      <c r="U90" s="963" t="s">
        <v>6</v>
      </c>
      <c r="V90" s="80"/>
      <c r="W90" s="80"/>
      <c r="X90" s="80"/>
      <c r="Y90" s="80"/>
    </row>
    <row r="91" spans="1:25" s="42" customFormat="1" ht="14.25" customHeight="1">
      <c r="A91" s="239" t="s">
        <v>953</v>
      </c>
      <c r="B91" s="1203">
        <v>44928</v>
      </c>
      <c r="C91" s="31">
        <v>44930</v>
      </c>
      <c r="D91" s="523"/>
      <c r="E91" s="136" t="s">
        <v>2351</v>
      </c>
      <c r="F91" s="523">
        <v>0</v>
      </c>
      <c r="G91" s="9" t="s">
        <v>16</v>
      </c>
      <c r="H91" s="1204">
        <v>155</v>
      </c>
      <c r="I91" s="25" t="s">
        <v>6</v>
      </c>
      <c r="J91" s="9" t="s">
        <v>97</v>
      </c>
      <c r="K91" s="11"/>
      <c r="L91" s="1205">
        <v>0</v>
      </c>
      <c r="M91" s="80"/>
      <c r="N91" s="80"/>
      <c r="O91" s="80"/>
      <c r="P91" s="80"/>
      <c r="Q91" s="80"/>
      <c r="R91" s="80"/>
      <c r="T91" s="1055"/>
      <c r="U91" s="963" t="s">
        <v>6</v>
      </c>
      <c r="V91" s="80"/>
      <c r="W91" s="80"/>
      <c r="X91" s="80"/>
      <c r="Y91" s="80"/>
    </row>
    <row r="92" spans="1:25" s="42" customFormat="1" ht="14.25" customHeight="1">
      <c r="A92" s="239" t="s">
        <v>898</v>
      </c>
      <c r="B92" s="1203">
        <v>44937</v>
      </c>
      <c r="C92" s="31">
        <v>44935</v>
      </c>
      <c r="D92" s="523">
        <v>12508</v>
      </c>
      <c r="E92" s="136" t="s">
        <v>2</v>
      </c>
      <c r="F92" s="523">
        <v>744</v>
      </c>
      <c r="G92" s="9" t="s">
        <v>48</v>
      </c>
      <c r="H92" s="1204">
        <v>5</v>
      </c>
      <c r="I92" s="25" t="s">
        <v>6</v>
      </c>
      <c r="J92" s="9" t="s">
        <v>97</v>
      </c>
      <c r="K92" s="22"/>
      <c r="L92" s="1205">
        <v>192.5</v>
      </c>
      <c r="M92" s="80"/>
      <c r="N92" s="80"/>
      <c r="O92" s="80"/>
      <c r="P92" s="80"/>
      <c r="Q92" s="80"/>
      <c r="R92" s="80"/>
      <c r="T92" s="1055" t="s">
        <v>2617</v>
      </c>
      <c r="U92" s="963" t="s">
        <v>6</v>
      </c>
      <c r="V92" s="80"/>
      <c r="W92" s="80"/>
      <c r="X92" s="80"/>
      <c r="Y92" s="80"/>
    </row>
    <row r="93" spans="1:25" s="42" customFormat="1" ht="14.25" customHeight="1">
      <c r="A93" s="239" t="s">
        <v>1565</v>
      </c>
      <c r="B93" s="1203">
        <v>44937</v>
      </c>
      <c r="C93" s="31">
        <v>44931</v>
      </c>
      <c r="D93" s="523">
        <v>12510</v>
      </c>
      <c r="E93" s="136" t="s">
        <v>2</v>
      </c>
      <c r="F93" s="523">
        <v>1126</v>
      </c>
      <c r="G93" s="9" t="s">
        <v>57</v>
      </c>
      <c r="H93" s="1204">
        <v>4</v>
      </c>
      <c r="I93" s="25" t="s">
        <v>6</v>
      </c>
      <c r="J93" s="9" t="s">
        <v>97</v>
      </c>
      <c r="K93" s="22"/>
      <c r="L93" s="1205">
        <v>343.6</v>
      </c>
      <c r="M93" s="80"/>
      <c r="N93" s="80"/>
      <c r="O93" s="80"/>
      <c r="P93" s="80"/>
      <c r="Q93" s="80"/>
      <c r="R93" s="80"/>
      <c r="T93" s="1055" t="s">
        <v>2613</v>
      </c>
      <c r="U93" s="963" t="s">
        <v>6</v>
      </c>
      <c r="V93" s="80"/>
      <c r="W93" s="80"/>
      <c r="X93" s="80"/>
      <c r="Y93" s="80"/>
    </row>
    <row r="94" spans="1:25" s="42" customFormat="1" ht="14.25" customHeight="1">
      <c r="A94" s="239" t="s">
        <v>2700</v>
      </c>
      <c r="B94" s="1203">
        <v>44938</v>
      </c>
      <c r="C94" s="31">
        <v>44936</v>
      </c>
      <c r="D94" s="523">
        <v>12517</v>
      </c>
      <c r="E94" s="136" t="s">
        <v>1221</v>
      </c>
      <c r="F94" s="523">
        <v>4268</v>
      </c>
      <c r="G94" s="9" t="s">
        <v>29</v>
      </c>
      <c r="H94" s="1204">
        <v>3</v>
      </c>
      <c r="I94" s="234" t="s">
        <v>6</v>
      </c>
      <c r="J94" s="9" t="s">
        <v>97</v>
      </c>
      <c r="K94" s="22"/>
      <c r="L94" s="1205">
        <v>49.5</v>
      </c>
      <c r="M94" s="80"/>
      <c r="N94" s="80"/>
      <c r="O94" s="80"/>
      <c r="P94" s="80"/>
      <c r="Q94" s="80"/>
      <c r="R94" s="80"/>
      <c r="T94" s="1055" t="s">
        <v>2701</v>
      </c>
      <c r="U94" s="963" t="s">
        <v>6</v>
      </c>
      <c r="V94" s="80"/>
      <c r="W94" s="80"/>
      <c r="X94" s="80"/>
      <c r="Y94" s="80"/>
    </row>
    <row r="95" spans="1:25" s="42" customFormat="1" ht="14.25" customHeight="1">
      <c r="A95" s="239" t="s">
        <v>2700</v>
      </c>
      <c r="B95" s="1203">
        <v>44938</v>
      </c>
      <c r="C95" s="31">
        <v>44936</v>
      </c>
      <c r="D95" s="523">
        <v>12518</v>
      </c>
      <c r="E95" s="136" t="s">
        <v>1221</v>
      </c>
      <c r="F95" s="523">
        <v>4268</v>
      </c>
      <c r="G95" s="9" t="s">
        <v>29</v>
      </c>
      <c r="H95" s="1204">
        <v>15</v>
      </c>
      <c r="I95" s="25" t="s">
        <v>6</v>
      </c>
      <c r="J95" s="9" t="s">
        <v>97</v>
      </c>
      <c r="K95" s="22"/>
      <c r="L95" s="1205">
        <v>247.5</v>
      </c>
      <c r="M95" s="80"/>
      <c r="N95" s="80"/>
      <c r="O95" s="80"/>
      <c r="P95" s="80"/>
      <c r="Q95" s="80"/>
      <c r="R95" s="80"/>
      <c r="T95" s="1055" t="s">
        <v>2702</v>
      </c>
      <c r="U95" s="963" t="s">
        <v>6</v>
      </c>
      <c r="V95" s="80"/>
      <c r="W95" s="80"/>
      <c r="X95" s="80"/>
      <c r="Y95" s="80"/>
    </row>
    <row r="96" spans="1:25" s="42" customFormat="1" ht="14.25" customHeight="1">
      <c r="A96" s="239" t="s">
        <v>1007</v>
      </c>
      <c r="B96" s="1203">
        <v>44938</v>
      </c>
      <c r="C96" s="31">
        <v>44936</v>
      </c>
      <c r="D96" s="523">
        <v>12521</v>
      </c>
      <c r="E96" s="136" t="s">
        <v>7</v>
      </c>
      <c r="F96" s="523">
        <v>2412</v>
      </c>
      <c r="G96" s="9" t="s">
        <v>38</v>
      </c>
      <c r="H96" s="1204">
        <v>20</v>
      </c>
      <c r="I96" s="25" t="s">
        <v>6</v>
      </c>
      <c r="J96" s="9" t="s">
        <v>97</v>
      </c>
      <c r="K96" s="22"/>
      <c r="L96" s="1205">
        <v>640</v>
      </c>
      <c r="M96" s="80"/>
      <c r="N96" s="80"/>
      <c r="O96" s="80"/>
      <c r="P96" s="80"/>
      <c r="Q96" s="80"/>
      <c r="R96" s="80"/>
      <c r="T96" s="1055" t="s">
        <v>2592</v>
      </c>
      <c r="U96" s="963" t="s">
        <v>6</v>
      </c>
      <c r="V96" s="80"/>
      <c r="W96" s="80"/>
      <c r="X96" s="80"/>
      <c r="Y96" s="80"/>
    </row>
    <row r="97" spans="1:25" s="42" customFormat="1" ht="14.25" customHeight="1">
      <c r="A97" s="239" t="s">
        <v>918</v>
      </c>
      <c r="B97" s="1203">
        <v>44938</v>
      </c>
      <c r="C97" s="31">
        <v>44931</v>
      </c>
      <c r="D97" s="523">
        <v>12522</v>
      </c>
      <c r="E97" s="136" t="s">
        <v>2</v>
      </c>
      <c r="F97" s="523">
        <v>1126</v>
      </c>
      <c r="G97" s="9" t="s">
        <v>57</v>
      </c>
      <c r="H97" s="1204">
        <v>4</v>
      </c>
      <c r="I97" s="25" t="s">
        <v>6</v>
      </c>
      <c r="J97" s="9" t="s">
        <v>97</v>
      </c>
      <c r="K97" s="22"/>
      <c r="L97" s="1205">
        <v>260</v>
      </c>
      <c r="M97" s="80"/>
      <c r="N97" s="80"/>
      <c r="O97" s="80"/>
      <c r="P97" s="80"/>
      <c r="Q97" s="80"/>
      <c r="R97" s="80"/>
      <c r="T97" s="1055" t="s">
        <v>2613</v>
      </c>
      <c r="U97" s="963" t="s">
        <v>6</v>
      </c>
      <c r="V97" s="80"/>
      <c r="W97" s="80"/>
      <c r="X97" s="80"/>
      <c r="Y97" s="80"/>
    </row>
    <row r="98" spans="1:25" s="42" customFormat="1" ht="14.25" customHeight="1">
      <c r="A98" s="239" t="s">
        <v>918</v>
      </c>
      <c r="B98" s="1203">
        <v>44946</v>
      </c>
      <c r="C98" s="31">
        <v>44946</v>
      </c>
      <c r="D98" s="523">
        <v>12523</v>
      </c>
      <c r="E98" s="136" t="s">
        <v>2</v>
      </c>
      <c r="F98" s="523">
        <v>1126</v>
      </c>
      <c r="G98" s="9" t="s">
        <v>57</v>
      </c>
      <c r="H98" s="1204">
        <v>8</v>
      </c>
      <c r="I98" s="25" t="s">
        <v>6</v>
      </c>
      <c r="J98" s="9" t="s">
        <v>97</v>
      </c>
      <c r="K98" s="22"/>
      <c r="L98" s="1205">
        <v>520</v>
      </c>
      <c r="M98" s="80"/>
      <c r="N98" s="80"/>
      <c r="O98" s="80"/>
      <c r="P98" s="80"/>
      <c r="Q98" s="80"/>
      <c r="R98" s="80"/>
      <c r="T98" s="1055" t="s">
        <v>2707</v>
      </c>
      <c r="U98" s="963" t="s">
        <v>6</v>
      </c>
      <c r="V98" s="80"/>
      <c r="W98" s="80"/>
      <c r="X98" s="80"/>
      <c r="Y98" s="80"/>
    </row>
    <row r="99" spans="1:25" s="42" customFormat="1" ht="14.25" customHeight="1">
      <c r="A99" s="239" t="s">
        <v>1303</v>
      </c>
      <c r="B99" s="1203">
        <v>44972</v>
      </c>
      <c r="C99" s="31">
        <v>44945</v>
      </c>
      <c r="D99" s="523">
        <v>12528</v>
      </c>
      <c r="E99" s="136" t="s">
        <v>671</v>
      </c>
      <c r="F99" s="523">
        <v>3626</v>
      </c>
      <c r="G99" s="9" t="s">
        <v>1441</v>
      </c>
      <c r="H99" s="1204">
        <v>40</v>
      </c>
      <c r="I99" s="25" t="s">
        <v>6</v>
      </c>
      <c r="J99" s="9" t="s">
        <v>97</v>
      </c>
      <c r="K99" s="11" t="s">
        <v>1214</v>
      </c>
      <c r="L99" s="1205">
        <v>1120</v>
      </c>
      <c r="M99" s="80"/>
      <c r="N99" s="80"/>
      <c r="O99" s="80"/>
      <c r="P99" s="80"/>
      <c r="Q99" s="80"/>
      <c r="R99" s="80"/>
      <c r="T99" s="1182"/>
      <c r="U99" s="80"/>
      <c r="V99" s="80"/>
      <c r="W99" s="80"/>
      <c r="X99" s="80"/>
      <c r="Y99" s="80"/>
    </row>
    <row r="100" spans="1:25" s="42" customFormat="1" ht="14.25" customHeight="1">
      <c r="A100" s="239"/>
      <c r="B100" s="1203">
        <v>44938</v>
      </c>
      <c r="C100" s="31">
        <v>44937</v>
      </c>
      <c r="D100" s="523"/>
      <c r="E100" s="136" t="s">
        <v>2</v>
      </c>
      <c r="F100" s="523">
        <v>0</v>
      </c>
      <c r="G100" s="9" t="s">
        <v>1441</v>
      </c>
      <c r="H100" s="1204">
        <v>1</v>
      </c>
      <c r="I100" s="25" t="s">
        <v>6</v>
      </c>
      <c r="J100" s="9" t="s">
        <v>97</v>
      </c>
      <c r="K100" s="11" t="s">
        <v>1275</v>
      </c>
      <c r="L100" s="1205"/>
      <c r="M100" s="80"/>
      <c r="N100" s="80"/>
      <c r="O100" s="80"/>
      <c r="P100" s="80"/>
      <c r="Q100" s="80"/>
      <c r="R100" s="80"/>
      <c r="T100" s="1182"/>
      <c r="U100" s="80"/>
      <c r="V100" s="80"/>
      <c r="W100" s="80"/>
      <c r="X100" s="80"/>
      <c r="Y100" s="80"/>
    </row>
    <row r="101" spans="1:25" s="42" customFormat="1" ht="14.25" customHeight="1">
      <c r="A101" s="239" t="s">
        <v>1303</v>
      </c>
      <c r="B101" s="1203">
        <v>44942</v>
      </c>
      <c r="C101" s="31">
        <v>44939</v>
      </c>
      <c r="D101" s="523">
        <v>12530</v>
      </c>
      <c r="E101" s="136" t="s">
        <v>1221</v>
      </c>
      <c r="F101" s="523">
        <v>3621</v>
      </c>
      <c r="G101" s="9" t="s">
        <v>35</v>
      </c>
      <c r="H101" s="1204">
        <v>12</v>
      </c>
      <c r="I101" s="25" t="s">
        <v>12</v>
      </c>
      <c r="J101" s="9" t="s">
        <v>97</v>
      </c>
      <c r="K101" s="22"/>
      <c r="L101" s="1205"/>
      <c r="M101" s="80"/>
      <c r="N101" s="80"/>
      <c r="O101" s="80"/>
      <c r="P101" s="80"/>
      <c r="Q101" s="80"/>
      <c r="R101" s="80"/>
      <c r="T101" s="1055" t="s">
        <v>2708</v>
      </c>
      <c r="U101" s="963" t="s">
        <v>6</v>
      </c>
      <c r="V101" s="80"/>
      <c r="W101" s="80"/>
      <c r="X101" s="80"/>
      <c r="Y101" s="80"/>
    </row>
    <row r="102" spans="1:25" s="42" customFormat="1" ht="14.25" customHeight="1">
      <c r="A102" s="239"/>
      <c r="B102" s="1203"/>
      <c r="C102" s="31">
        <v>44939</v>
      </c>
      <c r="D102" s="523"/>
      <c r="E102" s="136" t="s">
        <v>1221</v>
      </c>
      <c r="F102" s="523">
        <v>3625</v>
      </c>
      <c r="G102" s="9" t="s">
        <v>902</v>
      </c>
      <c r="H102" s="1204">
        <v>20</v>
      </c>
      <c r="I102" s="25" t="s">
        <v>12</v>
      </c>
      <c r="J102" s="9" t="s">
        <v>97</v>
      </c>
      <c r="K102" s="22"/>
      <c r="L102" s="1205"/>
      <c r="M102" s="80"/>
      <c r="N102" s="80"/>
      <c r="O102" s="80"/>
      <c r="P102" s="80"/>
      <c r="Q102" s="80"/>
      <c r="R102" s="80"/>
      <c r="T102" s="1055" t="s">
        <v>2709</v>
      </c>
      <c r="U102" s="963" t="s">
        <v>6</v>
      </c>
      <c r="V102" s="80"/>
      <c r="W102" s="80"/>
      <c r="X102" s="80"/>
      <c r="Y102" s="80"/>
    </row>
    <row r="103" spans="1:25" s="42" customFormat="1" ht="14.25" customHeight="1">
      <c r="A103" s="239"/>
      <c r="B103" s="1203"/>
      <c r="C103" s="31">
        <v>44937</v>
      </c>
      <c r="D103" s="523"/>
      <c r="E103" s="136" t="s">
        <v>1221</v>
      </c>
      <c r="F103" s="523">
        <v>3624</v>
      </c>
      <c r="G103" s="9" t="s">
        <v>63</v>
      </c>
      <c r="H103" s="1204">
        <v>15</v>
      </c>
      <c r="I103" s="25" t="s">
        <v>6</v>
      </c>
      <c r="J103" s="9" t="s">
        <v>97</v>
      </c>
      <c r="K103" s="11" t="s">
        <v>991</v>
      </c>
      <c r="L103" s="1205">
        <v>1664.1</v>
      </c>
      <c r="M103" s="80"/>
      <c r="N103" s="80"/>
      <c r="O103" s="80"/>
      <c r="P103" s="80"/>
      <c r="Q103" s="80"/>
      <c r="R103" s="80"/>
      <c r="T103" s="1055" t="s">
        <v>2710</v>
      </c>
      <c r="U103" s="963" t="s">
        <v>6</v>
      </c>
      <c r="V103" s="80"/>
      <c r="W103" s="80"/>
      <c r="X103" s="80"/>
      <c r="Y103" s="80"/>
    </row>
    <row r="104" spans="1:25" s="42" customFormat="1" ht="14.25" customHeight="1">
      <c r="A104" s="239" t="s">
        <v>1303</v>
      </c>
      <c r="B104" s="1203">
        <v>44942</v>
      </c>
      <c r="C104" s="31">
        <v>44939</v>
      </c>
      <c r="D104" s="523">
        <v>12531</v>
      </c>
      <c r="E104" s="136" t="s">
        <v>1221</v>
      </c>
      <c r="F104" s="523">
        <v>3621</v>
      </c>
      <c r="G104" s="9" t="s">
        <v>35</v>
      </c>
      <c r="H104" s="1204">
        <v>53</v>
      </c>
      <c r="I104" s="25" t="s">
        <v>6</v>
      </c>
      <c r="J104" s="9" t="s">
        <v>97</v>
      </c>
      <c r="K104" s="22"/>
      <c r="L104" s="1205"/>
      <c r="M104" s="80"/>
      <c r="N104" s="80"/>
      <c r="O104" s="80"/>
      <c r="P104" s="80"/>
      <c r="Q104" s="80"/>
      <c r="R104" s="80"/>
      <c r="T104" s="1055" t="s">
        <v>2711</v>
      </c>
      <c r="U104" s="963" t="s">
        <v>6</v>
      </c>
      <c r="V104" s="80"/>
      <c r="W104" s="80"/>
      <c r="X104" s="80"/>
      <c r="Y104" s="80"/>
    </row>
    <row r="105" spans="1:25" s="42" customFormat="1" ht="14.25" customHeight="1">
      <c r="A105" s="239"/>
      <c r="B105" s="1203"/>
      <c r="C105" s="31">
        <v>44939</v>
      </c>
      <c r="D105" s="523"/>
      <c r="E105" s="136" t="s">
        <v>1221</v>
      </c>
      <c r="F105" s="523">
        <v>3624</v>
      </c>
      <c r="G105" s="9" t="s">
        <v>63</v>
      </c>
      <c r="H105" s="1204">
        <v>30</v>
      </c>
      <c r="I105" s="25" t="s">
        <v>6</v>
      </c>
      <c r="J105" s="9" t="s">
        <v>97</v>
      </c>
      <c r="K105" s="21" t="s">
        <v>991</v>
      </c>
      <c r="L105" s="1205">
        <v>1892.5</v>
      </c>
      <c r="M105" s="80"/>
      <c r="N105" s="80"/>
      <c r="O105" s="80"/>
      <c r="P105" s="80"/>
      <c r="Q105" s="80"/>
      <c r="R105" s="80"/>
      <c r="T105" s="1055" t="s">
        <v>2712</v>
      </c>
      <c r="U105" s="963" t="s">
        <v>6</v>
      </c>
      <c r="V105" s="80"/>
      <c r="W105" s="80"/>
      <c r="X105" s="80"/>
      <c r="Y105" s="80"/>
    </row>
    <row r="106" spans="1:25" s="42" customFormat="1" ht="14.25" customHeight="1">
      <c r="A106" s="239" t="s">
        <v>250</v>
      </c>
      <c r="B106" s="1203">
        <v>44938</v>
      </c>
      <c r="C106" s="31">
        <v>44931</v>
      </c>
      <c r="D106" s="523">
        <v>12381</v>
      </c>
      <c r="E106" s="136" t="s">
        <v>7</v>
      </c>
      <c r="F106" s="523">
        <v>3726</v>
      </c>
      <c r="G106" s="9" t="s">
        <v>19</v>
      </c>
      <c r="H106" s="1204" t="s">
        <v>949</v>
      </c>
      <c r="I106" s="25" t="s">
        <v>6</v>
      </c>
      <c r="J106" s="9" t="s">
        <v>97</v>
      </c>
      <c r="K106" s="22"/>
      <c r="L106" s="1205">
        <v>375.46</v>
      </c>
      <c r="M106" s="80"/>
      <c r="N106" s="80"/>
      <c r="O106" s="80"/>
      <c r="P106" s="80"/>
      <c r="Q106" s="80"/>
      <c r="R106" s="80"/>
      <c r="T106" s="249" t="s">
        <v>6</v>
      </c>
      <c r="U106" s="80"/>
      <c r="V106" s="80"/>
      <c r="W106" s="80"/>
      <c r="X106" s="80"/>
      <c r="Y106" s="80"/>
    </row>
    <row r="107" spans="1:25" s="42" customFormat="1" ht="14.25" customHeight="1">
      <c r="A107" s="239"/>
      <c r="B107" s="1203"/>
      <c r="C107" s="31"/>
      <c r="D107" s="523"/>
      <c r="E107" s="136"/>
      <c r="F107" s="523">
        <v>3670</v>
      </c>
      <c r="G107" s="9" t="s">
        <v>53</v>
      </c>
      <c r="H107" s="1204" t="s">
        <v>1562</v>
      </c>
      <c r="I107" s="25" t="s">
        <v>6</v>
      </c>
      <c r="J107" s="9" t="s">
        <v>97</v>
      </c>
      <c r="K107" s="22"/>
      <c r="L107" s="1205">
        <v>569.16</v>
      </c>
      <c r="M107" s="80"/>
      <c r="N107" s="80"/>
      <c r="O107" s="80"/>
      <c r="P107" s="80"/>
      <c r="Q107" s="80"/>
      <c r="R107" s="80"/>
      <c r="T107" s="249" t="s">
        <v>6</v>
      </c>
      <c r="U107" s="80"/>
      <c r="V107" s="80"/>
      <c r="W107" s="80"/>
      <c r="X107" s="80"/>
      <c r="Y107" s="80"/>
    </row>
    <row r="108" spans="1:25" s="42" customFormat="1" ht="14.25" customHeight="1">
      <c r="A108" s="239" t="s">
        <v>111</v>
      </c>
      <c r="B108" s="1203">
        <v>44938</v>
      </c>
      <c r="C108" s="31">
        <v>44938</v>
      </c>
      <c r="D108" s="523">
        <v>12546</v>
      </c>
      <c r="E108" s="136" t="s">
        <v>2</v>
      </c>
      <c r="F108" s="523">
        <v>1126</v>
      </c>
      <c r="G108" s="9" t="s">
        <v>57</v>
      </c>
      <c r="H108" s="1204">
        <v>30</v>
      </c>
      <c r="I108" s="25" t="s">
        <v>6</v>
      </c>
      <c r="J108" s="9" t="s">
        <v>97</v>
      </c>
      <c r="K108" s="22"/>
      <c r="L108" s="1205">
        <v>2076</v>
      </c>
      <c r="M108" s="80"/>
      <c r="N108" s="80"/>
      <c r="O108" s="80"/>
      <c r="P108" s="80"/>
      <c r="Q108" s="80"/>
      <c r="R108" s="80"/>
      <c r="T108" s="1055" t="s">
        <v>2713</v>
      </c>
      <c r="U108" s="80"/>
      <c r="V108" s="80"/>
      <c r="W108" s="80"/>
      <c r="X108" s="80"/>
      <c r="Y108" s="80"/>
    </row>
    <row r="109" spans="1:25" s="42" customFormat="1" ht="14.25" customHeight="1">
      <c r="A109" s="239" t="s">
        <v>249</v>
      </c>
      <c r="B109" s="1203">
        <v>44939</v>
      </c>
      <c r="C109" s="31">
        <v>44936</v>
      </c>
      <c r="D109" s="523">
        <v>12545</v>
      </c>
      <c r="E109" s="136" t="s">
        <v>153</v>
      </c>
      <c r="F109" s="523">
        <v>3102</v>
      </c>
      <c r="G109" s="9" t="s">
        <v>16</v>
      </c>
      <c r="H109" s="1204">
        <v>10</v>
      </c>
      <c r="I109" s="25" t="s">
        <v>6</v>
      </c>
      <c r="J109" s="9" t="s">
        <v>97</v>
      </c>
      <c r="K109" s="22"/>
      <c r="L109" s="1205">
        <v>86</v>
      </c>
      <c r="M109" s="80"/>
      <c r="N109" s="80"/>
      <c r="O109" s="80"/>
      <c r="P109" s="80"/>
      <c r="Q109" s="80"/>
      <c r="R109" s="80"/>
      <c r="T109" s="249" t="s">
        <v>6</v>
      </c>
      <c r="U109" s="80"/>
      <c r="V109" s="80"/>
      <c r="W109" s="80"/>
      <c r="X109" s="80"/>
      <c r="Y109" s="80"/>
    </row>
    <row r="110" spans="1:25" s="42" customFormat="1" ht="14.25" customHeight="1">
      <c r="A110" s="239" t="s">
        <v>466</v>
      </c>
      <c r="B110" s="1203">
        <v>44939</v>
      </c>
      <c r="C110" s="31">
        <v>44932</v>
      </c>
      <c r="D110" s="523">
        <v>12547</v>
      </c>
      <c r="E110" s="136" t="s">
        <v>2</v>
      </c>
      <c r="F110" s="523">
        <v>4075</v>
      </c>
      <c r="G110" s="9" t="s">
        <v>103</v>
      </c>
      <c r="H110" s="1204">
        <v>30</v>
      </c>
      <c r="I110" s="25" t="s">
        <v>6</v>
      </c>
      <c r="J110" s="9" t="s">
        <v>97</v>
      </c>
      <c r="K110" s="22"/>
      <c r="L110" s="1205">
        <v>570</v>
      </c>
      <c r="M110" s="80"/>
      <c r="N110" s="80"/>
      <c r="O110" s="80"/>
      <c r="P110" s="80"/>
      <c r="Q110" s="80"/>
      <c r="R110" s="80"/>
      <c r="T110" s="1055" t="s">
        <v>2715</v>
      </c>
      <c r="U110" s="80"/>
      <c r="V110" s="80"/>
      <c r="W110" s="80"/>
      <c r="X110" s="80"/>
      <c r="Y110" s="80"/>
    </row>
    <row r="111" spans="1:25" s="42" customFormat="1" ht="14.25" customHeight="1">
      <c r="A111" s="239" t="s">
        <v>381</v>
      </c>
      <c r="B111" s="1203">
        <v>44939</v>
      </c>
      <c r="C111" s="31">
        <v>44935</v>
      </c>
      <c r="D111" s="523">
        <v>12567</v>
      </c>
      <c r="E111" s="136" t="s">
        <v>2351</v>
      </c>
      <c r="F111" s="523">
        <v>2560</v>
      </c>
      <c r="G111" s="9" t="s">
        <v>5</v>
      </c>
      <c r="H111" s="1204">
        <v>4</v>
      </c>
      <c r="I111" s="25" t="s">
        <v>6</v>
      </c>
      <c r="J111" s="9" t="s">
        <v>97</v>
      </c>
      <c r="K111" s="22"/>
      <c r="L111" s="1205">
        <v>203.12</v>
      </c>
      <c r="M111" s="80"/>
      <c r="N111" s="80"/>
      <c r="O111" s="80"/>
      <c r="P111" s="80"/>
      <c r="Q111" s="80"/>
      <c r="R111" s="80"/>
      <c r="T111" s="1055" t="s">
        <v>2716</v>
      </c>
      <c r="U111" s="80"/>
      <c r="V111" s="80"/>
      <c r="W111" s="80"/>
      <c r="X111" s="80"/>
      <c r="Y111" s="80"/>
    </row>
    <row r="112" spans="1:25" s="42" customFormat="1" ht="14.25" customHeight="1">
      <c r="A112" s="239" t="s">
        <v>101</v>
      </c>
      <c r="B112" s="1203">
        <v>44939</v>
      </c>
      <c r="C112" s="31">
        <v>44932</v>
      </c>
      <c r="D112" s="523">
        <v>12569</v>
      </c>
      <c r="E112" s="136" t="s">
        <v>2</v>
      </c>
      <c r="F112" s="523">
        <v>2740</v>
      </c>
      <c r="G112" s="9" t="s">
        <v>103</v>
      </c>
      <c r="H112" s="1204">
        <v>20</v>
      </c>
      <c r="I112" s="25" t="s">
        <v>6</v>
      </c>
      <c r="J112" s="9" t="s">
        <v>97</v>
      </c>
      <c r="K112" s="22"/>
      <c r="L112" s="1205">
        <v>360</v>
      </c>
      <c r="M112" s="80"/>
      <c r="N112" s="80"/>
      <c r="O112" s="80"/>
      <c r="P112" s="80"/>
      <c r="Q112" s="80"/>
      <c r="R112" s="80"/>
      <c r="T112" s="1055" t="s">
        <v>2718</v>
      </c>
      <c r="U112" s="80"/>
      <c r="V112" s="80"/>
      <c r="W112" s="80"/>
      <c r="X112" s="80"/>
      <c r="Y112" s="80"/>
    </row>
    <row r="113" spans="1:25" s="42" customFormat="1" ht="14.25" customHeight="1">
      <c r="A113" s="239" t="s">
        <v>517</v>
      </c>
      <c r="B113" s="1203">
        <v>44939</v>
      </c>
      <c r="C113" s="31">
        <v>44939</v>
      </c>
      <c r="D113" s="523">
        <v>12571</v>
      </c>
      <c r="E113" s="136" t="s">
        <v>2</v>
      </c>
      <c r="F113" s="523">
        <v>869</v>
      </c>
      <c r="G113" s="9" t="s">
        <v>16</v>
      </c>
      <c r="H113" s="1204">
        <v>30</v>
      </c>
      <c r="I113" s="25" t="s">
        <v>6</v>
      </c>
      <c r="J113" s="9" t="s">
        <v>97</v>
      </c>
      <c r="K113" s="22"/>
      <c r="L113" s="1205">
        <v>285</v>
      </c>
      <c r="M113" s="80"/>
      <c r="N113" s="80"/>
      <c r="O113" s="80"/>
      <c r="P113" s="80"/>
      <c r="Q113" s="80"/>
      <c r="R113" s="80"/>
      <c r="T113" s="249" t="s">
        <v>2698</v>
      </c>
      <c r="U113" s="80"/>
      <c r="V113" s="80"/>
      <c r="W113" s="80"/>
      <c r="X113" s="80"/>
      <c r="Y113" s="80"/>
    </row>
    <row r="114" spans="1:25" s="42" customFormat="1" ht="14.25" customHeight="1">
      <c r="A114" s="239" t="s">
        <v>192</v>
      </c>
      <c r="B114" s="1203">
        <v>44939</v>
      </c>
      <c r="C114" s="31">
        <v>44936</v>
      </c>
      <c r="D114" s="523">
        <v>12573</v>
      </c>
      <c r="E114" s="136" t="s">
        <v>7</v>
      </c>
      <c r="F114" s="523">
        <v>4479</v>
      </c>
      <c r="G114" s="9" t="s">
        <v>22</v>
      </c>
      <c r="H114" s="1204">
        <v>10</v>
      </c>
      <c r="I114" s="25" t="s">
        <v>6</v>
      </c>
      <c r="J114" s="9" t="s">
        <v>97</v>
      </c>
      <c r="K114" s="22"/>
      <c r="L114" s="1205">
        <v>110.7</v>
      </c>
      <c r="M114" s="80"/>
      <c r="N114" s="80"/>
      <c r="O114" s="80"/>
      <c r="P114" s="80"/>
      <c r="Q114" s="80"/>
      <c r="R114" s="80"/>
      <c r="T114" s="249" t="s">
        <v>2723</v>
      </c>
      <c r="U114" s="80"/>
      <c r="V114" s="80"/>
      <c r="W114" s="80"/>
      <c r="X114" s="80"/>
      <c r="Y114" s="80"/>
    </row>
    <row r="115" spans="1:25" s="42" customFormat="1" ht="14.25" customHeight="1">
      <c r="A115" s="239" t="s">
        <v>137</v>
      </c>
      <c r="B115" s="1203">
        <v>44942</v>
      </c>
      <c r="C115" s="31">
        <v>44939</v>
      </c>
      <c r="D115" s="523">
        <v>12581</v>
      </c>
      <c r="E115" s="136" t="s">
        <v>44</v>
      </c>
      <c r="F115" s="523">
        <v>4029</v>
      </c>
      <c r="G115" s="9" t="s">
        <v>219</v>
      </c>
      <c r="H115" s="1204">
        <v>103</v>
      </c>
      <c r="I115" s="25" t="s">
        <v>6</v>
      </c>
      <c r="J115" s="9" t="s">
        <v>97</v>
      </c>
      <c r="K115" s="22"/>
      <c r="L115" s="1205">
        <v>1900</v>
      </c>
      <c r="M115" s="80"/>
      <c r="N115" s="80"/>
      <c r="O115" s="80"/>
      <c r="P115" s="80"/>
      <c r="Q115" s="80"/>
      <c r="R115" s="80"/>
      <c r="T115" s="249" t="s">
        <v>6</v>
      </c>
      <c r="U115" s="80"/>
      <c r="V115" s="80"/>
      <c r="W115" s="80"/>
      <c r="X115" s="80"/>
      <c r="Y115" s="80"/>
    </row>
    <row r="116" spans="1:25" s="42" customFormat="1" ht="14.25" customHeight="1">
      <c r="A116" s="239" t="s">
        <v>1303</v>
      </c>
      <c r="B116" s="1203">
        <v>44942</v>
      </c>
      <c r="C116" s="31">
        <v>44939</v>
      </c>
      <c r="D116" s="523">
        <v>12582</v>
      </c>
      <c r="E116" s="136" t="s">
        <v>1221</v>
      </c>
      <c r="F116" s="523">
        <v>3624</v>
      </c>
      <c r="G116" s="9" t="s">
        <v>63</v>
      </c>
      <c r="H116" s="1204">
        <v>34</v>
      </c>
      <c r="I116" s="25" t="s">
        <v>12</v>
      </c>
      <c r="J116" s="9" t="s">
        <v>97</v>
      </c>
      <c r="K116" s="22"/>
      <c r="L116" s="1205"/>
      <c r="M116" s="80"/>
      <c r="N116" s="80"/>
      <c r="O116" s="80"/>
      <c r="P116" s="80"/>
      <c r="Q116" s="80"/>
      <c r="R116" s="80"/>
      <c r="T116" s="249" t="s">
        <v>6</v>
      </c>
      <c r="U116" s="80"/>
      <c r="V116" s="80"/>
      <c r="W116" s="80"/>
      <c r="X116" s="80"/>
      <c r="Y116" s="80"/>
    </row>
    <row r="117" spans="1:25" s="42" customFormat="1" ht="14.25" customHeight="1">
      <c r="A117" s="341"/>
      <c r="B117" s="1217"/>
      <c r="C117" s="32">
        <v>44937</v>
      </c>
      <c r="D117" s="521"/>
      <c r="E117" s="34" t="s">
        <v>1221</v>
      </c>
      <c r="F117" s="521">
        <v>3621</v>
      </c>
      <c r="G117" s="19" t="s">
        <v>1396</v>
      </c>
      <c r="H117" s="521">
        <v>30</v>
      </c>
      <c r="I117" s="35" t="s">
        <v>6</v>
      </c>
      <c r="J117" s="19" t="s">
        <v>97</v>
      </c>
      <c r="K117" s="21"/>
      <c r="L117" s="1218">
        <v>533.1</v>
      </c>
      <c r="M117" s="80"/>
      <c r="N117" s="80"/>
      <c r="O117" s="80"/>
      <c r="P117" s="80"/>
      <c r="Q117" s="80"/>
      <c r="R117" s="80"/>
      <c r="T117" s="249" t="s">
        <v>6</v>
      </c>
      <c r="U117" s="80"/>
      <c r="V117" s="80"/>
      <c r="W117" s="80"/>
      <c r="X117" s="80"/>
      <c r="Y117" s="80"/>
    </row>
    <row r="118" spans="1:25" s="42" customFormat="1" ht="14.25" customHeight="1">
      <c r="A118" s="239" t="s">
        <v>172</v>
      </c>
      <c r="B118" s="1203">
        <v>44942</v>
      </c>
      <c r="C118" s="31">
        <v>44936</v>
      </c>
      <c r="D118" s="523">
        <v>12583</v>
      </c>
      <c r="E118" s="136" t="s">
        <v>1221</v>
      </c>
      <c r="F118" s="523">
        <v>3314</v>
      </c>
      <c r="G118" s="9" t="s">
        <v>5</v>
      </c>
      <c r="H118" s="1204">
        <v>10</v>
      </c>
      <c r="I118" s="25" t="s">
        <v>6</v>
      </c>
      <c r="J118" s="9" t="s">
        <v>97</v>
      </c>
      <c r="K118" s="22"/>
      <c r="L118" s="1205">
        <v>310</v>
      </c>
      <c r="M118" s="80"/>
      <c r="N118" s="80"/>
      <c r="O118" s="80"/>
      <c r="P118" s="80"/>
      <c r="Q118" s="80"/>
      <c r="R118" s="80"/>
      <c r="T118" s="249" t="s">
        <v>2645</v>
      </c>
      <c r="U118" s="80"/>
      <c r="V118" s="80"/>
      <c r="W118" s="80"/>
      <c r="X118" s="80"/>
      <c r="Y118" s="80"/>
    </row>
    <row r="119" spans="1:25" s="42" customFormat="1" ht="14.25" customHeight="1">
      <c r="A119" s="239" t="s">
        <v>1995</v>
      </c>
      <c r="B119" s="1203">
        <v>44942</v>
      </c>
      <c r="C119" s="31">
        <v>44936</v>
      </c>
      <c r="D119" s="523">
        <v>12586</v>
      </c>
      <c r="E119" s="136" t="s">
        <v>2</v>
      </c>
      <c r="F119" s="523">
        <v>2186</v>
      </c>
      <c r="G119" s="9" t="s">
        <v>120</v>
      </c>
      <c r="H119" s="1204">
        <v>5</v>
      </c>
      <c r="I119" s="25" t="s">
        <v>6</v>
      </c>
      <c r="J119" s="9" t="s">
        <v>97</v>
      </c>
      <c r="K119" s="22"/>
      <c r="L119" s="1205">
        <v>147.5</v>
      </c>
      <c r="M119" s="80"/>
      <c r="N119" s="80"/>
      <c r="O119" s="80"/>
      <c r="P119" s="80"/>
      <c r="Q119" s="80"/>
      <c r="R119" s="80"/>
      <c r="T119" s="249" t="s">
        <v>2724</v>
      </c>
      <c r="U119" s="80"/>
      <c r="V119" s="80"/>
      <c r="W119" s="80"/>
      <c r="X119" s="80"/>
      <c r="Y119" s="80"/>
    </row>
    <row r="120" spans="1:25" s="42" customFormat="1" ht="14.25" customHeight="1">
      <c r="A120" s="239" t="s">
        <v>1597</v>
      </c>
      <c r="B120" s="1203">
        <v>44943</v>
      </c>
      <c r="C120" s="31">
        <v>44936</v>
      </c>
      <c r="D120" s="523">
        <v>12588</v>
      </c>
      <c r="E120" s="136" t="s">
        <v>2351</v>
      </c>
      <c r="F120" s="523">
        <v>3096</v>
      </c>
      <c r="G120" s="9" t="s">
        <v>47</v>
      </c>
      <c r="H120" s="1204">
        <v>5</v>
      </c>
      <c r="I120" s="25" t="s">
        <v>6</v>
      </c>
      <c r="J120" s="9" t="s">
        <v>97</v>
      </c>
      <c r="K120" s="22"/>
      <c r="L120" s="1205">
        <v>229.3</v>
      </c>
      <c r="M120" s="80"/>
      <c r="N120" s="80"/>
      <c r="O120" s="80"/>
      <c r="P120" s="80"/>
      <c r="Q120" s="80"/>
      <c r="R120" s="80"/>
      <c r="T120" s="249" t="s">
        <v>6</v>
      </c>
      <c r="U120" s="80"/>
      <c r="V120" s="80"/>
      <c r="W120" s="80"/>
      <c r="X120" s="80"/>
      <c r="Y120" s="80"/>
    </row>
    <row r="121" spans="1:25" s="42" customFormat="1" ht="14.25" customHeight="1">
      <c r="A121" s="239" t="s">
        <v>2725</v>
      </c>
      <c r="B121" s="1203">
        <v>44942</v>
      </c>
      <c r="C121" s="31">
        <v>44945</v>
      </c>
      <c r="D121" s="523">
        <v>12590</v>
      </c>
      <c r="E121" s="136" t="s">
        <v>1221</v>
      </c>
      <c r="F121" s="523">
        <v>4217</v>
      </c>
      <c r="G121" s="9" t="s">
        <v>119</v>
      </c>
      <c r="H121" s="1204">
        <v>182</v>
      </c>
      <c r="I121" s="25" t="s">
        <v>6</v>
      </c>
      <c r="J121" s="9" t="s">
        <v>97</v>
      </c>
      <c r="K121" s="22"/>
      <c r="L121" s="1205">
        <v>5380</v>
      </c>
      <c r="M121" s="80"/>
      <c r="N121" s="80"/>
      <c r="O121" s="80"/>
      <c r="P121" s="80"/>
      <c r="Q121" s="80"/>
      <c r="R121" s="80"/>
      <c r="T121" s="249"/>
      <c r="U121" s="80"/>
      <c r="V121" s="80"/>
      <c r="W121" s="80"/>
      <c r="X121" s="80"/>
      <c r="Y121" s="80"/>
    </row>
    <row r="122" spans="1:25" s="42" customFormat="1" ht="14.25" customHeight="1">
      <c r="A122" s="239"/>
      <c r="B122" s="1203">
        <v>44936</v>
      </c>
      <c r="C122" s="31"/>
      <c r="D122" s="523"/>
      <c r="E122" s="136"/>
      <c r="F122" s="523"/>
      <c r="G122" s="9"/>
      <c r="H122" s="1204" t="s">
        <v>2731</v>
      </c>
      <c r="I122" s="25" t="s">
        <v>6</v>
      </c>
      <c r="J122" s="9" t="s">
        <v>97</v>
      </c>
      <c r="K122" s="11" t="s">
        <v>417</v>
      </c>
      <c r="L122" s="1205"/>
      <c r="M122" s="80"/>
      <c r="N122" s="80"/>
      <c r="O122" s="80"/>
      <c r="P122" s="80"/>
      <c r="Q122" s="80"/>
      <c r="R122" s="80"/>
      <c r="T122" s="249"/>
      <c r="U122" s="80"/>
      <c r="V122" s="80"/>
      <c r="W122" s="80"/>
      <c r="X122" s="80"/>
      <c r="Y122" s="80"/>
    </row>
    <row r="123" spans="1:25" s="42" customFormat="1" ht="14.25" customHeight="1">
      <c r="A123" s="239" t="s">
        <v>1303</v>
      </c>
      <c r="B123" s="1203">
        <v>44949</v>
      </c>
      <c r="C123" s="31">
        <v>44946</v>
      </c>
      <c r="D123" s="523">
        <v>12598</v>
      </c>
      <c r="E123" s="136" t="s">
        <v>1221</v>
      </c>
      <c r="F123" s="523">
        <v>4226</v>
      </c>
      <c r="G123" s="9" t="s">
        <v>783</v>
      </c>
      <c r="H123" s="1204">
        <v>10</v>
      </c>
      <c r="I123" s="25" t="s">
        <v>6</v>
      </c>
      <c r="J123" s="9" t="s">
        <v>97</v>
      </c>
      <c r="K123" s="21" t="s">
        <v>991</v>
      </c>
      <c r="L123" s="1205"/>
      <c r="M123" s="80"/>
      <c r="N123" s="80"/>
      <c r="O123" s="80"/>
      <c r="P123" s="80"/>
      <c r="Q123" s="80"/>
      <c r="R123" s="80"/>
      <c r="T123" s="249" t="s">
        <v>6</v>
      </c>
      <c r="U123" s="80"/>
      <c r="V123" s="80"/>
      <c r="W123" s="80"/>
      <c r="X123" s="80"/>
      <c r="Y123" s="80"/>
    </row>
    <row r="124" spans="1:25" s="42" customFormat="1" ht="14.25" customHeight="1">
      <c r="A124" s="239"/>
      <c r="B124" s="1203"/>
      <c r="C124" s="31"/>
      <c r="D124" s="523"/>
      <c r="E124" s="136"/>
      <c r="F124" s="523">
        <v>4230</v>
      </c>
      <c r="G124" s="9" t="s">
        <v>783</v>
      </c>
      <c r="H124" s="1204">
        <v>10</v>
      </c>
      <c r="I124" s="25" t="s">
        <v>6</v>
      </c>
      <c r="J124" s="9" t="s">
        <v>97</v>
      </c>
      <c r="K124" s="21" t="s">
        <v>991</v>
      </c>
      <c r="L124" s="1205"/>
      <c r="M124" s="80"/>
      <c r="N124" s="80"/>
      <c r="O124" s="80"/>
      <c r="P124" s="80"/>
      <c r="Q124" s="80"/>
      <c r="R124" s="80"/>
      <c r="T124" s="249" t="s">
        <v>6</v>
      </c>
      <c r="U124" s="80"/>
      <c r="V124" s="80"/>
      <c r="W124" s="80"/>
      <c r="X124" s="80"/>
      <c r="Y124" s="80"/>
    </row>
    <row r="125" spans="1:25" s="42" customFormat="1" ht="14.25" customHeight="1">
      <c r="A125" s="239"/>
      <c r="B125" s="1203"/>
      <c r="C125" s="31"/>
      <c r="D125" s="523"/>
      <c r="E125" s="136"/>
      <c r="F125" s="523">
        <v>4229</v>
      </c>
      <c r="G125" s="9" t="s">
        <v>783</v>
      </c>
      <c r="H125" s="1204">
        <v>5</v>
      </c>
      <c r="I125" s="25" t="s">
        <v>6</v>
      </c>
      <c r="J125" s="9" t="s">
        <v>97</v>
      </c>
      <c r="K125" s="21" t="s">
        <v>991</v>
      </c>
      <c r="L125" s="1205"/>
      <c r="M125" s="80"/>
      <c r="N125" s="80"/>
      <c r="O125" s="80"/>
      <c r="P125" s="80"/>
      <c r="Q125" s="80"/>
      <c r="R125" s="80"/>
      <c r="T125" s="249" t="s">
        <v>6</v>
      </c>
      <c r="U125" s="80"/>
      <c r="V125" s="80"/>
      <c r="W125" s="80"/>
      <c r="X125" s="80"/>
      <c r="Y125" s="80"/>
    </row>
    <row r="126" spans="1:25" s="42" customFormat="1" ht="14.25" customHeight="1">
      <c r="A126" s="239"/>
      <c r="B126" s="1203"/>
      <c r="C126" s="31"/>
      <c r="D126" s="523"/>
      <c r="E126" s="136"/>
      <c r="F126" s="523">
        <v>4233</v>
      </c>
      <c r="G126" s="9" t="s">
        <v>783</v>
      </c>
      <c r="H126" s="1204">
        <v>10</v>
      </c>
      <c r="I126" s="25" t="s">
        <v>6</v>
      </c>
      <c r="J126" s="9" t="s">
        <v>97</v>
      </c>
      <c r="K126" s="21" t="s">
        <v>991</v>
      </c>
      <c r="L126" s="1205"/>
      <c r="M126" s="80"/>
      <c r="N126" s="80"/>
      <c r="O126" s="80"/>
      <c r="P126" s="80"/>
      <c r="Q126" s="80"/>
      <c r="R126" s="80"/>
      <c r="T126" s="249" t="s">
        <v>6</v>
      </c>
      <c r="U126" s="80"/>
      <c r="V126" s="80"/>
      <c r="W126" s="80"/>
      <c r="X126" s="80"/>
      <c r="Y126" s="80"/>
    </row>
    <row r="127" spans="1:25" s="42" customFormat="1" ht="14.25" customHeight="1">
      <c r="A127" s="239"/>
      <c r="B127" s="1203"/>
      <c r="C127" s="31"/>
      <c r="D127" s="523"/>
      <c r="E127" s="136"/>
      <c r="F127" s="523">
        <v>4231</v>
      </c>
      <c r="G127" s="9" t="s">
        <v>783</v>
      </c>
      <c r="H127" s="1204">
        <v>10</v>
      </c>
      <c r="I127" s="25" t="s">
        <v>6</v>
      </c>
      <c r="J127" s="9" t="s">
        <v>97</v>
      </c>
      <c r="K127" s="21" t="s">
        <v>991</v>
      </c>
      <c r="L127" s="1205"/>
      <c r="M127" s="80"/>
      <c r="N127" s="80"/>
      <c r="O127" s="80"/>
      <c r="P127" s="80"/>
      <c r="Q127" s="80"/>
      <c r="R127" s="80"/>
      <c r="T127" s="249" t="s">
        <v>6</v>
      </c>
      <c r="U127" s="80"/>
      <c r="V127" s="80"/>
      <c r="W127" s="80"/>
      <c r="X127" s="80"/>
      <c r="Y127" s="80"/>
    </row>
    <row r="128" spans="1:25" s="42" customFormat="1" ht="14.25" customHeight="1">
      <c r="A128" s="239"/>
      <c r="B128" s="1203"/>
      <c r="C128" s="31"/>
      <c r="D128" s="523"/>
      <c r="E128" s="136"/>
      <c r="F128" s="523">
        <v>4232</v>
      </c>
      <c r="G128" s="9" t="s">
        <v>783</v>
      </c>
      <c r="H128" s="1204">
        <v>10</v>
      </c>
      <c r="I128" s="25" t="s">
        <v>6</v>
      </c>
      <c r="J128" s="9" t="s">
        <v>97</v>
      </c>
      <c r="K128" s="21" t="s">
        <v>991</v>
      </c>
      <c r="L128" s="1205"/>
      <c r="M128" s="80"/>
      <c r="N128" s="80"/>
      <c r="O128" s="80"/>
      <c r="P128" s="80"/>
      <c r="Q128" s="80"/>
      <c r="R128" s="80"/>
      <c r="T128" s="249" t="s">
        <v>6</v>
      </c>
      <c r="U128" s="80"/>
      <c r="V128" s="80"/>
      <c r="W128" s="80"/>
      <c r="X128" s="80"/>
      <c r="Y128" s="80"/>
    </row>
    <row r="129" spans="1:25" s="42" customFormat="1" ht="14.25" customHeight="1">
      <c r="A129" s="239"/>
      <c r="B129" s="1203"/>
      <c r="C129" s="31"/>
      <c r="D129" s="523"/>
      <c r="E129" s="136"/>
      <c r="F129" s="523">
        <v>3628</v>
      </c>
      <c r="G129" s="9" t="s">
        <v>783</v>
      </c>
      <c r="H129" s="1204">
        <v>20</v>
      </c>
      <c r="I129" s="25" t="s">
        <v>6</v>
      </c>
      <c r="J129" s="9" t="s">
        <v>97</v>
      </c>
      <c r="K129" s="21" t="s">
        <v>991</v>
      </c>
      <c r="L129" s="1205"/>
      <c r="M129" s="80"/>
      <c r="N129" s="80"/>
      <c r="O129" s="80"/>
      <c r="P129" s="80"/>
      <c r="Q129" s="80"/>
      <c r="R129" s="80"/>
      <c r="T129" s="249" t="s">
        <v>6</v>
      </c>
      <c r="U129" s="80"/>
      <c r="V129" s="80"/>
      <c r="W129" s="80"/>
      <c r="X129" s="80"/>
      <c r="Y129" s="80"/>
    </row>
    <row r="130" spans="1:25" s="42" customFormat="1" ht="14.25" customHeight="1">
      <c r="A130" s="239"/>
      <c r="B130" s="1203"/>
      <c r="C130" s="31"/>
      <c r="D130" s="523"/>
      <c r="E130" s="136"/>
      <c r="F130" s="523">
        <v>3629</v>
      </c>
      <c r="G130" s="9" t="s">
        <v>783</v>
      </c>
      <c r="H130" s="1204">
        <v>20</v>
      </c>
      <c r="I130" s="25" t="s">
        <v>6</v>
      </c>
      <c r="J130" s="9" t="s">
        <v>97</v>
      </c>
      <c r="K130" s="21" t="s">
        <v>991</v>
      </c>
      <c r="L130" s="1205"/>
      <c r="M130" s="80"/>
      <c r="N130" s="80"/>
      <c r="O130" s="80"/>
      <c r="P130" s="80"/>
      <c r="Q130" s="80"/>
      <c r="R130" s="80"/>
      <c r="T130" s="249" t="s">
        <v>6</v>
      </c>
      <c r="U130" s="80"/>
      <c r="V130" s="80"/>
      <c r="W130" s="80"/>
      <c r="X130" s="80"/>
      <c r="Y130" s="80"/>
    </row>
    <row r="131" spans="1:25" s="42" customFormat="1" ht="14.25" customHeight="1">
      <c r="A131" s="239"/>
      <c r="B131" s="1203"/>
      <c r="C131" s="31"/>
      <c r="D131" s="523"/>
      <c r="E131" s="136"/>
      <c r="F131" s="523">
        <v>4191</v>
      </c>
      <c r="G131" s="9" t="s">
        <v>89</v>
      </c>
      <c r="H131" s="1204">
        <v>10</v>
      </c>
      <c r="I131" s="25" t="s">
        <v>6</v>
      </c>
      <c r="J131" s="9" t="s">
        <v>97</v>
      </c>
      <c r="K131" s="21" t="s">
        <v>991</v>
      </c>
      <c r="L131" s="1205"/>
      <c r="M131" s="80"/>
      <c r="N131" s="80"/>
      <c r="O131" s="80"/>
      <c r="P131" s="80"/>
      <c r="Q131" s="80"/>
      <c r="R131" s="80"/>
      <c r="T131" s="249" t="s">
        <v>6</v>
      </c>
      <c r="U131" s="80"/>
      <c r="V131" s="80"/>
      <c r="W131" s="80"/>
      <c r="X131" s="80"/>
      <c r="Y131" s="80"/>
    </row>
    <row r="132" spans="1:25" s="42" customFormat="1" ht="14.25" customHeight="1">
      <c r="A132" s="239"/>
      <c r="B132" s="1203"/>
      <c r="C132" s="31"/>
      <c r="D132" s="523"/>
      <c r="E132" s="136"/>
      <c r="F132" s="523">
        <v>4374</v>
      </c>
      <c r="G132" s="9" t="s">
        <v>783</v>
      </c>
      <c r="H132" s="1204">
        <v>10</v>
      </c>
      <c r="I132" s="25" t="s">
        <v>6</v>
      </c>
      <c r="J132" s="9" t="s">
        <v>97</v>
      </c>
      <c r="K132" s="21" t="s">
        <v>991</v>
      </c>
      <c r="L132" s="1205"/>
      <c r="M132" s="80"/>
      <c r="N132" s="80"/>
      <c r="O132" s="80"/>
      <c r="P132" s="80"/>
      <c r="Q132" s="80"/>
      <c r="R132" s="80"/>
      <c r="T132" s="249" t="s">
        <v>6</v>
      </c>
      <c r="U132" s="80"/>
      <c r="V132" s="80"/>
      <c r="W132" s="80"/>
      <c r="X132" s="80"/>
      <c r="Y132" s="80"/>
    </row>
    <row r="133" spans="1:25" s="42" customFormat="1" ht="14.25" customHeight="1">
      <c r="A133" s="239"/>
      <c r="B133" s="1203"/>
      <c r="C133" s="31"/>
      <c r="D133" s="523"/>
      <c r="E133" s="136"/>
      <c r="F133" s="523">
        <v>4241</v>
      </c>
      <c r="G133" s="9" t="s">
        <v>89</v>
      </c>
      <c r="H133" s="1204">
        <v>10</v>
      </c>
      <c r="I133" s="25" t="s">
        <v>6</v>
      </c>
      <c r="J133" s="9" t="s">
        <v>97</v>
      </c>
      <c r="K133" s="21" t="s">
        <v>991</v>
      </c>
      <c r="L133" s="1205">
        <v>2529</v>
      </c>
      <c r="M133" s="80"/>
      <c r="N133" s="80"/>
      <c r="O133" s="80"/>
      <c r="P133" s="80"/>
      <c r="Q133" s="80"/>
      <c r="R133" s="80"/>
      <c r="T133" s="249" t="s">
        <v>6</v>
      </c>
      <c r="U133" s="80"/>
      <c r="V133" s="80"/>
      <c r="W133" s="80"/>
      <c r="X133" s="80"/>
      <c r="Y133" s="80"/>
    </row>
    <row r="134" spans="1:25" s="42" customFormat="1" ht="14.25" customHeight="1">
      <c r="A134" s="239" t="s">
        <v>377</v>
      </c>
      <c r="B134" s="1203">
        <v>44944</v>
      </c>
      <c r="C134" s="31">
        <v>44942</v>
      </c>
      <c r="D134" s="523">
        <v>12601</v>
      </c>
      <c r="E134" s="136" t="s">
        <v>131</v>
      </c>
      <c r="F134" s="523">
        <v>4521</v>
      </c>
      <c r="G134" s="9" t="s">
        <v>36</v>
      </c>
      <c r="H134" s="1204">
        <v>10</v>
      </c>
      <c r="I134" s="25" t="s">
        <v>6</v>
      </c>
      <c r="J134" s="9" t="s">
        <v>97</v>
      </c>
      <c r="K134" s="22"/>
      <c r="L134" s="1205">
        <v>477</v>
      </c>
      <c r="M134" s="80"/>
      <c r="N134" s="80"/>
      <c r="O134" s="80"/>
      <c r="P134" s="80"/>
      <c r="Q134" s="80"/>
      <c r="R134" s="80"/>
      <c r="T134" s="249" t="s">
        <v>6</v>
      </c>
      <c r="U134" s="80"/>
      <c r="V134" s="80"/>
      <c r="W134" s="80"/>
      <c r="X134" s="80"/>
      <c r="Y134" s="80"/>
    </row>
    <row r="135" spans="1:25" s="42" customFormat="1" ht="14.25" customHeight="1">
      <c r="A135" s="239"/>
      <c r="B135" s="1203"/>
      <c r="C135" s="31"/>
      <c r="D135" s="523"/>
      <c r="E135" s="136" t="s">
        <v>153</v>
      </c>
      <c r="F135" s="523">
        <v>2447</v>
      </c>
      <c r="G135" s="9" t="s">
        <v>36</v>
      </c>
      <c r="H135" s="1204">
        <v>10</v>
      </c>
      <c r="I135" s="25" t="s">
        <v>6</v>
      </c>
      <c r="J135" s="9" t="s">
        <v>97</v>
      </c>
      <c r="K135" s="22"/>
      <c r="L135" s="1205">
        <v>477</v>
      </c>
      <c r="M135" s="80"/>
      <c r="N135" s="80"/>
      <c r="O135" s="80"/>
      <c r="P135" s="80"/>
      <c r="Q135" s="80"/>
      <c r="R135" s="80"/>
      <c r="T135" s="249" t="s">
        <v>6</v>
      </c>
      <c r="U135" s="80"/>
      <c r="V135" s="80"/>
      <c r="W135" s="80"/>
      <c r="X135" s="80"/>
      <c r="Y135" s="80"/>
    </row>
    <row r="136" spans="1:25" s="42" customFormat="1" ht="14.25" customHeight="1">
      <c r="A136" s="239"/>
      <c r="B136" s="1203"/>
      <c r="C136" s="31"/>
      <c r="D136" s="523"/>
      <c r="E136" s="136" t="s">
        <v>2</v>
      </c>
      <c r="F136" s="523">
        <v>1545</v>
      </c>
      <c r="G136" s="9" t="s">
        <v>36</v>
      </c>
      <c r="H136" s="1204">
        <v>30</v>
      </c>
      <c r="I136" s="25" t="s">
        <v>6</v>
      </c>
      <c r="J136" s="9" t="s">
        <v>97</v>
      </c>
      <c r="K136" s="22"/>
      <c r="L136" s="1205">
        <v>1146</v>
      </c>
      <c r="M136" s="80"/>
      <c r="N136" s="80"/>
      <c r="O136" s="80"/>
      <c r="P136" s="80"/>
      <c r="Q136" s="80"/>
      <c r="R136" s="80"/>
      <c r="T136" s="249" t="s">
        <v>2732</v>
      </c>
      <c r="U136" s="80"/>
      <c r="V136" s="80"/>
      <c r="W136" s="80"/>
      <c r="X136" s="80"/>
      <c r="Y136" s="80"/>
    </row>
    <row r="137" spans="1:25" s="42" customFormat="1" ht="14.25" customHeight="1">
      <c r="A137" s="239" t="s">
        <v>226</v>
      </c>
      <c r="B137" s="1203">
        <v>44945</v>
      </c>
      <c r="C137" s="31">
        <v>44945</v>
      </c>
      <c r="D137" s="523">
        <v>12605</v>
      </c>
      <c r="E137" s="136" t="s">
        <v>2</v>
      </c>
      <c r="F137" s="523">
        <v>3753</v>
      </c>
      <c r="G137" s="9" t="s">
        <v>29</v>
      </c>
      <c r="H137" s="1204">
        <v>15</v>
      </c>
      <c r="I137" s="25" t="s">
        <v>6</v>
      </c>
      <c r="J137" s="9" t="s">
        <v>97</v>
      </c>
      <c r="K137" s="22"/>
      <c r="L137" s="1205">
        <v>292.5</v>
      </c>
      <c r="M137" s="80"/>
      <c r="N137" s="80"/>
      <c r="O137" s="80"/>
      <c r="P137" s="80"/>
      <c r="Q137" s="80"/>
      <c r="R137" s="80"/>
      <c r="T137" s="249" t="s">
        <v>2702</v>
      </c>
      <c r="U137" s="80"/>
      <c r="V137" s="80"/>
      <c r="W137" s="80"/>
      <c r="X137" s="80"/>
      <c r="Y137" s="80"/>
    </row>
    <row r="138" spans="1:25" s="42" customFormat="1" ht="14.25" customHeight="1">
      <c r="A138" s="239" t="s">
        <v>472</v>
      </c>
      <c r="B138" s="1203">
        <v>44945</v>
      </c>
      <c r="C138" s="31">
        <v>44945</v>
      </c>
      <c r="D138" s="523">
        <v>12607</v>
      </c>
      <c r="E138" s="136" t="s">
        <v>1221</v>
      </c>
      <c r="F138" s="523">
        <v>4268</v>
      </c>
      <c r="G138" s="9" t="s">
        <v>29</v>
      </c>
      <c r="H138" s="1204">
        <v>30</v>
      </c>
      <c r="I138" s="25" t="s">
        <v>6</v>
      </c>
      <c r="J138" s="9" t="s">
        <v>97</v>
      </c>
      <c r="K138" s="22"/>
      <c r="L138" s="1205">
        <v>597</v>
      </c>
      <c r="M138" s="80"/>
      <c r="N138" s="80"/>
      <c r="O138" s="80"/>
      <c r="P138" s="80"/>
      <c r="Q138" s="80"/>
      <c r="R138" s="80"/>
      <c r="T138" s="249" t="s">
        <v>2733</v>
      </c>
      <c r="U138" s="80"/>
      <c r="V138" s="80"/>
      <c r="W138" s="80"/>
      <c r="X138" s="80"/>
      <c r="Y138" s="80"/>
    </row>
    <row r="139" spans="1:25" s="42" customFormat="1" ht="14.25" customHeight="1">
      <c r="A139" s="239" t="s">
        <v>368</v>
      </c>
      <c r="B139" s="1203">
        <v>44945</v>
      </c>
      <c r="C139" s="31">
        <v>44945</v>
      </c>
      <c r="D139" s="523">
        <v>12608</v>
      </c>
      <c r="E139" s="136" t="s">
        <v>2</v>
      </c>
      <c r="F139" s="523">
        <v>838</v>
      </c>
      <c r="G139" s="9" t="s">
        <v>5</v>
      </c>
      <c r="H139" s="1204">
        <v>10</v>
      </c>
      <c r="I139" s="25" t="s">
        <v>6</v>
      </c>
      <c r="J139" s="9" t="s">
        <v>97</v>
      </c>
      <c r="K139" s="22"/>
      <c r="L139" s="1205">
        <v>310</v>
      </c>
      <c r="M139" s="80"/>
      <c r="N139" s="80"/>
      <c r="O139" s="80"/>
      <c r="P139" s="80"/>
      <c r="Q139" s="80"/>
      <c r="R139" s="80"/>
      <c r="T139" s="249" t="s">
        <v>2645</v>
      </c>
      <c r="U139" s="80"/>
      <c r="V139" s="80"/>
      <c r="W139" s="80"/>
      <c r="X139" s="80"/>
      <c r="Y139" s="80"/>
    </row>
    <row r="140" spans="1:25" s="42" customFormat="1" ht="14.25" customHeight="1">
      <c r="A140" s="239" t="s">
        <v>1159</v>
      </c>
      <c r="B140" s="1203">
        <v>44945</v>
      </c>
      <c r="C140" s="31">
        <v>44945</v>
      </c>
      <c r="D140" s="523">
        <v>12609</v>
      </c>
      <c r="E140" s="136" t="s">
        <v>2</v>
      </c>
      <c r="F140" s="523">
        <v>838</v>
      </c>
      <c r="G140" s="9" t="s">
        <v>5</v>
      </c>
      <c r="H140" s="1204">
        <v>3</v>
      </c>
      <c r="I140" s="25" t="s">
        <v>6</v>
      </c>
      <c r="J140" s="9" t="s">
        <v>97</v>
      </c>
      <c r="K140" s="22"/>
      <c r="L140" s="1205">
        <v>93</v>
      </c>
      <c r="M140" s="80"/>
      <c r="N140" s="80"/>
      <c r="O140" s="80"/>
      <c r="P140" s="80"/>
      <c r="Q140" s="80"/>
      <c r="R140" s="80"/>
      <c r="T140" s="249" t="s">
        <v>2734</v>
      </c>
      <c r="U140" s="80"/>
      <c r="V140" s="80"/>
      <c r="W140" s="80"/>
      <c r="X140" s="80"/>
      <c r="Y140" s="80"/>
    </row>
    <row r="141" spans="1:25" s="42" customFormat="1" ht="14.25" customHeight="1">
      <c r="A141" s="239" t="s">
        <v>1564</v>
      </c>
      <c r="B141" s="1203">
        <v>44945</v>
      </c>
      <c r="C141" s="31">
        <v>44939</v>
      </c>
      <c r="D141" s="523">
        <v>12610</v>
      </c>
      <c r="E141" s="136" t="s">
        <v>2</v>
      </c>
      <c r="F141" s="523">
        <v>951</v>
      </c>
      <c r="G141" s="9" t="s">
        <v>58</v>
      </c>
      <c r="H141" s="1204">
        <v>20</v>
      </c>
      <c r="I141" s="25" t="s">
        <v>6</v>
      </c>
      <c r="J141" s="9" t="s">
        <v>97</v>
      </c>
      <c r="K141" s="22"/>
      <c r="L141" s="1205">
        <v>970</v>
      </c>
      <c r="M141" s="80"/>
      <c r="N141" s="80"/>
      <c r="O141" s="80"/>
      <c r="P141" s="80"/>
      <c r="Q141" s="80"/>
      <c r="R141" s="80"/>
      <c r="T141" s="249" t="s">
        <v>2735</v>
      </c>
      <c r="U141" s="80"/>
      <c r="V141" s="80"/>
      <c r="W141" s="80"/>
      <c r="X141" s="80"/>
      <c r="Y141" s="80"/>
    </row>
    <row r="142" spans="1:25" s="42" customFormat="1" ht="14.25" customHeight="1">
      <c r="A142" s="239" t="s">
        <v>848</v>
      </c>
      <c r="B142" s="1203">
        <v>44945</v>
      </c>
      <c r="C142" s="31">
        <v>44945</v>
      </c>
      <c r="D142" s="523">
        <v>12612</v>
      </c>
      <c r="E142" s="136" t="s">
        <v>7</v>
      </c>
      <c r="F142" s="523">
        <v>2172</v>
      </c>
      <c r="G142" s="9" t="s">
        <v>16</v>
      </c>
      <c r="H142" s="1204">
        <v>20</v>
      </c>
      <c r="I142" s="25" t="s">
        <v>6</v>
      </c>
      <c r="J142" s="9" t="s">
        <v>97</v>
      </c>
      <c r="K142" s="22"/>
      <c r="L142" s="1205">
        <v>360</v>
      </c>
      <c r="M142" s="80"/>
      <c r="N142" s="80"/>
      <c r="O142" s="80"/>
      <c r="P142" s="80"/>
      <c r="Q142" s="80"/>
      <c r="R142" s="80"/>
      <c r="T142" s="249" t="s">
        <v>6</v>
      </c>
      <c r="U142" s="80"/>
      <c r="V142" s="80"/>
      <c r="W142" s="80"/>
      <c r="X142" s="80"/>
      <c r="Y142" s="80"/>
    </row>
    <row r="143" spans="1:25" s="42" customFormat="1" ht="14.25" customHeight="1">
      <c r="A143" s="239" t="s">
        <v>368</v>
      </c>
      <c r="B143" s="1203">
        <v>44945</v>
      </c>
      <c r="C143" s="31">
        <v>44945</v>
      </c>
      <c r="D143" s="523">
        <v>12613</v>
      </c>
      <c r="E143" s="136" t="s">
        <v>2</v>
      </c>
      <c r="F143" s="523">
        <v>2515</v>
      </c>
      <c r="G143" s="9" t="s">
        <v>35</v>
      </c>
      <c r="H143" s="1204">
        <v>20</v>
      </c>
      <c r="I143" s="25" t="s">
        <v>6</v>
      </c>
      <c r="J143" s="9" t="s">
        <v>97</v>
      </c>
      <c r="K143" s="22"/>
      <c r="L143" s="1205">
        <v>250</v>
      </c>
      <c r="M143" s="80"/>
      <c r="N143" s="80"/>
      <c r="O143" s="80"/>
      <c r="P143" s="80"/>
      <c r="Q143" s="80"/>
      <c r="R143" s="80"/>
      <c r="T143" s="249" t="s">
        <v>2738</v>
      </c>
      <c r="U143" s="80"/>
      <c r="V143" s="80"/>
      <c r="W143" s="80"/>
      <c r="X143" s="80"/>
      <c r="Y143" s="80"/>
    </row>
    <row r="144" spans="1:25" s="42" customFormat="1" ht="14.25" customHeight="1">
      <c r="A144" s="239" t="s">
        <v>1057</v>
      </c>
      <c r="B144" s="1203">
        <v>44945</v>
      </c>
      <c r="C144" s="31">
        <v>44945</v>
      </c>
      <c r="D144" s="523">
        <v>12614</v>
      </c>
      <c r="E144" s="136" t="s">
        <v>2</v>
      </c>
      <c r="F144" s="523">
        <v>2515</v>
      </c>
      <c r="G144" s="9" t="s">
        <v>35</v>
      </c>
      <c r="H144" s="1204">
        <v>10</v>
      </c>
      <c r="I144" s="25" t="s">
        <v>6</v>
      </c>
      <c r="J144" s="9" t="s">
        <v>97</v>
      </c>
      <c r="K144" s="22"/>
      <c r="L144" s="1205">
        <v>125</v>
      </c>
      <c r="M144" s="80"/>
      <c r="N144" s="80"/>
      <c r="O144" s="80"/>
      <c r="P144" s="80"/>
      <c r="Q144" s="80"/>
      <c r="R144" s="80"/>
      <c r="T144" s="249" t="s">
        <v>2586</v>
      </c>
      <c r="U144" s="80"/>
      <c r="V144" s="80"/>
      <c r="W144" s="80"/>
      <c r="X144" s="80"/>
      <c r="Y144" s="80"/>
    </row>
    <row r="145" spans="1:25" s="42" customFormat="1" ht="14.25" customHeight="1">
      <c r="A145" s="239" t="s">
        <v>115</v>
      </c>
      <c r="B145" s="1203">
        <v>44945</v>
      </c>
      <c r="C145" s="31">
        <v>44945</v>
      </c>
      <c r="D145" s="523">
        <v>12615</v>
      </c>
      <c r="E145" s="136" t="s">
        <v>2</v>
      </c>
      <c r="F145" s="523">
        <v>2604</v>
      </c>
      <c r="G145" s="9" t="s">
        <v>116</v>
      </c>
      <c r="H145" s="1204" t="s">
        <v>2087</v>
      </c>
      <c r="I145" s="25" t="s">
        <v>6</v>
      </c>
      <c r="J145" s="9" t="s">
        <v>97</v>
      </c>
      <c r="K145" s="22"/>
      <c r="L145" s="1205">
        <v>900</v>
      </c>
      <c r="M145" s="80"/>
      <c r="N145" s="80"/>
      <c r="O145" s="80"/>
      <c r="P145" s="80"/>
      <c r="Q145" s="80"/>
      <c r="R145" s="80"/>
      <c r="T145" s="249" t="s">
        <v>2739</v>
      </c>
      <c r="U145" s="80"/>
      <c r="V145" s="80"/>
      <c r="W145" s="80"/>
      <c r="X145" s="80"/>
      <c r="Y145" s="80"/>
    </row>
    <row r="146" spans="1:25" s="42" customFormat="1" ht="14.25" customHeight="1">
      <c r="A146" s="239" t="s">
        <v>472</v>
      </c>
      <c r="B146" s="1203">
        <v>44945</v>
      </c>
      <c r="C146" s="31">
        <v>44945</v>
      </c>
      <c r="D146" s="523">
        <v>12617</v>
      </c>
      <c r="E146" s="136" t="s">
        <v>7</v>
      </c>
      <c r="F146" s="523">
        <v>2807</v>
      </c>
      <c r="G146" s="9" t="s">
        <v>79</v>
      </c>
      <c r="H146" s="1204">
        <v>10</v>
      </c>
      <c r="I146" s="25" t="s">
        <v>6</v>
      </c>
      <c r="J146" s="9" t="s">
        <v>97</v>
      </c>
      <c r="K146" s="22"/>
      <c r="L146" s="1205">
        <v>505</v>
      </c>
      <c r="M146" s="80"/>
      <c r="N146" s="80"/>
      <c r="O146" s="80"/>
      <c r="P146" s="80"/>
      <c r="Q146" s="80"/>
      <c r="R146" s="80"/>
      <c r="T146" s="249" t="s">
        <v>2740</v>
      </c>
      <c r="U146" s="80"/>
      <c r="V146" s="80"/>
      <c r="W146" s="80"/>
      <c r="X146" s="80"/>
      <c r="Y146" s="80"/>
    </row>
    <row r="147" spans="1:25" s="42" customFormat="1" ht="14.25" customHeight="1">
      <c r="A147" s="239" t="s">
        <v>794</v>
      </c>
      <c r="B147" s="1203">
        <v>44945</v>
      </c>
      <c r="C147" s="31">
        <v>44946</v>
      </c>
      <c r="D147" s="523">
        <v>12618</v>
      </c>
      <c r="E147" s="136" t="s">
        <v>7</v>
      </c>
      <c r="F147" s="523">
        <v>3334</v>
      </c>
      <c r="G147" s="9" t="s">
        <v>505</v>
      </c>
      <c r="H147" s="1204">
        <v>30</v>
      </c>
      <c r="I147" s="25" t="s">
        <v>6</v>
      </c>
      <c r="J147" s="9" t="s">
        <v>97</v>
      </c>
      <c r="K147" s="22"/>
      <c r="L147" s="1205">
        <v>213</v>
      </c>
      <c r="M147" s="80"/>
      <c r="N147" s="80"/>
      <c r="O147" s="80"/>
      <c r="P147" s="80"/>
      <c r="Q147" s="80"/>
      <c r="R147" s="80"/>
      <c r="T147" s="249" t="s">
        <v>6</v>
      </c>
      <c r="U147" s="80"/>
      <c r="V147" s="80"/>
      <c r="W147" s="80"/>
      <c r="X147" s="80"/>
      <c r="Y147" s="80"/>
    </row>
    <row r="148" spans="1:25" s="42" customFormat="1" ht="14.25" customHeight="1">
      <c r="A148" s="239" t="s">
        <v>2399</v>
      </c>
      <c r="B148" s="1203">
        <v>44949</v>
      </c>
      <c r="C148" s="31">
        <v>44950</v>
      </c>
      <c r="D148" s="523">
        <v>12619</v>
      </c>
      <c r="E148" s="136" t="s">
        <v>2212</v>
      </c>
      <c r="F148" s="523">
        <v>3765</v>
      </c>
      <c r="G148" s="9" t="s">
        <v>200</v>
      </c>
      <c r="H148" s="1204">
        <v>20</v>
      </c>
      <c r="I148" s="25" t="s">
        <v>6</v>
      </c>
      <c r="J148" s="9" t="s">
        <v>97</v>
      </c>
      <c r="K148" s="22"/>
      <c r="L148" s="1205">
        <v>700</v>
      </c>
      <c r="M148" s="80"/>
      <c r="N148" s="80"/>
      <c r="O148" s="80"/>
      <c r="P148" s="80"/>
      <c r="Q148" s="80"/>
      <c r="R148" s="80"/>
      <c r="T148" s="249" t="s">
        <v>6</v>
      </c>
      <c r="U148" s="80"/>
      <c r="V148" s="80"/>
      <c r="W148" s="80"/>
      <c r="X148" s="80"/>
      <c r="Y148" s="80"/>
    </row>
    <row r="149" spans="1:25" s="42" customFormat="1" ht="14.25" customHeight="1">
      <c r="A149" s="239" t="s">
        <v>2742</v>
      </c>
      <c r="B149" s="1203">
        <v>44945</v>
      </c>
      <c r="C149" s="31">
        <v>44945</v>
      </c>
      <c r="D149" s="523">
        <v>12621</v>
      </c>
      <c r="E149" s="136" t="s">
        <v>1221</v>
      </c>
      <c r="F149" s="523">
        <v>4524</v>
      </c>
      <c r="G149" s="9" t="s">
        <v>505</v>
      </c>
      <c r="H149" s="1204">
        <v>60</v>
      </c>
      <c r="I149" s="25" t="s">
        <v>6</v>
      </c>
      <c r="J149" s="9" t="s">
        <v>97</v>
      </c>
      <c r="K149" s="22"/>
      <c r="L149" s="1205">
        <v>225</v>
      </c>
      <c r="M149" s="80"/>
      <c r="N149" s="80"/>
      <c r="O149" s="80"/>
      <c r="P149" s="80"/>
      <c r="Q149" s="80"/>
      <c r="R149" s="80"/>
      <c r="T149" s="249" t="s">
        <v>2743</v>
      </c>
      <c r="U149" s="80"/>
      <c r="V149" s="80"/>
      <c r="W149" s="80"/>
      <c r="X149" s="80"/>
      <c r="Y149" s="80"/>
    </row>
    <row r="150" spans="1:25" s="42" customFormat="1" ht="14.25" customHeight="1">
      <c r="A150" s="239" t="s">
        <v>2744</v>
      </c>
      <c r="B150" s="1203">
        <v>44945</v>
      </c>
      <c r="C150" s="31">
        <v>44945</v>
      </c>
      <c r="D150" s="523">
        <v>12624</v>
      </c>
      <c r="E150" s="136" t="s">
        <v>2351</v>
      </c>
      <c r="F150" s="523">
        <v>4523</v>
      </c>
      <c r="G150" s="9" t="s">
        <v>22</v>
      </c>
      <c r="H150" s="1204" t="s">
        <v>1018</v>
      </c>
      <c r="I150" s="25" t="s">
        <v>6</v>
      </c>
      <c r="J150" s="9" t="s">
        <v>97</v>
      </c>
      <c r="K150" s="22"/>
      <c r="L150" s="1205">
        <v>93.45</v>
      </c>
      <c r="M150" s="80"/>
      <c r="N150" s="80"/>
      <c r="O150" s="80"/>
      <c r="P150" s="80"/>
      <c r="Q150" s="80"/>
      <c r="R150" s="80"/>
      <c r="T150" s="249" t="s">
        <v>6</v>
      </c>
      <c r="U150" s="80"/>
      <c r="V150" s="80"/>
      <c r="W150" s="80"/>
      <c r="X150" s="80"/>
      <c r="Y150" s="80"/>
    </row>
    <row r="151" spans="1:25" s="42" customFormat="1" ht="14.25" customHeight="1">
      <c r="A151" s="239" t="s">
        <v>111</v>
      </c>
      <c r="B151" s="1203">
        <v>44945</v>
      </c>
      <c r="C151" s="31">
        <v>44942</v>
      </c>
      <c r="D151" s="523">
        <v>12634</v>
      </c>
      <c r="E151" s="136" t="s">
        <v>2</v>
      </c>
      <c r="F151" s="523">
        <v>2691</v>
      </c>
      <c r="G151" s="9" t="s">
        <v>47</v>
      </c>
      <c r="H151" s="1204" t="s">
        <v>2028</v>
      </c>
      <c r="I151" s="25" t="s">
        <v>6</v>
      </c>
      <c r="J151" s="9" t="s">
        <v>97</v>
      </c>
      <c r="K151" s="22"/>
      <c r="L151" s="1205">
        <v>1275</v>
      </c>
      <c r="M151" s="80"/>
      <c r="N151" s="80"/>
      <c r="O151" s="80"/>
      <c r="P151" s="80"/>
      <c r="Q151" s="80"/>
      <c r="R151" s="80"/>
      <c r="T151" s="249" t="s">
        <v>6</v>
      </c>
      <c r="U151" s="80"/>
      <c r="V151" s="80"/>
      <c r="W151" s="80"/>
      <c r="X151" s="80"/>
      <c r="Y151" s="80"/>
    </row>
    <row r="152" spans="1:25" s="42" customFormat="1" ht="14.25" customHeight="1">
      <c r="A152" s="239"/>
      <c r="B152" s="1203"/>
      <c r="C152" s="31">
        <v>44939</v>
      </c>
      <c r="D152" s="523"/>
      <c r="E152" s="136"/>
      <c r="F152" s="523">
        <v>753</v>
      </c>
      <c r="G152" s="9" t="s">
        <v>47</v>
      </c>
      <c r="H152" s="1204" t="s">
        <v>919</v>
      </c>
      <c r="I152" s="25" t="s">
        <v>6</v>
      </c>
      <c r="J152" s="9" t="s">
        <v>97</v>
      </c>
      <c r="K152" s="22"/>
      <c r="L152" s="1205">
        <v>0</v>
      </c>
      <c r="M152" s="80"/>
      <c r="N152" s="80"/>
      <c r="O152" s="80"/>
      <c r="P152" s="80"/>
      <c r="Q152" s="80"/>
      <c r="R152" s="80"/>
      <c r="T152" s="249"/>
      <c r="U152" s="80"/>
      <c r="V152" s="80"/>
      <c r="W152" s="80"/>
      <c r="X152" s="80"/>
      <c r="Y152" s="80"/>
    </row>
    <row r="153" spans="1:25" s="42" customFormat="1" ht="14.25" customHeight="1">
      <c r="A153" s="460" t="s">
        <v>111</v>
      </c>
      <c r="B153" s="1202">
        <v>44951</v>
      </c>
      <c r="C153" s="116"/>
      <c r="D153" s="548">
        <v>12635</v>
      </c>
      <c r="E153" s="691" t="s">
        <v>2</v>
      </c>
      <c r="F153" s="548">
        <v>2691</v>
      </c>
      <c r="G153" s="24" t="s">
        <v>47</v>
      </c>
      <c r="H153" s="1256">
        <v>100</v>
      </c>
      <c r="I153" s="234"/>
      <c r="J153" s="24" t="s">
        <v>97</v>
      </c>
      <c r="K153" s="756" t="s">
        <v>1871</v>
      </c>
      <c r="L153" s="1198">
        <v>2550</v>
      </c>
      <c r="M153" s="80"/>
      <c r="N153" s="80"/>
      <c r="O153" s="80"/>
      <c r="P153" s="80"/>
      <c r="Q153" s="80"/>
      <c r="R153" s="80"/>
      <c r="T153" s="249" t="s">
        <v>6</v>
      </c>
      <c r="U153" s="80"/>
      <c r="V153" s="80"/>
      <c r="W153" s="80"/>
      <c r="X153" s="80"/>
      <c r="Y153" s="80"/>
    </row>
    <row r="154" spans="1:25" s="42" customFormat="1" ht="14.25" customHeight="1">
      <c r="A154" s="239" t="s">
        <v>2745</v>
      </c>
      <c r="B154" s="1203">
        <v>44946</v>
      </c>
      <c r="C154" s="31">
        <v>44946</v>
      </c>
      <c r="D154" s="523">
        <v>12638</v>
      </c>
      <c r="E154" s="136" t="s">
        <v>7</v>
      </c>
      <c r="F154" s="523">
        <v>3334</v>
      </c>
      <c r="G154" s="9" t="s">
        <v>505</v>
      </c>
      <c r="H154" s="1204">
        <v>30</v>
      </c>
      <c r="I154" s="25" t="s">
        <v>6</v>
      </c>
      <c r="J154" s="9" t="s">
        <v>97</v>
      </c>
      <c r="K154" s="22"/>
      <c r="L154" s="1205">
        <v>225</v>
      </c>
      <c r="M154" s="80"/>
      <c r="N154" s="80"/>
      <c r="O154" s="80"/>
      <c r="P154" s="80"/>
      <c r="Q154" s="80"/>
      <c r="R154" s="80"/>
      <c r="T154" s="249" t="s">
        <v>6</v>
      </c>
      <c r="U154" s="80"/>
      <c r="V154" s="80"/>
      <c r="W154" s="80"/>
      <c r="X154" s="80"/>
      <c r="Y154" s="80"/>
    </row>
    <row r="155" spans="1:25" s="42" customFormat="1" ht="14.25" customHeight="1">
      <c r="A155" s="239" t="s">
        <v>772</v>
      </c>
      <c r="B155" s="1203">
        <v>44951</v>
      </c>
      <c r="C155" s="31">
        <v>44950</v>
      </c>
      <c r="D155" s="523">
        <v>12640</v>
      </c>
      <c r="E155" s="136" t="s">
        <v>2</v>
      </c>
      <c r="F155" s="523">
        <v>2733</v>
      </c>
      <c r="G155" s="9" t="s">
        <v>21</v>
      </c>
      <c r="H155" s="1204">
        <v>20</v>
      </c>
      <c r="I155" s="25" t="s">
        <v>6</v>
      </c>
      <c r="J155" s="9" t="s">
        <v>97</v>
      </c>
      <c r="K155" s="11" t="s">
        <v>991</v>
      </c>
      <c r="L155" s="1205">
        <v>1154</v>
      </c>
      <c r="M155" s="80"/>
      <c r="N155" s="80"/>
      <c r="O155" s="80"/>
      <c r="P155" s="80"/>
      <c r="Q155" s="80"/>
      <c r="R155" s="80"/>
      <c r="T155" s="249" t="s">
        <v>6</v>
      </c>
      <c r="U155" s="80"/>
      <c r="V155" s="80"/>
      <c r="W155" s="80"/>
      <c r="X155" s="80"/>
      <c r="Y155" s="80"/>
    </row>
    <row r="156" spans="1:25" s="42" customFormat="1" ht="14.25" customHeight="1">
      <c r="A156" s="239"/>
      <c r="B156" s="1203"/>
      <c r="C156" s="31"/>
      <c r="D156" s="523"/>
      <c r="E156" s="136" t="s">
        <v>2</v>
      </c>
      <c r="F156" s="523">
        <v>2422</v>
      </c>
      <c r="G156" s="9" t="s">
        <v>19</v>
      </c>
      <c r="H156" s="1204">
        <v>6</v>
      </c>
      <c r="I156" s="25" t="s">
        <v>6</v>
      </c>
      <c r="J156" s="9" t="s">
        <v>97</v>
      </c>
      <c r="K156" s="21"/>
      <c r="L156" s="1205">
        <v>132.5</v>
      </c>
      <c r="M156" s="80"/>
      <c r="N156" s="80"/>
      <c r="O156" s="80"/>
      <c r="P156" s="80"/>
      <c r="Q156" s="80"/>
      <c r="R156" s="80"/>
      <c r="T156" s="249" t="s">
        <v>6</v>
      </c>
      <c r="U156" s="80"/>
      <c r="V156" s="80"/>
      <c r="W156" s="80"/>
      <c r="X156" s="80"/>
      <c r="Y156" s="80"/>
    </row>
    <row r="157" spans="1:25" s="42" customFormat="1" ht="14.25" customHeight="1">
      <c r="A157" s="341" t="s">
        <v>112</v>
      </c>
      <c r="B157" s="1217">
        <v>44946</v>
      </c>
      <c r="C157" s="32">
        <v>44951</v>
      </c>
      <c r="D157" s="521">
        <v>12642</v>
      </c>
      <c r="E157" s="34" t="s">
        <v>474</v>
      </c>
      <c r="F157" s="521">
        <v>4294</v>
      </c>
      <c r="G157" s="19" t="s">
        <v>31</v>
      </c>
      <c r="H157" s="521">
        <v>50</v>
      </c>
      <c r="I157" s="35" t="s">
        <v>6</v>
      </c>
      <c r="J157" s="19" t="s">
        <v>97</v>
      </c>
      <c r="K157" s="21" t="s">
        <v>2746</v>
      </c>
      <c r="L157" s="1218">
        <v>1215</v>
      </c>
      <c r="M157" s="80"/>
      <c r="N157" s="80"/>
      <c r="O157" s="80"/>
      <c r="P157" s="80"/>
      <c r="Q157" s="80"/>
      <c r="R157" s="80"/>
      <c r="T157" s="249" t="s">
        <v>6</v>
      </c>
      <c r="U157" s="80" t="s">
        <v>2780</v>
      </c>
      <c r="V157" s="80"/>
      <c r="W157" s="80"/>
      <c r="X157" s="80"/>
      <c r="Y157" s="80"/>
    </row>
    <row r="158" spans="1:25" s="42" customFormat="1" ht="14.25" customHeight="1">
      <c r="A158" s="239" t="s">
        <v>111</v>
      </c>
      <c r="B158" s="1203">
        <v>44946</v>
      </c>
      <c r="C158" s="31">
        <v>44946</v>
      </c>
      <c r="D158" s="523">
        <v>12645</v>
      </c>
      <c r="E158" s="136" t="s">
        <v>2</v>
      </c>
      <c r="F158" s="523">
        <v>869</v>
      </c>
      <c r="G158" s="9" t="s">
        <v>16</v>
      </c>
      <c r="H158" s="1204">
        <v>20</v>
      </c>
      <c r="I158" s="25" t="s">
        <v>6</v>
      </c>
      <c r="J158" s="9" t="s">
        <v>97</v>
      </c>
      <c r="K158" s="22"/>
      <c r="L158" s="1205">
        <v>130</v>
      </c>
      <c r="M158" s="80"/>
      <c r="N158" s="80"/>
      <c r="O158" s="80"/>
      <c r="P158" s="80"/>
      <c r="Q158" s="80"/>
      <c r="R158" s="80"/>
      <c r="T158" s="249" t="s">
        <v>6</v>
      </c>
      <c r="U158" s="80"/>
      <c r="V158" s="80"/>
      <c r="W158" s="80"/>
      <c r="X158" s="80"/>
      <c r="Y158" s="80"/>
    </row>
    <row r="159" spans="1:25" s="42" customFormat="1" ht="14.25" customHeight="1">
      <c r="A159" s="239" t="s">
        <v>1790</v>
      </c>
      <c r="B159" s="1203">
        <v>44949</v>
      </c>
      <c r="C159" s="31">
        <v>44945</v>
      </c>
      <c r="D159" s="523">
        <v>12648</v>
      </c>
      <c r="E159" s="136" t="s">
        <v>1221</v>
      </c>
      <c r="F159" s="523">
        <v>4271</v>
      </c>
      <c r="G159" s="9" t="s">
        <v>52</v>
      </c>
      <c r="H159" s="1204">
        <v>40</v>
      </c>
      <c r="I159" s="25" t="s">
        <v>6</v>
      </c>
      <c r="J159" s="9" t="s">
        <v>97</v>
      </c>
      <c r="K159" s="22"/>
      <c r="L159" s="1205">
        <v>488</v>
      </c>
      <c r="M159" s="80"/>
      <c r="N159" s="80"/>
      <c r="O159" s="80"/>
      <c r="P159" s="80"/>
      <c r="Q159" s="80"/>
      <c r="R159" s="80"/>
      <c r="T159" s="249" t="s">
        <v>2747</v>
      </c>
      <c r="U159" s="80"/>
      <c r="V159" s="80"/>
      <c r="W159" s="80"/>
      <c r="X159" s="80"/>
      <c r="Y159" s="80"/>
    </row>
    <row r="160" spans="1:25" s="42" customFormat="1" ht="14.25" customHeight="1">
      <c r="A160" s="239" t="s">
        <v>472</v>
      </c>
      <c r="B160" s="1203">
        <v>44949</v>
      </c>
      <c r="C160" s="31">
        <v>44950</v>
      </c>
      <c r="D160" s="523">
        <v>12651</v>
      </c>
      <c r="E160" s="136" t="s">
        <v>7</v>
      </c>
      <c r="F160" s="523">
        <v>2807</v>
      </c>
      <c r="G160" s="9" t="s">
        <v>79</v>
      </c>
      <c r="H160" s="1204">
        <v>10</v>
      </c>
      <c r="I160" s="25" t="s">
        <v>6</v>
      </c>
      <c r="J160" s="9" t="s">
        <v>97</v>
      </c>
      <c r="K160" s="22"/>
      <c r="L160" s="1205"/>
      <c r="M160" s="80"/>
      <c r="N160" s="80"/>
      <c r="O160" s="80"/>
      <c r="P160" s="80"/>
      <c r="Q160" s="80"/>
      <c r="R160" s="80"/>
      <c r="T160" s="249" t="s">
        <v>2740</v>
      </c>
      <c r="U160" s="80"/>
      <c r="V160" s="80"/>
      <c r="W160" s="80"/>
      <c r="X160" s="80"/>
      <c r="Y160" s="80"/>
    </row>
    <row r="161" spans="1:25" s="42" customFormat="1" ht="14.25" customHeight="1">
      <c r="A161" s="239"/>
      <c r="B161" s="1203"/>
      <c r="C161" s="31"/>
      <c r="D161" s="523"/>
      <c r="E161" s="136" t="s">
        <v>1221</v>
      </c>
      <c r="F161" s="523">
        <v>4268</v>
      </c>
      <c r="G161" s="9" t="s">
        <v>29</v>
      </c>
      <c r="H161" s="1204">
        <v>15</v>
      </c>
      <c r="I161" s="25" t="s">
        <v>6</v>
      </c>
      <c r="J161" s="9" t="s">
        <v>97</v>
      </c>
      <c r="K161" s="22"/>
      <c r="L161" s="1205">
        <v>1027.5</v>
      </c>
      <c r="M161" s="80"/>
      <c r="N161" s="80"/>
      <c r="O161" s="80"/>
      <c r="P161" s="80"/>
      <c r="Q161" s="80"/>
      <c r="R161" s="80"/>
      <c r="T161" s="249" t="s">
        <v>2702</v>
      </c>
      <c r="U161" s="80"/>
      <c r="V161" s="80"/>
      <c r="W161" s="80"/>
      <c r="X161" s="80"/>
      <c r="Y161" s="80"/>
    </row>
    <row r="162" spans="1:25" s="42" customFormat="1" ht="14.25" customHeight="1">
      <c r="A162" s="239" t="s">
        <v>485</v>
      </c>
      <c r="B162" s="1203">
        <v>44949</v>
      </c>
      <c r="C162" s="31">
        <v>44950</v>
      </c>
      <c r="D162" s="523">
        <v>12653</v>
      </c>
      <c r="E162" s="136" t="s">
        <v>2</v>
      </c>
      <c r="F162" s="523">
        <v>753</v>
      </c>
      <c r="G162" s="9" t="s">
        <v>47</v>
      </c>
      <c r="H162" s="1204">
        <v>8</v>
      </c>
      <c r="I162" s="25" t="s">
        <v>6</v>
      </c>
      <c r="J162" s="9" t="s">
        <v>97</v>
      </c>
      <c r="K162" s="22"/>
      <c r="L162" s="1205">
        <v>360</v>
      </c>
      <c r="M162" s="80"/>
      <c r="N162" s="80"/>
      <c r="O162" s="80"/>
      <c r="P162" s="80"/>
      <c r="Q162" s="80"/>
      <c r="R162" s="80"/>
      <c r="T162" s="249" t="s">
        <v>2613</v>
      </c>
      <c r="U162" s="80"/>
      <c r="V162" s="80"/>
      <c r="W162" s="80"/>
      <c r="X162" s="80"/>
      <c r="Y162" s="80"/>
    </row>
    <row r="163" spans="1:25" s="42" customFormat="1" ht="14.25" customHeight="1">
      <c r="A163" s="239" t="s">
        <v>107</v>
      </c>
      <c r="B163" s="1203">
        <v>44950</v>
      </c>
      <c r="C163" s="31">
        <v>44950</v>
      </c>
      <c r="D163" s="523">
        <v>12657</v>
      </c>
      <c r="E163" s="136" t="s">
        <v>2</v>
      </c>
      <c r="F163" s="523">
        <v>1467</v>
      </c>
      <c r="G163" s="9" t="s">
        <v>62</v>
      </c>
      <c r="H163" s="1204">
        <v>51</v>
      </c>
      <c r="I163" s="25" t="s">
        <v>6</v>
      </c>
      <c r="J163" s="9" t="s">
        <v>97</v>
      </c>
      <c r="K163" s="22"/>
      <c r="L163" s="1205">
        <v>1679.5</v>
      </c>
      <c r="M163" s="80"/>
      <c r="N163" s="80"/>
      <c r="O163" s="80"/>
      <c r="P163" s="80"/>
      <c r="Q163" s="80"/>
      <c r="R163" s="80"/>
      <c r="T163" s="249" t="s">
        <v>2748</v>
      </c>
      <c r="U163" s="80"/>
      <c r="V163" s="80"/>
      <c r="W163" s="80"/>
      <c r="X163" s="80"/>
      <c r="Y163" s="80"/>
    </row>
    <row r="164" spans="1:25" s="42" customFormat="1" ht="14.25" customHeight="1">
      <c r="A164" s="239" t="s">
        <v>68</v>
      </c>
      <c r="B164" s="1203">
        <v>44950</v>
      </c>
      <c r="C164" s="31">
        <v>44950</v>
      </c>
      <c r="D164" s="523">
        <v>12661</v>
      </c>
      <c r="E164" s="136" t="s">
        <v>2</v>
      </c>
      <c r="F164" s="523">
        <v>1960</v>
      </c>
      <c r="G164" s="9" t="s">
        <v>13</v>
      </c>
      <c r="H164" s="1204">
        <v>40</v>
      </c>
      <c r="I164" s="25" t="s">
        <v>6</v>
      </c>
      <c r="J164" s="9" t="s">
        <v>97</v>
      </c>
      <c r="K164" s="22"/>
      <c r="L164" s="1205">
        <v>736</v>
      </c>
      <c r="M164" s="80"/>
      <c r="N164" s="80"/>
      <c r="O164" s="80"/>
      <c r="P164" s="80"/>
      <c r="Q164" s="80"/>
      <c r="R164" s="80"/>
      <c r="T164" s="249" t="s">
        <v>2749</v>
      </c>
      <c r="U164" s="80"/>
      <c r="V164" s="80"/>
      <c r="W164" s="80"/>
      <c r="X164" s="80"/>
      <c r="Y164" s="80"/>
    </row>
    <row r="165" spans="1:25" s="42" customFormat="1" ht="14.25" customHeight="1">
      <c r="A165" s="239" t="s">
        <v>274</v>
      </c>
      <c r="B165" s="1203">
        <v>44950</v>
      </c>
      <c r="C165" s="31">
        <v>44950</v>
      </c>
      <c r="D165" s="523">
        <v>12663</v>
      </c>
      <c r="E165" s="136" t="s">
        <v>7</v>
      </c>
      <c r="F165" s="1204">
        <v>1483</v>
      </c>
      <c r="G165" s="9" t="s">
        <v>5</v>
      </c>
      <c r="H165" s="1204">
        <v>20</v>
      </c>
      <c r="I165" s="25" t="s">
        <v>6</v>
      </c>
      <c r="J165" s="9" t="s">
        <v>97</v>
      </c>
      <c r="K165" s="22"/>
      <c r="L165" s="1205">
        <v>964.2</v>
      </c>
      <c r="M165" s="80"/>
      <c r="N165" s="80"/>
      <c r="O165" s="80"/>
      <c r="P165" s="80"/>
      <c r="Q165" s="80"/>
      <c r="R165" s="80"/>
      <c r="T165" s="249" t="s">
        <v>6</v>
      </c>
      <c r="U165" s="80"/>
      <c r="V165" s="80"/>
      <c r="W165" s="80"/>
      <c r="X165" s="80"/>
      <c r="Y165" s="80"/>
    </row>
    <row r="166" spans="1:25" s="42" customFormat="1" ht="14.25" customHeight="1">
      <c r="A166" s="239" t="s">
        <v>1303</v>
      </c>
      <c r="B166" s="1203">
        <v>44950</v>
      </c>
      <c r="C166" s="31">
        <v>44949</v>
      </c>
      <c r="D166" s="523">
        <v>12665</v>
      </c>
      <c r="E166" s="136" t="s">
        <v>2</v>
      </c>
      <c r="F166" s="523">
        <v>4526</v>
      </c>
      <c r="G166" s="9" t="s">
        <v>1441</v>
      </c>
      <c r="H166" s="1204">
        <v>40</v>
      </c>
      <c r="I166" s="25" t="s">
        <v>6</v>
      </c>
      <c r="J166" s="9" t="s">
        <v>97</v>
      </c>
      <c r="K166" s="22"/>
      <c r="L166" s="1205"/>
      <c r="M166" s="80"/>
      <c r="N166" s="80"/>
      <c r="O166" s="80"/>
      <c r="P166" s="80"/>
      <c r="Q166" s="80"/>
      <c r="R166" s="80"/>
      <c r="T166" s="249"/>
      <c r="U166" s="80"/>
      <c r="V166" s="80"/>
      <c r="W166" s="80"/>
      <c r="X166" s="80"/>
      <c r="Y166" s="80"/>
    </row>
    <row r="167" spans="1:25" s="42" customFormat="1" ht="14.25" customHeight="1">
      <c r="A167" s="239"/>
      <c r="B167" s="1203"/>
      <c r="C167" s="31">
        <v>44949</v>
      </c>
      <c r="D167" s="523"/>
      <c r="E167" s="136" t="s">
        <v>2</v>
      </c>
      <c r="F167" s="523">
        <v>4526</v>
      </c>
      <c r="G167" s="9" t="s">
        <v>1441</v>
      </c>
      <c r="H167" s="1204">
        <v>40</v>
      </c>
      <c r="I167" s="25" t="s">
        <v>6</v>
      </c>
      <c r="J167" s="9" t="s">
        <v>97</v>
      </c>
      <c r="K167" s="22"/>
      <c r="L167" s="1205">
        <v>1654.4</v>
      </c>
      <c r="M167" s="80"/>
      <c r="N167" s="80"/>
      <c r="O167" s="80"/>
      <c r="P167" s="80"/>
      <c r="Q167" s="80"/>
      <c r="R167" s="80"/>
      <c r="T167" s="249"/>
      <c r="U167" s="80"/>
      <c r="V167" s="80"/>
      <c r="W167" s="80"/>
      <c r="X167" s="80"/>
      <c r="Y167" s="80"/>
    </row>
    <row r="168" spans="1:25" s="42" customFormat="1" ht="14.25" customHeight="1">
      <c r="A168" s="239" t="s">
        <v>68</v>
      </c>
      <c r="B168" s="1203">
        <v>44950</v>
      </c>
      <c r="C168" s="31">
        <v>44950</v>
      </c>
      <c r="D168" s="523">
        <v>12666</v>
      </c>
      <c r="E168" s="136" t="s">
        <v>2</v>
      </c>
      <c r="F168" s="523">
        <v>1960</v>
      </c>
      <c r="G168" s="9" t="s">
        <v>13</v>
      </c>
      <c r="H168" s="1204">
        <v>48</v>
      </c>
      <c r="I168" s="25" t="s">
        <v>6</v>
      </c>
      <c r="J168" s="9" t="s">
        <v>97</v>
      </c>
      <c r="K168" s="22"/>
      <c r="L168" s="1205">
        <v>883.2</v>
      </c>
      <c r="M168" s="80"/>
      <c r="N168" s="80"/>
      <c r="O168" s="80"/>
      <c r="P168" s="80"/>
      <c r="Q168" s="80"/>
      <c r="R168" s="80"/>
      <c r="T168" s="249"/>
      <c r="U168" s="80"/>
      <c r="V168" s="80"/>
      <c r="W168" s="80"/>
      <c r="X168" s="80"/>
      <c r="Y168" s="80"/>
    </row>
    <row r="169" spans="1:25" s="42" customFormat="1" ht="14.25" customHeight="1">
      <c r="A169" s="239" t="s">
        <v>141</v>
      </c>
      <c r="B169" s="1203">
        <v>44951</v>
      </c>
      <c r="C169" s="31">
        <v>44952</v>
      </c>
      <c r="D169" s="523">
        <v>12671</v>
      </c>
      <c r="E169" s="136" t="s">
        <v>2</v>
      </c>
      <c r="F169" s="523">
        <v>4064</v>
      </c>
      <c r="G169" s="9" t="s">
        <v>22</v>
      </c>
      <c r="H169" s="1204">
        <v>28</v>
      </c>
      <c r="I169" s="25" t="s">
        <v>6</v>
      </c>
      <c r="J169" s="9" t="s">
        <v>97</v>
      </c>
      <c r="K169" s="22"/>
      <c r="L169" s="1205">
        <v>714</v>
      </c>
      <c r="M169" s="80"/>
      <c r="N169" s="80"/>
      <c r="O169" s="80"/>
      <c r="P169" s="80"/>
      <c r="Q169" s="80"/>
      <c r="R169" s="80"/>
      <c r="T169" s="249"/>
      <c r="U169" s="80"/>
      <c r="V169" s="80"/>
      <c r="W169" s="80"/>
      <c r="X169" s="80"/>
      <c r="Y169" s="80"/>
    </row>
    <row r="170" spans="1:25" s="42" customFormat="1" ht="14.25" customHeight="1">
      <c r="A170" s="239" t="s">
        <v>111</v>
      </c>
      <c r="B170" s="1203">
        <v>44951</v>
      </c>
      <c r="C170" s="31">
        <v>44952</v>
      </c>
      <c r="D170" s="523">
        <v>12673</v>
      </c>
      <c r="E170" s="136" t="s">
        <v>2</v>
      </c>
      <c r="F170" s="523">
        <v>2691</v>
      </c>
      <c r="G170" s="9" t="s">
        <v>47</v>
      </c>
      <c r="H170" s="1204" t="s">
        <v>2028</v>
      </c>
      <c r="I170" s="25" t="s">
        <v>6</v>
      </c>
      <c r="J170" s="9" t="s">
        <v>97</v>
      </c>
      <c r="K170" s="22"/>
      <c r="L170" s="1205">
        <v>1275</v>
      </c>
      <c r="M170" s="80"/>
      <c r="N170" s="80"/>
      <c r="O170" s="80"/>
      <c r="P170" s="80"/>
      <c r="Q170" s="80"/>
      <c r="R170" s="80"/>
      <c r="T170" s="249"/>
      <c r="U170" s="80"/>
      <c r="V170" s="80"/>
      <c r="W170" s="80"/>
      <c r="X170" s="80"/>
      <c r="Y170" s="80"/>
    </row>
    <row r="171" spans="1:25" s="42" customFormat="1" ht="14.25" customHeight="1">
      <c r="A171" s="239" t="s">
        <v>111</v>
      </c>
      <c r="B171" s="1203">
        <v>44956</v>
      </c>
      <c r="C171" s="31">
        <v>44956</v>
      </c>
      <c r="D171" s="523">
        <v>12674</v>
      </c>
      <c r="E171" s="136" t="s">
        <v>2</v>
      </c>
      <c r="F171" s="523">
        <v>2691</v>
      </c>
      <c r="G171" s="9" t="s">
        <v>47</v>
      </c>
      <c r="H171" s="1204" t="s">
        <v>2028</v>
      </c>
      <c r="I171" s="25" t="s">
        <v>6</v>
      </c>
      <c r="J171" s="9" t="s">
        <v>97</v>
      </c>
      <c r="K171" s="22"/>
      <c r="L171" s="1205">
        <v>1275</v>
      </c>
      <c r="M171" s="80"/>
      <c r="N171" s="80"/>
      <c r="O171" s="80"/>
      <c r="P171" s="80"/>
      <c r="Q171" s="80"/>
      <c r="R171" s="80"/>
      <c r="T171" s="249"/>
      <c r="U171" s="80"/>
      <c r="V171" s="80"/>
      <c r="W171" s="80"/>
      <c r="X171" s="80"/>
      <c r="Y171" s="80"/>
    </row>
    <row r="172" spans="1:25" s="42" customFormat="1" ht="14.25" customHeight="1">
      <c r="A172" s="239" t="s">
        <v>130</v>
      </c>
      <c r="B172" s="1203">
        <v>44951</v>
      </c>
      <c r="C172" s="31">
        <v>44952</v>
      </c>
      <c r="D172" s="523">
        <v>12676</v>
      </c>
      <c r="E172" s="136" t="s">
        <v>2</v>
      </c>
      <c r="F172" s="523">
        <v>616</v>
      </c>
      <c r="G172" s="9" t="s">
        <v>75</v>
      </c>
      <c r="H172" s="1204" t="s">
        <v>923</v>
      </c>
      <c r="I172" s="25" t="s">
        <v>6</v>
      </c>
      <c r="J172" s="9" t="s">
        <v>97</v>
      </c>
      <c r="K172" s="22"/>
      <c r="L172" s="1205">
        <v>162.5</v>
      </c>
      <c r="M172" s="80"/>
      <c r="N172" s="80"/>
      <c r="O172" s="80"/>
      <c r="P172" s="80"/>
      <c r="Q172" s="80"/>
      <c r="R172" s="80"/>
      <c r="T172" s="249"/>
      <c r="U172" s="80"/>
      <c r="V172" s="80"/>
      <c r="W172" s="80"/>
      <c r="X172" s="80"/>
      <c r="Y172" s="80"/>
    </row>
    <row r="173" spans="1:25" s="42" customFormat="1" ht="14.25" customHeight="1">
      <c r="A173" s="239" t="s">
        <v>494</v>
      </c>
      <c r="B173" s="1203">
        <v>44951</v>
      </c>
      <c r="C173" s="412" t="s">
        <v>2777</v>
      </c>
      <c r="D173" s="523">
        <v>12678</v>
      </c>
      <c r="E173" s="136" t="s">
        <v>2351</v>
      </c>
      <c r="F173" s="523">
        <v>4527</v>
      </c>
      <c r="G173" s="9" t="s">
        <v>38</v>
      </c>
      <c r="H173" s="1204" t="s">
        <v>1070</v>
      </c>
      <c r="I173" s="25" t="s">
        <v>6</v>
      </c>
      <c r="J173" s="9" t="s">
        <v>97</v>
      </c>
      <c r="K173" s="11" t="s">
        <v>1275</v>
      </c>
      <c r="L173" s="1205">
        <v>11.46</v>
      </c>
      <c r="M173" s="80"/>
      <c r="N173" s="80"/>
      <c r="O173" s="80"/>
      <c r="P173" s="80"/>
      <c r="Q173" s="80"/>
      <c r="R173" s="80"/>
      <c r="T173" s="249"/>
      <c r="U173" s="80"/>
      <c r="V173" s="80"/>
      <c r="W173" s="80"/>
      <c r="X173" s="80"/>
      <c r="Y173" s="80"/>
    </row>
    <row r="174" spans="1:25" s="42" customFormat="1" ht="14.25" customHeight="1">
      <c r="A174" s="239" t="s">
        <v>370</v>
      </c>
      <c r="B174" s="1203">
        <v>44951</v>
      </c>
      <c r="C174" s="31">
        <v>44951</v>
      </c>
      <c r="D174" s="523">
        <v>12679</v>
      </c>
      <c r="E174" s="136" t="s">
        <v>2</v>
      </c>
      <c r="F174" s="523">
        <v>1098</v>
      </c>
      <c r="G174" s="9" t="s">
        <v>3</v>
      </c>
      <c r="H174" s="1204">
        <v>20</v>
      </c>
      <c r="I174" s="25" t="s">
        <v>6</v>
      </c>
      <c r="J174" s="9" t="s">
        <v>97</v>
      </c>
      <c r="K174" s="22"/>
      <c r="L174" s="1205">
        <v>640</v>
      </c>
      <c r="M174" s="80"/>
      <c r="N174" s="80"/>
      <c r="O174" s="80"/>
      <c r="P174" s="80"/>
      <c r="Q174" s="80"/>
      <c r="R174" s="80"/>
      <c r="T174" s="249"/>
      <c r="U174" s="80"/>
      <c r="V174" s="80"/>
      <c r="W174" s="80"/>
      <c r="X174" s="80"/>
      <c r="Y174" s="80"/>
    </row>
    <row r="175" spans="1:25" s="42" customFormat="1" ht="14.25" customHeight="1">
      <c r="A175" s="239" t="s">
        <v>485</v>
      </c>
      <c r="B175" s="1203">
        <v>44951</v>
      </c>
      <c r="C175" s="31">
        <v>44951</v>
      </c>
      <c r="D175" s="523">
        <v>12685</v>
      </c>
      <c r="E175" s="136" t="s">
        <v>2351</v>
      </c>
      <c r="F175" s="523">
        <v>3096</v>
      </c>
      <c r="G175" s="9" t="s">
        <v>47</v>
      </c>
      <c r="H175" s="1204">
        <v>20</v>
      </c>
      <c r="I175" s="25" t="s">
        <v>6</v>
      </c>
      <c r="J175" s="9" t="s">
        <v>97</v>
      </c>
      <c r="K175" s="22"/>
      <c r="L175" s="1205"/>
      <c r="M175" s="80"/>
      <c r="N175" s="80"/>
      <c r="O175" s="80"/>
      <c r="P175" s="80"/>
      <c r="Q175" s="80"/>
      <c r="R175" s="80"/>
      <c r="T175" s="249"/>
      <c r="U175" s="80"/>
      <c r="V175" s="80"/>
      <c r="W175" s="80"/>
      <c r="X175" s="80"/>
      <c r="Y175" s="80"/>
    </row>
    <row r="176" spans="1:25" s="42" customFormat="1" ht="14.25" customHeight="1">
      <c r="A176" s="239"/>
      <c r="B176" s="1203"/>
      <c r="C176" s="31"/>
      <c r="D176" s="523"/>
      <c r="E176" s="136" t="s">
        <v>2</v>
      </c>
      <c r="F176" s="523">
        <v>2039</v>
      </c>
      <c r="G176" s="9" t="s">
        <v>29</v>
      </c>
      <c r="H176" s="1204" t="s">
        <v>840</v>
      </c>
      <c r="I176" s="25" t="s">
        <v>6</v>
      </c>
      <c r="J176" s="9" t="s">
        <v>97</v>
      </c>
      <c r="K176" s="22"/>
      <c r="L176" s="1205">
        <v>1509.9</v>
      </c>
      <c r="M176" s="80"/>
      <c r="N176" s="80"/>
      <c r="O176" s="80"/>
      <c r="P176" s="80"/>
      <c r="Q176" s="80"/>
      <c r="R176" s="80"/>
      <c r="T176" s="249"/>
      <c r="U176" s="80"/>
      <c r="V176" s="80"/>
      <c r="W176" s="80"/>
      <c r="X176" s="80"/>
      <c r="Y176" s="80"/>
    </row>
    <row r="177" spans="1:25" s="42" customFormat="1" ht="14.25" customHeight="1">
      <c r="A177" s="239" t="s">
        <v>2769</v>
      </c>
      <c r="B177" s="1203">
        <v>44951</v>
      </c>
      <c r="C177" s="31"/>
      <c r="D177" s="523">
        <v>12687</v>
      </c>
      <c r="E177" s="136" t="s">
        <v>1221</v>
      </c>
      <c r="F177" s="523">
        <v>2481</v>
      </c>
      <c r="G177" s="9" t="s">
        <v>89</v>
      </c>
      <c r="H177" s="1204">
        <v>30</v>
      </c>
      <c r="I177" s="25" t="s">
        <v>6</v>
      </c>
      <c r="J177" s="9" t="s">
        <v>97</v>
      </c>
      <c r="K177" s="22"/>
      <c r="L177" s="1205">
        <v>465</v>
      </c>
      <c r="M177" s="80"/>
      <c r="N177" s="80"/>
      <c r="O177" s="80"/>
      <c r="P177" s="80"/>
      <c r="Q177" s="80"/>
      <c r="R177" s="80"/>
      <c r="T177" s="249"/>
      <c r="U177" s="80"/>
      <c r="V177" s="80"/>
      <c r="W177" s="80"/>
      <c r="X177" s="80"/>
      <c r="Y177" s="80"/>
    </row>
    <row r="178" spans="1:25" s="42" customFormat="1" ht="14.25" customHeight="1">
      <c r="A178" s="239" t="s">
        <v>1576</v>
      </c>
      <c r="B178" s="1203">
        <v>44951</v>
      </c>
      <c r="C178" s="31">
        <v>44956</v>
      </c>
      <c r="D178" s="523">
        <v>12688</v>
      </c>
      <c r="E178" s="136" t="s">
        <v>2</v>
      </c>
      <c r="F178" s="523">
        <v>2738</v>
      </c>
      <c r="G178" s="9" t="s">
        <v>307</v>
      </c>
      <c r="H178" s="1204">
        <v>15</v>
      </c>
      <c r="I178" s="25" t="s">
        <v>6</v>
      </c>
      <c r="J178" s="9" t="s">
        <v>97</v>
      </c>
      <c r="K178" s="21" t="s">
        <v>991</v>
      </c>
      <c r="L178" s="1205"/>
      <c r="M178" s="80"/>
      <c r="N178" s="80"/>
      <c r="O178" s="80"/>
      <c r="P178" s="80"/>
      <c r="Q178" s="80"/>
      <c r="R178" s="80"/>
      <c r="T178" s="249"/>
      <c r="U178" s="80"/>
      <c r="V178" s="80"/>
      <c r="W178" s="80"/>
      <c r="X178" s="80"/>
      <c r="Y178" s="80"/>
    </row>
    <row r="179" spans="1:25" s="42" customFormat="1" ht="14.25" customHeight="1">
      <c r="A179" s="239"/>
      <c r="B179" s="1203"/>
      <c r="C179" s="31"/>
      <c r="D179" s="523"/>
      <c r="E179" s="136"/>
      <c r="F179" s="523">
        <v>2737</v>
      </c>
      <c r="G179" s="9" t="s">
        <v>212</v>
      </c>
      <c r="H179" s="1204">
        <v>20</v>
      </c>
      <c r="I179" s="25" t="s">
        <v>6</v>
      </c>
      <c r="J179" s="9" t="s">
        <v>97</v>
      </c>
      <c r="K179" s="21" t="s">
        <v>991</v>
      </c>
      <c r="L179" s="1205"/>
      <c r="M179" s="80"/>
      <c r="N179" s="80"/>
      <c r="O179" s="80"/>
      <c r="P179" s="80"/>
      <c r="Q179" s="80"/>
      <c r="R179" s="80"/>
      <c r="T179" s="249"/>
      <c r="U179" s="80"/>
      <c r="V179" s="80"/>
      <c r="W179" s="80"/>
      <c r="X179" s="80"/>
      <c r="Y179" s="80"/>
    </row>
    <row r="180" spans="1:25" s="42" customFormat="1" ht="14.25" customHeight="1">
      <c r="A180" s="239"/>
      <c r="B180" s="1203"/>
      <c r="C180" s="31"/>
      <c r="D180" s="523"/>
      <c r="E180" s="136"/>
      <c r="F180" s="523">
        <v>4258</v>
      </c>
      <c r="G180" s="9" t="s">
        <v>212</v>
      </c>
      <c r="H180" s="1204">
        <v>10</v>
      </c>
      <c r="I180" s="25" t="s">
        <v>6</v>
      </c>
      <c r="J180" s="9" t="s">
        <v>97</v>
      </c>
      <c r="K180" s="21" t="s">
        <v>991</v>
      </c>
      <c r="L180" s="1205">
        <v>1980</v>
      </c>
      <c r="M180" s="80"/>
      <c r="N180" s="80"/>
      <c r="O180" s="80"/>
      <c r="P180" s="80"/>
      <c r="Q180" s="80"/>
      <c r="R180" s="80"/>
      <c r="T180" s="249"/>
      <c r="U180" s="80"/>
      <c r="V180" s="80"/>
      <c r="W180" s="80"/>
      <c r="X180" s="80"/>
      <c r="Y180" s="80"/>
    </row>
    <row r="181" spans="1:25" s="42" customFormat="1" ht="14.25" customHeight="1">
      <c r="A181" s="239" t="s">
        <v>141</v>
      </c>
      <c r="B181" s="1203">
        <v>44952</v>
      </c>
      <c r="C181" s="31">
        <v>44952</v>
      </c>
      <c r="D181" s="523">
        <v>12696</v>
      </c>
      <c r="E181" s="136" t="s">
        <v>2</v>
      </c>
      <c r="F181" s="523">
        <v>3295</v>
      </c>
      <c r="G181" s="9" t="s">
        <v>521</v>
      </c>
      <c r="H181" s="1204">
        <v>40</v>
      </c>
      <c r="I181" s="25" t="s">
        <v>6</v>
      </c>
      <c r="J181" s="9" t="s">
        <v>97</v>
      </c>
      <c r="K181" s="22"/>
      <c r="L181" s="1205">
        <v>145</v>
      </c>
      <c r="M181" s="80"/>
      <c r="N181" s="80"/>
      <c r="O181" s="80"/>
      <c r="P181" s="80"/>
      <c r="Q181" s="80"/>
      <c r="R181" s="80"/>
      <c r="T181" s="249"/>
      <c r="U181" s="80"/>
      <c r="V181" s="80"/>
      <c r="W181" s="80"/>
      <c r="X181" s="80"/>
      <c r="Y181" s="80"/>
    </row>
    <row r="182" spans="1:25" s="42" customFormat="1" ht="14.25" customHeight="1">
      <c r="A182" s="239" t="s">
        <v>2043</v>
      </c>
      <c r="B182" s="1203">
        <v>44956</v>
      </c>
      <c r="C182" s="31">
        <v>44957</v>
      </c>
      <c r="D182" s="523">
        <v>12707</v>
      </c>
      <c r="E182" s="136" t="s">
        <v>2351</v>
      </c>
      <c r="F182" s="523">
        <v>3990</v>
      </c>
      <c r="G182" s="9" t="s">
        <v>63</v>
      </c>
      <c r="H182" s="1204">
        <v>4</v>
      </c>
      <c r="I182" s="25" t="s">
        <v>6</v>
      </c>
      <c r="J182" s="9" t="s">
        <v>97</v>
      </c>
      <c r="K182" s="11" t="s">
        <v>1871</v>
      </c>
      <c r="L182" s="1205">
        <v>346</v>
      </c>
      <c r="M182" s="80"/>
      <c r="N182" s="80"/>
      <c r="O182" s="80"/>
      <c r="P182" s="80"/>
      <c r="Q182" s="80"/>
      <c r="R182" s="80"/>
      <c r="T182" s="249"/>
      <c r="U182" s="80"/>
      <c r="V182" s="80"/>
      <c r="W182" s="80"/>
      <c r="X182" s="80"/>
      <c r="Y182" s="80"/>
    </row>
    <row r="183" spans="1:25" s="42" customFormat="1" ht="14.25" customHeight="1">
      <c r="A183" s="239" t="s">
        <v>1934</v>
      </c>
      <c r="B183" s="1203">
        <v>44953</v>
      </c>
      <c r="C183" s="31">
        <v>44953</v>
      </c>
      <c r="D183" s="523">
        <v>12708</v>
      </c>
      <c r="E183" s="136" t="s">
        <v>7</v>
      </c>
      <c r="F183" s="523">
        <v>1446</v>
      </c>
      <c r="G183" s="9" t="s">
        <v>58</v>
      </c>
      <c r="H183" s="1204" t="s">
        <v>1114</v>
      </c>
      <c r="I183" s="25" t="s">
        <v>6</v>
      </c>
      <c r="J183" s="9" t="s">
        <v>97</v>
      </c>
      <c r="K183" s="22"/>
      <c r="L183" s="1205">
        <v>84.1</v>
      </c>
      <c r="M183" s="80"/>
      <c r="N183" s="80"/>
      <c r="O183" s="80"/>
      <c r="P183" s="80"/>
      <c r="Q183" s="80"/>
      <c r="R183" s="80"/>
      <c r="T183" s="249"/>
      <c r="U183" s="80"/>
      <c r="V183" s="80"/>
      <c r="W183" s="80"/>
      <c r="X183" s="80"/>
      <c r="Y183" s="80"/>
    </row>
    <row r="184" spans="1:25" s="42" customFormat="1" ht="14.25" customHeight="1">
      <c r="A184" s="239" t="s">
        <v>802</v>
      </c>
      <c r="B184" s="1203">
        <v>44956</v>
      </c>
      <c r="C184" s="31">
        <v>44956</v>
      </c>
      <c r="D184" s="523">
        <v>12719</v>
      </c>
      <c r="E184" s="136" t="s">
        <v>2</v>
      </c>
      <c r="F184" s="523">
        <v>1397</v>
      </c>
      <c r="G184" s="9" t="s">
        <v>22</v>
      </c>
      <c r="H184" s="1204">
        <v>10</v>
      </c>
      <c r="I184" s="25" t="s">
        <v>6</v>
      </c>
      <c r="J184" s="9" t="s">
        <v>97</v>
      </c>
      <c r="K184" s="22"/>
      <c r="L184" s="1205">
        <v>175</v>
      </c>
      <c r="M184" s="80"/>
      <c r="N184" s="80"/>
      <c r="O184" s="80"/>
      <c r="P184" s="80"/>
      <c r="Q184" s="80"/>
      <c r="R184" s="80"/>
      <c r="T184" s="249"/>
      <c r="U184" s="80"/>
      <c r="V184" s="80"/>
      <c r="W184" s="80"/>
      <c r="X184" s="80"/>
      <c r="Y184" s="80"/>
    </row>
    <row r="185" spans="1:25" s="42" customFormat="1" ht="14.25" customHeight="1">
      <c r="A185" s="239" t="s">
        <v>2763</v>
      </c>
      <c r="B185" s="1203">
        <v>44956</v>
      </c>
      <c r="C185" s="31">
        <v>44956</v>
      </c>
      <c r="D185" s="523">
        <v>12727</v>
      </c>
      <c r="E185" s="136" t="s">
        <v>2</v>
      </c>
      <c r="F185" s="523">
        <v>1397</v>
      </c>
      <c r="G185" s="9" t="s">
        <v>22</v>
      </c>
      <c r="H185" s="1204">
        <v>10</v>
      </c>
      <c r="I185" s="25" t="s">
        <v>6</v>
      </c>
      <c r="J185" s="9" t="s">
        <v>97</v>
      </c>
      <c r="K185" s="22"/>
      <c r="L185" s="1205">
        <v>165</v>
      </c>
      <c r="M185" s="80"/>
      <c r="N185" s="80"/>
      <c r="O185" s="80"/>
      <c r="P185" s="80"/>
      <c r="Q185" s="80"/>
      <c r="R185" s="80"/>
      <c r="T185" s="249"/>
      <c r="U185" s="80"/>
      <c r="V185" s="80"/>
      <c r="W185" s="80"/>
      <c r="X185" s="80"/>
      <c r="Y185" s="80"/>
    </row>
    <row r="186" spans="1:25" s="42" customFormat="1" ht="14.25" customHeight="1">
      <c r="A186" s="239" t="s">
        <v>1303</v>
      </c>
      <c r="B186" s="1203">
        <v>44956</v>
      </c>
      <c r="C186" s="31">
        <v>44953</v>
      </c>
      <c r="D186" s="523">
        <v>12730</v>
      </c>
      <c r="E186" s="136" t="s">
        <v>2</v>
      </c>
      <c r="F186" s="523">
        <v>4526</v>
      </c>
      <c r="G186" s="9" t="s">
        <v>1441</v>
      </c>
      <c r="H186" s="1204">
        <v>40</v>
      </c>
      <c r="I186" s="25" t="s">
        <v>6</v>
      </c>
      <c r="J186" s="9" t="s">
        <v>97</v>
      </c>
      <c r="K186" s="22"/>
      <c r="L186" s="1205">
        <v>827.2</v>
      </c>
      <c r="M186" s="80"/>
      <c r="N186" s="80"/>
      <c r="O186" s="80"/>
      <c r="P186" s="80"/>
      <c r="Q186" s="80"/>
      <c r="R186" s="80"/>
      <c r="T186" s="249"/>
      <c r="U186" s="80"/>
      <c r="V186" s="80"/>
      <c r="W186" s="80"/>
      <c r="X186" s="80"/>
      <c r="Y186" s="80"/>
    </row>
    <row r="187" spans="1:25" s="42" customFormat="1" ht="14.25" customHeight="1">
      <c r="A187" s="239" t="s">
        <v>1256</v>
      </c>
      <c r="B187" s="1203">
        <v>44956</v>
      </c>
      <c r="C187" s="31">
        <v>44956</v>
      </c>
      <c r="D187" s="523">
        <v>12731</v>
      </c>
      <c r="E187" s="136" t="s">
        <v>40</v>
      </c>
      <c r="F187" s="523">
        <v>2051</v>
      </c>
      <c r="G187" s="9" t="s">
        <v>5</v>
      </c>
      <c r="H187" s="1204">
        <v>10</v>
      </c>
      <c r="I187" s="25" t="s">
        <v>6</v>
      </c>
      <c r="J187" s="9" t="s">
        <v>97</v>
      </c>
      <c r="K187" s="22"/>
      <c r="L187" s="1205"/>
      <c r="M187" s="80"/>
      <c r="N187" s="80"/>
      <c r="O187" s="80"/>
      <c r="P187" s="80"/>
      <c r="Q187" s="80"/>
      <c r="R187" s="80"/>
      <c r="T187" s="249"/>
      <c r="U187" s="80"/>
      <c r="V187" s="80"/>
      <c r="W187" s="80"/>
      <c r="X187" s="80"/>
      <c r="Y187" s="80"/>
    </row>
    <row r="188" spans="1:25" s="42" customFormat="1" ht="14.25" customHeight="1">
      <c r="A188" s="239"/>
      <c r="B188" s="1203"/>
      <c r="C188" s="31"/>
      <c r="D188" s="523"/>
      <c r="E188" s="136" t="s">
        <v>40</v>
      </c>
      <c r="F188" s="523">
        <v>3508</v>
      </c>
      <c r="G188" s="9" t="s">
        <v>36</v>
      </c>
      <c r="H188" s="1204">
        <v>6</v>
      </c>
      <c r="I188" s="25" t="s">
        <v>6</v>
      </c>
      <c r="J188" s="9" t="s">
        <v>97</v>
      </c>
      <c r="K188" s="22"/>
      <c r="L188" s="1205">
        <v>1220.3399999999999</v>
      </c>
      <c r="M188" s="80"/>
      <c r="N188" s="80"/>
      <c r="O188" s="80"/>
      <c r="P188" s="80"/>
      <c r="Q188" s="80"/>
      <c r="R188" s="80"/>
      <c r="T188" s="249"/>
      <c r="U188" s="80"/>
      <c r="V188" s="80"/>
      <c r="W188" s="80"/>
      <c r="X188" s="80"/>
      <c r="Y188" s="80"/>
    </row>
    <row r="189" spans="1:25" s="42" customFormat="1" ht="14.25" customHeight="1">
      <c r="A189" s="239" t="s">
        <v>494</v>
      </c>
      <c r="B189" s="1203">
        <v>44957</v>
      </c>
      <c r="C189" s="31">
        <v>44956</v>
      </c>
      <c r="D189" s="523">
        <v>12735</v>
      </c>
      <c r="E189" s="136" t="s">
        <v>2351</v>
      </c>
      <c r="F189" s="523">
        <v>4527</v>
      </c>
      <c r="G189" s="9" t="s">
        <v>38</v>
      </c>
      <c r="H189" s="1204">
        <v>10</v>
      </c>
      <c r="I189" s="25" t="s">
        <v>6</v>
      </c>
      <c r="J189" s="9" t="s">
        <v>97</v>
      </c>
      <c r="K189" s="22"/>
      <c r="L189" s="1205">
        <v>573</v>
      </c>
      <c r="M189" s="80"/>
      <c r="N189" s="80"/>
      <c r="O189" s="80"/>
      <c r="P189" s="80"/>
      <c r="Q189" s="80"/>
      <c r="R189" s="80"/>
      <c r="T189" s="249"/>
      <c r="U189" s="80"/>
      <c r="V189" s="80"/>
      <c r="W189" s="80"/>
      <c r="X189" s="80"/>
      <c r="Y189" s="80"/>
    </row>
    <row r="190" spans="1:25" s="42" customFormat="1" ht="14.25" customHeight="1">
      <c r="A190" s="239" t="s">
        <v>1303</v>
      </c>
      <c r="B190" s="1203">
        <v>44957</v>
      </c>
      <c r="C190" s="31">
        <v>44953</v>
      </c>
      <c r="D190" s="523">
        <v>12726</v>
      </c>
      <c r="E190" s="136" t="s">
        <v>2</v>
      </c>
      <c r="F190" s="523">
        <v>4526</v>
      </c>
      <c r="G190" s="9" t="s">
        <v>1441</v>
      </c>
      <c r="H190" s="1204">
        <v>40</v>
      </c>
      <c r="I190" s="25" t="s">
        <v>6</v>
      </c>
      <c r="J190" s="9" t="s">
        <v>97</v>
      </c>
      <c r="K190" s="22"/>
      <c r="L190" s="1205">
        <v>827.2</v>
      </c>
      <c r="M190" s="80"/>
      <c r="N190" s="80"/>
      <c r="O190" s="80"/>
      <c r="P190" s="80"/>
      <c r="Q190" s="80"/>
      <c r="R190" s="80"/>
      <c r="T190" s="249"/>
      <c r="U190" s="80"/>
      <c r="V190" s="80"/>
      <c r="W190" s="80"/>
      <c r="X190" s="80"/>
      <c r="Y190" s="80"/>
    </row>
    <row r="191" spans="1:25" s="42" customFormat="1" ht="14.25" customHeight="1">
      <c r="A191" s="239" t="s">
        <v>2190</v>
      </c>
      <c r="B191" s="1203">
        <v>44957</v>
      </c>
      <c r="C191" s="31">
        <v>44956</v>
      </c>
      <c r="D191" s="523">
        <v>12737</v>
      </c>
      <c r="E191" s="136" t="s">
        <v>2</v>
      </c>
      <c r="F191" s="523">
        <v>1468</v>
      </c>
      <c r="G191" s="9" t="s">
        <v>21</v>
      </c>
      <c r="H191" s="1204">
        <v>10</v>
      </c>
      <c r="I191" s="25" t="s">
        <v>6</v>
      </c>
      <c r="J191" s="9" t="s">
        <v>97</v>
      </c>
      <c r="K191" s="22"/>
      <c r="L191" s="1205">
        <v>712.4</v>
      </c>
      <c r="M191" s="80"/>
      <c r="N191" s="80"/>
      <c r="O191" s="80"/>
      <c r="P191" s="80"/>
      <c r="Q191" s="80"/>
      <c r="R191" s="80"/>
      <c r="T191" s="249"/>
      <c r="U191" s="80"/>
      <c r="V191" s="80"/>
      <c r="W191" s="80"/>
      <c r="X191" s="80"/>
      <c r="Y191" s="80"/>
    </row>
    <row r="192" spans="1:25" s="42" customFormat="1" ht="14.25" customHeight="1">
      <c r="A192" s="239" t="s">
        <v>175</v>
      </c>
      <c r="B192" s="1203">
        <v>44958</v>
      </c>
      <c r="C192" s="31">
        <v>44957</v>
      </c>
      <c r="D192" s="523">
        <v>12738</v>
      </c>
      <c r="E192" s="136" t="s">
        <v>2</v>
      </c>
      <c r="F192" s="523">
        <v>3310</v>
      </c>
      <c r="G192" s="9" t="s">
        <v>4</v>
      </c>
      <c r="H192" s="1204" t="s">
        <v>840</v>
      </c>
      <c r="I192" s="25" t="s">
        <v>6</v>
      </c>
      <c r="J192" s="9" t="s">
        <v>97</v>
      </c>
      <c r="K192" s="22"/>
      <c r="L192" s="1205">
        <v>330</v>
      </c>
      <c r="M192" s="80"/>
      <c r="N192" s="80"/>
      <c r="O192" s="80"/>
      <c r="P192" s="80"/>
      <c r="Q192" s="80"/>
      <c r="R192" s="80"/>
      <c r="T192" s="249"/>
      <c r="U192" s="80"/>
      <c r="V192" s="80"/>
      <c r="W192" s="80"/>
      <c r="X192" s="80"/>
      <c r="Y192" s="80"/>
    </row>
    <row r="193" spans="1:25" s="42" customFormat="1" ht="14.25" customHeight="1">
      <c r="A193" s="239" t="s">
        <v>371</v>
      </c>
      <c r="B193" s="1203">
        <v>44958</v>
      </c>
      <c r="C193" s="31">
        <v>44953</v>
      </c>
      <c r="D193" s="523">
        <v>12741</v>
      </c>
      <c r="E193" s="136" t="s">
        <v>2351</v>
      </c>
      <c r="F193" s="523">
        <v>2329</v>
      </c>
      <c r="G193" s="9" t="s">
        <v>53</v>
      </c>
      <c r="H193" s="1204">
        <v>12</v>
      </c>
      <c r="I193" s="25" t="s">
        <v>6</v>
      </c>
      <c r="J193" s="9" t="s">
        <v>97</v>
      </c>
      <c r="K193" s="22"/>
      <c r="L193" s="1205">
        <v>1434</v>
      </c>
      <c r="M193" s="80"/>
      <c r="N193" s="80"/>
      <c r="O193" s="80"/>
      <c r="P193" s="80"/>
      <c r="Q193" s="80"/>
      <c r="R193" s="80"/>
      <c r="T193" s="249"/>
      <c r="U193" s="80"/>
      <c r="V193" s="80"/>
      <c r="W193" s="80"/>
      <c r="X193" s="80"/>
      <c r="Y193" s="80"/>
    </row>
    <row r="194" spans="1:25" s="42" customFormat="1" ht="14.25" customHeight="1">
      <c r="A194" s="239" t="s">
        <v>2197</v>
      </c>
      <c r="B194" s="1203">
        <v>44958</v>
      </c>
      <c r="C194" s="31"/>
      <c r="D194" s="523">
        <v>12743</v>
      </c>
      <c r="E194" s="136" t="s">
        <v>40</v>
      </c>
      <c r="F194" s="523">
        <v>2115</v>
      </c>
      <c r="G194" s="9" t="s">
        <v>52</v>
      </c>
      <c r="H194" s="1204">
        <v>30</v>
      </c>
      <c r="I194" s="25" t="s">
        <v>6</v>
      </c>
      <c r="J194" s="9" t="s">
        <v>97</v>
      </c>
      <c r="K194" s="11" t="s">
        <v>2776</v>
      </c>
      <c r="L194" s="1205">
        <v>324</v>
      </c>
      <c r="M194" s="80"/>
      <c r="N194" s="80"/>
      <c r="O194" s="80"/>
      <c r="P194" s="80"/>
      <c r="Q194" s="80"/>
      <c r="R194" s="80"/>
      <c r="T194" s="249"/>
      <c r="U194" s="80"/>
      <c r="V194" s="80"/>
      <c r="W194" s="80"/>
      <c r="X194" s="80"/>
      <c r="Y194" s="80"/>
    </row>
    <row r="195" spans="1:25" s="42" customFormat="1" ht="14.25" customHeight="1">
      <c r="A195" s="239" t="s">
        <v>160</v>
      </c>
      <c r="B195" s="1203">
        <v>44958</v>
      </c>
      <c r="C195" s="31">
        <v>44957</v>
      </c>
      <c r="D195" s="523">
        <v>12732</v>
      </c>
      <c r="E195" s="136" t="s">
        <v>2</v>
      </c>
      <c r="F195" s="523">
        <v>843</v>
      </c>
      <c r="G195" s="9" t="s">
        <v>203</v>
      </c>
      <c r="H195" s="1204">
        <v>4</v>
      </c>
      <c r="I195" s="25" t="s">
        <v>6</v>
      </c>
      <c r="J195" s="9" t="s">
        <v>97</v>
      </c>
      <c r="K195" s="22"/>
      <c r="L195" s="1205">
        <v>32.200000000000003</v>
      </c>
      <c r="M195" s="80"/>
      <c r="N195" s="80"/>
      <c r="O195" s="80"/>
      <c r="P195" s="80"/>
      <c r="Q195" s="80"/>
      <c r="R195" s="80"/>
      <c r="T195" s="249"/>
      <c r="U195" s="80"/>
      <c r="V195" s="80"/>
      <c r="W195" s="80"/>
      <c r="X195" s="80"/>
      <c r="Y195" s="80"/>
    </row>
    <row r="196" spans="1:25" s="42" customFormat="1" ht="14.25" customHeight="1">
      <c r="A196" s="239" t="s">
        <v>159</v>
      </c>
      <c r="B196" s="1203">
        <v>44959</v>
      </c>
      <c r="C196" s="31">
        <v>44957</v>
      </c>
      <c r="D196" s="523">
        <v>12733</v>
      </c>
      <c r="E196" s="136" t="s">
        <v>7</v>
      </c>
      <c r="F196" s="523">
        <v>3131</v>
      </c>
      <c r="G196" s="9" t="s">
        <v>13</v>
      </c>
      <c r="H196" s="1204">
        <v>9</v>
      </c>
      <c r="I196" s="25" t="s">
        <v>6</v>
      </c>
      <c r="J196" s="9" t="s">
        <v>97</v>
      </c>
      <c r="K196" s="22"/>
      <c r="L196" s="1205"/>
      <c r="M196" s="80"/>
      <c r="N196" s="80"/>
      <c r="O196" s="80"/>
      <c r="P196" s="80"/>
      <c r="Q196" s="80"/>
      <c r="R196" s="80"/>
      <c r="T196" s="249"/>
      <c r="U196" s="80"/>
      <c r="V196" s="80"/>
      <c r="W196" s="80"/>
      <c r="X196" s="80"/>
      <c r="Y196" s="80"/>
    </row>
    <row r="197" spans="1:25" s="42" customFormat="1" ht="14.25" customHeight="1">
      <c r="A197" s="239"/>
      <c r="B197" s="1203"/>
      <c r="C197" s="31"/>
      <c r="D197" s="523"/>
      <c r="E197" s="136" t="s">
        <v>2</v>
      </c>
      <c r="F197" s="523">
        <v>838</v>
      </c>
      <c r="G197" s="9" t="s">
        <v>5</v>
      </c>
      <c r="H197" s="1204">
        <v>6</v>
      </c>
      <c r="I197" s="25" t="s">
        <v>6</v>
      </c>
      <c r="J197" s="9" t="s">
        <v>97</v>
      </c>
      <c r="K197" s="22"/>
      <c r="L197" s="1205">
        <v>406.98</v>
      </c>
      <c r="M197" s="80"/>
      <c r="N197" s="80"/>
      <c r="O197" s="80"/>
      <c r="P197" s="80"/>
      <c r="Q197" s="80"/>
      <c r="R197" s="80"/>
      <c r="T197" s="249"/>
      <c r="U197" s="80"/>
      <c r="V197" s="80"/>
      <c r="W197" s="80"/>
      <c r="X197" s="80"/>
      <c r="Y197" s="80"/>
    </row>
    <row r="198" spans="1:25" s="42" customFormat="1" ht="14.25" customHeight="1">
      <c r="A198" s="239" t="s">
        <v>1817</v>
      </c>
      <c r="B198" s="1203"/>
      <c r="C198" s="31"/>
      <c r="D198" s="523">
        <v>12646</v>
      </c>
      <c r="E198" s="136" t="s">
        <v>2</v>
      </c>
      <c r="F198" s="523">
        <v>869</v>
      </c>
      <c r="G198" s="9" t="s">
        <v>16</v>
      </c>
      <c r="H198" s="1204">
        <v>50</v>
      </c>
      <c r="I198" s="25" t="s">
        <v>6</v>
      </c>
      <c r="J198" s="9" t="s">
        <v>97</v>
      </c>
      <c r="K198" s="22"/>
      <c r="L198" s="1205">
        <v>403.5</v>
      </c>
      <c r="M198" s="80"/>
      <c r="N198" s="80"/>
      <c r="O198" s="80"/>
      <c r="P198" s="80"/>
      <c r="Q198" s="80"/>
      <c r="R198" s="80"/>
      <c r="T198" s="249"/>
      <c r="U198" s="80"/>
      <c r="V198" s="80"/>
      <c r="W198" s="80"/>
      <c r="X198" s="80"/>
      <c r="Y198" s="80"/>
    </row>
    <row r="199" spans="1:25" s="42" customFormat="1" ht="14.25" customHeight="1">
      <c r="A199" s="239" t="s">
        <v>601</v>
      </c>
      <c r="B199" s="1203">
        <v>44959</v>
      </c>
      <c r="C199" s="31">
        <v>44957</v>
      </c>
      <c r="D199" s="523">
        <v>12757</v>
      </c>
      <c r="E199" s="136" t="s">
        <v>2</v>
      </c>
      <c r="F199" s="523">
        <v>1126</v>
      </c>
      <c r="G199" s="9" t="s">
        <v>57</v>
      </c>
      <c r="H199" s="1204" t="s">
        <v>903</v>
      </c>
      <c r="I199" s="25" t="s">
        <v>6</v>
      </c>
      <c r="J199" s="9" t="s">
        <v>97</v>
      </c>
      <c r="K199" s="22"/>
      <c r="L199" s="1205">
        <v>608.32000000000005</v>
      </c>
      <c r="M199" s="80"/>
      <c r="N199" s="80"/>
      <c r="O199" s="80"/>
      <c r="P199" s="80"/>
      <c r="Q199" s="80"/>
      <c r="R199" s="80"/>
      <c r="T199" s="249"/>
      <c r="U199" s="80"/>
      <c r="V199" s="80"/>
      <c r="W199" s="80"/>
      <c r="X199" s="80"/>
      <c r="Y199" s="80"/>
    </row>
    <row r="200" spans="1:25" s="42" customFormat="1" ht="14.25" customHeight="1">
      <c r="A200" s="1464" t="s">
        <v>1177</v>
      </c>
      <c r="B200" s="1465">
        <v>44959</v>
      </c>
      <c r="C200" s="1466"/>
      <c r="D200" s="1467">
        <v>12758</v>
      </c>
      <c r="E200" s="1468" t="s">
        <v>2</v>
      </c>
      <c r="F200" s="1467">
        <v>1007</v>
      </c>
      <c r="G200" s="1469" t="s">
        <v>135</v>
      </c>
      <c r="H200" s="1470">
        <v>20</v>
      </c>
      <c r="I200" s="1471"/>
      <c r="J200" s="1469" t="s">
        <v>97</v>
      </c>
      <c r="K200" s="1472"/>
      <c r="L200" s="1473">
        <v>542</v>
      </c>
      <c r="M200" s="80"/>
      <c r="N200" s="80"/>
      <c r="O200" s="80"/>
      <c r="P200" s="80"/>
      <c r="Q200" s="80"/>
      <c r="R200" s="80"/>
      <c r="T200" s="249"/>
      <c r="U200" s="80"/>
      <c r="V200" s="80"/>
      <c r="W200" s="80"/>
      <c r="X200" s="80"/>
      <c r="Y200" s="80"/>
    </row>
    <row r="201" spans="1:25" s="42" customFormat="1" ht="14.25" customHeight="1">
      <c r="A201" s="239" t="s">
        <v>1177</v>
      </c>
      <c r="B201" s="1203">
        <v>44960</v>
      </c>
      <c r="C201" s="31">
        <v>44957</v>
      </c>
      <c r="D201" s="523">
        <v>12760</v>
      </c>
      <c r="E201" s="136" t="s">
        <v>2</v>
      </c>
      <c r="F201" s="523">
        <v>1007</v>
      </c>
      <c r="G201" s="9" t="s">
        <v>135</v>
      </c>
      <c r="H201" s="1204">
        <v>30</v>
      </c>
      <c r="I201" s="25" t="s">
        <v>6</v>
      </c>
      <c r="J201" s="9" t="s">
        <v>97</v>
      </c>
      <c r="K201" s="22"/>
      <c r="L201" s="1205">
        <v>813</v>
      </c>
      <c r="M201" s="80"/>
      <c r="N201" s="80"/>
      <c r="O201" s="80"/>
      <c r="P201" s="80"/>
      <c r="Q201" s="80"/>
      <c r="R201" s="80"/>
      <c r="T201" s="249"/>
      <c r="U201" s="80"/>
      <c r="V201" s="80"/>
      <c r="W201" s="80"/>
      <c r="X201" s="80"/>
      <c r="Y201" s="80"/>
    </row>
    <row r="202" spans="1:25" s="42" customFormat="1" ht="14.25" customHeight="1">
      <c r="A202" s="239" t="s">
        <v>918</v>
      </c>
      <c r="B202" s="1203">
        <v>44952</v>
      </c>
      <c r="C202" s="31">
        <v>44951</v>
      </c>
      <c r="D202" s="523">
        <v>12771</v>
      </c>
      <c r="E202" s="136" t="s">
        <v>2</v>
      </c>
      <c r="F202" s="523">
        <v>1126</v>
      </c>
      <c r="G202" s="9" t="s">
        <v>57</v>
      </c>
      <c r="H202" s="1204" t="s">
        <v>1066</v>
      </c>
      <c r="I202" s="25" t="s">
        <v>6</v>
      </c>
      <c r="J202" s="9" t="s">
        <v>97</v>
      </c>
      <c r="K202" s="22"/>
      <c r="L202" s="1205">
        <v>233.6</v>
      </c>
      <c r="M202" s="80"/>
      <c r="N202" s="80"/>
      <c r="O202" s="80"/>
      <c r="P202" s="80"/>
      <c r="Q202" s="80"/>
      <c r="R202" s="80"/>
      <c r="T202" s="249"/>
      <c r="U202" s="80"/>
      <c r="V202" s="80"/>
      <c r="W202" s="80"/>
      <c r="X202" s="80"/>
      <c r="Y202" s="80"/>
    </row>
    <row r="203" spans="1:25" s="42" customFormat="1" ht="14.25" customHeight="1">
      <c r="A203" s="239" t="s">
        <v>485</v>
      </c>
      <c r="B203" s="1203">
        <v>44960</v>
      </c>
      <c r="C203" s="31">
        <v>44957</v>
      </c>
      <c r="D203" s="523">
        <v>12766</v>
      </c>
      <c r="E203" s="136" t="s">
        <v>2351</v>
      </c>
      <c r="F203" s="523">
        <v>3096</v>
      </c>
      <c r="G203" s="9" t="s">
        <v>47</v>
      </c>
      <c r="H203" s="1204">
        <v>20</v>
      </c>
      <c r="I203" s="25" t="s">
        <v>6</v>
      </c>
      <c r="J203" s="9" t="s">
        <v>97</v>
      </c>
      <c r="K203" s="22"/>
      <c r="L203" s="1205"/>
      <c r="M203" s="80"/>
      <c r="N203" s="80"/>
      <c r="O203" s="80"/>
      <c r="P203" s="80"/>
      <c r="Q203" s="80"/>
      <c r="R203" s="80"/>
      <c r="T203" s="249"/>
      <c r="U203" s="80"/>
      <c r="V203" s="80"/>
      <c r="W203" s="80"/>
      <c r="X203" s="80"/>
      <c r="Y203" s="80"/>
    </row>
    <row r="204" spans="1:25" s="42" customFormat="1" ht="14.25" customHeight="1">
      <c r="A204" s="239"/>
      <c r="B204" s="1203"/>
      <c r="C204" s="31"/>
      <c r="D204" s="523"/>
      <c r="E204" s="136" t="s">
        <v>2</v>
      </c>
      <c r="F204" s="523">
        <v>2039</v>
      </c>
      <c r="G204" s="9" t="s">
        <v>29</v>
      </c>
      <c r="H204" s="1204" t="s">
        <v>840</v>
      </c>
      <c r="I204" s="25" t="s">
        <v>6</v>
      </c>
      <c r="J204" s="9" t="s">
        <v>97</v>
      </c>
      <c r="K204" s="22"/>
      <c r="L204" s="1205">
        <v>1665</v>
      </c>
      <c r="M204" s="80"/>
      <c r="N204" s="80"/>
      <c r="O204" s="80"/>
      <c r="P204" s="80"/>
      <c r="Q204" s="80"/>
      <c r="R204" s="80"/>
      <c r="T204" s="249"/>
      <c r="U204" s="80"/>
      <c r="V204" s="80"/>
      <c r="W204" s="80"/>
      <c r="X204" s="80"/>
      <c r="Y204" s="80"/>
    </row>
    <row r="205" spans="1:25" s="42" customFormat="1" ht="14.25" customHeight="1">
      <c r="A205" s="1464" t="s">
        <v>772</v>
      </c>
      <c r="B205" s="1465">
        <v>44960</v>
      </c>
      <c r="C205" s="1466"/>
      <c r="D205" s="1467">
        <v>12768</v>
      </c>
      <c r="E205" s="1468" t="s">
        <v>2</v>
      </c>
      <c r="F205" s="1467">
        <v>822</v>
      </c>
      <c r="G205" s="1469" t="s">
        <v>19</v>
      </c>
      <c r="H205" s="1470">
        <v>5</v>
      </c>
      <c r="I205" s="1471"/>
      <c r="J205" s="1469" t="s">
        <v>97</v>
      </c>
      <c r="K205" s="1472"/>
      <c r="L205" s="1473">
        <v>147.5</v>
      </c>
      <c r="M205" s="80"/>
      <c r="N205" s="80"/>
      <c r="O205" s="80"/>
      <c r="P205" s="80"/>
      <c r="Q205" s="80"/>
      <c r="R205" s="80"/>
      <c r="T205" s="249"/>
      <c r="U205" s="80"/>
      <c r="V205" s="80"/>
      <c r="W205" s="80"/>
      <c r="X205" s="80"/>
      <c r="Y205" s="80"/>
    </row>
    <row r="206" spans="1:25" s="42" customFormat="1" ht="14.25" customHeight="1">
      <c r="A206" s="1464" t="s">
        <v>1303</v>
      </c>
      <c r="B206" s="1465">
        <v>44960</v>
      </c>
      <c r="C206" s="1466"/>
      <c r="D206" s="1467">
        <v>12769</v>
      </c>
      <c r="E206" s="1468" t="s">
        <v>2</v>
      </c>
      <c r="F206" s="1467">
        <v>3624</v>
      </c>
      <c r="G206" s="1469" t="s">
        <v>63</v>
      </c>
      <c r="H206" s="1470">
        <v>16</v>
      </c>
      <c r="I206" s="1471"/>
      <c r="J206" s="1469" t="s">
        <v>97</v>
      </c>
      <c r="K206" s="1474" t="s">
        <v>991</v>
      </c>
      <c r="L206" s="1473">
        <v>159.47999999999999</v>
      </c>
      <c r="M206" s="80"/>
      <c r="N206" s="80"/>
      <c r="O206" s="80"/>
      <c r="P206" s="80"/>
      <c r="Q206" s="80"/>
      <c r="R206" s="80"/>
      <c r="T206" s="249"/>
      <c r="U206" s="80"/>
      <c r="V206" s="80"/>
      <c r="W206" s="80"/>
      <c r="X206" s="80"/>
      <c r="Y206" s="80"/>
    </row>
    <row r="207" spans="1:25" s="42" customFormat="1" ht="14.25" customHeight="1">
      <c r="A207" s="1464" t="s">
        <v>174</v>
      </c>
      <c r="B207" s="1465">
        <v>44960</v>
      </c>
      <c r="C207" s="1466"/>
      <c r="D207" s="1467">
        <v>12777</v>
      </c>
      <c r="E207" s="1468" t="s">
        <v>2</v>
      </c>
      <c r="F207" s="1467">
        <v>855</v>
      </c>
      <c r="G207" s="1469" t="s">
        <v>38</v>
      </c>
      <c r="H207" s="1470">
        <v>10</v>
      </c>
      <c r="I207" s="1471"/>
      <c r="J207" s="1469" t="s">
        <v>97</v>
      </c>
      <c r="K207" s="1472"/>
      <c r="L207" s="1473"/>
      <c r="M207" s="80"/>
      <c r="N207" s="80"/>
      <c r="O207" s="80"/>
      <c r="P207" s="80"/>
      <c r="Q207" s="80"/>
      <c r="R207" s="80"/>
      <c r="T207" s="249"/>
      <c r="U207" s="80"/>
      <c r="V207" s="80"/>
      <c r="W207" s="80"/>
      <c r="X207" s="80"/>
      <c r="Y207" s="80"/>
    </row>
    <row r="208" spans="1:25" s="42" customFormat="1" ht="14.25" customHeight="1">
      <c r="A208" s="1464"/>
      <c r="B208" s="1465"/>
      <c r="C208" s="1466"/>
      <c r="D208" s="1467"/>
      <c r="E208" s="1468" t="s">
        <v>1221</v>
      </c>
      <c r="F208" s="1467">
        <v>4535</v>
      </c>
      <c r="G208" s="1469" t="s">
        <v>18</v>
      </c>
      <c r="H208" s="1470">
        <v>5</v>
      </c>
      <c r="I208" s="1471"/>
      <c r="J208" s="1469" t="s">
        <v>97</v>
      </c>
      <c r="K208" s="1472"/>
      <c r="L208" s="1473">
        <v>203.5</v>
      </c>
      <c r="M208" s="80"/>
      <c r="N208" s="80"/>
      <c r="O208" s="80"/>
      <c r="P208" s="80"/>
      <c r="Q208" s="80"/>
      <c r="R208" s="80"/>
      <c r="T208" s="249"/>
      <c r="U208" s="80"/>
      <c r="V208" s="80"/>
      <c r="W208" s="80"/>
      <c r="X208" s="80"/>
      <c r="Y208" s="80"/>
    </row>
    <row r="209" spans="1:25" s="42" customFormat="1" ht="14.25" customHeight="1">
      <c r="A209" s="239" t="s">
        <v>1303</v>
      </c>
      <c r="B209" s="1203">
        <v>44956</v>
      </c>
      <c r="C209" s="31">
        <v>44953</v>
      </c>
      <c r="D209" s="523">
        <v>12774</v>
      </c>
      <c r="E209" s="136" t="s">
        <v>1221</v>
      </c>
      <c r="F209" s="523">
        <v>3630</v>
      </c>
      <c r="G209" s="9" t="s">
        <v>1465</v>
      </c>
      <c r="H209" s="1204">
        <v>12</v>
      </c>
      <c r="I209" s="25" t="s">
        <v>6</v>
      </c>
      <c r="J209" s="9" t="s">
        <v>97</v>
      </c>
      <c r="K209" s="22"/>
      <c r="L209" s="1205"/>
      <c r="M209" s="80"/>
      <c r="N209" s="80"/>
      <c r="O209" s="80"/>
      <c r="P209" s="80"/>
      <c r="Q209" s="80"/>
      <c r="R209" s="80"/>
      <c r="T209" s="249"/>
      <c r="U209" s="80"/>
      <c r="V209" s="80"/>
      <c r="W209" s="80"/>
      <c r="X209" s="80"/>
      <c r="Y209" s="80"/>
    </row>
    <row r="210" spans="1:25" s="42" customFormat="1" ht="14.25" customHeight="1">
      <c r="A210" s="239"/>
      <c r="B210" s="1203"/>
      <c r="C210" s="31"/>
      <c r="D210" s="523"/>
      <c r="E210" s="136" t="s">
        <v>2</v>
      </c>
      <c r="F210" s="523">
        <v>4526</v>
      </c>
      <c r="G210" s="9" t="s">
        <v>1441</v>
      </c>
      <c r="H210" s="1204">
        <v>80</v>
      </c>
      <c r="I210" s="25" t="s">
        <v>6</v>
      </c>
      <c r="J210" s="9" t="s">
        <v>97</v>
      </c>
      <c r="K210" s="22"/>
      <c r="L210" s="1205">
        <v>1854.4</v>
      </c>
      <c r="M210" s="80"/>
      <c r="N210" s="80"/>
      <c r="O210" s="80"/>
      <c r="P210" s="80"/>
      <c r="Q210" s="80"/>
      <c r="R210" s="80"/>
      <c r="T210" s="249"/>
      <c r="U210" s="80"/>
      <c r="V210" s="80"/>
      <c r="W210" s="80"/>
      <c r="X210" s="80"/>
      <c r="Y210" s="80"/>
    </row>
    <row r="211" spans="1:25" s="42" customFormat="1" ht="14.25" customHeight="1">
      <c r="A211" s="1464" t="s">
        <v>393</v>
      </c>
      <c r="B211" s="1475">
        <v>44960</v>
      </c>
      <c r="C211" s="1466"/>
      <c r="D211" s="1467">
        <v>12778</v>
      </c>
      <c r="E211" s="1468" t="s">
        <v>2</v>
      </c>
      <c r="F211" s="1467">
        <v>838</v>
      </c>
      <c r="G211" s="1469" t="s">
        <v>5</v>
      </c>
      <c r="H211" s="1470">
        <v>10</v>
      </c>
      <c r="I211" s="1471"/>
      <c r="J211" s="1469" t="s">
        <v>97</v>
      </c>
      <c r="K211" s="1472"/>
      <c r="L211" s="1473">
        <v>364</v>
      </c>
      <c r="M211" s="80"/>
      <c r="N211" s="80"/>
      <c r="O211" s="80"/>
      <c r="P211" s="80"/>
      <c r="Q211" s="80"/>
      <c r="R211" s="80"/>
      <c r="T211" s="249"/>
      <c r="U211" s="80"/>
      <c r="V211" s="80"/>
      <c r="W211" s="80"/>
      <c r="X211" s="80"/>
      <c r="Y211" s="80"/>
    </row>
    <row r="212" spans="1:25" s="42" customFormat="1" ht="14.25" customHeight="1">
      <c r="A212" s="1464" t="s">
        <v>871</v>
      </c>
      <c r="B212" s="1465">
        <v>44960</v>
      </c>
      <c r="C212" s="1466"/>
      <c r="D212" s="1467">
        <v>12784</v>
      </c>
      <c r="E212" s="1468" t="s">
        <v>474</v>
      </c>
      <c r="F212" s="1470">
        <v>4537</v>
      </c>
      <c r="G212" s="1469" t="s">
        <v>770</v>
      </c>
      <c r="H212" s="1470">
        <v>2</v>
      </c>
      <c r="I212" s="1471"/>
      <c r="J212" s="1469" t="s">
        <v>97</v>
      </c>
      <c r="K212" s="1472"/>
      <c r="L212" s="1473">
        <v>144.19999999999999</v>
      </c>
      <c r="M212" s="80"/>
      <c r="N212" s="80"/>
      <c r="O212" s="80"/>
      <c r="P212" s="80"/>
      <c r="Q212" s="80"/>
      <c r="R212" s="80"/>
      <c r="T212" s="249"/>
      <c r="U212" s="80"/>
      <c r="V212" s="80"/>
      <c r="W212" s="80"/>
      <c r="X212" s="80"/>
      <c r="Y212" s="80"/>
    </row>
    <row r="213" spans="1:25" s="42" customFormat="1" ht="14.25" customHeight="1">
      <c r="A213" s="1464" t="s">
        <v>1834</v>
      </c>
      <c r="B213" s="1465">
        <v>44963</v>
      </c>
      <c r="C213" s="1466"/>
      <c r="D213" s="1467">
        <v>12793</v>
      </c>
      <c r="E213" s="1468" t="s">
        <v>1221</v>
      </c>
      <c r="F213" s="1467">
        <v>3384</v>
      </c>
      <c r="G213" s="1469" t="s">
        <v>53</v>
      </c>
      <c r="H213" s="1470">
        <v>5</v>
      </c>
      <c r="I213" s="1471"/>
      <c r="J213" s="1469" t="s">
        <v>97</v>
      </c>
      <c r="K213" s="1472"/>
      <c r="L213" s="1473">
        <v>545</v>
      </c>
      <c r="M213" s="80"/>
      <c r="N213" s="80"/>
      <c r="O213" s="80"/>
      <c r="P213" s="80"/>
      <c r="Q213" s="80"/>
      <c r="R213" s="80"/>
      <c r="T213" s="249"/>
      <c r="U213" s="80"/>
      <c r="V213" s="80"/>
      <c r="W213" s="80"/>
      <c r="X213" s="80"/>
      <c r="Y213" s="80"/>
    </row>
    <row r="214" spans="1:25" s="42" customFormat="1" ht="14.25" customHeight="1">
      <c r="A214" s="1464" t="s">
        <v>1469</v>
      </c>
      <c r="B214" s="1465">
        <v>44963</v>
      </c>
      <c r="C214" s="1466"/>
      <c r="D214" s="1467">
        <v>12794</v>
      </c>
      <c r="E214" s="1468" t="s">
        <v>2</v>
      </c>
      <c r="F214" s="1467">
        <v>843</v>
      </c>
      <c r="G214" s="1469" t="s">
        <v>203</v>
      </c>
      <c r="H214" s="1470">
        <v>80</v>
      </c>
      <c r="I214" s="1471"/>
      <c r="J214" s="1469" t="s">
        <v>97</v>
      </c>
      <c r="K214" s="1472"/>
      <c r="L214" s="1473">
        <v>680</v>
      </c>
      <c r="M214" s="80"/>
      <c r="N214" s="80"/>
      <c r="O214" s="80"/>
      <c r="P214" s="80"/>
      <c r="Q214" s="80"/>
      <c r="R214" s="80"/>
      <c r="T214" s="249"/>
      <c r="U214" s="80"/>
      <c r="V214" s="80"/>
      <c r="W214" s="80"/>
      <c r="X214" s="80"/>
      <c r="Y214" s="80"/>
    </row>
    <row r="215" spans="1:25" s="42" customFormat="1" ht="14.25" customHeight="1">
      <c r="A215" s="239" t="s">
        <v>851</v>
      </c>
      <c r="B215" s="1203">
        <v>44963</v>
      </c>
      <c r="C215" s="31">
        <v>44957</v>
      </c>
      <c r="D215" s="523">
        <v>12795</v>
      </c>
      <c r="E215" s="136" t="s">
        <v>2</v>
      </c>
      <c r="F215" s="523">
        <v>1545</v>
      </c>
      <c r="G215" s="9" t="s">
        <v>36</v>
      </c>
      <c r="H215" s="1204">
        <v>15</v>
      </c>
      <c r="I215" s="25" t="s">
        <v>6</v>
      </c>
      <c r="J215" s="9" t="s">
        <v>97</v>
      </c>
      <c r="K215" s="22"/>
      <c r="L215" s="1205">
        <v>892.5</v>
      </c>
      <c r="M215" s="80"/>
      <c r="N215" s="80"/>
      <c r="O215" s="80"/>
      <c r="P215" s="80"/>
      <c r="Q215" s="80"/>
      <c r="R215" s="80"/>
      <c r="T215" s="249"/>
      <c r="U215" s="80"/>
      <c r="V215" s="80"/>
      <c r="W215" s="80"/>
      <c r="X215" s="80"/>
      <c r="Y215" s="80"/>
    </row>
    <row r="216" spans="1:25" s="42" customFormat="1" ht="14.25" customHeight="1">
      <c r="A216" s="1464" t="s">
        <v>2785</v>
      </c>
      <c r="B216" s="1465">
        <v>44964</v>
      </c>
      <c r="C216" s="1466"/>
      <c r="D216" s="1467">
        <v>12799</v>
      </c>
      <c r="E216" s="1468" t="s">
        <v>2</v>
      </c>
      <c r="F216" s="1467">
        <v>951</v>
      </c>
      <c r="G216" s="1469" t="s">
        <v>58</v>
      </c>
      <c r="H216" s="1470">
        <v>4</v>
      </c>
      <c r="I216" s="1471"/>
      <c r="J216" s="1469" t="s">
        <v>97</v>
      </c>
      <c r="K216" s="1472"/>
      <c r="L216" s="1473">
        <v>488</v>
      </c>
      <c r="M216" s="80"/>
      <c r="N216" s="80"/>
      <c r="O216" s="80"/>
      <c r="P216" s="80"/>
      <c r="Q216" s="80"/>
      <c r="R216" s="80"/>
      <c r="T216" s="249"/>
      <c r="U216" s="80"/>
      <c r="V216" s="80"/>
      <c r="W216" s="80"/>
      <c r="X216" s="80"/>
      <c r="Y216" s="80"/>
    </row>
    <row r="217" spans="1:25" s="42" customFormat="1" ht="14.25" customHeight="1">
      <c r="A217" s="239" t="s">
        <v>109</v>
      </c>
      <c r="B217" s="1203">
        <v>44956</v>
      </c>
      <c r="C217" s="31">
        <v>44956</v>
      </c>
      <c r="D217" s="523">
        <v>12805</v>
      </c>
      <c r="E217" s="136" t="s">
        <v>2060</v>
      </c>
      <c r="F217" s="523">
        <v>4025</v>
      </c>
      <c r="G217" s="9" t="s">
        <v>36</v>
      </c>
      <c r="H217" s="1204">
        <v>1</v>
      </c>
      <c r="I217" s="25" t="s">
        <v>6</v>
      </c>
      <c r="J217" s="9" t="s">
        <v>97</v>
      </c>
      <c r="K217" s="22"/>
      <c r="L217" s="1205"/>
      <c r="M217" s="80"/>
      <c r="N217" s="80"/>
      <c r="O217" s="80"/>
      <c r="P217" s="80"/>
      <c r="Q217" s="80"/>
      <c r="R217" s="80"/>
      <c r="T217" s="249"/>
      <c r="U217" s="80"/>
      <c r="V217" s="80"/>
      <c r="W217" s="80"/>
      <c r="X217" s="80"/>
      <c r="Y217" s="80"/>
    </row>
    <row r="218" spans="1:25" s="42" customFormat="1" ht="14.25" customHeight="1">
      <c r="A218" s="239"/>
      <c r="B218" s="1203"/>
      <c r="C218" s="31"/>
      <c r="D218" s="523"/>
      <c r="E218" s="136" t="s">
        <v>2060</v>
      </c>
      <c r="F218" s="523">
        <v>4025</v>
      </c>
      <c r="G218" s="9" t="s">
        <v>52</v>
      </c>
      <c r="H218" s="1204">
        <v>1</v>
      </c>
      <c r="I218" s="25" t="s">
        <v>6</v>
      </c>
      <c r="J218" s="9" t="s">
        <v>97</v>
      </c>
      <c r="K218" s="22"/>
      <c r="L218" s="1205">
        <v>100</v>
      </c>
      <c r="M218" s="80"/>
      <c r="N218" s="80"/>
      <c r="O218" s="80"/>
      <c r="P218" s="80"/>
      <c r="Q218" s="80"/>
      <c r="R218" s="80"/>
      <c r="T218" s="249"/>
      <c r="U218" s="80"/>
      <c r="V218" s="80"/>
      <c r="W218" s="80"/>
      <c r="X218" s="80"/>
      <c r="Y218" s="80"/>
    </row>
    <row r="219" spans="1:25" s="42" customFormat="1" ht="14.25" customHeight="1">
      <c r="A219" s="460"/>
      <c r="B219" s="1202"/>
      <c r="C219" s="116"/>
      <c r="D219" s="548"/>
      <c r="E219" s="691"/>
      <c r="F219" s="548"/>
      <c r="G219" s="24"/>
      <c r="H219" s="1256"/>
      <c r="I219" s="234"/>
      <c r="J219" s="24" t="s">
        <v>97</v>
      </c>
      <c r="K219" s="546"/>
      <c r="L219" s="1198"/>
      <c r="M219" s="80"/>
      <c r="N219" s="80"/>
      <c r="O219" s="80"/>
      <c r="P219" s="80"/>
      <c r="Q219" s="80"/>
      <c r="R219" s="80"/>
      <c r="T219" s="249"/>
      <c r="U219" s="80"/>
      <c r="V219" s="80"/>
      <c r="W219" s="80"/>
      <c r="X219" s="80"/>
      <c r="Y219" s="80"/>
    </row>
    <row r="220" spans="1:25" s="42" customFormat="1" ht="14.25" customHeight="1">
      <c r="A220" s="460"/>
      <c r="B220" s="1202"/>
      <c r="C220" s="116"/>
      <c r="D220" s="548"/>
      <c r="E220" s="691"/>
      <c r="F220" s="548"/>
      <c r="G220" s="24"/>
      <c r="H220" s="1256"/>
      <c r="I220" s="234"/>
      <c r="J220" s="24" t="s">
        <v>97</v>
      </c>
      <c r="K220" s="546"/>
      <c r="L220" s="1198"/>
      <c r="M220" s="80"/>
      <c r="N220" s="80"/>
      <c r="O220" s="80"/>
      <c r="P220" s="80"/>
      <c r="Q220" s="80"/>
      <c r="R220" s="80"/>
      <c r="T220" s="249"/>
      <c r="U220" s="80"/>
      <c r="V220" s="80"/>
      <c r="W220" s="80"/>
      <c r="X220" s="80"/>
      <c r="Y220" s="80"/>
    </row>
    <row r="221" spans="1:25" s="42" customFormat="1" ht="14.25" customHeight="1">
      <c r="A221" s="460"/>
      <c r="B221" s="1202"/>
      <c r="C221" s="116"/>
      <c r="D221" s="548"/>
      <c r="E221" s="691"/>
      <c r="F221" s="548"/>
      <c r="G221" s="24"/>
      <c r="H221" s="1256"/>
      <c r="I221" s="234"/>
      <c r="J221" s="24" t="s">
        <v>97</v>
      </c>
      <c r="K221" s="546"/>
      <c r="L221" s="1198"/>
      <c r="M221" s="80"/>
      <c r="N221" s="80"/>
      <c r="O221" s="80"/>
      <c r="P221" s="80"/>
      <c r="Q221" s="80"/>
      <c r="R221" s="80"/>
      <c r="T221" s="249"/>
      <c r="U221" s="80"/>
      <c r="V221" s="80"/>
      <c r="W221" s="80"/>
      <c r="X221" s="80"/>
      <c r="Y221" s="80"/>
    </row>
    <row r="222" spans="1:25" s="42" customFormat="1" ht="14.25" customHeight="1">
      <c r="A222" s="460"/>
      <c r="B222" s="1202"/>
      <c r="C222" s="116"/>
      <c r="D222" s="548"/>
      <c r="E222" s="691"/>
      <c r="F222" s="548"/>
      <c r="G222" s="24"/>
      <c r="H222" s="1256"/>
      <c r="I222" s="234"/>
      <c r="J222" s="24" t="s">
        <v>97</v>
      </c>
      <c r="K222" s="546"/>
      <c r="L222" s="1198"/>
      <c r="M222" s="80"/>
      <c r="N222" s="80"/>
      <c r="O222" s="80"/>
      <c r="P222" s="80"/>
      <c r="Q222" s="80"/>
      <c r="R222" s="80"/>
      <c r="T222" s="249"/>
      <c r="U222" s="80"/>
      <c r="V222" s="80"/>
      <c r="W222" s="80"/>
      <c r="X222" s="80"/>
      <c r="Y222" s="80"/>
    </row>
    <row r="223" spans="1:25" s="42" customFormat="1" ht="14.25" customHeight="1">
      <c r="A223" s="460"/>
      <c r="B223" s="1202"/>
      <c r="C223" s="116"/>
      <c r="D223" s="548"/>
      <c r="E223" s="691"/>
      <c r="F223" s="548"/>
      <c r="G223" s="24"/>
      <c r="H223" s="1256"/>
      <c r="I223" s="234"/>
      <c r="J223" s="24" t="s">
        <v>97</v>
      </c>
      <c r="K223" s="546"/>
      <c r="L223" s="1198"/>
      <c r="M223" s="80"/>
      <c r="N223" s="80"/>
      <c r="O223" s="80"/>
      <c r="P223" s="80"/>
      <c r="Q223" s="80"/>
      <c r="R223" s="80"/>
      <c r="T223" s="249"/>
      <c r="U223" s="80"/>
      <c r="V223" s="80"/>
      <c r="W223" s="80"/>
      <c r="X223" s="80"/>
      <c r="Y223" s="80"/>
    </row>
    <row r="224" spans="1:25" s="42" customFormat="1" ht="14.25" customHeight="1">
      <c r="A224" s="460"/>
      <c r="B224" s="1202"/>
      <c r="C224" s="116"/>
      <c r="D224" s="548"/>
      <c r="E224" s="691"/>
      <c r="F224" s="548"/>
      <c r="G224" s="24"/>
      <c r="H224" s="1256"/>
      <c r="I224" s="234"/>
      <c r="J224" s="24" t="s">
        <v>97</v>
      </c>
      <c r="K224" s="546"/>
      <c r="L224" s="1198"/>
      <c r="M224" s="80"/>
      <c r="N224" s="80"/>
      <c r="O224" s="80"/>
      <c r="P224" s="80"/>
      <c r="Q224" s="80"/>
      <c r="R224" s="80"/>
      <c r="T224" s="249"/>
      <c r="U224" s="80"/>
      <c r="V224" s="80"/>
      <c r="W224" s="80"/>
      <c r="X224" s="80"/>
      <c r="Y224" s="80"/>
    </row>
    <row r="225" spans="1:25" s="42" customFormat="1" ht="14.25" customHeight="1">
      <c r="A225" s="460"/>
      <c r="B225" s="1202"/>
      <c r="C225" s="116"/>
      <c r="D225" s="548"/>
      <c r="E225" s="691"/>
      <c r="F225" s="548"/>
      <c r="G225" s="24"/>
      <c r="H225" s="548"/>
      <c r="I225" s="234"/>
      <c r="J225" s="24" t="s">
        <v>97</v>
      </c>
      <c r="K225" s="546"/>
      <c r="L225" s="1198"/>
      <c r="M225" s="80"/>
      <c r="N225" s="80"/>
      <c r="O225" s="80"/>
      <c r="P225" s="80"/>
      <c r="Q225" s="80"/>
      <c r="R225" s="80"/>
      <c r="T225" s="249"/>
      <c r="U225" s="80"/>
      <c r="V225" s="80"/>
      <c r="W225" s="80"/>
      <c r="X225" s="80"/>
      <c r="Y225" s="80"/>
    </row>
    <row r="226" spans="1:25" s="44" customFormat="1">
      <c r="A226" s="338"/>
      <c r="B226" s="1160"/>
      <c r="C226" s="125"/>
      <c r="D226" s="1201"/>
      <c r="E226" s="124"/>
      <c r="F226" s="126"/>
      <c r="G226" s="51"/>
      <c r="H226" s="1201"/>
      <c r="I226" s="234"/>
      <c r="J226" s="24" t="s">
        <v>97</v>
      </c>
      <c r="K226" s="526"/>
      <c r="L226" s="1200"/>
      <c r="M226" s="246"/>
      <c r="N226" s="246"/>
      <c r="O226" s="246"/>
      <c r="P226" s="246"/>
      <c r="Q226" s="246"/>
      <c r="R226" s="246"/>
      <c r="T226" s="246"/>
      <c r="U226" s="246"/>
      <c r="V226" s="246"/>
      <c r="W226" s="246"/>
      <c r="X226" s="246"/>
      <c r="Y226" s="246"/>
    </row>
    <row r="227" spans="1:25" s="6" customFormat="1" ht="15" customHeight="1">
      <c r="A227" s="2530" t="e">
        <f>SUM(#REF!)</f>
        <v>#REF!</v>
      </c>
      <c r="B227" s="2531"/>
      <c r="C227" s="2531"/>
      <c r="D227" s="2531"/>
      <c r="E227" s="2531"/>
      <c r="F227" s="2531"/>
      <c r="G227" s="2531"/>
      <c r="H227" s="2531"/>
      <c r="I227" s="2531"/>
      <c r="J227" s="2531"/>
      <c r="K227" s="2531"/>
      <c r="L227" s="2532"/>
      <c r="T227" s="1035" t="s">
        <v>1672</v>
      </c>
    </row>
    <row r="228" spans="1:25" s="6" customFormat="1">
      <c r="A228" s="387"/>
      <c r="H228" s="823"/>
      <c r="I228" s="387"/>
      <c r="L228" s="587"/>
    </row>
    <row r="229" spans="1:25" s="6" customFormat="1">
      <c r="A229" s="387"/>
      <c r="H229" s="823"/>
      <c r="I229" s="387"/>
      <c r="L229" s="587"/>
    </row>
    <row r="230" spans="1:25" s="6" customFormat="1">
      <c r="A230" s="387"/>
      <c r="H230" s="823"/>
      <c r="I230" s="387"/>
      <c r="L230" s="587"/>
    </row>
    <row r="231" spans="1:25" s="6" customFormat="1">
      <c r="A231" s="387"/>
      <c r="H231" s="823"/>
      <c r="I231" s="387"/>
      <c r="L231" s="587"/>
    </row>
    <row r="232" spans="1:25" s="6" customFormat="1">
      <c r="A232" s="387"/>
      <c r="H232" s="823"/>
      <c r="I232" s="387"/>
      <c r="L232" s="587"/>
    </row>
    <row r="233" spans="1:25" s="6" customFormat="1">
      <c r="A233" s="387"/>
      <c r="H233" s="823"/>
      <c r="I233" s="387"/>
      <c r="L233" s="587"/>
    </row>
    <row r="234" spans="1:25" s="6" customFormat="1">
      <c r="A234" s="387"/>
      <c r="H234" s="823"/>
      <c r="I234" s="387"/>
      <c r="L234" s="587"/>
    </row>
    <row r="235" spans="1:25" s="6" customFormat="1">
      <c r="A235" s="387"/>
      <c r="H235" s="823"/>
      <c r="I235" s="387"/>
      <c r="L235" s="587"/>
    </row>
    <row r="236" spans="1:25" s="6" customFormat="1">
      <c r="A236" s="387"/>
      <c r="H236" s="823"/>
      <c r="I236" s="387"/>
      <c r="L236" s="587"/>
    </row>
    <row r="237" spans="1:25" s="6" customFormat="1">
      <c r="A237" s="387"/>
      <c r="H237" s="823"/>
      <c r="I237" s="387"/>
      <c r="L237" s="587"/>
    </row>
    <row r="238" spans="1:25" s="6" customFormat="1">
      <c r="A238" s="387"/>
      <c r="H238" s="823"/>
      <c r="I238" s="387"/>
      <c r="L238" s="587"/>
    </row>
    <row r="239" spans="1:25" s="6" customFormat="1">
      <c r="A239" s="387"/>
      <c r="H239" s="823"/>
      <c r="I239" s="387"/>
      <c r="L239" s="587"/>
    </row>
    <row r="240" spans="1:25" s="6" customFormat="1">
      <c r="A240" s="387"/>
      <c r="H240" s="823"/>
      <c r="I240" s="387"/>
      <c r="L240" s="587"/>
    </row>
    <row r="241" spans="1:25" s="6" customFormat="1" hidden="1">
      <c r="A241" s="387"/>
      <c r="H241" s="823"/>
      <c r="I241" s="387"/>
      <c r="L241" s="587"/>
    </row>
    <row r="242" spans="1:25" s="6" customFormat="1" hidden="1">
      <c r="A242" s="387"/>
      <c r="H242" s="823"/>
      <c r="I242" s="387"/>
      <c r="L242" s="587"/>
    </row>
    <row r="243" spans="1:25" s="6" customFormat="1" hidden="1">
      <c r="A243" s="37"/>
      <c r="B243"/>
      <c r="C243"/>
      <c r="D243"/>
      <c r="E243"/>
      <c r="F243"/>
      <c r="G243"/>
      <c r="H243" s="484"/>
      <c r="I243" s="37"/>
      <c r="J243"/>
      <c r="K243"/>
      <c r="L243" s="587"/>
      <c r="S243"/>
    </row>
    <row r="244" spans="1:25" s="6" customFormat="1" hidden="1">
      <c r="A244" s="37"/>
      <c r="B244"/>
      <c r="C244"/>
      <c r="D244"/>
      <c r="E244"/>
      <c r="F244"/>
      <c r="G244"/>
      <c r="H244" s="484"/>
      <c r="I244" s="37"/>
      <c r="J244"/>
      <c r="K244"/>
      <c r="L244" s="587"/>
      <c r="S244"/>
    </row>
    <row r="245" spans="1:25" s="6" customFormat="1" hidden="1">
      <c r="A245" s="37"/>
      <c r="B245"/>
      <c r="C245"/>
      <c r="D245"/>
      <c r="E245"/>
      <c r="F245"/>
      <c r="G245"/>
      <c r="H245" s="484"/>
      <c r="I245" s="37"/>
      <c r="J245"/>
      <c r="K245"/>
      <c r="L245" s="587"/>
      <c r="S245"/>
    </row>
    <row r="246" spans="1:25" s="6" customFormat="1" hidden="1">
      <c r="A246" s="37"/>
      <c r="B246"/>
      <c r="C246"/>
      <c r="D246"/>
      <c r="E246"/>
      <c r="F246"/>
      <c r="G246"/>
      <c r="H246" s="484"/>
      <c r="I246" s="37"/>
      <c r="J246"/>
      <c r="K246"/>
      <c r="L246" s="587"/>
      <c r="S246"/>
    </row>
    <row r="247" spans="1:25" s="6" customFormat="1" hidden="1">
      <c r="A247" s="37"/>
      <c r="B247"/>
      <c r="C247"/>
      <c r="D247"/>
      <c r="E247"/>
      <c r="F247"/>
      <c r="G247"/>
      <c r="H247" s="484"/>
      <c r="I247" s="37"/>
      <c r="J247"/>
      <c r="K247"/>
      <c r="L247" s="587"/>
      <c r="S247"/>
    </row>
    <row r="248" spans="1:25" s="6" customFormat="1" hidden="1">
      <c r="A248" s="37"/>
      <c r="B248"/>
      <c r="C248"/>
      <c r="D248"/>
      <c r="E248"/>
      <c r="F248"/>
      <c r="G248"/>
      <c r="H248" s="484"/>
      <c r="I248" s="37"/>
      <c r="J248"/>
      <c r="K248"/>
      <c r="L248" s="587"/>
      <c r="S248"/>
    </row>
    <row r="249" spans="1:25" s="6" customFormat="1" hidden="1">
      <c r="A249" s="37"/>
      <c r="B249"/>
      <c r="C249"/>
      <c r="D249"/>
      <c r="E249"/>
      <c r="F249"/>
      <c r="G249"/>
      <c r="H249" s="484"/>
      <c r="I249" s="37"/>
      <c r="J249"/>
      <c r="K249"/>
      <c r="L249" s="587"/>
      <c r="S249"/>
    </row>
    <row r="250" spans="1:25" s="6" customFormat="1" hidden="1">
      <c r="A250" s="37"/>
      <c r="B250"/>
      <c r="C250"/>
      <c r="D250"/>
      <c r="E250"/>
      <c r="F250"/>
      <c r="G250"/>
      <c r="H250" s="484"/>
      <c r="I250" s="37"/>
      <c r="J250"/>
      <c r="K250"/>
      <c r="L250" s="587"/>
      <c r="S250"/>
    </row>
    <row r="251" spans="1:25" s="6" customFormat="1" hidden="1">
      <c r="A251" s="37"/>
      <c r="B251"/>
      <c r="C251"/>
      <c r="D251"/>
      <c r="E251"/>
      <c r="F251"/>
      <c r="G251"/>
      <c r="H251" s="484"/>
      <c r="I251" s="37"/>
      <c r="J251"/>
      <c r="K251"/>
      <c r="L251" s="587"/>
      <c r="S251"/>
    </row>
    <row r="252" spans="1:25" s="6" customFormat="1" hidden="1">
      <c r="A252" s="37"/>
      <c r="B252"/>
      <c r="C252"/>
      <c r="D252"/>
      <c r="E252"/>
      <c r="F252"/>
      <c r="G252"/>
      <c r="H252" s="484"/>
      <c r="I252" s="37"/>
      <c r="J252"/>
      <c r="K252"/>
      <c r="L252" s="587"/>
      <c r="S252"/>
    </row>
    <row r="253" spans="1:25" s="37" customFormat="1" hidden="1">
      <c r="B253"/>
      <c r="C253"/>
      <c r="D253"/>
      <c r="E253"/>
      <c r="F253"/>
      <c r="G253"/>
      <c r="H253" s="484"/>
      <c r="J253"/>
      <c r="K253"/>
      <c r="L253" s="587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1:25" s="37" customFormat="1" hidden="1">
      <c r="B254"/>
      <c r="C254"/>
      <c r="D254"/>
      <c r="E254"/>
      <c r="F254"/>
      <c r="G254"/>
      <c r="H254" s="484"/>
      <c r="J254"/>
      <c r="K254"/>
      <c r="L254" s="587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1:25" s="37" customFormat="1" hidden="1">
      <c r="B255"/>
      <c r="C255"/>
      <c r="D255"/>
      <c r="E255"/>
      <c r="F255"/>
      <c r="G255"/>
      <c r="H255" s="484"/>
      <c r="J255"/>
      <c r="K255"/>
      <c r="L255" s="587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1:25" s="37" customFormat="1" hidden="1">
      <c r="B256"/>
      <c r="C256"/>
      <c r="D256"/>
      <c r="E256"/>
      <c r="F256"/>
      <c r="G256"/>
      <c r="H256" s="484"/>
      <c r="J256"/>
      <c r="K256"/>
      <c r="L256" s="587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87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87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87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87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87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87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87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87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87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87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87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87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87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87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87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87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87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87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87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87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87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87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87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87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87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87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87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87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87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87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87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87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87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87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87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87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87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87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87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87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87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87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87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87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87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87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87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87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87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87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87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87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87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87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87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87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87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87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87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87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87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87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87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87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2:25" s="37" customFormat="1" hidden="1">
      <c r="B321"/>
      <c r="C321"/>
      <c r="D321"/>
      <c r="E321"/>
      <c r="F321"/>
      <c r="G321"/>
      <c r="H321" s="484"/>
      <c r="J321"/>
      <c r="K321"/>
      <c r="L321" s="587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2:25" s="37" customFormat="1" hidden="1">
      <c r="B322"/>
      <c r="C322"/>
      <c r="D322"/>
      <c r="E322"/>
      <c r="F322"/>
      <c r="G322"/>
      <c r="H322" s="484"/>
      <c r="J322"/>
      <c r="K322"/>
      <c r="L322" s="587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2:25" s="37" customFormat="1" hidden="1">
      <c r="B323"/>
      <c r="C323"/>
      <c r="D323"/>
      <c r="E323"/>
      <c r="F323"/>
      <c r="G323"/>
      <c r="H323" s="484"/>
      <c r="J323"/>
      <c r="K323"/>
      <c r="L323" s="587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2:25" s="37" customFormat="1" hidden="1">
      <c r="B324"/>
      <c r="C324"/>
      <c r="D324"/>
      <c r="E324"/>
      <c r="F324"/>
      <c r="G324"/>
      <c r="H324" s="484"/>
      <c r="J324"/>
      <c r="K324"/>
      <c r="L324" s="587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2:25" s="37" customFormat="1" hidden="1">
      <c r="B325"/>
      <c r="C325"/>
      <c r="D325"/>
      <c r="E325"/>
      <c r="F325"/>
      <c r="G325"/>
      <c r="H325" s="484"/>
      <c r="J325"/>
      <c r="K325"/>
      <c r="L325" s="587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2:25" s="37" customFormat="1" hidden="1">
      <c r="B326"/>
      <c r="C326"/>
      <c r="D326"/>
      <c r="E326"/>
      <c r="F326"/>
      <c r="G326"/>
      <c r="H326" s="484"/>
      <c r="J326"/>
      <c r="K326"/>
      <c r="L326" s="587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2:25" s="37" customFormat="1" hidden="1">
      <c r="B327"/>
      <c r="C327"/>
      <c r="D327"/>
      <c r="E327"/>
      <c r="F327"/>
      <c r="G327"/>
      <c r="H327" s="484"/>
      <c r="J327"/>
      <c r="K327"/>
      <c r="L327" s="587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2:25" s="37" customFormat="1" hidden="1">
      <c r="B328"/>
      <c r="C328"/>
      <c r="D328"/>
      <c r="E328"/>
      <c r="F328"/>
      <c r="G328"/>
      <c r="H328" s="484"/>
      <c r="J328"/>
      <c r="K328"/>
      <c r="L328" s="587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2:25" s="37" customFormat="1" hidden="1">
      <c r="B329"/>
      <c r="C329"/>
      <c r="D329"/>
      <c r="E329"/>
      <c r="F329"/>
      <c r="G329"/>
      <c r="H329" s="484"/>
      <c r="J329"/>
      <c r="K329"/>
      <c r="L329" s="587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2:25" s="37" customFormat="1" hidden="1">
      <c r="B330"/>
      <c r="C330"/>
      <c r="D330"/>
      <c r="E330"/>
      <c r="F330"/>
      <c r="G330"/>
      <c r="H330" s="484"/>
      <c r="J330"/>
      <c r="K330"/>
      <c r="L330" s="587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2:25" s="37" customFormat="1" hidden="1">
      <c r="B331"/>
      <c r="C331"/>
      <c r="D331"/>
      <c r="E331"/>
      <c r="F331"/>
      <c r="G331"/>
      <c r="H331" s="484"/>
      <c r="J331"/>
      <c r="K331"/>
      <c r="L331" s="587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2" spans="2:25" s="37" customFormat="1" hidden="1">
      <c r="B332"/>
      <c r="C332"/>
      <c r="D332"/>
      <c r="E332"/>
      <c r="F332"/>
      <c r="G332"/>
      <c r="H332" s="484"/>
      <c r="J332"/>
      <c r="K332"/>
      <c r="L332" s="587"/>
      <c r="M332" s="6"/>
      <c r="N332" s="6"/>
      <c r="O332" s="6"/>
      <c r="P332" s="6"/>
      <c r="Q332" s="6"/>
      <c r="R332" s="6"/>
      <c r="S332"/>
      <c r="T332" s="6"/>
      <c r="U332" s="6"/>
      <c r="V332" s="6"/>
      <c r="W332" s="6"/>
      <c r="X332" s="6"/>
      <c r="Y332" s="6"/>
    </row>
    <row r="333" spans="2:25" s="37" customFormat="1" hidden="1">
      <c r="B333"/>
      <c r="C333"/>
      <c r="D333"/>
      <c r="E333"/>
      <c r="F333"/>
      <c r="G333"/>
      <c r="H333" s="484"/>
      <c r="J333"/>
      <c r="K333"/>
      <c r="L333" s="587"/>
      <c r="M333" s="6"/>
      <c r="N333" s="6"/>
      <c r="O333" s="6"/>
      <c r="P333" s="6"/>
      <c r="Q333" s="6"/>
      <c r="R333" s="6"/>
      <c r="S333"/>
      <c r="T333" s="6"/>
      <c r="U333" s="6"/>
      <c r="V333" s="6"/>
      <c r="W333" s="6"/>
      <c r="X333" s="6"/>
      <c r="Y333" s="6"/>
    </row>
    <row r="334" spans="2:25" s="37" customFormat="1" hidden="1">
      <c r="B334"/>
      <c r="C334"/>
      <c r="D334"/>
      <c r="E334"/>
      <c r="F334"/>
      <c r="G334"/>
      <c r="H334" s="484"/>
      <c r="J334"/>
      <c r="K334"/>
      <c r="L334" s="587"/>
      <c r="M334" s="6"/>
      <c r="N334" s="6"/>
      <c r="O334" s="6"/>
      <c r="P334" s="6"/>
      <c r="Q334" s="6"/>
      <c r="R334" s="6"/>
      <c r="S334"/>
      <c r="T334" s="6"/>
      <c r="U334" s="6"/>
      <c r="V334" s="6"/>
      <c r="W334" s="6"/>
      <c r="X334" s="6"/>
      <c r="Y334" s="6"/>
    </row>
    <row r="335" spans="2:25" s="37" customFormat="1" hidden="1">
      <c r="B335"/>
      <c r="C335"/>
      <c r="D335"/>
      <c r="E335"/>
      <c r="F335"/>
      <c r="G335"/>
      <c r="H335" s="484"/>
      <c r="J335"/>
      <c r="K335"/>
      <c r="L335" s="587"/>
      <c r="M335" s="6"/>
      <c r="N335" s="6"/>
      <c r="O335" s="6"/>
      <c r="P335" s="6"/>
      <c r="Q335" s="6"/>
      <c r="R335" s="6"/>
      <c r="S335"/>
      <c r="T335" s="6"/>
      <c r="U335" s="6"/>
      <c r="V335" s="6"/>
      <c r="W335" s="6"/>
      <c r="X335" s="6"/>
      <c r="Y335" s="6"/>
    </row>
    <row r="336" spans="2:25" s="37" customFormat="1" hidden="1">
      <c r="B336"/>
      <c r="C336"/>
      <c r="D336"/>
      <c r="E336"/>
      <c r="F336"/>
      <c r="G336"/>
      <c r="H336" s="484"/>
      <c r="J336"/>
      <c r="K336"/>
      <c r="L336" s="587"/>
      <c r="M336" s="6"/>
      <c r="N336" s="6"/>
      <c r="O336" s="6"/>
      <c r="P336" s="6"/>
      <c r="Q336" s="6"/>
      <c r="R336" s="6"/>
      <c r="S336"/>
      <c r="T336" s="6"/>
      <c r="U336" s="6"/>
      <c r="V336" s="6"/>
      <c r="W336" s="6"/>
      <c r="X336" s="6"/>
      <c r="Y336" s="6"/>
    </row>
    <row r="337" spans="2:25" s="37" customFormat="1" hidden="1">
      <c r="B337"/>
      <c r="C337"/>
      <c r="D337"/>
      <c r="E337"/>
      <c r="F337"/>
      <c r="G337"/>
      <c r="H337" s="484"/>
      <c r="J337"/>
      <c r="K337"/>
      <c r="L337" s="587"/>
      <c r="M337" s="6"/>
      <c r="N337" s="6"/>
      <c r="O337" s="6"/>
      <c r="P337" s="6"/>
      <c r="Q337" s="6"/>
      <c r="R337" s="6"/>
      <c r="S337"/>
      <c r="T337" s="6"/>
      <c r="U337" s="6"/>
      <c r="V337" s="6"/>
      <c r="W337" s="6"/>
      <c r="X337" s="6"/>
      <c r="Y337" s="6"/>
    </row>
    <row r="338" spans="2:25" s="37" customFormat="1" hidden="1">
      <c r="B338"/>
      <c r="C338"/>
      <c r="D338"/>
      <c r="E338"/>
      <c r="F338"/>
      <c r="G338"/>
      <c r="H338" s="484"/>
      <c r="J338"/>
      <c r="K338"/>
      <c r="L338" s="587"/>
      <c r="M338" s="6"/>
      <c r="N338" s="6"/>
      <c r="O338" s="6"/>
      <c r="P338" s="6"/>
      <c r="Q338" s="6"/>
      <c r="R338" s="6"/>
      <c r="S338"/>
      <c r="T338" s="6"/>
      <c r="U338" s="6"/>
      <c r="V338" s="6"/>
      <c r="W338" s="6"/>
      <c r="X338" s="6"/>
      <c r="Y338" s="6"/>
    </row>
    <row r="339" spans="2:25" s="37" customFormat="1" hidden="1">
      <c r="B339"/>
      <c r="C339"/>
      <c r="D339"/>
      <c r="E339"/>
      <c r="F339"/>
      <c r="G339"/>
      <c r="H339" s="484"/>
      <c r="J339"/>
      <c r="K339"/>
      <c r="L339" s="587"/>
      <c r="M339" s="6"/>
      <c r="N339" s="6"/>
      <c r="O339" s="6"/>
      <c r="P339" s="6"/>
      <c r="Q339" s="6"/>
      <c r="R339" s="6"/>
      <c r="S339"/>
      <c r="T339" s="6"/>
      <c r="U339" s="6"/>
      <c r="V339" s="6"/>
      <c r="W339" s="6"/>
      <c r="X339" s="6"/>
      <c r="Y339" s="6"/>
    </row>
    <row r="340" spans="2:25" s="37" customFormat="1" hidden="1">
      <c r="B340"/>
      <c r="C340"/>
      <c r="D340"/>
      <c r="E340"/>
      <c r="F340"/>
      <c r="G340"/>
      <c r="H340" s="484"/>
      <c r="J340"/>
      <c r="K340"/>
      <c r="L340" s="587"/>
      <c r="M340" s="6"/>
      <c r="N340" s="6"/>
      <c r="O340" s="6"/>
      <c r="P340" s="6"/>
      <c r="Q340" s="6"/>
      <c r="R340" s="6"/>
      <c r="S340"/>
      <c r="T340" s="6"/>
      <c r="U340" s="6"/>
      <c r="V340" s="6"/>
      <c r="W340" s="6"/>
      <c r="X340" s="6"/>
      <c r="Y340" s="6"/>
    </row>
    <row r="341" spans="2:25" s="37" customFormat="1" hidden="1">
      <c r="B341"/>
      <c r="C341"/>
      <c r="D341"/>
      <c r="E341"/>
      <c r="F341"/>
      <c r="G341"/>
      <c r="H341" s="484"/>
      <c r="J341"/>
      <c r="K341"/>
      <c r="L341" s="587"/>
      <c r="M341" s="6"/>
      <c r="N341" s="6"/>
      <c r="O341" s="6"/>
      <c r="P341" s="6"/>
      <c r="Q341" s="6"/>
      <c r="R341" s="6"/>
      <c r="S341"/>
      <c r="T341" s="6"/>
      <c r="U341" s="6"/>
      <c r="V341" s="6"/>
      <c r="W341" s="6"/>
      <c r="X341" s="6"/>
      <c r="Y341" s="6"/>
    </row>
    <row r="342" spans="2:25" s="37" customFormat="1" hidden="1">
      <c r="B342"/>
      <c r="C342"/>
      <c r="D342"/>
      <c r="E342"/>
      <c r="F342"/>
      <c r="G342"/>
      <c r="H342" s="484"/>
      <c r="J342"/>
      <c r="K342"/>
      <c r="L342" s="587"/>
      <c r="M342" s="6"/>
      <c r="N342" s="6"/>
      <c r="O342" s="6"/>
      <c r="P342" s="6"/>
      <c r="Q342" s="6"/>
      <c r="R342" s="6"/>
      <c r="S342"/>
      <c r="T342" s="6"/>
      <c r="U342" s="6"/>
      <c r="V342" s="6"/>
      <c r="W342" s="6"/>
      <c r="X342" s="6"/>
      <c r="Y342" s="6"/>
    </row>
    <row r="343" spans="2:25" s="37" customFormat="1" hidden="1">
      <c r="B343"/>
      <c r="C343"/>
      <c r="D343"/>
      <c r="E343"/>
      <c r="F343"/>
      <c r="G343"/>
      <c r="H343" s="484"/>
      <c r="J343"/>
      <c r="K343"/>
      <c r="L343" s="587"/>
      <c r="M343" s="6"/>
      <c r="N343" s="6"/>
      <c r="O343" s="6"/>
      <c r="P343" s="6"/>
      <c r="Q343" s="6"/>
      <c r="R343" s="6"/>
      <c r="S343"/>
      <c r="T343" s="6"/>
      <c r="U343" s="6"/>
      <c r="V343" s="6"/>
      <c r="W343" s="6"/>
      <c r="X343" s="6"/>
      <c r="Y343" s="6"/>
    </row>
    <row r="344" spans="2:25" s="37" customFormat="1" hidden="1">
      <c r="B344"/>
      <c r="C344"/>
      <c r="D344"/>
      <c r="E344"/>
      <c r="F344"/>
      <c r="G344"/>
      <c r="H344" s="484"/>
      <c r="J344"/>
      <c r="K344"/>
      <c r="L344" s="587"/>
      <c r="M344" s="6"/>
      <c r="N344" s="6"/>
      <c r="O344" s="6"/>
      <c r="P344" s="6"/>
      <c r="Q344" s="6"/>
      <c r="R344" s="6"/>
      <c r="S344"/>
      <c r="T344" s="6"/>
      <c r="U344" s="6"/>
      <c r="V344" s="6"/>
      <c r="W344" s="6"/>
      <c r="X344" s="6"/>
      <c r="Y344" s="6"/>
    </row>
    <row r="345" spans="2:25" s="37" customFormat="1" hidden="1">
      <c r="B345"/>
      <c r="C345"/>
      <c r="D345"/>
      <c r="E345"/>
      <c r="F345"/>
      <c r="G345"/>
      <c r="H345" s="484"/>
      <c r="J345"/>
      <c r="K345"/>
      <c r="L345" s="587"/>
      <c r="M345" s="6"/>
      <c r="N345" s="6"/>
      <c r="O345" s="6"/>
      <c r="P345" s="6"/>
      <c r="Q345" s="6"/>
      <c r="R345" s="6"/>
      <c r="S345"/>
      <c r="T345" s="6"/>
      <c r="U345" s="6"/>
      <c r="V345" s="6"/>
      <c r="W345" s="6"/>
      <c r="X345" s="6"/>
      <c r="Y345" s="6"/>
    </row>
    <row r="346" spans="2:25" s="37" customFormat="1" hidden="1">
      <c r="B346"/>
      <c r="C346"/>
      <c r="D346"/>
      <c r="E346"/>
      <c r="F346"/>
      <c r="G346"/>
      <c r="H346" s="484"/>
      <c r="J346"/>
      <c r="K346"/>
      <c r="L346" s="587"/>
      <c r="M346" s="6"/>
      <c r="N346" s="6"/>
      <c r="O346" s="6"/>
      <c r="P346" s="6"/>
      <c r="Q346" s="6"/>
      <c r="R346" s="6"/>
      <c r="S346"/>
      <c r="T346" s="6"/>
      <c r="U346" s="6"/>
      <c r="V346" s="6"/>
      <c r="W346" s="6"/>
      <c r="X346" s="6"/>
      <c r="Y346" s="6"/>
    </row>
    <row r="347" spans="2:25" s="37" customFormat="1" hidden="1">
      <c r="B347"/>
      <c r="C347"/>
      <c r="D347"/>
      <c r="E347"/>
      <c r="F347"/>
      <c r="G347"/>
      <c r="H347" s="484"/>
      <c r="J347"/>
      <c r="K347"/>
      <c r="L347" s="587"/>
      <c r="M347" s="6"/>
      <c r="N347" s="6"/>
      <c r="O347" s="6"/>
      <c r="P347" s="6"/>
      <c r="Q347" s="6"/>
      <c r="R347" s="6"/>
      <c r="S347"/>
      <c r="T347" s="6"/>
      <c r="U347" s="6"/>
      <c r="V347" s="6"/>
      <c r="W347" s="6"/>
      <c r="X347" s="6"/>
      <c r="Y347" s="6"/>
    </row>
    <row r="348" spans="2:25" s="37" customFormat="1" hidden="1">
      <c r="B348"/>
      <c r="C348"/>
      <c r="D348"/>
      <c r="E348"/>
      <c r="F348"/>
      <c r="G348"/>
      <c r="H348" s="484"/>
      <c r="J348"/>
      <c r="K348"/>
      <c r="L348" s="587"/>
      <c r="M348" s="6"/>
      <c r="N348" s="6"/>
      <c r="O348" s="6"/>
      <c r="P348" s="6"/>
      <c r="Q348" s="6"/>
      <c r="R348" s="6"/>
      <c r="S348"/>
      <c r="T348" s="6"/>
      <c r="U348" s="6"/>
      <c r="V348" s="6"/>
      <c r="W348" s="6"/>
      <c r="X348" s="6"/>
      <c r="Y348" s="6"/>
    </row>
    <row r="349" spans="2:25" s="37" customFormat="1" hidden="1">
      <c r="B349"/>
      <c r="C349"/>
      <c r="D349"/>
      <c r="E349"/>
      <c r="F349"/>
      <c r="G349"/>
      <c r="H349" s="484"/>
      <c r="J349"/>
      <c r="K349"/>
      <c r="L349" s="587"/>
      <c r="M349" s="6"/>
      <c r="N349" s="6"/>
      <c r="O349" s="6"/>
      <c r="P349" s="6"/>
      <c r="Q349" s="6"/>
      <c r="R349" s="6"/>
      <c r="S349"/>
      <c r="T349" s="6"/>
      <c r="U349" s="6"/>
      <c r="V349" s="6"/>
      <c r="W349" s="6"/>
      <c r="X349" s="6"/>
      <c r="Y349" s="6"/>
    </row>
    <row r="350" spans="2:25" s="37" customFormat="1" hidden="1">
      <c r="B350"/>
      <c r="C350"/>
      <c r="D350"/>
      <c r="E350"/>
      <c r="F350"/>
      <c r="G350"/>
      <c r="H350" s="484"/>
      <c r="J350"/>
      <c r="K350"/>
      <c r="L350" s="587"/>
      <c r="M350" s="6"/>
      <c r="N350" s="6"/>
      <c r="O350" s="6"/>
      <c r="P350" s="6"/>
      <c r="Q350" s="6"/>
      <c r="R350" s="6"/>
      <c r="S350"/>
      <c r="T350" s="6"/>
      <c r="U350" s="6"/>
      <c r="V350" s="6"/>
      <c r="W350" s="6"/>
      <c r="X350" s="6"/>
      <c r="Y350" s="6"/>
    </row>
    <row r="351" spans="2:25" s="37" customFormat="1" hidden="1">
      <c r="B351"/>
      <c r="C351"/>
      <c r="D351"/>
      <c r="E351"/>
      <c r="F351"/>
      <c r="G351"/>
      <c r="H351" s="484"/>
      <c r="J351"/>
      <c r="K351"/>
      <c r="L351" s="587"/>
      <c r="M351" s="6"/>
      <c r="N351" s="6"/>
      <c r="O351" s="6"/>
      <c r="P351" s="6"/>
      <c r="Q351" s="6"/>
      <c r="R351" s="6"/>
      <c r="S351"/>
      <c r="T351" s="6"/>
      <c r="U351" s="6"/>
      <c r="V351" s="6"/>
      <c r="W351" s="6"/>
      <c r="X351" s="6"/>
      <c r="Y351" s="6"/>
    </row>
    <row r="352" spans="2:25" s="37" customFormat="1" hidden="1">
      <c r="B352"/>
      <c r="C352"/>
      <c r="D352"/>
      <c r="E352"/>
      <c r="F352"/>
      <c r="G352"/>
      <c r="H352" s="484"/>
      <c r="J352"/>
      <c r="K352"/>
      <c r="L352" s="587"/>
      <c r="M352" s="6"/>
      <c r="N352" s="6"/>
      <c r="O352" s="6"/>
      <c r="P352" s="6"/>
      <c r="Q352" s="6"/>
      <c r="R352" s="6"/>
      <c r="S352"/>
      <c r="T352" s="6"/>
      <c r="U352" s="6"/>
      <c r="V352" s="6"/>
      <c r="W352" s="6"/>
      <c r="X352" s="6"/>
      <c r="Y352" s="6"/>
    </row>
    <row r="353" spans="1:22">
      <c r="L353" s="587"/>
    </row>
    <row r="354" spans="1:22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</row>
    <row r="355" spans="1:22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</row>
    <row r="356" spans="1:22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87"/>
      <c r="S356"/>
    </row>
    <row r="357" spans="1:22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</row>
    <row r="358" spans="1:22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</row>
    <row r="359" spans="1:22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  <c r="U359" s="4">
        <v>1</v>
      </c>
      <c r="V359" s="5"/>
    </row>
    <row r="360" spans="1:22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  <c r="U360" s="4">
        <v>2</v>
      </c>
      <c r="V360" s="5"/>
    </row>
    <row r="361" spans="1:22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  <c r="U361" s="4">
        <v>3</v>
      </c>
      <c r="V361" s="5"/>
    </row>
    <row r="362" spans="1:22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  <c r="U362" s="4">
        <v>4</v>
      </c>
      <c r="V362" s="5"/>
    </row>
    <row r="363" spans="1:22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  <c r="U363" s="4">
        <v>5</v>
      </c>
      <c r="V363" s="5"/>
    </row>
    <row r="364" spans="1:22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  <c r="U364" s="4">
        <v>6</v>
      </c>
      <c r="V364" s="5"/>
    </row>
    <row r="365" spans="1:22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  <c r="U365" s="4">
        <v>7</v>
      </c>
      <c r="V365" s="5"/>
    </row>
    <row r="366" spans="1:22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  <c r="U366" s="4">
        <v>8</v>
      </c>
      <c r="V366" s="5"/>
    </row>
    <row r="367" spans="1:22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  <c r="U367" s="4">
        <v>9</v>
      </c>
      <c r="V367" s="5"/>
    </row>
    <row r="368" spans="1:22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  <c r="U368" s="4">
        <v>10</v>
      </c>
      <c r="V368" s="5"/>
    </row>
    <row r="369" spans="1:22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  <c r="U369" s="4">
        <v>11</v>
      </c>
      <c r="V369" s="5"/>
    </row>
    <row r="370" spans="1:22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  <c r="U370" s="4">
        <v>12</v>
      </c>
      <c r="V370" s="5"/>
    </row>
    <row r="371" spans="1:22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  <c r="U371" s="4">
        <v>13</v>
      </c>
      <c r="V371" s="5"/>
    </row>
    <row r="372" spans="1:22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  <c r="U372" s="4">
        <v>14</v>
      </c>
      <c r="V372" s="5"/>
    </row>
    <row r="373" spans="1:22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  <c r="U373" s="4">
        <v>15</v>
      </c>
      <c r="V373" s="5"/>
    </row>
    <row r="374" spans="1:22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  <c r="U374" s="4">
        <v>16</v>
      </c>
      <c r="V374" s="5"/>
    </row>
    <row r="375" spans="1:22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22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22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22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22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22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22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22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22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22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  <row r="587" spans="1:19" s="6" customFormat="1">
      <c r="A587" s="37"/>
      <c r="B587"/>
      <c r="C587"/>
      <c r="D587"/>
      <c r="E587"/>
      <c r="F587"/>
      <c r="G587"/>
      <c r="H587" s="484"/>
      <c r="I587" s="37"/>
      <c r="J587"/>
      <c r="K587"/>
      <c r="L587" s="587"/>
      <c r="S587"/>
    </row>
    <row r="588" spans="1:19" s="6" customFormat="1">
      <c r="A588" s="37"/>
      <c r="B588"/>
      <c r="C588"/>
      <c r="D588"/>
      <c r="E588"/>
      <c r="F588"/>
      <c r="G588"/>
      <c r="H588" s="484"/>
      <c r="I588" s="37"/>
      <c r="J588"/>
      <c r="K588"/>
      <c r="L588" s="587"/>
      <c r="S588"/>
    </row>
    <row r="589" spans="1:19" s="6" customFormat="1">
      <c r="A589" s="37"/>
      <c r="B589"/>
      <c r="C589"/>
      <c r="D589"/>
      <c r="E589"/>
      <c r="F589"/>
      <c r="G589"/>
      <c r="H589" s="484"/>
      <c r="I589" s="37"/>
      <c r="J589"/>
      <c r="K589"/>
      <c r="L589" s="587"/>
      <c r="S589"/>
    </row>
    <row r="590" spans="1:19" s="6" customFormat="1">
      <c r="A590" s="37"/>
      <c r="B590"/>
      <c r="C590"/>
      <c r="D590"/>
      <c r="E590"/>
      <c r="F590"/>
      <c r="G590"/>
      <c r="H590" s="484"/>
      <c r="I590" s="37"/>
      <c r="J590"/>
      <c r="K590"/>
      <c r="L590" s="587"/>
      <c r="S590"/>
    </row>
    <row r="591" spans="1:19" s="6" customFormat="1">
      <c r="A591" s="37"/>
      <c r="B591"/>
      <c r="C591"/>
      <c r="D591"/>
      <c r="E591"/>
      <c r="F591"/>
      <c r="G591"/>
      <c r="H591" s="484"/>
      <c r="I591" s="37"/>
      <c r="J591"/>
      <c r="K591"/>
      <c r="L591" s="587"/>
      <c r="S591"/>
    </row>
    <row r="592" spans="1:19" s="6" customFormat="1">
      <c r="A592" s="37"/>
      <c r="B592"/>
      <c r="C592"/>
      <c r="D592"/>
      <c r="E592"/>
      <c r="F592"/>
      <c r="G592"/>
      <c r="H592" s="484"/>
      <c r="I592" s="37"/>
      <c r="J592"/>
      <c r="K592"/>
      <c r="L592" s="587"/>
      <c r="S592"/>
    </row>
    <row r="593" spans="1:19" s="6" customFormat="1">
      <c r="A593" s="37"/>
      <c r="B593"/>
      <c r="C593"/>
      <c r="D593"/>
      <c r="E593"/>
      <c r="F593"/>
      <c r="G593"/>
      <c r="H593" s="484"/>
      <c r="I593" s="37"/>
      <c r="J593"/>
      <c r="K593"/>
      <c r="L593" s="587"/>
      <c r="S593"/>
    </row>
    <row r="594" spans="1:19" s="6" customFormat="1">
      <c r="A594" s="37"/>
      <c r="B594"/>
      <c r="C594"/>
      <c r="D594"/>
      <c r="E594"/>
      <c r="F594"/>
      <c r="G594"/>
      <c r="H594" s="484"/>
      <c r="I594" s="37"/>
      <c r="J594"/>
      <c r="K594"/>
      <c r="L594" s="587"/>
      <c r="S594"/>
    </row>
    <row r="595" spans="1:19" s="6" customFormat="1">
      <c r="A595" s="37"/>
      <c r="B595"/>
      <c r="C595"/>
      <c r="D595"/>
      <c r="E595"/>
      <c r="F595"/>
      <c r="G595"/>
      <c r="H595" s="484"/>
      <c r="I595" s="37"/>
      <c r="J595"/>
      <c r="K595"/>
      <c r="L595" s="587"/>
      <c r="S595"/>
    </row>
    <row r="596" spans="1:19" s="6" customFormat="1">
      <c r="A596" s="37"/>
      <c r="B596"/>
      <c r="C596"/>
      <c r="D596"/>
      <c r="E596"/>
      <c r="F596"/>
      <c r="G596"/>
      <c r="H596" s="484"/>
      <c r="I596" s="37"/>
      <c r="J596"/>
      <c r="K596"/>
      <c r="L596" s="587"/>
      <c r="S596"/>
    </row>
    <row r="597" spans="1:19" s="6" customFormat="1">
      <c r="A597" s="37"/>
      <c r="B597"/>
      <c r="C597"/>
      <c r="D597"/>
      <c r="E597"/>
      <c r="F597"/>
      <c r="G597"/>
      <c r="H597" s="484"/>
      <c r="I597" s="37"/>
      <c r="J597"/>
      <c r="K597"/>
      <c r="L597" s="587"/>
      <c r="S597"/>
    </row>
    <row r="598" spans="1:19" s="6" customFormat="1">
      <c r="A598" s="37"/>
      <c r="B598"/>
      <c r="C598"/>
      <c r="D598"/>
      <c r="E598"/>
      <c r="F598"/>
      <c r="G598"/>
      <c r="H598" s="484"/>
      <c r="I598" s="37"/>
      <c r="J598"/>
      <c r="K598"/>
      <c r="L598" s="587"/>
      <c r="S598"/>
    </row>
    <row r="599" spans="1:19" s="6" customFormat="1">
      <c r="A599" s="37"/>
      <c r="B599"/>
      <c r="C599"/>
      <c r="D599"/>
      <c r="E599"/>
      <c r="F599"/>
      <c r="G599"/>
      <c r="H599" s="484"/>
      <c r="I599" s="37"/>
      <c r="J599"/>
      <c r="K599"/>
      <c r="L599" s="587"/>
      <c r="S599"/>
    </row>
    <row r="600" spans="1:19" s="6" customFormat="1">
      <c r="A600" s="37"/>
      <c r="B600"/>
      <c r="C600"/>
      <c r="D600"/>
      <c r="E600"/>
      <c r="F600"/>
      <c r="G600"/>
      <c r="H600" s="484"/>
      <c r="I600" s="37"/>
      <c r="J600"/>
      <c r="K600"/>
      <c r="L600" s="587"/>
      <c r="S600"/>
    </row>
    <row r="601" spans="1:19" s="6" customFormat="1">
      <c r="A601" s="37"/>
      <c r="B601"/>
      <c r="C601"/>
      <c r="D601"/>
      <c r="E601"/>
      <c r="F601"/>
      <c r="G601"/>
      <c r="H601" s="484"/>
      <c r="I601" s="37"/>
      <c r="J601"/>
      <c r="K601"/>
      <c r="L601" s="587"/>
      <c r="S601"/>
    </row>
    <row r="602" spans="1:19" s="6" customFormat="1">
      <c r="A602" s="37"/>
      <c r="B602"/>
      <c r="C602"/>
      <c r="D602"/>
      <c r="E602"/>
      <c r="F602"/>
      <c r="G602"/>
      <c r="H602" s="484"/>
      <c r="I602" s="37"/>
      <c r="J602"/>
      <c r="K602"/>
      <c r="L602" s="587"/>
      <c r="S602"/>
    </row>
    <row r="603" spans="1:19" s="6" customFormat="1">
      <c r="A603" s="37"/>
      <c r="B603"/>
      <c r="C603"/>
      <c r="D603"/>
      <c r="E603"/>
      <c r="F603"/>
      <c r="G603"/>
      <c r="H603" s="484"/>
      <c r="I603" s="37"/>
      <c r="J603"/>
      <c r="K603"/>
      <c r="L603" s="587"/>
      <c r="S603"/>
    </row>
    <row r="604" spans="1:19" s="6" customFormat="1">
      <c r="A604" s="37"/>
      <c r="B604"/>
      <c r="C604"/>
      <c r="D604"/>
      <c r="E604"/>
      <c r="F604"/>
      <c r="G604"/>
      <c r="H604" s="484"/>
      <c r="I604" s="37"/>
      <c r="J604"/>
      <c r="K604"/>
      <c r="L604" s="587"/>
      <c r="S604"/>
    </row>
    <row r="605" spans="1:19" s="6" customFormat="1">
      <c r="A605" s="37"/>
      <c r="B605"/>
      <c r="C605"/>
      <c r="D605"/>
      <c r="E605"/>
      <c r="F605"/>
      <c r="G605"/>
      <c r="H605" s="484"/>
      <c r="I605" s="37"/>
      <c r="J605"/>
      <c r="K605"/>
      <c r="L605" s="587"/>
      <c r="S605"/>
    </row>
    <row r="606" spans="1:19" s="6" customFormat="1">
      <c r="A606" s="37"/>
      <c r="B606"/>
      <c r="C606"/>
      <c r="D606"/>
      <c r="E606"/>
      <c r="F606"/>
      <c r="G606"/>
      <c r="H606" s="484"/>
      <c r="I606" s="37"/>
      <c r="J606"/>
      <c r="K606"/>
      <c r="L606" s="587"/>
      <c r="S606"/>
    </row>
    <row r="607" spans="1:19" s="6" customFormat="1">
      <c r="A607" s="37"/>
      <c r="B607"/>
      <c r="C607"/>
      <c r="D607"/>
      <c r="E607"/>
      <c r="F607"/>
      <c r="G607"/>
      <c r="H607" s="484"/>
      <c r="I607" s="37"/>
      <c r="J607"/>
      <c r="K607"/>
      <c r="L607" s="587"/>
      <c r="S607"/>
    </row>
    <row r="608" spans="1:19" s="6" customFormat="1">
      <c r="A608" s="37"/>
      <c r="B608"/>
      <c r="C608"/>
      <c r="D608"/>
      <c r="E608"/>
      <c r="F608"/>
      <c r="G608"/>
      <c r="H608" s="484"/>
      <c r="I608" s="37"/>
      <c r="J608"/>
      <c r="K608"/>
      <c r="L608" s="587"/>
      <c r="S608"/>
    </row>
    <row r="609" spans="1:19" s="6" customFormat="1">
      <c r="A609" s="37"/>
      <c r="B609"/>
      <c r="C609"/>
      <c r="D609"/>
      <c r="E609"/>
      <c r="F609"/>
      <c r="G609"/>
      <c r="H609" s="484"/>
      <c r="I609" s="37"/>
      <c r="J609"/>
      <c r="K609"/>
      <c r="L609" s="587"/>
      <c r="S609"/>
    </row>
    <row r="610" spans="1:19" s="6" customFormat="1">
      <c r="A610" s="37"/>
      <c r="B610"/>
      <c r="C610"/>
      <c r="D610"/>
      <c r="E610"/>
      <c r="F610"/>
      <c r="G610"/>
      <c r="H610" s="484"/>
      <c r="I610" s="37"/>
      <c r="J610"/>
      <c r="K610"/>
      <c r="L610" s="587"/>
      <c r="S610"/>
    </row>
    <row r="611" spans="1:19" s="6" customFormat="1">
      <c r="A611" s="37"/>
      <c r="B611"/>
      <c r="C611"/>
      <c r="D611"/>
      <c r="E611"/>
      <c r="F611"/>
      <c r="G611"/>
      <c r="H611" s="484"/>
      <c r="I611" s="37"/>
      <c r="J611"/>
      <c r="K611"/>
      <c r="L611" s="587"/>
      <c r="S611"/>
    </row>
    <row r="612" spans="1:19" s="6" customFormat="1">
      <c r="A612" s="37"/>
      <c r="B612"/>
      <c r="C612"/>
      <c r="D612"/>
      <c r="E612"/>
      <c r="F612"/>
      <c r="G612"/>
      <c r="H612" s="484"/>
      <c r="I612" s="37"/>
      <c r="J612"/>
      <c r="K612"/>
      <c r="L612" s="587"/>
      <c r="S612"/>
    </row>
    <row r="613" spans="1:19" s="6" customFormat="1">
      <c r="A613" s="37"/>
      <c r="B613"/>
      <c r="C613"/>
      <c r="D613"/>
      <c r="E613"/>
      <c r="F613"/>
      <c r="G613"/>
      <c r="H613" s="484"/>
      <c r="I613" s="37"/>
      <c r="J613"/>
      <c r="K613"/>
      <c r="L613" s="587"/>
      <c r="S613"/>
    </row>
    <row r="614" spans="1:19" s="6" customFormat="1">
      <c r="A614" s="37"/>
      <c r="B614"/>
      <c r="C614"/>
      <c r="D614"/>
      <c r="E614"/>
      <c r="F614"/>
      <c r="G614"/>
      <c r="H614" s="484"/>
      <c r="I614" s="37"/>
      <c r="J614"/>
      <c r="K614"/>
      <c r="L614" s="587"/>
      <c r="S614"/>
    </row>
    <row r="615" spans="1:19" s="6" customFormat="1">
      <c r="A615" s="37"/>
      <c r="B615"/>
      <c r="C615"/>
      <c r="D615"/>
      <c r="E615"/>
      <c r="F615"/>
      <c r="G615"/>
      <c r="H615" s="484"/>
      <c r="I615" s="37"/>
      <c r="J615"/>
      <c r="K615"/>
      <c r="L615" s="587"/>
      <c r="S615"/>
    </row>
    <row r="616" spans="1:19" s="6" customFormat="1">
      <c r="A616" s="37"/>
      <c r="B616"/>
      <c r="C616"/>
      <c r="D616"/>
      <c r="E616"/>
      <c r="F616"/>
      <c r="G616"/>
      <c r="H616" s="484"/>
      <c r="I616" s="37"/>
      <c r="J616"/>
      <c r="K616"/>
      <c r="L616" s="587"/>
      <c r="S616"/>
    </row>
    <row r="617" spans="1:19" s="6" customFormat="1">
      <c r="A617" s="37"/>
      <c r="B617"/>
      <c r="C617"/>
      <c r="D617"/>
      <c r="E617"/>
      <c r="F617"/>
      <c r="G617"/>
      <c r="H617" s="484"/>
      <c r="I617" s="37"/>
      <c r="J617"/>
      <c r="K617"/>
      <c r="L617" s="587"/>
      <c r="S617"/>
    </row>
    <row r="618" spans="1:19" s="6" customFormat="1">
      <c r="A618" s="37"/>
      <c r="B618"/>
      <c r="C618"/>
      <c r="D618"/>
      <c r="E618"/>
      <c r="F618"/>
      <c r="G618"/>
      <c r="H618" s="484"/>
      <c r="I618" s="37"/>
      <c r="J618"/>
      <c r="K618"/>
      <c r="L618" s="587"/>
      <c r="S618"/>
    </row>
    <row r="619" spans="1:19" s="6" customFormat="1">
      <c r="A619" s="37"/>
      <c r="B619"/>
      <c r="C619"/>
      <c r="D619"/>
      <c r="E619"/>
      <c r="F619"/>
      <c r="G619"/>
      <c r="H619" s="484"/>
      <c r="I619" s="37"/>
      <c r="J619"/>
      <c r="K619"/>
      <c r="L619" s="587"/>
      <c r="S619"/>
    </row>
    <row r="620" spans="1:19" s="6" customFormat="1">
      <c r="A620" s="37"/>
      <c r="B620"/>
      <c r="C620"/>
      <c r="D620"/>
      <c r="E620"/>
      <c r="F620"/>
      <c r="G620"/>
      <c r="H620" s="484"/>
      <c r="I620" s="37"/>
      <c r="J620"/>
      <c r="K620"/>
      <c r="L620" s="587"/>
      <c r="S620"/>
    </row>
  </sheetData>
  <mergeCells count="9">
    <mergeCell ref="A70:L70"/>
    <mergeCell ref="A71:L71"/>
    <mergeCell ref="A227:L227"/>
    <mergeCell ref="A2:L2"/>
    <mergeCell ref="A11:L11"/>
    <mergeCell ref="A15:L15"/>
    <mergeCell ref="A16:L16"/>
    <mergeCell ref="A38:L38"/>
    <mergeCell ref="A39:L39"/>
  </mergeCells>
  <conditionalFormatting sqref="I17:I37 I12:I14 I1 I3:I10 I40:I69 I78:I226">
    <cfRule type="containsText" dxfId="25" priority="1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sheetPr>
    <tabColor rgb="FFFF0000"/>
  </sheetPr>
  <dimension ref="A1:Y620"/>
  <sheetViews>
    <sheetView topLeftCell="A22" workbookViewId="0">
      <selection activeCell="A45" sqref="A45:G46"/>
    </sheetView>
  </sheetViews>
  <sheetFormatPr defaultRowHeight="15"/>
  <cols>
    <col min="1" max="1" width="19.85546875" style="37" customWidth="1"/>
    <col min="2" max="2" width="10.7109375" bestFit="1" customWidth="1"/>
    <col min="3" max="3" width="9.85546875" bestFit="1" customWidth="1"/>
    <col min="4" max="4" width="8.5703125" bestFit="1" customWidth="1"/>
    <col min="5" max="5" width="14.1406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6.28515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0.28515625" style="6" customWidth="1"/>
    <col min="21" max="21" width="3" style="6" customWidth="1"/>
    <col min="22" max="22" width="23" style="6" customWidth="1"/>
    <col min="23" max="25" width="9.140625" style="6"/>
  </cols>
  <sheetData>
    <row r="1" spans="1:25" ht="16.5" customHeight="1">
      <c r="A1" s="1448">
        <v>12642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2374</v>
      </c>
      <c r="B3" s="34" t="s">
        <v>2563</v>
      </c>
      <c r="C3" s="34"/>
      <c r="D3" s="34" t="s">
        <v>2564</v>
      </c>
      <c r="E3" s="34" t="s">
        <v>7</v>
      </c>
      <c r="F3" s="34" t="s">
        <v>2454</v>
      </c>
      <c r="G3" s="34" t="s">
        <v>210</v>
      </c>
      <c r="H3" s="34" t="s">
        <v>2714</v>
      </c>
      <c r="I3" s="35" t="s">
        <v>6</v>
      </c>
      <c r="J3" s="34" t="s">
        <v>247</v>
      </c>
      <c r="K3" s="34" t="s">
        <v>2566</v>
      </c>
      <c r="L3" s="451">
        <v>775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 t="s">
        <v>1412</v>
      </c>
      <c r="B4" s="34" t="s">
        <v>2750</v>
      </c>
      <c r="C4" s="34" t="s">
        <v>2797</v>
      </c>
      <c r="D4" s="34" t="s">
        <v>2751</v>
      </c>
      <c r="E4" s="34" t="s">
        <v>2351</v>
      </c>
      <c r="F4" s="34" t="s">
        <v>2102</v>
      </c>
      <c r="G4" s="34" t="s">
        <v>1413</v>
      </c>
      <c r="H4" s="34" t="s">
        <v>905</v>
      </c>
      <c r="I4" s="35" t="s">
        <v>6</v>
      </c>
      <c r="J4" s="34" t="s">
        <v>247</v>
      </c>
      <c r="K4" s="34" t="s">
        <v>2752</v>
      </c>
      <c r="L4" s="451">
        <v>1880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 t="s">
        <v>171</v>
      </c>
      <c r="B5" s="34" t="s">
        <v>2750</v>
      </c>
      <c r="C5" s="34" t="s">
        <v>2800</v>
      </c>
      <c r="D5" s="34" t="s">
        <v>2753</v>
      </c>
      <c r="E5" s="34" t="s">
        <v>254</v>
      </c>
      <c r="F5" s="34" t="s">
        <v>2435</v>
      </c>
      <c r="G5" s="34" t="s">
        <v>193</v>
      </c>
      <c r="H5" s="34" t="s">
        <v>2832</v>
      </c>
      <c r="I5" s="743" t="s">
        <v>6</v>
      </c>
      <c r="J5" s="34" t="s">
        <v>247</v>
      </c>
      <c r="K5" s="34" t="s">
        <v>2754</v>
      </c>
      <c r="L5" s="451">
        <v>1630</v>
      </c>
      <c r="M5" s="16"/>
      <c r="N5" s="16"/>
      <c r="O5" s="16"/>
      <c r="P5" s="16"/>
      <c r="Q5" s="16"/>
      <c r="R5" s="16"/>
      <c r="T5" s="16" t="s">
        <v>2804</v>
      </c>
      <c r="U5" s="16"/>
      <c r="V5" s="16"/>
      <c r="W5" s="16"/>
      <c r="X5" s="16"/>
      <c r="Y5" s="16"/>
    </row>
    <row r="6" spans="1:25" s="15" customFormat="1">
      <c r="A6" s="341" t="s">
        <v>810</v>
      </c>
      <c r="B6" s="34" t="s">
        <v>1968</v>
      </c>
      <c r="C6" s="34" t="s">
        <v>2800</v>
      </c>
      <c r="D6" s="34" t="s">
        <v>2778</v>
      </c>
      <c r="E6" s="34" t="s">
        <v>254</v>
      </c>
      <c r="F6" s="34" t="s">
        <v>2064</v>
      </c>
      <c r="G6" s="34" t="s">
        <v>729</v>
      </c>
      <c r="H6" s="34" t="s">
        <v>2833</v>
      </c>
      <c r="I6" s="743" t="s">
        <v>6</v>
      </c>
      <c r="J6" s="34" t="s">
        <v>247</v>
      </c>
      <c r="K6" s="34" t="s">
        <v>2779</v>
      </c>
      <c r="L6" s="451">
        <v>2750</v>
      </c>
      <c r="M6" s="16"/>
      <c r="N6" s="16"/>
      <c r="O6" s="16"/>
      <c r="P6" s="16"/>
      <c r="Q6" s="16"/>
      <c r="R6" s="16"/>
      <c r="T6" s="16" t="s">
        <v>2804</v>
      </c>
      <c r="U6" s="16"/>
      <c r="V6" s="16"/>
      <c r="W6" s="16"/>
      <c r="X6" s="16"/>
      <c r="Y6" s="16"/>
    </row>
    <row r="7" spans="1:25" s="15" customFormat="1">
      <c r="A7" s="341" t="s">
        <v>188</v>
      </c>
      <c r="B7" s="34" t="s">
        <v>2786</v>
      </c>
      <c r="C7" s="34" t="s">
        <v>2811</v>
      </c>
      <c r="D7" s="34" t="s">
        <v>2787</v>
      </c>
      <c r="E7" s="34" t="s">
        <v>2</v>
      </c>
      <c r="F7" s="34" t="s">
        <v>1786</v>
      </c>
      <c r="G7" s="34" t="s">
        <v>100</v>
      </c>
      <c r="H7" s="34" t="s">
        <v>2812</v>
      </c>
      <c r="I7" s="35" t="s">
        <v>6</v>
      </c>
      <c r="J7" s="34" t="s">
        <v>247</v>
      </c>
      <c r="K7" s="34" t="s">
        <v>2788</v>
      </c>
      <c r="L7" s="451">
        <v>1638</v>
      </c>
      <c r="M7" s="16"/>
      <c r="N7" s="16"/>
      <c r="O7" s="16"/>
      <c r="P7" s="16"/>
      <c r="Q7" s="16"/>
      <c r="R7" s="16"/>
      <c r="T7" s="16" t="s">
        <v>2804</v>
      </c>
      <c r="U7" s="16"/>
      <c r="V7" s="16"/>
      <c r="W7" s="16"/>
      <c r="X7" s="16"/>
      <c r="Y7" s="16"/>
    </row>
    <row r="8" spans="1:25" s="15" customFormat="1">
      <c r="A8" s="995" t="s">
        <v>2789</v>
      </c>
      <c r="B8" s="996" t="s">
        <v>2790</v>
      </c>
      <c r="C8" s="996"/>
      <c r="D8" s="996" t="s">
        <v>2791</v>
      </c>
      <c r="E8" s="996" t="s">
        <v>1704</v>
      </c>
      <c r="F8" s="996" t="s">
        <v>2792</v>
      </c>
      <c r="G8" s="996" t="s">
        <v>2793</v>
      </c>
      <c r="H8" s="996" t="s">
        <v>1852</v>
      </c>
      <c r="I8" s="997"/>
      <c r="J8" s="996" t="s">
        <v>247</v>
      </c>
      <c r="K8" s="996" t="s">
        <v>2794</v>
      </c>
      <c r="L8" s="1486">
        <v>4100</v>
      </c>
      <c r="M8" s="16"/>
      <c r="N8" s="16"/>
      <c r="O8" s="16"/>
      <c r="P8" s="16"/>
      <c r="Q8" s="16"/>
      <c r="R8" s="16"/>
      <c r="T8" s="16" t="s">
        <v>2813</v>
      </c>
      <c r="U8" s="16"/>
      <c r="V8" s="16"/>
      <c r="W8" s="16"/>
      <c r="X8" s="16"/>
      <c r="Y8" s="16"/>
    </row>
    <row r="9" spans="1:25" s="15" customFormat="1">
      <c r="A9" s="341" t="s">
        <v>2276</v>
      </c>
      <c r="B9" s="34" t="s">
        <v>1943</v>
      </c>
      <c r="C9" s="34" t="s">
        <v>2786</v>
      </c>
      <c r="D9" s="34" t="s">
        <v>2798</v>
      </c>
      <c r="E9" s="34" t="s">
        <v>1221</v>
      </c>
      <c r="F9" s="34" t="s">
        <v>2279</v>
      </c>
      <c r="G9" s="34" t="s">
        <v>57</v>
      </c>
      <c r="H9" s="34" t="s">
        <v>2838</v>
      </c>
      <c r="I9" s="35" t="s">
        <v>6</v>
      </c>
      <c r="J9" s="34" t="s">
        <v>247</v>
      </c>
      <c r="K9" s="34" t="s">
        <v>2799</v>
      </c>
      <c r="L9" s="451">
        <v>1380</v>
      </c>
      <c r="M9" s="16"/>
      <c r="N9" s="16"/>
      <c r="O9" s="16"/>
      <c r="P9" s="16"/>
      <c r="Q9" s="16"/>
      <c r="R9" s="16"/>
      <c r="T9" s="16" t="s">
        <v>2804</v>
      </c>
      <c r="U9" s="16"/>
      <c r="V9" s="16"/>
      <c r="W9" s="16"/>
      <c r="X9" s="16"/>
      <c r="Y9" s="16"/>
    </row>
    <row r="10" spans="1:25" s="15" customFormat="1">
      <c r="A10" s="341" t="s">
        <v>2360</v>
      </c>
      <c r="B10" s="34" t="s">
        <v>2800</v>
      </c>
      <c r="C10" s="34" t="s">
        <v>2786</v>
      </c>
      <c r="D10" s="34" t="s">
        <v>2801</v>
      </c>
      <c r="E10" s="34" t="s">
        <v>2802</v>
      </c>
      <c r="F10" s="34" t="s">
        <v>2362</v>
      </c>
      <c r="G10" s="34" t="s">
        <v>2363</v>
      </c>
      <c r="H10" s="34" t="s">
        <v>2839</v>
      </c>
      <c r="I10" s="35" t="s">
        <v>6</v>
      </c>
      <c r="J10" s="34" t="s">
        <v>247</v>
      </c>
      <c r="K10" s="34" t="s">
        <v>2803</v>
      </c>
      <c r="L10" s="451">
        <v>3575</v>
      </c>
      <c r="M10" s="16"/>
      <c r="N10" s="16"/>
      <c r="O10" s="16"/>
      <c r="P10" s="16"/>
      <c r="Q10" s="16"/>
      <c r="R10" s="16"/>
      <c r="T10" s="16" t="s">
        <v>2808</v>
      </c>
      <c r="U10" s="16"/>
      <c r="V10" s="16"/>
      <c r="W10" s="16"/>
      <c r="X10" s="16"/>
      <c r="Y10" s="16"/>
    </row>
    <row r="11" spans="1:25" s="15" customFormat="1">
      <c r="A11" s="341" t="s">
        <v>2374</v>
      </c>
      <c r="B11" s="34" t="s">
        <v>2800</v>
      </c>
      <c r="C11" s="34" t="s">
        <v>2786</v>
      </c>
      <c r="D11" s="34" t="s">
        <v>2806</v>
      </c>
      <c r="E11" s="34" t="s">
        <v>7</v>
      </c>
      <c r="F11" s="34" t="s">
        <v>2454</v>
      </c>
      <c r="G11" s="34" t="s">
        <v>210</v>
      </c>
      <c r="H11" s="34" t="s">
        <v>2623</v>
      </c>
      <c r="I11" s="35" t="s">
        <v>6</v>
      </c>
      <c r="J11" s="34" t="s">
        <v>247</v>
      </c>
      <c r="K11" s="34" t="s">
        <v>2807</v>
      </c>
      <c r="L11" s="451">
        <v>620</v>
      </c>
      <c r="M11" s="16"/>
      <c r="N11" s="16"/>
      <c r="O11" s="16"/>
      <c r="P11" s="16"/>
      <c r="Q11" s="16"/>
      <c r="R11" s="16"/>
      <c r="T11" s="16" t="s">
        <v>2808</v>
      </c>
      <c r="U11" s="16"/>
      <c r="V11" s="16"/>
      <c r="W11" s="16"/>
      <c r="X11" s="16"/>
      <c r="Y11" s="16"/>
    </row>
    <row r="12" spans="1:25" s="15" customFormat="1">
      <c r="A12" s="339" t="s">
        <v>2844</v>
      </c>
      <c r="B12" s="131" t="s">
        <v>2845</v>
      </c>
      <c r="C12" s="131"/>
      <c r="D12" s="131" t="s">
        <v>2846</v>
      </c>
      <c r="E12" s="131" t="s">
        <v>1221</v>
      </c>
      <c r="F12" s="131" t="s">
        <v>2847</v>
      </c>
      <c r="G12" s="131" t="s">
        <v>57</v>
      </c>
      <c r="H12" s="131" t="s">
        <v>1484</v>
      </c>
      <c r="I12" s="235"/>
      <c r="J12" s="131" t="s">
        <v>247</v>
      </c>
      <c r="K12" s="131" t="s">
        <v>2850</v>
      </c>
      <c r="L12" s="1075"/>
      <c r="M12" s="16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39"/>
      <c r="B13" s="131"/>
      <c r="C13" s="131"/>
      <c r="D13" s="131"/>
      <c r="E13" s="131"/>
      <c r="F13" s="131" t="s">
        <v>2848</v>
      </c>
      <c r="G13" s="131" t="s">
        <v>57</v>
      </c>
      <c r="H13" s="131" t="s">
        <v>1484</v>
      </c>
      <c r="I13" s="235"/>
      <c r="J13" s="131"/>
      <c r="K13" s="131"/>
      <c r="L13" s="1075"/>
      <c r="M13" s="16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39"/>
      <c r="B14" s="131"/>
      <c r="C14" s="131"/>
      <c r="D14" s="131"/>
      <c r="E14" s="131"/>
      <c r="F14" s="131" t="s">
        <v>2849</v>
      </c>
      <c r="G14" s="131" t="s">
        <v>57</v>
      </c>
      <c r="H14" s="131" t="s">
        <v>1484</v>
      </c>
      <c r="I14" s="235"/>
      <c r="J14" s="131"/>
      <c r="K14" s="131"/>
      <c r="L14" s="1075">
        <v>5640</v>
      </c>
      <c r="M14" s="16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39"/>
      <c r="B15" s="131"/>
      <c r="C15" s="131"/>
      <c r="D15" s="131"/>
      <c r="E15" s="131"/>
      <c r="F15" s="131"/>
      <c r="G15" s="131"/>
      <c r="H15" s="131"/>
      <c r="I15" s="235"/>
      <c r="J15" s="131"/>
      <c r="K15" s="131"/>
      <c r="L15" s="1075"/>
      <c r="M15" s="16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>
      <c r="A16" s="2533" t="s">
        <v>121</v>
      </c>
      <c r="B16" s="2534"/>
      <c r="C16" s="2534"/>
      <c r="D16" s="2534"/>
      <c r="E16" s="2534"/>
      <c r="F16" s="2534"/>
      <c r="G16" s="2534"/>
      <c r="H16" s="2534"/>
      <c r="I16" s="2534"/>
      <c r="J16" s="2534"/>
      <c r="K16" s="2534"/>
      <c r="L16" s="2535"/>
      <c r="M16" s="1476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15" customFormat="1">
      <c r="A17" s="339"/>
      <c r="B17" s="131"/>
      <c r="C17" s="131"/>
      <c r="D17" s="131"/>
      <c r="E17" s="131"/>
      <c r="F17" s="131"/>
      <c r="G17" s="131"/>
      <c r="H17" s="131"/>
      <c r="I17" s="235"/>
      <c r="J17" s="131"/>
      <c r="K17" s="131"/>
      <c r="L17" s="1075"/>
      <c r="M17" s="1103"/>
      <c r="N17" s="16"/>
      <c r="O17" s="16"/>
      <c r="P17" s="16"/>
      <c r="Q17" s="16"/>
      <c r="R17" s="16"/>
      <c r="T17" s="16"/>
      <c r="U17" s="16"/>
      <c r="V17" s="16"/>
      <c r="W17" s="16"/>
      <c r="X17" s="16"/>
      <c r="Y17" s="16"/>
    </row>
    <row r="18" spans="1:25" s="15" customFormat="1">
      <c r="A18" s="339"/>
      <c r="B18" s="131"/>
      <c r="C18" s="131"/>
      <c r="D18" s="131"/>
      <c r="E18" s="131"/>
      <c r="F18" s="131"/>
      <c r="G18" s="131"/>
      <c r="H18" s="131"/>
      <c r="I18" s="235"/>
      <c r="J18" s="131"/>
      <c r="K18" s="131"/>
      <c r="L18" s="1075"/>
      <c r="M18" s="1103"/>
      <c r="N18" s="16"/>
      <c r="O18" s="16"/>
      <c r="P18" s="16"/>
      <c r="Q18" s="16"/>
      <c r="R18" s="16"/>
      <c r="T18" s="16"/>
      <c r="U18" s="16"/>
      <c r="V18" s="16"/>
      <c r="W18" s="16"/>
      <c r="X18" s="16"/>
      <c r="Y18" s="16"/>
    </row>
    <row r="19" spans="1:25" s="15" customFormat="1">
      <c r="A19" s="339"/>
      <c r="B19" s="131"/>
      <c r="C19" s="131"/>
      <c r="D19" s="131"/>
      <c r="E19" s="131"/>
      <c r="F19" s="131"/>
      <c r="G19" s="131"/>
      <c r="H19" s="131"/>
      <c r="I19" s="235"/>
      <c r="J19" s="131"/>
      <c r="K19" s="131"/>
      <c r="L19" s="1075"/>
      <c r="M19" s="1103"/>
      <c r="N19" s="16"/>
      <c r="O19" s="16"/>
      <c r="P19" s="16"/>
      <c r="Q19" s="16"/>
      <c r="R19" s="16"/>
      <c r="T19" s="16"/>
      <c r="U19" s="16"/>
      <c r="V19" s="16"/>
      <c r="W19" s="16"/>
      <c r="X19" s="16"/>
      <c r="Y19" s="16"/>
    </row>
    <row r="20" spans="1:25" s="41" customFormat="1">
      <c r="A20" s="2539" t="e">
        <f>SUM(#REF!)</f>
        <v>#REF!</v>
      </c>
      <c r="B20" s="2539"/>
      <c r="C20" s="2539"/>
      <c r="D20" s="2539"/>
      <c r="E20" s="2539"/>
      <c r="F20" s="2539"/>
      <c r="G20" s="2539"/>
      <c r="H20" s="2539"/>
      <c r="I20" s="2539"/>
      <c r="J20" s="2539"/>
      <c r="K20" s="2539"/>
      <c r="L20" s="2539"/>
      <c r="M20" s="249"/>
      <c r="N20" s="249"/>
      <c r="O20" s="249"/>
      <c r="P20" s="249"/>
      <c r="Q20" s="249"/>
      <c r="R20" s="249"/>
      <c r="T20" s="249"/>
      <c r="U20" s="249"/>
      <c r="V20" s="249"/>
      <c r="W20" s="249"/>
      <c r="X20" s="249"/>
      <c r="Y20" s="249"/>
    </row>
    <row r="21" spans="1:25" s="41" customFormat="1" ht="18.75">
      <c r="A21" s="2460" t="s">
        <v>749</v>
      </c>
      <c r="B21" s="2450"/>
      <c r="C21" s="2450"/>
      <c r="D21" s="2450"/>
      <c r="E21" s="2450"/>
      <c r="F21" s="2450"/>
      <c r="G21" s="2450"/>
      <c r="H21" s="2450"/>
      <c r="I21" s="2450"/>
      <c r="J21" s="2450"/>
      <c r="K21" s="2450"/>
      <c r="L21" s="2451"/>
      <c r="M21" s="249"/>
      <c r="N21" s="249"/>
      <c r="O21" s="249"/>
      <c r="P21" s="249"/>
      <c r="Q21" s="249"/>
      <c r="R21" s="249"/>
      <c r="T21" s="249"/>
      <c r="U21" s="249"/>
      <c r="V21" s="249"/>
      <c r="W21" s="249"/>
      <c r="X21" s="249"/>
      <c r="Y21" s="249"/>
    </row>
    <row r="22" spans="1:25" s="123" customFormat="1">
      <c r="A22" s="341" t="s">
        <v>1237</v>
      </c>
      <c r="B22" s="32">
        <v>44966</v>
      </c>
      <c r="C22" s="32">
        <v>44965</v>
      </c>
      <c r="D22" s="33">
        <v>12817</v>
      </c>
      <c r="E22" s="34" t="s">
        <v>2</v>
      </c>
      <c r="F22" s="33">
        <v>4173</v>
      </c>
      <c r="G22" s="19" t="s">
        <v>129</v>
      </c>
      <c r="H22" s="20">
        <v>51</v>
      </c>
      <c r="I22" s="35" t="s">
        <v>6</v>
      </c>
      <c r="J22" s="19" t="s">
        <v>749</v>
      </c>
      <c r="K22" s="21"/>
      <c r="L22" s="464">
        <v>655</v>
      </c>
      <c r="M22" s="653"/>
      <c r="N22" s="653"/>
      <c r="O22" s="653"/>
      <c r="P22" s="653"/>
      <c r="Q22" s="653"/>
      <c r="R22" s="653"/>
      <c r="T22" s="249"/>
      <c r="U22" s="653"/>
      <c r="V22" s="653"/>
      <c r="W22" s="653"/>
      <c r="X22" s="653"/>
      <c r="Y22" s="653"/>
    </row>
    <row r="23" spans="1:25" s="123" customFormat="1">
      <c r="A23" s="341" t="s">
        <v>109</v>
      </c>
      <c r="B23" s="32">
        <v>44958</v>
      </c>
      <c r="C23" s="32">
        <v>44960</v>
      </c>
      <c r="D23" s="33">
        <v>12859</v>
      </c>
      <c r="E23" s="34" t="s">
        <v>44</v>
      </c>
      <c r="F23" s="33">
        <v>4025</v>
      </c>
      <c r="G23" s="19" t="s">
        <v>405</v>
      </c>
      <c r="H23" s="20">
        <v>2</v>
      </c>
      <c r="I23" s="35" t="s">
        <v>6</v>
      </c>
      <c r="J23" s="19" t="s">
        <v>749</v>
      </c>
      <c r="K23" s="21"/>
      <c r="L23" s="464">
        <v>58</v>
      </c>
      <c r="M23" s="653"/>
      <c r="N23" s="653"/>
      <c r="O23" s="653"/>
      <c r="P23" s="653"/>
      <c r="Q23" s="653"/>
      <c r="R23" s="653"/>
      <c r="T23" s="249"/>
      <c r="U23" s="653"/>
      <c r="V23" s="653"/>
      <c r="W23" s="653"/>
      <c r="X23" s="653"/>
      <c r="Y23" s="653"/>
    </row>
    <row r="24" spans="1:25" s="42" customFormat="1">
      <c r="A24" s="1121" t="s">
        <v>1604</v>
      </c>
      <c r="B24" s="1122">
        <v>44970</v>
      </c>
      <c r="C24" s="1122">
        <v>44970</v>
      </c>
      <c r="D24" s="1123">
        <v>12851</v>
      </c>
      <c r="E24" s="1124" t="s">
        <v>1221</v>
      </c>
      <c r="F24" s="1123">
        <v>2491</v>
      </c>
      <c r="G24" s="1125" t="s">
        <v>122</v>
      </c>
      <c r="H24" s="1126" t="s">
        <v>1114</v>
      </c>
      <c r="I24" s="1127" t="s">
        <v>6</v>
      </c>
      <c r="J24" s="1125" t="s">
        <v>749</v>
      </c>
      <c r="K24" s="1125"/>
      <c r="L24" s="1131">
        <v>49.32</v>
      </c>
      <c r="M24" s="80"/>
      <c r="N24" s="80"/>
      <c r="O24" s="80"/>
      <c r="P24" s="80"/>
      <c r="Q24" s="80"/>
      <c r="R24" s="80"/>
      <c r="T24" s="249"/>
      <c r="U24" s="80"/>
      <c r="V24" s="80"/>
      <c r="W24" s="80"/>
      <c r="X24" s="80"/>
      <c r="Y24" s="80"/>
    </row>
    <row r="25" spans="1:25" s="42" customFormat="1">
      <c r="A25" s="1121" t="s">
        <v>2822</v>
      </c>
      <c r="B25" s="1122">
        <v>44971</v>
      </c>
      <c r="C25" s="1122">
        <v>44970</v>
      </c>
      <c r="D25" s="1123">
        <v>12956</v>
      </c>
      <c r="E25" s="1124" t="s">
        <v>1803</v>
      </c>
      <c r="F25" s="1123">
        <v>4356</v>
      </c>
      <c r="G25" s="1125" t="s">
        <v>2089</v>
      </c>
      <c r="H25" s="1126">
        <v>1</v>
      </c>
      <c r="I25" s="1127" t="s">
        <v>6</v>
      </c>
      <c r="J25" s="1125" t="s">
        <v>749</v>
      </c>
      <c r="K25" s="1130"/>
      <c r="L25" s="1131"/>
      <c r="M25" s="80"/>
      <c r="N25" s="80"/>
      <c r="O25" s="80"/>
      <c r="P25" s="80"/>
      <c r="Q25" s="80"/>
      <c r="R25" s="80"/>
      <c r="T25" s="249"/>
      <c r="U25" s="80"/>
      <c r="V25" s="80"/>
      <c r="W25" s="80"/>
      <c r="X25" s="80"/>
      <c r="Y25" s="80"/>
    </row>
    <row r="26" spans="1:25" s="42" customFormat="1">
      <c r="A26" s="1121"/>
      <c r="B26" s="1122"/>
      <c r="C26" s="1122"/>
      <c r="D26" s="1123"/>
      <c r="E26" s="1124"/>
      <c r="F26" s="1123">
        <v>4357</v>
      </c>
      <c r="G26" s="1125" t="s">
        <v>2089</v>
      </c>
      <c r="H26" s="1126">
        <v>1</v>
      </c>
      <c r="I26" s="1127" t="s">
        <v>6</v>
      </c>
      <c r="J26" s="1125" t="s">
        <v>749</v>
      </c>
      <c r="K26" s="1130"/>
      <c r="L26" s="1131"/>
      <c r="M26" s="80"/>
      <c r="N26" s="80"/>
      <c r="O26" s="80"/>
      <c r="P26" s="80"/>
      <c r="Q26" s="80"/>
      <c r="R26" s="80"/>
      <c r="T26" s="249"/>
      <c r="U26" s="80"/>
      <c r="V26" s="80"/>
      <c r="W26" s="80"/>
      <c r="X26" s="80"/>
      <c r="Y26" s="80"/>
    </row>
    <row r="27" spans="1:25" s="42" customFormat="1">
      <c r="A27" s="1121"/>
      <c r="B27" s="1122"/>
      <c r="C27" s="1122"/>
      <c r="D27" s="1123"/>
      <c r="E27" s="1124"/>
      <c r="F27" s="1123">
        <v>4555</v>
      </c>
      <c r="G27" s="1125" t="s">
        <v>2823</v>
      </c>
      <c r="H27" s="1126">
        <v>1</v>
      </c>
      <c r="I27" s="1127" t="s">
        <v>6</v>
      </c>
      <c r="J27" s="1125" t="s">
        <v>749</v>
      </c>
      <c r="K27" s="1130"/>
      <c r="L27" s="1131"/>
      <c r="M27" s="80"/>
      <c r="N27" s="80"/>
      <c r="O27" s="80"/>
      <c r="P27" s="80"/>
      <c r="Q27" s="80"/>
      <c r="R27" s="80"/>
      <c r="T27" s="249"/>
      <c r="U27" s="80"/>
      <c r="V27" s="80"/>
      <c r="W27" s="80"/>
      <c r="X27" s="80"/>
      <c r="Y27" s="80"/>
    </row>
    <row r="28" spans="1:25" s="42" customFormat="1">
      <c r="A28" s="1121"/>
      <c r="B28" s="1122"/>
      <c r="C28" s="1122"/>
      <c r="D28" s="1123"/>
      <c r="E28" s="1124"/>
      <c r="F28" s="1123">
        <v>4556</v>
      </c>
      <c r="G28" s="1125" t="s">
        <v>2823</v>
      </c>
      <c r="H28" s="1126">
        <v>1</v>
      </c>
      <c r="I28" s="1127" t="s">
        <v>6</v>
      </c>
      <c r="J28" s="1125" t="s">
        <v>749</v>
      </c>
      <c r="K28" s="1130"/>
      <c r="L28" s="1131">
        <v>50</v>
      </c>
      <c r="M28" s="80"/>
      <c r="N28" s="80"/>
      <c r="O28" s="80"/>
      <c r="P28" s="80"/>
      <c r="Q28" s="80"/>
      <c r="R28" s="80"/>
      <c r="T28" s="249"/>
      <c r="U28" s="80"/>
      <c r="V28" s="80"/>
      <c r="W28" s="80"/>
      <c r="X28" s="80"/>
      <c r="Y28" s="80"/>
    </row>
    <row r="29" spans="1:25" s="42" customFormat="1">
      <c r="A29" s="1121" t="s">
        <v>109</v>
      </c>
      <c r="B29" s="1122">
        <v>44964</v>
      </c>
      <c r="C29" s="1122">
        <v>45177</v>
      </c>
      <c r="D29" s="1123">
        <v>12931</v>
      </c>
      <c r="E29" s="1124" t="s">
        <v>2</v>
      </c>
      <c r="F29" s="1123">
        <v>0</v>
      </c>
      <c r="G29" s="1125" t="s">
        <v>497</v>
      </c>
      <c r="H29" s="1126">
        <v>56</v>
      </c>
      <c r="I29" s="1127" t="s">
        <v>6</v>
      </c>
      <c r="J29" s="1125" t="s">
        <v>749</v>
      </c>
      <c r="K29" s="1130" t="s">
        <v>2816</v>
      </c>
      <c r="L29" s="1131">
        <v>235.2</v>
      </c>
      <c r="M29" s="80"/>
      <c r="N29" s="80"/>
      <c r="O29" s="80"/>
      <c r="P29" s="80"/>
      <c r="Q29" s="80"/>
      <c r="R29" s="80"/>
      <c r="T29" s="249"/>
      <c r="U29" s="80"/>
      <c r="V29" s="80"/>
      <c r="W29" s="80"/>
      <c r="X29" s="80"/>
      <c r="Y29" s="80"/>
    </row>
    <row r="30" spans="1:25" s="42" customFormat="1">
      <c r="A30" s="1121" t="s">
        <v>2152</v>
      </c>
      <c r="B30" s="1122">
        <v>44973</v>
      </c>
      <c r="C30" s="1122">
        <v>44973</v>
      </c>
      <c r="D30" s="1123">
        <v>12892</v>
      </c>
      <c r="E30" s="1124" t="s">
        <v>44</v>
      </c>
      <c r="F30" s="1123">
        <v>1195</v>
      </c>
      <c r="G30" s="1125" t="s">
        <v>27</v>
      </c>
      <c r="H30" s="1126">
        <v>5</v>
      </c>
      <c r="I30" s="1127" t="s">
        <v>6</v>
      </c>
      <c r="J30" s="1125" t="s">
        <v>749</v>
      </c>
      <c r="K30" s="1130"/>
      <c r="L30" s="1131">
        <v>225</v>
      </c>
      <c r="M30" s="80"/>
      <c r="N30" s="80"/>
      <c r="O30" s="80"/>
      <c r="P30" s="80"/>
      <c r="Q30" s="80"/>
      <c r="R30" s="80"/>
      <c r="T30" s="249"/>
      <c r="U30" s="80"/>
      <c r="V30" s="80"/>
      <c r="W30" s="80"/>
      <c r="X30" s="80"/>
      <c r="Y30" s="80"/>
    </row>
    <row r="31" spans="1:25" s="42" customFormat="1">
      <c r="A31" s="1121" t="s">
        <v>108</v>
      </c>
      <c r="B31" s="1122">
        <v>44977</v>
      </c>
      <c r="C31" s="1122">
        <v>44969</v>
      </c>
      <c r="D31" s="1123">
        <v>12928</v>
      </c>
      <c r="E31" s="1124" t="s">
        <v>7</v>
      </c>
      <c r="F31" s="1123">
        <v>1155</v>
      </c>
      <c r="G31" s="1125" t="s">
        <v>73</v>
      </c>
      <c r="H31" s="1126">
        <v>6</v>
      </c>
      <c r="I31" s="1127" t="s">
        <v>6</v>
      </c>
      <c r="J31" s="1125" t="s">
        <v>749</v>
      </c>
      <c r="K31" s="1130"/>
      <c r="L31" s="1131">
        <v>195</v>
      </c>
      <c r="M31" s="80"/>
      <c r="N31" s="80"/>
      <c r="O31" s="80"/>
      <c r="P31" s="80"/>
      <c r="Q31" s="80"/>
      <c r="R31" s="80"/>
      <c r="T31" s="249"/>
      <c r="U31" s="80"/>
      <c r="V31" s="80"/>
      <c r="W31" s="80"/>
      <c r="X31" s="80"/>
      <c r="Y31" s="80"/>
    </row>
    <row r="32" spans="1:25" s="42" customFormat="1">
      <c r="A32" s="1121" t="s">
        <v>108</v>
      </c>
      <c r="B32" s="1122">
        <v>44977</v>
      </c>
      <c r="C32" s="1122">
        <v>44971</v>
      </c>
      <c r="D32" s="1123">
        <v>12932</v>
      </c>
      <c r="E32" s="1124" t="s">
        <v>7</v>
      </c>
      <c r="F32" s="1123">
        <v>1169</v>
      </c>
      <c r="G32" s="1125" t="s">
        <v>530</v>
      </c>
      <c r="H32" s="1126" t="s">
        <v>1495</v>
      </c>
      <c r="I32" s="1127" t="s">
        <v>6</v>
      </c>
      <c r="J32" s="1125" t="s">
        <v>749</v>
      </c>
      <c r="K32" s="1130"/>
      <c r="L32" s="1131">
        <v>52</v>
      </c>
      <c r="M32" s="80"/>
      <c r="N32" s="80"/>
      <c r="O32" s="80"/>
      <c r="P32" s="80"/>
      <c r="Q32" s="80"/>
      <c r="R32" s="80"/>
      <c r="T32" s="249"/>
      <c r="U32" s="80"/>
      <c r="V32" s="80"/>
      <c r="W32" s="80"/>
      <c r="X32" s="80"/>
      <c r="Y32" s="80"/>
    </row>
    <row r="33" spans="1:25" s="42" customFormat="1">
      <c r="A33" s="1121" t="s">
        <v>2408</v>
      </c>
      <c r="B33" s="1122">
        <v>44977</v>
      </c>
      <c r="C33" s="1122">
        <v>44971</v>
      </c>
      <c r="D33" s="1123">
        <v>12927</v>
      </c>
      <c r="E33" s="1124" t="s">
        <v>44</v>
      </c>
      <c r="F33" s="1123">
        <v>4383</v>
      </c>
      <c r="G33" s="1125" t="s">
        <v>1144</v>
      </c>
      <c r="H33" s="1126">
        <v>15</v>
      </c>
      <c r="I33" s="1127" t="s">
        <v>6</v>
      </c>
      <c r="J33" s="1125" t="s">
        <v>749</v>
      </c>
      <c r="K33" s="1130"/>
      <c r="L33" s="1131">
        <v>120.4</v>
      </c>
      <c r="M33" s="80"/>
      <c r="N33" s="80"/>
      <c r="O33" s="80"/>
      <c r="P33" s="80"/>
      <c r="Q33" s="80"/>
      <c r="R33" s="80"/>
      <c r="T33" s="249"/>
      <c r="U33" s="80"/>
      <c r="V33" s="80"/>
      <c r="W33" s="80"/>
      <c r="X33" s="80"/>
      <c r="Y33" s="80"/>
    </row>
    <row r="34" spans="1:25" s="42" customFormat="1">
      <c r="A34" s="1121" t="s">
        <v>2821</v>
      </c>
      <c r="B34" s="1122">
        <v>44971</v>
      </c>
      <c r="C34" s="1122">
        <v>44971</v>
      </c>
      <c r="D34" s="1123">
        <v>12950</v>
      </c>
      <c r="E34" s="1124" t="s">
        <v>2</v>
      </c>
      <c r="F34" s="1123">
        <v>4554</v>
      </c>
      <c r="G34" s="1125" t="s">
        <v>36</v>
      </c>
      <c r="H34" s="1126">
        <v>3</v>
      </c>
      <c r="I34" s="1127" t="s">
        <v>6</v>
      </c>
      <c r="J34" s="1125" t="s">
        <v>749</v>
      </c>
      <c r="K34" s="1130"/>
      <c r="L34" s="1131">
        <v>0</v>
      </c>
      <c r="M34" s="80"/>
      <c r="N34" s="80"/>
      <c r="O34" s="80"/>
      <c r="P34" s="80"/>
      <c r="Q34" s="80"/>
      <c r="R34" s="80"/>
      <c r="T34" s="249"/>
      <c r="U34" s="80"/>
      <c r="V34" s="80"/>
      <c r="W34" s="80"/>
      <c r="X34" s="80"/>
      <c r="Y34" s="80"/>
    </row>
    <row r="35" spans="1:25" s="42" customFormat="1">
      <c r="A35" s="1121" t="s">
        <v>2824</v>
      </c>
      <c r="B35" s="1122">
        <v>44978</v>
      </c>
      <c r="C35" s="1122">
        <v>44973</v>
      </c>
      <c r="D35" s="1123">
        <v>12952</v>
      </c>
      <c r="E35" s="1124" t="s">
        <v>2</v>
      </c>
      <c r="F35" s="1123">
        <v>1454</v>
      </c>
      <c r="G35" s="1125" t="s">
        <v>864</v>
      </c>
      <c r="H35" s="1126">
        <v>20</v>
      </c>
      <c r="I35" s="1127" t="s">
        <v>6</v>
      </c>
      <c r="J35" s="1125" t="s">
        <v>749</v>
      </c>
      <c r="K35" s="1130"/>
      <c r="L35" s="1131">
        <v>124</v>
      </c>
      <c r="M35" s="80"/>
      <c r="N35" s="80"/>
      <c r="O35" s="80"/>
      <c r="P35" s="80"/>
      <c r="Q35" s="80"/>
      <c r="R35" s="80"/>
      <c r="T35" s="249"/>
      <c r="U35" s="80"/>
      <c r="V35" s="80"/>
      <c r="W35" s="80"/>
      <c r="X35" s="80"/>
      <c r="Y35" s="80"/>
    </row>
    <row r="36" spans="1:25" s="42" customFormat="1">
      <c r="A36" s="1121" t="s">
        <v>2161</v>
      </c>
      <c r="B36" s="1122">
        <v>44978</v>
      </c>
      <c r="C36" s="1122">
        <v>44973</v>
      </c>
      <c r="D36" s="1123">
        <v>12954</v>
      </c>
      <c r="E36" s="1124" t="s">
        <v>1221</v>
      </c>
      <c r="F36" s="1123">
        <v>4189</v>
      </c>
      <c r="G36" s="1125" t="s">
        <v>1014</v>
      </c>
      <c r="H36" s="1126">
        <v>10</v>
      </c>
      <c r="I36" s="1127" t="s">
        <v>6</v>
      </c>
      <c r="J36" s="1125" t="s">
        <v>749</v>
      </c>
      <c r="K36" s="1130"/>
      <c r="L36" s="1131">
        <v>244</v>
      </c>
      <c r="M36" s="80"/>
      <c r="N36" s="80"/>
      <c r="O36" s="80"/>
      <c r="P36" s="80"/>
      <c r="Q36" s="80"/>
      <c r="R36" s="80"/>
      <c r="T36" s="249"/>
      <c r="U36" s="80"/>
      <c r="V36" s="80"/>
      <c r="W36" s="80"/>
      <c r="X36" s="80"/>
      <c r="Y36" s="80"/>
    </row>
    <row r="37" spans="1:25" s="42" customFormat="1">
      <c r="A37" s="1121" t="s">
        <v>565</v>
      </c>
      <c r="B37" s="1122">
        <v>44979</v>
      </c>
      <c r="C37" s="1122">
        <v>44974</v>
      </c>
      <c r="D37" s="1123">
        <v>12962</v>
      </c>
      <c r="E37" s="1124" t="s">
        <v>44</v>
      </c>
      <c r="F37" s="1123">
        <v>2747</v>
      </c>
      <c r="G37" s="1125" t="s">
        <v>93</v>
      </c>
      <c r="H37" s="1126">
        <v>10</v>
      </c>
      <c r="I37" s="1127" t="s">
        <v>6</v>
      </c>
      <c r="J37" s="1125" t="s">
        <v>749</v>
      </c>
      <c r="K37" s="1130"/>
      <c r="L37" s="1131">
        <v>207.4</v>
      </c>
      <c r="M37" s="80"/>
      <c r="N37" s="80"/>
      <c r="O37" s="80"/>
      <c r="P37" s="80"/>
      <c r="Q37" s="80"/>
      <c r="R37" s="80"/>
      <c r="T37" s="249"/>
      <c r="U37" s="80"/>
      <c r="V37" s="80"/>
      <c r="W37" s="80"/>
      <c r="X37" s="80"/>
      <c r="Y37" s="80"/>
    </row>
    <row r="38" spans="1:25" s="42" customFormat="1">
      <c r="A38" s="1121" t="s">
        <v>1756</v>
      </c>
      <c r="B38" s="1122">
        <v>44980</v>
      </c>
      <c r="C38" s="1122">
        <v>44973</v>
      </c>
      <c r="D38" s="1123">
        <v>12972</v>
      </c>
      <c r="E38" s="1124" t="s">
        <v>7</v>
      </c>
      <c r="F38" s="1123">
        <v>1775</v>
      </c>
      <c r="G38" s="1125" t="s">
        <v>1757</v>
      </c>
      <c r="H38" s="1126">
        <v>3</v>
      </c>
      <c r="I38" s="1127" t="s">
        <v>6</v>
      </c>
      <c r="J38" s="1125" t="s">
        <v>749</v>
      </c>
      <c r="K38" s="1130"/>
      <c r="L38" s="1131">
        <v>105</v>
      </c>
      <c r="M38" s="80"/>
      <c r="N38" s="80"/>
      <c r="O38" s="80"/>
      <c r="P38" s="80"/>
      <c r="Q38" s="80"/>
      <c r="R38" s="80"/>
      <c r="T38" s="249"/>
      <c r="U38" s="80"/>
      <c r="V38" s="80"/>
      <c r="W38" s="80"/>
      <c r="X38" s="80"/>
      <c r="Y38" s="80"/>
    </row>
    <row r="39" spans="1:25" s="42" customFormat="1">
      <c r="A39" s="1121" t="s">
        <v>1734</v>
      </c>
      <c r="B39" s="1122">
        <v>44981</v>
      </c>
      <c r="C39" s="1122">
        <v>44975</v>
      </c>
      <c r="D39" s="1123">
        <v>12989</v>
      </c>
      <c r="E39" s="1124" t="s">
        <v>44</v>
      </c>
      <c r="F39" s="1123">
        <v>1316</v>
      </c>
      <c r="G39" s="1125" t="s">
        <v>50</v>
      </c>
      <c r="H39" s="1126">
        <v>30</v>
      </c>
      <c r="I39" s="1127" t="s">
        <v>6</v>
      </c>
      <c r="J39" s="1125" t="s">
        <v>749</v>
      </c>
      <c r="K39" s="1130"/>
      <c r="L39" s="1131">
        <v>495</v>
      </c>
      <c r="M39" s="80"/>
      <c r="N39" s="80"/>
      <c r="O39" s="80"/>
      <c r="P39" s="80"/>
      <c r="Q39" s="80"/>
      <c r="R39" s="80"/>
      <c r="T39" s="249"/>
      <c r="U39" s="80"/>
      <c r="V39" s="80"/>
      <c r="W39" s="80"/>
      <c r="X39" s="80"/>
      <c r="Y39" s="80"/>
    </row>
    <row r="40" spans="1:25" s="42" customFormat="1">
      <c r="A40" s="1121" t="s">
        <v>2369</v>
      </c>
      <c r="B40" s="1122">
        <v>44980</v>
      </c>
      <c r="C40" s="1122">
        <v>44973</v>
      </c>
      <c r="D40" s="1123">
        <v>12984</v>
      </c>
      <c r="E40" s="1124" t="s">
        <v>7</v>
      </c>
      <c r="F40" s="1123">
        <v>4558</v>
      </c>
      <c r="G40" s="1125" t="s">
        <v>2619</v>
      </c>
      <c r="H40" s="1126">
        <v>5</v>
      </c>
      <c r="I40" s="1127" t="s">
        <v>6</v>
      </c>
      <c r="J40" s="1125" t="s">
        <v>749</v>
      </c>
      <c r="K40" s="1130"/>
      <c r="L40" s="1131">
        <v>72.5</v>
      </c>
      <c r="M40" s="80"/>
      <c r="N40" s="80"/>
      <c r="O40" s="80"/>
      <c r="P40" s="80"/>
      <c r="Q40" s="80"/>
      <c r="R40" s="80"/>
      <c r="T40" s="249"/>
      <c r="U40" s="80"/>
      <c r="V40" s="80"/>
      <c r="W40" s="80"/>
      <c r="X40" s="80"/>
      <c r="Y40" s="80"/>
    </row>
    <row r="41" spans="1:25" s="42" customFormat="1">
      <c r="A41" s="1121" t="s">
        <v>502</v>
      </c>
      <c r="B41" s="1122">
        <v>44981</v>
      </c>
      <c r="C41" s="1122">
        <v>44979</v>
      </c>
      <c r="D41" s="1123">
        <v>12988</v>
      </c>
      <c r="E41" s="1124" t="s">
        <v>2</v>
      </c>
      <c r="F41" s="1123">
        <v>4560</v>
      </c>
      <c r="G41" s="1125" t="s">
        <v>2829</v>
      </c>
      <c r="H41" s="1126" t="s">
        <v>952</v>
      </c>
      <c r="I41" s="1127" t="s">
        <v>6</v>
      </c>
      <c r="J41" s="1125" t="s">
        <v>749</v>
      </c>
      <c r="K41" s="1130"/>
      <c r="L41" s="1131">
        <v>181</v>
      </c>
      <c r="M41" s="80"/>
      <c r="N41" s="80"/>
      <c r="O41" s="80"/>
      <c r="P41" s="80"/>
      <c r="Q41" s="80"/>
      <c r="R41" s="80"/>
      <c r="T41" s="249"/>
      <c r="U41" s="80"/>
      <c r="V41" s="80"/>
      <c r="W41" s="80"/>
      <c r="X41" s="80"/>
      <c r="Y41" s="80"/>
    </row>
    <row r="42" spans="1:25" s="42" customFormat="1">
      <c r="A42" s="1121" t="s">
        <v>1934</v>
      </c>
      <c r="B42" s="1122">
        <v>44985</v>
      </c>
      <c r="C42" s="1122">
        <v>44985</v>
      </c>
      <c r="D42" s="1123">
        <v>13020</v>
      </c>
      <c r="E42" s="1124" t="s">
        <v>1803</v>
      </c>
      <c r="F42" s="1123">
        <v>4559</v>
      </c>
      <c r="G42" s="1125" t="s">
        <v>2831</v>
      </c>
      <c r="H42" s="1126">
        <v>1</v>
      </c>
      <c r="I42" s="1127" t="s">
        <v>6</v>
      </c>
      <c r="J42" s="1125" t="s">
        <v>749</v>
      </c>
      <c r="K42" s="1130" t="s">
        <v>2843</v>
      </c>
      <c r="L42" s="1131">
        <v>50</v>
      </c>
      <c r="M42" s="80"/>
      <c r="N42" s="80"/>
      <c r="O42" s="80"/>
      <c r="P42" s="80"/>
      <c r="Q42" s="80"/>
      <c r="R42" s="80"/>
      <c r="T42" s="249"/>
      <c r="U42" s="80"/>
      <c r="V42" s="80"/>
      <c r="W42" s="80"/>
      <c r="X42" s="80"/>
      <c r="Y42" s="80"/>
    </row>
    <row r="43" spans="1:25" s="42" customFormat="1" ht="14.25" customHeight="1">
      <c r="A43" s="1121" t="s">
        <v>793</v>
      </c>
      <c r="B43" s="1122">
        <v>44984</v>
      </c>
      <c r="C43" s="1122">
        <v>44978</v>
      </c>
      <c r="D43" s="1123">
        <v>12998</v>
      </c>
      <c r="E43" s="1124" t="s">
        <v>44</v>
      </c>
      <c r="F43" s="1123">
        <v>2972</v>
      </c>
      <c r="G43" s="1125" t="s">
        <v>5</v>
      </c>
      <c r="H43" s="1126">
        <v>10</v>
      </c>
      <c r="I43" s="1127" t="s">
        <v>6</v>
      </c>
      <c r="J43" s="1125" t="s">
        <v>749</v>
      </c>
      <c r="K43" s="1130"/>
      <c r="L43" s="1131"/>
      <c r="M43" s="80"/>
      <c r="N43" s="80"/>
      <c r="O43" s="80"/>
      <c r="P43" s="80"/>
      <c r="Q43" s="80"/>
      <c r="R43" s="80"/>
      <c r="T43" s="249"/>
      <c r="U43" s="80"/>
      <c r="V43" s="80"/>
      <c r="W43" s="80"/>
      <c r="X43" s="80"/>
      <c r="Y43" s="80"/>
    </row>
    <row r="44" spans="1:25" s="42" customFormat="1" ht="14.25" customHeight="1">
      <c r="A44" s="1121"/>
      <c r="B44" s="1122"/>
      <c r="C44" s="1122"/>
      <c r="D44" s="1123"/>
      <c r="E44" s="1124" t="s">
        <v>2</v>
      </c>
      <c r="F44" s="1123">
        <v>2069</v>
      </c>
      <c r="G44" s="1125" t="s">
        <v>310</v>
      </c>
      <c r="H44" s="1126">
        <v>6</v>
      </c>
      <c r="I44" s="1127" t="s">
        <v>6</v>
      </c>
      <c r="J44" s="1125" t="s">
        <v>749</v>
      </c>
      <c r="K44" s="1130"/>
      <c r="L44" s="1131">
        <v>509.94</v>
      </c>
      <c r="M44" s="80"/>
      <c r="N44" s="80"/>
      <c r="O44" s="80"/>
      <c r="P44" s="80"/>
      <c r="Q44" s="80"/>
      <c r="R44" s="80"/>
      <c r="T44" s="249"/>
      <c r="U44" s="80"/>
      <c r="V44" s="80"/>
      <c r="W44" s="80"/>
      <c r="X44" s="80"/>
      <c r="Y44" s="80"/>
    </row>
    <row r="45" spans="1:25" s="42" customFormat="1">
      <c r="A45" s="1121" t="s">
        <v>109</v>
      </c>
      <c r="B45" s="1122">
        <v>45012</v>
      </c>
      <c r="C45" s="1122">
        <v>45012</v>
      </c>
      <c r="D45" s="1123">
        <v>13081</v>
      </c>
      <c r="E45" s="1124" t="s">
        <v>2</v>
      </c>
      <c r="F45" s="1123">
        <v>4025</v>
      </c>
      <c r="G45" s="1125" t="s">
        <v>53</v>
      </c>
      <c r="H45" s="1126">
        <v>2</v>
      </c>
      <c r="I45" s="1127" t="s">
        <v>6</v>
      </c>
      <c r="J45" s="1125" t="s">
        <v>749</v>
      </c>
      <c r="K45" s="1130"/>
      <c r="L45" s="1131">
        <v>100</v>
      </c>
      <c r="M45" s="80"/>
      <c r="N45" s="80"/>
      <c r="O45" s="80"/>
      <c r="P45" s="80"/>
      <c r="Q45" s="80"/>
      <c r="R45" s="80"/>
      <c r="T45" s="249"/>
      <c r="U45" s="80"/>
      <c r="V45" s="80"/>
      <c r="W45" s="80"/>
      <c r="X45" s="80"/>
      <c r="Y45" s="80"/>
    </row>
    <row r="46" spans="1:25" s="42" customFormat="1">
      <c r="A46" s="1121" t="s">
        <v>109</v>
      </c>
      <c r="B46" s="1122">
        <v>45012</v>
      </c>
      <c r="C46" s="1122">
        <v>45012</v>
      </c>
      <c r="D46" s="1123">
        <v>13081</v>
      </c>
      <c r="E46" s="1124" t="s">
        <v>2755</v>
      </c>
      <c r="F46" s="1123">
        <v>4025</v>
      </c>
      <c r="G46" s="1125" t="s">
        <v>1121</v>
      </c>
      <c r="H46" s="1126" t="s">
        <v>1114</v>
      </c>
      <c r="I46" s="1127" t="s">
        <v>6</v>
      </c>
      <c r="J46" s="1125" t="s">
        <v>749</v>
      </c>
      <c r="K46" s="1130"/>
      <c r="L46" s="1131">
        <v>50</v>
      </c>
      <c r="M46" s="80"/>
      <c r="N46" s="80"/>
      <c r="O46" s="80"/>
      <c r="P46" s="80"/>
      <c r="Q46" s="80"/>
      <c r="R46" s="80"/>
      <c r="T46" s="249"/>
      <c r="U46" s="80"/>
      <c r="V46" s="80"/>
      <c r="W46" s="80"/>
      <c r="X46" s="80"/>
      <c r="Y46" s="80"/>
    </row>
    <row r="47" spans="1:25" s="42" customFormat="1">
      <c r="A47" s="1121" t="s">
        <v>1934</v>
      </c>
      <c r="B47" s="1122">
        <v>44987</v>
      </c>
      <c r="C47" s="1122">
        <v>44985</v>
      </c>
      <c r="D47" s="1123">
        <v>13032</v>
      </c>
      <c r="E47" s="1124" t="s">
        <v>7</v>
      </c>
      <c r="F47" s="1123">
        <v>4564</v>
      </c>
      <c r="G47" s="1125" t="s">
        <v>2834</v>
      </c>
      <c r="H47" s="1126" t="s">
        <v>1029</v>
      </c>
      <c r="I47" s="1127" t="s">
        <v>6</v>
      </c>
      <c r="J47" s="1125" t="s">
        <v>749</v>
      </c>
      <c r="K47" s="1130"/>
      <c r="L47" s="1131">
        <v>160.80000000000001</v>
      </c>
      <c r="M47" s="80"/>
      <c r="N47" s="80"/>
      <c r="O47" s="80"/>
      <c r="P47" s="80"/>
      <c r="Q47" s="80"/>
      <c r="R47" s="80"/>
      <c r="T47" s="249"/>
      <c r="U47" s="80"/>
      <c r="V47" s="80"/>
      <c r="W47" s="80"/>
      <c r="X47" s="80"/>
      <c r="Y47" s="80"/>
    </row>
    <row r="48" spans="1:25" s="42" customFormat="1">
      <c r="A48" s="1121" t="s">
        <v>2821</v>
      </c>
      <c r="B48" s="1122"/>
      <c r="C48" s="1122">
        <v>44985</v>
      </c>
      <c r="D48" s="1123"/>
      <c r="E48" s="1124"/>
      <c r="F48" s="1123"/>
      <c r="G48" s="1125" t="s">
        <v>780</v>
      </c>
      <c r="H48" s="1126"/>
      <c r="I48" s="1127" t="s">
        <v>6</v>
      </c>
      <c r="J48" s="1125"/>
      <c r="K48" s="1130"/>
      <c r="L48" s="1131"/>
      <c r="M48" s="80"/>
      <c r="N48" s="80"/>
      <c r="O48" s="80"/>
      <c r="P48" s="80"/>
      <c r="Q48" s="80"/>
      <c r="R48" s="80"/>
      <c r="T48" s="249"/>
      <c r="U48" s="80"/>
      <c r="V48" s="80"/>
      <c r="W48" s="80"/>
      <c r="X48" s="80"/>
      <c r="Y48" s="80"/>
    </row>
    <row r="49" spans="1:25" s="42" customFormat="1">
      <c r="A49" s="1105"/>
      <c r="B49" s="1106"/>
      <c r="C49" s="1106"/>
      <c r="D49" s="1107"/>
      <c r="E49" s="1108"/>
      <c r="F49" s="1107"/>
      <c r="G49" s="1109"/>
      <c r="H49" s="1110"/>
      <c r="I49" s="1111"/>
      <c r="J49" s="1109"/>
      <c r="K49" s="1112"/>
      <c r="L49" s="1113"/>
      <c r="M49" s="80"/>
      <c r="N49" s="80"/>
      <c r="O49" s="80"/>
      <c r="P49" s="80"/>
      <c r="Q49" s="80"/>
      <c r="R49" s="80"/>
      <c r="T49" s="249"/>
      <c r="U49" s="80"/>
      <c r="V49" s="80"/>
      <c r="W49" s="80"/>
      <c r="X49" s="80"/>
      <c r="Y49" s="80"/>
    </row>
    <row r="50" spans="1:25" s="42" customFormat="1">
      <c r="A50" s="1105"/>
      <c r="B50" s="1106"/>
      <c r="C50" s="1106"/>
      <c r="D50" s="1107"/>
      <c r="E50" s="1108"/>
      <c r="F50" s="1107"/>
      <c r="G50" s="1109"/>
      <c r="H50" s="1110"/>
      <c r="I50" s="1111"/>
      <c r="J50" s="1109"/>
      <c r="K50" s="1112"/>
      <c r="L50" s="1113"/>
      <c r="M50" s="80"/>
      <c r="N50" s="80"/>
      <c r="O50" s="80"/>
      <c r="P50" s="80"/>
      <c r="Q50" s="80"/>
      <c r="R50" s="80"/>
      <c r="T50" s="249"/>
      <c r="U50" s="80"/>
      <c r="V50" s="80"/>
      <c r="W50" s="80"/>
      <c r="X50" s="80"/>
      <c r="Y50" s="80"/>
    </row>
    <row r="51" spans="1:25" s="123" customFormat="1">
      <c r="A51" s="1105"/>
      <c r="B51" s="1106"/>
      <c r="C51" s="1106"/>
      <c r="D51" s="1107"/>
      <c r="E51" s="1108"/>
      <c r="F51" s="1107"/>
      <c r="G51" s="1109"/>
      <c r="H51" s="1110"/>
      <c r="I51" s="1111"/>
      <c r="J51" s="1109"/>
      <c r="K51" s="1112"/>
      <c r="L51" s="1129"/>
      <c r="M51" s="653"/>
      <c r="N51" s="653"/>
      <c r="O51" s="653"/>
      <c r="P51" s="653"/>
      <c r="Q51" s="653"/>
      <c r="R51" s="653"/>
      <c r="T51" s="249"/>
      <c r="U51" s="653"/>
      <c r="V51" s="653"/>
      <c r="W51" s="653"/>
      <c r="X51" s="653"/>
      <c r="Y51" s="653"/>
    </row>
    <row r="52" spans="1:25" s="41" customFormat="1">
      <c r="A52" s="2530">
        <f>SUM(L22:L51)</f>
        <v>3939.5600000000004</v>
      </c>
      <c r="B52" s="2531"/>
      <c r="C52" s="2531"/>
      <c r="D52" s="2531"/>
      <c r="E52" s="2531"/>
      <c r="F52" s="2531"/>
      <c r="G52" s="2531"/>
      <c r="H52" s="2531"/>
      <c r="I52" s="2531"/>
      <c r="J52" s="2531"/>
      <c r="K52" s="2531"/>
      <c r="L52" s="2532"/>
      <c r="M52" s="249"/>
      <c r="N52" s="249"/>
      <c r="O52" s="249"/>
      <c r="P52" s="249"/>
      <c r="Q52" s="249"/>
      <c r="R52" s="249"/>
      <c r="T52" s="249"/>
      <c r="U52" s="249"/>
      <c r="V52" s="249"/>
      <c r="W52" s="249"/>
      <c r="X52" s="249"/>
      <c r="Y52" s="249"/>
    </row>
    <row r="53" spans="1:25" s="41" customFormat="1" ht="18.75">
      <c r="A53" s="2460" t="s">
        <v>1225</v>
      </c>
      <c r="B53" s="2450"/>
      <c r="C53" s="2450"/>
      <c r="D53" s="2450"/>
      <c r="E53" s="2450"/>
      <c r="F53" s="2450"/>
      <c r="G53" s="2450"/>
      <c r="H53" s="2450"/>
      <c r="I53" s="2450"/>
      <c r="J53" s="2450"/>
      <c r="K53" s="2450"/>
      <c r="L53" s="2451"/>
      <c r="M53" s="249"/>
      <c r="N53" s="249"/>
      <c r="O53" s="249"/>
      <c r="P53" s="249"/>
      <c r="Q53" s="249"/>
      <c r="R53" s="249"/>
      <c r="T53" s="249"/>
      <c r="U53" s="249"/>
      <c r="V53" s="249"/>
      <c r="W53" s="249"/>
      <c r="X53" s="249"/>
      <c r="Y53" s="249"/>
    </row>
    <row r="54" spans="1:25" s="42" customFormat="1">
      <c r="A54" s="1121" t="s">
        <v>2340</v>
      </c>
      <c r="B54" s="1122">
        <v>44915</v>
      </c>
      <c r="C54" s="1122">
        <v>44958</v>
      </c>
      <c r="D54" s="1123">
        <v>11242</v>
      </c>
      <c r="E54" s="1124" t="s">
        <v>44</v>
      </c>
      <c r="F54" s="1123">
        <v>4316</v>
      </c>
      <c r="G54" s="1125" t="s">
        <v>57</v>
      </c>
      <c r="H54" s="1126">
        <v>27</v>
      </c>
      <c r="I54" s="1127" t="s">
        <v>6</v>
      </c>
      <c r="J54" s="1125" t="s">
        <v>1225</v>
      </c>
      <c r="K54" s="1130"/>
      <c r="L54" s="1131">
        <v>2208.6</v>
      </c>
      <c r="M54" s="80"/>
      <c r="N54" s="80"/>
      <c r="O54" s="80"/>
      <c r="P54" s="80"/>
      <c r="Q54" s="80"/>
      <c r="R54" s="80"/>
      <c r="T54" s="249" t="s">
        <v>2637</v>
      </c>
      <c r="U54" s="80" t="s">
        <v>2684</v>
      </c>
      <c r="V54" s="80"/>
      <c r="W54" s="80"/>
      <c r="X54" s="80"/>
      <c r="Y54" s="80"/>
    </row>
    <row r="55" spans="1:25" s="42" customFormat="1">
      <c r="A55" s="1121" t="s">
        <v>1790</v>
      </c>
      <c r="B55" s="1122">
        <v>44958</v>
      </c>
      <c r="C55" s="1122">
        <v>44959</v>
      </c>
      <c r="D55" s="1123">
        <v>12648</v>
      </c>
      <c r="E55" s="1124" t="s">
        <v>1221</v>
      </c>
      <c r="F55" s="1123">
        <v>4055</v>
      </c>
      <c r="G55" s="1125" t="s">
        <v>65</v>
      </c>
      <c r="H55" s="1126" t="s">
        <v>982</v>
      </c>
      <c r="I55" s="1127" t="s">
        <v>6</v>
      </c>
      <c r="J55" s="1125" t="s">
        <v>1225</v>
      </c>
      <c r="K55" s="1130"/>
      <c r="L55" s="1131">
        <v>141.75</v>
      </c>
      <c r="M55" s="80"/>
      <c r="N55" s="80"/>
      <c r="O55" s="80"/>
      <c r="P55" s="80"/>
      <c r="Q55" s="80"/>
      <c r="R55" s="80"/>
      <c r="T55" s="249"/>
      <c r="U55" s="80"/>
      <c r="V55" s="80"/>
      <c r="W55" s="80"/>
      <c r="X55" s="80"/>
      <c r="Y55" s="80"/>
    </row>
    <row r="56" spans="1:25" s="42" customFormat="1">
      <c r="A56" s="1121" t="s">
        <v>2029</v>
      </c>
      <c r="B56" s="1122">
        <v>44965</v>
      </c>
      <c r="C56" s="1122">
        <v>44949</v>
      </c>
      <c r="D56" s="1123">
        <v>12554</v>
      </c>
      <c r="E56" s="1124" t="s">
        <v>199</v>
      </c>
      <c r="F56" s="1123">
        <v>4338</v>
      </c>
      <c r="G56" s="1125" t="s">
        <v>2327</v>
      </c>
      <c r="H56" s="1126" t="s">
        <v>984</v>
      </c>
      <c r="I56" s="1127" t="s">
        <v>6</v>
      </c>
      <c r="J56" s="1125" t="s">
        <v>1225</v>
      </c>
      <c r="K56" s="1125" t="s">
        <v>1417</v>
      </c>
      <c r="L56" s="1131">
        <v>3700</v>
      </c>
      <c r="M56" s="80"/>
      <c r="N56" s="80"/>
      <c r="O56" s="80"/>
      <c r="P56" s="80"/>
      <c r="Q56" s="80"/>
      <c r="R56" s="80"/>
      <c r="T56" s="249"/>
      <c r="U56" s="80"/>
      <c r="V56" s="80"/>
      <c r="W56" s="80"/>
      <c r="X56" s="80"/>
      <c r="Y56" s="80"/>
    </row>
    <row r="57" spans="1:25" s="42" customFormat="1">
      <c r="A57" s="1121"/>
      <c r="B57" s="1122"/>
      <c r="C57" s="1122">
        <v>44972</v>
      </c>
      <c r="D57" s="1123"/>
      <c r="E57" s="1124"/>
      <c r="F57" s="1123"/>
      <c r="G57" s="1125"/>
      <c r="H57" s="1126" t="s">
        <v>849</v>
      </c>
      <c r="I57" s="1127" t="s">
        <v>6</v>
      </c>
      <c r="J57" s="1125"/>
      <c r="K57" s="1125" t="s">
        <v>8</v>
      </c>
      <c r="L57" s="1131"/>
      <c r="M57" s="80"/>
      <c r="N57" s="80"/>
      <c r="O57" s="80"/>
      <c r="P57" s="80"/>
      <c r="Q57" s="80"/>
      <c r="R57" s="80"/>
      <c r="T57" s="249"/>
      <c r="U57" s="80"/>
      <c r="V57" s="80"/>
      <c r="W57" s="80"/>
      <c r="X57" s="80"/>
      <c r="Y57" s="80"/>
    </row>
    <row r="58" spans="1:25" s="42" customFormat="1">
      <c r="A58" s="1121" t="s">
        <v>381</v>
      </c>
      <c r="B58" s="1122">
        <v>44960</v>
      </c>
      <c r="C58" s="1122">
        <v>44959</v>
      </c>
      <c r="D58" s="1123">
        <v>12775</v>
      </c>
      <c r="E58" s="1124" t="s">
        <v>2</v>
      </c>
      <c r="F58" s="1123">
        <v>2774</v>
      </c>
      <c r="G58" s="1125" t="s">
        <v>127</v>
      </c>
      <c r="H58" s="1126" t="s">
        <v>1212</v>
      </c>
      <c r="I58" s="1127" t="s">
        <v>6</v>
      </c>
      <c r="J58" s="1125" t="s">
        <v>1225</v>
      </c>
      <c r="K58" s="1125"/>
      <c r="L58" s="1131"/>
      <c r="M58" s="80"/>
      <c r="N58" s="80"/>
      <c r="O58" s="80"/>
      <c r="P58" s="80"/>
      <c r="Q58" s="80"/>
      <c r="R58" s="80"/>
      <c r="T58" s="249"/>
      <c r="U58" s="80"/>
      <c r="V58" s="80"/>
      <c r="W58" s="80"/>
      <c r="X58" s="80"/>
      <c r="Y58" s="80"/>
    </row>
    <row r="59" spans="1:25" s="42" customFormat="1">
      <c r="A59" s="1121"/>
      <c r="B59" s="1122"/>
      <c r="C59" s="1122"/>
      <c r="D59" s="1123"/>
      <c r="E59" s="1124" t="s">
        <v>7</v>
      </c>
      <c r="F59" s="1123">
        <v>2555</v>
      </c>
      <c r="G59" s="1125" t="s">
        <v>382</v>
      </c>
      <c r="H59" s="1126">
        <v>4</v>
      </c>
      <c r="I59" s="1127" t="s">
        <v>6</v>
      </c>
      <c r="J59" s="1125" t="s">
        <v>1225</v>
      </c>
      <c r="K59" s="1125"/>
      <c r="L59" s="1131">
        <v>414.91</v>
      </c>
      <c r="M59" s="80"/>
      <c r="N59" s="80"/>
      <c r="O59" s="80"/>
      <c r="P59" s="80"/>
      <c r="Q59" s="80"/>
      <c r="R59" s="80"/>
      <c r="T59" s="249"/>
      <c r="U59" s="80"/>
      <c r="V59" s="80"/>
      <c r="W59" s="80"/>
      <c r="X59" s="80"/>
      <c r="Y59" s="80"/>
    </row>
    <row r="60" spans="1:25" s="42" customFormat="1">
      <c r="A60" s="1121" t="s">
        <v>1469</v>
      </c>
      <c r="B60" s="1122">
        <v>44963</v>
      </c>
      <c r="C60" s="1122">
        <v>44963</v>
      </c>
      <c r="D60" s="1123">
        <v>12794</v>
      </c>
      <c r="E60" s="1124" t="s">
        <v>7</v>
      </c>
      <c r="F60" s="1123">
        <v>1491</v>
      </c>
      <c r="G60" s="1125" t="s">
        <v>678</v>
      </c>
      <c r="H60" s="1126">
        <v>40</v>
      </c>
      <c r="I60" s="1127" t="s">
        <v>6</v>
      </c>
      <c r="J60" s="1125" t="s">
        <v>1225</v>
      </c>
      <c r="K60" s="1125"/>
      <c r="L60" s="1131">
        <v>1278</v>
      </c>
      <c r="M60" s="80"/>
      <c r="N60" s="80"/>
      <c r="O60" s="80"/>
      <c r="P60" s="80"/>
      <c r="Q60" s="80"/>
      <c r="R60" s="80"/>
      <c r="T60" s="249"/>
      <c r="U60" s="80"/>
      <c r="V60" s="80"/>
      <c r="W60" s="80"/>
      <c r="X60" s="80"/>
      <c r="Y60" s="80"/>
    </row>
    <row r="61" spans="1:25" s="42" customFormat="1">
      <c r="A61" s="1121" t="s">
        <v>168</v>
      </c>
      <c r="B61" s="1122">
        <v>44964</v>
      </c>
      <c r="C61" s="1122">
        <v>44963</v>
      </c>
      <c r="D61" s="1123">
        <v>12799</v>
      </c>
      <c r="E61" s="1124" t="s">
        <v>2</v>
      </c>
      <c r="F61" s="1123">
        <v>1215</v>
      </c>
      <c r="G61" s="1125" t="s">
        <v>87</v>
      </c>
      <c r="H61" s="1126">
        <v>34</v>
      </c>
      <c r="I61" s="1127" t="s">
        <v>6</v>
      </c>
      <c r="J61" s="1125" t="s">
        <v>1225</v>
      </c>
      <c r="K61" s="1125"/>
      <c r="L61" s="1131">
        <v>560</v>
      </c>
      <c r="M61" s="80"/>
      <c r="N61" s="80"/>
      <c r="O61" s="80"/>
      <c r="P61" s="80"/>
      <c r="Q61" s="80"/>
      <c r="R61" s="80"/>
      <c r="T61" s="249"/>
      <c r="U61" s="80"/>
      <c r="V61" s="80"/>
      <c r="W61" s="80"/>
      <c r="X61" s="80"/>
      <c r="Y61" s="80"/>
    </row>
    <row r="62" spans="1:25" s="42" customFormat="1">
      <c r="A62" s="1121"/>
      <c r="B62" s="1122"/>
      <c r="C62" s="1122">
        <v>44964</v>
      </c>
      <c r="D62" s="1123"/>
      <c r="E62" s="1124" t="s">
        <v>2</v>
      </c>
      <c r="F62" s="1123">
        <v>2114</v>
      </c>
      <c r="G62" s="1125" t="s">
        <v>59</v>
      </c>
      <c r="H62" s="1126">
        <v>20</v>
      </c>
      <c r="I62" s="1127" t="s">
        <v>6</v>
      </c>
      <c r="J62" s="1125" t="s">
        <v>1225</v>
      </c>
      <c r="K62" s="1125"/>
      <c r="L62" s="1131">
        <v>1069.5999999999999</v>
      </c>
      <c r="M62" s="80"/>
      <c r="N62" s="80"/>
      <c r="O62" s="80"/>
      <c r="P62" s="80"/>
      <c r="Q62" s="80"/>
      <c r="R62" s="80"/>
      <c r="T62" s="249"/>
      <c r="U62" s="80"/>
      <c r="V62" s="80"/>
      <c r="W62" s="80"/>
      <c r="X62" s="80"/>
      <c r="Y62" s="80"/>
    </row>
    <row r="63" spans="1:25" s="42" customFormat="1">
      <c r="A63" s="1121" t="s">
        <v>517</v>
      </c>
      <c r="B63" s="1122">
        <v>44967</v>
      </c>
      <c r="C63" s="1122">
        <v>44965</v>
      </c>
      <c r="D63" s="1123">
        <v>12842</v>
      </c>
      <c r="E63" s="1124" t="s">
        <v>2</v>
      </c>
      <c r="F63" s="1123">
        <v>2022</v>
      </c>
      <c r="G63" s="1125" t="s">
        <v>83</v>
      </c>
      <c r="H63" s="1126">
        <v>15</v>
      </c>
      <c r="I63" s="1127" t="s">
        <v>6</v>
      </c>
      <c r="J63" s="1125" t="s">
        <v>1225</v>
      </c>
      <c r="K63" s="1125"/>
      <c r="L63" s="1131">
        <v>362.1</v>
      </c>
      <c r="M63" s="80"/>
      <c r="N63" s="80"/>
      <c r="O63" s="80"/>
      <c r="P63" s="80"/>
      <c r="Q63" s="80"/>
      <c r="R63" s="80"/>
      <c r="T63" s="249"/>
      <c r="U63" s="80"/>
      <c r="V63" s="80"/>
      <c r="W63" s="80"/>
      <c r="X63" s="80"/>
      <c r="Y63" s="80"/>
    </row>
    <row r="64" spans="1:25" s="42" customFormat="1">
      <c r="A64" s="1121" t="s">
        <v>2489</v>
      </c>
      <c r="B64" s="1122">
        <v>44970</v>
      </c>
      <c r="C64" s="1122">
        <v>44967</v>
      </c>
      <c r="D64" s="1123">
        <v>12853</v>
      </c>
      <c r="E64" s="1124" t="s">
        <v>671</v>
      </c>
      <c r="F64" s="1123">
        <v>4442</v>
      </c>
      <c r="G64" s="1125" t="s">
        <v>55</v>
      </c>
      <c r="H64" s="1126">
        <v>10</v>
      </c>
      <c r="I64" s="1127" t="s">
        <v>6</v>
      </c>
      <c r="J64" s="1125" t="s">
        <v>1225</v>
      </c>
      <c r="K64" s="1125"/>
      <c r="L64" s="1131">
        <v>900</v>
      </c>
      <c r="M64" s="80"/>
      <c r="N64" s="80"/>
      <c r="O64" s="80"/>
      <c r="P64" s="80"/>
      <c r="Q64" s="80"/>
      <c r="R64" s="80"/>
      <c r="T64" s="249"/>
      <c r="U64" s="80"/>
      <c r="V64" s="80"/>
      <c r="W64" s="80"/>
      <c r="X64" s="80"/>
      <c r="Y64" s="80"/>
    </row>
    <row r="65" spans="1:25" s="42" customFormat="1">
      <c r="A65" s="1121" t="s">
        <v>2029</v>
      </c>
      <c r="B65" s="1122">
        <v>45008</v>
      </c>
      <c r="C65" s="1122">
        <v>44972</v>
      </c>
      <c r="D65" s="1123">
        <v>12877</v>
      </c>
      <c r="E65" s="1124" t="s">
        <v>199</v>
      </c>
      <c r="F65" s="1123">
        <v>4338</v>
      </c>
      <c r="G65" s="1125" t="s">
        <v>2327</v>
      </c>
      <c r="H65" s="1126">
        <v>10</v>
      </c>
      <c r="I65" s="1127" t="s">
        <v>6</v>
      </c>
      <c r="J65" s="1125" t="s">
        <v>1225</v>
      </c>
      <c r="K65" s="1125"/>
      <c r="L65" s="1131">
        <v>3700</v>
      </c>
      <c r="M65" s="80"/>
      <c r="N65" s="80"/>
      <c r="O65" s="80"/>
      <c r="P65" s="80"/>
      <c r="Q65" s="80"/>
      <c r="R65" s="80"/>
      <c r="T65" s="249"/>
      <c r="U65" s="80"/>
      <c r="V65" s="80"/>
      <c r="W65" s="80"/>
      <c r="X65" s="80"/>
      <c r="Y65" s="80"/>
    </row>
    <row r="66" spans="1:25" s="42" customFormat="1">
      <c r="A66" s="1121" t="s">
        <v>2029</v>
      </c>
      <c r="B66" s="1122">
        <v>45029</v>
      </c>
      <c r="C66" s="1122">
        <v>44972</v>
      </c>
      <c r="D66" s="1123">
        <v>12878</v>
      </c>
      <c r="E66" s="1124" t="s">
        <v>199</v>
      </c>
      <c r="F66" s="1123">
        <v>4338</v>
      </c>
      <c r="G66" s="1125" t="s">
        <v>2327</v>
      </c>
      <c r="H66" s="1126">
        <v>10</v>
      </c>
      <c r="I66" s="1127" t="s">
        <v>6</v>
      </c>
      <c r="J66" s="1125" t="s">
        <v>1225</v>
      </c>
      <c r="K66" s="1125"/>
      <c r="L66" s="1131">
        <v>3700</v>
      </c>
      <c r="M66" s="80"/>
      <c r="N66" s="80"/>
      <c r="O66" s="80"/>
      <c r="P66" s="80"/>
      <c r="Q66" s="80"/>
      <c r="R66" s="80"/>
      <c r="T66" s="249"/>
      <c r="U66" s="80"/>
      <c r="V66" s="80"/>
      <c r="W66" s="80"/>
      <c r="X66" s="80"/>
      <c r="Y66" s="80"/>
    </row>
    <row r="67" spans="1:25" s="42" customFormat="1">
      <c r="A67" s="1121" t="s">
        <v>2029</v>
      </c>
      <c r="B67" s="1122">
        <v>45043</v>
      </c>
      <c r="C67" s="1122">
        <v>44972</v>
      </c>
      <c r="D67" s="1123">
        <v>12879</v>
      </c>
      <c r="E67" s="1124" t="s">
        <v>199</v>
      </c>
      <c r="F67" s="1123">
        <v>4338</v>
      </c>
      <c r="G67" s="1125" t="s">
        <v>2327</v>
      </c>
      <c r="H67" s="1126" t="s">
        <v>2826</v>
      </c>
      <c r="I67" s="1127" t="s">
        <v>6</v>
      </c>
      <c r="J67" s="1125" t="s">
        <v>1225</v>
      </c>
      <c r="K67" s="1125"/>
      <c r="L67" s="1131">
        <v>3700</v>
      </c>
      <c r="M67" s="80"/>
      <c r="N67" s="80"/>
      <c r="O67" s="80"/>
      <c r="P67" s="80"/>
      <c r="Q67" s="80"/>
      <c r="R67" s="80"/>
      <c r="T67" s="249"/>
      <c r="U67" s="80"/>
      <c r="V67" s="80"/>
      <c r="W67" s="80"/>
      <c r="X67" s="80"/>
      <c r="Y67" s="80"/>
    </row>
    <row r="68" spans="1:25" s="42" customFormat="1">
      <c r="A68" s="1121" t="s">
        <v>2029</v>
      </c>
      <c r="B68" s="1122">
        <v>44992</v>
      </c>
      <c r="C68" s="1122">
        <v>44980</v>
      </c>
      <c r="D68" s="1123">
        <v>12880</v>
      </c>
      <c r="E68" s="1124" t="s">
        <v>199</v>
      </c>
      <c r="F68" s="1123">
        <v>1183</v>
      </c>
      <c r="G68" s="1125" t="s">
        <v>2034</v>
      </c>
      <c r="H68" s="1126">
        <v>12</v>
      </c>
      <c r="I68" s="1127" t="s">
        <v>6</v>
      </c>
      <c r="J68" s="1125" t="s">
        <v>1225</v>
      </c>
      <c r="K68" s="1125"/>
      <c r="L68" s="1131">
        <v>1700</v>
      </c>
      <c r="M68" s="80"/>
      <c r="N68" s="80"/>
      <c r="O68" s="80"/>
      <c r="P68" s="80"/>
      <c r="Q68" s="80"/>
      <c r="R68" s="80"/>
      <c r="T68" s="249"/>
      <c r="U68" s="80"/>
      <c r="V68" s="80"/>
      <c r="W68" s="80"/>
      <c r="X68" s="80"/>
      <c r="Y68" s="80"/>
    </row>
    <row r="69" spans="1:25" s="42" customFormat="1">
      <c r="A69" s="1121" t="s">
        <v>2029</v>
      </c>
      <c r="B69" s="1122">
        <v>45006</v>
      </c>
      <c r="C69" s="1122">
        <v>44980</v>
      </c>
      <c r="D69" s="1123">
        <v>12881</v>
      </c>
      <c r="E69" s="1124" t="s">
        <v>199</v>
      </c>
      <c r="F69" s="1123">
        <v>1183</v>
      </c>
      <c r="G69" s="1125" t="s">
        <v>2034</v>
      </c>
      <c r="H69" s="1126">
        <v>10</v>
      </c>
      <c r="I69" s="1127" t="s">
        <v>6</v>
      </c>
      <c r="J69" s="1125" t="s">
        <v>1225</v>
      </c>
      <c r="K69" s="1125"/>
      <c r="L69" s="1131">
        <v>1700</v>
      </c>
      <c r="M69" s="80"/>
      <c r="N69" s="80"/>
      <c r="O69" s="80"/>
      <c r="P69" s="80"/>
      <c r="Q69" s="80"/>
      <c r="R69" s="80"/>
      <c r="T69" s="249"/>
      <c r="U69" s="80"/>
      <c r="V69" s="80"/>
      <c r="W69" s="80"/>
      <c r="X69" s="80"/>
      <c r="Y69" s="80"/>
    </row>
    <row r="70" spans="1:25" s="42" customFormat="1">
      <c r="A70" s="1121" t="s">
        <v>2029</v>
      </c>
      <c r="B70" s="1122">
        <v>45023</v>
      </c>
      <c r="C70" s="1122">
        <v>44980</v>
      </c>
      <c r="D70" s="1123">
        <v>12882</v>
      </c>
      <c r="E70" s="1124" t="s">
        <v>199</v>
      </c>
      <c r="F70" s="1123">
        <v>1183</v>
      </c>
      <c r="G70" s="1125" t="s">
        <v>2034</v>
      </c>
      <c r="H70" s="1126">
        <v>10</v>
      </c>
      <c r="I70" s="1127" t="s">
        <v>6</v>
      </c>
      <c r="J70" s="1125" t="s">
        <v>1225</v>
      </c>
      <c r="K70" s="1125"/>
      <c r="L70" s="1131">
        <v>1700</v>
      </c>
      <c r="M70" s="80"/>
      <c r="N70" s="80"/>
      <c r="O70" s="80"/>
      <c r="P70" s="80"/>
      <c r="Q70" s="80"/>
      <c r="R70" s="80"/>
      <c r="T70" s="249"/>
      <c r="U70" s="80"/>
      <c r="V70" s="80"/>
      <c r="W70" s="80"/>
      <c r="X70" s="80"/>
      <c r="Y70" s="80"/>
    </row>
    <row r="71" spans="1:25" s="42" customFormat="1">
      <c r="A71" s="1121" t="s">
        <v>2029</v>
      </c>
      <c r="B71" s="1122">
        <v>45036</v>
      </c>
      <c r="C71" s="1122">
        <v>44980</v>
      </c>
      <c r="D71" s="1123">
        <v>12883</v>
      </c>
      <c r="E71" s="1124" t="s">
        <v>199</v>
      </c>
      <c r="F71" s="1123">
        <v>1183</v>
      </c>
      <c r="G71" s="1125" t="s">
        <v>2034</v>
      </c>
      <c r="H71" s="1126">
        <v>10</v>
      </c>
      <c r="I71" s="1127" t="s">
        <v>6</v>
      </c>
      <c r="J71" s="1125" t="s">
        <v>1225</v>
      </c>
      <c r="K71" s="1125"/>
      <c r="L71" s="1131">
        <v>1700</v>
      </c>
      <c r="M71" s="80"/>
      <c r="N71" s="80"/>
      <c r="O71" s="80"/>
      <c r="P71" s="80"/>
      <c r="Q71" s="80"/>
      <c r="R71" s="80"/>
      <c r="T71" s="249"/>
      <c r="U71" s="80"/>
      <c r="V71" s="80"/>
      <c r="W71" s="80"/>
      <c r="X71" s="80"/>
      <c r="Y71" s="80"/>
    </row>
    <row r="72" spans="1:25" s="42" customFormat="1">
      <c r="A72" s="1121" t="s">
        <v>381</v>
      </c>
      <c r="B72" s="1122">
        <v>44980</v>
      </c>
      <c r="C72" s="1122">
        <v>44980</v>
      </c>
      <c r="D72" s="1123">
        <v>12981</v>
      </c>
      <c r="E72" s="1124" t="s">
        <v>7</v>
      </c>
      <c r="F72" s="1123">
        <v>2555</v>
      </c>
      <c r="G72" s="1125" t="s">
        <v>382</v>
      </c>
      <c r="H72" s="1126">
        <v>6</v>
      </c>
      <c r="I72" s="1127" t="s">
        <v>6</v>
      </c>
      <c r="J72" s="1125" t="s">
        <v>1225</v>
      </c>
      <c r="K72" s="1125"/>
      <c r="L72" s="1131">
        <v>272</v>
      </c>
      <c r="M72" s="80"/>
      <c r="N72" s="80"/>
      <c r="O72" s="80"/>
      <c r="P72" s="80"/>
      <c r="Q72" s="80"/>
      <c r="R72" s="80"/>
      <c r="T72" s="249"/>
      <c r="U72" s="80"/>
      <c r="V72" s="80"/>
      <c r="W72" s="80"/>
      <c r="X72" s="80"/>
      <c r="Y72" s="80"/>
    </row>
    <row r="73" spans="1:25" s="42" customFormat="1">
      <c r="A73" s="1121" t="s">
        <v>381</v>
      </c>
      <c r="B73" s="1122">
        <v>44974</v>
      </c>
      <c r="C73" s="1122">
        <v>44973</v>
      </c>
      <c r="D73" s="1123">
        <v>12898</v>
      </c>
      <c r="E73" s="1124" t="s">
        <v>7</v>
      </c>
      <c r="F73" s="1123">
        <v>2555</v>
      </c>
      <c r="G73" s="1125" t="s">
        <v>2825</v>
      </c>
      <c r="H73" s="1126">
        <v>6</v>
      </c>
      <c r="I73" s="1127" t="s">
        <v>6</v>
      </c>
      <c r="J73" s="1125" t="s">
        <v>1225</v>
      </c>
      <c r="K73" s="1125"/>
      <c r="L73" s="1131"/>
      <c r="M73" s="80"/>
      <c r="N73" s="80"/>
      <c r="O73" s="80"/>
      <c r="P73" s="80"/>
      <c r="Q73" s="80"/>
      <c r="R73" s="80"/>
      <c r="T73" s="249"/>
      <c r="U73" s="80"/>
      <c r="V73" s="80"/>
      <c r="W73" s="80"/>
      <c r="X73" s="80"/>
      <c r="Y73" s="80"/>
    </row>
    <row r="74" spans="1:25" s="42" customFormat="1">
      <c r="A74" s="1121"/>
      <c r="B74" s="1122"/>
      <c r="C74" s="1122"/>
      <c r="D74" s="1123"/>
      <c r="E74" s="1124" t="s">
        <v>7</v>
      </c>
      <c r="F74" s="1123">
        <v>1627</v>
      </c>
      <c r="G74" s="1125" t="s">
        <v>2270</v>
      </c>
      <c r="H74" s="1126">
        <v>25</v>
      </c>
      <c r="I74" s="1127" t="s">
        <v>6</v>
      </c>
      <c r="J74" s="1125" t="s">
        <v>1225</v>
      </c>
      <c r="K74" s="1125"/>
      <c r="L74" s="1131">
        <v>431</v>
      </c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>
      <c r="A75" s="1121" t="s">
        <v>502</v>
      </c>
      <c r="B75" s="1122">
        <v>44981</v>
      </c>
      <c r="C75" s="1122">
        <v>44979</v>
      </c>
      <c r="D75" s="1123">
        <v>12988</v>
      </c>
      <c r="E75" s="1124" t="s">
        <v>2</v>
      </c>
      <c r="F75" s="1123">
        <v>992</v>
      </c>
      <c r="G75" s="1125" t="s">
        <v>213</v>
      </c>
      <c r="H75" s="1126">
        <v>20</v>
      </c>
      <c r="I75" s="1127" t="s">
        <v>6</v>
      </c>
      <c r="J75" s="1125" t="s">
        <v>1225</v>
      </c>
      <c r="K75" s="1125"/>
      <c r="L75" s="1131">
        <v>218</v>
      </c>
      <c r="M75" s="80"/>
      <c r="N75" s="80"/>
      <c r="O75" s="80"/>
      <c r="P75" s="80"/>
      <c r="Q75" s="80"/>
      <c r="R75" s="80"/>
      <c r="T75" s="249"/>
      <c r="U75" s="80"/>
      <c r="V75" s="80"/>
      <c r="W75" s="80"/>
      <c r="X75" s="80"/>
      <c r="Y75" s="80"/>
    </row>
    <row r="76" spans="1:25" s="42" customFormat="1">
      <c r="A76" s="1121"/>
      <c r="B76" s="1122"/>
      <c r="C76" s="1122"/>
      <c r="D76" s="1123"/>
      <c r="E76" s="1124" t="s">
        <v>2</v>
      </c>
      <c r="F76" s="1123">
        <v>3210</v>
      </c>
      <c r="G76" s="1125" t="s">
        <v>830</v>
      </c>
      <c r="H76" s="1126">
        <v>42</v>
      </c>
      <c r="I76" s="1127" t="s">
        <v>6</v>
      </c>
      <c r="J76" s="1125" t="s">
        <v>1225</v>
      </c>
      <c r="K76" s="1125"/>
      <c r="L76" s="1131">
        <v>676</v>
      </c>
      <c r="M76" s="80"/>
      <c r="N76" s="80"/>
      <c r="O76" s="80"/>
      <c r="P76" s="80"/>
      <c r="Q76" s="80"/>
      <c r="R76" s="80"/>
      <c r="T76" s="249"/>
      <c r="U76" s="80"/>
      <c r="V76" s="80"/>
      <c r="W76" s="80"/>
      <c r="X76" s="80"/>
      <c r="Y76" s="80"/>
    </row>
    <row r="77" spans="1:25" s="42" customFormat="1">
      <c r="A77" s="1121"/>
      <c r="B77" s="1122"/>
      <c r="C77" s="1122"/>
      <c r="D77" s="1123"/>
      <c r="E77" s="1124" t="s">
        <v>2</v>
      </c>
      <c r="F77" s="1123">
        <v>3376</v>
      </c>
      <c r="G77" s="1125" t="s">
        <v>825</v>
      </c>
      <c r="H77" s="1126">
        <v>6</v>
      </c>
      <c r="I77" s="1127" t="s">
        <v>6</v>
      </c>
      <c r="J77" s="1125" t="s">
        <v>1225</v>
      </c>
      <c r="K77" s="1125"/>
      <c r="L77" s="1131">
        <v>465</v>
      </c>
      <c r="M77" s="80"/>
      <c r="N77" s="80"/>
      <c r="O77" s="80"/>
      <c r="P77" s="80"/>
      <c r="Q77" s="80"/>
      <c r="R77" s="80"/>
      <c r="T77" s="249"/>
      <c r="U77" s="80"/>
      <c r="V77" s="80"/>
      <c r="W77" s="80"/>
      <c r="X77" s="80"/>
      <c r="Y77" s="80"/>
    </row>
    <row r="78" spans="1:25" s="42" customFormat="1">
      <c r="A78" s="1121" t="s">
        <v>773</v>
      </c>
      <c r="B78" s="1122">
        <v>44986</v>
      </c>
      <c r="C78" s="1122">
        <v>44985</v>
      </c>
      <c r="D78" s="1123">
        <v>13022</v>
      </c>
      <c r="E78" s="1124" t="s">
        <v>2</v>
      </c>
      <c r="F78" s="1123">
        <v>1287</v>
      </c>
      <c r="G78" s="1125" t="s">
        <v>10</v>
      </c>
      <c r="H78" s="1126">
        <v>6</v>
      </c>
      <c r="I78" s="1127" t="s">
        <v>12</v>
      </c>
      <c r="J78" s="1125" t="s">
        <v>1225</v>
      </c>
      <c r="K78" s="1125"/>
      <c r="L78" s="1131">
        <v>447</v>
      </c>
      <c r="M78" s="80"/>
      <c r="N78" s="80"/>
      <c r="O78" s="80"/>
      <c r="P78" s="80"/>
      <c r="Q78" s="80"/>
      <c r="R78" s="80"/>
      <c r="T78" s="249"/>
      <c r="U78" s="80"/>
      <c r="V78" s="80"/>
      <c r="W78" s="80"/>
      <c r="X78" s="80"/>
      <c r="Y78" s="80"/>
    </row>
    <row r="79" spans="1:25" s="42" customFormat="1">
      <c r="A79" s="1121" t="s">
        <v>1199</v>
      </c>
      <c r="B79" s="1122">
        <v>44986</v>
      </c>
      <c r="C79" s="1122">
        <v>44984</v>
      </c>
      <c r="D79" s="1123">
        <v>13024</v>
      </c>
      <c r="E79" s="1124" t="s">
        <v>2</v>
      </c>
      <c r="F79" s="1123">
        <v>1215</v>
      </c>
      <c r="G79" s="1125" t="s">
        <v>87</v>
      </c>
      <c r="H79" s="1126">
        <v>60</v>
      </c>
      <c r="I79" s="1127" t="s">
        <v>6</v>
      </c>
      <c r="J79" s="1125" t="s">
        <v>1225</v>
      </c>
      <c r="K79" s="1125"/>
      <c r="L79" s="1131">
        <v>802.8</v>
      </c>
      <c r="M79" s="80"/>
      <c r="N79" s="80"/>
      <c r="O79" s="80"/>
      <c r="P79" s="80"/>
      <c r="Q79" s="80"/>
      <c r="R79" s="80"/>
      <c r="T79" s="249"/>
      <c r="U79" s="80"/>
      <c r="V79" s="80"/>
      <c r="W79" s="80"/>
      <c r="X79" s="80"/>
      <c r="Y79" s="80"/>
    </row>
    <row r="80" spans="1:25" s="42" customFormat="1">
      <c r="A80" s="1121" t="s">
        <v>2836</v>
      </c>
      <c r="B80" s="1122">
        <v>44988</v>
      </c>
      <c r="C80" s="1122">
        <v>44985</v>
      </c>
      <c r="D80" s="1123">
        <v>13061</v>
      </c>
      <c r="E80" s="1124" t="s">
        <v>2</v>
      </c>
      <c r="F80" s="1123">
        <v>4452</v>
      </c>
      <c r="G80" s="1125" t="s">
        <v>54</v>
      </c>
      <c r="H80" s="1126">
        <v>15</v>
      </c>
      <c r="I80" s="1127" t="s">
        <v>6</v>
      </c>
      <c r="J80" s="1125" t="s">
        <v>1225</v>
      </c>
      <c r="K80" s="1125"/>
      <c r="L80" s="1131">
        <v>262.5</v>
      </c>
      <c r="M80" s="80"/>
      <c r="N80" s="80"/>
      <c r="O80" s="80"/>
      <c r="P80" s="80"/>
      <c r="Q80" s="80"/>
      <c r="R80" s="80"/>
      <c r="T80" s="249"/>
      <c r="U80" s="80"/>
      <c r="V80" s="80"/>
      <c r="W80" s="80"/>
      <c r="X80" s="80"/>
      <c r="Y80" s="80"/>
    </row>
    <row r="81" spans="1:25" s="42" customFormat="1">
      <c r="A81" s="460" t="s">
        <v>2488</v>
      </c>
      <c r="B81" s="1202">
        <v>45005</v>
      </c>
      <c r="C81" s="116"/>
      <c r="D81" s="548">
        <v>13078</v>
      </c>
      <c r="E81" s="691" t="s">
        <v>2351</v>
      </c>
      <c r="F81" s="548">
        <v>4578</v>
      </c>
      <c r="G81" s="24" t="s">
        <v>2840</v>
      </c>
      <c r="H81" s="1256">
        <v>8</v>
      </c>
      <c r="I81" s="234"/>
      <c r="J81" s="24" t="s">
        <v>1225</v>
      </c>
      <c r="K81" s="756" t="s">
        <v>1417</v>
      </c>
      <c r="L81" s="1198">
        <v>560</v>
      </c>
      <c r="M81" s="80"/>
      <c r="N81" s="80"/>
      <c r="O81" s="80"/>
      <c r="P81" s="80"/>
      <c r="Q81" s="80"/>
      <c r="R81" s="80"/>
      <c r="T81" s="249"/>
      <c r="U81" s="80"/>
      <c r="V81" s="80"/>
      <c r="W81" s="80"/>
      <c r="X81" s="80"/>
      <c r="Y81" s="80"/>
    </row>
    <row r="82" spans="1:25" s="42" customFormat="1">
      <c r="A82" s="1105" t="s">
        <v>2514</v>
      </c>
      <c r="B82" s="1106">
        <v>44994</v>
      </c>
      <c r="C82" s="1106"/>
      <c r="D82" s="1107">
        <v>13086</v>
      </c>
      <c r="E82" s="1108" t="s">
        <v>2</v>
      </c>
      <c r="F82" s="1107">
        <v>4452</v>
      </c>
      <c r="G82" s="1109" t="s">
        <v>54</v>
      </c>
      <c r="H82" s="1110">
        <v>51</v>
      </c>
      <c r="I82" s="1111"/>
      <c r="J82" s="1109" t="s">
        <v>1225</v>
      </c>
      <c r="K82" s="1109"/>
      <c r="L82" s="1113">
        <v>475</v>
      </c>
      <c r="M82" s="80"/>
      <c r="N82" s="80"/>
      <c r="O82" s="80"/>
      <c r="P82" s="80"/>
      <c r="Q82" s="80"/>
      <c r="R82" s="80"/>
      <c r="T82" s="249"/>
      <c r="U82" s="80"/>
      <c r="V82" s="80"/>
      <c r="W82" s="80"/>
      <c r="X82" s="80"/>
      <c r="Y82" s="80"/>
    </row>
    <row r="83" spans="1:25" s="42" customFormat="1">
      <c r="A83" s="1105"/>
      <c r="B83" s="1106"/>
      <c r="C83" s="1106"/>
      <c r="D83" s="1107"/>
      <c r="E83" s="1108"/>
      <c r="F83" s="1107"/>
      <c r="G83" s="1109"/>
      <c r="H83" s="1110"/>
      <c r="I83" s="1111"/>
      <c r="J83" s="1109"/>
      <c r="K83" s="1109"/>
      <c r="L83" s="1113"/>
      <c r="M83" s="80"/>
      <c r="N83" s="80"/>
      <c r="O83" s="80"/>
      <c r="P83" s="80"/>
      <c r="Q83" s="80"/>
      <c r="R83" s="80"/>
      <c r="T83" s="249"/>
      <c r="U83" s="80"/>
      <c r="V83" s="80"/>
      <c r="W83" s="80"/>
      <c r="X83" s="80"/>
      <c r="Y83" s="80"/>
    </row>
    <row r="84" spans="1:25" s="42" customFormat="1">
      <c r="A84" s="1105"/>
      <c r="B84" s="1106"/>
      <c r="C84" s="1106"/>
      <c r="D84" s="1107"/>
      <c r="E84" s="1108"/>
      <c r="F84" s="1107"/>
      <c r="G84" s="1109"/>
      <c r="H84" s="1110"/>
      <c r="I84" s="1111"/>
      <c r="J84" s="1109"/>
      <c r="K84" s="1109"/>
      <c r="L84" s="1113"/>
      <c r="M84" s="80"/>
      <c r="N84" s="80"/>
      <c r="O84" s="80"/>
      <c r="P84" s="80"/>
      <c r="Q84" s="80"/>
      <c r="R84" s="80"/>
      <c r="T84" s="249"/>
      <c r="U84" s="80"/>
      <c r="V84" s="80"/>
      <c r="W84" s="80"/>
      <c r="X84" s="80"/>
      <c r="Y84" s="80"/>
    </row>
    <row r="85" spans="1:25" s="41" customFormat="1">
      <c r="A85" s="2464">
        <f>SUM(L54:L54)</f>
        <v>2208.6</v>
      </c>
      <c r="B85" s="2465"/>
      <c r="C85" s="2465"/>
      <c r="D85" s="2465"/>
      <c r="E85" s="2465"/>
      <c r="F85" s="2465"/>
      <c r="G85" s="2465"/>
      <c r="H85" s="2465"/>
      <c r="I85" s="2465"/>
      <c r="J85" s="2465"/>
      <c r="K85" s="2465"/>
      <c r="L85" s="2466"/>
      <c r="M85" s="247"/>
      <c r="N85" s="249"/>
      <c r="O85" s="249"/>
      <c r="P85" s="249"/>
      <c r="Q85" s="249"/>
      <c r="R85" s="249"/>
      <c r="T85" s="249"/>
      <c r="U85" s="249"/>
      <c r="V85" s="249"/>
      <c r="W85" s="249"/>
      <c r="X85" s="249"/>
      <c r="Y85" s="249"/>
    </row>
    <row r="86" spans="1:25" s="44" customFormat="1" ht="18.75">
      <c r="A86" s="2461" t="s">
        <v>1315</v>
      </c>
      <c r="B86" s="2462"/>
      <c r="C86" s="2462"/>
      <c r="D86" s="2462"/>
      <c r="E86" s="2462"/>
      <c r="F86" s="2462"/>
      <c r="G86" s="2462"/>
      <c r="H86" s="2462"/>
      <c r="I86" s="2462"/>
      <c r="J86" s="2462"/>
      <c r="K86" s="2462"/>
      <c r="L86" s="2463"/>
      <c r="M86" s="246"/>
      <c r="N86" s="246"/>
      <c r="O86" s="246"/>
      <c r="P86" s="246"/>
      <c r="Q86" s="246"/>
      <c r="R86" s="246"/>
      <c r="T86" s="246"/>
      <c r="U86" s="246"/>
      <c r="V86" s="246"/>
      <c r="W86" s="246"/>
      <c r="X86" s="246"/>
      <c r="Y86" s="246"/>
    </row>
    <row r="87" spans="1:25" s="42" customFormat="1">
      <c r="A87" s="341" t="s">
        <v>2795</v>
      </c>
      <c r="B87" s="341" t="s">
        <v>2757</v>
      </c>
      <c r="C87" s="341" t="s">
        <v>2797</v>
      </c>
      <c r="D87" s="341" t="s">
        <v>2758</v>
      </c>
      <c r="E87" s="341" t="s">
        <v>2</v>
      </c>
      <c r="F87" s="341" t="s">
        <v>2759</v>
      </c>
      <c r="G87" s="341" t="s">
        <v>16</v>
      </c>
      <c r="H87" s="341" t="s">
        <v>1719</v>
      </c>
      <c r="I87" s="25" t="s">
        <v>6</v>
      </c>
      <c r="J87" s="341" t="s">
        <v>97</v>
      </c>
      <c r="K87" s="341"/>
      <c r="L87" s="1478">
        <v>325</v>
      </c>
      <c r="M87" s="80"/>
      <c r="N87" s="80"/>
      <c r="O87" s="80"/>
      <c r="P87" s="80"/>
      <c r="Q87" s="80"/>
      <c r="R87" s="80"/>
      <c r="T87" s="80"/>
      <c r="U87" s="80"/>
      <c r="V87" s="80"/>
      <c r="W87" s="80"/>
      <c r="X87" s="80"/>
      <c r="Y87" s="80"/>
    </row>
    <row r="88" spans="1:25" s="42" customFormat="1">
      <c r="A88" s="341" t="s">
        <v>1790</v>
      </c>
      <c r="B88" s="341" t="s">
        <v>2760</v>
      </c>
      <c r="C88" s="341" t="s">
        <v>2760</v>
      </c>
      <c r="D88" s="341" t="s">
        <v>2761</v>
      </c>
      <c r="E88" s="341" t="s">
        <v>1221</v>
      </c>
      <c r="F88" s="341" t="s">
        <v>2762</v>
      </c>
      <c r="G88" s="341" t="s">
        <v>52</v>
      </c>
      <c r="H88" s="341" t="s">
        <v>1779</v>
      </c>
      <c r="I88" s="25" t="s">
        <v>6</v>
      </c>
      <c r="J88" s="341" t="s">
        <v>97</v>
      </c>
      <c r="K88" s="1477"/>
      <c r="L88" s="1478">
        <v>488</v>
      </c>
      <c r="M88" s="80"/>
      <c r="N88" s="80"/>
      <c r="O88" s="80"/>
      <c r="P88" s="80"/>
      <c r="Q88" s="80"/>
      <c r="R88" s="80"/>
      <c r="T88" s="80"/>
      <c r="U88" s="80"/>
      <c r="V88" s="80"/>
      <c r="W88" s="80"/>
      <c r="X88" s="80"/>
      <c r="Y88" s="80"/>
    </row>
    <row r="89" spans="1:25" s="42" customFormat="1">
      <c r="A89" s="341" t="s">
        <v>400</v>
      </c>
      <c r="B89" s="341" t="s">
        <v>2764</v>
      </c>
      <c r="C89" s="341" t="s">
        <v>2811</v>
      </c>
      <c r="D89" s="341" t="s">
        <v>2765</v>
      </c>
      <c r="E89" s="341" t="s">
        <v>2</v>
      </c>
      <c r="F89" s="341" t="s">
        <v>2766</v>
      </c>
      <c r="G89" s="341" t="s">
        <v>21</v>
      </c>
      <c r="H89" s="341" t="s">
        <v>2639</v>
      </c>
      <c r="I89" s="25" t="s">
        <v>6</v>
      </c>
      <c r="J89" s="341" t="s">
        <v>97</v>
      </c>
      <c r="K89" s="1477"/>
      <c r="L89" s="1478"/>
      <c r="M89" s="80"/>
      <c r="N89" s="80"/>
      <c r="O89" s="80"/>
      <c r="P89" s="80"/>
      <c r="Q89" s="80"/>
      <c r="R89" s="80"/>
      <c r="T89" s="80"/>
      <c r="U89" s="80"/>
      <c r="V89" s="80"/>
      <c r="W89" s="80"/>
      <c r="X89" s="80"/>
      <c r="Y89" s="80"/>
    </row>
    <row r="90" spans="1:25" s="42" customFormat="1">
      <c r="A90" s="341"/>
      <c r="B90" s="341"/>
      <c r="C90" s="341" t="s">
        <v>2811</v>
      </c>
      <c r="D90" s="341"/>
      <c r="E90" s="341" t="s">
        <v>2</v>
      </c>
      <c r="F90" s="341" t="s">
        <v>2767</v>
      </c>
      <c r="G90" s="341" t="s">
        <v>31</v>
      </c>
      <c r="H90" s="341" t="s">
        <v>1484</v>
      </c>
      <c r="I90" s="25" t="s">
        <v>6</v>
      </c>
      <c r="J90" s="341" t="s">
        <v>97</v>
      </c>
      <c r="K90" s="1477"/>
      <c r="L90" s="1478"/>
      <c r="M90" s="80"/>
      <c r="N90" s="80"/>
      <c r="O90" s="80"/>
      <c r="P90" s="80"/>
      <c r="Q90" s="80"/>
      <c r="R90" s="80"/>
      <c r="T90" s="80"/>
      <c r="U90" s="80"/>
      <c r="V90" s="80"/>
      <c r="W90" s="80"/>
      <c r="X90" s="80"/>
      <c r="Y90" s="80"/>
    </row>
    <row r="91" spans="1:25" s="42" customFormat="1">
      <c r="A91" s="341"/>
      <c r="B91" s="341"/>
      <c r="C91" s="341"/>
      <c r="D91" s="341"/>
      <c r="E91" s="341" t="s">
        <v>2</v>
      </c>
      <c r="F91" s="341" t="s">
        <v>2768</v>
      </c>
      <c r="G91" s="341" t="s">
        <v>31</v>
      </c>
      <c r="H91" s="341" t="s">
        <v>1491</v>
      </c>
      <c r="I91" s="25" t="s">
        <v>6</v>
      </c>
      <c r="J91" s="341" t="s">
        <v>97</v>
      </c>
      <c r="K91" s="1477"/>
      <c r="L91" s="1478">
        <v>2019</v>
      </c>
      <c r="M91" s="80"/>
      <c r="N91" s="80"/>
      <c r="O91" s="80"/>
      <c r="P91" s="80"/>
      <c r="Q91" s="80"/>
      <c r="R91" s="80"/>
      <c r="T91" s="80"/>
      <c r="U91" s="80"/>
      <c r="V91" s="80"/>
      <c r="W91" s="80"/>
      <c r="X91" s="80"/>
      <c r="Y91" s="80"/>
    </row>
    <row r="92" spans="1:25" s="42" customFormat="1">
      <c r="A92" s="341" t="s">
        <v>160</v>
      </c>
      <c r="B92" s="341" t="s">
        <v>2772</v>
      </c>
      <c r="C92" s="341" t="s">
        <v>2828</v>
      </c>
      <c r="D92" s="341" t="s">
        <v>2773</v>
      </c>
      <c r="E92" s="341" t="s">
        <v>671</v>
      </c>
      <c r="F92" s="341" t="s">
        <v>2774</v>
      </c>
      <c r="G92" s="341" t="s">
        <v>22</v>
      </c>
      <c r="H92" s="341" t="s">
        <v>923</v>
      </c>
      <c r="I92" s="25" t="s">
        <v>6</v>
      </c>
      <c r="J92" s="341" t="s">
        <v>97</v>
      </c>
      <c r="K92" s="341"/>
      <c r="L92" s="1478">
        <v>304.25</v>
      </c>
      <c r="M92" s="80"/>
      <c r="N92" s="80"/>
      <c r="O92" s="80"/>
      <c r="P92" s="80"/>
      <c r="Q92" s="80"/>
      <c r="R92" s="80"/>
      <c r="T92" s="80"/>
      <c r="U92" s="80"/>
      <c r="V92" s="80"/>
      <c r="W92" s="80"/>
      <c r="X92" s="80"/>
      <c r="Y92" s="80"/>
    </row>
    <row r="93" spans="1:25" s="42" customFormat="1" ht="14.25" customHeight="1">
      <c r="A93" s="1464" t="s">
        <v>111</v>
      </c>
      <c r="B93" s="1465">
        <v>44951</v>
      </c>
      <c r="C93" s="1466"/>
      <c r="D93" s="1467">
        <v>12635</v>
      </c>
      <c r="E93" s="1468" t="s">
        <v>2</v>
      </c>
      <c r="F93" s="1467">
        <v>2691</v>
      </c>
      <c r="G93" s="1469" t="s">
        <v>47</v>
      </c>
      <c r="H93" s="1470">
        <v>100</v>
      </c>
      <c r="I93" s="1471" t="s">
        <v>777</v>
      </c>
      <c r="J93" s="1469" t="s">
        <v>97</v>
      </c>
      <c r="K93" s="1474" t="s">
        <v>1871</v>
      </c>
      <c r="L93" s="1473">
        <v>2550</v>
      </c>
      <c r="M93" s="80"/>
      <c r="N93" s="80"/>
      <c r="O93" s="80"/>
      <c r="P93" s="80"/>
      <c r="Q93" s="80"/>
      <c r="R93" s="80"/>
      <c r="T93" s="249" t="s">
        <v>6</v>
      </c>
      <c r="U93" s="80"/>
      <c r="V93" s="80"/>
      <c r="W93" s="80"/>
      <c r="X93" s="80"/>
      <c r="Y93" s="80"/>
    </row>
    <row r="94" spans="1:25" s="42" customFormat="1" ht="14.25" customHeight="1">
      <c r="A94" s="239" t="s">
        <v>1177</v>
      </c>
      <c r="B94" s="1203">
        <v>44959</v>
      </c>
      <c r="C94" s="31">
        <v>44958</v>
      </c>
      <c r="D94" s="523">
        <v>12758</v>
      </c>
      <c r="E94" s="136" t="s">
        <v>2</v>
      </c>
      <c r="F94" s="523">
        <v>1007</v>
      </c>
      <c r="G94" s="9" t="s">
        <v>135</v>
      </c>
      <c r="H94" s="1204">
        <v>20</v>
      </c>
      <c r="I94" s="25" t="s">
        <v>6</v>
      </c>
      <c r="J94" s="9" t="s">
        <v>97</v>
      </c>
      <c r="K94" s="22"/>
      <c r="L94" s="1205">
        <v>542</v>
      </c>
      <c r="M94" s="80"/>
      <c r="N94" s="80"/>
      <c r="O94" s="80"/>
      <c r="P94" s="80"/>
      <c r="Q94" s="80"/>
      <c r="R94" s="80"/>
      <c r="T94" s="249"/>
      <c r="U94" s="80"/>
      <c r="V94" s="80"/>
      <c r="W94" s="80"/>
      <c r="X94" s="80"/>
      <c r="Y94" s="80"/>
    </row>
    <row r="95" spans="1:25" s="42" customFormat="1" ht="14.25" customHeight="1">
      <c r="A95" s="239" t="s">
        <v>772</v>
      </c>
      <c r="B95" s="1203">
        <v>44960</v>
      </c>
      <c r="C95" s="31">
        <v>44958</v>
      </c>
      <c r="D95" s="523">
        <v>12768</v>
      </c>
      <c r="E95" s="136" t="s">
        <v>2</v>
      </c>
      <c r="F95" s="523">
        <v>822</v>
      </c>
      <c r="G95" s="9" t="s">
        <v>19</v>
      </c>
      <c r="H95" s="1204">
        <v>6</v>
      </c>
      <c r="I95" s="25" t="s">
        <v>6</v>
      </c>
      <c r="J95" s="9" t="s">
        <v>97</v>
      </c>
      <c r="K95" s="22"/>
      <c r="L95" s="1205">
        <v>147.5</v>
      </c>
      <c r="M95" s="80"/>
      <c r="N95" s="80"/>
      <c r="O95" s="80"/>
      <c r="P95" s="80"/>
      <c r="Q95" s="80"/>
      <c r="R95" s="80"/>
      <c r="T95" s="249"/>
      <c r="U95" s="80"/>
      <c r="V95" s="80"/>
      <c r="W95" s="80"/>
      <c r="X95" s="80"/>
      <c r="Y95" s="80"/>
    </row>
    <row r="96" spans="1:25" s="42" customFormat="1" ht="14.25" customHeight="1">
      <c r="A96" s="239" t="s">
        <v>1303</v>
      </c>
      <c r="B96" s="1203">
        <v>44960</v>
      </c>
      <c r="C96" s="31"/>
      <c r="D96" s="523">
        <v>12769</v>
      </c>
      <c r="E96" s="136" t="s">
        <v>2</v>
      </c>
      <c r="F96" s="523">
        <v>3624</v>
      </c>
      <c r="G96" s="9" t="s">
        <v>63</v>
      </c>
      <c r="H96" s="1204">
        <v>30</v>
      </c>
      <c r="I96" s="25" t="s">
        <v>6</v>
      </c>
      <c r="J96" s="9" t="s">
        <v>97</v>
      </c>
      <c r="K96" s="11" t="s">
        <v>991</v>
      </c>
      <c r="L96" s="1205">
        <v>159.47999999999999</v>
      </c>
      <c r="M96" s="80"/>
      <c r="N96" s="80"/>
      <c r="O96" s="80"/>
      <c r="P96" s="80"/>
      <c r="Q96" s="80"/>
      <c r="R96" s="80"/>
      <c r="T96" s="249"/>
      <c r="U96" s="80"/>
      <c r="V96" s="80"/>
      <c r="W96" s="80"/>
      <c r="X96" s="80"/>
      <c r="Y96" s="80"/>
    </row>
    <row r="97" spans="1:25" s="42" customFormat="1" ht="14.25" customHeight="1">
      <c r="A97" s="239" t="s">
        <v>174</v>
      </c>
      <c r="B97" s="1203">
        <v>44960</v>
      </c>
      <c r="C97" s="31">
        <v>44958</v>
      </c>
      <c r="D97" s="523">
        <v>12777</v>
      </c>
      <c r="E97" s="136" t="s">
        <v>2</v>
      </c>
      <c r="F97" s="523">
        <v>855</v>
      </c>
      <c r="G97" s="9" t="s">
        <v>38</v>
      </c>
      <c r="H97" s="1204">
        <v>10</v>
      </c>
      <c r="I97" s="25" t="s">
        <v>6</v>
      </c>
      <c r="J97" s="9" t="s">
        <v>97</v>
      </c>
      <c r="K97" s="22"/>
      <c r="L97" s="1205"/>
      <c r="M97" s="80"/>
      <c r="N97" s="80"/>
      <c r="O97" s="80"/>
      <c r="P97" s="80"/>
      <c r="Q97" s="80"/>
      <c r="R97" s="80"/>
      <c r="T97" s="249"/>
      <c r="U97" s="80"/>
      <c r="V97" s="80"/>
      <c r="W97" s="80"/>
      <c r="X97" s="80"/>
      <c r="Y97" s="80"/>
    </row>
    <row r="98" spans="1:25" s="42" customFormat="1" ht="14.25" customHeight="1">
      <c r="A98" s="239"/>
      <c r="B98" s="1203"/>
      <c r="C98" s="31"/>
      <c r="D98" s="523"/>
      <c r="E98" s="136" t="s">
        <v>1221</v>
      </c>
      <c r="F98" s="523">
        <v>4535</v>
      </c>
      <c r="G98" s="9" t="s">
        <v>18</v>
      </c>
      <c r="H98" s="1204">
        <v>5</v>
      </c>
      <c r="I98" s="25" t="s">
        <v>6</v>
      </c>
      <c r="J98" s="9" t="s">
        <v>97</v>
      </c>
      <c r="K98" s="22"/>
      <c r="L98" s="1205">
        <v>203.5</v>
      </c>
      <c r="M98" s="80"/>
      <c r="N98" s="80"/>
      <c r="O98" s="80"/>
      <c r="P98" s="80"/>
      <c r="Q98" s="80"/>
      <c r="R98" s="80"/>
      <c r="T98" s="249"/>
      <c r="U98" s="80"/>
      <c r="V98" s="80"/>
      <c r="W98" s="80"/>
      <c r="X98" s="80"/>
      <c r="Y98" s="80"/>
    </row>
    <row r="99" spans="1:25" s="42" customFormat="1" ht="14.25" customHeight="1">
      <c r="A99" s="239" t="s">
        <v>393</v>
      </c>
      <c r="B99" s="1230">
        <v>44960</v>
      </c>
      <c r="C99" s="31">
        <v>44958</v>
      </c>
      <c r="D99" s="523">
        <v>12778</v>
      </c>
      <c r="E99" s="136" t="s">
        <v>2</v>
      </c>
      <c r="F99" s="523">
        <v>838</v>
      </c>
      <c r="G99" s="9" t="s">
        <v>5</v>
      </c>
      <c r="H99" s="1204">
        <v>10</v>
      </c>
      <c r="I99" s="25" t="s">
        <v>6</v>
      </c>
      <c r="J99" s="9" t="s">
        <v>97</v>
      </c>
      <c r="K99" s="22"/>
      <c r="L99" s="1205">
        <v>364</v>
      </c>
      <c r="M99" s="80"/>
      <c r="N99" s="80"/>
      <c r="O99" s="80"/>
      <c r="P99" s="80"/>
      <c r="Q99" s="80"/>
      <c r="R99" s="80"/>
      <c r="T99" s="249"/>
      <c r="U99" s="80"/>
      <c r="V99" s="80"/>
      <c r="W99" s="80"/>
      <c r="X99" s="80"/>
      <c r="Y99" s="80"/>
    </row>
    <row r="100" spans="1:25" s="42" customFormat="1" ht="14.25" customHeight="1">
      <c r="A100" s="239" t="s">
        <v>871</v>
      </c>
      <c r="B100" s="1203">
        <v>44960</v>
      </c>
      <c r="C100" s="31">
        <v>44958</v>
      </c>
      <c r="D100" s="523">
        <v>12784</v>
      </c>
      <c r="E100" s="136" t="s">
        <v>474</v>
      </c>
      <c r="F100" s="1204">
        <v>4537</v>
      </c>
      <c r="G100" s="9" t="s">
        <v>770</v>
      </c>
      <c r="H100" s="1204">
        <v>2</v>
      </c>
      <c r="I100" s="25" t="s">
        <v>6</v>
      </c>
      <c r="J100" s="9" t="s">
        <v>97</v>
      </c>
      <c r="K100" s="22"/>
      <c r="L100" s="1205">
        <v>144.19999999999999</v>
      </c>
      <c r="M100" s="80"/>
      <c r="N100" s="80"/>
      <c r="O100" s="80"/>
      <c r="P100" s="80"/>
      <c r="Q100" s="80"/>
      <c r="R100" s="80"/>
      <c r="T100" s="249"/>
      <c r="U100" s="80"/>
      <c r="V100" s="80"/>
      <c r="W100" s="80"/>
      <c r="X100" s="80"/>
      <c r="Y100" s="80"/>
    </row>
    <row r="101" spans="1:25" s="42" customFormat="1" ht="14.25" customHeight="1">
      <c r="A101" s="239" t="s">
        <v>1834</v>
      </c>
      <c r="B101" s="1203">
        <v>44963</v>
      </c>
      <c r="C101" s="31">
        <v>44959</v>
      </c>
      <c r="D101" s="523">
        <v>12793</v>
      </c>
      <c r="E101" s="136" t="s">
        <v>1221</v>
      </c>
      <c r="F101" s="523">
        <v>3384</v>
      </c>
      <c r="G101" s="9" t="s">
        <v>53</v>
      </c>
      <c r="H101" s="1204">
        <v>5</v>
      </c>
      <c r="I101" s="25" t="s">
        <v>6</v>
      </c>
      <c r="J101" s="9" t="s">
        <v>97</v>
      </c>
      <c r="K101" s="22"/>
      <c r="L101" s="1205">
        <v>545</v>
      </c>
      <c r="M101" s="80"/>
      <c r="N101" s="80"/>
      <c r="O101" s="80"/>
      <c r="P101" s="80"/>
      <c r="Q101" s="80"/>
      <c r="R101" s="80"/>
      <c r="T101" s="249"/>
      <c r="U101" s="80"/>
      <c r="V101" s="80"/>
      <c r="W101" s="80"/>
      <c r="X101" s="80"/>
      <c r="Y101" s="80"/>
    </row>
    <row r="102" spans="1:25" s="42" customFormat="1" ht="14.25" customHeight="1">
      <c r="A102" s="239" t="s">
        <v>1469</v>
      </c>
      <c r="B102" s="1203">
        <v>44963</v>
      </c>
      <c r="C102" s="31">
        <v>44959</v>
      </c>
      <c r="D102" s="523">
        <v>12794</v>
      </c>
      <c r="E102" s="136" t="s">
        <v>2</v>
      </c>
      <c r="F102" s="523">
        <v>843</v>
      </c>
      <c r="G102" s="9" t="s">
        <v>203</v>
      </c>
      <c r="H102" s="1204">
        <v>80</v>
      </c>
      <c r="I102" s="25" t="s">
        <v>6</v>
      </c>
      <c r="J102" s="9" t="s">
        <v>97</v>
      </c>
      <c r="K102" s="22"/>
      <c r="L102" s="1205">
        <v>680</v>
      </c>
      <c r="M102" s="80"/>
      <c r="N102" s="80"/>
      <c r="O102" s="80"/>
      <c r="P102" s="80"/>
      <c r="Q102" s="80"/>
      <c r="R102" s="80"/>
      <c r="T102" s="249"/>
      <c r="U102" s="80"/>
      <c r="V102" s="80"/>
      <c r="W102" s="80"/>
      <c r="X102" s="80"/>
      <c r="Y102" s="80"/>
    </row>
    <row r="103" spans="1:25" s="42" customFormat="1" ht="14.25" customHeight="1">
      <c r="A103" s="239" t="s">
        <v>2785</v>
      </c>
      <c r="B103" s="1203">
        <v>44964</v>
      </c>
      <c r="C103" s="31">
        <v>44963</v>
      </c>
      <c r="D103" s="523">
        <v>12799</v>
      </c>
      <c r="E103" s="136" t="s">
        <v>2</v>
      </c>
      <c r="F103" s="523">
        <v>951</v>
      </c>
      <c r="G103" s="9" t="s">
        <v>58</v>
      </c>
      <c r="H103" s="1204">
        <v>4</v>
      </c>
      <c r="I103" s="25" t="s">
        <v>6</v>
      </c>
      <c r="J103" s="9" t="s">
        <v>97</v>
      </c>
      <c r="K103" s="22"/>
      <c r="L103" s="1205">
        <v>488</v>
      </c>
      <c r="M103" s="80"/>
      <c r="N103" s="80"/>
      <c r="O103" s="80"/>
      <c r="P103" s="80"/>
      <c r="Q103" s="80"/>
      <c r="R103" s="80"/>
      <c r="T103" s="249"/>
      <c r="U103" s="80"/>
      <c r="V103" s="80"/>
      <c r="W103" s="80"/>
      <c r="X103" s="80"/>
      <c r="Y103" s="80"/>
    </row>
    <row r="104" spans="1:25" s="42" customFormat="1" ht="14.25" customHeight="1">
      <c r="A104" s="239" t="s">
        <v>1997</v>
      </c>
      <c r="B104" s="1203">
        <v>44966</v>
      </c>
      <c r="C104" s="31">
        <v>44963</v>
      </c>
      <c r="D104" s="523">
        <v>12818</v>
      </c>
      <c r="E104" s="136" t="s">
        <v>1221</v>
      </c>
      <c r="F104" s="523">
        <v>4060</v>
      </c>
      <c r="G104" s="9" t="s">
        <v>2012</v>
      </c>
      <c r="H104" s="1204">
        <v>10</v>
      </c>
      <c r="I104" s="25" t="s">
        <v>6</v>
      </c>
      <c r="J104" s="9" t="s">
        <v>97</v>
      </c>
      <c r="K104" s="22"/>
      <c r="L104" s="1205">
        <v>252</v>
      </c>
      <c r="M104" s="80"/>
      <c r="N104" s="80"/>
      <c r="O104" s="80"/>
      <c r="P104" s="80"/>
      <c r="Q104" s="80"/>
      <c r="R104" s="80"/>
      <c r="T104" s="249"/>
      <c r="U104" s="80"/>
      <c r="V104" s="80"/>
      <c r="W104" s="80"/>
      <c r="X104" s="80"/>
      <c r="Y104" s="80"/>
    </row>
    <row r="105" spans="1:25" s="42" customFormat="1" ht="14.25" customHeight="1">
      <c r="A105" s="239" t="s">
        <v>1997</v>
      </c>
      <c r="B105" s="1203">
        <v>44966</v>
      </c>
      <c r="C105" s="31">
        <v>44963</v>
      </c>
      <c r="D105" s="523">
        <v>12819</v>
      </c>
      <c r="E105" s="136" t="s">
        <v>1221</v>
      </c>
      <c r="F105" s="523">
        <v>4060</v>
      </c>
      <c r="G105" s="9" t="s">
        <v>2012</v>
      </c>
      <c r="H105" s="1204">
        <v>10</v>
      </c>
      <c r="I105" s="25" t="s">
        <v>6</v>
      </c>
      <c r="J105" s="9" t="s">
        <v>97</v>
      </c>
      <c r="K105" s="22"/>
      <c r="L105" s="1205">
        <v>252</v>
      </c>
      <c r="M105" s="80"/>
      <c r="N105" s="80"/>
      <c r="O105" s="80"/>
      <c r="P105" s="80"/>
      <c r="Q105" s="80"/>
      <c r="R105" s="80"/>
      <c r="T105" s="249"/>
      <c r="U105" s="80"/>
      <c r="V105" s="80"/>
      <c r="W105" s="80"/>
      <c r="X105" s="80"/>
      <c r="Y105" s="80"/>
    </row>
    <row r="106" spans="1:25" s="42" customFormat="1" ht="14.25" customHeight="1">
      <c r="A106" s="239" t="s">
        <v>1594</v>
      </c>
      <c r="B106" s="1203">
        <v>44966</v>
      </c>
      <c r="C106" s="31">
        <v>44964</v>
      </c>
      <c r="D106" s="523">
        <v>12822</v>
      </c>
      <c r="E106" s="136" t="s">
        <v>1221</v>
      </c>
      <c r="F106" s="523">
        <v>4434</v>
      </c>
      <c r="G106" s="9" t="s">
        <v>2208</v>
      </c>
      <c r="H106" s="1204">
        <v>15</v>
      </c>
      <c r="I106" s="25" t="s">
        <v>6</v>
      </c>
      <c r="J106" s="9" t="s">
        <v>97</v>
      </c>
      <c r="K106" s="22"/>
      <c r="L106" s="1205"/>
      <c r="M106" s="80"/>
      <c r="N106" s="80"/>
      <c r="O106" s="80"/>
      <c r="P106" s="80"/>
      <c r="Q106" s="80"/>
      <c r="R106" s="80"/>
      <c r="T106" s="249"/>
      <c r="U106" s="80"/>
      <c r="V106" s="80"/>
      <c r="W106" s="80"/>
      <c r="X106" s="80"/>
      <c r="Y106" s="80"/>
    </row>
    <row r="107" spans="1:25" s="42" customFormat="1" ht="14.25" customHeight="1">
      <c r="A107" s="239"/>
      <c r="B107" s="1203"/>
      <c r="C107" s="31"/>
      <c r="D107" s="523"/>
      <c r="E107" s="136" t="s">
        <v>153</v>
      </c>
      <c r="F107" s="523">
        <v>4269</v>
      </c>
      <c r="G107" s="9" t="s">
        <v>2208</v>
      </c>
      <c r="H107" s="1204">
        <v>15</v>
      </c>
      <c r="I107" s="25" t="s">
        <v>6</v>
      </c>
      <c r="J107" s="9" t="s">
        <v>97</v>
      </c>
      <c r="K107" s="11" t="s">
        <v>2810</v>
      </c>
      <c r="L107" s="1205">
        <v>2198.9</v>
      </c>
      <c r="M107" s="80"/>
      <c r="N107" s="80"/>
      <c r="O107" s="80"/>
      <c r="P107" s="80"/>
      <c r="Q107" s="80"/>
      <c r="R107" s="80"/>
      <c r="T107" s="249"/>
      <c r="U107" s="80"/>
      <c r="V107" s="80"/>
      <c r="W107" s="80"/>
      <c r="X107" s="80"/>
      <c r="Y107" s="80"/>
    </row>
    <row r="108" spans="1:25" s="42" customFormat="1" ht="14.25" customHeight="1">
      <c r="A108" s="239" t="s">
        <v>137</v>
      </c>
      <c r="B108" s="1203">
        <v>44970</v>
      </c>
      <c r="C108" s="31">
        <v>44966</v>
      </c>
      <c r="D108" s="523">
        <v>12824</v>
      </c>
      <c r="E108" s="136" t="s">
        <v>131</v>
      </c>
      <c r="F108" s="523">
        <v>2017</v>
      </c>
      <c r="G108" s="9" t="s">
        <v>15</v>
      </c>
      <c r="H108" s="1204">
        <v>200</v>
      </c>
      <c r="I108" s="25" t="s">
        <v>6</v>
      </c>
      <c r="J108" s="9" t="s">
        <v>97</v>
      </c>
      <c r="K108" s="11" t="s">
        <v>2809</v>
      </c>
      <c r="L108" s="1205"/>
      <c r="M108" s="80"/>
      <c r="N108" s="80"/>
      <c r="O108" s="80"/>
      <c r="P108" s="80"/>
      <c r="Q108" s="80"/>
      <c r="R108" s="80"/>
      <c r="T108" s="249"/>
      <c r="U108" s="80"/>
      <c r="V108" s="80"/>
      <c r="W108" s="80"/>
      <c r="X108" s="80"/>
      <c r="Y108" s="80"/>
    </row>
    <row r="109" spans="1:25" s="42" customFormat="1" ht="14.25" customHeight="1">
      <c r="A109" s="239"/>
      <c r="B109" s="1203"/>
      <c r="C109" s="31"/>
      <c r="D109" s="523"/>
      <c r="E109" s="136" t="s">
        <v>2</v>
      </c>
      <c r="F109" s="523">
        <v>3302</v>
      </c>
      <c r="G109" s="9" t="s">
        <v>15</v>
      </c>
      <c r="H109" s="1204">
        <v>200</v>
      </c>
      <c r="I109" s="25" t="s">
        <v>6</v>
      </c>
      <c r="J109" s="9" t="s">
        <v>97</v>
      </c>
      <c r="K109" s="22"/>
      <c r="L109" s="1205">
        <v>2880</v>
      </c>
      <c r="M109" s="80"/>
      <c r="N109" s="80"/>
      <c r="O109" s="80"/>
      <c r="P109" s="80"/>
      <c r="Q109" s="80"/>
      <c r="R109" s="80"/>
      <c r="T109" s="249"/>
      <c r="U109" s="80"/>
      <c r="V109" s="80"/>
      <c r="W109" s="80"/>
      <c r="X109" s="80"/>
      <c r="Y109" s="80"/>
    </row>
    <row r="110" spans="1:25" s="42" customFormat="1" ht="14.25" customHeight="1">
      <c r="A110" s="239" t="s">
        <v>2796</v>
      </c>
      <c r="B110" s="1203">
        <v>44966</v>
      </c>
      <c r="C110" s="31">
        <v>44964</v>
      </c>
      <c r="D110" s="523">
        <v>12825</v>
      </c>
      <c r="E110" s="136" t="s">
        <v>2</v>
      </c>
      <c r="F110" s="523">
        <v>616</v>
      </c>
      <c r="G110" s="9" t="s">
        <v>75</v>
      </c>
      <c r="H110" s="1204">
        <v>50</v>
      </c>
      <c r="I110" s="25" t="s">
        <v>6</v>
      </c>
      <c r="J110" s="9" t="s">
        <v>97</v>
      </c>
      <c r="K110" s="22"/>
      <c r="L110" s="1205">
        <v>675</v>
      </c>
      <c r="M110" s="80"/>
      <c r="N110" s="80"/>
      <c r="O110" s="80"/>
      <c r="P110" s="80"/>
      <c r="Q110" s="80"/>
      <c r="R110" s="80"/>
      <c r="T110" s="249"/>
      <c r="U110" s="80"/>
      <c r="V110" s="80"/>
      <c r="W110" s="80"/>
      <c r="X110" s="80"/>
      <c r="Y110" s="80"/>
    </row>
    <row r="111" spans="1:25" s="42" customFormat="1" ht="14.25" customHeight="1">
      <c r="A111" s="239" t="s">
        <v>1147</v>
      </c>
      <c r="B111" s="1203">
        <v>44963</v>
      </c>
      <c r="C111" s="31">
        <v>44963</v>
      </c>
      <c r="D111" s="523">
        <v>12827</v>
      </c>
      <c r="E111" s="136" t="s">
        <v>2</v>
      </c>
      <c r="F111" s="523">
        <v>2515</v>
      </c>
      <c r="G111" s="9" t="s">
        <v>35</v>
      </c>
      <c r="H111" s="1204">
        <v>40</v>
      </c>
      <c r="I111" s="25" t="s">
        <v>6</v>
      </c>
      <c r="J111" s="9" t="s">
        <v>97</v>
      </c>
      <c r="K111" s="22"/>
      <c r="L111" s="1205">
        <v>729.6</v>
      </c>
      <c r="M111" s="80"/>
      <c r="N111" s="80"/>
      <c r="O111" s="80"/>
      <c r="P111" s="80"/>
      <c r="Q111" s="80"/>
      <c r="R111" s="80"/>
      <c r="T111" s="249"/>
      <c r="U111" s="80"/>
      <c r="V111" s="80"/>
      <c r="W111" s="80"/>
      <c r="X111" s="80"/>
      <c r="Y111" s="80"/>
    </row>
    <row r="112" spans="1:25" s="42" customFormat="1" ht="14.25" customHeight="1">
      <c r="A112" s="239" t="s">
        <v>141</v>
      </c>
      <c r="B112" s="1203">
        <v>44967</v>
      </c>
      <c r="C112" s="31">
        <v>44966</v>
      </c>
      <c r="D112" s="523">
        <v>12845</v>
      </c>
      <c r="E112" s="136" t="s">
        <v>2</v>
      </c>
      <c r="F112" s="523">
        <v>3295</v>
      </c>
      <c r="G112" s="9" t="s">
        <v>521</v>
      </c>
      <c r="H112" s="1204">
        <v>20</v>
      </c>
      <c r="I112" s="25" t="s">
        <v>6</v>
      </c>
      <c r="J112" s="9" t="s">
        <v>97</v>
      </c>
      <c r="K112" s="22"/>
      <c r="L112" s="1205">
        <v>290</v>
      </c>
      <c r="M112" s="80"/>
      <c r="N112" s="80"/>
      <c r="O112" s="80"/>
      <c r="P112" s="80"/>
      <c r="Q112" s="80"/>
      <c r="R112" s="80"/>
      <c r="T112" s="249"/>
      <c r="U112" s="80"/>
      <c r="V112" s="80"/>
      <c r="W112" s="80"/>
      <c r="X112" s="80"/>
      <c r="Y112" s="80"/>
    </row>
    <row r="113" spans="1:25" s="42" customFormat="1" ht="14.25" customHeight="1">
      <c r="A113" s="239" t="s">
        <v>2817</v>
      </c>
      <c r="B113" s="1203">
        <v>44974</v>
      </c>
      <c r="C113" s="31">
        <v>44966</v>
      </c>
      <c r="D113" s="523">
        <v>12830</v>
      </c>
      <c r="E113" s="136" t="s">
        <v>2818</v>
      </c>
      <c r="F113" s="523">
        <v>4541</v>
      </c>
      <c r="G113" s="9" t="s">
        <v>505</v>
      </c>
      <c r="H113" s="1204">
        <v>15</v>
      </c>
      <c r="I113" s="25" t="s">
        <v>6</v>
      </c>
      <c r="J113" s="9" t="s">
        <v>97</v>
      </c>
      <c r="K113" s="22"/>
      <c r="L113" s="1205">
        <v>232.5</v>
      </c>
      <c r="M113" s="80"/>
      <c r="N113" s="80"/>
      <c r="O113" s="80"/>
      <c r="P113" s="80"/>
      <c r="Q113" s="80"/>
      <c r="R113" s="80"/>
      <c r="T113" s="249"/>
      <c r="U113" s="80"/>
      <c r="V113" s="80"/>
      <c r="W113" s="80"/>
      <c r="X113" s="80"/>
      <c r="Y113" s="80"/>
    </row>
    <row r="114" spans="1:25" s="42" customFormat="1" ht="14.25" customHeight="1">
      <c r="A114" s="239" t="s">
        <v>1604</v>
      </c>
      <c r="B114" s="1203">
        <v>44970</v>
      </c>
      <c r="C114" s="31">
        <v>44966</v>
      </c>
      <c r="D114" s="523">
        <v>12851</v>
      </c>
      <c r="E114" s="136" t="s">
        <v>1221</v>
      </c>
      <c r="F114" s="523">
        <v>3590</v>
      </c>
      <c r="G114" s="9" t="s">
        <v>47</v>
      </c>
      <c r="H114" s="1204">
        <v>2</v>
      </c>
      <c r="I114" s="25" t="s">
        <v>6</v>
      </c>
      <c r="J114" s="9" t="s">
        <v>97</v>
      </c>
      <c r="K114" s="22"/>
      <c r="L114" s="1205">
        <v>111.52</v>
      </c>
      <c r="M114" s="80"/>
      <c r="N114" s="80"/>
      <c r="O114" s="80"/>
      <c r="P114" s="80"/>
      <c r="Q114" s="80"/>
      <c r="R114" s="80"/>
      <c r="T114" s="249"/>
      <c r="U114" s="80"/>
      <c r="V114" s="80"/>
      <c r="W114" s="80"/>
      <c r="X114" s="80"/>
      <c r="Y114" s="80"/>
    </row>
    <row r="115" spans="1:25" s="42" customFormat="1" ht="14.25" customHeight="1">
      <c r="A115" s="239"/>
      <c r="B115" s="1203"/>
      <c r="C115" s="31"/>
      <c r="D115" s="523"/>
      <c r="E115" s="136" t="s">
        <v>1221</v>
      </c>
      <c r="F115" s="1204">
        <v>753</v>
      </c>
      <c r="G115" s="9" t="s">
        <v>47</v>
      </c>
      <c r="H115" s="1204" t="s">
        <v>1187</v>
      </c>
      <c r="I115" s="25" t="s">
        <v>6</v>
      </c>
      <c r="J115" s="9" t="s">
        <v>97</v>
      </c>
      <c r="K115" s="22"/>
      <c r="L115" s="1205">
        <v>49.9</v>
      </c>
      <c r="M115" s="80"/>
      <c r="N115" s="80"/>
      <c r="O115" s="80"/>
      <c r="P115" s="80"/>
      <c r="Q115" s="80"/>
      <c r="R115" s="80"/>
      <c r="T115" s="249"/>
      <c r="U115" s="80"/>
      <c r="V115" s="80"/>
      <c r="W115" s="80"/>
      <c r="X115" s="80"/>
      <c r="Y115" s="80"/>
    </row>
    <row r="116" spans="1:25" s="42" customFormat="1" ht="14.25" customHeight="1">
      <c r="A116" s="239" t="s">
        <v>2489</v>
      </c>
      <c r="B116" s="1203">
        <v>44970</v>
      </c>
      <c r="C116" s="31">
        <v>44966</v>
      </c>
      <c r="D116" s="523">
        <v>12853</v>
      </c>
      <c r="E116" s="136" t="s">
        <v>2</v>
      </c>
      <c r="F116" s="523">
        <v>1126</v>
      </c>
      <c r="G116" s="9" t="s">
        <v>57</v>
      </c>
      <c r="H116" s="1204" t="s">
        <v>876</v>
      </c>
      <c r="I116" s="25" t="s">
        <v>6</v>
      </c>
      <c r="J116" s="9" t="s">
        <v>97</v>
      </c>
      <c r="K116" s="22"/>
      <c r="L116" s="1205">
        <v>550</v>
      </c>
      <c r="M116" s="80"/>
      <c r="N116" s="80"/>
      <c r="O116" s="80"/>
      <c r="P116" s="80"/>
      <c r="Q116" s="80"/>
      <c r="R116" s="80"/>
      <c r="T116" s="249"/>
      <c r="U116" s="80"/>
      <c r="V116" s="80"/>
      <c r="W116" s="80"/>
      <c r="X116" s="80"/>
      <c r="Y116" s="80"/>
    </row>
    <row r="117" spans="1:25" s="42" customFormat="1" ht="14.25" customHeight="1">
      <c r="A117" s="239" t="s">
        <v>82</v>
      </c>
      <c r="B117" s="1203"/>
      <c r="C117" s="31">
        <v>44966</v>
      </c>
      <c r="D117" s="523"/>
      <c r="E117" s="136" t="s">
        <v>2</v>
      </c>
      <c r="F117" s="523">
        <v>1126</v>
      </c>
      <c r="G117" s="9" t="s">
        <v>57</v>
      </c>
      <c r="H117" s="1204">
        <v>2</v>
      </c>
      <c r="I117" s="25" t="s">
        <v>6</v>
      </c>
      <c r="J117" s="9"/>
      <c r="K117" s="22"/>
      <c r="L117" s="1205"/>
      <c r="M117" s="80"/>
      <c r="N117" s="80"/>
      <c r="O117" s="80"/>
      <c r="P117" s="80"/>
      <c r="Q117" s="80"/>
      <c r="R117" s="80"/>
      <c r="T117" s="249"/>
      <c r="U117" s="80"/>
      <c r="V117" s="80"/>
      <c r="W117" s="80"/>
      <c r="X117" s="80"/>
      <c r="Y117" s="80"/>
    </row>
    <row r="118" spans="1:25" s="42" customFormat="1" ht="14.25" customHeight="1">
      <c r="A118" s="239" t="s">
        <v>1303</v>
      </c>
      <c r="B118" s="1203">
        <v>44971</v>
      </c>
      <c r="C118" s="31">
        <v>44967</v>
      </c>
      <c r="D118" s="523">
        <v>12854</v>
      </c>
      <c r="E118" s="136" t="s">
        <v>1221</v>
      </c>
      <c r="F118" s="523">
        <v>3625</v>
      </c>
      <c r="G118" s="9" t="s">
        <v>902</v>
      </c>
      <c r="H118" s="1204">
        <v>30</v>
      </c>
      <c r="I118" s="25" t="s">
        <v>6</v>
      </c>
      <c r="J118" s="9" t="s">
        <v>97</v>
      </c>
      <c r="K118" s="22"/>
      <c r="L118" s="1205"/>
      <c r="M118" s="80"/>
      <c r="N118" s="80"/>
      <c r="O118" s="80"/>
      <c r="P118" s="80"/>
      <c r="Q118" s="80"/>
      <c r="R118" s="80"/>
      <c r="T118" s="249"/>
      <c r="U118" s="80"/>
      <c r="V118" s="80"/>
      <c r="W118" s="80"/>
      <c r="X118" s="80"/>
      <c r="Y118" s="80"/>
    </row>
    <row r="119" spans="1:25" s="42" customFormat="1" ht="14.25" customHeight="1">
      <c r="A119" s="239"/>
      <c r="B119" s="1203"/>
      <c r="C119" s="31">
        <v>44970</v>
      </c>
      <c r="D119" s="523"/>
      <c r="E119" s="136" t="s">
        <v>1221</v>
      </c>
      <c r="F119" s="523">
        <v>3624</v>
      </c>
      <c r="G119" s="9" t="s">
        <v>63</v>
      </c>
      <c r="H119" s="1204">
        <v>105</v>
      </c>
      <c r="I119" s="25" t="s">
        <v>6</v>
      </c>
      <c r="J119" s="9" t="s">
        <v>97</v>
      </c>
      <c r="K119" s="22"/>
      <c r="L119" s="1205">
        <v>1624.8</v>
      </c>
      <c r="M119" s="80"/>
      <c r="N119" s="80"/>
      <c r="O119" s="80"/>
      <c r="P119" s="80"/>
      <c r="Q119" s="80"/>
      <c r="R119" s="80"/>
      <c r="T119" s="249"/>
      <c r="U119" s="80"/>
      <c r="V119" s="80"/>
      <c r="W119" s="80"/>
      <c r="X119" s="80"/>
      <c r="Y119" s="80"/>
    </row>
    <row r="120" spans="1:25" s="42" customFormat="1" ht="14.25" customHeight="1">
      <c r="A120" s="239" t="s">
        <v>2805</v>
      </c>
      <c r="B120" s="1203">
        <v>44971</v>
      </c>
      <c r="C120" s="31">
        <v>44966</v>
      </c>
      <c r="D120" s="523">
        <v>12855</v>
      </c>
      <c r="E120" s="136" t="s">
        <v>2</v>
      </c>
      <c r="F120" s="523">
        <v>4542</v>
      </c>
      <c r="G120" s="9" t="s">
        <v>57</v>
      </c>
      <c r="H120" s="1204">
        <v>5</v>
      </c>
      <c r="I120" s="25" t="s">
        <v>6</v>
      </c>
      <c r="J120" s="9" t="s">
        <v>97</v>
      </c>
      <c r="K120" s="11" t="s">
        <v>1911</v>
      </c>
      <c r="L120" s="1205">
        <v>417.5</v>
      </c>
      <c r="M120" s="80"/>
      <c r="N120" s="80"/>
      <c r="O120" s="80"/>
      <c r="P120" s="80"/>
      <c r="Q120" s="80"/>
      <c r="R120" s="80"/>
      <c r="T120" s="249"/>
      <c r="U120" s="80"/>
      <c r="V120" s="80"/>
      <c r="W120" s="80"/>
      <c r="X120" s="80"/>
      <c r="Y120" s="80"/>
    </row>
    <row r="121" spans="1:25" s="42" customFormat="1" ht="14.25" customHeight="1">
      <c r="A121" s="239" t="s">
        <v>2088</v>
      </c>
      <c r="B121" s="1203">
        <v>44971</v>
      </c>
      <c r="C121" s="31">
        <v>44967</v>
      </c>
      <c r="D121" s="523">
        <v>12861</v>
      </c>
      <c r="E121" s="136" t="s">
        <v>7</v>
      </c>
      <c r="F121" s="523">
        <v>1483</v>
      </c>
      <c r="G121" s="9" t="s">
        <v>5</v>
      </c>
      <c r="H121" s="1204">
        <v>5</v>
      </c>
      <c r="I121" s="25" t="s">
        <v>6</v>
      </c>
      <c r="J121" s="9" t="s">
        <v>97</v>
      </c>
      <c r="K121" s="22"/>
      <c r="L121" s="1205">
        <v>272.5</v>
      </c>
      <c r="M121" s="80"/>
      <c r="N121" s="80"/>
      <c r="O121" s="80"/>
      <c r="P121" s="80"/>
      <c r="Q121" s="80"/>
      <c r="R121" s="80"/>
      <c r="T121" s="249"/>
      <c r="U121" s="80"/>
      <c r="V121" s="80"/>
      <c r="W121" s="80"/>
      <c r="X121" s="80"/>
      <c r="Y121" s="80"/>
    </row>
    <row r="122" spans="1:25" s="42" customFormat="1" ht="14.25" customHeight="1">
      <c r="A122" s="239" t="s">
        <v>2489</v>
      </c>
      <c r="B122" s="1203">
        <v>44964</v>
      </c>
      <c r="C122" s="31"/>
      <c r="D122" s="523">
        <v>12853</v>
      </c>
      <c r="E122" s="136" t="s">
        <v>671</v>
      </c>
      <c r="F122" s="523"/>
      <c r="G122" s="9" t="s">
        <v>120</v>
      </c>
      <c r="H122" s="1204">
        <v>2</v>
      </c>
      <c r="I122" s="25" t="s">
        <v>6</v>
      </c>
      <c r="J122" s="9" t="s">
        <v>97</v>
      </c>
      <c r="K122" s="22"/>
      <c r="L122" s="1205">
        <v>0</v>
      </c>
      <c r="M122" s="80"/>
      <c r="N122" s="80"/>
      <c r="O122" s="80"/>
      <c r="P122" s="80"/>
      <c r="Q122" s="80"/>
      <c r="R122" s="80"/>
      <c r="T122" s="249"/>
      <c r="U122" s="80"/>
      <c r="V122" s="80"/>
      <c r="W122" s="80"/>
      <c r="X122" s="80"/>
      <c r="Y122" s="80"/>
    </row>
    <row r="123" spans="1:25" s="42" customFormat="1" ht="14.25" customHeight="1">
      <c r="A123" s="239" t="s">
        <v>141</v>
      </c>
      <c r="B123" s="1203">
        <v>44971</v>
      </c>
      <c r="C123" s="31">
        <v>44971</v>
      </c>
      <c r="D123" s="523">
        <v>12862</v>
      </c>
      <c r="E123" s="136" t="s">
        <v>2</v>
      </c>
      <c r="F123" s="523">
        <v>4064</v>
      </c>
      <c r="G123" s="9" t="s">
        <v>22</v>
      </c>
      <c r="H123" s="1204">
        <v>28</v>
      </c>
      <c r="I123" s="25" t="s">
        <v>6</v>
      </c>
      <c r="J123" s="9" t="s">
        <v>97</v>
      </c>
      <c r="K123" s="11" t="s">
        <v>1871</v>
      </c>
      <c r="L123" s="1205">
        <v>322</v>
      </c>
      <c r="M123" s="80"/>
      <c r="N123" s="80"/>
      <c r="O123" s="80"/>
      <c r="P123" s="80"/>
      <c r="Q123" s="80"/>
      <c r="R123" s="80"/>
      <c r="T123" s="249"/>
      <c r="U123" s="80"/>
      <c r="V123" s="80"/>
      <c r="W123" s="80"/>
      <c r="X123" s="80"/>
      <c r="Y123" s="80"/>
    </row>
    <row r="124" spans="1:25" s="42" customFormat="1" ht="14.25" customHeight="1">
      <c r="A124" s="239" t="s">
        <v>2488</v>
      </c>
      <c r="B124" s="1203">
        <v>44970</v>
      </c>
      <c r="C124" s="31">
        <v>44973</v>
      </c>
      <c r="D124" s="523">
        <v>12865</v>
      </c>
      <c r="E124" s="136" t="s">
        <v>2351</v>
      </c>
      <c r="F124" s="523">
        <v>4443</v>
      </c>
      <c r="G124" s="9" t="s">
        <v>47</v>
      </c>
      <c r="H124" s="1204" t="s">
        <v>1835</v>
      </c>
      <c r="I124" s="25" t="s">
        <v>6</v>
      </c>
      <c r="J124" s="9" t="s">
        <v>97</v>
      </c>
      <c r="K124" s="22"/>
      <c r="L124" s="1205">
        <v>3999.9</v>
      </c>
      <c r="M124" s="80"/>
      <c r="N124" s="80"/>
      <c r="O124" s="80"/>
      <c r="P124" s="80"/>
      <c r="Q124" s="80"/>
      <c r="R124" s="80"/>
      <c r="T124" s="249"/>
      <c r="U124" s="80"/>
      <c r="V124" s="80"/>
      <c r="W124" s="80"/>
      <c r="X124" s="80"/>
      <c r="Y124" s="80"/>
    </row>
    <row r="125" spans="1:25" s="42" customFormat="1" ht="14.25" customHeight="1">
      <c r="A125" s="239"/>
      <c r="B125" s="1203"/>
      <c r="C125" s="31">
        <v>44970</v>
      </c>
      <c r="D125" s="523">
        <v>12865</v>
      </c>
      <c r="E125" s="136" t="s">
        <v>2351</v>
      </c>
      <c r="F125" s="523">
        <v>4443</v>
      </c>
      <c r="G125" s="9" t="s">
        <v>47</v>
      </c>
      <c r="H125" s="1204" t="s">
        <v>997</v>
      </c>
      <c r="I125" s="25" t="s">
        <v>6</v>
      </c>
      <c r="J125" s="9" t="s">
        <v>97</v>
      </c>
      <c r="K125" s="22"/>
      <c r="L125" s="1205"/>
      <c r="M125" s="80"/>
      <c r="N125" s="80"/>
      <c r="O125" s="80"/>
      <c r="P125" s="80"/>
      <c r="Q125" s="80"/>
      <c r="R125" s="80"/>
      <c r="T125" s="249"/>
      <c r="U125" s="80"/>
      <c r="V125" s="80"/>
      <c r="W125" s="80"/>
      <c r="X125" s="80"/>
      <c r="Y125" s="80"/>
    </row>
    <row r="126" spans="1:25" s="42" customFormat="1" ht="14.25" customHeight="1">
      <c r="A126" s="239" t="s">
        <v>2263</v>
      </c>
      <c r="B126" s="1203">
        <v>44972</v>
      </c>
      <c r="C126" s="32">
        <v>44967</v>
      </c>
      <c r="D126" s="523">
        <v>12867</v>
      </c>
      <c r="E126" s="136" t="s">
        <v>1221</v>
      </c>
      <c r="F126" s="523">
        <v>4320</v>
      </c>
      <c r="G126" s="9" t="s">
        <v>63</v>
      </c>
      <c r="H126" s="1204">
        <v>5</v>
      </c>
      <c r="I126" s="25" t="s">
        <v>6</v>
      </c>
      <c r="J126" s="9" t="s">
        <v>97</v>
      </c>
      <c r="K126" s="22"/>
      <c r="L126" s="1205">
        <v>332.5</v>
      </c>
      <c r="M126" s="80"/>
      <c r="N126" s="80"/>
      <c r="O126" s="80"/>
      <c r="P126" s="80"/>
      <c r="Q126" s="80"/>
      <c r="R126" s="80"/>
      <c r="T126" s="249"/>
      <c r="U126" s="80"/>
      <c r="V126" s="80"/>
      <c r="W126" s="80"/>
      <c r="X126" s="80"/>
      <c r="Y126" s="80"/>
    </row>
    <row r="127" spans="1:25" s="42" customFormat="1" ht="14.25" customHeight="1">
      <c r="A127" s="239" t="s">
        <v>1635</v>
      </c>
      <c r="B127" s="1203">
        <v>44972</v>
      </c>
      <c r="C127" s="31">
        <v>44971</v>
      </c>
      <c r="D127" s="523">
        <v>12868</v>
      </c>
      <c r="E127" s="136" t="s">
        <v>2</v>
      </c>
      <c r="F127" s="523">
        <v>1087</v>
      </c>
      <c r="G127" s="9" t="s">
        <v>46</v>
      </c>
      <c r="H127" s="1204">
        <v>30</v>
      </c>
      <c r="I127" s="25" t="s">
        <v>6</v>
      </c>
      <c r="J127" s="9" t="s">
        <v>97</v>
      </c>
      <c r="K127" s="22"/>
      <c r="L127" s="1205">
        <v>502.2</v>
      </c>
      <c r="M127" s="80"/>
      <c r="N127" s="80"/>
      <c r="O127" s="80"/>
      <c r="P127" s="80"/>
      <c r="Q127" s="80"/>
      <c r="R127" s="80"/>
      <c r="T127" s="249"/>
      <c r="U127" s="80"/>
      <c r="V127" s="80"/>
      <c r="W127" s="80"/>
      <c r="X127" s="80"/>
      <c r="Y127" s="80"/>
    </row>
    <row r="128" spans="1:25" s="42" customFormat="1" ht="14.25" customHeight="1">
      <c r="A128" s="239" t="s">
        <v>137</v>
      </c>
      <c r="B128" s="1203">
        <v>44964</v>
      </c>
      <c r="C128" s="31">
        <v>44963</v>
      </c>
      <c r="D128" s="523">
        <v>12864</v>
      </c>
      <c r="E128" s="136" t="s">
        <v>2</v>
      </c>
      <c r="F128" s="523">
        <v>3303</v>
      </c>
      <c r="G128" s="9" t="s">
        <v>9</v>
      </c>
      <c r="H128" s="1204">
        <v>90</v>
      </c>
      <c r="I128" s="25" t="s">
        <v>6</v>
      </c>
      <c r="J128" s="9" t="s">
        <v>97</v>
      </c>
      <c r="K128" s="22"/>
      <c r="L128" s="1205">
        <v>1350</v>
      </c>
      <c r="M128" s="80"/>
      <c r="N128" s="80"/>
      <c r="O128" s="80"/>
      <c r="P128" s="80"/>
      <c r="Q128" s="80"/>
      <c r="R128" s="80"/>
      <c r="T128" s="249"/>
      <c r="U128" s="80"/>
      <c r="V128" s="80"/>
      <c r="W128" s="80"/>
      <c r="X128" s="80"/>
      <c r="Y128" s="80"/>
    </row>
    <row r="129" spans="1:25" s="42" customFormat="1" ht="14.25" customHeight="1">
      <c r="A129" s="239" t="s">
        <v>163</v>
      </c>
      <c r="B129" s="1203">
        <v>44972</v>
      </c>
      <c r="C129" s="31">
        <v>44966</v>
      </c>
      <c r="D129" s="523">
        <v>12874</v>
      </c>
      <c r="E129" s="136" t="s">
        <v>2</v>
      </c>
      <c r="F129" s="523">
        <v>838</v>
      </c>
      <c r="G129" s="9" t="s">
        <v>5</v>
      </c>
      <c r="H129" s="1204">
        <v>20</v>
      </c>
      <c r="I129" s="25" t="s">
        <v>6</v>
      </c>
      <c r="J129" s="9" t="s">
        <v>97</v>
      </c>
      <c r="K129" s="22"/>
      <c r="L129" s="1205">
        <v>620</v>
      </c>
      <c r="M129" s="80"/>
      <c r="N129" s="80"/>
      <c r="O129" s="80"/>
      <c r="P129" s="80"/>
      <c r="Q129" s="80"/>
      <c r="R129" s="80"/>
      <c r="T129" s="249"/>
      <c r="U129" s="80"/>
      <c r="V129" s="80"/>
      <c r="W129" s="80"/>
      <c r="X129" s="80"/>
      <c r="Y129" s="80"/>
    </row>
    <row r="130" spans="1:25" s="42" customFormat="1" ht="14.25" customHeight="1">
      <c r="A130" s="239" t="s">
        <v>909</v>
      </c>
      <c r="B130" s="1203">
        <v>44972</v>
      </c>
      <c r="C130" s="31">
        <v>44970</v>
      </c>
      <c r="D130" s="523">
        <v>12875</v>
      </c>
      <c r="E130" s="136" t="s">
        <v>2</v>
      </c>
      <c r="F130" s="523">
        <v>1397</v>
      </c>
      <c r="G130" s="9" t="s">
        <v>22</v>
      </c>
      <c r="H130" s="1204">
        <v>20</v>
      </c>
      <c r="I130" s="25" t="s">
        <v>6</v>
      </c>
      <c r="J130" s="9" t="s">
        <v>97</v>
      </c>
      <c r="K130" s="22"/>
      <c r="L130" s="1205">
        <v>440</v>
      </c>
      <c r="M130" s="80"/>
      <c r="N130" s="80"/>
      <c r="O130" s="80"/>
      <c r="P130" s="80"/>
      <c r="Q130" s="80"/>
      <c r="R130" s="80"/>
      <c r="T130" s="249"/>
      <c r="U130" s="80"/>
      <c r="V130" s="80"/>
      <c r="W130" s="80"/>
      <c r="X130" s="80"/>
      <c r="Y130" s="80"/>
    </row>
    <row r="131" spans="1:25" s="42" customFormat="1" ht="14.25" customHeight="1">
      <c r="A131" s="239" t="s">
        <v>485</v>
      </c>
      <c r="B131" s="1203">
        <v>44972</v>
      </c>
      <c r="C131" s="31">
        <v>44974</v>
      </c>
      <c r="D131" s="523">
        <v>12884</v>
      </c>
      <c r="E131" s="136" t="s">
        <v>2</v>
      </c>
      <c r="F131" s="523">
        <v>2039</v>
      </c>
      <c r="G131" s="9" t="s">
        <v>29</v>
      </c>
      <c r="H131" s="1204">
        <v>93</v>
      </c>
      <c r="I131" s="25" t="s">
        <v>6</v>
      </c>
      <c r="J131" s="9" t="s">
        <v>97</v>
      </c>
      <c r="K131" s="22"/>
      <c r="L131" s="1205">
        <v>1990</v>
      </c>
      <c r="M131" s="80"/>
      <c r="N131" s="80"/>
      <c r="O131" s="80"/>
      <c r="P131" s="80"/>
      <c r="Q131" s="80"/>
      <c r="R131" s="80"/>
      <c r="T131" s="249"/>
      <c r="U131" s="80"/>
      <c r="V131" s="80"/>
      <c r="W131" s="80"/>
      <c r="X131" s="80"/>
      <c r="Y131" s="80"/>
    </row>
    <row r="132" spans="1:25" s="42" customFormat="1" ht="14.25" customHeight="1">
      <c r="A132" s="239"/>
      <c r="B132" s="1203"/>
      <c r="C132" s="31"/>
      <c r="D132" s="523"/>
      <c r="E132" s="136"/>
      <c r="F132" s="523"/>
      <c r="G132" s="9" t="s">
        <v>29</v>
      </c>
      <c r="H132" s="1204">
        <v>15</v>
      </c>
      <c r="I132" s="25" t="s">
        <v>6</v>
      </c>
      <c r="J132" s="9"/>
      <c r="K132" s="22"/>
      <c r="L132" s="1205"/>
      <c r="M132" s="80"/>
      <c r="N132" s="80"/>
      <c r="O132" s="80"/>
      <c r="P132" s="80"/>
      <c r="Q132" s="80"/>
      <c r="R132" s="80"/>
      <c r="T132" s="249"/>
      <c r="U132" s="80"/>
      <c r="V132" s="80"/>
      <c r="W132" s="80"/>
      <c r="X132" s="80"/>
      <c r="Y132" s="80"/>
    </row>
    <row r="133" spans="1:25" s="42" customFormat="1" ht="14.25" customHeight="1">
      <c r="A133" s="239"/>
      <c r="B133" s="1203"/>
      <c r="C133" s="31"/>
      <c r="D133" s="523"/>
      <c r="E133" s="136" t="s">
        <v>2351</v>
      </c>
      <c r="F133" s="523">
        <v>3096</v>
      </c>
      <c r="G133" s="9" t="s">
        <v>47</v>
      </c>
      <c r="H133" s="1204">
        <v>20</v>
      </c>
      <c r="I133" s="25" t="s">
        <v>6</v>
      </c>
      <c r="J133" s="9" t="s">
        <v>97</v>
      </c>
      <c r="K133" s="22"/>
      <c r="L133" s="1205">
        <v>1550</v>
      </c>
      <c r="M133" s="80"/>
      <c r="N133" s="80"/>
      <c r="O133" s="80"/>
      <c r="P133" s="80"/>
      <c r="Q133" s="80"/>
      <c r="R133" s="80"/>
      <c r="T133" s="249"/>
      <c r="U133" s="80"/>
      <c r="V133" s="80"/>
      <c r="W133" s="80"/>
      <c r="X133" s="80"/>
      <c r="Y133" s="80"/>
    </row>
    <row r="134" spans="1:25" s="42" customFormat="1" ht="14.25" customHeight="1">
      <c r="A134" s="239" t="s">
        <v>407</v>
      </c>
      <c r="B134" s="1203">
        <v>44972</v>
      </c>
      <c r="C134" s="31">
        <v>44973</v>
      </c>
      <c r="D134" s="523">
        <v>12886</v>
      </c>
      <c r="E134" s="136" t="s">
        <v>2</v>
      </c>
      <c r="F134" s="523">
        <v>3756</v>
      </c>
      <c r="G134" s="9" t="s">
        <v>22</v>
      </c>
      <c r="H134" s="1204">
        <v>150</v>
      </c>
      <c r="I134" s="25" t="s">
        <v>6</v>
      </c>
      <c r="J134" s="9" t="s">
        <v>97</v>
      </c>
      <c r="K134" s="22"/>
      <c r="L134" s="1205">
        <v>1575</v>
      </c>
      <c r="M134" s="80"/>
      <c r="N134" s="80"/>
      <c r="O134" s="80"/>
      <c r="P134" s="80"/>
      <c r="Q134" s="80"/>
      <c r="R134" s="80"/>
      <c r="T134" s="249"/>
      <c r="U134" s="80"/>
      <c r="V134" s="80"/>
      <c r="W134" s="80"/>
      <c r="X134" s="80"/>
      <c r="Y134" s="80"/>
    </row>
    <row r="135" spans="1:25" s="42" customFormat="1" ht="14.25" customHeight="1">
      <c r="A135" s="239"/>
      <c r="B135" s="1203"/>
      <c r="C135" s="31">
        <v>44971</v>
      </c>
      <c r="D135" s="523"/>
      <c r="E135" s="136"/>
      <c r="F135" s="523">
        <v>3620</v>
      </c>
      <c r="G135" s="9" t="s">
        <v>22</v>
      </c>
      <c r="H135" s="1204">
        <v>300</v>
      </c>
      <c r="I135" s="25" t="s">
        <v>6</v>
      </c>
      <c r="J135" s="9" t="s">
        <v>97</v>
      </c>
      <c r="K135" s="11" t="s">
        <v>1940</v>
      </c>
      <c r="L135" s="1205">
        <v>0</v>
      </c>
      <c r="M135" s="80"/>
      <c r="N135" s="80"/>
      <c r="O135" s="80"/>
      <c r="P135" s="80"/>
      <c r="Q135" s="80"/>
      <c r="R135" s="80"/>
      <c r="T135" s="249"/>
      <c r="U135" s="80"/>
      <c r="V135" s="80"/>
      <c r="W135" s="80"/>
      <c r="X135" s="80"/>
      <c r="Y135" s="80"/>
    </row>
    <row r="136" spans="1:25" s="42" customFormat="1" ht="14.25" customHeight="1">
      <c r="A136" s="239" t="s">
        <v>377</v>
      </c>
      <c r="B136" s="1203">
        <v>44972</v>
      </c>
      <c r="C136" s="31">
        <v>44976</v>
      </c>
      <c r="D136" s="523">
        <v>12887</v>
      </c>
      <c r="E136" s="136" t="s">
        <v>81</v>
      </c>
      <c r="F136" s="523">
        <v>2448</v>
      </c>
      <c r="G136" s="9" t="s">
        <v>36</v>
      </c>
      <c r="H136" s="1204">
        <v>15</v>
      </c>
      <c r="I136" s="25" t="s">
        <v>6</v>
      </c>
      <c r="J136" s="9" t="s">
        <v>97</v>
      </c>
      <c r="K136" s="11" t="s">
        <v>2820</v>
      </c>
      <c r="L136" s="1205"/>
      <c r="M136" s="80"/>
      <c r="N136" s="80"/>
      <c r="O136" s="80"/>
      <c r="P136" s="80"/>
      <c r="Q136" s="80"/>
      <c r="R136" s="80"/>
      <c r="T136" s="249"/>
      <c r="U136" s="80"/>
      <c r="V136" s="80"/>
      <c r="W136" s="80"/>
      <c r="X136" s="80"/>
      <c r="Y136" s="80"/>
    </row>
    <row r="137" spans="1:25" s="42" customFormat="1" ht="14.25" customHeight="1">
      <c r="A137" s="239"/>
      <c r="B137" s="1203"/>
      <c r="C137" s="31"/>
      <c r="D137" s="523"/>
      <c r="E137" s="136" t="s">
        <v>74</v>
      </c>
      <c r="F137" s="523">
        <v>2589</v>
      </c>
      <c r="G137" s="9" t="s">
        <v>36</v>
      </c>
      <c r="H137" s="1204">
        <v>15</v>
      </c>
      <c r="I137" s="25" t="s">
        <v>6</v>
      </c>
      <c r="J137" s="9" t="s">
        <v>97</v>
      </c>
      <c r="K137" s="22"/>
      <c r="L137" s="1205"/>
      <c r="M137" s="80"/>
      <c r="N137" s="80"/>
      <c r="O137" s="80"/>
      <c r="P137" s="80"/>
      <c r="Q137" s="80"/>
      <c r="R137" s="80"/>
      <c r="T137" s="249"/>
      <c r="U137" s="80"/>
      <c r="V137" s="80"/>
      <c r="W137" s="80"/>
      <c r="X137" s="80"/>
      <c r="Y137" s="80"/>
    </row>
    <row r="138" spans="1:25" s="42" customFormat="1" ht="14.25" customHeight="1">
      <c r="A138" s="239"/>
      <c r="B138" s="1203"/>
      <c r="C138" s="31"/>
      <c r="D138" s="523"/>
      <c r="E138" s="136" t="s">
        <v>153</v>
      </c>
      <c r="F138" s="523">
        <v>2447</v>
      </c>
      <c r="G138" s="9" t="s">
        <v>36</v>
      </c>
      <c r="H138" s="1204">
        <v>15</v>
      </c>
      <c r="I138" s="25" t="s">
        <v>6</v>
      </c>
      <c r="J138" s="9" t="s">
        <v>97</v>
      </c>
      <c r="K138" s="22"/>
      <c r="L138" s="1205"/>
      <c r="M138" s="80"/>
      <c r="N138" s="80"/>
      <c r="O138" s="80"/>
      <c r="P138" s="80"/>
      <c r="Q138" s="80"/>
      <c r="R138" s="80"/>
      <c r="T138" s="249"/>
      <c r="U138" s="80"/>
      <c r="V138" s="80"/>
      <c r="W138" s="80"/>
      <c r="X138" s="80"/>
      <c r="Y138" s="80"/>
    </row>
    <row r="139" spans="1:25" s="42" customFormat="1" ht="14.25" customHeight="1">
      <c r="A139" s="239"/>
      <c r="B139" s="1203"/>
      <c r="C139" s="31"/>
      <c r="D139" s="523"/>
      <c r="E139" s="136" t="s">
        <v>131</v>
      </c>
      <c r="F139" s="523">
        <v>4521</v>
      </c>
      <c r="G139" s="9" t="s">
        <v>36</v>
      </c>
      <c r="H139" s="1204">
        <v>15</v>
      </c>
      <c r="I139" s="25" t="s">
        <v>6</v>
      </c>
      <c r="J139" s="9" t="s">
        <v>97</v>
      </c>
      <c r="K139" s="22"/>
      <c r="L139" s="1205"/>
      <c r="M139" s="80"/>
      <c r="N139" s="80"/>
      <c r="O139" s="80"/>
      <c r="P139" s="80"/>
      <c r="Q139" s="80"/>
      <c r="R139" s="80"/>
      <c r="T139" s="249"/>
      <c r="U139" s="80"/>
      <c r="V139" s="80"/>
      <c r="W139" s="80"/>
      <c r="X139" s="80"/>
      <c r="Y139" s="80"/>
    </row>
    <row r="140" spans="1:25" s="42" customFormat="1" ht="14.25" customHeight="1">
      <c r="A140" s="239"/>
      <c r="B140" s="1203"/>
      <c r="C140" s="31"/>
      <c r="D140" s="523"/>
      <c r="E140" s="136" t="s">
        <v>69</v>
      </c>
      <c r="F140" s="523">
        <v>2576</v>
      </c>
      <c r="G140" s="9" t="s">
        <v>36</v>
      </c>
      <c r="H140" s="1204">
        <v>15</v>
      </c>
      <c r="I140" s="25" t="s">
        <v>6</v>
      </c>
      <c r="J140" s="9" t="s">
        <v>97</v>
      </c>
      <c r="K140" s="22"/>
      <c r="L140" s="1205"/>
      <c r="M140" s="80"/>
      <c r="N140" s="80"/>
      <c r="O140" s="80"/>
      <c r="P140" s="80"/>
      <c r="Q140" s="80"/>
      <c r="R140" s="80"/>
      <c r="T140" s="249"/>
      <c r="U140" s="80"/>
      <c r="V140" s="80"/>
      <c r="W140" s="80"/>
      <c r="X140" s="80"/>
      <c r="Y140" s="80"/>
    </row>
    <row r="141" spans="1:25" s="42" customFormat="1" ht="14.25" customHeight="1">
      <c r="A141" s="239"/>
      <c r="B141" s="1203"/>
      <c r="C141" s="31"/>
      <c r="D141" s="523"/>
      <c r="E141" s="136" t="s">
        <v>2</v>
      </c>
      <c r="F141" s="523">
        <v>1545</v>
      </c>
      <c r="G141" s="9" t="s">
        <v>36</v>
      </c>
      <c r="H141" s="1204">
        <v>50</v>
      </c>
      <c r="I141" s="25" t="s">
        <v>6</v>
      </c>
      <c r="J141" s="9" t="s">
        <v>97</v>
      </c>
      <c r="K141" s="22"/>
      <c r="L141" s="1205">
        <v>5487.5</v>
      </c>
      <c r="M141" s="80"/>
      <c r="N141" s="80"/>
      <c r="O141" s="80"/>
      <c r="P141" s="80"/>
      <c r="Q141" s="80"/>
      <c r="R141" s="80"/>
      <c r="T141" s="249"/>
      <c r="U141" s="80"/>
      <c r="V141" s="80"/>
      <c r="W141" s="80"/>
      <c r="X141" s="80"/>
      <c r="Y141" s="80"/>
    </row>
    <row r="142" spans="1:25" s="42" customFormat="1" ht="14.25" customHeight="1">
      <c r="A142" s="239" t="s">
        <v>141</v>
      </c>
      <c r="B142" s="1203">
        <v>44973</v>
      </c>
      <c r="C142" s="31">
        <v>44975</v>
      </c>
      <c r="D142" s="523">
        <v>12891</v>
      </c>
      <c r="E142" s="136" t="s">
        <v>671</v>
      </c>
      <c r="F142" s="523">
        <v>3458</v>
      </c>
      <c r="G142" s="9" t="s">
        <v>75</v>
      </c>
      <c r="H142" s="1204">
        <v>10</v>
      </c>
      <c r="I142" s="25" t="s">
        <v>6</v>
      </c>
      <c r="J142" s="9" t="s">
        <v>97</v>
      </c>
      <c r="K142" s="22"/>
      <c r="L142" s="1205">
        <v>145</v>
      </c>
      <c r="M142" s="80"/>
      <c r="N142" s="80"/>
      <c r="O142" s="80"/>
      <c r="P142" s="80"/>
      <c r="Q142" s="80"/>
      <c r="R142" s="80"/>
      <c r="T142" s="249"/>
      <c r="U142" s="80"/>
      <c r="V142" s="80"/>
      <c r="W142" s="80"/>
      <c r="X142" s="80"/>
      <c r="Y142" s="80"/>
    </row>
    <row r="143" spans="1:25" s="42" customFormat="1" ht="14.25" customHeight="1">
      <c r="A143" s="239" t="s">
        <v>2152</v>
      </c>
      <c r="B143" s="1203">
        <v>44973</v>
      </c>
      <c r="C143" s="31">
        <v>44973</v>
      </c>
      <c r="D143" s="523">
        <v>12892</v>
      </c>
      <c r="E143" s="136" t="s">
        <v>2</v>
      </c>
      <c r="F143" s="523">
        <v>951</v>
      </c>
      <c r="G143" s="9" t="s">
        <v>58</v>
      </c>
      <c r="H143" s="1204">
        <v>3</v>
      </c>
      <c r="I143" s="25" t="s">
        <v>6</v>
      </c>
      <c r="J143" s="9" t="s">
        <v>97</v>
      </c>
      <c r="K143" s="22"/>
      <c r="L143" s="1205">
        <v>423.54</v>
      </c>
      <c r="M143" s="80"/>
      <c r="N143" s="80"/>
      <c r="O143" s="80"/>
      <c r="P143" s="80"/>
      <c r="Q143" s="80"/>
      <c r="R143" s="80"/>
      <c r="T143" s="249"/>
      <c r="U143" s="80"/>
      <c r="V143" s="80"/>
      <c r="W143" s="80"/>
      <c r="X143" s="80"/>
      <c r="Y143" s="80"/>
    </row>
    <row r="144" spans="1:25" s="42" customFormat="1" ht="14.25" customHeight="1">
      <c r="A144" s="239" t="s">
        <v>2814</v>
      </c>
      <c r="B144" s="1203">
        <v>44973</v>
      </c>
      <c r="C144" s="31">
        <v>44974</v>
      </c>
      <c r="D144" s="523">
        <v>12894</v>
      </c>
      <c r="E144" s="136" t="s">
        <v>1221</v>
      </c>
      <c r="F144" s="523">
        <v>3590</v>
      </c>
      <c r="G144" s="9" t="s">
        <v>47</v>
      </c>
      <c r="H144" s="1204">
        <v>15</v>
      </c>
      <c r="I144" s="25" t="s">
        <v>6</v>
      </c>
      <c r="J144" s="9" t="s">
        <v>97</v>
      </c>
      <c r="K144" s="22"/>
      <c r="L144" s="1205">
        <v>705</v>
      </c>
      <c r="M144" s="80"/>
      <c r="N144" s="80"/>
      <c r="O144" s="80"/>
      <c r="P144" s="80"/>
      <c r="Q144" s="80"/>
      <c r="R144" s="80"/>
      <c r="T144" s="249"/>
      <c r="U144" s="80"/>
      <c r="V144" s="80"/>
      <c r="W144" s="80"/>
      <c r="X144" s="80"/>
      <c r="Y144" s="80"/>
    </row>
    <row r="145" spans="1:25" s="42" customFormat="1" ht="14.25" customHeight="1">
      <c r="A145" s="239" t="s">
        <v>67</v>
      </c>
      <c r="B145" s="1203">
        <v>44974</v>
      </c>
      <c r="C145" s="31">
        <v>44974</v>
      </c>
      <c r="D145" s="523">
        <v>12897</v>
      </c>
      <c r="E145" s="136" t="s">
        <v>2</v>
      </c>
      <c r="F145" s="523">
        <v>1862</v>
      </c>
      <c r="G145" s="9" t="s">
        <v>20</v>
      </c>
      <c r="H145" s="1204">
        <v>15</v>
      </c>
      <c r="I145" s="25" t="s">
        <v>6</v>
      </c>
      <c r="J145" s="9" t="s">
        <v>97</v>
      </c>
      <c r="K145" s="22"/>
      <c r="L145" s="1205">
        <v>442.8</v>
      </c>
      <c r="M145" s="80"/>
      <c r="N145" s="80"/>
      <c r="O145" s="80"/>
      <c r="P145" s="80"/>
      <c r="Q145" s="80"/>
      <c r="R145" s="80"/>
      <c r="T145" s="249"/>
      <c r="U145" s="80"/>
      <c r="V145" s="80"/>
      <c r="W145" s="80"/>
      <c r="X145" s="80"/>
      <c r="Y145" s="80"/>
    </row>
    <row r="146" spans="1:25" s="42" customFormat="1" ht="14.25" customHeight="1">
      <c r="A146" s="239" t="s">
        <v>2815</v>
      </c>
      <c r="B146" s="1203">
        <v>44974</v>
      </c>
      <c r="C146" s="31">
        <v>44975</v>
      </c>
      <c r="D146" s="523">
        <v>12912</v>
      </c>
      <c r="E146" s="136" t="s">
        <v>2</v>
      </c>
      <c r="F146" s="523">
        <v>2515</v>
      </c>
      <c r="G146" s="9" t="s">
        <v>35</v>
      </c>
      <c r="H146" s="1204">
        <v>10</v>
      </c>
      <c r="I146" s="25" t="s">
        <v>6</v>
      </c>
      <c r="J146" s="9" t="s">
        <v>97</v>
      </c>
      <c r="K146" s="22"/>
      <c r="L146" s="1205">
        <v>139</v>
      </c>
      <c r="M146" s="80"/>
      <c r="N146" s="80"/>
      <c r="O146" s="80"/>
      <c r="P146" s="80"/>
      <c r="Q146" s="80"/>
      <c r="R146" s="80"/>
      <c r="T146" s="249"/>
      <c r="U146" s="80"/>
      <c r="V146" s="80"/>
      <c r="W146" s="80"/>
      <c r="X146" s="80"/>
      <c r="Y146" s="80"/>
    </row>
    <row r="147" spans="1:25" s="42" customFormat="1" ht="14.25" customHeight="1">
      <c r="A147" s="239" t="s">
        <v>1792</v>
      </c>
      <c r="B147" s="1203">
        <v>44977</v>
      </c>
      <c r="C147" s="31">
        <v>44975</v>
      </c>
      <c r="D147" s="523">
        <v>12915</v>
      </c>
      <c r="E147" s="136" t="s">
        <v>153</v>
      </c>
      <c r="F147" s="523">
        <v>4204</v>
      </c>
      <c r="G147" s="9" t="s">
        <v>15</v>
      </c>
      <c r="H147" s="1204">
        <v>5</v>
      </c>
      <c r="I147" s="25" t="s">
        <v>6</v>
      </c>
      <c r="J147" s="9" t="s">
        <v>97</v>
      </c>
      <c r="K147" s="22"/>
      <c r="L147" s="1205"/>
      <c r="M147" s="80"/>
      <c r="N147" s="80"/>
      <c r="O147" s="80"/>
      <c r="P147" s="80"/>
      <c r="Q147" s="80"/>
      <c r="R147" s="80"/>
      <c r="T147" s="249"/>
      <c r="U147" s="80"/>
      <c r="V147" s="80"/>
      <c r="W147" s="80"/>
      <c r="X147" s="80"/>
      <c r="Y147" s="80"/>
    </row>
    <row r="148" spans="1:25" s="42" customFormat="1" ht="14.25" customHeight="1">
      <c r="A148" s="239"/>
      <c r="B148" s="1203"/>
      <c r="C148" s="31"/>
      <c r="D148" s="523"/>
      <c r="E148" s="136"/>
      <c r="F148" s="523">
        <v>4203</v>
      </c>
      <c r="G148" s="9" t="s">
        <v>75</v>
      </c>
      <c r="H148" s="1204" t="s">
        <v>984</v>
      </c>
      <c r="I148" s="25" t="s">
        <v>6</v>
      </c>
      <c r="J148" s="9" t="s">
        <v>97</v>
      </c>
      <c r="K148" s="22"/>
      <c r="L148" s="1205"/>
      <c r="M148" s="80"/>
      <c r="N148" s="80"/>
      <c r="O148" s="80"/>
      <c r="P148" s="80"/>
      <c r="Q148" s="80"/>
      <c r="R148" s="80"/>
      <c r="T148" s="249"/>
      <c r="U148" s="80"/>
      <c r="V148" s="80"/>
      <c r="W148" s="80"/>
      <c r="X148" s="80"/>
      <c r="Y148" s="80"/>
    </row>
    <row r="149" spans="1:25" s="42" customFormat="1" ht="14.25" customHeight="1">
      <c r="A149" s="239"/>
      <c r="B149" s="1203"/>
      <c r="C149" s="31"/>
      <c r="D149" s="523"/>
      <c r="E149" s="136"/>
      <c r="F149" s="523">
        <v>3759</v>
      </c>
      <c r="G149" s="9" t="s">
        <v>75</v>
      </c>
      <c r="H149" s="1204" t="s">
        <v>984</v>
      </c>
      <c r="I149" s="25" t="s">
        <v>6</v>
      </c>
      <c r="J149" s="9" t="s">
        <v>97</v>
      </c>
      <c r="K149" s="22"/>
      <c r="L149" s="1205"/>
      <c r="M149" s="80"/>
      <c r="N149" s="80"/>
      <c r="O149" s="80"/>
      <c r="P149" s="80"/>
      <c r="Q149" s="80"/>
      <c r="R149" s="80"/>
      <c r="T149" s="249"/>
      <c r="U149" s="80"/>
      <c r="V149" s="80"/>
      <c r="W149" s="80"/>
      <c r="X149" s="80"/>
      <c r="Y149" s="80"/>
    </row>
    <row r="150" spans="1:25" s="42" customFormat="1" ht="14.25" customHeight="1">
      <c r="A150" s="239"/>
      <c r="B150" s="1203"/>
      <c r="C150" s="31"/>
      <c r="D150" s="523"/>
      <c r="E150" s="136"/>
      <c r="F150" s="523">
        <v>3718</v>
      </c>
      <c r="G150" s="9" t="s">
        <v>75</v>
      </c>
      <c r="H150" s="1204" t="s">
        <v>984</v>
      </c>
      <c r="I150" s="25" t="s">
        <v>6</v>
      </c>
      <c r="J150" s="9" t="s">
        <v>97</v>
      </c>
      <c r="K150" s="22"/>
      <c r="L150" s="1205">
        <v>268.75</v>
      </c>
      <c r="M150" s="80"/>
      <c r="N150" s="80"/>
      <c r="O150" s="80"/>
      <c r="P150" s="80"/>
      <c r="Q150" s="80"/>
      <c r="R150" s="80"/>
      <c r="T150" s="249"/>
      <c r="U150" s="80"/>
      <c r="V150" s="80"/>
      <c r="W150" s="80"/>
      <c r="X150" s="80"/>
      <c r="Y150" s="80"/>
    </row>
    <row r="151" spans="1:25" s="42" customFormat="1" ht="14.25" customHeight="1">
      <c r="A151" s="239" t="s">
        <v>111</v>
      </c>
      <c r="B151" s="1203">
        <v>44972</v>
      </c>
      <c r="C151" s="31">
        <v>44970</v>
      </c>
      <c r="D151" s="523">
        <v>12916</v>
      </c>
      <c r="E151" s="136" t="s">
        <v>2</v>
      </c>
      <c r="F151" s="523">
        <v>869</v>
      </c>
      <c r="G151" s="9" t="s">
        <v>16</v>
      </c>
      <c r="H151" s="1204">
        <v>150</v>
      </c>
      <c r="I151" s="25" t="s">
        <v>6</v>
      </c>
      <c r="J151" s="9" t="s">
        <v>97</v>
      </c>
      <c r="K151" s="22"/>
      <c r="L151" s="1205"/>
      <c r="M151" s="80"/>
      <c r="N151" s="80"/>
      <c r="O151" s="80"/>
      <c r="P151" s="80"/>
      <c r="Q151" s="80"/>
      <c r="R151" s="80"/>
      <c r="T151" s="249"/>
      <c r="U151" s="80"/>
      <c r="V151" s="80"/>
      <c r="W151" s="80"/>
      <c r="X151" s="80"/>
      <c r="Y151" s="80"/>
    </row>
    <row r="152" spans="1:25" s="42" customFormat="1" ht="14.25" customHeight="1">
      <c r="A152" s="239"/>
      <c r="B152" s="1203"/>
      <c r="C152" s="31">
        <v>44977</v>
      </c>
      <c r="D152" s="523"/>
      <c r="E152" s="136"/>
      <c r="F152" s="523">
        <v>869</v>
      </c>
      <c r="G152" s="9" t="s">
        <v>827</v>
      </c>
      <c r="H152" s="1204">
        <v>150</v>
      </c>
      <c r="I152" s="25" t="s">
        <v>6</v>
      </c>
      <c r="J152" s="9"/>
      <c r="K152" s="22"/>
      <c r="L152" s="1205"/>
      <c r="M152" s="80"/>
      <c r="N152" s="80"/>
      <c r="O152" s="80"/>
      <c r="P152" s="80"/>
      <c r="Q152" s="80"/>
      <c r="R152" s="80"/>
      <c r="T152" s="249"/>
      <c r="U152" s="80"/>
      <c r="V152" s="80"/>
      <c r="W152" s="80"/>
      <c r="X152" s="80"/>
      <c r="Y152" s="80"/>
    </row>
    <row r="153" spans="1:25" s="42" customFormat="1" ht="14.25" customHeight="1">
      <c r="A153" s="460"/>
      <c r="B153" s="1202">
        <v>44977</v>
      </c>
      <c r="C153" s="116"/>
      <c r="D153" s="548"/>
      <c r="E153" s="691" t="s">
        <v>2</v>
      </c>
      <c r="F153" s="548">
        <v>869</v>
      </c>
      <c r="G153" s="24" t="s">
        <v>16</v>
      </c>
      <c r="H153" s="1256">
        <v>400</v>
      </c>
      <c r="I153" s="234"/>
      <c r="J153" s="24" t="s">
        <v>97</v>
      </c>
      <c r="K153" s="546"/>
      <c r="L153" s="1198">
        <v>5600</v>
      </c>
      <c r="M153" s="80"/>
      <c r="N153" s="80"/>
      <c r="O153" s="80"/>
      <c r="P153" s="80"/>
      <c r="Q153" s="80"/>
      <c r="R153" s="80"/>
      <c r="T153" s="249"/>
      <c r="U153" s="80"/>
      <c r="V153" s="80"/>
      <c r="W153" s="80"/>
      <c r="X153" s="80"/>
      <c r="Y153" s="80"/>
    </row>
    <row r="154" spans="1:25" s="42" customFormat="1" ht="14.25" customHeight="1">
      <c r="A154" s="239" t="s">
        <v>1508</v>
      </c>
      <c r="B154" s="1203">
        <v>44977</v>
      </c>
      <c r="C154" s="31">
        <v>44975</v>
      </c>
      <c r="D154" s="523">
        <v>12925</v>
      </c>
      <c r="E154" s="136" t="s">
        <v>2</v>
      </c>
      <c r="F154" s="523">
        <v>2646</v>
      </c>
      <c r="G154" s="9" t="s">
        <v>182</v>
      </c>
      <c r="H154" s="1204">
        <v>30</v>
      </c>
      <c r="I154" s="25" t="s">
        <v>6</v>
      </c>
      <c r="J154" s="9" t="s">
        <v>97</v>
      </c>
      <c r="K154" s="22"/>
      <c r="L154" s="1205">
        <v>548.1</v>
      </c>
      <c r="M154" s="80"/>
      <c r="N154" s="80"/>
      <c r="O154" s="80"/>
      <c r="P154" s="80"/>
      <c r="Q154" s="80"/>
      <c r="R154" s="80"/>
      <c r="T154" s="249"/>
      <c r="U154" s="80"/>
      <c r="V154" s="80"/>
      <c r="W154" s="80"/>
      <c r="X154" s="80"/>
      <c r="Y154" s="80"/>
    </row>
    <row r="155" spans="1:25" s="42" customFormat="1" ht="14.25" customHeight="1">
      <c r="A155" s="239" t="s">
        <v>963</v>
      </c>
      <c r="B155" s="1203">
        <v>44977</v>
      </c>
      <c r="C155" s="31">
        <v>44971</v>
      </c>
      <c r="D155" s="523">
        <v>12929</v>
      </c>
      <c r="E155" s="136" t="s">
        <v>2</v>
      </c>
      <c r="F155" s="523">
        <v>1468</v>
      </c>
      <c r="G155" s="9" t="s">
        <v>21</v>
      </c>
      <c r="H155" s="1204">
        <v>4</v>
      </c>
      <c r="I155" s="25" t="s">
        <v>6</v>
      </c>
      <c r="J155" s="9" t="s">
        <v>97</v>
      </c>
      <c r="K155" s="22"/>
      <c r="L155" s="1205">
        <v>287.92</v>
      </c>
      <c r="M155" s="80"/>
      <c r="N155" s="80"/>
      <c r="O155" s="80"/>
      <c r="P155" s="80"/>
      <c r="Q155" s="80"/>
      <c r="R155" s="80"/>
      <c r="T155" s="249"/>
      <c r="U155" s="80"/>
      <c r="V155" s="80"/>
      <c r="W155" s="80"/>
      <c r="X155" s="80"/>
      <c r="Y155" s="80"/>
    </row>
    <row r="156" spans="1:25" s="42" customFormat="1" ht="14.25" customHeight="1">
      <c r="A156" s="341" t="s">
        <v>2821</v>
      </c>
      <c r="B156" s="1203">
        <v>44971</v>
      </c>
      <c r="C156" s="31">
        <v>44971</v>
      </c>
      <c r="D156" s="523">
        <v>12950</v>
      </c>
      <c r="E156" s="136" t="s">
        <v>2</v>
      </c>
      <c r="F156" s="523">
        <v>4554</v>
      </c>
      <c r="G156" s="9" t="s">
        <v>36</v>
      </c>
      <c r="H156" s="1204">
        <v>3</v>
      </c>
      <c r="I156" s="1242" t="s">
        <v>6</v>
      </c>
      <c r="J156" s="9" t="s">
        <v>97</v>
      </c>
      <c r="K156" s="11" t="s">
        <v>780</v>
      </c>
      <c r="L156" s="1205">
        <v>189</v>
      </c>
      <c r="M156" s="80"/>
      <c r="N156" s="80"/>
      <c r="O156" s="80"/>
      <c r="P156" s="80"/>
      <c r="Q156" s="80"/>
      <c r="R156" s="80"/>
      <c r="T156" s="249"/>
      <c r="U156" s="80"/>
      <c r="V156" s="80"/>
      <c r="W156" s="80"/>
      <c r="X156" s="80"/>
      <c r="Y156" s="80"/>
    </row>
    <row r="157" spans="1:25" s="42" customFormat="1" ht="14.25" customHeight="1">
      <c r="A157" s="239" t="s">
        <v>1934</v>
      </c>
      <c r="B157" s="1203">
        <v>44971</v>
      </c>
      <c r="C157" s="31">
        <v>44970</v>
      </c>
      <c r="D157" s="523">
        <v>12956</v>
      </c>
      <c r="E157" s="136" t="s">
        <v>7</v>
      </c>
      <c r="F157" s="523">
        <v>4409</v>
      </c>
      <c r="G157" s="9" t="s">
        <v>120</v>
      </c>
      <c r="H157" s="1204">
        <v>2</v>
      </c>
      <c r="I157" s="25" t="s">
        <v>6</v>
      </c>
      <c r="J157" s="9" t="s">
        <v>97</v>
      </c>
      <c r="K157" s="22"/>
      <c r="L157" s="1205">
        <v>102.6</v>
      </c>
      <c r="M157" s="80"/>
      <c r="N157" s="80"/>
      <c r="O157" s="80"/>
      <c r="P157" s="80"/>
      <c r="Q157" s="80"/>
      <c r="R157" s="80"/>
      <c r="T157" s="249"/>
      <c r="U157" s="80"/>
      <c r="V157" s="80"/>
      <c r="W157" s="80"/>
      <c r="X157" s="80"/>
      <c r="Y157" s="80"/>
    </row>
    <row r="158" spans="1:25" s="42" customFormat="1" ht="14.25" customHeight="1">
      <c r="A158" s="239" t="s">
        <v>101</v>
      </c>
      <c r="B158" s="1203">
        <v>44978</v>
      </c>
      <c r="C158" s="31">
        <v>44978</v>
      </c>
      <c r="D158" s="523">
        <v>12942</v>
      </c>
      <c r="E158" s="136" t="s">
        <v>2</v>
      </c>
      <c r="F158" s="523">
        <v>2740</v>
      </c>
      <c r="G158" s="9" t="s">
        <v>103</v>
      </c>
      <c r="H158" s="1204">
        <v>30</v>
      </c>
      <c r="I158" s="25" t="s">
        <v>6</v>
      </c>
      <c r="J158" s="9" t="s">
        <v>97</v>
      </c>
      <c r="K158" s="22"/>
      <c r="L158" s="1205">
        <v>585</v>
      </c>
      <c r="M158" s="80"/>
      <c r="N158" s="80"/>
      <c r="O158" s="80"/>
      <c r="P158" s="80"/>
      <c r="Q158" s="80"/>
      <c r="R158" s="80"/>
      <c r="T158" s="249"/>
      <c r="U158" s="80"/>
      <c r="V158" s="80"/>
      <c r="W158" s="80"/>
      <c r="X158" s="80"/>
      <c r="Y158" s="80"/>
    </row>
    <row r="159" spans="1:25" s="42" customFormat="1" ht="14.25" customHeight="1">
      <c r="A159" s="239" t="s">
        <v>2229</v>
      </c>
      <c r="B159" s="1203">
        <v>44978</v>
      </c>
      <c r="C159" s="31">
        <v>44978</v>
      </c>
      <c r="D159" s="523">
        <v>12944</v>
      </c>
      <c r="E159" s="136" t="s">
        <v>7</v>
      </c>
      <c r="F159" s="523">
        <v>4467</v>
      </c>
      <c r="G159" s="9" t="s">
        <v>127</v>
      </c>
      <c r="H159" s="1204">
        <v>9</v>
      </c>
      <c r="I159" s="25" t="s">
        <v>6</v>
      </c>
      <c r="J159" s="9" t="s">
        <v>97</v>
      </c>
      <c r="K159" s="22"/>
      <c r="L159" s="1205">
        <v>1061.0999999999999</v>
      </c>
      <c r="M159" s="80"/>
      <c r="N159" s="80"/>
      <c r="O159" s="80"/>
      <c r="P159" s="80"/>
      <c r="Q159" s="80"/>
      <c r="R159" s="80"/>
      <c r="T159" s="249"/>
      <c r="U159" s="80"/>
      <c r="V159" s="80"/>
      <c r="W159" s="80"/>
      <c r="X159" s="80"/>
      <c r="Y159" s="80"/>
    </row>
    <row r="160" spans="1:25" s="42" customFormat="1" ht="14.25" customHeight="1">
      <c r="A160" s="239" t="s">
        <v>226</v>
      </c>
      <c r="B160" s="1203">
        <v>44978</v>
      </c>
      <c r="C160" s="31">
        <v>44978</v>
      </c>
      <c r="D160" s="523">
        <v>12949</v>
      </c>
      <c r="E160" s="136" t="s">
        <v>2</v>
      </c>
      <c r="F160" s="523">
        <v>4256</v>
      </c>
      <c r="G160" s="9" t="s">
        <v>29</v>
      </c>
      <c r="H160" s="1204">
        <v>25</v>
      </c>
      <c r="I160" s="25" t="s">
        <v>6</v>
      </c>
      <c r="J160" s="9" t="s">
        <v>97</v>
      </c>
      <c r="K160" s="22"/>
      <c r="L160" s="1205"/>
      <c r="M160" s="80"/>
      <c r="N160" s="80"/>
      <c r="O160" s="80"/>
      <c r="P160" s="80"/>
      <c r="Q160" s="80"/>
      <c r="R160" s="80"/>
      <c r="T160" s="249"/>
      <c r="U160" s="80"/>
      <c r="V160" s="80"/>
      <c r="W160" s="80"/>
      <c r="X160" s="80"/>
      <c r="Y160" s="80"/>
    </row>
    <row r="161" spans="1:25" s="42" customFormat="1" ht="14.25" customHeight="1">
      <c r="A161" s="239"/>
      <c r="B161" s="1203"/>
      <c r="C161" s="31"/>
      <c r="D161" s="523"/>
      <c r="E161" s="136" t="s">
        <v>153</v>
      </c>
      <c r="F161" s="523">
        <v>4551</v>
      </c>
      <c r="G161" s="9" t="s">
        <v>75</v>
      </c>
      <c r="H161" s="1204">
        <v>10</v>
      </c>
      <c r="I161" s="25" t="s">
        <v>6</v>
      </c>
      <c r="J161" s="9" t="s">
        <v>97</v>
      </c>
      <c r="K161" s="22"/>
      <c r="L161" s="1205">
        <v>744.2</v>
      </c>
      <c r="M161" s="80"/>
      <c r="N161" s="80"/>
      <c r="O161" s="80"/>
      <c r="P161" s="80"/>
      <c r="Q161" s="80"/>
      <c r="R161" s="80"/>
      <c r="T161" s="249"/>
      <c r="U161" s="80"/>
      <c r="V161" s="80"/>
      <c r="W161" s="80"/>
      <c r="X161" s="80"/>
      <c r="Y161" s="80"/>
    </row>
    <row r="162" spans="1:25" s="42" customFormat="1" ht="14.25" customHeight="1">
      <c r="A162" s="239" t="s">
        <v>520</v>
      </c>
      <c r="B162" s="1203">
        <v>44978</v>
      </c>
      <c r="C162" s="31">
        <v>44978</v>
      </c>
      <c r="D162" s="523">
        <v>12945</v>
      </c>
      <c r="E162" s="136" t="s">
        <v>7</v>
      </c>
      <c r="F162" s="523">
        <v>4467</v>
      </c>
      <c r="G162" s="9" t="s">
        <v>127</v>
      </c>
      <c r="H162" s="1204">
        <v>9</v>
      </c>
      <c r="I162" s="25" t="s">
        <v>6</v>
      </c>
      <c r="J162" s="9" t="s">
        <v>97</v>
      </c>
      <c r="K162" s="22"/>
      <c r="L162" s="1205">
        <v>1061.0999999999999</v>
      </c>
      <c r="M162" s="80"/>
      <c r="N162" s="80"/>
      <c r="O162" s="80"/>
      <c r="P162" s="80"/>
      <c r="Q162" s="80"/>
      <c r="R162" s="80"/>
      <c r="T162" s="249"/>
      <c r="U162" s="80"/>
      <c r="V162" s="80"/>
      <c r="W162" s="80"/>
      <c r="X162" s="80"/>
      <c r="Y162" s="80"/>
    </row>
    <row r="163" spans="1:25" s="42" customFormat="1" ht="14.25" customHeight="1">
      <c r="A163" s="239" t="s">
        <v>1790</v>
      </c>
      <c r="B163" s="1203">
        <v>44978</v>
      </c>
      <c r="C163" s="31">
        <v>44974</v>
      </c>
      <c r="D163" s="523">
        <v>12951</v>
      </c>
      <c r="E163" s="136" t="s">
        <v>2</v>
      </c>
      <c r="F163" s="523">
        <v>1139</v>
      </c>
      <c r="G163" s="9" t="s">
        <v>139</v>
      </c>
      <c r="H163" s="1204">
        <v>5</v>
      </c>
      <c r="I163" s="25" t="s">
        <v>6</v>
      </c>
      <c r="J163" s="9" t="s">
        <v>97</v>
      </c>
      <c r="K163" s="22"/>
      <c r="L163" s="1205">
        <v>337.5</v>
      </c>
      <c r="M163" s="80"/>
      <c r="N163" s="80"/>
      <c r="O163" s="80"/>
      <c r="P163" s="80"/>
      <c r="Q163" s="80"/>
      <c r="R163" s="80"/>
      <c r="T163" s="249"/>
      <c r="U163" s="80"/>
      <c r="V163" s="80"/>
      <c r="W163" s="80"/>
      <c r="X163" s="80"/>
      <c r="Y163" s="80"/>
    </row>
    <row r="164" spans="1:25" s="42" customFormat="1" ht="14.25" customHeight="1">
      <c r="A164" s="239" t="s">
        <v>1680</v>
      </c>
      <c r="B164" s="1203">
        <v>44979</v>
      </c>
      <c r="C164" s="31">
        <v>44979</v>
      </c>
      <c r="D164" s="523">
        <v>12964</v>
      </c>
      <c r="E164" s="136" t="s">
        <v>349</v>
      </c>
      <c r="F164" s="523">
        <v>2935</v>
      </c>
      <c r="G164" s="9" t="s">
        <v>63</v>
      </c>
      <c r="H164" s="1204">
        <v>15</v>
      </c>
      <c r="I164" s="25" t="s">
        <v>6</v>
      </c>
      <c r="J164" s="9" t="s">
        <v>97</v>
      </c>
      <c r="K164" s="22"/>
      <c r="L164" s="1205">
        <v>2812.5</v>
      </c>
      <c r="M164" s="80"/>
      <c r="N164" s="80"/>
      <c r="O164" s="80"/>
      <c r="P164" s="80"/>
      <c r="Q164" s="80"/>
      <c r="R164" s="80"/>
      <c r="T164" s="249"/>
      <c r="U164" s="80"/>
      <c r="V164" s="80"/>
      <c r="W164" s="80"/>
      <c r="X164" s="80"/>
      <c r="Y164" s="80"/>
    </row>
    <row r="165" spans="1:25" s="42" customFormat="1" ht="14.25" customHeight="1">
      <c r="A165" s="239" t="s">
        <v>1386</v>
      </c>
      <c r="B165" s="1203">
        <v>44980</v>
      </c>
      <c r="C165" s="31">
        <v>44978</v>
      </c>
      <c r="D165" s="523">
        <v>12869</v>
      </c>
      <c r="E165" s="136" t="s">
        <v>2</v>
      </c>
      <c r="F165" s="523">
        <v>818</v>
      </c>
      <c r="G165" s="9" t="s">
        <v>31</v>
      </c>
      <c r="H165" s="1204" t="s">
        <v>1040</v>
      </c>
      <c r="I165" s="25" t="s">
        <v>6</v>
      </c>
      <c r="J165" s="9" t="s">
        <v>97</v>
      </c>
      <c r="K165" s="22"/>
      <c r="L165" s="1205">
        <v>743.1</v>
      </c>
      <c r="M165" s="80"/>
      <c r="N165" s="80"/>
      <c r="O165" s="80"/>
      <c r="P165" s="80"/>
      <c r="Q165" s="80"/>
      <c r="R165" s="80"/>
      <c r="T165" s="249"/>
      <c r="U165" s="80"/>
      <c r="V165" s="80"/>
      <c r="W165" s="80"/>
      <c r="X165" s="80"/>
      <c r="Y165" s="80"/>
    </row>
    <row r="166" spans="1:25" s="42" customFormat="1" ht="14.25" customHeight="1">
      <c r="A166" s="239" t="s">
        <v>1850</v>
      </c>
      <c r="B166" s="1203">
        <v>44985</v>
      </c>
      <c r="C166" s="31">
        <v>44981</v>
      </c>
      <c r="D166" s="523">
        <v>12973</v>
      </c>
      <c r="E166" s="136" t="s">
        <v>2212</v>
      </c>
      <c r="F166" s="523">
        <v>4008</v>
      </c>
      <c r="G166" s="9" t="s">
        <v>1075</v>
      </c>
      <c r="H166" s="1204">
        <v>21</v>
      </c>
      <c r="I166" s="25" t="s">
        <v>6</v>
      </c>
      <c r="J166" s="9" t="s">
        <v>97</v>
      </c>
      <c r="K166" s="22"/>
      <c r="L166" s="1205">
        <v>294</v>
      </c>
      <c r="M166" s="80"/>
      <c r="N166" s="80"/>
      <c r="O166" s="80"/>
      <c r="P166" s="80"/>
      <c r="Q166" s="80"/>
      <c r="R166" s="80"/>
      <c r="T166" s="249"/>
      <c r="U166" s="80"/>
      <c r="V166" s="80"/>
      <c r="W166" s="80"/>
      <c r="X166" s="80"/>
      <c r="Y166" s="80"/>
    </row>
    <row r="167" spans="1:25" s="42" customFormat="1" ht="14.25" customHeight="1">
      <c r="A167" s="460" t="s">
        <v>1850</v>
      </c>
      <c r="B167" s="1202">
        <v>44985</v>
      </c>
      <c r="C167" s="116"/>
      <c r="D167" s="548"/>
      <c r="E167" s="691"/>
      <c r="F167" s="548"/>
      <c r="G167" s="24"/>
      <c r="H167" s="1256"/>
      <c r="I167" s="234"/>
      <c r="J167" s="24" t="s">
        <v>97</v>
      </c>
      <c r="K167" s="756" t="s">
        <v>1911</v>
      </c>
      <c r="L167" s="1198"/>
      <c r="M167" s="80"/>
      <c r="N167" s="80"/>
      <c r="O167" s="80"/>
      <c r="P167" s="80"/>
      <c r="Q167" s="80"/>
      <c r="R167" s="80"/>
      <c r="T167" s="249"/>
      <c r="U167" s="80"/>
      <c r="V167" s="80"/>
      <c r="W167" s="80"/>
      <c r="X167" s="80"/>
      <c r="Y167" s="80"/>
    </row>
    <row r="168" spans="1:25" s="42" customFormat="1" ht="14.25" customHeight="1">
      <c r="A168" s="239" t="s">
        <v>2672</v>
      </c>
      <c r="B168" s="1203">
        <v>44980</v>
      </c>
      <c r="C168" s="31">
        <v>44975</v>
      </c>
      <c r="D168" s="523">
        <v>12796</v>
      </c>
      <c r="E168" s="136" t="s">
        <v>2351</v>
      </c>
      <c r="F168" s="523">
        <v>4422</v>
      </c>
      <c r="G168" s="9" t="s">
        <v>75</v>
      </c>
      <c r="H168" s="1204" t="s">
        <v>984</v>
      </c>
      <c r="I168" s="25" t="s">
        <v>6</v>
      </c>
      <c r="J168" s="9" t="s">
        <v>97</v>
      </c>
      <c r="K168" s="22"/>
      <c r="L168" s="1205">
        <v>51.25</v>
      </c>
      <c r="M168" s="80"/>
      <c r="N168" s="80"/>
      <c r="O168" s="80"/>
      <c r="P168" s="80"/>
      <c r="Q168" s="80"/>
      <c r="R168" s="80"/>
      <c r="T168" s="249"/>
      <c r="U168" s="80"/>
      <c r="V168" s="80"/>
      <c r="W168" s="80"/>
      <c r="X168" s="80"/>
      <c r="Y168" s="80"/>
    </row>
    <row r="169" spans="1:25" s="42" customFormat="1" ht="14.25" customHeight="1">
      <c r="A169" s="239" t="s">
        <v>901</v>
      </c>
      <c r="B169" s="1203">
        <v>44980</v>
      </c>
      <c r="C169" s="31">
        <v>44979</v>
      </c>
      <c r="D169" s="523">
        <v>12983</v>
      </c>
      <c r="E169" s="136" t="s">
        <v>2</v>
      </c>
      <c r="F169" s="523">
        <v>753</v>
      </c>
      <c r="G169" s="9" t="s">
        <v>47</v>
      </c>
      <c r="H169" s="1204">
        <v>8</v>
      </c>
      <c r="I169" s="25" t="s">
        <v>6</v>
      </c>
      <c r="J169" s="9" t="s">
        <v>97</v>
      </c>
      <c r="K169" s="22"/>
      <c r="L169" s="1205">
        <v>276</v>
      </c>
      <c r="M169" s="80"/>
      <c r="N169" s="80"/>
      <c r="O169" s="80"/>
      <c r="P169" s="80"/>
      <c r="Q169" s="80"/>
      <c r="R169" s="80"/>
      <c r="T169" s="249"/>
      <c r="U169" s="80"/>
      <c r="V169" s="80"/>
      <c r="W169" s="80"/>
      <c r="X169" s="80"/>
      <c r="Y169" s="80"/>
    </row>
    <row r="170" spans="1:25" s="42" customFormat="1" ht="14.25" customHeight="1">
      <c r="A170" s="239" t="s">
        <v>1303</v>
      </c>
      <c r="B170" s="1203">
        <v>44985</v>
      </c>
      <c r="C170" s="31">
        <v>44981</v>
      </c>
      <c r="D170" s="523">
        <v>12985</v>
      </c>
      <c r="E170" s="136" t="s">
        <v>1221</v>
      </c>
      <c r="F170" s="523">
        <v>3628</v>
      </c>
      <c r="G170" s="9" t="s">
        <v>1812</v>
      </c>
      <c r="H170" s="1204">
        <v>10</v>
      </c>
      <c r="I170" s="25" t="s">
        <v>6</v>
      </c>
      <c r="J170" s="9" t="s">
        <v>97</v>
      </c>
      <c r="K170" s="11" t="s">
        <v>991</v>
      </c>
      <c r="L170" s="1205"/>
      <c r="M170" s="80"/>
      <c r="N170" s="80"/>
      <c r="O170" s="80"/>
      <c r="P170" s="80"/>
      <c r="Q170" s="80"/>
      <c r="R170" s="80"/>
      <c r="T170" s="249"/>
      <c r="U170" s="80"/>
      <c r="V170" s="80"/>
      <c r="W170" s="80"/>
      <c r="X170" s="80"/>
      <c r="Y170" s="80"/>
    </row>
    <row r="171" spans="1:25" s="42" customFormat="1" ht="14.25" customHeight="1">
      <c r="A171" s="239"/>
      <c r="B171" s="1203"/>
      <c r="C171" s="31"/>
      <c r="D171" s="523"/>
      <c r="E171" s="136"/>
      <c r="F171" s="523">
        <v>3629</v>
      </c>
      <c r="G171" s="9" t="s">
        <v>1812</v>
      </c>
      <c r="H171" s="1204">
        <v>10</v>
      </c>
      <c r="I171" s="25" t="s">
        <v>6</v>
      </c>
      <c r="J171" s="9" t="s">
        <v>97</v>
      </c>
      <c r="K171" s="11" t="s">
        <v>991</v>
      </c>
      <c r="L171" s="1205"/>
      <c r="M171" s="80"/>
      <c r="N171" s="80"/>
      <c r="O171" s="80"/>
      <c r="P171" s="80"/>
      <c r="Q171" s="80"/>
      <c r="R171" s="80"/>
      <c r="T171" s="249"/>
      <c r="U171" s="80"/>
      <c r="V171" s="80"/>
      <c r="W171" s="80"/>
      <c r="X171" s="80"/>
      <c r="Y171" s="80"/>
    </row>
    <row r="172" spans="1:25" s="42" customFormat="1" ht="14.25" customHeight="1">
      <c r="A172" s="239"/>
      <c r="B172" s="1203"/>
      <c r="C172" s="31"/>
      <c r="D172" s="523"/>
      <c r="E172" s="136"/>
      <c r="F172" s="523">
        <v>4192</v>
      </c>
      <c r="G172" s="9" t="s">
        <v>103</v>
      </c>
      <c r="H172" s="1204">
        <v>9</v>
      </c>
      <c r="I172" s="25" t="s">
        <v>6</v>
      </c>
      <c r="J172" s="9" t="s">
        <v>97</v>
      </c>
      <c r="K172" s="11" t="s">
        <v>991</v>
      </c>
      <c r="L172" s="1205"/>
      <c r="M172" s="80"/>
      <c r="N172" s="80"/>
      <c r="O172" s="80"/>
      <c r="P172" s="80"/>
      <c r="Q172" s="80"/>
      <c r="R172" s="80"/>
      <c r="T172" s="249"/>
      <c r="U172" s="80"/>
      <c r="V172" s="80"/>
      <c r="W172" s="80"/>
      <c r="X172" s="80"/>
      <c r="Y172" s="80"/>
    </row>
    <row r="173" spans="1:25" s="42" customFormat="1" ht="14.25" customHeight="1">
      <c r="A173" s="239"/>
      <c r="B173" s="1203"/>
      <c r="C173" s="31"/>
      <c r="D173" s="523"/>
      <c r="E173" s="136"/>
      <c r="F173" s="523">
        <v>4245</v>
      </c>
      <c r="G173" s="9" t="s">
        <v>5</v>
      </c>
      <c r="H173" s="1204">
        <v>6</v>
      </c>
      <c r="I173" s="25" t="s">
        <v>6</v>
      </c>
      <c r="J173" s="9" t="s">
        <v>97</v>
      </c>
      <c r="K173" s="11" t="s">
        <v>991</v>
      </c>
      <c r="L173" s="1205"/>
      <c r="M173" s="80"/>
      <c r="N173" s="80"/>
      <c r="O173" s="80"/>
      <c r="P173" s="80"/>
      <c r="Q173" s="80"/>
      <c r="R173" s="80"/>
      <c r="T173" s="249"/>
      <c r="U173" s="80"/>
      <c r="V173" s="80"/>
      <c r="W173" s="80"/>
      <c r="X173" s="80"/>
      <c r="Y173" s="80"/>
    </row>
    <row r="174" spans="1:25" s="42" customFormat="1" ht="14.25" customHeight="1">
      <c r="A174" s="239"/>
      <c r="B174" s="1203"/>
      <c r="C174" s="31"/>
      <c r="D174" s="523"/>
      <c r="E174" s="136"/>
      <c r="F174" s="523">
        <v>4193</v>
      </c>
      <c r="G174" s="9" t="s">
        <v>5</v>
      </c>
      <c r="H174" s="1204">
        <v>3</v>
      </c>
      <c r="I174" s="25" t="s">
        <v>6</v>
      </c>
      <c r="J174" s="9" t="s">
        <v>97</v>
      </c>
      <c r="K174" s="11" t="s">
        <v>991</v>
      </c>
      <c r="L174" s="1205"/>
      <c r="M174" s="80"/>
      <c r="N174" s="80"/>
      <c r="O174" s="80"/>
      <c r="P174" s="80"/>
      <c r="Q174" s="80"/>
      <c r="R174" s="80"/>
      <c r="T174" s="249"/>
      <c r="U174" s="80"/>
      <c r="V174" s="80"/>
      <c r="W174" s="80"/>
      <c r="X174" s="80"/>
      <c r="Y174" s="80"/>
    </row>
    <row r="175" spans="1:25" s="42" customFormat="1" ht="14.25" customHeight="1">
      <c r="A175" s="239"/>
      <c r="B175" s="1203"/>
      <c r="C175" s="31"/>
      <c r="D175" s="523"/>
      <c r="E175" s="136"/>
      <c r="F175" s="523">
        <v>4226</v>
      </c>
      <c r="G175" s="9" t="s">
        <v>783</v>
      </c>
      <c r="H175" s="1204">
        <v>10</v>
      </c>
      <c r="I175" s="25" t="s">
        <v>6</v>
      </c>
      <c r="J175" s="9" t="s">
        <v>97</v>
      </c>
      <c r="K175" s="11" t="s">
        <v>991</v>
      </c>
      <c r="L175" s="1205"/>
      <c r="M175" s="80"/>
      <c r="N175" s="80"/>
      <c r="O175" s="80"/>
      <c r="P175" s="80"/>
      <c r="Q175" s="80"/>
      <c r="R175" s="80"/>
      <c r="T175" s="249"/>
      <c r="U175" s="80"/>
      <c r="V175" s="80"/>
      <c r="W175" s="80"/>
      <c r="X175" s="80"/>
      <c r="Y175" s="80"/>
    </row>
    <row r="176" spans="1:25" s="42" customFormat="1" ht="14.25" customHeight="1">
      <c r="A176" s="239"/>
      <c r="B176" s="1203"/>
      <c r="C176" s="31"/>
      <c r="D176" s="523"/>
      <c r="E176" s="136"/>
      <c r="F176" s="523">
        <v>4227</v>
      </c>
      <c r="G176" s="9" t="s">
        <v>783</v>
      </c>
      <c r="H176" s="1204">
        <v>10</v>
      </c>
      <c r="I176" s="25" t="s">
        <v>6</v>
      </c>
      <c r="J176" s="9" t="s">
        <v>97</v>
      </c>
      <c r="K176" s="11" t="s">
        <v>991</v>
      </c>
      <c r="L176" s="1205"/>
      <c r="M176" s="80"/>
      <c r="N176" s="80"/>
      <c r="O176" s="80"/>
      <c r="P176" s="80"/>
      <c r="Q176" s="80"/>
      <c r="R176" s="80"/>
      <c r="T176" s="249"/>
      <c r="U176" s="80"/>
      <c r="V176" s="80"/>
      <c r="W176" s="80"/>
      <c r="X176" s="80"/>
      <c r="Y176" s="80"/>
    </row>
    <row r="177" spans="1:25" s="42" customFormat="1" ht="14.25" customHeight="1">
      <c r="A177" s="239"/>
      <c r="B177" s="1203"/>
      <c r="C177" s="31"/>
      <c r="D177" s="523"/>
      <c r="E177" s="136"/>
      <c r="F177" s="523">
        <v>4229</v>
      </c>
      <c r="G177" s="9" t="s">
        <v>783</v>
      </c>
      <c r="H177" s="1204">
        <v>5</v>
      </c>
      <c r="I177" s="25" t="s">
        <v>6</v>
      </c>
      <c r="J177" s="9" t="s">
        <v>97</v>
      </c>
      <c r="K177" s="11" t="s">
        <v>991</v>
      </c>
      <c r="L177" s="1205"/>
      <c r="M177" s="80"/>
      <c r="N177" s="80"/>
      <c r="O177" s="80"/>
      <c r="P177" s="80"/>
      <c r="Q177" s="80"/>
      <c r="R177" s="80"/>
      <c r="T177" s="249"/>
      <c r="U177" s="80"/>
      <c r="V177" s="80"/>
      <c r="W177" s="80"/>
      <c r="X177" s="80"/>
      <c r="Y177" s="80"/>
    </row>
    <row r="178" spans="1:25" s="42" customFormat="1" ht="14.25" customHeight="1">
      <c r="A178" s="239"/>
      <c r="B178" s="1203"/>
      <c r="C178" s="31"/>
      <c r="D178" s="523"/>
      <c r="E178" s="136"/>
      <c r="F178" s="523">
        <v>4230</v>
      </c>
      <c r="G178" s="9" t="s">
        <v>783</v>
      </c>
      <c r="H178" s="1204">
        <v>10</v>
      </c>
      <c r="I178" s="25" t="s">
        <v>6</v>
      </c>
      <c r="J178" s="9" t="s">
        <v>97</v>
      </c>
      <c r="K178" s="11" t="s">
        <v>991</v>
      </c>
      <c r="L178" s="1205"/>
      <c r="M178" s="80"/>
      <c r="N178" s="80"/>
      <c r="O178" s="80"/>
      <c r="P178" s="80"/>
      <c r="Q178" s="80"/>
      <c r="R178" s="80"/>
      <c r="T178" s="249"/>
      <c r="U178" s="80"/>
      <c r="V178" s="80"/>
      <c r="W178" s="80"/>
      <c r="X178" s="80"/>
      <c r="Y178" s="80"/>
    </row>
    <row r="179" spans="1:25" s="42" customFormat="1" ht="14.25" customHeight="1">
      <c r="A179" s="239"/>
      <c r="B179" s="1203"/>
      <c r="C179" s="31"/>
      <c r="D179" s="523"/>
      <c r="E179" s="136"/>
      <c r="F179" s="523">
        <v>4231</v>
      </c>
      <c r="G179" s="9" t="s">
        <v>783</v>
      </c>
      <c r="H179" s="1204">
        <v>3</v>
      </c>
      <c r="I179" s="25" t="s">
        <v>6</v>
      </c>
      <c r="J179" s="9" t="s">
        <v>97</v>
      </c>
      <c r="K179" s="11" t="s">
        <v>991</v>
      </c>
      <c r="L179" s="1205"/>
      <c r="M179" s="80"/>
      <c r="N179" s="80"/>
      <c r="O179" s="80"/>
      <c r="P179" s="80"/>
      <c r="Q179" s="80"/>
      <c r="R179" s="80"/>
      <c r="T179" s="249"/>
      <c r="U179" s="80"/>
      <c r="V179" s="80"/>
      <c r="W179" s="80"/>
      <c r="X179" s="80"/>
      <c r="Y179" s="80"/>
    </row>
    <row r="180" spans="1:25" s="42" customFormat="1" ht="14.25" customHeight="1">
      <c r="A180" s="239"/>
      <c r="B180" s="1203"/>
      <c r="C180" s="31"/>
      <c r="D180" s="523"/>
      <c r="E180" s="136"/>
      <c r="F180" s="523">
        <v>4232</v>
      </c>
      <c r="G180" s="9" t="s">
        <v>783</v>
      </c>
      <c r="H180" s="1204">
        <v>3</v>
      </c>
      <c r="I180" s="25" t="s">
        <v>6</v>
      </c>
      <c r="J180" s="9" t="s">
        <v>97</v>
      </c>
      <c r="K180" s="11" t="s">
        <v>991</v>
      </c>
      <c r="L180" s="1205"/>
      <c r="M180" s="80"/>
      <c r="N180" s="80"/>
      <c r="O180" s="80"/>
      <c r="P180" s="80"/>
      <c r="Q180" s="80"/>
      <c r="R180" s="80"/>
      <c r="T180" s="249"/>
      <c r="U180" s="80"/>
      <c r="V180" s="80"/>
      <c r="W180" s="80"/>
      <c r="X180" s="80"/>
      <c r="Y180" s="80"/>
    </row>
    <row r="181" spans="1:25" s="42" customFormat="1" ht="14.25" customHeight="1">
      <c r="A181" s="239"/>
      <c r="B181" s="1203"/>
      <c r="C181" s="31"/>
      <c r="D181" s="523"/>
      <c r="E181" s="136"/>
      <c r="F181" s="523">
        <v>4233</v>
      </c>
      <c r="G181" s="9" t="s">
        <v>783</v>
      </c>
      <c r="H181" s="1204">
        <v>10</v>
      </c>
      <c r="I181" s="25" t="s">
        <v>6</v>
      </c>
      <c r="J181" s="9" t="s">
        <v>97</v>
      </c>
      <c r="K181" s="11" t="s">
        <v>991</v>
      </c>
      <c r="L181" s="1205">
        <v>3200.22</v>
      </c>
      <c r="M181" s="80"/>
      <c r="N181" s="80"/>
      <c r="O181" s="80"/>
      <c r="P181" s="80"/>
      <c r="Q181" s="80"/>
      <c r="R181" s="80"/>
      <c r="T181" s="249"/>
      <c r="U181" s="80"/>
      <c r="V181" s="80"/>
      <c r="W181" s="80"/>
      <c r="X181" s="80"/>
      <c r="Y181" s="80"/>
    </row>
    <row r="182" spans="1:25" s="42" customFormat="1" ht="14.25" customHeight="1">
      <c r="A182" s="239" t="s">
        <v>1597</v>
      </c>
      <c r="B182" s="1203">
        <v>44981</v>
      </c>
      <c r="C182" s="31">
        <v>44979</v>
      </c>
      <c r="D182" s="523">
        <v>12997</v>
      </c>
      <c r="E182" s="136" t="s">
        <v>2351</v>
      </c>
      <c r="F182" s="523">
        <v>3096</v>
      </c>
      <c r="G182" s="9" t="s">
        <v>47</v>
      </c>
      <c r="H182" s="1204">
        <v>10</v>
      </c>
      <c r="I182" s="25" t="s">
        <v>6</v>
      </c>
      <c r="J182" s="9" t="s">
        <v>97</v>
      </c>
      <c r="K182" s="22"/>
      <c r="L182" s="1205">
        <v>746.6</v>
      </c>
      <c r="M182" s="80"/>
      <c r="N182" s="80"/>
      <c r="O182" s="80"/>
      <c r="P182" s="80"/>
      <c r="Q182" s="80"/>
      <c r="R182" s="80"/>
      <c r="T182" s="249"/>
      <c r="U182" s="80"/>
      <c r="V182" s="80"/>
      <c r="W182" s="80"/>
      <c r="X182" s="80"/>
      <c r="Y182" s="80"/>
    </row>
    <row r="183" spans="1:25" s="42" customFormat="1" ht="14.25" customHeight="1">
      <c r="A183" s="239" t="s">
        <v>502</v>
      </c>
      <c r="B183" s="1203">
        <v>44981</v>
      </c>
      <c r="C183" s="31">
        <v>44979</v>
      </c>
      <c r="D183" s="523">
        <v>12988</v>
      </c>
      <c r="E183" s="136" t="s">
        <v>2</v>
      </c>
      <c r="F183" s="523">
        <v>2039</v>
      </c>
      <c r="G183" s="9" t="s">
        <v>29</v>
      </c>
      <c r="H183" s="1204">
        <v>21</v>
      </c>
      <c r="I183" s="25" t="s">
        <v>6</v>
      </c>
      <c r="J183" s="9" t="s">
        <v>97</v>
      </c>
      <c r="K183" s="22"/>
      <c r="L183" s="1205">
        <v>450</v>
      </c>
      <c r="M183" s="80"/>
      <c r="N183" s="80"/>
      <c r="O183" s="80"/>
      <c r="P183" s="80"/>
      <c r="Q183" s="80"/>
      <c r="R183" s="80"/>
      <c r="T183" s="249"/>
      <c r="U183" s="80"/>
      <c r="V183" s="80"/>
      <c r="W183" s="80"/>
      <c r="X183" s="80"/>
      <c r="Y183" s="80"/>
    </row>
    <row r="184" spans="1:25" s="42" customFormat="1" ht="14.25" customHeight="1">
      <c r="A184" s="239" t="s">
        <v>86</v>
      </c>
      <c r="B184" s="1203">
        <v>44985</v>
      </c>
      <c r="C184" s="31">
        <v>44980</v>
      </c>
      <c r="D184" s="523">
        <v>13014</v>
      </c>
      <c r="E184" s="136" t="s">
        <v>1221</v>
      </c>
      <c r="F184" s="523">
        <v>2244</v>
      </c>
      <c r="G184" s="9" t="s">
        <v>17</v>
      </c>
      <c r="H184" s="1204">
        <v>14</v>
      </c>
      <c r="I184" s="25" t="s">
        <v>6</v>
      </c>
      <c r="J184" s="9" t="s">
        <v>97</v>
      </c>
      <c r="K184" s="22"/>
      <c r="L184" s="1205">
        <v>698.6</v>
      </c>
      <c r="M184" s="80"/>
      <c r="N184" s="80"/>
      <c r="O184" s="80"/>
      <c r="P184" s="80"/>
      <c r="Q184" s="80"/>
      <c r="R184" s="80"/>
      <c r="T184" s="249"/>
      <c r="U184" s="80"/>
      <c r="V184" s="80"/>
      <c r="W184" s="80"/>
      <c r="X184" s="80"/>
      <c r="Y184" s="80"/>
    </row>
    <row r="185" spans="1:25" s="42" customFormat="1" ht="14.25" customHeight="1">
      <c r="A185" s="239"/>
      <c r="B185" s="1203"/>
      <c r="C185" s="31"/>
      <c r="D185" s="523"/>
      <c r="E185" s="136" t="s">
        <v>2351</v>
      </c>
      <c r="F185" s="523">
        <v>4366</v>
      </c>
      <c r="G185" s="9" t="s">
        <v>17</v>
      </c>
      <c r="H185" s="1204" t="s">
        <v>1009</v>
      </c>
      <c r="I185" s="25" t="s">
        <v>6</v>
      </c>
      <c r="J185" s="9" t="s">
        <v>97</v>
      </c>
      <c r="K185" s="11" t="s">
        <v>82</v>
      </c>
      <c r="L185" s="1205">
        <v>0</v>
      </c>
      <c r="M185" s="80"/>
      <c r="N185" s="80"/>
      <c r="O185" s="80"/>
      <c r="P185" s="80"/>
      <c r="Q185" s="80"/>
      <c r="R185" s="80"/>
      <c r="T185" s="249"/>
      <c r="U185" s="80"/>
      <c r="V185" s="80"/>
      <c r="W185" s="80"/>
      <c r="X185" s="80"/>
      <c r="Y185" s="80"/>
    </row>
    <row r="186" spans="1:25" s="42" customFormat="1" ht="14.25" customHeight="1">
      <c r="A186" s="239" t="s">
        <v>2830</v>
      </c>
      <c r="B186" s="1203">
        <v>44985</v>
      </c>
      <c r="C186" s="31">
        <v>44980</v>
      </c>
      <c r="D186" s="523">
        <v>13018</v>
      </c>
      <c r="E186" s="136" t="s">
        <v>2351</v>
      </c>
      <c r="F186" s="523">
        <v>4527</v>
      </c>
      <c r="G186" s="9" t="s">
        <v>38</v>
      </c>
      <c r="H186" s="1204">
        <v>60</v>
      </c>
      <c r="I186" s="25" t="s">
        <v>6</v>
      </c>
      <c r="J186" s="9" t="s">
        <v>97</v>
      </c>
      <c r="K186" s="22"/>
      <c r="L186" s="1205">
        <v>3438</v>
      </c>
      <c r="M186" s="80"/>
      <c r="N186" s="80"/>
      <c r="O186" s="80"/>
      <c r="P186" s="80"/>
      <c r="Q186" s="80"/>
      <c r="R186" s="80"/>
      <c r="T186" s="249"/>
      <c r="U186" s="80"/>
      <c r="V186" s="80"/>
      <c r="W186" s="80"/>
      <c r="X186" s="80"/>
      <c r="Y186" s="80"/>
    </row>
    <row r="187" spans="1:25" s="42" customFormat="1" ht="14.25" customHeight="1">
      <c r="A187" s="239" t="s">
        <v>112</v>
      </c>
      <c r="B187" s="1203">
        <v>44985</v>
      </c>
      <c r="C187" s="31">
        <v>44984</v>
      </c>
      <c r="D187" s="523">
        <v>13019</v>
      </c>
      <c r="E187" s="136" t="s">
        <v>153</v>
      </c>
      <c r="F187" s="523">
        <v>4294</v>
      </c>
      <c r="G187" s="9" t="s">
        <v>31</v>
      </c>
      <c r="H187" s="1204" t="s">
        <v>1258</v>
      </c>
      <c r="I187" s="25" t="s">
        <v>6</v>
      </c>
      <c r="J187" s="9" t="s">
        <v>97</v>
      </c>
      <c r="K187" s="22"/>
      <c r="L187" s="1205"/>
      <c r="M187" s="80"/>
      <c r="N187" s="80"/>
      <c r="O187" s="80"/>
      <c r="P187" s="80"/>
      <c r="Q187" s="80"/>
      <c r="R187" s="80"/>
      <c r="T187" s="249"/>
      <c r="U187" s="80"/>
      <c r="V187" s="80"/>
      <c r="W187" s="80"/>
      <c r="X187" s="80"/>
      <c r="Y187" s="80"/>
    </row>
    <row r="188" spans="1:25" s="42" customFormat="1" ht="14.25" customHeight="1">
      <c r="A188" s="239"/>
      <c r="B188" s="1203"/>
      <c r="C188" s="31"/>
      <c r="D188" s="523"/>
      <c r="E188" s="136" t="s">
        <v>153</v>
      </c>
      <c r="F188" s="523">
        <v>4372</v>
      </c>
      <c r="G188" s="9" t="s">
        <v>32</v>
      </c>
      <c r="H188" s="1204" t="s">
        <v>900</v>
      </c>
      <c r="I188" s="25" t="s">
        <v>6</v>
      </c>
      <c r="J188" s="9" t="s">
        <v>97</v>
      </c>
      <c r="K188" s="22"/>
      <c r="L188" s="1205">
        <v>377.5</v>
      </c>
      <c r="M188" s="80"/>
      <c r="N188" s="80"/>
      <c r="O188" s="80"/>
      <c r="P188" s="80"/>
      <c r="Q188" s="80"/>
      <c r="R188" s="80"/>
      <c r="T188" s="249"/>
      <c r="U188" s="80"/>
      <c r="V188" s="80"/>
      <c r="W188" s="80"/>
      <c r="X188" s="80"/>
      <c r="Y188" s="80"/>
    </row>
    <row r="189" spans="1:25" s="42" customFormat="1" ht="14.25" customHeight="1">
      <c r="A189" s="239" t="s">
        <v>109</v>
      </c>
      <c r="B189" s="1203">
        <v>44984</v>
      </c>
      <c r="C189" s="31">
        <v>44984</v>
      </c>
      <c r="D189" s="523">
        <v>13.5</v>
      </c>
      <c r="E189" s="136" t="s">
        <v>2060</v>
      </c>
      <c r="F189" s="523">
        <v>4025</v>
      </c>
      <c r="G189" s="9" t="s">
        <v>63</v>
      </c>
      <c r="H189" s="1204" t="s">
        <v>1114</v>
      </c>
      <c r="I189" s="234" t="s">
        <v>6</v>
      </c>
      <c r="J189" s="9"/>
      <c r="K189" s="22"/>
      <c r="L189" s="1205">
        <v>50</v>
      </c>
      <c r="M189" s="80"/>
      <c r="N189" s="80"/>
      <c r="O189" s="80"/>
      <c r="P189" s="80"/>
      <c r="Q189" s="80"/>
      <c r="R189" s="80"/>
      <c r="T189" s="249"/>
      <c r="U189" s="80"/>
      <c r="V189" s="80"/>
      <c r="W189" s="80"/>
      <c r="X189" s="80"/>
      <c r="Y189" s="80"/>
    </row>
    <row r="190" spans="1:25" s="42" customFormat="1" ht="14.25" customHeight="1">
      <c r="A190" s="239" t="s">
        <v>773</v>
      </c>
      <c r="B190" s="1203">
        <v>44986</v>
      </c>
      <c r="C190" s="31">
        <v>44985</v>
      </c>
      <c r="D190" s="523">
        <v>13022</v>
      </c>
      <c r="E190" s="136" t="s">
        <v>7</v>
      </c>
      <c r="F190" s="523">
        <v>1599</v>
      </c>
      <c r="G190" s="9" t="s">
        <v>9</v>
      </c>
      <c r="H190" s="1204">
        <v>6</v>
      </c>
      <c r="I190" s="234" t="s">
        <v>6</v>
      </c>
      <c r="J190" s="9" t="s">
        <v>97</v>
      </c>
      <c r="K190" s="22"/>
      <c r="L190" s="1205">
        <v>214.2</v>
      </c>
      <c r="M190" s="80"/>
      <c r="N190" s="80"/>
      <c r="O190" s="80"/>
      <c r="P190" s="80"/>
      <c r="Q190" s="80"/>
      <c r="R190" s="80"/>
      <c r="T190" s="249"/>
      <c r="U190" s="80"/>
      <c r="V190" s="80"/>
      <c r="W190" s="80"/>
      <c r="X190" s="80"/>
      <c r="Y190" s="80"/>
    </row>
    <row r="191" spans="1:25" s="42" customFormat="1" ht="14.25" customHeight="1">
      <c r="A191" s="239" t="s">
        <v>101</v>
      </c>
      <c r="B191" s="1203">
        <v>44986</v>
      </c>
      <c r="C191" s="31">
        <v>44984</v>
      </c>
      <c r="D191" s="523">
        <v>13023</v>
      </c>
      <c r="E191" s="136" t="s">
        <v>2</v>
      </c>
      <c r="F191" s="523">
        <v>2740</v>
      </c>
      <c r="G191" s="9" t="s">
        <v>103</v>
      </c>
      <c r="H191" s="1204">
        <v>30</v>
      </c>
      <c r="I191" s="234" t="s">
        <v>6</v>
      </c>
      <c r="J191" s="9" t="s">
        <v>97</v>
      </c>
      <c r="K191" s="22"/>
      <c r="L191" s="1205">
        <v>540</v>
      </c>
      <c r="M191" s="80"/>
      <c r="N191" s="80"/>
      <c r="O191" s="80"/>
      <c r="P191" s="80"/>
      <c r="Q191" s="80"/>
      <c r="R191" s="80"/>
      <c r="T191" s="249"/>
      <c r="U191" s="80"/>
      <c r="V191" s="80"/>
      <c r="W191" s="80"/>
      <c r="X191" s="80"/>
      <c r="Y191" s="80"/>
    </row>
    <row r="192" spans="1:25" s="42" customFormat="1" ht="14.25" customHeight="1">
      <c r="A192" s="239" t="s">
        <v>1867</v>
      </c>
      <c r="B192" s="1203">
        <v>44987</v>
      </c>
      <c r="C192" s="31">
        <v>44985</v>
      </c>
      <c r="D192" s="523">
        <v>13036</v>
      </c>
      <c r="E192" s="136" t="s">
        <v>2</v>
      </c>
      <c r="F192" s="523">
        <v>744</v>
      </c>
      <c r="G192" s="9" t="s">
        <v>48</v>
      </c>
      <c r="H192" s="1204">
        <v>4</v>
      </c>
      <c r="I192" s="234" t="s">
        <v>6</v>
      </c>
      <c r="J192" s="9" t="s">
        <v>97</v>
      </c>
      <c r="K192" s="22"/>
      <c r="L192" s="1205">
        <v>178.5</v>
      </c>
      <c r="M192" s="80"/>
      <c r="N192" s="80"/>
      <c r="O192" s="80"/>
      <c r="P192" s="80"/>
      <c r="Q192" s="80"/>
      <c r="R192" s="80"/>
      <c r="T192" s="249"/>
      <c r="U192" s="80"/>
      <c r="V192" s="80"/>
      <c r="W192" s="80"/>
      <c r="X192" s="80"/>
      <c r="Y192" s="80"/>
    </row>
    <row r="193" spans="1:25" s="42" customFormat="1" ht="14.25" customHeight="1">
      <c r="A193" s="239" t="s">
        <v>906</v>
      </c>
      <c r="B193" s="1203">
        <v>44992</v>
      </c>
      <c r="C193" s="31">
        <v>44985</v>
      </c>
      <c r="D193" s="523">
        <v>13028</v>
      </c>
      <c r="E193" s="136" t="s">
        <v>254</v>
      </c>
      <c r="F193" s="523">
        <v>3414</v>
      </c>
      <c r="G193" s="9" t="s">
        <v>902</v>
      </c>
      <c r="H193" s="1204">
        <v>3</v>
      </c>
      <c r="I193" s="234" t="s">
        <v>6</v>
      </c>
      <c r="J193" s="9" t="s">
        <v>97</v>
      </c>
      <c r="K193" s="11" t="s">
        <v>991</v>
      </c>
      <c r="L193" s="1205">
        <v>540</v>
      </c>
      <c r="M193" s="80"/>
      <c r="N193" s="80"/>
      <c r="O193" s="80"/>
      <c r="P193" s="80"/>
      <c r="Q193" s="80"/>
      <c r="R193" s="80"/>
      <c r="T193" s="249"/>
      <c r="U193" s="80"/>
      <c r="V193" s="80"/>
      <c r="W193" s="80"/>
      <c r="X193" s="80"/>
      <c r="Y193" s="80"/>
    </row>
    <row r="194" spans="1:25" s="42" customFormat="1" ht="14.25" customHeight="1">
      <c r="A194" s="239" t="s">
        <v>130</v>
      </c>
      <c r="B194" s="1203">
        <v>44988</v>
      </c>
      <c r="C194" s="31">
        <v>44984</v>
      </c>
      <c r="D194" s="523">
        <v>13043</v>
      </c>
      <c r="E194" s="136" t="s">
        <v>2</v>
      </c>
      <c r="F194" s="523">
        <v>951</v>
      </c>
      <c r="G194" s="9" t="s">
        <v>58</v>
      </c>
      <c r="H194" s="1204">
        <v>1</v>
      </c>
      <c r="I194" s="234" t="s">
        <v>6</v>
      </c>
      <c r="J194" s="9" t="s">
        <v>97</v>
      </c>
      <c r="K194" s="22"/>
      <c r="L194" s="1205">
        <v>144</v>
      </c>
      <c r="M194" s="80"/>
      <c r="N194" s="80"/>
      <c r="O194" s="80"/>
      <c r="P194" s="80"/>
      <c r="Q194" s="80"/>
      <c r="R194" s="80"/>
      <c r="T194" s="249"/>
      <c r="U194" s="80"/>
      <c r="V194" s="80"/>
      <c r="W194" s="80"/>
      <c r="X194" s="80"/>
      <c r="Y194" s="80"/>
    </row>
    <row r="195" spans="1:25" s="42" customFormat="1" ht="14.25" customHeight="1">
      <c r="A195" s="460" t="s">
        <v>472</v>
      </c>
      <c r="B195" s="1202">
        <v>44989</v>
      </c>
      <c r="C195" s="116"/>
      <c r="D195" s="548">
        <v>13047</v>
      </c>
      <c r="E195" s="691" t="s">
        <v>1221</v>
      </c>
      <c r="F195" s="548">
        <v>4268</v>
      </c>
      <c r="G195" s="24" t="s">
        <v>29</v>
      </c>
      <c r="H195" s="1256">
        <v>45</v>
      </c>
      <c r="I195" s="234"/>
      <c r="J195" s="24" t="s">
        <v>97</v>
      </c>
      <c r="K195" s="756" t="s">
        <v>1911</v>
      </c>
      <c r="L195" s="1198">
        <v>877.5</v>
      </c>
      <c r="M195" s="80"/>
      <c r="N195" s="80"/>
      <c r="O195" s="80"/>
      <c r="P195" s="80"/>
      <c r="Q195" s="80"/>
      <c r="R195" s="80"/>
      <c r="T195" s="249"/>
      <c r="U195" s="80"/>
      <c r="V195" s="80"/>
      <c r="W195" s="80"/>
      <c r="X195" s="80"/>
      <c r="Y195" s="80"/>
    </row>
    <row r="196" spans="1:25" s="42" customFormat="1" ht="14.25" customHeight="1">
      <c r="A196" s="460" t="s">
        <v>400</v>
      </c>
      <c r="B196" s="1202">
        <v>44993</v>
      </c>
      <c r="C196" s="116"/>
      <c r="D196" s="548">
        <v>13048</v>
      </c>
      <c r="E196" s="691" t="s">
        <v>2</v>
      </c>
      <c r="F196" s="548">
        <v>908</v>
      </c>
      <c r="G196" s="24" t="s">
        <v>30</v>
      </c>
      <c r="H196" s="1256">
        <v>7</v>
      </c>
      <c r="I196" s="234"/>
      <c r="J196" s="24" t="s">
        <v>97</v>
      </c>
      <c r="K196" s="546"/>
      <c r="L196" s="1198"/>
      <c r="M196" s="80"/>
      <c r="N196" s="80"/>
      <c r="O196" s="80"/>
      <c r="P196" s="80"/>
      <c r="Q196" s="80"/>
      <c r="R196" s="80"/>
      <c r="T196" s="249"/>
      <c r="U196" s="80"/>
      <c r="V196" s="80"/>
      <c r="W196" s="80"/>
      <c r="X196" s="80"/>
      <c r="Y196" s="80"/>
    </row>
    <row r="197" spans="1:25" s="42" customFormat="1" ht="14.25" customHeight="1">
      <c r="A197" s="460"/>
      <c r="B197" s="1202"/>
      <c r="C197" s="116"/>
      <c r="D197" s="548"/>
      <c r="E197" s="691" t="s">
        <v>2</v>
      </c>
      <c r="F197" s="548">
        <v>1468</v>
      </c>
      <c r="G197" s="24" t="s">
        <v>21</v>
      </c>
      <c r="H197" s="1256">
        <v>60</v>
      </c>
      <c r="I197" s="234"/>
      <c r="J197" s="24" t="s">
        <v>97</v>
      </c>
      <c r="K197" s="546"/>
      <c r="L197" s="1198"/>
      <c r="M197" s="80"/>
      <c r="N197" s="80"/>
      <c r="O197" s="80"/>
      <c r="P197" s="80"/>
      <c r="Q197" s="80"/>
      <c r="R197" s="80"/>
      <c r="T197" s="249"/>
      <c r="U197" s="80"/>
      <c r="V197" s="80"/>
      <c r="W197" s="80"/>
      <c r="X197" s="80"/>
      <c r="Y197" s="80"/>
    </row>
    <row r="198" spans="1:25" s="42" customFormat="1" ht="14.25" customHeight="1">
      <c r="A198" s="460"/>
      <c r="B198" s="1202"/>
      <c r="C198" s="116"/>
      <c r="D198" s="548"/>
      <c r="E198" s="691" t="s">
        <v>2</v>
      </c>
      <c r="F198" s="548">
        <v>753</v>
      </c>
      <c r="G198" s="24" t="s">
        <v>47</v>
      </c>
      <c r="H198" s="1256">
        <v>60</v>
      </c>
      <c r="I198" s="234"/>
      <c r="J198" s="24" t="s">
        <v>97</v>
      </c>
      <c r="K198" s="546"/>
      <c r="L198" s="1198">
        <v>5193</v>
      </c>
      <c r="M198" s="80"/>
      <c r="N198" s="80"/>
      <c r="O198" s="80"/>
      <c r="P198" s="80"/>
      <c r="Q198" s="80"/>
      <c r="R198" s="80"/>
      <c r="T198" s="249"/>
      <c r="U198" s="80"/>
      <c r="V198" s="80"/>
      <c r="W198" s="80"/>
      <c r="X198" s="80"/>
      <c r="Y198" s="80"/>
    </row>
    <row r="199" spans="1:25" s="42" customFormat="1" ht="14.25" customHeight="1">
      <c r="A199" s="460" t="s">
        <v>115</v>
      </c>
      <c r="B199" s="1202">
        <v>44991</v>
      </c>
      <c r="C199" s="116"/>
      <c r="D199" s="548">
        <v>13051</v>
      </c>
      <c r="E199" s="691" t="s">
        <v>2</v>
      </c>
      <c r="F199" s="548">
        <v>2604</v>
      </c>
      <c r="G199" s="24" t="s">
        <v>116</v>
      </c>
      <c r="H199" s="1256" t="s">
        <v>2087</v>
      </c>
      <c r="I199" s="234"/>
      <c r="J199" s="24" t="s">
        <v>97</v>
      </c>
      <c r="K199" s="756" t="s">
        <v>1911</v>
      </c>
      <c r="L199" s="1198">
        <v>945</v>
      </c>
      <c r="M199" s="80"/>
      <c r="N199" s="80"/>
      <c r="O199" s="80"/>
      <c r="P199" s="80"/>
      <c r="Q199" s="80"/>
      <c r="R199" s="80"/>
      <c r="T199" s="249"/>
      <c r="U199" s="80"/>
      <c r="V199" s="80"/>
      <c r="W199" s="80"/>
      <c r="X199" s="80"/>
      <c r="Y199" s="80"/>
    </row>
    <row r="200" spans="1:25" s="42" customFormat="1" ht="14.25" customHeight="1">
      <c r="A200" s="239" t="s">
        <v>2821</v>
      </c>
      <c r="B200" s="1203">
        <v>44988</v>
      </c>
      <c r="C200" s="31">
        <v>44984</v>
      </c>
      <c r="D200" s="523">
        <v>13053</v>
      </c>
      <c r="E200" s="136" t="s">
        <v>2</v>
      </c>
      <c r="F200" s="523">
        <v>4554</v>
      </c>
      <c r="G200" s="9" t="s">
        <v>36</v>
      </c>
      <c r="H200" s="1204">
        <v>10</v>
      </c>
      <c r="I200" s="25" t="s">
        <v>6</v>
      </c>
      <c r="J200" s="9" t="s">
        <v>97</v>
      </c>
      <c r="K200" s="11" t="s">
        <v>780</v>
      </c>
      <c r="L200" s="1205">
        <v>630</v>
      </c>
      <c r="M200" s="80"/>
      <c r="N200" s="80"/>
      <c r="O200" s="80"/>
      <c r="P200" s="80"/>
      <c r="Q200" s="80"/>
      <c r="R200" s="80"/>
      <c r="T200" s="249"/>
      <c r="U200" s="80"/>
      <c r="V200" s="80"/>
      <c r="W200" s="80"/>
      <c r="X200" s="80"/>
      <c r="Y200" s="80"/>
    </row>
    <row r="201" spans="1:25" s="42" customFormat="1" ht="14.25" customHeight="1">
      <c r="A201" s="239" t="s">
        <v>1303</v>
      </c>
      <c r="B201" s="1203">
        <v>44993</v>
      </c>
      <c r="C201" s="31">
        <v>44984</v>
      </c>
      <c r="D201" s="523">
        <v>13054</v>
      </c>
      <c r="E201" s="136" t="s">
        <v>1221</v>
      </c>
      <c r="F201" s="523">
        <v>3630</v>
      </c>
      <c r="G201" s="9" t="s">
        <v>1465</v>
      </c>
      <c r="H201" s="1204">
        <v>20</v>
      </c>
      <c r="I201" s="25" t="s">
        <v>6</v>
      </c>
      <c r="J201" s="9" t="s">
        <v>97</v>
      </c>
      <c r="K201" s="11" t="s">
        <v>991</v>
      </c>
      <c r="L201" s="1205">
        <v>491.6</v>
      </c>
      <c r="M201" s="80"/>
      <c r="N201" s="80"/>
      <c r="O201" s="80"/>
      <c r="P201" s="80"/>
      <c r="Q201" s="80"/>
      <c r="R201" s="80"/>
      <c r="T201" s="249"/>
      <c r="U201" s="80"/>
      <c r="V201" s="80"/>
      <c r="W201" s="80"/>
      <c r="X201" s="80"/>
      <c r="Y201" s="80"/>
    </row>
    <row r="202" spans="1:25" s="42" customFormat="1" ht="14.25" customHeight="1">
      <c r="A202" s="239" t="s">
        <v>2835</v>
      </c>
      <c r="B202" s="1203">
        <v>44985</v>
      </c>
      <c r="C202" s="31">
        <v>44981</v>
      </c>
      <c r="D202" s="523">
        <v>13060</v>
      </c>
      <c r="E202" s="136" t="s">
        <v>2</v>
      </c>
      <c r="F202" s="523">
        <v>4575</v>
      </c>
      <c r="G202" s="9" t="s">
        <v>47</v>
      </c>
      <c r="H202" s="1204" t="s">
        <v>882</v>
      </c>
      <c r="I202" s="25" t="s">
        <v>6</v>
      </c>
      <c r="J202" s="9" t="s">
        <v>97</v>
      </c>
      <c r="K202" s="22"/>
      <c r="L202" s="1205">
        <v>212.5</v>
      </c>
      <c r="M202" s="80"/>
      <c r="N202" s="80"/>
      <c r="O202" s="80"/>
      <c r="P202" s="80"/>
      <c r="Q202" s="80"/>
      <c r="R202" s="80"/>
      <c r="T202" s="249"/>
      <c r="U202" s="80"/>
      <c r="V202" s="80"/>
      <c r="W202" s="80"/>
      <c r="X202" s="80"/>
      <c r="Y202" s="80"/>
    </row>
    <row r="203" spans="1:25" s="42" customFormat="1" ht="14.25" customHeight="1">
      <c r="A203" s="239" t="s">
        <v>2817</v>
      </c>
      <c r="B203" s="1203">
        <v>44988</v>
      </c>
      <c r="C203" s="31">
        <v>44985</v>
      </c>
      <c r="D203" s="523">
        <v>13062</v>
      </c>
      <c r="E203" s="136" t="s">
        <v>2351</v>
      </c>
      <c r="F203" s="523">
        <v>4136</v>
      </c>
      <c r="G203" s="9" t="s">
        <v>505</v>
      </c>
      <c r="H203" s="1204">
        <v>10</v>
      </c>
      <c r="I203" s="25" t="s">
        <v>6</v>
      </c>
      <c r="J203" s="9" t="s">
        <v>97</v>
      </c>
      <c r="K203" s="22"/>
      <c r="L203" s="1205">
        <v>247.5</v>
      </c>
      <c r="M203" s="80"/>
      <c r="N203" s="80"/>
      <c r="O203" s="80"/>
      <c r="P203" s="80"/>
      <c r="Q203" s="80"/>
      <c r="R203" s="80"/>
      <c r="T203" s="249"/>
      <c r="U203" s="80"/>
      <c r="V203" s="80"/>
      <c r="W203" s="80"/>
      <c r="X203" s="80"/>
      <c r="Y203" s="80"/>
    </row>
    <row r="204" spans="1:25" s="42" customFormat="1" ht="14.25" customHeight="1">
      <c r="A204" s="239" t="s">
        <v>2837</v>
      </c>
      <c r="B204" s="1203">
        <v>44991</v>
      </c>
      <c r="C204" s="31">
        <v>44981</v>
      </c>
      <c r="D204" s="523">
        <v>13066</v>
      </c>
      <c r="E204" s="136" t="s">
        <v>44</v>
      </c>
      <c r="F204" s="523">
        <v>4577</v>
      </c>
      <c r="G204" s="9" t="s">
        <v>27</v>
      </c>
      <c r="H204" s="1204">
        <v>10</v>
      </c>
      <c r="I204" s="25" t="s">
        <v>6</v>
      </c>
      <c r="J204" s="9" t="s">
        <v>97</v>
      </c>
      <c r="K204" s="22"/>
      <c r="L204" s="1205">
        <v>351.1</v>
      </c>
      <c r="M204" s="80"/>
      <c r="N204" s="80"/>
      <c r="O204" s="80"/>
      <c r="P204" s="80"/>
      <c r="Q204" s="80"/>
      <c r="R204" s="80"/>
      <c r="T204" s="249"/>
      <c r="U204" s="80"/>
      <c r="V204" s="80"/>
      <c r="W204" s="80"/>
      <c r="X204" s="80"/>
      <c r="Y204" s="80"/>
    </row>
    <row r="205" spans="1:25" s="42" customFormat="1" ht="14.25" customHeight="1">
      <c r="A205" s="239" t="s">
        <v>394</v>
      </c>
      <c r="B205" s="1203">
        <v>44992</v>
      </c>
      <c r="C205" s="31">
        <v>44984</v>
      </c>
      <c r="D205" s="523">
        <v>13073</v>
      </c>
      <c r="E205" s="136" t="s">
        <v>2</v>
      </c>
      <c r="F205" s="523">
        <v>1468</v>
      </c>
      <c r="G205" s="9" t="s">
        <v>21</v>
      </c>
      <c r="H205" s="1204">
        <v>5</v>
      </c>
      <c r="I205" s="25" t="s">
        <v>6</v>
      </c>
      <c r="J205" s="9" t="s">
        <v>97</v>
      </c>
      <c r="K205" s="22"/>
      <c r="L205" s="1205">
        <v>315</v>
      </c>
      <c r="M205" s="80"/>
      <c r="N205" s="80"/>
      <c r="O205" s="80"/>
      <c r="P205" s="80"/>
      <c r="Q205" s="80"/>
      <c r="R205" s="80"/>
      <c r="T205" s="249"/>
      <c r="U205" s="80"/>
      <c r="V205" s="80"/>
      <c r="W205" s="80"/>
      <c r="X205" s="80"/>
      <c r="Y205" s="80"/>
    </row>
    <row r="206" spans="1:25" s="42" customFormat="1" ht="14.25" customHeight="1">
      <c r="A206" s="239" t="s">
        <v>130</v>
      </c>
      <c r="B206" s="1203">
        <v>44984</v>
      </c>
      <c r="C206" s="31">
        <v>44984</v>
      </c>
      <c r="D206" s="523">
        <v>13079</v>
      </c>
      <c r="E206" s="136" t="s">
        <v>40</v>
      </c>
      <c r="F206" s="523">
        <v>4579</v>
      </c>
      <c r="G206" s="9" t="s">
        <v>38</v>
      </c>
      <c r="H206" s="1204">
        <v>14</v>
      </c>
      <c r="I206" s="25" t="s">
        <v>6</v>
      </c>
      <c r="J206" s="9" t="s">
        <v>97</v>
      </c>
      <c r="K206" s="22"/>
      <c r="L206" s="1205">
        <v>210</v>
      </c>
      <c r="M206" s="80"/>
      <c r="N206" s="80"/>
      <c r="O206" s="80"/>
      <c r="P206" s="80"/>
      <c r="Q206" s="80"/>
      <c r="R206" s="80"/>
      <c r="T206" s="249"/>
      <c r="U206" s="80"/>
      <c r="V206" s="80"/>
      <c r="W206" s="80"/>
      <c r="X206" s="80"/>
      <c r="Y206" s="80"/>
    </row>
    <row r="207" spans="1:25" s="42" customFormat="1" ht="14.25" customHeight="1">
      <c r="A207" s="460" t="s">
        <v>2488</v>
      </c>
      <c r="B207" s="1202">
        <v>45005</v>
      </c>
      <c r="C207" s="116"/>
      <c r="D207" s="548">
        <v>13078</v>
      </c>
      <c r="E207" s="691" t="s">
        <v>2351</v>
      </c>
      <c r="F207" s="548">
        <v>4443</v>
      </c>
      <c r="G207" s="24" t="s">
        <v>47</v>
      </c>
      <c r="H207" s="1256">
        <v>150</v>
      </c>
      <c r="I207" s="234"/>
      <c r="J207" s="24" t="s">
        <v>97</v>
      </c>
      <c r="K207" s="546"/>
      <c r="L207" s="1198">
        <v>5970</v>
      </c>
      <c r="M207" s="80"/>
      <c r="N207" s="80"/>
      <c r="O207" s="80"/>
      <c r="P207" s="80"/>
      <c r="Q207" s="80"/>
      <c r="R207" s="80"/>
      <c r="T207" s="249"/>
      <c r="U207" s="80"/>
      <c r="V207" s="80"/>
      <c r="W207" s="80"/>
      <c r="X207" s="80"/>
      <c r="Y207" s="80"/>
    </row>
    <row r="208" spans="1:25" s="42" customFormat="1" ht="14.25" customHeight="1">
      <c r="A208" s="239" t="s">
        <v>2842</v>
      </c>
      <c r="B208" s="1203">
        <v>44993</v>
      </c>
      <c r="C208" s="31">
        <v>44984</v>
      </c>
      <c r="D208" s="523">
        <v>13080</v>
      </c>
      <c r="E208" s="136" t="s">
        <v>2</v>
      </c>
      <c r="F208" s="523">
        <v>2762</v>
      </c>
      <c r="G208" s="9" t="s">
        <v>164</v>
      </c>
      <c r="H208" s="1204">
        <v>40</v>
      </c>
      <c r="I208" s="25" t="s">
        <v>6</v>
      </c>
      <c r="J208" s="9" t="s">
        <v>97</v>
      </c>
      <c r="K208" s="22"/>
      <c r="L208" s="1205">
        <v>400</v>
      </c>
      <c r="M208" s="80"/>
      <c r="N208" s="80"/>
      <c r="O208" s="80"/>
      <c r="P208" s="80"/>
      <c r="Q208" s="80"/>
      <c r="R208" s="80"/>
      <c r="T208" s="249"/>
      <c r="U208" s="80"/>
      <c r="V208" s="80"/>
      <c r="W208" s="80"/>
      <c r="X208" s="80"/>
      <c r="Y208" s="80"/>
    </row>
    <row r="209" spans="1:25" s="42" customFormat="1" ht="14.25" customHeight="1">
      <c r="A209" s="460" t="s">
        <v>2374</v>
      </c>
      <c r="B209" s="1202">
        <v>44993</v>
      </c>
      <c r="C209" s="116"/>
      <c r="D209" s="548">
        <v>13082</v>
      </c>
      <c r="E209" s="691" t="s">
        <v>1221</v>
      </c>
      <c r="F209" s="548">
        <v>4375</v>
      </c>
      <c r="G209" s="24" t="s">
        <v>31</v>
      </c>
      <c r="H209" s="1256">
        <v>100</v>
      </c>
      <c r="I209" s="234"/>
      <c r="J209" s="24" t="s">
        <v>97</v>
      </c>
      <c r="K209" s="546"/>
      <c r="L209" s="1198">
        <v>2090</v>
      </c>
      <c r="M209" s="80"/>
      <c r="N209" s="80"/>
      <c r="O209" s="80"/>
      <c r="P209" s="80"/>
      <c r="Q209" s="80"/>
      <c r="R209" s="80"/>
      <c r="T209" s="570" t="s">
        <v>2841</v>
      </c>
      <c r="U209" s="80"/>
      <c r="V209" s="80"/>
      <c r="W209" s="80"/>
      <c r="X209" s="80"/>
      <c r="Y209" s="80"/>
    </row>
    <row r="210" spans="1:25" s="42" customFormat="1" ht="14.25" customHeight="1">
      <c r="A210" s="460" t="s">
        <v>2514</v>
      </c>
      <c r="B210" s="1202">
        <v>44994</v>
      </c>
      <c r="C210" s="116"/>
      <c r="D210" s="548">
        <v>13086</v>
      </c>
      <c r="E210" s="691" t="s">
        <v>2</v>
      </c>
      <c r="F210" s="548">
        <v>2761</v>
      </c>
      <c r="G210" s="24" t="s">
        <v>63</v>
      </c>
      <c r="H210" s="1256">
        <v>1</v>
      </c>
      <c r="I210" s="234"/>
      <c r="J210" s="24" t="s">
        <v>97</v>
      </c>
      <c r="K210" s="546"/>
      <c r="L210" s="1198">
        <v>60</v>
      </c>
      <c r="M210" s="80"/>
      <c r="N210" s="80"/>
      <c r="O210" s="80"/>
      <c r="P210" s="80"/>
      <c r="Q210" s="80"/>
      <c r="R210" s="80"/>
      <c r="T210" s="249"/>
      <c r="U210" s="80"/>
      <c r="V210" s="80"/>
      <c r="W210" s="80"/>
      <c r="X210" s="80"/>
      <c r="Y210" s="80"/>
    </row>
    <row r="211" spans="1:25" s="42" customFormat="1" ht="14.25" customHeight="1">
      <c r="A211" s="460" t="s">
        <v>1303</v>
      </c>
      <c r="B211" s="1202">
        <v>44999</v>
      </c>
      <c r="C211" s="116"/>
      <c r="D211" s="548">
        <v>13090</v>
      </c>
      <c r="E211" s="691" t="s">
        <v>1221</v>
      </c>
      <c r="F211" s="548">
        <v>3624</v>
      </c>
      <c r="G211" s="24" t="s">
        <v>63</v>
      </c>
      <c r="H211" s="1256">
        <v>50</v>
      </c>
      <c r="I211" s="234"/>
      <c r="J211" s="24" t="s">
        <v>97</v>
      </c>
      <c r="K211" s="756" t="s">
        <v>991</v>
      </c>
      <c r="L211" s="1198">
        <v>489</v>
      </c>
      <c r="M211" s="80"/>
      <c r="N211" s="80"/>
      <c r="O211" s="80"/>
      <c r="P211" s="80"/>
      <c r="Q211" s="80"/>
      <c r="R211" s="80"/>
      <c r="T211" s="249"/>
      <c r="U211" s="80"/>
      <c r="V211" s="80"/>
      <c r="W211" s="80"/>
      <c r="X211" s="80"/>
      <c r="Y211" s="80"/>
    </row>
    <row r="212" spans="1:25" s="42" customFormat="1" ht="14.25" customHeight="1">
      <c r="A212" s="460" t="s">
        <v>1977</v>
      </c>
      <c r="B212" s="1202">
        <v>44994</v>
      </c>
      <c r="C212" s="116"/>
      <c r="D212" s="548">
        <v>13091</v>
      </c>
      <c r="E212" s="691" t="s">
        <v>2</v>
      </c>
      <c r="F212" s="548">
        <v>2655</v>
      </c>
      <c r="G212" s="24" t="s">
        <v>17</v>
      </c>
      <c r="H212" s="1256" t="s">
        <v>2087</v>
      </c>
      <c r="I212" s="234"/>
      <c r="J212" s="24" t="s">
        <v>97</v>
      </c>
      <c r="K212" s="546"/>
      <c r="L212" s="1198">
        <v>1320</v>
      </c>
      <c r="M212" s="80"/>
      <c r="N212" s="80"/>
      <c r="O212" s="80"/>
      <c r="P212" s="80"/>
      <c r="Q212" s="80"/>
      <c r="R212" s="80"/>
      <c r="T212" s="249"/>
      <c r="U212" s="80"/>
      <c r="V212" s="80"/>
      <c r="W212" s="80"/>
      <c r="X212" s="80"/>
      <c r="Y212" s="80"/>
    </row>
    <row r="213" spans="1:25" s="42" customFormat="1" ht="14.25" customHeight="1">
      <c r="A213" s="460" t="s">
        <v>2955</v>
      </c>
      <c r="B213" s="1202">
        <v>45041</v>
      </c>
      <c r="C213" s="116"/>
      <c r="D213" s="548">
        <v>13506</v>
      </c>
      <c r="E213" s="691" t="s">
        <v>2</v>
      </c>
      <c r="F213" s="548">
        <v>1104</v>
      </c>
      <c r="G213" s="24" t="s">
        <v>49</v>
      </c>
      <c r="H213" s="1256">
        <v>20</v>
      </c>
      <c r="I213" s="234"/>
      <c r="J213" s="24" t="s">
        <v>97</v>
      </c>
      <c r="K213" s="546"/>
      <c r="L213" s="1198">
        <v>168</v>
      </c>
      <c r="M213" s="80"/>
      <c r="N213" s="80"/>
      <c r="O213" s="80"/>
      <c r="P213" s="80"/>
      <c r="Q213" s="80"/>
      <c r="R213" s="80"/>
      <c r="T213" s="249"/>
      <c r="U213" s="80"/>
      <c r="V213" s="80"/>
      <c r="W213" s="80"/>
      <c r="X213" s="80"/>
      <c r="Y213" s="80"/>
    </row>
    <row r="214" spans="1:25" s="42" customFormat="1" ht="14.25" customHeight="1">
      <c r="A214" s="460"/>
      <c r="B214" s="1202"/>
      <c r="C214" s="116"/>
      <c r="D214" s="548"/>
      <c r="E214" s="691"/>
      <c r="F214" s="548"/>
      <c r="G214" s="24"/>
      <c r="H214" s="1256"/>
      <c r="I214" s="234"/>
      <c r="J214" s="24" t="s">
        <v>97</v>
      </c>
      <c r="K214" s="546"/>
      <c r="L214" s="1198"/>
      <c r="M214" s="80"/>
      <c r="N214" s="80"/>
      <c r="O214" s="80"/>
      <c r="P214" s="80"/>
      <c r="Q214" s="80"/>
      <c r="R214" s="80"/>
      <c r="T214" s="249"/>
      <c r="U214" s="80"/>
      <c r="V214" s="80"/>
      <c r="W214" s="80"/>
      <c r="X214" s="80"/>
      <c r="Y214" s="80"/>
    </row>
    <row r="215" spans="1:25" s="42" customFormat="1" ht="14.25" customHeight="1">
      <c r="A215" s="460"/>
      <c r="B215" s="1202"/>
      <c r="C215" s="116"/>
      <c r="D215" s="548"/>
      <c r="E215" s="691"/>
      <c r="F215" s="548"/>
      <c r="G215" s="24"/>
      <c r="H215" s="1256"/>
      <c r="I215" s="234"/>
      <c r="J215" s="24" t="s">
        <v>97</v>
      </c>
      <c r="K215" s="546"/>
      <c r="L215" s="1198"/>
      <c r="M215" s="80"/>
      <c r="N215" s="80"/>
      <c r="O215" s="80"/>
      <c r="P215" s="80"/>
      <c r="Q215" s="80"/>
      <c r="R215" s="80"/>
      <c r="T215" s="249"/>
      <c r="U215" s="80"/>
      <c r="V215" s="80"/>
      <c r="W215" s="80"/>
      <c r="X215" s="80"/>
      <c r="Y215" s="80"/>
    </row>
    <row r="216" spans="1:25" s="42" customFormat="1" ht="14.25" customHeight="1">
      <c r="A216" s="460"/>
      <c r="B216" s="1202"/>
      <c r="C216" s="116"/>
      <c r="D216" s="548"/>
      <c r="E216" s="691"/>
      <c r="F216" s="548"/>
      <c r="G216" s="24"/>
      <c r="H216" s="1256"/>
      <c r="I216" s="234"/>
      <c r="J216" s="24" t="s">
        <v>97</v>
      </c>
      <c r="K216" s="546"/>
      <c r="L216" s="1198"/>
      <c r="M216" s="80"/>
      <c r="N216" s="80"/>
      <c r="O216" s="80"/>
      <c r="P216" s="80"/>
      <c r="Q216" s="80"/>
      <c r="R216" s="80"/>
      <c r="T216" s="249"/>
      <c r="U216" s="80"/>
      <c r="V216" s="80"/>
      <c r="W216" s="80"/>
      <c r="X216" s="80"/>
      <c r="Y216" s="80"/>
    </row>
    <row r="217" spans="1:25" s="42" customFormat="1" ht="14.25" customHeight="1">
      <c r="A217" s="460"/>
      <c r="B217" s="1202"/>
      <c r="C217" s="116"/>
      <c r="D217" s="548"/>
      <c r="E217" s="691"/>
      <c r="F217" s="548"/>
      <c r="G217" s="24"/>
      <c r="H217" s="1256"/>
      <c r="I217" s="234"/>
      <c r="J217" s="24" t="s">
        <v>97</v>
      </c>
      <c r="K217" s="546"/>
      <c r="L217" s="1198"/>
      <c r="M217" s="80"/>
      <c r="N217" s="80"/>
      <c r="O217" s="80"/>
      <c r="P217" s="80"/>
      <c r="Q217" s="80"/>
      <c r="R217" s="80"/>
      <c r="T217" s="249"/>
      <c r="U217" s="80"/>
      <c r="V217" s="80"/>
      <c r="W217" s="80"/>
      <c r="X217" s="80"/>
      <c r="Y217" s="80"/>
    </row>
    <row r="218" spans="1:25" s="42" customFormat="1" ht="14.25" customHeight="1">
      <c r="A218" s="460"/>
      <c r="B218" s="1202"/>
      <c r="C218" s="116"/>
      <c r="D218" s="548"/>
      <c r="E218" s="691"/>
      <c r="F218" s="548"/>
      <c r="G218" s="24"/>
      <c r="H218" s="1256"/>
      <c r="I218" s="234"/>
      <c r="J218" s="24" t="s">
        <v>97</v>
      </c>
      <c r="K218" s="546"/>
      <c r="L218" s="1198"/>
      <c r="M218" s="80"/>
      <c r="N218" s="80"/>
      <c r="O218" s="80"/>
      <c r="P218" s="80"/>
      <c r="Q218" s="80"/>
      <c r="R218" s="80"/>
      <c r="T218" s="249"/>
      <c r="U218" s="80"/>
      <c r="V218" s="80"/>
      <c r="W218" s="80"/>
      <c r="X218" s="80"/>
      <c r="Y218" s="80"/>
    </row>
    <row r="219" spans="1:25" s="42" customFormat="1" ht="14.25" customHeight="1">
      <c r="A219" s="460"/>
      <c r="B219" s="1202"/>
      <c r="C219" s="116"/>
      <c r="D219" s="548"/>
      <c r="E219" s="691"/>
      <c r="F219" s="548"/>
      <c r="G219" s="24"/>
      <c r="H219" s="1256"/>
      <c r="I219" s="234"/>
      <c r="J219" s="24" t="s">
        <v>97</v>
      </c>
      <c r="K219" s="546"/>
      <c r="L219" s="1198"/>
      <c r="M219" s="80"/>
      <c r="N219" s="80"/>
      <c r="O219" s="80"/>
      <c r="P219" s="80"/>
      <c r="Q219" s="80"/>
      <c r="R219" s="80"/>
      <c r="T219" s="249"/>
      <c r="U219" s="80"/>
      <c r="V219" s="80"/>
      <c r="W219" s="80"/>
      <c r="X219" s="80"/>
      <c r="Y219" s="80"/>
    </row>
    <row r="220" spans="1:25" s="42" customFormat="1" ht="14.25" customHeight="1">
      <c r="A220" s="460"/>
      <c r="B220" s="1202"/>
      <c r="C220" s="116"/>
      <c r="D220" s="548"/>
      <c r="E220" s="691"/>
      <c r="F220" s="548"/>
      <c r="G220" s="24"/>
      <c r="H220" s="1256"/>
      <c r="I220" s="234"/>
      <c r="J220" s="24" t="s">
        <v>97</v>
      </c>
      <c r="K220" s="546"/>
      <c r="L220" s="1198"/>
      <c r="M220" s="80"/>
      <c r="N220" s="80"/>
      <c r="O220" s="80"/>
      <c r="P220" s="80"/>
      <c r="Q220" s="80"/>
      <c r="R220" s="80"/>
      <c r="T220" s="249"/>
      <c r="U220" s="80"/>
      <c r="V220" s="80"/>
      <c r="W220" s="80"/>
      <c r="X220" s="80"/>
      <c r="Y220" s="80"/>
    </row>
    <row r="221" spans="1:25" s="42" customFormat="1" ht="14.25" customHeight="1">
      <c r="A221" s="460"/>
      <c r="B221" s="1202"/>
      <c r="C221" s="116"/>
      <c r="D221" s="548"/>
      <c r="E221" s="691"/>
      <c r="F221" s="548"/>
      <c r="G221" s="24"/>
      <c r="H221" s="1256"/>
      <c r="I221" s="234"/>
      <c r="J221" s="24" t="s">
        <v>97</v>
      </c>
      <c r="K221" s="546"/>
      <c r="L221" s="1198"/>
      <c r="M221" s="80"/>
      <c r="N221" s="80"/>
      <c r="O221" s="80"/>
      <c r="P221" s="80"/>
      <c r="Q221" s="80"/>
      <c r="R221" s="80"/>
      <c r="T221" s="249"/>
      <c r="U221" s="80"/>
      <c r="V221" s="80"/>
      <c r="W221" s="80"/>
      <c r="X221" s="80"/>
      <c r="Y221" s="80"/>
    </row>
    <row r="222" spans="1:25" s="42" customFormat="1" ht="14.25" customHeight="1">
      <c r="A222" s="460"/>
      <c r="B222" s="1202"/>
      <c r="C222" s="116"/>
      <c r="D222" s="548"/>
      <c r="E222" s="691"/>
      <c r="F222" s="548"/>
      <c r="G222" s="24"/>
      <c r="H222" s="1256"/>
      <c r="I222" s="234"/>
      <c r="J222" s="24" t="s">
        <v>97</v>
      </c>
      <c r="K222" s="546"/>
      <c r="L222" s="1198"/>
      <c r="M222" s="80"/>
      <c r="N222" s="80"/>
      <c r="O222" s="80"/>
      <c r="P222" s="80"/>
      <c r="Q222" s="80"/>
      <c r="R222" s="80"/>
      <c r="T222" s="249"/>
      <c r="U222" s="80"/>
      <c r="V222" s="80"/>
      <c r="W222" s="80"/>
      <c r="X222" s="80"/>
      <c r="Y222" s="80"/>
    </row>
    <row r="223" spans="1:25" s="42" customFormat="1" ht="14.25" customHeight="1">
      <c r="A223" s="460"/>
      <c r="B223" s="1202"/>
      <c r="C223" s="116"/>
      <c r="D223" s="548"/>
      <c r="E223" s="691"/>
      <c r="F223" s="548"/>
      <c r="G223" s="24"/>
      <c r="H223" s="1256"/>
      <c r="I223" s="234"/>
      <c r="J223" s="24" t="s">
        <v>97</v>
      </c>
      <c r="K223" s="546"/>
      <c r="L223" s="1198">
        <v>0</v>
      </c>
      <c r="M223" s="80"/>
      <c r="N223" s="80"/>
      <c r="O223" s="80"/>
      <c r="P223" s="80"/>
      <c r="Q223" s="80"/>
      <c r="R223" s="80"/>
      <c r="T223" s="249"/>
      <c r="U223" s="80"/>
      <c r="V223" s="80"/>
      <c r="W223" s="80"/>
      <c r="X223" s="80"/>
      <c r="Y223" s="80"/>
    </row>
    <row r="224" spans="1:25" s="42" customFormat="1" ht="14.25" customHeight="1">
      <c r="A224" s="460"/>
      <c r="B224" s="1202"/>
      <c r="C224" s="116"/>
      <c r="D224" s="548"/>
      <c r="E224" s="691"/>
      <c r="F224" s="548"/>
      <c r="G224" s="24"/>
      <c r="H224" s="1256"/>
      <c r="I224" s="234"/>
      <c r="J224" s="24" t="s">
        <v>97</v>
      </c>
      <c r="K224" s="546"/>
      <c r="L224" s="1198"/>
      <c r="M224" s="80"/>
      <c r="N224" s="80"/>
      <c r="O224" s="80"/>
      <c r="P224" s="80"/>
      <c r="Q224" s="80"/>
      <c r="R224" s="80"/>
      <c r="T224" s="249"/>
      <c r="U224" s="80"/>
      <c r="V224" s="80"/>
      <c r="W224" s="80"/>
      <c r="X224" s="80"/>
      <c r="Y224" s="80"/>
    </row>
    <row r="225" spans="1:25" s="42" customFormat="1" ht="14.25" customHeight="1">
      <c r="A225" s="460"/>
      <c r="B225" s="1202"/>
      <c r="C225" s="116"/>
      <c r="D225" s="548"/>
      <c r="E225" s="691"/>
      <c r="F225" s="548"/>
      <c r="G225" s="24"/>
      <c r="H225" s="548"/>
      <c r="I225" s="234"/>
      <c r="J225" s="24" t="s">
        <v>97</v>
      </c>
      <c r="K225" s="546"/>
      <c r="L225" s="1198"/>
      <c r="M225" s="80"/>
      <c r="N225" s="80"/>
      <c r="O225" s="80"/>
      <c r="P225" s="80"/>
      <c r="Q225" s="80"/>
      <c r="R225" s="80"/>
      <c r="T225" s="249"/>
      <c r="U225" s="80"/>
      <c r="V225" s="80"/>
      <c r="W225" s="80"/>
      <c r="X225" s="80"/>
      <c r="Y225" s="80"/>
    </row>
    <row r="226" spans="1:25" s="44" customFormat="1">
      <c r="A226" s="338"/>
      <c r="B226" s="1160"/>
      <c r="C226" s="125"/>
      <c r="D226" s="1201"/>
      <c r="E226" s="124"/>
      <c r="F226" s="126"/>
      <c r="G226" s="51"/>
      <c r="H226" s="1201"/>
      <c r="I226" s="234"/>
      <c r="J226" s="24" t="s">
        <v>97</v>
      </c>
      <c r="K226" s="526"/>
      <c r="L226" s="1200"/>
      <c r="M226" s="246"/>
      <c r="N226" s="246"/>
      <c r="O226" s="246"/>
      <c r="P226" s="246"/>
      <c r="Q226" s="246"/>
      <c r="R226" s="246"/>
      <c r="T226" s="246"/>
      <c r="U226" s="246"/>
      <c r="V226" s="246"/>
      <c r="W226" s="246"/>
      <c r="X226" s="246"/>
      <c r="Y226" s="246"/>
    </row>
    <row r="227" spans="1:25" s="6" customFormat="1" ht="15" customHeight="1">
      <c r="A227" s="2530" t="e">
        <f>SUM(#REF!)</f>
        <v>#REF!</v>
      </c>
      <c r="B227" s="2531"/>
      <c r="C227" s="2531"/>
      <c r="D227" s="2531"/>
      <c r="E227" s="2531"/>
      <c r="F227" s="2531"/>
      <c r="G227" s="2531"/>
      <c r="H227" s="2531"/>
      <c r="I227" s="2531"/>
      <c r="J227" s="2531"/>
      <c r="K227" s="2531"/>
      <c r="L227" s="2532"/>
      <c r="T227" s="1035" t="s">
        <v>1672</v>
      </c>
    </row>
    <row r="228" spans="1:25" s="6" customFormat="1">
      <c r="A228" s="387"/>
      <c r="H228" s="823"/>
      <c r="I228" s="387"/>
      <c r="L228" s="587"/>
    </row>
    <row r="229" spans="1:25" s="6" customFormat="1">
      <c r="A229" s="387"/>
      <c r="H229" s="823"/>
      <c r="I229" s="387"/>
      <c r="L229" s="587"/>
    </row>
    <row r="230" spans="1:25" s="6" customFormat="1">
      <c r="A230" s="387"/>
      <c r="H230" s="823"/>
      <c r="I230" s="387"/>
      <c r="L230" s="587"/>
    </row>
    <row r="231" spans="1:25" s="6" customFormat="1">
      <c r="A231" s="387"/>
      <c r="H231" s="823"/>
      <c r="I231" s="387"/>
      <c r="L231" s="587"/>
    </row>
    <row r="232" spans="1:25" s="6" customFormat="1">
      <c r="A232" s="387"/>
      <c r="H232" s="823"/>
      <c r="I232" s="387"/>
      <c r="L232" s="587"/>
    </row>
    <row r="233" spans="1:25" s="6" customFormat="1">
      <c r="A233" s="387"/>
      <c r="H233" s="823"/>
      <c r="I233" s="387"/>
      <c r="L233" s="587"/>
    </row>
    <row r="234" spans="1:25" s="6" customFormat="1">
      <c r="A234" s="387"/>
      <c r="H234" s="823"/>
      <c r="I234" s="387"/>
      <c r="L234" s="587"/>
    </row>
    <row r="235" spans="1:25" s="6" customFormat="1">
      <c r="A235" s="387"/>
      <c r="H235" s="823"/>
      <c r="I235" s="387"/>
      <c r="L235" s="587"/>
    </row>
    <row r="236" spans="1:25" s="6" customFormat="1">
      <c r="A236" s="387"/>
      <c r="H236" s="823"/>
      <c r="I236" s="387"/>
      <c r="L236" s="587"/>
    </row>
    <row r="237" spans="1:25" s="6" customFormat="1">
      <c r="A237" s="387"/>
      <c r="H237" s="823"/>
      <c r="I237" s="387"/>
      <c r="L237" s="587"/>
    </row>
    <row r="238" spans="1:25" s="6" customFormat="1">
      <c r="A238" s="387"/>
      <c r="H238" s="823"/>
      <c r="I238" s="387"/>
      <c r="L238" s="587"/>
    </row>
    <row r="239" spans="1:25" s="6" customFormat="1">
      <c r="A239" s="387"/>
      <c r="H239" s="823"/>
      <c r="I239" s="387"/>
      <c r="L239" s="587"/>
    </row>
    <row r="240" spans="1:25" s="6" customFormat="1">
      <c r="A240" s="387"/>
      <c r="H240" s="823"/>
      <c r="I240" s="387"/>
      <c r="L240" s="587"/>
    </row>
    <row r="241" spans="1:25" s="6" customFormat="1" hidden="1">
      <c r="A241" s="387"/>
      <c r="H241" s="823"/>
      <c r="I241" s="387"/>
      <c r="L241" s="587"/>
    </row>
    <row r="242" spans="1:25" s="6" customFormat="1" hidden="1">
      <c r="A242" s="387"/>
      <c r="H242" s="823"/>
      <c r="I242" s="387"/>
      <c r="L242" s="587"/>
    </row>
    <row r="243" spans="1:25" s="6" customFormat="1" hidden="1">
      <c r="A243" s="37"/>
      <c r="B243"/>
      <c r="C243"/>
      <c r="D243"/>
      <c r="E243"/>
      <c r="F243"/>
      <c r="G243"/>
      <c r="H243" s="484"/>
      <c r="I243" s="37"/>
      <c r="J243"/>
      <c r="K243"/>
      <c r="L243" s="587"/>
      <c r="S243"/>
    </row>
    <row r="244" spans="1:25" s="6" customFormat="1" hidden="1">
      <c r="A244" s="37"/>
      <c r="B244"/>
      <c r="C244"/>
      <c r="D244"/>
      <c r="E244"/>
      <c r="F244"/>
      <c r="G244"/>
      <c r="H244" s="484"/>
      <c r="I244" s="37"/>
      <c r="J244"/>
      <c r="K244"/>
      <c r="L244" s="587"/>
      <c r="S244"/>
    </row>
    <row r="245" spans="1:25" s="6" customFormat="1" hidden="1">
      <c r="A245" s="37"/>
      <c r="B245"/>
      <c r="C245"/>
      <c r="D245"/>
      <c r="E245"/>
      <c r="F245"/>
      <c r="G245"/>
      <c r="H245" s="484"/>
      <c r="I245" s="37"/>
      <c r="J245"/>
      <c r="K245"/>
      <c r="L245" s="587"/>
      <c r="S245"/>
    </row>
    <row r="246" spans="1:25" s="6" customFormat="1" hidden="1">
      <c r="A246" s="37"/>
      <c r="B246"/>
      <c r="C246"/>
      <c r="D246"/>
      <c r="E246"/>
      <c r="F246"/>
      <c r="G246"/>
      <c r="H246" s="484"/>
      <c r="I246" s="37"/>
      <c r="J246"/>
      <c r="K246"/>
      <c r="L246" s="587"/>
      <c r="S246"/>
    </row>
    <row r="247" spans="1:25" s="6" customFormat="1" hidden="1">
      <c r="A247" s="37"/>
      <c r="B247"/>
      <c r="C247"/>
      <c r="D247"/>
      <c r="E247"/>
      <c r="F247"/>
      <c r="G247"/>
      <c r="H247" s="484"/>
      <c r="I247" s="37"/>
      <c r="J247"/>
      <c r="K247"/>
      <c r="L247" s="587"/>
      <c r="S247"/>
    </row>
    <row r="248" spans="1:25" s="6" customFormat="1" hidden="1">
      <c r="A248" s="37"/>
      <c r="B248"/>
      <c r="C248"/>
      <c r="D248"/>
      <c r="E248"/>
      <c r="F248"/>
      <c r="G248"/>
      <c r="H248" s="484"/>
      <c r="I248" s="37"/>
      <c r="J248"/>
      <c r="K248"/>
      <c r="L248" s="587"/>
      <c r="S248"/>
    </row>
    <row r="249" spans="1:25" s="6" customFormat="1" hidden="1">
      <c r="A249" s="37"/>
      <c r="B249"/>
      <c r="C249"/>
      <c r="D249"/>
      <c r="E249"/>
      <c r="F249"/>
      <c r="G249"/>
      <c r="H249" s="484"/>
      <c r="I249" s="37"/>
      <c r="J249"/>
      <c r="K249"/>
      <c r="L249" s="587"/>
      <c r="S249"/>
    </row>
    <row r="250" spans="1:25" s="6" customFormat="1" hidden="1">
      <c r="A250" s="37"/>
      <c r="B250"/>
      <c r="C250"/>
      <c r="D250"/>
      <c r="E250"/>
      <c r="F250"/>
      <c r="G250"/>
      <c r="H250" s="484"/>
      <c r="I250" s="37"/>
      <c r="J250"/>
      <c r="K250"/>
      <c r="L250" s="587"/>
      <c r="S250"/>
    </row>
    <row r="251" spans="1:25" s="6" customFormat="1" hidden="1">
      <c r="A251" s="37"/>
      <c r="B251"/>
      <c r="C251"/>
      <c r="D251"/>
      <c r="E251"/>
      <c r="F251"/>
      <c r="G251"/>
      <c r="H251" s="484"/>
      <c r="I251" s="37"/>
      <c r="J251"/>
      <c r="K251"/>
      <c r="L251" s="587"/>
      <c r="S251"/>
    </row>
    <row r="252" spans="1:25" s="6" customFormat="1" hidden="1">
      <c r="A252" s="37"/>
      <c r="B252"/>
      <c r="C252"/>
      <c r="D252"/>
      <c r="E252"/>
      <c r="F252"/>
      <c r="G252"/>
      <c r="H252" s="484"/>
      <c r="I252" s="37"/>
      <c r="J252"/>
      <c r="K252"/>
      <c r="L252" s="587"/>
      <c r="S252"/>
    </row>
    <row r="253" spans="1:25" s="37" customFormat="1" hidden="1">
      <c r="B253"/>
      <c r="C253"/>
      <c r="D253"/>
      <c r="E253"/>
      <c r="F253"/>
      <c r="G253"/>
      <c r="H253" s="484"/>
      <c r="J253"/>
      <c r="K253"/>
      <c r="L253" s="587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1:25" s="37" customFormat="1" hidden="1">
      <c r="B254"/>
      <c r="C254"/>
      <c r="D254"/>
      <c r="E254"/>
      <c r="F254"/>
      <c r="G254"/>
      <c r="H254" s="484"/>
      <c r="J254"/>
      <c r="K254"/>
      <c r="L254" s="587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1:25" s="37" customFormat="1" hidden="1">
      <c r="B255"/>
      <c r="C255"/>
      <c r="D255"/>
      <c r="E255"/>
      <c r="F255"/>
      <c r="G255"/>
      <c r="H255" s="484"/>
      <c r="J255"/>
      <c r="K255"/>
      <c r="L255" s="587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1:25" s="37" customFormat="1" hidden="1">
      <c r="B256"/>
      <c r="C256"/>
      <c r="D256"/>
      <c r="E256"/>
      <c r="F256"/>
      <c r="G256"/>
      <c r="H256" s="484"/>
      <c r="J256"/>
      <c r="K256"/>
      <c r="L256" s="587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87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87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87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87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87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87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87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87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87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87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87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87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87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87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87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87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87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87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87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87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87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87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87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87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87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87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87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87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87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87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87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87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87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87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87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87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87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87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87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87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87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87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87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87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87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87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87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87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87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87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87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87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87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87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87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87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87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87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87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87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87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87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87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87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2:25" s="37" customFormat="1" hidden="1">
      <c r="B321"/>
      <c r="C321"/>
      <c r="D321"/>
      <c r="E321"/>
      <c r="F321"/>
      <c r="G321"/>
      <c r="H321" s="484"/>
      <c r="J321"/>
      <c r="K321"/>
      <c r="L321" s="587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2:25" s="37" customFormat="1" hidden="1">
      <c r="B322"/>
      <c r="C322"/>
      <c r="D322"/>
      <c r="E322"/>
      <c r="F322"/>
      <c r="G322"/>
      <c r="H322" s="484"/>
      <c r="J322"/>
      <c r="K322"/>
      <c r="L322" s="587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2:25" s="37" customFormat="1" hidden="1">
      <c r="B323"/>
      <c r="C323"/>
      <c r="D323"/>
      <c r="E323"/>
      <c r="F323"/>
      <c r="G323"/>
      <c r="H323" s="484"/>
      <c r="J323"/>
      <c r="K323"/>
      <c r="L323" s="587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2:25" s="37" customFormat="1" hidden="1">
      <c r="B324"/>
      <c r="C324"/>
      <c r="D324"/>
      <c r="E324"/>
      <c r="F324"/>
      <c r="G324"/>
      <c r="H324" s="484"/>
      <c r="J324"/>
      <c r="K324"/>
      <c r="L324" s="587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2:25" s="37" customFormat="1" hidden="1">
      <c r="B325"/>
      <c r="C325"/>
      <c r="D325"/>
      <c r="E325"/>
      <c r="F325"/>
      <c r="G325"/>
      <c r="H325" s="484"/>
      <c r="J325"/>
      <c r="K325"/>
      <c r="L325" s="587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2:25" s="37" customFormat="1" hidden="1">
      <c r="B326"/>
      <c r="C326"/>
      <c r="D326"/>
      <c r="E326"/>
      <c r="F326"/>
      <c r="G326"/>
      <c r="H326" s="484"/>
      <c r="J326"/>
      <c r="K326"/>
      <c r="L326" s="587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2:25" s="37" customFormat="1" hidden="1">
      <c r="B327"/>
      <c r="C327"/>
      <c r="D327"/>
      <c r="E327"/>
      <c r="F327"/>
      <c r="G327"/>
      <c r="H327" s="484"/>
      <c r="J327"/>
      <c r="K327"/>
      <c r="L327" s="587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2:25" s="37" customFormat="1" hidden="1">
      <c r="B328"/>
      <c r="C328"/>
      <c r="D328"/>
      <c r="E328"/>
      <c r="F328"/>
      <c r="G328"/>
      <c r="H328" s="484"/>
      <c r="J328"/>
      <c r="K328"/>
      <c r="L328" s="587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2:25" s="37" customFormat="1" hidden="1">
      <c r="B329"/>
      <c r="C329"/>
      <c r="D329"/>
      <c r="E329"/>
      <c r="F329"/>
      <c r="G329"/>
      <c r="H329" s="484"/>
      <c r="J329"/>
      <c r="K329"/>
      <c r="L329" s="587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2:25" s="37" customFormat="1" hidden="1">
      <c r="B330"/>
      <c r="C330"/>
      <c r="D330"/>
      <c r="E330"/>
      <c r="F330"/>
      <c r="G330"/>
      <c r="H330" s="484"/>
      <c r="J330"/>
      <c r="K330"/>
      <c r="L330" s="587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2:25" s="37" customFormat="1" hidden="1">
      <c r="B331"/>
      <c r="C331"/>
      <c r="D331"/>
      <c r="E331"/>
      <c r="F331"/>
      <c r="G331"/>
      <c r="H331" s="484"/>
      <c r="J331"/>
      <c r="K331"/>
      <c r="L331" s="587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2" spans="2:25" s="37" customFormat="1" hidden="1">
      <c r="B332"/>
      <c r="C332"/>
      <c r="D332"/>
      <c r="E332"/>
      <c r="F332"/>
      <c r="G332"/>
      <c r="H332" s="484"/>
      <c r="J332"/>
      <c r="K332"/>
      <c r="L332" s="587"/>
      <c r="M332" s="6"/>
      <c r="N332" s="6"/>
      <c r="O332" s="6"/>
      <c r="P332" s="6"/>
      <c r="Q332" s="6"/>
      <c r="R332" s="6"/>
      <c r="S332"/>
      <c r="T332" s="6"/>
      <c r="U332" s="6"/>
      <c r="V332" s="6"/>
      <c r="W332" s="6"/>
      <c r="X332" s="6"/>
      <c r="Y332" s="6"/>
    </row>
    <row r="333" spans="2:25" s="37" customFormat="1" hidden="1">
      <c r="B333"/>
      <c r="C333"/>
      <c r="D333"/>
      <c r="E333"/>
      <c r="F333"/>
      <c r="G333"/>
      <c r="H333" s="484"/>
      <c r="J333"/>
      <c r="K333"/>
      <c r="L333" s="587"/>
      <c r="M333" s="6"/>
      <c r="N333" s="6"/>
      <c r="O333" s="6"/>
      <c r="P333" s="6"/>
      <c r="Q333" s="6"/>
      <c r="R333" s="6"/>
      <c r="S333"/>
      <c r="T333" s="6"/>
      <c r="U333" s="6"/>
      <c r="V333" s="6"/>
      <c r="W333" s="6"/>
      <c r="X333" s="6"/>
      <c r="Y333" s="6"/>
    </row>
    <row r="334" spans="2:25" s="37" customFormat="1" hidden="1">
      <c r="B334"/>
      <c r="C334"/>
      <c r="D334"/>
      <c r="E334"/>
      <c r="F334"/>
      <c r="G334"/>
      <c r="H334" s="484"/>
      <c r="J334"/>
      <c r="K334"/>
      <c r="L334" s="587"/>
      <c r="M334" s="6"/>
      <c r="N334" s="6"/>
      <c r="O334" s="6"/>
      <c r="P334" s="6"/>
      <c r="Q334" s="6"/>
      <c r="R334" s="6"/>
      <c r="S334"/>
      <c r="T334" s="6"/>
      <c r="U334" s="6"/>
      <c r="V334" s="6"/>
      <c r="W334" s="6"/>
      <c r="X334" s="6"/>
      <c r="Y334" s="6"/>
    </row>
    <row r="335" spans="2:25" s="37" customFormat="1" hidden="1">
      <c r="B335"/>
      <c r="C335"/>
      <c r="D335"/>
      <c r="E335"/>
      <c r="F335"/>
      <c r="G335"/>
      <c r="H335" s="484"/>
      <c r="J335"/>
      <c r="K335"/>
      <c r="L335" s="587"/>
      <c r="M335" s="6"/>
      <c r="N335" s="6"/>
      <c r="O335" s="6"/>
      <c r="P335" s="6"/>
      <c r="Q335" s="6"/>
      <c r="R335" s="6"/>
      <c r="S335"/>
      <c r="T335" s="6"/>
      <c r="U335" s="6"/>
      <c r="V335" s="6"/>
      <c r="W335" s="6"/>
      <c r="X335" s="6"/>
      <c r="Y335" s="6"/>
    </row>
    <row r="336" spans="2:25" s="37" customFormat="1" hidden="1">
      <c r="B336"/>
      <c r="C336"/>
      <c r="D336"/>
      <c r="E336"/>
      <c r="F336"/>
      <c r="G336"/>
      <c r="H336" s="484"/>
      <c r="J336"/>
      <c r="K336"/>
      <c r="L336" s="587"/>
      <c r="M336" s="6"/>
      <c r="N336" s="6"/>
      <c r="O336" s="6"/>
      <c r="P336" s="6"/>
      <c r="Q336" s="6"/>
      <c r="R336" s="6"/>
      <c r="S336"/>
      <c r="T336" s="6"/>
      <c r="U336" s="6"/>
      <c r="V336" s="6"/>
      <c r="W336" s="6"/>
      <c r="X336" s="6"/>
      <c r="Y336" s="6"/>
    </row>
    <row r="337" spans="2:25" s="37" customFormat="1" hidden="1">
      <c r="B337"/>
      <c r="C337"/>
      <c r="D337"/>
      <c r="E337"/>
      <c r="F337"/>
      <c r="G337"/>
      <c r="H337" s="484"/>
      <c r="J337"/>
      <c r="K337"/>
      <c r="L337" s="587"/>
      <c r="M337" s="6"/>
      <c r="N337" s="6"/>
      <c r="O337" s="6"/>
      <c r="P337" s="6"/>
      <c r="Q337" s="6"/>
      <c r="R337" s="6"/>
      <c r="S337"/>
      <c r="T337" s="6"/>
      <c r="U337" s="6"/>
      <c r="V337" s="6"/>
      <c r="W337" s="6"/>
      <c r="X337" s="6"/>
      <c r="Y337" s="6"/>
    </row>
    <row r="338" spans="2:25" s="37" customFormat="1" hidden="1">
      <c r="B338"/>
      <c r="C338"/>
      <c r="D338"/>
      <c r="E338"/>
      <c r="F338"/>
      <c r="G338"/>
      <c r="H338" s="484"/>
      <c r="J338"/>
      <c r="K338"/>
      <c r="L338" s="587"/>
      <c r="M338" s="6"/>
      <c r="N338" s="6"/>
      <c r="O338" s="6"/>
      <c r="P338" s="6"/>
      <c r="Q338" s="6"/>
      <c r="R338" s="6"/>
      <c r="S338"/>
      <c r="T338" s="6"/>
      <c r="U338" s="6"/>
      <c r="V338" s="6"/>
      <c r="W338" s="6"/>
      <c r="X338" s="6"/>
      <c r="Y338" s="6"/>
    </row>
    <row r="339" spans="2:25" s="37" customFormat="1" hidden="1">
      <c r="B339"/>
      <c r="C339"/>
      <c r="D339"/>
      <c r="E339"/>
      <c r="F339"/>
      <c r="G339"/>
      <c r="H339" s="484"/>
      <c r="J339"/>
      <c r="K339"/>
      <c r="L339" s="587"/>
      <c r="M339" s="6"/>
      <c r="N339" s="6"/>
      <c r="O339" s="6"/>
      <c r="P339" s="6"/>
      <c r="Q339" s="6"/>
      <c r="R339" s="6"/>
      <c r="S339"/>
      <c r="T339" s="6"/>
      <c r="U339" s="6"/>
      <c r="V339" s="6"/>
      <c r="W339" s="6"/>
      <c r="X339" s="6"/>
      <c r="Y339" s="6"/>
    </row>
    <row r="340" spans="2:25" s="37" customFormat="1" hidden="1">
      <c r="B340"/>
      <c r="C340"/>
      <c r="D340"/>
      <c r="E340"/>
      <c r="F340"/>
      <c r="G340"/>
      <c r="H340" s="484"/>
      <c r="J340"/>
      <c r="K340"/>
      <c r="L340" s="587"/>
      <c r="M340" s="6"/>
      <c r="N340" s="6"/>
      <c r="O340" s="6"/>
      <c r="P340" s="6"/>
      <c r="Q340" s="6"/>
      <c r="R340" s="6"/>
      <c r="S340"/>
      <c r="T340" s="6"/>
      <c r="U340" s="6"/>
      <c r="V340" s="6"/>
      <c r="W340" s="6"/>
      <c r="X340" s="6"/>
      <c r="Y340" s="6"/>
    </row>
    <row r="341" spans="2:25" s="37" customFormat="1" hidden="1">
      <c r="B341"/>
      <c r="C341"/>
      <c r="D341"/>
      <c r="E341"/>
      <c r="F341"/>
      <c r="G341"/>
      <c r="H341" s="484"/>
      <c r="J341"/>
      <c r="K341"/>
      <c r="L341" s="587"/>
      <c r="M341" s="6"/>
      <c r="N341" s="6"/>
      <c r="O341" s="6"/>
      <c r="P341" s="6"/>
      <c r="Q341" s="6"/>
      <c r="R341" s="6"/>
      <c r="S341"/>
      <c r="T341" s="6"/>
      <c r="U341" s="6"/>
      <c r="V341" s="6"/>
      <c r="W341" s="6"/>
      <c r="X341" s="6"/>
      <c r="Y341" s="6"/>
    </row>
    <row r="342" spans="2:25" s="37" customFormat="1" hidden="1">
      <c r="B342"/>
      <c r="C342"/>
      <c r="D342"/>
      <c r="E342"/>
      <c r="F342"/>
      <c r="G342"/>
      <c r="H342" s="484"/>
      <c r="J342"/>
      <c r="K342"/>
      <c r="L342" s="587"/>
      <c r="M342" s="6"/>
      <c r="N342" s="6"/>
      <c r="O342" s="6"/>
      <c r="P342" s="6"/>
      <c r="Q342" s="6"/>
      <c r="R342" s="6"/>
      <c r="S342"/>
      <c r="T342" s="6"/>
      <c r="U342" s="6"/>
      <c r="V342" s="6"/>
      <c r="W342" s="6"/>
      <c r="X342" s="6"/>
      <c r="Y342" s="6"/>
    </row>
    <row r="343" spans="2:25" s="37" customFormat="1" hidden="1">
      <c r="B343"/>
      <c r="C343"/>
      <c r="D343"/>
      <c r="E343"/>
      <c r="F343"/>
      <c r="G343"/>
      <c r="H343" s="484"/>
      <c r="J343"/>
      <c r="K343"/>
      <c r="L343" s="587"/>
      <c r="M343" s="6"/>
      <c r="N343" s="6"/>
      <c r="O343" s="6"/>
      <c r="P343" s="6"/>
      <c r="Q343" s="6"/>
      <c r="R343" s="6"/>
      <c r="S343"/>
      <c r="T343" s="6"/>
      <c r="U343" s="6"/>
      <c r="V343" s="6"/>
      <c r="W343" s="6"/>
      <c r="X343" s="6"/>
      <c r="Y343" s="6"/>
    </row>
    <row r="344" spans="2:25" s="37" customFormat="1" hidden="1">
      <c r="B344"/>
      <c r="C344"/>
      <c r="D344"/>
      <c r="E344"/>
      <c r="F344"/>
      <c r="G344"/>
      <c r="H344" s="484"/>
      <c r="J344"/>
      <c r="K344"/>
      <c r="L344" s="587"/>
      <c r="M344" s="6"/>
      <c r="N344" s="6"/>
      <c r="O344" s="6"/>
      <c r="P344" s="6"/>
      <c r="Q344" s="6"/>
      <c r="R344" s="6"/>
      <c r="S344"/>
      <c r="T344" s="6"/>
      <c r="U344" s="6"/>
      <c r="V344" s="6"/>
      <c r="W344" s="6"/>
      <c r="X344" s="6"/>
      <c r="Y344" s="6"/>
    </row>
    <row r="345" spans="2:25" s="37" customFormat="1" hidden="1">
      <c r="B345"/>
      <c r="C345"/>
      <c r="D345"/>
      <c r="E345"/>
      <c r="F345"/>
      <c r="G345"/>
      <c r="H345" s="484"/>
      <c r="J345"/>
      <c r="K345"/>
      <c r="L345" s="587"/>
      <c r="M345" s="6"/>
      <c r="N345" s="6"/>
      <c r="O345" s="6"/>
      <c r="P345" s="6"/>
      <c r="Q345" s="6"/>
      <c r="R345" s="6"/>
      <c r="S345"/>
      <c r="T345" s="6"/>
      <c r="U345" s="6"/>
      <c r="V345" s="6"/>
      <c r="W345" s="6"/>
      <c r="X345" s="6"/>
      <c r="Y345" s="6"/>
    </row>
    <row r="346" spans="2:25" s="37" customFormat="1" hidden="1">
      <c r="B346"/>
      <c r="C346"/>
      <c r="D346"/>
      <c r="E346"/>
      <c r="F346"/>
      <c r="G346"/>
      <c r="H346" s="484"/>
      <c r="J346"/>
      <c r="K346"/>
      <c r="L346" s="587"/>
      <c r="M346" s="6"/>
      <c r="N346" s="6"/>
      <c r="O346" s="6"/>
      <c r="P346" s="6"/>
      <c r="Q346" s="6"/>
      <c r="R346" s="6"/>
      <c r="S346"/>
      <c r="T346" s="6"/>
      <c r="U346" s="6"/>
      <c r="V346" s="6"/>
      <c r="W346" s="6"/>
      <c r="X346" s="6"/>
      <c r="Y346" s="6"/>
    </row>
    <row r="347" spans="2:25" s="37" customFormat="1" hidden="1">
      <c r="B347"/>
      <c r="C347"/>
      <c r="D347"/>
      <c r="E347"/>
      <c r="F347"/>
      <c r="G347"/>
      <c r="H347" s="484"/>
      <c r="J347"/>
      <c r="K347"/>
      <c r="L347" s="587"/>
      <c r="M347" s="6"/>
      <c r="N347" s="6"/>
      <c r="O347" s="6"/>
      <c r="P347" s="6"/>
      <c r="Q347" s="6"/>
      <c r="R347" s="6"/>
      <c r="S347"/>
      <c r="T347" s="6"/>
      <c r="U347" s="6"/>
      <c r="V347" s="6"/>
      <c r="W347" s="6"/>
      <c r="X347" s="6"/>
      <c r="Y347" s="6"/>
    </row>
    <row r="348" spans="2:25" s="37" customFormat="1" hidden="1">
      <c r="B348"/>
      <c r="C348"/>
      <c r="D348"/>
      <c r="E348"/>
      <c r="F348"/>
      <c r="G348"/>
      <c r="H348" s="484"/>
      <c r="J348"/>
      <c r="K348"/>
      <c r="L348" s="587"/>
      <c r="M348" s="6"/>
      <c r="N348" s="6"/>
      <c r="O348" s="6"/>
      <c r="P348" s="6"/>
      <c r="Q348" s="6"/>
      <c r="R348" s="6"/>
      <c r="S348"/>
      <c r="T348" s="6"/>
      <c r="U348" s="6"/>
      <c r="V348" s="6"/>
      <c r="W348" s="6"/>
      <c r="X348" s="6"/>
      <c r="Y348" s="6"/>
    </row>
    <row r="349" spans="2:25" s="37" customFormat="1" hidden="1">
      <c r="B349"/>
      <c r="C349"/>
      <c r="D349"/>
      <c r="E349"/>
      <c r="F349"/>
      <c r="G349"/>
      <c r="H349" s="484"/>
      <c r="J349"/>
      <c r="K349"/>
      <c r="L349" s="587"/>
      <c r="M349" s="6"/>
      <c r="N349" s="6"/>
      <c r="O349" s="6"/>
      <c r="P349" s="6"/>
      <c r="Q349" s="6"/>
      <c r="R349" s="6"/>
      <c r="S349"/>
      <c r="T349" s="6"/>
      <c r="U349" s="6"/>
      <c r="V349" s="6"/>
      <c r="W349" s="6"/>
      <c r="X349" s="6"/>
      <c r="Y349" s="6"/>
    </row>
    <row r="350" spans="2:25" s="37" customFormat="1" hidden="1">
      <c r="B350"/>
      <c r="C350"/>
      <c r="D350"/>
      <c r="E350"/>
      <c r="F350"/>
      <c r="G350"/>
      <c r="H350" s="484"/>
      <c r="J350"/>
      <c r="K350"/>
      <c r="L350" s="587"/>
      <c r="M350" s="6"/>
      <c r="N350" s="6"/>
      <c r="O350" s="6"/>
      <c r="P350" s="6"/>
      <c r="Q350" s="6"/>
      <c r="R350" s="6"/>
      <c r="S350"/>
      <c r="T350" s="6"/>
      <c r="U350" s="6"/>
      <c r="V350" s="6"/>
      <c r="W350" s="6"/>
      <c r="X350" s="6"/>
      <c r="Y350" s="6"/>
    </row>
    <row r="351" spans="2:25" s="37" customFormat="1" hidden="1">
      <c r="B351"/>
      <c r="C351"/>
      <c r="D351"/>
      <c r="E351"/>
      <c r="F351"/>
      <c r="G351"/>
      <c r="H351" s="484"/>
      <c r="J351"/>
      <c r="K351"/>
      <c r="L351" s="587"/>
      <c r="M351" s="6"/>
      <c r="N351" s="6"/>
      <c r="O351" s="6"/>
      <c r="P351" s="6"/>
      <c r="Q351" s="6"/>
      <c r="R351" s="6"/>
      <c r="S351"/>
      <c r="T351" s="6"/>
      <c r="U351" s="6"/>
      <c r="V351" s="6"/>
      <c r="W351" s="6"/>
      <c r="X351" s="6"/>
      <c r="Y351" s="6"/>
    </row>
    <row r="352" spans="2:25" s="37" customFormat="1" hidden="1">
      <c r="B352"/>
      <c r="C352"/>
      <c r="D352"/>
      <c r="E352"/>
      <c r="F352"/>
      <c r="G352"/>
      <c r="H352" s="484"/>
      <c r="J352"/>
      <c r="K352"/>
      <c r="L352" s="587"/>
      <c r="M352" s="6"/>
      <c r="N352" s="6"/>
      <c r="O352" s="6"/>
      <c r="P352" s="6"/>
      <c r="Q352" s="6"/>
      <c r="R352" s="6"/>
      <c r="S352"/>
      <c r="T352" s="6"/>
      <c r="U352" s="6"/>
      <c r="V352" s="6"/>
      <c r="W352" s="6"/>
      <c r="X352" s="6"/>
      <c r="Y352" s="6"/>
    </row>
    <row r="353" spans="1:22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87"/>
      <c r="S353"/>
    </row>
    <row r="354" spans="1:22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</row>
    <row r="355" spans="1:22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</row>
    <row r="356" spans="1:22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87"/>
      <c r="S356"/>
    </row>
    <row r="357" spans="1:22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</row>
    <row r="358" spans="1:22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</row>
    <row r="359" spans="1:22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  <c r="U359" s="4">
        <v>1</v>
      </c>
      <c r="V359" s="5"/>
    </row>
    <row r="360" spans="1:22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  <c r="U360" s="4">
        <v>2</v>
      </c>
      <c r="V360" s="5"/>
    </row>
    <row r="361" spans="1:22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  <c r="U361" s="4">
        <v>3</v>
      </c>
      <c r="V361" s="5"/>
    </row>
    <row r="362" spans="1:22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  <c r="U362" s="4">
        <v>4</v>
      </c>
      <c r="V362" s="5"/>
    </row>
    <row r="363" spans="1:22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  <c r="U363" s="4">
        <v>5</v>
      </c>
      <c r="V363" s="5"/>
    </row>
    <row r="364" spans="1:22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  <c r="U364" s="4">
        <v>6</v>
      </c>
      <c r="V364" s="5"/>
    </row>
    <row r="365" spans="1:22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  <c r="U365" s="4">
        <v>7</v>
      </c>
      <c r="V365" s="5"/>
    </row>
    <row r="366" spans="1:22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  <c r="U366" s="4">
        <v>8</v>
      </c>
      <c r="V366" s="5"/>
    </row>
    <row r="367" spans="1:22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  <c r="U367" s="4">
        <v>9</v>
      </c>
      <c r="V367" s="5"/>
    </row>
    <row r="368" spans="1:22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  <c r="U368" s="4">
        <v>10</v>
      </c>
      <c r="V368" s="5"/>
    </row>
    <row r="369" spans="1:22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  <c r="U369" s="4">
        <v>11</v>
      </c>
      <c r="V369" s="5"/>
    </row>
    <row r="370" spans="1:22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  <c r="U370" s="4">
        <v>12</v>
      </c>
      <c r="V370" s="5"/>
    </row>
    <row r="371" spans="1:22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  <c r="U371" s="4">
        <v>13</v>
      </c>
      <c r="V371" s="5"/>
    </row>
    <row r="372" spans="1:22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  <c r="U372" s="4">
        <v>14</v>
      </c>
      <c r="V372" s="5"/>
    </row>
    <row r="373" spans="1:22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  <c r="U373" s="4">
        <v>15</v>
      </c>
      <c r="V373" s="5"/>
    </row>
    <row r="374" spans="1:22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  <c r="U374" s="4">
        <v>16</v>
      </c>
      <c r="V374" s="5"/>
    </row>
    <row r="375" spans="1:22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22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22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22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22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22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22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22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22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22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  <row r="587" spans="1:19" s="6" customFormat="1">
      <c r="A587" s="37"/>
      <c r="B587"/>
      <c r="C587"/>
      <c r="D587"/>
      <c r="E587"/>
      <c r="F587"/>
      <c r="G587"/>
      <c r="H587" s="484"/>
      <c r="I587" s="37"/>
      <c r="J587"/>
      <c r="K587"/>
      <c r="L587" s="587"/>
      <c r="S587"/>
    </row>
    <row r="588" spans="1:19" s="6" customFormat="1">
      <c r="A588" s="37"/>
      <c r="B588"/>
      <c r="C588"/>
      <c r="D588"/>
      <c r="E588"/>
      <c r="F588"/>
      <c r="G588"/>
      <c r="H588" s="484"/>
      <c r="I588" s="37"/>
      <c r="J588"/>
      <c r="K588"/>
      <c r="L588" s="587"/>
      <c r="S588"/>
    </row>
    <row r="589" spans="1:19" s="6" customFormat="1">
      <c r="A589" s="37"/>
      <c r="B589"/>
      <c r="C589"/>
      <c r="D589"/>
      <c r="E589"/>
      <c r="F589"/>
      <c r="G589"/>
      <c r="H589" s="484"/>
      <c r="I589" s="37"/>
      <c r="J589"/>
      <c r="K589"/>
      <c r="L589" s="587"/>
      <c r="S589"/>
    </row>
    <row r="590" spans="1:19" s="6" customFormat="1">
      <c r="A590" s="37"/>
      <c r="B590"/>
      <c r="C590"/>
      <c r="D590"/>
      <c r="E590"/>
      <c r="F590"/>
      <c r="G590"/>
      <c r="H590" s="484"/>
      <c r="I590" s="37"/>
      <c r="J590"/>
      <c r="K590"/>
      <c r="L590" s="587"/>
      <c r="S590"/>
    </row>
    <row r="591" spans="1:19" s="6" customFormat="1">
      <c r="A591" s="37"/>
      <c r="B591"/>
      <c r="C591"/>
      <c r="D591"/>
      <c r="E591"/>
      <c r="F591"/>
      <c r="G591"/>
      <c r="H591" s="484"/>
      <c r="I591" s="37"/>
      <c r="J591"/>
      <c r="K591"/>
      <c r="L591" s="587"/>
      <c r="S591"/>
    </row>
    <row r="592" spans="1:19" s="6" customFormat="1">
      <c r="A592" s="37"/>
      <c r="B592"/>
      <c r="C592"/>
      <c r="D592"/>
      <c r="E592"/>
      <c r="F592"/>
      <c r="G592"/>
      <c r="H592" s="484"/>
      <c r="I592" s="37"/>
      <c r="J592"/>
      <c r="K592"/>
      <c r="L592" s="587"/>
      <c r="S592"/>
    </row>
    <row r="593" spans="1:19" s="6" customFormat="1">
      <c r="A593" s="37"/>
      <c r="B593"/>
      <c r="C593"/>
      <c r="D593"/>
      <c r="E593"/>
      <c r="F593"/>
      <c r="G593"/>
      <c r="H593" s="484"/>
      <c r="I593" s="37"/>
      <c r="J593"/>
      <c r="K593"/>
      <c r="L593" s="587"/>
      <c r="S593"/>
    </row>
    <row r="594" spans="1:19" s="6" customFormat="1">
      <c r="A594" s="37"/>
      <c r="B594"/>
      <c r="C594"/>
      <c r="D594"/>
      <c r="E594"/>
      <c r="F594"/>
      <c r="G594"/>
      <c r="H594" s="484"/>
      <c r="I594" s="37"/>
      <c r="J594"/>
      <c r="K594"/>
      <c r="L594" s="587"/>
      <c r="S594"/>
    </row>
    <row r="595" spans="1:19" s="6" customFormat="1">
      <c r="A595" s="37"/>
      <c r="B595"/>
      <c r="C595"/>
      <c r="D595"/>
      <c r="E595"/>
      <c r="F595"/>
      <c r="G595"/>
      <c r="H595" s="484"/>
      <c r="I595" s="37"/>
      <c r="J595"/>
      <c r="K595"/>
      <c r="L595" s="587"/>
      <c r="S595"/>
    </row>
    <row r="596" spans="1:19" s="6" customFormat="1">
      <c r="A596" s="37"/>
      <c r="B596"/>
      <c r="C596"/>
      <c r="D596"/>
      <c r="E596"/>
      <c r="F596"/>
      <c r="G596"/>
      <c r="H596" s="484"/>
      <c r="I596" s="37"/>
      <c r="J596"/>
      <c r="K596"/>
      <c r="L596" s="587"/>
      <c r="S596"/>
    </row>
    <row r="597" spans="1:19" s="6" customFormat="1">
      <c r="A597" s="37"/>
      <c r="B597"/>
      <c r="C597"/>
      <c r="D597"/>
      <c r="E597"/>
      <c r="F597"/>
      <c r="G597"/>
      <c r="H597" s="484"/>
      <c r="I597" s="37"/>
      <c r="J597"/>
      <c r="K597"/>
      <c r="L597" s="587"/>
      <c r="S597"/>
    </row>
    <row r="598" spans="1:19" s="6" customFormat="1">
      <c r="A598" s="37"/>
      <c r="B598"/>
      <c r="C598"/>
      <c r="D598"/>
      <c r="E598"/>
      <c r="F598"/>
      <c r="G598"/>
      <c r="H598" s="484"/>
      <c r="I598" s="37"/>
      <c r="J598"/>
      <c r="K598"/>
      <c r="L598" s="587"/>
      <c r="S598"/>
    </row>
    <row r="599" spans="1:19" s="6" customFormat="1">
      <c r="A599" s="37"/>
      <c r="B599"/>
      <c r="C599"/>
      <c r="D599"/>
      <c r="E599"/>
      <c r="F599"/>
      <c r="G599"/>
      <c r="H599" s="484"/>
      <c r="I599" s="37"/>
      <c r="J599"/>
      <c r="K599"/>
      <c r="L599" s="587"/>
      <c r="S599"/>
    </row>
    <row r="600" spans="1:19" s="6" customFormat="1">
      <c r="A600" s="37"/>
      <c r="B600"/>
      <c r="C600"/>
      <c r="D600"/>
      <c r="E600"/>
      <c r="F600"/>
      <c r="G600"/>
      <c r="H600" s="484"/>
      <c r="I600" s="37"/>
      <c r="J600"/>
      <c r="K600"/>
      <c r="L600" s="587"/>
      <c r="S600"/>
    </row>
    <row r="601" spans="1:19" s="6" customFormat="1">
      <c r="A601" s="37"/>
      <c r="B601"/>
      <c r="C601"/>
      <c r="D601"/>
      <c r="E601"/>
      <c r="F601"/>
      <c r="G601"/>
      <c r="H601" s="484"/>
      <c r="I601" s="37"/>
      <c r="J601"/>
      <c r="K601"/>
      <c r="L601" s="587"/>
      <c r="S601"/>
    </row>
    <row r="602" spans="1:19" s="6" customFormat="1">
      <c r="A602" s="37"/>
      <c r="B602"/>
      <c r="C602"/>
      <c r="D602"/>
      <c r="E602"/>
      <c r="F602"/>
      <c r="G602"/>
      <c r="H602" s="484"/>
      <c r="I602" s="37"/>
      <c r="J602"/>
      <c r="K602"/>
      <c r="L602" s="587"/>
      <c r="S602"/>
    </row>
    <row r="603" spans="1:19" s="6" customFormat="1">
      <c r="A603" s="37"/>
      <c r="B603"/>
      <c r="C603"/>
      <c r="D603"/>
      <c r="E603"/>
      <c r="F603"/>
      <c r="G603"/>
      <c r="H603" s="484"/>
      <c r="I603" s="37"/>
      <c r="J603"/>
      <c r="K603"/>
      <c r="L603" s="587"/>
      <c r="S603"/>
    </row>
    <row r="604" spans="1:19" s="6" customFormat="1">
      <c r="A604" s="37"/>
      <c r="B604"/>
      <c r="C604"/>
      <c r="D604"/>
      <c r="E604"/>
      <c r="F604"/>
      <c r="G604"/>
      <c r="H604" s="484"/>
      <c r="I604" s="37"/>
      <c r="J604"/>
      <c r="K604"/>
      <c r="L604" s="587"/>
      <c r="S604"/>
    </row>
    <row r="605" spans="1:19" s="6" customFormat="1">
      <c r="A605" s="37"/>
      <c r="B605"/>
      <c r="C605"/>
      <c r="D605"/>
      <c r="E605"/>
      <c r="F605"/>
      <c r="G605"/>
      <c r="H605" s="484"/>
      <c r="I605" s="37"/>
      <c r="J605"/>
      <c r="K605"/>
      <c r="L605" s="587"/>
      <c r="S605"/>
    </row>
    <row r="606" spans="1:19" s="6" customFormat="1">
      <c r="A606" s="37"/>
      <c r="B606"/>
      <c r="C606"/>
      <c r="D606"/>
      <c r="E606"/>
      <c r="F606"/>
      <c r="G606"/>
      <c r="H606" s="484"/>
      <c r="I606" s="37"/>
      <c r="J606"/>
      <c r="K606"/>
      <c r="L606" s="587"/>
      <c r="S606"/>
    </row>
    <row r="607" spans="1:19" s="6" customFormat="1">
      <c r="A607" s="37"/>
      <c r="B607"/>
      <c r="C607"/>
      <c r="D607"/>
      <c r="E607"/>
      <c r="F607"/>
      <c r="G607"/>
      <c r="H607" s="484"/>
      <c r="I607" s="37"/>
      <c r="J607"/>
      <c r="K607"/>
      <c r="L607" s="587"/>
      <c r="S607"/>
    </row>
    <row r="608" spans="1:19" s="6" customFormat="1">
      <c r="A608" s="37"/>
      <c r="B608"/>
      <c r="C608"/>
      <c r="D608"/>
      <c r="E608"/>
      <c r="F608"/>
      <c r="G608"/>
      <c r="H608" s="484"/>
      <c r="I608" s="37"/>
      <c r="J608"/>
      <c r="K608"/>
      <c r="L608" s="587"/>
      <c r="S608"/>
    </row>
    <row r="609" spans="1:19" s="6" customFormat="1">
      <c r="A609" s="37"/>
      <c r="B609"/>
      <c r="C609"/>
      <c r="D609"/>
      <c r="E609"/>
      <c r="F609"/>
      <c r="G609"/>
      <c r="H609" s="484"/>
      <c r="I609" s="37"/>
      <c r="J609"/>
      <c r="K609"/>
      <c r="L609" s="587"/>
      <c r="S609"/>
    </row>
    <row r="610" spans="1:19" s="6" customFormat="1">
      <c r="A610" s="37"/>
      <c r="B610"/>
      <c r="C610"/>
      <c r="D610"/>
      <c r="E610"/>
      <c r="F610"/>
      <c r="G610"/>
      <c r="H610" s="484"/>
      <c r="I610" s="37"/>
      <c r="J610"/>
      <c r="K610"/>
      <c r="L610" s="587"/>
      <c r="S610"/>
    </row>
    <row r="611" spans="1:19" s="6" customFormat="1">
      <c r="A611" s="37"/>
      <c r="B611"/>
      <c r="C611"/>
      <c r="D611"/>
      <c r="E611"/>
      <c r="F611"/>
      <c r="G611"/>
      <c r="H611" s="484"/>
      <c r="I611" s="37"/>
      <c r="J611"/>
      <c r="K611"/>
      <c r="L611" s="587"/>
      <c r="S611"/>
    </row>
    <row r="612" spans="1:19" s="6" customFormat="1">
      <c r="A612" s="37"/>
      <c r="B612"/>
      <c r="C612"/>
      <c r="D612"/>
      <c r="E612"/>
      <c r="F612"/>
      <c r="G612"/>
      <c r="H612" s="484"/>
      <c r="I612" s="37"/>
      <c r="J612"/>
      <c r="K612"/>
      <c r="L612" s="587"/>
      <c r="S612"/>
    </row>
    <row r="613" spans="1:19" s="6" customFormat="1">
      <c r="A613" s="37"/>
      <c r="B613"/>
      <c r="C613"/>
      <c r="D613"/>
      <c r="E613"/>
      <c r="F613"/>
      <c r="G613"/>
      <c r="H613" s="484"/>
      <c r="I613" s="37"/>
      <c r="J613"/>
      <c r="K613"/>
      <c r="L613" s="587"/>
      <c r="S613"/>
    </row>
    <row r="614" spans="1:19" s="6" customFormat="1">
      <c r="A614" s="37"/>
      <c r="B614"/>
      <c r="C614"/>
      <c r="D614"/>
      <c r="E614"/>
      <c r="F614"/>
      <c r="G614"/>
      <c r="H614" s="484"/>
      <c r="I614" s="37"/>
      <c r="J614"/>
      <c r="K614"/>
      <c r="L614" s="587"/>
      <c r="S614"/>
    </row>
    <row r="615" spans="1:19" s="6" customFormat="1">
      <c r="A615" s="37"/>
      <c r="B615"/>
      <c r="C615"/>
      <c r="D615"/>
      <c r="E615"/>
      <c r="F615"/>
      <c r="G615"/>
      <c r="H615" s="484"/>
      <c r="I615" s="37"/>
      <c r="J615"/>
      <c r="K615"/>
      <c r="L615" s="587"/>
      <c r="S615"/>
    </row>
    <row r="616" spans="1:19" s="6" customFormat="1">
      <c r="A616" s="37"/>
      <c r="B616"/>
      <c r="C616"/>
      <c r="D616"/>
      <c r="E616"/>
      <c r="F616"/>
      <c r="G616"/>
      <c r="H616" s="484"/>
      <c r="I616" s="37"/>
      <c r="J616"/>
      <c r="K616"/>
      <c r="L616" s="587"/>
      <c r="S616"/>
    </row>
    <row r="617" spans="1:19" s="6" customFormat="1">
      <c r="A617" s="37"/>
      <c r="B617"/>
      <c r="C617"/>
      <c r="D617"/>
      <c r="E617"/>
      <c r="F617"/>
      <c r="G617"/>
      <c r="H617" s="484"/>
      <c r="I617" s="37"/>
      <c r="J617"/>
      <c r="K617"/>
      <c r="L617" s="587"/>
      <c r="S617"/>
    </row>
    <row r="618" spans="1:19" s="6" customFormat="1">
      <c r="A618" s="37"/>
      <c r="B618"/>
      <c r="C618"/>
      <c r="D618"/>
      <c r="E618"/>
      <c r="F618"/>
      <c r="G618"/>
      <c r="H618" s="484"/>
      <c r="I618" s="37"/>
      <c r="J618"/>
      <c r="K618"/>
      <c r="L618" s="587"/>
      <c r="S618"/>
    </row>
    <row r="619" spans="1:19" s="6" customFormat="1">
      <c r="A619" s="37"/>
      <c r="B619"/>
      <c r="C619"/>
      <c r="D619"/>
      <c r="E619"/>
      <c r="F619"/>
      <c r="G619"/>
      <c r="H619" s="484"/>
      <c r="I619" s="37"/>
      <c r="J619"/>
      <c r="K619"/>
      <c r="L619" s="587"/>
      <c r="S619"/>
    </row>
    <row r="620" spans="1:19" s="6" customFormat="1">
      <c r="A620" s="37"/>
      <c r="B620"/>
      <c r="C620"/>
      <c r="D620"/>
      <c r="E620"/>
      <c r="F620"/>
      <c r="G620"/>
      <c r="H620" s="484"/>
      <c r="I620" s="37"/>
      <c r="J620"/>
      <c r="K620"/>
      <c r="L620" s="587"/>
      <c r="S620"/>
    </row>
  </sheetData>
  <mergeCells count="9">
    <mergeCell ref="A85:L85"/>
    <mergeCell ref="A86:L86"/>
    <mergeCell ref="A227:L227"/>
    <mergeCell ref="A2:L2"/>
    <mergeCell ref="A16:L16"/>
    <mergeCell ref="A20:L20"/>
    <mergeCell ref="A21:L21"/>
    <mergeCell ref="A52:L52"/>
    <mergeCell ref="A53:L53"/>
  </mergeCells>
  <conditionalFormatting sqref="I3:I15 I17:I19 I1 I22:I51 I54:I84 I87:I226">
    <cfRule type="containsText" dxfId="24" priority="2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sheetPr>
    <tabColor theme="3"/>
  </sheetPr>
  <dimension ref="A1:Y661"/>
  <sheetViews>
    <sheetView topLeftCell="A22" zoomScale="110" zoomScaleNormal="110" workbookViewId="0">
      <selection activeCell="E29" sqref="E29"/>
    </sheetView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4.1406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6.28515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0.28515625" style="6" customWidth="1"/>
    <col min="21" max="21" width="3" style="6" customWidth="1"/>
    <col min="22" max="22" width="23" style="6" customWidth="1"/>
    <col min="23" max="25" width="9.140625" style="6"/>
  </cols>
  <sheetData>
    <row r="1" spans="1:25" ht="16.5" customHeight="1">
      <c r="A1" s="1448">
        <v>12642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2789</v>
      </c>
      <c r="B3" s="34" t="s">
        <v>2790</v>
      </c>
      <c r="C3" s="34" t="s">
        <v>2884</v>
      </c>
      <c r="D3" s="34" t="s">
        <v>2791</v>
      </c>
      <c r="E3" s="34" t="s">
        <v>1704</v>
      </c>
      <c r="F3" s="34" t="s">
        <v>2792</v>
      </c>
      <c r="G3" s="34" t="s">
        <v>2793</v>
      </c>
      <c r="H3" s="34" t="s">
        <v>1852</v>
      </c>
      <c r="I3" s="35" t="s">
        <v>6</v>
      </c>
      <c r="J3" s="34" t="s">
        <v>247</v>
      </c>
      <c r="K3" s="34" t="s">
        <v>2794</v>
      </c>
      <c r="L3" s="451">
        <v>4100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 t="s">
        <v>2844</v>
      </c>
      <c r="B4" s="34" t="s">
        <v>2845</v>
      </c>
      <c r="C4" s="34"/>
      <c r="D4" s="34" t="s">
        <v>2846</v>
      </c>
      <c r="E4" s="34" t="s">
        <v>1221</v>
      </c>
      <c r="F4" s="34" t="s">
        <v>2847</v>
      </c>
      <c r="G4" s="34" t="s">
        <v>57</v>
      </c>
      <c r="H4" s="34" t="s">
        <v>2924</v>
      </c>
      <c r="I4" s="35" t="s">
        <v>6</v>
      </c>
      <c r="J4" s="34" t="s">
        <v>247</v>
      </c>
      <c r="K4" s="34" t="s">
        <v>2850</v>
      </c>
      <c r="L4" s="451"/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/>
      <c r="B5" s="34"/>
      <c r="C5" s="34"/>
      <c r="D5" s="34"/>
      <c r="E5" s="34"/>
      <c r="F5" s="34" t="s">
        <v>2848</v>
      </c>
      <c r="G5" s="34" t="s">
        <v>57</v>
      </c>
      <c r="H5" s="34" t="s">
        <v>2925</v>
      </c>
      <c r="I5" s="35" t="s">
        <v>6</v>
      </c>
      <c r="J5" s="34"/>
      <c r="K5" s="34"/>
      <c r="L5" s="451"/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41"/>
      <c r="B6" s="34"/>
      <c r="C6" s="34"/>
      <c r="D6" s="34"/>
      <c r="E6" s="34"/>
      <c r="F6" s="34" t="s">
        <v>2849</v>
      </c>
      <c r="G6" s="34" t="s">
        <v>57</v>
      </c>
      <c r="H6" s="34" t="s">
        <v>2926</v>
      </c>
      <c r="I6" s="35" t="s">
        <v>6</v>
      </c>
      <c r="J6" s="34"/>
      <c r="K6" s="34"/>
      <c r="L6" s="451">
        <v>5640</v>
      </c>
      <c r="M6" s="16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39" t="s">
        <v>2374</v>
      </c>
      <c r="B7" s="131" t="s">
        <v>2855</v>
      </c>
      <c r="C7" s="131"/>
      <c r="D7" s="131" t="s">
        <v>2856</v>
      </c>
      <c r="E7" s="131" t="s">
        <v>81</v>
      </c>
      <c r="F7" s="131" t="s">
        <v>2454</v>
      </c>
      <c r="G7" s="131" t="s">
        <v>210</v>
      </c>
      <c r="H7" s="131" t="s">
        <v>1921</v>
      </c>
      <c r="I7" s="235"/>
      <c r="J7" s="131" t="s">
        <v>247</v>
      </c>
      <c r="K7" s="131" t="s">
        <v>2857</v>
      </c>
      <c r="L7" s="1075">
        <v>620</v>
      </c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41" t="s">
        <v>2445</v>
      </c>
      <c r="B8" s="34" t="s">
        <v>2855</v>
      </c>
      <c r="C8" s="34" t="s">
        <v>2859</v>
      </c>
      <c r="D8" s="34" t="s">
        <v>2860</v>
      </c>
      <c r="E8" s="34" t="s">
        <v>254</v>
      </c>
      <c r="F8" s="34" t="s">
        <v>2018</v>
      </c>
      <c r="G8" s="34" t="s">
        <v>2019</v>
      </c>
      <c r="H8" s="34" t="s">
        <v>2908</v>
      </c>
      <c r="I8" s="35" t="s">
        <v>6</v>
      </c>
      <c r="J8" s="34" t="s">
        <v>2391</v>
      </c>
      <c r="K8" s="34" t="s">
        <v>2861</v>
      </c>
      <c r="L8" s="451">
        <v>2190</v>
      </c>
      <c r="M8" s="16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39" t="s">
        <v>1493</v>
      </c>
      <c r="B9" s="131" t="s">
        <v>2896</v>
      </c>
      <c r="C9" s="131"/>
      <c r="D9" s="131" t="s">
        <v>2897</v>
      </c>
      <c r="E9" s="131" t="s">
        <v>2</v>
      </c>
      <c r="F9" s="131" t="s">
        <v>2898</v>
      </c>
      <c r="G9" s="131" t="s">
        <v>2463</v>
      </c>
      <c r="H9" s="131" t="s">
        <v>1491</v>
      </c>
      <c r="I9" s="235"/>
      <c r="J9" s="131" t="s">
        <v>247</v>
      </c>
      <c r="K9" s="131" t="s">
        <v>2899</v>
      </c>
      <c r="L9" s="1075">
        <v>1425</v>
      </c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39" t="s">
        <v>2276</v>
      </c>
      <c r="B10" s="131" t="s">
        <v>2877</v>
      </c>
      <c r="C10" s="131"/>
      <c r="D10" s="131" t="s">
        <v>2906</v>
      </c>
      <c r="E10" s="131" t="s">
        <v>1221</v>
      </c>
      <c r="F10" s="131" t="s">
        <v>2280</v>
      </c>
      <c r="G10" s="131" t="s">
        <v>47</v>
      </c>
      <c r="H10" s="131" t="s">
        <v>1491</v>
      </c>
      <c r="I10" s="235"/>
      <c r="J10" s="131" t="s">
        <v>247</v>
      </c>
      <c r="K10" s="131" t="s">
        <v>2907</v>
      </c>
      <c r="L10" s="1075">
        <v>440</v>
      </c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339"/>
      <c r="B11" s="131"/>
      <c r="C11" s="131"/>
      <c r="D11" s="131"/>
      <c r="E11" s="131"/>
      <c r="F11" s="131"/>
      <c r="G11" s="131"/>
      <c r="H11" s="131"/>
      <c r="I11" s="235"/>
      <c r="J11" s="131"/>
      <c r="K11" s="131"/>
      <c r="L11" s="1075"/>
      <c r="M11" s="16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39"/>
      <c r="B12" s="131"/>
      <c r="C12" s="131"/>
      <c r="D12" s="131"/>
      <c r="E12" s="131"/>
      <c r="F12" s="131"/>
      <c r="G12" s="131"/>
      <c r="H12" s="131"/>
      <c r="I12" s="235"/>
      <c r="J12" s="131"/>
      <c r="K12" s="131"/>
      <c r="L12" s="1075"/>
      <c r="M12" s="16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 ht="18.75">
      <c r="A13" s="2460" t="s">
        <v>2875</v>
      </c>
      <c r="B13" s="2450"/>
      <c r="C13" s="2450"/>
      <c r="D13" s="2450"/>
      <c r="E13" s="2450"/>
      <c r="F13" s="2450"/>
      <c r="G13" s="2450"/>
      <c r="H13" s="2450"/>
      <c r="I13" s="2450"/>
      <c r="J13" s="2450"/>
      <c r="K13" s="2450"/>
      <c r="L13" s="2451"/>
      <c r="M13" s="1487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41" t="s">
        <v>2374</v>
      </c>
      <c r="B14" s="34" t="s">
        <v>2876</v>
      </c>
      <c r="C14" s="34" t="s">
        <v>2876</v>
      </c>
      <c r="D14" s="34" t="s">
        <v>2878</v>
      </c>
      <c r="E14" s="34" t="s">
        <v>1221</v>
      </c>
      <c r="F14" s="34" t="s">
        <v>2667</v>
      </c>
      <c r="G14" s="34" t="s">
        <v>2456</v>
      </c>
      <c r="H14" s="34" t="s">
        <v>2880</v>
      </c>
      <c r="I14" s="35" t="s">
        <v>6</v>
      </c>
      <c r="J14" s="34" t="s">
        <v>82</v>
      </c>
      <c r="K14" s="34"/>
      <c r="L14" s="451">
        <v>598</v>
      </c>
      <c r="M14" s="1103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39" t="s">
        <v>2374</v>
      </c>
      <c r="B15" s="131" t="s">
        <v>2877</v>
      </c>
      <c r="C15" s="131"/>
      <c r="D15" s="131" t="s">
        <v>2879</v>
      </c>
      <c r="E15" s="131" t="s">
        <v>1221</v>
      </c>
      <c r="F15" s="131" t="s">
        <v>2667</v>
      </c>
      <c r="G15" s="131" t="s">
        <v>2456</v>
      </c>
      <c r="H15" s="131" t="s">
        <v>2880</v>
      </c>
      <c r="I15" s="235"/>
      <c r="J15" s="131" t="s">
        <v>82</v>
      </c>
      <c r="K15" s="131"/>
      <c r="L15" s="1075">
        <v>598</v>
      </c>
      <c r="M15" s="1103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41" customFormat="1">
      <c r="A16" s="2539" t="e">
        <f>SUM(#REF!)</f>
        <v>#REF!</v>
      </c>
      <c r="B16" s="2539"/>
      <c r="C16" s="2539"/>
      <c r="D16" s="2539"/>
      <c r="E16" s="2539"/>
      <c r="F16" s="2539"/>
      <c r="G16" s="2539"/>
      <c r="H16" s="2539"/>
      <c r="I16" s="2539"/>
      <c r="J16" s="2539"/>
      <c r="K16" s="2539"/>
      <c r="L16" s="2539"/>
      <c r="M16" s="249"/>
      <c r="N16" s="249"/>
      <c r="O16" s="249"/>
      <c r="P16" s="249"/>
      <c r="Q16" s="249"/>
      <c r="R16" s="249"/>
      <c r="T16" s="249"/>
      <c r="U16" s="249"/>
      <c r="V16" s="249"/>
      <c r="W16" s="249"/>
      <c r="X16" s="249"/>
      <c r="Y16" s="249"/>
    </row>
    <row r="17" spans="1:25" s="41" customFormat="1" ht="18.75">
      <c r="A17" s="2460" t="s">
        <v>749</v>
      </c>
      <c r="B17" s="2450"/>
      <c r="C17" s="2450"/>
      <c r="D17" s="2450"/>
      <c r="E17" s="2450"/>
      <c r="F17" s="2450"/>
      <c r="G17" s="2450"/>
      <c r="H17" s="2450"/>
      <c r="I17" s="2450"/>
      <c r="J17" s="2450"/>
      <c r="K17" s="2450"/>
      <c r="L17" s="2451"/>
      <c r="M17" s="249"/>
      <c r="N17" s="249"/>
      <c r="O17" s="249"/>
      <c r="P17" s="249"/>
      <c r="Q17" s="249"/>
      <c r="R17" s="249"/>
      <c r="T17" s="249"/>
      <c r="U17" s="249"/>
      <c r="V17" s="249"/>
      <c r="W17" s="249"/>
      <c r="X17" s="249"/>
      <c r="Y17" s="249"/>
    </row>
    <row r="18" spans="1:25" s="42" customFormat="1">
      <c r="A18" s="1121" t="s">
        <v>957</v>
      </c>
      <c r="B18" s="1122">
        <v>45000</v>
      </c>
      <c r="C18" s="1122">
        <v>44993</v>
      </c>
      <c r="D18" s="1123">
        <v>13133</v>
      </c>
      <c r="E18" s="1124" t="s">
        <v>2</v>
      </c>
      <c r="F18" s="1123">
        <v>782</v>
      </c>
      <c r="G18" s="1125" t="s">
        <v>958</v>
      </c>
      <c r="H18" s="1126">
        <v>18</v>
      </c>
      <c r="I18" s="1127" t="s">
        <v>6</v>
      </c>
      <c r="J18" s="1125"/>
      <c r="K18" s="1130"/>
      <c r="L18" s="1131">
        <v>171</v>
      </c>
      <c r="M18" s="80"/>
      <c r="N18" s="80"/>
      <c r="O18" s="80"/>
      <c r="P18" s="80"/>
      <c r="Q18" s="80"/>
      <c r="R18" s="80"/>
      <c r="T18" s="249"/>
      <c r="U18" s="80"/>
      <c r="V18" s="80"/>
      <c r="W18" s="80"/>
      <c r="X18" s="80"/>
      <c r="Y18" s="80"/>
    </row>
    <row r="19" spans="1:25" s="42" customFormat="1">
      <c r="A19" s="1121" t="s">
        <v>390</v>
      </c>
      <c r="B19" s="1122">
        <v>45000</v>
      </c>
      <c r="C19" s="1122">
        <v>44995</v>
      </c>
      <c r="D19" s="1123">
        <v>13138</v>
      </c>
      <c r="E19" s="1124" t="s">
        <v>7</v>
      </c>
      <c r="F19" s="1123">
        <v>2546</v>
      </c>
      <c r="G19" s="1125" t="s">
        <v>389</v>
      </c>
      <c r="H19" s="1126">
        <v>20</v>
      </c>
      <c r="I19" s="1127" t="s">
        <v>6</v>
      </c>
      <c r="J19" s="1125"/>
      <c r="K19" s="1130"/>
      <c r="L19" s="1131">
        <v>126</v>
      </c>
      <c r="M19" s="80"/>
      <c r="N19" s="80"/>
      <c r="O19" s="80"/>
      <c r="P19" s="80"/>
      <c r="Q19" s="80"/>
      <c r="R19" s="80"/>
      <c r="T19" s="249"/>
      <c r="U19" s="80"/>
      <c r="V19" s="80"/>
      <c r="W19" s="80"/>
      <c r="X19" s="80"/>
      <c r="Y19" s="80"/>
    </row>
    <row r="20" spans="1:25" s="42" customFormat="1">
      <c r="A20" s="1121" t="s">
        <v>454</v>
      </c>
      <c r="B20" s="1122">
        <v>45001</v>
      </c>
      <c r="C20" s="1122">
        <v>44994</v>
      </c>
      <c r="D20" s="1123">
        <v>13152</v>
      </c>
      <c r="E20" s="1124" t="s">
        <v>2</v>
      </c>
      <c r="F20" s="1123">
        <v>2347</v>
      </c>
      <c r="G20" s="1125" t="s">
        <v>455</v>
      </c>
      <c r="H20" s="1126">
        <v>5</v>
      </c>
      <c r="I20" s="1127" t="s">
        <v>6</v>
      </c>
      <c r="J20" s="1125"/>
      <c r="K20" s="1130"/>
      <c r="L20" s="1131">
        <v>369.75</v>
      </c>
      <c r="M20" s="80"/>
      <c r="N20" s="80"/>
      <c r="O20" s="80"/>
      <c r="P20" s="80"/>
      <c r="Q20" s="80"/>
      <c r="R20" s="80"/>
      <c r="T20" s="249"/>
      <c r="U20" s="80"/>
      <c r="V20" s="80"/>
      <c r="W20" s="80"/>
      <c r="X20" s="80"/>
      <c r="Y20" s="80"/>
    </row>
    <row r="21" spans="1:25" s="42" customFormat="1">
      <c r="A21" s="1121" t="s">
        <v>141</v>
      </c>
      <c r="B21" s="1122">
        <v>45001</v>
      </c>
      <c r="C21" s="1122">
        <v>44998</v>
      </c>
      <c r="D21" s="1123">
        <v>13155</v>
      </c>
      <c r="E21" s="1124" t="s">
        <v>1221</v>
      </c>
      <c r="F21" s="1123">
        <v>4336</v>
      </c>
      <c r="G21" s="1125" t="s">
        <v>416</v>
      </c>
      <c r="H21" s="1126" t="s">
        <v>2624</v>
      </c>
      <c r="I21" s="1127" t="s">
        <v>6</v>
      </c>
      <c r="J21" s="1125"/>
      <c r="K21" s="1130"/>
      <c r="L21" s="1131">
        <v>270.07</v>
      </c>
      <c r="M21" s="80"/>
      <c r="N21" s="80"/>
      <c r="O21" s="80"/>
      <c r="P21" s="80"/>
      <c r="Q21" s="80"/>
      <c r="R21" s="80"/>
      <c r="T21" s="249"/>
      <c r="U21" s="80"/>
      <c r="V21" s="80"/>
      <c r="W21" s="80"/>
      <c r="X21" s="80"/>
      <c r="Y21" s="80"/>
    </row>
    <row r="22" spans="1:25" s="42" customFormat="1">
      <c r="A22" s="341" t="s">
        <v>2873</v>
      </c>
      <c r="B22" s="32">
        <v>45002</v>
      </c>
      <c r="C22" s="32">
        <v>44999</v>
      </c>
      <c r="D22" s="33">
        <v>13161</v>
      </c>
      <c r="E22" s="34" t="s">
        <v>2</v>
      </c>
      <c r="F22" s="33">
        <v>913</v>
      </c>
      <c r="G22" s="19" t="s">
        <v>1014</v>
      </c>
      <c r="H22" s="20">
        <v>10</v>
      </c>
      <c r="I22" s="35" t="s">
        <v>6</v>
      </c>
      <c r="J22" s="19"/>
      <c r="K22" s="21"/>
      <c r="L22" s="451">
        <v>235</v>
      </c>
      <c r="M22" s="80"/>
      <c r="N22" s="80"/>
      <c r="O22" s="80"/>
      <c r="P22" s="80"/>
      <c r="Q22" s="80"/>
      <c r="R22" s="80"/>
      <c r="T22" s="80"/>
      <c r="U22" s="80"/>
      <c r="V22" s="80"/>
      <c r="W22" s="80"/>
      <c r="X22" s="80"/>
      <c r="Y22" s="80"/>
    </row>
    <row r="23" spans="1:25" s="42" customFormat="1">
      <c r="A23" s="1121" t="s">
        <v>202</v>
      </c>
      <c r="B23" s="1122">
        <v>45002</v>
      </c>
      <c r="C23" s="1122">
        <v>44995</v>
      </c>
      <c r="D23" s="1123">
        <v>13167</v>
      </c>
      <c r="E23" s="1124" t="s">
        <v>2</v>
      </c>
      <c r="F23" s="1123">
        <v>1195</v>
      </c>
      <c r="G23" s="1125" t="s">
        <v>27</v>
      </c>
      <c r="H23" s="1126">
        <v>5</v>
      </c>
      <c r="I23" s="1127" t="s">
        <v>6</v>
      </c>
      <c r="J23" s="1125"/>
      <c r="K23" s="1130"/>
      <c r="L23" s="1131">
        <v>225</v>
      </c>
      <c r="M23" s="80"/>
      <c r="N23" s="80"/>
      <c r="O23" s="80"/>
      <c r="P23" s="80"/>
      <c r="Q23" s="80"/>
      <c r="R23" s="80"/>
      <c r="T23" s="249"/>
      <c r="U23" s="80"/>
      <c r="V23" s="80"/>
      <c r="W23" s="80"/>
      <c r="X23" s="80"/>
      <c r="Y23" s="80"/>
    </row>
    <row r="24" spans="1:25" s="42" customFormat="1">
      <c r="A24" s="1121" t="s">
        <v>1435</v>
      </c>
      <c r="B24" s="1122">
        <v>45002</v>
      </c>
      <c r="C24" s="1122">
        <v>44995</v>
      </c>
      <c r="D24" s="1123">
        <v>13168</v>
      </c>
      <c r="E24" s="1124" t="s">
        <v>2</v>
      </c>
      <c r="F24" s="1123">
        <v>1195</v>
      </c>
      <c r="G24" s="1125" t="s">
        <v>27</v>
      </c>
      <c r="H24" s="1126">
        <v>3</v>
      </c>
      <c r="I24" s="1127" t="s">
        <v>6</v>
      </c>
      <c r="J24" s="1125"/>
      <c r="K24" s="1130"/>
      <c r="L24" s="1131">
        <v>135</v>
      </c>
      <c r="M24" s="80"/>
      <c r="N24" s="80"/>
      <c r="O24" s="80"/>
      <c r="P24" s="80"/>
      <c r="Q24" s="80"/>
      <c r="R24" s="80"/>
      <c r="T24" s="249"/>
      <c r="U24" s="80"/>
      <c r="V24" s="80"/>
      <c r="W24" s="80"/>
      <c r="X24" s="80"/>
      <c r="Y24" s="80"/>
    </row>
    <row r="25" spans="1:25" s="42" customFormat="1">
      <c r="A25" s="1121" t="s">
        <v>1734</v>
      </c>
      <c r="B25" s="1122">
        <v>45006</v>
      </c>
      <c r="C25" s="1122">
        <v>44999</v>
      </c>
      <c r="D25" s="1123">
        <v>13185</v>
      </c>
      <c r="E25" s="1124" t="s">
        <v>44</v>
      </c>
      <c r="F25" s="1123">
        <v>1316</v>
      </c>
      <c r="G25" s="1125" t="s">
        <v>50</v>
      </c>
      <c r="H25" s="1126">
        <v>20</v>
      </c>
      <c r="I25" s="1127" t="s">
        <v>6</v>
      </c>
      <c r="J25" s="1125"/>
      <c r="K25" s="1130" t="s">
        <v>1911</v>
      </c>
      <c r="L25" s="1131">
        <v>320</v>
      </c>
      <c r="M25" s="80"/>
      <c r="N25" s="80"/>
      <c r="O25" s="80"/>
      <c r="P25" s="80"/>
      <c r="Q25" s="80"/>
      <c r="R25" s="80"/>
      <c r="T25" s="249"/>
      <c r="U25" s="80"/>
      <c r="V25" s="80"/>
      <c r="W25" s="80"/>
      <c r="X25" s="80"/>
      <c r="Y25" s="80"/>
    </row>
    <row r="26" spans="1:25" s="42" customFormat="1">
      <c r="A26" s="1121" t="s">
        <v>282</v>
      </c>
      <c r="B26" s="1122">
        <v>45006</v>
      </c>
      <c r="C26" s="1122">
        <v>45001</v>
      </c>
      <c r="D26" s="1123">
        <v>13187</v>
      </c>
      <c r="E26" s="1124" t="s">
        <v>7</v>
      </c>
      <c r="F26" s="1123">
        <v>2175</v>
      </c>
      <c r="G26" s="1125" t="s">
        <v>77</v>
      </c>
      <c r="H26" s="1126">
        <v>4</v>
      </c>
      <c r="I26" s="1127" t="s">
        <v>6</v>
      </c>
      <c r="J26" s="1125"/>
      <c r="K26" s="1130"/>
      <c r="L26" s="1131">
        <v>263.2</v>
      </c>
      <c r="M26" s="80"/>
      <c r="N26" s="80"/>
      <c r="O26" s="80"/>
      <c r="P26" s="80"/>
      <c r="Q26" s="80"/>
      <c r="R26" s="80"/>
      <c r="T26" s="249"/>
      <c r="U26" s="80"/>
      <c r="V26" s="80"/>
      <c r="W26" s="80"/>
      <c r="X26" s="80"/>
      <c r="Y26" s="80"/>
    </row>
    <row r="27" spans="1:25" s="42" customFormat="1">
      <c r="A27" s="1121" t="s">
        <v>249</v>
      </c>
      <c r="B27" s="1122">
        <v>45006</v>
      </c>
      <c r="C27" s="1122">
        <v>44999</v>
      </c>
      <c r="D27" s="1123">
        <v>13189</v>
      </c>
      <c r="E27" s="1124" t="s">
        <v>44</v>
      </c>
      <c r="F27" s="1123">
        <v>3184</v>
      </c>
      <c r="G27" s="1125" t="s">
        <v>804</v>
      </c>
      <c r="H27" s="1126">
        <v>6</v>
      </c>
      <c r="I27" s="1127" t="s">
        <v>6</v>
      </c>
      <c r="J27" s="1125"/>
      <c r="K27" s="1130"/>
      <c r="L27" s="1131">
        <v>130</v>
      </c>
      <c r="M27" s="80"/>
      <c r="N27" s="80"/>
      <c r="O27" s="80"/>
      <c r="P27" s="80"/>
      <c r="Q27" s="80"/>
      <c r="R27" s="80"/>
      <c r="T27" s="249"/>
      <c r="U27" s="80"/>
      <c r="V27" s="80"/>
      <c r="W27" s="80"/>
      <c r="X27" s="80"/>
      <c r="Y27" s="80"/>
    </row>
    <row r="28" spans="1:25" s="42" customFormat="1">
      <c r="A28" s="1121" t="s">
        <v>134</v>
      </c>
      <c r="B28" s="1122">
        <v>45007</v>
      </c>
      <c r="C28" s="1122">
        <v>45005</v>
      </c>
      <c r="D28" s="1123">
        <v>13196</v>
      </c>
      <c r="E28" s="1124" t="s">
        <v>2</v>
      </c>
      <c r="F28" s="1123">
        <v>97</v>
      </c>
      <c r="G28" s="1125" t="s">
        <v>98</v>
      </c>
      <c r="H28" s="1126" t="s">
        <v>1092</v>
      </c>
      <c r="I28" s="1127" t="s">
        <v>6</v>
      </c>
      <c r="J28" s="1125"/>
      <c r="K28" s="1130"/>
      <c r="L28" s="1131">
        <v>92.25</v>
      </c>
      <c r="M28" s="80"/>
      <c r="N28" s="80"/>
      <c r="O28" s="80"/>
      <c r="P28" s="80"/>
      <c r="Q28" s="80"/>
      <c r="R28" s="80"/>
      <c r="T28" s="249"/>
      <c r="U28" s="80"/>
      <c r="V28" s="80"/>
      <c r="W28" s="80"/>
      <c r="X28" s="80"/>
      <c r="Y28" s="80"/>
    </row>
    <row r="29" spans="1:25" s="42" customFormat="1">
      <c r="A29" s="1121" t="s">
        <v>109</v>
      </c>
      <c r="B29" s="1122">
        <v>44995</v>
      </c>
      <c r="C29" s="1122">
        <v>44995</v>
      </c>
      <c r="D29" s="1123">
        <v>13204</v>
      </c>
      <c r="E29" s="1124" t="s">
        <v>7</v>
      </c>
      <c r="F29" s="1123">
        <v>4025</v>
      </c>
      <c r="G29" s="1125" t="s">
        <v>1204</v>
      </c>
      <c r="H29" s="1126">
        <v>2</v>
      </c>
      <c r="I29" s="1127" t="s">
        <v>6</v>
      </c>
      <c r="J29" s="1125" t="s">
        <v>2882</v>
      </c>
      <c r="K29" s="1130"/>
      <c r="L29" s="1131">
        <v>100</v>
      </c>
      <c r="M29" s="80"/>
      <c r="N29" s="80"/>
      <c r="O29" s="80"/>
      <c r="P29" s="80"/>
      <c r="Q29" s="80"/>
      <c r="R29" s="80"/>
      <c r="T29" s="249"/>
      <c r="U29" s="80"/>
      <c r="V29" s="80"/>
      <c r="W29" s="80"/>
      <c r="X29" s="80"/>
      <c r="Y29" s="80"/>
    </row>
    <row r="30" spans="1:25" s="42" customFormat="1">
      <c r="A30" s="1121" t="s">
        <v>794</v>
      </c>
      <c r="B30" s="1122">
        <v>45006</v>
      </c>
      <c r="C30" s="1122">
        <v>45000</v>
      </c>
      <c r="D30" s="1123">
        <v>13198</v>
      </c>
      <c r="E30" s="1124" t="s">
        <v>2351</v>
      </c>
      <c r="F30" s="1123">
        <v>4118</v>
      </c>
      <c r="G30" s="1125" t="s">
        <v>45</v>
      </c>
      <c r="H30" s="1126">
        <v>90</v>
      </c>
      <c r="I30" s="1127" t="s">
        <v>6</v>
      </c>
      <c r="J30" s="1125"/>
      <c r="K30" s="1130"/>
      <c r="L30" s="1131">
        <v>405</v>
      </c>
      <c r="M30" s="80"/>
      <c r="N30" s="80"/>
      <c r="O30" s="80"/>
      <c r="P30" s="80"/>
      <c r="Q30" s="80"/>
      <c r="R30" s="80"/>
      <c r="T30" s="249"/>
      <c r="U30" s="80"/>
      <c r="V30" s="80"/>
      <c r="W30" s="80"/>
      <c r="X30" s="80"/>
      <c r="Y30" s="80"/>
    </row>
    <row r="31" spans="1:25" s="42" customFormat="1">
      <c r="A31" s="1121" t="s">
        <v>2885</v>
      </c>
      <c r="B31" s="1122">
        <v>45007</v>
      </c>
      <c r="C31" s="1122">
        <v>45002</v>
      </c>
      <c r="D31" s="1123">
        <v>13219</v>
      </c>
      <c r="E31" s="1124" t="s">
        <v>7</v>
      </c>
      <c r="F31" s="1123">
        <v>3634</v>
      </c>
      <c r="G31" s="1125" t="s">
        <v>1431</v>
      </c>
      <c r="H31" s="1126" t="s">
        <v>923</v>
      </c>
      <c r="I31" s="1127" t="s">
        <v>6</v>
      </c>
      <c r="J31" s="1125"/>
      <c r="K31" s="1130"/>
      <c r="L31" s="1131">
        <v>456.25</v>
      </c>
      <c r="M31" s="80"/>
      <c r="N31" s="80"/>
      <c r="O31" s="80"/>
      <c r="P31" s="80"/>
      <c r="Q31" s="80"/>
      <c r="R31" s="80"/>
      <c r="T31" s="249"/>
      <c r="U31" s="80"/>
      <c r="V31" s="80"/>
      <c r="W31" s="80"/>
      <c r="X31" s="80"/>
      <c r="Y31" s="80"/>
    </row>
    <row r="32" spans="1:25" s="42" customFormat="1">
      <c r="A32" s="1121" t="s">
        <v>108</v>
      </c>
      <c r="B32" s="1122">
        <v>45012</v>
      </c>
      <c r="C32" s="1122">
        <v>45000</v>
      </c>
      <c r="D32" s="1123">
        <v>13218</v>
      </c>
      <c r="E32" s="1124" t="s">
        <v>7</v>
      </c>
      <c r="F32" s="1123">
        <v>3215</v>
      </c>
      <c r="G32" s="1125" t="s">
        <v>73</v>
      </c>
      <c r="H32" s="1126">
        <v>5</v>
      </c>
      <c r="I32" s="1127" t="s">
        <v>6</v>
      </c>
      <c r="J32" s="1125"/>
      <c r="K32" s="1130" t="s">
        <v>991</v>
      </c>
      <c r="L32" s="1131">
        <v>179</v>
      </c>
      <c r="M32" s="80"/>
      <c r="N32" s="80"/>
      <c r="O32" s="80"/>
      <c r="P32" s="80"/>
      <c r="Q32" s="80"/>
      <c r="R32" s="80"/>
      <c r="T32" s="249"/>
      <c r="U32" s="80"/>
      <c r="V32" s="80"/>
      <c r="W32" s="80"/>
      <c r="X32" s="80"/>
      <c r="Y32" s="80"/>
    </row>
    <row r="33" spans="1:25" s="42" customFormat="1">
      <c r="A33" s="1121" t="s">
        <v>282</v>
      </c>
      <c r="B33" s="1122">
        <v>45008</v>
      </c>
      <c r="C33" s="1122">
        <v>45001</v>
      </c>
      <c r="D33" s="1123">
        <v>13230</v>
      </c>
      <c r="E33" s="1124" t="s">
        <v>7</v>
      </c>
      <c r="F33" s="1123">
        <v>2175</v>
      </c>
      <c r="G33" s="1125" t="s">
        <v>77</v>
      </c>
      <c r="H33" s="1126">
        <v>5</v>
      </c>
      <c r="I33" s="1127" t="s">
        <v>6</v>
      </c>
      <c r="J33" s="1125"/>
      <c r="K33" s="1130"/>
      <c r="L33" s="1131">
        <v>263.2</v>
      </c>
      <c r="M33" s="80"/>
      <c r="N33" s="80"/>
      <c r="O33" s="80"/>
      <c r="P33" s="80"/>
      <c r="Q33" s="80"/>
      <c r="R33" s="80"/>
      <c r="T33" s="249"/>
      <c r="U33" s="80"/>
      <c r="V33" s="80"/>
      <c r="W33" s="80"/>
      <c r="X33" s="80"/>
      <c r="Y33" s="80"/>
    </row>
    <row r="34" spans="1:25" s="42" customFormat="1">
      <c r="A34" s="1121" t="s">
        <v>109</v>
      </c>
      <c r="B34" s="1122">
        <v>45007</v>
      </c>
      <c r="C34" s="1122">
        <v>45009</v>
      </c>
      <c r="D34" s="1123">
        <v>13340</v>
      </c>
      <c r="E34" s="1124" t="s">
        <v>44</v>
      </c>
      <c r="F34" s="1123">
        <v>4603</v>
      </c>
      <c r="G34" s="1125" t="s">
        <v>587</v>
      </c>
      <c r="H34" s="1126">
        <v>20</v>
      </c>
      <c r="I34" s="1127" t="s">
        <v>6</v>
      </c>
      <c r="J34" s="1125"/>
      <c r="K34" s="1130"/>
      <c r="L34" s="1131">
        <v>0</v>
      </c>
      <c r="M34" s="80"/>
      <c r="N34" s="80"/>
      <c r="O34" s="80"/>
      <c r="P34" s="80"/>
      <c r="Q34" s="80"/>
      <c r="R34" s="80"/>
      <c r="T34" s="249"/>
      <c r="U34" s="80"/>
      <c r="V34" s="80"/>
      <c r="W34" s="80"/>
      <c r="X34" s="80"/>
      <c r="Y34" s="80"/>
    </row>
    <row r="35" spans="1:25" s="42" customFormat="1">
      <c r="A35" s="1121" t="s">
        <v>109</v>
      </c>
      <c r="B35" s="1122">
        <v>45009</v>
      </c>
      <c r="C35" s="1122">
        <v>45009</v>
      </c>
      <c r="D35" s="1123">
        <v>13340</v>
      </c>
      <c r="E35" s="1124" t="s">
        <v>44</v>
      </c>
      <c r="F35" s="1123">
        <v>4025</v>
      </c>
      <c r="G35" s="1125" t="s">
        <v>1687</v>
      </c>
      <c r="H35" s="1126">
        <v>4</v>
      </c>
      <c r="I35" s="1127" t="s">
        <v>6</v>
      </c>
      <c r="J35" s="1125"/>
      <c r="K35" s="1130"/>
      <c r="L35" s="1131">
        <v>116</v>
      </c>
      <c r="M35" s="80"/>
      <c r="N35" s="80"/>
      <c r="O35" s="80"/>
      <c r="P35" s="80"/>
      <c r="Q35" s="80"/>
      <c r="R35" s="80"/>
      <c r="T35" s="249"/>
      <c r="U35" s="80"/>
      <c r="V35" s="80"/>
      <c r="W35" s="80"/>
      <c r="X35" s="80"/>
      <c r="Y35" s="80"/>
    </row>
    <row r="36" spans="1:25" s="42" customFormat="1">
      <c r="A36" s="1121" t="s">
        <v>109</v>
      </c>
      <c r="B36" s="1122">
        <v>45013</v>
      </c>
      <c r="C36" s="1122"/>
      <c r="D36" s="1123"/>
      <c r="E36" s="1124" t="s">
        <v>1543</v>
      </c>
      <c r="F36" s="1123">
        <v>0</v>
      </c>
      <c r="G36" s="1125" t="s">
        <v>373</v>
      </c>
      <c r="H36" s="1126">
        <v>20</v>
      </c>
      <c r="I36" s="1111" t="s">
        <v>6</v>
      </c>
      <c r="J36" s="1125"/>
      <c r="K36" s="1130"/>
      <c r="L36" s="1131">
        <v>150</v>
      </c>
      <c r="M36" s="80"/>
      <c r="N36" s="80"/>
      <c r="O36" s="80"/>
      <c r="P36" s="80"/>
      <c r="Q36" s="80"/>
      <c r="R36" s="80"/>
      <c r="T36" s="249"/>
      <c r="U36" s="80"/>
      <c r="V36" s="80"/>
      <c r="W36" s="80"/>
      <c r="X36" s="80"/>
      <c r="Y36" s="80"/>
    </row>
    <row r="37" spans="1:25" s="42" customFormat="1">
      <c r="A37" s="1166"/>
      <c r="B37" s="1167">
        <v>45027</v>
      </c>
      <c r="C37" s="1167"/>
      <c r="D37" s="1168"/>
      <c r="E37" s="1169" t="s">
        <v>1543</v>
      </c>
      <c r="F37" s="1168">
        <v>0</v>
      </c>
      <c r="G37" s="1170" t="s">
        <v>373</v>
      </c>
      <c r="H37" s="1171">
        <v>20</v>
      </c>
      <c r="I37" s="1172"/>
      <c r="J37" s="1170"/>
      <c r="K37" s="1173"/>
      <c r="L37" s="1423">
        <v>150</v>
      </c>
      <c r="M37" s="80"/>
      <c r="N37" s="80"/>
      <c r="O37" s="80"/>
      <c r="P37" s="80"/>
      <c r="Q37" s="80"/>
      <c r="R37" s="80"/>
      <c r="T37" s="249"/>
      <c r="U37" s="80"/>
      <c r="V37" s="80"/>
      <c r="W37" s="80"/>
      <c r="X37" s="80"/>
      <c r="Y37" s="80"/>
    </row>
    <row r="38" spans="1:25" s="42" customFormat="1">
      <c r="A38" s="1121" t="s">
        <v>794</v>
      </c>
      <c r="B38" s="1122">
        <v>45009</v>
      </c>
      <c r="C38" s="1122">
        <v>45009</v>
      </c>
      <c r="D38" s="1123">
        <v>0</v>
      </c>
      <c r="E38" s="1124" t="s">
        <v>7</v>
      </c>
      <c r="F38" s="1123">
        <v>0</v>
      </c>
      <c r="G38" s="1125" t="s">
        <v>2905</v>
      </c>
      <c r="H38" s="1126">
        <v>300</v>
      </c>
      <c r="I38" s="1127" t="s">
        <v>6</v>
      </c>
      <c r="J38" s="1125"/>
      <c r="K38" s="1130" t="s">
        <v>1275</v>
      </c>
      <c r="L38" s="1131"/>
      <c r="M38" s="80"/>
      <c r="N38" s="80"/>
      <c r="O38" s="80"/>
      <c r="P38" s="80"/>
      <c r="Q38" s="80"/>
      <c r="R38" s="80"/>
      <c r="T38" s="249"/>
      <c r="U38" s="80"/>
      <c r="V38" s="80"/>
      <c r="W38" s="80"/>
      <c r="X38" s="80"/>
      <c r="Y38" s="80"/>
    </row>
    <row r="39" spans="1:25" s="42" customFormat="1">
      <c r="A39" s="1121" t="s">
        <v>150</v>
      </c>
      <c r="B39" s="1122">
        <v>45019</v>
      </c>
      <c r="C39" s="1122">
        <v>45012</v>
      </c>
      <c r="D39" s="1123">
        <v>13324</v>
      </c>
      <c r="E39" s="1124" t="s">
        <v>2</v>
      </c>
      <c r="F39" s="1123">
        <v>1514</v>
      </c>
      <c r="G39" s="1125" t="s">
        <v>430</v>
      </c>
      <c r="H39" s="1126">
        <v>6</v>
      </c>
      <c r="I39" s="1111" t="s">
        <v>6</v>
      </c>
      <c r="J39" s="1125"/>
      <c r="K39" s="1130"/>
      <c r="L39" s="1131">
        <v>207</v>
      </c>
      <c r="M39" s="80"/>
      <c r="N39" s="80"/>
      <c r="O39" s="80"/>
      <c r="P39" s="80"/>
      <c r="Q39" s="80"/>
      <c r="R39" s="80"/>
      <c r="T39" s="249"/>
      <c r="U39" s="80"/>
      <c r="V39" s="80"/>
      <c r="W39" s="80"/>
      <c r="X39" s="80"/>
      <c r="Y39" s="80"/>
    </row>
    <row r="40" spans="1:25" s="42" customFormat="1" ht="14.25" customHeight="1">
      <c r="A40" s="1121" t="s">
        <v>313</v>
      </c>
      <c r="B40" s="1122">
        <v>45020</v>
      </c>
      <c r="C40" s="1122">
        <v>45012</v>
      </c>
      <c r="D40" s="1123">
        <v>13346</v>
      </c>
      <c r="E40" s="1124" t="s">
        <v>2</v>
      </c>
      <c r="F40" s="1123">
        <v>1140</v>
      </c>
      <c r="G40" s="1125" t="s">
        <v>144</v>
      </c>
      <c r="H40" s="1126">
        <v>12</v>
      </c>
      <c r="I40" s="1127" t="s">
        <v>6</v>
      </c>
      <c r="J40" s="1125"/>
      <c r="K40" s="1130"/>
      <c r="L40" s="1131">
        <v>120</v>
      </c>
      <c r="M40" s="80"/>
      <c r="N40" s="80"/>
      <c r="O40" s="80"/>
      <c r="P40" s="80"/>
      <c r="Q40" s="80"/>
      <c r="R40" s="80"/>
      <c r="T40" s="249"/>
      <c r="U40" s="80"/>
      <c r="V40" s="80"/>
      <c r="W40" s="80"/>
      <c r="X40" s="80"/>
      <c r="Y40" s="80"/>
    </row>
    <row r="41" spans="1:25" s="42" customFormat="1" ht="14.25" customHeight="1">
      <c r="A41" s="1121" t="s">
        <v>141</v>
      </c>
      <c r="B41" s="1122">
        <v>45021</v>
      </c>
      <c r="C41" s="1122">
        <v>45014</v>
      </c>
      <c r="D41" s="1123">
        <v>13361</v>
      </c>
      <c r="E41" s="1124" t="s">
        <v>1221</v>
      </c>
      <c r="F41" s="1123">
        <v>4336</v>
      </c>
      <c r="G41" s="1125" t="s">
        <v>416</v>
      </c>
      <c r="H41" s="1126" t="s">
        <v>2909</v>
      </c>
      <c r="I41" s="1127" t="s">
        <v>6</v>
      </c>
      <c r="J41" s="1125"/>
      <c r="K41" s="1130"/>
      <c r="L41" s="1131">
        <v>900.24</v>
      </c>
      <c r="M41" s="80"/>
      <c r="N41" s="80"/>
      <c r="O41" s="80"/>
      <c r="P41" s="80"/>
      <c r="Q41" s="80"/>
      <c r="R41" s="80"/>
      <c r="T41" s="249"/>
      <c r="U41" s="80"/>
      <c r="V41" s="80"/>
      <c r="W41" s="80"/>
      <c r="X41" s="80"/>
      <c r="Y41" s="80"/>
    </row>
    <row r="42" spans="1:25" s="42" customFormat="1" ht="14.25" customHeight="1">
      <c r="A42" s="1166" t="s">
        <v>2179</v>
      </c>
      <c r="B42" s="1167"/>
      <c r="C42" s="1167"/>
      <c r="D42" s="1168"/>
      <c r="E42" s="1169" t="s">
        <v>44</v>
      </c>
      <c r="F42" s="1168"/>
      <c r="G42" s="1170" t="s">
        <v>2910</v>
      </c>
      <c r="H42" s="1171">
        <v>100</v>
      </c>
      <c r="I42" s="1172"/>
      <c r="J42" s="1170"/>
      <c r="K42" s="1173"/>
      <c r="L42" s="1423"/>
      <c r="M42" s="80"/>
      <c r="N42" s="80"/>
      <c r="O42" s="80"/>
      <c r="P42" s="80"/>
      <c r="Q42" s="80"/>
      <c r="R42" s="80"/>
      <c r="T42" s="249"/>
      <c r="U42" s="80"/>
      <c r="V42" s="80"/>
      <c r="W42" s="80"/>
      <c r="X42" s="80"/>
      <c r="Y42" s="80"/>
    </row>
    <row r="43" spans="1:25" s="42" customFormat="1" ht="14.25" customHeight="1">
      <c r="A43" s="1121" t="s">
        <v>794</v>
      </c>
      <c r="B43" s="1122">
        <v>45022</v>
      </c>
      <c r="C43" s="1122">
        <v>45016</v>
      </c>
      <c r="D43" s="1123">
        <v>13381</v>
      </c>
      <c r="E43" s="1124" t="s">
        <v>44</v>
      </c>
      <c r="F43" s="1123">
        <v>4605</v>
      </c>
      <c r="G43" s="1125" t="s">
        <v>2905</v>
      </c>
      <c r="H43" s="1126">
        <v>10</v>
      </c>
      <c r="I43" s="1127" t="s">
        <v>6</v>
      </c>
      <c r="J43" s="1125"/>
      <c r="K43" s="1130"/>
      <c r="L43" s="1131">
        <v>285</v>
      </c>
      <c r="M43" s="80"/>
      <c r="N43" s="80"/>
      <c r="O43" s="80"/>
      <c r="P43" s="80"/>
      <c r="Q43" s="80"/>
      <c r="R43" s="80"/>
      <c r="T43" s="249"/>
      <c r="U43" s="80"/>
      <c r="V43" s="80"/>
      <c r="W43" s="80"/>
      <c r="X43" s="80"/>
      <c r="Y43" s="80"/>
    </row>
    <row r="44" spans="1:25" s="42" customFormat="1" ht="14.25" customHeight="1">
      <c r="A44" s="1121" t="s">
        <v>1109</v>
      </c>
      <c r="B44" s="1122">
        <v>45022</v>
      </c>
      <c r="C44" s="1122">
        <v>45015</v>
      </c>
      <c r="D44" s="1123">
        <v>13384</v>
      </c>
      <c r="E44" s="1124" t="s">
        <v>2</v>
      </c>
      <c r="F44" s="1123">
        <v>2029</v>
      </c>
      <c r="G44" s="1125" t="s">
        <v>158</v>
      </c>
      <c r="H44" s="1126">
        <v>12</v>
      </c>
      <c r="I44" s="1127" t="s">
        <v>6</v>
      </c>
      <c r="J44" s="1125"/>
      <c r="K44" s="1130"/>
      <c r="L44" s="1131">
        <v>216</v>
      </c>
      <c r="M44" s="80"/>
      <c r="N44" s="80"/>
      <c r="O44" s="80"/>
      <c r="P44" s="80"/>
      <c r="Q44" s="80"/>
      <c r="R44" s="80"/>
      <c r="T44" s="249"/>
      <c r="U44" s="80"/>
      <c r="V44" s="80"/>
      <c r="W44" s="80"/>
      <c r="X44" s="80"/>
      <c r="Y44" s="80"/>
    </row>
    <row r="45" spans="1:25" s="42" customFormat="1" ht="14.25" customHeight="1">
      <c r="A45" s="1121" t="s">
        <v>2919</v>
      </c>
      <c r="B45" s="1122">
        <v>45027</v>
      </c>
      <c r="C45" s="1122">
        <v>45015</v>
      </c>
      <c r="D45" s="1123">
        <v>13392</v>
      </c>
      <c r="E45" s="1124" t="s">
        <v>2</v>
      </c>
      <c r="F45" s="1123">
        <v>2064</v>
      </c>
      <c r="G45" s="1125" t="s">
        <v>430</v>
      </c>
      <c r="H45" s="1126">
        <v>15</v>
      </c>
      <c r="I45" s="1127" t="s">
        <v>6</v>
      </c>
      <c r="J45" s="1125"/>
      <c r="K45" s="1130"/>
      <c r="L45" s="1131">
        <v>295.05</v>
      </c>
      <c r="M45" s="80"/>
      <c r="N45" s="80"/>
      <c r="O45" s="80"/>
      <c r="P45" s="80"/>
      <c r="Q45" s="80"/>
      <c r="R45" s="80"/>
      <c r="T45" s="249"/>
      <c r="U45" s="80"/>
      <c r="V45" s="80"/>
      <c r="W45" s="80"/>
      <c r="X45" s="80"/>
      <c r="Y45" s="80"/>
    </row>
    <row r="46" spans="1:25" s="42" customFormat="1" ht="14.25" customHeight="1">
      <c r="A46" s="1121" t="s">
        <v>92</v>
      </c>
      <c r="B46" s="1122">
        <v>45027</v>
      </c>
      <c r="C46" s="1122">
        <v>45016</v>
      </c>
      <c r="D46" s="1123">
        <v>13393</v>
      </c>
      <c r="E46" s="1124" t="s">
        <v>2</v>
      </c>
      <c r="F46" s="1123">
        <v>2697</v>
      </c>
      <c r="G46" s="1125" t="s">
        <v>147</v>
      </c>
      <c r="H46" s="1126">
        <v>16</v>
      </c>
      <c r="I46" s="1127" t="s">
        <v>6</v>
      </c>
      <c r="J46" s="1125"/>
      <c r="K46" s="1130"/>
      <c r="L46" s="1131">
        <v>116</v>
      </c>
      <c r="M46" s="80"/>
      <c r="N46" s="80"/>
      <c r="O46" s="80"/>
      <c r="P46" s="80"/>
      <c r="Q46" s="80"/>
      <c r="R46" s="80"/>
      <c r="T46" s="249"/>
      <c r="U46" s="80"/>
      <c r="V46" s="80"/>
      <c r="W46" s="80"/>
      <c r="X46" s="80"/>
      <c r="Y46" s="80"/>
    </row>
    <row r="47" spans="1:25" s="42" customFormat="1" ht="14.25" customHeight="1">
      <c r="A47" s="1121" t="s">
        <v>92</v>
      </c>
      <c r="B47" s="1122">
        <v>45173</v>
      </c>
      <c r="C47" s="1122">
        <v>45016</v>
      </c>
      <c r="D47" s="1123">
        <v>13394</v>
      </c>
      <c r="E47" s="1124" t="s">
        <v>2</v>
      </c>
      <c r="F47" s="1123">
        <v>2697</v>
      </c>
      <c r="G47" s="1125" t="s">
        <v>147</v>
      </c>
      <c r="H47" s="1126">
        <v>8</v>
      </c>
      <c r="I47" s="1127" t="s">
        <v>6</v>
      </c>
      <c r="J47" s="1125"/>
      <c r="K47" s="1130"/>
      <c r="L47" s="1131">
        <v>116</v>
      </c>
      <c r="M47" s="80"/>
      <c r="N47" s="80"/>
      <c r="O47" s="80"/>
      <c r="P47" s="80"/>
      <c r="Q47" s="80"/>
      <c r="R47" s="80"/>
      <c r="T47" s="249"/>
      <c r="U47" s="80"/>
      <c r="V47" s="80"/>
      <c r="W47" s="80"/>
      <c r="X47" s="80"/>
      <c r="Y47" s="80"/>
    </row>
    <row r="48" spans="1:25" s="42" customFormat="1" ht="14.25" customHeight="1">
      <c r="A48" s="1105" t="s">
        <v>1868</v>
      </c>
      <c r="B48" s="1106">
        <v>45027</v>
      </c>
      <c r="C48" s="1106"/>
      <c r="D48" s="1107">
        <v>13407</v>
      </c>
      <c r="E48" s="1108" t="s">
        <v>2</v>
      </c>
      <c r="F48" s="1107">
        <v>1173</v>
      </c>
      <c r="G48" s="1109" t="s">
        <v>33</v>
      </c>
      <c r="H48" s="1110">
        <v>21</v>
      </c>
      <c r="I48" s="1111"/>
      <c r="J48" s="1109"/>
      <c r="K48" s="1112"/>
      <c r="L48" s="1113">
        <v>766.25</v>
      </c>
      <c r="M48" s="80"/>
      <c r="N48" s="80"/>
      <c r="O48" s="80"/>
      <c r="P48" s="80"/>
      <c r="Q48" s="80"/>
      <c r="R48" s="80"/>
      <c r="T48" s="249"/>
      <c r="U48" s="80"/>
      <c r="V48" s="80"/>
      <c r="W48" s="80"/>
      <c r="X48" s="80"/>
      <c r="Y48" s="80"/>
    </row>
    <row r="49" spans="1:25" s="42" customFormat="1" ht="14.25" customHeight="1">
      <c r="A49" s="1105" t="s">
        <v>109</v>
      </c>
      <c r="B49" s="1106">
        <v>45027</v>
      </c>
      <c r="C49" s="1106"/>
      <c r="D49" s="1107">
        <v>0</v>
      </c>
      <c r="E49" s="1108" t="s">
        <v>2</v>
      </c>
      <c r="F49" s="1107">
        <v>0</v>
      </c>
      <c r="G49" s="1109" t="s">
        <v>45</v>
      </c>
      <c r="H49" s="1110">
        <v>75</v>
      </c>
      <c r="I49" s="1111"/>
      <c r="J49" s="1109"/>
      <c r="K49" s="1112"/>
      <c r="L49" s="1113">
        <v>153.75</v>
      </c>
      <c r="M49" s="80"/>
      <c r="N49" s="80"/>
      <c r="O49" s="80"/>
      <c r="P49" s="80"/>
      <c r="Q49" s="80"/>
      <c r="R49" s="80"/>
      <c r="T49" s="249"/>
      <c r="U49" s="80"/>
      <c r="V49" s="80"/>
      <c r="W49" s="80"/>
      <c r="X49" s="80"/>
      <c r="Y49" s="80"/>
    </row>
    <row r="50" spans="1:25" s="42" customFormat="1" ht="14.25" customHeight="1">
      <c r="A50" s="1105"/>
      <c r="B50" s="1106"/>
      <c r="C50" s="1106"/>
      <c r="D50" s="1107"/>
      <c r="E50" s="1108"/>
      <c r="F50" s="1107"/>
      <c r="G50" s="1109"/>
      <c r="H50" s="1110"/>
      <c r="I50" s="1111"/>
      <c r="J50" s="1109"/>
      <c r="K50" s="1112"/>
      <c r="L50" s="1113"/>
      <c r="M50" s="80"/>
      <c r="N50" s="80"/>
      <c r="O50" s="80"/>
      <c r="P50" s="80"/>
      <c r="Q50" s="80"/>
      <c r="R50" s="80"/>
      <c r="T50" s="249"/>
      <c r="U50" s="80"/>
      <c r="V50" s="80"/>
      <c r="W50" s="80"/>
      <c r="X50" s="80"/>
      <c r="Y50" s="80"/>
    </row>
    <row r="51" spans="1:25" s="123" customFormat="1">
      <c r="A51" s="1105"/>
      <c r="B51" s="1106"/>
      <c r="C51" s="1106"/>
      <c r="D51" s="1107"/>
      <c r="E51" s="1108"/>
      <c r="F51" s="1107"/>
      <c r="G51" s="1109"/>
      <c r="H51" s="1110"/>
      <c r="I51" s="1111"/>
      <c r="J51" s="1109"/>
      <c r="K51" s="1112"/>
      <c r="L51" s="1129"/>
      <c r="M51" s="653"/>
      <c r="N51" s="653"/>
      <c r="O51" s="653"/>
      <c r="P51" s="653"/>
      <c r="Q51" s="653"/>
      <c r="R51" s="653"/>
      <c r="T51" s="249"/>
      <c r="U51" s="653"/>
      <c r="V51" s="653"/>
      <c r="W51" s="653"/>
      <c r="X51" s="653"/>
      <c r="Y51" s="653"/>
    </row>
    <row r="52" spans="1:25" s="41" customFormat="1">
      <c r="A52" s="2530">
        <f>SUM(L18:L51)</f>
        <v>7332.0099999999993</v>
      </c>
      <c r="B52" s="2531"/>
      <c r="C52" s="2531"/>
      <c r="D52" s="2531"/>
      <c r="E52" s="2531"/>
      <c r="F52" s="2531"/>
      <c r="G52" s="2531"/>
      <c r="H52" s="2531"/>
      <c r="I52" s="2531"/>
      <c r="J52" s="2531"/>
      <c r="K52" s="2531"/>
      <c r="L52" s="2532"/>
      <c r="M52" s="249"/>
      <c r="N52" s="249"/>
      <c r="O52" s="249"/>
      <c r="P52" s="249"/>
      <c r="Q52" s="249"/>
      <c r="R52" s="249"/>
      <c r="T52" s="249"/>
      <c r="U52" s="249"/>
      <c r="V52" s="249"/>
      <c r="W52" s="249"/>
      <c r="X52" s="249"/>
      <c r="Y52" s="249"/>
    </row>
    <row r="53" spans="1:25" s="41" customFormat="1" ht="18.75">
      <c r="A53" s="2460" t="s">
        <v>1225</v>
      </c>
      <c r="B53" s="2450"/>
      <c r="C53" s="2450"/>
      <c r="D53" s="2450"/>
      <c r="E53" s="2450"/>
      <c r="F53" s="2450"/>
      <c r="G53" s="2450"/>
      <c r="H53" s="2450"/>
      <c r="I53" s="2450"/>
      <c r="J53" s="2450"/>
      <c r="K53" s="2450"/>
      <c r="L53" s="2451"/>
      <c r="M53" s="249"/>
      <c r="N53" s="249"/>
      <c r="O53" s="249"/>
      <c r="P53" s="249"/>
      <c r="Q53" s="249"/>
      <c r="R53" s="249"/>
      <c r="T53" s="249"/>
      <c r="U53" s="249"/>
      <c r="V53" s="249"/>
      <c r="W53" s="249"/>
      <c r="X53" s="249"/>
      <c r="Y53" s="249"/>
    </row>
    <row r="54" spans="1:25" s="42" customFormat="1">
      <c r="A54" s="239" t="s">
        <v>2488</v>
      </c>
      <c r="B54" s="1203">
        <v>45005</v>
      </c>
      <c r="C54" s="31">
        <v>44995</v>
      </c>
      <c r="D54" s="523">
        <v>13078</v>
      </c>
      <c r="E54" s="136" t="s">
        <v>81</v>
      </c>
      <c r="F54" s="523">
        <v>4578</v>
      </c>
      <c r="G54" s="9" t="s">
        <v>2840</v>
      </c>
      <c r="H54" s="1204">
        <v>8</v>
      </c>
      <c r="I54" s="25" t="s">
        <v>6</v>
      </c>
      <c r="J54" s="9" t="s">
        <v>1225</v>
      </c>
      <c r="K54" s="11" t="s">
        <v>2851</v>
      </c>
      <c r="L54" s="1205">
        <v>560</v>
      </c>
      <c r="M54" s="80"/>
      <c r="N54" s="80"/>
      <c r="O54" s="80"/>
      <c r="P54" s="80"/>
      <c r="Q54" s="80"/>
      <c r="R54" s="80"/>
      <c r="T54" s="249"/>
      <c r="U54" s="80"/>
      <c r="V54" s="80"/>
      <c r="W54" s="80"/>
      <c r="X54" s="80"/>
      <c r="Y54" s="80"/>
    </row>
    <row r="55" spans="1:25" s="42" customFormat="1">
      <c r="A55" s="1121" t="s">
        <v>2514</v>
      </c>
      <c r="B55" s="1122">
        <v>44994</v>
      </c>
      <c r="C55" s="1122">
        <v>44986</v>
      </c>
      <c r="D55" s="1123">
        <v>13086</v>
      </c>
      <c r="E55" s="1124" t="s">
        <v>2</v>
      </c>
      <c r="F55" s="1123">
        <v>4452</v>
      </c>
      <c r="G55" s="1125" t="s">
        <v>54</v>
      </c>
      <c r="H55" s="1126">
        <v>51</v>
      </c>
      <c r="I55" s="1127" t="s">
        <v>6</v>
      </c>
      <c r="J55" s="1125" t="s">
        <v>1225</v>
      </c>
      <c r="K55" s="1125"/>
      <c r="L55" s="1131">
        <v>475</v>
      </c>
      <c r="M55" s="80"/>
      <c r="N55" s="80"/>
      <c r="O55" s="80"/>
      <c r="P55" s="80"/>
      <c r="Q55" s="80"/>
      <c r="R55" s="80"/>
      <c r="T55" s="249"/>
      <c r="U55" s="80"/>
      <c r="V55" s="80"/>
      <c r="W55" s="80"/>
      <c r="X55" s="80"/>
      <c r="Y55" s="80"/>
    </row>
    <row r="56" spans="1:25" s="42" customFormat="1">
      <c r="A56" s="1121" t="s">
        <v>1884</v>
      </c>
      <c r="B56" s="1122">
        <v>45000</v>
      </c>
      <c r="C56" s="1122">
        <v>44994</v>
      </c>
      <c r="D56" s="1123">
        <v>13136</v>
      </c>
      <c r="E56" s="1124" t="s">
        <v>2</v>
      </c>
      <c r="F56" s="1123">
        <v>754</v>
      </c>
      <c r="G56" s="1125" t="s">
        <v>530</v>
      </c>
      <c r="H56" s="1126" t="s">
        <v>2858</v>
      </c>
      <c r="I56" s="1127" t="s">
        <v>6</v>
      </c>
      <c r="J56" s="1125" t="s">
        <v>1225</v>
      </c>
      <c r="K56" s="1125"/>
      <c r="L56" s="1131">
        <v>523.12</v>
      </c>
      <c r="M56" s="80"/>
      <c r="N56" s="80"/>
      <c r="O56" s="80"/>
      <c r="P56" s="80"/>
      <c r="Q56" s="80"/>
      <c r="R56" s="80"/>
      <c r="T56" s="249"/>
      <c r="U56" s="80"/>
      <c r="V56" s="80"/>
      <c r="W56" s="80"/>
      <c r="X56" s="80"/>
      <c r="Y56" s="80"/>
    </row>
    <row r="57" spans="1:25" s="42" customFormat="1">
      <c r="A57" s="1121" t="s">
        <v>381</v>
      </c>
      <c r="B57" s="1122">
        <v>45001</v>
      </c>
      <c r="C57" s="1122">
        <v>44994</v>
      </c>
      <c r="D57" s="1123">
        <v>13144</v>
      </c>
      <c r="E57" s="1124" t="s">
        <v>7</v>
      </c>
      <c r="F57" s="1123">
        <v>2555</v>
      </c>
      <c r="G57" s="1125" t="s">
        <v>382</v>
      </c>
      <c r="H57" s="1126">
        <v>8</v>
      </c>
      <c r="I57" s="1127" t="s">
        <v>6</v>
      </c>
      <c r="J57" s="1125" t="s">
        <v>1225</v>
      </c>
      <c r="K57" s="1125"/>
      <c r="L57" s="1131">
        <v>308</v>
      </c>
      <c r="M57" s="80"/>
      <c r="N57" s="80"/>
      <c r="O57" s="80"/>
      <c r="P57" s="80"/>
      <c r="Q57" s="80"/>
      <c r="R57" s="80"/>
      <c r="T57" s="249"/>
      <c r="U57" s="80"/>
      <c r="V57" s="80"/>
      <c r="W57" s="80"/>
      <c r="X57" s="80"/>
      <c r="Y57" s="80"/>
    </row>
    <row r="58" spans="1:25" s="41" customFormat="1">
      <c r="A58" s="341" t="s">
        <v>1469</v>
      </c>
      <c r="B58" s="32">
        <v>45002</v>
      </c>
      <c r="C58" s="32">
        <v>45000</v>
      </c>
      <c r="D58" s="33">
        <v>13171</v>
      </c>
      <c r="E58" s="34" t="s">
        <v>7</v>
      </c>
      <c r="F58" s="33">
        <v>1491</v>
      </c>
      <c r="G58" s="19" t="s">
        <v>678</v>
      </c>
      <c r="H58" s="20">
        <v>40</v>
      </c>
      <c r="I58" s="35" t="s">
        <v>6</v>
      </c>
      <c r="J58" s="19" t="s">
        <v>1225</v>
      </c>
      <c r="K58" s="19"/>
      <c r="L58" s="451">
        <v>1278</v>
      </c>
      <c r="M58" s="249"/>
      <c r="N58" s="249"/>
      <c r="O58" s="249"/>
      <c r="P58" s="249"/>
      <c r="Q58" s="249"/>
      <c r="R58" s="249"/>
      <c r="T58" s="249"/>
      <c r="U58" s="249"/>
      <c r="V58" s="249"/>
      <c r="W58" s="249"/>
      <c r="X58" s="249"/>
      <c r="Y58" s="249"/>
    </row>
    <row r="59" spans="1:25" s="41" customFormat="1">
      <c r="A59" s="341" t="s">
        <v>2489</v>
      </c>
      <c r="B59" s="32">
        <v>45000</v>
      </c>
      <c r="C59" s="32">
        <v>44999</v>
      </c>
      <c r="D59" s="33">
        <v>13195</v>
      </c>
      <c r="E59" s="34" t="s">
        <v>671</v>
      </c>
      <c r="F59" s="33">
        <v>4442</v>
      </c>
      <c r="G59" s="19" t="s">
        <v>55</v>
      </c>
      <c r="H59" s="20">
        <v>10</v>
      </c>
      <c r="I59" s="35" t="s">
        <v>6</v>
      </c>
      <c r="J59" s="19" t="s">
        <v>1225</v>
      </c>
      <c r="K59" s="19"/>
      <c r="L59" s="451">
        <v>900</v>
      </c>
      <c r="M59" s="249"/>
      <c r="N59" s="249"/>
      <c r="O59" s="249"/>
      <c r="P59" s="249"/>
      <c r="Q59" s="249"/>
      <c r="R59" s="249"/>
      <c r="T59" s="249"/>
      <c r="U59" s="249"/>
      <c r="V59" s="249"/>
      <c r="W59" s="249"/>
      <c r="X59" s="249"/>
      <c r="Y59" s="249"/>
    </row>
    <row r="60" spans="1:25" s="41" customFormat="1">
      <c r="A60" s="341" t="s">
        <v>109</v>
      </c>
      <c r="B60" s="32">
        <v>45002</v>
      </c>
      <c r="C60" s="32">
        <v>45002</v>
      </c>
      <c r="D60" s="33">
        <v>13269</v>
      </c>
      <c r="E60" s="34" t="s">
        <v>2893</v>
      </c>
      <c r="F60" s="33">
        <v>4025</v>
      </c>
      <c r="G60" s="19" t="s">
        <v>2247</v>
      </c>
      <c r="H60" s="20">
        <v>2</v>
      </c>
      <c r="I60" s="235" t="s">
        <v>6</v>
      </c>
      <c r="J60" s="19" t="s">
        <v>1225</v>
      </c>
      <c r="K60" s="19" t="s">
        <v>2887</v>
      </c>
      <c r="L60" s="451">
        <v>100</v>
      </c>
      <c r="M60" s="249"/>
      <c r="N60" s="249"/>
      <c r="O60" s="249"/>
      <c r="P60" s="249"/>
      <c r="Q60" s="249"/>
      <c r="R60" s="249"/>
      <c r="T60" s="249"/>
      <c r="U60" s="249"/>
      <c r="V60" s="249"/>
      <c r="W60" s="249"/>
      <c r="X60" s="249"/>
      <c r="Y60" s="249"/>
    </row>
    <row r="61" spans="1:25" s="41" customFormat="1">
      <c r="A61" s="341" t="s">
        <v>109</v>
      </c>
      <c r="B61" s="32">
        <v>45002</v>
      </c>
      <c r="C61" s="32">
        <v>45002</v>
      </c>
      <c r="D61" s="33">
        <v>13269</v>
      </c>
      <c r="E61" s="34" t="s">
        <v>1221</v>
      </c>
      <c r="F61" s="33">
        <v>4025</v>
      </c>
      <c r="G61" s="19" t="s">
        <v>505</v>
      </c>
      <c r="H61" s="20">
        <v>4</v>
      </c>
      <c r="I61" s="235" t="s">
        <v>6</v>
      </c>
      <c r="J61" s="19" t="s">
        <v>1225</v>
      </c>
      <c r="K61" s="19" t="s">
        <v>2894</v>
      </c>
      <c r="L61" s="451">
        <v>200</v>
      </c>
      <c r="M61" s="249"/>
      <c r="N61" s="249"/>
      <c r="O61" s="249"/>
      <c r="P61" s="249"/>
      <c r="Q61" s="249"/>
      <c r="R61" s="249"/>
      <c r="T61" s="249" t="s">
        <v>2895</v>
      </c>
      <c r="U61" s="249"/>
      <c r="V61" s="249"/>
      <c r="W61" s="249"/>
      <c r="X61" s="249"/>
      <c r="Y61" s="249"/>
    </row>
    <row r="62" spans="1:25" s="42" customFormat="1">
      <c r="A62" s="1121" t="s">
        <v>156</v>
      </c>
      <c r="B62" s="1122">
        <v>45007</v>
      </c>
      <c r="C62" s="1122">
        <v>44999</v>
      </c>
      <c r="D62" s="1123">
        <v>13213</v>
      </c>
      <c r="E62" s="1124" t="s">
        <v>2</v>
      </c>
      <c r="F62" s="1123">
        <v>343</v>
      </c>
      <c r="G62" s="1125" t="s">
        <v>65</v>
      </c>
      <c r="H62" s="1126">
        <v>14</v>
      </c>
      <c r="I62" s="1127" t="s">
        <v>6</v>
      </c>
      <c r="J62" s="1125" t="s">
        <v>1225</v>
      </c>
      <c r="K62" s="1125"/>
      <c r="L62" s="1131">
        <v>245</v>
      </c>
      <c r="M62" s="80"/>
      <c r="N62" s="80"/>
      <c r="O62" s="80"/>
      <c r="P62" s="80"/>
      <c r="Q62" s="80"/>
      <c r="R62" s="80"/>
      <c r="T62" s="249"/>
      <c r="U62" s="80"/>
      <c r="V62" s="80"/>
      <c r="W62" s="80"/>
      <c r="X62" s="80"/>
      <c r="Y62" s="80"/>
    </row>
    <row r="63" spans="1:25" s="42" customFormat="1">
      <c r="A63" s="1121" t="s">
        <v>2889</v>
      </c>
      <c r="B63" s="1122">
        <v>45008</v>
      </c>
      <c r="C63" s="1122">
        <v>45000</v>
      </c>
      <c r="D63" s="1123">
        <v>13233</v>
      </c>
      <c r="E63" s="1124" t="s">
        <v>2</v>
      </c>
      <c r="F63" s="1123">
        <v>784</v>
      </c>
      <c r="G63" s="1125" t="s">
        <v>41</v>
      </c>
      <c r="H63" s="1126">
        <v>10</v>
      </c>
      <c r="I63" s="1127" t="s">
        <v>6</v>
      </c>
      <c r="J63" s="1125" t="s">
        <v>1225</v>
      </c>
      <c r="K63" s="1125"/>
      <c r="L63" s="1131">
        <v>69</v>
      </c>
      <c r="M63" s="80"/>
      <c r="N63" s="80"/>
      <c r="O63" s="80"/>
      <c r="P63" s="80"/>
      <c r="Q63" s="80"/>
      <c r="R63" s="80"/>
      <c r="T63" s="249"/>
      <c r="U63" s="80"/>
      <c r="V63" s="80"/>
      <c r="W63" s="80"/>
      <c r="X63" s="80"/>
      <c r="Y63" s="80"/>
    </row>
    <row r="64" spans="1:25" s="42" customFormat="1">
      <c r="A64" s="1121" t="s">
        <v>1439</v>
      </c>
      <c r="B64" s="1122">
        <v>45008</v>
      </c>
      <c r="C64" s="1122">
        <v>45005</v>
      </c>
      <c r="D64" s="1123">
        <v>13239</v>
      </c>
      <c r="E64" s="1124" t="s">
        <v>2</v>
      </c>
      <c r="F64" s="1123">
        <v>3805</v>
      </c>
      <c r="G64" s="1125" t="s">
        <v>1639</v>
      </c>
      <c r="H64" s="1126" t="s">
        <v>1700</v>
      </c>
      <c r="I64" s="1127" t="s">
        <v>6</v>
      </c>
      <c r="J64" s="1125" t="s">
        <v>1225</v>
      </c>
      <c r="K64" s="1125"/>
      <c r="L64" s="1131">
        <v>836.4</v>
      </c>
      <c r="M64" s="80"/>
      <c r="N64" s="80"/>
      <c r="O64" s="80"/>
      <c r="P64" s="80"/>
      <c r="Q64" s="80"/>
      <c r="R64" s="80"/>
      <c r="T64" s="249"/>
      <c r="U64" s="80"/>
      <c r="V64" s="80"/>
      <c r="W64" s="80"/>
      <c r="X64" s="80"/>
      <c r="Y64" s="80"/>
    </row>
    <row r="65" spans="1:25" s="42" customFormat="1">
      <c r="A65" s="1121" t="s">
        <v>2745</v>
      </c>
      <c r="B65" s="1122">
        <v>45006</v>
      </c>
      <c r="C65" s="1122">
        <v>45002</v>
      </c>
      <c r="D65" s="1123">
        <v>13224</v>
      </c>
      <c r="E65" s="1124" t="s">
        <v>2</v>
      </c>
      <c r="F65" s="1123">
        <v>3005</v>
      </c>
      <c r="G65" s="1125" t="s">
        <v>399</v>
      </c>
      <c r="H65" s="1126">
        <v>7</v>
      </c>
      <c r="I65" s="1127" t="s">
        <v>6</v>
      </c>
      <c r="J65" s="1125" t="s">
        <v>1225</v>
      </c>
      <c r="K65" s="1125"/>
      <c r="L65" s="1131">
        <v>338.1</v>
      </c>
      <c r="M65" s="80"/>
      <c r="N65" s="80"/>
      <c r="O65" s="80"/>
      <c r="P65" s="80"/>
      <c r="Q65" s="80"/>
      <c r="R65" s="80"/>
      <c r="T65" s="249"/>
      <c r="U65" s="80"/>
      <c r="V65" s="80"/>
      <c r="W65" s="80"/>
      <c r="X65" s="80"/>
      <c r="Y65" s="80"/>
    </row>
    <row r="66" spans="1:25" s="42" customFormat="1">
      <c r="A66" s="1121" t="s">
        <v>1516</v>
      </c>
      <c r="B66" s="1122">
        <v>45016</v>
      </c>
      <c r="C66" s="1122">
        <v>45012</v>
      </c>
      <c r="D66" s="1123">
        <v>13317</v>
      </c>
      <c r="E66" s="1124" t="s">
        <v>7</v>
      </c>
      <c r="F66" s="1123">
        <v>3687</v>
      </c>
      <c r="G66" s="1125" t="s">
        <v>399</v>
      </c>
      <c r="H66" s="1126">
        <v>5</v>
      </c>
      <c r="I66" s="1127" t="s">
        <v>6</v>
      </c>
      <c r="J66" s="1125" t="s">
        <v>1225</v>
      </c>
      <c r="K66" s="1125"/>
      <c r="L66" s="1131">
        <v>395.2</v>
      </c>
      <c r="M66" s="80"/>
      <c r="N66" s="80"/>
      <c r="O66" s="80"/>
      <c r="P66" s="80"/>
      <c r="Q66" s="80"/>
      <c r="R66" s="80"/>
      <c r="T66" s="249"/>
      <c r="U66" s="80"/>
      <c r="V66" s="80"/>
      <c r="W66" s="80"/>
      <c r="X66" s="80"/>
      <c r="Y66" s="80"/>
    </row>
    <row r="67" spans="1:25" s="42" customFormat="1">
      <c r="A67" s="1121" t="s">
        <v>2904</v>
      </c>
      <c r="B67" s="1122">
        <v>45016</v>
      </c>
      <c r="C67" s="1122">
        <v>45012</v>
      </c>
      <c r="D67" s="1123">
        <v>13319</v>
      </c>
      <c r="E67" s="1124" t="s">
        <v>40</v>
      </c>
      <c r="F67" s="1123">
        <v>4602</v>
      </c>
      <c r="G67" s="1125" t="s">
        <v>830</v>
      </c>
      <c r="H67" s="1126">
        <v>2</v>
      </c>
      <c r="I67" s="1127" t="s">
        <v>6</v>
      </c>
      <c r="J67" s="1125" t="s">
        <v>1225</v>
      </c>
      <c r="K67" s="1125"/>
      <c r="L67" s="1131">
        <v>89</v>
      </c>
      <c r="M67" s="80"/>
      <c r="N67" s="80"/>
      <c r="O67" s="80"/>
      <c r="P67" s="80"/>
      <c r="Q67" s="80"/>
      <c r="R67" s="80"/>
      <c r="T67" s="249"/>
      <c r="U67" s="80"/>
      <c r="V67" s="80"/>
      <c r="W67" s="80"/>
      <c r="X67" s="80"/>
      <c r="Y67" s="80"/>
    </row>
    <row r="68" spans="1:25" s="42" customFormat="1">
      <c r="A68" s="1121" t="s">
        <v>109</v>
      </c>
      <c r="B68" s="1122"/>
      <c r="C68" s="1122"/>
      <c r="D68" s="1123"/>
      <c r="E68" s="1124"/>
      <c r="F68" s="1123"/>
      <c r="G68" s="1125" t="s">
        <v>2130</v>
      </c>
      <c r="H68" s="1126"/>
      <c r="I68" s="1127" t="s">
        <v>6</v>
      </c>
      <c r="J68" s="1125"/>
      <c r="K68" s="1125"/>
      <c r="L68" s="1131"/>
      <c r="M68" s="80"/>
      <c r="N68" s="80"/>
      <c r="O68" s="80"/>
      <c r="P68" s="80"/>
      <c r="Q68" s="80"/>
      <c r="R68" s="80"/>
      <c r="T68" s="249"/>
      <c r="U68" s="80"/>
      <c r="V68" s="80"/>
      <c r="W68" s="80"/>
      <c r="X68" s="80"/>
      <c r="Y68" s="80"/>
    </row>
    <row r="69" spans="1:25" s="42" customFormat="1">
      <c r="A69" s="239" t="s">
        <v>499</v>
      </c>
      <c r="B69" s="1203">
        <v>45020</v>
      </c>
      <c r="C69" s="31">
        <v>45014</v>
      </c>
      <c r="D69" s="523">
        <v>13354</v>
      </c>
      <c r="E69" s="136" t="s">
        <v>2</v>
      </c>
      <c r="F69" s="523">
        <v>2811</v>
      </c>
      <c r="G69" s="9" t="s">
        <v>198</v>
      </c>
      <c r="H69" s="1204" t="s">
        <v>923</v>
      </c>
      <c r="I69" s="25" t="s">
        <v>6</v>
      </c>
      <c r="J69" s="9" t="s">
        <v>1225</v>
      </c>
      <c r="K69" s="22"/>
      <c r="L69" s="1205">
        <v>270</v>
      </c>
      <c r="M69" s="80"/>
      <c r="N69" s="80"/>
      <c r="O69" s="80"/>
      <c r="P69" s="80"/>
      <c r="Q69" s="80"/>
      <c r="R69" s="80"/>
      <c r="T69" s="249"/>
      <c r="U69" s="80"/>
      <c r="V69" s="80"/>
      <c r="W69" s="80"/>
      <c r="X69" s="80"/>
      <c r="Y69" s="80"/>
    </row>
    <row r="70" spans="1:25" s="42" customFormat="1">
      <c r="A70" s="239" t="s">
        <v>381</v>
      </c>
      <c r="B70" s="1203">
        <v>45022</v>
      </c>
      <c r="C70" s="31">
        <v>45014</v>
      </c>
      <c r="D70" s="523">
        <v>13391</v>
      </c>
      <c r="E70" s="136" t="s">
        <v>7</v>
      </c>
      <c r="F70" s="523">
        <v>2555</v>
      </c>
      <c r="G70" s="9" t="s">
        <v>382</v>
      </c>
      <c r="H70" s="523">
        <v>11</v>
      </c>
      <c r="I70" s="25" t="s">
        <v>6</v>
      </c>
      <c r="J70" s="9" t="s">
        <v>1225</v>
      </c>
      <c r="K70" s="22"/>
      <c r="L70" s="1205">
        <v>770</v>
      </c>
      <c r="M70" s="80"/>
      <c r="N70" s="80"/>
      <c r="O70" s="80"/>
      <c r="P70" s="80"/>
      <c r="Q70" s="80"/>
      <c r="R70" s="80"/>
      <c r="T70" s="249"/>
      <c r="U70" s="80"/>
      <c r="V70" s="80"/>
      <c r="W70" s="80"/>
      <c r="X70" s="80"/>
      <c r="Y70" s="80"/>
    </row>
    <row r="71" spans="1:25" s="42" customFormat="1">
      <c r="A71" s="239" t="s">
        <v>92</v>
      </c>
      <c r="B71" s="1203">
        <v>45027</v>
      </c>
      <c r="C71" s="31">
        <v>45016</v>
      </c>
      <c r="D71" s="523">
        <v>13393</v>
      </c>
      <c r="E71" s="136" t="s">
        <v>2</v>
      </c>
      <c r="F71" s="523">
        <v>2253</v>
      </c>
      <c r="G71" s="9" t="s">
        <v>930</v>
      </c>
      <c r="H71" s="523">
        <v>12</v>
      </c>
      <c r="I71" s="25" t="s">
        <v>6</v>
      </c>
      <c r="J71" s="9" t="s">
        <v>1225</v>
      </c>
      <c r="K71" s="22"/>
      <c r="L71" s="1205">
        <v>266.92</v>
      </c>
      <c r="M71" s="80"/>
      <c r="N71" s="80"/>
      <c r="O71" s="80"/>
      <c r="P71" s="80"/>
      <c r="Q71" s="80"/>
      <c r="R71" s="80"/>
      <c r="T71" s="249"/>
      <c r="U71" s="80"/>
      <c r="V71" s="80"/>
      <c r="W71" s="80"/>
      <c r="X71" s="80"/>
      <c r="Y71" s="80"/>
    </row>
    <row r="72" spans="1:25" s="42" customFormat="1">
      <c r="A72" s="239"/>
      <c r="B72" s="1203"/>
      <c r="C72" s="31"/>
      <c r="D72" s="523"/>
      <c r="E72" s="136" t="s">
        <v>2</v>
      </c>
      <c r="F72" s="523">
        <v>2854</v>
      </c>
      <c r="G72" s="9" t="s">
        <v>211</v>
      </c>
      <c r="H72" s="523">
        <v>12</v>
      </c>
      <c r="I72" s="25" t="s">
        <v>6</v>
      </c>
      <c r="J72" s="9" t="s">
        <v>1225</v>
      </c>
      <c r="K72" s="11" t="s">
        <v>852</v>
      </c>
      <c r="L72" s="1205">
        <v>1076.28</v>
      </c>
      <c r="M72" s="80"/>
      <c r="N72" s="80"/>
      <c r="O72" s="80"/>
      <c r="P72" s="80"/>
      <c r="Q72" s="80"/>
      <c r="R72" s="80"/>
      <c r="T72" s="249"/>
      <c r="U72" s="80"/>
      <c r="V72" s="80"/>
      <c r="W72" s="80"/>
      <c r="X72" s="80"/>
      <c r="Y72" s="80"/>
    </row>
    <row r="73" spans="1:25" s="42" customFormat="1">
      <c r="A73" s="239" t="s">
        <v>92</v>
      </c>
      <c r="B73" s="1203">
        <v>45173</v>
      </c>
      <c r="C73" s="31">
        <v>45016</v>
      </c>
      <c r="D73" s="523">
        <v>13394</v>
      </c>
      <c r="E73" s="136" t="s">
        <v>2</v>
      </c>
      <c r="F73" s="523">
        <v>2253</v>
      </c>
      <c r="G73" s="9" t="s">
        <v>930</v>
      </c>
      <c r="H73" s="523">
        <v>12</v>
      </c>
      <c r="I73" s="25" t="s">
        <v>6</v>
      </c>
      <c r="J73" s="9" t="s">
        <v>1225</v>
      </c>
      <c r="K73" s="11"/>
      <c r="L73" s="1205">
        <v>232.1</v>
      </c>
      <c r="M73" s="80"/>
      <c r="N73" s="80"/>
      <c r="O73" s="80"/>
      <c r="P73" s="80"/>
      <c r="Q73" s="80"/>
      <c r="R73" s="80"/>
      <c r="T73" s="249"/>
      <c r="U73" s="80"/>
      <c r="V73" s="80"/>
      <c r="W73" s="80"/>
      <c r="X73" s="80"/>
      <c r="Y73" s="80"/>
    </row>
    <row r="74" spans="1:25" s="42" customFormat="1">
      <c r="A74" s="1105" t="s">
        <v>2197</v>
      </c>
      <c r="B74" s="1106">
        <v>45027</v>
      </c>
      <c r="C74" s="1106"/>
      <c r="D74" s="1107">
        <v>13400</v>
      </c>
      <c r="E74" s="1108" t="s">
        <v>2</v>
      </c>
      <c r="F74" s="1107">
        <v>4206</v>
      </c>
      <c r="G74" s="1109" t="s">
        <v>530</v>
      </c>
      <c r="H74" s="1110">
        <v>6</v>
      </c>
      <c r="I74" s="1111"/>
      <c r="J74" s="1109"/>
      <c r="K74" s="1112" t="s">
        <v>1911</v>
      </c>
      <c r="L74" s="1113">
        <v>174</v>
      </c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>
      <c r="A75" s="1105"/>
      <c r="B75" s="1106"/>
      <c r="C75" s="1106"/>
      <c r="D75" s="1107"/>
      <c r="E75" s="1108"/>
      <c r="F75" s="1107"/>
      <c r="G75" s="1109"/>
      <c r="H75" s="1110"/>
      <c r="I75" s="1111"/>
      <c r="J75" s="1109"/>
      <c r="K75" s="1109"/>
      <c r="L75" s="1113"/>
      <c r="M75" s="80"/>
      <c r="N75" s="80"/>
      <c r="O75" s="80"/>
      <c r="P75" s="80"/>
      <c r="Q75" s="80"/>
      <c r="R75" s="80"/>
      <c r="T75" s="249"/>
      <c r="U75" s="80"/>
      <c r="V75" s="80"/>
      <c r="W75" s="80"/>
      <c r="X75" s="80"/>
      <c r="Y75" s="80"/>
    </row>
    <row r="76" spans="1:25" s="41" customFormat="1">
      <c r="A76" s="2464" t="e">
        <f>SUM(#REF!)</f>
        <v>#REF!</v>
      </c>
      <c r="B76" s="2465"/>
      <c r="C76" s="2465"/>
      <c r="D76" s="2465"/>
      <c r="E76" s="2465"/>
      <c r="F76" s="2465"/>
      <c r="G76" s="2465"/>
      <c r="H76" s="2465"/>
      <c r="I76" s="2465"/>
      <c r="J76" s="2465"/>
      <c r="K76" s="2465"/>
      <c r="L76" s="2466"/>
      <c r="M76" s="247"/>
      <c r="N76" s="249"/>
      <c r="O76" s="249"/>
      <c r="P76" s="249"/>
      <c r="Q76" s="249"/>
      <c r="R76" s="249"/>
      <c r="T76" s="249"/>
      <c r="U76" s="249"/>
      <c r="V76" s="249"/>
      <c r="W76" s="249"/>
      <c r="X76" s="249"/>
      <c r="Y76" s="249"/>
    </row>
    <row r="77" spans="1:25" s="44" customFormat="1" ht="18.75">
      <c r="A77" s="2461" t="s">
        <v>1315</v>
      </c>
      <c r="B77" s="2462"/>
      <c r="C77" s="2462"/>
      <c r="D77" s="2462"/>
      <c r="E77" s="2462"/>
      <c r="F77" s="2462"/>
      <c r="G77" s="2462"/>
      <c r="H77" s="2462"/>
      <c r="I77" s="2462"/>
      <c r="J77" s="2462"/>
      <c r="K77" s="2462"/>
      <c r="L77" s="2463"/>
      <c r="M77" s="246"/>
      <c r="N77" s="246"/>
      <c r="O77" s="246"/>
      <c r="P77" s="246"/>
      <c r="Q77" s="246"/>
      <c r="R77" s="246"/>
      <c r="T77" s="246"/>
      <c r="U77" s="246"/>
      <c r="V77" s="246"/>
      <c r="W77" s="246"/>
      <c r="X77" s="246"/>
      <c r="Y77" s="246"/>
    </row>
    <row r="78" spans="1:25" s="42" customFormat="1" ht="14.25" customHeight="1">
      <c r="A78" s="239" t="s">
        <v>111</v>
      </c>
      <c r="B78" s="1203">
        <v>44972</v>
      </c>
      <c r="C78" s="31">
        <v>44970</v>
      </c>
      <c r="D78" s="523">
        <v>12916</v>
      </c>
      <c r="E78" s="136" t="s">
        <v>2</v>
      </c>
      <c r="F78" s="523">
        <v>869</v>
      </c>
      <c r="G78" s="9" t="s">
        <v>16</v>
      </c>
      <c r="H78" s="1204">
        <v>150</v>
      </c>
      <c r="I78" s="25" t="s">
        <v>6</v>
      </c>
      <c r="J78" s="9" t="s">
        <v>97</v>
      </c>
      <c r="K78" s="22"/>
      <c r="L78" s="1205"/>
      <c r="M78" s="80"/>
      <c r="N78" s="80"/>
      <c r="O78" s="80"/>
      <c r="P78" s="80"/>
      <c r="Q78" s="80"/>
      <c r="R78" s="80"/>
      <c r="T78" s="249"/>
      <c r="U78" s="80"/>
      <c r="V78" s="80"/>
      <c r="W78" s="80"/>
      <c r="X78" s="80"/>
      <c r="Y78" s="80"/>
    </row>
    <row r="79" spans="1:25" s="42" customFormat="1" ht="14.25" customHeight="1">
      <c r="A79" s="239"/>
      <c r="B79" s="1203"/>
      <c r="C79" s="31">
        <v>44977</v>
      </c>
      <c r="D79" s="523"/>
      <c r="E79" s="136"/>
      <c r="F79" s="523">
        <v>869</v>
      </c>
      <c r="G79" s="9" t="s">
        <v>827</v>
      </c>
      <c r="H79" s="1204">
        <v>150</v>
      </c>
      <c r="I79" s="25" t="s">
        <v>6</v>
      </c>
      <c r="J79" s="9"/>
      <c r="K79" s="22"/>
      <c r="L79" s="1205"/>
      <c r="M79" s="80"/>
      <c r="N79" s="80"/>
      <c r="O79" s="80"/>
      <c r="P79" s="80"/>
      <c r="Q79" s="80"/>
      <c r="R79" s="80"/>
      <c r="T79" s="249"/>
      <c r="U79" s="80"/>
      <c r="V79" s="80"/>
      <c r="W79" s="80"/>
      <c r="X79" s="80"/>
      <c r="Y79" s="80"/>
    </row>
    <row r="80" spans="1:25" s="42" customFormat="1" ht="14.25" customHeight="1">
      <c r="A80" s="239"/>
      <c r="B80" s="1203">
        <v>44977</v>
      </c>
      <c r="C80" s="31">
        <v>44986</v>
      </c>
      <c r="D80" s="523"/>
      <c r="E80" s="136" t="s">
        <v>2</v>
      </c>
      <c r="F80" s="523">
        <v>869</v>
      </c>
      <c r="G80" s="9" t="s">
        <v>16</v>
      </c>
      <c r="H80" s="1204">
        <v>400</v>
      </c>
      <c r="I80" s="25" t="s">
        <v>6</v>
      </c>
      <c r="J80" s="9" t="s">
        <v>97</v>
      </c>
      <c r="K80" s="22"/>
      <c r="L80" s="1205">
        <v>5600</v>
      </c>
      <c r="M80" s="80"/>
      <c r="N80" s="80"/>
      <c r="O80" s="80"/>
      <c r="P80" s="80"/>
      <c r="Q80" s="80"/>
      <c r="R80" s="80"/>
      <c r="T80" s="249"/>
      <c r="U80" s="80"/>
      <c r="V80" s="80"/>
      <c r="W80" s="80"/>
      <c r="X80" s="80"/>
      <c r="Y80" s="80"/>
    </row>
    <row r="81" spans="1:25" s="42" customFormat="1" ht="14.25" customHeight="1">
      <c r="A81" s="239" t="s">
        <v>1850</v>
      </c>
      <c r="B81" s="1203">
        <v>44985</v>
      </c>
      <c r="C81" s="31">
        <v>44991</v>
      </c>
      <c r="D81" s="523">
        <v>12974</v>
      </c>
      <c r="E81" s="136" t="s">
        <v>2212</v>
      </c>
      <c r="F81" s="523">
        <v>4008</v>
      </c>
      <c r="G81" s="9" t="s">
        <v>1075</v>
      </c>
      <c r="H81" s="1204">
        <v>21</v>
      </c>
      <c r="I81" s="25" t="s">
        <v>6</v>
      </c>
      <c r="J81" s="9" t="s">
        <v>97</v>
      </c>
      <c r="K81" s="11" t="s">
        <v>1911</v>
      </c>
      <c r="L81" s="1205"/>
      <c r="M81" s="80"/>
      <c r="N81" s="80"/>
      <c r="O81" s="80"/>
      <c r="P81" s="80"/>
      <c r="Q81" s="80"/>
      <c r="R81" s="80"/>
      <c r="T81" s="249"/>
      <c r="U81" s="80"/>
      <c r="V81" s="80"/>
      <c r="W81" s="80"/>
      <c r="X81" s="80"/>
      <c r="Y81" s="80"/>
    </row>
    <row r="82" spans="1:25" s="42" customFormat="1" ht="14.25" customHeight="1">
      <c r="A82" s="239" t="s">
        <v>472</v>
      </c>
      <c r="B82" s="1203">
        <v>44989</v>
      </c>
      <c r="C82" s="31">
        <v>44988</v>
      </c>
      <c r="D82" s="523">
        <v>13047</v>
      </c>
      <c r="E82" s="136" t="s">
        <v>1221</v>
      </c>
      <c r="F82" s="523">
        <v>4268</v>
      </c>
      <c r="G82" s="9" t="s">
        <v>29</v>
      </c>
      <c r="H82" s="1204">
        <v>45</v>
      </c>
      <c r="I82" s="25" t="s">
        <v>6</v>
      </c>
      <c r="J82" s="9" t="s">
        <v>97</v>
      </c>
      <c r="K82" s="11" t="s">
        <v>1911</v>
      </c>
      <c r="L82" s="1205">
        <v>877.5</v>
      </c>
      <c r="M82" s="80"/>
      <c r="N82" s="80"/>
      <c r="O82" s="80"/>
      <c r="P82" s="80"/>
      <c r="Q82" s="80"/>
      <c r="R82" s="80"/>
      <c r="T82" s="249"/>
      <c r="U82" s="80"/>
      <c r="V82" s="80"/>
      <c r="W82" s="80"/>
      <c r="X82" s="80"/>
      <c r="Y82" s="80"/>
    </row>
    <row r="83" spans="1:25" s="42" customFormat="1" ht="14.25" customHeight="1">
      <c r="A83" s="239" t="s">
        <v>115</v>
      </c>
      <c r="B83" s="1203">
        <v>44991</v>
      </c>
      <c r="C83" s="31">
        <v>44992</v>
      </c>
      <c r="D83" s="523">
        <v>13051</v>
      </c>
      <c r="E83" s="136" t="s">
        <v>2</v>
      </c>
      <c r="F83" s="523">
        <v>2604</v>
      </c>
      <c r="G83" s="9" t="s">
        <v>116</v>
      </c>
      <c r="H83" s="1204" t="s">
        <v>2087</v>
      </c>
      <c r="I83" s="25" t="s">
        <v>6</v>
      </c>
      <c r="J83" s="9" t="s">
        <v>97</v>
      </c>
      <c r="K83" s="11" t="s">
        <v>1911</v>
      </c>
      <c r="L83" s="1205">
        <v>945</v>
      </c>
      <c r="M83" s="80"/>
      <c r="N83" s="80"/>
      <c r="O83" s="80"/>
      <c r="P83" s="80"/>
      <c r="Q83" s="80"/>
      <c r="R83" s="80"/>
      <c r="T83" s="249"/>
      <c r="U83" s="80"/>
      <c r="V83" s="80"/>
      <c r="W83" s="80"/>
      <c r="X83" s="80"/>
      <c r="Y83" s="80"/>
    </row>
    <row r="84" spans="1:25" s="42" customFormat="1" ht="14.25" customHeight="1">
      <c r="A84" s="239" t="s">
        <v>400</v>
      </c>
      <c r="B84" s="1203">
        <v>44993</v>
      </c>
      <c r="C84" s="31">
        <v>44988</v>
      </c>
      <c r="D84" s="523">
        <v>13048</v>
      </c>
      <c r="E84" s="136" t="s">
        <v>2</v>
      </c>
      <c r="F84" s="523">
        <v>908</v>
      </c>
      <c r="G84" s="9" t="s">
        <v>30</v>
      </c>
      <c r="H84" s="1204">
        <v>7</v>
      </c>
      <c r="I84" s="25" t="s">
        <v>6</v>
      </c>
      <c r="J84" s="9" t="s">
        <v>97</v>
      </c>
      <c r="K84" s="22"/>
      <c r="L84" s="1205"/>
      <c r="M84" s="80"/>
      <c r="N84" s="80"/>
      <c r="O84" s="80"/>
      <c r="P84" s="80"/>
      <c r="Q84" s="80"/>
      <c r="R84" s="80"/>
      <c r="T84" s="249"/>
      <c r="U84" s="80"/>
      <c r="V84" s="80"/>
      <c r="W84" s="80"/>
      <c r="X84" s="80"/>
      <c r="Y84" s="80"/>
    </row>
    <row r="85" spans="1:25" s="42" customFormat="1" ht="14.25" customHeight="1">
      <c r="A85" s="239"/>
      <c r="B85" s="1203"/>
      <c r="C85" s="31"/>
      <c r="D85" s="523"/>
      <c r="E85" s="136" t="s">
        <v>2</v>
      </c>
      <c r="F85" s="523">
        <v>1468</v>
      </c>
      <c r="G85" s="9" t="s">
        <v>21</v>
      </c>
      <c r="H85" s="1204">
        <v>60</v>
      </c>
      <c r="I85" s="25" t="s">
        <v>6</v>
      </c>
      <c r="J85" s="9" t="s">
        <v>97</v>
      </c>
      <c r="K85" s="22"/>
      <c r="L85" s="1205"/>
      <c r="M85" s="80"/>
      <c r="N85" s="80"/>
      <c r="O85" s="80"/>
      <c r="P85" s="80"/>
      <c r="Q85" s="80"/>
      <c r="R85" s="80"/>
      <c r="T85" s="249"/>
      <c r="U85" s="80"/>
      <c r="V85" s="80"/>
      <c r="W85" s="80"/>
      <c r="X85" s="80"/>
      <c r="Y85" s="80"/>
    </row>
    <row r="86" spans="1:25" s="42" customFormat="1" ht="14.25" customHeight="1">
      <c r="A86" s="239"/>
      <c r="B86" s="1203"/>
      <c r="C86" s="31"/>
      <c r="D86" s="523"/>
      <c r="E86" s="136" t="s">
        <v>2</v>
      </c>
      <c r="F86" s="523">
        <v>753</v>
      </c>
      <c r="G86" s="9" t="s">
        <v>47</v>
      </c>
      <c r="H86" s="1204">
        <v>60</v>
      </c>
      <c r="I86" s="25" t="s">
        <v>6</v>
      </c>
      <c r="J86" s="9" t="s">
        <v>97</v>
      </c>
      <c r="K86" s="22"/>
      <c r="L86" s="1205">
        <v>5193</v>
      </c>
      <c r="M86" s="80"/>
      <c r="N86" s="80"/>
      <c r="O86" s="80"/>
      <c r="P86" s="80"/>
      <c r="Q86" s="80"/>
      <c r="R86" s="80"/>
      <c r="T86" s="249"/>
      <c r="U86" s="80"/>
      <c r="V86" s="80"/>
      <c r="W86" s="80"/>
      <c r="X86" s="80"/>
      <c r="Y86" s="80"/>
    </row>
    <row r="87" spans="1:25" s="42" customFormat="1" ht="14.25" customHeight="1">
      <c r="A87" s="239" t="s">
        <v>2488</v>
      </c>
      <c r="B87" s="1203">
        <v>45005</v>
      </c>
      <c r="C87" s="31">
        <v>44998</v>
      </c>
      <c r="D87" s="523">
        <v>13078</v>
      </c>
      <c r="E87" s="136" t="s">
        <v>2351</v>
      </c>
      <c r="F87" s="523">
        <v>4443</v>
      </c>
      <c r="G87" s="9" t="s">
        <v>47</v>
      </c>
      <c r="H87" s="1204">
        <v>150</v>
      </c>
      <c r="I87" s="25" t="s">
        <v>6</v>
      </c>
      <c r="J87" s="9" t="s">
        <v>97</v>
      </c>
      <c r="K87" s="22"/>
      <c r="L87" s="1205">
        <v>5970</v>
      </c>
      <c r="M87" s="80"/>
      <c r="N87" s="80"/>
      <c r="O87" s="80"/>
      <c r="P87" s="80"/>
      <c r="Q87" s="80"/>
      <c r="R87" s="80"/>
      <c r="T87" s="249" t="s">
        <v>2853</v>
      </c>
      <c r="U87" s="80"/>
      <c r="V87" s="80"/>
      <c r="W87" s="80"/>
      <c r="X87" s="80"/>
      <c r="Y87" s="80"/>
    </row>
    <row r="88" spans="1:25" s="42" customFormat="1" ht="14.25" customHeight="1">
      <c r="A88" s="239" t="s">
        <v>2374</v>
      </c>
      <c r="B88" s="1203">
        <v>44993</v>
      </c>
      <c r="C88" s="31">
        <v>44991</v>
      </c>
      <c r="D88" s="523">
        <v>13082</v>
      </c>
      <c r="E88" s="136" t="s">
        <v>1221</v>
      </c>
      <c r="F88" s="523">
        <v>4375</v>
      </c>
      <c r="G88" s="9" t="s">
        <v>31</v>
      </c>
      <c r="H88" s="1204">
        <v>100</v>
      </c>
      <c r="I88" s="35" t="s">
        <v>6</v>
      </c>
      <c r="J88" s="19" t="s">
        <v>97</v>
      </c>
      <c r="K88" s="21"/>
      <c r="L88" s="1218">
        <v>2090</v>
      </c>
      <c r="M88" s="80"/>
      <c r="N88" s="80"/>
      <c r="O88" s="80"/>
      <c r="P88" s="80"/>
      <c r="Q88" s="80"/>
      <c r="R88" s="80"/>
      <c r="T88" s="570" t="s">
        <v>2841</v>
      </c>
      <c r="U88" s="80"/>
      <c r="V88" s="80"/>
      <c r="W88" s="80"/>
      <c r="X88" s="80"/>
      <c r="Y88" s="80"/>
    </row>
    <row r="89" spans="1:25" s="42" customFormat="1" ht="14.25" customHeight="1">
      <c r="A89" s="239" t="s">
        <v>2514</v>
      </c>
      <c r="B89" s="1203">
        <v>44994</v>
      </c>
      <c r="C89" s="31">
        <v>44986</v>
      </c>
      <c r="D89" s="523">
        <v>13086</v>
      </c>
      <c r="E89" s="136" t="s">
        <v>2</v>
      </c>
      <c r="F89" s="523">
        <v>2761</v>
      </c>
      <c r="G89" s="9" t="s">
        <v>63</v>
      </c>
      <c r="H89" s="1204">
        <v>1</v>
      </c>
      <c r="I89" s="25" t="s">
        <v>6</v>
      </c>
      <c r="J89" s="9" t="s">
        <v>97</v>
      </c>
      <c r="K89" s="22"/>
      <c r="L89" s="1205">
        <v>60</v>
      </c>
      <c r="M89" s="80"/>
      <c r="N89" s="80"/>
      <c r="O89" s="80"/>
      <c r="P89" s="80"/>
      <c r="Q89" s="80"/>
      <c r="R89" s="80"/>
      <c r="T89" s="249"/>
      <c r="U89" s="80"/>
      <c r="V89" s="80"/>
      <c r="W89" s="80"/>
      <c r="X89" s="80"/>
      <c r="Y89" s="80"/>
    </row>
    <row r="90" spans="1:25" s="42" customFormat="1" ht="14.25" customHeight="1">
      <c r="A90" s="239" t="s">
        <v>1303</v>
      </c>
      <c r="B90" s="1203">
        <v>44999</v>
      </c>
      <c r="C90" s="31">
        <v>44987</v>
      </c>
      <c r="D90" s="523">
        <v>13090</v>
      </c>
      <c r="E90" s="136" t="s">
        <v>1221</v>
      </c>
      <c r="F90" s="523">
        <v>3624</v>
      </c>
      <c r="G90" s="9" t="s">
        <v>63</v>
      </c>
      <c r="H90" s="1204">
        <v>50</v>
      </c>
      <c r="I90" s="25" t="s">
        <v>6</v>
      </c>
      <c r="J90" s="9" t="s">
        <v>97</v>
      </c>
      <c r="K90" s="11" t="s">
        <v>991</v>
      </c>
      <c r="L90" s="1205">
        <v>489</v>
      </c>
      <c r="M90" s="80"/>
      <c r="N90" s="80"/>
      <c r="O90" s="80"/>
      <c r="P90" s="80"/>
      <c r="Q90" s="80"/>
      <c r="R90" s="80"/>
      <c r="T90" s="249"/>
      <c r="U90" s="80"/>
      <c r="V90" s="80"/>
      <c r="W90" s="80"/>
      <c r="X90" s="80"/>
      <c r="Y90" s="80"/>
    </row>
    <row r="91" spans="1:25" s="42" customFormat="1" ht="14.25" customHeight="1">
      <c r="A91" s="239" t="s">
        <v>1977</v>
      </c>
      <c r="B91" s="1203">
        <v>44994</v>
      </c>
      <c r="C91" s="31">
        <v>44993</v>
      </c>
      <c r="D91" s="523">
        <v>13091</v>
      </c>
      <c r="E91" s="136" t="s">
        <v>2</v>
      </c>
      <c r="F91" s="523">
        <v>2655</v>
      </c>
      <c r="G91" s="9" t="s">
        <v>17</v>
      </c>
      <c r="H91" s="1204" t="s">
        <v>2087</v>
      </c>
      <c r="I91" s="25" t="s">
        <v>6</v>
      </c>
      <c r="J91" s="9" t="s">
        <v>97</v>
      </c>
      <c r="K91" s="11" t="s">
        <v>780</v>
      </c>
      <c r="L91" s="1205">
        <v>1320</v>
      </c>
      <c r="M91" s="80"/>
      <c r="N91" s="80"/>
      <c r="O91" s="80"/>
      <c r="P91" s="80"/>
      <c r="Q91" s="80"/>
      <c r="R91" s="80"/>
      <c r="T91" s="249"/>
      <c r="U91" s="80"/>
      <c r="V91" s="80"/>
      <c r="W91" s="80"/>
      <c r="X91" s="80"/>
      <c r="Y91" s="80"/>
    </row>
    <row r="92" spans="1:25" s="42" customFormat="1" ht="14.25" customHeight="1">
      <c r="A92" s="239" t="s">
        <v>2369</v>
      </c>
      <c r="B92" s="1203">
        <v>44994</v>
      </c>
      <c r="C92" s="31">
        <v>44986</v>
      </c>
      <c r="D92" s="523">
        <v>13092</v>
      </c>
      <c r="E92" s="136" t="s">
        <v>2351</v>
      </c>
      <c r="F92" s="523">
        <v>2640</v>
      </c>
      <c r="G92" s="9" t="s">
        <v>62</v>
      </c>
      <c r="H92" s="1204" t="s">
        <v>882</v>
      </c>
      <c r="I92" s="25" t="s">
        <v>6</v>
      </c>
      <c r="J92" s="9" t="s">
        <v>97</v>
      </c>
      <c r="K92" s="22"/>
      <c r="L92" s="1205">
        <v>249.5</v>
      </c>
      <c r="M92" s="80"/>
      <c r="N92" s="80"/>
      <c r="O92" s="80"/>
      <c r="P92" s="80"/>
      <c r="Q92" s="80"/>
      <c r="R92" s="80"/>
      <c r="T92" s="249"/>
      <c r="U92" s="80"/>
      <c r="V92" s="80"/>
      <c r="W92" s="80"/>
      <c r="X92" s="80"/>
      <c r="Y92" s="80"/>
    </row>
    <row r="93" spans="1:25" s="42" customFormat="1" ht="14.25" customHeight="1">
      <c r="A93" s="239" t="s">
        <v>112</v>
      </c>
      <c r="B93" s="1203">
        <v>44994</v>
      </c>
      <c r="C93" s="31">
        <v>44988</v>
      </c>
      <c r="D93" s="523">
        <v>13093</v>
      </c>
      <c r="E93" s="136" t="s">
        <v>474</v>
      </c>
      <c r="F93" s="523">
        <v>3633</v>
      </c>
      <c r="G93" s="9" t="s">
        <v>63</v>
      </c>
      <c r="H93" s="1204">
        <v>3</v>
      </c>
      <c r="I93" s="25" t="s">
        <v>6</v>
      </c>
      <c r="J93" s="9" t="s">
        <v>97</v>
      </c>
      <c r="K93" s="22"/>
      <c r="L93" s="1205">
        <v>157.5</v>
      </c>
      <c r="M93" s="80"/>
      <c r="N93" s="80"/>
      <c r="O93" s="80"/>
      <c r="P93" s="80"/>
      <c r="Q93" s="80"/>
      <c r="R93" s="80"/>
      <c r="T93" s="249"/>
      <c r="U93" s="80"/>
      <c r="V93" s="80"/>
      <c r="W93" s="80"/>
      <c r="X93" s="80"/>
      <c r="Y93" s="80"/>
    </row>
    <row r="94" spans="1:25" s="42" customFormat="1" ht="14.25" customHeight="1">
      <c r="A94" s="239" t="s">
        <v>2835</v>
      </c>
      <c r="B94" s="1203">
        <v>44988</v>
      </c>
      <c r="C94" s="31">
        <v>44988</v>
      </c>
      <c r="D94" s="523">
        <v>13112</v>
      </c>
      <c r="E94" s="136" t="s">
        <v>2</v>
      </c>
      <c r="F94" s="523">
        <v>2604</v>
      </c>
      <c r="G94" s="9" t="s">
        <v>116</v>
      </c>
      <c r="H94" s="1204">
        <v>7</v>
      </c>
      <c r="I94" s="25" t="s">
        <v>6</v>
      </c>
      <c r="J94" s="9" t="s">
        <v>97</v>
      </c>
      <c r="K94" s="22"/>
      <c r="L94" s="1205">
        <v>238</v>
      </c>
      <c r="M94" s="80"/>
      <c r="N94" s="80"/>
      <c r="O94" s="80"/>
      <c r="P94" s="80"/>
      <c r="Q94" s="80"/>
      <c r="R94" s="80"/>
      <c r="T94" s="249"/>
      <c r="U94" s="80"/>
      <c r="V94" s="80"/>
      <c r="W94" s="80"/>
      <c r="X94" s="80"/>
      <c r="Y94" s="80"/>
    </row>
    <row r="95" spans="1:25" s="42" customFormat="1" ht="14.25" customHeight="1">
      <c r="A95" s="239" t="s">
        <v>111</v>
      </c>
      <c r="B95" s="1203">
        <v>44995</v>
      </c>
      <c r="C95" s="31">
        <v>44993</v>
      </c>
      <c r="D95" s="523">
        <v>13114</v>
      </c>
      <c r="E95" s="136" t="s">
        <v>2</v>
      </c>
      <c r="F95" s="523">
        <v>2691</v>
      </c>
      <c r="G95" s="9" t="s">
        <v>47</v>
      </c>
      <c r="H95" s="1204" t="s">
        <v>2028</v>
      </c>
      <c r="I95" s="25" t="s">
        <v>6</v>
      </c>
      <c r="J95" s="9" t="s">
        <v>97</v>
      </c>
      <c r="K95" s="22"/>
      <c r="L95" s="1205">
        <v>1275</v>
      </c>
      <c r="M95" s="80"/>
      <c r="N95" s="80"/>
      <c r="O95" s="80"/>
      <c r="P95" s="80"/>
      <c r="Q95" s="80"/>
      <c r="R95" s="80"/>
      <c r="T95" s="249"/>
      <c r="U95" s="80"/>
      <c r="V95" s="80"/>
      <c r="W95" s="80"/>
      <c r="X95" s="80"/>
      <c r="Y95" s="80"/>
    </row>
    <row r="96" spans="1:25" s="42" customFormat="1" ht="14.25" customHeight="1">
      <c r="A96" s="239" t="s">
        <v>591</v>
      </c>
      <c r="B96" s="1203">
        <v>44998</v>
      </c>
      <c r="C96" s="31">
        <v>44991</v>
      </c>
      <c r="D96" s="523">
        <v>13107</v>
      </c>
      <c r="E96" s="136" t="s">
        <v>2</v>
      </c>
      <c r="F96" s="523">
        <v>1387</v>
      </c>
      <c r="G96" s="9" t="s">
        <v>770</v>
      </c>
      <c r="H96" s="1204">
        <v>15</v>
      </c>
      <c r="I96" s="25" t="s">
        <v>6</v>
      </c>
      <c r="J96" s="9" t="s">
        <v>97</v>
      </c>
      <c r="K96" s="22"/>
      <c r="L96" s="1205">
        <v>702</v>
      </c>
      <c r="M96" s="80"/>
      <c r="N96" s="80"/>
      <c r="O96" s="80"/>
      <c r="P96" s="80"/>
      <c r="Q96" s="80"/>
      <c r="R96" s="80"/>
      <c r="T96" s="249"/>
      <c r="U96" s="80"/>
      <c r="V96" s="80"/>
      <c r="W96" s="80"/>
      <c r="X96" s="80"/>
      <c r="Y96" s="80"/>
    </row>
    <row r="97" spans="1:25" s="42" customFormat="1" ht="14.25" customHeight="1">
      <c r="A97" s="239" t="s">
        <v>1617</v>
      </c>
      <c r="B97" s="1203">
        <v>44998</v>
      </c>
      <c r="C97" s="31">
        <v>44994</v>
      </c>
      <c r="D97" s="523">
        <v>13105</v>
      </c>
      <c r="E97" s="136" t="s">
        <v>153</v>
      </c>
      <c r="F97" s="523">
        <v>3101</v>
      </c>
      <c r="G97" s="9" t="s">
        <v>21</v>
      </c>
      <c r="H97" s="1204">
        <v>5</v>
      </c>
      <c r="I97" s="25" t="s">
        <v>6</v>
      </c>
      <c r="J97" s="9" t="s">
        <v>97</v>
      </c>
      <c r="K97" s="11" t="s">
        <v>2852</v>
      </c>
      <c r="L97" s="1205"/>
      <c r="M97" s="80"/>
      <c r="N97" s="80"/>
      <c r="O97" s="80"/>
      <c r="P97" s="80"/>
      <c r="Q97" s="80"/>
      <c r="R97" s="80"/>
      <c r="T97" s="249"/>
      <c r="U97" s="80"/>
      <c r="V97" s="80"/>
      <c r="W97" s="80"/>
      <c r="X97" s="80"/>
      <c r="Y97" s="80"/>
    </row>
    <row r="98" spans="1:25" s="42" customFormat="1" ht="14.25" customHeight="1">
      <c r="A98" s="239"/>
      <c r="B98" s="1203"/>
      <c r="C98" s="31"/>
      <c r="D98" s="523"/>
      <c r="E98" s="136" t="s">
        <v>2</v>
      </c>
      <c r="F98" s="523">
        <v>744</v>
      </c>
      <c r="G98" s="9" t="s">
        <v>48</v>
      </c>
      <c r="H98" s="1204">
        <v>5</v>
      </c>
      <c r="I98" s="25" t="s">
        <v>6</v>
      </c>
      <c r="J98" s="9" t="s">
        <v>97</v>
      </c>
      <c r="K98" s="22"/>
      <c r="L98" s="1205"/>
      <c r="M98" s="80"/>
      <c r="N98" s="80"/>
      <c r="O98" s="80"/>
      <c r="P98" s="80"/>
      <c r="Q98" s="80"/>
      <c r="R98" s="80"/>
      <c r="T98" s="249"/>
      <c r="U98" s="80"/>
      <c r="V98" s="80"/>
      <c r="W98" s="80"/>
      <c r="X98" s="80"/>
      <c r="Y98" s="80"/>
    </row>
    <row r="99" spans="1:25" s="42" customFormat="1" ht="14.25" customHeight="1">
      <c r="A99" s="239"/>
      <c r="B99" s="1203"/>
      <c r="C99" s="31"/>
      <c r="D99" s="523"/>
      <c r="E99" s="136" t="s">
        <v>1221</v>
      </c>
      <c r="F99" s="523">
        <v>2438</v>
      </c>
      <c r="G99" s="9" t="s">
        <v>47</v>
      </c>
      <c r="H99" s="1204" t="s">
        <v>882</v>
      </c>
      <c r="I99" s="25" t="s">
        <v>6</v>
      </c>
      <c r="J99" s="9" t="s">
        <v>97</v>
      </c>
      <c r="K99" s="22"/>
      <c r="L99" s="1205">
        <v>1021.4</v>
      </c>
      <c r="M99" s="80"/>
      <c r="N99" s="80"/>
      <c r="O99" s="80"/>
      <c r="P99" s="80"/>
      <c r="Q99" s="80"/>
      <c r="R99" s="80"/>
      <c r="T99" s="249"/>
      <c r="U99" s="80"/>
      <c r="V99" s="80"/>
      <c r="W99" s="80"/>
      <c r="X99" s="80"/>
      <c r="Y99" s="80"/>
    </row>
    <row r="100" spans="1:25" s="42" customFormat="1" ht="14.25" customHeight="1">
      <c r="A100" s="341" t="s">
        <v>565</v>
      </c>
      <c r="B100" s="1217">
        <v>44999</v>
      </c>
      <c r="C100" s="32">
        <v>44998</v>
      </c>
      <c r="D100" s="521">
        <v>13115</v>
      </c>
      <c r="E100" s="34" t="s">
        <v>2212</v>
      </c>
      <c r="F100" s="521">
        <v>4592</v>
      </c>
      <c r="G100" s="19" t="s">
        <v>200</v>
      </c>
      <c r="H100" s="521">
        <v>8</v>
      </c>
      <c r="I100" s="25" t="s">
        <v>6</v>
      </c>
      <c r="J100" s="19" t="s">
        <v>97</v>
      </c>
      <c r="K100" s="21"/>
      <c r="L100" s="1218">
        <v>280</v>
      </c>
      <c r="M100" s="80"/>
      <c r="N100" s="80"/>
      <c r="O100" s="80"/>
      <c r="P100" s="80"/>
      <c r="Q100" s="80"/>
      <c r="R100" s="80"/>
      <c r="T100" s="249"/>
      <c r="U100" s="80"/>
      <c r="V100" s="80"/>
      <c r="W100" s="80"/>
      <c r="X100" s="80"/>
      <c r="Y100" s="80"/>
    </row>
    <row r="101" spans="1:25" s="42" customFormat="1" ht="14.25" customHeight="1">
      <c r="A101" s="341" t="s">
        <v>2883</v>
      </c>
      <c r="B101" s="1217">
        <v>45000</v>
      </c>
      <c r="C101" s="32">
        <v>44999</v>
      </c>
      <c r="D101" s="521">
        <v>13083</v>
      </c>
      <c r="E101" s="34" t="s">
        <v>2</v>
      </c>
      <c r="F101" s="521">
        <v>4582</v>
      </c>
      <c r="G101" s="19" t="s">
        <v>31</v>
      </c>
      <c r="H101" s="521">
        <v>30</v>
      </c>
      <c r="I101" s="25" t="s">
        <v>6</v>
      </c>
      <c r="J101" s="19"/>
      <c r="K101" s="21"/>
      <c r="L101" s="1218">
        <v>1170</v>
      </c>
      <c r="M101" s="80"/>
      <c r="N101" s="80"/>
      <c r="O101" s="80"/>
      <c r="P101" s="80"/>
      <c r="Q101" s="80"/>
      <c r="R101" s="80"/>
      <c r="T101" s="249"/>
      <c r="U101" s="80"/>
      <c r="V101" s="80"/>
      <c r="W101" s="80"/>
      <c r="X101" s="80"/>
      <c r="Y101" s="80"/>
    </row>
    <row r="102" spans="1:25" s="42" customFormat="1" ht="14.25" customHeight="1">
      <c r="A102" s="341" t="s">
        <v>2165</v>
      </c>
      <c r="B102" s="1217">
        <v>44999</v>
      </c>
      <c r="C102" s="32">
        <v>44998</v>
      </c>
      <c r="D102" s="521">
        <v>13117</v>
      </c>
      <c r="E102" s="34" t="s">
        <v>2</v>
      </c>
      <c r="F102" s="521">
        <v>1614</v>
      </c>
      <c r="G102" s="19" t="s">
        <v>52</v>
      </c>
      <c r="H102" s="521">
        <v>40</v>
      </c>
      <c r="I102" s="35" t="s">
        <v>6</v>
      </c>
      <c r="J102" s="19" t="s">
        <v>97</v>
      </c>
      <c r="K102" s="21"/>
      <c r="L102" s="1218">
        <v>600</v>
      </c>
      <c r="M102" s="80"/>
      <c r="N102" s="80"/>
      <c r="O102" s="80"/>
      <c r="P102" s="80"/>
      <c r="Q102" s="80"/>
      <c r="R102" s="80"/>
      <c r="T102" s="80"/>
      <c r="U102" s="80"/>
      <c r="V102" s="80"/>
      <c r="W102" s="80"/>
      <c r="X102" s="80"/>
      <c r="Y102" s="80"/>
    </row>
    <row r="103" spans="1:25" s="42" customFormat="1" ht="14.25" customHeight="1">
      <c r="A103" s="341" t="s">
        <v>112</v>
      </c>
      <c r="B103" s="1217">
        <v>44999</v>
      </c>
      <c r="C103" s="32">
        <v>44999</v>
      </c>
      <c r="D103" s="521">
        <v>13118</v>
      </c>
      <c r="E103" s="34" t="s">
        <v>474</v>
      </c>
      <c r="F103" s="521">
        <v>3633</v>
      </c>
      <c r="G103" s="19" t="s">
        <v>63</v>
      </c>
      <c r="H103" s="521">
        <v>3</v>
      </c>
      <c r="I103" s="35" t="s">
        <v>6</v>
      </c>
      <c r="J103" s="19" t="s">
        <v>97</v>
      </c>
      <c r="K103" s="21"/>
      <c r="L103" s="1218">
        <v>157.5</v>
      </c>
      <c r="M103" s="80"/>
      <c r="N103" s="80"/>
      <c r="O103" s="80"/>
      <c r="P103" s="80"/>
      <c r="Q103" s="80"/>
      <c r="R103" s="80"/>
      <c r="T103" s="80"/>
      <c r="U103" s="80"/>
      <c r="V103" s="80"/>
      <c r="W103" s="80"/>
      <c r="X103" s="80"/>
      <c r="Y103" s="80"/>
    </row>
    <row r="104" spans="1:25" s="42" customFormat="1" ht="14.25" customHeight="1">
      <c r="A104" s="341" t="s">
        <v>2190</v>
      </c>
      <c r="B104" s="1217">
        <v>45000</v>
      </c>
      <c r="C104" s="32">
        <v>45000</v>
      </c>
      <c r="D104" s="521">
        <v>13121</v>
      </c>
      <c r="E104" s="34" t="s">
        <v>2</v>
      </c>
      <c r="F104" s="521">
        <v>1468</v>
      </c>
      <c r="G104" s="19" t="s">
        <v>21</v>
      </c>
      <c r="H104" s="521">
        <v>20</v>
      </c>
      <c r="I104" s="35" t="s">
        <v>6</v>
      </c>
      <c r="J104" s="19" t="s">
        <v>97</v>
      </c>
      <c r="K104" s="21"/>
      <c r="L104" s="1218">
        <v>1424.8</v>
      </c>
      <c r="M104" s="80"/>
      <c r="N104" s="80"/>
      <c r="O104" s="80"/>
      <c r="P104" s="80"/>
      <c r="Q104" s="80"/>
      <c r="R104" s="80"/>
      <c r="T104" s="80"/>
      <c r="U104" s="80"/>
      <c r="V104" s="80"/>
      <c r="W104" s="80"/>
      <c r="X104" s="80"/>
      <c r="Y104" s="80"/>
    </row>
    <row r="105" spans="1:25" s="42" customFormat="1" ht="14.25" customHeight="1">
      <c r="A105" s="341" t="s">
        <v>601</v>
      </c>
      <c r="B105" s="1217">
        <v>45000</v>
      </c>
      <c r="C105" s="32">
        <v>44999</v>
      </c>
      <c r="D105" s="521">
        <v>13123</v>
      </c>
      <c r="E105" s="34" t="s">
        <v>2</v>
      </c>
      <c r="F105" s="521">
        <v>1126</v>
      </c>
      <c r="G105" s="19" t="s">
        <v>57</v>
      </c>
      <c r="H105" s="521">
        <v>8</v>
      </c>
      <c r="I105" s="35" t="s">
        <v>6</v>
      </c>
      <c r="J105" s="19" t="s">
        <v>97</v>
      </c>
      <c r="K105" s="21"/>
      <c r="L105" s="1218">
        <v>760.4</v>
      </c>
      <c r="M105" s="80"/>
      <c r="N105" s="80"/>
      <c r="O105" s="80"/>
      <c r="P105" s="80"/>
      <c r="Q105" s="80"/>
      <c r="R105" s="80"/>
      <c r="T105" s="80"/>
      <c r="U105" s="80"/>
      <c r="V105" s="80"/>
      <c r="W105" s="80"/>
      <c r="X105" s="80"/>
      <c r="Y105" s="80"/>
    </row>
    <row r="106" spans="1:25" s="41" customFormat="1" ht="14.25" customHeight="1">
      <c r="A106" s="341" t="s">
        <v>2854</v>
      </c>
      <c r="B106" s="1217">
        <v>45000</v>
      </c>
      <c r="C106" s="32">
        <v>44994</v>
      </c>
      <c r="D106" s="521">
        <v>13113</v>
      </c>
      <c r="E106" s="34" t="s">
        <v>2</v>
      </c>
      <c r="F106" s="521">
        <v>2691</v>
      </c>
      <c r="G106" s="19" t="s">
        <v>47</v>
      </c>
      <c r="H106" s="521" t="s">
        <v>2028</v>
      </c>
      <c r="I106" s="35" t="s">
        <v>6</v>
      </c>
      <c r="J106" s="19" t="s">
        <v>97</v>
      </c>
      <c r="K106" s="21"/>
      <c r="L106" s="1218">
        <v>1275</v>
      </c>
      <c r="M106" s="249"/>
      <c r="N106" s="249"/>
      <c r="O106" s="249"/>
      <c r="P106" s="249"/>
      <c r="Q106" s="249"/>
      <c r="R106" s="249"/>
      <c r="T106" s="249"/>
      <c r="U106" s="249"/>
      <c r="V106" s="249"/>
      <c r="W106" s="249"/>
      <c r="X106" s="249"/>
      <c r="Y106" s="249"/>
    </row>
    <row r="107" spans="1:25" s="42" customFormat="1" ht="14.25" customHeight="1">
      <c r="A107" s="341" t="s">
        <v>1594</v>
      </c>
      <c r="B107" s="1217">
        <v>45000</v>
      </c>
      <c r="C107" s="32">
        <v>45001</v>
      </c>
      <c r="D107" s="521">
        <v>13125</v>
      </c>
      <c r="E107" s="34" t="s">
        <v>1221</v>
      </c>
      <c r="F107" s="521">
        <v>4434</v>
      </c>
      <c r="G107" s="19" t="s">
        <v>2208</v>
      </c>
      <c r="H107" s="521">
        <v>40</v>
      </c>
      <c r="I107" s="35" t="s">
        <v>6</v>
      </c>
      <c r="J107" s="19" t="s">
        <v>97</v>
      </c>
      <c r="K107" s="21"/>
      <c r="L107" s="1218">
        <v>2480</v>
      </c>
      <c r="M107" s="80"/>
      <c r="N107" s="80"/>
      <c r="O107" s="80"/>
      <c r="P107" s="80"/>
      <c r="Q107" s="80"/>
      <c r="R107" s="80"/>
      <c r="T107" s="80"/>
      <c r="U107" s="80"/>
      <c r="V107" s="80"/>
      <c r="W107" s="80"/>
      <c r="X107" s="80"/>
      <c r="Y107" s="80"/>
    </row>
    <row r="108" spans="1:25" s="42" customFormat="1" ht="14.25" customHeight="1">
      <c r="A108" s="341" t="s">
        <v>883</v>
      </c>
      <c r="B108" s="1217">
        <v>45000</v>
      </c>
      <c r="C108" s="32">
        <v>44999</v>
      </c>
      <c r="D108" s="521">
        <v>12135</v>
      </c>
      <c r="E108" s="34" t="s">
        <v>1221</v>
      </c>
      <c r="F108" s="521">
        <v>4073</v>
      </c>
      <c r="G108" s="19" t="s">
        <v>3</v>
      </c>
      <c r="H108" s="521">
        <v>10</v>
      </c>
      <c r="I108" s="35" t="s">
        <v>6</v>
      </c>
      <c r="J108" s="19" t="s">
        <v>97</v>
      </c>
      <c r="K108" s="21"/>
      <c r="L108" s="1218">
        <v>525</v>
      </c>
      <c r="M108" s="80"/>
      <c r="N108" s="80"/>
      <c r="O108" s="80"/>
      <c r="P108" s="80"/>
      <c r="Q108" s="80"/>
      <c r="R108" s="80"/>
      <c r="T108" s="80"/>
      <c r="U108" s="80"/>
      <c r="V108" s="80"/>
      <c r="W108" s="80"/>
      <c r="X108" s="80"/>
      <c r="Y108" s="80"/>
    </row>
    <row r="109" spans="1:25" s="42" customFormat="1" ht="14.25" customHeight="1">
      <c r="A109" s="239" t="s">
        <v>1303</v>
      </c>
      <c r="B109" s="1203">
        <v>45005</v>
      </c>
      <c r="C109" s="31">
        <v>44999</v>
      </c>
      <c r="D109" s="523">
        <v>13137</v>
      </c>
      <c r="E109" s="136" t="s">
        <v>1221</v>
      </c>
      <c r="F109" s="523">
        <v>3628</v>
      </c>
      <c r="G109" s="9" t="s">
        <v>2862</v>
      </c>
      <c r="H109" s="1204">
        <v>5</v>
      </c>
      <c r="I109" s="25" t="s">
        <v>6</v>
      </c>
      <c r="J109" s="9" t="s">
        <v>97</v>
      </c>
      <c r="K109" s="11" t="s">
        <v>991</v>
      </c>
      <c r="L109" s="1205"/>
      <c r="M109" s="80"/>
      <c r="N109" s="80"/>
      <c r="O109" s="80"/>
      <c r="P109" s="80"/>
      <c r="Q109" s="80"/>
      <c r="R109" s="80"/>
      <c r="T109" s="249"/>
      <c r="U109" s="80"/>
      <c r="V109" s="80"/>
      <c r="W109" s="80"/>
      <c r="X109" s="80"/>
      <c r="Y109" s="80"/>
    </row>
    <row r="110" spans="1:25" s="42" customFormat="1" ht="14.25" customHeight="1">
      <c r="A110" s="239"/>
      <c r="B110" s="1203"/>
      <c r="C110" s="31"/>
      <c r="D110" s="523"/>
      <c r="E110" s="136" t="s">
        <v>1221</v>
      </c>
      <c r="F110" s="523">
        <v>3629</v>
      </c>
      <c r="G110" s="9" t="s">
        <v>2862</v>
      </c>
      <c r="H110" s="1204">
        <v>5</v>
      </c>
      <c r="I110" s="25" t="s">
        <v>6</v>
      </c>
      <c r="J110" s="9" t="s">
        <v>97</v>
      </c>
      <c r="K110" s="11" t="s">
        <v>991</v>
      </c>
      <c r="L110" s="1205"/>
      <c r="M110" s="80"/>
      <c r="N110" s="80"/>
      <c r="O110" s="80"/>
      <c r="P110" s="80"/>
      <c r="Q110" s="80"/>
      <c r="R110" s="80"/>
      <c r="T110" s="249"/>
      <c r="U110" s="80"/>
      <c r="V110" s="80"/>
      <c r="W110" s="80"/>
      <c r="X110" s="80"/>
      <c r="Y110" s="80"/>
    </row>
    <row r="111" spans="1:25" s="42" customFormat="1" ht="14.25" customHeight="1">
      <c r="A111" s="239"/>
      <c r="B111" s="1203"/>
      <c r="C111" s="31"/>
      <c r="D111" s="523"/>
      <c r="E111" s="136" t="s">
        <v>1221</v>
      </c>
      <c r="F111" s="523">
        <v>4192</v>
      </c>
      <c r="G111" s="9" t="s">
        <v>1646</v>
      </c>
      <c r="H111" s="1204">
        <v>6</v>
      </c>
      <c r="I111" s="25" t="s">
        <v>6</v>
      </c>
      <c r="J111" s="9" t="s">
        <v>97</v>
      </c>
      <c r="K111" s="11" t="s">
        <v>991</v>
      </c>
      <c r="L111" s="1205"/>
      <c r="M111" s="80"/>
      <c r="N111" s="80"/>
      <c r="O111" s="80"/>
      <c r="P111" s="80"/>
      <c r="Q111" s="80"/>
      <c r="R111" s="80"/>
      <c r="T111" s="249"/>
      <c r="U111" s="80"/>
      <c r="V111" s="80"/>
      <c r="W111" s="80"/>
      <c r="X111" s="80"/>
      <c r="Y111" s="80"/>
    </row>
    <row r="112" spans="1:25" s="42" customFormat="1" ht="14.25" customHeight="1">
      <c r="A112" s="239"/>
      <c r="B112" s="1203"/>
      <c r="C112" s="31"/>
      <c r="D112" s="523"/>
      <c r="E112" s="136" t="s">
        <v>1221</v>
      </c>
      <c r="F112" s="523">
        <v>4245</v>
      </c>
      <c r="G112" s="9" t="s">
        <v>1121</v>
      </c>
      <c r="H112" s="1204">
        <v>3</v>
      </c>
      <c r="I112" s="25" t="s">
        <v>6</v>
      </c>
      <c r="J112" s="9" t="s">
        <v>97</v>
      </c>
      <c r="K112" s="11" t="s">
        <v>991</v>
      </c>
      <c r="L112" s="1205"/>
      <c r="M112" s="80"/>
      <c r="N112" s="80"/>
      <c r="O112" s="80"/>
      <c r="P112" s="80"/>
      <c r="Q112" s="80"/>
      <c r="R112" s="80"/>
      <c r="T112" s="249"/>
      <c r="U112" s="80"/>
      <c r="V112" s="80"/>
      <c r="W112" s="80"/>
      <c r="X112" s="80"/>
      <c r="Y112" s="80"/>
    </row>
    <row r="113" spans="1:25" s="42" customFormat="1" ht="14.25" customHeight="1">
      <c r="A113" s="239"/>
      <c r="B113" s="1203"/>
      <c r="C113" s="31"/>
      <c r="D113" s="523"/>
      <c r="E113" s="136" t="s">
        <v>1221</v>
      </c>
      <c r="F113" s="523">
        <v>4193</v>
      </c>
      <c r="G113" s="9" t="s">
        <v>1121</v>
      </c>
      <c r="H113" s="1204">
        <v>3</v>
      </c>
      <c r="I113" s="25" t="s">
        <v>6</v>
      </c>
      <c r="J113" s="9" t="s">
        <v>97</v>
      </c>
      <c r="K113" s="11" t="s">
        <v>991</v>
      </c>
      <c r="L113" s="1205"/>
      <c r="M113" s="80"/>
      <c r="N113" s="80"/>
      <c r="O113" s="80"/>
      <c r="P113" s="80"/>
      <c r="Q113" s="80"/>
      <c r="R113" s="80"/>
      <c r="T113" s="249"/>
      <c r="U113" s="80"/>
      <c r="V113" s="80"/>
      <c r="W113" s="80"/>
      <c r="X113" s="80"/>
      <c r="Y113" s="80"/>
    </row>
    <row r="114" spans="1:25" s="42" customFormat="1" ht="14.25" customHeight="1">
      <c r="A114" s="239"/>
      <c r="B114" s="1203"/>
      <c r="C114" s="31"/>
      <c r="D114" s="523"/>
      <c r="E114" s="136" t="s">
        <v>1221</v>
      </c>
      <c r="F114" s="523">
        <v>4374</v>
      </c>
      <c r="G114" s="9" t="s">
        <v>2863</v>
      </c>
      <c r="H114" s="1204">
        <v>5</v>
      </c>
      <c r="I114" s="25" t="s">
        <v>6</v>
      </c>
      <c r="J114" s="9" t="s">
        <v>97</v>
      </c>
      <c r="K114" s="11" t="s">
        <v>991</v>
      </c>
      <c r="L114" s="1205"/>
      <c r="M114" s="80"/>
      <c r="N114" s="80"/>
      <c r="O114" s="80"/>
      <c r="P114" s="80"/>
      <c r="Q114" s="80"/>
      <c r="R114" s="80"/>
      <c r="T114" s="249"/>
      <c r="U114" s="80"/>
      <c r="V114" s="80"/>
      <c r="W114" s="80"/>
      <c r="X114" s="80"/>
      <c r="Y114" s="80"/>
    </row>
    <row r="115" spans="1:25" s="42" customFormat="1" ht="14.25" customHeight="1">
      <c r="A115" s="239"/>
      <c r="B115" s="1203"/>
      <c r="C115" s="31"/>
      <c r="D115" s="523"/>
      <c r="E115" s="136" t="s">
        <v>1221</v>
      </c>
      <c r="F115" s="523">
        <v>4226</v>
      </c>
      <c r="G115" s="9" t="s">
        <v>2864</v>
      </c>
      <c r="H115" s="1204">
        <v>5</v>
      </c>
      <c r="I115" s="25" t="s">
        <v>6</v>
      </c>
      <c r="J115" s="9" t="s">
        <v>97</v>
      </c>
      <c r="K115" s="11" t="s">
        <v>991</v>
      </c>
      <c r="L115" s="1205"/>
      <c r="M115" s="80"/>
      <c r="N115" s="80"/>
      <c r="O115" s="80"/>
      <c r="P115" s="80"/>
      <c r="Q115" s="80"/>
      <c r="R115" s="80"/>
      <c r="T115" s="249"/>
      <c r="U115" s="80"/>
      <c r="V115" s="80"/>
      <c r="W115" s="80"/>
      <c r="X115" s="80"/>
      <c r="Y115" s="80"/>
    </row>
    <row r="116" spans="1:25" s="42" customFormat="1" ht="14.25" customHeight="1">
      <c r="A116" s="239"/>
      <c r="B116" s="1203"/>
      <c r="C116" s="31"/>
      <c r="D116" s="523"/>
      <c r="E116" s="136" t="s">
        <v>1221</v>
      </c>
      <c r="F116" s="523">
        <v>4227</v>
      </c>
      <c r="G116" s="9" t="s">
        <v>2865</v>
      </c>
      <c r="H116" s="1204">
        <v>5</v>
      </c>
      <c r="I116" s="25" t="s">
        <v>6</v>
      </c>
      <c r="J116" s="9" t="s">
        <v>97</v>
      </c>
      <c r="K116" s="11" t="s">
        <v>991</v>
      </c>
      <c r="L116" s="1205"/>
      <c r="M116" s="80"/>
      <c r="N116" s="80"/>
      <c r="O116" s="80"/>
      <c r="P116" s="80"/>
      <c r="Q116" s="80"/>
      <c r="R116" s="80"/>
      <c r="T116" s="249"/>
      <c r="U116" s="80"/>
      <c r="V116" s="80"/>
      <c r="W116" s="80"/>
      <c r="X116" s="80"/>
      <c r="Y116" s="80"/>
    </row>
    <row r="117" spans="1:25" s="42" customFormat="1" ht="14.25" customHeight="1">
      <c r="A117" s="239"/>
      <c r="B117" s="1203"/>
      <c r="C117" s="31"/>
      <c r="D117" s="523"/>
      <c r="E117" s="136" t="s">
        <v>1221</v>
      </c>
      <c r="F117" s="523">
        <v>4229</v>
      </c>
      <c r="G117" s="9" t="s">
        <v>2866</v>
      </c>
      <c r="H117" s="1204">
        <v>5</v>
      </c>
      <c r="I117" s="25" t="s">
        <v>6</v>
      </c>
      <c r="J117" s="9" t="s">
        <v>97</v>
      </c>
      <c r="K117" s="11" t="s">
        <v>991</v>
      </c>
      <c r="L117" s="1205"/>
      <c r="M117" s="80"/>
      <c r="N117" s="80"/>
      <c r="O117" s="80"/>
      <c r="P117" s="80"/>
      <c r="Q117" s="80"/>
      <c r="R117" s="80"/>
      <c r="T117" s="249"/>
      <c r="U117" s="80"/>
      <c r="V117" s="80"/>
      <c r="W117" s="80"/>
      <c r="X117" s="80"/>
      <c r="Y117" s="80"/>
    </row>
    <row r="118" spans="1:25" s="42" customFormat="1" ht="14.25" customHeight="1">
      <c r="A118" s="239"/>
      <c r="B118" s="1203"/>
      <c r="C118" s="31"/>
      <c r="D118" s="523"/>
      <c r="E118" s="136" t="s">
        <v>1221</v>
      </c>
      <c r="F118" s="523">
        <v>4230</v>
      </c>
      <c r="G118" s="9" t="s">
        <v>2867</v>
      </c>
      <c r="H118" s="1204">
        <v>5</v>
      </c>
      <c r="I118" s="25" t="s">
        <v>6</v>
      </c>
      <c r="J118" s="9" t="s">
        <v>97</v>
      </c>
      <c r="K118" s="11" t="s">
        <v>991</v>
      </c>
      <c r="L118" s="1205"/>
      <c r="M118" s="80"/>
      <c r="N118" s="80"/>
      <c r="O118" s="80"/>
      <c r="P118" s="80"/>
      <c r="Q118" s="80"/>
      <c r="R118" s="80"/>
      <c r="T118" s="249"/>
      <c r="U118" s="80"/>
      <c r="V118" s="80"/>
      <c r="W118" s="80"/>
      <c r="X118" s="80"/>
      <c r="Y118" s="80"/>
    </row>
    <row r="119" spans="1:25" s="42" customFormat="1" ht="14.25" customHeight="1">
      <c r="A119" s="239"/>
      <c r="B119" s="1203"/>
      <c r="C119" s="31"/>
      <c r="D119" s="523"/>
      <c r="E119" s="136" t="s">
        <v>1221</v>
      </c>
      <c r="F119" s="523">
        <v>4231</v>
      </c>
      <c r="G119" s="9" t="s">
        <v>2868</v>
      </c>
      <c r="H119" s="1204">
        <v>3</v>
      </c>
      <c r="I119" s="25" t="s">
        <v>6</v>
      </c>
      <c r="J119" s="9" t="s">
        <v>97</v>
      </c>
      <c r="K119" s="11" t="s">
        <v>991</v>
      </c>
      <c r="L119" s="1205"/>
      <c r="M119" s="80"/>
      <c r="N119" s="80"/>
      <c r="O119" s="80"/>
      <c r="P119" s="80"/>
      <c r="Q119" s="80"/>
      <c r="R119" s="80"/>
      <c r="T119" s="249"/>
      <c r="U119" s="80"/>
      <c r="V119" s="80"/>
      <c r="W119" s="80"/>
      <c r="X119" s="80"/>
      <c r="Y119" s="80"/>
    </row>
    <row r="120" spans="1:25" s="42" customFormat="1" ht="14.25" customHeight="1">
      <c r="A120" s="239"/>
      <c r="B120" s="1203"/>
      <c r="C120" s="31"/>
      <c r="D120" s="523"/>
      <c r="E120" s="136" t="s">
        <v>1221</v>
      </c>
      <c r="F120" s="523">
        <v>4232</v>
      </c>
      <c r="G120" s="9" t="s">
        <v>2869</v>
      </c>
      <c r="H120" s="1204">
        <v>3</v>
      </c>
      <c r="I120" s="25" t="s">
        <v>6</v>
      </c>
      <c r="J120" s="9" t="s">
        <v>97</v>
      </c>
      <c r="K120" s="11" t="s">
        <v>991</v>
      </c>
      <c r="L120" s="1205"/>
      <c r="M120" s="80"/>
      <c r="N120" s="80"/>
      <c r="O120" s="80"/>
      <c r="P120" s="80"/>
      <c r="Q120" s="80"/>
      <c r="R120" s="80"/>
      <c r="T120" s="249"/>
      <c r="U120" s="80"/>
      <c r="V120" s="80"/>
      <c r="W120" s="80"/>
      <c r="X120" s="80"/>
      <c r="Y120" s="80"/>
    </row>
    <row r="121" spans="1:25" s="42" customFormat="1" ht="14.25" customHeight="1">
      <c r="A121" s="239"/>
      <c r="B121" s="1203"/>
      <c r="C121" s="31"/>
      <c r="D121" s="523"/>
      <c r="E121" s="136" t="s">
        <v>1221</v>
      </c>
      <c r="F121" s="523">
        <v>4233</v>
      </c>
      <c r="G121" s="9" t="s">
        <v>2870</v>
      </c>
      <c r="H121" s="1204">
        <v>5</v>
      </c>
      <c r="I121" s="25" t="s">
        <v>6</v>
      </c>
      <c r="J121" s="9" t="s">
        <v>97</v>
      </c>
      <c r="K121" s="11" t="s">
        <v>991</v>
      </c>
      <c r="L121" s="1205"/>
      <c r="M121" s="80"/>
      <c r="N121" s="80"/>
      <c r="O121" s="80"/>
      <c r="P121" s="80"/>
      <c r="Q121" s="80"/>
      <c r="R121" s="80"/>
      <c r="T121" s="249"/>
      <c r="U121" s="80"/>
      <c r="V121" s="80"/>
      <c r="W121" s="80"/>
      <c r="X121" s="80"/>
      <c r="Y121" s="80"/>
    </row>
    <row r="122" spans="1:25" s="42" customFormat="1" ht="14.25" customHeight="1">
      <c r="A122" s="239"/>
      <c r="B122" s="1203"/>
      <c r="C122" s="31"/>
      <c r="D122" s="523"/>
      <c r="E122" s="136" t="s">
        <v>1221</v>
      </c>
      <c r="F122" s="523">
        <v>4241</v>
      </c>
      <c r="G122" s="9" t="s">
        <v>2871</v>
      </c>
      <c r="H122" s="523">
        <v>10</v>
      </c>
      <c r="I122" s="25" t="s">
        <v>6</v>
      </c>
      <c r="J122" s="9" t="s">
        <v>97</v>
      </c>
      <c r="K122" s="11" t="s">
        <v>991</v>
      </c>
      <c r="L122" s="1205">
        <v>2277.14</v>
      </c>
      <c r="M122" s="80"/>
      <c r="N122" s="80"/>
      <c r="O122" s="80"/>
      <c r="P122" s="80"/>
      <c r="Q122" s="80"/>
      <c r="R122" s="80"/>
      <c r="T122" s="249"/>
      <c r="U122" s="80"/>
      <c r="V122" s="80"/>
      <c r="W122" s="80"/>
      <c r="X122" s="80"/>
      <c r="Y122" s="80"/>
    </row>
    <row r="123" spans="1:25" s="42" customFormat="1" ht="14.25" customHeight="1">
      <c r="A123" s="239" t="s">
        <v>400</v>
      </c>
      <c r="B123" s="1203">
        <v>44995</v>
      </c>
      <c r="C123" s="31">
        <v>44994</v>
      </c>
      <c r="D123" s="523">
        <v>13142</v>
      </c>
      <c r="E123" s="136" t="s">
        <v>2</v>
      </c>
      <c r="F123" s="523">
        <v>908</v>
      </c>
      <c r="G123" s="9" t="s">
        <v>30</v>
      </c>
      <c r="H123" s="523">
        <v>56</v>
      </c>
      <c r="I123" s="25" t="s">
        <v>6</v>
      </c>
      <c r="J123" s="9" t="s">
        <v>97</v>
      </c>
      <c r="K123" s="22"/>
      <c r="L123" s="1205">
        <v>307.39999999999998</v>
      </c>
      <c r="M123" s="80"/>
      <c r="N123" s="80"/>
      <c r="O123" s="80"/>
      <c r="P123" s="80"/>
      <c r="Q123" s="80"/>
      <c r="R123" s="80"/>
      <c r="T123" s="249"/>
      <c r="U123" s="80"/>
      <c r="V123" s="80"/>
      <c r="W123" s="80"/>
      <c r="X123" s="80"/>
      <c r="Y123" s="80"/>
    </row>
    <row r="124" spans="1:25" s="42" customFormat="1" ht="14.25" customHeight="1">
      <c r="A124" s="341" t="s">
        <v>107</v>
      </c>
      <c r="B124" s="1217">
        <v>45001</v>
      </c>
      <c r="C124" s="32">
        <v>45000</v>
      </c>
      <c r="D124" s="521">
        <v>13143</v>
      </c>
      <c r="E124" s="34" t="s">
        <v>2</v>
      </c>
      <c r="F124" s="521">
        <v>2720</v>
      </c>
      <c r="G124" s="19" t="s">
        <v>162</v>
      </c>
      <c r="H124" s="521">
        <v>30</v>
      </c>
      <c r="I124" s="35" t="s">
        <v>6</v>
      </c>
      <c r="J124" s="19" t="s">
        <v>97</v>
      </c>
      <c r="K124" s="21"/>
      <c r="L124" s="1218"/>
      <c r="M124" s="80"/>
      <c r="N124" s="80"/>
      <c r="O124" s="80"/>
      <c r="P124" s="80"/>
      <c r="Q124" s="80"/>
      <c r="R124" s="80"/>
      <c r="T124" s="80"/>
      <c r="U124" s="80"/>
      <c r="V124" s="80"/>
      <c r="W124" s="80"/>
      <c r="X124" s="80"/>
      <c r="Y124" s="80"/>
    </row>
    <row r="125" spans="1:25" s="42" customFormat="1" ht="14.25" customHeight="1">
      <c r="A125" s="341"/>
      <c r="B125" s="1217"/>
      <c r="C125" s="32"/>
      <c r="D125" s="521"/>
      <c r="E125" s="34" t="s">
        <v>2</v>
      </c>
      <c r="F125" s="521">
        <v>1467</v>
      </c>
      <c r="G125" s="19" t="s">
        <v>62</v>
      </c>
      <c r="H125" s="521">
        <v>51</v>
      </c>
      <c r="I125" s="35" t="s">
        <v>6</v>
      </c>
      <c r="J125" s="19" t="s">
        <v>97</v>
      </c>
      <c r="K125" s="21"/>
      <c r="L125" s="1218">
        <v>1976.8</v>
      </c>
      <c r="M125" s="80"/>
      <c r="N125" s="80"/>
      <c r="O125" s="80"/>
      <c r="P125" s="80"/>
      <c r="Q125" s="80"/>
      <c r="R125" s="80"/>
      <c r="T125" s="80"/>
      <c r="U125" s="80"/>
      <c r="V125" s="80"/>
      <c r="W125" s="80"/>
      <c r="X125" s="80"/>
      <c r="Y125" s="80"/>
    </row>
    <row r="126" spans="1:25" s="42" customFormat="1" ht="14.25" customHeight="1">
      <c r="A126" s="341" t="s">
        <v>2872</v>
      </c>
      <c r="B126" s="1217">
        <v>45001</v>
      </c>
      <c r="C126" s="32">
        <v>45000</v>
      </c>
      <c r="D126" s="521">
        <v>13150</v>
      </c>
      <c r="E126" s="34" t="s">
        <v>60</v>
      </c>
      <c r="F126" s="521">
        <v>4198</v>
      </c>
      <c r="G126" s="19" t="s">
        <v>783</v>
      </c>
      <c r="H126" s="521">
        <v>10</v>
      </c>
      <c r="I126" s="35" t="s">
        <v>6</v>
      </c>
      <c r="J126" s="19" t="s">
        <v>97</v>
      </c>
      <c r="K126" s="21"/>
      <c r="L126" s="1218">
        <v>741</v>
      </c>
      <c r="M126" s="80"/>
      <c r="N126" s="80"/>
      <c r="O126" s="80"/>
      <c r="P126" s="80"/>
      <c r="Q126" s="80"/>
      <c r="R126" s="80"/>
      <c r="T126" s="80"/>
      <c r="U126" s="80"/>
      <c r="V126" s="80"/>
      <c r="W126" s="80"/>
      <c r="X126" s="80"/>
      <c r="Y126" s="80"/>
    </row>
    <row r="127" spans="1:25" s="42" customFormat="1" ht="14.25" customHeight="1">
      <c r="A127" s="341" t="s">
        <v>1314</v>
      </c>
      <c r="B127" s="1217">
        <v>45002</v>
      </c>
      <c r="C127" s="32">
        <v>45000</v>
      </c>
      <c r="D127" s="521">
        <v>13163</v>
      </c>
      <c r="E127" s="34" t="s">
        <v>2</v>
      </c>
      <c r="F127" s="521">
        <v>753</v>
      </c>
      <c r="G127" s="19" t="s">
        <v>47</v>
      </c>
      <c r="H127" s="521">
        <v>8</v>
      </c>
      <c r="I127" s="35" t="s">
        <v>6</v>
      </c>
      <c r="J127" s="19" t="s">
        <v>97</v>
      </c>
      <c r="K127" s="21"/>
      <c r="L127" s="1218">
        <v>292</v>
      </c>
      <c r="M127" s="80"/>
      <c r="N127" s="80"/>
      <c r="O127" s="80"/>
      <c r="P127" s="80"/>
      <c r="Q127" s="80"/>
      <c r="R127" s="80"/>
      <c r="T127" s="80"/>
      <c r="U127" s="80"/>
      <c r="V127" s="80"/>
      <c r="W127" s="80"/>
      <c r="X127" s="80"/>
      <c r="Y127" s="80"/>
    </row>
    <row r="128" spans="1:25" s="42" customFormat="1" ht="14.25" customHeight="1">
      <c r="A128" s="341" t="s">
        <v>1469</v>
      </c>
      <c r="B128" s="1217">
        <v>45002</v>
      </c>
      <c r="C128" s="32">
        <v>45000</v>
      </c>
      <c r="D128" s="521">
        <v>13171</v>
      </c>
      <c r="E128" s="34" t="s">
        <v>2</v>
      </c>
      <c r="F128" s="521">
        <v>843</v>
      </c>
      <c r="G128" s="19" t="s">
        <v>203</v>
      </c>
      <c r="H128" s="521">
        <v>160</v>
      </c>
      <c r="I128" s="35" t="s">
        <v>6</v>
      </c>
      <c r="J128" s="19" t="s">
        <v>97</v>
      </c>
      <c r="K128" s="21"/>
      <c r="L128" s="1218">
        <v>1360</v>
      </c>
      <c r="M128" s="80"/>
      <c r="N128" s="80"/>
      <c r="O128" s="80"/>
      <c r="P128" s="80"/>
      <c r="Q128" s="80"/>
      <c r="R128" s="80"/>
      <c r="T128" s="80"/>
      <c r="U128" s="80"/>
      <c r="V128" s="80"/>
      <c r="W128" s="80"/>
      <c r="X128" s="80"/>
      <c r="Y128" s="80"/>
    </row>
    <row r="129" spans="1:25" s="42" customFormat="1" ht="14.25" customHeight="1">
      <c r="A129" s="341" t="s">
        <v>2473</v>
      </c>
      <c r="B129" s="1217">
        <v>45005</v>
      </c>
      <c r="C129" s="32">
        <v>45001</v>
      </c>
      <c r="D129" s="521">
        <v>13174</v>
      </c>
      <c r="E129" s="34" t="s">
        <v>2</v>
      </c>
      <c r="F129" s="521">
        <v>908</v>
      </c>
      <c r="G129" s="19" t="s">
        <v>30</v>
      </c>
      <c r="H129" s="521">
        <v>35</v>
      </c>
      <c r="I129" s="35" t="s">
        <v>6</v>
      </c>
      <c r="J129" s="19" t="s">
        <v>97</v>
      </c>
      <c r="K129" s="21"/>
      <c r="L129" s="1218"/>
      <c r="M129" s="80"/>
      <c r="N129" s="80"/>
      <c r="O129" s="80"/>
      <c r="P129" s="80"/>
      <c r="Q129" s="80"/>
      <c r="R129" s="80"/>
      <c r="T129" s="80"/>
      <c r="U129" s="80"/>
      <c r="V129" s="80"/>
      <c r="W129" s="80"/>
      <c r="X129" s="80"/>
      <c r="Y129" s="80"/>
    </row>
    <row r="130" spans="1:25" s="42" customFormat="1" ht="14.25" customHeight="1">
      <c r="A130" s="341"/>
      <c r="B130" s="1217"/>
      <c r="C130" s="32"/>
      <c r="D130" s="521"/>
      <c r="E130" s="34" t="s">
        <v>2</v>
      </c>
      <c r="F130" s="521">
        <v>869</v>
      </c>
      <c r="G130" s="19" t="s">
        <v>16</v>
      </c>
      <c r="H130" s="521">
        <v>20</v>
      </c>
      <c r="I130" s="35" t="s">
        <v>6</v>
      </c>
      <c r="J130" s="19" t="s">
        <v>97</v>
      </c>
      <c r="K130" s="21"/>
      <c r="L130" s="1218">
        <v>1204.5</v>
      </c>
      <c r="M130" s="80"/>
      <c r="N130" s="80"/>
      <c r="O130" s="80"/>
      <c r="P130" s="80"/>
      <c r="Q130" s="80"/>
      <c r="R130" s="80"/>
      <c r="T130" s="80"/>
      <c r="U130" s="80"/>
      <c r="V130" s="80"/>
      <c r="W130" s="80"/>
      <c r="X130" s="80"/>
      <c r="Y130" s="80"/>
    </row>
    <row r="131" spans="1:25" s="42" customFormat="1" ht="14.25" customHeight="1">
      <c r="A131" s="341" t="s">
        <v>400</v>
      </c>
      <c r="B131" s="1217">
        <v>45005</v>
      </c>
      <c r="C131" s="32">
        <v>45002</v>
      </c>
      <c r="D131" s="521">
        <v>13175</v>
      </c>
      <c r="E131" s="34" t="s">
        <v>2</v>
      </c>
      <c r="F131" s="521">
        <v>1468</v>
      </c>
      <c r="G131" s="19" t="s">
        <v>1064</v>
      </c>
      <c r="H131" s="521">
        <v>20</v>
      </c>
      <c r="I131" s="35" t="s">
        <v>6</v>
      </c>
      <c r="J131" s="19" t="s">
        <v>97</v>
      </c>
      <c r="K131" s="21"/>
      <c r="L131" s="1218">
        <v>780</v>
      </c>
      <c r="M131" s="80"/>
      <c r="N131" s="80"/>
      <c r="O131" s="80"/>
      <c r="P131" s="80"/>
      <c r="Q131" s="80"/>
      <c r="R131" s="80"/>
      <c r="T131" s="80"/>
      <c r="U131" s="80"/>
      <c r="V131" s="80"/>
      <c r="W131" s="80"/>
      <c r="X131" s="80"/>
      <c r="Y131" s="80"/>
    </row>
    <row r="132" spans="1:25" s="42" customFormat="1" ht="14.25" customHeight="1">
      <c r="A132" s="341"/>
      <c r="B132" s="1217"/>
      <c r="C132" s="32"/>
      <c r="D132" s="521"/>
      <c r="E132" s="34" t="s">
        <v>153</v>
      </c>
      <c r="F132" s="521">
        <v>3509</v>
      </c>
      <c r="G132" s="19" t="s">
        <v>1800</v>
      </c>
      <c r="H132" s="521">
        <v>15</v>
      </c>
      <c r="I132" s="35" t="s">
        <v>6</v>
      </c>
      <c r="J132" s="19" t="s">
        <v>97</v>
      </c>
      <c r="K132" s="21" t="s">
        <v>2881</v>
      </c>
      <c r="L132" s="1218">
        <v>813</v>
      </c>
      <c r="M132" s="80"/>
      <c r="N132" s="80"/>
      <c r="O132" s="80"/>
      <c r="P132" s="80"/>
      <c r="Q132" s="80"/>
      <c r="R132" s="80"/>
      <c r="T132" s="249"/>
      <c r="U132" s="80"/>
      <c r="V132" s="80"/>
      <c r="W132" s="80"/>
      <c r="X132" s="80"/>
      <c r="Y132" s="80"/>
    </row>
    <row r="133" spans="1:25" s="42" customFormat="1" ht="14.25" customHeight="1">
      <c r="A133" s="239" t="s">
        <v>945</v>
      </c>
      <c r="B133" s="1203">
        <v>45006</v>
      </c>
      <c r="C133" s="31">
        <v>45002</v>
      </c>
      <c r="D133" s="523">
        <v>13182</v>
      </c>
      <c r="E133" s="136" t="s">
        <v>2</v>
      </c>
      <c r="F133" s="523">
        <v>855</v>
      </c>
      <c r="G133" s="9" t="s">
        <v>38</v>
      </c>
      <c r="H133" s="523">
        <v>10</v>
      </c>
      <c r="I133" s="25" t="s">
        <v>6</v>
      </c>
      <c r="J133" s="9" t="s">
        <v>97</v>
      </c>
      <c r="K133" s="11" t="s">
        <v>1871</v>
      </c>
      <c r="L133" s="1205">
        <v>223</v>
      </c>
      <c r="M133" s="80"/>
      <c r="N133" s="80"/>
      <c r="O133" s="80"/>
      <c r="P133" s="80"/>
      <c r="Q133" s="80"/>
      <c r="R133" s="80"/>
      <c r="T133" s="249"/>
      <c r="U133" s="80"/>
      <c r="V133" s="80"/>
      <c r="W133" s="80"/>
      <c r="X133" s="80"/>
      <c r="Y133" s="80"/>
    </row>
    <row r="134" spans="1:25" s="42" customFormat="1" ht="14.25" customHeight="1">
      <c r="A134" s="239" t="s">
        <v>1564</v>
      </c>
      <c r="B134" s="1203">
        <v>45006</v>
      </c>
      <c r="C134" s="31">
        <v>45001</v>
      </c>
      <c r="D134" s="523">
        <v>13182</v>
      </c>
      <c r="E134" s="136" t="s">
        <v>2</v>
      </c>
      <c r="F134" s="523">
        <v>951</v>
      </c>
      <c r="G134" s="9" t="s">
        <v>58</v>
      </c>
      <c r="H134" s="1204" t="s">
        <v>984</v>
      </c>
      <c r="I134" s="25" t="s">
        <v>6</v>
      </c>
      <c r="J134" s="9" t="s">
        <v>97</v>
      </c>
      <c r="K134" s="11" t="s">
        <v>1871</v>
      </c>
      <c r="L134" s="1205">
        <v>242.5</v>
      </c>
      <c r="M134" s="80"/>
      <c r="N134" s="80"/>
      <c r="O134" s="80"/>
      <c r="P134" s="80"/>
      <c r="Q134" s="80"/>
      <c r="R134" s="80"/>
      <c r="T134" s="249"/>
      <c r="U134" s="80"/>
      <c r="V134" s="80"/>
      <c r="W134" s="80"/>
      <c r="X134" s="80"/>
      <c r="Y134" s="80"/>
    </row>
    <row r="135" spans="1:25" s="42" customFormat="1" ht="14.25" customHeight="1">
      <c r="A135" s="239" t="s">
        <v>918</v>
      </c>
      <c r="B135" s="1203">
        <v>45006</v>
      </c>
      <c r="C135" s="31">
        <v>45000</v>
      </c>
      <c r="D135" s="523">
        <v>13184</v>
      </c>
      <c r="E135" s="136" t="s">
        <v>2</v>
      </c>
      <c r="F135" s="523">
        <v>1126</v>
      </c>
      <c r="G135" s="9" t="s">
        <v>57</v>
      </c>
      <c r="H135" s="523">
        <v>4</v>
      </c>
      <c r="I135" s="25" t="s">
        <v>6</v>
      </c>
      <c r="J135" s="9" t="s">
        <v>97</v>
      </c>
      <c r="K135" s="11" t="s">
        <v>1871</v>
      </c>
      <c r="L135" s="1205">
        <v>340</v>
      </c>
      <c r="M135" s="80"/>
      <c r="N135" s="80"/>
      <c r="O135" s="80"/>
      <c r="P135" s="80"/>
      <c r="Q135" s="80"/>
      <c r="R135" s="80"/>
      <c r="T135" s="249"/>
      <c r="U135" s="80"/>
      <c r="V135" s="80"/>
      <c r="W135" s="80"/>
      <c r="X135" s="80"/>
      <c r="Y135" s="80"/>
    </row>
    <row r="136" spans="1:25" s="42" customFormat="1" ht="14.25" customHeight="1">
      <c r="A136" s="239" t="s">
        <v>2104</v>
      </c>
      <c r="B136" s="1203">
        <v>45006</v>
      </c>
      <c r="C136" s="31">
        <v>45002</v>
      </c>
      <c r="D136" s="523">
        <v>13186</v>
      </c>
      <c r="E136" s="136" t="s">
        <v>2</v>
      </c>
      <c r="F136" s="523">
        <v>1468</v>
      </c>
      <c r="G136" s="9" t="s">
        <v>21</v>
      </c>
      <c r="H136" s="523">
        <v>6</v>
      </c>
      <c r="I136" s="25" t="s">
        <v>6</v>
      </c>
      <c r="J136" s="9" t="s">
        <v>97</v>
      </c>
      <c r="K136" s="11" t="s">
        <v>1871</v>
      </c>
      <c r="L136" s="1205">
        <v>378</v>
      </c>
      <c r="M136" s="80"/>
      <c r="N136" s="80"/>
      <c r="O136" s="80"/>
      <c r="P136" s="80"/>
      <c r="Q136" s="80"/>
      <c r="R136" s="80"/>
      <c r="T136" s="249"/>
      <c r="U136" s="80"/>
      <c r="V136" s="80"/>
      <c r="W136" s="80"/>
      <c r="X136" s="80"/>
      <c r="Y136" s="80"/>
    </row>
    <row r="137" spans="1:25" s="42" customFormat="1" ht="14.25" customHeight="1">
      <c r="A137" s="239" t="s">
        <v>368</v>
      </c>
      <c r="B137" s="1203">
        <v>45007</v>
      </c>
      <c r="C137" s="31">
        <v>45005</v>
      </c>
      <c r="D137" s="523">
        <v>13188</v>
      </c>
      <c r="E137" s="136" t="s">
        <v>2</v>
      </c>
      <c r="F137" s="523">
        <v>2515</v>
      </c>
      <c r="G137" s="9" t="s">
        <v>35</v>
      </c>
      <c r="H137" s="523">
        <v>10</v>
      </c>
      <c r="I137" s="25" t="s">
        <v>6</v>
      </c>
      <c r="J137" s="9" t="s">
        <v>97</v>
      </c>
      <c r="K137" s="11" t="s">
        <v>1871</v>
      </c>
      <c r="L137" s="1205">
        <v>125</v>
      </c>
      <c r="M137" s="80"/>
      <c r="N137" s="80"/>
      <c r="O137" s="80"/>
      <c r="P137" s="80"/>
      <c r="Q137" s="80"/>
      <c r="R137" s="80"/>
      <c r="T137" s="249"/>
      <c r="U137" s="80"/>
      <c r="V137" s="80"/>
      <c r="W137" s="80"/>
      <c r="X137" s="80"/>
      <c r="Y137" s="80"/>
    </row>
    <row r="138" spans="1:25" s="42" customFormat="1" ht="14.25" customHeight="1">
      <c r="A138" s="239" t="s">
        <v>466</v>
      </c>
      <c r="B138" s="1203">
        <v>45007</v>
      </c>
      <c r="C138" s="31">
        <v>45005</v>
      </c>
      <c r="D138" s="523">
        <v>13190</v>
      </c>
      <c r="E138" s="136" t="s">
        <v>2</v>
      </c>
      <c r="F138" s="523">
        <v>4075</v>
      </c>
      <c r="G138" s="9" t="s">
        <v>103</v>
      </c>
      <c r="H138" s="523">
        <v>20</v>
      </c>
      <c r="I138" s="25" t="s">
        <v>6</v>
      </c>
      <c r="J138" s="9" t="s">
        <v>97</v>
      </c>
      <c r="K138" s="11" t="s">
        <v>1871</v>
      </c>
      <c r="L138" s="1205">
        <v>380</v>
      </c>
      <c r="M138" s="80"/>
      <c r="N138" s="80"/>
      <c r="O138" s="80"/>
      <c r="P138" s="80"/>
      <c r="Q138" s="80"/>
      <c r="R138" s="80"/>
      <c r="T138" s="249"/>
      <c r="U138" s="80"/>
      <c r="V138" s="80"/>
      <c r="W138" s="80"/>
      <c r="X138" s="80"/>
      <c r="Y138" s="80"/>
    </row>
    <row r="139" spans="1:25" s="42" customFormat="1" ht="14.25" customHeight="1">
      <c r="A139" s="239" t="s">
        <v>520</v>
      </c>
      <c r="B139" s="1203">
        <v>45007</v>
      </c>
      <c r="C139" s="31">
        <v>45005</v>
      </c>
      <c r="D139" s="523">
        <v>13191</v>
      </c>
      <c r="E139" s="136" t="s">
        <v>7</v>
      </c>
      <c r="F139" s="523">
        <v>4466</v>
      </c>
      <c r="G139" s="9" t="s">
        <v>521</v>
      </c>
      <c r="H139" s="523">
        <v>40</v>
      </c>
      <c r="I139" s="25" t="s">
        <v>6</v>
      </c>
      <c r="J139" s="9" t="s">
        <v>97</v>
      </c>
      <c r="K139" s="11" t="s">
        <v>1871</v>
      </c>
      <c r="L139" s="1205">
        <v>620</v>
      </c>
      <c r="M139" s="80"/>
      <c r="N139" s="80"/>
      <c r="O139" s="80"/>
      <c r="P139" s="80"/>
      <c r="Q139" s="80"/>
      <c r="R139" s="80"/>
      <c r="T139" s="249"/>
      <c r="U139" s="80"/>
      <c r="V139" s="80"/>
      <c r="W139" s="80"/>
      <c r="X139" s="80"/>
      <c r="Y139" s="80"/>
    </row>
    <row r="140" spans="1:25" s="42" customFormat="1" ht="14.25" customHeight="1">
      <c r="A140" s="239" t="s">
        <v>2854</v>
      </c>
      <c r="B140" s="1203">
        <v>45015</v>
      </c>
      <c r="C140" s="31">
        <v>45001</v>
      </c>
      <c r="D140" s="523">
        <v>13192</v>
      </c>
      <c r="E140" s="136" t="s">
        <v>2</v>
      </c>
      <c r="F140" s="523">
        <v>869</v>
      </c>
      <c r="G140" s="9" t="s">
        <v>16</v>
      </c>
      <c r="H140" s="523">
        <v>150</v>
      </c>
      <c r="I140" s="25" t="s">
        <v>6</v>
      </c>
      <c r="J140" s="9" t="s">
        <v>97</v>
      </c>
      <c r="K140" s="22"/>
      <c r="L140" s="1205">
        <v>975</v>
      </c>
      <c r="M140" s="80"/>
      <c r="N140" s="80"/>
      <c r="O140" s="80"/>
      <c r="P140" s="80"/>
      <c r="Q140" s="80"/>
      <c r="R140" s="80"/>
      <c r="T140" s="249"/>
      <c r="U140" s="80"/>
      <c r="V140" s="80"/>
      <c r="W140" s="80"/>
      <c r="X140" s="80"/>
      <c r="Y140" s="80"/>
    </row>
    <row r="141" spans="1:25" s="42" customFormat="1" ht="14.25" customHeight="1">
      <c r="A141" s="239" t="s">
        <v>109</v>
      </c>
      <c r="B141" s="1203">
        <v>44995</v>
      </c>
      <c r="C141" s="31">
        <v>44995</v>
      </c>
      <c r="D141" s="523">
        <v>13204</v>
      </c>
      <c r="E141" s="136" t="s">
        <v>2060</v>
      </c>
      <c r="F141" s="523">
        <v>4025</v>
      </c>
      <c r="G141" s="9" t="s">
        <v>20</v>
      </c>
      <c r="H141" s="523">
        <v>1</v>
      </c>
      <c r="I141" s="25" t="s">
        <v>6</v>
      </c>
      <c r="J141" s="9" t="s">
        <v>97</v>
      </c>
      <c r="K141" s="22"/>
      <c r="L141" s="1205">
        <v>50</v>
      </c>
      <c r="M141" s="80"/>
      <c r="N141" s="80"/>
      <c r="O141" s="80"/>
      <c r="P141" s="80"/>
      <c r="Q141" s="80"/>
      <c r="R141" s="80"/>
      <c r="T141" s="249"/>
      <c r="U141" s="80"/>
      <c r="V141" s="80"/>
      <c r="W141" s="80"/>
      <c r="X141" s="80"/>
      <c r="Y141" s="80"/>
    </row>
    <row r="142" spans="1:25" s="42" customFormat="1" ht="14.25" customHeight="1">
      <c r="A142" s="239"/>
      <c r="B142" s="1203"/>
      <c r="C142" s="31"/>
      <c r="D142" s="523"/>
      <c r="E142" s="136" t="s">
        <v>2060</v>
      </c>
      <c r="F142" s="523">
        <v>4025</v>
      </c>
      <c r="G142" s="9" t="s">
        <v>52</v>
      </c>
      <c r="H142" s="523">
        <v>1</v>
      </c>
      <c r="I142" s="25" t="s">
        <v>6</v>
      </c>
      <c r="J142" s="9" t="s">
        <v>97</v>
      </c>
      <c r="K142" s="22"/>
      <c r="L142" s="1205">
        <v>50</v>
      </c>
      <c r="M142" s="80"/>
      <c r="N142" s="80"/>
      <c r="O142" s="80"/>
      <c r="P142" s="80"/>
      <c r="Q142" s="80"/>
      <c r="R142" s="80"/>
      <c r="T142" s="249"/>
      <c r="U142" s="80"/>
      <c r="V142" s="80"/>
      <c r="W142" s="80"/>
      <c r="X142" s="80"/>
      <c r="Y142" s="80"/>
    </row>
    <row r="143" spans="1:25" s="42" customFormat="1" ht="14.25" customHeight="1">
      <c r="A143" s="239" t="s">
        <v>68</v>
      </c>
      <c r="B143" s="1203">
        <v>45006</v>
      </c>
      <c r="C143" s="31">
        <v>45002</v>
      </c>
      <c r="D143" s="523">
        <v>13201</v>
      </c>
      <c r="E143" s="136" t="s">
        <v>2</v>
      </c>
      <c r="F143" s="523">
        <v>1960</v>
      </c>
      <c r="G143" s="9" t="s">
        <v>13</v>
      </c>
      <c r="H143" s="523">
        <v>48</v>
      </c>
      <c r="I143" s="25" t="s">
        <v>6</v>
      </c>
      <c r="J143" s="9" t="s">
        <v>97</v>
      </c>
      <c r="K143" s="22"/>
      <c r="L143" s="1205">
        <v>883.2</v>
      </c>
      <c r="M143" s="80"/>
      <c r="N143" s="80"/>
      <c r="O143" s="80"/>
      <c r="P143" s="80"/>
      <c r="Q143" s="80"/>
      <c r="R143" s="80"/>
      <c r="T143" s="249"/>
      <c r="U143" s="80"/>
      <c r="V143" s="80"/>
      <c r="W143" s="80"/>
      <c r="X143" s="80"/>
      <c r="Y143" s="80"/>
    </row>
    <row r="144" spans="1:25" s="42" customFormat="1" ht="14.25" customHeight="1">
      <c r="A144" s="239" t="s">
        <v>107</v>
      </c>
      <c r="B144" s="1203">
        <v>45006</v>
      </c>
      <c r="C144" s="31">
        <v>45005</v>
      </c>
      <c r="D144" s="523">
        <v>13209</v>
      </c>
      <c r="E144" s="136" t="s">
        <v>2</v>
      </c>
      <c r="F144" s="523">
        <v>2720</v>
      </c>
      <c r="G144" s="9" t="s">
        <v>162</v>
      </c>
      <c r="H144" s="523">
        <v>30</v>
      </c>
      <c r="I144" s="25" t="s">
        <v>6</v>
      </c>
      <c r="J144" s="9" t="s">
        <v>97</v>
      </c>
      <c r="K144" s="22"/>
      <c r="L144" s="1205"/>
      <c r="M144" s="80"/>
      <c r="N144" s="80"/>
      <c r="O144" s="80"/>
      <c r="P144" s="80"/>
      <c r="Q144" s="80"/>
      <c r="R144" s="80"/>
      <c r="T144" s="249"/>
      <c r="U144" s="80"/>
      <c r="V144" s="80"/>
      <c r="W144" s="80"/>
      <c r="X144" s="80"/>
      <c r="Y144" s="80"/>
    </row>
    <row r="145" spans="1:25" s="42" customFormat="1" ht="14.25" customHeight="1">
      <c r="A145" s="239"/>
      <c r="B145" s="1203"/>
      <c r="C145" s="31"/>
      <c r="D145" s="523"/>
      <c r="E145" s="136" t="s">
        <v>2</v>
      </c>
      <c r="F145" s="523">
        <v>1467</v>
      </c>
      <c r="G145" s="9" t="s">
        <v>62</v>
      </c>
      <c r="H145" s="523">
        <v>51</v>
      </c>
      <c r="I145" s="25" t="s">
        <v>6</v>
      </c>
      <c r="J145" s="9" t="s">
        <v>97</v>
      </c>
      <c r="K145" s="22"/>
      <c r="L145" s="1205">
        <v>1976.8</v>
      </c>
      <c r="M145" s="80"/>
      <c r="N145" s="80"/>
      <c r="O145" s="80"/>
      <c r="P145" s="80"/>
      <c r="Q145" s="80"/>
      <c r="R145" s="80"/>
      <c r="T145" s="249"/>
      <c r="U145" s="80"/>
      <c r="V145" s="80"/>
      <c r="W145" s="80"/>
      <c r="X145" s="80"/>
      <c r="Y145" s="80"/>
    </row>
    <row r="146" spans="1:25" s="42" customFormat="1" ht="14.25" customHeight="1">
      <c r="A146" s="239" t="s">
        <v>101</v>
      </c>
      <c r="B146" s="1203">
        <v>45007</v>
      </c>
      <c r="C146" s="31">
        <v>45005</v>
      </c>
      <c r="D146" s="523">
        <v>13215</v>
      </c>
      <c r="E146" s="136" t="s">
        <v>2</v>
      </c>
      <c r="F146" s="523">
        <v>2740</v>
      </c>
      <c r="G146" s="9" t="s">
        <v>103</v>
      </c>
      <c r="H146" s="523">
        <v>12</v>
      </c>
      <c r="I146" s="25" t="s">
        <v>6</v>
      </c>
      <c r="J146" s="9" t="s">
        <v>97</v>
      </c>
      <c r="K146" s="22"/>
      <c r="L146" s="1205">
        <v>216</v>
      </c>
      <c r="M146" s="80"/>
      <c r="N146" s="80"/>
      <c r="O146" s="80"/>
      <c r="P146" s="80"/>
      <c r="Q146" s="80"/>
      <c r="R146" s="80"/>
      <c r="T146" s="249"/>
      <c r="U146" s="80"/>
      <c r="V146" s="80"/>
      <c r="W146" s="80"/>
      <c r="X146" s="80"/>
      <c r="Y146" s="80"/>
    </row>
    <row r="147" spans="1:25" s="42" customFormat="1" ht="14.25" customHeight="1">
      <c r="A147" s="341" t="s">
        <v>2886</v>
      </c>
      <c r="B147" s="1217">
        <v>45002</v>
      </c>
      <c r="C147" s="32">
        <v>45000</v>
      </c>
      <c r="D147" s="521">
        <v>13221</v>
      </c>
      <c r="E147" s="34" t="s">
        <v>570</v>
      </c>
      <c r="F147" s="521">
        <v>4521</v>
      </c>
      <c r="G147" s="19" t="s">
        <v>36</v>
      </c>
      <c r="H147" s="521" t="s">
        <v>2154</v>
      </c>
      <c r="I147" s="35" t="s">
        <v>6</v>
      </c>
      <c r="J147" s="19" t="s">
        <v>97</v>
      </c>
      <c r="K147" s="21" t="s">
        <v>1275</v>
      </c>
      <c r="L147" s="1218">
        <v>15.29</v>
      </c>
      <c r="M147" s="80"/>
      <c r="N147" s="80"/>
      <c r="O147" s="80"/>
      <c r="P147" s="80"/>
      <c r="Q147" s="80"/>
      <c r="R147" s="80"/>
      <c r="T147" s="80"/>
      <c r="U147" s="80"/>
      <c r="V147" s="80"/>
      <c r="W147" s="80"/>
      <c r="X147" s="80"/>
      <c r="Y147" s="80"/>
    </row>
    <row r="148" spans="1:25" s="42" customFormat="1" ht="14.25" customHeight="1">
      <c r="A148" s="239" t="s">
        <v>1303</v>
      </c>
      <c r="B148" s="1203">
        <v>45012</v>
      </c>
      <c r="C148" s="31">
        <v>45008</v>
      </c>
      <c r="D148" s="523">
        <v>13222</v>
      </c>
      <c r="E148" s="136" t="s">
        <v>1221</v>
      </c>
      <c r="F148" s="523">
        <v>3628</v>
      </c>
      <c r="G148" s="9" t="s">
        <v>783</v>
      </c>
      <c r="H148" s="523">
        <v>10</v>
      </c>
      <c r="I148" s="25" t="s">
        <v>6</v>
      </c>
      <c r="J148" s="9" t="s">
        <v>97</v>
      </c>
      <c r="K148" s="11" t="s">
        <v>991</v>
      </c>
      <c r="L148" s="1205"/>
      <c r="M148" s="80"/>
      <c r="N148" s="80"/>
      <c r="O148" s="80"/>
      <c r="P148" s="80"/>
      <c r="Q148" s="80"/>
      <c r="R148" s="80"/>
      <c r="T148" s="249"/>
      <c r="U148" s="80"/>
      <c r="V148" s="80"/>
      <c r="W148" s="80"/>
      <c r="X148" s="80"/>
      <c r="Y148" s="80"/>
    </row>
    <row r="149" spans="1:25" s="42" customFormat="1" ht="14.25" customHeight="1">
      <c r="A149" s="239"/>
      <c r="B149" s="1203"/>
      <c r="C149" s="31"/>
      <c r="D149" s="523"/>
      <c r="E149" s="136"/>
      <c r="F149" s="523">
        <v>3629</v>
      </c>
      <c r="G149" s="9" t="s">
        <v>783</v>
      </c>
      <c r="H149" s="523">
        <v>10</v>
      </c>
      <c r="I149" s="25" t="s">
        <v>6</v>
      </c>
      <c r="J149" s="9" t="s">
        <v>97</v>
      </c>
      <c r="K149" s="11" t="s">
        <v>991</v>
      </c>
      <c r="L149" s="1205"/>
      <c r="M149" s="80"/>
      <c r="N149" s="80"/>
      <c r="O149" s="80"/>
      <c r="P149" s="80"/>
      <c r="Q149" s="80"/>
      <c r="R149" s="80"/>
      <c r="T149" s="249"/>
      <c r="U149" s="80"/>
      <c r="V149" s="80"/>
      <c r="W149" s="80"/>
      <c r="X149" s="80"/>
      <c r="Y149" s="80"/>
    </row>
    <row r="150" spans="1:25" s="42" customFormat="1" ht="14.25" customHeight="1">
      <c r="A150" s="239"/>
      <c r="B150" s="1203"/>
      <c r="C150" s="31"/>
      <c r="D150" s="523"/>
      <c r="E150" s="136"/>
      <c r="F150" s="523">
        <v>4192</v>
      </c>
      <c r="G150" s="9" t="s">
        <v>103</v>
      </c>
      <c r="H150" s="523">
        <v>15</v>
      </c>
      <c r="I150" s="25" t="s">
        <v>6</v>
      </c>
      <c r="J150" s="9" t="s">
        <v>97</v>
      </c>
      <c r="K150" s="11" t="s">
        <v>991</v>
      </c>
      <c r="L150" s="1205"/>
      <c r="M150" s="80"/>
      <c r="N150" s="80"/>
      <c r="O150" s="80"/>
      <c r="P150" s="80"/>
      <c r="Q150" s="80"/>
      <c r="R150" s="80"/>
      <c r="T150" s="249"/>
      <c r="U150" s="80"/>
      <c r="V150" s="80"/>
      <c r="W150" s="80"/>
      <c r="X150" s="80"/>
      <c r="Y150" s="80"/>
    </row>
    <row r="151" spans="1:25" s="42" customFormat="1" ht="14.25" customHeight="1">
      <c r="A151" s="239"/>
      <c r="B151" s="1203"/>
      <c r="C151" s="31"/>
      <c r="D151" s="523"/>
      <c r="E151" s="136"/>
      <c r="F151" s="523">
        <v>4245</v>
      </c>
      <c r="G151" s="9" t="s">
        <v>5</v>
      </c>
      <c r="H151" s="523">
        <v>10</v>
      </c>
      <c r="I151" s="25" t="s">
        <v>6</v>
      </c>
      <c r="J151" s="9" t="s">
        <v>97</v>
      </c>
      <c r="K151" s="11" t="s">
        <v>991</v>
      </c>
      <c r="L151" s="1205"/>
      <c r="M151" s="80"/>
      <c r="N151" s="80"/>
      <c r="O151" s="80"/>
      <c r="P151" s="80"/>
      <c r="Q151" s="80"/>
      <c r="R151" s="80"/>
      <c r="T151" s="249"/>
      <c r="U151" s="80"/>
      <c r="V151" s="80"/>
      <c r="W151" s="80"/>
      <c r="X151" s="80"/>
      <c r="Y151" s="80"/>
    </row>
    <row r="152" spans="1:25" s="42" customFormat="1" ht="14.25" customHeight="1">
      <c r="A152" s="239"/>
      <c r="B152" s="1203"/>
      <c r="C152" s="31"/>
      <c r="D152" s="523"/>
      <c r="E152" s="136"/>
      <c r="F152" s="523">
        <v>4293</v>
      </c>
      <c r="G152" s="9" t="s">
        <v>5</v>
      </c>
      <c r="H152" s="523">
        <v>15</v>
      </c>
      <c r="I152" s="25" t="s">
        <v>6</v>
      </c>
      <c r="J152" s="9" t="s">
        <v>97</v>
      </c>
      <c r="K152" s="11" t="s">
        <v>991</v>
      </c>
      <c r="L152" s="1205"/>
      <c r="M152" s="80"/>
      <c r="N152" s="80"/>
      <c r="O152" s="80"/>
      <c r="P152" s="80"/>
      <c r="Q152" s="80"/>
      <c r="R152" s="80"/>
      <c r="T152" s="249"/>
      <c r="U152" s="80"/>
      <c r="V152" s="80"/>
      <c r="W152" s="80"/>
      <c r="X152" s="80"/>
      <c r="Y152" s="80"/>
    </row>
    <row r="153" spans="1:25" s="42" customFormat="1" ht="14.25" customHeight="1">
      <c r="A153" s="239"/>
      <c r="B153" s="1203"/>
      <c r="C153" s="31"/>
      <c r="D153" s="523"/>
      <c r="E153" s="136"/>
      <c r="F153" s="523">
        <v>4374</v>
      </c>
      <c r="G153" s="9" t="s">
        <v>783</v>
      </c>
      <c r="H153" s="523">
        <v>10</v>
      </c>
      <c r="I153" s="25" t="s">
        <v>6</v>
      </c>
      <c r="J153" s="9" t="s">
        <v>97</v>
      </c>
      <c r="K153" s="11" t="s">
        <v>991</v>
      </c>
      <c r="L153" s="1205"/>
      <c r="M153" s="80"/>
      <c r="N153" s="80"/>
      <c r="O153" s="80"/>
      <c r="P153" s="80"/>
      <c r="Q153" s="80"/>
      <c r="R153" s="80"/>
      <c r="T153" s="249"/>
      <c r="U153" s="80"/>
      <c r="V153" s="80"/>
      <c r="W153" s="80"/>
      <c r="X153" s="80"/>
      <c r="Y153" s="80"/>
    </row>
    <row r="154" spans="1:25" s="42" customFormat="1" ht="14.25" customHeight="1">
      <c r="A154" s="239"/>
      <c r="B154" s="1203"/>
      <c r="C154" s="31"/>
      <c r="D154" s="523"/>
      <c r="E154" s="136"/>
      <c r="F154" s="523">
        <v>4226</v>
      </c>
      <c r="G154" s="9" t="s">
        <v>783</v>
      </c>
      <c r="H154" s="523">
        <v>10</v>
      </c>
      <c r="I154" s="25" t="s">
        <v>6</v>
      </c>
      <c r="J154" s="9" t="s">
        <v>97</v>
      </c>
      <c r="K154" s="11" t="s">
        <v>991</v>
      </c>
      <c r="L154" s="1205"/>
      <c r="M154" s="80"/>
      <c r="N154" s="80"/>
      <c r="O154" s="80"/>
      <c r="P154" s="80"/>
      <c r="Q154" s="80"/>
      <c r="R154" s="80"/>
      <c r="T154" s="249"/>
      <c r="U154" s="80"/>
      <c r="V154" s="80"/>
      <c r="W154" s="80"/>
      <c r="X154" s="80"/>
      <c r="Y154" s="80"/>
    </row>
    <row r="155" spans="1:25" s="42" customFormat="1" ht="14.25" customHeight="1">
      <c r="A155" s="239"/>
      <c r="B155" s="1203"/>
      <c r="C155" s="31"/>
      <c r="D155" s="523"/>
      <c r="E155" s="136"/>
      <c r="F155" s="523">
        <v>4227</v>
      </c>
      <c r="G155" s="9" t="s">
        <v>783</v>
      </c>
      <c r="H155" s="523">
        <v>10</v>
      </c>
      <c r="I155" s="25" t="s">
        <v>6</v>
      </c>
      <c r="J155" s="9" t="s">
        <v>97</v>
      </c>
      <c r="K155" s="11" t="s">
        <v>991</v>
      </c>
      <c r="L155" s="1205"/>
      <c r="M155" s="80"/>
      <c r="N155" s="80"/>
      <c r="O155" s="80"/>
      <c r="P155" s="80"/>
      <c r="Q155" s="80"/>
      <c r="R155" s="80"/>
      <c r="T155" s="249"/>
      <c r="U155" s="80"/>
      <c r="V155" s="80"/>
      <c r="W155" s="80"/>
      <c r="X155" s="80"/>
      <c r="Y155" s="80"/>
    </row>
    <row r="156" spans="1:25" s="42" customFormat="1" ht="14.25" customHeight="1">
      <c r="A156" s="239"/>
      <c r="B156" s="1203"/>
      <c r="C156" s="31"/>
      <c r="D156" s="523"/>
      <c r="E156" s="136"/>
      <c r="F156" s="523">
        <v>4229</v>
      </c>
      <c r="G156" s="9" t="s">
        <v>783</v>
      </c>
      <c r="H156" s="523">
        <v>10</v>
      </c>
      <c r="I156" s="25" t="s">
        <v>6</v>
      </c>
      <c r="J156" s="9" t="s">
        <v>97</v>
      </c>
      <c r="K156" s="11" t="s">
        <v>991</v>
      </c>
      <c r="L156" s="1205"/>
      <c r="M156" s="80"/>
      <c r="N156" s="80"/>
      <c r="O156" s="80"/>
      <c r="P156" s="80"/>
      <c r="Q156" s="80"/>
      <c r="R156" s="80"/>
      <c r="T156" s="249"/>
      <c r="U156" s="80"/>
      <c r="V156" s="80"/>
      <c r="W156" s="80"/>
      <c r="X156" s="80"/>
      <c r="Y156" s="80"/>
    </row>
    <row r="157" spans="1:25" s="42" customFormat="1" ht="14.25" customHeight="1">
      <c r="A157" s="239"/>
      <c r="B157" s="1203"/>
      <c r="C157" s="31"/>
      <c r="D157" s="523"/>
      <c r="E157" s="136"/>
      <c r="F157" s="523">
        <v>4230</v>
      </c>
      <c r="G157" s="9" t="s">
        <v>783</v>
      </c>
      <c r="H157" s="523">
        <v>10</v>
      </c>
      <c r="I157" s="25" t="s">
        <v>6</v>
      </c>
      <c r="J157" s="9" t="s">
        <v>97</v>
      </c>
      <c r="K157" s="11" t="s">
        <v>991</v>
      </c>
      <c r="L157" s="1205"/>
      <c r="M157" s="80"/>
      <c r="N157" s="80"/>
      <c r="O157" s="80"/>
      <c r="P157" s="80"/>
      <c r="Q157" s="80"/>
      <c r="R157" s="80"/>
      <c r="T157" s="249"/>
      <c r="U157" s="80"/>
      <c r="V157" s="80"/>
      <c r="W157" s="80"/>
      <c r="X157" s="80"/>
      <c r="Y157" s="80"/>
    </row>
    <row r="158" spans="1:25" s="42" customFormat="1" ht="14.25" customHeight="1">
      <c r="A158" s="239"/>
      <c r="B158" s="1203"/>
      <c r="C158" s="31"/>
      <c r="D158" s="523"/>
      <c r="E158" s="136"/>
      <c r="F158" s="523">
        <v>4231</v>
      </c>
      <c r="G158" s="9" t="s">
        <v>783</v>
      </c>
      <c r="H158" s="523">
        <v>10</v>
      </c>
      <c r="I158" s="25" t="s">
        <v>6</v>
      </c>
      <c r="J158" s="9" t="s">
        <v>97</v>
      </c>
      <c r="K158" s="11" t="s">
        <v>991</v>
      </c>
      <c r="L158" s="1205"/>
      <c r="M158" s="80"/>
      <c r="N158" s="80"/>
      <c r="O158" s="80"/>
      <c r="P158" s="80"/>
      <c r="Q158" s="80"/>
      <c r="R158" s="80"/>
      <c r="T158" s="249"/>
      <c r="U158" s="80"/>
      <c r="V158" s="80"/>
      <c r="W158" s="80"/>
      <c r="X158" s="80"/>
      <c r="Y158" s="80"/>
    </row>
    <row r="159" spans="1:25" s="42" customFormat="1" ht="14.25" customHeight="1">
      <c r="A159" s="239"/>
      <c r="B159" s="1203"/>
      <c r="C159" s="31"/>
      <c r="D159" s="523"/>
      <c r="E159" s="136"/>
      <c r="F159" s="523">
        <v>4233</v>
      </c>
      <c r="G159" s="9" t="s">
        <v>783</v>
      </c>
      <c r="H159" s="523">
        <v>5</v>
      </c>
      <c r="I159" s="25" t="s">
        <v>6</v>
      </c>
      <c r="J159" s="9" t="s">
        <v>97</v>
      </c>
      <c r="K159" s="11" t="s">
        <v>991</v>
      </c>
      <c r="L159" s="1205">
        <v>4918.8999999999996</v>
      </c>
      <c r="M159" s="80"/>
      <c r="N159" s="80"/>
      <c r="O159" s="80"/>
      <c r="P159" s="80"/>
      <c r="Q159" s="80"/>
      <c r="R159" s="80"/>
      <c r="T159" s="249"/>
      <c r="U159" s="80"/>
      <c r="V159" s="80"/>
      <c r="W159" s="80"/>
      <c r="X159" s="80"/>
      <c r="Y159" s="80"/>
    </row>
    <row r="160" spans="1:25" s="42" customFormat="1" ht="14.25" customHeight="1">
      <c r="A160" s="239" t="s">
        <v>1635</v>
      </c>
      <c r="B160" s="1203">
        <v>45007</v>
      </c>
      <c r="C160" s="31">
        <v>45005</v>
      </c>
      <c r="D160" s="523">
        <v>13225</v>
      </c>
      <c r="E160" s="136" t="s">
        <v>2</v>
      </c>
      <c r="F160" s="523">
        <v>1087</v>
      </c>
      <c r="G160" s="9" t="s">
        <v>46</v>
      </c>
      <c r="H160" s="523">
        <v>20</v>
      </c>
      <c r="I160" s="25" t="s">
        <v>6</v>
      </c>
      <c r="J160" s="9" t="s">
        <v>97</v>
      </c>
      <c r="K160" s="22"/>
      <c r="L160" s="1205">
        <v>334.8</v>
      </c>
      <c r="M160" s="80"/>
      <c r="N160" s="80"/>
      <c r="O160" s="80"/>
      <c r="P160" s="80"/>
      <c r="Q160" s="80"/>
      <c r="R160" s="80"/>
      <c r="T160" s="249"/>
      <c r="U160" s="80"/>
      <c r="V160" s="80"/>
      <c r="W160" s="80"/>
      <c r="X160" s="80"/>
      <c r="Y160" s="80"/>
    </row>
    <row r="161" spans="1:25" s="42" customFormat="1" ht="14.25" customHeight="1">
      <c r="A161" s="239" t="s">
        <v>1635</v>
      </c>
      <c r="B161" s="1203">
        <v>45008</v>
      </c>
      <c r="C161" s="31">
        <v>45007</v>
      </c>
      <c r="D161" s="523">
        <v>13225</v>
      </c>
      <c r="E161" s="136" t="s">
        <v>1221</v>
      </c>
      <c r="F161" s="523">
        <v>2244</v>
      </c>
      <c r="G161" s="9" t="s">
        <v>17</v>
      </c>
      <c r="H161" s="1204" t="s">
        <v>889</v>
      </c>
      <c r="I161" s="25" t="s">
        <v>6</v>
      </c>
      <c r="J161" s="9" t="s">
        <v>97</v>
      </c>
      <c r="K161" s="22"/>
      <c r="L161" s="1205"/>
      <c r="M161" s="80"/>
      <c r="N161" s="80"/>
      <c r="O161" s="80"/>
      <c r="P161" s="80"/>
      <c r="Q161" s="80"/>
      <c r="R161" s="80"/>
      <c r="T161" s="249"/>
      <c r="U161" s="80"/>
      <c r="V161" s="80"/>
      <c r="W161" s="80"/>
      <c r="X161" s="80"/>
      <c r="Y161" s="80"/>
    </row>
    <row r="162" spans="1:25" s="42" customFormat="1" ht="14.25" customHeight="1">
      <c r="A162" s="239"/>
      <c r="B162" s="1203"/>
      <c r="C162" s="31"/>
      <c r="D162" s="523"/>
      <c r="E162" s="136" t="s">
        <v>2</v>
      </c>
      <c r="F162" s="523">
        <v>2825</v>
      </c>
      <c r="G162" s="9" t="s">
        <v>207</v>
      </c>
      <c r="H162" s="523">
        <v>20</v>
      </c>
      <c r="I162" s="25" t="s">
        <v>6</v>
      </c>
      <c r="J162" s="9" t="s">
        <v>97</v>
      </c>
      <c r="K162" s="22"/>
      <c r="L162" s="1205">
        <v>2811.4</v>
      </c>
      <c r="M162" s="80"/>
      <c r="N162" s="80"/>
      <c r="O162" s="80"/>
      <c r="P162" s="80"/>
      <c r="Q162" s="80"/>
      <c r="R162" s="80"/>
      <c r="T162" s="249"/>
      <c r="U162" s="80"/>
      <c r="V162" s="80"/>
      <c r="W162" s="80"/>
      <c r="X162" s="80"/>
      <c r="Y162" s="80"/>
    </row>
    <row r="163" spans="1:25" s="42" customFormat="1" ht="14.25" customHeight="1">
      <c r="A163" s="239" t="s">
        <v>918</v>
      </c>
      <c r="B163" s="1203">
        <v>45008</v>
      </c>
      <c r="C163" s="31">
        <v>45000</v>
      </c>
      <c r="D163" s="523">
        <v>13229</v>
      </c>
      <c r="E163" s="136" t="s">
        <v>2</v>
      </c>
      <c r="F163" s="523">
        <v>1126</v>
      </c>
      <c r="G163" s="9" t="s">
        <v>57</v>
      </c>
      <c r="H163" s="523">
        <v>4</v>
      </c>
      <c r="I163" s="25" t="s">
        <v>6</v>
      </c>
      <c r="J163" s="9" t="s">
        <v>97</v>
      </c>
      <c r="K163" s="22"/>
      <c r="L163" s="1205">
        <v>328</v>
      </c>
      <c r="M163" s="80"/>
      <c r="N163" s="80"/>
      <c r="O163" s="80"/>
      <c r="P163" s="80"/>
      <c r="Q163" s="80"/>
      <c r="R163" s="80"/>
      <c r="T163" s="249"/>
      <c r="U163" s="80"/>
      <c r="V163" s="80"/>
      <c r="W163" s="80"/>
      <c r="X163" s="80"/>
      <c r="Y163" s="80"/>
    </row>
    <row r="164" spans="1:25" s="42" customFormat="1" ht="14.25" customHeight="1">
      <c r="A164" s="239" t="s">
        <v>2888</v>
      </c>
      <c r="B164" s="1203">
        <v>45008</v>
      </c>
      <c r="C164" s="31">
        <v>45006</v>
      </c>
      <c r="D164" s="523">
        <v>13232</v>
      </c>
      <c r="E164" s="136" t="s">
        <v>2351</v>
      </c>
      <c r="F164" s="523">
        <v>2560</v>
      </c>
      <c r="G164" s="9" t="s">
        <v>5</v>
      </c>
      <c r="H164" s="523">
        <v>4</v>
      </c>
      <c r="I164" s="25" t="s">
        <v>6</v>
      </c>
      <c r="J164" s="9" t="s">
        <v>97</v>
      </c>
      <c r="K164" s="22"/>
      <c r="L164" s="1205">
        <v>238.8</v>
      </c>
      <c r="M164" s="80"/>
      <c r="N164" s="80"/>
      <c r="O164" s="80"/>
      <c r="P164" s="80"/>
      <c r="Q164" s="80"/>
      <c r="R164" s="80"/>
      <c r="T164" s="249"/>
      <c r="U164" s="80"/>
      <c r="V164" s="80"/>
      <c r="W164" s="80"/>
      <c r="X164" s="80"/>
      <c r="Y164" s="80"/>
    </row>
    <row r="165" spans="1:25" s="42" customFormat="1" ht="14.25" customHeight="1">
      <c r="A165" s="239" t="s">
        <v>2393</v>
      </c>
      <c r="B165" s="1203">
        <v>45008</v>
      </c>
      <c r="C165" s="31">
        <v>45007</v>
      </c>
      <c r="D165" s="523">
        <v>13237</v>
      </c>
      <c r="E165" s="136" t="s">
        <v>2351</v>
      </c>
      <c r="F165" s="523">
        <v>4364</v>
      </c>
      <c r="G165" s="9" t="s">
        <v>21</v>
      </c>
      <c r="H165" s="523">
        <v>10</v>
      </c>
      <c r="I165" s="25" t="s">
        <v>6</v>
      </c>
      <c r="J165" s="9" t="s">
        <v>97</v>
      </c>
      <c r="K165" s="22"/>
      <c r="L165" s="1205">
        <v>890</v>
      </c>
      <c r="M165" s="80"/>
      <c r="N165" s="80"/>
      <c r="O165" s="80"/>
      <c r="P165" s="80"/>
      <c r="Q165" s="80"/>
      <c r="R165" s="80"/>
      <c r="T165" s="249"/>
      <c r="U165" s="80"/>
      <c r="V165" s="80"/>
      <c r="W165" s="80"/>
      <c r="X165" s="80"/>
      <c r="Y165" s="80"/>
    </row>
    <row r="166" spans="1:25" s="42" customFormat="1" ht="14.25" customHeight="1">
      <c r="A166" s="239" t="s">
        <v>2745</v>
      </c>
      <c r="B166" s="1203">
        <v>45006</v>
      </c>
      <c r="C166" s="31">
        <v>45002</v>
      </c>
      <c r="D166" s="523">
        <v>13224</v>
      </c>
      <c r="E166" s="136" t="s">
        <v>1221</v>
      </c>
      <c r="F166" s="523">
        <v>2908</v>
      </c>
      <c r="G166" s="9" t="s">
        <v>22</v>
      </c>
      <c r="H166" s="1204" t="s">
        <v>923</v>
      </c>
      <c r="I166" s="25" t="s">
        <v>6</v>
      </c>
      <c r="J166" s="9" t="s">
        <v>97</v>
      </c>
      <c r="K166" s="22"/>
      <c r="L166" s="1205"/>
      <c r="M166" s="80"/>
      <c r="N166" s="80"/>
      <c r="O166" s="80"/>
      <c r="P166" s="80"/>
      <c r="Q166" s="80"/>
      <c r="R166" s="80"/>
      <c r="T166" s="249"/>
      <c r="U166" s="80"/>
      <c r="V166" s="80"/>
      <c r="W166" s="80"/>
      <c r="X166" s="80"/>
      <c r="Y166" s="80"/>
    </row>
    <row r="167" spans="1:25" s="42" customFormat="1" ht="14.25" customHeight="1">
      <c r="A167" s="239"/>
      <c r="B167" s="1203"/>
      <c r="C167" s="31"/>
      <c r="D167" s="523"/>
      <c r="E167" s="136" t="s">
        <v>2</v>
      </c>
      <c r="F167" s="523">
        <v>1098</v>
      </c>
      <c r="G167" s="9" t="s">
        <v>3</v>
      </c>
      <c r="H167" s="523">
        <v>5</v>
      </c>
      <c r="I167" s="25" t="s">
        <v>6</v>
      </c>
      <c r="J167" s="9" t="s">
        <v>97</v>
      </c>
      <c r="K167" s="22"/>
      <c r="L167" s="1205"/>
      <c r="M167" s="80"/>
      <c r="N167" s="80"/>
      <c r="O167" s="80"/>
      <c r="P167" s="80"/>
      <c r="Q167" s="80"/>
      <c r="R167" s="80"/>
      <c r="T167" s="249"/>
      <c r="U167" s="80"/>
      <c r="V167" s="80"/>
      <c r="W167" s="80"/>
      <c r="X167" s="80"/>
      <c r="Y167" s="80"/>
    </row>
    <row r="168" spans="1:25" s="42" customFormat="1" ht="14.25" customHeight="1">
      <c r="A168" s="239"/>
      <c r="B168" s="1203"/>
      <c r="C168" s="31"/>
      <c r="D168" s="523"/>
      <c r="E168" s="136" t="s">
        <v>2</v>
      </c>
      <c r="F168" s="523">
        <v>2266</v>
      </c>
      <c r="G168" s="9" t="s">
        <v>9</v>
      </c>
      <c r="H168" s="1204" t="s">
        <v>849</v>
      </c>
      <c r="I168" s="25" t="s">
        <v>6</v>
      </c>
      <c r="J168" s="9" t="s">
        <v>97</v>
      </c>
      <c r="K168" s="22"/>
      <c r="L168" s="1205"/>
      <c r="M168" s="80"/>
      <c r="N168" s="80"/>
      <c r="O168" s="80"/>
      <c r="P168" s="80"/>
      <c r="Q168" s="80"/>
      <c r="R168" s="80"/>
      <c r="T168" s="249"/>
      <c r="U168" s="80"/>
      <c r="V168" s="80"/>
      <c r="W168" s="80"/>
      <c r="X168" s="80"/>
      <c r="Y168" s="80"/>
    </row>
    <row r="169" spans="1:25" s="42" customFormat="1" ht="14.25" customHeight="1">
      <c r="A169" s="239"/>
      <c r="B169" s="1203"/>
      <c r="C169" s="31"/>
      <c r="D169" s="523"/>
      <c r="E169" s="136" t="s">
        <v>2</v>
      </c>
      <c r="F169" s="523">
        <v>908</v>
      </c>
      <c r="G169" s="9" t="s">
        <v>30</v>
      </c>
      <c r="H169" s="523">
        <v>7</v>
      </c>
      <c r="I169" s="25" t="s">
        <v>6</v>
      </c>
      <c r="J169" s="9" t="s">
        <v>97</v>
      </c>
      <c r="K169" s="22"/>
      <c r="L169" s="1205"/>
      <c r="M169" s="80"/>
      <c r="N169" s="80"/>
      <c r="O169" s="80"/>
      <c r="P169" s="80"/>
      <c r="Q169" s="80"/>
      <c r="R169" s="80"/>
      <c r="T169" s="249"/>
      <c r="U169" s="80"/>
      <c r="V169" s="80"/>
      <c r="W169" s="80"/>
      <c r="X169" s="80"/>
      <c r="Y169" s="80"/>
    </row>
    <row r="170" spans="1:25" s="42" customFormat="1" ht="14.25" customHeight="1">
      <c r="A170" s="239"/>
      <c r="B170" s="1203"/>
      <c r="C170" s="31"/>
      <c r="D170" s="523"/>
      <c r="E170" s="136" t="s">
        <v>2</v>
      </c>
      <c r="F170" s="523">
        <v>869</v>
      </c>
      <c r="G170" s="9" t="s">
        <v>16</v>
      </c>
      <c r="H170" s="523">
        <v>20</v>
      </c>
      <c r="I170" s="25" t="s">
        <v>6</v>
      </c>
      <c r="J170" s="9" t="s">
        <v>97</v>
      </c>
      <c r="K170" s="22"/>
      <c r="L170" s="1205">
        <v>1665.25</v>
      </c>
      <c r="M170" s="80"/>
      <c r="N170" s="80"/>
      <c r="O170" s="80"/>
      <c r="P170" s="80"/>
      <c r="Q170" s="80"/>
      <c r="R170" s="80"/>
      <c r="T170" s="249"/>
      <c r="U170" s="80"/>
      <c r="V170" s="80"/>
      <c r="W170" s="80"/>
      <c r="X170" s="80"/>
      <c r="Y170" s="80"/>
    </row>
    <row r="171" spans="1:25" s="42" customFormat="1" ht="14.25" customHeight="1">
      <c r="A171" s="239" t="s">
        <v>1860</v>
      </c>
      <c r="B171" s="1203">
        <v>45009</v>
      </c>
      <c r="C171" s="31">
        <v>45006</v>
      </c>
      <c r="D171" s="523">
        <v>13250</v>
      </c>
      <c r="E171" s="136" t="s">
        <v>2</v>
      </c>
      <c r="F171" s="523">
        <v>1397</v>
      </c>
      <c r="G171" s="9" t="s">
        <v>22</v>
      </c>
      <c r="H171" s="1204" t="s">
        <v>923</v>
      </c>
      <c r="I171" s="25" t="s">
        <v>6</v>
      </c>
      <c r="J171" s="9" t="s">
        <v>97</v>
      </c>
      <c r="K171" s="22"/>
      <c r="L171" s="1205">
        <v>195</v>
      </c>
      <c r="M171" s="80"/>
      <c r="N171" s="80"/>
      <c r="O171" s="80"/>
      <c r="P171" s="80"/>
      <c r="Q171" s="80"/>
      <c r="R171" s="80"/>
      <c r="T171" s="249"/>
      <c r="U171" s="80"/>
      <c r="V171" s="80"/>
      <c r="W171" s="80"/>
      <c r="X171" s="80"/>
      <c r="Y171" s="80"/>
    </row>
    <row r="172" spans="1:25" s="42" customFormat="1" ht="14.25" customHeight="1">
      <c r="A172" s="239" t="s">
        <v>871</v>
      </c>
      <c r="B172" s="1203">
        <v>45012</v>
      </c>
      <c r="C172" s="31">
        <v>45007</v>
      </c>
      <c r="D172" s="523">
        <v>13252</v>
      </c>
      <c r="E172" s="136" t="s">
        <v>2</v>
      </c>
      <c r="F172" s="523">
        <v>1387</v>
      </c>
      <c r="G172" s="9" t="s">
        <v>770</v>
      </c>
      <c r="H172" s="523">
        <v>17</v>
      </c>
      <c r="I172" s="25" t="s">
        <v>6</v>
      </c>
      <c r="J172" s="9" t="s">
        <v>97</v>
      </c>
      <c r="K172" s="22"/>
      <c r="L172" s="1205">
        <v>765</v>
      </c>
      <c r="M172" s="80"/>
      <c r="N172" s="80"/>
      <c r="O172" s="80"/>
      <c r="P172" s="80"/>
      <c r="Q172" s="80"/>
      <c r="R172" s="80"/>
      <c r="T172" s="249"/>
      <c r="U172" s="80"/>
      <c r="V172" s="80"/>
      <c r="W172" s="80"/>
      <c r="X172" s="80"/>
      <c r="Y172" s="80"/>
    </row>
    <row r="173" spans="1:25" s="42" customFormat="1" ht="14.25" customHeight="1">
      <c r="A173" s="239" t="s">
        <v>2892</v>
      </c>
      <c r="B173" s="1203">
        <v>45012</v>
      </c>
      <c r="C173" s="31">
        <v>45008</v>
      </c>
      <c r="D173" s="523">
        <v>13264</v>
      </c>
      <c r="E173" s="136" t="s">
        <v>1221</v>
      </c>
      <c r="F173" s="523">
        <v>4268</v>
      </c>
      <c r="G173" s="9" t="s">
        <v>29</v>
      </c>
      <c r="H173" s="523">
        <v>42</v>
      </c>
      <c r="I173" s="25" t="s">
        <v>6</v>
      </c>
      <c r="J173" s="9" t="s">
        <v>97</v>
      </c>
      <c r="K173" s="22"/>
      <c r="L173" s="1205">
        <v>819</v>
      </c>
      <c r="M173" s="80"/>
      <c r="N173" s="80"/>
      <c r="O173" s="80"/>
      <c r="P173" s="80"/>
      <c r="Q173" s="80"/>
      <c r="R173" s="80"/>
      <c r="T173" s="249"/>
      <c r="U173" s="80"/>
      <c r="V173" s="80"/>
      <c r="W173" s="80"/>
      <c r="X173" s="80"/>
      <c r="Y173" s="80"/>
    </row>
    <row r="174" spans="1:25" s="42" customFormat="1" ht="14.25" customHeight="1">
      <c r="A174" s="239" t="s">
        <v>109</v>
      </c>
      <c r="B174" s="1203">
        <v>45002</v>
      </c>
      <c r="C174" s="31">
        <v>45002</v>
      </c>
      <c r="D174" s="523">
        <v>13269</v>
      </c>
      <c r="E174" s="136" t="s">
        <v>97</v>
      </c>
      <c r="F174" s="1204">
        <v>4025</v>
      </c>
      <c r="G174" s="1204" t="s">
        <v>63</v>
      </c>
      <c r="H174" s="523">
        <v>1</v>
      </c>
      <c r="I174" s="25" t="s">
        <v>6</v>
      </c>
      <c r="J174" s="9" t="s">
        <v>97</v>
      </c>
      <c r="K174" s="22"/>
      <c r="L174" s="1205">
        <v>50</v>
      </c>
      <c r="M174" s="80"/>
      <c r="N174" s="80"/>
      <c r="O174" s="80"/>
      <c r="P174" s="80"/>
      <c r="Q174" s="80"/>
      <c r="R174" s="80"/>
      <c r="T174" s="249"/>
      <c r="U174" s="80"/>
      <c r="V174" s="80"/>
      <c r="W174" s="80"/>
      <c r="X174" s="80"/>
      <c r="Y174" s="80"/>
    </row>
    <row r="175" spans="1:25" s="42" customFormat="1" ht="14.25" customHeight="1">
      <c r="A175" s="239"/>
      <c r="B175" s="1203"/>
      <c r="C175" s="31"/>
      <c r="D175" s="523"/>
      <c r="E175" s="136" t="s">
        <v>97</v>
      </c>
      <c r="F175" s="1204">
        <v>4025</v>
      </c>
      <c r="G175" s="1204" t="s">
        <v>52</v>
      </c>
      <c r="H175" s="523">
        <v>1</v>
      </c>
      <c r="I175" s="25" t="s">
        <v>6</v>
      </c>
      <c r="J175" s="9" t="s">
        <v>97</v>
      </c>
      <c r="K175" s="22"/>
      <c r="L175" s="1205">
        <v>50</v>
      </c>
      <c r="M175" s="80"/>
      <c r="N175" s="80"/>
      <c r="O175" s="80"/>
      <c r="P175" s="80"/>
      <c r="Q175" s="80"/>
      <c r="R175" s="80"/>
      <c r="T175" s="249"/>
      <c r="U175" s="80"/>
      <c r="V175" s="80"/>
      <c r="W175" s="80"/>
      <c r="X175" s="80"/>
      <c r="Y175" s="80"/>
    </row>
    <row r="176" spans="1:25" s="42" customFormat="1" ht="14.25" customHeight="1">
      <c r="A176" s="239"/>
      <c r="B176" s="1203"/>
      <c r="C176" s="31"/>
      <c r="D176" s="523"/>
      <c r="E176" s="136" t="s">
        <v>97</v>
      </c>
      <c r="F176" s="1204">
        <v>4025</v>
      </c>
      <c r="G176" s="1204" t="s">
        <v>58</v>
      </c>
      <c r="H176" s="523">
        <v>1</v>
      </c>
      <c r="I176" s="25" t="s">
        <v>6</v>
      </c>
      <c r="J176" s="9" t="s">
        <v>97</v>
      </c>
      <c r="K176" s="22"/>
      <c r="L176" s="1205">
        <v>50</v>
      </c>
      <c r="M176" s="80"/>
      <c r="N176" s="80"/>
      <c r="O176" s="80"/>
      <c r="P176" s="80"/>
      <c r="Q176" s="80"/>
      <c r="R176" s="80"/>
      <c r="T176" s="249"/>
      <c r="U176" s="80"/>
      <c r="V176" s="80"/>
      <c r="W176" s="80"/>
      <c r="X176" s="80"/>
      <c r="Y176" s="80"/>
    </row>
    <row r="177" spans="1:25" s="42" customFormat="1" ht="14.25" customHeight="1">
      <c r="A177" s="239"/>
      <c r="B177" s="1203"/>
      <c r="C177" s="31"/>
      <c r="D177" s="523"/>
      <c r="E177" s="136" t="s">
        <v>97</v>
      </c>
      <c r="F177" s="1204">
        <v>4025</v>
      </c>
      <c r="G177" s="1204" t="s">
        <v>47</v>
      </c>
      <c r="H177" s="523">
        <v>1</v>
      </c>
      <c r="I177" s="25" t="s">
        <v>6</v>
      </c>
      <c r="J177" s="9" t="s">
        <v>97</v>
      </c>
      <c r="K177" s="22"/>
      <c r="L177" s="1205">
        <v>50</v>
      </c>
      <c r="M177" s="80"/>
      <c r="N177" s="80"/>
      <c r="O177" s="80"/>
      <c r="P177" s="80"/>
      <c r="Q177" s="80"/>
      <c r="R177" s="80"/>
      <c r="T177" s="249"/>
      <c r="U177" s="80"/>
      <c r="V177" s="80"/>
      <c r="W177" s="80"/>
      <c r="X177" s="80"/>
      <c r="Y177" s="80"/>
    </row>
    <row r="178" spans="1:25" s="42" customFormat="1" ht="14.25" customHeight="1">
      <c r="A178" s="239" t="s">
        <v>248</v>
      </c>
      <c r="B178" s="1203">
        <v>45012</v>
      </c>
      <c r="C178" s="31">
        <v>45006</v>
      </c>
      <c r="D178" s="523">
        <v>13266</v>
      </c>
      <c r="E178" s="136" t="s">
        <v>2</v>
      </c>
      <c r="F178" s="523">
        <v>1397</v>
      </c>
      <c r="G178" s="9" t="s">
        <v>22</v>
      </c>
      <c r="H178" s="523">
        <v>20</v>
      </c>
      <c r="I178" s="25" t="s">
        <v>6</v>
      </c>
      <c r="J178" s="9" t="s">
        <v>97</v>
      </c>
      <c r="K178" s="22"/>
      <c r="L178" s="1205">
        <v>380</v>
      </c>
      <c r="M178" s="80"/>
      <c r="N178" s="80"/>
      <c r="O178" s="80"/>
      <c r="P178" s="80"/>
      <c r="Q178" s="80"/>
      <c r="R178" s="80"/>
      <c r="T178" s="249"/>
      <c r="U178" s="80"/>
      <c r="V178" s="80"/>
      <c r="W178" s="80"/>
      <c r="X178" s="80"/>
      <c r="Y178" s="80"/>
    </row>
    <row r="179" spans="1:25" s="42" customFormat="1" ht="14.25" customHeight="1">
      <c r="A179" s="239" t="s">
        <v>172</v>
      </c>
      <c r="B179" s="1203">
        <v>45009</v>
      </c>
      <c r="C179" s="31">
        <v>45006</v>
      </c>
      <c r="D179" s="523">
        <v>13248</v>
      </c>
      <c r="E179" s="136" t="s">
        <v>1221</v>
      </c>
      <c r="F179" s="523">
        <v>3314</v>
      </c>
      <c r="G179" s="9" t="s">
        <v>5</v>
      </c>
      <c r="H179" s="523">
        <v>10</v>
      </c>
      <c r="I179" s="25" t="s">
        <v>6</v>
      </c>
      <c r="J179" s="9" t="s">
        <v>97</v>
      </c>
      <c r="K179" s="22"/>
      <c r="L179" s="1205">
        <v>375</v>
      </c>
      <c r="M179" s="80"/>
      <c r="N179" s="80"/>
      <c r="O179" s="80"/>
      <c r="P179" s="80"/>
      <c r="Q179" s="80"/>
      <c r="R179" s="80"/>
      <c r="T179" s="249"/>
      <c r="U179" s="80"/>
      <c r="V179" s="80"/>
      <c r="W179" s="80"/>
      <c r="X179" s="80"/>
      <c r="Y179" s="80"/>
    </row>
    <row r="180" spans="1:25" s="42" customFormat="1" ht="14.25" customHeight="1">
      <c r="A180" s="239" t="s">
        <v>2900</v>
      </c>
      <c r="B180" s="1203">
        <v>45009</v>
      </c>
      <c r="C180" s="31">
        <v>45005</v>
      </c>
      <c r="D180" s="523">
        <v>13272</v>
      </c>
      <c r="E180" s="136" t="s">
        <v>1221</v>
      </c>
      <c r="F180" s="523">
        <v>4177</v>
      </c>
      <c r="G180" s="9" t="s">
        <v>521</v>
      </c>
      <c r="H180" s="523">
        <v>3</v>
      </c>
      <c r="I180" s="25" t="s">
        <v>6</v>
      </c>
      <c r="J180" s="9" t="s">
        <v>97</v>
      </c>
      <c r="K180" s="22"/>
      <c r="L180" s="1205">
        <v>26.4</v>
      </c>
      <c r="M180" s="80"/>
      <c r="N180" s="80"/>
      <c r="O180" s="80"/>
      <c r="P180" s="80"/>
      <c r="Q180" s="80"/>
      <c r="R180" s="80"/>
      <c r="T180" s="249"/>
      <c r="U180" s="80"/>
      <c r="V180" s="80"/>
      <c r="W180" s="80"/>
      <c r="X180" s="80"/>
      <c r="Y180" s="80"/>
    </row>
    <row r="181" spans="1:25" s="42" customFormat="1" ht="14.25" customHeight="1">
      <c r="A181" s="239" t="s">
        <v>2901</v>
      </c>
      <c r="B181" s="1203">
        <v>45008</v>
      </c>
      <c r="C181" s="31">
        <v>45005</v>
      </c>
      <c r="D181" s="523">
        <v>13276</v>
      </c>
      <c r="E181" s="136" t="s">
        <v>2</v>
      </c>
      <c r="F181" s="523">
        <v>3295</v>
      </c>
      <c r="G181" s="9" t="s">
        <v>521</v>
      </c>
      <c r="H181" s="523">
        <v>5</v>
      </c>
      <c r="I181" s="25" t="s">
        <v>6</v>
      </c>
      <c r="J181" s="9" t="s">
        <v>97</v>
      </c>
      <c r="K181" s="22"/>
      <c r="L181" s="1205">
        <v>190</v>
      </c>
      <c r="M181" s="80"/>
      <c r="N181" s="80"/>
      <c r="O181" s="80"/>
      <c r="P181" s="80"/>
      <c r="Q181" s="80"/>
      <c r="R181" s="80"/>
      <c r="T181" s="249"/>
      <c r="U181" s="80"/>
      <c r="V181" s="80"/>
      <c r="W181" s="80"/>
      <c r="X181" s="80"/>
      <c r="Y181" s="80"/>
    </row>
    <row r="182" spans="1:25" s="42" customFormat="1" ht="14.25" customHeight="1">
      <c r="A182" s="239" t="s">
        <v>137</v>
      </c>
      <c r="B182" s="1203">
        <v>45014</v>
      </c>
      <c r="C182" s="31">
        <v>45009</v>
      </c>
      <c r="D182" s="523">
        <v>13277</v>
      </c>
      <c r="E182" s="136" t="s">
        <v>2</v>
      </c>
      <c r="F182" s="523">
        <v>3303</v>
      </c>
      <c r="G182" s="9" t="s">
        <v>9</v>
      </c>
      <c r="H182" s="523">
        <v>90</v>
      </c>
      <c r="I182" s="25" t="s">
        <v>6</v>
      </c>
      <c r="J182" s="9" t="s">
        <v>97</v>
      </c>
      <c r="K182" s="22"/>
      <c r="L182" s="1205"/>
      <c r="M182" s="80"/>
      <c r="N182" s="80"/>
      <c r="O182" s="80"/>
      <c r="P182" s="80"/>
      <c r="Q182" s="80"/>
      <c r="R182" s="80"/>
      <c r="T182" s="249"/>
      <c r="U182" s="80"/>
      <c r="V182" s="80"/>
      <c r="W182" s="80"/>
      <c r="X182" s="80"/>
      <c r="Y182" s="80"/>
    </row>
    <row r="183" spans="1:25" s="42" customFormat="1" ht="14.25" customHeight="1">
      <c r="A183" s="341"/>
      <c r="B183" s="1217"/>
      <c r="C183" s="32">
        <v>45012</v>
      </c>
      <c r="D183" s="521"/>
      <c r="E183" s="34" t="s">
        <v>44</v>
      </c>
      <c r="F183" s="521">
        <v>4029</v>
      </c>
      <c r="G183" s="19" t="s">
        <v>219</v>
      </c>
      <c r="H183" s="521">
        <v>28</v>
      </c>
      <c r="I183" s="35" t="s">
        <v>6</v>
      </c>
      <c r="J183" s="19" t="s">
        <v>97</v>
      </c>
      <c r="K183" s="21"/>
      <c r="L183" s="1218">
        <v>3510</v>
      </c>
      <c r="M183" s="80"/>
      <c r="N183" s="80"/>
      <c r="O183" s="80"/>
      <c r="P183" s="80"/>
      <c r="Q183" s="80"/>
      <c r="R183" s="80"/>
      <c r="T183" s="249" t="s">
        <v>2902</v>
      </c>
      <c r="U183" s="80"/>
      <c r="V183" s="80"/>
      <c r="W183" s="80"/>
      <c r="X183" s="80"/>
      <c r="Y183" s="80"/>
    </row>
    <row r="184" spans="1:25" s="42" customFormat="1" ht="14.25" customHeight="1">
      <c r="A184" s="341"/>
      <c r="B184" s="1217"/>
      <c r="C184" s="32">
        <v>45014</v>
      </c>
      <c r="D184" s="521"/>
      <c r="E184" s="34"/>
      <c r="F184" s="521"/>
      <c r="G184" s="19" t="s">
        <v>219</v>
      </c>
      <c r="H184" s="521">
        <v>28</v>
      </c>
      <c r="I184" s="35" t="s">
        <v>12</v>
      </c>
      <c r="J184" s="19"/>
      <c r="K184" s="21" t="s">
        <v>2258</v>
      </c>
      <c r="L184" s="1218"/>
      <c r="M184" s="80"/>
      <c r="N184" s="80"/>
      <c r="O184" s="80"/>
      <c r="P184" s="80"/>
      <c r="Q184" s="80"/>
      <c r="R184" s="80"/>
      <c r="T184" s="249"/>
      <c r="U184" s="80"/>
      <c r="V184" s="80"/>
      <c r="W184" s="80"/>
      <c r="X184" s="80"/>
      <c r="Y184" s="80"/>
    </row>
    <row r="185" spans="1:25" s="42" customFormat="1" ht="14.25" customHeight="1">
      <c r="A185" s="239" t="s">
        <v>2276</v>
      </c>
      <c r="B185" s="1203">
        <v>45014</v>
      </c>
      <c r="C185" s="31">
        <v>45007</v>
      </c>
      <c r="D185" s="523">
        <v>13279</v>
      </c>
      <c r="E185" s="136" t="s">
        <v>1221</v>
      </c>
      <c r="F185" s="523">
        <v>4183</v>
      </c>
      <c r="G185" s="9" t="s">
        <v>120</v>
      </c>
      <c r="H185" s="523">
        <v>10</v>
      </c>
      <c r="I185" s="25" t="s">
        <v>6</v>
      </c>
      <c r="J185" s="9" t="s">
        <v>97</v>
      </c>
      <c r="K185" s="22"/>
      <c r="L185" s="1205">
        <v>322.5</v>
      </c>
      <c r="M185" s="80"/>
      <c r="N185" s="80"/>
      <c r="O185" s="80"/>
      <c r="P185" s="80"/>
      <c r="Q185" s="80"/>
      <c r="R185" s="80"/>
      <c r="T185" s="249"/>
      <c r="U185" s="80"/>
      <c r="V185" s="80"/>
      <c r="W185" s="80"/>
      <c r="X185" s="80"/>
      <c r="Y185" s="80"/>
    </row>
    <row r="186" spans="1:25" s="42" customFormat="1" ht="14.25" customHeight="1">
      <c r="A186" s="239" t="s">
        <v>965</v>
      </c>
      <c r="B186" s="1203">
        <v>45016</v>
      </c>
      <c r="C186" s="31">
        <v>45009</v>
      </c>
      <c r="D186" s="523">
        <v>13280</v>
      </c>
      <c r="E186" s="136" t="s">
        <v>153</v>
      </c>
      <c r="F186" s="523">
        <v>3273</v>
      </c>
      <c r="G186" s="9" t="s">
        <v>16</v>
      </c>
      <c r="H186" s="523">
        <v>30</v>
      </c>
      <c r="I186" s="25" t="s">
        <v>6</v>
      </c>
      <c r="J186" s="9" t="s">
        <v>97</v>
      </c>
      <c r="K186" s="11" t="s">
        <v>991</v>
      </c>
      <c r="L186" s="1205"/>
      <c r="M186" s="80"/>
      <c r="N186" s="80"/>
      <c r="O186" s="80"/>
      <c r="P186" s="80"/>
      <c r="Q186" s="80"/>
      <c r="R186" s="80"/>
      <c r="T186" s="249"/>
      <c r="U186" s="80"/>
      <c r="V186" s="80"/>
      <c r="W186" s="80"/>
      <c r="X186" s="80"/>
      <c r="Y186" s="80"/>
    </row>
    <row r="187" spans="1:25" s="42" customFormat="1" ht="14.25" customHeight="1">
      <c r="A187" s="239"/>
      <c r="B187" s="1203"/>
      <c r="C187" s="31"/>
      <c r="D187" s="523"/>
      <c r="E187" s="136" t="s">
        <v>153</v>
      </c>
      <c r="F187" s="523">
        <v>3272</v>
      </c>
      <c r="G187" s="9" t="s">
        <v>16</v>
      </c>
      <c r="H187" s="523">
        <v>5</v>
      </c>
      <c r="I187" s="25" t="s">
        <v>6</v>
      </c>
      <c r="J187" s="9" t="s">
        <v>97</v>
      </c>
      <c r="K187" s="11" t="s">
        <v>991</v>
      </c>
      <c r="L187" s="1205">
        <v>787.5</v>
      </c>
      <c r="M187" s="80"/>
      <c r="N187" s="80"/>
      <c r="O187" s="80"/>
      <c r="P187" s="80"/>
      <c r="Q187" s="80"/>
      <c r="R187" s="80"/>
      <c r="T187" s="249"/>
      <c r="U187" s="80"/>
      <c r="V187" s="80"/>
      <c r="W187" s="80"/>
      <c r="X187" s="80"/>
      <c r="Y187" s="80"/>
    </row>
    <row r="188" spans="1:25" s="42" customFormat="1" ht="14.25" customHeight="1">
      <c r="A188" s="239" t="s">
        <v>249</v>
      </c>
      <c r="B188" s="1203">
        <v>45015</v>
      </c>
      <c r="C188" s="31">
        <v>45008</v>
      </c>
      <c r="D188" s="523">
        <v>13285</v>
      </c>
      <c r="E188" s="136" t="s">
        <v>153</v>
      </c>
      <c r="F188" s="523">
        <v>3189</v>
      </c>
      <c r="G188" s="9" t="s">
        <v>19</v>
      </c>
      <c r="H188" s="1204">
        <v>6</v>
      </c>
      <c r="I188" s="25" t="s">
        <v>6</v>
      </c>
      <c r="J188" s="9" t="s">
        <v>97</v>
      </c>
      <c r="K188" s="22"/>
      <c r="L188" s="1205"/>
      <c r="M188" s="80"/>
      <c r="N188" s="80"/>
      <c r="O188" s="80"/>
      <c r="P188" s="80"/>
      <c r="Q188" s="80"/>
      <c r="R188" s="80"/>
      <c r="T188" s="249"/>
      <c r="U188" s="80"/>
      <c r="V188" s="80"/>
      <c r="W188" s="80"/>
      <c r="X188" s="80"/>
      <c r="Y188" s="80"/>
    </row>
    <row r="189" spans="1:25" s="42" customFormat="1" ht="14.25" customHeight="1">
      <c r="A189" s="239"/>
      <c r="B189" s="1203"/>
      <c r="C189" s="31"/>
      <c r="D189" s="523"/>
      <c r="E189" s="136" t="s">
        <v>153</v>
      </c>
      <c r="F189" s="523">
        <v>3101</v>
      </c>
      <c r="G189" s="9" t="s">
        <v>21</v>
      </c>
      <c r="H189" s="523">
        <v>1</v>
      </c>
      <c r="I189" s="25" t="s">
        <v>6</v>
      </c>
      <c r="J189" s="9" t="s">
        <v>97</v>
      </c>
      <c r="K189" s="22"/>
      <c r="L189" s="1205">
        <v>175.75</v>
      </c>
      <c r="M189" s="80"/>
      <c r="N189" s="80"/>
      <c r="O189" s="80"/>
      <c r="P189" s="80"/>
      <c r="Q189" s="80"/>
      <c r="R189" s="80"/>
      <c r="T189" s="249"/>
      <c r="U189" s="80"/>
      <c r="V189" s="80"/>
      <c r="W189" s="80"/>
      <c r="X189" s="80"/>
      <c r="Y189" s="80"/>
    </row>
    <row r="190" spans="1:25" s="42" customFormat="1" ht="14.25" customHeight="1">
      <c r="A190" s="239" t="s">
        <v>1198</v>
      </c>
      <c r="B190" s="1203">
        <v>45015</v>
      </c>
      <c r="C190" s="31">
        <v>45007</v>
      </c>
      <c r="D190" s="523">
        <v>13286</v>
      </c>
      <c r="E190" s="136" t="s">
        <v>1221</v>
      </c>
      <c r="F190" s="523">
        <v>2908</v>
      </c>
      <c r="G190" s="9" t="s">
        <v>22</v>
      </c>
      <c r="H190" s="523">
        <v>10</v>
      </c>
      <c r="I190" s="25" t="s">
        <v>6</v>
      </c>
      <c r="J190" s="9" t="s">
        <v>97</v>
      </c>
      <c r="K190" s="22"/>
      <c r="L190" s="1205">
        <v>165</v>
      </c>
      <c r="M190" s="80"/>
      <c r="N190" s="80"/>
      <c r="O190" s="80"/>
      <c r="P190" s="80"/>
      <c r="Q190" s="80"/>
      <c r="R190" s="80"/>
      <c r="T190" s="249"/>
      <c r="U190" s="80"/>
      <c r="V190" s="80"/>
      <c r="W190" s="80"/>
      <c r="X190" s="80"/>
      <c r="Y190" s="80"/>
    </row>
    <row r="191" spans="1:25" s="42" customFormat="1" ht="14.25" customHeight="1">
      <c r="A191" s="239" t="s">
        <v>86</v>
      </c>
      <c r="B191" s="1203">
        <v>45015</v>
      </c>
      <c r="C191" s="31">
        <v>45007</v>
      </c>
      <c r="D191" s="523">
        <v>13291</v>
      </c>
      <c r="E191" s="136" t="s">
        <v>1221</v>
      </c>
      <c r="F191" s="523">
        <v>2244</v>
      </c>
      <c r="G191" s="9" t="s">
        <v>17</v>
      </c>
      <c r="H191" s="523">
        <v>14</v>
      </c>
      <c r="I191" s="25" t="s">
        <v>6</v>
      </c>
      <c r="J191" s="9" t="s">
        <v>97</v>
      </c>
      <c r="K191" s="22"/>
      <c r="L191" s="1205">
        <v>760.48</v>
      </c>
      <c r="M191" s="80"/>
      <c r="N191" s="80"/>
      <c r="O191" s="80"/>
      <c r="P191" s="80"/>
      <c r="Q191" s="80"/>
      <c r="R191" s="80"/>
      <c r="T191" s="249"/>
      <c r="U191" s="80"/>
      <c r="V191" s="80"/>
      <c r="W191" s="80"/>
      <c r="X191" s="80"/>
      <c r="Y191" s="80"/>
    </row>
    <row r="192" spans="1:25" s="42" customFormat="1" ht="14.25" customHeight="1">
      <c r="A192" s="239" t="s">
        <v>86</v>
      </c>
      <c r="B192" s="1203">
        <v>45015</v>
      </c>
      <c r="C192" s="31">
        <v>45008</v>
      </c>
      <c r="D192" s="523">
        <v>13292</v>
      </c>
      <c r="E192" s="136" t="s">
        <v>1221</v>
      </c>
      <c r="F192" s="523">
        <v>1712</v>
      </c>
      <c r="G192" s="9" t="s">
        <v>19</v>
      </c>
      <c r="H192" s="523">
        <v>24</v>
      </c>
      <c r="I192" s="25" t="s">
        <v>6</v>
      </c>
      <c r="J192" s="9" t="s">
        <v>97</v>
      </c>
      <c r="K192" s="22"/>
      <c r="L192" s="1205">
        <v>547</v>
      </c>
      <c r="M192" s="80"/>
      <c r="N192" s="80"/>
      <c r="O192" s="80"/>
      <c r="P192" s="80"/>
      <c r="Q192" s="80"/>
      <c r="R192" s="80"/>
      <c r="T192" s="249"/>
      <c r="U192" s="80"/>
      <c r="V192" s="80"/>
      <c r="W192" s="80"/>
      <c r="X192" s="80"/>
      <c r="Y192" s="80"/>
    </row>
    <row r="193" spans="1:25" s="42" customFormat="1" ht="14.25" customHeight="1">
      <c r="A193" s="239" t="s">
        <v>1924</v>
      </c>
      <c r="B193" s="1203">
        <v>45015</v>
      </c>
      <c r="C193" s="31">
        <v>45007</v>
      </c>
      <c r="D193" s="523">
        <v>13294</v>
      </c>
      <c r="E193" s="136" t="s">
        <v>2</v>
      </c>
      <c r="F193" s="523">
        <v>744</v>
      </c>
      <c r="G193" s="9" t="s">
        <v>48</v>
      </c>
      <c r="H193" s="523">
        <v>5</v>
      </c>
      <c r="I193" s="25" t="s">
        <v>6</v>
      </c>
      <c r="J193" s="9" t="s">
        <v>97</v>
      </c>
      <c r="K193" s="22"/>
      <c r="L193" s="1205">
        <v>275</v>
      </c>
      <c r="M193" s="80"/>
      <c r="N193" s="80"/>
      <c r="O193" s="80"/>
      <c r="P193" s="80"/>
      <c r="Q193" s="80"/>
      <c r="R193" s="80"/>
      <c r="T193" s="249"/>
      <c r="U193" s="80"/>
      <c r="V193" s="80"/>
      <c r="W193" s="80"/>
      <c r="X193" s="80"/>
      <c r="Y193" s="80"/>
    </row>
    <row r="194" spans="1:25" s="42" customFormat="1" ht="14.25" customHeight="1">
      <c r="A194" s="239" t="s">
        <v>115</v>
      </c>
      <c r="B194" s="1203">
        <v>45015</v>
      </c>
      <c r="C194" s="31">
        <v>45008</v>
      </c>
      <c r="D194" s="523">
        <v>13298</v>
      </c>
      <c r="E194" s="136" t="s">
        <v>2</v>
      </c>
      <c r="F194" s="523">
        <v>2604</v>
      </c>
      <c r="G194" s="9" t="s">
        <v>116</v>
      </c>
      <c r="H194" s="523">
        <v>21</v>
      </c>
      <c r="I194" s="25" t="s">
        <v>6</v>
      </c>
      <c r="J194" s="9" t="s">
        <v>97</v>
      </c>
      <c r="K194" s="22"/>
      <c r="L194" s="1205">
        <v>808.5</v>
      </c>
      <c r="M194" s="80"/>
      <c r="N194" s="80"/>
      <c r="O194" s="80"/>
      <c r="P194" s="80"/>
      <c r="Q194" s="80"/>
      <c r="R194" s="80"/>
      <c r="T194" s="249"/>
      <c r="U194" s="80"/>
      <c r="V194" s="80"/>
      <c r="W194" s="80"/>
      <c r="X194" s="80"/>
      <c r="Y194" s="80"/>
    </row>
    <row r="195" spans="1:25" s="42" customFormat="1" ht="14.25" customHeight="1">
      <c r="A195" s="239" t="s">
        <v>1303</v>
      </c>
      <c r="B195" s="1203">
        <v>45020</v>
      </c>
      <c r="C195" s="31">
        <v>45013</v>
      </c>
      <c r="D195" s="523">
        <v>13299</v>
      </c>
      <c r="E195" s="136" t="s">
        <v>1221</v>
      </c>
      <c r="F195" s="523">
        <v>3628</v>
      </c>
      <c r="G195" s="9" t="s">
        <v>1812</v>
      </c>
      <c r="H195" s="523">
        <v>10</v>
      </c>
      <c r="I195" s="25" t="s">
        <v>6</v>
      </c>
      <c r="J195" s="9" t="s">
        <v>97</v>
      </c>
      <c r="K195" s="11" t="s">
        <v>991</v>
      </c>
      <c r="L195" s="1205"/>
      <c r="M195" s="80"/>
      <c r="N195" s="80"/>
      <c r="O195" s="80"/>
      <c r="P195" s="80"/>
      <c r="Q195" s="80"/>
      <c r="R195" s="80"/>
      <c r="T195" s="249"/>
      <c r="U195" s="80"/>
      <c r="V195" s="80"/>
      <c r="W195" s="80"/>
      <c r="X195" s="80"/>
      <c r="Y195" s="80"/>
    </row>
    <row r="196" spans="1:25" s="42" customFormat="1" ht="14.25" customHeight="1">
      <c r="A196" s="239"/>
      <c r="B196" s="1203"/>
      <c r="C196" s="31"/>
      <c r="D196" s="523"/>
      <c r="E196" s="136"/>
      <c r="F196" s="523">
        <v>3629</v>
      </c>
      <c r="G196" s="9" t="s">
        <v>1812</v>
      </c>
      <c r="H196" s="523">
        <v>10</v>
      </c>
      <c r="I196" s="25" t="s">
        <v>6</v>
      </c>
      <c r="J196" s="9" t="s">
        <v>97</v>
      </c>
      <c r="K196" s="11" t="s">
        <v>991</v>
      </c>
      <c r="L196" s="1205"/>
      <c r="M196" s="80"/>
      <c r="N196" s="80"/>
      <c r="O196" s="80"/>
      <c r="P196" s="80"/>
      <c r="Q196" s="80"/>
      <c r="R196" s="80"/>
      <c r="T196" s="249"/>
      <c r="U196" s="80"/>
      <c r="V196" s="80"/>
      <c r="W196" s="80"/>
      <c r="X196" s="80"/>
      <c r="Y196" s="80"/>
    </row>
    <row r="197" spans="1:25" s="42" customFormat="1" ht="14.25" customHeight="1">
      <c r="A197" s="239"/>
      <c r="B197" s="1203"/>
      <c r="C197" s="31"/>
      <c r="D197" s="523"/>
      <c r="E197" s="136"/>
      <c r="F197" s="523">
        <v>4192</v>
      </c>
      <c r="G197" s="9" t="s">
        <v>103</v>
      </c>
      <c r="H197" s="523">
        <v>10</v>
      </c>
      <c r="I197" s="25" t="s">
        <v>6</v>
      </c>
      <c r="J197" s="9" t="s">
        <v>97</v>
      </c>
      <c r="K197" s="11" t="s">
        <v>991</v>
      </c>
      <c r="L197" s="1205"/>
      <c r="M197" s="80"/>
      <c r="N197" s="80"/>
      <c r="O197" s="80"/>
      <c r="P197" s="80"/>
      <c r="Q197" s="80"/>
      <c r="R197" s="80"/>
      <c r="T197" s="249"/>
      <c r="U197" s="80"/>
      <c r="V197" s="80"/>
      <c r="W197" s="80"/>
      <c r="X197" s="80"/>
      <c r="Y197" s="80"/>
    </row>
    <row r="198" spans="1:25" s="42" customFormat="1" ht="14.25" customHeight="1">
      <c r="A198" s="239"/>
      <c r="B198" s="1203"/>
      <c r="C198" s="31"/>
      <c r="D198" s="523"/>
      <c r="E198" s="136"/>
      <c r="F198" s="523">
        <v>4245</v>
      </c>
      <c r="G198" s="9" t="s">
        <v>5</v>
      </c>
      <c r="H198" s="523">
        <v>10</v>
      </c>
      <c r="I198" s="25" t="s">
        <v>6</v>
      </c>
      <c r="J198" s="9" t="s">
        <v>97</v>
      </c>
      <c r="K198" s="11" t="s">
        <v>991</v>
      </c>
      <c r="L198" s="1205"/>
      <c r="M198" s="80"/>
      <c r="N198" s="80"/>
      <c r="O198" s="80"/>
      <c r="P198" s="80"/>
      <c r="Q198" s="80"/>
      <c r="R198" s="80"/>
      <c r="T198" s="249"/>
      <c r="U198" s="80"/>
      <c r="V198" s="80"/>
      <c r="W198" s="80"/>
      <c r="X198" s="80"/>
      <c r="Y198" s="80"/>
    </row>
    <row r="199" spans="1:25" s="42" customFormat="1" ht="14.25" customHeight="1">
      <c r="A199" s="239"/>
      <c r="B199" s="1203"/>
      <c r="C199" s="31"/>
      <c r="D199" s="523"/>
      <c r="E199" s="136"/>
      <c r="F199" s="523">
        <v>4193</v>
      </c>
      <c r="G199" s="9" t="s">
        <v>5</v>
      </c>
      <c r="H199" s="523">
        <v>10</v>
      </c>
      <c r="I199" s="25" t="s">
        <v>6</v>
      </c>
      <c r="J199" s="9" t="s">
        <v>97</v>
      </c>
      <c r="K199" s="11" t="s">
        <v>991</v>
      </c>
      <c r="L199" s="1205"/>
      <c r="M199" s="80"/>
      <c r="N199" s="80"/>
      <c r="O199" s="80"/>
      <c r="P199" s="80"/>
      <c r="Q199" s="80"/>
      <c r="R199" s="80"/>
      <c r="T199" s="249"/>
      <c r="U199" s="80"/>
      <c r="V199" s="80"/>
      <c r="W199" s="80"/>
      <c r="X199" s="80"/>
      <c r="Y199" s="80"/>
    </row>
    <row r="200" spans="1:25" s="42" customFormat="1" ht="14.25" customHeight="1">
      <c r="A200" s="239"/>
      <c r="B200" s="1203"/>
      <c r="C200" s="31"/>
      <c r="D200" s="523"/>
      <c r="E200" s="136"/>
      <c r="F200" s="523">
        <v>4374</v>
      </c>
      <c r="G200" s="9" t="s">
        <v>783</v>
      </c>
      <c r="H200" s="523">
        <v>3</v>
      </c>
      <c r="I200" s="25" t="s">
        <v>6</v>
      </c>
      <c r="J200" s="9" t="s">
        <v>97</v>
      </c>
      <c r="K200" s="11" t="s">
        <v>991</v>
      </c>
      <c r="L200" s="1205"/>
      <c r="M200" s="80"/>
      <c r="N200" s="80"/>
      <c r="O200" s="80"/>
      <c r="P200" s="80"/>
      <c r="Q200" s="80"/>
      <c r="R200" s="80"/>
      <c r="T200" s="249"/>
      <c r="U200" s="80"/>
      <c r="V200" s="80"/>
      <c r="W200" s="80"/>
      <c r="X200" s="80"/>
      <c r="Y200" s="80"/>
    </row>
    <row r="201" spans="1:25" s="42" customFormat="1" ht="14.25" customHeight="1">
      <c r="A201" s="239"/>
      <c r="B201" s="1203"/>
      <c r="C201" s="31"/>
      <c r="D201" s="523"/>
      <c r="E201" s="136"/>
      <c r="F201" s="523">
        <v>4226</v>
      </c>
      <c r="G201" s="9" t="s">
        <v>783</v>
      </c>
      <c r="H201" s="523">
        <v>3</v>
      </c>
      <c r="I201" s="25" t="s">
        <v>6</v>
      </c>
      <c r="J201" s="9" t="s">
        <v>97</v>
      </c>
      <c r="K201" s="11" t="s">
        <v>991</v>
      </c>
      <c r="L201" s="1205"/>
      <c r="M201" s="80"/>
      <c r="N201" s="80"/>
      <c r="O201" s="80"/>
      <c r="P201" s="80"/>
      <c r="Q201" s="80"/>
      <c r="R201" s="80"/>
      <c r="T201" s="249"/>
      <c r="U201" s="80"/>
      <c r="V201" s="80"/>
      <c r="W201" s="80"/>
      <c r="X201" s="80"/>
      <c r="Y201" s="80"/>
    </row>
    <row r="202" spans="1:25" s="42" customFormat="1" ht="14.25" customHeight="1">
      <c r="A202" s="239"/>
      <c r="B202" s="1203"/>
      <c r="C202" s="31"/>
      <c r="D202" s="523"/>
      <c r="E202" s="136"/>
      <c r="F202" s="523">
        <v>4227</v>
      </c>
      <c r="G202" s="9" t="s">
        <v>783</v>
      </c>
      <c r="H202" s="523">
        <v>3</v>
      </c>
      <c r="I202" s="25" t="s">
        <v>6</v>
      </c>
      <c r="J202" s="9" t="s">
        <v>97</v>
      </c>
      <c r="K202" s="11" t="s">
        <v>991</v>
      </c>
      <c r="L202" s="1205"/>
      <c r="M202" s="80"/>
      <c r="N202" s="80"/>
      <c r="O202" s="80"/>
      <c r="P202" s="80"/>
      <c r="Q202" s="80"/>
      <c r="R202" s="80"/>
      <c r="T202" s="249"/>
      <c r="U202" s="80"/>
      <c r="V202" s="80"/>
      <c r="W202" s="80"/>
      <c r="X202" s="80"/>
      <c r="Y202" s="80"/>
    </row>
    <row r="203" spans="1:25" s="42" customFormat="1" ht="14.25" customHeight="1">
      <c r="A203" s="239"/>
      <c r="B203" s="1203"/>
      <c r="C203" s="31"/>
      <c r="D203" s="523"/>
      <c r="E203" s="136"/>
      <c r="F203" s="523">
        <v>4229</v>
      </c>
      <c r="G203" s="9" t="s">
        <v>783</v>
      </c>
      <c r="H203" s="523">
        <v>3</v>
      </c>
      <c r="I203" s="25" t="s">
        <v>6</v>
      </c>
      <c r="J203" s="9" t="s">
        <v>97</v>
      </c>
      <c r="K203" s="11" t="s">
        <v>991</v>
      </c>
      <c r="L203" s="1205"/>
      <c r="M203" s="80"/>
      <c r="N203" s="80"/>
      <c r="O203" s="80"/>
      <c r="P203" s="80"/>
      <c r="Q203" s="80"/>
      <c r="R203" s="80"/>
      <c r="T203" s="249"/>
      <c r="U203" s="80"/>
      <c r="V203" s="80"/>
      <c r="W203" s="80"/>
      <c r="X203" s="80"/>
      <c r="Y203" s="80"/>
    </row>
    <row r="204" spans="1:25" s="42" customFormat="1" ht="14.25" customHeight="1">
      <c r="A204" s="239"/>
      <c r="B204" s="1203"/>
      <c r="C204" s="31"/>
      <c r="D204" s="523"/>
      <c r="E204" s="136"/>
      <c r="F204" s="523">
        <v>4230</v>
      </c>
      <c r="G204" s="9" t="s">
        <v>783</v>
      </c>
      <c r="H204" s="523">
        <v>3</v>
      </c>
      <c r="I204" s="25" t="s">
        <v>6</v>
      </c>
      <c r="J204" s="9" t="s">
        <v>97</v>
      </c>
      <c r="K204" s="11" t="s">
        <v>991</v>
      </c>
      <c r="L204" s="1205"/>
      <c r="M204" s="80"/>
      <c r="N204" s="80"/>
      <c r="O204" s="80"/>
      <c r="P204" s="80"/>
      <c r="Q204" s="80"/>
      <c r="R204" s="80"/>
      <c r="T204" s="249"/>
      <c r="U204" s="80"/>
      <c r="V204" s="80"/>
      <c r="W204" s="80"/>
      <c r="X204" s="80"/>
      <c r="Y204" s="80"/>
    </row>
    <row r="205" spans="1:25" s="42" customFormat="1" ht="14.25" customHeight="1">
      <c r="A205" s="239"/>
      <c r="B205" s="1203"/>
      <c r="C205" s="31"/>
      <c r="D205" s="523"/>
      <c r="E205" s="136"/>
      <c r="F205" s="523">
        <v>4231</v>
      </c>
      <c r="G205" s="9" t="s">
        <v>783</v>
      </c>
      <c r="H205" s="523">
        <v>10</v>
      </c>
      <c r="I205" s="25" t="s">
        <v>6</v>
      </c>
      <c r="J205" s="9" t="s">
        <v>97</v>
      </c>
      <c r="K205" s="11" t="s">
        <v>991</v>
      </c>
      <c r="L205" s="1205"/>
      <c r="M205" s="80"/>
      <c r="N205" s="80"/>
      <c r="O205" s="80"/>
      <c r="P205" s="80"/>
      <c r="Q205" s="80"/>
      <c r="R205" s="80"/>
      <c r="T205" s="249"/>
      <c r="U205" s="80"/>
      <c r="V205" s="80"/>
      <c r="W205" s="80"/>
      <c r="X205" s="80"/>
      <c r="Y205" s="80"/>
    </row>
    <row r="206" spans="1:25" s="42" customFormat="1" ht="14.25" customHeight="1">
      <c r="A206" s="239"/>
      <c r="B206" s="1203"/>
      <c r="C206" s="31"/>
      <c r="D206" s="523"/>
      <c r="E206" s="136"/>
      <c r="F206" s="523">
        <v>4232</v>
      </c>
      <c r="G206" s="9" t="s">
        <v>783</v>
      </c>
      <c r="H206" s="523">
        <v>10</v>
      </c>
      <c r="I206" s="25" t="s">
        <v>6</v>
      </c>
      <c r="J206" s="9" t="s">
        <v>97</v>
      </c>
      <c r="K206" s="11" t="s">
        <v>991</v>
      </c>
      <c r="L206" s="1205"/>
      <c r="M206" s="80"/>
      <c r="N206" s="80"/>
      <c r="O206" s="80"/>
      <c r="P206" s="80"/>
      <c r="Q206" s="80"/>
      <c r="R206" s="80"/>
      <c r="T206" s="249"/>
      <c r="U206" s="80"/>
      <c r="V206" s="80"/>
      <c r="W206" s="80"/>
      <c r="X206" s="80"/>
      <c r="Y206" s="80"/>
    </row>
    <row r="207" spans="1:25" s="42" customFormat="1" ht="14.25" customHeight="1">
      <c r="A207" s="239"/>
      <c r="B207" s="1203"/>
      <c r="C207" s="31"/>
      <c r="D207" s="523"/>
      <c r="E207" s="136"/>
      <c r="F207" s="523">
        <v>4233</v>
      </c>
      <c r="G207" s="9" t="s">
        <v>783</v>
      </c>
      <c r="H207" s="523">
        <v>3</v>
      </c>
      <c r="I207" s="25" t="s">
        <v>6</v>
      </c>
      <c r="J207" s="9" t="s">
        <v>97</v>
      </c>
      <c r="K207" s="11" t="s">
        <v>991</v>
      </c>
      <c r="L207" s="1205"/>
      <c r="M207" s="80"/>
      <c r="N207" s="80"/>
      <c r="O207" s="80"/>
      <c r="P207" s="80"/>
      <c r="Q207" s="80"/>
      <c r="R207" s="80"/>
      <c r="T207" s="249"/>
      <c r="U207" s="80"/>
      <c r="V207" s="80"/>
      <c r="W207" s="80"/>
      <c r="X207" s="80"/>
      <c r="Y207" s="80"/>
    </row>
    <row r="208" spans="1:25" s="42" customFormat="1" ht="14.25" customHeight="1">
      <c r="A208" s="239"/>
      <c r="B208" s="1203"/>
      <c r="C208" s="31"/>
      <c r="D208" s="523"/>
      <c r="E208" s="136"/>
      <c r="F208" s="523">
        <v>4240</v>
      </c>
      <c r="G208" s="9" t="s">
        <v>89</v>
      </c>
      <c r="H208" s="523">
        <v>10</v>
      </c>
      <c r="I208" s="25" t="s">
        <v>6</v>
      </c>
      <c r="J208" s="9" t="s">
        <v>97</v>
      </c>
      <c r="K208" s="11" t="s">
        <v>991</v>
      </c>
      <c r="L208" s="1205">
        <v>3584.3</v>
      </c>
      <c r="M208" s="80"/>
      <c r="N208" s="80"/>
      <c r="O208" s="80"/>
      <c r="P208" s="80"/>
      <c r="Q208" s="80"/>
      <c r="R208" s="80"/>
      <c r="T208" s="249"/>
      <c r="U208" s="80"/>
      <c r="V208" s="80"/>
      <c r="W208" s="80"/>
      <c r="X208" s="80"/>
      <c r="Y208" s="80"/>
    </row>
    <row r="209" spans="1:25" s="42" customFormat="1" ht="14.25" customHeight="1">
      <c r="A209" s="239" t="s">
        <v>1303</v>
      </c>
      <c r="B209" s="1203">
        <v>45015</v>
      </c>
      <c r="C209" s="31">
        <v>45007</v>
      </c>
      <c r="D209" s="523">
        <v>13300</v>
      </c>
      <c r="E209" s="136" t="s">
        <v>671</v>
      </c>
      <c r="F209" s="523">
        <v>3626</v>
      </c>
      <c r="G209" s="9" t="s">
        <v>1441</v>
      </c>
      <c r="H209" s="523">
        <v>25</v>
      </c>
      <c r="I209" s="25" t="s">
        <v>6</v>
      </c>
      <c r="J209" s="9" t="s">
        <v>97</v>
      </c>
      <c r="K209" s="22"/>
      <c r="L209" s="1205">
        <v>919</v>
      </c>
      <c r="M209" s="80"/>
      <c r="N209" s="80"/>
      <c r="O209" s="80"/>
      <c r="P209" s="80"/>
      <c r="Q209" s="80"/>
      <c r="R209" s="80"/>
      <c r="T209" s="249"/>
      <c r="U209" s="80"/>
      <c r="V209" s="80"/>
      <c r="W209" s="80"/>
      <c r="X209" s="80"/>
      <c r="Y209" s="80"/>
    </row>
    <row r="210" spans="1:25" s="42" customFormat="1" ht="14.25" customHeight="1">
      <c r="A210" s="239" t="s">
        <v>1303</v>
      </c>
      <c r="B210" s="1203">
        <v>45015</v>
      </c>
      <c r="C210" s="31">
        <v>45009</v>
      </c>
      <c r="D210" s="523">
        <v>13301</v>
      </c>
      <c r="E210" s="136" t="s">
        <v>671</v>
      </c>
      <c r="F210" s="523">
        <v>3626</v>
      </c>
      <c r="G210" s="9" t="s">
        <v>1441</v>
      </c>
      <c r="H210" s="523">
        <v>25</v>
      </c>
      <c r="I210" s="25" t="s">
        <v>6</v>
      </c>
      <c r="J210" s="9" t="s">
        <v>97</v>
      </c>
      <c r="K210" s="22"/>
      <c r="L210" s="1205">
        <v>919</v>
      </c>
      <c r="M210" s="80"/>
      <c r="N210" s="80"/>
      <c r="O210" s="80"/>
      <c r="P210" s="80"/>
      <c r="Q210" s="80"/>
      <c r="R210" s="80"/>
      <c r="T210" s="249"/>
      <c r="U210" s="80"/>
      <c r="V210" s="80"/>
      <c r="W210" s="80"/>
      <c r="X210" s="80"/>
      <c r="Y210" s="80"/>
    </row>
    <row r="211" spans="1:25" s="42" customFormat="1" ht="14.25" customHeight="1">
      <c r="A211" s="239" t="s">
        <v>1303</v>
      </c>
      <c r="B211" s="1203">
        <v>45019</v>
      </c>
      <c r="C211" s="31">
        <v>45009</v>
      </c>
      <c r="D211" s="523">
        <v>13302</v>
      </c>
      <c r="E211" s="136" t="s">
        <v>671</v>
      </c>
      <c r="F211" s="523">
        <v>3626</v>
      </c>
      <c r="G211" s="9" t="s">
        <v>1441</v>
      </c>
      <c r="H211" s="523">
        <v>25</v>
      </c>
      <c r="I211" s="25" t="s">
        <v>6</v>
      </c>
      <c r="J211" s="9" t="s">
        <v>97</v>
      </c>
      <c r="K211" s="22"/>
      <c r="L211" s="1205">
        <v>919</v>
      </c>
      <c r="M211" s="80"/>
      <c r="N211" s="80"/>
      <c r="O211" s="80"/>
      <c r="P211" s="80"/>
      <c r="Q211" s="80"/>
      <c r="R211" s="80"/>
      <c r="T211" s="249"/>
      <c r="U211" s="80"/>
      <c r="V211" s="80"/>
      <c r="W211" s="80"/>
      <c r="X211" s="80"/>
      <c r="Y211" s="80"/>
    </row>
    <row r="212" spans="1:25" s="42" customFormat="1" ht="14.25" customHeight="1">
      <c r="A212" s="239" t="s">
        <v>1303</v>
      </c>
      <c r="B212" s="1203">
        <v>45025</v>
      </c>
      <c r="C212" s="31">
        <v>45009</v>
      </c>
      <c r="D212" s="523">
        <v>13303</v>
      </c>
      <c r="E212" s="136" t="s">
        <v>671</v>
      </c>
      <c r="F212" s="523">
        <v>3626</v>
      </c>
      <c r="G212" s="9" t="s">
        <v>2903</v>
      </c>
      <c r="H212" s="523">
        <v>25</v>
      </c>
      <c r="I212" s="25" t="s">
        <v>6</v>
      </c>
      <c r="J212" s="9" t="s">
        <v>97</v>
      </c>
      <c r="K212" s="22"/>
      <c r="L212" s="1205">
        <v>919</v>
      </c>
      <c r="M212" s="80"/>
      <c r="N212" s="80"/>
      <c r="O212" s="80"/>
      <c r="P212" s="80"/>
      <c r="Q212" s="80"/>
      <c r="R212" s="80"/>
      <c r="T212" s="249"/>
      <c r="U212" s="80"/>
      <c r="V212" s="80"/>
      <c r="W212" s="80"/>
      <c r="X212" s="80"/>
      <c r="Y212" s="80"/>
    </row>
    <row r="213" spans="1:25" s="42" customFormat="1" ht="14.25" customHeight="1">
      <c r="A213" s="239" t="s">
        <v>1303</v>
      </c>
      <c r="B213" s="1203">
        <v>45033</v>
      </c>
      <c r="C213" s="31">
        <v>45009</v>
      </c>
      <c r="D213" s="523">
        <v>13304</v>
      </c>
      <c r="E213" s="136" t="s">
        <v>671</v>
      </c>
      <c r="F213" s="523">
        <v>3626</v>
      </c>
      <c r="G213" s="9" t="s">
        <v>1441</v>
      </c>
      <c r="H213" s="523">
        <v>25</v>
      </c>
      <c r="I213" s="25" t="s">
        <v>6</v>
      </c>
      <c r="J213" s="9" t="s">
        <v>97</v>
      </c>
      <c r="K213" s="22"/>
      <c r="L213" s="1205">
        <v>919</v>
      </c>
      <c r="M213" s="80"/>
      <c r="N213" s="80"/>
      <c r="O213" s="80"/>
      <c r="P213" s="80"/>
      <c r="Q213" s="80"/>
      <c r="R213" s="80"/>
      <c r="T213" s="249"/>
      <c r="U213" s="80"/>
      <c r="V213" s="80"/>
      <c r="W213" s="80"/>
      <c r="X213" s="80"/>
      <c r="Y213" s="80"/>
    </row>
    <row r="214" spans="1:25" s="42" customFormat="1" ht="14.25" customHeight="1">
      <c r="A214" s="239" t="s">
        <v>595</v>
      </c>
      <c r="B214" s="1203">
        <v>45016</v>
      </c>
      <c r="C214" s="31">
        <v>45008</v>
      </c>
      <c r="D214" s="523">
        <v>13306</v>
      </c>
      <c r="E214" s="136" t="s">
        <v>2</v>
      </c>
      <c r="F214" s="523">
        <v>2515</v>
      </c>
      <c r="G214" s="9" t="s">
        <v>35</v>
      </c>
      <c r="H214" s="523">
        <v>25</v>
      </c>
      <c r="I214" s="25" t="s">
        <v>6</v>
      </c>
      <c r="J214" s="9" t="s">
        <v>97</v>
      </c>
      <c r="K214" s="22"/>
      <c r="L214" s="1205">
        <v>525</v>
      </c>
      <c r="M214" s="80"/>
      <c r="N214" s="80"/>
      <c r="O214" s="80"/>
      <c r="P214" s="80"/>
      <c r="Q214" s="80"/>
      <c r="R214" s="80"/>
      <c r="T214" s="249"/>
      <c r="U214" s="80"/>
      <c r="V214" s="80"/>
      <c r="W214" s="80"/>
      <c r="X214" s="80"/>
      <c r="Y214" s="80"/>
    </row>
    <row r="215" spans="1:25" s="42" customFormat="1" ht="14.25" customHeight="1">
      <c r="A215" s="239" t="s">
        <v>1508</v>
      </c>
      <c r="B215" s="1203">
        <v>45016</v>
      </c>
      <c r="C215" s="31">
        <v>45008</v>
      </c>
      <c r="D215" s="523">
        <v>13309</v>
      </c>
      <c r="E215" s="136" t="s">
        <v>2</v>
      </c>
      <c r="F215" s="523">
        <v>2739</v>
      </c>
      <c r="G215" s="9" t="s">
        <v>119</v>
      </c>
      <c r="H215" s="523">
        <v>4</v>
      </c>
      <c r="I215" s="25" t="s">
        <v>6</v>
      </c>
      <c r="J215" s="9" t="s">
        <v>97</v>
      </c>
      <c r="K215" s="22"/>
      <c r="L215" s="1205">
        <v>155.75</v>
      </c>
      <c r="M215" s="80"/>
      <c r="N215" s="80"/>
      <c r="O215" s="80"/>
      <c r="P215" s="80"/>
      <c r="Q215" s="80"/>
      <c r="R215" s="80"/>
      <c r="T215" s="249"/>
      <c r="U215" s="80"/>
      <c r="V215" s="80"/>
      <c r="W215" s="80"/>
      <c r="X215" s="80"/>
      <c r="Y215" s="80"/>
    </row>
    <row r="216" spans="1:25" s="42" customFormat="1" ht="14.25" customHeight="1">
      <c r="A216" s="239"/>
      <c r="B216" s="1203"/>
      <c r="C216" s="31"/>
      <c r="D216" s="523"/>
      <c r="E216" s="136" t="s">
        <v>2</v>
      </c>
      <c r="F216" s="523">
        <v>2646</v>
      </c>
      <c r="G216" s="9" t="s">
        <v>182</v>
      </c>
      <c r="H216" s="523">
        <v>30</v>
      </c>
      <c r="I216" s="25" t="s">
        <v>6</v>
      </c>
      <c r="J216" s="9" t="s">
        <v>97</v>
      </c>
      <c r="K216" s="22"/>
      <c r="L216" s="1205">
        <v>548.1</v>
      </c>
      <c r="M216" s="80"/>
      <c r="N216" s="80"/>
      <c r="O216" s="80"/>
      <c r="P216" s="80"/>
      <c r="Q216" s="80"/>
      <c r="R216" s="80"/>
      <c r="T216" s="249"/>
      <c r="U216" s="80"/>
      <c r="V216" s="80"/>
      <c r="W216" s="80"/>
      <c r="X216" s="80"/>
      <c r="Y216" s="80"/>
    </row>
    <row r="217" spans="1:25" s="42" customFormat="1" ht="14.25" customHeight="1">
      <c r="A217" s="239" t="s">
        <v>2854</v>
      </c>
      <c r="B217" s="1203">
        <v>45016</v>
      </c>
      <c r="C217" s="31">
        <v>45009</v>
      </c>
      <c r="D217" s="523">
        <v>13321</v>
      </c>
      <c r="E217" s="136" t="s">
        <v>2</v>
      </c>
      <c r="F217" s="523">
        <v>869</v>
      </c>
      <c r="G217" s="9" t="s">
        <v>16</v>
      </c>
      <c r="H217" s="523">
        <v>100</v>
      </c>
      <c r="I217" s="25" t="s">
        <v>6</v>
      </c>
      <c r="J217" s="9" t="s">
        <v>97</v>
      </c>
      <c r="K217" s="22"/>
      <c r="L217" s="1205">
        <v>800</v>
      </c>
      <c r="M217" s="80"/>
      <c r="N217" s="80"/>
      <c r="O217" s="80"/>
      <c r="P217" s="80"/>
      <c r="Q217" s="80"/>
      <c r="R217" s="80"/>
      <c r="T217" s="249"/>
      <c r="U217" s="80"/>
      <c r="V217" s="80"/>
      <c r="W217" s="80"/>
      <c r="X217" s="80"/>
      <c r="Y217" s="80"/>
    </row>
    <row r="218" spans="1:25" s="42" customFormat="1" ht="14.25" customHeight="1">
      <c r="A218" s="239" t="s">
        <v>150</v>
      </c>
      <c r="B218" s="1203">
        <v>45019</v>
      </c>
      <c r="C218" s="31">
        <v>45012</v>
      </c>
      <c r="D218" s="523">
        <v>13324</v>
      </c>
      <c r="E218" s="136" t="s">
        <v>2212</v>
      </c>
      <c r="F218" s="523">
        <v>3765</v>
      </c>
      <c r="G218" s="9" t="s">
        <v>200</v>
      </c>
      <c r="H218" s="523">
        <v>6</v>
      </c>
      <c r="I218" s="25" t="s">
        <v>6</v>
      </c>
      <c r="J218" s="9" t="s">
        <v>97</v>
      </c>
      <c r="K218" s="22"/>
      <c r="L218" s="1205">
        <v>210</v>
      </c>
      <c r="M218" s="80"/>
      <c r="N218" s="80"/>
      <c r="O218" s="80"/>
      <c r="P218" s="80"/>
      <c r="Q218" s="80"/>
      <c r="R218" s="80"/>
      <c r="T218" s="249"/>
      <c r="U218" s="80"/>
      <c r="V218" s="80"/>
      <c r="W218" s="80"/>
      <c r="X218" s="80"/>
      <c r="Y218" s="80"/>
    </row>
    <row r="219" spans="1:25" s="42" customFormat="1" ht="14.25" customHeight="1">
      <c r="A219" s="239" t="s">
        <v>1217</v>
      </c>
      <c r="B219" s="1203">
        <v>45019</v>
      </c>
      <c r="C219" s="31">
        <v>45012</v>
      </c>
      <c r="D219" s="523">
        <v>13330</v>
      </c>
      <c r="E219" s="136" t="s">
        <v>2</v>
      </c>
      <c r="F219" s="523">
        <v>1614</v>
      </c>
      <c r="G219" s="9" t="s">
        <v>52</v>
      </c>
      <c r="H219" s="523">
        <v>60</v>
      </c>
      <c r="I219" s="25" t="s">
        <v>6</v>
      </c>
      <c r="J219" s="9" t="s">
        <v>97</v>
      </c>
      <c r="K219" s="22"/>
      <c r="L219" s="1205">
        <v>936</v>
      </c>
      <c r="M219" s="80"/>
      <c r="N219" s="80"/>
      <c r="O219" s="80"/>
      <c r="P219" s="80"/>
      <c r="Q219" s="80"/>
      <c r="R219" s="80"/>
      <c r="T219" s="249"/>
      <c r="U219" s="80"/>
      <c r="V219" s="80"/>
      <c r="W219" s="80"/>
      <c r="X219" s="80"/>
      <c r="Y219" s="80"/>
    </row>
    <row r="220" spans="1:25" s="42" customFormat="1" ht="14.25" customHeight="1">
      <c r="A220" s="239" t="s">
        <v>130</v>
      </c>
      <c r="B220" s="1203">
        <v>45019</v>
      </c>
      <c r="C220" s="31">
        <v>45015</v>
      </c>
      <c r="D220" s="523">
        <v>13331</v>
      </c>
      <c r="E220" s="136" t="s">
        <v>40</v>
      </c>
      <c r="F220" s="523">
        <v>4579</v>
      </c>
      <c r="G220" s="9" t="s">
        <v>38</v>
      </c>
      <c r="H220" s="523">
        <v>40</v>
      </c>
      <c r="I220" s="25" t="s">
        <v>6</v>
      </c>
      <c r="J220" s="9" t="s">
        <v>97</v>
      </c>
      <c r="K220" s="22"/>
      <c r="L220" s="1205">
        <v>1178</v>
      </c>
      <c r="M220" s="80"/>
      <c r="N220" s="80"/>
      <c r="O220" s="80"/>
      <c r="P220" s="80"/>
      <c r="Q220" s="80"/>
      <c r="R220" s="80"/>
      <c r="T220" s="249"/>
      <c r="U220" s="80"/>
      <c r="V220" s="80"/>
      <c r="W220" s="80"/>
      <c r="X220" s="80"/>
      <c r="Y220" s="80"/>
    </row>
    <row r="221" spans="1:25" s="42" customFormat="1" ht="14.25" customHeight="1">
      <c r="A221" s="239" t="s">
        <v>368</v>
      </c>
      <c r="B221" s="1203">
        <v>45020</v>
      </c>
      <c r="C221" s="31">
        <v>45012</v>
      </c>
      <c r="D221" s="523">
        <v>13342</v>
      </c>
      <c r="E221" s="136" t="s">
        <v>2</v>
      </c>
      <c r="F221" s="523">
        <v>2515</v>
      </c>
      <c r="G221" s="9" t="s">
        <v>35</v>
      </c>
      <c r="H221" s="523">
        <v>10</v>
      </c>
      <c r="I221" s="25" t="s">
        <v>6</v>
      </c>
      <c r="J221" s="9" t="s">
        <v>97</v>
      </c>
      <c r="K221" s="22"/>
      <c r="L221" s="1205">
        <v>165</v>
      </c>
      <c r="M221" s="80"/>
      <c r="N221" s="80"/>
      <c r="O221" s="80"/>
      <c r="P221" s="80"/>
      <c r="Q221" s="80"/>
      <c r="R221" s="80"/>
      <c r="T221" s="249"/>
      <c r="U221" s="80"/>
      <c r="V221" s="80"/>
      <c r="W221" s="80"/>
      <c r="X221" s="80"/>
      <c r="Y221" s="80"/>
    </row>
    <row r="222" spans="1:25" s="42" customFormat="1" ht="14.25" customHeight="1">
      <c r="A222" s="239"/>
      <c r="B222" s="1203"/>
      <c r="C222" s="31"/>
      <c r="D222" s="523"/>
      <c r="E222" s="136" t="s">
        <v>2</v>
      </c>
      <c r="F222" s="523">
        <v>838</v>
      </c>
      <c r="G222" s="9" t="s">
        <v>5</v>
      </c>
      <c r="H222" s="523">
        <v>10</v>
      </c>
      <c r="I222" s="25" t="s">
        <v>6</v>
      </c>
      <c r="J222" s="9" t="s">
        <v>97</v>
      </c>
      <c r="K222" s="22"/>
      <c r="L222" s="1205">
        <v>365</v>
      </c>
      <c r="M222" s="80"/>
      <c r="N222" s="80"/>
      <c r="O222" s="80"/>
      <c r="P222" s="80"/>
      <c r="Q222" s="80"/>
      <c r="R222" s="80"/>
      <c r="T222" s="249"/>
      <c r="U222" s="80"/>
      <c r="V222" s="80"/>
      <c r="W222" s="80"/>
      <c r="X222" s="80"/>
      <c r="Y222" s="80"/>
    </row>
    <row r="223" spans="1:25" s="42" customFormat="1" ht="14.25" customHeight="1">
      <c r="A223" s="239" t="s">
        <v>2099</v>
      </c>
      <c r="B223" s="1203">
        <v>45020</v>
      </c>
      <c r="C223" s="31">
        <v>45015</v>
      </c>
      <c r="D223" s="523">
        <v>13348</v>
      </c>
      <c r="E223" s="136" t="s">
        <v>2351</v>
      </c>
      <c r="F223" s="1204">
        <v>2329</v>
      </c>
      <c r="G223" s="9" t="s">
        <v>53</v>
      </c>
      <c r="H223" s="523">
        <v>20</v>
      </c>
      <c r="I223" s="25" t="s">
        <v>6</v>
      </c>
      <c r="J223" s="9" t="s">
        <v>97</v>
      </c>
      <c r="K223" s="22"/>
      <c r="L223" s="1205">
        <v>2560</v>
      </c>
      <c r="M223" s="80"/>
      <c r="N223" s="80"/>
      <c r="O223" s="80"/>
      <c r="P223" s="80"/>
      <c r="Q223" s="80"/>
      <c r="R223" s="80"/>
      <c r="T223" s="249"/>
      <c r="U223" s="80"/>
      <c r="V223" s="80"/>
      <c r="W223" s="80"/>
      <c r="X223" s="80"/>
      <c r="Y223" s="80"/>
    </row>
    <row r="224" spans="1:25" s="42" customFormat="1" ht="14.25" customHeight="1">
      <c r="A224" s="239"/>
      <c r="B224" s="1203"/>
      <c r="C224" s="31"/>
      <c r="D224" s="523"/>
      <c r="E224" s="136" t="s">
        <v>153</v>
      </c>
      <c r="F224" s="1204">
        <v>4606</v>
      </c>
      <c r="G224" s="9" t="s">
        <v>16</v>
      </c>
      <c r="H224" s="523">
        <v>5</v>
      </c>
      <c r="I224" s="25" t="s">
        <v>6</v>
      </c>
      <c r="J224" s="9" t="s">
        <v>97</v>
      </c>
      <c r="K224" s="11" t="s">
        <v>991</v>
      </c>
      <c r="L224" s="1205"/>
      <c r="M224" s="80"/>
      <c r="N224" s="80"/>
      <c r="O224" s="80"/>
      <c r="P224" s="80"/>
      <c r="Q224" s="80"/>
      <c r="R224" s="80"/>
      <c r="T224" s="249"/>
      <c r="U224" s="80"/>
      <c r="V224" s="80"/>
      <c r="W224" s="80"/>
      <c r="X224" s="80"/>
      <c r="Y224" s="80"/>
    </row>
    <row r="225" spans="1:25" s="42" customFormat="1" ht="14.25" customHeight="1">
      <c r="A225" s="239"/>
      <c r="B225" s="1203"/>
      <c r="C225" s="31"/>
      <c r="D225" s="523"/>
      <c r="E225" s="136"/>
      <c r="F225" s="1204">
        <v>4607</v>
      </c>
      <c r="G225" s="9" t="s">
        <v>16</v>
      </c>
      <c r="H225" s="523">
        <v>5</v>
      </c>
      <c r="I225" s="25" t="s">
        <v>6</v>
      </c>
      <c r="J225" s="9" t="s">
        <v>97</v>
      </c>
      <c r="K225" s="11" t="s">
        <v>991</v>
      </c>
      <c r="L225" s="1205"/>
      <c r="M225" s="80"/>
      <c r="N225" s="80"/>
      <c r="O225" s="80"/>
      <c r="P225" s="80"/>
      <c r="Q225" s="80"/>
      <c r="R225" s="80"/>
      <c r="T225" s="249"/>
      <c r="U225" s="80"/>
      <c r="V225" s="80"/>
      <c r="W225" s="80"/>
      <c r="X225" s="80"/>
      <c r="Y225" s="80"/>
    </row>
    <row r="226" spans="1:25" s="42" customFormat="1" ht="14.25" customHeight="1">
      <c r="A226" s="239"/>
      <c r="B226" s="1203"/>
      <c r="C226" s="31"/>
      <c r="D226" s="523"/>
      <c r="E226" s="136"/>
      <c r="F226" s="1204">
        <v>4608</v>
      </c>
      <c r="G226" s="9" t="s">
        <v>16</v>
      </c>
      <c r="H226" s="523">
        <v>5</v>
      </c>
      <c r="I226" s="25" t="s">
        <v>6</v>
      </c>
      <c r="J226" s="9" t="s">
        <v>97</v>
      </c>
      <c r="K226" s="11" t="s">
        <v>991</v>
      </c>
      <c r="L226" s="1205"/>
      <c r="M226" s="80"/>
      <c r="N226" s="80"/>
      <c r="O226" s="80"/>
      <c r="P226" s="80"/>
      <c r="Q226" s="80"/>
      <c r="R226" s="80"/>
      <c r="T226" s="249"/>
      <c r="U226" s="80"/>
      <c r="V226" s="80"/>
      <c r="W226" s="80"/>
      <c r="X226" s="80"/>
      <c r="Y226" s="80"/>
    </row>
    <row r="227" spans="1:25" s="42" customFormat="1" ht="14.25" customHeight="1">
      <c r="A227" s="239"/>
      <c r="B227" s="1203"/>
      <c r="C227" s="31"/>
      <c r="D227" s="523"/>
      <c r="E227" s="136"/>
      <c r="F227" s="1204">
        <v>4609</v>
      </c>
      <c r="G227" s="9" t="s">
        <v>16</v>
      </c>
      <c r="H227" s="523">
        <v>5</v>
      </c>
      <c r="I227" s="25" t="s">
        <v>6</v>
      </c>
      <c r="J227" s="9" t="s">
        <v>97</v>
      </c>
      <c r="K227" s="11" t="s">
        <v>991</v>
      </c>
      <c r="L227" s="1205"/>
      <c r="M227" s="80"/>
      <c r="N227" s="80"/>
      <c r="O227" s="80"/>
      <c r="P227" s="80"/>
      <c r="Q227" s="80"/>
      <c r="R227" s="80"/>
      <c r="T227" s="249"/>
      <c r="U227" s="80"/>
      <c r="V227" s="80"/>
      <c r="W227" s="80"/>
      <c r="X227" s="80"/>
      <c r="Y227" s="80"/>
    </row>
    <row r="228" spans="1:25" s="42" customFormat="1" ht="14.25" customHeight="1">
      <c r="A228" s="239"/>
      <c r="B228" s="1203"/>
      <c r="C228" s="31"/>
      <c r="D228" s="523"/>
      <c r="E228" s="136"/>
      <c r="F228" s="1204">
        <v>4610</v>
      </c>
      <c r="G228" s="9" t="s">
        <v>16</v>
      </c>
      <c r="H228" s="523">
        <v>5</v>
      </c>
      <c r="I228" s="25" t="s">
        <v>6</v>
      </c>
      <c r="J228" s="9" t="s">
        <v>97</v>
      </c>
      <c r="K228" s="11" t="s">
        <v>991</v>
      </c>
      <c r="L228" s="1205">
        <v>3232.5</v>
      </c>
      <c r="M228" s="80"/>
      <c r="N228" s="80"/>
      <c r="O228" s="80"/>
      <c r="P228" s="80"/>
      <c r="Q228" s="80"/>
      <c r="R228" s="80"/>
      <c r="T228" s="249"/>
      <c r="U228" s="80"/>
      <c r="V228" s="80"/>
      <c r="W228" s="80"/>
      <c r="X228" s="80"/>
      <c r="Y228" s="80"/>
    </row>
    <row r="229" spans="1:25" s="42" customFormat="1" ht="14.25" customHeight="1">
      <c r="A229" s="239" t="s">
        <v>160</v>
      </c>
      <c r="B229" s="1203">
        <v>45020</v>
      </c>
      <c r="C229" s="31">
        <v>45009</v>
      </c>
      <c r="D229" s="523">
        <v>13349</v>
      </c>
      <c r="E229" s="136" t="s">
        <v>671</v>
      </c>
      <c r="F229" s="523">
        <v>3016</v>
      </c>
      <c r="G229" s="9" t="s">
        <v>22</v>
      </c>
      <c r="H229" s="523">
        <v>20</v>
      </c>
      <c r="I229" s="25" t="s">
        <v>6</v>
      </c>
      <c r="J229" s="9" t="s">
        <v>97</v>
      </c>
      <c r="K229" s="22"/>
      <c r="L229" s="1205">
        <v>463.6</v>
      </c>
      <c r="M229" s="80"/>
      <c r="N229" s="80"/>
      <c r="O229" s="80"/>
      <c r="P229" s="80"/>
      <c r="Q229" s="80"/>
      <c r="R229" s="80"/>
      <c r="T229" s="249"/>
      <c r="U229" s="80"/>
      <c r="V229" s="80"/>
      <c r="W229" s="80"/>
      <c r="X229" s="80"/>
      <c r="Y229" s="80"/>
    </row>
    <row r="230" spans="1:25" s="42" customFormat="1" ht="14.25" customHeight="1">
      <c r="A230" s="239" t="s">
        <v>499</v>
      </c>
      <c r="B230" s="1203">
        <v>45020</v>
      </c>
      <c r="C230" s="31">
        <v>45014</v>
      </c>
      <c r="D230" s="523">
        <v>13354</v>
      </c>
      <c r="E230" s="136" t="s">
        <v>2</v>
      </c>
      <c r="F230" s="523">
        <v>869</v>
      </c>
      <c r="G230" s="9" t="s">
        <v>16</v>
      </c>
      <c r="H230" s="523">
        <v>5</v>
      </c>
      <c r="I230" s="25" t="s">
        <v>6</v>
      </c>
      <c r="J230" s="9" t="s">
        <v>97</v>
      </c>
      <c r="K230" s="22"/>
      <c r="L230" s="1205">
        <v>40</v>
      </c>
      <c r="M230" s="80"/>
      <c r="N230" s="80"/>
      <c r="O230" s="80"/>
      <c r="P230" s="80"/>
      <c r="Q230" s="80"/>
      <c r="R230" s="80"/>
      <c r="T230" s="249"/>
      <c r="U230" s="80"/>
      <c r="V230" s="80"/>
      <c r="W230" s="80"/>
      <c r="X230" s="80"/>
      <c r="Y230" s="80"/>
    </row>
    <row r="231" spans="1:25" s="42" customFormat="1" ht="14.25" customHeight="1">
      <c r="A231" s="239" t="s">
        <v>580</v>
      </c>
      <c r="B231" s="1203">
        <v>45021</v>
      </c>
      <c r="C231" s="31">
        <v>45013</v>
      </c>
      <c r="D231" s="523">
        <v>13358</v>
      </c>
      <c r="E231" s="136" t="s">
        <v>2</v>
      </c>
      <c r="F231" s="523">
        <v>3620</v>
      </c>
      <c r="G231" s="9" t="s">
        <v>22</v>
      </c>
      <c r="H231" s="523">
        <v>25</v>
      </c>
      <c r="I231" s="25" t="s">
        <v>6</v>
      </c>
      <c r="J231" s="9" t="s">
        <v>97</v>
      </c>
      <c r="K231" s="22"/>
      <c r="L231" s="1205">
        <v>562.5</v>
      </c>
      <c r="M231" s="80"/>
      <c r="N231" s="80"/>
      <c r="O231" s="80"/>
      <c r="P231" s="80"/>
      <c r="Q231" s="80"/>
      <c r="R231" s="80"/>
      <c r="T231" s="249"/>
      <c r="U231" s="80"/>
      <c r="V231" s="80"/>
      <c r="W231" s="80"/>
      <c r="X231" s="80"/>
      <c r="Y231" s="80"/>
    </row>
    <row r="232" spans="1:25" s="42" customFormat="1" ht="14.25" customHeight="1">
      <c r="A232" s="239" t="s">
        <v>2310</v>
      </c>
      <c r="B232" s="1203">
        <v>45021</v>
      </c>
      <c r="C232" s="31">
        <v>45013</v>
      </c>
      <c r="D232" s="523">
        <v>13368</v>
      </c>
      <c r="E232" s="136" t="s">
        <v>2351</v>
      </c>
      <c r="F232" s="523">
        <v>2468</v>
      </c>
      <c r="G232" s="9" t="s">
        <v>63</v>
      </c>
      <c r="H232" s="523">
        <v>1</v>
      </c>
      <c r="I232" s="25" t="s">
        <v>6</v>
      </c>
      <c r="J232" s="9" t="s">
        <v>97</v>
      </c>
      <c r="K232" s="22"/>
      <c r="L232" s="1205">
        <v>128.19</v>
      </c>
      <c r="M232" s="80"/>
      <c r="N232" s="80"/>
      <c r="O232" s="80"/>
      <c r="P232" s="80"/>
      <c r="Q232" s="80"/>
      <c r="R232" s="80"/>
      <c r="T232" s="249"/>
      <c r="U232" s="80"/>
      <c r="V232" s="80"/>
      <c r="W232" s="80"/>
      <c r="X232" s="80"/>
      <c r="Y232" s="80"/>
    </row>
    <row r="233" spans="1:25" s="42" customFormat="1" ht="14.25" customHeight="1">
      <c r="A233" s="239" t="s">
        <v>2821</v>
      </c>
      <c r="B233" s="1203">
        <v>45016</v>
      </c>
      <c r="C233" s="31">
        <v>45015</v>
      </c>
      <c r="D233" s="523">
        <v>13367</v>
      </c>
      <c r="E233" s="136" t="s">
        <v>2</v>
      </c>
      <c r="F233" s="523">
        <v>4554</v>
      </c>
      <c r="G233" s="9" t="s">
        <v>36</v>
      </c>
      <c r="H233" s="523">
        <v>10</v>
      </c>
      <c r="I233" s="25" t="s">
        <v>6</v>
      </c>
      <c r="J233" s="9" t="s">
        <v>97</v>
      </c>
      <c r="K233" s="22"/>
      <c r="L233" s="1205">
        <v>630</v>
      </c>
      <c r="M233" s="80"/>
      <c r="N233" s="80"/>
      <c r="O233" s="80"/>
      <c r="P233" s="80"/>
      <c r="Q233" s="80"/>
      <c r="R233" s="80"/>
      <c r="T233" s="249"/>
      <c r="U233" s="80"/>
      <c r="V233" s="80"/>
      <c r="W233" s="80"/>
      <c r="X233" s="80"/>
      <c r="Y233" s="80"/>
    </row>
    <row r="234" spans="1:25" s="42" customFormat="1" ht="14.25" customHeight="1">
      <c r="A234" s="239" t="s">
        <v>1653</v>
      </c>
      <c r="B234" s="1203">
        <v>45022</v>
      </c>
      <c r="C234" s="31">
        <v>45013</v>
      </c>
      <c r="D234" s="523">
        <v>13372</v>
      </c>
      <c r="E234" s="136" t="s">
        <v>2</v>
      </c>
      <c r="F234" s="523">
        <v>951</v>
      </c>
      <c r="G234" s="9" t="s">
        <v>58</v>
      </c>
      <c r="H234" s="523">
        <v>3</v>
      </c>
      <c r="I234" s="25" t="s">
        <v>6</v>
      </c>
      <c r="J234" s="9" t="s">
        <v>97</v>
      </c>
      <c r="K234" s="22"/>
      <c r="L234" s="1205">
        <v>423.54</v>
      </c>
      <c r="M234" s="80"/>
      <c r="N234" s="80"/>
      <c r="O234" s="80"/>
      <c r="P234" s="80"/>
      <c r="Q234" s="80"/>
      <c r="R234" s="80"/>
      <c r="T234" s="249"/>
      <c r="U234" s="80"/>
      <c r="V234" s="80"/>
      <c r="W234" s="80"/>
      <c r="X234" s="80"/>
      <c r="Y234" s="80"/>
    </row>
    <row r="235" spans="1:25" s="42" customFormat="1" ht="14.25" customHeight="1">
      <c r="A235" s="239" t="s">
        <v>2911</v>
      </c>
      <c r="B235" s="1203">
        <v>45022</v>
      </c>
      <c r="C235" s="31">
        <v>45013</v>
      </c>
      <c r="D235" s="523">
        <v>13380</v>
      </c>
      <c r="E235" s="136" t="s">
        <v>1221</v>
      </c>
      <c r="F235" s="523">
        <v>3590</v>
      </c>
      <c r="G235" s="9" t="s">
        <v>47</v>
      </c>
      <c r="H235" s="523">
        <v>1</v>
      </c>
      <c r="I235" s="25" t="s">
        <v>6</v>
      </c>
      <c r="J235" s="9" t="s">
        <v>97</v>
      </c>
      <c r="K235" s="22"/>
      <c r="L235" s="1205">
        <v>47.6</v>
      </c>
      <c r="M235" s="80"/>
      <c r="N235" s="80"/>
      <c r="O235" s="80"/>
      <c r="P235" s="80"/>
      <c r="Q235" s="80"/>
      <c r="R235" s="80"/>
      <c r="T235" s="249"/>
      <c r="U235" s="80"/>
      <c r="V235" s="80"/>
      <c r="W235" s="80"/>
      <c r="X235" s="80"/>
      <c r="Y235" s="80"/>
    </row>
    <row r="236" spans="1:25" s="42" customFormat="1" ht="14.25" customHeight="1">
      <c r="A236" s="239" t="s">
        <v>2340</v>
      </c>
      <c r="B236" s="1203">
        <v>45014</v>
      </c>
      <c r="C236" s="31">
        <v>45008</v>
      </c>
      <c r="D236" s="523">
        <v>13127</v>
      </c>
      <c r="E236" s="136" t="s">
        <v>2</v>
      </c>
      <c r="F236" s="523">
        <v>4317</v>
      </c>
      <c r="G236" s="9" t="s">
        <v>75</v>
      </c>
      <c r="H236" s="1204">
        <v>90</v>
      </c>
      <c r="I236" s="25" t="s">
        <v>6</v>
      </c>
      <c r="J236" s="9" t="s">
        <v>97</v>
      </c>
      <c r="K236" s="22"/>
      <c r="L236" s="1205">
        <v>882</v>
      </c>
      <c r="M236" s="80"/>
      <c r="N236" s="80"/>
      <c r="O236" s="80"/>
      <c r="P236" s="80"/>
      <c r="Q236" s="80"/>
      <c r="R236" s="80"/>
      <c r="T236" s="249"/>
      <c r="U236" s="80"/>
      <c r="V236" s="80"/>
      <c r="W236" s="80"/>
      <c r="X236" s="80"/>
      <c r="Y236" s="80"/>
    </row>
    <row r="237" spans="1:25" s="42" customFormat="1" ht="14.25" customHeight="1">
      <c r="A237" s="239" t="s">
        <v>2488</v>
      </c>
      <c r="B237" s="1203">
        <v>45016</v>
      </c>
      <c r="C237" s="31">
        <v>45013</v>
      </c>
      <c r="D237" s="523">
        <v>13111</v>
      </c>
      <c r="E237" s="136" t="s">
        <v>2351</v>
      </c>
      <c r="F237" s="523">
        <v>4443</v>
      </c>
      <c r="G237" s="9" t="s">
        <v>47</v>
      </c>
      <c r="H237" s="1204">
        <v>150</v>
      </c>
      <c r="I237" s="25" t="s">
        <v>6</v>
      </c>
      <c r="J237" s="9" t="s">
        <v>97</v>
      </c>
      <c r="K237" s="22"/>
      <c r="L237" s="1205">
        <v>5970</v>
      </c>
      <c r="M237" s="80"/>
      <c r="N237" s="80"/>
      <c r="O237" s="80"/>
      <c r="P237" s="80"/>
      <c r="Q237" s="80"/>
      <c r="R237" s="80"/>
      <c r="T237" s="80"/>
      <c r="U237" s="80"/>
      <c r="V237" s="80"/>
      <c r="W237" s="80"/>
      <c r="X237" s="80"/>
      <c r="Y237" s="80"/>
    </row>
    <row r="238" spans="1:25" s="42" customFormat="1" ht="14.25" customHeight="1">
      <c r="A238" s="460" t="s">
        <v>137</v>
      </c>
      <c r="B238" s="1202">
        <v>45028</v>
      </c>
      <c r="C238" s="116"/>
      <c r="D238" s="548">
        <v>13389</v>
      </c>
      <c r="E238" s="691" t="s">
        <v>44</v>
      </c>
      <c r="F238" s="548">
        <v>4029</v>
      </c>
      <c r="G238" s="24" t="s">
        <v>219</v>
      </c>
      <c r="H238" s="1256">
        <v>90</v>
      </c>
      <c r="I238" s="234"/>
      <c r="J238" s="24" t="s">
        <v>97</v>
      </c>
      <c r="K238" s="546"/>
      <c r="L238" s="1198">
        <v>1710</v>
      </c>
      <c r="M238" s="80"/>
      <c r="N238" s="80"/>
      <c r="O238" s="80"/>
      <c r="P238" s="80"/>
      <c r="Q238" s="80"/>
      <c r="R238" s="80"/>
      <c r="T238" s="80" t="s">
        <v>1954</v>
      </c>
      <c r="U238" s="80"/>
      <c r="V238" s="80"/>
      <c r="W238" s="80"/>
      <c r="X238" s="80"/>
      <c r="Y238" s="80"/>
    </row>
    <row r="239" spans="1:25" s="42" customFormat="1" ht="14.25" customHeight="1">
      <c r="A239" s="239" t="s">
        <v>2179</v>
      </c>
      <c r="B239" s="1203">
        <v>45016</v>
      </c>
      <c r="C239" s="31">
        <v>45015</v>
      </c>
      <c r="D239" s="523">
        <v>0</v>
      </c>
      <c r="E239" s="136" t="s">
        <v>2</v>
      </c>
      <c r="F239" s="523">
        <v>0</v>
      </c>
      <c r="G239" s="9" t="s">
        <v>62</v>
      </c>
      <c r="H239" s="1204">
        <v>100</v>
      </c>
      <c r="I239" s="25" t="s">
        <v>6</v>
      </c>
      <c r="J239" s="9" t="s">
        <v>97</v>
      </c>
      <c r="K239" s="22"/>
      <c r="L239" s="1205">
        <v>0</v>
      </c>
      <c r="M239" s="80"/>
      <c r="N239" s="80"/>
      <c r="O239" s="80"/>
      <c r="P239" s="80"/>
      <c r="Q239" s="80"/>
      <c r="R239" s="80"/>
      <c r="T239" s="80"/>
      <c r="U239" s="80"/>
      <c r="V239" s="80"/>
      <c r="W239" s="80"/>
      <c r="X239" s="80"/>
      <c r="Y239" s="80"/>
    </row>
    <row r="240" spans="1:25" s="42" customFormat="1" ht="14.25" customHeight="1">
      <c r="A240" s="239"/>
      <c r="B240" s="1203"/>
      <c r="C240" s="31"/>
      <c r="D240" s="523"/>
      <c r="E240" s="136" t="s">
        <v>1221</v>
      </c>
      <c r="F240" s="523">
        <v>0</v>
      </c>
      <c r="G240" s="9" t="s">
        <v>62</v>
      </c>
      <c r="H240" s="1204">
        <v>100</v>
      </c>
      <c r="I240" s="25" t="s">
        <v>6</v>
      </c>
      <c r="J240" s="9" t="s">
        <v>97</v>
      </c>
      <c r="K240" s="22"/>
      <c r="L240" s="1205">
        <v>0</v>
      </c>
      <c r="M240" s="80"/>
      <c r="N240" s="80"/>
      <c r="O240" s="80"/>
      <c r="P240" s="80"/>
      <c r="Q240" s="80"/>
      <c r="R240" s="80"/>
      <c r="T240" s="80"/>
      <c r="U240" s="80"/>
      <c r="V240" s="80"/>
      <c r="W240" s="80"/>
      <c r="X240" s="80"/>
      <c r="Y240" s="80"/>
    </row>
    <row r="241" spans="1:25" s="42" customFormat="1" ht="14.25" customHeight="1">
      <c r="A241" s="239" t="s">
        <v>2919</v>
      </c>
      <c r="B241" s="1203">
        <v>45027</v>
      </c>
      <c r="C241" s="31">
        <v>45015</v>
      </c>
      <c r="D241" s="523">
        <v>13392</v>
      </c>
      <c r="E241" s="136" t="s">
        <v>2</v>
      </c>
      <c r="F241" s="523">
        <v>879</v>
      </c>
      <c r="G241" s="9" t="s">
        <v>17</v>
      </c>
      <c r="H241" s="1204" t="s">
        <v>2920</v>
      </c>
      <c r="I241" s="25" t="s">
        <v>6</v>
      </c>
      <c r="J241" s="9" t="s">
        <v>97</v>
      </c>
      <c r="K241" s="22"/>
      <c r="L241" s="1205">
        <v>40.68</v>
      </c>
      <c r="M241" s="80"/>
      <c r="N241" s="80"/>
      <c r="O241" s="80"/>
      <c r="P241" s="80"/>
      <c r="Q241" s="80"/>
      <c r="R241" s="80"/>
      <c r="T241" s="80"/>
      <c r="U241" s="80"/>
      <c r="V241" s="80"/>
      <c r="W241" s="80"/>
      <c r="X241" s="80"/>
      <c r="Y241" s="80"/>
    </row>
    <row r="242" spans="1:25" s="42" customFormat="1" ht="14.25" customHeight="1">
      <c r="A242" s="460" t="s">
        <v>1303</v>
      </c>
      <c r="B242" s="1202">
        <v>45033</v>
      </c>
      <c r="C242" s="116"/>
      <c r="D242" s="548">
        <v>13412</v>
      </c>
      <c r="E242" s="691" t="s">
        <v>1221</v>
      </c>
      <c r="F242" s="548">
        <v>3628</v>
      </c>
      <c r="G242" s="24" t="s">
        <v>1812</v>
      </c>
      <c r="H242" s="1256">
        <v>10</v>
      </c>
      <c r="I242" s="234"/>
      <c r="J242" s="24" t="s">
        <v>97</v>
      </c>
      <c r="K242" s="756" t="s">
        <v>991</v>
      </c>
      <c r="L242" s="1198"/>
      <c r="M242" s="80"/>
      <c r="N242" s="80"/>
      <c r="O242" s="80"/>
      <c r="P242" s="80"/>
      <c r="Q242" s="80"/>
      <c r="R242" s="80"/>
      <c r="T242" s="80"/>
      <c r="U242" s="80"/>
      <c r="V242" s="80"/>
      <c r="W242" s="80"/>
      <c r="X242" s="80"/>
      <c r="Y242" s="80"/>
    </row>
    <row r="243" spans="1:25" s="42" customFormat="1" ht="14.25" customHeight="1">
      <c r="A243" s="460"/>
      <c r="B243" s="1202"/>
      <c r="C243" s="116"/>
      <c r="D243" s="548"/>
      <c r="E243" s="691"/>
      <c r="F243" s="548">
        <v>3629</v>
      </c>
      <c r="G243" s="24" t="s">
        <v>1812</v>
      </c>
      <c r="H243" s="1256">
        <v>10</v>
      </c>
      <c r="I243" s="234"/>
      <c r="J243" s="24" t="s">
        <v>97</v>
      </c>
      <c r="K243" s="756" t="s">
        <v>991</v>
      </c>
      <c r="L243" s="1198"/>
      <c r="M243" s="80"/>
      <c r="N243" s="80"/>
      <c r="O243" s="80"/>
      <c r="P243" s="80"/>
      <c r="Q243" s="80"/>
      <c r="R243" s="80"/>
      <c r="T243" s="80"/>
      <c r="U243" s="80"/>
      <c r="V243" s="80"/>
      <c r="W243" s="80"/>
      <c r="X243" s="80"/>
      <c r="Y243" s="80"/>
    </row>
    <row r="244" spans="1:25" s="42" customFormat="1" ht="14.25" customHeight="1">
      <c r="A244" s="460"/>
      <c r="B244" s="1202"/>
      <c r="C244" s="116"/>
      <c r="D244" s="548"/>
      <c r="E244" s="691"/>
      <c r="F244" s="548">
        <v>4192</v>
      </c>
      <c r="G244" s="24" t="s">
        <v>103</v>
      </c>
      <c r="H244" s="1256">
        <v>5</v>
      </c>
      <c r="I244" s="234"/>
      <c r="J244" s="24" t="s">
        <v>97</v>
      </c>
      <c r="K244" s="756" t="s">
        <v>991</v>
      </c>
      <c r="L244" s="1198"/>
      <c r="M244" s="80"/>
      <c r="N244" s="80"/>
      <c r="O244" s="80"/>
      <c r="P244" s="80"/>
      <c r="Q244" s="80"/>
      <c r="R244" s="80"/>
      <c r="T244" s="80"/>
      <c r="U244" s="80"/>
      <c r="V244" s="80"/>
      <c r="W244" s="80"/>
      <c r="X244" s="80"/>
      <c r="Y244" s="80"/>
    </row>
    <row r="245" spans="1:25" s="42" customFormat="1" ht="14.25" customHeight="1">
      <c r="A245" s="460"/>
      <c r="B245" s="1202"/>
      <c r="C245" s="116"/>
      <c r="D245" s="548"/>
      <c r="E245" s="691"/>
      <c r="F245" s="548">
        <v>4245</v>
      </c>
      <c r="G245" s="24" t="s">
        <v>5</v>
      </c>
      <c r="H245" s="1256">
        <v>5</v>
      </c>
      <c r="I245" s="234"/>
      <c r="J245" s="24" t="s">
        <v>97</v>
      </c>
      <c r="K245" s="756" t="s">
        <v>991</v>
      </c>
      <c r="L245" s="1198"/>
      <c r="M245" s="80"/>
      <c r="N245" s="80"/>
      <c r="O245" s="80"/>
      <c r="P245" s="80"/>
      <c r="Q245" s="80"/>
      <c r="R245" s="80"/>
      <c r="T245" s="80"/>
      <c r="U245" s="80"/>
      <c r="V245" s="80"/>
      <c r="W245" s="80"/>
      <c r="X245" s="80"/>
      <c r="Y245" s="80"/>
    </row>
    <row r="246" spans="1:25" s="42" customFormat="1" ht="14.25" customHeight="1">
      <c r="A246" s="460"/>
      <c r="B246" s="1202"/>
      <c r="C246" s="116"/>
      <c r="D246" s="548"/>
      <c r="E246" s="691"/>
      <c r="F246" s="548">
        <v>4193</v>
      </c>
      <c r="G246" s="24" t="s">
        <v>5</v>
      </c>
      <c r="H246" s="1256">
        <v>5</v>
      </c>
      <c r="I246" s="234"/>
      <c r="J246" s="24" t="s">
        <v>97</v>
      </c>
      <c r="K246" s="756" t="s">
        <v>991</v>
      </c>
      <c r="L246" s="1198"/>
      <c r="M246" s="80"/>
      <c r="N246" s="80"/>
      <c r="O246" s="80"/>
      <c r="P246" s="80"/>
      <c r="Q246" s="80"/>
      <c r="R246" s="80"/>
      <c r="T246" s="80"/>
      <c r="U246" s="80"/>
      <c r="V246" s="80"/>
      <c r="W246" s="80"/>
      <c r="X246" s="80"/>
      <c r="Y246" s="80"/>
    </row>
    <row r="247" spans="1:25" s="42" customFormat="1" ht="14.25" customHeight="1">
      <c r="A247" s="460"/>
      <c r="B247" s="1202"/>
      <c r="C247" s="116"/>
      <c r="D247" s="548"/>
      <c r="E247" s="691"/>
      <c r="F247" s="548">
        <v>4226</v>
      </c>
      <c r="G247" s="24" t="s">
        <v>783</v>
      </c>
      <c r="H247" s="1256">
        <v>5</v>
      </c>
      <c r="I247" s="234"/>
      <c r="J247" s="24" t="s">
        <v>97</v>
      </c>
      <c r="K247" s="756" t="s">
        <v>991</v>
      </c>
      <c r="L247" s="1198"/>
      <c r="M247" s="80"/>
      <c r="N247" s="80"/>
      <c r="O247" s="80"/>
      <c r="P247" s="80"/>
      <c r="Q247" s="80"/>
      <c r="R247" s="80"/>
      <c r="T247" s="80"/>
      <c r="U247" s="80"/>
      <c r="V247" s="80"/>
      <c r="W247" s="80"/>
      <c r="X247" s="80"/>
      <c r="Y247" s="80"/>
    </row>
    <row r="248" spans="1:25" s="42" customFormat="1" ht="14.25" customHeight="1">
      <c r="A248" s="460"/>
      <c r="B248" s="1202"/>
      <c r="C248" s="116"/>
      <c r="D248" s="548"/>
      <c r="E248" s="691"/>
      <c r="F248" s="548">
        <v>4229</v>
      </c>
      <c r="G248" s="24" t="s">
        <v>783</v>
      </c>
      <c r="H248" s="1256">
        <v>2</v>
      </c>
      <c r="I248" s="234"/>
      <c r="J248" s="24" t="s">
        <v>97</v>
      </c>
      <c r="K248" s="756" t="s">
        <v>991</v>
      </c>
      <c r="L248" s="1198"/>
      <c r="M248" s="80"/>
      <c r="N248" s="80"/>
      <c r="O248" s="80"/>
      <c r="P248" s="80"/>
      <c r="Q248" s="80"/>
      <c r="R248" s="80"/>
      <c r="T248" s="80"/>
      <c r="U248" s="80"/>
      <c r="V248" s="80"/>
      <c r="W248" s="80"/>
      <c r="X248" s="80"/>
      <c r="Y248" s="80"/>
    </row>
    <row r="249" spans="1:25" s="42" customFormat="1" ht="14.25" customHeight="1">
      <c r="A249" s="460"/>
      <c r="B249" s="1202"/>
      <c r="C249" s="116"/>
      <c r="D249" s="548"/>
      <c r="E249" s="691"/>
      <c r="F249" s="548">
        <v>4230</v>
      </c>
      <c r="G249" s="24" t="s">
        <v>783</v>
      </c>
      <c r="H249" s="1256">
        <v>5</v>
      </c>
      <c r="I249" s="234"/>
      <c r="J249" s="24" t="s">
        <v>97</v>
      </c>
      <c r="K249" s="756" t="s">
        <v>991</v>
      </c>
      <c r="L249" s="1198"/>
      <c r="M249" s="80"/>
      <c r="N249" s="80"/>
      <c r="O249" s="80"/>
      <c r="P249" s="80"/>
      <c r="Q249" s="80"/>
      <c r="R249" s="80"/>
      <c r="T249" s="80"/>
      <c r="U249" s="80"/>
      <c r="V249" s="80"/>
      <c r="W249" s="80"/>
      <c r="X249" s="80"/>
      <c r="Y249" s="80"/>
    </row>
    <row r="250" spans="1:25" s="42" customFormat="1" ht="14.25" customHeight="1">
      <c r="A250" s="460"/>
      <c r="B250" s="1202"/>
      <c r="C250" s="116"/>
      <c r="D250" s="548"/>
      <c r="E250" s="691"/>
      <c r="F250" s="548">
        <v>4231</v>
      </c>
      <c r="G250" s="24" t="s">
        <v>783</v>
      </c>
      <c r="H250" s="1256">
        <v>10</v>
      </c>
      <c r="I250" s="234"/>
      <c r="J250" s="24" t="s">
        <v>97</v>
      </c>
      <c r="K250" s="756" t="s">
        <v>991</v>
      </c>
      <c r="L250" s="1198"/>
      <c r="M250" s="80"/>
      <c r="N250" s="80"/>
      <c r="O250" s="80"/>
      <c r="P250" s="80"/>
      <c r="Q250" s="80"/>
      <c r="R250" s="80"/>
      <c r="T250" s="80"/>
      <c r="U250" s="80"/>
      <c r="V250" s="80"/>
      <c r="W250" s="80"/>
      <c r="X250" s="80"/>
      <c r="Y250" s="80"/>
    </row>
    <row r="251" spans="1:25" s="42" customFormat="1" ht="14.25" customHeight="1">
      <c r="A251" s="460"/>
      <c r="B251" s="1202"/>
      <c r="C251" s="116"/>
      <c r="D251" s="548"/>
      <c r="E251" s="691"/>
      <c r="F251" s="548">
        <v>4232</v>
      </c>
      <c r="G251" s="24" t="s">
        <v>783</v>
      </c>
      <c r="H251" s="1256">
        <v>10</v>
      </c>
      <c r="I251" s="234"/>
      <c r="J251" s="24" t="s">
        <v>97</v>
      </c>
      <c r="K251" s="756" t="s">
        <v>991</v>
      </c>
      <c r="L251" s="1198"/>
      <c r="M251" s="80"/>
      <c r="N251" s="80"/>
      <c r="O251" s="80"/>
      <c r="P251" s="80"/>
      <c r="Q251" s="80"/>
      <c r="R251" s="80"/>
      <c r="T251" s="80"/>
      <c r="U251" s="80"/>
      <c r="V251" s="80"/>
      <c r="W251" s="80"/>
      <c r="X251" s="80"/>
      <c r="Y251" s="80"/>
    </row>
    <row r="252" spans="1:25" s="42" customFormat="1" ht="14.25" customHeight="1">
      <c r="A252" s="460"/>
      <c r="B252" s="1202"/>
      <c r="C252" s="116"/>
      <c r="D252" s="548"/>
      <c r="E252" s="691"/>
      <c r="F252" s="548">
        <v>4232</v>
      </c>
      <c r="G252" s="24" t="s">
        <v>783</v>
      </c>
      <c r="H252" s="1256">
        <v>10</v>
      </c>
      <c r="I252" s="234"/>
      <c r="J252" s="24" t="s">
        <v>97</v>
      </c>
      <c r="K252" s="756" t="s">
        <v>991</v>
      </c>
      <c r="L252" s="1198"/>
      <c r="M252" s="80"/>
      <c r="N252" s="80"/>
      <c r="O252" s="80"/>
      <c r="P252" s="80"/>
      <c r="Q252" s="80"/>
      <c r="R252" s="80"/>
      <c r="T252" s="80"/>
      <c r="U252" s="80"/>
      <c r="V252" s="80"/>
      <c r="W252" s="80"/>
      <c r="X252" s="80"/>
      <c r="Y252" s="80"/>
    </row>
    <row r="253" spans="1:25" s="42" customFormat="1" ht="14.25" customHeight="1">
      <c r="A253" s="460"/>
      <c r="B253" s="1202"/>
      <c r="C253" s="116"/>
      <c r="D253" s="548"/>
      <c r="E253" s="691"/>
      <c r="F253" s="548">
        <v>4233</v>
      </c>
      <c r="G253" s="24" t="s">
        <v>783</v>
      </c>
      <c r="H253" s="1256">
        <v>5</v>
      </c>
      <c r="I253" s="234"/>
      <c r="J253" s="24" t="s">
        <v>97</v>
      </c>
      <c r="K253" s="756" t="s">
        <v>991</v>
      </c>
      <c r="L253" s="1198"/>
      <c r="M253" s="80"/>
      <c r="N253" s="80"/>
      <c r="O253" s="80"/>
      <c r="P253" s="80"/>
      <c r="Q253" s="80"/>
      <c r="R253" s="80"/>
      <c r="T253" s="80"/>
      <c r="U253" s="80"/>
      <c r="V253" s="80"/>
      <c r="W253" s="80"/>
      <c r="X253" s="80"/>
      <c r="Y253" s="80"/>
    </row>
    <row r="254" spans="1:25" s="42" customFormat="1" ht="14.25" customHeight="1">
      <c r="A254" s="460"/>
      <c r="B254" s="1202"/>
      <c r="C254" s="116"/>
      <c r="D254" s="548"/>
      <c r="E254" s="691"/>
      <c r="F254" s="548">
        <v>4240</v>
      </c>
      <c r="G254" s="24" t="s">
        <v>89</v>
      </c>
      <c r="H254" s="1256">
        <v>15</v>
      </c>
      <c r="I254" s="234"/>
      <c r="J254" s="24" t="s">
        <v>97</v>
      </c>
      <c r="K254" s="756" t="s">
        <v>991</v>
      </c>
      <c r="L254" s="1198">
        <v>3221.05</v>
      </c>
      <c r="M254" s="80"/>
      <c r="N254" s="80"/>
      <c r="O254" s="80"/>
      <c r="P254" s="80"/>
      <c r="Q254" s="80"/>
      <c r="R254" s="80"/>
      <c r="T254" s="80"/>
      <c r="U254" s="80"/>
      <c r="V254" s="80"/>
      <c r="W254" s="80"/>
      <c r="X254" s="80"/>
      <c r="Y254" s="80"/>
    </row>
    <row r="255" spans="1:25" s="42" customFormat="1" ht="14.25" customHeight="1">
      <c r="A255" s="460"/>
      <c r="B255" s="1202"/>
      <c r="C255" s="116"/>
      <c r="D255" s="548"/>
      <c r="E255" s="691"/>
      <c r="F255" s="548"/>
      <c r="G255" s="24"/>
      <c r="H255" s="1256"/>
      <c r="I255" s="234"/>
      <c r="J255" s="24"/>
      <c r="K255" s="546"/>
      <c r="L255" s="1198"/>
      <c r="M255" s="80"/>
      <c r="N255" s="80"/>
      <c r="O255" s="80"/>
      <c r="P255" s="80"/>
      <c r="Q255" s="80"/>
      <c r="R255" s="80"/>
      <c r="T255" s="80"/>
      <c r="U255" s="80"/>
      <c r="V255" s="80"/>
      <c r="W255" s="80"/>
      <c r="X255" s="80"/>
      <c r="Y255" s="80"/>
    </row>
    <row r="256" spans="1:25" s="42" customFormat="1" ht="14.25" customHeight="1">
      <c r="A256" s="460"/>
      <c r="B256" s="1202"/>
      <c r="C256" s="116"/>
      <c r="D256" s="548"/>
      <c r="E256" s="691"/>
      <c r="F256" s="548"/>
      <c r="G256" s="24"/>
      <c r="H256" s="1256"/>
      <c r="I256" s="234"/>
      <c r="J256" s="24"/>
      <c r="K256" s="546"/>
      <c r="L256" s="1198"/>
      <c r="M256" s="80"/>
      <c r="N256" s="80"/>
      <c r="O256" s="80"/>
      <c r="P256" s="80"/>
      <c r="Q256" s="80"/>
      <c r="R256" s="80"/>
      <c r="T256" s="80"/>
      <c r="U256" s="80"/>
      <c r="V256" s="80"/>
      <c r="W256" s="80"/>
      <c r="X256" s="80"/>
      <c r="Y256" s="80"/>
    </row>
    <row r="257" spans="1:25" s="42" customFormat="1" ht="13.5" customHeight="1">
      <c r="A257" s="460"/>
      <c r="B257" s="1202"/>
      <c r="C257" s="116"/>
      <c r="D257" s="548"/>
      <c r="E257" s="691"/>
      <c r="F257" s="548"/>
      <c r="G257" s="24"/>
      <c r="H257" s="548"/>
      <c r="I257" s="234"/>
      <c r="J257" s="24" t="s">
        <v>97</v>
      </c>
      <c r="K257" s="546"/>
      <c r="L257" s="1198"/>
      <c r="M257" s="80"/>
      <c r="N257" s="80"/>
      <c r="O257" s="80"/>
      <c r="P257" s="80"/>
      <c r="Q257" s="80"/>
      <c r="R257" s="80"/>
      <c r="T257" s="249"/>
      <c r="U257" s="80"/>
      <c r="V257" s="80"/>
      <c r="W257" s="80"/>
      <c r="X257" s="80"/>
      <c r="Y257" s="80"/>
    </row>
    <row r="258" spans="1:25" s="42" customFormat="1" ht="24" customHeight="1">
      <c r="A258" s="2540" t="s">
        <v>2874</v>
      </c>
      <c r="B258" s="2541"/>
      <c r="C258" s="2541"/>
      <c r="D258" s="2541"/>
      <c r="E258" s="2541"/>
      <c r="F258" s="2541"/>
      <c r="G258" s="2541"/>
      <c r="H258" s="2541"/>
      <c r="I258" s="2541"/>
      <c r="J258" s="2541"/>
      <c r="K258" s="2541"/>
      <c r="L258" s="2542"/>
      <c r="M258" s="80"/>
      <c r="N258" s="80"/>
      <c r="O258" s="80"/>
      <c r="P258" s="80"/>
      <c r="Q258" s="80"/>
      <c r="R258" s="80"/>
      <c r="T258" s="249"/>
      <c r="U258" s="80"/>
      <c r="V258" s="80"/>
      <c r="W258" s="80"/>
      <c r="X258" s="80"/>
      <c r="Y258" s="80"/>
    </row>
    <row r="259" spans="1:25" s="42" customFormat="1" ht="14.25" customHeight="1">
      <c r="A259" s="239" t="s">
        <v>400</v>
      </c>
      <c r="B259" s="1203">
        <v>45020</v>
      </c>
      <c r="C259" s="31">
        <v>45014</v>
      </c>
      <c r="D259" s="523">
        <v>13178</v>
      </c>
      <c r="E259" s="136" t="s">
        <v>2</v>
      </c>
      <c r="F259" s="523">
        <v>1468</v>
      </c>
      <c r="G259" s="9" t="s">
        <v>21</v>
      </c>
      <c r="H259" s="523">
        <v>80</v>
      </c>
      <c r="I259" s="25" t="s">
        <v>6</v>
      </c>
      <c r="J259" s="9" t="s">
        <v>97</v>
      </c>
      <c r="K259" s="22"/>
      <c r="L259" s="1205">
        <v>3120</v>
      </c>
      <c r="M259" s="80"/>
      <c r="N259" s="80"/>
      <c r="O259" s="80"/>
      <c r="P259" s="80"/>
      <c r="Q259" s="80"/>
      <c r="R259" s="80"/>
      <c r="T259" s="249"/>
      <c r="U259" s="80"/>
      <c r="V259" s="80"/>
      <c r="W259" s="80"/>
      <c r="X259" s="80"/>
      <c r="Y259" s="80"/>
    </row>
    <row r="260" spans="1:25" s="42" customFormat="1" ht="14.25" customHeight="1">
      <c r="A260" s="239"/>
      <c r="B260" s="1203"/>
      <c r="C260" s="31"/>
      <c r="D260" s="523"/>
      <c r="E260" s="136" t="s">
        <v>2</v>
      </c>
      <c r="F260" s="523">
        <v>753</v>
      </c>
      <c r="G260" s="9" t="s">
        <v>47</v>
      </c>
      <c r="H260" s="523">
        <v>80</v>
      </c>
      <c r="I260" s="25" t="s">
        <v>6</v>
      </c>
      <c r="J260" s="9" t="s">
        <v>97</v>
      </c>
      <c r="K260" s="22"/>
      <c r="L260" s="1205">
        <v>2840</v>
      </c>
      <c r="M260" s="80"/>
      <c r="N260" s="80"/>
      <c r="O260" s="80"/>
      <c r="P260" s="80"/>
      <c r="Q260" s="80"/>
      <c r="R260" s="80"/>
      <c r="T260" s="249"/>
      <c r="U260" s="80"/>
      <c r="V260" s="80"/>
      <c r="W260" s="80"/>
      <c r="X260" s="80"/>
      <c r="Y260" s="80"/>
    </row>
    <row r="261" spans="1:25" s="43" customFormat="1">
      <c r="A261" s="341"/>
      <c r="B261" s="1217"/>
      <c r="C261" s="32"/>
      <c r="D261" s="521"/>
      <c r="E261" s="34" t="s">
        <v>2</v>
      </c>
      <c r="F261" s="33">
        <v>908</v>
      </c>
      <c r="G261" s="19" t="s">
        <v>30</v>
      </c>
      <c r="H261" s="521">
        <v>63</v>
      </c>
      <c r="I261" s="35" t="s">
        <v>6</v>
      </c>
      <c r="J261" s="19" t="s">
        <v>97</v>
      </c>
      <c r="K261" s="21"/>
      <c r="L261" s="1218">
        <v>348</v>
      </c>
      <c r="M261" s="247"/>
      <c r="N261" s="247"/>
      <c r="O261" s="247"/>
      <c r="P261" s="247"/>
      <c r="Q261" s="247"/>
      <c r="R261" s="247"/>
      <c r="T261" s="247"/>
      <c r="U261" s="247"/>
      <c r="V261" s="247"/>
      <c r="W261" s="247"/>
      <c r="X261" s="247"/>
      <c r="Y261" s="247"/>
    </row>
    <row r="262" spans="1:25" s="43" customFormat="1">
      <c r="A262" s="341" t="s">
        <v>1564</v>
      </c>
      <c r="B262" s="1217">
        <v>45019</v>
      </c>
      <c r="C262" s="32">
        <v>45013</v>
      </c>
      <c r="D262" s="521">
        <v>13268</v>
      </c>
      <c r="E262" s="34" t="s">
        <v>2</v>
      </c>
      <c r="F262" s="33">
        <v>951</v>
      </c>
      <c r="G262" s="19" t="s">
        <v>58</v>
      </c>
      <c r="H262" s="521">
        <v>10</v>
      </c>
      <c r="I262" s="35" t="s">
        <v>6</v>
      </c>
      <c r="J262" s="19" t="s">
        <v>97</v>
      </c>
      <c r="K262" s="19"/>
      <c r="L262" s="1218">
        <v>970</v>
      </c>
      <c r="M262" s="247"/>
      <c r="N262" s="247"/>
      <c r="O262" s="247"/>
      <c r="P262" s="247"/>
      <c r="Q262" s="247"/>
      <c r="R262" s="247"/>
      <c r="T262" s="247"/>
      <c r="U262" s="247"/>
      <c r="V262" s="247"/>
      <c r="W262" s="247"/>
      <c r="X262" s="247"/>
      <c r="Y262" s="247"/>
    </row>
    <row r="263" spans="1:25" s="43" customFormat="1">
      <c r="A263" s="1494" t="s">
        <v>1177</v>
      </c>
      <c r="B263" s="1494" t="s">
        <v>2912</v>
      </c>
      <c r="C263" s="1494"/>
      <c r="D263" s="1494" t="s">
        <v>2913</v>
      </c>
      <c r="E263" s="1494" t="s">
        <v>2</v>
      </c>
      <c r="F263" s="1494" t="s">
        <v>2914</v>
      </c>
      <c r="G263" s="1494" t="s">
        <v>135</v>
      </c>
      <c r="H263" s="1494" t="s">
        <v>1484</v>
      </c>
      <c r="I263" s="1494"/>
      <c r="J263" s="1494" t="s">
        <v>97</v>
      </c>
      <c r="K263" s="1494"/>
      <c r="L263" s="1435">
        <v>542</v>
      </c>
      <c r="M263" s="247"/>
      <c r="N263" s="247"/>
      <c r="O263" s="247"/>
      <c r="P263" s="247"/>
      <c r="Q263" s="247"/>
      <c r="R263" s="247"/>
      <c r="T263" s="247"/>
      <c r="U263" s="247"/>
      <c r="V263" s="247"/>
      <c r="W263" s="247"/>
      <c r="X263" s="247"/>
      <c r="Y263" s="247"/>
    </row>
    <row r="264" spans="1:25" s="43" customFormat="1">
      <c r="A264" s="1494" t="s">
        <v>1177</v>
      </c>
      <c r="B264" s="1494" t="s">
        <v>2915</v>
      </c>
      <c r="C264" s="1494"/>
      <c r="D264" s="1494" t="s">
        <v>2917</v>
      </c>
      <c r="E264" s="1494" t="s">
        <v>2</v>
      </c>
      <c r="F264" s="1494" t="s">
        <v>2914</v>
      </c>
      <c r="G264" s="1494" t="s">
        <v>135</v>
      </c>
      <c r="H264" s="1494" t="s">
        <v>1484</v>
      </c>
      <c r="I264" s="1494"/>
      <c r="J264" s="1494" t="s">
        <v>97</v>
      </c>
      <c r="K264" s="1494"/>
      <c r="L264" s="1435">
        <v>542</v>
      </c>
      <c r="M264" s="247"/>
      <c r="N264" s="247"/>
      <c r="O264" s="247"/>
      <c r="P264" s="247"/>
      <c r="Q264" s="247"/>
      <c r="R264" s="247"/>
      <c r="T264" s="247"/>
      <c r="U264" s="247"/>
      <c r="V264" s="247"/>
      <c r="W264" s="247"/>
      <c r="X264" s="247"/>
      <c r="Y264" s="247"/>
    </row>
    <row r="265" spans="1:25" s="43" customFormat="1">
      <c r="A265" s="1494" t="s">
        <v>1177</v>
      </c>
      <c r="B265" s="1494" t="s">
        <v>2916</v>
      </c>
      <c r="C265" s="1494"/>
      <c r="D265" s="1494" t="s">
        <v>2918</v>
      </c>
      <c r="E265" s="1494" t="s">
        <v>2</v>
      </c>
      <c r="F265" s="1494" t="s">
        <v>2914</v>
      </c>
      <c r="G265" s="1494" t="s">
        <v>135</v>
      </c>
      <c r="H265" s="1494" t="s">
        <v>1484</v>
      </c>
      <c r="I265" s="1494"/>
      <c r="J265" s="1494" t="s">
        <v>97</v>
      </c>
      <c r="K265" s="1494"/>
      <c r="L265" s="1435">
        <v>542</v>
      </c>
      <c r="M265" s="247"/>
      <c r="N265" s="247"/>
      <c r="O265" s="247"/>
      <c r="P265" s="247"/>
      <c r="Q265" s="247"/>
      <c r="R265" s="247"/>
      <c r="T265" s="247"/>
      <c r="U265" s="247"/>
      <c r="V265" s="247"/>
      <c r="W265" s="247"/>
      <c r="X265" s="247"/>
      <c r="Y265" s="247"/>
    </row>
    <row r="266" spans="1:25" s="43" customFormat="1">
      <c r="A266" s="1430" t="s">
        <v>2488</v>
      </c>
      <c r="B266" s="1430" t="s">
        <v>2921</v>
      </c>
      <c r="C266" s="1494"/>
      <c r="D266" s="1430" t="s">
        <v>2922</v>
      </c>
      <c r="E266" s="1430" t="s">
        <v>2351</v>
      </c>
      <c r="F266" s="1430" t="s">
        <v>2923</v>
      </c>
      <c r="G266" s="1430" t="s">
        <v>47</v>
      </c>
      <c r="H266" s="1430" t="s">
        <v>2554</v>
      </c>
      <c r="I266" s="1494"/>
      <c r="J266" s="1430" t="s">
        <v>97</v>
      </c>
      <c r="K266" s="1494"/>
      <c r="L266" s="1435">
        <v>5970</v>
      </c>
      <c r="M266" s="247"/>
      <c r="N266" s="247"/>
      <c r="O266" s="247"/>
      <c r="P266" s="247"/>
      <c r="Q266" s="247"/>
      <c r="R266" s="247"/>
      <c r="T266" s="247"/>
      <c r="U266" s="247"/>
      <c r="V266" s="247"/>
      <c r="W266" s="247"/>
      <c r="X266" s="247"/>
      <c r="Y266" s="247"/>
    </row>
    <row r="267" spans="1:25" s="43" customFormat="1">
      <c r="A267" s="1499" t="s">
        <v>2488</v>
      </c>
      <c r="B267" s="1496">
        <v>45069</v>
      </c>
      <c r="C267" s="1497"/>
      <c r="D267" s="1498">
        <v>13402</v>
      </c>
      <c r="E267" s="1499" t="s">
        <v>2351</v>
      </c>
      <c r="F267" s="1500">
        <v>4443</v>
      </c>
      <c r="G267" s="1501" t="s">
        <v>47</v>
      </c>
      <c r="H267" s="1498">
        <v>150</v>
      </c>
      <c r="I267" s="1502"/>
      <c r="J267" s="1501" t="s">
        <v>97</v>
      </c>
      <c r="K267" s="1501"/>
      <c r="L267" s="1503">
        <v>5970</v>
      </c>
      <c r="M267" s="247"/>
      <c r="N267" s="247"/>
      <c r="O267" s="247"/>
      <c r="P267" s="247"/>
      <c r="Q267" s="247"/>
      <c r="R267" s="247"/>
      <c r="T267" s="247"/>
      <c r="U267" s="247"/>
      <c r="V267" s="247"/>
      <c r="W267" s="247"/>
      <c r="X267" s="247"/>
      <c r="Y267" s="247"/>
    </row>
    <row r="268" spans="1:25" s="6" customFormat="1" ht="15" customHeight="1">
      <c r="A268" s="2530" t="e">
        <f>SUM(#REF!)</f>
        <v>#REF!</v>
      </c>
      <c r="B268" s="2531"/>
      <c r="C268" s="2531"/>
      <c r="D268" s="2531"/>
      <c r="E268" s="2531"/>
      <c r="F268" s="2531"/>
      <c r="G268" s="2531"/>
      <c r="H268" s="2531"/>
      <c r="I268" s="2531"/>
      <c r="J268" s="2531"/>
      <c r="K268" s="2531"/>
      <c r="L268" s="2532"/>
      <c r="T268" s="1035" t="s">
        <v>1672</v>
      </c>
    </row>
    <row r="269" spans="1:25" s="6" customFormat="1">
      <c r="A269" s="387"/>
      <c r="H269" s="823"/>
      <c r="I269" s="387"/>
      <c r="L269" s="587"/>
    </row>
    <row r="270" spans="1:25" s="6" customFormat="1">
      <c r="A270" s="387"/>
      <c r="H270" s="823"/>
      <c r="I270" s="387"/>
      <c r="L270" s="587"/>
    </row>
    <row r="271" spans="1:25" s="6" customFormat="1">
      <c r="A271" s="387"/>
      <c r="H271" s="823"/>
      <c r="I271" s="387"/>
      <c r="L271" s="587"/>
    </row>
    <row r="272" spans="1:25" s="6" customFormat="1">
      <c r="A272" s="387"/>
      <c r="H272" s="823"/>
      <c r="I272" s="387"/>
      <c r="L272" s="587"/>
    </row>
    <row r="273" spans="1:19" s="6" customFormat="1">
      <c r="A273" s="387"/>
      <c r="H273" s="823"/>
      <c r="I273" s="387"/>
      <c r="L273" s="587"/>
    </row>
    <row r="274" spans="1:19" s="6" customFormat="1">
      <c r="A274" s="387"/>
      <c r="H274" s="823"/>
      <c r="I274" s="387"/>
      <c r="L274" s="587"/>
    </row>
    <row r="275" spans="1:19" s="6" customFormat="1">
      <c r="A275" s="387"/>
      <c r="H275" s="823"/>
      <c r="I275" s="387"/>
      <c r="L275" s="587"/>
    </row>
    <row r="276" spans="1:19" s="6" customFormat="1">
      <c r="A276" s="387"/>
      <c r="H276" s="823"/>
      <c r="I276" s="387"/>
      <c r="L276" s="587"/>
    </row>
    <row r="277" spans="1:19" s="6" customFormat="1">
      <c r="A277" s="387"/>
      <c r="H277" s="823"/>
      <c r="I277" s="387"/>
      <c r="L277" s="587"/>
    </row>
    <row r="278" spans="1:19" s="6" customFormat="1">
      <c r="A278" s="387"/>
      <c r="H278" s="823"/>
      <c r="I278" s="387"/>
      <c r="L278" s="587"/>
    </row>
    <row r="279" spans="1:19" s="6" customFormat="1">
      <c r="A279" s="387"/>
      <c r="H279" s="823"/>
      <c r="I279" s="387"/>
      <c r="L279" s="587"/>
    </row>
    <row r="280" spans="1:19" s="6" customFormat="1">
      <c r="A280" s="387"/>
      <c r="H280" s="823"/>
      <c r="I280" s="387"/>
      <c r="L280" s="587"/>
    </row>
    <row r="281" spans="1:19" s="6" customFormat="1">
      <c r="A281" s="387"/>
      <c r="H281" s="823"/>
      <c r="I281" s="387"/>
      <c r="L281" s="587"/>
    </row>
    <row r="282" spans="1:19" s="6" customFormat="1" hidden="1">
      <c r="A282" s="387"/>
      <c r="H282" s="823"/>
      <c r="I282" s="387"/>
      <c r="L282" s="587"/>
    </row>
    <row r="283" spans="1:19" s="6" customFormat="1" hidden="1">
      <c r="A283" s="387"/>
      <c r="H283" s="823"/>
      <c r="I283" s="387"/>
      <c r="L283" s="587"/>
    </row>
    <row r="284" spans="1:19" s="6" customFormat="1" hidden="1">
      <c r="A284" s="37"/>
      <c r="B284"/>
      <c r="C284"/>
      <c r="D284"/>
      <c r="E284"/>
      <c r="F284"/>
      <c r="G284"/>
      <c r="H284" s="484"/>
      <c r="I284" s="37"/>
      <c r="J284"/>
      <c r="K284"/>
      <c r="L284" s="587"/>
      <c r="S284"/>
    </row>
    <row r="285" spans="1:19" s="6" customFormat="1" hidden="1">
      <c r="A285" s="37"/>
      <c r="B285"/>
      <c r="C285"/>
      <c r="D285"/>
      <c r="E285"/>
      <c r="F285"/>
      <c r="G285"/>
      <c r="H285" s="484"/>
      <c r="I285" s="37"/>
      <c r="J285"/>
      <c r="K285"/>
      <c r="L285" s="587"/>
      <c r="S285"/>
    </row>
    <row r="286" spans="1:19" s="6" customFormat="1" hidden="1">
      <c r="A286" s="37"/>
      <c r="B286"/>
      <c r="C286"/>
      <c r="D286"/>
      <c r="E286"/>
      <c r="F286"/>
      <c r="G286"/>
      <c r="H286" s="484"/>
      <c r="I286" s="37"/>
      <c r="J286"/>
      <c r="K286"/>
      <c r="L286" s="587"/>
      <c r="S286"/>
    </row>
    <row r="287" spans="1:19" s="6" customFormat="1" hidden="1">
      <c r="A287" s="37"/>
      <c r="B287"/>
      <c r="C287"/>
      <c r="D287"/>
      <c r="E287"/>
      <c r="F287"/>
      <c r="G287"/>
      <c r="H287" s="484"/>
      <c r="I287" s="37"/>
      <c r="J287"/>
      <c r="K287"/>
      <c r="L287" s="587"/>
      <c r="S287"/>
    </row>
    <row r="288" spans="1:19" s="6" customFormat="1" hidden="1">
      <c r="A288" s="37"/>
      <c r="B288"/>
      <c r="C288"/>
      <c r="D288"/>
      <c r="E288"/>
      <c r="F288"/>
      <c r="G288"/>
      <c r="H288" s="484"/>
      <c r="I288" s="37"/>
      <c r="J288"/>
      <c r="K288"/>
      <c r="L288" s="587"/>
      <c r="S288"/>
    </row>
    <row r="289" spans="1:25" s="6" customFormat="1" hidden="1">
      <c r="A289" s="37"/>
      <c r="B289"/>
      <c r="C289"/>
      <c r="D289"/>
      <c r="E289"/>
      <c r="F289"/>
      <c r="G289"/>
      <c r="H289" s="484"/>
      <c r="I289" s="37"/>
      <c r="J289"/>
      <c r="K289"/>
      <c r="L289" s="587"/>
      <c r="S289"/>
    </row>
    <row r="290" spans="1:25" s="6" customFormat="1" hidden="1">
      <c r="A290" s="37"/>
      <c r="B290"/>
      <c r="C290"/>
      <c r="D290"/>
      <c r="E290"/>
      <c r="F290"/>
      <c r="G290"/>
      <c r="H290" s="484"/>
      <c r="I290" s="37"/>
      <c r="J290"/>
      <c r="K290"/>
      <c r="L290" s="587"/>
      <c r="S290"/>
    </row>
    <row r="291" spans="1:25" s="6" customFormat="1" hidden="1">
      <c r="A291" s="37"/>
      <c r="B291"/>
      <c r="C291"/>
      <c r="D291"/>
      <c r="E291"/>
      <c r="F291"/>
      <c r="G291"/>
      <c r="H291" s="484"/>
      <c r="I291" s="37"/>
      <c r="J291"/>
      <c r="K291"/>
      <c r="L291" s="587"/>
      <c r="S291"/>
    </row>
    <row r="292" spans="1:25" s="6" customFormat="1" hidden="1">
      <c r="A292" s="37"/>
      <c r="B292"/>
      <c r="C292"/>
      <c r="D292"/>
      <c r="E292"/>
      <c r="F292"/>
      <c r="G292"/>
      <c r="H292" s="484"/>
      <c r="I292" s="37"/>
      <c r="J292"/>
      <c r="K292"/>
      <c r="L292" s="587"/>
      <c r="S292"/>
    </row>
    <row r="293" spans="1:25" s="6" customFormat="1" hidden="1">
      <c r="A293" s="37"/>
      <c r="B293"/>
      <c r="C293"/>
      <c r="D293"/>
      <c r="E293"/>
      <c r="F293"/>
      <c r="G293"/>
      <c r="H293" s="484"/>
      <c r="I293" s="37"/>
      <c r="J293"/>
      <c r="K293"/>
      <c r="L293" s="587"/>
      <c r="S293"/>
    </row>
    <row r="294" spans="1:25" s="37" customFormat="1" hidden="1">
      <c r="B294"/>
      <c r="C294"/>
      <c r="D294"/>
      <c r="E294"/>
      <c r="F294"/>
      <c r="G294"/>
      <c r="H294" s="484"/>
      <c r="J294"/>
      <c r="K294"/>
      <c r="L294" s="587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1:25" s="37" customFormat="1" hidden="1">
      <c r="B295"/>
      <c r="C295"/>
      <c r="D295"/>
      <c r="E295"/>
      <c r="F295"/>
      <c r="G295"/>
      <c r="H295" s="484"/>
      <c r="J295"/>
      <c r="K295"/>
      <c r="L295" s="587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1:25" s="37" customFormat="1" hidden="1">
      <c r="B296"/>
      <c r="C296"/>
      <c r="D296"/>
      <c r="E296"/>
      <c r="F296"/>
      <c r="G296"/>
      <c r="H296" s="484"/>
      <c r="J296"/>
      <c r="K296"/>
      <c r="L296" s="587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1:25" s="37" customFormat="1" hidden="1">
      <c r="B297"/>
      <c r="C297"/>
      <c r="D297"/>
      <c r="E297"/>
      <c r="F297"/>
      <c r="G297"/>
      <c r="H297" s="484"/>
      <c r="J297"/>
      <c r="K297"/>
      <c r="L297" s="587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1:25" s="37" customFormat="1" hidden="1">
      <c r="B298"/>
      <c r="C298"/>
      <c r="D298"/>
      <c r="E298"/>
      <c r="F298"/>
      <c r="G298"/>
      <c r="H298" s="484"/>
      <c r="J298"/>
      <c r="K298"/>
      <c r="L298" s="587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1:25" s="37" customFormat="1" hidden="1">
      <c r="B299"/>
      <c r="C299"/>
      <c r="D299"/>
      <c r="E299"/>
      <c r="F299"/>
      <c r="G299"/>
      <c r="H299" s="484"/>
      <c r="J299"/>
      <c r="K299"/>
      <c r="L299" s="587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1:25" s="37" customFormat="1" hidden="1">
      <c r="B300"/>
      <c r="C300"/>
      <c r="D300"/>
      <c r="E300"/>
      <c r="F300"/>
      <c r="G300"/>
      <c r="H300" s="484"/>
      <c r="J300"/>
      <c r="K300"/>
      <c r="L300" s="587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1:25" s="37" customFormat="1" hidden="1">
      <c r="B301"/>
      <c r="C301"/>
      <c r="D301"/>
      <c r="E301"/>
      <c r="F301"/>
      <c r="G301"/>
      <c r="H301" s="484"/>
      <c r="J301"/>
      <c r="K301"/>
      <c r="L301" s="587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1:25" s="37" customFormat="1" hidden="1">
      <c r="B302"/>
      <c r="C302"/>
      <c r="D302"/>
      <c r="E302"/>
      <c r="F302"/>
      <c r="G302"/>
      <c r="H302" s="484"/>
      <c r="J302"/>
      <c r="K302"/>
      <c r="L302" s="587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1:25" s="37" customFormat="1" hidden="1">
      <c r="B303"/>
      <c r="C303"/>
      <c r="D303"/>
      <c r="E303"/>
      <c r="F303"/>
      <c r="G303"/>
      <c r="H303" s="484"/>
      <c r="J303"/>
      <c r="K303"/>
      <c r="L303" s="587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1:25" s="37" customFormat="1" hidden="1">
      <c r="B304"/>
      <c r="C304"/>
      <c r="D304"/>
      <c r="E304"/>
      <c r="F304"/>
      <c r="G304"/>
      <c r="H304" s="484"/>
      <c r="J304"/>
      <c r="K304"/>
      <c r="L304" s="587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87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87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87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87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87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87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87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87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87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87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87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87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87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87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87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87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2:25" s="37" customFormat="1" hidden="1">
      <c r="B321"/>
      <c r="C321"/>
      <c r="D321"/>
      <c r="E321"/>
      <c r="F321"/>
      <c r="G321"/>
      <c r="H321" s="484"/>
      <c r="J321"/>
      <c r="K321"/>
      <c r="L321" s="587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2:25" s="37" customFormat="1" hidden="1">
      <c r="B322"/>
      <c r="C322"/>
      <c r="D322"/>
      <c r="E322"/>
      <c r="F322"/>
      <c r="G322"/>
      <c r="H322" s="484"/>
      <c r="J322"/>
      <c r="K322"/>
      <c r="L322" s="587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2:25" s="37" customFormat="1" hidden="1">
      <c r="B323"/>
      <c r="C323"/>
      <c r="D323"/>
      <c r="E323"/>
      <c r="F323"/>
      <c r="G323"/>
      <c r="H323" s="484"/>
      <c r="J323"/>
      <c r="K323"/>
      <c r="L323" s="587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2:25" s="37" customFormat="1" hidden="1">
      <c r="B324"/>
      <c r="C324"/>
      <c r="D324"/>
      <c r="E324"/>
      <c r="F324"/>
      <c r="G324"/>
      <c r="H324" s="484"/>
      <c r="J324"/>
      <c r="K324"/>
      <c r="L324" s="587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2:25" s="37" customFormat="1" hidden="1">
      <c r="B325"/>
      <c r="C325"/>
      <c r="D325"/>
      <c r="E325"/>
      <c r="F325"/>
      <c r="G325"/>
      <c r="H325" s="484"/>
      <c r="J325"/>
      <c r="K325"/>
      <c r="L325" s="587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2:25" s="37" customFormat="1" hidden="1">
      <c r="B326"/>
      <c r="C326"/>
      <c r="D326"/>
      <c r="E326"/>
      <c r="F326"/>
      <c r="G326"/>
      <c r="H326" s="484"/>
      <c r="J326"/>
      <c r="K326"/>
      <c r="L326" s="587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2:25" s="37" customFormat="1" hidden="1">
      <c r="B327"/>
      <c r="C327"/>
      <c r="D327"/>
      <c r="E327"/>
      <c r="F327"/>
      <c r="G327"/>
      <c r="H327" s="484"/>
      <c r="J327"/>
      <c r="K327"/>
      <c r="L327" s="587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2:25" s="37" customFormat="1" hidden="1">
      <c r="B328"/>
      <c r="C328"/>
      <c r="D328"/>
      <c r="E328"/>
      <c r="F328"/>
      <c r="G328"/>
      <c r="H328" s="484"/>
      <c r="J328"/>
      <c r="K328"/>
      <c r="L328" s="587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2:25" s="37" customFormat="1" hidden="1">
      <c r="B329"/>
      <c r="C329"/>
      <c r="D329"/>
      <c r="E329"/>
      <c r="F329"/>
      <c r="G329"/>
      <c r="H329" s="484"/>
      <c r="J329"/>
      <c r="K329"/>
      <c r="L329" s="587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2:25" s="37" customFormat="1" hidden="1">
      <c r="B330"/>
      <c r="C330"/>
      <c r="D330"/>
      <c r="E330"/>
      <c r="F330"/>
      <c r="G330"/>
      <c r="H330" s="484"/>
      <c r="J330"/>
      <c r="K330"/>
      <c r="L330" s="587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2:25" s="37" customFormat="1" hidden="1">
      <c r="B331"/>
      <c r="C331"/>
      <c r="D331"/>
      <c r="E331"/>
      <c r="F331"/>
      <c r="G331"/>
      <c r="H331" s="484"/>
      <c r="J331"/>
      <c r="K331"/>
      <c r="L331" s="587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2" spans="2:25" s="37" customFormat="1" hidden="1">
      <c r="B332"/>
      <c r="C332"/>
      <c r="D332"/>
      <c r="E332"/>
      <c r="F332"/>
      <c r="G332"/>
      <c r="H332" s="484"/>
      <c r="J332"/>
      <c r="K332"/>
      <c r="L332" s="587"/>
      <c r="M332" s="6"/>
      <c r="N332" s="6"/>
      <c r="O332" s="6"/>
      <c r="P332" s="6"/>
      <c r="Q332" s="6"/>
      <c r="R332" s="6"/>
      <c r="S332"/>
      <c r="T332" s="6"/>
      <c r="U332" s="6"/>
      <c r="V332" s="6"/>
      <c r="W332" s="6"/>
      <c r="X332" s="6"/>
      <c r="Y332" s="6"/>
    </row>
    <row r="333" spans="2:25" s="37" customFormat="1" hidden="1">
      <c r="B333"/>
      <c r="C333"/>
      <c r="D333"/>
      <c r="E333"/>
      <c r="F333"/>
      <c r="G333"/>
      <c r="H333" s="484"/>
      <c r="J333"/>
      <c r="K333"/>
      <c r="L333" s="587"/>
      <c r="M333" s="6"/>
      <c r="N333" s="6"/>
      <c r="O333" s="6"/>
      <c r="P333" s="6"/>
      <c r="Q333" s="6"/>
      <c r="R333" s="6"/>
      <c r="S333"/>
      <c r="T333" s="6"/>
      <c r="U333" s="6"/>
      <c r="V333" s="6"/>
      <c r="W333" s="6"/>
      <c r="X333" s="6"/>
      <c r="Y333" s="6"/>
    </row>
    <row r="334" spans="2:25" s="37" customFormat="1" hidden="1">
      <c r="B334"/>
      <c r="C334"/>
      <c r="D334"/>
      <c r="E334"/>
      <c r="F334"/>
      <c r="G334"/>
      <c r="H334" s="484"/>
      <c r="J334"/>
      <c r="K334"/>
      <c r="L334" s="587"/>
      <c r="M334" s="6"/>
      <c r="N334" s="6"/>
      <c r="O334" s="6"/>
      <c r="P334" s="6"/>
      <c r="Q334" s="6"/>
      <c r="R334" s="6"/>
      <c r="S334"/>
      <c r="T334" s="6"/>
      <c r="U334" s="6"/>
      <c r="V334" s="6"/>
      <c r="W334" s="6"/>
      <c r="X334" s="6"/>
      <c r="Y334" s="6"/>
    </row>
    <row r="335" spans="2:25" s="37" customFormat="1" hidden="1">
      <c r="B335"/>
      <c r="C335"/>
      <c r="D335"/>
      <c r="E335"/>
      <c r="F335"/>
      <c r="G335"/>
      <c r="H335" s="484"/>
      <c r="J335"/>
      <c r="K335"/>
      <c r="L335" s="587"/>
      <c r="M335" s="6"/>
      <c r="N335" s="6"/>
      <c r="O335" s="6"/>
      <c r="P335" s="6"/>
      <c r="Q335" s="6"/>
      <c r="R335" s="6"/>
      <c r="S335"/>
      <c r="T335" s="6"/>
      <c r="U335" s="6"/>
      <c r="V335" s="6"/>
      <c r="W335" s="6"/>
      <c r="X335" s="6"/>
      <c r="Y335" s="6"/>
    </row>
    <row r="336" spans="2:25" s="37" customFormat="1" hidden="1">
      <c r="B336"/>
      <c r="C336"/>
      <c r="D336"/>
      <c r="E336"/>
      <c r="F336"/>
      <c r="G336"/>
      <c r="H336" s="484"/>
      <c r="J336"/>
      <c r="K336"/>
      <c r="L336" s="587"/>
      <c r="M336" s="6"/>
      <c r="N336" s="6"/>
      <c r="O336" s="6"/>
      <c r="P336" s="6"/>
      <c r="Q336" s="6"/>
      <c r="R336" s="6"/>
      <c r="S336"/>
      <c r="T336" s="6"/>
      <c r="U336" s="6"/>
      <c r="V336" s="6"/>
      <c r="W336" s="6"/>
      <c r="X336" s="6"/>
      <c r="Y336" s="6"/>
    </row>
    <row r="337" spans="2:25" s="37" customFormat="1" hidden="1">
      <c r="B337"/>
      <c r="C337"/>
      <c r="D337"/>
      <c r="E337"/>
      <c r="F337"/>
      <c r="G337"/>
      <c r="H337" s="484"/>
      <c r="J337"/>
      <c r="K337"/>
      <c r="L337" s="587"/>
      <c r="M337" s="6"/>
      <c r="N337" s="6"/>
      <c r="O337" s="6"/>
      <c r="P337" s="6"/>
      <c r="Q337" s="6"/>
      <c r="R337" s="6"/>
      <c r="S337"/>
      <c r="T337" s="6"/>
      <c r="U337" s="6"/>
      <c r="V337" s="6"/>
      <c r="W337" s="6"/>
      <c r="X337" s="6"/>
      <c r="Y337" s="6"/>
    </row>
    <row r="338" spans="2:25" s="37" customFormat="1" hidden="1">
      <c r="B338"/>
      <c r="C338"/>
      <c r="D338"/>
      <c r="E338"/>
      <c r="F338"/>
      <c r="G338"/>
      <c r="H338" s="484"/>
      <c r="J338"/>
      <c r="K338"/>
      <c r="L338" s="587"/>
      <c r="M338" s="6"/>
      <c r="N338" s="6"/>
      <c r="O338" s="6"/>
      <c r="P338" s="6"/>
      <c r="Q338" s="6"/>
      <c r="R338" s="6"/>
      <c r="S338"/>
      <c r="T338" s="6"/>
      <c r="U338" s="6"/>
      <c r="V338" s="6"/>
      <c r="W338" s="6"/>
      <c r="X338" s="6"/>
      <c r="Y338" s="6"/>
    </row>
    <row r="339" spans="2:25" s="37" customFormat="1" hidden="1">
      <c r="B339"/>
      <c r="C339"/>
      <c r="D339"/>
      <c r="E339"/>
      <c r="F339"/>
      <c r="G339"/>
      <c r="H339" s="484"/>
      <c r="J339"/>
      <c r="K339"/>
      <c r="L339" s="587"/>
      <c r="M339" s="6"/>
      <c r="N339" s="6"/>
      <c r="O339" s="6"/>
      <c r="P339" s="6"/>
      <c r="Q339" s="6"/>
      <c r="R339" s="6"/>
      <c r="S339"/>
      <c r="T339" s="6"/>
      <c r="U339" s="6"/>
      <c r="V339" s="6"/>
      <c r="W339" s="6"/>
      <c r="X339" s="6"/>
      <c r="Y339" s="6"/>
    </row>
    <row r="340" spans="2:25" s="37" customFormat="1" hidden="1">
      <c r="B340"/>
      <c r="C340"/>
      <c r="D340"/>
      <c r="E340"/>
      <c r="F340"/>
      <c r="G340"/>
      <c r="H340" s="484"/>
      <c r="J340"/>
      <c r="K340"/>
      <c r="L340" s="587"/>
      <c r="M340" s="6"/>
      <c r="N340" s="6"/>
      <c r="O340" s="6"/>
      <c r="P340" s="6"/>
      <c r="Q340" s="6"/>
      <c r="R340" s="6"/>
      <c r="S340"/>
      <c r="T340" s="6"/>
      <c r="U340" s="6"/>
      <c r="V340" s="6"/>
      <c r="W340" s="6"/>
      <c r="X340" s="6"/>
      <c r="Y340" s="6"/>
    </row>
    <row r="341" spans="2:25" s="37" customFormat="1" hidden="1">
      <c r="B341"/>
      <c r="C341"/>
      <c r="D341"/>
      <c r="E341"/>
      <c r="F341"/>
      <c r="G341"/>
      <c r="H341" s="484"/>
      <c r="J341"/>
      <c r="K341"/>
      <c r="L341" s="587"/>
      <c r="M341" s="6"/>
      <c r="N341" s="6"/>
      <c r="O341" s="6"/>
      <c r="P341" s="6"/>
      <c r="Q341" s="6"/>
      <c r="R341" s="6"/>
      <c r="S341"/>
      <c r="T341" s="6"/>
      <c r="U341" s="6"/>
      <c r="V341" s="6"/>
      <c r="W341" s="6"/>
      <c r="X341" s="6"/>
      <c r="Y341" s="6"/>
    </row>
    <row r="342" spans="2:25" s="37" customFormat="1" hidden="1">
      <c r="B342"/>
      <c r="C342"/>
      <c r="D342"/>
      <c r="E342"/>
      <c r="F342"/>
      <c r="G342"/>
      <c r="H342" s="484"/>
      <c r="J342"/>
      <c r="K342"/>
      <c r="L342" s="587"/>
      <c r="M342" s="6"/>
      <c r="N342" s="6"/>
      <c r="O342" s="6"/>
      <c r="P342" s="6"/>
      <c r="Q342" s="6"/>
      <c r="R342" s="6"/>
      <c r="S342"/>
      <c r="T342" s="6"/>
      <c r="U342" s="6"/>
      <c r="V342" s="6"/>
      <c r="W342" s="6"/>
      <c r="X342" s="6"/>
      <c r="Y342" s="6"/>
    </row>
    <row r="343" spans="2:25" s="37" customFormat="1" hidden="1">
      <c r="B343"/>
      <c r="C343"/>
      <c r="D343"/>
      <c r="E343"/>
      <c r="F343"/>
      <c r="G343"/>
      <c r="H343" s="484"/>
      <c r="J343"/>
      <c r="K343"/>
      <c r="L343" s="587"/>
      <c r="M343" s="6"/>
      <c r="N343" s="6"/>
      <c r="O343" s="6"/>
      <c r="P343" s="6"/>
      <c r="Q343" s="6"/>
      <c r="R343" s="6"/>
      <c r="S343"/>
      <c r="T343" s="6"/>
      <c r="U343" s="6"/>
      <c r="V343" s="6"/>
      <c r="W343" s="6"/>
      <c r="X343" s="6"/>
      <c r="Y343" s="6"/>
    </row>
    <row r="344" spans="2:25" s="37" customFormat="1" hidden="1">
      <c r="B344"/>
      <c r="C344"/>
      <c r="D344"/>
      <c r="E344"/>
      <c r="F344"/>
      <c r="G344"/>
      <c r="H344" s="484"/>
      <c r="J344"/>
      <c r="K344"/>
      <c r="L344" s="587"/>
      <c r="M344" s="6"/>
      <c r="N344" s="6"/>
      <c r="O344" s="6"/>
      <c r="P344" s="6"/>
      <c r="Q344" s="6"/>
      <c r="R344" s="6"/>
      <c r="S344"/>
      <c r="T344" s="6"/>
      <c r="U344" s="6"/>
      <c r="V344" s="6"/>
      <c r="W344" s="6"/>
      <c r="X344" s="6"/>
      <c r="Y344" s="6"/>
    </row>
    <row r="345" spans="2:25" s="37" customFormat="1" hidden="1">
      <c r="B345"/>
      <c r="C345"/>
      <c r="D345"/>
      <c r="E345"/>
      <c r="F345"/>
      <c r="G345"/>
      <c r="H345" s="484"/>
      <c r="J345"/>
      <c r="K345"/>
      <c r="L345" s="587"/>
      <c r="M345" s="6"/>
      <c r="N345" s="6"/>
      <c r="O345" s="6"/>
      <c r="P345" s="6"/>
      <c r="Q345" s="6"/>
      <c r="R345" s="6"/>
      <c r="S345"/>
      <c r="T345" s="6"/>
      <c r="U345" s="6"/>
      <c r="V345" s="6"/>
      <c r="W345" s="6"/>
      <c r="X345" s="6"/>
      <c r="Y345" s="6"/>
    </row>
    <row r="346" spans="2:25" s="37" customFormat="1" hidden="1">
      <c r="B346"/>
      <c r="C346"/>
      <c r="D346"/>
      <c r="E346"/>
      <c r="F346"/>
      <c r="G346"/>
      <c r="H346" s="484"/>
      <c r="J346"/>
      <c r="K346"/>
      <c r="L346" s="587"/>
      <c r="M346" s="6"/>
      <c r="N346" s="6"/>
      <c r="O346" s="6"/>
      <c r="P346" s="6"/>
      <c r="Q346" s="6"/>
      <c r="R346" s="6"/>
      <c r="S346"/>
      <c r="T346" s="6"/>
      <c r="U346" s="6"/>
      <c r="V346" s="6"/>
      <c r="W346" s="6"/>
      <c r="X346" s="6"/>
      <c r="Y346" s="6"/>
    </row>
    <row r="347" spans="2:25" s="37" customFormat="1" hidden="1">
      <c r="B347"/>
      <c r="C347"/>
      <c r="D347"/>
      <c r="E347"/>
      <c r="F347"/>
      <c r="G347"/>
      <c r="H347" s="484"/>
      <c r="J347"/>
      <c r="K347"/>
      <c r="L347" s="587"/>
      <c r="M347" s="6"/>
      <c r="N347" s="6"/>
      <c r="O347" s="6"/>
      <c r="P347" s="6"/>
      <c r="Q347" s="6"/>
      <c r="R347" s="6"/>
      <c r="S347"/>
      <c r="T347" s="6"/>
      <c r="U347" s="6"/>
      <c r="V347" s="6"/>
      <c r="W347" s="6"/>
      <c r="X347" s="6"/>
      <c r="Y347" s="6"/>
    </row>
    <row r="348" spans="2:25" s="37" customFormat="1" hidden="1">
      <c r="B348"/>
      <c r="C348"/>
      <c r="D348"/>
      <c r="E348"/>
      <c r="F348"/>
      <c r="G348"/>
      <c r="H348" s="484"/>
      <c r="J348"/>
      <c r="K348"/>
      <c r="L348" s="587"/>
      <c r="M348" s="6"/>
      <c r="N348" s="6"/>
      <c r="O348" s="6"/>
      <c r="P348" s="6"/>
      <c r="Q348" s="6"/>
      <c r="R348" s="6"/>
      <c r="S348"/>
      <c r="T348" s="6"/>
      <c r="U348" s="6"/>
      <c r="V348" s="6"/>
      <c r="W348" s="6"/>
      <c r="X348" s="6"/>
      <c r="Y348" s="6"/>
    </row>
    <row r="349" spans="2:25" s="37" customFormat="1" hidden="1">
      <c r="B349"/>
      <c r="C349"/>
      <c r="D349"/>
      <c r="E349"/>
      <c r="F349"/>
      <c r="G349"/>
      <c r="H349" s="484"/>
      <c r="J349"/>
      <c r="K349"/>
      <c r="L349" s="587"/>
      <c r="M349" s="6"/>
      <c r="N349" s="6"/>
      <c r="O349" s="6"/>
      <c r="P349" s="6"/>
      <c r="Q349" s="6"/>
      <c r="R349" s="6"/>
      <c r="S349"/>
      <c r="T349" s="6"/>
      <c r="U349" s="6"/>
      <c r="V349" s="6"/>
      <c r="W349" s="6"/>
      <c r="X349" s="6"/>
      <c r="Y349" s="6"/>
    </row>
    <row r="350" spans="2:25" s="37" customFormat="1" hidden="1">
      <c r="B350"/>
      <c r="C350"/>
      <c r="D350"/>
      <c r="E350"/>
      <c r="F350"/>
      <c r="G350"/>
      <c r="H350" s="484"/>
      <c r="J350"/>
      <c r="K350"/>
      <c r="L350" s="587"/>
      <c r="M350" s="6"/>
      <c r="N350" s="6"/>
      <c r="O350" s="6"/>
      <c r="P350" s="6"/>
      <c r="Q350" s="6"/>
      <c r="R350" s="6"/>
      <c r="S350"/>
      <c r="T350" s="6"/>
      <c r="U350" s="6"/>
      <c r="V350" s="6"/>
      <c r="W350" s="6"/>
      <c r="X350" s="6"/>
      <c r="Y350" s="6"/>
    </row>
    <row r="351" spans="2:25" s="37" customFormat="1" hidden="1">
      <c r="B351"/>
      <c r="C351"/>
      <c r="D351"/>
      <c r="E351"/>
      <c r="F351"/>
      <c r="G351"/>
      <c r="H351" s="484"/>
      <c r="J351"/>
      <c r="K351"/>
      <c r="L351" s="587"/>
      <c r="M351" s="6"/>
      <c r="N351" s="6"/>
      <c r="O351" s="6"/>
      <c r="P351" s="6"/>
      <c r="Q351" s="6"/>
      <c r="R351" s="6"/>
      <c r="S351"/>
      <c r="T351" s="6"/>
      <c r="U351" s="6"/>
      <c r="V351" s="6"/>
      <c r="W351" s="6"/>
      <c r="X351" s="6"/>
      <c r="Y351" s="6"/>
    </row>
    <row r="352" spans="2:25" s="37" customFormat="1" hidden="1">
      <c r="B352"/>
      <c r="C352"/>
      <c r="D352"/>
      <c r="E352"/>
      <c r="F352"/>
      <c r="G352"/>
      <c r="H352" s="484"/>
      <c r="J352"/>
      <c r="K352"/>
      <c r="L352" s="587"/>
      <c r="M352" s="6"/>
      <c r="N352" s="6"/>
      <c r="O352" s="6"/>
      <c r="P352" s="6"/>
      <c r="Q352" s="6"/>
      <c r="R352" s="6"/>
      <c r="S352"/>
      <c r="T352" s="6"/>
      <c r="U352" s="6"/>
      <c r="V352" s="6"/>
      <c r="W352" s="6"/>
      <c r="X352" s="6"/>
      <c r="Y352" s="6"/>
    </row>
    <row r="353" spans="2:25" s="37" customFormat="1" hidden="1">
      <c r="B353"/>
      <c r="C353"/>
      <c r="D353"/>
      <c r="E353"/>
      <c r="F353"/>
      <c r="G353"/>
      <c r="H353" s="484"/>
      <c r="J353"/>
      <c r="K353"/>
      <c r="L353" s="587"/>
      <c r="M353" s="6"/>
      <c r="N353" s="6"/>
      <c r="O353" s="6"/>
      <c r="P353" s="6"/>
      <c r="Q353" s="6"/>
      <c r="R353" s="6"/>
      <c r="S353"/>
      <c r="T353" s="6"/>
      <c r="U353" s="6"/>
      <c r="V353" s="6"/>
      <c r="W353" s="6"/>
      <c r="X353" s="6"/>
      <c r="Y353" s="6"/>
    </row>
    <row r="354" spans="2:25" s="37" customFormat="1" hidden="1">
      <c r="B354"/>
      <c r="C354"/>
      <c r="D354"/>
      <c r="E354"/>
      <c r="F354"/>
      <c r="G354"/>
      <c r="H354" s="484"/>
      <c r="J354"/>
      <c r="K354"/>
      <c r="L354" s="587"/>
      <c r="M354" s="6"/>
      <c r="N354" s="6"/>
      <c r="O354" s="6"/>
      <c r="P354" s="6"/>
      <c r="Q354" s="6"/>
      <c r="R354" s="6"/>
      <c r="S354"/>
      <c r="T354" s="6"/>
      <c r="U354" s="6"/>
      <c r="V354" s="6"/>
      <c r="W354" s="6"/>
      <c r="X354" s="6"/>
      <c r="Y354" s="6"/>
    </row>
    <row r="355" spans="2:25" s="37" customFormat="1" hidden="1">
      <c r="B355"/>
      <c r="C355"/>
      <c r="D355"/>
      <c r="E355"/>
      <c r="F355"/>
      <c r="G355"/>
      <c r="H355" s="484"/>
      <c r="J355"/>
      <c r="K355"/>
      <c r="L355" s="587"/>
      <c r="M355" s="6"/>
      <c r="N355" s="6"/>
      <c r="O355" s="6"/>
      <c r="P355" s="6"/>
      <c r="Q355" s="6"/>
      <c r="R355" s="6"/>
      <c r="S355"/>
      <c r="T355" s="6"/>
      <c r="U355" s="6"/>
      <c r="V355" s="6"/>
      <c r="W355" s="6"/>
      <c r="X355" s="6"/>
      <c r="Y355" s="6"/>
    </row>
    <row r="356" spans="2:25" s="37" customFormat="1" hidden="1">
      <c r="B356"/>
      <c r="C356"/>
      <c r="D356"/>
      <c r="E356"/>
      <c r="F356"/>
      <c r="G356"/>
      <c r="H356" s="484"/>
      <c r="J356"/>
      <c r="K356"/>
      <c r="L356" s="587"/>
      <c r="M356" s="6"/>
      <c r="N356" s="6"/>
      <c r="O356" s="6"/>
      <c r="P356" s="6"/>
      <c r="Q356" s="6"/>
      <c r="R356" s="6"/>
      <c r="S356"/>
      <c r="T356" s="6"/>
      <c r="U356" s="6"/>
      <c r="V356" s="6"/>
      <c r="W356" s="6"/>
      <c r="X356" s="6"/>
      <c r="Y356" s="6"/>
    </row>
    <row r="357" spans="2:25" s="37" customFormat="1" hidden="1">
      <c r="B357"/>
      <c r="C357"/>
      <c r="D357"/>
      <c r="E357"/>
      <c r="F357"/>
      <c r="G357"/>
      <c r="H357" s="484"/>
      <c r="J357"/>
      <c r="K357"/>
      <c r="L357" s="587"/>
      <c r="M357" s="6"/>
      <c r="N357" s="6"/>
      <c r="O357" s="6"/>
      <c r="P357" s="6"/>
      <c r="Q357" s="6"/>
      <c r="R357" s="6"/>
      <c r="S357"/>
      <c r="T357" s="6"/>
      <c r="U357" s="6"/>
      <c r="V357" s="6"/>
      <c r="W357" s="6"/>
      <c r="X357" s="6"/>
      <c r="Y357" s="6"/>
    </row>
    <row r="358" spans="2:25" s="37" customFormat="1" hidden="1">
      <c r="B358"/>
      <c r="C358"/>
      <c r="D358"/>
      <c r="E358"/>
      <c r="F358"/>
      <c r="G358"/>
      <c r="H358" s="484"/>
      <c r="J358"/>
      <c r="K358"/>
      <c r="L358" s="587"/>
      <c r="M358" s="6"/>
      <c r="N358" s="6"/>
      <c r="O358" s="6"/>
      <c r="P358" s="6"/>
      <c r="Q358" s="6"/>
      <c r="R358" s="6"/>
      <c r="S358"/>
      <c r="T358" s="6"/>
      <c r="U358" s="6"/>
      <c r="V358" s="6"/>
      <c r="W358" s="6"/>
      <c r="X358" s="6"/>
      <c r="Y358" s="6"/>
    </row>
    <row r="359" spans="2:25" s="37" customFormat="1" hidden="1">
      <c r="B359"/>
      <c r="C359"/>
      <c r="D359"/>
      <c r="E359"/>
      <c r="F359"/>
      <c r="G359"/>
      <c r="H359" s="484"/>
      <c r="J359"/>
      <c r="K359"/>
      <c r="L359" s="587"/>
      <c r="M359" s="6"/>
      <c r="N359" s="6"/>
      <c r="O359" s="6"/>
      <c r="P359" s="6"/>
      <c r="Q359" s="6"/>
      <c r="R359" s="6"/>
      <c r="S359"/>
      <c r="T359" s="6"/>
      <c r="U359" s="6"/>
      <c r="V359" s="6"/>
      <c r="W359" s="6"/>
      <c r="X359" s="6"/>
      <c r="Y359" s="6"/>
    </row>
    <row r="360" spans="2:25" s="37" customFormat="1" hidden="1">
      <c r="B360"/>
      <c r="C360"/>
      <c r="D360"/>
      <c r="E360"/>
      <c r="F360"/>
      <c r="G360"/>
      <c r="H360" s="484"/>
      <c r="J360"/>
      <c r="K360"/>
      <c r="L360" s="587"/>
      <c r="M360" s="6"/>
      <c r="N360" s="6"/>
      <c r="O360" s="6"/>
      <c r="P360" s="6"/>
      <c r="Q360" s="6"/>
      <c r="R360" s="6"/>
      <c r="S360"/>
      <c r="T360" s="6"/>
      <c r="U360" s="6"/>
      <c r="V360" s="6"/>
      <c r="W360" s="6"/>
      <c r="X360" s="6"/>
      <c r="Y360" s="6"/>
    </row>
    <row r="361" spans="2:25" s="37" customFormat="1" hidden="1">
      <c r="B361"/>
      <c r="C361"/>
      <c r="D361"/>
      <c r="E361"/>
      <c r="F361"/>
      <c r="G361"/>
      <c r="H361" s="484"/>
      <c r="J361"/>
      <c r="K361"/>
      <c r="L361" s="587"/>
      <c r="M361" s="6"/>
      <c r="N361" s="6"/>
      <c r="O361" s="6"/>
      <c r="P361" s="6"/>
      <c r="Q361" s="6"/>
      <c r="R361" s="6"/>
      <c r="S361"/>
      <c r="T361" s="6"/>
      <c r="U361" s="6"/>
      <c r="V361" s="6"/>
      <c r="W361" s="6"/>
      <c r="X361" s="6"/>
      <c r="Y361" s="6"/>
    </row>
    <row r="362" spans="2:25" s="37" customFormat="1" hidden="1">
      <c r="B362"/>
      <c r="C362"/>
      <c r="D362"/>
      <c r="E362"/>
      <c r="F362"/>
      <c r="G362"/>
      <c r="H362" s="484"/>
      <c r="J362"/>
      <c r="K362"/>
      <c r="L362" s="587"/>
      <c r="M362" s="6"/>
      <c r="N362" s="6"/>
      <c r="O362" s="6"/>
      <c r="P362" s="6"/>
      <c r="Q362" s="6"/>
      <c r="R362" s="6"/>
      <c r="S362"/>
      <c r="T362" s="6"/>
      <c r="U362" s="6"/>
      <c r="V362" s="6"/>
      <c r="W362" s="6"/>
      <c r="X362" s="6"/>
      <c r="Y362" s="6"/>
    </row>
    <row r="363" spans="2:25" s="37" customFormat="1" hidden="1">
      <c r="B363"/>
      <c r="C363"/>
      <c r="D363"/>
      <c r="E363"/>
      <c r="F363"/>
      <c r="G363"/>
      <c r="H363" s="484"/>
      <c r="J363"/>
      <c r="K363"/>
      <c r="L363" s="587"/>
      <c r="M363" s="6"/>
      <c r="N363" s="6"/>
      <c r="O363" s="6"/>
      <c r="P363" s="6"/>
      <c r="Q363" s="6"/>
      <c r="R363" s="6"/>
      <c r="S363"/>
      <c r="T363" s="6"/>
      <c r="U363" s="6"/>
      <c r="V363" s="6"/>
      <c r="W363" s="6"/>
      <c r="X363" s="6"/>
      <c r="Y363" s="6"/>
    </row>
    <row r="364" spans="2:25" s="37" customFormat="1" hidden="1">
      <c r="B364"/>
      <c r="C364"/>
      <c r="D364"/>
      <c r="E364"/>
      <c r="F364"/>
      <c r="G364"/>
      <c r="H364" s="484"/>
      <c r="J364"/>
      <c r="K364"/>
      <c r="L364" s="587"/>
      <c r="M364" s="6"/>
      <c r="N364" s="6"/>
      <c r="O364" s="6"/>
      <c r="P364" s="6"/>
      <c r="Q364" s="6"/>
      <c r="R364" s="6"/>
      <c r="S364"/>
      <c r="T364" s="6"/>
      <c r="U364" s="6"/>
      <c r="V364" s="6"/>
      <c r="W364" s="6"/>
      <c r="X364" s="6"/>
      <c r="Y364" s="6"/>
    </row>
    <row r="365" spans="2:25" s="37" customFormat="1" hidden="1">
      <c r="B365"/>
      <c r="C365"/>
      <c r="D365"/>
      <c r="E365"/>
      <c r="F365"/>
      <c r="G365"/>
      <c r="H365" s="484"/>
      <c r="J365"/>
      <c r="K365"/>
      <c r="L365" s="587"/>
      <c r="M365" s="6"/>
      <c r="N365" s="6"/>
      <c r="O365" s="6"/>
      <c r="P365" s="6"/>
      <c r="Q365" s="6"/>
      <c r="R365" s="6"/>
      <c r="S365"/>
      <c r="T365" s="6"/>
      <c r="U365" s="6"/>
      <c r="V365" s="6"/>
      <c r="W365" s="6"/>
      <c r="X365" s="6"/>
      <c r="Y365" s="6"/>
    </row>
    <row r="366" spans="2:25" s="37" customFormat="1" hidden="1">
      <c r="B366"/>
      <c r="C366"/>
      <c r="D366"/>
      <c r="E366"/>
      <c r="F366"/>
      <c r="G366"/>
      <c r="H366" s="484"/>
      <c r="J366"/>
      <c r="K366"/>
      <c r="L366" s="587"/>
      <c r="M366" s="6"/>
      <c r="N366" s="6"/>
      <c r="O366" s="6"/>
      <c r="P366" s="6"/>
      <c r="Q366" s="6"/>
      <c r="R366" s="6"/>
      <c r="S366"/>
      <c r="T366" s="6"/>
      <c r="U366" s="6"/>
      <c r="V366" s="6"/>
      <c r="W366" s="6"/>
      <c r="X366" s="6"/>
      <c r="Y366" s="6"/>
    </row>
    <row r="367" spans="2:25" s="37" customFormat="1" hidden="1">
      <c r="B367"/>
      <c r="C367"/>
      <c r="D367"/>
      <c r="E367"/>
      <c r="F367"/>
      <c r="G367"/>
      <c r="H367" s="484"/>
      <c r="J367"/>
      <c r="K367"/>
      <c r="L367" s="587"/>
      <c r="M367" s="6"/>
      <c r="N367" s="6"/>
      <c r="O367" s="6"/>
      <c r="P367" s="6"/>
      <c r="Q367" s="6"/>
      <c r="R367" s="6"/>
      <c r="S367"/>
      <c r="T367" s="6"/>
      <c r="U367" s="6"/>
      <c r="V367" s="6"/>
      <c r="W367" s="6"/>
      <c r="X367" s="6"/>
      <c r="Y367" s="6"/>
    </row>
    <row r="368" spans="2:25" s="37" customFormat="1" hidden="1">
      <c r="B368"/>
      <c r="C368"/>
      <c r="D368"/>
      <c r="E368"/>
      <c r="F368"/>
      <c r="G368"/>
      <c r="H368" s="484"/>
      <c r="J368"/>
      <c r="K368"/>
      <c r="L368" s="587"/>
      <c r="M368" s="6"/>
      <c r="N368" s="6"/>
      <c r="O368" s="6"/>
      <c r="P368" s="6"/>
      <c r="Q368" s="6"/>
      <c r="R368" s="6"/>
      <c r="S368"/>
      <c r="T368" s="6"/>
      <c r="U368" s="6"/>
      <c r="V368" s="6"/>
      <c r="W368" s="6"/>
      <c r="X368" s="6"/>
      <c r="Y368" s="6"/>
    </row>
    <row r="369" spans="2:25" s="37" customFormat="1" hidden="1">
      <c r="B369"/>
      <c r="C369"/>
      <c r="D369"/>
      <c r="E369"/>
      <c r="F369"/>
      <c r="G369"/>
      <c r="H369" s="484"/>
      <c r="J369"/>
      <c r="K369"/>
      <c r="L369" s="587"/>
      <c r="M369" s="6"/>
      <c r="N369" s="6"/>
      <c r="O369" s="6"/>
      <c r="P369" s="6"/>
      <c r="Q369" s="6"/>
      <c r="R369" s="6"/>
      <c r="S369"/>
      <c r="T369" s="6"/>
      <c r="U369" s="6"/>
      <c r="V369" s="6"/>
      <c r="W369" s="6"/>
      <c r="X369" s="6"/>
      <c r="Y369" s="6"/>
    </row>
    <row r="370" spans="2:25" s="37" customFormat="1" hidden="1">
      <c r="B370"/>
      <c r="C370"/>
      <c r="D370"/>
      <c r="E370"/>
      <c r="F370"/>
      <c r="G370"/>
      <c r="H370" s="484"/>
      <c r="J370"/>
      <c r="K370"/>
      <c r="L370" s="587"/>
      <c r="M370" s="6"/>
      <c r="N370" s="6"/>
      <c r="O370" s="6"/>
      <c r="P370" s="6"/>
      <c r="Q370" s="6"/>
      <c r="R370" s="6"/>
      <c r="S370"/>
      <c r="T370" s="6"/>
      <c r="U370" s="6"/>
      <c r="V370" s="6"/>
      <c r="W370" s="6"/>
      <c r="X370" s="6"/>
      <c r="Y370" s="6"/>
    </row>
    <row r="371" spans="2:25" s="37" customFormat="1" hidden="1">
      <c r="B371"/>
      <c r="C371"/>
      <c r="D371"/>
      <c r="E371"/>
      <c r="F371"/>
      <c r="G371"/>
      <c r="H371" s="484"/>
      <c r="J371"/>
      <c r="K371"/>
      <c r="L371" s="587"/>
      <c r="M371" s="6"/>
      <c r="N371" s="6"/>
      <c r="O371" s="6"/>
      <c r="P371" s="6"/>
      <c r="Q371" s="6"/>
      <c r="R371" s="6"/>
      <c r="S371"/>
      <c r="T371" s="6"/>
      <c r="U371" s="6"/>
      <c r="V371" s="6"/>
      <c r="W371" s="6"/>
      <c r="X371" s="6"/>
      <c r="Y371" s="6"/>
    </row>
    <row r="372" spans="2:25" s="37" customFormat="1" hidden="1">
      <c r="B372"/>
      <c r="C372"/>
      <c r="D372"/>
      <c r="E372"/>
      <c r="F372"/>
      <c r="G372"/>
      <c r="H372" s="484"/>
      <c r="J372"/>
      <c r="K372"/>
      <c r="L372" s="587"/>
      <c r="M372" s="6"/>
      <c r="N372" s="6"/>
      <c r="O372" s="6"/>
      <c r="P372" s="6"/>
      <c r="Q372" s="6"/>
      <c r="R372" s="6"/>
      <c r="S372"/>
      <c r="T372" s="6"/>
      <c r="U372" s="6"/>
      <c r="V372" s="6"/>
      <c r="W372" s="6"/>
      <c r="X372" s="6"/>
      <c r="Y372" s="6"/>
    </row>
    <row r="373" spans="2:25" s="37" customFormat="1" hidden="1">
      <c r="B373"/>
      <c r="C373"/>
      <c r="D373"/>
      <c r="E373"/>
      <c r="F373"/>
      <c r="G373"/>
      <c r="H373" s="484"/>
      <c r="J373"/>
      <c r="K373"/>
      <c r="L373" s="587"/>
      <c r="M373" s="6"/>
      <c r="N373" s="6"/>
      <c r="O373" s="6"/>
      <c r="P373" s="6"/>
      <c r="Q373" s="6"/>
      <c r="R373" s="6"/>
      <c r="S373"/>
      <c r="T373" s="6"/>
      <c r="U373" s="6"/>
      <c r="V373" s="6"/>
      <c r="W373" s="6"/>
      <c r="X373" s="6"/>
      <c r="Y373" s="6"/>
    </row>
    <row r="374" spans="2:25" s="37" customFormat="1" hidden="1">
      <c r="B374"/>
      <c r="C374"/>
      <c r="D374"/>
      <c r="E374"/>
      <c r="F374"/>
      <c r="G374"/>
      <c r="H374" s="484"/>
      <c r="J374"/>
      <c r="K374"/>
      <c r="L374" s="587"/>
      <c r="M374" s="6"/>
      <c r="N374" s="6"/>
      <c r="O374" s="6"/>
      <c r="P374" s="6"/>
      <c r="Q374" s="6"/>
      <c r="R374" s="6"/>
      <c r="S374"/>
      <c r="T374" s="6"/>
      <c r="U374" s="6"/>
      <c r="V374" s="6"/>
      <c r="W374" s="6"/>
      <c r="X374" s="6"/>
      <c r="Y374" s="6"/>
    </row>
    <row r="375" spans="2:25" s="37" customFormat="1" hidden="1">
      <c r="B375"/>
      <c r="C375"/>
      <c r="D375"/>
      <c r="E375"/>
      <c r="F375"/>
      <c r="G375"/>
      <c r="H375" s="484"/>
      <c r="J375"/>
      <c r="K375"/>
      <c r="L375" s="587"/>
      <c r="M375" s="6"/>
      <c r="N375" s="6"/>
      <c r="O375" s="6"/>
      <c r="P375" s="6"/>
      <c r="Q375" s="6"/>
      <c r="R375" s="6"/>
      <c r="S375"/>
      <c r="T375" s="6"/>
      <c r="U375" s="6"/>
      <c r="V375" s="6"/>
      <c r="W375" s="6"/>
      <c r="X375" s="6"/>
      <c r="Y375" s="6"/>
    </row>
    <row r="376" spans="2:25" s="37" customFormat="1" hidden="1">
      <c r="B376"/>
      <c r="C376"/>
      <c r="D376"/>
      <c r="E376"/>
      <c r="F376"/>
      <c r="G376"/>
      <c r="H376" s="484"/>
      <c r="J376"/>
      <c r="K376"/>
      <c r="L376" s="587"/>
      <c r="M376" s="6"/>
      <c r="N376" s="6"/>
      <c r="O376" s="6"/>
      <c r="P376" s="6"/>
      <c r="Q376" s="6"/>
      <c r="R376" s="6"/>
      <c r="S376"/>
      <c r="T376" s="6"/>
      <c r="U376" s="6"/>
      <c r="V376" s="6"/>
      <c r="W376" s="6"/>
      <c r="X376" s="6"/>
      <c r="Y376" s="6"/>
    </row>
    <row r="377" spans="2:25" s="37" customFormat="1" hidden="1">
      <c r="B377"/>
      <c r="C377"/>
      <c r="D377"/>
      <c r="E377"/>
      <c r="F377"/>
      <c r="G377"/>
      <c r="H377" s="484"/>
      <c r="J377"/>
      <c r="K377"/>
      <c r="L377" s="587"/>
      <c r="M377" s="6"/>
      <c r="N377" s="6"/>
      <c r="O377" s="6"/>
      <c r="P377" s="6"/>
      <c r="Q377" s="6"/>
      <c r="R377" s="6"/>
      <c r="S377"/>
      <c r="T377" s="6"/>
      <c r="U377" s="6"/>
      <c r="V377" s="6"/>
      <c r="W377" s="6"/>
      <c r="X377" s="6"/>
      <c r="Y377" s="6"/>
    </row>
    <row r="378" spans="2:25" s="37" customFormat="1" hidden="1">
      <c r="B378"/>
      <c r="C378"/>
      <c r="D378"/>
      <c r="E378"/>
      <c r="F378"/>
      <c r="G378"/>
      <c r="H378" s="484"/>
      <c r="J378"/>
      <c r="K378"/>
      <c r="L378" s="587"/>
      <c r="M378" s="6"/>
      <c r="N378" s="6"/>
      <c r="O378" s="6"/>
      <c r="P378" s="6"/>
      <c r="Q378" s="6"/>
      <c r="R378" s="6"/>
      <c r="S378"/>
      <c r="T378" s="6"/>
      <c r="U378" s="6"/>
      <c r="V378" s="6"/>
      <c r="W378" s="6"/>
      <c r="X378" s="6"/>
      <c r="Y378" s="6"/>
    </row>
    <row r="379" spans="2:25" s="37" customFormat="1" hidden="1">
      <c r="B379"/>
      <c r="C379"/>
      <c r="D379"/>
      <c r="E379"/>
      <c r="F379"/>
      <c r="G379"/>
      <c r="H379" s="484"/>
      <c r="J379"/>
      <c r="K379"/>
      <c r="L379" s="587"/>
      <c r="M379" s="6"/>
      <c r="N379" s="6"/>
      <c r="O379" s="6"/>
      <c r="P379" s="6"/>
      <c r="Q379" s="6"/>
      <c r="R379" s="6"/>
      <c r="S379"/>
      <c r="T379" s="6"/>
      <c r="U379" s="6"/>
      <c r="V379" s="6"/>
      <c r="W379" s="6"/>
      <c r="X379" s="6"/>
      <c r="Y379" s="6"/>
    </row>
    <row r="380" spans="2:25" s="37" customFormat="1" hidden="1">
      <c r="B380"/>
      <c r="C380"/>
      <c r="D380"/>
      <c r="E380"/>
      <c r="F380"/>
      <c r="G380"/>
      <c r="H380" s="484"/>
      <c r="J380"/>
      <c r="K380"/>
      <c r="L380" s="587"/>
      <c r="M380" s="6"/>
      <c r="N380" s="6"/>
      <c r="O380" s="6"/>
      <c r="P380" s="6"/>
      <c r="Q380" s="6"/>
      <c r="R380" s="6"/>
      <c r="S380"/>
      <c r="T380" s="6"/>
      <c r="U380" s="6"/>
      <c r="V380" s="6"/>
      <c r="W380" s="6"/>
      <c r="X380" s="6"/>
      <c r="Y380" s="6"/>
    </row>
    <row r="381" spans="2:25" s="37" customFormat="1" hidden="1">
      <c r="B381"/>
      <c r="C381"/>
      <c r="D381"/>
      <c r="E381"/>
      <c r="F381"/>
      <c r="G381"/>
      <c r="H381" s="484"/>
      <c r="J381"/>
      <c r="K381"/>
      <c r="L381" s="587"/>
      <c r="M381" s="6"/>
      <c r="N381" s="6"/>
      <c r="O381" s="6"/>
      <c r="P381" s="6"/>
      <c r="Q381" s="6"/>
      <c r="R381" s="6"/>
      <c r="S381"/>
      <c r="T381" s="6"/>
      <c r="U381" s="6"/>
      <c r="V381" s="6"/>
      <c r="W381" s="6"/>
      <c r="X381" s="6"/>
      <c r="Y381" s="6"/>
    </row>
    <row r="382" spans="2:25" s="37" customFormat="1" hidden="1">
      <c r="B382"/>
      <c r="C382"/>
      <c r="D382"/>
      <c r="E382"/>
      <c r="F382"/>
      <c r="G382"/>
      <c r="H382" s="484"/>
      <c r="J382"/>
      <c r="K382"/>
      <c r="L382" s="587"/>
      <c r="M382" s="6"/>
      <c r="N382" s="6"/>
      <c r="O382" s="6"/>
      <c r="P382" s="6"/>
      <c r="Q382" s="6"/>
      <c r="R382" s="6"/>
      <c r="S382"/>
      <c r="T382" s="6"/>
      <c r="U382" s="6"/>
      <c r="V382" s="6"/>
      <c r="W382" s="6"/>
      <c r="X382" s="6"/>
      <c r="Y382" s="6"/>
    </row>
    <row r="383" spans="2:25" s="37" customFormat="1" hidden="1">
      <c r="B383"/>
      <c r="C383"/>
      <c r="D383"/>
      <c r="E383"/>
      <c r="F383"/>
      <c r="G383"/>
      <c r="H383" s="484"/>
      <c r="J383"/>
      <c r="K383"/>
      <c r="L383" s="587"/>
      <c r="M383" s="6"/>
      <c r="N383" s="6"/>
      <c r="O383" s="6"/>
      <c r="P383" s="6"/>
      <c r="Q383" s="6"/>
      <c r="R383" s="6"/>
      <c r="S383"/>
      <c r="T383" s="6"/>
      <c r="U383" s="6"/>
      <c r="V383" s="6"/>
      <c r="W383" s="6"/>
      <c r="X383" s="6"/>
      <c r="Y383" s="6"/>
    </row>
    <row r="384" spans="2:25" s="37" customFormat="1" hidden="1">
      <c r="B384"/>
      <c r="C384"/>
      <c r="D384"/>
      <c r="E384"/>
      <c r="F384"/>
      <c r="G384"/>
      <c r="H384" s="484"/>
      <c r="J384"/>
      <c r="K384"/>
      <c r="L384" s="587"/>
      <c r="M384" s="6"/>
      <c r="N384" s="6"/>
      <c r="O384" s="6"/>
      <c r="P384" s="6"/>
      <c r="Q384" s="6"/>
      <c r="R384" s="6"/>
      <c r="S384"/>
      <c r="T384" s="6"/>
      <c r="U384" s="6"/>
      <c r="V384" s="6"/>
      <c r="W384" s="6"/>
      <c r="X384" s="6"/>
      <c r="Y384" s="6"/>
    </row>
    <row r="385" spans="1:25" s="37" customFormat="1" hidden="1">
      <c r="B385"/>
      <c r="C385"/>
      <c r="D385"/>
      <c r="E385"/>
      <c r="F385"/>
      <c r="G385"/>
      <c r="H385" s="484"/>
      <c r="J385"/>
      <c r="K385"/>
      <c r="L385" s="587"/>
      <c r="M385" s="6"/>
      <c r="N385" s="6"/>
      <c r="O385" s="6"/>
      <c r="P385" s="6"/>
      <c r="Q385" s="6"/>
      <c r="R385" s="6"/>
      <c r="S385"/>
      <c r="T385" s="6"/>
      <c r="U385" s="6"/>
      <c r="V385" s="6"/>
      <c r="W385" s="6"/>
      <c r="X385" s="6"/>
      <c r="Y385" s="6"/>
    </row>
    <row r="386" spans="1:25" s="37" customFormat="1" hidden="1">
      <c r="B386"/>
      <c r="C386"/>
      <c r="D386"/>
      <c r="E386"/>
      <c r="F386"/>
      <c r="G386"/>
      <c r="H386" s="484"/>
      <c r="J386"/>
      <c r="K386"/>
      <c r="L386" s="587"/>
      <c r="M386" s="6"/>
      <c r="N386" s="6"/>
      <c r="O386" s="6"/>
      <c r="P386" s="6"/>
      <c r="Q386" s="6"/>
      <c r="R386" s="6"/>
      <c r="S386"/>
      <c r="T386" s="6"/>
      <c r="U386" s="6"/>
      <c r="V386" s="6"/>
      <c r="W386" s="6"/>
      <c r="X386" s="6"/>
      <c r="Y386" s="6"/>
    </row>
    <row r="387" spans="1:25" s="37" customFormat="1" hidden="1">
      <c r="B387"/>
      <c r="C387"/>
      <c r="D387"/>
      <c r="E387"/>
      <c r="F387"/>
      <c r="G387"/>
      <c r="H387" s="484"/>
      <c r="J387"/>
      <c r="K387"/>
      <c r="L387" s="587"/>
      <c r="M387" s="6"/>
      <c r="N387" s="6"/>
      <c r="O387" s="6"/>
      <c r="P387" s="6"/>
      <c r="Q387" s="6"/>
      <c r="R387" s="6"/>
      <c r="S387"/>
      <c r="T387" s="6"/>
      <c r="U387" s="6"/>
      <c r="V387" s="6"/>
      <c r="W387" s="6"/>
      <c r="X387" s="6"/>
      <c r="Y387" s="6"/>
    </row>
    <row r="388" spans="1:25" s="37" customFormat="1" hidden="1">
      <c r="B388"/>
      <c r="C388"/>
      <c r="D388"/>
      <c r="E388"/>
      <c r="F388"/>
      <c r="G388"/>
      <c r="H388" s="484"/>
      <c r="J388"/>
      <c r="K388"/>
      <c r="L388" s="587"/>
      <c r="M388" s="6"/>
      <c r="N388" s="6"/>
      <c r="O388" s="6"/>
      <c r="P388" s="6"/>
      <c r="Q388" s="6"/>
      <c r="R388" s="6"/>
      <c r="S388"/>
      <c r="T388" s="6"/>
      <c r="U388" s="6"/>
      <c r="V388" s="6"/>
      <c r="W388" s="6"/>
      <c r="X388" s="6"/>
      <c r="Y388" s="6"/>
    </row>
    <row r="389" spans="1:25" s="37" customFormat="1" hidden="1">
      <c r="B389"/>
      <c r="C389"/>
      <c r="D389"/>
      <c r="E389"/>
      <c r="F389"/>
      <c r="G389"/>
      <c r="H389" s="484"/>
      <c r="J389"/>
      <c r="K389"/>
      <c r="L389" s="587"/>
      <c r="M389" s="6"/>
      <c r="N389" s="6"/>
      <c r="O389" s="6"/>
      <c r="P389" s="6"/>
      <c r="Q389" s="6"/>
      <c r="R389" s="6"/>
      <c r="S389"/>
      <c r="T389" s="6"/>
      <c r="U389" s="6"/>
      <c r="V389" s="6"/>
      <c r="W389" s="6"/>
      <c r="X389" s="6"/>
      <c r="Y389" s="6"/>
    </row>
    <row r="390" spans="1:25" s="37" customFormat="1" hidden="1">
      <c r="B390"/>
      <c r="C390"/>
      <c r="D390"/>
      <c r="E390"/>
      <c r="F390"/>
      <c r="G390"/>
      <c r="H390" s="484"/>
      <c r="J390"/>
      <c r="K390"/>
      <c r="L390" s="587"/>
      <c r="M390" s="6"/>
      <c r="N390" s="6"/>
      <c r="O390" s="6"/>
      <c r="P390" s="6"/>
      <c r="Q390" s="6"/>
      <c r="R390" s="6"/>
      <c r="S390"/>
      <c r="T390" s="6"/>
      <c r="U390" s="6"/>
      <c r="V390" s="6"/>
      <c r="W390" s="6"/>
      <c r="X390" s="6"/>
      <c r="Y390" s="6"/>
    </row>
    <row r="391" spans="1:25" s="37" customFormat="1" hidden="1">
      <c r="B391"/>
      <c r="C391"/>
      <c r="D391"/>
      <c r="E391"/>
      <c r="F391"/>
      <c r="G391"/>
      <c r="H391" s="484"/>
      <c r="J391"/>
      <c r="K391"/>
      <c r="L391" s="587"/>
      <c r="M391" s="6"/>
      <c r="N391" s="6"/>
      <c r="O391" s="6"/>
      <c r="P391" s="6"/>
      <c r="Q391" s="6"/>
      <c r="R391" s="6"/>
      <c r="S391"/>
      <c r="T391" s="6"/>
      <c r="U391" s="6"/>
      <c r="V391" s="6"/>
      <c r="W391" s="6"/>
      <c r="X391" s="6"/>
      <c r="Y391" s="6"/>
    </row>
    <row r="392" spans="1:25" s="37" customFormat="1" hidden="1">
      <c r="B392"/>
      <c r="C392"/>
      <c r="D392"/>
      <c r="E392"/>
      <c r="F392"/>
      <c r="G392"/>
      <c r="H392" s="484"/>
      <c r="J392"/>
      <c r="K392"/>
      <c r="L392" s="587"/>
      <c r="M392" s="6"/>
      <c r="N392" s="6"/>
      <c r="O392" s="6"/>
      <c r="P392" s="6"/>
      <c r="Q392" s="6"/>
      <c r="R392" s="6"/>
      <c r="S392"/>
      <c r="T392" s="6"/>
      <c r="U392" s="6"/>
      <c r="V392" s="6"/>
      <c r="W392" s="6"/>
      <c r="X392" s="6"/>
      <c r="Y392" s="6"/>
    </row>
    <row r="393" spans="1:25" s="37" customFormat="1" hidden="1">
      <c r="B393"/>
      <c r="C393"/>
      <c r="D393"/>
      <c r="E393"/>
      <c r="F393"/>
      <c r="G393"/>
      <c r="H393" s="484"/>
      <c r="J393"/>
      <c r="K393"/>
      <c r="L393" s="587"/>
      <c r="M393" s="6"/>
      <c r="N393" s="6"/>
      <c r="O393" s="6"/>
      <c r="P393" s="6"/>
      <c r="Q393" s="6"/>
      <c r="R393" s="6"/>
      <c r="S393"/>
      <c r="T393" s="6"/>
      <c r="U393" s="6"/>
      <c r="V393" s="6"/>
      <c r="W393" s="6"/>
      <c r="X393" s="6"/>
      <c r="Y393" s="6"/>
    </row>
    <row r="394" spans="1:25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25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25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25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25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25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25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  <c r="U400" s="4">
        <v>1</v>
      </c>
      <c r="V400" s="5"/>
    </row>
    <row r="401" spans="1:22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  <c r="U401" s="4">
        <v>2</v>
      </c>
      <c r="V401" s="5"/>
    </row>
    <row r="402" spans="1:22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  <c r="U402" s="4">
        <v>3</v>
      </c>
      <c r="V402" s="5"/>
    </row>
    <row r="403" spans="1:22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  <c r="U403" s="4">
        <v>4</v>
      </c>
      <c r="V403" s="5"/>
    </row>
    <row r="404" spans="1:22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  <c r="U404" s="4">
        <v>5</v>
      </c>
      <c r="V404" s="5"/>
    </row>
    <row r="405" spans="1:22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  <c r="U405" s="4">
        <v>6</v>
      </c>
      <c r="V405" s="5"/>
    </row>
    <row r="406" spans="1:22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  <c r="U406" s="4">
        <v>7</v>
      </c>
      <c r="V406" s="5"/>
    </row>
    <row r="407" spans="1:22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  <c r="U407" s="4">
        <v>8</v>
      </c>
      <c r="V407" s="5"/>
    </row>
    <row r="408" spans="1:22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  <c r="U408" s="4">
        <v>9</v>
      </c>
      <c r="V408" s="5"/>
    </row>
    <row r="409" spans="1:22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  <c r="U409" s="4">
        <v>10</v>
      </c>
      <c r="V409" s="5"/>
    </row>
    <row r="410" spans="1:22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  <c r="U410" s="4">
        <v>11</v>
      </c>
      <c r="V410" s="5"/>
    </row>
    <row r="411" spans="1:22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  <c r="U411" s="4">
        <v>12</v>
      </c>
      <c r="V411" s="5"/>
    </row>
    <row r="412" spans="1:22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  <c r="U412" s="4">
        <v>13</v>
      </c>
      <c r="V412" s="5"/>
    </row>
    <row r="413" spans="1:22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  <c r="U413" s="4">
        <v>14</v>
      </c>
      <c r="V413" s="5"/>
    </row>
    <row r="414" spans="1:22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  <c r="U414" s="4">
        <v>15</v>
      </c>
      <c r="V414" s="5"/>
    </row>
    <row r="415" spans="1:22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  <c r="U415" s="4">
        <v>16</v>
      </c>
      <c r="V415" s="5"/>
    </row>
    <row r="416" spans="1:22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  <row r="587" spans="1:19" s="6" customFormat="1">
      <c r="A587" s="37"/>
      <c r="B587"/>
      <c r="C587"/>
      <c r="D587"/>
      <c r="E587"/>
      <c r="F587"/>
      <c r="G587"/>
      <c r="H587" s="484"/>
      <c r="I587" s="37"/>
      <c r="J587"/>
      <c r="K587"/>
      <c r="L587" s="587"/>
      <c r="S587"/>
    </row>
    <row r="588" spans="1:19" s="6" customFormat="1">
      <c r="A588" s="37"/>
      <c r="B588"/>
      <c r="C588"/>
      <c r="D588"/>
      <c r="E588"/>
      <c r="F588"/>
      <c r="G588"/>
      <c r="H588" s="484"/>
      <c r="I588" s="37"/>
      <c r="J588"/>
      <c r="K588"/>
      <c r="L588" s="587"/>
      <c r="S588"/>
    </row>
    <row r="589" spans="1:19" s="6" customFormat="1">
      <c r="A589" s="37"/>
      <c r="B589"/>
      <c r="C589"/>
      <c r="D589"/>
      <c r="E589"/>
      <c r="F589"/>
      <c r="G589"/>
      <c r="H589" s="484"/>
      <c r="I589" s="37"/>
      <c r="J589"/>
      <c r="K589"/>
      <c r="L589" s="587"/>
      <c r="S589"/>
    </row>
    <row r="590" spans="1:19" s="6" customFormat="1">
      <c r="A590" s="37"/>
      <c r="B590"/>
      <c r="C590"/>
      <c r="D590"/>
      <c r="E590"/>
      <c r="F590"/>
      <c r="G590"/>
      <c r="H590" s="484"/>
      <c r="I590" s="37"/>
      <c r="J590"/>
      <c r="K590"/>
      <c r="L590" s="587"/>
      <c r="S590"/>
    </row>
    <row r="591" spans="1:19" s="6" customFormat="1">
      <c r="A591" s="37"/>
      <c r="B591"/>
      <c r="C591"/>
      <c r="D591"/>
      <c r="E591"/>
      <c r="F591"/>
      <c r="G591"/>
      <c r="H591" s="484"/>
      <c r="I591" s="37"/>
      <c r="J591"/>
      <c r="K591"/>
      <c r="L591" s="587"/>
      <c r="S591"/>
    </row>
    <row r="592" spans="1:19" s="6" customFormat="1">
      <c r="A592" s="37"/>
      <c r="B592"/>
      <c r="C592"/>
      <c r="D592"/>
      <c r="E592"/>
      <c r="F592"/>
      <c r="G592"/>
      <c r="H592" s="484"/>
      <c r="I592" s="37"/>
      <c r="J592"/>
      <c r="K592"/>
      <c r="L592" s="587"/>
      <c r="S592"/>
    </row>
    <row r="593" spans="1:19" s="6" customFormat="1">
      <c r="A593" s="37"/>
      <c r="B593"/>
      <c r="C593"/>
      <c r="D593"/>
      <c r="E593"/>
      <c r="F593"/>
      <c r="G593"/>
      <c r="H593" s="484"/>
      <c r="I593" s="37"/>
      <c r="J593"/>
      <c r="K593"/>
      <c r="L593" s="587"/>
      <c r="S593"/>
    </row>
    <row r="594" spans="1:19" s="6" customFormat="1">
      <c r="A594" s="37"/>
      <c r="B594"/>
      <c r="C594"/>
      <c r="D594"/>
      <c r="E594"/>
      <c r="F594"/>
      <c r="G594"/>
      <c r="H594" s="484"/>
      <c r="I594" s="37"/>
      <c r="J594"/>
      <c r="K594"/>
      <c r="L594" s="587"/>
      <c r="S594"/>
    </row>
    <row r="595" spans="1:19" s="6" customFormat="1">
      <c r="A595" s="37"/>
      <c r="B595"/>
      <c r="C595"/>
      <c r="D595"/>
      <c r="E595"/>
      <c r="F595"/>
      <c r="G595"/>
      <c r="H595" s="484"/>
      <c r="I595" s="37"/>
      <c r="J595"/>
      <c r="K595"/>
      <c r="L595" s="587"/>
      <c r="S595"/>
    </row>
    <row r="596" spans="1:19" s="6" customFormat="1">
      <c r="A596" s="37"/>
      <c r="B596"/>
      <c r="C596"/>
      <c r="D596"/>
      <c r="E596"/>
      <c r="F596"/>
      <c r="G596"/>
      <c r="H596" s="484"/>
      <c r="I596" s="37"/>
      <c r="J596"/>
      <c r="K596"/>
      <c r="L596" s="587"/>
      <c r="S596"/>
    </row>
    <row r="597" spans="1:19" s="6" customFormat="1">
      <c r="A597" s="37"/>
      <c r="B597"/>
      <c r="C597"/>
      <c r="D597"/>
      <c r="E597"/>
      <c r="F597"/>
      <c r="G597"/>
      <c r="H597" s="484"/>
      <c r="I597" s="37"/>
      <c r="J597"/>
      <c r="K597"/>
      <c r="L597" s="587"/>
      <c r="S597"/>
    </row>
    <row r="598" spans="1:19" s="6" customFormat="1">
      <c r="A598" s="37"/>
      <c r="B598"/>
      <c r="C598"/>
      <c r="D598"/>
      <c r="E598"/>
      <c r="F598"/>
      <c r="G598"/>
      <c r="H598" s="484"/>
      <c r="I598" s="37"/>
      <c r="J598"/>
      <c r="K598"/>
      <c r="L598" s="587"/>
      <c r="S598"/>
    </row>
    <row r="599" spans="1:19" s="6" customFormat="1">
      <c r="A599" s="37"/>
      <c r="B599"/>
      <c r="C599"/>
      <c r="D599"/>
      <c r="E599"/>
      <c r="F599"/>
      <c r="G599"/>
      <c r="H599" s="484"/>
      <c r="I599" s="37"/>
      <c r="J599"/>
      <c r="K599"/>
      <c r="L599" s="587"/>
      <c r="S599"/>
    </row>
    <row r="600" spans="1:19" s="6" customFormat="1">
      <c r="A600" s="37"/>
      <c r="B600"/>
      <c r="C600"/>
      <c r="D600"/>
      <c r="E600"/>
      <c r="F600"/>
      <c r="G600"/>
      <c r="H600" s="484"/>
      <c r="I600" s="37"/>
      <c r="J600"/>
      <c r="K600"/>
      <c r="L600" s="587"/>
      <c r="S600"/>
    </row>
    <row r="601" spans="1:19" s="6" customFormat="1">
      <c r="A601" s="37"/>
      <c r="B601"/>
      <c r="C601"/>
      <c r="D601"/>
      <c r="E601"/>
      <c r="F601"/>
      <c r="G601"/>
      <c r="H601" s="484"/>
      <c r="I601" s="37"/>
      <c r="J601"/>
      <c r="K601"/>
      <c r="L601" s="587"/>
      <c r="S601"/>
    </row>
    <row r="602" spans="1:19" s="6" customFormat="1">
      <c r="A602" s="37"/>
      <c r="B602"/>
      <c r="C602"/>
      <c r="D602"/>
      <c r="E602"/>
      <c r="F602"/>
      <c r="G602"/>
      <c r="H602" s="484"/>
      <c r="I602" s="37"/>
      <c r="J602"/>
      <c r="K602"/>
      <c r="L602" s="587"/>
      <c r="S602"/>
    </row>
    <row r="603" spans="1:19" s="6" customFormat="1">
      <c r="A603" s="37"/>
      <c r="B603"/>
      <c r="C603"/>
      <c r="D603"/>
      <c r="E603"/>
      <c r="F603"/>
      <c r="G603"/>
      <c r="H603" s="484"/>
      <c r="I603" s="37"/>
      <c r="J603"/>
      <c r="K603"/>
      <c r="L603" s="587"/>
      <c r="S603"/>
    </row>
    <row r="604" spans="1:19" s="6" customFormat="1">
      <c r="A604" s="37"/>
      <c r="B604"/>
      <c r="C604"/>
      <c r="D604"/>
      <c r="E604"/>
      <c r="F604"/>
      <c r="G604"/>
      <c r="H604" s="484"/>
      <c r="I604" s="37"/>
      <c r="J604"/>
      <c r="K604"/>
      <c r="L604" s="587"/>
      <c r="S604"/>
    </row>
    <row r="605" spans="1:19" s="6" customFormat="1">
      <c r="A605" s="37"/>
      <c r="B605"/>
      <c r="C605"/>
      <c r="D605"/>
      <c r="E605"/>
      <c r="F605"/>
      <c r="G605"/>
      <c r="H605" s="484"/>
      <c r="I605" s="37"/>
      <c r="J605"/>
      <c r="K605"/>
      <c r="L605" s="587"/>
      <c r="S605"/>
    </row>
    <row r="606" spans="1:19" s="6" customFormat="1">
      <c r="A606" s="37"/>
      <c r="B606"/>
      <c r="C606"/>
      <c r="D606"/>
      <c r="E606"/>
      <c r="F606"/>
      <c r="G606"/>
      <c r="H606" s="484"/>
      <c r="I606" s="37"/>
      <c r="J606"/>
      <c r="K606"/>
      <c r="L606" s="587"/>
      <c r="S606"/>
    </row>
    <row r="607" spans="1:19" s="6" customFormat="1">
      <c r="A607" s="37"/>
      <c r="B607"/>
      <c r="C607"/>
      <c r="D607"/>
      <c r="E607"/>
      <c r="F607"/>
      <c r="G607"/>
      <c r="H607" s="484"/>
      <c r="I607" s="37"/>
      <c r="J607"/>
      <c r="K607"/>
      <c r="L607" s="587"/>
      <c r="S607"/>
    </row>
    <row r="608" spans="1:19" s="6" customFormat="1">
      <c r="A608" s="37"/>
      <c r="B608"/>
      <c r="C608"/>
      <c r="D608"/>
      <c r="E608"/>
      <c r="F608"/>
      <c r="G608"/>
      <c r="H608" s="484"/>
      <c r="I608" s="37"/>
      <c r="J608"/>
      <c r="K608"/>
      <c r="L608" s="587"/>
      <c r="S608"/>
    </row>
    <row r="609" spans="1:19" s="6" customFormat="1">
      <c r="A609" s="37"/>
      <c r="B609"/>
      <c r="C609"/>
      <c r="D609"/>
      <c r="E609"/>
      <c r="F609"/>
      <c r="G609"/>
      <c r="H609" s="484"/>
      <c r="I609" s="37"/>
      <c r="J609"/>
      <c r="K609"/>
      <c r="L609" s="587"/>
      <c r="S609"/>
    </row>
    <row r="610" spans="1:19" s="6" customFormat="1">
      <c r="A610" s="37"/>
      <c r="B610"/>
      <c r="C610"/>
      <c r="D610"/>
      <c r="E610"/>
      <c r="F610"/>
      <c r="G610"/>
      <c r="H610" s="484"/>
      <c r="I610" s="37"/>
      <c r="J610"/>
      <c r="K610"/>
      <c r="L610" s="587"/>
      <c r="S610"/>
    </row>
    <row r="611" spans="1:19" s="6" customFormat="1">
      <c r="A611" s="37"/>
      <c r="B611"/>
      <c r="C611"/>
      <c r="D611"/>
      <c r="E611"/>
      <c r="F611"/>
      <c r="G611"/>
      <c r="H611" s="484"/>
      <c r="I611" s="37"/>
      <c r="J611"/>
      <c r="K611"/>
      <c r="L611" s="587"/>
      <c r="S611"/>
    </row>
    <row r="612" spans="1:19" s="6" customFormat="1">
      <c r="A612" s="37"/>
      <c r="B612"/>
      <c r="C612"/>
      <c r="D612"/>
      <c r="E612"/>
      <c r="F612"/>
      <c r="G612"/>
      <c r="H612" s="484"/>
      <c r="I612" s="37"/>
      <c r="J612"/>
      <c r="K612"/>
      <c r="L612" s="587"/>
      <c r="S612"/>
    </row>
    <row r="613" spans="1:19" s="6" customFormat="1">
      <c r="A613" s="37"/>
      <c r="B613"/>
      <c r="C613"/>
      <c r="D613"/>
      <c r="E613"/>
      <c r="F613"/>
      <c r="G613"/>
      <c r="H613" s="484"/>
      <c r="I613" s="37"/>
      <c r="J613"/>
      <c r="K613"/>
      <c r="L613" s="587"/>
      <c r="S613"/>
    </row>
    <row r="614" spans="1:19" s="6" customFormat="1">
      <c r="A614" s="37"/>
      <c r="B614"/>
      <c r="C614"/>
      <c r="D614"/>
      <c r="E614"/>
      <c r="F614"/>
      <c r="G614"/>
      <c r="H614" s="484"/>
      <c r="I614" s="37"/>
      <c r="J614"/>
      <c r="K614"/>
      <c r="L614" s="587"/>
      <c r="S614"/>
    </row>
    <row r="615" spans="1:19" s="6" customFormat="1">
      <c r="A615" s="37"/>
      <c r="B615"/>
      <c r="C615"/>
      <c r="D615"/>
      <c r="E615"/>
      <c r="F615"/>
      <c r="G615"/>
      <c r="H615" s="484"/>
      <c r="I615" s="37"/>
      <c r="J615"/>
      <c r="K615"/>
      <c r="L615" s="587"/>
      <c r="S615"/>
    </row>
    <row r="616" spans="1:19" s="6" customFormat="1">
      <c r="A616" s="37"/>
      <c r="B616"/>
      <c r="C616"/>
      <c r="D616"/>
      <c r="E616"/>
      <c r="F616"/>
      <c r="G616"/>
      <c r="H616" s="484"/>
      <c r="I616" s="37"/>
      <c r="J616"/>
      <c r="K616"/>
      <c r="L616" s="587"/>
      <c r="S616"/>
    </row>
    <row r="617" spans="1:19" s="6" customFormat="1">
      <c r="A617" s="37"/>
      <c r="B617"/>
      <c r="C617"/>
      <c r="D617"/>
      <c r="E617"/>
      <c r="F617"/>
      <c r="G617"/>
      <c r="H617" s="484"/>
      <c r="I617" s="37"/>
      <c r="J617"/>
      <c r="K617"/>
      <c r="L617" s="587"/>
      <c r="S617"/>
    </row>
    <row r="618" spans="1:19" s="6" customFormat="1">
      <c r="A618" s="37"/>
      <c r="B618"/>
      <c r="C618"/>
      <c r="D618"/>
      <c r="E618"/>
      <c r="F618"/>
      <c r="G618"/>
      <c r="H618" s="484"/>
      <c r="I618" s="37"/>
      <c r="J618"/>
      <c r="K618"/>
      <c r="L618" s="587"/>
      <c r="S618"/>
    </row>
    <row r="619" spans="1:19" s="6" customFormat="1">
      <c r="A619" s="37"/>
      <c r="B619"/>
      <c r="C619"/>
      <c r="D619"/>
      <c r="E619"/>
      <c r="F619"/>
      <c r="G619"/>
      <c r="H619" s="484"/>
      <c r="I619" s="37"/>
      <c r="J619"/>
      <c r="K619"/>
      <c r="L619" s="587"/>
      <c r="S619"/>
    </row>
    <row r="620" spans="1:19" s="6" customFormat="1">
      <c r="A620" s="37"/>
      <c r="B620"/>
      <c r="C620"/>
      <c r="D620"/>
      <c r="E620"/>
      <c r="F620"/>
      <c r="G620"/>
      <c r="H620" s="484"/>
      <c r="I620" s="37"/>
      <c r="J620"/>
      <c r="K620"/>
      <c r="L620" s="587"/>
      <c r="S620"/>
    </row>
    <row r="621" spans="1:19" s="6" customFormat="1">
      <c r="A621" s="37"/>
      <c r="B621"/>
      <c r="C621"/>
      <c r="D621"/>
      <c r="E621"/>
      <c r="F621"/>
      <c r="G621"/>
      <c r="H621" s="484"/>
      <c r="I621" s="37"/>
      <c r="J621"/>
      <c r="K621"/>
      <c r="L621" s="587"/>
      <c r="S621"/>
    </row>
    <row r="622" spans="1:19" s="6" customFormat="1">
      <c r="A622" s="37"/>
      <c r="B622"/>
      <c r="C622"/>
      <c r="D622"/>
      <c r="E622"/>
      <c r="F622"/>
      <c r="G622"/>
      <c r="H622" s="484"/>
      <c r="I622" s="37"/>
      <c r="J622"/>
      <c r="K622"/>
      <c r="L622" s="587"/>
      <c r="S622"/>
    </row>
    <row r="623" spans="1:19" s="6" customFormat="1">
      <c r="A623" s="37"/>
      <c r="B623"/>
      <c r="C623"/>
      <c r="D623"/>
      <c r="E623"/>
      <c r="F623"/>
      <c r="G623"/>
      <c r="H623" s="484"/>
      <c r="I623" s="37"/>
      <c r="J623"/>
      <c r="K623"/>
      <c r="L623" s="587"/>
      <c r="S623"/>
    </row>
    <row r="624" spans="1:19" s="6" customFormat="1">
      <c r="A624" s="37"/>
      <c r="B624"/>
      <c r="C624"/>
      <c r="D624"/>
      <c r="E624"/>
      <c r="F624"/>
      <c r="G624"/>
      <c r="H624" s="484"/>
      <c r="I624" s="37"/>
      <c r="J624"/>
      <c r="K624"/>
      <c r="L624" s="587"/>
      <c r="S624"/>
    </row>
    <row r="625" spans="1:19" s="6" customFormat="1">
      <c r="A625" s="37"/>
      <c r="B625"/>
      <c r="C625"/>
      <c r="D625"/>
      <c r="E625"/>
      <c r="F625"/>
      <c r="G625"/>
      <c r="H625" s="484"/>
      <c r="I625" s="37"/>
      <c r="J625"/>
      <c r="K625"/>
      <c r="L625" s="587"/>
      <c r="S625"/>
    </row>
    <row r="626" spans="1:19" s="6" customFormat="1">
      <c r="A626" s="37"/>
      <c r="B626"/>
      <c r="C626"/>
      <c r="D626"/>
      <c r="E626"/>
      <c r="F626"/>
      <c r="G626"/>
      <c r="H626" s="484"/>
      <c r="I626" s="37"/>
      <c r="J626"/>
      <c r="K626"/>
      <c r="L626" s="587"/>
      <c r="S626"/>
    </row>
    <row r="627" spans="1:19" s="6" customFormat="1">
      <c r="A627" s="37"/>
      <c r="B627"/>
      <c r="C627"/>
      <c r="D627"/>
      <c r="E627"/>
      <c r="F627"/>
      <c r="G627"/>
      <c r="H627" s="484"/>
      <c r="I627" s="37"/>
      <c r="J627"/>
      <c r="K627"/>
      <c r="L627" s="587"/>
      <c r="S627"/>
    </row>
    <row r="628" spans="1:19" s="6" customFormat="1">
      <c r="A628" s="37"/>
      <c r="B628"/>
      <c r="C628"/>
      <c r="D628"/>
      <c r="E628"/>
      <c r="F628"/>
      <c r="G628"/>
      <c r="H628" s="484"/>
      <c r="I628" s="37"/>
      <c r="J628"/>
      <c r="K628"/>
      <c r="L628" s="587"/>
      <c r="S628"/>
    </row>
    <row r="629" spans="1:19" s="6" customFormat="1">
      <c r="A629" s="37"/>
      <c r="B629"/>
      <c r="C629"/>
      <c r="D629"/>
      <c r="E629"/>
      <c r="F629"/>
      <c r="G629"/>
      <c r="H629" s="484"/>
      <c r="I629" s="37"/>
      <c r="J629"/>
      <c r="K629"/>
      <c r="L629" s="587"/>
      <c r="S629"/>
    </row>
    <row r="630" spans="1:19" s="6" customFormat="1">
      <c r="A630" s="37"/>
      <c r="B630"/>
      <c r="C630"/>
      <c r="D630"/>
      <c r="E630"/>
      <c r="F630"/>
      <c r="G630"/>
      <c r="H630" s="484"/>
      <c r="I630" s="37"/>
      <c r="J630"/>
      <c r="K630"/>
      <c r="L630" s="587"/>
      <c r="S630"/>
    </row>
    <row r="631" spans="1:19" s="6" customFormat="1">
      <c r="A631" s="37"/>
      <c r="B631"/>
      <c r="C631"/>
      <c r="D631"/>
      <c r="E631"/>
      <c r="F631"/>
      <c r="G631"/>
      <c r="H631" s="484"/>
      <c r="I631" s="37"/>
      <c r="J631"/>
      <c r="K631"/>
      <c r="L631" s="587"/>
      <c r="S631"/>
    </row>
    <row r="632" spans="1:19" s="6" customFormat="1">
      <c r="A632" s="37"/>
      <c r="B632"/>
      <c r="C632"/>
      <c r="D632"/>
      <c r="E632"/>
      <c r="F632"/>
      <c r="G632"/>
      <c r="H632" s="484"/>
      <c r="I632" s="37"/>
      <c r="J632"/>
      <c r="K632"/>
      <c r="L632" s="587"/>
      <c r="S632"/>
    </row>
    <row r="633" spans="1:19" s="6" customFormat="1">
      <c r="A633" s="37"/>
      <c r="B633"/>
      <c r="C633"/>
      <c r="D633"/>
      <c r="E633"/>
      <c r="F633"/>
      <c r="G633"/>
      <c r="H633" s="484"/>
      <c r="I633" s="37"/>
      <c r="J633"/>
      <c r="K633"/>
      <c r="L633" s="587"/>
      <c r="S633"/>
    </row>
    <row r="634" spans="1:19" s="6" customFormat="1">
      <c r="A634" s="37"/>
      <c r="B634"/>
      <c r="C634"/>
      <c r="D634"/>
      <c r="E634"/>
      <c r="F634"/>
      <c r="G634"/>
      <c r="H634" s="484"/>
      <c r="I634" s="37"/>
      <c r="J634"/>
      <c r="K634"/>
      <c r="L634" s="587"/>
      <c r="S634"/>
    </row>
    <row r="635" spans="1:19" s="6" customFormat="1">
      <c r="A635" s="37"/>
      <c r="B635"/>
      <c r="C635"/>
      <c r="D635"/>
      <c r="E635"/>
      <c r="F635"/>
      <c r="G635"/>
      <c r="H635" s="484"/>
      <c r="I635" s="37"/>
      <c r="J635"/>
      <c r="K635"/>
      <c r="L635" s="587"/>
      <c r="S635"/>
    </row>
    <row r="636" spans="1:19" s="6" customFormat="1">
      <c r="A636" s="37"/>
      <c r="B636"/>
      <c r="C636"/>
      <c r="D636"/>
      <c r="E636"/>
      <c r="F636"/>
      <c r="G636"/>
      <c r="H636" s="484"/>
      <c r="I636" s="37"/>
      <c r="J636"/>
      <c r="K636"/>
      <c r="L636" s="587"/>
      <c r="S636"/>
    </row>
    <row r="637" spans="1:19" s="6" customFormat="1">
      <c r="A637" s="37"/>
      <c r="B637"/>
      <c r="C637"/>
      <c r="D637"/>
      <c r="E637"/>
      <c r="F637"/>
      <c r="G637"/>
      <c r="H637" s="484"/>
      <c r="I637" s="37"/>
      <c r="J637"/>
      <c r="K637"/>
      <c r="L637" s="587"/>
      <c r="S637"/>
    </row>
    <row r="638" spans="1:19" s="6" customFormat="1">
      <c r="A638" s="37"/>
      <c r="B638"/>
      <c r="C638"/>
      <c r="D638"/>
      <c r="E638"/>
      <c r="F638"/>
      <c r="G638"/>
      <c r="H638" s="484"/>
      <c r="I638" s="37"/>
      <c r="J638"/>
      <c r="K638"/>
      <c r="L638" s="587"/>
      <c r="S638"/>
    </row>
    <row r="639" spans="1:19" s="6" customFormat="1">
      <c r="A639" s="37"/>
      <c r="B639"/>
      <c r="C639"/>
      <c r="D639"/>
      <c r="E639"/>
      <c r="F639"/>
      <c r="G639"/>
      <c r="H639" s="484"/>
      <c r="I639" s="37"/>
      <c r="J639"/>
      <c r="K639"/>
      <c r="L639" s="587"/>
      <c r="S639"/>
    </row>
    <row r="640" spans="1:19" s="6" customFormat="1">
      <c r="A640" s="37"/>
      <c r="B640"/>
      <c r="C640"/>
      <c r="D640"/>
      <c r="E640"/>
      <c r="F640"/>
      <c r="G640"/>
      <c r="H640" s="484"/>
      <c r="I640" s="37"/>
      <c r="J640"/>
      <c r="K640"/>
      <c r="L640" s="587"/>
      <c r="S640"/>
    </row>
    <row r="641" spans="1:19" s="6" customFormat="1">
      <c r="A641" s="37"/>
      <c r="B641"/>
      <c r="C641"/>
      <c r="D641"/>
      <c r="E641"/>
      <c r="F641"/>
      <c r="G641"/>
      <c r="H641" s="484"/>
      <c r="I641" s="37"/>
      <c r="J641"/>
      <c r="K641"/>
      <c r="L641" s="587"/>
      <c r="S641"/>
    </row>
    <row r="642" spans="1:19" s="6" customFormat="1">
      <c r="A642" s="37"/>
      <c r="B642"/>
      <c r="C642"/>
      <c r="D642"/>
      <c r="E642"/>
      <c r="F642"/>
      <c r="G642"/>
      <c r="H642" s="484"/>
      <c r="I642" s="37"/>
      <c r="J642"/>
      <c r="K642"/>
      <c r="L642" s="587"/>
      <c r="S642"/>
    </row>
    <row r="643" spans="1:19" s="6" customFormat="1">
      <c r="A643" s="37"/>
      <c r="B643"/>
      <c r="C643"/>
      <c r="D643"/>
      <c r="E643"/>
      <c r="F643"/>
      <c r="G643"/>
      <c r="H643" s="484"/>
      <c r="I643" s="37"/>
      <c r="J643"/>
      <c r="K643"/>
      <c r="L643" s="587"/>
      <c r="S643"/>
    </row>
    <row r="644" spans="1:19" s="6" customFormat="1">
      <c r="A644" s="37"/>
      <c r="B644"/>
      <c r="C644"/>
      <c r="D644"/>
      <c r="E644"/>
      <c r="F644"/>
      <c r="G644"/>
      <c r="H644" s="484"/>
      <c r="I644" s="37"/>
      <c r="J644"/>
      <c r="K644"/>
      <c r="L644" s="587"/>
      <c r="S644"/>
    </row>
    <row r="645" spans="1:19" s="6" customFormat="1">
      <c r="A645" s="37"/>
      <c r="B645"/>
      <c r="C645"/>
      <c r="D645"/>
      <c r="E645"/>
      <c r="F645"/>
      <c r="G645"/>
      <c r="H645" s="484"/>
      <c r="I645" s="37"/>
      <c r="J645"/>
      <c r="K645"/>
      <c r="L645" s="587"/>
      <c r="S645"/>
    </row>
    <row r="646" spans="1:19" s="6" customFormat="1">
      <c r="A646" s="37"/>
      <c r="B646"/>
      <c r="C646"/>
      <c r="D646"/>
      <c r="E646"/>
      <c r="F646"/>
      <c r="G646"/>
      <c r="H646" s="484"/>
      <c r="I646" s="37"/>
      <c r="J646"/>
      <c r="K646"/>
      <c r="L646" s="587"/>
      <c r="S646"/>
    </row>
    <row r="647" spans="1:19" s="6" customFormat="1">
      <c r="A647" s="37"/>
      <c r="B647"/>
      <c r="C647"/>
      <c r="D647"/>
      <c r="E647"/>
      <c r="F647"/>
      <c r="G647"/>
      <c r="H647" s="484"/>
      <c r="I647" s="37"/>
      <c r="J647"/>
      <c r="K647"/>
      <c r="L647" s="587"/>
      <c r="S647"/>
    </row>
    <row r="648" spans="1:19" s="6" customFormat="1">
      <c r="A648" s="37"/>
      <c r="B648"/>
      <c r="C648"/>
      <c r="D648"/>
      <c r="E648"/>
      <c r="F648"/>
      <c r="G648"/>
      <c r="H648" s="484"/>
      <c r="I648" s="37"/>
      <c r="J648"/>
      <c r="K648"/>
      <c r="L648" s="587"/>
      <c r="S648"/>
    </row>
    <row r="649" spans="1:19" s="6" customFormat="1">
      <c r="A649" s="37"/>
      <c r="B649"/>
      <c r="C649"/>
      <c r="D649"/>
      <c r="E649"/>
      <c r="F649"/>
      <c r="G649"/>
      <c r="H649" s="484"/>
      <c r="I649" s="37"/>
      <c r="J649"/>
      <c r="K649"/>
      <c r="L649" s="587"/>
      <c r="S649"/>
    </row>
    <row r="650" spans="1:19" s="6" customFormat="1">
      <c r="A650" s="37"/>
      <c r="B650"/>
      <c r="C650"/>
      <c r="D650"/>
      <c r="E650"/>
      <c r="F650"/>
      <c r="G650"/>
      <c r="H650" s="484"/>
      <c r="I650" s="37"/>
      <c r="J650"/>
      <c r="K650"/>
      <c r="L650" s="587"/>
      <c r="S650"/>
    </row>
    <row r="651" spans="1:19" s="6" customFormat="1">
      <c r="A651" s="37"/>
      <c r="B651"/>
      <c r="C651"/>
      <c r="D651"/>
      <c r="E651"/>
      <c r="F651"/>
      <c r="G651"/>
      <c r="H651" s="484"/>
      <c r="I651" s="37"/>
      <c r="J651"/>
      <c r="K651"/>
      <c r="L651" s="587"/>
      <c r="S651"/>
    </row>
    <row r="652" spans="1:19" s="6" customFormat="1">
      <c r="A652" s="37"/>
      <c r="B652"/>
      <c r="C652"/>
      <c r="D652"/>
      <c r="E652"/>
      <c r="F652"/>
      <c r="G652"/>
      <c r="H652" s="484"/>
      <c r="I652" s="37"/>
      <c r="J652"/>
      <c r="K652"/>
      <c r="L652" s="587"/>
      <c r="S652"/>
    </row>
    <row r="653" spans="1:19" s="6" customFormat="1">
      <c r="A653" s="37"/>
      <c r="B653"/>
      <c r="C653"/>
      <c r="D653"/>
      <c r="E653"/>
      <c r="F653"/>
      <c r="G653"/>
      <c r="H653" s="484"/>
      <c r="I653" s="37"/>
      <c r="J653"/>
      <c r="K653"/>
      <c r="L653" s="587"/>
      <c r="S653"/>
    </row>
    <row r="654" spans="1:19" s="6" customFormat="1">
      <c r="A654" s="37"/>
      <c r="B654"/>
      <c r="C654"/>
      <c r="D654"/>
      <c r="E654"/>
      <c r="F654"/>
      <c r="G654"/>
      <c r="H654" s="484"/>
      <c r="I654" s="37"/>
      <c r="J654"/>
      <c r="K654"/>
      <c r="L654" s="587"/>
      <c r="S654"/>
    </row>
    <row r="655" spans="1:19" s="6" customFormat="1">
      <c r="A655" s="37"/>
      <c r="B655"/>
      <c r="C655"/>
      <c r="D655"/>
      <c r="E655"/>
      <c r="F655"/>
      <c r="G655"/>
      <c r="H655" s="484"/>
      <c r="I655" s="37"/>
      <c r="J655"/>
      <c r="K655"/>
      <c r="L655" s="587"/>
      <c r="S655"/>
    </row>
    <row r="656" spans="1:19" s="6" customFormat="1">
      <c r="A656" s="37"/>
      <c r="B656"/>
      <c r="C656"/>
      <c r="D656"/>
      <c r="E656"/>
      <c r="F656"/>
      <c r="G656"/>
      <c r="H656" s="484"/>
      <c r="I656" s="37"/>
      <c r="J656"/>
      <c r="K656"/>
      <c r="L656" s="587"/>
      <c r="S656"/>
    </row>
    <row r="657" spans="1:19" s="6" customFormat="1">
      <c r="A657" s="37"/>
      <c r="B657"/>
      <c r="C657"/>
      <c r="D657"/>
      <c r="E657"/>
      <c r="F657"/>
      <c r="G657"/>
      <c r="H657" s="484"/>
      <c r="I657" s="37"/>
      <c r="J657"/>
      <c r="K657"/>
      <c r="L657" s="587"/>
      <c r="S657"/>
    </row>
    <row r="658" spans="1:19" s="6" customFormat="1">
      <c r="A658" s="37"/>
      <c r="B658"/>
      <c r="C658"/>
      <c r="D658"/>
      <c r="E658"/>
      <c r="F658"/>
      <c r="G658"/>
      <c r="H658" s="484"/>
      <c r="I658" s="37"/>
      <c r="J658"/>
      <c r="K658"/>
      <c r="L658" s="587"/>
      <c r="S658"/>
    </row>
    <row r="659" spans="1:19" s="6" customFormat="1">
      <c r="A659" s="37"/>
      <c r="B659"/>
      <c r="C659"/>
      <c r="D659"/>
      <c r="E659"/>
      <c r="F659"/>
      <c r="G659"/>
      <c r="H659" s="484"/>
      <c r="I659" s="37"/>
      <c r="J659"/>
      <c r="K659"/>
      <c r="L659" s="587"/>
      <c r="S659"/>
    </row>
    <row r="660" spans="1:19" s="6" customFormat="1">
      <c r="A660" s="37"/>
      <c r="B660"/>
      <c r="C660"/>
      <c r="D660"/>
      <c r="E660"/>
      <c r="F660"/>
      <c r="G660"/>
      <c r="H660" s="484"/>
      <c r="I660" s="37"/>
      <c r="J660"/>
      <c r="K660"/>
      <c r="L660" s="587"/>
      <c r="S660"/>
    </row>
    <row r="661" spans="1:19" s="6" customFormat="1">
      <c r="A661" s="37"/>
      <c r="B661"/>
      <c r="C661"/>
      <c r="D661"/>
      <c r="E661"/>
      <c r="F661"/>
      <c r="G661"/>
      <c r="H661" s="484"/>
      <c r="I661" s="37"/>
      <c r="J661"/>
      <c r="K661"/>
      <c r="L661" s="587"/>
      <c r="S661"/>
    </row>
  </sheetData>
  <mergeCells count="10">
    <mergeCell ref="A76:L76"/>
    <mergeCell ref="A77:L77"/>
    <mergeCell ref="A268:L268"/>
    <mergeCell ref="A2:L2"/>
    <mergeCell ref="A13:L13"/>
    <mergeCell ref="A16:L16"/>
    <mergeCell ref="A17:L17"/>
    <mergeCell ref="A52:L52"/>
    <mergeCell ref="A53:L53"/>
    <mergeCell ref="A258:L258"/>
  </mergeCells>
  <conditionalFormatting sqref="I3:I12 I1 I14:I15 I18:I51 I259:I262 I267 I78:I257 I54:I75">
    <cfRule type="containsText" dxfId="23" priority="1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sheetPr>
    <tabColor theme="9"/>
  </sheetPr>
  <dimension ref="A1:Y555"/>
  <sheetViews>
    <sheetView topLeftCell="A19" workbookViewId="0">
      <selection activeCell="A44" sqref="A44:H44"/>
    </sheetView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4.1406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6.28515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0.28515625" style="6" customWidth="1"/>
    <col min="21" max="21" width="3" style="6" customWidth="1"/>
    <col min="22" max="22" width="23" style="6" customWidth="1"/>
    <col min="23" max="25" width="9.140625" style="6"/>
  </cols>
  <sheetData>
    <row r="1" spans="1:25" ht="16.5" customHeight="1">
      <c r="A1" s="1448" t="s">
        <v>2927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39" t="s">
        <v>2374</v>
      </c>
      <c r="B3" s="131" t="s">
        <v>2855</v>
      </c>
      <c r="C3" s="131"/>
      <c r="D3" s="131" t="s">
        <v>2856</v>
      </c>
      <c r="E3" s="131" t="s">
        <v>81</v>
      </c>
      <c r="F3" s="131" t="s">
        <v>2454</v>
      </c>
      <c r="G3" s="131" t="s">
        <v>210</v>
      </c>
      <c r="H3" s="131" t="s">
        <v>1921</v>
      </c>
      <c r="I3" s="235"/>
      <c r="J3" s="131" t="s">
        <v>247</v>
      </c>
      <c r="K3" s="131" t="s">
        <v>2857</v>
      </c>
      <c r="L3" s="1075">
        <v>620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 t="s">
        <v>1493</v>
      </c>
      <c r="B4" s="34" t="s">
        <v>2896</v>
      </c>
      <c r="C4" s="34" t="s">
        <v>2956</v>
      </c>
      <c r="D4" s="34" t="s">
        <v>2897</v>
      </c>
      <c r="E4" s="34" t="s">
        <v>2</v>
      </c>
      <c r="F4" s="34" t="s">
        <v>2898</v>
      </c>
      <c r="G4" s="34" t="s">
        <v>2463</v>
      </c>
      <c r="H4" s="34" t="s">
        <v>2957</v>
      </c>
      <c r="I4" s="35" t="s">
        <v>6</v>
      </c>
      <c r="J4" s="34" t="s">
        <v>247</v>
      </c>
      <c r="K4" s="34" t="s">
        <v>2899</v>
      </c>
      <c r="L4" s="451">
        <v>1425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 t="s">
        <v>2276</v>
      </c>
      <c r="B5" s="34" t="s">
        <v>2877</v>
      </c>
      <c r="C5" s="34" t="s">
        <v>2935</v>
      </c>
      <c r="D5" s="34" t="s">
        <v>2906</v>
      </c>
      <c r="E5" s="34" t="s">
        <v>1221</v>
      </c>
      <c r="F5" s="34" t="s">
        <v>2280</v>
      </c>
      <c r="G5" s="34" t="s">
        <v>47</v>
      </c>
      <c r="H5" s="34" t="s">
        <v>2936</v>
      </c>
      <c r="I5" s="35" t="s">
        <v>2958</v>
      </c>
      <c r="J5" s="34" t="s">
        <v>247</v>
      </c>
      <c r="K5" s="34" t="s">
        <v>2907</v>
      </c>
      <c r="L5" s="451">
        <v>440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39" t="s">
        <v>2374</v>
      </c>
      <c r="B6" s="131" t="s">
        <v>2939</v>
      </c>
      <c r="C6" s="131"/>
      <c r="D6" s="131" t="s">
        <v>2940</v>
      </c>
      <c r="E6" s="131" t="s">
        <v>7</v>
      </c>
      <c r="F6" s="131" t="s">
        <v>2454</v>
      </c>
      <c r="G6" s="131" t="s">
        <v>210</v>
      </c>
      <c r="H6" s="131" t="s">
        <v>1921</v>
      </c>
      <c r="I6" s="235"/>
      <c r="J6" s="131" t="s">
        <v>247</v>
      </c>
      <c r="K6" s="131" t="s">
        <v>2950</v>
      </c>
      <c r="L6" s="1075">
        <v>620</v>
      </c>
      <c r="M6" s="16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1537" t="s">
        <v>2944</v>
      </c>
      <c r="B7" s="1499" t="s">
        <v>2945</v>
      </c>
      <c r="C7" s="1499"/>
      <c r="D7" s="1499" t="s">
        <v>2946</v>
      </c>
      <c r="E7" s="1499" t="s">
        <v>2</v>
      </c>
      <c r="F7" s="1499" t="s">
        <v>2947</v>
      </c>
      <c r="G7" s="1499" t="s">
        <v>2948</v>
      </c>
      <c r="H7" s="1499" t="s">
        <v>1132</v>
      </c>
      <c r="I7" s="1502"/>
      <c r="J7" s="1499" t="s">
        <v>247</v>
      </c>
      <c r="K7" s="1499" t="s">
        <v>2949</v>
      </c>
      <c r="L7" s="1538">
        <v>2100</v>
      </c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39" t="s">
        <v>625</v>
      </c>
      <c r="B8" s="131" t="s">
        <v>2939</v>
      </c>
      <c r="C8" s="131"/>
      <c r="D8" s="131" t="s">
        <v>2951</v>
      </c>
      <c r="E8" s="131" t="s">
        <v>2</v>
      </c>
      <c r="F8" s="131" t="s">
        <v>2132</v>
      </c>
      <c r="G8" s="131" t="s">
        <v>626</v>
      </c>
      <c r="H8" s="131" t="s">
        <v>2952</v>
      </c>
      <c r="I8" s="235"/>
      <c r="J8" s="131" t="s">
        <v>2391</v>
      </c>
      <c r="K8" s="131" t="s">
        <v>2953</v>
      </c>
      <c r="L8" s="1075">
        <v>1102.5</v>
      </c>
      <c r="M8" s="16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39" t="s">
        <v>2374</v>
      </c>
      <c r="B9" s="131" t="s">
        <v>2921</v>
      </c>
      <c r="C9" s="131"/>
      <c r="D9" s="131"/>
      <c r="E9" s="131" t="s">
        <v>1221</v>
      </c>
      <c r="F9" s="131" t="s">
        <v>2667</v>
      </c>
      <c r="G9" s="131" t="s">
        <v>2456</v>
      </c>
      <c r="H9" s="131" t="s">
        <v>2966</v>
      </c>
      <c r="I9" s="235"/>
      <c r="J9" s="131" t="s">
        <v>247</v>
      </c>
      <c r="K9" s="131" t="s">
        <v>2967</v>
      </c>
      <c r="L9" s="1075">
        <v>600</v>
      </c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39" t="s">
        <v>810</v>
      </c>
      <c r="B10" s="131" t="s">
        <v>2921</v>
      </c>
      <c r="C10" s="131"/>
      <c r="D10" s="131"/>
      <c r="E10" s="131" t="s">
        <v>254</v>
      </c>
      <c r="F10" s="131" t="s">
        <v>2064</v>
      </c>
      <c r="G10" s="131" t="s">
        <v>729</v>
      </c>
      <c r="H10" s="131" t="s">
        <v>2025</v>
      </c>
      <c r="I10" s="235"/>
      <c r="J10" s="131" t="s">
        <v>2391</v>
      </c>
      <c r="K10" s="131" t="s">
        <v>2969</v>
      </c>
      <c r="L10" s="1075"/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1537" t="s">
        <v>1412</v>
      </c>
      <c r="B11" s="1499" t="s">
        <v>2973</v>
      </c>
      <c r="C11" s="1499"/>
      <c r="D11" s="1499" t="s">
        <v>2974</v>
      </c>
      <c r="E11" s="1499" t="s">
        <v>2351</v>
      </c>
      <c r="F11" s="1499" t="s">
        <v>2102</v>
      </c>
      <c r="G11" s="1499" t="s">
        <v>1413</v>
      </c>
      <c r="H11" s="1499" t="s">
        <v>952</v>
      </c>
      <c r="I11" s="1502"/>
      <c r="J11" s="1499" t="s">
        <v>247</v>
      </c>
      <c r="K11" s="1499" t="s">
        <v>2975</v>
      </c>
      <c r="L11" s="1538">
        <v>1880</v>
      </c>
      <c r="M11" s="16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1537" t="s">
        <v>352</v>
      </c>
      <c r="B12" s="1499" t="s">
        <v>2984</v>
      </c>
      <c r="C12" s="1499"/>
      <c r="D12" s="1499" t="s">
        <v>2985</v>
      </c>
      <c r="E12" s="1499" t="s">
        <v>2</v>
      </c>
      <c r="F12" s="1499" t="s">
        <v>2107</v>
      </c>
      <c r="G12" s="1499" t="s">
        <v>47</v>
      </c>
      <c r="H12" s="1499" t="s">
        <v>1132</v>
      </c>
      <c r="I12" s="1502"/>
      <c r="J12" s="1499" t="s">
        <v>2391</v>
      </c>
      <c r="K12" s="1499" t="s">
        <v>2986</v>
      </c>
      <c r="L12" s="1538">
        <v>920</v>
      </c>
      <c r="M12" s="16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39" t="s">
        <v>2990</v>
      </c>
      <c r="B13" s="131" t="s">
        <v>2991</v>
      </c>
      <c r="C13" s="131"/>
      <c r="D13" s="131" t="s">
        <v>2992</v>
      </c>
      <c r="E13" s="131" t="s">
        <v>2351</v>
      </c>
      <c r="F13" s="131" t="s">
        <v>2993</v>
      </c>
      <c r="G13" s="131" t="s">
        <v>2380</v>
      </c>
      <c r="H13" s="131" t="s">
        <v>840</v>
      </c>
      <c r="I13" s="235"/>
      <c r="J13" s="131" t="s">
        <v>247</v>
      </c>
      <c r="K13" s="131" t="s">
        <v>2994</v>
      </c>
      <c r="L13" s="1075">
        <v>2362.5</v>
      </c>
      <c r="M13" s="16"/>
      <c r="N13" s="16"/>
      <c r="O13" s="16"/>
      <c r="P13" s="16"/>
      <c r="Q13" s="16"/>
      <c r="R13" s="16"/>
      <c r="T13" s="16" t="s">
        <v>2995</v>
      </c>
      <c r="U13" s="16"/>
      <c r="V13" s="16"/>
      <c r="W13" s="16"/>
      <c r="X13" s="16"/>
      <c r="Y13" s="16"/>
    </row>
    <row r="14" spans="1:25" s="15" customFormat="1">
      <c r="A14" s="1533"/>
      <c r="B14" s="1534"/>
      <c r="C14" s="1534"/>
      <c r="D14" s="1534"/>
      <c r="E14" s="1534"/>
      <c r="F14" s="1534"/>
      <c r="G14" s="1534"/>
      <c r="H14" s="1534"/>
      <c r="I14" s="1535"/>
      <c r="J14" s="1534"/>
      <c r="K14" s="1534"/>
      <c r="L14" s="1536">
        <f>SUM(L3:L13)</f>
        <v>12070</v>
      </c>
      <c r="M14" s="16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 ht="18.75">
      <c r="A15" s="2460" t="s">
        <v>2875</v>
      </c>
      <c r="B15" s="2450"/>
      <c r="C15" s="2450"/>
      <c r="D15" s="2450"/>
      <c r="E15" s="2450"/>
      <c r="F15" s="2450"/>
      <c r="G15" s="2450"/>
      <c r="H15" s="2450"/>
      <c r="I15" s="2450"/>
      <c r="J15" s="2450"/>
      <c r="K15" s="2450"/>
      <c r="L15" s="2451"/>
      <c r="M15" s="1495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>
      <c r="A16" s="339" t="s">
        <v>2374</v>
      </c>
      <c r="B16" s="131" t="s">
        <v>2877</v>
      </c>
      <c r="C16" s="131"/>
      <c r="D16" s="131" t="s">
        <v>2879</v>
      </c>
      <c r="E16" s="131" t="s">
        <v>1221</v>
      </c>
      <c r="F16" s="131" t="s">
        <v>2667</v>
      </c>
      <c r="G16" s="131" t="s">
        <v>2456</v>
      </c>
      <c r="H16" s="131" t="s">
        <v>2880</v>
      </c>
      <c r="I16" s="235"/>
      <c r="J16" s="131" t="s">
        <v>82</v>
      </c>
      <c r="K16" s="131"/>
      <c r="L16" s="1075">
        <v>598</v>
      </c>
      <c r="M16" s="1103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41" customFormat="1">
      <c r="A17" s="2539" t="e">
        <f>SUM(#REF!)</f>
        <v>#REF!</v>
      </c>
      <c r="B17" s="2539"/>
      <c r="C17" s="2539"/>
      <c r="D17" s="2539"/>
      <c r="E17" s="2539"/>
      <c r="F17" s="2539"/>
      <c r="G17" s="2539"/>
      <c r="H17" s="2539"/>
      <c r="I17" s="2539"/>
      <c r="J17" s="2539"/>
      <c r="K17" s="2539"/>
      <c r="L17" s="2539"/>
      <c r="M17" s="249"/>
      <c r="N17" s="249"/>
      <c r="O17" s="249"/>
      <c r="P17" s="249"/>
      <c r="Q17" s="249"/>
      <c r="R17" s="249"/>
      <c r="T17" s="249"/>
      <c r="U17" s="249"/>
      <c r="V17" s="249"/>
      <c r="W17" s="249"/>
      <c r="X17" s="249"/>
      <c r="Y17" s="249"/>
    </row>
    <row r="18" spans="1:25" s="41" customFormat="1" ht="18.75">
      <c r="A18" s="2460" t="s">
        <v>749</v>
      </c>
      <c r="B18" s="2450"/>
      <c r="C18" s="2450"/>
      <c r="D18" s="2450"/>
      <c r="E18" s="2450"/>
      <c r="F18" s="2450"/>
      <c r="G18" s="2450"/>
      <c r="H18" s="2450"/>
      <c r="I18" s="2450"/>
      <c r="J18" s="2450"/>
      <c r="K18" s="2450"/>
      <c r="L18" s="2451"/>
      <c r="M18" s="249"/>
      <c r="N18" s="249"/>
      <c r="O18" s="249"/>
      <c r="P18" s="249"/>
      <c r="Q18" s="249"/>
      <c r="R18" s="249"/>
      <c r="T18" s="249"/>
      <c r="U18" s="249"/>
      <c r="V18" s="249"/>
      <c r="W18" s="249"/>
      <c r="X18" s="249"/>
      <c r="Y18" s="249"/>
    </row>
    <row r="19" spans="1:25" s="42" customFormat="1">
      <c r="A19" s="1121" t="s">
        <v>109</v>
      </c>
      <c r="B19" s="1122">
        <v>45013</v>
      </c>
      <c r="C19" s="1122">
        <v>45035</v>
      </c>
      <c r="D19" s="1123">
        <v>13557</v>
      </c>
      <c r="E19" s="1124" t="s">
        <v>1543</v>
      </c>
      <c r="F19" s="1123">
        <v>0</v>
      </c>
      <c r="G19" s="1125" t="s">
        <v>373</v>
      </c>
      <c r="H19" s="1126">
        <v>20</v>
      </c>
      <c r="I19" s="1127" t="s">
        <v>6</v>
      </c>
      <c r="J19" s="1125"/>
      <c r="K19" s="1130" t="s">
        <v>2929</v>
      </c>
      <c r="L19" s="1131">
        <v>150</v>
      </c>
      <c r="M19" s="80"/>
      <c r="N19" s="80"/>
      <c r="O19" s="80"/>
      <c r="P19" s="80"/>
      <c r="Q19" s="80"/>
      <c r="R19" s="80"/>
      <c r="T19" s="249"/>
      <c r="U19" s="80"/>
      <c r="V19" s="80"/>
      <c r="W19" s="80"/>
      <c r="X19" s="80"/>
      <c r="Y19" s="80"/>
    </row>
    <row r="20" spans="1:25" s="42" customFormat="1">
      <c r="A20" s="1121"/>
      <c r="B20" s="1122">
        <v>45027</v>
      </c>
      <c r="C20" s="1122">
        <v>45035</v>
      </c>
      <c r="D20" s="1123"/>
      <c r="E20" s="1124" t="s">
        <v>1543</v>
      </c>
      <c r="F20" s="1123">
        <v>0</v>
      </c>
      <c r="G20" s="1125" t="s">
        <v>373</v>
      </c>
      <c r="H20" s="1126">
        <v>20</v>
      </c>
      <c r="I20" s="1127" t="s">
        <v>6</v>
      </c>
      <c r="J20" s="1125"/>
      <c r="K20" s="1130" t="s">
        <v>2970</v>
      </c>
      <c r="L20" s="1131">
        <v>150</v>
      </c>
      <c r="M20" s="80"/>
      <c r="N20" s="80"/>
      <c r="O20" s="80"/>
      <c r="P20" s="80"/>
      <c r="Q20" s="80"/>
      <c r="R20" s="80"/>
      <c r="T20" s="249"/>
      <c r="U20" s="80"/>
      <c r="V20" s="80"/>
      <c r="W20" s="80"/>
      <c r="X20" s="80"/>
      <c r="Y20" s="80"/>
    </row>
    <row r="21" spans="1:25" s="42" customFormat="1" ht="14.25" customHeight="1">
      <c r="A21" s="1121" t="s">
        <v>2179</v>
      </c>
      <c r="B21" s="1122"/>
      <c r="C21" s="1122">
        <v>45026</v>
      </c>
      <c r="D21" s="1123"/>
      <c r="E21" s="1124" t="s">
        <v>44</v>
      </c>
      <c r="F21" s="1123"/>
      <c r="G21" s="1125" t="s">
        <v>2910</v>
      </c>
      <c r="H21" s="1126">
        <v>100</v>
      </c>
      <c r="I21" s="1127" t="s">
        <v>6</v>
      </c>
      <c r="J21" s="1125"/>
      <c r="K21" s="1130"/>
      <c r="L21" s="1131"/>
      <c r="M21" s="80"/>
      <c r="N21" s="80"/>
      <c r="O21" s="80"/>
      <c r="P21" s="80"/>
      <c r="Q21" s="80"/>
      <c r="R21" s="80"/>
      <c r="T21" s="249"/>
      <c r="U21" s="80"/>
      <c r="V21" s="80"/>
      <c r="W21" s="80"/>
      <c r="X21" s="80"/>
      <c r="Y21" s="80"/>
    </row>
    <row r="22" spans="1:25" s="42" customFormat="1" ht="14.25" customHeight="1">
      <c r="A22" s="1121" t="s">
        <v>1868</v>
      </c>
      <c r="B22" s="1122">
        <v>45027</v>
      </c>
      <c r="C22" s="1122">
        <v>45027</v>
      </c>
      <c r="D22" s="1123">
        <v>13407</v>
      </c>
      <c r="E22" s="1124" t="s">
        <v>2</v>
      </c>
      <c r="F22" s="1123">
        <v>1173</v>
      </c>
      <c r="G22" s="1125" t="s">
        <v>33</v>
      </c>
      <c r="H22" s="1126">
        <v>21</v>
      </c>
      <c r="I22" s="1127" t="s">
        <v>6</v>
      </c>
      <c r="J22" s="1125"/>
      <c r="K22" s="1130"/>
      <c r="L22" s="1131">
        <v>766.25</v>
      </c>
      <c r="M22" s="80"/>
      <c r="N22" s="80"/>
      <c r="O22" s="80"/>
      <c r="P22" s="80"/>
      <c r="Q22" s="80"/>
      <c r="R22" s="80"/>
      <c r="T22" s="249"/>
      <c r="U22" s="80"/>
      <c r="V22" s="80"/>
      <c r="W22" s="80"/>
      <c r="X22" s="80"/>
      <c r="Y22" s="80"/>
    </row>
    <row r="23" spans="1:25" s="42" customFormat="1" ht="14.25" customHeight="1">
      <c r="A23" s="1121" t="s">
        <v>109</v>
      </c>
      <c r="B23" s="1122">
        <v>45027</v>
      </c>
      <c r="C23" s="1122">
        <v>45027</v>
      </c>
      <c r="D23" s="1123">
        <v>13545</v>
      </c>
      <c r="E23" s="1124" t="s">
        <v>2</v>
      </c>
      <c r="F23" s="1123">
        <v>3903</v>
      </c>
      <c r="G23" s="1125" t="s">
        <v>45</v>
      </c>
      <c r="H23" s="1126">
        <v>75</v>
      </c>
      <c r="I23" s="1127" t="s">
        <v>6</v>
      </c>
      <c r="J23" s="1125">
        <v>2</v>
      </c>
      <c r="K23" s="1130"/>
      <c r="L23" s="1131">
        <v>153.75</v>
      </c>
      <c r="M23" s="80"/>
      <c r="N23" s="80"/>
      <c r="O23" s="80"/>
      <c r="P23" s="80"/>
      <c r="Q23" s="80"/>
      <c r="R23" s="80"/>
      <c r="T23" s="249"/>
      <c r="U23" s="80"/>
      <c r="V23" s="80"/>
      <c r="W23" s="80"/>
      <c r="X23" s="80"/>
      <c r="Y23" s="80"/>
    </row>
    <row r="24" spans="1:25" s="42" customFormat="1" ht="14.25" customHeight="1">
      <c r="A24" s="1121" t="s">
        <v>1744</v>
      </c>
      <c r="B24" s="1122">
        <v>45028</v>
      </c>
      <c r="C24" s="1122">
        <v>45028</v>
      </c>
      <c r="D24" s="1123">
        <v>13422</v>
      </c>
      <c r="E24" s="1124" t="s">
        <v>1221</v>
      </c>
      <c r="F24" s="1123">
        <v>3870</v>
      </c>
      <c r="G24" s="1125" t="s">
        <v>1745</v>
      </c>
      <c r="H24" s="1126" t="s">
        <v>984</v>
      </c>
      <c r="I24" s="1127" t="s">
        <v>6</v>
      </c>
      <c r="J24" s="1125"/>
      <c r="K24" s="1130"/>
      <c r="L24" s="1131">
        <v>93.75</v>
      </c>
      <c r="M24" s="80"/>
      <c r="N24" s="80"/>
      <c r="O24" s="80"/>
      <c r="P24" s="80"/>
      <c r="Q24" s="80"/>
      <c r="R24" s="80"/>
      <c r="T24" s="249"/>
      <c r="U24" s="80"/>
      <c r="V24" s="80"/>
      <c r="W24" s="80"/>
      <c r="X24" s="80"/>
      <c r="Y24" s="80"/>
    </row>
    <row r="25" spans="1:25" s="42" customFormat="1" ht="14.25" customHeight="1">
      <c r="A25" s="1121" t="s">
        <v>1734</v>
      </c>
      <c r="B25" s="1122">
        <v>45028</v>
      </c>
      <c r="C25" s="1122">
        <v>45028</v>
      </c>
      <c r="D25" s="1123">
        <v>13423</v>
      </c>
      <c r="E25" s="1124" t="s">
        <v>1759</v>
      </c>
      <c r="F25" s="1123">
        <v>1316</v>
      </c>
      <c r="G25" s="1125" t="s">
        <v>50</v>
      </c>
      <c r="H25" s="1126">
        <v>30</v>
      </c>
      <c r="I25" s="1127" t="s">
        <v>6</v>
      </c>
      <c r="J25" s="1125"/>
      <c r="K25" s="11" t="s">
        <v>2928</v>
      </c>
      <c r="L25" s="1131">
        <v>560</v>
      </c>
      <c r="M25" s="80"/>
      <c r="N25" s="80"/>
      <c r="O25" s="80"/>
      <c r="P25" s="80"/>
      <c r="Q25" s="80"/>
      <c r="R25" s="80"/>
      <c r="T25" s="249"/>
      <c r="U25" s="80"/>
      <c r="V25" s="80"/>
      <c r="W25" s="80"/>
      <c r="X25" s="80"/>
      <c r="Y25" s="80"/>
    </row>
    <row r="26" spans="1:25" s="42" customFormat="1" ht="14.25" customHeight="1">
      <c r="A26" s="1121" t="s">
        <v>109</v>
      </c>
      <c r="B26" s="1122">
        <v>45027</v>
      </c>
      <c r="C26" s="1122">
        <v>45034</v>
      </c>
      <c r="D26" s="1123">
        <v>13495</v>
      </c>
      <c r="E26" s="1124" t="s">
        <v>1722</v>
      </c>
      <c r="F26" s="1123">
        <v>4629</v>
      </c>
      <c r="G26" s="1125" t="s">
        <v>155</v>
      </c>
      <c r="H26" s="1126">
        <v>40</v>
      </c>
      <c r="I26" s="1111" t="s">
        <v>6</v>
      </c>
      <c r="J26" s="1125">
        <v>1</v>
      </c>
      <c r="K26" s="11" t="s">
        <v>2930</v>
      </c>
      <c r="L26" s="1131">
        <v>311.60000000000002</v>
      </c>
      <c r="M26" s="80"/>
      <c r="N26" s="80"/>
      <c r="O26" s="80"/>
      <c r="P26" s="80"/>
      <c r="Q26" s="80"/>
      <c r="R26" s="80"/>
      <c r="T26" s="249"/>
      <c r="U26" s="80"/>
      <c r="V26" s="80"/>
      <c r="W26" s="80"/>
      <c r="X26" s="80"/>
      <c r="Y26" s="80"/>
    </row>
    <row r="27" spans="1:25" s="42" customFormat="1" ht="14.25" customHeight="1">
      <c r="A27" s="1121" t="s">
        <v>109</v>
      </c>
      <c r="B27" s="1122">
        <v>45030</v>
      </c>
      <c r="C27" s="1122">
        <v>45028</v>
      </c>
      <c r="D27" s="1123">
        <v>13494</v>
      </c>
      <c r="E27" s="1124" t="s">
        <v>7</v>
      </c>
      <c r="F27" s="1123">
        <v>4628</v>
      </c>
      <c r="G27" s="1125" t="s">
        <v>2933</v>
      </c>
      <c r="H27" s="1126">
        <v>30</v>
      </c>
      <c r="I27" s="1111" t="s">
        <v>6</v>
      </c>
      <c r="J27" s="1125"/>
      <c r="K27" s="11" t="s">
        <v>2934</v>
      </c>
      <c r="L27" s="1131">
        <v>150</v>
      </c>
      <c r="M27" s="80"/>
      <c r="N27" s="80"/>
      <c r="O27" s="80"/>
      <c r="P27" s="80"/>
      <c r="Q27" s="80"/>
      <c r="R27" s="80"/>
      <c r="T27" s="249"/>
      <c r="U27" s="80"/>
      <c r="V27" s="80"/>
      <c r="W27" s="80"/>
      <c r="X27" s="80"/>
      <c r="Y27" s="80"/>
    </row>
    <row r="28" spans="1:25" s="42" customFormat="1" ht="14.25" customHeight="1">
      <c r="A28" s="1121" t="s">
        <v>835</v>
      </c>
      <c r="B28" s="1122">
        <v>45035</v>
      </c>
      <c r="C28" s="1122">
        <v>45033</v>
      </c>
      <c r="D28" s="1123">
        <v>13465</v>
      </c>
      <c r="E28" s="1124" t="s">
        <v>7</v>
      </c>
      <c r="F28" s="1123">
        <v>3219</v>
      </c>
      <c r="G28" s="1125" t="s">
        <v>836</v>
      </c>
      <c r="H28" s="1126">
        <v>6</v>
      </c>
      <c r="I28" s="1127" t="s">
        <v>6</v>
      </c>
      <c r="J28" s="1125"/>
      <c r="K28" s="11"/>
      <c r="L28" s="1131">
        <v>237</v>
      </c>
      <c r="M28" s="80"/>
      <c r="N28" s="80"/>
      <c r="O28" s="80"/>
      <c r="P28" s="80"/>
      <c r="Q28" s="80"/>
      <c r="R28" s="80"/>
      <c r="T28" s="249"/>
      <c r="U28" s="80"/>
      <c r="V28" s="80"/>
      <c r="W28" s="80"/>
      <c r="X28" s="80"/>
      <c r="Y28" s="80"/>
    </row>
    <row r="29" spans="1:25" s="42" customFormat="1" ht="14.25" customHeight="1">
      <c r="A29" s="1121" t="s">
        <v>381</v>
      </c>
      <c r="B29" s="1122">
        <v>45043</v>
      </c>
      <c r="C29" s="1122">
        <v>45036</v>
      </c>
      <c r="D29" s="1123">
        <v>13483</v>
      </c>
      <c r="E29" s="1124" t="s">
        <v>2942</v>
      </c>
      <c r="F29" s="1123">
        <v>4624</v>
      </c>
      <c r="G29" s="1125" t="s">
        <v>2943</v>
      </c>
      <c r="H29" s="1126">
        <v>1</v>
      </c>
      <c r="I29" s="1127" t="s">
        <v>6</v>
      </c>
      <c r="J29" s="1125" t="s">
        <v>2359</v>
      </c>
      <c r="K29" s="11" t="s">
        <v>2968</v>
      </c>
      <c r="L29" s="1131">
        <v>29.28</v>
      </c>
      <c r="M29" s="80"/>
      <c r="N29" s="80"/>
      <c r="O29" s="80"/>
      <c r="P29" s="80"/>
      <c r="Q29" s="80"/>
      <c r="R29" s="80"/>
      <c r="T29" s="249"/>
      <c r="U29" s="80"/>
      <c r="V29" s="80"/>
      <c r="W29" s="80"/>
      <c r="X29" s="80"/>
      <c r="Y29" s="80"/>
    </row>
    <row r="30" spans="1:25" s="42" customFormat="1" ht="14.25" customHeight="1">
      <c r="A30" s="1121" t="s">
        <v>980</v>
      </c>
      <c r="B30" s="1122">
        <v>45040</v>
      </c>
      <c r="C30" s="1122">
        <v>45033</v>
      </c>
      <c r="D30" s="1123">
        <v>13498</v>
      </c>
      <c r="E30" s="1124" t="s">
        <v>44</v>
      </c>
      <c r="F30" s="1123">
        <v>1112</v>
      </c>
      <c r="G30" s="1125" t="s">
        <v>27</v>
      </c>
      <c r="H30" s="1126">
        <v>2</v>
      </c>
      <c r="I30" s="1127" t="s">
        <v>6</v>
      </c>
      <c r="J30" s="1125"/>
      <c r="K30" s="11"/>
      <c r="L30" s="1131"/>
      <c r="M30" s="80"/>
      <c r="N30" s="80"/>
      <c r="O30" s="80"/>
      <c r="P30" s="80"/>
      <c r="Q30" s="80"/>
      <c r="R30" s="80"/>
      <c r="T30" s="249"/>
      <c r="U30" s="80"/>
      <c r="V30" s="80"/>
      <c r="W30" s="80"/>
      <c r="X30" s="80"/>
      <c r="Y30" s="80"/>
    </row>
    <row r="31" spans="1:25" s="42" customFormat="1" ht="14.25" customHeight="1">
      <c r="A31" s="1121"/>
      <c r="B31" s="1122"/>
      <c r="C31" s="1122"/>
      <c r="D31" s="1123"/>
      <c r="E31" s="1124" t="s">
        <v>2</v>
      </c>
      <c r="F31" s="1123">
        <v>1195</v>
      </c>
      <c r="G31" s="1125" t="s">
        <v>27</v>
      </c>
      <c r="H31" s="1126">
        <v>1</v>
      </c>
      <c r="I31" s="1127" t="s">
        <v>6</v>
      </c>
      <c r="J31" s="1125"/>
      <c r="K31" s="11"/>
      <c r="L31" s="1131">
        <v>82.74</v>
      </c>
      <c r="M31" s="80"/>
      <c r="N31" s="80"/>
      <c r="O31" s="80"/>
      <c r="P31" s="80"/>
      <c r="Q31" s="80"/>
      <c r="R31" s="80"/>
      <c r="T31" s="249"/>
      <c r="U31" s="80"/>
      <c r="V31" s="80"/>
      <c r="W31" s="80"/>
      <c r="X31" s="80"/>
      <c r="Y31" s="80"/>
    </row>
    <row r="32" spans="1:25" s="42" customFormat="1" ht="14.25" customHeight="1">
      <c r="A32" s="1121" t="s">
        <v>407</v>
      </c>
      <c r="B32" s="1122">
        <v>45041</v>
      </c>
      <c r="C32" s="1122">
        <v>45036</v>
      </c>
      <c r="D32" s="1123">
        <v>13504</v>
      </c>
      <c r="E32" s="1124" t="s">
        <v>2</v>
      </c>
      <c r="F32" s="1123">
        <v>4408</v>
      </c>
      <c r="G32" s="1125" t="s">
        <v>2443</v>
      </c>
      <c r="H32" s="1126">
        <v>50</v>
      </c>
      <c r="I32" s="1127" t="s">
        <v>6</v>
      </c>
      <c r="J32" s="1125"/>
      <c r="K32" s="11"/>
      <c r="L32" s="1131">
        <v>310</v>
      </c>
      <c r="M32" s="80"/>
      <c r="N32" s="80"/>
      <c r="O32" s="80"/>
      <c r="P32" s="80"/>
      <c r="Q32" s="80"/>
      <c r="R32" s="80"/>
      <c r="T32" s="249"/>
      <c r="U32" s="80"/>
      <c r="V32" s="80"/>
      <c r="W32" s="80"/>
      <c r="X32" s="80"/>
      <c r="Y32" s="80"/>
    </row>
    <row r="33" spans="1:25" s="42" customFormat="1" ht="14.25" customHeight="1">
      <c r="A33" s="1121" t="s">
        <v>2955</v>
      </c>
      <c r="B33" s="1122">
        <v>45041</v>
      </c>
      <c r="C33" s="1122">
        <v>45033</v>
      </c>
      <c r="D33" s="1123">
        <v>13506</v>
      </c>
      <c r="E33" s="1124" t="s">
        <v>2</v>
      </c>
      <c r="F33" s="1123">
        <v>1104</v>
      </c>
      <c r="G33" s="1125" t="s">
        <v>49</v>
      </c>
      <c r="H33" s="1126">
        <v>20</v>
      </c>
      <c r="I33" s="1127" t="s">
        <v>6</v>
      </c>
      <c r="J33" s="1125"/>
      <c r="K33" s="11"/>
      <c r="L33" s="1131">
        <v>168</v>
      </c>
      <c r="M33" s="80"/>
      <c r="N33" s="80"/>
      <c r="O33" s="80"/>
      <c r="P33" s="80"/>
      <c r="Q33" s="80"/>
      <c r="R33" s="80"/>
      <c r="T33" s="249"/>
      <c r="U33" s="80"/>
      <c r="V33" s="80"/>
      <c r="W33" s="80"/>
      <c r="X33" s="80"/>
      <c r="Y33" s="80"/>
    </row>
    <row r="34" spans="1:25" s="42" customFormat="1" ht="14.25" customHeight="1">
      <c r="A34" s="1121" t="s">
        <v>2962</v>
      </c>
      <c r="B34" s="1122">
        <v>45043</v>
      </c>
      <c r="C34" s="1122">
        <v>45035</v>
      </c>
      <c r="D34" s="1123">
        <v>13541</v>
      </c>
      <c r="E34" s="1124" t="s">
        <v>2</v>
      </c>
      <c r="F34" s="1123">
        <v>4635</v>
      </c>
      <c r="G34" s="1125" t="s">
        <v>2963</v>
      </c>
      <c r="H34" s="1126" t="s">
        <v>1070</v>
      </c>
      <c r="I34" s="1127" t="s">
        <v>6</v>
      </c>
      <c r="J34" s="1125"/>
      <c r="K34" s="11" t="s">
        <v>1275</v>
      </c>
      <c r="L34" s="1131"/>
      <c r="M34" s="80"/>
      <c r="N34" s="80"/>
      <c r="O34" s="80"/>
      <c r="P34" s="80"/>
      <c r="Q34" s="80"/>
      <c r="R34" s="80"/>
      <c r="T34" s="249"/>
      <c r="U34" s="80"/>
      <c r="V34" s="80"/>
      <c r="W34" s="80"/>
      <c r="X34" s="80"/>
      <c r="Y34" s="80"/>
    </row>
    <row r="35" spans="1:25" s="42" customFormat="1" ht="14.25" customHeight="1">
      <c r="A35" s="1121"/>
      <c r="B35" s="1122"/>
      <c r="C35" s="1122"/>
      <c r="D35" s="1123"/>
      <c r="E35" s="1124" t="s">
        <v>2</v>
      </c>
      <c r="F35" s="1123">
        <v>1614</v>
      </c>
      <c r="G35" s="1125" t="s">
        <v>52</v>
      </c>
      <c r="H35" s="1126" t="s">
        <v>1070</v>
      </c>
      <c r="I35" s="1127" t="s">
        <v>6</v>
      </c>
      <c r="J35" s="1125"/>
      <c r="K35" s="11" t="s">
        <v>1275</v>
      </c>
      <c r="L35" s="1131"/>
      <c r="M35" s="80"/>
      <c r="N35" s="80"/>
      <c r="O35" s="80"/>
      <c r="P35" s="80"/>
      <c r="Q35" s="80"/>
      <c r="R35" s="80"/>
      <c r="T35" s="249"/>
      <c r="U35" s="80"/>
      <c r="V35" s="80"/>
      <c r="W35" s="80"/>
      <c r="X35" s="80"/>
      <c r="Y35" s="80"/>
    </row>
    <row r="36" spans="1:25" s="42" customFormat="1" ht="14.25" customHeight="1">
      <c r="A36" s="1121"/>
      <c r="B36" s="1122"/>
      <c r="C36" s="1122"/>
      <c r="D36" s="1123"/>
      <c r="E36" s="1124" t="s">
        <v>2</v>
      </c>
      <c r="F36" s="1123">
        <v>4634</v>
      </c>
      <c r="G36" s="1125" t="s">
        <v>2964</v>
      </c>
      <c r="H36" s="1126" t="s">
        <v>1070</v>
      </c>
      <c r="I36" s="1127" t="s">
        <v>6</v>
      </c>
      <c r="J36" s="1125"/>
      <c r="K36" s="11" t="s">
        <v>1275</v>
      </c>
      <c r="L36" s="1131"/>
      <c r="M36" s="80"/>
      <c r="N36" s="80"/>
      <c r="O36" s="80"/>
      <c r="P36" s="80"/>
      <c r="Q36" s="80"/>
      <c r="R36" s="80"/>
      <c r="T36" s="249"/>
      <c r="U36" s="80"/>
      <c r="V36" s="80"/>
      <c r="W36" s="80"/>
      <c r="X36" s="80"/>
      <c r="Y36" s="80"/>
    </row>
    <row r="37" spans="1:25" s="42" customFormat="1" ht="14.25" customHeight="1">
      <c r="A37" s="1121" t="s">
        <v>1972</v>
      </c>
      <c r="B37" s="1122">
        <v>45044</v>
      </c>
      <c r="C37" s="1122">
        <v>45042</v>
      </c>
      <c r="D37" s="1123">
        <v>13549</v>
      </c>
      <c r="E37" s="1124" t="s">
        <v>1221</v>
      </c>
      <c r="F37" s="1123">
        <v>4335</v>
      </c>
      <c r="G37" s="1125" t="s">
        <v>1403</v>
      </c>
      <c r="H37" s="1126" t="s">
        <v>952</v>
      </c>
      <c r="I37" s="1127" t="s">
        <v>6</v>
      </c>
      <c r="J37" s="1125"/>
      <c r="K37" s="11"/>
      <c r="L37" s="1131">
        <v>226.8</v>
      </c>
      <c r="M37" s="80"/>
      <c r="N37" s="80"/>
      <c r="O37" s="80"/>
      <c r="P37" s="80"/>
      <c r="Q37" s="80"/>
      <c r="R37" s="80"/>
      <c r="T37" s="249"/>
      <c r="U37" s="80"/>
      <c r="V37" s="80"/>
      <c r="W37" s="80"/>
      <c r="X37" s="80"/>
      <c r="Y37" s="80"/>
    </row>
    <row r="38" spans="1:25" s="42" customFormat="1" ht="14.25" customHeight="1">
      <c r="A38" s="1121" t="s">
        <v>835</v>
      </c>
      <c r="B38" s="1122">
        <v>45044</v>
      </c>
      <c r="C38" s="1122">
        <v>45041</v>
      </c>
      <c r="D38" s="1123">
        <v>13567</v>
      </c>
      <c r="E38" s="1124" t="s">
        <v>7</v>
      </c>
      <c r="F38" s="1123">
        <v>3219</v>
      </c>
      <c r="G38" s="1125" t="s">
        <v>836</v>
      </c>
      <c r="H38" s="1126">
        <v>36</v>
      </c>
      <c r="I38" s="1127" t="s">
        <v>6</v>
      </c>
      <c r="J38" s="1125"/>
      <c r="K38" s="11"/>
      <c r="L38" s="1131">
        <v>1422</v>
      </c>
      <c r="M38" s="80"/>
      <c r="N38" s="80"/>
      <c r="O38" s="80"/>
      <c r="P38" s="80"/>
      <c r="Q38" s="80"/>
      <c r="R38" s="80"/>
      <c r="T38" s="249"/>
      <c r="U38" s="80"/>
      <c r="V38" s="80"/>
      <c r="W38" s="80"/>
      <c r="X38" s="80"/>
      <c r="Y38" s="80"/>
    </row>
    <row r="39" spans="1:25" s="42" customFormat="1" ht="14.25" customHeight="1">
      <c r="A39" s="1121" t="s">
        <v>141</v>
      </c>
      <c r="B39" s="1122">
        <v>45044</v>
      </c>
      <c r="C39" s="1122">
        <v>45040</v>
      </c>
      <c r="D39" s="1123">
        <v>13572</v>
      </c>
      <c r="E39" s="1124" t="s">
        <v>1221</v>
      </c>
      <c r="F39" s="1123">
        <v>4336</v>
      </c>
      <c r="G39" s="1125" t="s">
        <v>416</v>
      </c>
      <c r="H39" s="1126" t="s">
        <v>2756</v>
      </c>
      <c r="I39" s="1127" t="s">
        <v>6</v>
      </c>
      <c r="J39" s="1125"/>
      <c r="K39" s="11"/>
      <c r="L39" s="1131">
        <v>450.12</v>
      </c>
      <c r="M39" s="80"/>
      <c r="N39" s="80"/>
      <c r="O39" s="80"/>
      <c r="P39" s="80"/>
      <c r="Q39" s="80"/>
      <c r="R39" s="80"/>
      <c r="T39" s="249"/>
      <c r="U39" s="80"/>
      <c r="V39" s="80"/>
      <c r="W39" s="80"/>
      <c r="X39" s="80"/>
      <c r="Y39" s="80"/>
    </row>
    <row r="40" spans="1:25" s="42" customFormat="1" ht="14.25" customHeight="1">
      <c r="A40" s="1121" t="s">
        <v>2742</v>
      </c>
      <c r="B40" s="1122">
        <v>45044</v>
      </c>
      <c r="C40" s="1122">
        <v>45042</v>
      </c>
      <c r="D40" s="1123">
        <v>13594</v>
      </c>
      <c r="E40" s="1124" t="s">
        <v>2</v>
      </c>
      <c r="F40" s="1123">
        <v>4635</v>
      </c>
      <c r="G40" s="1125" t="s">
        <v>2963</v>
      </c>
      <c r="H40" s="1126" t="s">
        <v>849</v>
      </c>
      <c r="I40" s="1127" t="s">
        <v>6</v>
      </c>
      <c r="J40" s="1125"/>
      <c r="K40" s="11"/>
      <c r="L40" s="1131">
        <v>37.119999999999997</v>
      </c>
      <c r="M40" s="80"/>
      <c r="N40" s="80"/>
      <c r="O40" s="80"/>
      <c r="P40" s="80"/>
      <c r="Q40" s="80"/>
      <c r="R40" s="80"/>
      <c r="T40" s="249"/>
      <c r="U40" s="80"/>
      <c r="V40" s="80"/>
      <c r="W40" s="80"/>
      <c r="X40" s="80"/>
      <c r="Y40" s="80"/>
    </row>
    <row r="41" spans="1:25" s="42" customFormat="1" ht="14.25" customHeight="1">
      <c r="A41" s="1121"/>
      <c r="B41" s="1122"/>
      <c r="C41" s="1122"/>
      <c r="D41" s="1123"/>
      <c r="E41" s="1124" t="s">
        <v>2</v>
      </c>
      <c r="F41" s="1123">
        <v>4634</v>
      </c>
      <c r="G41" s="1125" t="s">
        <v>2977</v>
      </c>
      <c r="H41" s="1126">
        <v>20</v>
      </c>
      <c r="I41" s="1127" t="s">
        <v>6</v>
      </c>
      <c r="J41" s="1125"/>
      <c r="K41" s="11"/>
      <c r="L41" s="1131">
        <v>24</v>
      </c>
      <c r="M41" s="80"/>
      <c r="N41" s="80"/>
      <c r="O41" s="80"/>
      <c r="P41" s="80"/>
      <c r="Q41" s="80"/>
      <c r="R41" s="80"/>
      <c r="T41" s="249"/>
      <c r="U41" s="80"/>
      <c r="V41" s="80"/>
      <c r="W41" s="80"/>
      <c r="X41" s="80"/>
      <c r="Y41" s="80"/>
    </row>
    <row r="42" spans="1:25" s="42" customFormat="1" ht="14.25" customHeight="1">
      <c r="A42" s="1524" t="s">
        <v>109</v>
      </c>
      <c r="B42" s="1525">
        <v>45041</v>
      </c>
      <c r="C42" s="1525"/>
      <c r="D42" s="1526">
        <v>13601</v>
      </c>
      <c r="E42" s="1527" t="s">
        <v>44</v>
      </c>
      <c r="F42" s="1526">
        <v>4224</v>
      </c>
      <c r="G42" s="1528" t="s">
        <v>93</v>
      </c>
      <c r="H42" s="1529">
        <v>25</v>
      </c>
      <c r="I42" s="1530"/>
      <c r="J42" s="1528"/>
      <c r="K42" s="1434"/>
      <c r="L42" s="1532">
        <v>255</v>
      </c>
      <c r="M42" s="80"/>
      <c r="N42" s="80"/>
      <c r="O42" s="80"/>
      <c r="P42" s="80"/>
      <c r="Q42" s="80"/>
      <c r="R42" s="80"/>
      <c r="T42" s="249"/>
      <c r="U42" s="80"/>
      <c r="V42" s="80"/>
      <c r="W42" s="80"/>
      <c r="X42" s="80"/>
      <c r="Y42" s="80"/>
    </row>
    <row r="43" spans="1:25" s="42" customFormat="1" ht="14.25" customHeight="1">
      <c r="A43" s="1121"/>
      <c r="B43" s="1122"/>
      <c r="C43" s="1122"/>
      <c r="D43" s="1123"/>
      <c r="E43" s="1124"/>
      <c r="F43" s="1123"/>
      <c r="G43" s="1125"/>
      <c r="H43" s="1126">
        <v>5</v>
      </c>
      <c r="I43" s="1127" t="s">
        <v>6</v>
      </c>
      <c r="J43" s="1125"/>
      <c r="K43" s="11"/>
      <c r="L43" s="1131">
        <v>0</v>
      </c>
      <c r="M43" s="80"/>
      <c r="N43" s="80"/>
      <c r="O43" s="80"/>
      <c r="P43" s="80"/>
      <c r="Q43" s="80"/>
      <c r="R43" s="80"/>
      <c r="T43" s="249"/>
      <c r="U43" s="80"/>
      <c r="V43" s="80"/>
      <c r="W43" s="80"/>
      <c r="X43" s="80"/>
      <c r="Y43" s="80"/>
    </row>
    <row r="44" spans="1:25" s="42" customFormat="1" ht="14.25" customHeight="1">
      <c r="A44" s="1121" t="s">
        <v>109</v>
      </c>
      <c r="B44" s="1122"/>
      <c r="C44" s="1122"/>
      <c r="D44" s="1123"/>
      <c r="E44" s="1124"/>
      <c r="F44" s="1123"/>
      <c r="G44" s="1125" t="s">
        <v>2979</v>
      </c>
      <c r="H44" s="1126"/>
      <c r="I44" s="1127" t="s">
        <v>6</v>
      </c>
      <c r="J44" s="1125"/>
      <c r="K44" s="11" t="s">
        <v>1275</v>
      </c>
      <c r="L44" s="1131"/>
      <c r="M44" s="80"/>
      <c r="N44" s="80"/>
      <c r="O44" s="80"/>
      <c r="P44" s="80"/>
      <c r="Q44" s="80"/>
      <c r="R44" s="80"/>
      <c r="T44" s="249"/>
      <c r="U44" s="80"/>
      <c r="V44" s="80"/>
      <c r="W44" s="80"/>
      <c r="X44" s="80"/>
      <c r="Y44" s="80"/>
    </row>
    <row r="45" spans="1:25" s="42" customFormat="1" ht="14.25" customHeight="1">
      <c r="A45" s="1121" t="s">
        <v>134</v>
      </c>
      <c r="B45" s="1122">
        <v>45044</v>
      </c>
      <c r="C45" s="1122"/>
      <c r="D45" s="1123">
        <v>13609</v>
      </c>
      <c r="E45" s="1124" t="s">
        <v>2</v>
      </c>
      <c r="F45" s="1123">
        <v>97</v>
      </c>
      <c r="G45" s="1125" t="s">
        <v>98</v>
      </c>
      <c r="H45" s="1126" t="s">
        <v>984</v>
      </c>
      <c r="I45" s="1127" t="s">
        <v>6</v>
      </c>
      <c r="J45" s="1125"/>
      <c r="K45" s="11"/>
      <c r="L45" s="1131">
        <v>157.47999999999999</v>
      </c>
      <c r="M45" s="80"/>
      <c r="N45" s="80"/>
      <c r="O45" s="80"/>
      <c r="P45" s="80"/>
      <c r="Q45" s="80"/>
      <c r="R45" s="80"/>
      <c r="T45" s="249"/>
      <c r="U45" s="80"/>
      <c r="V45" s="80"/>
      <c r="W45" s="80"/>
      <c r="X45" s="80"/>
      <c r="Y45" s="80"/>
    </row>
    <row r="46" spans="1:25" s="42" customFormat="1" ht="14.25" customHeight="1">
      <c r="A46" s="1121" t="s">
        <v>793</v>
      </c>
      <c r="B46" s="1122">
        <v>45044</v>
      </c>
      <c r="C46" s="1122">
        <v>45043</v>
      </c>
      <c r="D46" s="1123">
        <v>13613</v>
      </c>
      <c r="E46" s="1124" t="s">
        <v>44</v>
      </c>
      <c r="F46" s="1123">
        <v>2972</v>
      </c>
      <c r="G46" s="1125" t="s">
        <v>5</v>
      </c>
      <c r="H46" s="1126">
        <v>25</v>
      </c>
      <c r="I46" s="1127" t="s">
        <v>6</v>
      </c>
      <c r="J46" s="1125"/>
      <c r="K46" s="11"/>
      <c r="L46" s="1131">
        <v>648.25</v>
      </c>
      <c r="M46" s="80"/>
      <c r="N46" s="80"/>
      <c r="O46" s="80"/>
      <c r="P46" s="80"/>
      <c r="Q46" s="80"/>
      <c r="R46" s="80"/>
      <c r="T46" s="249"/>
      <c r="U46" s="80"/>
      <c r="V46" s="80"/>
      <c r="W46" s="80"/>
      <c r="X46" s="80"/>
      <c r="Y46" s="80"/>
    </row>
    <row r="47" spans="1:25" s="42" customFormat="1" ht="14.25" customHeight="1">
      <c r="A47" s="1121" t="s">
        <v>2997</v>
      </c>
      <c r="B47" s="1122">
        <v>45044</v>
      </c>
      <c r="C47" s="1122">
        <v>45044</v>
      </c>
      <c r="D47" s="1123">
        <v>13643</v>
      </c>
      <c r="E47" s="1124" t="s">
        <v>2</v>
      </c>
      <c r="F47" s="1123">
        <v>1034</v>
      </c>
      <c r="G47" s="1125" t="s">
        <v>1865</v>
      </c>
      <c r="H47" s="1126">
        <v>10</v>
      </c>
      <c r="I47" s="1127" t="s">
        <v>6</v>
      </c>
      <c r="J47" s="1125"/>
      <c r="K47" s="11"/>
      <c r="L47" s="1131">
        <v>289.8</v>
      </c>
      <c r="M47" s="80"/>
      <c r="N47" s="80"/>
      <c r="O47" s="80"/>
      <c r="P47" s="80"/>
      <c r="Q47" s="80"/>
      <c r="R47" s="80"/>
      <c r="T47" s="249"/>
      <c r="U47" s="80"/>
      <c r="V47" s="80"/>
      <c r="W47" s="80"/>
      <c r="X47" s="80"/>
      <c r="Y47" s="80"/>
    </row>
    <row r="48" spans="1:25" s="123" customFormat="1">
      <c r="A48" s="1121" t="s">
        <v>519</v>
      </c>
      <c r="B48" s="1122">
        <v>45044</v>
      </c>
      <c r="C48" s="1122">
        <v>45044</v>
      </c>
      <c r="D48" s="1123">
        <v>13647</v>
      </c>
      <c r="E48" s="1124" t="s">
        <v>1221</v>
      </c>
      <c r="F48" s="1123">
        <v>3921</v>
      </c>
      <c r="G48" s="1125" t="s">
        <v>53</v>
      </c>
      <c r="H48" s="1126">
        <v>6</v>
      </c>
      <c r="I48" s="1127" t="s">
        <v>6</v>
      </c>
      <c r="J48" s="1125"/>
      <c r="K48" s="1130"/>
      <c r="L48" s="1128">
        <v>510</v>
      </c>
      <c r="M48" s="653"/>
      <c r="N48" s="653"/>
      <c r="O48" s="653"/>
      <c r="P48" s="653"/>
      <c r="Q48" s="653"/>
      <c r="R48" s="653"/>
      <c r="T48" s="249"/>
      <c r="U48" s="653"/>
      <c r="V48" s="653"/>
      <c r="W48" s="653"/>
      <c r="X48" s="653"/>
      <c r="Y48" s="653"/>
    </row>
    <row r="49" spans="1:25" s="123" customFormat="1">
      <c r="A49" s="1540"/>
      <c r="B49" s="1541"/>
      <c r="C49" s="1541"/>
      <c r="D49" s="1542"/>
      <c r="E49" s="1543"/>
      <c r="F49" s="1542"/>
      <c r="G49" s="1544"/>
      <c r="H49" s="1545"/>
      <c r="I49" s="1546"/>
      <c r="J49" s="1544"/>
      <c r="K49" s="1544"/>
      <c r="L49" s="1547"/>
      <c r="M49" s="653"/>
      <c r="N49" s="653"/>
      <c r="O49" s="653"/>
      <c r="P49" s="653"/>
      <c r="Q49" s="653"/>
      <c r="R49" s="653"/>
      <c r="T49" s="249"/>
      <c r="U49" s="653"/>
      <c r="V49" s="653"/>
      <c r="W49" s="653"/>
      <c r="X49" s="653"/>
      <c r="Y49" s="653"/>
    </row>
    <row r="50" spans="1:25" s="41" customFormat="1">
      <c r="A50" s="2530">
        <f>SUM(L19:L48)</f>
        <v>7182.94</v>
      </c>
      <c r="B50" s="2531"/>
      <c r="C50" s="2531"/>
      <c r="D50" s="2531"/>
      <c r="E50" s="2531"/>
      <c r="F50" s="2531"/>
      <c r="G50" s="2531"/>
      <c r="H50" s="2531"/>
      <c r="I50" s="2531"/>
      <c r="J50" s="2531"/>
      <c r="K50" s="2531"/>
      <c r="L50" s="2532"/>
      <c r="M50" s="249"/>
      <c r="N50" s="249"/>
      <c r="O50" s="249"/>
      <c r="P50" s="249"/>
      <c r="Q50" s="249"/>
      <c r="R50" s="249"/>
      <c r="T50" s="249"/>
      <c r="U50" s="249"/>
      <c r="V50" s="249"/>
      <c r="W50" s="249"/>
      <c r="X50" s="249"/>
      <c r="Y50" s="249"/>
    </row>
    <row r="51" spans="1:25" s="41" customFormat="1" ht="18.75">
      <c r="A51" s="2460" t="s">
        <v>1225</v>
      </c>
      <c r="B51" s="2450"/>
      <c r="C51" s="2450"/>
      <c r="D51" s="2450"/>
      <c r="E51" s="2450"/>
      <c r="F51" s="2450"/>
      <c r="G51" s="2450"/>
      <c r="H51" s="2450"/>
      <c r="I51" s="2450"/>
      <c r="J51" s="2450"/>
      <c r="K51" s="2450"/>
      <c r="L51" s="2451"/>
      <c r="M51" s="249"/>
      <c r="N51" s="249"/>
      <c r="O51" s="249"/>
      <c r="P51" s="249"/>
      <c r="Q51" s="249"/>
      <c r="R51" s="249"/>
      <c r="T51" s="249"/>
      <c r="U51" s="249"/>
      <c r="V51" s="249"/>
      <c r="W51" s="249"/>
      <c r="X51" s="249"/>
      <c r="Y51" s="249"/>
    </row>
    <row r="52" spans="1:25" s="42" customFormat="1">
      <c r="A52" s="1121" t="s">
        <v>2197</v>
      </c>
      <c r="B52" s="1122">
        <v>45027</v>
      </c>
      <c r="C52" s="1122">
        <v>45029</v>
      </c>
      <c r="D52" s="1123">
        <v>13400</v>
      </c>
      <c r="E52" s="1124" t="s">
        <v>2</v>
      </c>
      <c r="F52" s="1123">
        <v>4206</v>
      </c>
      <c r="G52" s="1125" t="s">
        <v>530</v>
      </c>
      <c r="H52" s="1126">
        <v>6</v>
      </c>
      <c r="I52" s="1127" t="s">
        <v>6</v>
      </c>
      <c r="J52" s="1125" t="s">
        <v>1225</v>
      </c>
      <c r="K52" s="1130" t="s">
        <v>1911</v>
      </c>
      <c r="L52" s="1131">
        <v>174</v>
      </c>
      <c r="M52" s="80"/>
      <c r="N52" s="80"/>
      <c r="O52" s="80"/>
      <c r="P52" s="80"/>
      <c r="Q52" s="80"/>
      <c r="R52" s="80"/>
      <c r="T52" s="249"/>
      <c r="U52" s="80"/>
      <c r="V52" s="80"/>
      <c r="W52" s="80"/>
      <c r="X52" s="80"/>
      <c r="Y52" s="80"/>
    </row>
    <row r="53" spans="1:25" s="42" customFormat="1">
      <c r="A53" s="1121" t="s">
        <v>1594</v>
      </c>
      <c r="B53" s="1122">
        <v>45030</v>
      </c>
      <c r="C53" s="1122">
        <v>45028</v>
      </c>
      <c r="D53" s="1123">
        <v>13438</v>
      </c>
      <c r="E53" s="1124" t="s">
        <v>1221</v>
      </c>
      <c r="F53" s="1123">
        <v>3974</v>
      </c>
      <c r="G53" s="1125" t="s">
        <v>87</v>
      </c>
      <c r="H53" s="1126">
        <v>28</v>
      </c>
      <c r="I53" s="1127" t="s">
        <v>6</v>
      </c>
      <c r="J53" s="1125" t="s">
        <v>1225</v>
      </c>
      <c r="K53" s="1130"/>
      <c r="L53" s="1131">
        <v>158.1</v>
      </c>
      <c r="M53" s="80"/>
      <c r="N53" s="80"/>
      <c r="O53" s="80"/>
      <c r="P53" s="80"/>
      <c r="Q53" s="80"/>
      <c r="R53" s="80"/>
      <c r="T53" s="249"/>
      <c r="U53" s="80"/>
      <c r="V53" s="80"/>
      <c r="W53" s="80"/>
      <c r="X53" s="80"/>
      <c r="Y53" s="80"/>
    </row>
    <row r="54" spans="1:25" s="42" customFormat="1">
      <c r="A54" s="1121" t="s">
        <v>2549</v>
      </c>
      <c r="B54" s="1122">
        <v>45030</v>
      </c>
      <c r="C54" s="1122">
        <v>45027</v>
      </c>
      <c r="D54" s="1123">
        <v>13451</v>
      </c>
      <c r="E54" s="1124" t="s">
        <v>1221</v>
      </c>
      <c r="F54" s="1123">
        <v>3835</v>
      </c>
      <c r="G54" s="1125" t="s">
        <v>55</v>
      </c>
      <c r="H54" s="1126">
        <v>10</v>
      </c>
      <c r="I54" s="1127" t="s">
        <v>6</v>
      </c>
      <c r="J54" s="1125" t="s">
        <v>1225</v>
      </c>
      <c r="K54" s="1130"/>
      <c r="L54" s="1131">
        <v>265</v>
      </c>
      <c r="M54" s="80"/>
      <c r="N54" s="80"/>
      <c r="O54" s="80"/>
      <c r="P54" s="80"/>
      <c r="Q54" s="80"/>
      <c r="R54" s="80"/>
      <c r="T54" s="249"/>
      <c r="U54" s="80"/>
      <c r="V54" s="80"/>
      <c r="W54" s="80"/>
      <c r="X54" s="80"/>
      <c r="Y54" s="80"/>
    </row>
    <row r="55" spans="1:25" s="42" customFormat="1">
      <c r="A55" s="1121" t="s">
        <v>2262</v>
      </c>
      <c r="B55" s="1122">
        <v>45036</v>
      </c>
      <c r="C55" s="1122">
        <v>45035</v>
      </c>
      <c r="D55" s="1123">
        <v>13483</v>
      </c>
      <c r="E55" s="1124" t="s">
        <v>2</v>
      </c>
      <c r="F55" s="1123">
        <v>2774</v>
      </c>
      <c r="G55" s="1125" t="s">
        <v>127</v>
      </c>
      <c r="H55" s="1126" t="s">
        <v>1212</v>
      </c>
      <c r="I55" s="1127" t="s">
        <v>6</v>
      </c>
      <c r="J55" s="1125" t="s">
        <v>1225</v>
      </c>
      <c r="K55" s="1130"/>
      <c r="L55" s="1131">
        <v>142.91</v>
      </c>
      <c r="M55" s="80"/>
      <c r="N55" s="80"/>
      <c r="O55" s="80"/>
      <c r="P55" s="80"/>
      <c r="Q55" s="80"/>
      <c r="R55" s="80"/>
      <c r="T55" s="249"/>
      <c r="U55" s="80"/>
      <c r="V55" s="80"/>
      <c r="W55" s="80"/>
      <c r="X55" s="80"/>
      <c r="Y55" s="80"/>
    </row>
    <row r="56" spans="1:25" s="42" customFormat="1">
      <c r="A56" s="1121" t="s">
        <v>1469</v>
      </c>
      <c r="B56" s="1122">
        <v>45042</v>
      </c>
      <c r="C56" s="1122">
        <v>45036</v>
      </c>
      <c r="D56" s="1123">
        <v>13521</v>
      </c>
      <c r="E56" s="1124" t="s">
        <v>7</v>
      </c>
      <c r="F56" s="1123">
        <v>1491</v>
      </c>
      <c r="G56" s="1125" t="s">
        <v>678</v>
      </c>
      <c r="H56" s="1126">
        <v>50</v>
      </c>
      <c r="I56" s="1127" t="s">
        <v>6</v>
      </c>
      <c r="J56" s="1125" t="s">
        <v>1225</v>
      </c>
      <c r="K56" s="1130"/>
      <c r="L56" s="1131">
        <v>1597.5</v>
      </c>
      <c r="M56" s="80"/>
      <c r="N56" s="80"/>
      <c r="O56" s="80"/>
      <c r="P56" s="80"/>
      <c r="Q56" s="80"/>
      <c r="R56" s="80"/>
      <c r="T56" s="249"/>
      <c r="U56" s="80"/>
      <c r="V56" s="80"/>
      <c r="W56" s="80"/>
      <c r="X56" s="80"/>
      <c r="Y56" s="80"/>
    </row>
    <row r="57" spans="1:25" s="42" customFormat="1">
      <c r="A57" s="1121" t="s">
        <v>109</v>
      </c>
      <c r="B57" s="1122">
        <v>45034</v>
      </c>
      <c r="C57" s="1122">
        <v>45034</v>
      </c>
      <c r="D57" s="1123">
        <v>13546</v>
      </c>
      <c r="E57" s="1124" t="s">
        <v>1221</v>
      </c>
      <c r="F57" s="1123">
        <v>4025</v>
      </c>
      <c r="G57" s="1125" t="s">
        <v>506</v>
      </c>
      <c r="H57" s="1126">
        <v>6</v>
      </c>
      <c r="I57" s="1127" t="s">
        <v>6</v>
      </c>
      <c r="J57" s="1125" t="s">
        <v>1225</v>
      </c>
      <c r="K57" s="1130"/>
      <c r="L57" s="1131">
        <v>50</v>
      </c>
      <c r="M57" s="80"/>
      <c r="N57" s="80"/>
      <c r="O57" s="80"/>
      <c r="P57" s="80"/>
      <c r="Q57" s="80"/>
      <c r="R57" s="80"/>
      <c r="T57" s="249"/>
      <c r="U57" s="80"/>
      <c r="V57" s="80"/>
      <c r="W57" s="80"/>
      <c r="X57" s="80"/>
      <c r="Y57" s="80"/>
    </row>
    <row r="58" spans="1:25" s="42" customFormat="1">
      <c r="A58" s="1121" t="s">
        <v>247</v>
      </c>
      <c r="B58" s="1122">
        <v>45044</v>
      </c>
      <c r="C58" s="1122">
        <v>45044</v>
      </c>
      <c r="D58" s="1123">
        <v>13652</v>
      </c>
      <c r="E58" s="1124" t="s">
        <v>2</v>
      </c>
      <c r="F58" s="1123">
        <v>4663</v>
      </c>
      <c r="G58" s="1125" t="s">
        <v>2965</v>
      </c>
      <c r="H58" s="1126">
        <v>50</v>
      </c>
      <c r="I58" s="1127" t="s">
        <v>6</v>
      </c>
      <c r="J58" s="1125" t="s">
        <v>1225</v>
      </c>
      <c r="K58" s="1130" t="s">
        <v>1189</v>
      </c>
      <c r="L58" s="1131">
        <v>275</v>
      </c>
      <c r="M58" s="80"/>
      <c r="N58" s="80"/>
      <c r="O58" s="80"/>
      <c r="P58" s="80"/>
      <c r="Q58" s="80"/>
      <c r="R58" s="80"/>
      <c r="T58" s="249"/>
      <c r="U58" s="80"/>
      <c r="V58" s="80"/>
      <c r="W58" s="80"/>
      <c r="X58" s="80"/>
      <c r="Y58" s="80"/>
    </row>
    <row r="59" spans="1:25" s="42" customFormat="1">
      <c r="A59" s="1121" t="s">
        <v>2262</v>
      </c>
      <c r="B59" s="1122">
        <v>45044</v>
      </c>
      <c r="C59" s="1122">
        <v>45040</v>
      </c>
      <c r="D59" s="1123">
        <v>13551</v>
      </c>
      <c r="E59" s="1124" t="s">
        <v>2</v>
      </c>
      <c r="F59" s="1123">
        <v>2774</v>
      </c>
      <c r="G59" s="1125" t="s">
        <v>127</v>
      </c>
      <c r="H59" s="1126" t="s">
        <v>1963</v>
      </c>
      <c r="I59" s="1127" t="s">
        <v>6</v>
      </c>
      <c r="J59" s="1125" t="s">
        <v>1225</v>
      </c>
      <c r="K59" s="1130"/>
      <c r="L59" s="1131"/>
      <c r="M59" s="80"/>
      <c r="N59" s="80"/>
      <c r="O59" s="80"/>
      <c r="P59" s="80"/>
      <c r="Q59" s="80"/>
      <c r="R59" s="80"/>
      <c r="T59" s="249"/>
      <c r="U59" s="80"/>
      <c r="V59" s="80"/>
      <c r="W59" s="80"/>
      <c r="X59" s="80"/>
      <c r="Y59" s="80"/>
    </row>
    <row r="60" spans="1:25" s="42" customFormat="1">
      <c r="A60" s="1121"/>
      <c r="B60" s="1122"/>
      <c r="C60" s="1122"/>
      <c r="D60" s="1123"/>
      <c r="E60" s="1124" t="s">
        <v>7</v>
      </c>
      <c r="F60" s="1123">
        <v>2555</v>
      </c>
      <c r="G60" s="1125" t="s">
        <v>382</v>
      </c>
      <c r="H60" s="1126">
        <v>9</v>
      </c>
      <c r="I60" s="1127" t="s">
        <v>6</v>
      </c>
      <c r="J60" s="1125" t="s">
        <v>1225</v>
      </c>
      <c r="K60" s="1130"/>
      <c r="L60" s="1131">
        <v>450.91</v>
      </c>
      <c r="M60" s="80"/>
      <c r="N60" s="80"/>
      <c r="O60" s="80"/>
      <c r="P60" s="80"/>
      <c r="Q60" s="80"/>
      <c r="R60" s="80"/>
      <c r="T60" s="249"/>
      <c r="U60" s="80"/>
      <c r="V60" s="80"/>
      <c r="W60" s="80"/>
      <c r="X60" s="80"/>
      <c r="Y60" s="80"/>
    </row>
    <row r="61" spans="1:25" s="42" customFormat="1">
      <c r="A61" s="1121" t="s">
        <v>2029</v>
      </c>
      <c r="B61" s="1122">
        <v>45047</v>
      </c>
      <c r="C61" s="1122">
        <v>45044</v>
      </c>
      <c r="D61" s="1123">
        <v>13559</v>
      </c>
      <c r="E61" s="1124" t="s">
        <v>199</v>
      </c>
      <c r="F61" s="1123">
        <v>4338</v>
      </c>
      <c r="G61" s="1125" t="s">
        <v>2327</v>
      </c>
      <c r="H61" s="1126">
        <v>10</v>
      </c>
      <c r="I61" s="1127" t="s">
        <v>6</v>
      </c>
      <c r="J61" s="1125" t="s">
        <v>1225</v>
      </c>
      <c r="K61" s="1130"/>
      <c r="L61" s="1131">
        <v>3700</v>
      </c>
      <c r="M61" s="80"/>
      <c r="N61" s="80"/>
      <c r="O61" s="80"/>
      <c r="P61" s="80"/>
      <c r="Q61" s="80"/>
      <c r="R61" s="80"/>
      <c r="T61" s="249"/>
      <c r="U61" s="80"/>
      <c r="V61" s="80"/>
      <c r="W61" s="80"/>
      <c r="X61" s="80"/>
      <c r="Y61" s="80"/>
    </row>
    <row r="62" spans="1:25" s="42" customFormat="1">
      <c r="A62" s="1121" t="s">
        <v>2029</v>
      </c>
      <c r="B62" s="1122">
        <v>45050</v>
      </c>
      <c r="C62" s="1122">
        <v>45044</v>
      </c>
      <c r="D62" s="1123">
        <v>13560</v>
      </c>
      <c r="E62" s="1124" t="s">
        <v>199</v>
      </c>
      <c r="F62" s="1123">
        <v>4338</v>
      </c>
      <c r="G62" s="1125" t="s">
        <v>2327</v>
      </c>
      <c r="H62" s="1126">
        <v>10</v>
      </c>
      <c r="I62" s="1127" t="s">
        <v>6</v>
      </c>
      <c r="J62" s="1125" t="s">
        <v>1225</v>
      </c>
      <c r="K62" s="1130"/>
      <c r="L62" s="1131">
        <v>3700</v>
      </c>
      <c r="M62" s="80"/>
      <c r="N62" s="80"/>
      <c r="O62" s="80"/>
      <c r="P62" s="80"/>
      <c r="Q62" s="80"/>
      <c r="R62" s="80"/>
      <c r="T62" s="249"/>
      <c r="U62" s="80"/>
      <c r="V62" s="80"/>
      <c r="W62" s="80"/>
      <c r="X62" s="80"/>
      <c r="Y62" s="80"/>
    </row>
    <row r="63" spans="1:25" s="42" customFormat="1">
      <c r="A63" s="1121" t="s">
        <v>2029</v>
      </c>
      <c r="B63" s="1122">
        <v>45071</v>
      </c>
      <c r="C63" s="1122">
        <v>45044</v>
      </c>
      <c r="D63" s="1123">
        <v>13561</v>
      </c>
      <c r="E63" s="1124" t="s">
        <v>199</v>
      </c>
      <c r="F63" s="1123">
        <v>4338</v>
      </c>
      <c r="G63" s="1125" t="s">
        <v>2327</v>
      </c>
      <c r="H63" s="1126" t="s">
        <v>1211</v>
      </c>
      <c r="I63" s="1127" t="s">
        <v>6</v>
      </c>
      <c r="J63" s="1125" t="s">
        <v>1225</v>
      </c>
      <c r="K63" s="1130"/>
      <c r="L63" s="1131">
        <v>3700</v>
      </c>
      <c r="M63" s="80"/>
      <c r="N63" s="80"/>
      <c r="O63" s="80"/>
      <c r="P63" s="80"/>
      <c r="Q63" s="80"/>
      <c r="R63" s="80"/>
      <c r="T63" s="249"/>
      <c r="U63" s="80"/>
      <c r="V63" s="80"/>
      <c r="W63" s="80"/>
      <c r="X63" s="80"/>
      <c r="Y63" s="80"/>
    </row>
    <row r="64" spans="1:25" s="42" customFormat="1">
      <c r="A64" s="1524" t="s">
        <v>2029</v>
      </c>
      <c r="B64" s="1525">
        <v>45063</v>
      </c>
      <c r="C64" s="1525"/>
      <c r="D64" s="1526">
        <v>13562</v>
      </c>
      <c r="E64" s="1527" t="s">
        <v>199</v>
      </c>
      <c r="F64" s="1526">
        <v>1183</v>
      </c>
      <c r="G64" s="1528" t="s">
        <v>2034</v>
      </c>
      <c r="H64" s="1529">
        <v>10</v>
      </c>
      <c r="I64" s="1530"/>
      <c r="J64" s="1528" t="s">
        <v>1225</v>
      </c>
      <c r="K64" s="1531"/>
      <c r="L64" s="1532">
        <v>1700</v>
      </c>
      <c r="M64" s="80"/>
      <c r="N64" s="80"/>
      <c r="O64" s="80"/>
      <c r="P64" s="80"/>
      <c r="Q64" s="80"/>
      <c r="R64" s="80"/>
      <c r="T64" s="249"/>
      <c r="U64" s="80"/>
      <c r="V64" s="80"/>
      <c r="W64" s="80"/>
      <c r="X64" s="80"/>
      <c r="Y64" s="80"/>
    </row>
    <row r="65" spans="1:25" s="42" customFormat="1">
      <c r="A65" s="1524" t="s">
        <v>2029</v>
      </c>
      <c r="B65" s="1525">
        <v>45070</v>
      </c>
      <c r="C65" s="1525"/>
      <c r="D65" s="1526">
        <v>13563</v>
      </c>
      <c r="E65" s="1527" t="s">
        <v>199</v>
      </c>
      <c r="F65" s="1526">
        <v>1183</v>
      </c>
      <c r="G65" s="1528" t="s">
        <v>2034</v>
      </c>
      <c r="H65" s="1529">
        <v>10</v>
      </c>
      <c r="I65" s="1530"/>
      <c r="J65" s="1528" t="s">
        <v>1225</v>
      </c>
      <c r="K65" s="1531"/>
      <c r="L65" s="1532">
        <v>1700</v>
      </c>
      <c r="M65" s="80"/>
      <c r="N65" s="80"/>
      <c r="O65" s="80"/>
      <c r="P65" s="80"/>
      <c r="Q65" s="80"/>
      <c r="R65" s="80"/>
      <c r="T65" s="249"/>
      <c r="U65" s="80"/>
      <c r="V65" s="80"/>
      <c r="W65" s="80"/>
      <c r="X65" s="80"/>
      <c r="Y65" s="80"/>
    </row>
    <row r="66" spans="1:25" s="42" customFormat="1">
      <c r="A66" s="1524" t="s">
        <v>2029</v>
      </c>
      <c r="B66" s="1525">
        <v>45091</v>
      </c>
      <c r="C66" s="1525"/>
      <c r="D66" s="1526">
        <v>13564</v>
      </c>
      <c r="E66" s="1527" t="s">
        <v>199</v>
      </c>
      <c r="F66" s="1526">
        <v>1183</v>
      </c>
      <c r="G66" s="1528" t="s">
        <v>2034</v>
      </c>
      <c r="H66" s="1529">
        <v>10</v>
      </c>
      <c r="I66" s="1530"/>
      <c r="J66" s="1528" t="s">
        <v>1225</v>
      </c>
      <c r="K66" s="1531"/>
      <c r="L66" s="1532">
        <v>1700</v>
      </c>
      <c r="M66" s="80"/>
      <c r="N66" s="80"/>
      <c r="O66" s="80"/>
      <c r="P66" s="80"/>
      <c r="Q66" s="80"/>
      <c r="R66" s="80"/>
      <c r="T66" s="249"/>
      <c r="U66" s="80"/>
      <c r="V66" s="80"/>
      <c r="W66" s="80"/>
      <c r="X66" s="80"/>
      <c r="Y66" s="80"/>
    </row>
    <row r="67" spans="1:25" s="42" customFormat="1">
      <c r="A67" s="1121" t="s">
        <v>173</v>
      </c>
      <c r="B67" s="1122">
        <v>45044</v>
      </c>
      <c r="C67" s="1122">
        <v>45042</v>
      </c>
      <c r="D67" s="1123">
        <v>13586</v>
      </c>
      <c r="E67" s="1124" t="s">
        <v>40</v>
      </c>
      <c r="F67" s="1123">
        <v>4642</v>
      </c>
      <c r="G67" s="1125" t="s">
        <v>2976</v>
      </c>
      <c r="H67" s="1126">
        <v>5</v>
      </c>
      <c r="I67" s="1127" t="s">
        <v>6</v>
      </c>
      <c r="J67" s="1125" t="s">
        <v>1225</v>
      </c>
      <c r="K67" s="1130" t="s">
        <v>1189</v>
      </c>
      <c r="L67" s="1131">
        <v>212.5</v>
      </c>
      <c r="M67" s="80"/>
      <c r="N67" s="80"/>
      <c r="O67" s="80"/>
      <c r="P67" s="80"/>
      <c r="Q67" s="80"/>
      <c r="R67" s="80"/>
      <c r="T67" s="249"/>
      <c r="U67" s="80"/>
      <c r="V67" s="80"/>
      <c r="W67" s="80"/>
      <c r="X67" s="80"/>
      <c r="Y67" s="80"/>
    </row>
    <row r="68" spans="1:25" s="42" customFormat="1">
      <c r="A68" s="1121" t="s">
        <v>109</v>
      </c>
      <c r="B68" s="1122">
        <v>45040</v>
      </c>
      <c r="C68" s="1122">
        <v>45040</v>
      </c>
      <c r="D68" s="1123">
        <v>13604</v>
      </c>
      <c r="E68" s="1124" t="s">
        <v>2060</v>
      </c>
      <c r="F68" s="1123">
        <v>4025</v>
      </c>
      <c r="G68" s="1125" t="s">
        <v>506</v>
      </c>
      <c r="H68" s="1126">
        <v>1</v>
      </c>
      <c r="I68" s="1127" t="s">
        <v>6</v>
      </c>
      <c r="J68" s="1125"/>
      <c r="K68" s="1130"/>
      <c r="L68" s="1131">
        <v>50</v>
      </c>
      <c r="M68" s="80"/>
      <c r="N68" s="80"/>
      <c r="O68" s="80"/>
      <c r="P68" s="80"/>
      <c r="Q68" s="80"/>
      <c r="R68" s="80"/>
      <c r="T68" s="249"/>
      <c r="U68" s="80"/>
      <c r="V68" s="80"/>
      <c r="W68" s="80"/>
      <c r="X68" s="80"/>
      <c r="Y68" s="80"/>
    </row>
    <row r="69" spans="1:25" s="42" customFormat="1">
      <c r="A69" s="1121" t="s">
        <v>109</v>
      </c>
      <c r="B69" s="1122">
        <v>45044</v>
      </c>
      <c r="C69" s="1122">
        <v>45042</v>
      </c>
      <c r="D69" s="1123">
        <v>13636</v>
      </c>
      <c r="E69" s="1124" t="s">
        <v>2060</v>
      </c>
      <c r="F69" s="1123">
        <v>4025</v>
      </c>
      <c r="G69" s="1125" t="s">
        <v>2978</v>
      </c>
      <c r="H69" s="1126">
        <v>50</v>
      </c>
      <c r="I69" s="1127" t="s">
        <v>6</v>
      </c>
      <c r="J69" s="1125"/>
      <c r="K69" s="1130" t="s">
        <v>2076</v>
      </c>
      <c r="L69" s="1131">
        <v>150</v>
      </c>
      <c r="M69" s="80"/>
      <c r="N69" s="80"/>
      <c r="O69" s="80"/>
      <c r="P69" s="80"/>
      <c r="Q69" s="80"/>
      <c r="R69" s="80"/>
      <c r="T69" s="249" t="s">
        <v>2989</v>
      </c>
      <c r="U69" s="80"/>
      <c r="V69" s="80"/>
      <c r="W69" s="80"/>
      <c r="X69" s="80"/>
      <c r="Y69" s="80"/>
    </row>
    <row r="70" spans="1:25" s="42" customFormat="1">
      <c r="A70" s="1121" t="s">
        <v>109</v>
      </c>
      <c r="B70" s="1122">
        <v>45041</v>
      </c>
      <c r="C70" s="1122">
        <v>45042</v>
      </c>
      <c r="D70" s="1123">
        <v>13622</v>
      </c>
      <c r="E70" s="1124" t="s">
        <v>2060</v>
      </c>
      <c r="F70" s="1123" t="s">
        <v>54</v>
      </c>
      <c r="G70" s="1125" t="s">
        <v>2981</v>
      </c>
      <c r="H70" s="1126">
        <v>200</v>
      </c>
      <c r="I70" s="1111" t="s">
        <v>6</v>
      </c>
      <c r="J70" s="1125" t="s">
        <v>1225</v>
      </c>
      <c r="K70" s="1130" t="s">
        <v>2982</v>
      </c>
      <c r="L70" s="1131">
        <v>250</v>
      </c>
      <c r="M70" s="80"/>
      <c r="N70" s="80"/>
      <c r="O70" s="80"/>
      <c r="P70" s="80"/>
      <c r="Q70" s="80"/>
      <c r="R70" s="80"/>
      <c r="T70" s="249"/>
      <c r="U70" s="80"/>
      <c r="V70" s="80"/>
      <c r="W70" s="80"/>
      <c r="X70" s="80"/>
      <c r="Y70" s="80"/>
    </row>
    <row r="71" spans="1:25" s="42" customFormat="1">
      <c r="A71" s="1121" t="s">
        <v>141</v>
      </c>
      <c r="B71" s="1122">
        <v>45044</v>
      </c>
      <c r="C71" s="1122">
        <v>45042</v>
      </c>
      <c r="D71" s="1123">
        <v>13610</v>
      </c>
      <c r="E71" s="1124" t="s">
        <v>2</v>
      </c>
      <c r="F71" s="1123">
        <v>784</v>
      </c>
      <c r="G71" s="1125" t="s">
        <v>2987</v>
      </c>
      <c r="H71" s="1126">
        <v>40</v>
      </c>
      <c r="I71" s="1111" t="s">
        <v>6</v>
      </c>
      <c r="J71" s="1125" t="s">
        <v>1225</v>
      </c>
      <c r="K71" s="1130"/>
      <c r="L71" s="1131">
        <v>156</v>
      </c>
      <c r="M71" s="80"/>
      <c r="N71" s="80"/>
      <c r="O71" s="80"/>
      <c r="P71" s="80"/>
      <c r="Q71" s="80"/>
      <c r="R71" s="80"/>
      <c r="T71" s="249"/>
      <c r="U71" s="80"/>
      <c r="V71" s="80"/>
      <c r="W71" s="80"/>
      <c r="X71" s="80"/>
      <c r="Y71" s="80"/>
    </row>
    <row r="72" spans="1:25" s="42" customFormat="1">
      <c r="A72" s="1105"/>
      <c r="B72" s="1106"/>
      <c r="C72" s="1106"/>
      <c r="D72" s="1107"/>
      <c r="E72" s="1108"/>
      <c r="F72" s="1107"/>
      <c r="G72" s="1109"/>
      <c r="H72" s="1110"/>
      <c r="I72" s="1111"/>
      <c r="J72" s="1109"/>
      <c r="K72" s="1109"/>
      <c r="L72" s="1113"/>
      <c r="M72" s="80"/>
      <c r="N72" s="80"/>
      <c r="O72" s="80"/>
      <c r="P72" s="80"/>
      <c r="Q72" s="80"/>
      <c r="R72" s="80"/>
      <c r="T72" s="249"/>
      <c r="U72" s="80"/>
      <c r="V72" s="80"/>
      <c r="W72" s="80"/>
      <c r="X72" s="80"/>
      <c r="Y72" s="80"/>
    </row>
    <row r="73" spans="1:25" s="41" customFormat="1">
      <c r="A73" s="2464" t="e">
        <f>SUM(#REF!)</f>
        <v>#REF!</v>
      </c>
      <c r="B73" s="2465"/>
      <c r="C73" s="2465"/>
      <c r="D73" s="2465"/>
      <c r="E73" s="2465"/>
      <c r="F73" s="2465"/>
      <c r="G73" s="2465"/>
      <c r="H73" s="2465"/>
      <c r="I73" s="2465"/>
      <c r="J73" s="2465"/>
      <c r="K73" s="2465"/>
      <c r="L73" s="2466"/>
      <c r="M73" s="247"/>
      <c r="N73" s="249"/>
      <c r="O73" s="249"/>
      <c r="P73" s="249"/>
      <c r="Q73" s="249"/>
      <c r="R73" s="249"/>
      <c r="T73" s="249"/>
      <c r="U73" s="249"/>
      <c r="V73" s="249"/>
      <c r="W73" s="249"/>
      <c r="X73" s="249"/>
      <c r="Y73" s="249"/>
    </row>
    <row r="74" spans="1:25" s="44" customFormat="1" ht="18.75">
      <c r="A74" s="2461" t="s">
        <v>1315</v>
      </c>
      <c r="B74" s="2462"/>
      <c r="C74" s="2462"/>
      <c r="D74" s="2462"/>
      <c r="E74" s="2462"/>
      <c r="F74" s="2462"/>
      <c r="G74" s="2462"/>
      <c r="H74" s="2462"/>
      <c r="I74" s="2462"/>
      <c r="J74" s="2462"/>
      <c r="K74" s="2462"/>
      <c r="L74" s="2463"/>
      <c r="M74" s="246"/>
      <c r="N74" s="246"/>
      <c r="O74" s="246"/>
      <c r="P74" s="246"/>
      <c r="Q74" s="246"/>
      <c r="R74" s="246"/>
      <c r="T74" s="246"/>
      <c r="U74" s="246"/>
      <c r="V74" s="246"/>
      <c r="W74" s="246"/>
      <c r="X74" s="246"/>
      <c r="Y74" s="246"/>
    </row>
    <row r="75" spans="1:25" s="42" customFormat="1" ht="14.25" customHeight="1">
      <c r="A75" s="239" t="s">
        <v>137</v>
      </c>
      <c r="B75" s="1203">
        <v>45028</v>
      </c>
      <c r="C75" s="31">
        <v>45027</v>
      </c>
      <c r="D75" s="523">
        <v>13389</v>
      </c>
      <c r="E75" s="136" t="s">
        <v>44</v>
      </c>
      <c r="F75" s="523">
        <v>4029</v>
      </c>
      <c r="G75" s="9" t="s">
        <v>219</v>
      </c>
      <c r="H75" s="1204">
        <v>90</v>
      </c>
      <c r="I75" s="25" t="s">
        <v>6</v>
      </c>
      <c r="J75" s="9" t="s">
        <v>97</v>
      </c>
      <c r="K75" s="11" t="s">
        <v>2853</v>
      </c>
      <c r="L75" s="1205">
        <v>1710</v>
      </c>
      <c r="M75" s="80"/>
      <c r="N75" s="80"/>
      <c r="O75" s="80"/>
      <c r="P75" s="80"/>
      <c r="Q75" s="80"/>
      <c r="R75" s="80"/>
      <c r="T75" s="80" t="s">
        <v>1954</v>
      </c>
      <c r="U75" s="80"/>
      <c r="V75" s="80"/>
      <c r="W75" s="80"/>
      <c r="X75" s="80"/>
      <c r="Y75" s="80"/>
    </row>
    <row r="76" spans="1:25" s="42" customFormat="1" ht="14.25" customHeight="1">
      <c r="A76" s="239" t="s">
        <v>1303</v>
      </c>
      <c r="B76" s="1203">
        <v>45033</v>
      </c>
      <c r="C76" s="31">
        <v>45028</v>
      </c>
      <c r="D76" s="523">
        <v>13412</v>
      </c>
      <c r="E76" s="136" t="s">
        <v>1221</v>
      </c>
      <c r="F76" s="523">
        <v>3628</v>
      </c>
      <c r="G76" s="9" t="s">
        <v>1812</v>
      </c>
      <c r="H76" s="1204">
        <v>10</v>
      </c>
      <c r="I76" s="25" t="s">
        <v>6</v>
      </c>
      <c r="J76" s="9" t="s">
        <v>97</v>
      </c>
      <c r="K76" s="11" t="s">
        <v>991</v>
      </c>
      <c r="L76" s="1205"/>
      <c r="M76" s="80"/>
      <c r="N76" s="80"/>
      <c r="O76" s="80"/>
      <c r="P76" s="80"/>
      <c r="Q76" s="80"/>
      <c r="R76" s="80"/>
      <c r="T76" s="80"/>
      <c r="U76" s="80"/>
      <c r="V76" s="80"/>
      <c r="W76" s="80"/>
      <c r="X76" s="80"/>
      <c r="Y76" s="80"/>
    </row>
    <row r="77" spans="1:25" s="42" customFormat="1" ht="14.25" customHeight="1">
      <c r="A77" s="239"/>
      <c r="B77" s="1203"/>
      <c r="C77" s="31"/>
      <c r="D77" s="523"/>
      <c r="E77" s="136" t="s">
        <v>1221</v>
      </c>
      <c r="F77" s="523">
        <v>3629</v>
      </c>
      <c r="G77" s="9" t="s">
        <v>1812</v>
      </c>
      <c r="H77" s="1204">
        <v>10</v>
      </c>
      <c r="I77" s="25" t="s">
        <v>6</v>
      </c>
      <c r="J77" s="9" t="s">
        <v>97</v>
      </c>
      <c r="K77" s="11" t="s">
        <v>991</v>
      </c>
      <c r="L77" s="1205"/>
      <c r="M77" s="80"/>
      <c r="N77" s="80"/>
      <c r="O77" s="80"/>
      <c r="P77" s="80"/>
      <c r="Q77" s="80"/>
      <c r="R77" s="80"/>
      <c r="T77" s="80"/>
      <c r="U77" s="80"/>
      <c r="V77" s="80"/>
      <c r="W77" s="80"/>
      <c r="X77" s="80"/>
      <c r="Y77" s="80"/>
    </row>
    <row r="78" spans="1:25" s="42" customFormat="1" ht="14.25" customHeight="1">
      <c r="A78" s="239"/>
      <c r="B78" s="1203"/>
      <c r="C78" s="31"/>
      <c r="D78" s="523"/>
      <c r="E78" s="136" t="s">
        <v>1221</v>
      </c>
      <c r="F78" s="523">
        <v>4192</v>
      </c>
      <c r="G78" s="9" t="s">
        <v>103</v>
      </c>
      <c r="H78" s="1204">
        <v>5</v>
      </c>
      <c r="I78" s="25" t="s">
        <v>6</v>
      </c>
      <c r="J78" s="9" t="s">
        <v>97</v>
      </c>
      <c r="K78" s="11" t="s">
        <v>991</v>
      </c>
      <c r="L78" s="1205"/>
      <c r="M78" s="80"/>
      <c r="N78" s="80"/>
      <c r="O78" s="80"/>
      <c r="P78" s="80"/>
      <c r="Q78" s="80"/>
      <c r="R78" s="80"/>
      <c r="T78" s="80"/>
      <c r="U78" s="80"/>
      <c r="V78" s="80"/>
      <c r="W78" s="80"/>
      <c r="X78" s="80"/>
      <c r="Y78" s="80"/>
    </row>
    <row r="79" spans="1:25" s="42" customFormat="1" ht="14.25" customHeight="1">
      <c r="A79" s="239"/>
      <c r="B79" s="1203"/>
      <c r="C79" s="31"/>
      <c r="D79" s="523"/>
      <c r="E79" s="136" t="s">
        <v>1221</v>
      </c>
      <c r="F79" s="523">
        <v>4245</v>
      </c>
      <c r="G79" s="9" t="s">
        <v>5</v>
      </c>
      <c r="H79" s="1204">
        <v>5</v>
      </c>
      <c r="I79" s="25" t="s">
        <v>6</v>
      </c>
      <c r="J79" s="9" t="s">
        <v>97</v>
      </c>
      <c r="K79" s="11" t="s">
        <v>991</v>
      </c>
      <c r="L79" s="1205"/>
      <c r="M79" s="80"/>
      <c r="N79" s="80"/>
      <c r="O79" s="80"/>
      <c r="P79" s="80"/>
      <c r="Q79" s="80"/>
      <c r="R79" s="80"/>
      <c r="T79" s="80"/>
      <c r="U79" s="80"/>
      <c r="V79" s="80"/>
      <c r="W79" s="80"/>
      <c r="X79" s="80"/>
      <c r="Y79" s="80"/>
    </row>
    <row r="80" spans="1:25" s="42" customFormat="1" ht="14.25" customHeight="1">
      <c r="A80" s="239"/>
      <c r="B80" s="1203"/>
      <c r="C80" s="31"/>
      <c r="D80" s="523"/>
      <c r="E80" s="136" t="s">
        <v>1221</v>
      </c>
      <c r="F80" s="523">
        <v>4193</v>
      </c>
      <c r="G80" s="9" t="s">
        <v>5</v>
      </c>
      <c r="H80" s="1204">
        <v>5</v>
      </c>
      <c r="I80" s="25" t="s">
        <v>6</v>
      </c>
      <c r="J80" s="9" t="s">
        <v>97</v>
      </c>
      <c r="K80" s="11" t="s">
        <v>991</v>
      </c>
      <c r="L80" s="1205"/>
      <c r="M80" s="80"/>
      <c r="N80" s="80"/>
      <c r="O80" s="80"/>
      <c r="P80" s="80"/>
      <c r="Q80" s="80"/>
      <c r="R80" s="80"/>
      <c r="T80" s="80"/>
      <c r="U80" s="80"/>
      <c r="V80" s="80"/>
      <c r="W80" s="80"/>
      <c r="X80" s="80"/>
      <c r="Y80" s="80"/>
    </row>
    <row r="81" spans="1:25" s="42" customFormat="1" ht="14.25" customHeight="1">
      <c r="A81" s="239"/>
      <c r="B81" s="1203"/>
      <c r="C81" s="31"/>
      <c r="D81" s="523"/>
      <c r="E81" s="136" t="s">
        <v>1221</v>
      </c>
      <c r="F81" s="523">
        <v>4226</v>
      </c>
      <c r="G81" s="9" t="s">
        <v>783</v>
      </c>
      <c r="H81" s="1204">
        <v>5</v>
      </c>
      <c r="I81" s="25" t="s">
        <v>6</v>
      </c>
      <c r="J81" s="9" t="s">
        <v>97</v>
      </c>
      <c r="K81" s="11" t="s">
        <v>991</v>
      </c>
      <c r="L81" s="1205"/>
      <c r="M81" s="80"/>
      <c r="N81" s="80"/>
      <c r="O81" s="80"/>
      <c r="P81" s="80"/>
      <c r="Q81" s="80"/>
      <c r="R81" s="80"/>
      <c r="T81" s="80"/>
      <c r="U81" s="80"/>
      <c r="V81" s="80"/>
      <c r="W81" s="80"/>
      <c r="X81" s="80"/>
      <c r="Y81" s="80"/>
    </row>
    <row r="82" spans="1:25" s="42" customFormat="1" ht="14.25" customHeight="1">
      <c r="A82" s="239"/>
      <c r="B82" s="1203"/>
      <c r="C82" s="31"/>
      <c r="D82" s="523"/>
      <c r="E82" s="136" t="s">
        <v>1221</v>
      </c>
      <c r="F82" s="523">
        <v>4229</v>
      </c>
      <c r="G82" s="9" t="s">
        <v>783</v>
      </c>
      <c r="H82" s="1204">
        <v>2</v>
      </c>
      <c r="I82" s="25" t="s">
        <v>6</v>
      </c>
      <c r="J82" s="9" t="s">
        <v>97</v>
      </c>
      <c r="K82" s="11" t="s">
        <v>991</v>
      </c>
      <c r="L82" s="1205"/>
      <c r="M82" s="80"/>
      <c r="N82" s="80"/>
      <c r="O82" s="80"/>
      <c r="P82" s="80"/>
      <c r="Q82" s="80"/>
      <c r="R82" s="80"/>
      <c r="T82" s="80"/>
      <c r="U82" s="80"/>
      <c r="V82" s="80"/>
      <c r="W82" s="80"/>
      <c r="X82" s="80"/>
      <c r="Y82" s="80"/>
    </row>
    <row r="83" spans="1:25" s="42" customFormat="1" ht="14.25" customHeight="1">
      <c r="A83" s="239"/>
      <c r="B83" s="1203"/>
      <c r="C83" s="31"/>
      <c r="D83" s="523"/>
      <c r="E83" s="136" t="s">
        <v>1221</v>
      </c>
      <c r="F83" s="523">
        <v>4230</v>
      </c>
      <c r="G83" s="9" t="s">
        <v>783</v>
      </c>
      <c r="H83" s="1204">
        <v>5</v>
      </c>
      <c r="I83" s="25" t="s">
        <v>6</v>
      </c>
      <c r="J83" s="9" t="s">
        <v>97</v>
      </c>
      <c r="K83" s="11" t="s">
        <v>991</v>
      </c>
      <c r="L83" s="1205"/>
      <c r="M83" s="80"/>
      <c r="N83" s="80"/>
      <c r="O83" s="80"/>
      <c r="P83" s="80"/>
      <c r="Q83" s="80"/>
      <c r="R83" s="80"/>
      <c r="T83" s="80"/>
      <c r="U83" s="80"/>
      <c r="V83" s="80"/>
      <c r="W83" s="80"/>
      <c r="X83" s="80"/>
      <c r="Y83" s="80"/>
    </row>
    <row r="84" spans="1:25" s="42" customFormat="1" ht="14.25" customHeight="1">
      <c r="A84" s="239"/>
      <c r="B84" s="1203"/>
      <c r="C84" s="31"/>
      <c r="D84" s="523"/>
      <c r="E84" s="136" t="s">
        <v>1221</v>
      </c>
      <c r="F84" s="523">
        <v>4231</v>
      </c>
      <c r="G84" s="9" t="s">
        <v>783</v>
      </c>
      <c r="H84" s="1204">
        <v>10</v>
      </c>
      <c r="I84" s="25" t="s">
        <v>6</v>
      </c>
      <c r="J84" s="9" t="s">
        <v>97</v>
      </c>
      <c r="K84" s="11" t="s">
        <v>991</v>
      </c>
      <c r="L84" s="1205"/>
      <c r="M84" s="80"/>
      <c r="N84" s="80"/>
      <c r="O84" s="80"/>
      <c r="P84" s="80"/>
      <c r="Q84" s="80"/>
      <c r="R84" s="80"/>
      <c r="T84" s="80"/>
      <c r="U84" s="80"/>
      <c r="V84" s="80"/>
      <c r="W84" s="80"/>
      <c r="X84" s="80"/>
      <c r="Y84" s="80"/>
    </row>
    <row r="85" spans="1:25" s="42" customFormat="1" ht="14.25" customHeight="1">
      <c r="A85" s="239"/>
      <c r="B85" s="1203"/>
      <c r="C85" s="31"/>
      <c r="D85" s="523"/>
      <c r="E85" s="136" t="s">
        <v>1221</v>
      </c>
      <c r="F85" s="523">
        <v>4232</v>
      </c>
      <c r="G85" s="9" t="s">
        <v>783</v>
      </c>
      <c r="H85" s="1204">
        <v>10</v>
      </c>
      <c r="I85" s="25" t="s">
        <v>6</v>
      </c>
      <c r="J85" s="9" t="s">
        <v>97</v>
      </c>
      <c r="K85" s="11" t="s">
        <v>991</v>
      </c>
      <c r="L85" s="1205"/>
      <c r="M85" s="80"/>
      <c r="N85" s="80"/>
      <c r="O85" s="80"/>
      <c r="P85" s="80"/>
      <c r="Q85" s="80"/>
      <c r="R85" s="80"/>
      <c r="T85" s="80"/>
      <c r="U85" s="80"/>
      <c r="V85" s="80"/>
      <c r="W85" s="80"/>
      <c r="X85" s="80"/>
      <c r="Y85" s="80"/>
    </row>
    <row r="86" spans="1:25" s="42" customFormat="1" ht="14.25" customHeight="1">
      <c r="A86" s="239"/>
      <c r="B86" s="1203"/>
      <c r="C86" s="31"/>
      <c r="D86" s="523"/>
      <c r="E86" s="136" t="s">
        <v>1221</v>
      </c>
      <c r="F86" s="523">
        <v>4232</v>
      </c>
      <c r="G86" s="9" t="s">
        <v>783</v>
      </c>
      <c r="H86" s="1204">
        <v>10</v>
      </c>
      <c r="I86" s="25" t="s">
        <v>6</v>
      </c>
      <c r="J86" s="9" t="s">
        <v>97</v>
      </c>
      <c r="K86" s="11" t="s">
        <v>991</v>
      </c>
      <c r="L86" s="1205"/>
      <c r="M86" s="80"/>
      <c r="N86" s="80"/>
      <c r="O86" s="80"/>
      <c r="P86" s="80"/>
      <c r="Q86" s="80"/>
      <c r="R86" s="80"/>
      <c r="T86" s="80"/>
      <c r="U86" s="80"/>
      <c r="V86" s="80"/>
      <c r="W86" s="80"/>
      <c r="X86" s="80"/>
      <c r="Y86" s="80"/>
    </row>
    <row r="87" spans="1:25" s="42" customFormat="1" ht="14.25" customHeight="1">
      <c r="A87" s="239"/>
      <c r="B87" s="1203"/>
      <c r="C87" s="31"/>
      <c r="D87" s="523"/>
      <c r="E87" s="136" t="s">
        <v>1221</v>
      </c>
      <c r="F87" s="523">
        <v>4233</v>
      </c>
      <c r="G87" s="9" t="s">
        <v>783</v>
      </c>
      <c r="H87" s="1204">
        <v>5</v>
      </c>
      <c r="I87" s="25" t="s">
        <v>6</v>
      </c>
      <c r="J87" s="9" t="s">
        <v>97</v>
      </c>
      <c r="K87" s="11" t="s">
        <v>991</v>
      </c>
      <c r="L87" s="1205"/>
      <c r="M87" s="80"/>
      <c r="N87" s="80"/>
      <c r="O87" s="80"/>
      <c r="P87" s="80"/>
      <c r="Q87" s="80"/>
      <c r="R87" s="80"/>
      <c r="T87" s="80"/>
      <c r="U87" s="80"/>
      <c r="V87" s="80"/>
      <c r="W87" s="80"/>
      <c r="X87" s="80"/>
      <c r="Y87" s="80"/>
    </row>
    <row r="88" spans="1:25" s="42" customFormat="1" ht="14.25" customHeight="1">
      <c r="A88" s="239"/>
      <c r="B88" s="1203"/>
      <c r="C88" s="31"/>
      <c r="D88" s="523"/>
      <c r="E88" s="136" t="s">
        <v>1221</v>
      </c>
      <c r="F88" s="523">
        <v>4240</v>
      </c>
      <c r="G88" s="9" t="s">
        <v>89</v>
      </c>
      <c r="H88" s="1204">
        <v>15</v>
      </c>
      <c r="I88" s="25" t="s">
        <v>6</v>
      </c>
      <c r="J88" s="9" t="s">
        <v>97</v>
      </c>
      <c r="K88" s="11" t="s">
        <v>991</v>
      </c>
      <c r="L88" s="1205">
        <v>3221.05</v>
      </c>
      <c r="M88" s="80"/>
      <c r="N88" s="80"/>
      <c r="O88" s="80"/>
      <c r="P88" s="80"/>
      <c r="Q88" s="80"/>
      <c r="R88" s="80"/>
      <c r="T88" s="80"/>
      <c r="U88" s="80"/>
      <c r="V88" s="80"/>
      <c r="W88" s="80"/>
      <c r="X88" s="80"/>
      <c r="Y88" s="80"/>
    </row>
    <row r="89" spans="1:25" s="42" customFormat="1" ht="14.25" customHeight="1">
      <c r="A89" s="239" t="s">
        <v>384</v>
      </c>
      <c r="B89" s="1203">
        <v>45030</v>
      </c>
      <c r="C89" s="31">
        <v>45026</v>
      </c>
      <c r="D89" s="523">
        <v>13439</v>
      </c>
      <c r="E89" s="136" t="s">
        <v>2</v>
      </c>
      <c r="F89" s="523">
        <v>2266</v>
      </c>
      <c r="G89" s="9" t="s">
        <v>9</v>
      </c>
      <c r="H89" s="1204" t="s">
        <v>840</v>
      </c>
      <c r="I89" s="25" t="s">
        <v>6</v>
      </c>
      <c r="J89" s="9" t="s">
        <v>97</v>
      </c>
      <c r="K89" s="11"/>
      <c r="L89" s="1205">
        <v>199</v>
      </c>
      <c r="M89" s="80"/>
      <c r="N89" s="80"/>
      <c r="O89" s="80"/>
      <c r="P89" s="80"/>
      <c r="Q89" s="80"/>
      <c r="R89" s="80"/>
      <c r="T89" s="80"/>
      <c r="U89" s="80"/>
      <c r="V89" s="80"/>
      <c r="W89" s="80"/>
      <c r="X89" s="80"/>
      <c r="Y89" s="80"/>
    </row>
    <row r="90" spans="1:25" s="42" customFormat="1" ht="14.25" customHeight="1">
      <c r="A90" s="239"/>
      <c r="B90" s="1203"/>
      <c r="C90" s="31"/>
      <c r="D90" s="523"/>
      <c r="E90" s="136" t="s">
        <v>2</v>
      </c>
      <c r="F90" s="523">
        <v>869</v>
      </c>
      <c r="G90" s="9" t="s">
        <v>16</v>
      </c>
      <c r="H90" s="1204">
        <v>10</v>
      </c>
      <c r="I90" s="25" t="s">
        <v>6</v>
      </c>
      <c r="J90" s="9" t="s">
        <v>97</v>
      </c>
      <c r="K90" s="11"/>
      <c r="L90" s="1205"/>
      <c r="M90" s="80"/>
      <c r="N90" s="80"/>
      <c r="O90" s="80"/>
      <c r="P90" s="80"/>
      <c r="Q90" s="80"/>
      <c r="R90" s="80"/>
      <c r="T90" s="80"/>
      <c r="U90" s="80"/>
      <c r="V90" s="80"/>
      <c r="W90" s="80"/>
      <c r="X90" s="80"/>
      <c r="Y90" s="80"/>
    </row>
    <row r="91" spans="1:25" s="42" customFormat="1" ht="14.25" customHeight="1">
      <c r="A91" s="239" t="s">
        <v>509</v>
      </c>
      <c r="B91" s="1203">
        <v>45029</v>
      </c>
      <c r="C91" s="31">
        <v>45026</v>
      </c>
      <c r="D91" s="523">
        <v>13429</v>
      </c>
      <c r="E91" s="136" t="s">
        <v>2</v>
      </c>
      <c r="F91" s="523">
        <v>3765</v>
      </c>
      <c r="G91" s="9" t="s">
        <v>200</v>
      </c>
      <c r="H91" s="1204">
        <v>20</v>
      </c>
      <c r="I91" s="25" t="s">
        <v>6</v>
      </c>
      <c r="J91" s="9" t="s">
        <v>97</v>
      </c>
      <c r="K91" s="11"/>
      <c r="L91" s="1205">
        <v>730</v>
      </c>
      <c r="M91" s="80"/>
      <c r="N91" s="80"/>
      <c r="O91" s="80"/>
      <c r="P91" s="80"/>
      <c r="Q91" s="80"/>
      <c r="R91" s="80"/>
      <c r="T91" s="80"/>
      <c r="U91" s="80"/>
      <c r="V91" s="80"/>
      <c r="W91" s="80"/>
      <c r="X91" s="80"/>
      <c r="Y91" s="80"/>
    </row>
    <row r="92" spans="1:25" s="42" customFormat="1" ht="14.25" customHeight="1">
      <c r="A92" s="239" t="s">
        <v>141</v>
      </c>
      <c r="B92" s="1203">
        <v>45030</v>
      </c>
      <c r="C92" s="31">
        <v>45026</v>
      </c>
      <c r="D92" s="523">
        <v>13437</v>
      </c>
      <c r="E92" s="136" t="s">
        <v>2</v>
      </c>
      <c r="F92" s="523">
        <v>4105</v>
      </c>
      <c r="G92" s="9" t="s">
        <v>16</v>
      </c>
      <c r="H92" s="1204">
        <v>5</v>
      </c>
      <c r="I92" s="25" t="s">
        <v>6</v>
      </c>
      <c r="J92" s="9" t="s">
        <v>97</v>
      </c>
      <c r="K92" s="11"/>
      <c r="L92" s="1205">
        <v>62.5</v>
      </c>
      <c r="M92" s="80"/>
      <c r="N92" s="80"/>
      <c r="O92" s="80"/>
      <c r="P92" s="80"/>
      <c r="Q92" s="80"/>
      <c r="R92" s="80"/>
      <c r="T92" s="80"/>
      <c r="U92" s="80"/>
      <c r="V92" s="80"/>
      <c r="W92" s="80"/>
      <c r="X92" s="80"/>
      <c r="Y92" s="80"/>
    </row>
    <row r="93" spans="1:25" s="42" customFormat="1" ht="14.25" customHeight="1">
      <c r="A93" s="239" t="s">
        <v>1594</v>
      </c>
      <c r="B93" s="1203">
        <v>45030</v>
      </c>
      <c r="C93" s="31">
        <v>45028</v>
      </c>
      <c r="D93" s="523">
        <v>13438</v>
      </c>
      <c r="E93" s="136" t="s">
        <v>1221</v>
      </c>
      <c r="F93" s="523">
        <v>4434</v>
      </c>
      <c r="G93" s="9" t="s">
        <v>2208</v>
      </c>
      <c r="H93" s="1204">
        <v>10</v>
      </c>
      <c r="I93" s="25" t="s">
        <v>6</v>
      </c>
      <c r="J93" s="9" t="s">
        <v>97</v>
      </c>
      <c r="K93" s="11"/>
      <c r="L93" s="1205">
        <v>680</v>
      </c>
      <c r="M93" s="80"/>
      <c r="N93" s="80"/>
      <c r="O93" s="80"/>
      <c r="P93" s="80"/>
      <c r="Q93" s="80"/>
      <c r="R93" s="80"/>
      <c r="T93" s="80"/>
      <c r="U93" s="80"/>
      <c r="V93" s="80"/>
      <c r="W93" s="80"/>
      <c r="X93" s="80"/>
      <c r="Y93" s="80"/>
    </row>
    <row r="94" spans="1:25" s="42" customFormat="1" ht="14.25" customHeight="1">
      <c r="A94" s="239" t="s">
        <v>380</v>
      </c>
      <c r="B94" s="1203">
        <v>45033</v>
      </c>
      <c r="C94" s="31">
        <v>45028</v>
      </c>
      <c r="D94" s="523">
        <v>13450</v>
      </c>
      <c r="E94" s="136" t="s">
        <v>1115</v>
      </c>
      <c r="F94" s="523">
        <v>2515</v>
      </c>
      <c r="G94" s="9" t="s">
        <v>35</v>
      </c>
      <c r="H94" s="1204">
        <v>25</v>
      </c>
      <c r="I94" s="25" t="s">
        <v>6</v>
      </c>
      <c r="J94" s="9" t="s">
        <v>97</v>
      </c>
      <c r="K94" s="11"/>
      <c r="L94" s="1205">
        <v>331.75</v>
      </c>
      <c r="M94" s="80"/>
      <c r="N94" s="80"/>
      <c r="O94" s="80"/>
      <c r="P94" s="80"/>
      <c r="Q94" s="80"/>
      <c r="R94" s="80"/>
      <c r="T94" s="80"/>
      <c r="U94" s="80"/>
      <c r="V94" s="80"/>
      <c r="W94" s="80"/>
      <c r="X94" s="80"/>
      <c r="Y94" s="80"/>
    </row>
    <row r="95" spans="1:25" s="42" customFormat="1" ht="14.25" customHeight="1">
      <c r="A95" s="239"/>
      <c r="B95" s="1203"/>
      <c r="C95" s="31"/>
      <c r="D95" s="523"/>
      <c r="E95" s="136" t="s">
        <v>153</v>
      </c>
      <c r="F95" s="523">
        <v>2765</v>
      </c>
      <c r="G95" s="9" t="s">
        <v>35</v>
      </c>
      <c r="H95" s="1204">
        <v>25</v>
      </c>
      <c r="I95" s="25" t="s">
        <v>6</v>
      </c>
      <c r="J95" s="9" t="s">
        <v>97</v>
      </c>
      <c r="K95" s="11" t="s">
        <v>2938</v>
      </c>
      <c r="L95" s="1205">
        <v>360.5</v>
      </c>
      <c r="M95" s="80"/>
      <c r="N95" s="80"/>
      <c r="O95" s="80"/>
      <c r="P95" s="80"/>
      <c r="Q95" s="80"/>
      <c r="R95" s="80"/>
      <c r="T95" s="80"/>
      <c r="U95" s="80"/>
      <c r="V95" s="80"/>
      <c r="W95" s="80"/>
      <c r="X95" s="80"/>
      <c r="Y95" s="80"/>
    </row>
    <row r="96" spans="1:25" s="42" customFormat="1" ht="14.25" customHeight="1">
      <c r="A96" s="239" t="s">
        <v>67</v>
      </c>
      <c r="B96" s="1203">
        <v>45033</v>
      </c>
      <c r="C96" s="31">
        <v>45029</v>
      </c>
      <c r="D96" s="523">
        <v>13456</v>
      </c>
      <c r="E96" s="136" t="s">
        <v>153</v>
      </c>
      <c r="F96" s="523">
        <v>4619</v>
      </c>
      <c r="G96" s="9" t="s">
        <v>20</v>
      </c>
      <c r="H96" s="1204">
        <v>1</v>
      </c>
      <c r="I96" s="25" t="s">
        <v>6</v>
      </c>
      <c r="J96" s="9" t="s">
        <v>97</v>
      </c>
      <c r="K96" s="11"/>
      <c r="L96" s="1205"/>
      <c r="M96" s="80"/>
      <c r="N96" s="80"/>
      <c r="O96" s="80"/>
      <c r="P96" s="80"/>
      <c r="Q96" s="80"/>
      <c r="R96" s="80"/>
      <c r="T96" s="80"/>
      <c r="U96" s="80"/>
      <c r="V96" s="80"/>
      <c r="W96" s="80"/>
      <c r="X96" s="80"/>
      <c r="Y96" s="80"/>
    </row>
    <row r="97" spans="1:25" s="42" customFormat="1" ht="14.25" customHeight="1">
      <c r="A97" s="239"/>
      <c r="B97" s="1203"/>
      <c r="C97" s="31"/>
      <c r="D97" s="523"/>
      <c r="E97" s="136" t="s">
        <v>131</v>
      </c>
      <c r="F97" s="523">
        <v>4620</v>
      </c>
      <c r="G97" s="9" t="s">
        <v>20</v>
      </c>
      <c r="H97" s="1204">
        <v>1</v>
      </c>
      <c r="I97" s="25" t="s">
        <v>6</v>
      </c>
      <c r="J97" s="9" t="s">
        <v>97</v>
      </c>
      <c r="K97" s="11"/>
      <c r="L97" s="1205">
        <v>89.38</v>
      </c>
      <c r="M97" s="80"/>
      <c r="N97" s="80"/>
      <c r="O97" s="80"/>
      <c r="P97" s="80"/>
      <c r="Q97" s="80"/>
      <c r="R97" s="80"/>
      <c r="T97" s="80"/>
      <c r="U97" s="80"/>
      <c r="V97" s="80"/>
      <c r="W97" s="80"/>
      <c r="X97" s="80"/>
      <c r="Y97" s="80"/>
    </row>
    <row r="98" spans="1:25" s="42" customFormat="1" ht="14.25" customHeight="1">
      <c r="A98" s="239" t="s">
        <v>163</v>
      </c>
      <c r="B98" s="1203">
        <v>45033</v>
      </c>
      <c r="C98" s="31">
        <v>45028</v>
      </c>
      <c r="D98" s="523">
        <v>13459</v>
      </c>
      <c r="E98" s="136" t="s">
        <v>2</v>
      </c>
      <c r="F98" s="523">
        <v>838</v>
      </c>
      <c r="G98" s="9" t="s">
        <v>5</v>
      </c>
      <c r="H98" s="1204">
        <v>15</v>
      </c>
      <c r="I98" s="25" t="s">
        <v>6</v>
      </c>
      <c r="J98" s="9" t="s">
        <v>97</v>
      </c>
      <c r="K98" s="11"/>
      <c r="L98" s="1205">
        <v>465</v>
      </c>
      <c r="M98" s="80"/>
      <c r="N98" s="80"/>
      <c r="O98" s="80"/>
      <c r="P98" s="80"/>
      <c r="Q98" s="80"/>
      <c r="R98" s="80"/>
      <c r="T98" s="80"/>
      <c r="U98" s="80"/>
      <c r="V98" s="80"/>
      <c r="W98" s="80"/>
      <c r="X98" s="80"/>
      <c r="Y98" s="80"/>
    </row>
    <row r="99" spans="1:25" s="42" customFormat="1" ht="14.25" customHeight="1">
      <c r="A99" s="239" t="s">
        <v>1303</v>
      </c>
      <c r="B99" s="1203">
        <v>45036</v>
      </c>
      <c r="C99" s="31">
        <v>45029</v>
      </c>
      <c r="D99" s="523">
        <v>13460</v>
      </c>
      <c r="E99" s="136" t="s">
        <v>1221</v>
      </c>
      <c r="F99" s="523">
        <v>3625</v>
      </c>
      <c r="G99" s="9" t="s">
        <v>902</v>
      </c>
      <c r="H99" s="1204">
        <v>30</v>
      </c>
      <c r="I99" s="234" t="s">
        <v>6</v>
      </c>
      <c r="J99" s="9" t="s">
        <v>97</v>
      </c>
      <c r="K99" s="11"/>
      <c r="L99" s="1205">
        <v>646.79999999999995</v>
      </c>
      <c r="M99" s="80"/>
      <c r="N99" s="80"/>
      <c r="O99" s="80"/>
      <c r="P99" s="80"/>
      <c r="Q99" s="80"/>
      <c r="R99" s="80"/>
      <c r="T99" s="80"/>
      <c r="U99" s="80"/>
      <c r="V99" s="80"/>
      <c r="W99" s="80"/>
      <c r="X99" s="80"/>
      <c r="Y99" s="80"/>
    </row>
    <row r="100" spans="1:25" s="42" customFormat="1" ht="14.25" customHeight="1">
      <c r="A100" s="239"/>
      <c r="B100" s="1203"/>
      <c r="C100" s="31">
        <v>45033</v>
      </c>
      <c r="D100" s="523"/>
      <c r="E100" s="136"/>
      <c r="F100" s="523">
        <v>3524</v>
      </c>
      <c r="G100" s="9" t="s">
        <v>63</v>
      </c>
      <c r="H100" s="1204">
        <v>100</v>
      </c>
      <c r="I100" s="25" t="s">
        <v>6</v>
      </c>
      <c r="J100" s="9" t="s">
        <v>97</v>
      </c>
      <c r="K100" s="11" t="s">
        <v>991</v>
      </c>
      <c r="L100" s="1205">
        <v>978</v>
      </c>
      <c r="M100" s="80"/>
      <c r="N100" s="80"/>
      <c r="O100" s="80"/>
      <c r="P100" s="80"/>
      <c r="Q100" s="80"/>
      <c r="R100" s="80"/>
      <c r="T100" s="80"/>
      <c r="U100" s="80"/>
      <c r="V100" s="80"/>
      <c r="W100" s="80"/>
      <c r="X100" s="80"/>
      <c r="Y100" s="80"/>
    </row>
    <row r="101" spans="1:25" s="42" customFormat="1" ht="14.25" customHeight="1">
      <c r="A101" s="239" t="s">
        <v>2283</v>
      </c>
      <c r="B101" s="1203">
        <v>45033</v>
      </c>
      <c r="C101" s="31">
        <v>45028</v>
      </c>
      <c r="D101" s="523">
        <v>13461</v>
      </c>
      <c r="E101" s="136" t="s">
        <v>2</v>
      </c>
      <c r="F101" s="523">
        <v>753</v>
      </c>
      <c r="G101" s="9" t="s">
        <v>47</v>
      </c>
      <c r="H101" s="1204">
        <v>24</v>
      </c>
      <c r="I101" s="25" t="s">
        <v>6</v>
      </c>
      <c r="J101" s="9" t="s">
        <v>97</v>
      </c>
      <c r="K101" s="11"/>
      <c r="L101" s="1205">
        <v>876</v>
      </c>
      <c r="M101" s="80"/>
      <c r="N101" s="80"/>
      <c r="O101" s="80"/>
      <c r="P101" s="80"/>
      <c r="Q101" s="80"/>
      <c r="R101" s="80"/>
      <c r="T101" s="80"/>
      <c r="U101" s="80"/>
      <c r="V101" s="80"/>
      <c r="W101" s="80"/>
      <c r="X101" s="80"/>
      <c r="Y101" s="80"/>
    </row>
    <row r="102" spans="1:25" s="42" customFormat="1" ht="14.25" customHeight="1">
      <c r="A102" s="239" t="s">
        <v>163</v>
      </c>
      <c r="B102" s="1203">
        <v>45035</v>
      </c>
      <c r="C102" s="31">
        <v>45028</v>
      </c>
      <c r="D102" s="523">
        <v>13470</v>
      </c>
      <c r="E102" s="136" t="s">
        <v>2</v>
      </c>
      <c r="F102" s="523">
        <v>838</v>
      </c>
      <c r="G102" s="9" t="s">
        <v>5</v>
      </c>
      <c r="H102" s="1204">
        <v>15</v>
      </c>
      <c r="I102" s="25" t="s">
        <v>6</v>
      </c>
      <c r="J102" s="9" t="s">
        <v>97</v>
      </c>
      <c r="K102" s="11"/>
      <c r="L102" s="1205">
        <v>546</v>
      </c>
      <c r="M102" s="80"/>
      <c r="N102" s="80"/>
      <c r="O102" s="80"/>
      <c r="P102" s="80"/>
      <c r="Q102" s="80"/>
      <c r="R102" s="80"/>
      <c r="T102" s="80"/>
      <c r="U102" s="80"/>
      <c r="V102" s="80"/>
      <c r="W102" s="80"/>
      <c r="X102" s="80"/>
      <c r="Y102" s="80"/>
    </row>
    <row r="103" spans="1:25" s="42" customFormat="1" ht="14.25" customHeight="1">
      <c r="A103" s="239" t="s">
        <v>1934</v>
      </c>
      <c r="B103" s="1203">
        <v>45036</v>
      </c>
      <c r="C103" s="31">
        <v>45029</v>
      </c>
      <c r="D103" s="523">
        <v>13482</v>
      </c>
      <c r="E103" s="136" t="s">
        <v>7</v>
      </c>
      <c r="F103" s="523">
        <v>4409</v>
      </c>
      <c r="G103" s="9" t="s">
        <v>120</v>
      </c>
      <c r="H103" s="1204">
        <v>2</v>
      </c>
      <c r="I103" s="25" t="s">
        <v>6</v>
      </c>
      <c r="J103" s="9" t="s">
        <v>97</v>
      </c>
      <c r="K103" s="11"/>
      <c r="L103" s="1205">
        <v>102.6</v>
      </c>
      <c r="M103" s="80"/>
      <c r="N103" s="80"/>
      <c r="O103" s="80"/>
      <c r="P103" s="80"/>
      <c r="Q103" s="80"/>
      <c r="R103" s="80"/>
      <c r="T103" s="80"/>
      <c r="U103" s="80"/>
      <c r="V103" s="80"/>
      <c r="W103" s="80"/>
      <c r="X103" s="80"/>
      <c r="Y103" s="80"/>
    </row>
    <row r="104" spans="1:25" s="42" customFormat="1" ht="14.25" customHeight="1">
      <c r="A104" s="239" t="s">
        <v>2700</v>
      </c>
      <c r="B104" s="1203">
        <v>45036</v>
      </c>
      <c r="C104" s="31">
        <v>45029</v>
      </c>
      <c r="D104" s="523">
        <v>13485</v>
      </c>
      <c r="E104" s="136" t="s">
        <v>1221</v>
      </c>
      <c r="F104" s="523">
        <v>4268</v>
      </c>
      <c r="G104" s="9" t="s">
        <v>29</v>
      </c>
      <c r="H104" s="1204">
        <v>15</v>
      </c>
      <c r="I104" s="25" t="s">
        <v>6</v>
      </c>
      <c r="J104" s="9" t="s">
        <v>97</v>
      </c>
      <c r="K104" s="11"/>
      <c r="L104" s="1205">
        <v>292.5</v>
      </c>
      <c r="M104" s="80"/>
      <c r="N104" s="80"/>
      <c r="O104" s="80"/>
      <c r="P104" s="80"/>
      <c r="Q104" s="80"/>
      <c r="R104" s="80"/>
      <c r="T104" s="80"/>
      <c r="U104" s="80"/>
      <c r="V104" s="80"/>
      <c r="W104" s="80"/>
      <c r="X104" s="80"/>
      <c r="Y104" s="80"/>
    </row>
    <row r="105" spans="1:25" s="42" customFormat="1" ht="14.25" customHeight="1">
      <c r="A105" s="239" t="s">
        <v>141</v>
      </c>
      <c r="B105" s="1203">
        <v>45036</v>
      </c>
      <c r="C105" s="31">
        <v>45029</v>
      </c>
      <c r="D105" s="523">
        <v>13487</v>
      </c>
      <c r="E105" s="136" t="s">
        <v>2</v>
      </c>
      <c r="F105" s="523">
        <v>4064</v>
      </c>
      <c r="G105" s="9" t="s">
        <v>22</v>
      </c>
      <c r="H105" s="1204">
        <v>35</v>
      </c>
      <c r="I105" s="25" t="s">
        <v>6</v>
      </c>
      <c r="J105" s="9" t="s">
        <v>97</v>
      </c>
      <c r="K105" s="11"/>
      <c r="L105" s="1205">
        <v>402.5</v>
      </c>
      <c r="M105" s="80"/>
      <c r="N105" s="80"/>
      <c r="O105" s="80"/>
      <c r="P105" s="80"/>
      <c r="Q105" s="80"/>
      <c r="R105" s="80"/>
      <c r="T105" s="80"/>
      <c r="U105" s="80"/>
      <c r="V105" s="80"/>
      <c r="W105" s="80"/>
      <c r="X105" s="80"/>
      <c r="Y105" s="80"/>
    </row>
    <row r="106" spans="1:25" s="42" customFormat="1" ht="14.25" customHeight="1">
      <c r="A106" s="239" t="s">
        <v>67</v>
      </c>
      <c r="B106" s="1203">
        <v>45040</v>
      </c>
      <c r="C106" s="31">
        <v>45029</v>
      </c>
      <c r="D106" s="523">
        <v>13490</v>
      </c>
      <c r="E106" s="136" t="s">
        <v>2</v>
      </c>
      <c r="F106" s="523">
        <v>1862</v>
      </c>
      <c r="G106" s="9" t="s">
        <v>20</v>
      </c>
      <c r="H106" s="1204">
        <v>15</v>
      </c>
      <c r="I106" s="25" t="s">
        <v>6</v>
      </c>
      <c r="J106" s="9" t="s">
        <v>97</v>
      </c>
      <c r="K106" s="11"/>
      <c r="L106" s="1205">
        <v>515.25</v>
      </c>
      <c r="M106" s="80"/>
      <c r="N106" s="80"/>
      <c r="O106" s="80"/>
      <c r="P106" s="80"/>
      <c r="Q106" s="80"/>
      <c r="R106" s="80"/>
      <c r="T106" s="80"/>
      <c r="U106" s="80"/>
      <c r="V106" s="80"/>
      <c r="W106" s="80"/>
      <c r="X106" s="80"/>
      <c r="Y106" s="80"/>
    </row>
    <row r="107" spans="1:25" s="42" customFormat="1" ht="14.25" customHeight="1">
      <c r="A107" s="239" t="s">
        <v>2672</v>
      </c>
      <c r="B107" s="1203">
        <v>45040</v>
      </c>
      <c r="C107" s="31">
        <v>45029</v>
      </c>
      <c r="D107" s="523">
        <v>13496</v>
      </c>
      <c r="E107" s="136" t="s">
        <v>7</v>
      </c>
      <c r="F107" s="523">
        <v>1395</v>
      </c>
      <c r="G107" s="9" t="s">
        <v>30</v>
      </c>
      <c r="H107" s="1204">
        <v>14</v>
      </c>
      <c r="I107" s="25" t="s">
        <v>6</v>
      </c>
      <c r="J107" s="9" t="s">
        <v>97</v>
      </c>
      <c r="K107" s="11"/>
      <c r="L107" s="1205">
        <v>217</v>
      </c>
      <c r="M107" s="80"/>
      <c r="N107" s="80"/>
      <c r="O107" s="80"/>
      <c r="P107" s="80"/>
      <c r="Q107" s="80"/>
      <c r="R107" s="80"/>
      <c r="T107" s="80"/>
      <c r="U107" s="80"/>
      <c r="V107" s="80"/>
      <c r="W107" s="80"/>
      <c r="X107" s="80"/>
      <c r="Y107" s="80"/>
    </row>
    <row r="108" spans="1:25" s="42" customFormat="1" ht="14.25" customHeight="1">
      <c r="A108" s="239" t="s">
        <v>68</v>
      </c>
      <c r="B108" s="1203">
        <v>45041</v>
      </c>
      <c r="C108" s="31">
        <v>45029</v>
      </c>
      <c r="D108" s="523">
        <v>13501</v>
      </c>
      <c r="E108" s="136" t="s">
        <v>2</v>
      </c>
      <c r="F108" s="523">
        <v>1960</v>
      </c>
      <c r="G108" s="9" t="s">
        <v>13</v>
      </c>
      <c r="H108" s="1204">
        <v>12</v>
      </c>
      <c r="I108" s="25" t="s">
        <v>6</v>
      </c>
      <c r="J108" s="9" t="s">
        <v>97</v>
      </c>
      <c r="K108" s="11"/>
      <c r="L108" s="1205">
        <v>220.8</v>
      </c>
      <c r="M108" s="80"/>
      <c r="N108" s="80"/>
      <c r="O108" s="80"/>
      <c r="P108" s="80"/>
      <c r="Q108" s="80"/>
      <c r="R108" s="80"/>
      <c r="T108" s="80"/>
      <c r="U108" s="80"/>
      <c r="V108" s="80"/>
      <c r="W108" s="80"/>
      <c r="X108" s="80"/>
      <c r="Y108" s="80"/>
    </row>
    <row r="109" spans="1:25" s="42" customFormat="1" ht="14.25" customHeight="1">
      <c r="A109" s="239" t="s">
        <v>101</v>
      </c>
      <c r="B109" s="1203">
        <v>45041</v>
      </c>
      <c r="C109" s="31">
        <v>45030</v>
      </c>
      <c r="D109" s="523">
        <v>13502</v>
      </c>
      <c r="E109" s="136" t="s">
        <v>2</v>
      </c>
      <c r="F109" s="523">
        <v>2740</v>
      </c>
      <c r="G109" s="9" t="s">
        <v>103</v>
      </c>
      <c r="H109" s="1204">
        <v>15</v>
      </c>
      <c r="I109" s="25" t="s">
        <v>6</v>
      </c>
      <c r="J109" s="9" t="s">
        <v>97</v>
      </c>
      <c r="K109" s="11"/>
      <c r="L109" s="1205">
        <v>292.5</v>
      </c>
      <c r="M109" s="80"/>
      <c r="N109" s="80"/>
      <c r="O109" s="80"/>
      <c r="P109" s="80"/>
      <c r="Q109" s="80"/>
      <c r="R109" s="80"/>
      <c r="T109" s="80"/>
      <c r="U109" s="80"/>
      <c r="V109" s="80"/>
      <c r="W109" s="80"/>
      <c r="X109" s="80"/>
      <c r="Y109" s="80"/>
    </row>
    <row r="110" spans="1:25" s="42" customFormat="1" ht="14.25" customHeight="1">
      <c r="A110" s="239" t="s">
        <v>2954</v>
      </c>
      <c r="B110" s="1203">
        <v>45041</v>
      </c>
      <c r="C110" s="31">
        <v>45033</v>
      </c>
      <c r="D110" s="523">
        <v>13505</v>
      </c>
      <c r="E110" s="136" t="s">
        <v>40</v>
      </c>
      <c r="F110" s="523">
        <v>4163</v>
      </c>
      <c r="G110" s="9" t="s">
        <v>22</v>
      </c>
      <c r="H110" s="1204" t="s">
        <v>849</v>
      </c>
      <c r="I110" s="25" t="s">
        <v>6</v>
      </c>
      <c r="J110" s="9" t="s">
        <v>97</v>
      </c>
      <c r="K110" s="11"/>
      <c r="L110" s="1205">
        <v>236.25</v>
      </c>
      <c r="M110" s="80"/>
      <c r="N110" s="80"/>
      <c r="O110" s="80"/>
      <c r="P110" s="80"/>
      <c r="Q110" s="80"/>
      <c r="R110" s="80"/>
      <c r="T110" s="80"/>
      <c r="U110" s="80"/>
      <c r="V110" s="80"/>
      <c r="W110" s="80"/>
      <c r="X110" s="80"/>
      <c r="Y110" s="80"/>
    </row>
    <row r="111" spans="1:25" s="42" customFormat="1" ht="14.25" customHeight="1">
      <c r="A111" s="239" t="s">
        <v>371</v>
      </c>
      <c r="B111" s="1203">
        <v>45033</v>
      </c>
      <c r="C111" s="31">
        <v>45030</v>
      </c>
      <c r="D111" s="523">
        <v>13467</v>
      </c>
      <c r="E111" s="136" t="s">
        <v>2351</v>
      </c>
      <c r="F111" s="523">
        <v>2329</v>
      </c>
      <c r="G111" s="9" t="s">
        <v>53</v>
      </c>
      <c r="H111" s="1204">
        <v>10</v>
      </c>
      <c r="I111" s="25" t="s">
        <v>6</v>
      </c>
      <c r="J111" s="9" t="s">
        <v>97</v>
      </c>
      <c r="K111" s="11"/>
      <c r="L111" s="1205">
        <v>1215</v>
      </c>
      <c r="M111" s="80"/>
      <c r="N111" s="80"/>
      <c r="O111" s="80"/>
      <c r="P111" s="80"/>
      <c r="Q111" s="80"/>
      <c r="R111" s="80"/>
      <c r="T111" s="80"/>
      <c r="U111" s="80"/>
      <c r="V111" s="80"/>
      <c r="W111" s="80"/>
      <c r="X111" s="80"/>
      <c r="Y111" s="80"/>
    </row>
    <row r="112" spans="1:25" s="42" customFormat="1" ht="14.25" customHeight="1">
      <c r="A112" s="239" t="s">
        <v>2374</v>
      </c>
      <c r="B112" s="1203">
        <v>45049</v>
      </c>
      <c r="C112" s="31">
        <v>45034</v>
      </c>
      <c r="D112" s="523">
        <v>13513</v>
      </c>
      <c r="E112" s="136" t="s">
        <v>1221</v>
      </c>
      <c r="F112" s="523">
        <v>4375</v>
      </c>
      <c r="G112" s="9" t="s">
        <v>31</v>
      </c>
      <c r="H112" s="1204">
        <v>100</v>
      </c>
      <c r="I112" s="25" t="s">
        <v>6</v>
      </c>
      <c r="J112" s="9" t="s">
        <v>97</v>
      </c>
      <c r="K112" s="11"/>
      <c r="L112" s="1205">
        <v>2090</v>
      </c>
      <c r="M112" s="80"/>
      <c r="N112" s="80"/>
      <c r="O112" s="80"/>
      <c r="P112" s="80"/>
      <c r="Q112" s="80"/>
      <c r="R112" s="80"/>
      <c r="T112" s="80"/>
      <c r="U112" s="80"/>
      <c r="V112" s="80"/>
      <c r="W112" s="80"/>
      <c r="X112" s="80"/>
      <c r="Y112" s="80"/>
    </row>
    <row r="113" spans="1:25" s="42" customFormat="1" ht="14.25" customHeight="1">
      <c r="A113" s="239" t="s">
        <v>2745</v>
      </c>
      <c r="B113" s="1203">
        <v>45042</v>
      </c>
      <c r="C113" s="31">
        <v>45033</v>
      </c>
      <c r="D113" s="523">
        <v>13516</v>
      </c>
      <c r="E113" s="136" t="s">
        <v>2</v>
      </c>
      <c r="F113" s="523">
        <v>2266</v>
      </c>
      <c r="G113" s="9" t="s">
        <v>9</v>
      </c>
      <c r="H113" s="1204">
        <v>15</v>
      </c>
      <c r="I113" s="25" t="s">
        <v>6</v>
      </c>
      <c r="J113" s="9" t="s">
        <v>97</v>
      </c>
      <c r="K113" s="11"/>
      <c r="L113" s="1205">
        <v>427.5</v>
      </c>
      <c r="M113" s="80"/>
      <c r="N113" s="80"/>
      <c r="O113" s="80"/>
      <c r="P113" s="80"/>
      <c r="Q113" s="80"/>
      <c r="R113" s="80"/>
      <c r="T113" s="80"/>
      <c r="U113" s="80"/>
      <c r="V113" s="80"/>
      <c r="W113" s="80"/>
      <c r="X113" s="80"/>
      <c r="Y113" s="80"/>
    </row>
    <row r="114" spans="1:25" s="42" customFormat="1" ht="14.25" customHeight="1">
      <c r="A114" s="239" t="s">
        <v>1303</v>
      </c>
      <c r="B114" s="1203">
        <v>45042</v>
      </c>
      <c r="C114" s="31">
        <v>45033</v>
      </c>
      <c r="D114" s="523">
        <v>13518</v>
      </c>
      <c r="E114" s="136" t="s">
        <v>1221</v>
      </c>
      <c r="F114" s="523">
        <v>3624</v>
      </c>
      <c r="G114" s="9" t="s">
        <v>63</v>
      </c>
      <c r="H114" s="1204">
        <v>80</v>
      </c>
      <c r="I114" s="25" t="s">
        <v>6</v>
      </c>
      <c r="J114" s="9" t="s">
        <v>97</v>
      </c>
      <c r="K114" s="11"/>
      <c r="L114" s="1205">
        <v>782.4</v>
      </c>
      <c r="M114" s="80"/>
      <c r="N114" s="80"/>
      <c r="O114" s="80"/>
      <c r="P114" s="80"/>
      <c r="Q114" s="80"/>
      <c r="R114" s="80"/>
      <c r="T114" s="80"/>
      <c r="U114" s="80"/>
      <c r="V114" s="80"/>
      <c r="W114" s="80"/>
      <c r="X114" s="80"/>
      <c r="Y114" s="80"/>
    </row>
    <row r="115" spans="1:25" s="42" customFormat="1" ht="14.25" customHeight="1">
      <c r="A115" s="239" t="s">
        <v>1303</v>
      </c>
      <c r="B115" s="1203">
        <v>45042</v>
      </c>
      <c r="C115" s="31">
        <v>45034</v>
      </c>
      <c r="D115" s="523">
        <v>13519</v>
      </c>
      <c r="E115" s="136" t="s">
        <v>1574</v>
      </c>
      <c r="F115" s="523">
        <v>3626</v>
      </c>
      <c r="G115" s="9" t="s">
        <v>1441</v>
      </c>
      <c r="H115" s="1204">
        <v>30</v>
      </c>
      <c r="I115" s="25" t="s">
        <v>6</v>
      </c>
      <c r="J115" s="9" t="s">
        <v>97</v>
      </c>
      <c r="K115" s="11"/>
      <c r="L115" s="1205">
        <v>1102.8</v>
      </c>
      <c r="M115" s="80"/>
      <c r="N115" s="80"/>
      <c r="O115" s="80"/>
      <c r="P115" s="80"/>
      <c r="Q115" s="80"/>
      <c r="R115" s="80"/>
      <c r="T115" s="80"/>
      <c r="U115" s="80"/>
      <c r="V115" s="80"/>
      <c r="W115" s="80"/>
      <c r="X115" s="80"/>
      <c r="Y115" s="80"/>
    </row>
    <row r="116" spans="1:25" s="42" customFormat="1" ht="14.25" customHeight="1">
      <c r="A116" s="239" t="s">
        <v>2506</v>
      </c>
      <c r="B116" s="1203">
        <v>45042</v>
      </c>
      <c r="C116" s="31">
        <v>45034</v>
      </c>
      <c r="D116" s="523">
        <v>13525</v>
      </c>
      <c r="E116" s="136" t="s">
        <v>1115</v>
      </c>
      <c r="F116" s="523">
        <v>1106</v>
      </c>
      <c r="G116" s="9" t="s">
        <v>18</v>
      </c>
      <c r="H116" s="1204">
        <v>5</v>
      </c>
      <c r="I116" s="25" t="s">
        <v>6</v>
      </c>
      <c r="J116" s="9" t="s">
        <v>97</v>
      </c>
      <c r="K116" s="11"/>
      <c r="L116" s="1205">
        <v>122.5</v>
      </c>
      <c r="M116" s="80"/>
      <c r="N116" s="80"/>
      <c r="O116" s="80"/>
      <c r="P116" s="80"/>
      <c r="Q116" s="80"/>
      <c r="R116" s="80"/>
      <c r="T116" s="80"/>
      <c r="U116" s="80"/>
      <c r="V116" s="80"/>
      <c r="W116" s="80"/>
      <c r="X116" s="80"/>
      <c r="Y116" s="80"/>
    </row>
    <row r="117" spans="1:25" s="42" customFormat="1" ht="14.25" customHeight="1">
      <c r="A117" s="239" t="s">
        <v>400</v>
      </c>
      <c r="B117" s="1203">
        <v>45043</v>
      </c>
      <c r="C117" s="31">
        <v>45035</v>
      </c>
      <c r="D117" s="523">
        <v>13530</v>
      </c>
      <c r="E117" s="136" t="s">
        <v>2</v>
      </c>
      <c r="F117" s="523">
        <v>753</v>
      </c>
      <c r="G117" s="9" t="s">
        <v>47</v>
      </c>
      <c r="H117" s="1204">
        <v>80</v>
      </c>
      <c r="I117" s="25" t="s">
        <v>6</v>
      </c>
      <c r="J117" s="9" t="s">
        <v>97</v>
      </c>
      <c r="K117" s="11"/>
      <c r="L117" s="1205">
        <v>3000</v>
      </c>
      <c r="M117" s="80"/>
      <c r="N117" s="80"/>
      <c r="O117" s="80"/>
      <c r="P117" s="80"/>
      <c r="Q117" s="80"/>
      <c r="R117" s="80"/>
      <c r="T117" s="80"/>
      <c r="U117" s="80"/>
      <c r="V117" s="80"/>
      <c r="W117" s="80"/>
      <c r="X117" s="80"/>
      <c r="Y117" s="80"/>
    </row>
    <row r="118" spans="1:25" s="42" customFormat="1" ht="14.25" customHeight="1">
      <c r="A118" s="239" t="s">
        <v>2024</v>
      </c>
      <c r="B118" s="1203">
        <v>45043</v>
      </c>
      <c r="C118" s="31">
        <v>45035</v>
      </c>
      <c r="D118" s="523">
        <v>13528</v>
      </c>
      <c r="E118" s="136" t="s">
        <v>1221</v>
      </c>
      <c r="F118" s="523">
        <v>2244</v>
      </c>
      <c r="G118" s="9" t="s">
        <v>17</v>
      </c>
      <c r="H118" s="1204" t="s">
        <v>840</v>
      </c>
      <c r="I118" s="25" t="s">
        <v>6</v>
      </c>
      <c r="J118" s="9" t="s">
        <v>97</v>
      </c>
      <c r="K118" s="11"/>
      <c r="L118" s="1205">
        <v>435.75</v>
      </c>
      <c r="M118" s="80"/>
      <c r="N118" s="80"/>
      <c r="O118" s="80"/>
      <c r="P118" s="80"/>
      <c r="Q118" s="80"/>
      <c r="R118" s="80"/>
      <c r="T118" s="80"/>
      <c r="U118" s="80"/>
      <c r="V118" s="80"/>
      <c r="W118" s="80"/>
      <c r="X118" s="80"/>
      <c r="Y118" s="80"/>
    </row>
    <row r="119" spans="1:25" s="42" customFormat="1" ht="14.25" customHeight="1">
      <c r="A119" s="239" t="s">
        <v>2961</v>
      </c>
      <c r="B119" s="1203">
        <v>45036</v>
      </c>
      <c r="C119" s="31">
        <v>45034</v>
      </c>
      <c r="D119" s="523">
        <v>13523</v>
      </c>
      <c r="E119" s="136" t="s">
        <v>2</v>
      </c>
      <c r="F119" s="523">
        <v>4638</v>
      </c>
      <c r="G119" s="9" t="s">
        <v>30</v>
      </c>
      <c r="H119" s="1204">
        <v>150</v>
      </c>
      <c r="I119" s="25" t="s">
        <v>6</v>
      </c>
      <c r="J119" s="9" t="s">
        <v>97</v>
      </c>
      <c r="K119" s="11"/>
      <c r="L119" s="1205">
        <v>900</v>
      </c>
      <c r="M119" s="80"/>
      <c r="N119" s="80"/>
      <c r="O119" s="80"/>
      <c r="P119" s="80"/>
      <c r="Q119" s="80"/>
      <c r="R119" s="80"/>
      <c r="T119" s="80"/>
      <c r="U119" s="80"/>
      <c r="V119" s="80"/>
      <c r="W119" s="80"/>
      <c r="X119" s="80"/>
      <c r="Y119" s="80"/>
    </row>
    <row r="120" spans="1:25" s="42" customFormat="1" ht="14.25" customHeight="1">
      <c r="A120" s="239" t="s">
        <v>1519</v>
      </c>
      <c r="B120" s="1230">
        <v>45043</v>
      </c>
      <c r="C120" s="31">
        <v>45034</v>
      </c>
      <c r="D120" s="523">
        <v>13535</v>
      </c>
      <c r="E120" s="136" t="s">
        <v>2</v>
      </c>
      <c r="F120" s="523">
        <v>879</v>
      </c>
      <c r="G120" s="9" t="s">
        <v>17</v>
      </c>
      <c r="H120" s="1204" t="s">
        <v>1821</v>
      </c>
      <c r="I120" s="25" t="s">
        <v>6</v>
      </c>
      <c r="J120" s="9" t="s">
        <v>97</v>
      </c>
      <c r="K120" s="11"/>
      <c r="L120" s="1205">
        <v>1024.76</v>
      </c>
      <c r="M120" s="80"/>
      <c r="N120" s="80"/>
      <c r="O120" s="80"/>
      <c r="P120" s="80"/>
      <c r="Q120" s="80"/>
      <c r="R120" s="80"/>
      <c r="T120" s="80"/>
      <c r="U120" s="80"/>
      <c r="V120" s="80"/>
      <c r="W120" s="80"/>
      <c r="X120" s="80"/>
      <c r="Y120" s="80"/>
    </row>
    <row r="121" spans="1:25" s="42" customFormat="1" ht="14.25" customHeight="1">
      <c r="A121" s="239" t="s">
        <v>787</v>
      </c>
      <c r="B121" s="1203">
        <v>45043</v>
      </c>
      <c r="C121" s="31">
        <v>45035</v>
      </c>
      <c r="D121" s="523">
        <v>13536</v>
      </c>
      <c r="E121" s="136" t="s">
        <v>2</v>
      </c>
      <c r="F121" s="523">
        <v>753</v>
      </c>
      <c r="G121" s="9" t="s">
        <v>47</v>
      </c>
      <c r="H121" s="1523">
        <v>1.6</v>
      </c>
      <c r="I121" s="25" t="s">
        <v>6</v>
      </c>
      <c r="J121" s="9" t="s">
        <v>97</v>
      </c>
      <c r="K121" s="11"/>
      <c r="L121" s="1205">
        <v>79.84</v>
      </c>
      <c r="M121" s="80"/>
      <c r="N121" s="80"/>
      <c r="O121" s="80"/>
      <c r="P121" s="80"/>
      <c r="Q121" s="80"/>
      <c r="R121" s="80"/>
      <c r="T121" s="80"/>
      <c r="U121" s="80"/>
      <c r="V121" s="80"/>
      <c r="W121" s="80"/>
      <c r="X121" s="80"/>
      <c r="Y121" s="80"/>
    </row>
    <row r="122" spans="1:25" s="42" customFormat="1" ht="14.25" customHeight="1">
      <c r="A122" s="239"/>
      <c r="B122" s="1203"/>
      <c r="C122" s="31"/>
      <c r="D122" s="523"/>
      <c r="E122" s="136" t="s">
        <v>2</v>
      </c>
      <c r="F122" s="523">
        <v>753</v>
      </c>
      <c r="G122" s="9" t="s">
        <v>47</v>
      </c>
      <c r="H122" s="1523">
        <v>6.4</v>
      </c>
      <c r="I122" s="25" t="s">
        <v>6</v>
      </c>
      <c r="J122" s="9" t="s">
        <v>97</v>
      </c>
      <c r="K122" s="11"/>
      <c r="L122" s="1205">
        <v>319.36</v>
      </c>
      <c r="M122" s="80"/>
      <c r="N122" s="80"/>
      <c r="O122" s="80"/>
      <c r="P122" s="80"/>
      <c r="Q122" s="80"/>
      <c r="R122" s="80"/>
      <c r="T122" s="80"/>
      <c r="U122" s="80"/>
      <c r="V122" s="80"/>
      <c r="W122" s="80"/>
      <c r="X122" s="80"/>
      <c r="Y122" s="80"/>
    </row>
    <row r="123" spans="1:25" s="42" customFormat="1" ht="14.25" customHeight="1">
      <c r="A123" s="239" t="s">
        <v>1261</v>
      </c>
      <c r="B123" s="1203">
        <v>45043</v>
      </c>
      <c r="C123" s="31">
        <v>45036</v>
      </c>
      <c r="D123" s="523">
        <v>13540</v>
      </c>
      <c r="E123" s="136" t="s">
        <v>2</v>
      </c>
      <c r="F123" s="523">
        <v>879</v>
      </c>
      <c r="G123" s="9" t="s">
        <v>17</v>
      </c>
      <c r="H123" s="1204">
        <v>14</v>
      </c>
      <c r="I123" s="25" t="s">
        <v>6</v>
      </c>
      <c r="J123" s="9" t="s">
        <v>97</v>
      </c>
      <c r="K123" s="11"/>
      <c r="L123" s="1205">
        <v>796.6</v>
      </c>
      <c r="M123" s="80"/>
      <c r="N123" s="80"/>
      <c r="O123" s="80"/>
      <c r="P123" s="80"/>
      <c r="Q123" s="80"/>
      <c r="R123" s="80"/>
      <c r="T123" s="80"/>
      <c r="U123" s="80"/>
      <c r="V123" s="80"/>
      <c r="W123" s="80"/>
      <c r="X123" s="80"/>
      <c r="Y123" s="80"/>
    </row>
    <row r="124" spans="1:25" s="42" customFormat="1" ht="14.25" customHeight="1">
      <c r="A124" s="239" t="s">
        <v>2473</v>
      </c>
      <c r="B124" s="1203">
        <v>45044</v>
      </c>
      <c r="C124" s="31">
        <v>45036</v>
      </c>
      <c r="D124" s="523">
        <v>13569</v>
      </c>
      <c r="E124" s="136" t="s">
        <v>2212</v>
      </c>
      <c r="F124" s="523">
        <v>3765</v>
      </c>
      <c r="G124" s="9" t="s">
        <v>200</v>
      </c>
      <c r="H124" s="1204">
        <v>20</v>
      </c>
      <c r="I124" s="25" t="s">
        <v>6</v>
      </c>
      <c r="J124" s="9" t="s">
        <v>97</v>
      </c>
      <c r="K124" s="11"/>
      <c r="L124" s="1205">
        <v>700</v>
      </c>
      <c r="M124" s="80"/>
      <c r="N124" s="80"/>
      <c r="O124" s="80"/>
      <c r="P124" s="80"/>
      <c r="Q124" s="80"/>
      <c r="R124" s="80"/>
      <c r="T124" s="80"/>
      <c r="U124" s="80"/>
      <c r="V124" s="80"/>
      <c r="W124" s="80"/>
      <c r="X124" s="80"/>
      <c r="Y124" s="80"/>
    </row>
    <row r="125" spans="1:25" s="42" customFormat="1" ht="14.25" customHeight="1">
      <c r="A125" s="239" t="s">
        <v>918</v>
      </c>
      <c r="B125" s="1203">
        <v>45044</v>
      </c>
      <c r="C125" s="31">
        <v>45036</v>
      </c>
      <c r="D125" s="523">
        <v>13566</v>
      </c>
      <c r="E125" s="136" t="s">
        <v>2</v>
      </c>
      <c r="F125" s="523">
        <v>1126</v>
      </c>
      <c r="G125" s="9" t="s">
        <v>57</v>
      </c>
      <c r="H125" s="1204">
        <v>8</v>
      </c>
      <c r="I125" s="25" t="s">
        <v>6</v>
      </c>
      <c r="J125" s="9" t="s">
        <v>97</v>
      </c>
      <c r="K125" s="11"/>
      <c r="L125" s="1205">
        <v>680</v>
      </c>
      <c r="M125" s="80"/>
      <c r="N125" s="80"/>
      <c r="O125" s="80"/>
      <c r="P125" s="80"/>
      <c r="Q125" s="80"/>
      <c r="R125" s="80"/>
      <c r="T125" s="80"/>
      <c r="U125" s="80"/>
      <c r="V125" s="80"/>
      <c r="W125" s="80"/>
      <c r="X125" s="80"/>
      <c r="Y125" s="80"/>
    </row>
    <row r="126" spans="1:25" s="42" customFormat="1" ht="14.25" customHeight="1">
      <c r="A126" s="239"/>
      <c r="B126" s="1203"/>
      <c r="C126" s="31"/>
      <c r="D126" s="523"/>
      <c r="E126" s="136"/>
      <c r="F126" s="523">
        <v>818</v>
      </c>
      <c r="G126" s="9" t="s">
        <v>31</v>
      </c>
      <c r="H126" s="1204">
        <v>25</v>
      </c>
      <c r="I126" s="25" t="s">
        <v>6</v>
      </c>
      <c r="J126" s="9"/>
      <c r="K126" s="11"/>
      <c r="L126" s="1205"/>
      <c r="M126" s="80"/>
      <c r="N126" s="80"/>
      <c r="O126" s="80"/>
      <c r="P126" s="80"/>
      <c r="Q126" s="80"/>
      <c r="R126" s="80"/>
      <c r="T126" s="80"/>
      <c r="U126" s="80"/>
      <c r="V126" s="80"/>
      <c r="W126" s="80"/>
      <c r="X126" s="80"/>
      <c r="Y126" s="80"/>
    </row>
    <row r="127" spans="1:25" s="42" customFormat="1" ht="14.25" customHeight="1">
      <c r="A127" s="239" t="s">
        <v>1564</v>
      </c>
      <c r="B127" s="1203">
        <v>45044</v>
      </c>
      <c r="C127" s="31">
        <v>45040</v>
      </c>
      <c r="D127" s="523">
        <v>13565</v>
      </c>
      <c r="E127" s="136" t="s">
        <v>2</v>
      </c>
      <c r="F127" s="523">
        <v>951</v>
      </c>
      <c r="G127" s="9" t="s">
        <v>58</v>
      </c>
      <c r="H127" s="1204">
        <v>10</v>
      </c>
      <c r="I127" s="25" t="s">
        <v>6</v>
      </c>
      <c r="J127" s="9" t="s">
        <v>97</v>
      </c>
      <c r="K127" s="11"/>
      <c r="L127" s="1205">
        <v>970</v>
      </c>
      <c r="M127" s="80"/>
      <c r="N127" s="80"/>
      <c r="O127" s="80"/>
      <c r="P127" s="80"/>
      <c r="Q127" s="80"/>
      <c r="R127" s="80"/>
      <c r="T127" s="80"/>
      <c r="U127" s="80"/>
      <c r="V127" s="80"/>
      <c r="W127" s="80"/>
      <c r="X127" s="80"/>
      <c r="Y127" s="80"/>
    </row>
    <row r="128" spans="1:25" s="42" customFormat="1" ht="14.25" customHeight="1">
      <c r="A128" s="239" t="s">
        <v>1997</v>
      </c>
      <c r="B128" s="1203">
        <v>45044</v>
      </c>
      <c r="C128" s="31">
        <v>45041</v>
      </c>
      <c r="D128" s="523">
        <v>13570</v>
      </c>
      <c r="E128" s="136" t="s">
        <v>2</v>
      </c>
      <c r="F128" s="523">
        <v>4060</v>
      </c>
      <c r="G128" s="9" t="s">
        <v>2012</v>
      </c>
      <c r="H128" s="1204">
        <v>10</v>
      </c>
      <c r="I128" s="25" t="s">
        <v>6</v>
      </c>
      <c r="J128" s="9" t="s">
        <v>97</v>
      </c>
      <c r="K128" s="11"/>
      <c r="L128" s="1205">
        <v>278</v>
      </c>
      <c r="M128" s="80"/>
      <c r="N128" s="80"/>
      <c r="O128" s="80"/>
      <c r="P128" s="80"/>
      <c r="Q128" s="80"/>
      <c r="R128" s="80"/>
      <c r="T128" s="80"/>
      <c r="U128" s="80"/>
      <c r="V128" s="80"/>
      <c r="W128" s="80"/>
      <c r="X128" s="80"/>
      <c r="Y128" s="80"/>
    </row>
    <row r="129" spans="1:25" s="42" customFormat="1" ht="14.25" customHeight="1">
      <c r="A129" s="239" t="s">
        <v>472</v>
      </c>
      <c r="B129" s="1203">
        <v>45044</v>
      </c>
      <c r="C129" s="31">
        <v>45040</v>
      </c>
      <c r="D129" s="523">
        <v>13571</v>
      </c>
      <c r="E129" s="136" t="s">
        <v>1221</v>
      </c>
      <c r="F129" s="523">
        <v>4268</v>
      </c>
      <c r="G129" s="9" t="s">
        <v>29</v>
      </c>
      <c r="H129" s="1204">
        <v>30</v>
      </c>
      <c r="I129" s="25" t="s">
        <v>6</v>
      </c>
      <c r="J129" s="9" t="s">
        <v>97</v>
      </c>
      <c r="K129" s="11"/>
      <c r="L129" s="1205">
        <v>585</v>
      </c>
      <c r="M129" s="80"/>
      <c r="N129" s="80"/>
      <c r="O129" s="80"/>
      <c r="P129" s="80"/>
      <c r="Q129" s="80"/>
      <c r="R129" s="80"/>
      <c r="T129" s="80"/>
      <c r="U129" s="80"/>
      <c r="V129" s="80"/>
      <c r="W129" s="80"/>
      <c r="X129" s="80"/>
      <c r="Y129" s="80"/>
    </row>
    <row r="130" spans="1:25" s="42" customFormat="1" ht="14.25" customHeight="1">
      <c r="A130" s="239" t="s">
        <v>101</v>
      </c>
      <c r="B130" s="1203">
        <v>45044</v>
      </c>
      <c r="C130" s="31">
        <v>45040</v>
      </c>
      <c r="D130" s="523">
        <v>13573</v>
      </c>
      <c r="E130" s="136" t="s">
        <v>2</v>
      </c>
      <c r="F130" s="523">
        <v>2740</v>
      </c>
      <c r="G130" s="9" t="s">
        <v>103</v>
      </c>
      <c r="H130" s="1204">
        <v>20</v>
      </c>
      <c r="I130" s="25" t="s">
        <v>6</v>
      </c>
      <c r="J130" s="9" t="s">
        <v>97</v>
      </c>
      <c r="K130" s="11"/>
      <c r="L130" s="1205">
        <v>380</v>
      </c>
      <c r="M130" s="80"/>
      <c r="N130" s="80"/>
      <c r="O130" s="80"/>
      <c r="P130" s="80"/>
      <c r="Q130" s="80"/>
      <c r="R130" s="80"/>
      <c r="T130" s="80"/>
      <c r="U130" s="80"/>
      <c r="V130" s="80"/>
      <c r="W130" s="80"/>
      <c r="X130" s="80"/>
      <c r="Y130" s="80"/>
    </row>
    <row r="131" spans="1:25" s="42" customFormat="1" ht="14.25" customHeight="1">
      <c r="A131" s="239" t="s">
        <v>520</v>
      </c>
      <c r="B131" s="1203">
        <v>45044</v>
      </c>
      <c r="C131" s="31">
        <v>45041</v>
      </c>
      <c r="D131" s="523">
        <v>13574</v>
      </c>
      <c r="E131" s="136" t="s">
        <v>7</v>
      </c>
      <c r="F131" s="523">
        <v>4467</v>
      </c>
      <c r="G131" s="9" t="s">
        <v>127</v>
      </c>
      <c r="H131" s="1204">
        <v>6</v>
      </c>
      <c r="I131" s="25" t="s">
        <v>6</v>
      </c>
      <c r="J131" s="9" t="s">
        <v>97</v>
      </c>
      <c r="K131" s="22"/>
      <c r="L131" s="1205">
        <v>707.4</v>
      </c>
      <c r="M131" s="80"/>
      <c r="N131" s="80"/>
      <c r="O131" s="80"/>
      <c r="P131" s="80"/>
      <c r="Q131" s="80"/>
      <c r="R131" s="80"/>
      <c r="T131" s="80"/>
      <c r="U131" s="80"/>
      <c r="V131" s="80"/>
      <c r="W131" s="80"/>
      <c r="X131" s="80"/>
      <c r="Y131" s="80"/>
    </row>
    <row r="132" spans="1:25" s="42" customFormat="1" ht="14.25" customHeight="1">
      <c r="A132" s="239" t="s">
        <v>86</v>
      </c>
      <c r="B132" s="1203">
        <v>45044</v>
      </c>
      <c r="C132" s="31">
        <v>45036</v>
      </c>
      <c r="D132" s="523">
        <v>13575</v>
      </c>
      <c r="E132" s="136" t="s">
        <v>1221</v>
      </c>
      <c r="F132" s="523">
        <v>2244</v>
      </c>
      <c r="G132" s="9" t="s">
        <v>17</v>
      </c>
      <c r="H132" s="1204">
        <v>21</v>
      </c>
      <c r="I132" s="25" t="s">
        <v>6</v>
      </c>
      <c r="J132" s="9" t="s">
        <v>97</v>
      </c>
      <c r="K132" s="22"/>
      <c r="L132" s="1205">
        <v>1086.4000000000001</v>
      </c>
      <c r="M132" s="80"/>
      <c r="N132" s="80"/>
      <c r="O132" s="80"/>
      <c r="P132" s="80"/>
      <c r="Q132" s="80"/>
      <c r="R132" s="80"/>
      <c r="T132" s="80"/>
      <c r="U132" s="80"/>
      <c r="V132" s="80"/>
      <c r="W132" s="80"/>
      <c r="X132" s="80"/>
      <c r="Y132" s="80"/>
    </row>
    <row r="133" spans="1:25" s="42" customFormat="1" ht="14.25" customHeight="1">
      <c r="A133" s="239" t="s">
        <v>2972</v>
      </c>
      <c r="B133" s="1203">
        <v>45044</v>
      </c>
      <c r="C133" s="31">
        <v>45040</v>
      </c>
      <c r="D133" s="523">
        <v>13583</v>
      </c>
      <c r="E133" s="136" t="s">
        <v>2</v>
      </c>
      <c r="F133" s="523">
        <v>1007</v>
      </c>
      <c r="G133" s="9" t="s">
        <v>135</v>
      </c>
      <c r="H133" s="1204">
        <v>6</v>
      </c>
      <c r="I133" s="25" t="s">
        <v>6</v>
      </c>
      <c r="J133" s="9" t="s">
        <v>97</v>
      </c>
      <c r="K133" s="22"/>
      <c r="L133" s="1205">
        <v>162.6</v>
      </c>
      <c r="M133" s="80"/>
      <c r="N133" s="80"/>
      <c r="O133" s="80"/>
      <c r="P133" s="80"/>
      <c r="Q133" s="80"/>
      <c r="R133" s="80"/>
      <c r="T133" s="80"/>
      <c r="U133" s="80"/>
      <c r="V133" s="80"/>
      <c r="W133" s="80"/>
      <c r="X133" s="80"/>
      <c r="Y133" s="80"/>
    </row>
    <row r="134" spans="1:25" s="42" customFormat="1" ht="14.25" customHeight="1">
      <c r="A134" s="239" t="s">
        <v>601</v>
      </c>
      <c r="B134" s="1203">
        <v>45044</v>
      </c>
      <c r="C134" s="31">
        <v>45040</v>
      </c>
      <c r="D134" s="523">
        <v>13584</v>
      </c>
      <c r="E134" s="136" t="s">
        <v>2</v>
      </c>
      <c r="F134" s="523">
        <v>753</v>
      </c>
      <c r="G134" s="9" t="s">
        <v>47</v>
      </c>
      <c r="H134" s="1204">
        <v>8</v>
      </c>
      <c r="I134" s="25" t="s">
        <v>6</v>
      </c>
      <c r="J134" s="9" t="s">
        <v>97</v>
      </c>
      <c r="K134" s="22"/>
      <c r="L134" s="1205">
        <v>343</v>
      </c>
      <c r="M134" s="80"/>
      <c r="N134" s="80"/>
      <c r="O134" s="80"/>
      <c r="P134" s="80"/>
      <c r="Q134" s="80"/>
      <c r="R134" s="80"/>
      <c r="T134" s="80"/>
      <c r="U134" s="80"/>
      <c r="V134" s="80"/>
      <c r="W134" s="80"/>
      <c r="X134" s="80"/>
      <c r="Y134" s="80"/>
    </row>
    <row r="135" spans="1:25" s="42" customFormat="1" ht="14.25" customHeight="1">
      <c r="A135" s="239" t="s">
        <v>137</v>
      </c>
      <c r="B135" s="1203">
        <v>45044</v>
      </c>
      <c r="C135" s="31">
        <v>45040</v>
      </c>
      <c r="D135" s="523">
        <v>13587</v>
      </c>
      <c r="E135" s="136" t="s">
        <v>2</v>
      </c>
      <c r="F135" s="523">
        <v>3302</v>
      </c>
      <c r="G135" s="9" t="s">
        <v>15</v>
      </c>
      <c r="H135" s="1204">
        <v>100</v>
      </c>
      <c r="I135" s="25" t="s">
        <v>6</v>
      </c>
      <c r="J135" s="9" t="s">
        <v>97</v>
      </c>
      <c r="K135" s="22"/>
      <c r="L135" s="1205">
        <v>540</v>
      </c>
      <c r="M135" s="80"/>
      <c r="N135" s="80"/>
      <c r="O135" s="80"/>
      <c r="P135" s="80"/>
      <c r="Q135" s="80"/>
      <c r="R135" s="80"/>
      <c r="T135" s="80"/>
      <c r="U135" s="80"/>
      <c r="V135" s="80"/>
      <c r="W135" s="80"/>
      <c r="X135" s="80"/>
      <c r="Y135" s="80"/>
    </row>
    <row r="136" spans="1:25" s="42" customFormat="1" ht="14.25" customHeight="1">
      <c r="A136" s="239"/>
      <c r="B136" s="1203"/>
      <c r="C136" s="31"/>
      <c r="D136" s="523"/>
      <c r="E136" s="136" t="s">
        <v>131</v>
      </c>
      <c r="F136" s="523">
        <v>2017</v>
      </c>
      <c r="G136" s="9" t="s">
        <v>15</v>
      </c>
      <c r="H136" s="1204">
        <v>75</v>
      </c>
      <c r="I136" s="25" t="s">
        <v>6</v>
      </c>
      <c r="J136" s="9" t="s">
        <v>97</v>
      </c>
      <c r="K136" s="22"/>
      <c r="L136" s="1205">
        <v>650</v>
      </c>
      <c r="M136" s="80"/>
      <c r="N136" s="80"/>
      <c r="O136" s="80"/>
      <c r="P136" s="80"/>
      <c r="Q136" s="80"/>
      <c r="R136" s="80"/>
      <c r="T136" s="80"/>
      <c r="U136" s="80"/>
      <c r="V136" s="80"/>
      <c r="W136" s="80"/>
      <c r="X136" s="80"/>
      <c r="Y136" s="80"/>
    </row>
    <row r="137" spans="1:25" s="42" customFormat="1" ht="14.25" customHeight="1">
      <c r="A137" s="239" t="s">
        <v>2742</v>
      </c>
      <c r="B137" s="1203">
        <v>45044</v>
      </c>
      <c r="C137" s="31">
        <v>45041</v>
      </c>
      <c r="D137" s="523">
        <v>13594</v>
      </c>
      <c r="E137" s="136" t="s">
        <v>2</v>
      </c>
      <c r="F137" s="523">
        <v>1614</v>
      </c>
      <c r="G137" s="9" t="s">
        <v>52</v>
      </c>
      <c r="H137" s="1204">
        <v>6</v>
      </c>
      <c r="I137" s="25" t="s">
        <v>6</v>
      </c>
      <c r="J137" s="9" t="s">
        <v>97</v>
      </c>
      <c r="K137" s="22"/>
      <c r="L137" s="1205">
        <v>88.8</v>
      </c>
      <c r="M137" s="80"/>
      <c r="N137" s="80"/>
      <c r="O137" s="80"/>
      <c r="P137" s="80"/>
      <c r="Q137" s="80"/>
      <c r="R137" s="80"/>
      <c r="T137" s="80"/>
      <c r="U137" s="80"/>
      <c r="V137" s="80"/>
      <c r="W137" s="80"/>
      <c r="X137" s="80"/>
      <c r="Y137" s="80"/>
    </row>
    <row r="138" spans="1:25" s="42" customFormat="1" ht="14.25" customHeight="1">
      <c r="A138" s="239" t="s">
        <v>226</v>
      </c>
      <c r="B138" s="1203">
        <v>45042</v>
      </c>
      <c r="C138" s="31">
        <v>45041</v>
      </c>
      <c r="D138" s="523">
        <v>13596</v>
      </c>
      <c r="E138" s="136" t="s">
        <v>2</v>
      </c>
      <c r="F138" s="523">
        <v>616</v>
      </c>
      <c r="G138" s="9" t="s">
        <v>75</v>
      </c>
      <c r="H138" s="1204">
        <v>10</v>
      </c>
      <c r="I138" s="25" t="s">
        <v>6</v>
      </c>
      <c r="J138" s="9" t="s">
        <v>97</v>
      </c>
      <c r="K138" s="22"/>
      <c r="L138" s="1205">
        <v>130.4</v>
      </c>
      <c r="M138" s="80"/>
      <c r="N138" s="80"/>
      <c r="O138" s="80"/>
      <c r="P138" s="80"/>
      <c r="Q138" s="80"/>
      <c r="R138" s="80"/>
      <c r="T138" s="80"/>
      <c r="U138" s="80"/>
      <c r="V138" s="80"/>
      <c r="W138" s="80"/>
      <c r="X138" s="80"/>
      <c r="Y138" s="80"/>
    </row>
    <row r="139" spans="1:25" s="42" customFormat="1" ht="14.25" customHeight="1">
      <c r="A139" s="239" t="s">
        <v>1635</v>
      </c>
      <c r="B139" s="1203">
        <v>45044</v>
      </c>
      <c r="C139" s="31">
        <v>45041</v>
      </c>
      <c r="D139" s="523">
        <v>13603</v>
      </c>
      <c r="E139" s="136" t="s">
        <v>2</v>
      </c>
      <c r="F139" s="523">
        <v>1087</v>
      </c>
      <c r="G139" s="9" t="s">
        <v>46</v>
      </c>
      <c r="H139" s="1204">
        <v>30</v>
      </c>
      <c r="I139" s="25" t="s">
        <v>6</v>
      </c>
      <c r="J139" s="9" t="s">
        <v>97</v>
      </c>
      <c r="K139" s="22"/>
      <c r="L139" s="1205">
        <v>484.2</v>
      </c>
      <c r="M139" s="80"/>
      <c r="N139" s="80"/>
      <c r="O139" s="80"/>
      <c r="P139" s="80"/>
      <c r="Q139" s="80"/>
      <c r="R139" s="80"/>
      <c r="T139" s="80"/>
      <c r="U139" s="80"/>
      <c r="V139" s="80"/>
      <c r="W139" s="80"/>
      <c r="X139" s="80"/>
      <c r="Y139" s="80"/>
    </row>
    <row r="140" spans="1:25" s="42" customFormat="1" ht="14.25" customHeight="1">
      <c r="A140" s="239" t="s">
        <v>2980</v>
      </c>
      <c r="B140" s="1203">
        <v>45044</v>
      </c>
      <c r="C140" s="31">
        <v>45041</v>
      </c>
      <c r="D140" s="523">
        <v>13605</v>
      </c>
      <c r="E140" s="136" t="s">
        <v>2351</v>
      </c>
      <c r="F140" s="523">
        <v>4321</v>
      </c>
      <c r="G140" s="9" t="s">
        <v>22</v>
      </c>
      <c r="H140" s="1204">
        <v>5</v>
      </c>
      <c r="I140" s="25" t="s">
        <v>6</v>
      </c>
      <c r="J140" s="9" t="s">
        <v>97</v>
      </c>
      <c r="K140" s="22"/>
      <c r="L140" s="1205">
        <v>155</v>
      </c>
      <c r="M140" s="80"/>
      <c r="N140" s="80"/>
      <c r="O140" s="80"/>
      <c r="P140" s="80"/>
      <c r="Q140" s="80"/>
      <c r="R140" s="80"/>
      <c r="T140" s="80"/>
      <c r="U140" s="80"/>
      <c r="V140" s="80"/>
      <c r="W140" s="80"/>
      <c r="X140" s="80"/>
      <c r="Y140" s="80"/>
    </row>
    <row r="141" spans="1:25" s="42" customFormat="1" ht="14.25" customHeight="1">
      <c r="A141" s="239" t="s">
        <v>141</v>
      </c>
      <c r="B141" s="1203">
        <v>45044</v>
      </c>
      <c r="C141" s="31">
        <v>45041</v>
      </c>
      <c r="D141" s="523">
        <v>13610</v>
      </c>
      <c r="E141" s="136" t="s">
        <v>2</v>
      </c>
      <c r="F141" s="523">
        <v>2515</v>
      </c>
      <c r="G141" s="9" t="s">
        <v>35</v>
      </c>
      <c r="H141" s="1204">
        <v>40</v>
      </c>
      <c r="I141" s="25" t="s">
        <v>6</v>
      </c>
      <c r="J141" s="9" t="s">
        <v>97</v>
      </c>
      <c r="K141" s="22"/>
      <c r="L141" s="1205">
        <v>460</v>
      </c>
      <c r="M141" s="80"/>
      <c r="N141" s="80"/>
      <c r="O141" s="80"/>
      <c r="P141" s="80"/>
      <c r="Q141" s="80"/>
      <c r="R141" s="80"/>
      <c r="T141" s="80"/>
      <c r="U141" s="80"/>
      <c r="V141" s="80"/>
      <c r="W141" s="80"/>
      <c r="X141" s="80"/>
      <c r="Y141" s="80"/>
    </row>
    <row r="142" spans="1:25" s="42" customFormat="1" ht="14.25" customHeight="1">
      <c r="A142" s="239" t="s">
        <v>1995</v>
      </c>
      <c r="B142" s="1203">
        <v>45044</v>
      </c>
      <c r="C142" s="31">
        <v>45042</v>
      </c>
      <c r="D142" s="523">
        <v>13620</v>
      </c>
      <c r="E142" s="136" t="s">
        <v>2</v>
      </c>
      <c r="F142" s="523">
        <v>2186</v>
      </c>
      <c r="G142" s="9" t="s">
        <v>120</v>
      </c>
      <c r="H142" s="1204">
        <v>5</v>
      </c>
      <c r="I142" s="25" t="s">
        <v>6</v>
      </c>
      <c r="J142" s="9" t="s">
        <v>97</v>
      </c>
      <c r="K142" s="22"/>
      <c r="L142" s="1205">
        <v>157.5</v>
      </c>
      <c r="M142" s="80"/>
      <c r="N142" s="80"/>
      <c r="O142" s="80"/>
      <c r="P142" s="80"/>
      <c r="Q142" s="80"/>
      <c r="R142" s="80"/>
      <c r="T142" s="80"/>
      <c r="U142" s="80"/>
      <c r="V142" s="80"/>
      <c r="W142" s="80"/>
      <c r="X142" s="80"/>
      <c r="Y142" s="80"/>
    </row>
    <row r="143" spans="1:25" s="42" customFormat="1" ht="14.25" customHeight="1">
      <c r="A143" s="239" t="s">
        <v>601</v>
      </c>
      <c r="B143" s="1203">
        <v>45044</v>
      </c>
      <c r="C143" s="31">
        <v>45042</v>
      </c>
      <c r="D143" s="523">
        <v>13621</v>
      </c>
      <c r="E143" s="136" t="s">
        <v>2</v>
      </c>
      <c r="F143" s="523">
        <v>1126</v>
      </c>
      <c r="G143" s="9" t="s">
        <v>57</v>
      </c>
      <c r="H143" s="1204">
        <v>6</v>
      </c>
      <c r="I143" s="25" t="s">
        <v>6</v>
      </c>
      <c r="J143" s="9" t="s">
        <v>97</v>
      </c>
      <c r="K143" s="22"/>
      <c r="L143" s="1205">
        <v>570</v>
      </c>
      <c r="M143" s="80"/>
      <c r="N143" s="80"/>
      <c r="O143" s="80"/>
      <c r="P143" s="80"/>
      <c r="Q143" s="80"/>
      <c r="R143" s="80"/>
      <c r="T143" s="80"/>
      <c r="U143" s="80"/>
      <c r="V143" s="80"/>
      <c r="W143" s="80"/>
      <c r="X143" s="80"/>
      <c r="Y143" s="80"/>
    </row>
    <row r="144" spans="1:25" s="42" customFormat="1" ht="14.25" customHeight="1">
      <c r="A144" s="239" t="s">
        <v>1508</v>
      </c>
      <c r="B144" s="1203">
        <v>45044</v>
      </c>
      <c r="C144" s="31">
        <v>45042</v>
      </c>
      <c r="D144" s="523">
        <v>13635</v>
      </c>
      <c r="E144" s="136" t="s">
        <v>2</v>
      </c>
      <c r="F144" s="523">
        <v>2646</v>
      </c>
      <c r="G144" s="9" t="s">
        <v>182</v>
      </c>
      <c r="H144" s="1204">
        <v>50</v>
      </c>
      <c r="I144" s="25" t="s">
        <v>6</v>
      </c>
      <c r="J144" s="9" t="s">
        <v>97</v>
      </c>
      <c r="K144" s="22"/>
      <c r="L144" s="1205">
        <v>913.5</v>
      </c>
      <c r="M144" s="80"/>
      <c r="N144" s="80"/>
      <c r="O144" s="80"/>
      <c r="P144" s="80"/>
      <c r="Q144" s="80"/>
      <c r="R144" s="80"/>
      <c r="T144" s="80"/>
      <c r="U144" s="80"/>
      <c r="V144" s="80"/>
      <c r="W144" s="80"/>
      <c r="X144" s="80"/>
      <c r="Y144" s="80"/>
    </row>
    <row r="145" spans="1:25" s="42" customFormat="1" ht="14.25" customHeight="1">
      <c r="A145" s="239" t="s">
        <v>2988</v>
      </c>
      <c r="B145" s="1203">
        <v>45044</v>
      </c>
      <c r="C145" s="31">
        <v>45042</v>
      </c>
      <c r="D145" s="523">
        <v>13632</v>
      </c>
      <c r="E145" s="136" t="s">
        <v>153</v>
      </c>
      <c r="F145" s="523">
        <v>2040</v>
      </c>
      <c r="G145" s="9" t="s">
        <v>75</v>
      </c>
      <c r="H145" s="1204">
        <v>10</v>
      </c>
      <c r="I145" s="25" t="s">
        <v>6</v>
      </c>
      <c r="J145" s="9" t="s">
        <v>97</v>
      </c>
      <c r="K145" s="22"/>
      <c r="L145" s="1205">
        <v>183</v>
      </c>
      <c r="M145" s="80"/>
      <c r="N145" s="80"/>
      <c r="O145" s="80"/>
      <c r="P145" s="80"/>
      <c r="Q145" s="80"/>
      <c r="R145" s="80"/>
      <c r="T145" s="80"/>
      <c r="U145" s="80"/>
      <c r="V145" s="80"/>
      <c r="W145" s="80"/>
      <c r="X145" s="80"/>
      <c r="Y145" s="80"/>
    </row>
    <row r="146" spans="1:25" s="42" customFormat="1" ht="14.25" customHeight="1">
      <c r="A146" s="239" t="s">
        <v>833</v>
      </c>
      <c r="B146" s="1203">
        <v>45044</v>
      </c>
      <c r="C146" s="31">
        <v>45042</v>
      </c>
      <c r="D146" s="523">
        <v>13633</v>
      </c>
      <c r="E146" s="136" t="s">
        <v>453</v>
      </c>
      <c r="F146" s="523">
        <v>3635</v>
      </c>
      <c r="G146" s="9" t="s">
        <v>75</v>
      </c>
      <c r="H146" s="1204">
        <v>10</v>
      </c>
      <c r="I146" s="25" t="s">
        <v>6</v>
      </c>
      <c r="J146" s="9" t="s">
        <v>97</v>
      </c>
      <c r="K146" s="22"/>
      <c r="L146" s="1205">
        <v>183</v>
      </c>
      <c r="M146" s="80"/>
      <c r="N146" s="80"/>
      <c r="O146" s="80"/>
      <c r="P146" s="80"/>
      <c r="Q146" s="80"/>
      <c r="R146" s="80"/>
      <c r="T146" s="80"/>
      <c r="U146" s="80"/>
      <c r="V146" s="80"/>
      <c r="W146" s="80"/>
      <c r="X146" s="80"/>
      <c r="Y146" s="80"/>
    </row>
    <row r="147" spans="1:25" s="42" customFormat="1" ht="14.25" customHeight="1">
      <c r="A147" s="239" t="s">
        <v>2996</v>
      </c>
      <c r="B147" s="1203">
        <v>45044</v>
      </c>
      <c r="C147" s="31">
        <v>45044</v>
      </c>
      <c r="D147" s="523">
        <v>13642</v>
      </c>
      <c r="E147" s="136" t="s">
        <v>40</v>
      </c>
      <c r="F147" s="523">
        <v>2948</v>
      </c>
      <c r="G147" s="9" t="s">
        <v>17</v>
      </c>
      <c r="H147" s="1204" t="s">
        <v>882</v>
      </c>
      <c r="I147" s="25" t="s">
        <v>6</v>
      </c>
      <c r="J147" s="9" t="s">
        <v>97</v>
      </c>
      <c r="K147" s="22"/>
      <c r="L147" s="1205">
        <v>408.5</v>
      </c>
      <c r="M147" s="80"/>
      <c r="N147" s="80"/>
      <c r="O147" s="80"/>
      <c r="P147" s="80"/>
      <c r="Q147" s="80"/>
      <c r="R147" s="80"/>
      <c r="T147" s="80"/>
      <c r="U147" s="80"/>
      <c r="V147" s="80"/>
      <c r="W147" s="80"/>
      <c r="X147" s="80"/>
      <c r="Y147" s="80"/>
    </row>
    <row r="148" spans="1:25" s="42" customFormat="1" ht="14.25" customHeight="1">
      <c r="A148" s="239" t="s">
        <v>1819</v>
      </c>
      <c r="B148" s="1203">
        <v>45044</v>
      </c>
      <c r="C148" s="31">
        <v>45044</v>
      </c>
      <c r="D148" s="523">
        <v>13644</v>
      </c>
      <c r="E148" s="136" t="s">
        <v>1221</v>
      </c>
      <c r="F148" s="523">
        <v>2908</v>
      </c>
      <c r="G148" s="9" t="s">
        <v>22</v>
      </c>
      <c r="H148" s="1204">
        <v>10</v>
      </c>
      <c r="I148" s="25" t="s">
        <v>6</v>
      </c>
      <c r="J148" s="9" t="s">
        <v>97</v>
      </c>
      <c r="K148" s="22"/>
      <c r="L148" s="1205">
        <v>165</v>
      </c>
      <c r="M148" s="80"/>
      <c r="N148" s="80"/>
      <c r="O148" s="80"/>
      <c r="P148" s="80"/>
      <c r="Q148" s="80"/>
      <c r="R148" s="80"/>
      <c r="T148" s="80"/>
      <c r="U148" s="80"/>
      <c r="V148" s="80"/>
      <c r="W148" s="80"/>
      <c r="X148" s="80"/>
      <c r="Y148" s="80"/>
    </row>
    <row r="149" spans="1:25" s="42" customFormat="1" ht="14.25" customHeight="1">
      <c r="A149" s="239"/>
      <c r="B149" s="1203"/>
      <c r="C149" s="31"/>
      <c r="D149" s="523"/>
      <c r="E149" s="136" t="s">
        <v>2</v>
      </c>
      <c r="F149" s="523">
        <v>879</v>
      </c>
      <c r="G149" s="9" t="s">
        <v>17</v>
      </c>
      <c r="H149" s="1204" t="s">
        <v>1065</v>
      </c>
      <c r="I149" s="25" t="s">
        <v>6</v>
      </c>
      <c r="J149" s="9" t="s">
        <v>97</v>
      </c>
      <c r="K149" s="22"/>
      <c r="L149" s="1205">
        <v>435</v>
      </c>
      <c r="M149" s="80"/>
      <c r="N149" s="80"/>
      <c r="O149" s="80"/>
      <c r="P149" s="80"/>
      <c r="Q149" s="80"/>
      <c r="R149" s="80"/>
      <c r="T149" s="80"/>
      <c r="U149" s="80"/>
      <c r="V149" s="80"/>
      <c r="W149" s="80"/>
      <c r="X149" s="80"/>
      <c r="Y149" s="80"/>
    </row>
    <row r="150" spans="1:25" s="42" customFormat="1" ht="14.25" customHeight="1">
      <c r="A150" s="239" t="s">
        <v>2742</v>
      </c>
      <c r="B150" s="1203">
        <v>45044</v>
      </c>
      <c r="C150" s="31">
        <v>45044</v>
      </c>
      <c r="D150" s="523">
        <v>13645</v>
      </c>
      <c r="E150" s="136" t="s">
        <v>1221</v>
      </c>
      <c r="F150" s="523">
        <v>4524</v>
      </c>
      <c r="G150" s="9" t="s">
        <v>505</v>
      </c>
      <c r="H150" s="1204">
        <v>60</v>
      </c>
      <c r="I150" s="25" t="s">
        <v>6</v>
      </c>
      <c r="J150" s="9" t="s">
        <v>97</v>
      </c>
      <c r="K150" s="22"/>
      <c r="L150" s="1205">
        <v>270</v>
      </c>
      <c r="M150" s="80"/>
      <c r="N150" s="80"/>
      <c r="O150" s="80"/>
      <c r="P150" s="80"/>
      <c r="Q150" s="80"/>
      <c r="R150" s="80"/>
      <c r="T150" s="80"/>
      <c r="U150" s="80"/>
      <c r="V150" s="80"/>
      <c r="W150" s="80"/>
      <c r="X150" s="80"/>
      <c r="Y150" s="80"/>
    </row>
    <row r="151" spans="1:25" s="42" customFormat="1" ht="14.25" customHeight="1">
      <c r="A151" s="239" t="s">
        <v>1594</v>
      </c>
      <c r="B151" s="1203">
        <v>45044</v>
      </c>
      <c r="C151" s="31">
        <v>45044</v>
      </c>
      <c r="D151" s="523">
        <v>13648</v>
      </c>
      <c r="E151" s="136" t="s">
        <v>1221</v>
      </c>
      <c r="F151" s="523">
        <v>4434</v>
      </c>
      <c r="G151" s="9" t="s">
        <v>2208</v>
      </c>
      <c r="H151" s="1204">
        <v>20</v>
      </c>
      <c r="I151" s="25" t="s">
        <v>6</v>
      </c>
      <c r="J151" s="9" t="s">
        <v>97</v>
      </c>
      <c r="K151" s="22"/>
      <c r="L151" s="1205">
        <v>1240</v>
      </c>
      <c r="M151" s="80"/>
      <c r="N151" s="80"/>
      <c r="O151" s="80"/>
      <c r="P151" s="80"/>
      <c r="Q151" s="80"/>
      <c r="R151" s="80"/>
      <c r="T151" s="80"/>
      <c r="U151" s="80"/>
      <c r="V151" s="80"/>
      <c r="W151" s="80"/>
      <c r="X151" s="80"/>
      <c r="Y151" s="80"/>
    </row>
    <row r="152" spans="1:25" s="42" customFormat="1" ht="14.25" customHeight="1">
      <c r="A152" s="239" t="s">
        <v>141</v>
      </c>
      <c r="B152" s="1203">
        <v>45044</v>
      </c>
      <c r="C152" s="31">
        <v>45044</v>
      </c>
      <c r="D152" s="523">
        <v>13650</v>
      </c>
      <c r="E152" s="136" t="s">
        <v>2</v>
      </c>
      <c r="F152" s="523">
        <v>1087</v>
      </c>
      <c r="G152" s="9" t="s">
        <v>46</v>
      </c>
      <c r="H152" s="1204" t="s">
        <v>997</v>
      </c>
      <c r="I152" s="25" t="s">
        <v>6</v>
      </c>
      <c r="J152" s="9" t="s">
        <v>97</v>
      </c>
      <c r="K152" s="22"/>
      <c r="L152" s="1205">
        <v>258.75</v>
      </c>
      <c r="M152" s="80"/>
      <c r="N152" s="80"/>
      <c r="O152" s="80"/>
      <c r="P152" s="80"/>
      <c r="Q152" s="80"/>
      <c r="R152" s="80"/>
      <c r="T152" s="80"/>
      <c r="U152" s="80"/>
      <c r="V152" s="80"/>
      <c r="W152" s="80"/>
      <c r="X152" s="80"/>
      <c r="Y152" s="80"/>
    </row>
    <row r="153" spans="1:25" s="42" customFormat="1" ht="14.25" customHeight="1">
      <c r="A153" s="239" t="s">
        <v>380</v>
      </c>
      <c r="B153" s="1203">
        <v>45044</v>
      </c>
      <c r="C153" s="31">
        <v>45044</v>
      </c>
      <c r="D153" s="523">
        <v>13651</v>
      </c>
      <c r="E153" s="136" t="s">
        <v>1221</v>
      </c>
      <c r="F153" s="523">
        <v>1087</v>
      </c>
      <c r="G153" s="9" t="s">
        <v>46</v>
      </c>
      <c r="H153" s="1204" t="s">
        <v>997</v>
      </c>
      <c r="I153" s="25" t="s">
        <v>6</v>
      </c>
      <c r="J153" s="9"/>
      <c r="K153" s="22"/>
      <c r="L153" s="1205">
        <v>258.75</v>
      </c>
      <c r="M153" s="80"/>
      <c r="N153" s="80"/>
      <c r="O153" s="80"/>
      <c r="P153" s="80"/>
      <c r="Q153" s="80"/>
      <c r="R153" s="80"/>
      <c r="T153" s="80"/>
      <c r="U153" s="80"/>
      <c r="V153" s="80"/>
      <c r="W153" s="80"/>
      <c r="X153" s="80"/>
      <c r="Y153" s="80"/>
    </row>
    <row r="154" spans="1:25" s="42" customFormat="1" ht="13.5" customHeight="1">
      <c r="A154" s="460"/>
      <c r="B154" s="1202"/>
      <c r="C154" s="116"/>
      <c r="D154" s="548"/>
      <c r="E154" s="691"/>
      <c r="F154" s="548"/>
      <c r="G154" s="24"/>
      <c r="H154" s="548"/>
      <c r="I154" s="234"/>
      <c r="J154" s="24" t="s">
        <v>97</v>
      </c>
      <c r="K154" s="546"/>
      <c r="L154" s="1198"/>
      <c r="M154" s="80"/>
      <c r="N154" s="80"/>
      <c r="O154" s="80"/>
      <c r="P154" s="80"/>
      <c r="Q154" s="80"/>
      <c r="R154" s="80"/>
      <c r="T154" s="249"/>
      <c r="U154" s="80"/>
      <c r="V154" s="80"/>
      <c r="W154" s="80"/>
      <c r="X154" s="80"/>
      <c r="Y154" s="80"/>
    </row>
    <row r="155" spans="1:25" s="42" customFormat="1" ht="24" customHeight="1">
      <c r="A155" s="2540" t="s">
        <v>2874</v>
      </c>
      <c r="B155" s="2541"/>
      <c r="C155" s="2541"/>
      <c r="D155" s="2541"/>
      <c r="E155" s="2541"/>
      <c r="F155" s="2541"/>
      <c r="G155" s="2541"/>
      <c r="H155" s="2541"/>
      <c r="I155" s="2541"/>
      <c r="J155" s="2541"/>
      <c r="K155" s="2541"/>
      <c r="L155" s="2542"/>
      <c r="M155" s="80"/>
      <c r="N155" s="80"/>
      <c r="O155" s="80"/>
      <c r="P155" s="80"/>
      <c r="Q155" s="80"/>
      <c r="R155" s="80"/>
      <c r="T155" s="249"/>
      <c r="U155" s="80"/>
      <c r="V155" s="80"/>
      <c r="W155" s="80"/>
      <c r="X155" s="80"/>
      <c r="Y155" s="80"/>
    </row>
    <row r="156" spans="1:25" s="43" customFormat="1">
      <c r="A156" s="29" t="s">
        <v>1177</v>
      </c>
      <c r="B156" s="29" t="s">
        <v>2912</v>
      </c>
      <c r="C156" s="136" t="s">
        <v>2941</v>
      </c>
      <c r="D156" s="29" t="s">
        <v>2913</v>
      </c>
      <c r="E156" s="29" t="s">
        <v>2</v>
      </c>
      <c r="F156" s="29" t="s">
        <v>2914</v>
      </c>
      <c r="G156" s="29" t="s">
        <v>135</v>
      </c>
      <c r="H156" s="29" t="s">
        <v>1484</v>
      </c>
      <c r="I156" s="25" t="s">
        <v>6</v>
      </c>
      <c r="J156" s="29" t="s">
        <v>97</v>
      </c>
      <c r="K156" s="29"/>
      <c r="L156" s="1205">
        <v>542</v>
      </c>
      <c r="M156" s="247"/>
      <c r="N156" s="247"/>
      <c r="O156" s="247"/>
      <c r="P156" s="247"/>
      <c r="Q156" s="247"/>
      <c r="R156" s="247"/>
      <c r="T156" s="247"/>
      <c r="U156" s="247"/>
      <c r="V156" s="247"/>
      <c r="W156" s="247"/>
      <c r="X156" s="247"/>
      <c r="Y156" s="247"/>
    </row>
    <row r="157" spans="1:25" s="43" customFormat="1">
      <c r="A157" s="29" t="s">
        <v>1177</v>
      </c>
      <c r="B157" s="29" t="s">
        <v>2915</v>
      </c>
      <c r="C157" s="136" t="s">
        <v>2941</v>
      </c>
      <c r="D157" s="29" t="s">
        <v>2917</v>
      </c>
      <c r="E157" s="29" t="s">
        <v>2</v>
      </c>
      <c r="F157" s="29" t="s">
        <v>2914</v>
      </c>
      <c r="G157" s="29" t="s">
        <v>135</v>
      </c>
      <c r="H157" s="29" t="s">
        <v>1484</v>
      </c>
      <c r="I157" s="25" t="s">
        <v>6</v>
      </c>
      <c r="J157" s="29" t="s">
        <v>97</v>
      </c>
      <c r="K157" s="29"/>
      <c r="L157" s="1205">
        <v>542</v>
      </c>
      <c r="M157" s="247"/>
      <c r="N157" s="247"/>
      <c r="O157" s="247"/>
      <c r="P157" s="247"/>
      <c r="Q157" s="247"/>
      <c r="R157" s="247"/>
      <c r="T157" s="247"/>
      <c r="U157" s="247"/>
      <c r="V157" s="247"/>
      <c r="W157" s="247"/>
      <c r="X157" s="247"/>
      <c r="Y157" s="247"/>
    </row>
    <row r="158" spans="1:25" s="43" customFormat="1">
      <c r="A158" s="29" t="s">
        <v>1177</v>
      </c>
      <c r="B158" s="29" t="s">
        <v>2916</v>
      </c>
      <c r="C158" s="136" t="s">
        <v>2941</v>
      </c>
      <c r="D158" s="29" t="s">
        <v>2918</v>
      </c>
      <c r="E158" s="29" t="s">
        <v>2</v>
      </c>
      <c r="F158" s="29" t="s">
        <v>2914</v>
      </c>
      <c r="G158" s="29" t="s">
        <v>135</v>
      </c>
      <c r="H158" s="29" t="s">
        <v>1484</v>
      </c>
      <c r="I158" s="25" t="s">
        <v>6</v>
      </c>
      <c r="J158" s="29" t="s">
        <v>97</v>
      </c>
      <c r="K158" s="29"/>
      <c r="L158" s="1205">
        <v>542</v>
      </c>
      <c r="M158" s="247"/>
      <c r="N158" s="247"/>
      <c r="O158" s="247"/>
      <c r="P158" s="247"/>
      <c r="Q158" s="247"/>
      <c r="R158" s="247"/>
      <c r="T158" s="247"/>
      <c r="U158" s="247"/>
      <c r="V158" s="247"/>
      <c r="W158" s="247"/>
      <c r="X158" s="247"/>
      <c r="Y158" s="247"/>
    </row>
    <row r="159" spans="1:25" s="43" customFormat="1">
      <c r="A159" s="136" t="s">
        <v>2488</v>
      </c>
      <c r="B159" s="136" t="s">
        <v>2921</v>
      </c>
      <c r="C159" s="136" t="s">
        <v>2983</v>
      </c>
      <c r="D159" s="136" t="s">
        <v>2922</v>
      </c>
      <c r="E159" s="136" t="s">
        <v>2351</v>
      </c>
      <c r="F159" s="136" t="s">
        <v>2923</v>
      </c>
      <c r="G159" s="136" t="s">
        <v>47</v>
      </c>
      <c r="H159" s="136" t="s">
        <v>2554</v>
      </c>
      <c r="I159" s="25" t="s">
        <v>6</v>
      </c>
      <c r="J159" s="136" t="s">
        <v>97</v>
      </c>
      <c r="K159" s="29"/>
      <c r="L159" s="1205">
        <v>5970</v>
      </c>
      <c r="M159" s="247"/>
      <c r="N159" s="247"/>
      <c r="O159" s="247"/>
      <c r="P159" s="247"/>
      <c r="Q159" s="247"/>
      <c r="R159" s="247"/>
      <c r="T159" s="247" t="s">
        <v>2960</v>
      </c>
      <c r="U159" s="247"/>
      <c r="V159" s="247"/>
      <c r="W159" s="247"/>
      <c r="X159" s="247"/>
      <c r="Y159" s="247"/>
    </row>
    <row r="160" spans="1:25" s="43" customFormat="1">
      <c r="A160" s="34" t="s">
        <v>2488</v>
      </c>
      <c r="B160" s="1217">
        <v>45069</v>
      </c>
      <c r="C160" s="32"/>
      <c r="D160" s="521">
        <v>13402</v>
      </c>
      <c r="E160" s="34" t="s">
        <v>2351</v>
      </c>
      <c r="F160" s="33">
        <v>4443</v>
      </c>
      <c r="G160" s="19" t="s">
        <v>47</v>
      </c>
      <c r="H160" s="521">
        <v>150</v>
      </c>
      <c r="I160" s="1502"/>
      <c r="J160" s="19" t="s">
        <v>97</v>
      </c>
      <c r="K160" s="19"/>
      <c r="L160" s="1218">
        <v>5970</v>
      </c>
      <c r="M160" s="247"/>
      <c r="N160" s="247"/>
      <c r="O160" s="247"/>
      <c r="P160" s="247"/>
      <c r="Q160" s="247"/>
      <c r="R160" s="247"/>
      <c r="T160" s="247"/>
      <c r="U160" s="247"/>
      <c r="V160" s="247"/>
      <c r="W160" s="247"/>
      <c r="X160" s="247"/>
      <c r="Y160" s="247"/>
    </row>
    <row r="161" spans="1:25" s="1522" customFormat="1">
      <c r="A161" s="1499" t="s">
        <v>1177</v>
      </c>
      <c r="B161" s="1496">
        <v>45079</v>
      </c>
      <c r="C161" s="1497"/>
      <c r="D161" s="1498">
        <v>13440</v>
      </c>
      <c r="E161" s="1499" t="s">
        <v>2</v>
      </c>
      <c r="F161" s="1500">
        <v>1007</v>
      </c>
      <c r="G161" s="1501" t="s">
        <v>135</v>
      </c>
      <c r="H161" s="1498">
        <v>20</v>
      </c>
      <c r="I161" s="1502"/>
      <c r="J161" s="1501" t="s">
        <v>97</v>
      </c>
      <c r="K161" s="1501"/>
      <c r="L161" s="1503">
        <v>542</v>
      </c>
      <c r="M161" s="1521"/>
      <c r="N161" s="1521"/>
      <c r="O161" s="1521"/>
      <c r="P161" s="1521"/>
      <c r="Q161" s="1521"/>
      <c r="R161" s="1521"/>
      <c r="T161" s="1521"/>
      <c r="U161" s="1521"/>
      <c r="V161" s="1521"/>
      <c r="W161" s="1521"/>
      <c r="X161" s="1521"/>
      <c r="Y161" s="1521"/>
    </row>
    <row r="162" spans="1:25" s="6" customFormat="1" ht="15" customHeight="1">
      <c r="A162" s="2530" t="e">
        <f>SUM(#REF!)</f>
        <v>#REF!</v>
      </c>
      <c r="B162" s="2531"/>
      <c r="C162" s="2531"/>
      <c r="D162" s="2531"/>
      <c r="E162" s="2531"/>
      <c r="F162" s="2531"/>
      <c r="G162" s="2531"/>
      <c r="H162" s="2531"/>
      <c r="I162" s="2531"/>
      <c r="J162" s="2531"/>
      <c r="K162" s="2531"/>
      <c r="L162" s="2532"/>
      <c r="T162" s="1035" t="s">
        <v>1672</v>
      </c>
    </row>
    <row r="163" spans="1:25" s="6" customFormat="1">
      <c r="A163" s="387"/>
      <c r="H163" s="823"/>
      <c r="I163" s="387"/>
      <c r="L163" s="587"/>
    </row>
    <row r="164" spans="1:25" s="6" customFormat="1">
      <c r="A164" s="387"/>
      <c r="H164" s="823"/>
      <c r="I164" s="387"/>
      <c r="L164" s="587"/>
    </row>
    <row r="165" spans="1:25" s="6" customFormat="1">
      <c r="A165" s="387"/>
      <c r="H165" s="823"/>
      <c r="I165" s="387"/>
      <c r="L165" s="587"/>
    </row>
    <row r="166" spans="1:25" s="6" customFormat="1">
      <c r="A166" s="387"/>
      <c r="H166" s="823"/>
      <c r="I166" s="387"/>
      <c r="L166" s="587"/>
    </row>
    <row r="167" spans="1:25" s="6" customFormat="1">
      <c r="A167" s="387"/>
      <c r="H167" s="823"/>
      <c r="I167" s="387"/>
      <c r="L167" s="587"/>
    </row>
    <row r="168" spans="1:25" s="6" customFormat="1">
      <c r="A168" s="387"/>
      <c r="H168" s="823"/>
      <c r="I168" s="387"/>
      <c r="L168" s="587"/>
    </row>
    <row r="169" spans="1:25" s="6" customFormat="1">
      <c r="A169" s="387"/>
      <c r="H169" s="823"/>
      <c r="I169" s="387"/>
      <c r="L169" s="587"/>
    </row>
    <row r="170" spans="1:25" s="6" customFormat="1">
      <c r="A170" s="387"/>
      <c r="H170" s="823"/>
      <c r="I170" s="387"/>
      <c r="L170" s="587"/>
    </row>
    <row r="171" spans="1:25" s="6" customFormat="1">
      <c r="A171" s="387"/>
      <c r="H171" s="823"/>
      <c r="I171" s="387"/>
      <c r="L171" s="587"/>
    </row>
    <row r="172" spans="1:25" s="6" customFormat="1">
      <c r="A172" s="387"/>
      <c r="H172" s="823"/>
      <c r="I172" s="387"/>
      <c r="L172" s="587"/>
    </row>
    <row r="173" spans="1:25" s="6" customFormat="1">
      <c r="A173" s="387"/>
      <c r="H173" s="823"/>
      <c r="I173" s="387"/>
      <c r="L173" s="587"/>
    </row>
    <row r="174" spans="1:25" s="6" customFormat="1">
      <c r="A174" s="387"/>
      <c r="H174" s="823"/>
      <c r="I174" s="387"/>
      <c r="L174" s="587"/>
    </row>
    <row r="175" spans="1:25" s="6" customFormat="1">
      <c r="A175" s="387"/>
      <c r="H175" s="823"/>
      <c r="I175" s="387"/>
      <c r="L175" s="587"/>
    </row>
    <row r="176" spans="1:25" s="6" customFormat="1" hidden="1">
      <c r="A176" s="387"/>
      <c r="H176" s="823"/>
      <c r="I176" s="387"/>
      <c r="L176" s="587"/>
    </row>
    <row r="177" spans="1:25" s="6" customFormat="1" hidden="1">
      <c r="A177" s="387"/>
      <c r="H177" s="823"/>
      <c r="I177" s="387"/>
      <c r="L177" s="587"/>
    </row>
    <row r="178" spans="1:25" s="6" customFormat="1" hidden="1">
      <c r="A178" s="37"/>
      <c r="B178"/>
      <c r="C178"/>
      <c r="D178"/>
      <c r="E178"/>
      <c r="F178"/>
      <c r="G178"/>
      <c r="H178" s="484"/>
      <c r="I178" s="37"/>
      <c r="J178"/>
      <c r="K178"/>
      <c r="L178" s="587"/>
      <c r="S178"/>
    </row>
    <row r="179" spans="1:25" s="6" customFormat="1" hidden="1">
      <c r="A179" s="37"/>
      <c r="B179"/>
      <c r="C179"/>
      <c r="D179"/>
      <c r="E179"/>
      <c r="F179"/>
      <c r="G179"/>
      <c r="H179" s="484"/>
      <c r="I179" s="37"/>
      <c r="J179"/>
      <c r="K179"/>
      <c r="L179" s="587"/>
      <c r="S179"/>
    </row>
    <row r="180" spans="1:25" s="6" customFormat="1" hidden="1">
      <c r="A180" s="37"/>
      <c r="B180"/>
      <c r="C180"/>
      <c r="D180"/>
      <c r="E180"/>
      <c r="F180"/>
      <c r="G180"/>
      <c r="H180" s="484"/>
      <c r="I180" s="37"/>
      <c r="J180"/>
      <c r="K180"/>
      <c r="L180" s="587"/>
      <c r="S180"/>
    </row>
    <row r="181" spans="1:25" s="6" customFormat="1" hidden="1">
      <c r="A181" s="37"/>
      <c r="B181"/>
      <c r="C181"/>
      <c r="D181"/>
      <c r="E181"/>
      <c r="F181"/>
      <c r="G181"/>
      <c r="H181" s="484"/>
      <c r="I181" s="37"/>
      <c r="J181"/>
      <c r="K181"/>
      <c r="L181" s="587"/>
      <c r="S181"/>
    </row>
    <row r="182" spans="1:25" s="6" customFormat="1" hidden="1">
      <c r="A182" s="37"/>
      <c r="B182"/>
      <c r="C182"/>
      <c r="D182"/>
      <c r="E182"/>
      <c r="F182"/>
      <c r="G182"/>
      <c r="H182" s="484"/>
      <c r="I182" s="37"/>
      <c r="J182"/>
      <c r="K182"/>
      <c r="L182" s="587"/>
      <c r="S182"/>
    </row>
    <row r="183" spans="1:25" s="6" customFormat="1" hidden="1">
      <c r="A183" s="37"/>
      <c r="B183"/>
      <c r="C183"/>
      <c r="D183"/>
      <c r="E183"/>
      <c r="F183"/>
      <c r="G183"/>
      <c r="H183" s="484"/>
      <c r="I183" s="37"/>
      <c r="J183"/>
      <c r="K183"/>
      <c r="L183" s="587"/>
      <c r="S183"/>
    </row>
    <row r="184" spans="1:25" s="6" customFormat="1" hidden="1">
      <c r="A184" s="37"/>
      <c r="B184"/>
      <c r="C184"/>
      <c r="D184"/>
      <c r="E184"/>
      <c r="F184"/>
      <c r="G184"/>
      <c r="H184" s="484"/>
      <c r="I184" s="37"/>
      <c r="J184"/>
      <c r="K184"/>
      <c r="L184" s="587"/>
      <c r="S184"/>
    </row>
    <row r="185" spans="1:25" s="6" customFormat="1" hidden="1">
      <c r="A185" s="37"/>
      <c r="B185"/>
      <c r="C185"/>
      <c r="D185"/>
      <c r="E185"/>
      <c r="F185"/>
      <c r="G185"/>
      <c r="H185" s="484"/>
      <c r="I185" s="37"/>
      <c r="J185"/>
      <c r="K185"/>
      <c r="L185" s="587"/>
      <c r="S185"/>
    </row>
    <row r="186" spans="1:25" s="6" customFormat="1" hidden="1">
      <c r="A186" s="37"/>
      <c r="B186"/>
      <c r="C186"/>
      <c r="D186"/>
      <c r="E186"/>
      <c r="F186"/>
      <c r="G186"/>
      <c r="H186" s="484"/>
      <c r="I186" s="37"/>
      <c r="J186"/>
      <c r="K186"/>
      <c r="L186" s="587"/>
      <c r="S186"/>
    </row>
    <row r="187" spans="1:25" s="6" customFormat="1" hidden="1">
      <c r="A187" s="37"/>
      <c r="B187"/>
      <c r="C187"/>
      <c r="D187"/>
      <c r="E187"/>
      <c r="F187"/>
      <c r="G187"/>
      <c r="H187" s="484"/>
      <c r="I187" s="37"/>
      <c r="J187"/>
      <c r="K187"/>
      <c r="L187" s="587"/>
      <c r="S187"/>
    </row>
    <row r="188" spans="1:25" s="37" customFormat="1" hidden="1">
      <c r="B188"/>
      <c r="C188"/>
      <c r="D188"/>
      <c r="E188"/>
      <c r="F188"/>
      <c r="G188"/>
      <c r="H188" s="484"/>
      <c r="J188"/>
      <c r="K188"/>
      <c r="L188" s="587"/>
      <c r="M188" s="6"/>
      <c r="N188" s="6"/>
      <c r="O188" s="6"/>
      <c r="P188" s="6"/>
      <c r="Q188" s="6"/>
      <c r="R188" s="6"/>
      <c r="S188"/>
      <c r="T188" s="6"/>
      <c r="U188" s="6"/>
      <c r="V188" s="6"/>
      <c r="W188" s="6"/>
      <c r="X188" s="6"/>
      <c r="Y188" s="6"/>
    </row>
    <row r="189" spans="1:25" s="37" customFormat="1" hidden="1">
      <c r="B189"/>
      <c r="C189"/>
      <c r="D189"/>
      <c r="E189"/>
      <c r="F189"/>
      <c r="G189"/>
      <c r="H189" s="484"/>
      <c r="J189"/>
      <c r="K189"/>
      <c r="L189" s="587"/>
      <c r="M189" s="6"/>
      <c r="N189" s="6"/>
      <c r="O189" s="6"/>
      <c r="P189" s="6"/>
      <c r="Q189" s="6"/>
      <c r="R189" s="6"/>
      <c r="S189"/>
      <c r="T189" s="6"/>
      <c r="U189" s="6"/>
      <c r="V189" s="6"/>
      <c r="W189" s="6"/>
      <c r="X189" s="6"/>
      <c r="Y189" s="6"/>
    </row>
    <row r="190" spans="1:25" s="37" customFormat="1" hidden="1">
      <c r="B190"/>
      <c r="C190"/>
      <c r="D190"/>
      <c r="E190"/>
      <c r="F190"/>
      <c r="G190"/>
      <c r="H190" s="484"/>
      <c r="J190"/>
      <c r="K190"/>
      <c r="L190" s="587"/>
      <c r="M190" s="6"/>
      <c r="N190" s="6"/>
      <c r="O190" s="6"/>
      <c r="P190" s="6"/>
      <c r="Q190" s="6"/>
      <c r="R190" s="6"/>
      <c r="S190"/>
      <c r="T190" s="6"/>
      <c r="U190" s="6"/>
      <c r="V190" s="6"/>
      <c r="W190" s="6"/>
      <c r="X190" s="6"/>
      <c r="Y190" s="6"/>
    </row>
    <row r="191" spans="1:25" s="37" customFormat="1" hidden="1">
      <c r="B191"/>
      <c r="C191"/>
      <c r="D191"/>
      <c r="E191"/>
      <c r="F191"/>
      <c r="G191"/>
      <c r="H191" s="484"/>
      <c r="J191"/>
      <c r="K191"/>
      <c r="L191" s="587"/>
      <c r="M191" s="6"/>
      <c r="N191" s="6"/>
      <c r="O191" s="6"/>
      <c r="P191" s="6"/>
      <c r="Q191" s="6"/>
      <c r="R191" s="6"/>
      <c r="S191"/>
      <c r="T191" s="6"/>
      <c r="U191" s="6"/>
      <c r="V191" s="6"/>
      <c r="W191" s="6"/>
      <c r="X191" s="6"/>
      <c r="Y191" s="6"/>
    </row>
    <row r="192" spans="1:25" s="37" customFormat="1" hidden="1">
      <c r="B192"/>
      <c r="C192"/>
      <c r="D192"/>
      <c r="E192"/>
      <c r="F192"/>
      <c r="G192"/>
      <c r="H192" s="484"/>
      <c r="J192"/>
      <c r="K192"/>
      <c r="L192" s="587"/>
      <c r="M192" s="6"/>
      <c r="N192" s="6"/>
      <c r="O192" s="6"/>
      <c r="P192" s="6"/>
      <c r="Q192" s="6"/>
      <c r="R192" s="6"/>
      <c r="S192"/>
      <c r="T192" s="6"/>
      <c r="U192" s="6"/>
      <c r="V192" s="6"/>
      <c r="W192" s="6"/>
      <c r="X192" s="6"/>
      <c r="Y192" s="6"/>
    </row>
    <row r="193" spans="2:25" s="37" customFormat="1" hidden="1">
      <c r="B193"/>
      <c r="C193"/>
      <c r="D193"/>
      <c r="E193"/>
      <c r="F193"/>
      <c r="G193"/>
      <c r="H193" s="484"/>
      <c r="J193"/>
      <c r="K193"/>
      <c r="L193" s="587"/>
      <c r="M193" s="6"/>
      <c r="N193" s="6"/>
      <c r="O193" s="6"/>
      <c r="P193" s="6"/>
      <c r="Q193" s="6"/>
      <c r="R193" s="6"/>
      <c r="S193"/>
      <c r="T193" s="6"/>
      <c r="U193" s="6"/>
      <c r="V193" s="6"/>
      <c r="W193" s="6"/>
      <c r="X193" s="6"/>
      <c r="Y193" s="6"/>
    </row>
    <row r="194" spans="2:25" s="37" customFormat="1" hidden="1">
      <c r="B194"/>
      <c r="C194"/>
      <c r="D194"/>
      <c r="E194"/>
      <c r="F194"/>
      <c r="G194"/>
      <c r="H194" s="484"/>
      <c r="J194"/>
      <c r="K194"/>
      <c r="L194" s="587"/>
      <c r="M194" s="6"/>
      <c r="N194" s="6"/>
      <c r="O194" s="6"/>
      <c r="P194" s="6"/>
      <c r="Q194" s="6"/>
      <c r="R194" s="6"/>
      <c r="S194"/>
      <c r="T194" s="6"/>
      <c r="U194" s="6"/>
      <c r="V194" s="6"/>
      <c r="W194" s="6"/>
      <c r="X194" s="6"/>
      <c r="Y194" s="6"/>
    </row>
    <row r="195" spans="2:25" s="37" customFormat="1" hidden="1">
      <c r="B195"/>
      <c r="C195"/>
      <c r="D195"/>
      <c r="E195"/>
      <c r="F195"/>
      <c r="G195"/>
      <c r="H195" s="484"/>
      <c r="J195"/>
      <c r="K195"/>
      <c r="L195" s="587"/>
      <c r="M195" s="6"/>
      <c r="N195" s="6"/>
      <c r="O195" s="6"/>
      <c r="P195" s="6"/>
      <c r="Q195" s="6"/>
      <c r="R195" s="6"/>
      <c r="S195"/>
      <c r="T195" s="6"/>
      <c r="U195" s="6"/>
      <c r="V195" s="6"/>
      <c r="W195" s="6"/>
      <c r="X195" s="6"/>
      <c r="Y195" s="6"/>
    </row>
    <row r="196" spans="2:25" s="37" customFormat="1" hidden="1">
      <c r="B196"/>
      <c r="C196"/>
      <c r="D196"/>
      <c r="E196"/>
      <c r="F196"/>
      <c r="G196"/>
      <c r="H196" s="484"/>
      <c r="J196"/>
      <c r="K196"/>
      <c r="L196" s="587"/>
      <c r="M196" s="6"/>
      <c r="N196" s="6"/>
      <c r="O196" s="6"/>
      <c r="P196" s="6"/>
      <c r="Q196" s="6"/>
      <c r="R196" s="6"/>
      <c r="S196"/>
      <c r="T196" s="6"/>
      <c r="U196" s="6"/>
      <c r="V196" s="6"/>
      <c r="W196" s="6"/>
      <c r="X196" s="6"/>
      <c r="Y196" s="6"/>
    </row>
    <row r="197" spans="2:25" s="37" customFormat="1" hidden="1">
      <c r="B197"/>
      <c r="C197"/>
      <c r="D197"/>
      <c r="E197"/>
      <c r="F197"/>
      <c r="G197"/>
      <c r="H197" s="484"/>
      <c r="J197"/>
      <c r="K197"/>
      <c r="L197" s="587"/>
      <c r="M197" s="6"/>
      <c r="N197" s="6"/>
      <c r="O197" s="6"/>
      <c r="P197" s="6"/>
      <c r="Q197" s="6"/>
      <c r="R197" s="6"/>
      <c r="S197"/>
      <c r="T197" s="6"/>
      <c r="U197" s="6"/>
      <c r="V197" s="6"/>
      <c r="W197" s="6"/>
      <c r="X197" s="6"/>
      <c r="Y197" s="6"/>
    </row>
    <row r="198" spans="2:25" s="37" customFormat="1" hidden="1">
      <c r="B198"/>
      <c r="C198"/>
      <c r="D198"/>
      <c r="E198"/>
      <c r="F198"/>
      <c r="G198"/>
      <c r="H198" s="484"/>
      <c r="J198"/>
      <c r="K198"/>
      <c r="L198" s="587"/>
      <c r="M198" s="6"/>
      <c r="N198" s="6"/>
      <c r="O198" s="6"/>
      <c r="P198" s="6"/>
      <c r="Q198" s="6"/>
      <c r="R198" s="6"/>
      <c r="S198"/>
      <c r="T198" s="6"/>
      <c r="U198" s="6"/>
      <c r="V198" s="6"/>
      <c r="W198" s="6"/>
      <c r="X198" s="6"/>
      <c r="Y198" s="6"/>
    </row>
    <row r="199" spans="2:25" s="37" customFormat="1" hidden="1">
      <c r="B199"/>
      <c r="C199"/>
      <c r="D199"/>
      <c r="E199"/>
      <c r="F199"/>
      <c r="G199"/>
      <c r="H199" s="484"/>
      <c r="J199"/>
      <c r="K199"/>
      <c r="L199" s="587"/>
      <c r="M199" s="6"/>
      <c r="N199" s="6"/>
      <c r="O199" s="6"/>
      <c r="P199" s="6"/>
      <c r="Q199" s="6"/>
      <c r="R199" s="6"/>
      <c r="S199"/>
      <c r="T199" s="6"/>
      <c r="U199" s="6"/>
      <c r="V199" s="6"/>
      <c r="W199" s="6"/>
      <c r="X199" s="6"/>
      <c r="Y199" s="6"/>
    </row>
    <row r="200" spans="2:25" s="37" customFormat="1" hidden="1">
      <c r="B200"/>
      <c r="C200"/>
      <c r="D200"/>
      <c r="E200"/>
      <c r="F200"/>
      <c r="G200"/>
      <c r="H200" s="484"/>
      <c r="J200"/>
      <c r="K200"/>
      <c r="L200" s="587"/>
      <c r="M200" s="6"/>
      <c r="N200" s="6"/>
      <c r="O200" s="6"/>
      <c r="P200" s="6"/>
      <c r="Q200" s="6"/>
      <c r="R200" s="6"/>
      <c r="S200"/>
      <c r="T200" s="6"/>
      <c r="U200" s="6"/>
      <c r="V200" s="6"/>
      <c r="W200" s="6"/>
      <c r="X200" s="6"/>
      <c r="Y200" s="6"/>
    </row>
    <row r="201" spans="2:25" s="37" customFormat="1" hidden="1">
      <c r="B201"/>
      <c r="C201"/>
      <c r="D201"/>
      <c r="E201"/>
      <c r="F201"/>
      <c r="G201"/>
      <c r="H201" s="484"/>
      <c r="J201"/>
      <c r="K201"/>
      <c r="L201" s="587"/>
      <c r="M201" s="6"/>
      <c r="N201" s="6"/>
      <c r="O201" s="6"/>
      <c r="P201" s="6"/>
      <c r="Q201" s="6"/>
      <c r="R201" s="6"/>
      <c r="S201"/>
      <c r="T201" s="6"/>
      <c r="U201" s="6"/>
      <c r="V201" s="6"/>
      <c r="W201" s="6"/>
      <c r="X201" s="6"/>
      <c r="Y201" s="6"/>
    </row>
    <row r="202" spans="2:25" s="37" customFormat="1" hidden="1">
      <c r="B202"/>
      <c r="C202"/>
      <c r="D202"/>
      <c r="E202"/>
      <c r="F202"/>
      <c r="G202"/>
      <c r="H202" s="484"/>
      <c r="J202"/>
      <c r="K202"/>
      <c r="L202" s="587"/>
      <c r="M202" s="6"/>
      <c r="N202" s="6"/>
      <c r="O202" s="6"/>
      <c r="P202" s="6"/>
      <c r="Q202" s="6"/>
      <c r="R202" s="6"/>
      <c r="S202"/>
      <c r="T202" s="6"/>
      <c r="U202" s="6"/>
      <c r="V202" s="6"/>
      <c r="W202" s="6"/>
      <c r="X202" s="6"/>
      <c r="Y202" s="6"/>
    </row>
    <row r="203" spans="2:25" s="37" customFormat="1" hidden="1">
      <c r="B203"/>
      <c r="C203"/>
      <c r="D203"/>
      <c r="E203"/>
      <c r="F203"/>
      <c r="G203"/>
      <c r="H203" s="484"/>
      <c r="J203"/>
      <c r="K203"/>
      <c r="L203" s="587"/>
      <c r="M203" s="6"/>
      <c r="N203" s="6"/>
      <c r="O203" s="6"/>
      <c r="P203" s="6"/>
      <c r="Q203" s="6"/>
      <c r="R203" s="6"/>
      <c r="S203"/>
      <c r="T203" s="6"/>
      <c r="U203" s="6"/>
      <c r="V203" s="6"/>
      <c r="W203" s="6"/>
      <c r="X203" s="6"/>
      <c r="Y203" s="6"/>
    </row>
    <row r="204" spans="2:25" s="37" customFormat="1" hidden="1">
      <c r="B204"/>
      <c r="C204"/>
      <c r="D204"/>
      <c r="E204"/>
      <c r="F204"/>
      <c r="G204"/>
      <c r="H204" s="484"/>
      <c r="J204"/>
      <c r="K204"/>
      <c r="L204" s="587"/>
      <c r="M204" s="6"/>
      <c r="N204" s="6"/>
      <c r="O204" s="6"/>
      <c r="P204" s="6"/>
      <c r="Q204" s="6"/>
      <c r="R204" s="6"/>
      <c r="S204"/>
      <c r="T204" s="6"/>
      <c r="U204" s="6"/>
      <c r="V204" s="6"/>
      <c r="W204" s="6"/>
      <c r="X204" s="6"/>
      <c r="Y204" s="6"/>
    </row>
    <row r="205" spans="2:25" s="37" customFormat="1" hidden="1">
      <c r="B205"/>
      <c r="C205"/>
      <c r="D205"/>
      <c r="E205"/>
      <c r="F205"/>
      <c r="G205"/>
      <c r="H205" s="484"/>
      <c r="J205"/>
      <c r="K205"/>
      <c r="L205" s="587"/>
      <c r="M205" s="6"/>
      <c r="N205" s="6"/>
      <c r="O205" s="6"/>
      <c r="P205" s="6"/>
      <c r="Q205" s="6"/>
      <c r="R205" s="6"/>
      <c r="S205"/>
      <c r="T205" s="6"/>
      <c r="U205" s="6"/>
      <c r="V205" s="6"/>
      <c r="W205" s="6"/>
      <c r="X205" s="6"/>
      <c r="Y205" s="6"/>
    </row>
    <row r="206" spans="2:25" s="37" customFormat="1" hidden="1">
      <c r="B206"/>
      <c r="C206"/>
      <c r="D206"/>
      <c r="E206"/>
      <c r="F206"/>
      <c r="G206"/>
      <c r="H206" s="484"/>
      <c r="J206"/>
      <c r="K206"/>
      <c r="L206" s="587"/>
      <c r="M206" s="6"/>
      <c r="N206" s="6"/>
      <c r="O206" s="6"/>
      <c r="P206" s="6"/>
      <c r="Q206" s="6"/>
      <c r="R206" s="6"/>
      <c r="S206"/>
      <c r="T206" s="6"/>
      <c r="U206" s="6"/>
      <c r="V206" s="6"/>
      <c r="W206" s="6"/>
      <c r="X206" s="6"/>
      <c r="Y206" s="6"/>
    </row>
    <row r="207" spans="2:25" s="37" customFormat="1" hidden="1">
      <c r="B207"/>
      <c r="C207"/>
      <c r="D207"/>
      <c r="E207"/>
      <c r="F207"/>
      <c r="G207"/>
      <c r="H207" s="484"/>
      <c r="J207"/>
      <c r="K207"/>
      <c r="L207" s="587"/>
      <c r="M207" s="6"/>
      <c r="N207" s="6"/>
      <c r="O207" s="6"/>
      <c r="P207" s="6"/>
      <c r="Q207" s="6"/>
      <c r="R207" s="6"/>
      <c r="S207"/>
      <c r="T207" s="6"/>
      <c r="U207" s="6"/>
      <c r="V207" s="6"/>
      <c r="W207" s="6"/>
      <c r="X207" s="6"/>
      <c r="Y207" s="6"/>
    </row>
    <row r="208" spans="2:25" s="37" customFormat="1" hidden="1">
      <c r="B208"/>
      <c r="C208"/>
      <c r="D208"/>
      <c r="E208"/>
      <c r="F208"/>
      <c r="G208"/>
      <c r="H208" s="484"/>
      <c r="J208"/>
      <c r="K208"/>
      <c r="L208" s="587"/>
      <c r="M208" s="6"/>
      <c r="N208" s="6"/>
      <c r="O208" s="6"/>
      <c r="P208" s="6"/>
      <c r="Q208" s="6"/>
      <c r="R208" s="6"/>
      <c r="S208"/>
      <c r="T208" s="6"/>
      <c r="U208" s="6"/>
      <c r="V208" s="6"/>
      <c r="W208" s="6"/>
      <c r="X208" s="6"/>
      <c r="Y208" s="6"/>
    </row>
    <row r="209" spans="2:25" s="37" customFormat="1" hidden="1">
      <c r="B209"/>
      <c r="C209"/>
      <c r="D209"/>
      <c r="E209"/>
      <c r="F209"/>
      <c r="G209"/>
      <c r="H209" s="484"/>
      <c r="J209"/>
      <c r="K209"/>
      <c r="L209" s="587"/>
      <c r="M209" s="6"/>
      <c r="N209" s="6"/>
      <c r="O209" s="6"/>
      <c r="P209" s="6"/>
      <c r="Q209" s="6"/>
      <c r="R209" s="6"/>
      <c r="S209"/>
      <c r="T209" s="6"/>
      <c r="U209" s="6"/>
      <c r="V209" s="6"/>
      <c r="W209" s="6"/>
      <c r="X209" s="6"/>
      <c r="Y209" s="6"/>
    </row>
    <row r="210" spans="2:25" s="37" customFormat="1" hidden="1">
      <c r="B210"/>
      <c r="C210"/>
      <c r="D210"/>
      <c r="E210"/>
      <c r="F210"/>
      <c r="G210"/>
      <c r="H210" s="484"/>
      <c r="J210"/>
      <c r="K210"/>
      <c r="L210" s="587"/>
      <c r="M210" s="6"/>
      <c r="N210" s="6"/>
      <c r="O210" s="6"/>
      <c r="P210" s="6"/>
      <c r="Q210" s="6"/>
      <c r="R210" s="6"/>
      <c r="S210"/>
      <c r="T210" s="6"/>
      <c r="U210" s="6"/>
      <c r="V210" s="6"/>
      <c r="W210" s="6"/>
      <c r="X210" s="6"/>
      <c r="Y210" s="6"/>
    </row>
    <row r="211" spans="2:25" s="37" customFormat="1" hidden="1">
      <c r="B211"/>
      <c r="C211"/>
      <c r="D211"/>
      <c r="E211"/>
      <c r="F211"/>
      <c r="G211"/>
      <c r="H211" s="484"/>
      <c r="J211"/>
      <c r="K211"/>
      <c r="L211" s="587"/>
      <c r="M211" s="6"/>
      <c r="N211" s="6"/>
      <c r="O211" s="6"/>
      <c r="P211" s="6"/>
      <c r="Q211" s="6"/>
      <c r="R211" s="6"/>
      <c r="S211"/>
      <c r="T211" s="6"/>
      <c r="U211" s="6"/>
      <c r="V211" s="6"/>
      <c r="W211" s="6"/>
      <c r="X211" s="6"/>
      <c r="Y211" s="6"/>
    </row>
    <row r="212" spans="2:25" s="37" customFormat="1" hidden="1">
      <c r="B212"/>
      <c r="C212"/>
      <c r="D212"/>
      <c r="E212"/>
      <c r="F212"/>
      <c r="G212"/>
      <c r="H212" s="484"/>
      <c r="J212"/>
      <c r="K212"/>
      <c r="L212" s="587"/>
      <c r="M212" s="6"/>
      <c r="N212" s="6"/>
      <c r="O212" s="6"/>
      <c r="P212" s="6"/>
      <c r="Q212" s="6"/>
      <c r="R212" s="6"/>
      <c r="S212"/>
      <c r="T212" s="6"/>
      <c r="U212" s="6"/>
      <c r="V212" s="6"/>
      <c r="W212" s="6"/>
      <c r="X212" s="6"/>
      <c r="Y212" s="6"/>
    </row>
    <row r="213" spans="2:25" s="37" customFormat="1" hidden="1">
      <c r="B213"/>
      <c r="C213"/>
      <c r="D213"/>
      <c r="E213"/>
      <c r="F213"/>
      <c r="G213"/>
      <c r="H213" s="484"/>
      <c r="J213"/>
      <c r="K213"/>
      <c r="L213" s="587"/>
      <c r="M213" s="6"/>
      <c r="N213" s="6"/>
      <c r="O213" s="6"/>
      <c r="P213" s="6"/>
      <c r="Q213" s="6"/>
      <c r="R213" s="6"/>
      <c r="S213"/>
      <c r="T213" s="6"/>
      <c r="U213" s="6"/>
      <c r="V213" s="6"/>
      <c r="W213" s="6"/>
      <c r="X213" s="6"/>
      <c r="Y213" s="6"/>
    </row>
    <row r="214" spans="2:25" s="37" customFormat="1" hidden="1">
      <c r="B214"/>
      <c r="C214"/>
      <c r="D214"/>
      <c r="E214"/>
      <c r="F214"/>
      <c r="G214"/>
      <c r="H214" s="484"/>
      <c r="J214"/>
      <c r="K214"/>
      <c r="L214" s="587"/>
      <c r="M214" s="6"/>
      <c r="N214" s="6"/>
      <c r="O214" s="6"/>
      <c r="P214" s="6"/>
      <c r="Q214" s="6"/>
      <c r="R214" s="6"/>
      <c r="S214"/>
      <c r="T214" s="6"/>
      <c r="U214" s="6"/>
      <c r="V214" s="6"/>
      <c r="W214" s="6"/>
      <c r="X214" s="6"/>
      <c r="Y214" s="6"/>
    </row>
    <row r="215" spans="2:25" s="37" customFormat="1" hidden="1">
      <c r="B215"/>
      <c r="C215"/>
      <c r="D215"/>
      <c r="E215"/>
      <c r="F215"/>
      <c r="G215"/>
      <c r="H215" s="484"/>
      <c r="J215"/>
      <c r="K215"/>
      <c r="L215" s="587"/>
      <c r="M215" s="6"/>
      <c r="N215" s="6"/>
      <c r="O215" s="6"/>
      <c r="P215" s="6"/>
      <c r="Q215" s="6"/>
      <c r="R215" s="6"/>
      <c r="S215"/>
      <c r="T215" s="6"/>
      <c r="U215" s="6"/>
      <c r="V215" s="6"/>
      <c r="W215" s="6"/>
      <c r="X215" s="6"/>
      <c r="Y215" s="6"/>
    </row>
    <row r="216" spans="2:25" s="37" customFormat="1" hidden="1">
      <c r="B216"/>
      <c r="C216"/>
      <c r="D216"/>
      <c r="E216"/>
      <c r="F216"/>
      <c r="G216"/>
      <c r="H216" s="484"/>
      <c r="J216"/>
      <c r="K216"/>
      <c r="L216" s="587"/>
      <c r="M216" s="6"/>
      <c r="N216" s="6"/>
      <c r="O216" s="6"/>
      <c r="P216" s="6"/>
      <c r="Q216" s="6"/>
      <c r="R216" s="6"/>
      <c r="S216"/>
      <c r="T216" s="6"/>
      <c r="U216" s="6"/>
      <c r="V216" s="6"/>
      <c r="W216" s="6"/>
      <c r="X216" s="6"/>
      <c r="Y216" s="6"/>
    </row>
    <row r="217" spans="2:25" s="37" customFormat="1" hidden="1">
      <c r="B217"/>
      <c r="C217"/>
      <c r="D217"/>
      <c r="E217"/>
      <c r="F217"/>
      <c r="G217"/>
      <c r="H217" s="484"/>
      <c r="J217"/>
      <c r="K217"/>
      <c r="L217" s="587"/>
      <c r="M217" s="6"/>
      <c r="N217" s="6"/>
      <c r="O217" s="6"/>
      <c r="P217" s="6"/>
      <c r="Q217" s="6"/>
      <c r="R217" s="6"/>
      <c r="S217"/>
      <c r="T217" s="6"/>
      <c r="U217" s="6"/>
      <c r="V217" s="6"/>
      <c r="W217" s="6"/>
      <c r="X217" s="6"/>
      <c r="Y217" s="6"/>
    </row>
    <row r="218" spans="2:25" s="37" customFormat="1" hidden="1">
      <c r="B218"/>
      <c r="C218"/>
      <c r="D218"/>
      <c r="E218"/>
      <c r="F218"/>
      <c r="G218"/>
      <c r="H218" s="484"/>
      <c r="J218"/>
      <c r="K218"/>
      <c r="L218" s="587"/>
      <c r="M218" s="6"/>
      <c r="N218" s="6"/>
      <c r="O218" s="6"/>
      <c r="P218" s="6"/>
      <c r="Q218" s="6"/>
      <c r="R218" s="6"/>
      <c r="S218"/>
      <c r="T218" s="6"/>
      <c r="U218" s="6"/>
      <c r="V218" s="6"/>
      <c r="W218" s="6"/>
      <c r="X218" s="6"/>
      <c r="Y218" s="6"/>
    </row>
    <row r="219" spans="2:25" s="37" customFormat="1" hidden="1">
      <c r="B219"/>
      <c r="C219"/>
      <c r="D219"/>
      <c r="E219"/>
      <c r="F219"/>
      <c r="G219"/>
      <c r="H219" s="484"/>
      <c r="J219"/>
      <c r="K219"/>
      <c r="L219" s="587"/>
      <c r="M219" s="6"/>
      <c r="N219" s="6"/>
      <c r="O219" s="6"/>
      <c r="P219" s="6"/>
      <c r="Q219" s="6"/>
      <c r="R219" s="6"/>
      <c r="S219"/>
      <c r="T219" s="6"/>
      <c r="U219" s="6"/>
      <c r="V219" s="6"/>
      <c r="W219" s="6"/>
      <c r="X219" s="6"/>
      <c r="Y219" s="6"/>
    </row>
    <row r="220" spans="2:25" s="37" customFormat="1" hidden="1">
      <c r="B220"/>
      <c r="C220"/>
      <c r="D220"/>
      <c r="E220"/>
      <c r="F220"/>
      <c r="G220"/>
      <c r="H220" s="484"/>
      <c r="J220"/>
      <c r="K220"/>
      <c r="L220" s="587"/>
      <c r="M220" s="6"/>
      <c r="N220" s="6"/>
      <c r="O220" s="6"/>
      <c r="P220" s="6"/>
      <c r="Q220" s="6"/>
      <c r="R220" s="6"/>
      <c r="S220"/>
      <c r="T220" s="6"/>
      <c r="U220" s="6"/>
      <c r="V220" s="6"/>
      <c r="W220" s="6"/>
      <c r="X220" s="6"/>
      <c r="Y220" s="6"/>
    </row>
    <row r="221" spans="2:25" s="37" customFormat="1" hidden="1">
      <c r="B221"/>
      <c r="C221"/>
      <c r="D221"/>
      <c r="E221"/>
      <c r="F221"/>
      <c r="G221"/>
      <c r="H221" s="484"/>
      <c r="J221"/>
      <c r="K221"/>
      <c r="L221" s="587"/>
      <c r="M221" s="6"/>
      <c r="N221" s="6"/>
      <c r="O221" s="6"/>
      <c r="P221" s="6"/>
      <c r="Q221" s="6"/>
      <c r="R221" s="6"/>
      <c r="S221"/>
      <c r="T221" s="6"/>
      <c r="U221" s="6"/>
      <c r="V221" s="6"/>
      <c r="W221" s="6"/>
      <c r="X221" s="6"/>
      <c r="Y221" s="6"/>
    </row>
    <row r="222" spans="2:25" s="37" customFormat="1" hidden="1">
      <c r="B222"/>
      <c r="C222"/>
      <c r="D222"/>
      <c r="E222"/>
      <c r="F222"/>
      <c r="G222"/>
      <c r="H222" s="484"/>
      <c r="J222"/>
      <c r="K222"/>
      <c r="L222" s="587"/>
      <c r="M222" s="6"/>
      <c r="N222" s="6"/>
      <c r="O222" s="6"/>
      <c r="P222" s="6"/>
      <c r="Q222" s="6"/>
      <c r="R222" s="6"/>
      <c r="S222"/>
      <c r="T222" s="6"/>
      <c r="U222" s="6"/>
      <c r="V222" s="6"/>
      <c r="W222" s="6"/>
      <c r="X222" s="6"/>
      <c r="Y222" s="6"/>
    </row>
    <row r="223" spans="2:25" s="37" customFormat="1" hidden="1">
      <c r="B223"/>
      <c r="C223"/>
      <c r="D223"/>
      <c r="E223"/>
      <c r="F223"/>
      <c r="G223"/>
      <c r="H223" s="484"/>
      <c r="J223"/>
      <c r="K223"/>
      <c r="L223" s="587"/>
      <c r="M223" s="6"/>
      <c r="N223" s="6"/>
      <c r="O223" s="6"/>
      <c r="P223" s="6"/>
      <c r="Q223" s="6"/>
      <c r="R223" s="6"/>
      <c r="S223"/>
      <c r="T223" s="6"/>
      <c r="U223" s="6"/>
      <c r="V223" s="6"/>
      <c r="W223" s="6"/>
      <c r="X223" s="6"/>
      <c r="Y223" s="6"/>
    </row>
    <row r="224" spans="2:25" s="37" customFormat="1" hidden="1">
      <c r="B224"/>
      <c r="C224"/>
      <c r="D224"/>
      <c r="E224"/>
      <c r="F224"/>
      <c r="G224"/>
      <c r="H224" s="484"/>
      <c r="J224"/>
      <c r="K224"/>
      <c r="L224" s="587"/>
      <c r="M224" s="6"/>
      <c r="N224" s="6"/>
      <c r="O224" s="6"/>
      <c r="P224" s="6"/>
      <c r="Q224" s="6"/>
      <c r="R224" s="6"/>
      <c r="S224"/>
      <c r="T224" s="6"/>
      <c r="U224" s="6"/>
      <c r="V224" s="6"/>
      <c r="W224" s="6"/>
      <c r="X224" s="6"/>
      <c r="Y224" s="6"/>
    </row>
    <row r="225" spans="2:25" s="37" customFormat="1" hidden="1">
      <c r="B225"/>
      <c r="C225"/>
      <c r="D225"/>
      <c r="E225"/>
      <c r="F225"/>
      <c r="G225"/>
      <c r="H225" s="484"/>
      <c r="J225"/>
      <c r="K225"/>
      <c r="L225" s="587"/>
      <c r="M225" s="6"/>
      <c r="N225" s="6"/>
      <c r="O225" s="6"/>
      <c r="P225" s="6"/>
      <c r="Q225" s="6"/>
      <c r="R225" s="6"/>
      <c r="S225"/>
      <c r="T225" s="6"/>
      <c r="U225" s="6"/>
      <c r="V225" s="6"/>
      <c r="W225" s="6"/>
      <c r="X225" s="6"/>
      <c r="Y225" s="6"/>
    </row>
    <row r="226" spans="2:25" s="37" customFormat="1" hidden="1">
      <c r="B226"/>
      <c r="C226"/>
      <c r="D226"/>
      <c r="E226"/>
      <c r="F226"/>
      <c r="G226"/>
      <c r="H226" s="484"/>
      <c r="J226"/>
      <c r="K226"/>
      <c r="L226" s="587"/>
      <c r="M226" s="6"/>
      <c r="N226" s="6"/>
      <c r="O226" s="6"/>
      <c r="P226" s="6"/>
      <c r="Q226" s="6"/>
      <c r="R226" s="6"/>
      <c r="S226"/>
      <c r="T226" s="6"/>
      <c r="U226" s="6"/>
      <c r="V226" s="6"/>
      <c r="W226" s="6"/>
      <c r="X226" s="6"/>
      <c r="Y226" s="6"/>
    </row>
    <row r="227" spans="2:25" s="37" customFormat="1" hidden="1">
      <c r="B227"/>
      <c r="C227"/>
      <c r="D227"/>
      <c r="E227"/>
      <c r="F227"/>
      <c r="G227"/>
      <c r="H227" s="484"/>
      <c r="J227"/>
      <c r="K227"/>
      <c r="L227" s="587"/>
      <c r="M227" s="6"/>
      <c r="N227" s="6"/>
      <c r="O227" s="6"/>
      <c r="P227" s="6"/>
      <c r="Q227" s="6"/>
      <c r="R227" s="6"/>
      <c r="S227"/>
      <c r="T227" s="6"/>
      <c r="U227" s="6"/>
      <c r="V227" s="6"/>
      <c r="W227" s="6"/>
      <c r="X227" s="6"/>
      <c r="Y227" s="6"/>
    </row>
    <row r="228" spans="2:25" s="37" customFormat="1" hidden="1">
      <c r="B228"/>
      <c r="C228"/>
      <c r="D228"/>
      <c r="E228"/>
      <c r="F228"/>
      <c r="G228"/>
      <c r="H228" s="484"/>
      <c r="J228"/>
      <c r="K228"/>
      <c r="L228" s="587"/>
      <c r="M228" s="6"/>
      <c r="N228" s="6"/>
      <c r="O228" s="6"/>
      <c r="P228" s="6"/>
      <c r="Q228" s="6"/>
      <c r="R228" s="6"/>
      <c r="S228"/>
      <c r="T228" s="6"/>
      <c r="U228" s="6"/>
      <c r="V228" s="6"/>
      <c r="W228" s="6"/>
      <c r="X228" s="6"/>
      <c r="Y228" s="6"/>
    </row>
    <row r="229" spans="2:25" s="37" customFormat="1" hidden="1">
      <c r="B229"/>
      <c r="C229"/>
      <c r="D229"/>
      <c r="E229"/>
      <c r="F229"/>
      <c r="G229"/>
      <c r="H229" s="484"/>
      <c r="J229"/>
      <c r="K229"/>
      <c r="L229" s="587"/>
      <c r="M229" s="6"/>
      <c r="N229" s="6"/>
      <c r="O229" s="6"/>
      <c r="P229" s="6"/>
      <c r="Q229" s="6"/>
      <c r="R229" s="6"/>
      <c r="S229"/>
      <c r="T229" s="6"/>
      <c r="U229" s="6"/>
      <c r="V229" s="6"/>
      <c r="W229" s="6"/>
      <c r="X229" s="6"/>
      <c r="Y229" s="6"/>
    </row>
    <row r="230" spans="2:25" s="37" customFormat="1" hidden="1">
      <c r="B230"/>
      <c r="C230"/>
      <c r="D230"/>
      <c r="E230"/>
      <c r="F230"/>
      <c r="G230"/>
      <c r="H230" s="484"/>
      <c r="J230"/>
      <c r="K230"/>
      <c r="L230" s="587"/>
      <c r="M230" s="6"/>
      <c r="N230" s="6"/>
      <c r="O230" s="6"/>
      <c r="P230" s="6"/>
      <c r="Q230" s="6"/>
      <c r="R230" s="6"/>
      <c r="S230"/>
      <c r="T230" s="6"/>
      <c r="U230" s="6"/>
      <c r="V230" s="6"/>
      <c r="W230" s="6"/>
      <c r="X230" s="6"/>
      <c r="Y230" s="6"/>
    </row>
    <row r="231" spans="2:25" s="37" customFormat="1" hidden="1">
      <c r="B231"/>
      <c r="C231"/>
      <c r="D231"/>
      <c r="E231"/>
      <c r="F231"/>
      <c r="G231"/>
      <c r="H231" s="484"/>
      <c r="J231"/>
      <c r="K231"/>
      <c r="L231" s="587"/>
      <c r="M231" s="6"/>
      <c r="N231" s="6"/>
      <c r="O231" s="6"/>
      <c r="P231" s="6"/>
      <c r="Q231" s="6"/>
      <c r="R231" s="6"/>
      <c r="S231"/>
      <c r="T231" s="6"/>
      <c r="U231" s="6"/>
      <c r="V231" s="6"/>
      <c r="W231" s="6"/>
      <c r="X231" s="6"/>
      <c r="Y231" s="6"/>
    </row>
    <row r="232" spans="2:25" s="37" customFormat="1" hidden="1">
      <c r="B232"/>
      <c r="C232"/>
      <c r="D232"/>
      <c r="E232"/>
      <c r="F232"/>
      <c r="G232"/>
      <c r="H232" s="484"/>
      <c r="J232"/>
      <c r="K232"/>
      <c r="L232" s="587"/>
      <c r="M232" s="6"/>
      <c r="N232" s="6"/>
      <c r="O232" s="6"/>
      <c r="P232" s="6"/>
      <c r="Q232" s="6"/>
      <c r="R232" s="6"/>
      <c r="S232"/>
      <c r="T232" s="6"/>
      <c r="U232" s="6"/>
      <c r="V232" s="6"/>
      <c r="W232" s="6"/>
      <c r="X232" s="6"/>
      <c r="Y232" s="6"/>
    </row>
    <row r="233" spans="2:25" s="37" customFormat="1" hidden="1">
      <c r="B233"/>
      <c r="C233"/>
      <c r="D233"/>
      <c r="E233"/>
      <c r="F233"/>
      <c r="G233"/>
      <c r="H233" s="484"/>
      <c r="J233"/>
      <c r="K233"/>
      <c r="L233" s="587"/>
      <c r="M233" s="6"/>
      <c r="N233" s="6"/>
      <c r="O233" s="6"/>
      <c r="P233" s="6"/>
      <c r="Q233" s="6"/>
      <c r="R233" s="6"/>
      <c r="S233"/>
      <c r="T233" s="6"/>
      <c r="U233" s="6"/>
      <c r="V233" s="6"/>
      <c r="W233" s="6"/>
      <c r="X233" s="6"/>
      <c r="Y233" s="6"/>
    </row>
    <row r="234" spans="2:25" s="37" customFormat="1" hidden="1">
      <c r="B234"/>
      <c r="C234"/>
      <c r="D234"/>
      <c r="E234"/>
      <c r="F234"/>
      <c r="G234"/>
      <c r="H234" s="484"/>
      <c r="J234"/>
      <c r="K234"/>
      <c r="L234" s="587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2:25" s="37" customFormat="1" hidden="1">
      <c r="B235"/>
      <c r="C235"/>
      <c r="D235"/>
      <c r="E235"/>
      <c r="F235"/>
      <c r="G235"/>
      <c r="H235" s="484"/>
      <c r="J235"/>
      <c r="K235"/>
      <c r="L235" s="587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2:25" s="37" customFormat="1" hidden="1">
      <c r="B236"/>
      <c r="C236"/>
      <c r="D236"/>
      <c r="E236"/>
      <c r="F236"/>
      <c r="G236"/>
      <c r="H236" s="484"/>
      <c r="J236"/>
      <c r="K236"/>
      <c r="L236" s="587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2:25" s="37" customFormat="1" hidden="1">
      <c r="B237"/>
      <c r="C237"/>
      <c r="D237"/>
      <c r="E237"/>
      <c r="F237"/>
      <c r="G237"/>
      <c r="H237" s="484"/>
      <c r="J237"/>
      <c r="K237"/>
      <c r="L237" s="587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2:25" s="37" customFormat="1" hidden="1">
      <c r="B238"/>
      <c r="C238"/>
      <c r="D238"/>
      <c r="E238"/>
      <c r="F238"/>
      <c r="G238"/>
      <c r="H238" s="484"/>
      <c r="J238"/>
      <c r="K238"/>
      <c r="L238" s="587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2:25" s="37" customFormat="1" hidden="1">
      <c r="B239"/>
      <c r="C239"/>
      <c r="D239"/>
      <c r="E239"/>
      <c r="F239"/>
      <c r="G239"/>
      <c r="H239" s="484"/>
      <c r="J239"/>
      <c r="K239"/>
      <c r="L239" s="587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2:25" s="37" customFormat="1" hidden="1">
      <c r="B240"/>
      <c r="C240"/>
      <c r="D240"/>
      <c r="E240"/>
      <c r="F240"/>
      <c r="G240"/>
      <c r="H240" s="484"/>
      <c r="J240"/>
      <c r="K240"/>
      <c r="L240" s="587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87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87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87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87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87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87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87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87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87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2:25" s="37" customFormat="1" hidden="1">
      <c r="B250"/>
      <c r="C250"/>
      <c r="D250"/>
      <c r="E250"/>
      <c r="F250"/>
      <c r="G250"/>
      <c r="H250" s="484"/>
      <c r="J250"/>
      <c r="K250"/>
      <c r="L250" s="587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2:25" s="37" customFormat="1" hidden="1">
      <c r="B251"/>
      <c r="C251"/>
      <c r="D251"/>
      <c r="E251"/>
      <c r="F251"/>
      <c r="G251"/>
      <c r="H251" s="484"/>
      <c r="J251"/>
      <c r="K251"/>
      <c r="L251" s="587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2:25" s="37" customFormat="1" hidden="1">
      <c r="B252"/>
      <c r="C252"/>
      <c r="D252"/>
      <c r="E252"/>
      <c r="F252"/>
      <c r="G252"/>
      <c r="H252" s="484"/>
      <c r="J252"/>
      <c r="K252"/>
      <c r="L252" s="587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2:25" s="37" customFormat="1" hidden="1">
      <c r="B253"/>
      <c r="C253"/>
      <c r="D253"/>
      <c r="E253"/>
      <c r="F253"/>
      <c r="G253"/>
      <c r="H253" s="484"/>
      <c r="J253"/>
      <c r="K253"/>
      <c r="L253" s="587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2:25" s="37" customFormat="1" hidden="1">
      <c r="B254"/>
      <c r="C254"/>
      <c r="D254"/>
      <c r="E254"/>
      <c r="F254"/>
      <c r="G254"/>
      <c r="H254" s="484"/>
      <c r="J254"/>
      <c r="K254"/>
      <c r="L254" s="587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2:25" s="37" customFormat="1" hidden="1">
      <c r="B255"/>
      <c r="C255"/>
      <c r="D255"/>
      <c r="E255"/>
      <c r="F255"/>
      <c r="G255"/>
      <c r="H255" s="484"/>
      <c r="J255"/>
      <c r="K255"/>
      <c r="L255" s="587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2:25" s="37" customFormat="1" hidden="1">
      <c r="B256"/>
      <c r="C256"/>
      <c r="D256"/>
      <c r="E256"/>
      <c r="F256"/>
      <c r="G256"/>
      <c r="H256" s="484"/>
      <c r="J256"/>
      <c r="K256"/>
      <c r="L256" s="587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87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87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87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87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87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87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87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87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87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87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87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87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87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87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87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87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1:25" s="37" customFormat="1" hidden="1">
      <c r="B273"/>
      <c r="C273"/>
      <c r="D273"/>
      <c r="E273"/>
      <c r="F273"/>
      <c r="G273"/>
      <c r="H273" s="484"/>
      <c r="J273"/>
      <c r="K273"/>
      <c r="L273" s="587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1:25" s="37" customFormat="1" hidden="1">
      <c r="B274"/>
      <c r="C274"/>
      <c r="D274"/>
      <c r="E274"/>
      <c r="F274"/>
      <c r="G274"/>
      <c r="H274" s="484"/>
      <c r="J274"/>
      <c r="K274"/>
      <c r="L274" s="587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1:25" s="37" customFormat="1" hidden="1">
      <c r="B275"/>
      <c r="C275"/>
      <c r="D275"/>
      <c r="E275"/>
      <c r="F275"/>
      <c r="G275"/>
      <c r="H275" s="484"/>
      <c r="J275"/>
      <c r="K275"/>
      <c r="L275" s="587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1:25" s="37" customFormat="1" hidden="1">
      <c r="B276"/>
      <c r="C276"/>
      <c r="D276"/>
      <c r="E276"/>
      <c r="F276"/>
      <c r="G276"/>
      <c r="H276" s="484"/>
      <c r="J276"/>
      <c r="K276"/>
      <c r="L276" s="587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1:25" s="37" customFormat="1" hidden="1">
      <c r="B277"/>
      <c r="C277"/>
      <c r="D277"/>
      <c r="E277"/>
      <c r="F277"/>
      <c r="G277"/>
      <c r="H277" s="484"/>
      <c r="J277"/>
      <c r="K277"/>
      <c r="L277" s="587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1:25" s="37" customFormat="1" hidden="1">
      <c r="B278"/>
      <c r="C278"/>
      <c r="D278"/>
      <c r="E278"/>
      <c r="F278"/>
      <c r="G278"/>
      <c r="H278" s="484"/>
      <c r="J278"/>
      <c r="K278"/>
      <c r="L278" s="587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1:25" s="37" customFormat="1" hidden="1">
      <c r="B279"/>
      <c r="C279"/>
      <c r="D279"/>
      <c r="E279"/>
      <c r="F279"/>
      <c r="G279"/>
      <c r="H279" s="484"/>
      <c r="J279"/>
      <c r="K279"/>
      <c r="L279" s="587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1:25" s="37" customFormat="1" hidden="1">
      <c r="B280"/>
      <c r="C280"/>
      <c r="D280"/>
      <c r="E280"/>
      <c r="F280"/>
      <c r="G280"/>
      <c r="H280" s="484"/>
      <c r="J280"/>
      <c r="K280"/>
      <c r="L280" s="587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1:25" s="37" customFormat="1" hidden="1">
      <c r="B281"/>
      <c r="C281"/>
      <c r="D281"/>
      <c r="E281"/>
      <c r="F281"/>
      <c r="G281"/>
      <c r="H281" s="484"/>
      <c r="J281"/>
      <c r="K281"/>
      <c r="L281" s="587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1:25" s="37" customFormat="1" hidden="1">
      <c r="B282"/>
      <c r="C282"/>
      <c r="D282"/>
      <c r="E282"/>
      <c r="F282"/>
      <c r="G282"/>
      <c r="H282" s="484"/>
      <c r="J282"/>
      <c r="K282"/>
      <c r="L282" s="587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1:25" s="37" customFormat="1" hidden="1">
      <c r="B283"/>
      <c r="C283"/>
      <c r="D283"/>
      <c r="E283"/>
      <c r="F283"/>
      <c r="G283"/>
      <c r="H283" s="484"/>
      <c r="J283"/>
      <c r="K283"/>
      <c r="L283" s="587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1:25" s="37" customFormat="1" hidden="1">
      <c r="B284"/>
      <c r="C284"/>
      <c r="D284"/>
      <c r="E284"/>
      <c r="F284"/>
      <c r="G284"/>
      <c r="H284" s="484"/>
      <c r="J284"/>
      <c r="K284"/>
      <c r="L284" s="587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1:25" s="37" customFormat="1" hidden="1">
      <c r="B285"/>
      <c r="C285"/>
      <c r="D285"/>
      <c r="E285"/>
      <c r="F285"/>
      <c r="G285"/>
      <c r="H285" s="484"/>
      <c r="J285"/>
      <c r="K285"/>
      <c r="L285" s="587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1:25" s="37" customFormat="1" hidden="1">
      <c r="B286"/>
      <c r="C286"/>
      <c r="D286"/>
      <c r="E286"/>
      <c r="F286"/>
      <c r="G286"/>
      <c r="H286" s="484"/>
      <c r="J286"/>
      <c r="K286"/>
      <c r="L286" s="587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1:25" s="37" customFormat="1" hidden="1">
      <c r="B287"/>
      <c r="C287"/>
      <c r="D287"/>
      <c r="E287"/>
      <c r="F287"/>
      <c r="G287"/>
      <c r="H287" s="484"/>
      <c r="J287"/>
      <c r="K287"/>
      <c r="L287" s="587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1:25" s="6" customFormat="1">
      <c r="A288" s="37"/>
      <c r="B288"/>
      <c r="C288"/>
      <c r="D288"/>
      <c r="E288"/>
      <c r="F288"/>
      <c r="G288"/>
      <c r="H288" s="484"/>
      <c r="I288" s="37"/>
      <c r="J288"/>
      <c r="K288"/>
      <c r="L288" s="587"/>
      <c r="S288"/>
    </row>
    <row r="289" spans="1:22" s="6" customFormat="1">
      <c r="A289" s="37"/>
      <c r="B289"/>
      <c r="C289"/>
      <c r="D289"/>
      <c r="E289"/>
      <c r="F289"/>
      <c r="G289"/>
      <c r="H289" s="484"/>
      <c r="I289" s="37"/>
      <c r="J289"/>
      <c r="K289"/>
      <c r="L289" s="587"/>
      <c r="S289"/>
    </row>
    <row r="290" spans="1:22" s="6" customFormat="1">
      <c r="A290" s="37"/>
      <c r="B290"/>
      <c r="C290"/>
      <c r="D290"/>
      <c r="E290"/>
      <c r="F290"/>
      <c r="G290"/>
      <c r="H290" s="484"/>
      <c r="I290" s="37"/>
      <c r="J290"/>
      <c r="K290"/>
      <c r="L290" s="587"/>
      <c r="S290"/>
    </row>
    <row r="291" spans="1:22" s="6" customFormat="1">
      <c r="A291" s="37"/>
      <c r="B291"/>
      <c r="C291"/>
      <c r="D291"/>
      <c r="E291"/>
      <c r="F291"/>
      <c r="G291"/>
      <c r="H291" s="484"/>
      <c r="I291" s="37"/>
      <c r="J291"/>
      <c r="K291"/>
      <c r="L291" s="587"/>
      <c r="S291"/>
    </row>
    <row r="292" spans="1:22" s="6" customFormat="1">
      <c r="A292" s="37"/>
      <c r="B292"/>
      <c r="C292"/>
      <c r="D292"/>
      <c r="E292"/>
      <c r="F292"/>
      <c r="G292"/>
      <c r="H292" s="484"/>
      <c r="I292" s="37"/>
      <c r="J292"/>
      <c r="K292"/>
      <c r="L292" s="587"/>
      <c r="S292"/>
    </row>
    <row r="293" spans="1:22" s="6" customFormat="1">
      <c r="A293" s="37"/>
      <c r="B293"/>
      <c r="C293"/>
      <c r="D293"/>
      <c r="E293"/>
      <c r="F293"/>
      <c r="G293"/>
      <c r="H293" s="484"/>
      <c r="I293" s="37"/>
      <c r="J293"/>
      <c r="K293"/>
      <c r="L293" s="587"/>
      <c r="S293"/>
    </row>
    <row r="294" spans="1:22" s="6" customFormat="1">
      <c r="A294" s="37"/>
      <c r="B294"/>
      <c r="C294"/>
      <c r="D294"/>
      <c r="E294"/>
      <c r="F294"/>
      <c r="G294"/>
      <c r="H294" s="484"/>
      <c r="I294" s="37"/>
      <c r="J294"/>
      <c r="K294"/>
      <c r="L294" s="587"/>
      <c r="S294"/>
      <c r="U294" s="4">
        <v>1</v>
      </c>
      <c r="V294" s="5"/>
    </row>
    <row r="295" spans="1:22" s="6" customFormat="1">
      <c r="A295" s="37"/>
      <c r="B295"/>
      <c r="C295"/>
      <c r="D295"/>
      <c r="E295"/>
      <c r="F295"/>
      <c r="G295"/>
      <c r="H295" s="484"/>
      <c r="I295" s="37"/>
      <c r="J295"/>
      <c r="K295"/>
      <c r="L295" s="587"/>
      <c r="S295"/>
      <c r="U295" s="4">
        <v>2</v>
      </c>
      <c r="V295" s="5"/>
    </row>
    <row r="296" spans="1:22" s="6" customFormat="1">
      <c r="A296" s="37"/>
      <c r="B296"/>
      <c r="C296"/>
      <c r="D296"/>
      <c r="E296"/>
      <c r="F296"/>
      <c r="G296"/>
      <c r="H296" s="484"/>
      <c r="I296" s="37"/>
      <c r="J296"/>
      <c r="K296"/>
      <c r="L296" s="587"/>
      <c r="S296"/>
      <c r="U296" s="4">
        <v>3</v>
      </c>
      <c r="V296" s="5"/>
    </row>
    <row r="297" spans="1:22" s="6" customFormat="1">
      <c r="A297" s="37"/>
      <c r="B297"/>
      <c r="C297"/>
      <c r="D297"/>
      <c r="E297"/>
      <c r="F297"/>
      <c r="G297"/>
      <c r="H297" s="484"/>
      <c r="I297" s="37"/>
      <c r="J297"/>
      <c r="K297"/>
      <c r="L297" s="587"/>
      <c r="S297"/>
      <c r="U297" s="4">
        <v>4</v>
      </c>
      <c r="V297" s="5"/>
    </row>
    <row r="298" spans="1:22" s="6" customFormat="1">
      <c r="A298" s="37"/>
      <c r="B298"/>
      <c r="C298"/>
      <c r="D298"/>
      <c r="E298"/>
      <c r="F298"/>
      <c r="G298"/>
      <c r="H298" s="484"/>
      <c r="I298" s="37"/>
      <c r="J298"/>
      <c r="K298"/>
      <c r="L298" s="587"/>
      <c r="S298"/>
      <c r="U298" s="4">
        <v>5</v>
      </c>
      <c r="V298" s="5"/>
    </row>
    <row r="299" spans="1:22" s="6" customFormat="1">
      <c r="A299" s="37"/>
      <c r="B299"/>
      <c r="C299"/>
      <c r="D299"/>
      <c r="E299"/>
      <c r="F299"/>
      <c r="G299"/>
      <c r="H299" s="484"/>
      <c r="I299" s="37"/>
      <c r="J299"/>
      <c r="K299"/>
      <c r="L299" s="587"/>
      <c r="S299"/>
      <c r="U299" s="4">
        <v>6</v>
      </c>
      <c r="V299" s="5"/>
    </row>
    <row r="300" spans="1:22" s="6" customFormat="1">
      <c r="A300" s="37"/>
      <c r="B300"/>
      <c r="C300"/>
      <c r="D300"/>
      <c r="E300"/>
      <c r="F300"/>
      <c r="G300"/>
      <c r="H300" s="484"/>
      <c r="I300" s="37"/>
      <c r="J300"/>
      <c r="K300"/>
      <c r="L300" s="587"/>
      <c r="S300"/>
      <c r="U300" s="4">
        <v>7</v>
      </c>
      <c r="V300" s="5"/>
    </row>
    <row r="301" spans="1:22" s="6" customFormat="1">
      <c r="A301" s="37"/>
      <c r="B301"/>
      <c r="C301"/>
      <c r="D301"/>
      <c r="E301"/>
      <c r="F301"/>
      <c r="G301"/>
      <c r="H301" s="484"/>
      <c r="I301" s="37"/>
      <c r="J301"/>
      <c r="K301"/>
      <c r="L301" s="587"/>
      <c r="S301"/>
      <c r="U301" s="4">
        <v>8</v>
      </c>
      <c r="V301" s="5"/>
    </row>
    <row r="302" spans="1:22" s="6" customFormat="1">
      <c r="A302" s="37"/>
      <c r="B302"/>
      <c r="C302"/>
      <c r="D302"/>
      <c r="E302"/>
      <c r="F302"/>
      <c r="G302"/>
      <c r="H302" s="484"/>
      <c r="I302" s="37"/>
      <c r="J302"/>
      <c r="K302"/>
      <c r="L302" s="587"/>
      <c r="S302"/>
      <c r="U302" s="4">
        <v>9</v>
      </c>
      <c r="V302" s="5"/>
    </row>
    <row r="303" spans="1:22" s="6" customFormat="1">
      <c r="A303" s="37"/>
      <c r="B303"/>
      <c r="C303"/>
      <c r="D303"/>
      <c r="E303"/>
      <c r="F303"/>
      <c r="G303"/>
      <c r="H303" s="484"/>
      <c r="I303" s="37"/>
      <c r="J303"/>
      <c r="K303"/>
      <c r="L303" s="587"/>
      <c r="S303"/>
      <c r="U303" s="4">
        <v>10</v>
      </c>
      <c r="V303" s="5"/>
    </row>
    <row r="304" spans="1:22" s="6" customFormat="1">
      <c r="A304" s="37"/>
      <c r="B304"/>
      <c r="C304"/>
      <c r="D304"/>
      <c r="E304"/>
      <c r="F304"/>
      <c r="G304"/>
      <c r="H304" s="484"/>
      <c r="I304" s="37"/>
      <c r="J304"/>
      <c r="K304"/>
      <c r="L304" s="587"/>
      <c r="S304"/>
      <c r="U304" s="4">
        <v>11</v>
      </c>
      <c r="V304" s="5"/>
    </row>
    <row r="305" spans="1:22" s="6" customFormat="1">
      <c r="A305" s="37"/>
      <c r="B305"/>
      <c r="C305"/>
      <c r="D305"/>
      <c r="E305"/>
      <c r="F305"/>
      <c r="G305"/>
      <c r="H305" s="484"/>
      <c r="I305" s="37"/>
      <c r="J305"/>
      <c r="K305"/>
      <c r="L305" s="587"/>
      <c r="S305"/>
      <c r="U305" s="4">
        <v>12</v>
      </c>
      <c r="V305" s="5"/>
    </row>
    <row r="306" spans="1:22" s="6" customFormat="1">
      <c r="A306" s="37"/>
      <c r="B306"/>
      <c r="C306"/>
      <c r="D306"/>
      <c r="E306"/>
      <c r="F306"/>
      <c r="G306"/>
      <c r="H306" s="484"/>
      <c r="I306" s="37"/>
      <c r="J306"/>
      <c r="K306"/>
      <c r="L306" s="587"/>
      <c r="S306"/>
      <c r="U306" s="4">
        <v>13</v>
      </c>
      <c r="V306" s="5"/>
    </row>
    <row r="307" spans="1:22" s="6" customFormat="1">
      <c r="A307" s="37"/>
      <c r="B307"/>
      <c r="C307"/>
      <c r="D307"/>
      <c r="E307"/>
      <c r="F307"/>
      <c r="G307"/>
      <c r="H307" s="484"/>
      <c r="I307" s="37"/>
      <c r="J307"/>
      <c r="K307"/>
      <c r="L307" s="587"/>
      <c r="S307"/>
      <c r="U307" s="4">
        <v>14</v>
      </c>
      <c r="V307" s="5"/>
    </row>
    <row r="308" spans="1:22" s="6" customFormat="1">
      <c r="A308" s="37"/>
      <c r="B308"/>
      <c r="C308"/>
      <c r="D308"/>
      <c r="E308"/>
      <c r="F308"/>
      <c r="G308"/>
      <c r="H308" s="484"/>
      <c r="I308" s="37"/>
      <c r="J308"/>
      <c r="K308"/>
      <c r="L308" s="587"/>
      <c r="S308"/>
      <c r="U308" s="4">
        <v>15</v>
      </c>
      <c r="V308" s="5"/>
    </row>
    <row r="309" spans="1:22" s="6" customFormat="1">
      <c r="A309" s="37"/>
      <c r="B309"/>
      <c r="C309"/>
      <c r="D309"/>
      <c r="E309"/>
      <c r="F309"/>
      <c r="G309"/>
      <c r="H309" s="484"/>
      <c r="I309" s="37"/>
      <c r="J309"/>
      <c r="K309"/>
      <c r="L309" s="587"/>
      <c r="S309"/>
      <c r="U309" s="4">
        <v>16</v>
      </c>
      <c r="V309" s="5"/>
    </row>
    <row r="310" spans="1:22" s="6" customFormat="1">
      <c r="A310" s="37"/>
      <c r="B310"/>
      <c r="C310"/>
      <c r="D310"/>
      <c r="E310"/>
      <c r="F310"/>
      <c r="G310"/>
      <c r="H310" s="484"/>
      <c r="I310" s="37"/>
      <c r="J310"/>
      <c r="K310"/>
      <c r="L310" s="587"/>
      <c r="S310"/>
    </row>
    <row r="311" spans="1:22" s="6" customFormat="1">
      <c r="A311" s="37"/>
      <c r="B311"/>
      <c r="C311"/>
      <c r="D311"/>
      <c r="E311"/>
      <c r="F311"/>
      <c r="G311"/>
      <c r="H311" s="484"/>
      <c r="I311" s="37"/>
      <c r="J311"/>
      <c r="K311"/>
      <c r="L311" s="587"/>
      <c r="S311"/>
    </row>
    <row r="312" spans="1:22" s="6" customFormat="1">
      <c r="A312" s="37"/>
      <c r="B312"/>
      <c r="C312"/>
      <c r="D312"/>
      <c r="E312"/>
      <c r="F312"/>
      <c r="G312"/>
      <c r="H312" s="484"/>
      <c r="I312" s="37"/>
      <c r="J312"/>
      <c r="K312"/>
      <c r="L312" s="587"/>
      <c r="S312"/>
    </row>
    <row r="313" spans="1:22" s="6" customFormat="1">
      <c r="A313" s="37"/>
      <c r="B313"/>
      <c r="C313"/>
      <c r="D313"/>
      <c r="E313"/>
      <c r="F313"/>
      <c r="G313"/>
      <c r="H313" s="484"/>
      <c r="I313" s="37"/>
      <c r="J313"/>
      <c r="K313"/>
      <c r="L313" s="587"/>
      <c r="S313"/>
    </row>
    <row r="314" spans="1:22" s="6" customFormat="1">
      <c r="A314" s="37"/>
      <c r="B314"/>
      <c r="C314"/>
      <c r="D314"/>
      <c r="E314"/>
      <c r="F314"/>
      <c r="G314"/>
      <c r="H314" s="484"/>
      <c r="I314" s="37"/>
      <c r="J314"/>
      <c r="K314"/>
      <c r="L314" s="587"/>
      <c r="S314"/>
    </row>
    <row r="315" spans="1:22" s="6" customFormat="1">
      <c r="A315" s="37"/>
      <c r="B315"/>
      <c r="C315"/>
      <c r="D315"/>
      <c r="E315"/>
      <c r="F315"/>
      <c r="G315"/>
      <c r="H315" s="484"/>
      <c r="I315" s="37"/>
      <c r="J315"/>
      <c r="K315"/>
      <c r="L315" s="587"/>
      <c r="S315"/>
    </row>
    <row r="316" spans="1:22" s="6" customFormat="1">
      <c r="A316" s="37"/>
      <c r="B316"/>
      <c r="C316"/>
      <c r="D316"/>
      <c r="E316"/>
      <c r="F316"/>
      <c r="G316"/>
      <c r="H316" s="484"/>
      <c r="I316" s="37"/>
      <c r="J316"/>
      <c r="K316"/>
      <c r="L316" s="587"/>
      <c r="S316"/>
    </row>
    <row r="317" spans="1:22" s="6" customFormat="1">
      <c r="A317" s="37"/>
      <c r="B317"/>
      <c r="C317"/>
      <c r="D317"/>
      <c r="E317"/>
      <c r="F317"/>
      <c r="G317"/>
      <c r="H317" s="484"/>
      <c r="I317" s="37"/>
      <c r="J317"/>
      <c r="K317"/>
      <c r="L317" s="587"/>
      <c r="S317"/>
    </row>
    <row r="318" spans="1:22" s="6" customFormat="1">
      <c r="A318" s="37"/>
      <c r="B318"/>
      <c r="C318"/>
      <c r="D318"/>
      <c r="E318"/>
      <c r="F318"/>
      <c r="G318"/>
      <c r="H318" s="484"/>
      <c r="I318" s="37"/>
      <c r="J318"/>
      <c r="K318"/>
      <c r="L318" s="587"/>
      <c r="S318"/>
    </row>
    <row r="319" spans="1:22" s="6" customFormat="1">
      <c r="A319" s="37"/>
      <c r="B319"/>
      <c r="C319"/>
      <c r="D319"/>
      <c r="E319"/>
      <c r="F319"/>
      <c r="G319"/>
      <c r="H319" s="484"/>
      <c r="I319" s="37"/>
      <c r="J319"/>
      <c r="K319"/>
      <c r="L319" s="587"/>
      <c r="S319"/>
    </row>
    <row r="320" spans="1:22" s="6" customFormat="1">
      <c r="A320" s="37"/>
      <c r="B320"/>
      <c r="C320"/>
      <c r="D320"/>
      <c r="E320"/>
      <c r="F320"/>
      <c r="G320"/>
      <c r="H320" s="484"/>
      <c r="I320" s="37"/>
      <c r="J320"/>
      <c r="K320"/>
      <c r="L320" s="587"/>
      <c r="S320"/>
    </row>
    <row r="321" spans="1:19" s="6" customFormat="1">
      <c r="A321" s="37"/>
      <c r="B321"/>
      <c r="C321"/>
      <c r="D321"/>
      <c r="E321"/>
      <c r="F321"/>
      <c r="G321"/>
      <c r="H321" s="484"/>
      <c r="I321" s="37"/>
      <c r="J321"/>
      <c r="K321"/>
      <c r="L321" s="587"/>
      <c r="S321"/>
    </row>
    <row r="322" spans="1:19" s="6" customFormat="1">
      <c r="A322" s="37"/>
      <c r="B322"/>
      <c r="C322"/>
      <c r="D322"/>
      <c r="E322"/>
      <c r="F322"/>
      <c r="G322"/>
      <c r="H322" s="484"/>
      <c r="I322" s="37"/>
      <c r="J322"/>
      <c r="K322"/>
      <c r="L322" s="587"/>
      <c r="S322"/>
    </row>
    <row r="323" spans="1:19" s="6" customFormat="1">
      <c r="A323" s="37"/>
      <c r="B323"/>
      <c r="C323"/>
      <c r="D323"/>
      <c r="E323"/>
      <c r="F323"/>
      <c r="G323"/>
      <c r="H323" s="484"/>
      <c r="I323" s="37"/>
      <c r="J323"/>
      <c r="K323"/>
      <c r="L323" s="587"/>
      <c r="S323"/>
    </row>
    <row r="324" spans="1:19" s="6" customFormat="1">
      <c r="A324" s="37"/>
      <c r="B324"/>
      <c r="C324"/>
      <c r="D324"/>
      <c r="E324"/>
      <c r="F324"/>
      <c r="G324"/>
      <c r="H324" s="484"/>
      <c r="I324" s="37"/>
      <c r="J324"/>
      <c r="K324"/>
      <c r="L324" s="587"/>
      <c r="S324"/>
    </row>
    <row r="325" spans="1:19" s="6" customFormat="1">
      <c r="A325" s="37"/>
      <c r="B325"/>
      <c r="C325"/>
      <c r="D325"/>
      <c r="E325"/>
      <c r="F325"/>
      <c r="G325"/>
      <c r="H325" s="484"/>
      <c r="I325" s="37"/>
      <c r="J325"/>
      <c r="K325"/>
      <c r="L325" s="587"/>
      <c r="S325"/>
    </row>
    <row r="326" spans="1:19" s="6" customFormat="1">
      <c r="A326" s="37"/>
      <c r="B326"/>
      <c r="C326"/>
      <c r="D326"/>
      <c r="E326"/>
      <c r="F326"/>
      <c r="G326"/>
      <c r="H326" s="484"/>
      <c r="I326" s="37"/>
      <c r="J326"/>
      <c r="K326"/>
      <c r="L326" s="587"/>
      <c r="S326"/>
    </row>
    <row r="327" spans="1:19" s="6" customFormat="1">
      <c r="A327" s="37"/>
      <c r="B327"/>
      <c r="C327"/>
      <c r="D327"/>
      <c r="E327"/>
      <c r="F327"/>
      <c r="G327"/>
      <c r="H327" s="484"/>
      <c r="I327" s="37"/>
      <c r="J327"/>
      <c r="K327"/>
      <c r="L327" s="587"/>
      <c r="S327"/>
    </row>
    <row r="328" spans="1:19" s="6" customFormat="1">
      <c r="A328" s="37"/>
      <c r="B328"/>
      <c r="C328"/>
      <c r="D328"/>
      <c r="E328"/>
      <c r="F328"/>
      <c r="G328"/>
      <c r="H328" s="484"/>
      <c r="I328" s="37"/>
      <c r="J328"/>
      <c r="K328"/>
      <c r="L328" s="587"/>
      <c r="S328"/>
    </row>
    <row r="329" spans="1:19" s="6" customFormat="1">
      <c r="A329" s="37"/>
      <c r="B329"/>
      <c r="C329"/>
      <c r="D329"/>
      <c r="E329"/>
      <c r="F329"/>
      <c r="G329"/>
      <c r="H329" s="484"/>
      <c r="I329" s="37"/>
      <c r="J329"/>
      <c r="K329"/>
      <c r="L329" s="587"/>
      <c r="S329"/>
    </row>
    <row r="330" spans="1:19" s="6" customFormat="1">
      <c r="A330" s="37"/>
      <c r="B330"/>
      <c r="C330"/>
      <c r="D330"/>
      <c r="E330"/>
      <c r="F330"/>
      <c r="G330"/>
      <c r="H330" s="484"/>
      <c r="I330" s="37"/>
      <c r="J330"/>
      <c r="K330"/>
      <c r="L330" s="587"/>
      <c r="S330"/>
    </row>
    <row r="331" spans="1:19" s="6" customFormat="1">
      <c r="A331" s="37"/>
      <c r="B331"/>
      <c r="C331"/>
      <c r="D331"/>
      <c r="E331"/>
      <c r="F331"/>
      <c r="G331"/>
      <c r="H331" s="484"/>
      <c r="I331" s="37"/>
      <c r="J331"/>
      <c r="K331"/>
      <c r="L331" s="587"/>
      <c r="S331"/>
    </row>
    <row r="332" spans="1:19" s="6" customFormat="1">
      <c r="A332" s="37"/>
      <c r="B332"/>
      <c r="C332"/>
      <c r="D332"/>
      <c r="E332"/>
      <c r="F332"/>
      <c r="G332"/>
      <c r="H332" s="484"/>
      <c r="I332" s="37"/>
      <c r="J332"/>
      <c r="K332"/>
      <c r="L332" s="587"/>
      <c r="S332"/>
    </row>
    <row r="333" spans="1:19" s="6" customFormat="1">
      <c r="A333" s="37"/>
      <c r="B333"/>
      <c r="C333"/>
      <c r="D333"/>
      <c r="E333"/>
      <c r="F333"/>
      <c r="G333"/>
      <c r="H333" s="484"/>
      <c r="I333" s="37"/>
      <c r="J333"/>
      <c r="K333"/>
      <c r="L333" s="587"/>
      <c r="S333"/>
    </row>
    <row r="334" spans="1:19" s="6" customFormat="1">
      <c r="A334" s="37"/>
      <c r="B334"/>
      <c r="C334"/>
      <c r="D334"/>
      <c r="E334"/>
      <c r="F334"/>
      <c r="G334"/>
      <c r="H334" s="484"/>
      <c r="I334" s="37"/>
      <c r="J334"/>
      <c r="K334"/>
      <c r="L334" s="587"/>
      <c r="S334"/>
    </row>
    <row r="335" spans="1:19" s="6" customFormat="1">
      <c r="A335" s="37"/>
      <c r="B335"/>
      <c r="C335"/>
      <c r="D335"/>
      <c r="E335"/>
      <c r="F335"/>
      <c r="G335"/>
      <c r="H335" s="484"/>
      <c r="I335" s="37"/>
      <c r="J335"/>
      <c r="K335"/>
      <c r="L335" s="587"/>
      <c r="S335"/>
    </row>
    <row r="336" spans="1:19" s="6" customFormat="1">
      <c r="A336" s="37"/>
      <c r="B336"/>
      <c r="C336"/>
      <c r="D336"/>
      <c r="E336"/>
      <c r="F336"/>
      <c r="G336"/>
      <c r="H336" s="484"/>
      <c r="I336" s="37"/>
      <c r="J336"/>
      <c r="K336"/>
      <c r="L336" s="587"/>
      <c r="S336"/>
    </row>
    <row r="337" spans="1:19" s="6" customFormat="1">
      <c r="A337" s="37"/>
      <c r="B337"/>
      <c r="C337"/>
      <c r="D337"/>
      <c r="E337"/>
      <c r="F337"/>
      <c r="G337"/>
      <c r="H337" s="484"/>
      <c r="I337" s="37"/>
      <c r="J337"/>
      <c r="K337"/>
      <c r="L337" s="587"/>
      <c r="S337"/>
    </row>
    <row r="338" spans="1:19" s="6" customFormat="1">
      <c r="A338" s="37"/>
      <c r="B338"/>
      <c r="C338"/>
      <c r="D338"/>
      <c r="E338"/>
      <c r="F338"/>
      <c r="G338"/>
      <c r="H338" s="484"/>
      <c r="I338" s="37"/>
      <c r="J338"/>
      <c r="K338"/>
      <c r="L338" s="587"/>
      <c r="S338"/>
    </row>
    <row r="339" spans="1:19" s="6" customFormat="1">
      <c r="A339" s="37"/>
      <c r="B339"/>
      <c r="C339"/>
      <c r="D339"/>
      <c r="E339"/>
      <c r="F339"/>
      <c r="G339"/>
      <c r="H339" s="484"/>
      <c r="I339" s="37"/>
      <c r="J339"/>
      <c r="K339"/>
      <c r="L339" s="587"/>
      <c r="S339"/>
    </row>
    <row r="340" spans="1:19" s="6" customFormat="1">
      <c r="A340" s="37"/>
      <c r="B340"/>
      <c r="C340"/>
      <c r="D340"/>
      <c r="E340"/>
      <c r="F340"/>
      <c r="G340"/>
      <c r="H340" s="484"/>
      <c r="I340" s="37"/>
      <c r="J340"/>
      <c r="K340"/>
      <c r="L340" s="587"/>
      <c r="S340"/>
    </row>
    <row r="341" spans="1:19" s="6" customFormat="1">
      <c r="A341" s="37"/>
      <c r="B341"/>
      <c r="C341"/>
      <c r="D341"/>
      <c r="E341"/>
      <c r="F341"/>
      <c r="G341"/>
      <c r="H341" s="484"/>
      <c r="I341" s="37"/>
      <c r="J341"/>
      <c r="K341"/>
      <c r="L341" s="587"/>
      <c r="S341"/>
    </row>
    <row r="342" spans="1:19" s="6" customFormat="1">
      <c r="A342" s="37"/>
      <c r="B342"/>
      <c r="C342"/>
      <c r="D342"/>
      <c r="E342"/>
      <c r="F342"/>
      <c r="G342"/>
      <c r="H342" s="484"/>
      <c r="I342" s="37"/>
      <c r="J342"/>
      <c r="K342"/>
      <c r="L342" s="587"/>
      <c r="S342"/>
    </row>
    <row r="343" spans="1:19" s="6" customFormat="1">
      <c r="A343" s="37"/>
      <c r="B343"/>
      <c r="C343"/>
      <c r="D343"/>
      <c r="E343"/>
      <c r="F343"/>
      <c r="G343"/>
      <c r="H343" s="484"/>
      <c r="I343" s="37"/>
      <c r="J343"/>
      <c r="K343"/>
      <c r="L343" s="587"/>
      <c r="S343"/>
    </row>
    <row r="344" spans="1:19" s="6" customFormat="1">
      <c r="A344" s="37"/>
      <c r="B344"/>
      <c r="C344"/>
      <c r="D344"/>
      <c r="E344"/>
      <c r="F344"/>
      <c r="G344"/>
      <c r="H344" s="484"/>
      <c r="I344" s="37"/>
      <c r="J344"/>
      <c r="K344"/>
      <c r="L344" s="587"/>
      <c r="S344"/>
    </row>
    <row r="345" spans="1:19" s="6" customFormat="1">
      <c r="A345" s="37"/>
      <c r="B345"/>
      <c r="C345"/>
      <c r="D345"/>
      <c r="E345"/>
      <c r="F345"/>
      <c r="G345"/>
      <c r="H345" s="484"/>
      <c r="I345" s="37"/>
      <c r="J345"/>
      <c r="K345"/>
      <c r="L345" s="587"/>
      <c r="S345"/>
    </row>
    <row r="346" spans="1:19" s="6" customFormat="1">
      <c r="A346" s="37"/>
      <c r="B346"/>
      <c r="C346"/>
      <c r="D346"/>
      <c r="E346"/>
      <c r="F346"/>
      <c r="G346"/>
      <c r="H346" s="484"/>
      <c r="I346" s="37"/>
      <c r="J346"/>
      <c r="K346"/>
      <c r="L346" s="587"/>
      <c r="S346"/>
    </row>
    <row r="347" spans="1:19" s="6" customFormat="1">
      <c r="A347" s="37"/>
      <c r="B347"/>
      <c r="C347"/>
      <c r="D347"/>
      <c r="E347"/>
      <c r="F347"/>
      <c r="G347"/>
      <c r="H347" s="484"/>
      <c r="I347" s="37"/>
      <c r="J347"/>
      <c r="K347"/>
      <c r="L347" s="587"/>
      <c r="S347"/>
    </row>
    <row r="348" spans="1:19" s="6" customFormat="1">
      <c r="A348" s="37"/>
      <c r="B348"/>
      <c r="C348"/>
      <c r="D348"/>
      <c r="E348"/>
      <c r="F348"/>
      <c r="G348"/>
      <c r="H348" s="484"/>
      <c r="I348" s="37"/>
      <c r="J348"/>
      <c r="K348"/>
      <c r="L348" s="587"/>
      <c r="S348"/>
    </row>
    <row r="349" spans="1:19" s="6" customFormat="1">
      <c r="A349" s="37"/>
      <c r="B349"/>
      <c r="C349"/>
      <c r="D349"/>
      <c r="E349"/>
      <c r="F349"/>
      <c r="G349"/>
      <c r="H349" s="484"/>
      <c r="I349" s="37"/>
      <c r="J349"/>
      <c r="K349"/>
      <c r="L349" s="587"/>
      <c r="S349"/>
    </row>
    <row r="350" spans="1:19" s="6" customFormat="1">
      <c r="A350" s="37"/>
      <c r="B350"/>
      <c r="C350"/>
      <c r="D350"/>
      <c r="E350"/>
      <c r="F350"/>
      <c r="G350"/>
      <c r="H350" s="484"/>
      <c r="I350" s="37"/>
      <c r="J350"/>
      <c r="K350"/>
      <c r="L350" s="587"/>
      <c r="S350"/>
    </row>
    <row r="351" spans="1:19" s="6" customFormat="1">
      <c r="A351" s="37"/>
      <c r="B351"/>
      <c r="C351"/>
      <c r="D351"/>
      <c r="E351"/>
      <c r="F351"/>
      <c r="G351"/>
      <c r="H351" s="484"/>
      <c r="I351" s="37"/>
      <c r="J351"/>
      <c r="K351"/>
      <c r="L351" s="587"/>
      <c r="S351"/>
    </row>
    <row r="352" spans="1:19" s="6" customFormat="1">
      <c r="A352" s="37"/>
      <c r="B352"/>
      <c r="C352"/>
      <c r="D352"/>
      <c r="E352"/>
      <c r="F352"/>
      <c r="G352"/>
      <c r="H352" s="484"/>
      <c r="I352" s="37"/>
      <c r="J352"/>
      <c r="K352"/>
      <c r="L352" s="587"/>
      <c r="S352"/>
    </row>
    <row r="353" spans="1:19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87"/>
      <c r="S353"/>
    </row>
    <row r="354" spans="1:19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</row>
    <row r="355" spans="1:19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</row>
    <row r="356" spans="1:19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87"/>
      <c r="S356"/>
    </row>
    <row r="357" spans="1:19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</row>
    <row r="358" spans="1:19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</row>
    <row r="359" spans="1:19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</row>
    <row r="360" spans="1:19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</row>
    <row r="361" spans="1:19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</row>
    <row r="362" spans="1:19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</row>
    <row r="363" spans="1:19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</row>
    <row r="364" spans="1:19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</row>
    <row r="365" spans="1:19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</row>
    <row r="366" spans="1:19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</row>
    <row r="367" spans="1:19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</row>
    <row r="368" spans="1:19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</row>
    <row r="369" spans="1:19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</row>
    <row r="370" spans="1:19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</row>
    <row r="371" spans="1:19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</row>
    <row r="372" spans="1:19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</row>
    <row r="373" spans="1:19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</row>
    <row r="374" spans="1:19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</row>
    <row r="375" spans="1:19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19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19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19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19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19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19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19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19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19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</sheetData>
  <mergeCells count="10">
    <mergeCell ref="A73:L73"/>
    <mergeCell ref="A74:L74"/>
    <mergeCell ref="A155:L155"/>
    <mergeCell ref="A162:L162"/>
    <mergeCell ref="A2:L2"/>
    <mergeCell ref="A15:L15"/>
    <mergeCell ref="A17:L17"/>
    <mergeCell ref="A18:L18"/>
    <mergeCell ref="A50:L50"/>
    <mergeCell ref="A51:L51"/>
  </mergeCells>
  <conditionalFormatting sqref="I1 I52:I72 I16 I3:I14 I156:I161 I19:I49 I75:I154">
    <cfRule type="containsText" dxfId="22" priority="2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sheetPr>
    <tabColor rgb="FF0070C0"/>
  </sheetPr>
  <dimension ref="A1:Y591"/>
  <sheetViews>
    <sheetView topLeftCell="A49" workbookViewId="0">
      <selection activeCell="G53" sqref="G53"/>
    </sheetView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4.1406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6.28515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0.28515625" style="6" customWidth="1"/>
    <col min="21" max="21" width="3" style="6" customWidth="1"/>
    <col min="22" max="22" width="23" style="6" customWidth="1"/>
    <col min="23" max="25" width="9.140625" style="6"/>
  </cols>
  <sheetData>
    <row r="1" spans="1:25" ht="16.5" customHeight="1">
      <c r="A1" s="1448" t="s">
        <v>2927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2374</v>
      </c>
      <c r="B3" s="34" t="s">
        <v>2855</v>
      </c>
      <c r="C3" s="34" t="s">
        <v>3031</v>
      </c>
      <c r="D3" s="34" t="s">
        <v>2856</v>
      </c>
      <c r="E3" s="34" t="s">
        <v>81</v>
      </c>
      <c r="F3" s="34" t="s">
        <v>2454</v>
      </c>
      <c r="G3" s="34" t="s">
        <v>210</v>
      </c>
      <c r="H3" s="34" t="s">
        <v>1921</v>
      </c>
      <c r="I3" s="35" t="s">
        <v>6</v>
      </c>
      <c r="J3" s="34" t="s">
        <v>247</v>
      </c>
      <c r="K3" s="34" t="s">
        <v>2857</v>
      </c>
      <c r="L3" s="451">
        <v>620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 t="s">
        <v>2374</v>
      </c>
      <c r="B4" s="34" t="s">
        <v>2939</v>
      </c>
      <c r="C4" s="34" t="s">
        <v>3031</v>
      </c>
      <c r="D4" s="34" t="s">
        <v>2940</v>
      </c>
      <c r="E4" s="34" t="s">
        <v>7</v>
      </c>
      <c r="F4" s="34" t="s">
        <v>2454</v>
      </c>
      <c r="G4" s="34" t="s">
        <v>210</v>
      </c>
      <c r="H4" s="34" t="s">
        <v>1921</v>
      </c>
      <c r="I4" s="35" t="s">
        <v>6</v>
      </c>
      <c r="J4" s="34" t="s">
        <v>247</v>
      </c>
      <c r="K4" s="34" t="s">
        <v>2950</v>
      </c>
      <c r="L4" s="451">
        <v>620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 t="s">
        <v>2944</v>
      </c>
      <c r="B5" s="34" t="s">
        <v>2945</v>
      </c>
      <c r="C5" s="34" t="s">
        <v>2973</v>
      </c>
      <c r="D5" s="34" t="s">
        <v>2946</v>
      </c>
      <c r="E5" s="34" t="s">
        <v>2</v>
      </c>
      <c r="F5" s="34" t="s">
        <v>2947</v>
      </c>
      <c r="G5" s="34" t="s">
        <v>2948</v>
      </c>
      <c r="H5" s="34" t="s">
        <v>3026</v>
      </c>
      <c r="I5" s="35" t="s">
        <v>6</v>
      </c>
      <c r="J5" s="34" t="s">
        <v>247</v>
      </c>
      <c r="K5" s="34" t="s">
        <v>2949</v>
      </c>
      <c r="L5" s="451">
        <v>2100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41" t="s">
        <v>625</v>
      </c>
      <c r="B6" s="34" t="s">
        <v>2939</v>
      </c>
      <c r="C6" s="34" t="s">
        <v>2973</v>
      </c>
      <c r="D6" s="34" t="s">
        <v>2951</v>
      </c>
      <c r="E6" s="34" t="s">
        <v>2</v>
      </c>
      <c r="F6" s="34" t="s">
        <v>2132</v>
      </c>
      <c r="G6" s="34" t="s">
        <v>626</v>
      </c>
      <c r="H6" s="34" t="s">
        <v>3025</v>
      </c>
      <c r="I6" s="35" t="s">
        <v>6</v>
      </c>
      <c r="J6" s="34" t="s">
        <v>2391</v>
      </c>
      <c r="K6" s="34" t="s">
        <v>2953</v>
      </c>
      <c r="L6" s="451">
        <v>1102.5</v>
      </c>
      <c r="M6" s="16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41" t="s">
        <v>2374</v>
      </c>
      <c r="B7" s="34" t="s">
        <v>2921</v>
      </c>
      <c r="C7" s="34" t="s">
        <v>3031</v>
      </c>
      <c r="D7" s="34" t="s">
        <v>1552</v>
      </c>
      <c r="E7" s="34" t="s">
        <v>1221</v>
      </c>
      <c r="F7" s="34" t="s">
        <v>2667</v>
      </c>
      <c r="G7" s="34" t="s">
        <v>2456</v>
      </c>
      <c r="H7" s="34" t="s">
        <v>2966</v>
      </c>
      <c r="I7" s="35" t="s">
        <v>6</v>
      </c>
      <c r="J7" s="34" t="s">
        <v>247</v>
      </c>
      <c r="K7" s="34" t="s">
        <v>2967</v>
      </c>
      <c r="L7" s="451">
        <v>600</v>
      </c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41" t="s">
        <v>810</v>
      </c>
      <c r="B8" s="34" t="s">
        <v>2921</v>
      </c>
      <c r="C8" s="34" t="s">
        <v>3000</v>
      </c>
      <c r="D8" s="34"/>
      <c r="E8" s="34" t="s">
        <v>254</v>
      </c>
      <c r="F8" s="34" t="s">
        <v>2064</v>
      </c>
      <c r="G8" s="34" t="s">
        <v>729</v>
      </c>
      <c r="H8" s="34" t="s">
        <v>2025</v>
      </c>
      <c r="I8" s="35" t="s">
        <v>6</v>
      </c>
      <c r="J8" s="34" t="s">
        <v>2391</v>
      </c>
      <c r="K8" s="34" t="s">
        <v>2969</v>
      </c>
      <c r="L8" s="451"/>
      <c r="M8" s="16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41" t="s">
        <v>1412</v>
      </c>
      <c r="B9" s="34" t="s">
        <v>2973</v>
      </c>
      <c r="C9" s="34" t="s">
        <v>3011</v>
      </c>
      <c r="D9" s="34" t="s">
        <v>2974</v>
      </c>
      <c r="E9" s="34" t="s">
        <v>2351</v>
      </c>
      <c r="F9" s="34" t="s">
        <v>2102</v>
      </c>
      <c r="G9" s="34" t="s">
        <v>1413</v>
      </c>
      <c r="H9" s="34" t="s">
        <v>3030</v>
      </c>
      <c r="I9" s="35" t="s">
        <v>6</v>
      </c>
      <c r="J9" s="34" t="s">
        <v>247</v>
      </c>
      <c r="K9" s="34" t="s">
        <v>2975</v>
      </c>
      <c r="L9" s="451">
        <v>1880</v>
      </c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41" t="s">
        <v>352</v>
      </c>
      <c r="B10" s="34" t="s">
        <v>2984</v>
      </c>
      <c r="C10" s="34" t="s">
        <v>3049</v>
      </c>
      <c r="D10" s="34" t="s">
        <v>2985</v>
      </c>
      <c r="E10" s="34" t="s">
        <v>2</v>
      </c>
      <c r="F10" s="34" t="s">
        <v>2107</v>
      </c>
      <c r="G10" s="34" t="s">
        <v>47</v>
      </c>
      <c r="H10" s="34" t="s">
        <v>3050</v>
      </c>
      <c r="I10" s="35" t="s">
        <v>6</v>
      </c>
      <c r="J10" s="34" t="s">
        <v>2391</v>
      </c>
      <c r="K10" s="34" t="s">
        <v>2986</v>
      </c>
      <c r="L10" s="451">
        <v>920</v>
      </c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341" t="s">
        <v>2990</v>
      </c>
      <c r="B11" s="34" t="s">
        <v>2991</v>
      </c>
      <c r="C11" s="34" t="s">
        <v>2973</v>
      </c>
      <c r="D11" s="34" t="s">
        <v>2992</v>
      </c>
      <c r="E11" s="34" t="s">
        <v>2351</v>
      </c>
      <c r="F11" s="34" t="s">
        <v>2993</v>
      </c>
      <c r="G11" s="34" t="s">
        <v>2380</v>
      </c>
      <c r="H11" s="34" t="s">
        <v>3024</v>
      </c>
      <c r="I11" s="35" t="s">
        <v>6</v>
      </c>
      <c r="J11" s="34" t="s">
        <v>247</v>
      </c>
      <c r="K11" s="34" t="s">
        <v>2994</v>
      </c>
      <c r="L11" s="451">
        <v>2362.5</v>
      </c>
      <c r="M11" s="16"/>
      <c r="N11" s="16"/>
      <c r="O11" s="16"/>
      <c r="P11" s="16"/>
      <c r="Q11" s="16"/>
      <c r="R11" s="16"/>
      <c r="T11" s="16" t="s">
        <v>2995</v>
      </c>
      <c r="U11" s="16"/>
      <c r="V11" s="16"/>
      <c r="W11" s="16"/>
      <c r="X11" s="16"/>
      <c r="Y11" s="16"/>
    </row>
    <row r="12" spans="1:25" s="15" customFormat="1">
      <c r="A12" s="341" t="s">
        <v>1477</v>
      </c>
      <c r="B12" s="34" t="s">
        <v>3021</v>
      </c>
      <c r="C12" s="34" t="s">
        <v>3035</v>
      </c>
      <c r="D12" s="34" t="s">
        <v>1552</v>
      </c>
      <c r="E12" s="34" t="s">
        <v>254</v>
      </c>
      <c r="F12" s="34" t="s">
        <v>2633</v>
      </c>
      <c r="G12" s="34" t="s">
        <v>83</v>
      </c>
      <c r="H12" s="34" t="s">
        <v>1880</v>
      </c>
      <c r="I12" s="35" t="s">
        <v>6</v>
      </c>
      <c r="J12" s="34" t="s">
        <v>247</v>
      </c>
      <c r="K12" s="34" t="s">
        <v>3022</v>
      </c>
      <c r="L12" s="451">
        <v>0</v>
      </c>
      <c r="M12" s="16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41" t="s">
        <v>3032</v>
      </c>
      <c r="B13" s="34" t="s">
        <v>3041</v>
      </c>
      <c r="C13" s="34" t="s">
        <v>3035</v>
      </c>
      <c r="D13" s="34" t="s">
        <v>3033</v>
      </c>
      <c r="E13" s="34" t="s">
        <v>1704</v>
      </c>
      <c r="F13" s="34" t="s">
        <v>1705</v>
      </c>
      <c r="G13" s="34" t="s">
        <v>476</v>
      </c>
      <c r="H13" s="34" t="s">
        <v>2416</v>
      </c>
      <c r="I13" s="35" t="s">
        <v>6</v>
      </c>
      <c r="J13" s="34" t="s">
        <v>2391</v>
      </c>
      <c r="K13" s="34" t="s">
        <v>3034</v>
      </c>
      <c r="L13" s="451">
        <v>1540</v>
      </c>
      <c r="M13" s="16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41"/>
      <c r="B14" s="34"/>
      <c r="C14" s="34"/>
      <c r="D14" s="34"/>
      <c r="E14" s="34"/>
      <c r="F14" s="34"/>
      <c r="G14" s="34"/>
      <c r="H14" s="34"/>
      <c r="I14" s="35"/>
      <c r="J14" s="34"/>
      <c r="K14" s="34"/>
      <c r="L14" s="451"/>
      <c r="M14" s="16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39" t="s">
        <v>2517</v>
      </c>
      <c r="B15" s="131" t="s">
        <v>3035</v>
      </c>
      <c r="C15" s="131"/>
      <c r="D15" s="131" t="s">
        <v>3036</v>
      </c>
      <c r="E15" s="131" t="s">
        <v>7</v>
      </c>
      <c r="F15" s="131" t="s">
        <v>3037</v>
      </c>
      <c r="G15" s="131" t="s">
        <v>826</v>
      </c>
      <c r="H15" s="131" t="s">
        <v>1880</v>
      </c>
      <c r="I15" s="235"/>
      <c r="J15" s="131" t="s">
        <v>247</v>
      </c>
      <c r="K15" s="131" t="s">
        <v>3038</v>
      </c>
      <c r="L15" s="1075">
        <v>300</v>
      </c>
      <c r="M15" s="16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>
      <c r="A16" s="339" t="s">
        <v>2374</v>
      </c>
      <c r="B16" s="131" t="s">
        <v>3044</v>
      </c>
      <c r="C16" s="131"/>
      <c r="D16" s="131" t="s">
        <v>3045</v>
      </c>
      <c r="E16" s="131" t="s">
        <v>7</v>
      </c>
      <c r="F16" s="131" t="s">
        <v>2454</v>
      </c>
      <c r="G16" s="131" t="s">
        <v>210</v>
      </c>
      <c r="H16" s="131" t="s">
        <v>1921</v>
      </c>
      <c r="I16" s="235"/>
      <c r="J16" s="131" t="s">
        <v>247</v>
      </c>
      <c r="K16" s="131" t="s">
        <v>3046</v>
      </c>
      <c r="L16" s="1075">
        <v>620</v>
      </c>
      <c r="M16" s="16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15" customFormat="1">
      <c r="A17" s="339" t="s">
        <v>3051</v>
      </c>
      <c r="B17" s="131" t="s">
        <v>3052</v>
      </c>
      <c r="C17" s="131"/>
      <c r="D17" s="131" t="s">
        <v>3053</v>
      </c>
      <c r="E17" s="131" t="s">
        <v>2</v>
      </c>
      <c r="F17" s="131" t="s">
        <v>3054</v>
      </c>
      <c r="G17" s="131" t="s">
        <v>3055</v>
      </c>
      <c r="H17" s="131" t="s">
        <v>1433</v>
      </c>
      <c r="I17" s="235"/>
      <c r="J17" s="131" t="s">
        <v>247</v>
      </c>
      <c r="K17" s="131" t="s">
        <v>3056</v>
      </c>
      <c r="L17" s="1075">
        <v>2550</v>
      </c>
      <c r="M17" s="16"/>
      <c r="N17" s="16"/>
      <c r="O17" s="16"/>
      <c r="P17" s="16"/>
      <c r="Q17" s="16"/>
      <c r="R17" s="16"/>
      <c r="T17" s="16" t="s">
        <v>3057</v>
      </c>
      <c r="U17" s="16"/>
      <c r="V17" s="16"/>
      <c r="W17" s="16"/>
      <c r="X17" s="16"/>
      <c r="Y17" s="16"/>
    </row>
    <row r="18" spans="1:25" s="15" customFormat="1">
      <c r="A18" s="339" t="s">
        <v>810</v>
      </c>
      <c r="B18" s="131"/>
      <c r="C18" s="131"/>
      <c r="D18" s="131" t="s">
        <v>1552</v>
      </c>
      <c r="E18" s="131" t="s">
        <v>3007</v>
      </c>
      <c r="F18" s="131" t="s">
        <v>3008</v>
      </c>
      <c r="G18" s="131" t="s">
        <v>729</v>
      </c>
      <c r="H18" s="131" t="s">
        <v>2025</v>
      </c>
      <c r="I18" s="235"/>
      <c r="J18" s="131" t="s">
        <v>2391</v>
      </c>
      <c r="K18" s="131" t="s">
        <v>3009</v>
      </c>
      <c r="L18" s="1075">
        <v>0</v>
      </c>
      <c r="M18" s="16"/>
      <c r="N18" s="16"/>
      <c r="O18" s="16"/>
      <c r="P18" s="16"/>
      <c r="Q18" s="16"/>
      <c r="R18" s="16"/>
      <c r="T18" s="16"/>
      <c r="U18" s="16"/>
      <c r="V18" s="16"/>
      <c r="W18" s="16"/>
      <c r="X18" s="16"/>
      <c r="Y18" s="16"/>
    </row>
    <row r="19" spans="1:25" s="15" customFormat="1">
      <c r="A19" s="1533"/>
      <c r="B19" s="1534"/>
      <c r="C19" s="1534"/>
      <c r="D19" s="1534"/>
      <c r="E19" s="1534"/>
      <c r="F19" s="1534"/>
      <c r="G19" s="1534"/>
      <c r="H19" s="1534"/>
      <c r="I19" s="1535"/>
      <c r="J19" s="1534"/>
      <c r="K19" s="1534"/>
      <c r="L19" s="1536">
        <f>SUM(L3:L17)</f>
        <v>15215</v>
      </c>
      <c r="M19" s="16"/>
      <c r="N19" s="16"/>
      <c r="O19" s="16"/>
      <c r="P19" s="16"/>
      <c r="Q19" s="16"/>
      <c r="R19" s="16"/>
      <c r="T19" s="16"/>
      <c r="U19" s="16"/>
      <c r="V19" s="16"/>
      <c r="W19" s="16"/>
      <c r="X19" s="16"/>
      <c r="Y19" s="16"/>
    </row>
    <row r="20" spans="1:25" s="15" customFormat="1" ht="18.75">
      <c r="A20" s="2460" t="s">
        <v>2875</v>
      </c>
      <c r="B20" s="2450"/>
      <c r="C20" s="2450"/>
      <c r="D20" s="2450"/>
      <c r="E20" s="2450"/>
      <c r="F20" s="2450"/>
      <c r="G20" s="2450"/>
      <c r="H20" s="2450"/>
      <c r="I20" s="2450"/>
      <c r="J20" s="2450"/>
      <c r="K20" s="2450"/>
      <c r="L20" s="2451"/>
      <c r="M20" s="1539"/>
      <c r="N20" s="16"/>
      <c r="O20" s="16"/>
      <c r="P20" s="16"/>
      <c r="Q20" s="16"/>
      <c r="R20" s="16"/>
      <c r="T20" s="16"/>
      <c r="U20" s="16"/>
      <c r="V20" s="16"/>
      <c r="W20" s="16"/>
      <c r="X20" s="16"/>
      <c r="Y20" s="16"/>
    </row>
    <row r="21" spans="1:25" s="15" customFormat="1">
      <c r="A21" s="341" t="s">
        <v>2374</v>
      </c>
      <c r="B21" s="34" t="s">
        <v>2877</v>
      </c>
      <c r="C21" s="34"/>
      <c r="D21" s="34" t="s">
        <v>2879</v>
      </c>
      <c r="E21" s="34" t="s">
        <v>1221</v>
      </c>
      <c r="F21" s="34" t="s">
        <v>2667</v>
      </c>
      <c r="G21" s="34" t="s">
        <v>2456</v>
      </c>
      <c r="H21" s="34" t="s">
        <v>2880</v>
      </c>
      <c r="I21" s="35" t="s">
        <v>6</v>
      </c>
      <c r="J21" s="34" t="s">
        <v>82</v>
      </c>
      <c r="K21" s="34"/>
      <c r="L21" s="451">
        <v>598</v>
      </c>
      <c r="M21" s="1103"/>
      <c r="N21" s="16"/>
      <c r="O21" s="16"/>
      <c r="P21" s="16"/>
      <c r="Q21" s="16"/>
      <c r="R21" s="16"/>
      <c r="T21" s="16"/>
      <c r="U21" s="16"/>
      <c r="V21" s="16"/>
      <c r="W21" s="16"/>
      <c r="X21" s="16"/>
      <c r="Y21" s="16"/>
    </row>
    <row r="22" spans="1:25" s="15" customFormat="1">
      <c r="A22" s="341" t="s">
        <v>241</v>
      </c>
      <c r="B22" s="34" t="s">
        <v>3011</v>
      </c>
      <c r="C22" s="34" t="s">
        <v>2939</v>
      </c>
      <c r="D22" s="34" t="s">
        <v>3012</v>
      </c>
      <c r="E22" s="34" t="s">
        <v>254</v>
      </c>
      <c r="F22" s="34" t="s">
        <v>1622</v>
      </c>
      <c r="G22" s="34" t="s">
        <v>193</v>
      </c>
      <c r="H22" s="34" t="s">
        <v>3013</v>
      </c>
      <c r="I22" s="35" t="s">
        <v>6</v>
      </c>
      <c r="J22" s="34"/>
      <c r="K22" s="11" t="s">
        <v>991</v>
      </c>
      <c r="L22" s="451"/>
      <c r="M22" s="1103"/>
      <c r="N22" s="16"/>
      <c r="O22" s="16"/>
      <c r="P22" s="16"/>
      <c r="Q22" s="16"/>
      <c r="R22" s="16"/>
      <c r="T22" s="16"/>
      <c r="U22" s="16"/>
      <c r="V22" s="16"/>
      <c r="W22" s="16"/>
      <c r="X22" s="16"/>
      <c r="Y22" s="16"/>
    </row>
    <row r="23" spans="1:25" s="15" customFormat="1">
      <c r="A23" s="341"/>
      <c r="B23" s="34"/>
      <c r="C23" s="34" t="s">
        <v>3019</v>
      </c>
      <c r="D23" s="34"/>
      <c r="E23" s="34"/>
      <c r="F23" s="34"/>
      <c r="G23" s="34" t="s">
        <v>193</v>
      </c>
      <c r="H23" s="34" t="s">
        <v>1881</v>
      </c>
      <c r="I23" s="35" t="s">
        <v>6</v>
      </c>
      <c r="J23" s="34"/>
      <c r="K23" s="11"/>
      <c r="L23" s="451"/>
      <c r="M23" s="1103"/>
      <c r="N23" s="16"/>
      <c r="O23" s="16"/>
      <c r="P23" s="16"/>
      <c r="Q23" s="16"/>
      <c r="R23" s="16"/>
      <c r="T23" s="16"/>
      <c r="U23" s="16"/>
      <c r="V23" s="16"/>
      <c r="W23" s="16"/>
      <c r="X23" s="16"/>
      <c r="Y23" s="16"/>
    </row>
    <row r="24" spans="1:25" s="15" customFormat="1">
      <c r="A24" s="341"/>
      <c r="B24" s="34"/>
      <c r="C24" s="34"/>
      <c r="D24" s="34"/>
      <c r="E24" s="34"/>
      <c r="F24" s="34" t="s">
        <v>1746</v>
      </c>
      <c r="G24" s="34" t="s">
        <v>193</v>
      </c>
      <c r="H24" s="34" t="s">
        <v>1880</v>
      </c>
      <c r="I24" s="35" t="s">
        <v>6</v>
      </c>
      <c r="J24" s="34"/>
      <c r="K24" s="11" t="s">
        <v>991</v>
      </c>
      <c r="L24" s="451"/>
      <c r="M24" s="1103"/>
      <c r="N24" s="16"/>
      <c r="O24" s="16"/>
      <c r="P24" s="16"/>
      <c r="Q24" s="16"/>
      <c r="R24" s="16"/>
      <c r="T24" s="16"/>
      <c r="U24" s="16"/>
      <c r="V24" s="16"/>
      <c r="W24" s="16"/>
      <c r="X24" s="16"/>
      <c r="Y24" s="16"/>
    </row>
    <row r="25" spans="1:25" s="15" customFormat="1">
      <c r="A25" s="341"/>
      <c r="B25" s="34"/>
      <c r="C25" s="34"/>
      <c r="D25" s="34"/>
      <c r="E25" s="34"/>
      <c r="F25" s="34" t="s">
        <v>1918</v>
      </c>
      <c r="G25" s="34" t="s">
        <v>193</v>
      </c>
      <c r="H25" s="34" t="s">
        <v>3013</v>
      </c>
      <c r="I25" s="35" t="s">
        <v>6</v>
      </c>
      <c r="J25" s="34"/>
      <c r="K25" s="11" t="s">
        <v>991</v>
      </c>
      <c r="L25" s="451">
        <v>1304</v>
      </c>
      <c r="M25" s="1103"/>
      <c r="N25" s="16"/>
      <c r="O25" s="16"/>
      <c r="P25" s="16"/>
      <c r="Q25" s="16"/>
      <c r="R25" s="16"/>
      <c r="T25" s="16"/>
      <c r="U25" s="16"/>
      <c r="V25" s="16"/>
      <c r="W25" s="16"/>
      <c r="X25" s="16"/>
      <c r="Y25" s="16"/>
    </row>
    <row r="26" spans="1:25" s="41" customFormat="1">
      <c r="A26" s="2539" t="e">
        <f>SUM(#REF!)</f>
        <v>#REF!</v>
      </c>
      <c r="B26" s="2539"/>
      <c r="C26" s="2539"/>
      <c r="D26" s="2539"/>
      <c r="E26" s="2539"/>
      <c r="F26" s="2539"/>
      <c r="G26" s="2539"/>
      <c r="H26" s="2539"/>
      <c r="I26" s="2539"/>
      <c r="J26" s="2539"/>
      <c r="K26" s="2539"/>
      <c r="L26" s="2539"/>
      <c r="M26" s="249"/>
      <c r="N26" s="249"/>
      <c r="O26" s="249"/>
      <c r="P26" s="249"/>
      <c r="Q26" s="249"/>
      <c r="R26" s="249"/>
      <c r="T26" s="249"/>
      <c r="U26" s="249"/>
      <c r="V26" s="249"/>
      <c r="W26" s="249"/>
      <c r="X26" s="249"/>
      <c r="Y26" s="249"/>
    </row>
    <row r="27" spans="1:25" s="41" customFormat="1" ht="18.75">
      <c r="A27" s="2460" t="s">
        <v>749</v>
      </c>
      <c r="B27" s="2450"/>
      <c r="C27" s="2450"/>
      <c r="D27" s="2450"/>
      <c r="E27" s="2450"/>
      <c r="F27" s="2450"/>
      <c r="G27" s="2450"/>
      <c r="H27" s="2450"/>
      <c r="I27" s="2450"/>
      <c r="J27" s="2450"/>
      <c r="K27" s="2450"/>
      <c r="L27" s="2451"/>
      <c r="M27" s="249"/>
      <c r="N27" s="249"/>
      <c r="O27" s="249"/>
      <c r="P27" s="249"/>
      <c r="Q27" s="249"/>
      <c r="R27" s="249"/>
      <c r="T27" s="249"/>
      <c r="U27" s="249"/>
      <c r="V27" s="249"/>
      <c r="W27" s="249"/>
      <c r="X27" s="249"/>
      <c r="Y27" s="249"/>
    </row>
    <row r="28" spans="1:25" s="42" customFormat="1" ht="14.25" customHeight="1">
      <c r="A28" s="1121" t="s">
        <v>109</v>
      </c>
      <c r="B28" s="1122">
        <v>45041</v>
      </c>
      <c r="C28" s="1122">
        <v>45051</v>
      </c>
      <c r="D28" s="1123">
        <v>13601</v>
      </c>
      <c r="E28" s="1124" t="s">
        <v>44</v>
      </c>
      <c r="F28" s="1123">
        <v>4224</v>
      </c>
      <c r="G28" s="1125" t="s">
        <v>93</v>
      </c>
      <c r="H28" s="1126">
        <v>30</v>
      </c>
      <c r="I28" s="1127" t="s">
        <v>6</v>
      </c>
      <c r="J28" s="1125"/>
      <c r="K28" s="11"/>
      <c r="L28" s="1131">
        <v>255</v>
      </c>
      <c r="M28" s="80"/>
      <c r="N28" s="80"/>
      <c r="O28" s="80"/>
      <c r="P28" s="80"/>
      <c r="Q28" s="80"/>
      <c r="R28" s="80"/>
      <c r="T28" s="249"/>
      <c r="U28" s="80"/>
      <c r="V28" s="80"/>
      <c r="W28" s="80"/>
      <c r="X28" s="80"/>
      <c r="Y28" s="80"/>
    </row>
    <row r="29" spans="1:25" s="42" customFormat="1" ht="14.25" customHeight="1">
      <c r="A29" s="1121" t="s">
        <v>2420</v>
      </c>
      <c r="B29" s="1122">
        <v>45048</v>
      </c>
      <c r="C29" s="1122">
        <v>45048</v>
      </c>
      <c r="D29" s="1123">
        <v>0</v>
      </c>
      <c r="E29" s="1124" t="s">
        <v>7</v>
      </c>
      <c r="F29" s="1123">
        <v>0</v>
      </c>
      <c r="G29" s="1125" t="s">
        <v>1606</v>
      </c>
      <c r="H29" s="1126" t="s">
        <v>2999</v>
      </c>
      <c r="I29" s="1127" t="s">
        <v>6</v>
      </c>
      <c r="J29" s="1125"/>
      <c r="K29" s="9" t="s">
        <v>1275</v>
      </c>
      <c r="L29" s="1131">
        <v>0</v>
      </c>
      <c r="M29" s="80"/>
      <c r="N29" s="80"/>
      <c r="O29" s="80"/>
      <c r="P29" s="80"/>
      <c r="Q29" s="80"/>
      <c r="R29" s="80"/>
      <c r="T29" s="249"/>
      <c r="U29" s="80"/>
      <c r="V29" s="80"/>
      <c r="W29" s="80"/>
      <c r="X29" s="80"/>
      <c r="Y29" s="80"/>
    </row>
    <row r="30" spans="1:25" s="42" customFormat="1" ht="14.25" customHeight="1">
      <c r="A30" s="1121" t="s">
        <v>109</v>
      </c>
      <c r="B30" s="1122">
        <v>45049</v>
      </c>
      <c r="C30" s="1122">
        <v>45049</v>
      </c>
      <c r="D30" s="1123">
        <v>0</v>
      </c>
      <c r="E30" s="1124" t="s">
        <v>2</v>
      </c>
      <c r="F30" s="1123"/>
      <c r="G30" s="1125" t="s">
        <v>2979</v>
      </c>
      <c r="H30" s="1126" t="s">
        <v>2154</v>
      </c>
      <c r="I30" s="1127" t="s">
        <v>6</v>
      </c>
      <c r="J30" s="1125"/>
      <c r="K30" s="9" t="s">
        <v>1275</v>
      </c>
      <c r="L30" s="1131"/>
      <c r="M30" s="80"/>
      <c r="N30" s="80"/>
      <c r="O30" s="80"/>
      <c r="P30" s="80"/>
      <c r="Q30" s="80"/>
      <c r="R30" s="80"/>
      <c r="T30" s="249"/>
      <c r="U30" s="80"/>
      <c r="V30" s="80"/>
      <c r="W30" s="80"/>
      <c r="X30" s="80"/>
      <c r="Y30" s="80"/>
    </row>
    <row r="31" spans="1:25" s="42" customFormat="1" ht="14.25" customHeight="1">
      <c r="A31" s="1121" t="s">
        <v>2420</v>
      </c>
      <c r="B31" s="1122">
        <v>45050</v>
      </c>
      <c r="C31" s="1122">
        <v>45049</v>
      </c>
      <c r="D31" s="1123">
        <v>13649</v>
      </c>
      <c r="E31" s="1124" t="s">
        <v>7</v>
      </c>
      <c r="F31" s="1123">
        <v>4661</v>
      </c>
      <c r="G31" s="1125" t="s">
        <v>2998</v>
      </c>
      <c r="H31" s="1126" t="s">
        <v>1070</v>
      </c>
      <c r="I31" s="1127" t="s">
        <v>6</v>
      </c>
      <c r="J31" s="1125"/>
      <c r="K31" s="9" t="s">
        <v>1275</v>
      </c>
      <c r="L31" s="1131"/>
      <c r="M31" s="80"/>
      <c r="N31" s="80"/>
      <c r="O31" s="80"/>
      <c r="P31" s="80"/>
      <c r="Q31" s="80"/>
      <c r="R31" s="80"/>
      <c r="T31" s="249"/>
      <c r="U31" s="80"/>
      <c r="V31" s="80"/>
      <c r="W31" s="80"/>
      <c r="X31" s="80"/>
      <c r="Y31" s="80"/>
    </row>
    <row r="32" spans="1:25" s="42" customFormat="1" ht="14.25" customHeight="1">
      <c r="A32" s="1121"/>
      <c r="B32" s="1122"/>
      <c r="C32" s="1122"/>
      <c r="D32" s="1123"/>
      <c r="E32" s="1124" t="s">
        <v>7</v>
      </c>
      <c r="F32" s="1123">
        <v>4662</v>
      </c>
      <c r="G32" s="1125" t="s">
        <v>45</v>
      </c>
      <c r="H32" s="1126" t="s">
        <v>1070</v>
      </c>
      <c r="I32" s="1127" t="s">
        <v>6</v>
      </c>
      <c r="J32" s="1125"/>
      <c r="K32" s="9" t="s">
        <v>1275</v>
      </c>
      <c r="L32" s="1131">
        <v>0</v>
      </c>
      <c r="M32" s="80"/>
      <c r="N32" s="80"/>
      <c r="O32" s="80"/>
      <c r="P32" s="80"/>
      <c r="Q32" s="80"/>
      <c r="R32" s="80"/>
      <c r="T32" s="249"/>
      <c r="U32" s="80"/>
      <c r="V32" s="80"/>
      <c r="W32" s="80"/>
      <c r="X32" s="80"/>
      <c r="Y32" s="80"/>
    </row>
    <row r="33" spans="1:25" s="42" customFormat="1" ht="14.25" customHeight="1">
      <c r="A33" s="1121" t="s">
        <v>109</v>
      </c>
      <c r="B33" s="1122">
        <v>45051</v>
      </c>
      <c r="C33" s="1122">
        <v>45049</v>
      </c>
      <c r="D33" s="1123">
        <v>13670</v>
      </c>
      <c r="E33" s="1124" t="s">
        <v>7</v>
      </c>
      <c r="F33" s="1123">
        <v>4628</v>
      </c>
      <c r="G33" s="1125" t="s">
        <v>2933</v>
      </c>
      <c r="H33" s="1126">
        <v>6</v>
      </c>
      <c r="I33" s="1127" t="s">
        <v>6</v>
      </c>
      <c r="J33" s="1125"/>
      <c r="K33" s="9" t="s">
        <v>749</v>
      </c>
      <c r="L33" s="1131">
        <v>30</v>
      </c>
      <c r="M33" s="80"/>
      <c r="N33" s="80"/>
      <c r="O33" s="80"/>
      <c r="P33" s="80"/>
      <c r="Q33" s="80"/>
      <c r="R33" s="80"/>
      <c r="T33" s="249"/>
      <c r="U33" s="80"/>
      <c r="V33" s="80"/>
      <c r="W33" s="80"/>
      <c r="X33" s="80"/>
      <c r="Y33" s="80"/>
    </row>
    <row r="34" spans="1:25" s="42" customFormat="1" ht="14.25" customHeight="1">
      <c r="A34" s="1121" t="s">
        <v>109</v>
      </c>
      <c r="B34" s="1122">
        <v>45054</v>
      </c>
      <c r="C34" s="1122">
        <v>45054</v>
      </c>
      <c r="D34" s="1123">
        <v>13677</v>
      </c>
      <c r="E34" s="1124" t="s">
        <v>2060</v>
      </c>
      <c r="F34" s="1123">
        <v>4025</v>
      </c>
      <c r="G34" s="1125" t="s">
        <v>53</v>
      </c>
      <c r="H34" s="1126" t="s">
        <v>876</v>
      </c>
      <c r="I34" s="1127" t="s">
        <v>6</v>
      </c>
      <c r="J34" s="1125"/>
      <c r="K34" s="9" t="s">
        <v>2894</v>
      </c>
      <c r="L34" s="1131">
        <v>150</v>
      </c>
      <c r="M34" s="80"/>
      <c r="N34" s="80"/>
      <c r="O34" s="80"/>
      <c r="P34" s="80"/>
      <c r="Q34" s="80"/>
      <c r="R34" s="80"/>
      <c r="T34" s="249"/>
      <c r="U34" s="80"/>
      <c r="V34" s="80"/>
      <c r="W34" s="80"/>
      <c r="X34" s="80"/>
      <c r="Y34" s="80"/>
    </row>
    <row r="35" spans="1:25" s="42" customFormat="1" ht="14.25" customHeight="1">
      <c r="A35" s="1121" t="s">
        <v>359</v>
      </c>
      <c r="B35" s="1122">
        <v>45058</v>
      </c>
      <c r="C35" s="1122">
        <v>45051</v>
      </c>
      <c r="D35" s="1123">
        <v>13680</v>
      </c>
      <c r="E35" s="1124" t="s">
        <v>7</v>
      </c>
      <c r="F35" s="1123">
        <v>2771</v>
      </c>
      <c r="G35" s="1125" t="s">
        <v>357</v>
      </c>
      <c r="H35" s="1126">
        <v>60</v>
      </c>
      <c r="I35" s="1127" t="s">
        <v>6</v>
      </c>
      <c r="J35" s="1125"/>
      <c r="K35" s="9"/>
      <c r="L35" s="1131">
        <v>521.4</v>
      </c>
      <c r="M35" s="80"/>
      <c r="N35" s="80"/>
      <c r="O35" s="80"/>
      <c r="P35" s="80"/>
      <c r="Q35" s="80"/>
      <c r="R35" s="80"/>
      <c r="T35" s="249"/>
      <c r="U35" s="80"/>
      <c r="V35" s="80"/>
      <c r="W35" s="80"/>
      <c r="X35" s="80"/>
      <c r="Y35" s="80"/>
    </row>
    <row r="36" spans="1:25" s="42" customFormat="1" ht="14.25" customHeight="1">
      <c r="A36" s="1121" t="s">
        <v>2420</v>
      </c>
      <c r="B36" s="1122">
        <v>45049</v>
      </c>
      <c r="C36" s="1122">
        <v>45050</v>
      </c>
      <c r="D36" s="1123">
        <v>0</v>
      </c>
      <c r="E36" s="1124" t="s">
        <v>7</v>
      </c>
      <c r="F36" s="1123">
        <v>0</v>
      </c>
      <c r="G36" s="1125" t="s">
        <v>1606</v>
      </c>
      <c r="H36" s="1126" t="s">
        <v>3002</v>
      </c>
      <c r="I36" s="1127" t="s">
        <v>6</v>
      </c>
      <c r="J36" s="1125"/>
      <c r="K36" s="9" t="s">
        <v>1275</v>
      </c>
      <c r="L36" s="1131">
        <v>0</v>
      </c>
      <c r="M36" s="80"/>
      <c r="N36" s="80"/>
      <c r="O36" s="80"/>
      <c r="P36" s="80"/>
      <c r="Q36" s="80"/>
      <c r="R36" s="80"/>
      <c r="T36" s="249"/>
      <c r="U36" s="80"/>
      <c r="V36" s="80"/>
      <c r="W36" s="80"/>
      <c r="X36" s="80"/>
      <c r="Y36" s="80"/>
    </row>
    <row r="37" spans="1:25" s="42" customFormat="1" ht="14.25" customHeight="1">
      <c r="A37" s="1121" t="s">
        <v>226</v>
      </c>
      <c r="B37" s="1122">
        <v>45058</v>
      </c>
      <c r="C37" s="1122">
        <v>45051</v>
      </c>
      <c r="D37" s="1123">
        <v>13676</v>
      </c>
      <c r="E37" s="1124" t="s">
        <v>474</v>
      </c>
      <c r="F37" s="1123">
        <v>2061</v>
      </c>
      <c r="G37" s="1125" t="s">
        <v>76</v>
      </c>
      <c r="H37" s="1126">
        <v>12</v>
      </c>
      <c r="I37" s="1127" t="s">
        <v>6</v>
      </c>
      <c r="J37" s="1125"/>
      <c r="K37" s="9"/>
      <c r="L37" s="1131">
        <v>242</v>
      </c>
      <c r="M37" s="80"/>
      <c r="N37" s="80"/>
      <c r="O37" s="80"/>
      <c r="P37" s="80"/>
      <c r="Q37" s="80"/>
      <c r="R37" s="80"/>
      <c r="T37" s="249"/>
      <c r="U37" s="80"/>
      <c r="V37" s="80"/>
      <c r="W37" s="80"/>
      <c r="X37" s="80"/>
      <c r="Y37" s="80"/>
    </row>
    <row r="38" spans="1:25" s="42" customFormat="1" ht="14.25" customHeight="1">
      <c r="A38" s="1121" t="s">
        <v>2420</v>
      </c>
      <c r="B38" s="1122">
        <v>45054</v>
      </c>
      <c r="C38" s="1122">
        <v>45051</v>
      </c>
      <c r="D38" s="1123">
        <v>0</v>
      </c>
      <c r="E38" s="1124" t="s">
        <v>3003</v>
      </c>
      <c r="F38" s="1123">
        <v>0</v>
      </c>
      <c r="G38" s="1125" t="s">
        <v>26</v>
      </c>
      <c r="H38" s="1126" t="s">
        <v>3004</v>
      </c>
      <c r="I38" s="1127" t="s">
        <v>6</v>
      </c>
      <c r="J38" s="1125"/>
      <c r="K38" s="9"/>
      <c r="L38" s="1131">
        <v>0</v>
      </c>
      <c r="M38" s="80"/>
      <c r="N38" s="80"/>
      <c r="O38" s="80"/>
      <c r="P38" s="80"/>
      <c r="Q38" s="80"/>
      <c r="R38" s="80"/>
      <c r="T38" s="249"/>
      <c r="U38" s="80"/>
      <c r="V38" s="80"/>
      <c r="W38" s="80"/>
      <c r="X38" s="80"/>
      <c r="Y38" s="80"/>
    </row>
    <row r="39" spans="1:25" s="42" customFormat="1" ht="14.25" customHeight="1">
      <c r="A39" s="1121" t="s">
        <v>109</v>
      </c>
      <c r="B39" s="1122">
        <v>45057</v>
      </c>
      <c r="C39" s="1122">
        <v>45057</v>
      </c>
      <c r="D39" s="1123">
        <v>13700</v>
      </c>
      <c r="E39" s="1124" t="s">
        <v>44</v>
      </c>
      <c r="F39" s="1123">
        <v>4668</v>
      </c>
      <c r="G39" s="1125" t="s">
        <v>155</v>
      </c>
      <c r="H39" s="1126">
        <v>10</v>
      </c>
      <c r="I39" s="1127" t="s">
        <v>6</v>
      </c>
      <c r="J39" s="1125"/>
      <c r="K39" s="9"/>
      <c r="L39" s="1131">
        <v>73.7</v>
      </c>
      <c r="M39" s="80"/>
      <c r="N39" s="80"/>
      <c r="O39" s="80"/>
      <c r="P39" s="80"/>
      <c r="Q39" s="80"/>
      <c r="R39" s="80"/>
      <c r="T39" s="249"/>
      <c r="U39" s="80"/>
      <c r="V39" s="80"/>
      <c r="W39" s="80"/>
      <c r="X39" s="80"/>
      <c r="Y39" s="80"/>
    </row>
    <row r="40" spans="1:25" s="42" customFormat="1" ht="14.25" customHeight="1">
      <c r="A40" s="1121" t="s">
        <v>109</v>
      </c>
      <c r="B40" s="1122">
        <v>45057</v>
      </c>
      <c r="C40" s="1122">
        <v>45057</v>
      </c>
      <c r="D40" s="1123">
        <v>13701</v>
      </c>
      <c r="E40" s="1124" t="s">
        <v>2</v>
      </c>
      <c r="F40" s="1123">
        <v>4669</v>
      </c>
      <c r="G40" s="1125" t="s">
        <v>3005</v>
      </c>
      <c r="H40" s="1126">
        <v>10</v>
      </c>
      <c r="I40" s="1127" t="s">
        <v>6</v>
      </c>
      <c r="J40" s="1125"/>
      <c r="K40" s="9"/>
      <c r="L40" s="1131">
        <v>209.5</v>
      </c>
      <c r="M40" s="80"/>
      <c r="N40" s="80"/>
      <c r="O40" s="80"/>
      <c r="P40" s="80"/>
      <c r="Q40" s="80"/>
      <c r="R40" s="80"/>
      <c r="T40" s="249"/>
      <c r="U40" s="80"/>
      <c r="V40" s="80"/>
      <c r="W40" s="80"/>
      <c r="X40" s="80"/>
      <c r="Y40" s="80"/>
    </row>
    <row r="41" spans="1:25" s="42" customFormat="1" ht="14.25" customHeight="1">
      <c r="A41" s="1121" t="s">
        <v>109</v>
      </c>
      <c r="B41" s="1122">
        <v>45057</v>
      </c>
      <c r="C41" s="1122">
        <v>45057</v>
      </c>
      <c r="D41" s="1123">
        <v>13702</v>
      </c>
      <c r="E41" s="1124" t="s">
        <v>2</v>
      </c>
      <c r="F41" s="1123">
        <v>4670</v>
      </c>
      <c r="G41" s="1125" t="s">
        <v>3006</v>
      </c>
      <c r="H41" s="1126">
        <v>10</v>
      </c>
      <c r="I41" s="1127" t="s">
        <v>6</v>
      </c>
      <c r="J41" s="1125"/>
      <c r="K41" s="9"/>
      <c r="L41" s="1131">
        <v>245</v>
      </c>
      <c r="M41" s="80"/>
      <c r="N41" s="80"/>
      <c r="O41" s="80"/>
      <c r="P41" s="80"/>
      <c r="Q41" s="80"/>
      <c r="R41" s="80"/>
      <c r="T41" s="249"/>
      <c r="U41" s="80"/>
      <c r="V41" s="80"/>
      <c r="W41" s="80"/>
      <c r="X41" s="80"/>
      <c r="Y41" s="80"/>
    </row>
    <row r="42" spans="1:25" s="42" customFormat="1" ht="14.25" customHeight="1">
      <c r="A42" s="1121" t="s">
        <v>2420</v>
      </c>
      <c r="B42" s="1122">
        <v>45056</v>
      </c>
      <c r="C42" s="1122">
        <v>45056</v>
      </c>
      <c r="D42" s="1123">
        <v>0</v>
      </c>
      <c r="E42" s="1124" t="s">
        <v>2351</v>
      </c>
      <c r="F42" s="1123">
        <v>0</v>
      </c>
      <c r="G42" s="1125" t="s">
        <v>45</v>
      </c>
      <c r="H42" s="1126" t="s">
        <v>1070</v>
      </c>
      <c r="I42" s="1127" t="s">
        <v>6</v>
      </c>
      <c r="J42" s="1125"/>
      <c r="K42" s="9" t="s">
        <v>1275</v>
      </c>
      <c r="L42" s="1131"/>
      <c r="M42" s="80"/>
      <c r="N42" s="80"/>
      <c r="O42" s="80"/>
      <c r="P42" s="80"/>
      <c r="Q42" s="80"/>
      <c r="R42" s="80"/>
      <c r="T42" s="249"/>
      <c r="U42" s="80"/>
      <c r="V42" s="80"/>
      <c r="W42" s="80"/>
      <c r="X42" s="80"/>
      <c r="Y42" s="80"/>
    </row>
    <row r="43" spans="1:25" s="42" customFormat="1" ht="14.25" customHeight="1">
      <c r="A43" s="1121"/>
      <c r="B43" s="1122"/>
      <c r="C43" s="1122">
        <v>45056</v>
      </c>
      <c r="D43" s="1123"/>
      <c r="E43" s="1124" t="s">
        <v>3010</v>
      </c>
      <c r="F43" s="1123"/>
      <c r="G43" s="1125" t="s">
        <v>45</v>
      </c>
      <c r="H43" s="1126" t="s">
        <v>1070</v>
      </c>
      <c r="I43" s="1127" t="s">
        <v>6</v>
      </c>
      <c r="J43" s="1125"/>
      <c r="K43" s="9" t="s">
        <v>1275</v>
      </c>
      <c r="L43" s="1131"/>
      <c r="M43" s="80"/>
      <c r="N43" s="80"/>
      <c r="O43" s="80"/>
      <c r="P43" s="80"/>
      <c r="Q43" s="80"/>
      <c r="R43" s="80"/>
      <c r="T43" s="249"/>
      <c r="U43" s="80"/>
      <c r="V43" s="80"/>
      <c r="W43" s="80"/>
      <c r="X43" s="80"/>
      <c r="Y43" s="80"/>
    </row>
    <row r="44" spans="1:25" s="42" customFormat="1" ht="14.25" customHeight="1">
      <c r="A44" s="1121"/>
      <c r="B44" s="1122"/>
      <c r="C44" s="1122">
        <v>45056</v>
      </c>
      <c r="D44" s="1123"/>
      <c r="E44" s="1124" t="s">
        <v>3003</v>
      </c>
      <c r="F44" s="1123"/>
      <c r="G44" s="1125" t="s">
        <v>41</v>
      </c>
      <c r="H44" s="1126" t="s">
        <v>1070</v>
      </c>
      <c r="I44" s="1127" t="s">
        <v>6</v>
      </c>
      <c r="J44" s="1125"/>
      <c r="K44" s="9" t="s">
        <v>1275</v>
      </c>
      <c r="L44" s="1131"/>
      <c r="M44" s="80"/>
      <c r="N44" s="80"/>
      <c r="O44" s="80"/>
      <c r="P44" s="80"/>
      <c r="Q44" s="80"/>
      <c r="R44" s="80"/>
      <c r="T44" s="249"/>
      <c r="U44" s="80"/>
      <c r="V44" s="80"/>
      <c r="W44" s="80"/>
      <c r="X44" s="80"/>
      <c r="Y44" s="80"/>
    </row>
    <row r="45" spans="1:25" s="42" customFormat="1" ht="14.25" customHeight="1">
      <c r="A45" s="1121"/>
      <c r="B45" s="1122"/>
      <c r="C45" s="1122">
        <v>45056</v>
      </c>
      <c r="D45" s="1123"/>
      <c r="E45" s="1124" t="s">
        <v>3010</v>
      </c>
      <c r="F45" s="1123"/>
      <c r="G45" s="1125" t="s">
        <v>41</v>
      </c>
      <c r="H45" s="1126" t="s">
        <v>1070</v>
      </c>
      <c r="I45" s="1127" t="s">
        <v>6</v>
      </c>
      <c r="J45" s="1125"/>
      <c r="K45" s="9" t="s">
        <v>1275</v>
      </c>
      <c r="L45" s="1131"/>
      <c r="M45" s="80"/>
      <c r="N45" s="80"/>
      <c r="O45" s="80"/>
      <c r="P45" s="80"/>
      <c r="Q45" s="80"/>
      <c r="R45" s="80"/>
      <c r="T45" s="249"/>
      <c r="U45" s="80"/>
      <c r="V45" s="80"/>
      <c r="W45" s="80"/>
      <c r="X45" s="80"/>
      <c r="Y45" s="80"/>
    </row>
    <row r="46" spans="1:25" s="42" customFormat="1" ht="14.25" customHeight="1">
      <c r="A46" s="1121" t="s">
        <v>109</v>
      </c>
      <c r="B46" s="1122"/>
      <c r="C46" s="1122">
        <v>45056</v>
      </c>
      <c r="D46" s="1123">
        <v>0</v>
      </c>
      <c r="E46" s="1124" t="s">
        <v>2452</v>
      </c>
      <c r="F46" s="1123">
        <v>0</v>
      </c>
      <c r="G46" s="1125" t="s">
        <v>3017</v>
      </c>
      <c r="H46" s="1126" t="s">
        <v>2154</v>
      </c>
      <c r="I46" s="1127" t="s">
        <v>6</v>
      </c>
      <c r="J46" s="1125"/>
      <c r="K46" s="9" t="s">
        <v>1275</v>
      </c>
      <c r="L46" s="1131"/>
      <c r="M46" s="80"/>
      <c r="N46" s="80"/>
      <c r="O46" s="80"/>
      <c r="P46" s="80"/>
      <c r="Q46" s="80"/>
      <c r="R46" s="80"/>
      <c r="T46" s="249"/>
      <c r="U46" s="80"/>
      <c r="V46" s="80"/>
      <c r="W46" s="80"/>
      <c r="X46" s="80"/>
      <c r="Y46" s="80"/>
    </row>
    <row r="47" spans="1:25" s="42" customFormat="1" ht="14.25" customHeight="1">
      <c r="A47" s="1121" t="s">
        <v>2152</v>
      </c>
      <c r="B47" s="1122">
        <v>45058</v>
      </c>
      <c r="C47" s="1122">
        <v>45056</v>
      </c>
      <c r="D47" s="1123">
        <v>13730</v>
      </c>
      <c r="E47" s="1124" t="s">
        <v>44</v>
      </c>
      <c r="F47" s="1123">
        <v>1195</v>
      </c>
      <c r="G47" s="1125" t="s">
        <v>27</v>
      </c>
      <c r="H47" s="1126">
        <v>6</v>
      </c>
      <c r="I47" s="1127" t="s">
        <v>6</v>
      </c>
      <c r="J47" s="1125"/>
      <c r="K47" s="9"/>
      <c r="L47" s="1131">
        <v>270</v>
      </c>
      <c r="M47" s="80"/>
      <c r="N47" s="80"/>
      <c r="O47" s="80"/>
      <c r="P47" s="80"/>
      <c r="Q47" s="80"/>
      <c r="R47" s="80"/>
      <c r="T47" s="249"/>
      <c r="U47" s="80"/>
      <c r="V47" s="80"/>
      <c r="W47" s="80"/>
      <c r="X47" s="80"/>
      <c r="Y47" s="80"/>
    </row>
    <row r="48" spans="1:25" s="42" customFormat="1" ht="14.25" customHeight="1">
      <c r="A48" s="1121" t="s">
        <v>109</v>
      </c>
      <c r="B48" s="1122">
        <v>45061</v>
      </c>
      <c r="C48" s="1122">
        <v>45061</v>
      </c>
      <c r="D48" s="1123">
        <v>13740</v>
      </c>
      <c r="E48" s="1124" t="s">
        <v>7</v>
      </c>
      <c r="F48" s="1123">
        <v>4676</v>
      </c>
      <c r="G48" s="1125" t="s">
        <v>2175</v>
      </c>
      <c r="H48" s="1126">
        <v>10</v>
      </c>
      <c r="I48" s="1127" t="s">
        <v>12</v>
      </c>
      <c r="J48" s="1125"/>
      <c r="K48" s="9"/>
      <c r="L48" s="1131">
        <v>132.1</v>
      </c>
      <c r="M48" s="80"/>
      <c r="N48" s="80"/>
      <c r="O48" s="80"/>
      <c r="P48" s="80"/>
      <c r="Q48" s="80"/>
      <c r="R48" s="80"/>
      <c r="T48" s="249"/>
      <c r="U48" s="80"/>
      <c r="V48" s="80"/>
      <c r="W48" s="80"/>
      <c r="X48" s="80"/>
      <c r="Y48" s="80"/>
    </row>
    <row r="49" spans="1:25" s="42" customFormat="1" ht="14.25" customHeight="1">
      <c r="A49" s="1121" t="s">
        <v>2821</v>
      </c>
      <c r="B49" s="1122">
        <v>45057</v>
      </c>
      <c r="C49" s="1122">
        <v>45057</v>
      </c>
      <c r="D49" s="1123"/>
      <c r="E49" s="1124"/>
      <c r="F49" s="1123"/>
      <c r="G49" s="1125"/>
      <c r="H49" s="1126">
        <v>10</v>
      </c>
      <c r="I49" s="1127" t="s">
        <v>6</v>
      </c>
      <c r="J49" s="1125"/>
      <c r="K49" s="9" t="s">
        <v>888</v>
      </c>
      <c r="L49" s="1131"/>
      <c r="M49" s="80"/>
      <c r="N49" s="80"/>
      <c r="O49" s="80"/>
      <c r="P49" s="80"/>
      <c r="Q49" s="80"/>
      <c r="R49" s="80"/>
      <c r="T49" s="249"/>
      <c r="U49" s="80"/>
      <c r="V49" s="80"/>
      <c r="W49" s="80"/>
      <c r="X49" s="80"/>
      <c r="Y49" s="80"/>
    </row>
    <row r="50" spans="1:25" s="42" customFormat="1" ht="14.25" customHeight="1">
      <c r="A50" s="1121" t="s">
        <v>2179</v>
      </c>
      <c r="B50" s="1122">
        <v>45061</v>
      </c>
      <c r="C50" s="1122">
        <v>45061</v>
      </c>
      <c r="D50" s="1123"/>
      <c r="E50" s="1124"/>
      <c r="F50" s="1123"/>
      <c r="G50" s="1125" t="s">
        <v>1839</v>
      </c>
      <c r="H50" s="1126"/>
      <c r="I50" s="1127" t="s">
        <v>6</v>
      </c>
      <c r="J50" s="1125"/>
      <c r="K50" s="9" t="s">
        <v>1275</v>
      </c>
      <c r="L50" s="1131"/>
      <c r="M50" s="80"/>
      <c r="N50" s="80"/>
      <c r="O50" s="80"/>
      <c r="P50" s="80"/>
      <c r="Q50" s="80"/>
      <c r="R50" s="80"/>
      <c r="T50" s="249"/>
      <c r="U50" s="80"/>
      <c r="V50" s="80"/>
      <c r="W50" s="80"/>
      <c r="X50" s="80"/>
      <c r="Y50" s="80"/>
    </row>
    <row r="51" spans="1:25" s="42" customFormat="1" ht="14.25" customHeight="1">
      <c r="A51" s="1121" t="s">
        <v>3020</v>
      </c>
      <c r="B51" s="1122">
        <v>45063</v>
      </c>
      <c r="C51" s="1122">
        <v>45057</v>
      </c>
      <c r="D51" s="1123">
        <v>13749</v>
      </c>
      <c r="E51" s="1124" t="s">
        <v>7</v>
      </c>
      <c r="F51" s="1123">
        <v>220</v>
      </c>
      <c r="G51" s="1125" t="s">
        <v>821</v>
      </c>
      <c r="H51" s="1126">
        <v>1</v>
      </c>
      <c r="I51" s="1127" t="s">
        <v>6</v>
      </c>
      <c r="J51" s="1125"/>
      <c r="K51" s="9" t="s">
        <v>97</v>
      </c>
      <c r="L51" s="1131">
        <v>45</v>
      </c>
      <c r="M51" s="80"/>
      <c r="N51" s="80"/>
      <c r="O51" s="80"/>
      <c r="P51" s="80"/>
      <c r="Q51" s="80"/>
      <c r="R51" s="80"/>
      <c r="T51" s="249"/>
      <c r="U51" s="80"/>
      <c r="V51" s="80"/>
      <c r="W51" s="80"/>
      <c r="X51" s="80"/>
      <c r="Y51" s="80"/>
    </row>
    <row r="52" spans="1:25" s="42" customFormat="1">
      <c r="A52" s="1121" t="s">
        <v>1604</v>
      </c>
      <c r="B52" s="1122">
        <v>45063</v>
      </c>
      <c r="C52" s="1122">
        <v>45057</v>
      </c>
      <c r="D52" s="1123">
        <v>13724</v>
      </c>
      <c r="E52" s="1124" t="s">
        <v>1221</v>
      </c>
      <c r="F52" s="1123">
        <v>2491</v>
      </c>
      <c r="G52" s="1125" t="s">
        <v>122</v>
      </c>
      <c r="H52" s="1126" t="s">
        <v>1114</v>
      </c>
      <c r="I52" s="1127" t="s">
        <v>6</v>
      </c>
      <c r="J52" s="1125" t="s">
        <v>1225</v>
      </c>
      <c r="K52" s="1130"/>
      <c r="L52" s="1131">
        <v>49.32</v>
      </c>
      <c r="M52" s="80"/>
      <c r="N52" s="80"/>
      <c r="O52" s="80"/>
      <c r="P52" s="80"/>
      <c r="Q52" s="80"/>
      <c r="R52" s="80"/>
      <c r="T52" s="249"/>
      <c r="U52" s="80"/>
      <c r="V52" s="80"/>
      <c r="W52" s="80"/>
      <c r="X52" s="80"/>
      <c r="Y52" s="80"/>
    </row>
    <row r="53" spans="1:25" s="42" customFormat="1" ht="14.25" customHeight="1">
      <c r="A53" s="1121" t="s">
        <v>109</v>
      </c>
      <c r="B53" s="1122">
        <v>45061</v>
      </c>
      <c r="C53" s="1122">
        <v>45061</v>
      </c>
      <c r="D53" s="1123">
        <v>13767</v>
      </c>
      <c r="E53" s="1124" t="s">
        <v>2060</v>
      </c>
      <c r="F53" s="1123">
        <v>4025</v>
      </c>
      <c r="G53" s="1125" t="s">
        <v>3023</v>
      </c>
      <c r="H53" s="1126">
        <v>1</v>
      </c>
      <c r="I53" s="1111" t="s">
        <v>6</v>
      </c>
      <c r="J53" s="1125"/>
      <c r="K53" s="9" t="s">
        <v>3027</v>
      </c>
      <c r="L53" s="1131"/>
      <c r="M53" s="80"/>
      <c r="N53" s="80"/>
      <c r="O53" s="80"/>
      <c r="P53" s="80"/>
      <c r="Q53" s="80"/>
      <c r="R53" s="80"/>
      <c r="T53" s="249"/>
      <c r="U53" s="80"/>
      <c r="V53" s="80"/>
      <c r="W53" s="80"/>
      <c r="X53" s="80"/>
      <c r="Y53" s="80"/>
    </row>
    <row r="54" spans="1:25" s="42" customFormat="1" ht="14.25" customHeight="1">
      <c r="A54" s="1121" t="s">
        <v>2824</v>
      </c>
      <c r="B54" s="1122">
        <v>45065</v>
      </c>
      <c r="C54" s="1122">
        <v>45061</v>
      </c>
      <c r="D54" s="1123">
        <v>13764</v>
      </c>
      <c r="E54" s="1124" t="s">
        <v>2</v>
      </c>
      <c r="F54" s="1123">
        <v>1454</v>
      </c>
      <c r="G54" s="1125" t="s">
        <v>864</v>
      </c>
      <c r="H54" s="1126">
        <v>15</v>
      </c>
      <c r="I54" s="1127" t="s">
        <v>6</v>
      </c>
      <c r="J54" s="1125"/>
      <c r="K54" s="9"/>
      <c r="L54" s="1131">
        <v>243</v>
      </c>
      <c r="M54" s="80"/>
      <c r="N54" s="80"/>
      <c r="O54" s="80"/>
      <c r="P54" s="80"/>
      <c r="Q54" s="80"/>
      <c r="R54" s="80"/>
      <c r="T54" s="249"/>
      <c r="U54" s="80"/>
      <c r="V54" s="80"/>
      <c r="W54" s="80"/>
      <c r="X54" s="80"/>
      <c r="Y54" s="80"/>
    </row>
    <row r="55" spans="1:25" s="42" customFormat="1" ht="14.25" customHeight="1">
      <c r="A55" s="1121" t="s">
        <v>3020</v>
      </c>
      <c r="B55" s="1122">
        <v>45065</v>
      </c>
      <c r="C55" s="1122">
        <v>45061</v>
      </c>
      <c r="D55" s="1123">
        <v>13765</v>
      </c>
      <c r="E55" s="1124" t="s">
        <v>7</v>
      </c>
      <c r="F55" s="1123">
        <v>220</v>
      </c>
      <c r="G55" s="1125" t="s">
        <v>821</v>
      </c>
      <c r="H55" s="1126">
        <v>5</v>
      </c>
      <c r="I55" s="1127" t="s">
        <v>6</v>
      </c>
      <c r="J55" s="1125"/>
      <c r="K55" s="9"/>
      <c r="L55" s="1131">
        <v>225</v>
      </c>
      <c r="M55" s="80"/>
      <c r="N55" s="80"/>
      <c r="O55" s="80"/>
      <c r="P55" s="80"/>
      <c r="Q55" s="80"/>
      <c r="R55" s="80"/>
      <c r="T55" s="249"/>
      <c r="U55" s="80"/>
      <c r="V55" s="80"/>
      <c r="W55" s="80"/>
      <c r="X55" s="80"/>
      <c r="Y55" s="80"/>
    </row>
    <row r="56" spans="1:25" s="42" customFormat="1" ht="14.25" customHeight="1">
      <c r="A56" s="1121" t="s">
        <v>109</v>
      </c>
      <c r="B56" s="1122">
        <v>45063</v>
      </c>
      <c r="C56" s="1122">
        <v>45064</v>
      </c>
      <c r="D56" s="1123">
        <v>13779</v>
      </c>
      <c r="E56" s="1124" t="s">
        <v>2060</v>
      </c>
      <c r="F56" s="1123">
        <v>4025</v>
      </c>
      <c r="G56" s="1125" t="s">
        <v>1865</v>
      </c>
      <c r="H56" s="1126">
        <v>1</v>
      </c>
      <c r="I56" s="1127" t="s">
        <v>6</v>
      </c>
      <c r="J56" s="1125"/>
      <c r="K56" s="9" t="s">
        <v>2109</v>
      </c>
      <c r="L56" s="1131">
        <v>50</v>
      </c>
      <c r="M56" s="80"/>
      <c r="N56" s="80"/>
      <c r="O56" s="80"/>
      <c r="P56" s="80"/>
      <c r="Q56" s="80"/>
      <c r="R56" s="80"/>
      <c r="T56" s="249"/>
      <c r="U56" s="80"/>
      <c r="V56" s="80"/>
      <c r="W56" s="80"/>
      <c r="X56" s="80"/>
      <c r="Y56" s="80"/>
    </row>
    <row r="57" spans="1:25" s="42" customFormat="1" ht="14.25" customHeight="1">
      <c r="A57" s="1121"/>
      <c r="B57" s="1122"/>
      <c r="C57" s="1122"/>
      <c r="D57" s="1123"/>
      <c r="E57" s="1124" t="s">
        <v>2060</v>
      </c>
      <c r="F57" s="1123">
        <v>4025</v>
      </c>
      <c r="G57" s="1125" t="s">
        <v>3017</v>
      </c>
      <c r="H57" s="1126">
        <v>1</v>
      </c>
      <c r="I57" s="1127" t="s">
        <v>6</v>
      </c>
      <c r="J57" s="1125"/>
      <c r="K57" s="9" t="s">
        <v>2109</v>
      </c>
      <c r="L57" s="1131">
        <v>50</v>
      </c>
      <c r="M57" s="80"/>
      <c r="N57" s="80"/>
      <c r="O57" s="80"/>
      <c r="P57" s="80"/>
      <c r="Q57" s="80"/>
      <c r="R57" s="80"/>
      <c r="T57" s="249"/>
      <c r="U57" s="80"/>
      <c r="V57" s="80"/>
      <c r="W57" s="80"/>
      <c r="X57" s="80"/>
      <c r="Y57" s="80"/>
    </row>
    <row r="58" spans="1:25" s="42" customFormat="1" ht="14.25" customHeight="1">
      <c r="A58" s="1121" t="s">
        <v>454</v>
      </c>
      <c r="B58" s="1122">
        <v>45069</v>
      </c>
      <c r="C58" s="1122">
        <v>45064</v>
      </c>
      <c r="D58" s="1123">
        <v>13788</v>
      </c>
      <c r="E58" s="1124" t="s">
        <v>2</v>
      </c>
      <c r="F58" s="1123">
        <v>2347</v>
      </c>
      <c r="G58" s="1125" t="s">
        <v>455</v>
      </c>
      <c r="H58" s="1126" t="s">
        <v>1009</v>
      </c>
      <c r="I58" s="1127" t="s">
        <v>6</v>
      </c>
      <c r="J58" s="1125"/>
      <c r="K58" s="9"/>
      <c r="L58" s="1131">
        <v>480.68</v>
      </c>
      <c r="M58" s="80"/>
      <c r="N58" s="80"/>
      <c r="O58" s="80"/>
      <c r="P58" s="80"/>
      <c r="Q58" s="80"/>
      <c r="R58" s="80"/>
      <c r="T58" s="249"/>
      <c r="U58" s="80"/>
      <c r="V58" s="80"/>
      <c r="W58" s="80"/>
      <c r="X58" s="80"/>
      <c r="Y58" s="80"/>
    </row>
    <row r="59" spans="1:25" s="42" customFormat="1" ht="14.25" customHeight="1">
      <c r="A59" s="1121" t="s">
        <v>471</v>
      </c>
      <c r="B59" s="1122">
        <v>45065</v>
      </c>
      <c r="C59" s="1122">
        <v>45065</v>
      </c>
      <c r="D59" s="1123">
        <v>13807</v>
      </c>
      <c r="E59" s="1124" t="s">
        <v>44</v>
      </c>
      <c r="F59" s="1123">
        <v>4690</v>
      </c>
      <c r="G59" s="1125" t="s">
        <v>158</v>
      </c>
      <c r="H59" s="1126">
        <v>10</v>
      </c>
      <c r="I59" s="1127" t="s">
        <v>6</v>
      </c>
      <c r="J59" s="1125"/>
      <c r="K59" s="9"/>
      <c r="L59" s="1131">
        <v>77.599999999999994</v>
      </c>
      <c r="M59" s="80"/>
      <c r="N59" s="80"/>
      <c r="O59" s="80"/>
      <c r="P59" s="80"/>
      <c r="Q59" s="80"/>
      <c r="R59" s="80"/>
      <c r="T59" s="249"/>
      <c r="U59" s="80"/>
      <c r="V59" s="80"/>
      <c r="W59" s="80"/>
      <c r="X59" s="80"/>
      <c r="Y59" s="80"/>
    </row>
    <row r="60" spans="1:25" s="42" customFormat="1" ht="14.25" customHeight="1">
      <c r="A60" s="1121" t="s">
        <v>141</v>
      </c>
      <c r="B60" s="1122">
        <v>45070</v>
      </c>
      <c r="C60" s="1122">
        <v>45068</v>
      </c>
      <c r="D60" s="1123">
        <v>137800</v>
      </c>
      <c r="E60" s="1124" t="s">
        <v>1221</v>
      </c>
      <c r="F60" s="1123">
        <v>4336</v>
      </c>
      <c r="G60" s="1125" t="s">
        <v>416</v>
      </c>
      <c r="H60" s="1126" t="s">
        <v>1665</v>
      </c>
      <c r="I60" s="1127" t="s">
        <v>6</v>
      </c>
      <c r="J60" s="1125"/>
      <c r="K60" s="1130"/>
      <c r="L60" s="1131">
        <v>225.06</v>
      </c>
      <c r="M60" s="80"/>
      <c r="N60" s="80"/>
      <c r="O60" s="80"/>
      <c r="P60" s="80"/>
      <c r="Q60" s="80"/>
      <c r="R60" s="80"/>
      <c r="T60" s="249"/>
      <c r="U60" s="80"/>
      <c r="V60" s="80"/>
      <c r="W60" s="80"/>
      <c r="X60" s="80"/>
      <c r="Y60" s="80"/>
    </row>
    <row r="61" spans="1:25" s="42" customFormat="1" ht="14.25" customHeight="1">
      <c r="A61" s="1121" t="s">
        <v>1631</v>
      </c>
      <c r="B61" s="1122">
        <v>45071</v>
      </c>
      <c r="C61" s="1122">
        <v>45068</v>
      </c>
      <c r="D61" s="1123">
        <v>13809</v>
      </c>
      <c r="E61" s="1124" t="s">
        <v>44</v>
      </c>
      <c r="F61" s="1123">
        <v>2081</v>
      </c>
      <c r="G61" s="1125" t="s">
        <v>1195</v>
      </c>
      <c r="H61" s="1126">
        <v>5</v>
      </c>
      <c r="I61" s="1127" t="s">
        <v>6</v>
      </c>
      <c r="J61" s="1125"/>
      <c r="K61" s="1130"/>
      <c r="L61" s="1131">
        <v>84</v>
      </c>
      <c r="M61" s="80"/>
      <c r="N61" s="80"/>
      <c r="O61" s="80"/>
      <c r="P61" s="80"/>
      <c r="Q61" s="80"/>
      <c r="R61" s="80"/>
      <c r="T61" s="249"/>
      <c r="U61" s="80"/>
      <c r="V61" s="80"/>
      <c r="W61" s="80"/>
      <c r="X61" s="80"/>
      <c r="Y61" s="80"/>
    </row>
    <row r="62" spans="1:25" s="42" customFormat="1" ht="14.25" customHeight="1">
      <c r="A62" s="1121" t="s">
        <v>134</v>
      </c>
      <c r="B62" s="1122">
        <v>45071</v>
      </c>
      <c r="C62" s="1122">
        <v>45070</v>
      </c>
      <c r="D62" s="1123">
        <v>13828</v>
      </c>
      <c r="E62" s="1124" t="s">
        <v>2</v>
      </c>
      <c r="F62" s="1123">
        <v>97</v>
      </c>
      <c r="G62" s="1125" t="s">
        <v>98</v>
      </c>
      <c r="H62" s="1126">
        <v>5</v>
      </c>
      <c r="I62" s="1127" t="s">
        <v>6</v>
      </c>
      <c r="J62" s="1125"/>
      <c r="K62" s="1130"/>
      <c r="L62" s="1131">
        <v>314.95</v>
      </c>
      <c r="M62" s="80"/>
      <c r="N62" s="80"/>
      <c r="O62" s="80"/>
      <c r="P62" s="80"/>
      <c r="Q62" s="80"/>
      <c r="R62" s="80"/>
      <c r="T62" s="249"/>
      <c r="U62" s="80"/>
      <c r="V62" s="80"/>
      <c r="W62" s="80"/>
      <c r="X62" s="80"/>
      <c r="Y62" s="80"/>
    </row>
    <row r="63" spans="1:25" s="42" customFormat="1" ht="14.25" customHeight="1">
      <c r="A63" s="1121" t="s">
        <v>67</v>
      </c>
      <c r="B63" s="1122">
        <v>45071</v>
      </c>
      <c r="C63" s="1122">
        <v>45071</v>
      </c>
      <c r="D63" s="1123">
        <v>13850</v>
      </c>
      <c r="E63" s="1124" t="s">
        <v>81</v>
      </c>
      <c r="F63" s="1123">
        <v>4697</v>
      </c>
      <c r="G63" s="1125" t="s">
        <v>45</v>
      </c>
      <c r="H63" s="1126">
        <v>5</v>
      </c>
      <c r="I63" s="1127" t="s">
        <v>6</v>
      </c>
      <c r="J63" s="1125"/>
      <c r="K63" s="1130"/>
      <c r="L63" s="1131">
        <v>18.2</v>
      </c>
      <c r="M63" s="80"/>
      <c r="N63" s="80"/>
      <c r="O63" s="80"/>
      <c r="P63" s="80"/>
      <c r="Q63" s="80"/>
      <c r="R63" s="80"/>
      <c r="T63" s="249"/>
      <c r="U63" s="80"/>
      <c r="V63" s="80"/>
      <c r="W63" s="80"/>
      <c r="X63" s="80"/>
      <c r="Y63" s="80"/>
    </row>
    <row r="64" spans="1:25" s="42" customFormat="1" ht="14.25" customHeight="1">
      <c r="A64" s="1132" t="s">
        <v>801</v>
      </c>
      <c r="B64" s="1114">
        <v>45077</v>
      </c>
      <c r="C64" s="1114"/>
      <c r="D64" s="1115">
        <v>13871</v>
      </c>
      <c r="E64" s="1116" t="s">
        <v>44</v>
      </c>
      <c r="F64" s="1115">
        <v>1514</v>
      </c>
      <c r="G64" s="1117" t="s">
        <v>430</v>
      </c>
      <c r="H64" s="1118">
        <v>3</v>
      </c>
      <c r="I64" s="1119"/>
      <c r="J64" s="1117"/>
      <c r="K64" s="1286" t="s">
        <v>1911</v>
      </c>
      <c r="L64" s="1287">
        <v>90.9</v>
      </c>
      <c r="M64" s="80"/>
      <c r="N64" s="80"/>
      <c r="O64" s="80"/>
      <c r="P64" s="80"/>
      <c r="Q64" s="80"/>
      <c r="R64" s="80"/>
      <c r="T64" s="249"/>
      <c r="U64" s="80"/>
      <c r="V64" s="80"/>
      <c r="W64" s="80"/>
      <c r="X64" s="80"/>
      <c r="Y64" s="80"/>
    </row>
    <row r="65" spans="1:25" s="42" customFormat="1" ht="14.25" customHeight="1">
      <c r="A65" s="1121" t="s">
        <v>126</v>
      </c>
      <c r="B65" s="1122">
        <v>45078</v>
      </c>
      <c r="C65" s="1122">
        <v>45076</v>
      </c>
      <c r="D65" s="1123">
        <v>13872</v>
      </c>
      <c r="E65" s="1124" t="s">
        <v>74</v>
      </c>
      <c r="F65" s="1123">
        <v>2802</v>
      </c>
      <c r="G65" s="1125" t="s">
        <v>195</v>
      </c>
      <c r="H65" s="1126" t="s">
        <v>931</v>
      </c>
      <c r="I65" s="1127" t="s">
        <v>6</v>
      </c>
      <c r="J65" s="1125"/>
      <c r="K65" s="1130"/>
      <c r="L65" s="1131">
        <v>636.6</v>
      </c>
      <c r="M65" s="80"/>
      <c r="N65" s="80"/>
      <c r="O65" s="80"/>
      <c r="P65" s="80"/>
      <c r="Q65" s="80"/>
      <c r="R65" s="80"/>
      <c r="T65" s="249"/>
      <c r="U65" s="80"/>
      <c r="V65" s="80"/>
      <c r="W65" s="80"/>
      <c r="X65" s="80"/>
      <c r="Y65" s="80"/>
    </row>
    <row r="66" spans="1:25" s="42" customFormat="1" ht="14.25" customHeight="1">
      <c r="A66" s="1132" t="s">
        <v>3072</v>
      </c>
      <c r="B66" s="1114">
        <v>45077</v>
      </c>
      <c r="C66" s="1114"/>
      <c r="D66" s="1115"/>
      <c r="E66" s="1116"/>
      <c r="F66" s="1115"/>
      <c r="G66" s="1117"/>
      <c r="H66" s="1118">
        <v>1</v>
      </c>
      <c r="I66" s="1119"/>
      <c r="J66" s="1117"/>
      <c r="K66" s="1286"/>
      <c r="L66" s="1287"/>
      <c r="M66" s="80"/>
      <c r="N66" s="80"/>
      <c r="O66" s="80"/>
      <c r="P66" s="80"/>
      <c r="Q66" s="80"/>
      <c r="R66" s="80"/>
      <c r="T66" s="249"/>
      <c r="U66" s="80"/>
      <c r="V66" s="80"/>
      <c r="W66" s="80"/>
      <c r="X66" s="80"/>
      <c r="Y66" s="80"/>
    </row>
    <row r="67" spans="1:25" s="42" customFormat="1" ht="14.25" customHeight="1">
      <c r="A67" s="1132"/>
      <c r="B67" s="1114"/>
      <c r="C67" s="1114"/>
      <c r="D67" s="1115"/>
      <c r="E67" s="1116"/>
      <c r="F67" s="1115"/>
      <c r="G67" s="1117"/>
      <c r="H67" s="1118">
        <v>1</v>
      </c>
      <c r="I67" s="1119"/>
      <c r="J67" s="1117"/>
      <c r="K67" s="1286"/>
      <c r="L67" s="1287"/>
      <c r="M67" s="80"/>
      <c r="N67" s="80"/>
      <c r="O67" s="80"/>
      <c r="P67" s="80"/>
      <c r="Q67" s="80"/>
      <c r="R67" s="80"/>
      <c r="T67" s="249"/>
      <c r="U67" s="80"/>
      <c r="V67" s="80"/>
      <c r="W67" s="80"/>
      <c r="X67" s="80"/>
      <c r="Y67" s="80"/>
    </row>
    <row r="68" spans="1:25" s="42" customFormat="1" ht="14.25" customHeight="1">
      <c r="A68" s="1132"/>
      <c r="B68" s="1114"/>
      <c r="C68" s="1114"/>
      <c r="D68" s="1115"/>
      <c r="E68" s="1116"/>
      <c r="F68" s="1115"/>
      <c r="G68" s="1117"/>
      <c r="H68" s="1118">
        <v>1</v>
      </c>
      <c r="I68" s="1119"/>
      <c r="J68" s="1117"/>
      <c r="K68" s="1286"/>
      <c r="L68" s="1287"/>
      <c r="M68" s="80"/>
      <c r="N68" s="80"/>
      <c r="O68" s="80"/>
      <c r="P68" s="80"/>
      <c r="Q68" s="80"/>
      <c r="R68" s="80"/>
      <c r="T68" s="249"/>
      <c r="U68" s="80"/>
      <c r="V68" s="80"/>
      <c r="W68" s="80"/>
      <c r="X68" s="80"/>
      <c r="Y68" s="80"/>
    </row>
    <row r="69" spans="1:25" s="42" customFormat="1" ht="14.25" customHeight="1">
      <c r="A69" s="1121" t="s">
        <v>794</v>
      </c>
      <c r="B69" s="1122">
        <v>45077</v>
      </c>
      <c r="C69" s="1122">
        <v>45076</v>
      </c>
      <c r="D69" s="1123">
        <v>13886</v>
      </c>
      <c r="E69" s="1124" t="s">
        <v>7</v>
      </c>
      <c r="F69" s="1123">
        <v>1020</v>
      </c>
      <c r="G69" s="1125" t="s">
        <v>1276</v>
      </c>
      <c r="H69" s="1126" t="s">
        <v>1065</v>
      </c>
      <c r="I69" s="1127" t="s">
        <v>6</v>
      </c>
      <c r="J69" s="1125"/>
      <c r="K69" s="1130"/>
      <c r="L69" s="1131">
        <v>364</v>
      </c>
      <c r="M69" s="80"/>
      <c r="N69" s="80"/>
      <c r="O69" s="80"/>
      <c r="P69" s="80"/>
      <c r="Q69" s="80"/>
      <c r="R69" s="80"/>
      <c r="T69" s="249"/>
      <c r="U69" s="80"/>
      <c r="V69" s="80"/>
      <c r="W69" s="80"/>
      <c r="X69" s="80"/>
      <c r="Y69" s="80"/>
    </row>
    <row r="70" spans="1:25" s="42" customFormat="1" ht="14.25" customHeight="1">
      <c r="A70" s="1121" t="s">
        <v>1109</v>
      </c>
      <c r="B70" s="1122">
        <v>45077</v>
      </c>
      <c r="C70" s="1122">
        <v>45076</v>
      </c>
      <c r="D70" s="1123">
        <v>13890</v>
      </c>
      <c r="E70" s="1124" t="s">
        <v>2</v>
      </c>
      <c r="F70" s="1123">
        <v>2029</v>
      </c>
      <c r="G70" s="1125" t="s">
        <v>158</v>
      </c>
      <c r="H70" s="1126">
        <v>8</v>
      </c>
      <c r="I70" s="1127" t="s">
        <v>6</v>
      </c>
      <c r="J70" s="1125"/>
      <c r="K70" s="1130"/>
      <c r="L70" s="1131">
        <v>85.36</v>
      </c>
      <c r="M70" s="80"/>
      <c r="N70" s="80"/>
      <c r="O70" s="80"/>
      <c r="P70" s="80"/>
      <c r="Q70" s="80"/>
      <c r="R70" s="80"/>
      <c r="T70" s="249"/>
      <c r="U70" s="80"/>
      <c r="V70" s="80"/>
      <c r="W70" s="80"/>
      <c r="X70" s="80"/>
      <c r="Y70" s="80"/>
    </row>
    <row r="71" spans="1:25" s="42" customFormat="1" ht="14.25" customHeight="1">
      <c r="A71" s="1121" t="s">
        <v>2180</v>
      </c>
      <c r="B71" s="1122">
        <v>45077</v>
      </c>
      <c r="C71" s="1122">
        <v>45077</v>
      </c>
      <c r="D71" s="1123">
        <v>13907</v>
      </c>
      <c r="E71" s="1124" t="s">
        <v>44</v>
      </c>
      <c r="F71" s="1123">
        <v>2530</v>
      </c>
      <c r="G71" s="1125" t="s">
        <v>1274</v>
      </c>
      <c r="H71" s="1126">
        <v>5</v>
      </c>
      <c r="I71" s="1127" t="s">
        <v>6</v>
      </c>
      <c r="J71" s="1125"/>
      <c r="K71" s="1130"/>
      <c r="L71" s="1131">
        <v>124.5</v>
      </c>
      <c r="M71" s="80"/>
      <c r="N71" s="80"/>
      <c r="O71" s="80"/>
      <c r="P71" s="80"/>
      <c r="Q71" s="80"/>
      <c r="R71" s="80"/>
      <c r="T71" s="249"/>
      <c r="U71" s="80"/>
      <c r="V71" s="80"/>
      <c r="W71" s="80"/>
      <c r="X71" s="80"/>
      <c r="Y71" s="80"/>
    </row>
    <row r="72" spans="1:25" s="42" customFormat="1" ht="14.25" customHeight="1">
      <c r="A72" s="1105" t="s">
        <v>2123</v>
      </c>
      <c r="B72" s="1106">
        <v>45078</v>
      </c>
      <c r="C72" s="1106"/>
      <c r="D72" s="1107">
        <v>13897</v>
      </c>
      <c r="E72" s="1108" t="s">
        <v>2124</v>
      </c>
      <c r="F72" s="1107">
        <v>1194</v>
      </c>
      <c r="G72" s="1109" t="s">
        <v>27</v>
      </c>
      <c r="H72" s="1110">
        <v>20</v>
      </c>
      <c r="I72" s="1111"/>
      <c r="J72" s="1109"/>
      <c r="K72" s="1112"/>
      <c r="L72" s="1113">
        <v>599.79999999999995</v>
      </c>
      <c r="M72" s="80"/>
      <c r="N72" s="80"/>
      <c r="O72" s="80"/>
      <c r="P72" s="80"/>
      <c r="Q72" s="80"/>
      <c r="R72" s="80"/>
      <c r="T72" s="249"/>
      <c r="U72" s="80"/>
      <c r="V72" s="80"/>
      <c r="W72" s="80"/>
      <c r="X72" s="80"/>
      <c r="Y72" s="80"/>
    </row>
    <row r="73" spans="1:25" s="42" customFormat="1" ht="14.25" customHeight="1">
      <c r="A73" s="1105" t="s">
        <v>101</v>
      </c>
      <c r="B73" s="1106">
        <v>45083</v>
      </c>
      <c r="C73" s="1106"/>
      <c r="D73" s="1107">
        <v>13912</v>
      </c>
      <c r="E73" s="1108" t="s">
        <v>44</v>
      </c>
      <c r="F73" s="1107">
        <v>2107</v>
      </c>
      <c r="G73" s="1109" t="s">
        <v>528</v>
      </c>
      <c r="H73" s="1110">
        <v>18</v>
      </c>
      <c r="I73" s="1111"/>
      <c r="J73" s="1109"/>
      <c r="K73" s="1112"/>
      <c r="L73" s="1113">
        <v>205.38</v>
      </c>
      <c r="M73" s="80"/>
      <c r="N73" s="80"/>
      <c r="O73" s="80"/>
      <c r="P73" s="80"/>
      <c r="Q73" s="80"/>
      <c r="R73" s="80"/>
      <c r="T73" s="249"/>
      <c r="U73" s="80"/>
      <c r="V73" s="80"/>
      <c r="W73" s="80"/>
      <c r="X73" s="80"/>
      <c r="Y73" s="80"/>
    </row>
    <row r="74" spans="1:25" s="42" customFormat="1" ht="14.25" customHeight="1">
      <c r="A74" s="1105" t="s">
        <v>109</v>
      </c>
      <c r="B74" s="1106"/>
      <c r="C74" s="1106"/>
      <c r="D74" s="1107"/>
      <c r="E74" s="1108" t="s">
        <v>2979</v>
      </c>
      <c r="F74" s="1107"/>
      <c r="G74" s="1109"/>
      <c r="H74" s="1110"/>
      <c r="I74" s="1111"/>
      <c r="J74" s="1109"/>
      <c r="K74" s="1112"/>
      <c r="L74" s="1113"/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 ht="14.25" customHeight="1">
      <c r="A75" s="1105" t="s">
        <v>2152</v>
      </c>
      <c r="B75" s="1106">
        <v>45083</v>
      </c>
      <c r="C75" s="1106"/>
      <c r="D75" s="1107">
        <v>13918</v>
      </c>
      <c r="E75" s="1108" t="s">
        <v>2</v>
      </c>
      <c r="F75" s="1107">
        <v>1195</v>
      </c>
      <c r="G75" s="1109" t="s">
        <v>27</v>
      </c>
      <c r="H75" s="1110">
        <v>5</v>
      </c>
      <c r="I75" s="1111"/>
      <c r="J75" s="1109"/>
      <c r="K75" s="1112"/>
      <c r="L75" s="1113">
        <v>225</v>
      </c>
      <c r="M75" s="80"/>
      <c r="N75" s="80"/>
      <c r="O75" s="80"/>
      <c r="P75" s="80"/>
      <c r="Q75" s="80"/>
      <c r="R75" s="80"/>
      <c r="T75" s="249"/>
      <c r="U75" s="80"/>
      <c r="V75" s="80"/>
      <c r="W75" s="80"/>
      <c r="X75" s="80"/>
      <c r="Y75" s="80"/>
    </row>
    <row r="76" spans="1:25" s="42" customFormat="1" ht="14.25" customHeight="1">
      <c r="A76" s="1105"/>
      <c r="B76" s="1106"/>
      <c r="C76" s="1106"/>
      <c r="D76" s="1107"/>
      <c r="E76" s="1108"/>
      <c r="F76" s="1107"/>
      <c r="G76" s="1109"/>
      <c r="H76" s="1110"/>
      <c r="I76" s="1111"/>
      <c r="J76" s="1109"/>
      <c r="K76" s="1112"/>
      <c r="L76" s="1113"/>
      <c r="M76" s="80"/>
      <c r="N76" s="80"/>
      <c r="O76" s="80"/>
      <c r="P76" s="80"/>
      <c r="Q76" s="80"/>
      <c r="R76" s="80"/>
      <c r="T76" s="249"/>
      <c r="U76" s="80"/>
      <c r="V76" s="80"/>
      <c r="W76" s="80"/>
      <c r="X76" s="80"/>
      <c r="Y76" s="80"/>
    </row>
    <row r="77" spans="1:25" s="123" customFormat="1">
      <c r="A77" s="1105"/>
      <c r="B77" s="1106"/>
      <c r="C77" s="1106"/>
      <c r="D77" s="1107"/>
      <c r="E77" s="1108"/>
      <c r="F77" s="1107"/>
      <c r="G77" s="1109"/>
      <c r="H77" s="1110"/>
      <c r="I77" s="1111"/>
      <c r="J77" s="1109"/>
      <c r="K77" s="1109"/>
      <c r="L77" s="1129"/>
      <c r="M77" s="653"/>
      <c r="N77" s="653"/>
      <c r="O77" s="653"/>
      <c r="P77" s="653"/>
      <c r="Q77" s="653"/>
      <c r="R77" s="653"/>
      <c r="T77" s="249"/>
      <c r="U77" s="653"/>
      <c r="V77" s="653"/>
      <c r="W77" s="653"/>
      <c r="X77" s="653"/>
      <c r="Y77" s="653"/>
    </row>
    <row r="78" spans="1:25" s="41" customFormat="1">
      <c r="A78" s="2530">
        <f>SUM(L28:L28)</f>
        <v>255</v>
      </c>
      <c r="B78" s="2531"/>
      <c r="C78" s="2531"/>
      <c r="D78" s="2531"/>
      <c r="E78" s="2531"/>
      <c r="F78" s="2531"/>
      <c r="G78" s="2531"/>
      <c r="H78" s="2531"/>
      <c r="I78" s="2531"/>
      <c r="J78" s="2531"/>
      <c r="K78" s="2531"/>
      <c r="L78" s="2532"/>
      <c r="M78" s="249"/>
      <c r="N78" s="249"/>
      <c r="O78" s="249"/>
      <c r="P78" s="249"/>
      <c r="Q78" s="249"/>
      <c r="R78" s="249"/>
      <c r="T78" s="249"/>
      <c r="U78" s="249"/>
      <c r="V78" s="249"/>
      <c r="W78" s="249"/>
      <c r="X78" s="249"/>
      <c r="Y78" s="249"/>
    </row>
    <row r="79" spans="1:25" s="41" customFormat="1" ht="18.75">
      <c r="A79" s="2460" t="s">
        <v>1225</v>
      </c>
      <c r="B79" s="2450"/>
      <c r="C79" s="2450"/>
      <c r="D79" s="2450"/>
      <c r="E79" s="2450"/>
      <c r="F79" s="2450"/>
      <c r="G79" s="2450"/>
      <c r="H79" s="2450"/>
      <c r="I79" s="2450"/>
      <c r="J79" s="2450"/>
      <c r="K79" s="2450"/>
      <c r="L79" s="2451"/>
      <c r="M79" s="249"/>
      <c r="N79" s="249"/>
      <c r="O79" s="249"/>
      <c r="P79" s="249"/>
      <c r="Q79" s="249"/>
      <c r="R79" s="249"/>
      <c r="T79" s="249"/>
      <c r="U79" s="249"/>
      <c r="V79" s="249"/>
      <c r="W79" s="249"/>
      <c r="X79" s="249"/>
      <c r="Y79" s="249"/>
    </row>
    <row r="80" spans="1:25" s="42" customFormat="1">
      <c r="A80" s="1121" t="s">
        <v>2029</v>
      </c>
      <c r="B80" s="1122">
        <v>45063</v>
      </c>
      <c r="C80" s="1122">
        <v>45048</v>
      </c>
      <c r="D80" s="1123">
        <v>13562</v>
      </c>
      <c r="E80" s="1124" t="s">
        <v>199</v>
      </c>
      <c r="F80" s="1123">
        <v>1183</v>
      </c>
      <c r="G80" s="1125" t="s">
        <v>2034</v>
      </c>
      <c r="H80" s="1126">
        <v>10</v>
      </c>
      <c r="I80" s="1127" t="s">
        <v>6</v>
      </c>
      <c r="J80" s="1125" t="s">
        <v>1225</v>
      </c>
      <c r="K80" s="1130"/>
      <c r="L80" s="1131">
        <v>1700</v>
      </c>
      <c r="M80" s="80"/>
      <c r="N80" s="80"/>
      <c r="O80" s="80"/>
      <c r="P80" s="80"/>
      <c r="Q80" s="80"/>
      <c r="R80" s="80"/>
      <c r="T80" s="249"/>
      <c r="U80" s="80"/>
      <c r="V80" s="80"/>
      <c r="W80" s="80"/>
      <c r="X80" s="80"/>
      <c r="Y80" s="80"/>
    </row>
    <row r="81" spans="1:25" s="42" customFormat="1">
      <c r="A81" s="1121" t="s">
        <v>2029</v>
      </c>
      <c r="B81" s="1122">
        <v>45070</v>
      </c>
      <c r="C81" s="1122">
        <v>45048</v>
      </c>
      <c r="D81" s="1123">
        <v>13563</v>
      </c>
      <c r="E81" s="1124" t="s">
        <v>199</v>
      </c>
      <c r="F81" s="1123">
        <v>1183</v>
      </c>
      <c r="G81" s="1125" t="s">
        <v>2034</v>
      </c>
      <c r="H81" s="1126">
        <v>10</v>
      </c>
      <c r="I81" s="1127" t="s">
        <v>6</v>
      </c>
      <c r="J81" s="1125" t="s">
        <v>1225</v>
      </c>
      <c r="K81" s="1130"/>
      <c r="L81" s="1131">
        <v>1700</v>
      </c>
      <c r="M81" s="80"/>
      <c r="N81" s="80"/>
      <c r="O81" s="80"/>
      <c r="P81" s="80"/>
      <c r="Q81" s="80"/>
      <c r="R81" s="80"/>
      <c r="T81" s="249"/>
      <c r="U81" s="80"/>
      <c r="V81" s="80"/>
      <c r="W81" s="80"/>
      <c r="X81" s="80"/>
      <c r="Y81" s="80"/>
    </row>
    <row r="82" spans="1:25" s="42" customFormat="1">
      <c r="A82" s="1121" t="s">
        <v>2029</v>
      </c>
      <c r="B82" s="1122">
        <v>45091</v>
      </c>
      <c r="C82" s="1122">
        <v>25</v>
      </c>
      <c r="D82" s="1123">
        <v>13564</v>
      </c>
      <c r="E82" s="1124" t="s">
        <v>199</v>
      </c>
      <c r="F82" s="1123">
        <v>1183</v>
      </c>
      <c r="G82" s="1125" t="s">
        <v>2034</v>
      </c>
      <c r="H82" s="1126" t="s">
        <v>997</v>
      </c>
      <c r="I82" s="1127" t="s">
        <v>6</v>
      </c>
      <c r="J82" s="1125" t="s">
        <v>1225</v>
      </c>
      <c r="K82" s="1130"/>
      <c r="L82" s="1131">
        <v>1700</v>
      </c>
      <c r="M82" s="80"/>
      <c r="N82" s="80"/>
      <c r="O82" s="80"/>
      <c r="P82" s="80"/>
      <c r="Q82" s="80"/>
      <c r="R82" s="80"/>
      <c r="T82" s="249"/>
      <c r="U82" s="80"/>
      <c r="V82" s="80"/>
      <c r="W82" s="80"/>
      <c r="X82" s="80"/>
      <c r="Y82" s="80"/>
    </row>
    <row r="83" spans="1:25" s="42" customFormat="1">
      <c r="A83" s="1121" t="s">
        <v>156</v>
      </c>
      <c r="B83" s="1122">
        <v>45051</v>
      </c>
      <c r="C83" s="1122">
        <v>45049</v>
      </c>
      <c r="D83" s="1123">
        <v>13659</v>
      </c>
      <c r="E83" s="1124" t="s">
        <v>2</v>
      </c>
      <c r="F83" s="1123">
        <v>343</v>
      </c>
      <c r="G83" s="1125" t="s">
        <v>65</v>
      </c>
      <c r="H83" s="1126">
        <v>7</v>
      </c>
      <c r="I83" s="1127" t="s">
        <v>6</v>
      </c>
      <c r="J83" s="1125" t="s">
        <v>1225</v>
      </c>
      <c r="K83" s="1130"/>
      <c r="L83" s="1131">
        <v>245</v>
      </c>
      <c r="M83" s="80"/>
      <c r="N83" s="80"/>
      <c r="O83" s="80"/>
      <c r="P83" s="80"/>
      <c r="Q83" s="80"/>
      <c r="R83" s="80"/>
      <c r="T83" s="249"/>
      <c r="U83" s="80"/>
      <c r="V83" s="80"/>
      <c r="W83" s="80"/>
      <c r="X83" s="80"/>
      <c r="Y83" s="80"/>
    </row>
    <row r="84" spans="1:25" s="42" customFormat="1">
      <c r="A84" s="1121" t="s">
        <v>359</v>
      </c>
      <c r="B84" s="1122">
        <v>45058</v>
      </c>
      <c r="C84" s="1122">
        <v>45051</v>
      </c>
      <c r="D84" s="1123">
        <v>13680</v>
      </c>
      <c r="E84" s="1124" t="s">
        <v>7</v>
      </c>
      <c r="F84" s="1123">
        <v>2775</v>
      </c>
      <c r="G84" s="1125" t="s">
        <v>26</v>
      </c>
      <c r="H84" s="1126">
        <v>6</v>
      </c>
      <c r="I84" s="1127" t="s">
        <v>6</v>
      </c>
      <c r="J84" s="1125" t="s">
        <v>1225</v>
      </c>
      <c r="K84" s="1130"/>
      <c r="L84" s="1131">
        <v>204.72</v>
      </c>
      <c r="M84" s="80"/>
      <c r="N84" s="80"/>
      <c r="O84" s="80"/>
      <c r="P84" s="80"/>
      <c r="Q84" s="80"/>
      <c r="R84" s="80"/>
      <c r="T84" s="249"/>
      <c r="U84" s="80"/>
      <c r="V84" s="80"/>
      <c r="W84" s="80"/>
      <c r="X84" s="80"/>
      <c r="Y84" s="80"/>
    </row>
    <row r="85" spans="1:25" s="42" customFormat="1">
      <c r="A85" s="1121" t="s">
        <v>3001</v>
      </c>
      <c r="B85" s="1122">
        <v>45061</v>
      </c>
      <c r="C85" s="1122">
        <v>45057</v>
      </c>
      <c r="D85" s="1123">
        <v>13685</v>
      </c>
      <c r="E85" s="1124" t="s">
        <v>2</v>
      </c>
      <c r="F85" s="1123">
        <v>4666</v>
      </c>
      <c r="G85" s="1125" t="s">
        <v>2545</v>
      </c>
      <c r="H85" s="1126">
        <v>300</v>
      </c>
      <c r="I85" s="1127" t="s">
        <v>6</v>
      </c>
      <c r="J85" s="1125" t="s">
        <v>1225</v>
      </c>
      <c r="K85" s="1130"/>
      <c r="L85" s="1131">
        <v>2055</v>
      </c>
      <c r="M85" s="80"/>
      <c r="N85" s="80"/>
      <c r="O85" s="80"/>
      <c r="P85" s="80"/>
      <c r="Q85" s="80"/>
      <c r="R85" s="80"/>
      <c r="T85" s="249"/>
      <c r="U85" s="80"/>
      <c r="V85" s="80"/>
      <c r="W85" s="80"/>
      <c r="X85" s="80"/>
      <c r="Y85" s="80"/>
    </row>
    <row r="86" spans="1:25" s="42" customFormat="1">
      <c r="A86" s="1121" t="s">
        <v>565</v>
      </c>
      <c r="B86" s="1122">
        <v>45058</v>
      </c>
      <c r="C86" s="1122">
        <v>45054</v>
      </c>
      <c r="D86" s="1123">
        <v>13688</v>
      </c>
      <c r="E86" s="1124" t="s">
        <v>2</v>
      </c>
      <c r="F86" s="1123">
        <v>343</v>
      </c>
      <c r="G86" s="1125" t="s">
        <v>65</v>
      </c>
      <c r="H86" s="1126">
        <v>14</v>
      </c>
      <c r="I86" s="1127" t="s">
        <v>6</v>
      </c>
      <c r="J86" s="1125" t="s">
        <v>1225</v>
      </c>
      <c r="K86" s="1130"/>
      <c r="L86" s="1131">
        <v>252</v>
      </c>
      <c r="M86" s="80"/>
      <c r="N86" s="80"/>
      <c r="O86" s="80"/>
      <c r="P86" s="80"/>
      <c r="Q86" s="80"/>
      <c r="R86" s="80"/>
      <c r="T86" s="249"/>
      <c r="U86" s="80"/>
      <c r="V86" s="80"/>
      <c r="W86" s="80"/>
      <c r="X86" s="80"/>
      <c r="Y86" s="80"/>
    </row>
    <row r="87" spans="1:25" s="42" customFormat="1">
      <c r="A87" s="1121" t="s">
        <v>2133</v>
      </c>
      <c r="B87" s="1122">
        <v>45062</v>
      </c>
      <c r="C87" s="1122">
        <v>45057</v>
      </c>
      <c r="D87" s="1123">
        <v>13708</v>
      </c>
      <c r="E87" s="1124" t="s">
        <v>2</v>
      </c>
      <c r="F87" s="1123">
        <v>3805</v>
      </c>
      <c r="G87" s="1125" t="s">
        <v>1639</v>
      </c>
      <c r="H87" s="1126" t="s">
        <v>1700</v>
      </c>
      <c r="I87" s="1127" t="s">
        <v>6</v>
      </c>
      <c r="J87" s="1125" t="s">
        <v>1225</v>
      </c>
      <c r="K87" s="1130"/>
      <c r="L87" s="1131">
        <v>910.2</v>
      </c>
      <c r="M87" s="80"/>
      <c r="N87" s="80"/>
      <c r="O87" s="80"/>
      <c r="P87" s="80"/>
      <c r="Q87" s="80"/>
      <c r="R87" s="80"/>
      <c r="T87" s="249"/>
      <c r="U87" s="80"/>
      <c r="V87" s="80"/>
      <c r="W87" s="80"/>
      <c r="X87" s="80"/>
      <c r="Y87" s="80"/>
    </row>
    <row r="88" spans="1:25" s="42" customFormat="1">
      <c r="A88" s="1121" t="s">
        <v>1469</v>
      </c>
      <c r="B88" s="1122">
        <v>45063</v>
      </c>
      <c r="C88" s="1122">
        <v>45061</v>
      </c>
      <c r="D88" s="1123">
        <v>13725</v>
      </c>
      <c r="E88" s="1124" t="s">
        <v>7</v>
      </c>
      <c r="F88" s="1123">
        <v>1491</v>
      </c>
      <c r="G88" s="1125" t="s">
        <v>678</v>
      </c>
      <c r="H88" s="1126">
        <v>30</v>
      </c>
      <c r="I88" s="1127" t="s">
        <v>6</v>
      </c>
      <c r="J88" s="1125" t="s">
        <v>1225</v>
      </c>
      <c r="K88" s="1130"/>
      <c r="L88" s="1131">
        <v>958.5</v>
      </c>
      <c r="M88" s="80"/>
      <c r="N88" s="80"/>
      <c r="O88" s="80"/>
      <c r="P88" s="80"/>
      <c r="Q88" s="80"/>
      <c r="R88" s="80"/>
      <c r="T88" s="249"/>
      <c r="U88" s="80"/>
      <c r="V88" s="80"/>
      <c r="W88" s="80"/>
      <c r="X88" s="80"/>
      <c r="Y88" s="80"/>
    </row>
    <row r="89" spans="1:25" s="42" customFormat="1">
      <c r="A89" s="1121" t="s">
        <v>86</v>
      </c>
      <c r="B89" s="1122">
        <v>45064</v>
      </c>
      <c r="C89" s="1122">
        <v>45063</v>
      </c>
      <c r="D89" s="1123">
        <v>13728</v>
      </c>
      <c r="E89" s="1124" t="s">
        <v>7</v>
      </c>
      <c r="F89" s="1123">
        <v>3917</v>
      </c>
      <c r="G89" s="1125" t="s">
        <v>127</v>
      </c>
      <c r="H89" s="1126" t="s">
        <v>882</v>
      </c>
      <c r="I89" s="1127" t="s">
        <v>6</v>
      </c>
      <c r="J89" s="1125" t="s">
        <v>1225</v>
      </c>
      <c r="K89" s="1130"/>
      <c r="L89" s="1131">
        <v>737.35</v>
      </c>
      <c r="M89" s="80"/>
      <c r="N89" s="80"/>
      <c r="O89" s="80"/>
      <c r="P89" s="80"/>
      <c r="Q89" s="80"/>
      <c r="R89" s="80"/>
      <c r="T89" s="249"/>
      <c r="U89" s="80"/>
      <c r="V89" s="80"/>
      <c r="W89" s="80"/>
      <c r="X89" s="80"/>
      <c r="Y89" s="80"/>
    </row>
    <row r="90" spans="1:25" s="42" customFormat="1">
      <c r="A90" s="1121" t="s">
        <v>2292</v>
      </c>
      <c r="B90" s="1122">
        <v>45064</v>
      </c>
      <c r="C90" s="1122">
        <v>45058</v>
      </c>
      <c r="D90" s="1123">
        <v>13733</v>
      </c>
      <c r="E90" s="1124" t="s">
        <v>2</v>
      </c>
      <c r="F90" s="1123">
        <v>1018</v>
      </c>
      <c r="G90" s="1125" t="s">
        <v>204</v>
      </c>
      <c r="H90" s="1126">
        <v>10</v>
      </c>
      <c r="I90" s="1127" t="s">
        <v>6</v>
      </c>
      <c r="J90" s="1125" t="s">
        <v>1225</v>
      </c>
      <c r="K90" s="1130"/>
      <c r="L90" s="1131">
        <v>530</v>
      </c>
      <c r="M90" s="80"/>
      <c r="N90" s="80"/>
      <c r="O90" s="80"/>
      <c r="P90" s="80"/>
      <c r="Q90" s="80"/>
      <c r="R90" s="80"/>
      <c r="T90" s="249"/>
      <c r="U90" s="80"/>
      <c r="V90" s="80"/>
      <c r="W90" s="80"/>
      <c r="X90" s="80"/>
      <c r="Y90" s="80"/>
    </row>
    <row r="91" spans="1:25" s="42" customFormat="1">
      <c r="A91" s="1121" t="s">
        <v>517</v>
      </c>
      <c r="B91" s="1122">
        <v>45070</v>
      </c>
      <c r="C91" s="1122">
        <v>45068</v>
      </c>
      <c r="D91" s="1123">
        <v>13798</v>
      </c>
      <c r="E91" s="1124" t="s">
        <v>1221</v>
      </c>
      <c r="F91" s="1123">
        <v>4687</v>
      </c>
      <c r="G91" s="1125" t="s">
        <v>83</v>
      </c>
      <c r="H91" s="1126">
        <v>10</v>
      </c>
      <c r="I91" s="1127" t="s">
        <v>6</v>
      </c>
      <c r="J91" s="1125" t="s">
        <v>1225</v>
      </c>
      <c r="K91" s="1130"/>
      <c r="L91" s="1131">
        <v>287.89999999999998</v>
      </c>
      <c r="M91" s="80"/>
      <c r="N91" s="80"/>
      <c r="O91" s="80"/>
      <c r="P91" s="80"/>
      <c r="Q91" s="80"/>
      <c r="R91" s="80"/>
      <c r="T91" s="249"/>
      <c r="U91" s="80"/>
      <c r="V91" s="80"/>
      <c r="W91" s="80"/>
      <c r="X91" s="80"/>
      <c r="Y91" s="80"/>
    </row>
    <row r="92" spans="1:25" s="42" customFormat="1">
      <c r="A92" s="1121" t="s">
        <v>3039</v>
      </c>
      <c r="B92" s="1122">
        <v>45069</v>
      </c>
      <c r="C92" s="1122">
        <v>45068</v>
      </c>
      <c r="D92" s="1123">
        <v>13804</v>
      </c>
      <c r="E92" s="1124" t="s">
        <v>2</v>
      </c>
      <c r="F92" s="1123">
        <v>784</v>
      </c>
      <c r="G92" s="1125" t="s">
        <v>41</v>
      </c>
      <c r="H92" s="1126">
        <v>50</v>
      </c>
      <c r="I92" s="1127" t="s">
        <v>6</v>
      </c>
      <c r="J92" s="1125" t="s">
        <v>1225</v>
      </c>
      <c r="K92" s="1130"/>
      <c r="L92" s="1131">
        <v>357.5</v>
      </c>
      <c r="M92" s="80"/>
      <c r="N92" s="80"/>
      <c r="O92" s="80"/>
      <c r="P92" s="80"/>
      <c r="Q92" s="80"/>
      <c r="R92" s="80"/>
      <c r="T92" s="249"/>
      <c r="U92" s="80"/>
      <c r="V92" s="80"/>
      <c r="W92" s="80"/>
      <c r="X92" s="80"/>
      <c r="Y92" s="80"/>
    </row>
    <row r="93" spans="1:25" s="42" customFormat="1">
      <c r="A93" s="1132" t="s">
        <v>2340</v>
      </c>
      <c r="B93" s="1114">
        <v>45107</v>
      </c>
      <c r="C93" s="1114"/>
      <c r="D93" s="1115">
        <v>13843</v>
      </c>
      <c r="E93" s="1116" t="s">
        <v>44</v>
      </c>
      <c r="F93" s="1115">
        <v>4316</v>
      </c>
      <c r="G93" s="1117" t="s">
        <v>57</v>
      </c>
      <c r="H93" s="1118">
        <v>30</v>
      </c>
      <c r="I93" s="1119"/>
      <c r="J93" s="1117" t="s">
        <v>1225</v>
      </c>
      <c r="K93" s="1286"/>
      <c r="L93" s="1287">
        <v>2454</v>
      </c>
      <c r="M93" s="80"/>
      <c r="N93" s="80"/>
      <c r="O93" s="80"/>
      <c r="P93" s="80"/>
      <c r="Q93" s="80"/>
      <c r="R93" s="80"/>
      <c r="T93" s="249"/>
      <c r="U93" s="80"/>
      <c r="V93" s="80"/>
      <c r="W93" s="80"/>
      <c r="X93" s="80"/>
      <c r="Y93" s="80"/>
    </row>
    <row r="94" spans="1:25" s="42" customFormat="1">
      <c r="A94" s="1121" t="s">
        <v>126</v>
      </c>
      <c r="B94" s="1122">
        <v>45078</v>
      </c>
      <c r="C94" s="1122">
        <v>45076</v>
      </c>
      <c r="D94" s="1123">
        <v>13872</v>
      </c>
      <c r="E94" s="1124" t="s">
        <v>2</v>
      </c>
      <c r="F94" s="1123">
        <v>2620</v>
      </c>
      <c r="G94" s="1125" t="s">
        <v>127</v>
      </c>
      <c r="H94" s="1126" t="s">
        <v>1353</v>
      </c>
      <c r="I94" s="1127" t="s">
        <v>6</v>
      </c>
      <c r="J94" s="1125"/>
      <c r="K94" s="1130"/>
      <c r="L94" s="1131">
        <v>567.45000000000005</v>
      </c>
      <c r="M94" s="80"/>
      <c r="N94" s="80"/>
      <c r="O94" s="80"/>
      <c r="P94" s="80"/>
      <c r="Q94" s="80"/>
      <c r="R94" s="80"/>
      <c r="T94" s="249"/>
      <c r="U94" s="80"/>
      <c r="V94" s="80"/>
      <c r="W94" s="80"/>
      <c r="X94" s="80"/>
      <c r="Y94" s="80"/>
    </row>
    <row r="95" spans="1:25" s="42" customFormat="1">
      <c r="A95" s="1121" t="s">
        <v>1754</v>
      </c>
      <c r="B95" s="1122">
        <v>45077</v>
      </c>
      <c r="C95" s="1122">
        <v>45076</v>
      </c>
      <c r="D95" s="1123">
        <v>13881</v>
      </c>
      <c r="E95" s="1124" t="s">
        <v>2</v>
      </c>
      <c r="F95" s="1123">
        <v>784</v>
      </c>
      <c r="G95" s="1125" t="s">
        <v>41</v>
      </c>
      <c r="H95" s="1126">
        <v>30</v>
      </c>
      <c r="I95" s="1127" t="s">
        <v>6</v>
      </c>
      <c r="J95" s="1125"/>
      <c r="K95" s="1130"/>
      <c r="L95" s="1131">
        <v>155.69999999999999</v>
      </c>
      <c r="M95" s="80"/>
      <c r="N95" s="80"/>
      <c r="O95" s="80"/>
      <c r="P95" s="80"/>
      <c r="Q95" s="80"/>
      <c r="R95" s="80"/>
      <c r="T95" s="249"/>
      <c r="U95" s="80"/>
      <c r="V95" s="80"/>
      <c r="W95" s="80"/>
      <c r="X95" s="80"/>
      <c r="Y95" s="80"/>
    </row>
    <row r="96" spans="1:25" s="42" customFormat="1">
      <c r="A96" s="1105"/>
      <c r="B96" s="1106"/>
      <c r="C96" s="1106"/>
      <c r="D96" s="1107"/>
      <c r="E96" s="1108"/>
      <c r="F96" s="1107"/>
      <c r="G96" s="1109"/>
      <c r="H96" s="1110"/>
      <c r="I96" s="1111"/>
      <c r="J96" s="1109"/>
      <c r="K96" s="1112"/>
      <c r="L96" s="1113"/>
      <c r="M96" s="80"/>
      <c r="N96" s="80"/>
      <c r="O96" s="80"/>
      <c r="P96" s="80"/>
      <c r="Q96" s="80"/>
      <c r="R96" s="80"/>
      <c r="T96" s="249"/>
      <c r="U96" s="80"/>
      <c r="V96" s="80"/>
      <c r="W96" s="80"/>
      <c r="X96" s="80"/>
      <c r="Y96" s="80"/>
    </row>
    <row r="97" spans="1:25" s="42" customFormat="1">
      <c r="A97" s="1105"/>
      <c r="B97" s="1106"/>
      <c r="C97" s="1106"/>
      <c r="D97" s="1107"/>
      <c r="E97" s="1108"/>
      <c r="F97" s="1107"/>
      <c r="G97" s="1109"/>
      <c r="H97" s="1110"/>
      <c r="I97" s="1111"/>
      <c r="J97" s="1109"/>
      <c r="K97" s="1112"/>
      <c r="L97" s="1113"/>
      <c r="M97" s="80"/>
      <c r="N97" s="80"/>
      <c r="O97" s="80"/>
      <c r="P97" s="80"/>
      <c r="Q97" s="80"/>
      <c r="R97" s="80"/>
      <c r="T97" s="249"/>
      <c r="U97" s="80"/>
      <c r="V97" s="80"/>
      <c r="W97" s="80"/>
      <c r="X97" s="80"/>
      <c r="Y97" s="80"/>
    </row>
    <row r="98" spans="1:25" s="42" customFormat="1">
      <c r="A98" s="1105"/>
      <c r="B98" s="1106"/>
      <c r="C98" s="1106"/>
      <c r="D98" s="1107"/>
      <c r="E98" s="1108"/>
      <c r="F98" s="1107"/>
      <c r="G98" s="1109"/>
      <c r="H98" s="1110"/>
      <c r="I98" s="1111"/>
      <c r="J98" s="1109"/>
      <c r="K98" s="1109"/>
      <c r="L98" s="1113"/>
      <c r="M98" s="80"/>
      <c r="N98" s="80"/>
      <c r="O98" s="80"/>
      <c r="P98" s="80"/>
      <c r="Q98" s="80"/>
      <c r="R98" s="80"/>
      <c r="T98" s="249"/>
      <c r="U98" s="80"/>
      <c r="V98" s="80"/>
      <c r="W98" s="80"/>
      <c r="X98" s="80"/>
      <c r="Y98" s="80"/>
    </row>
    <row r="99" spans="1:25" s="41" customFormat="1">
      <c r="A99" s="2464" t="e">
        <f>SUM(#REF!)</f>
        <v>#REF!</v>
      </c>
      <c r="B99" s="2465"/>
      <c r="C99" s="2465"/>
      <c r="D99" s="2465"/>
      <c r="E99" s="2465"/>
      <c r="F99" s="2465"/>
      <c r="G99" s="2465"/>
      <c r="H99" s="2465"/>
      <c r="I99" s="2465"/>
      <c r="J99" s="2465"/>
      <c r="K99" s="2465"/>
      <c r="L99" s="2466"/>
      <c r="M99" s="247"/>
      <c r="N99" s="249"/>
      <c r="O99" s="249"/>
      <c r="P99" s="249"/>
      <c r="Q99" s="249"/>
      <c r="R99" s="249"/>
      <c r="T99" s="249"/>
      <c r="U99" s="249"/>
      <c r="V99" s="249"/>
      <c r="W99" s="249"/>
      <c r="X99" s="249"/>
      <c r="Y99" s="249"/>
    </row>
    <row r="100" spans="1:25" s="44" customFormat="1" ht="18.75">
      <c r="A100" s="2461" t="s">
        <v>1315</v>
      </c>
      <c r="B100" s="2462"/>
      <c r="C100" s="2462"/>
      <c r="D100" s="2462"/>
      <c r="E100" s="2462"/>
      <c r="F100" s="2462"/>
      <c r="G100" s="2462"/>
      <c r="H100" s="2462"/>
      <c r="I100" s="2462"/>
      <c r="J100" s="2462"/>
      <c r="K100" s="2462"/>
      <c r="L100" s="2463"/>
      <c r="M100" s="246"/>
      <c r="N100" s="246"/>
      <c r="O100" s="246"/>
      <c r="P100" s="246"/>
      <c r="Q100" s="246"/>
      <c r="R100" s="246"/>
      <c r="T100" s="246"/>
      <c r="U100" s="246"/>
      <c r="V100" s="246"/>
      <c r="W100" s="246"/>
      <c r="X100" s="246"/>
      <c r="Y100" s="246"/>
    </row>
    <row r="101" spans="1:25" s="42" customFormat="1" ht="14.25" customHeight="1">
      <c r="A101" s="239" t="s">
        <v>86</v>
      </c>
      <c r="B101" s="1203">
        <v>45051</v>
      </c>
      <c r="C101" s="31">
        <v>45049</v>
      </c>
      <c r="D101" s="523">
        <v>13669</v>
      </c>
      <c r="E101" s="136" t="s">
        <v>1221</v>
      </c>
      <c r="F101" s="523">
        <v>1712</v>
      </c>
      <c r="G101" s="9" t="s">
        <v>19</v>
      </c>
      <c r="H101" s="1204">
        <v>24</v>
      </c>
      <c r="I101" s="25" t="s">
        <v>6</v>
      </c>
      <c r="J101" s="9"/>
      <c r="K101" s="11"/>
      <c r="L101" s="1205"/>
      <c r="M101" s="80"/>
      <c r="N101" s="80"/>
      <c r="O101" s="80"/>
      <c r="P101" s="80"/>
      <c r="Q101" s="80"/>
      <c r="R101" s="80"/>
      <c r="T101" s="80" t="s">
        <v>1954</v>
      </c>
      <c r="U101" s="80"/>
      <c r="V101" s="80"/>
      <c r="W101" s="80"/>
      <c r="X101" s="80"/>
      <c r="Y101" s="80"/>
    </row>
    <row r="102" spans="1:25" s="42" customFormat="1" ht="14.25" customHeight="1">
      <c r="A102" s="239"/>
      <c r="B102" s="1203"/>
      <c r="C102" s="31"/>
      <c r="D102" s="523"/>
      <c r="E102" s="136" t="s">
        <v>1221</v>
      </c>
      <c r="F102" s="523">
        <v>2244</v>
      </c>
      <c r="G102" s="9" t="s">
        <v>17</v>
      </c>
      <c r="H102" s="1204">
        <v>21</v>
      </c>
      <c r="I102" s="25" t="s">
        <v>6</v>
      </c>
      <c r="J102" s="9"/>
      <c r="K102" s="11"/>
      <c r="L102" s="1205">
        <v>1633.6</v>
      </c>
      <c r="M102" s="80"/>
      <c r="N102" s="80"/>
      <c r="O102" s="80"/>
      <c r="P102" s="80"/>
      <c r="Q102" s="80"/>
      <c r="R102" s="80"/>
      <c r="T102" s="80"/>
      <c r="U102" s="80"/>
      <c r="V102" s="80"/>
      <c r="W102" s="80"/>
      <c r="X102" s="80"/>
      <c r="Y102" s="80"/>
    </row>
    <row r="103" spans="1:25" s="42" customFormat="1" ht="14.25" customHeight="1">
      <c r="A103" s="239" t="s">
        <v>111</v>
      </c>
      <c r="B103" s="1203">
        <v>45050</v>
      </c>
      <c r="C103" s="31">
        <v>45049</v>
      </c>
      <c r="D103" s="523">
        <v>13671</v>
      </c>
      <c r="E103" s="136" t="s">
        <v>2</v>
      </c>
      <c r="F103" s="523">
        <v>869</v>
      </c>
      <c r="G103" s="9" t="s">
        <v>16</v>
      </c>
      <c r="H103" s="1204">
        <v>20</v>
      </c>
      <c r="I103" s="25" t="s">
        <v>6</v>
      </c>
      <c r="J103" s="9"/>
      <c r="K103" s="11"/>
      <c r="L103" s="1205">
        <v>130</v>
      </c>
      <c r="M103" s="80"/>
      <c r="N103" s="80"/>
      <c r="O103" s="80"/>
      <c r="P103" s="80"/>
      <c r="Q103" s="80"/>
      <c r="R103" s="80"/>
      <c r="T103" s="80"/>
      <c r="U103" s="80"/>
      <c r="V103" s="80"/>
      <c r="W103" s="80"/>
      <c r="X103" s="80"/>
      <c r="Y103" s="80"/>
    </row>
    <row r="104" spans="1:25" s="42" customFormat="1" ht="14.25" customHeight="1">
      <c r="A104" s="239" t="s">
        <v>249</v>
      </c>
      <c r="B104" s="1203">
        <v>45051</v>
      </c>
      <c r="C104" s="31">
        <v>45049</v>
      </c>
      <c r="D104" s="523">
        <v>13673</v>
      </c>
      <c r="E104" s="136" t="s">
        <v>2</v>
      </c>
      <c r="F104" s="523">
        <v>869</v>
      </c>
      <c r="G104" s="9" t="s">
        <v>16</v>
      </c>
      <c r="H104" s="1204">
        <v>100</v>
      </c>
      <c r="I104" s="25" t="s">
        <v>6</v>
      </c>
      <c r="J104" s="9"/>
      <c r="K104" s="11"/>
      <c r="L104" s="1205">
        <v>650</v>
      </c>
      <c r="M104" s="80"/>
      <c r="N104" s="80"/>
      <c r="O104" s="80"/>
      <c r="P104" s="80"/>
      <c r="Q104" s="80"/>
      <c r="R104" s="80"/>
      <c r="T104" s="80"/>
      <c r="U104" s="80"/>
      <c r="V104" s="80"/>
      <c r="W104" s="80"/>
      <c r="X104" s="80"/>
      <c r="Y104" s="80"/>
    </row>
    <row r="105" spans="1:25" s="42" customFormat="1" ht="14.25" customHeight="1">
      <c r="A105" s="239" t="s">
        <v>1303</v>
      </c>
      <c r="B105" s="1203">
        <v>45058</v>
      </c>
      <c r="C105" s="31">
        <v>45055</v>
      </c>
      <c r="D105" s="523">
        <v>13672</v>
      </c>
      <c r="E105" s="136" t="s">
        <v>1221</v>
      </c>
      <c r="F105" s="523">
        <v>4649</v>
      </c>
      <c r="G105" s="9" t="s">
        <v>1812</v>
      </c>
      <c r="H105" s="1204">
        <v>30</v>
      </c>
      <c r="I105" s="25" t="s">
        <v>6</v>
      </c>
      <c r="J105" s="9"/>
      <c r="K105" s="11" t="s">
        <v>991</v>
      </c>
      <c r="L105" s="1205"/>
      <c r="M105" s="80"/>
      <c r="N105" s="80"/>
      <c r="O105" s="80"/>
      <c r="P105" s="80"/>
      <c r="Q105" s="80"/>
      <c r="R105" s="80"/>
      <c r="T105" s="80"/>
      <c r="U105" s="80"/>
      <c r="V105" s="80"/>
      <c r="W105" s="80"/>
      <c r="X105" s="80"/>
      <c r="Y105" s="80"/>
    </row>
    <row r="106" spans="1:25" s="42" customFormat="1" ht="14.25" customHeight="1">
      <c r="A106" s="239"/>
      <c r="B106" s="1203"/>
      <c r="C106" s="31"/>
      <c r="D106" s="523"/>
      <c r="E106" s="136" t="s">
        <v>1221</v>
      </c>
      <c r="F106" s="523">
        <v>4650</v>
      </c>
      <c r="G106" s="9" t="s">
        <v>1812</v>
      </c>
      <c r="H106" s="1204">
        <v>30</v>
      </c>
      <c r="I106" s="25" t="s">
        <v>6</v>
      </c>
      <c r="J106" s="9"/>
      <c r="K106" s="11" t="s">
        <v>991</v>
      </c>
      <c r="L106" s="1205">
        <v>2115</v>
      </c>
      <c r="M106" s="80"/>
      <c r="N106" s="80"/>
      <c r="O106" s="80"/>
      <c r="P106" s="80"/>
      <c r="Q106" s="80"/>
      <c r="R106" s="80"/>
      <c r="T106" s="80"/>
      <c r="U106" s="80"/>
      <c r="V106" s="80"/>
      <c r="W106" s="80"/>
      <c r="X106" s="80"/>
      <c r="Y106" s="80"/>
    </row>
    <row r="107" spans="1:25" s="42" customFormat="1" ht="14.25" customHeight="1">
      <c r="A107" s="239" t="s">
        <v>226</v>
      </c>
      <c r="B107" s="1203">
        <v>45058</v>
      </c>
      <c r="C107" s="31">
        <v>45051</v>
      </c>
      <c r="D107" s="523">
        <v>13676</v>
      </c>
      <c r="E107" s="136" t="s">
        <v>2</v>
      </c>
      <c r="F107" s="523">
        <v>4256</v>
      </c>
      <c r="G107" s="9" t="s">
        <v>29</v>
      </c>
      <c r="H107" s="1204">
        <v>15</v>
      </c>
      <c r="I107" s="25" t="s">
        <v>6</v>
      </c>
      <c r="J107" s="9"/>
      <c r="K107" s="11"/>
      <c r="L107" s="1205">
        <v>392.15</v>
      </c>
      <c r="M107" s="80"/>
      <c r="N107" s="80"/>
      <c r="O107" s="80"/>
      <c r="P107" s="80"/>
      <c r="Q107" s="80"/>
      <c r="R107" s="80"/>
      <c r="T107" s="80"/>
      <c r="U107" s="80"/>
      <c r="V107" s="80"/>
      <c r="W107" s="80"/>
      <c r="X107" s="80"/>
      <c r="Y107" s="80"/>
    </row>
    <row r="108" spans="1:25" s="42" customFormat="1" ht="14.25" customHeight="1">
      <c r="A108" s="239"/>
      <c r="B108" s="1203"/>
      <c r="C108" s="31"/>
      <c r="D108" s="523"/>
      <c r="E108" s="136" t="s">
        <v>153</v>
      </c>
      <c r="F108" s="523">
        <v>4551</v>
      </c>
      <c r="G108" s="9" t="s">
        <v>75</v>
      </c>
      <c r="H108" s="1204">
        <v>10</v>
      </c>
      <c r="I108" s="25" t="s">
        <v>6</v>
      </c>
      <c r="J108" s="9"/>
      <c r="K108" s="11"/>
      <c r="L108" s="1205">
        <v>188.6</v>
      </c>
      <c r="M108" s="80"/>
      <c r="N108" s="80"/>
      <c r="O108" s="80"/>
      <c r="P108" s="80"/>
      <c r="Q108" s="80"/>
      <c r="R108" s="80"/>
      <c r="T108" s="80"/>
      <c r="U108" s="80"/>
      <c r="V108" s="80"/>
      <c r="W108" s="80"/>
      <c r="X108" s="80"/>
      <c r="Y108" s="80"/>
    </row>
    <row r="109" spans="1:25" s="42" customFormat="1" ht="14.25" customHeight="1">
      <c r="A109" s="239" t="s">
        <v>359</v>
      </c>
      <c r="B109" s="1203">
        <v>45058</v>
      </c>
      <c r="C109" s="31">
        <v>45051</v>
      </c>
      <c r="D109" s="523">
        <v>13680</v>
      </c>
      <c r="E109" s="136" t="s">
        <v>7</v>
      </c>
      <c r="F109" s="523">
        <v>1853</v>
      </c>
      <c r="G109" s="9" t="s">
        <v>20</v>
      </c>
      <c r="H109" s="1204">
        <v>10</v>
      </c>
      <c r="I109" s="25" t="s">
        <v>12</v>
      </c>
      <c r="J109" s="9"/>
      <c r="K109" s="11"/>
      <c r="L109" s="1205">
        <v>448.1</v>
      </c>
      <c r="M109" s="80"/>
      <c r="N109" s="80"/>
      <c r="O109" s="80"/>
      <c r="P109" s="80"/>
      <c r="Q109" s="80"/>
      <c r="R109" s="80"/>
      <c r="T109" s="80"/>
      <c r="U109" s="80"/>
      <c r="V109" s="80"/>
      <c r="W109" s="80"/>
      <c r="X109" s="80"/>
      <c r="Y109" s="80"/>
    </row>
    <row r="110" spans="1:25" s="42" customFormat="1" ht="14.25" customHeight="1">
      <c r="A110" s="239"/>
      <c r="B110" s="1203"/>
      <c r="C110" s="31"/>
      <c r="D110" s="523"/>
      <c r="E110" s="136" t="s">
        <v>7</v>
      </c>
      <c r="F110" s="523">
        <v>3892</v>
      </c>
      <c r="G110" s="9" t="s">
        <v>1776</v>
      </c>
      <c r="H110" s="1204">
        <v>50</v>
      </c>
      <c r="I110" s="25" t="s">
        <v>12</v>
      </c>
      <c r="J110" s="9"/>
      <c r="K110" s="11"/>
      <c r="L110" s="1205">
        <v>466</v>
      </c>
      <c r="M110" s="80"/>
      <c r="N110" s="80"/>
      <c r="O110" s="80"/>
      <c r="P110" s="80"/>
      <c r="Q110" s="80"/>
      <c r="R110" s="80"/>
      <c r="T110" s="80"/>
      <c r="U110" s="80"/>
      <c r="V110" s="80"/>
      <c r="W110" s="80"/>
      <c r="X110" s="80"/>
      <c r="Y110" s="80"/>
    </row>
    <row r="111" spans="1:25" s="42" customFormat="1" ht="14.25" customHeight="1">
      <c r="A111" s="239" t="s">
        <v>2229</v>
      </c>
      <c r="B111" s="1203">
        <v>45055</v>
      </c>
      <c r="C111" s="31">
        <v>45051</v>
      </c>
      <c r="D111" s="523">
        <v>13699</v>
      </c>
      <c r="E111" s="136" t="s">
        <v>7</v>
      </c>
      <c r="F111" s="523">
        <v>4467</v>
      </c>
      <c r="G111" s="9" t="s">
        <v>127</v>
      </c>
      <c r="H111" s="1204">
        <v>15</v>
      </c>
      <c r="I111" s="25" t="s">
        <v>12</v>
      </c>
      <c r="J111" s="9"/>
      <c r="K111" s="11"/>
      <c r="L111" s="1205">
        <v>1768.5</v>
      </c>
      <c r="M111" s="80"/>
      <c r="N111" s="80"/>
      <c r="O111" s="80"/>
      <c r="P111" s="80"/>
      <c r="Q111" s="80"/>
      <c r="R111" s="80"/>
      <c r="T111" s="80"/>
      <c r="U111" s="80"/>
      <c r="V111" s="80"/>
      <c r="W111" s="80"/>
      <c r="X111" s="80"/>
      <c r="Y111" s="80"/>
    </row>
    <row r="112" spans="1:25" s="42" customFormat="1" ht="14.25" customHeight="1">
      <c r="A112" s="239" t="s">
        <v>2821</v>
      </c>
      <c r="B112" s="1203">
        <v>45065</v>
      </c>
      <c r="C112" s="31">
        <v>45057</v>
      </c>
      <c r="D112" s="523">
        <v>13706</v>
      </c>
      <c r="E112" s="136" t="s">
        <v>2</v>
      </c>
      <c r="F112" s="523">
        <v>4554</v>
      </c>
      <c r="G112" s="9" t="s">
        <v>36</v>
      </c>
      <c r="H112" s="1204">
        <v>10</v>
      </c>
      <c r="I112" s="25" t="s">
        <v>6</v>
      </c>
      <c r="J112" s="9"/>
      <c r="K112" s="11" t="s">
        <v>3014</v>
      </c>
      <c r="L112" s="1205">
        <v>630</v>
      </c>
      <c r="M112" s="80"/>
      <c r="N112" s="80"/>
      <c r="O112" s="80"/>
      <c r="P112" s="80"/>
      <c r="Q112" s="80"/>
      <c r="R112" s="80"/>
      <c r="T112" s="80"/>
      <c r="U112" s="80"/>
      <c r="V112" s="80"/>
      <c r="W112" s="80"/>
      <c r="X112" s="80"/>
      <c r="Y112" s="80"/>
    </row>
    <row r="113" spans="1:25" s="42" customFormat="1" ht="14.25" customHeight="1">
      <c r="A113" s="239" t="s">
        <v>111</v>
      </c>
      <c r="B113" s="1203">
        <v>45058</v>
      </c>
      <c r="C113" s="31">
        <v>45055</v>
      </c>
      <c r="D113" s="523">
        <v>13709</v>
      </c>
      <c r="E113" s="136" t="s">
        <v>2</v>
      </c>
      <c r="F113" s="523">
        <v>2691</v>
      </c>
      <c r="G113" s="9" t="s">
        <v>1052</v>
      </c>
      <c r="H113" s="1204" t="s">
        <v>2028</v>
      </c>
      <c r="I113" s="25" t="s">
        <v>6</v>
      </c>
      <c r="J113" s="9"/>
      <c r="K113" s="11"/>
      <c r="L113" s="1205">
        <v>1305</v>
      </c>
      <c r="M113" s="80"/>
      <c r="N113" s="80"/>
      <c r="O113" s="80"/>
      <c r="P113" s="80"/>
      <c r="Q113" s="80"/>
      <c r="R113" s="80"/>
      <c r="T113" s="80"/>
      <c r="U113" s="80"/>
      <c r="V113" s="80"/>
      <c r="W113" s="80"/>
      <c r="X113" s="80"/>
      <c r="Y113" s="80"/>
    </row>
    <row r="114" spans="1:25" s="42" customFormat="1" ht="14.25" customHeight="1">
      <c r="A114" s="239" t="s">
        <v>1978</v>
      </c>
      <c r="B114" s="1203">
        <v>45063</v>
      </c>
      <c r="C114" s="31">
        <v>45055</v>
      </c>
      <c r="D114" s="523">
        <v>13712</v>
      </c>
      <c r="E114" s="136" t="s">
        <v>2</v>
      </c>
      <c r="F114" s="523">
        <v>4043</v>
      </c>
      <c r="G114" s="9" t="s">
        <v>31</v>
      </c>
      <c r="H114" s="1204">
        <v>5</v>
      </c>
      <c r="I114" s="25" t="s">
        <v>6</v>
      </c>
      <c r="J114" s="9"/>
      <c r="K114" s="11" t="s">
        <v>991</v>
      </c>
      <c r="L114" s="1205">
        <v>187.5</v>
      </c>
      <c r="M114" s="80"/>
      <c r="N114" s="80"/>
      <c r="O114" s="80"/>
      <c r="P114" s="80"/>
      <c r="Q114" s="80"/>
      <c r="R114" s="80"/>
      <c r="T114" s="80"/>
      <c r="U114" s="80"/>
      <c r="V114" s="80"/>
      <c r="W114" s="80"/>
      <c r="X114" s="80"/>
      <c r="Y114" s="80"/>
    </row>
    <row r="115" spans="1:25" s="42" customFormat="1" ht="14.25" customHeight="1">
      <c r="A115" s="239" t="s">
        <v>520</v>
      </c>
      <c r="B115" s="1203">
        <v>45058</v>
      </c>
      <c r="C115" s="31">
        <v>45054</v>
      </c>
      <c r="D115" s="523">
        <v>13714</v>
      </c>
      <c r="E115" s="136" t="s">
        <v>7</v>
      </c>
      <c r="F115" s="523">
        <v>4467</v>
      </c>
      <c r="G115" s="9" t="s">
        <v>127</v>
      </c>
      <c r="H115" s="1204" t="s">
        <v>919</v>
      </c>
      <c r="I115" s="25" t="s">
        <v>6</v>
      </c>
      <c r="J115" s="9"/>
      <c r="K115" s="11"/>
      <c r="L115" s="1205">
        <v>565.91999999999996</v>
      </c>
      <c r="M115" s="80"/>
      <c r="N115" s="80"/>
      <c r="O115" s="80"/>
      <c r="P115" s="80"/>
      <c r="Q115" s="80"/>
      <c r="R115" s="80"/>
      <c r="T115" s="80"/>
      <c r="U115" s="80"/>
      <c r="V115" s="80"/>
      <c r="W115" s="80"/>
      <c r="X115" s="80"/>
      <c r="Y115" s="80"/>
    </row>
    <row r="116" spans="1:25" s="42" customFormat="1" ht="14.25" customHeight="1">
      <c r="A116" s="239" t="s">
        <v>2148</v>
      </c>
      <c r="B116" s="1203">
        <v>45056</v>
      </c>
      <c r="C116" s="412" t="s">
        <v>3015</v>
      </c>
      <c r="D116" s="523">
        <v>13718</v>
      </c>
      <c r="E116" s="136" t="s">
        <v>1221</v>
      </c>
      <c r="F116" s="523">
        <v>4183</v>
      </c>
      <c r="G116" s="9" t="s">
        <v>120</v>
      </c>
      <c r="H116" s="1204">
        <v>10</v>
      </c>
      <c r="I116" s="25" t="s">
        <v>6</v>
      </c>
      <c r="J116" s="9"/>
      <c r="K116" s="11"/>
      <c r="L116" s="1205">
        <v>375</v>
      </c>
      <c r="M116" s="80"/>
      <c r="N116" s="80"/>
      <c r="O116" s="80"/>
      <c r="P116" s="80"/>
      <c r="Q116" s="80"/>
      <c r="R116" s="80"/>
      <c r="T116" s="80"/>
      <c r="U116" s="80"/>
      <c r="V116" s="80"/>
      <c r="W116" s="80"/>
      <c r="X116" s="80"/>
      <c r="Y116" s="80"/>
    </row>
    <row r="117" spans="1:25" s="42" customFormat="1" ht="14.25" customHeight="1">
      <c r="A117" s="239" t="s">
        <v>1494</v>
      </c>
      <c r="B117" s="1203">
        <v>45063</v>
      </c>
      <c r="C117" s="31">
        <v>45056</v>
      </c>
      <c r="D117" s="523">
        <v>13719</v>
      </c>
      <c r="E117" s="136" t="s">
        <v>1221</v>
      </c>
      <c r="F117" s="523">
        <v>2498</v>
      </c>
      <c r="G117" s="9" t="s">
        <v>31</v>
      </c>
      <c r="H117" s="1204">
        <v>10</v>
      </c>
      <c r="I117" s="25" t="s">
        <v>6</v>
      </c>
      <c r="J117" s="9"/>
      <c r="K117" s="11" t="s">
        <v>991</v>
      </c>
      <c r="L117" s="1205">
        <v>395</v>
      </c>
      <c r="M117" s="80"/>
      <c r="N117" s="80"/>
      <c r="O117" s="80"/>
      <c r="P117" s="80"/>
      <c r="Q117" s="80"/>
      <c r="R117" s="80"/>
      <c r="T117" s="80"/>
      <c r="U117" s="80"/>
      <c r="V117" s="80"/>
      <c r="W117" s="80"/>
      <c r="X117" s="80"/>
      <c r="Y117" s="80"/>
    </row>
    <row r="118" spans="1:25" s="42" customFormat="1" ht="14.25" customHeight="1">
      <c r="A118" s="239" t="s">
        <v>1494</v>
      </c>
      <c r="B118" s="1203">
        <v>45063</v>
      </c>
      <c r="C118" s="31">
        <v>45057</v>
      </c>
      <c r="D118" s="523">
        <v>13720</v>
      </c>
      <c r="E118" s="136" t="s">
        <v>1221</v>
      </c>
      <c r="F118" s="523">
        <v>2498</v>
      </c>
      <c r="G118" s="9" t="s">
        <v>31</v>
      </c>
      <c r="H118" s="1204">
        <v>10</v>
      </c>
      <c r="I118" s="25" t="s">
        <v>6</v>
      </c>
      <c r="J118" s="9"/>
      <c r="K118" s="11" t="s">
        <v>991</v>
      </c>
      <c r="L118" s="1205">
        <v>395</v>
      </c>
      <c r="M118" s="80"/>
      <c r="N118" s="80"/>
      <c r="O118" s="80"/>
      <c r="P118" s="80"/>
      <c r="Q118" s="80"/>
      <c r="R118" s="80"/>
      <c r="T118" s="80"/>
      <c r="U118" s="80"/>
      <c r="V118" s="80"/>
      <c r="W118" s="80"/>
      <c r="X118" s="80"/>
      <c r="Y118" s="80"/>
    </row>
    <row r="119" spans="1:25" s="42" customFormat="1" ht="14.25" customHeight="1">
      <c r="A119" s="239" t="s">
        <v>249</v>
      </c>
      <c r="B119" s="1203">
        <v>45061</v>
      </c>
      <c r="C119" s="31">
        <v>45056</v>
      </c>
      <c r="D119" s="523">
        <v>13723</v>
      </c>
      <c r="E119" s="136" t="s">
        <v>153</v>
      </c>
      <c r="F119" s="523">
        <v>3102</v>
      </c>
      <c r="G119" s="9" t="s">
        <v>16</v>
      </c>
      <c r="H119" s="1204">
        <v>20</v>
      </c>
      <c r="I119" s="25" t="s">
        <v>6</v>
      </c>
      <c r="J119" s="9"/>
      <c r="K119" s="11"/>
      <c r="L119" s="1205">
        <v>172</v>
      </c>
      <c r="M119" s="80"/>
      <c r="N119" s="80"/>
      <c r="O119" s="80"/>
      <c r="P119" s="80"/>
      <c r="Q119" s="80"/>
      <c r="R119" s="80"/>
      <c r="T119" s="80"/>
      <c r="U119" s="80"/>
      <c r="V119" s="80"/>
      <c r="W119" s="80"/>
      <c r="X119" s="80"/>
      <c r="Y119" s="80"/>
    </row>
    <row r="120" spans="1:25" s="42" customFormat="1" ht="14.25" customHeight="1">
      <c r="A120" s="239" t="s">
        <v>1604</v>
      </c>
      <c r="B120" s="1203">
        <v>45063</v>
      </c>
      <c r="C120" s="31">
        <v>45056</v>
      </c>
      <c r="D120" s="523">
        <v>13724</v>
      </c>
      <c r="E120" s="136" t="s">
        <v>1221</v>
      </c>
      <c r="F120" s="523">
        <v>3590</v>
      </c>
      <c r="G120" s="9" t="s">
        <v>47</v>
      </c>
      <c r="H120" s="1204">
        <v>2</v>
      </c>
      <c r="I120" s="25" t="s">
        <v>6</v>
      </c>
      <c r="J120" s="9"/>
      <c r="K120" s="11"/>
      <c r="L120" s="1205">
        <v>111.52</v>
      </c>
      <c r="M120" s="80"/>
      <c r="N120" s="80"/>
      <c r="O120" s="80"/>
      <c r="P120" s="80"/>
      <c r="Q120" s="80"/>
      <c r="R120" s="80"/>
      <c r="T120" s="80"/>
      <c r="U120" s="80"/>
      <c r="V120" s="80"/>
      <c r="W120" s="80"/>
      <c r="X120" s="80"/>
      <c r="Y120" s="80"/>
    </row>
    <row r="121" spans="1:25" s="42" customFormat="1" ht="14.25" customHeight="1">
      <c r="A121" s="239" t="s">
        <v>845</v>
      </c>
      <c r="B121" s="1203">
        <v>45063</v>
      </c>
      <c r="C121" s="31">
        <v>45056</v>
      </c>
      <c r="D121" s="523">
        <v>13725</v>
      </c>
      <c r="E121" s="136" t="s">
        <v>2</v>
      </c>
      <c r="F121" s="523">
        <v>843</v>
      </c>
      <c r="G121" s="9" t="s">
        <v>203</v>
      </c>
      <c r="H121" s="1204">
        <v>200</v>
      </c>
      <c r="I121" s="25" t="s">
        <v>6</v>
      </c>
      <c r="J121" s="9"/>
      <c r="K121" s="22"/>
      <c r="L121" s="1205">
        <v>1700</v>
      </c>
      <c r="M121" s="80"/>
      <c r="N121" s="80"/>
      <c r="O121" s="80"/>
      <c r="P121" s="80"/>
      <c r="Q121" s="80"/>
      <c r="R121" s="80"/>
      <c r="T121" s="80"/>
      <c r="U121" s="80"/>
      <c r="V121" s="80"/>
      <c r="W121" s="80"/>
      <c r="X121" s="80"/>
      <c r="Y121" s="80"/>
    </row>
    <row r="122" spans="1:25" s="42" customFormat="1" ht="14.25" customHeight="1">
      <c r="A122" s="239" t="s">
        <v>3016</v>
      </c>
      <c r="B122" s="1203">
        <v>45057</v>
      </c>
      <c r="C122" s="31">
        <v>45056</v>
      </c>
      <c r="D122" s="523">
        <v>13726</v>
      </c>
      <c r="E122" s="136" t="s">
        <v>2</v>
      </c>
      <c r="F122" s="523">
        <v>4674</v>
      </c>
      <c r="G122" s="9" t="s">
        <v>29</v>
      </c>
      <c r="H122" s="1204" t="s">
        <v>877</v>
      </c>
      <c r="I122" s="25" t="s">
        <v>6</v>
      </c>
      <c r="J122" s="9"/>
      <c r="K122" s="22"/>
      <c r="L122" s="1205">
        <v>680.4</v>
      </c>
      <c r="M122" s="80"/>
      <c r="N122" s="80"/>
      <c r="O122" s="80"/>
      <c r="P122" s="80"/>
      <c r="Q122" s="80"/>
      <c r="R122" s="80"/>
      <c r="T122" s="80"/>
      <c r="U122" s="80"/>
      <c r="V122" s="80"/>
      <c r="W122" s="80"/>
      <c r="X122" s="80"/>
      <c r="Y122" s="80"/>
    </row>
    <row r="123" spans="1:25" s="42" customFormat="1" ht="14.25" customHeight="1">
      <c r="A123" s="239" t="s">
        <v>485</v>
      </c>
      <c r="B123" s="1203">
        <v>45062</v>
      </c>
      <c r="C123" s="31">
        <v>45056</v>
      </c>
      <c r="D123" s="523">
        <v>13732</v>
      </c>
      <c r="E123" s="136" t="s">
        <v>2</v>
      </c>
      <c r="F123" s="523">
        <v>2039</v>
      </c>
      <c r="G123" s="9" t="s">
        <v>29</v>
      </c>
      <c r="H123" s="1204">
        <v>20</v>
      </c>
      <c r="I123" s="25" t="s">
        <v>6</v>
      </c>
      <c r="J123" s="9"/>
      <c r="K123" s="22"/>
      <c r="L123" s="1205"/>
      <c r="M123" s="80"/>
      <c r="N123" s="80"/>
      <c r="O123" s="80"/>
      <c r="P123" s="80"/>
      <c r="Q123" s="80"/>
      <c r="R123" s="80"/>
      <c r="T123" s="80"/>
      <c r="U123" s="80"/>
      <c r="V123" s="80"/>
      <c r="W123" s="80"/>
      <c r="X123" s="80"/>
      <c r="Y123" s="80"/>
    </row>
    <row r="124" spans="1:25" s="42" customFormat="1" ht="14.25" customHeight="1">
      <c r="A124" s="239"/>
      <c r="B124" s="1203"/>
      <c r="C124" s="31"/>
      <c r="D124" s="523"/>
      <c r="E124" s="136" t="s">
        <v>2351</v>
      </c>
      <c r="F124" s="523">
        <v>3096</v>
      </c>
      <c r="G124" s="9" t="s">
        <v>47</v>
      </c>
      <c r="H124" s="1204">
        <v>20</v>
      </c>
      <c r="I124" s="25" t="s">
        <v>6</v>
      </c>
      <c r="J124" s="9"/>
      <c r="K124" s="22"/>
      <c r="L124" s="1205">
        <v>2003</v>
      </c>
      <c r="M124" s="80"/>
      <c r="N124" s="80"/>
      <c r="O124" s="80"/>
      <c r="P124" s="80"/>
      <c r="Q124" s="80"/>
      <c r="R124" s="80"/>
      <c r="T124" s="80"/>
      <c r="U124" s="80"/>
      <c r="V124" s="80"/>
      <c r="W124" s="80"/>
      <c r="X124" s="80"/>
      <c r="Y124" s="80"/>
    </row>
    <row r="125" spans="1:25" s="42" customFormat="1" ht="14.25" customHeight="1">
      <c r="A125" s="239" t="s">
        <v>3018</v>
      </c>
      <c r="B125" s="1203">
        <v>45062</v>
      </c>
      <c r="C125" s="31">
        <v>45061</v>
      </c>
      <c r="D125" s="523">
        <v>13735</v>
      </c>
      <c r="E125" s="136" t="s">
        <v>1221</v>
      </c>
      <c r="F125" s="523">
        <v>4268</v>
      </c>
      <c r="G125" s="9" t="s">
        <v>29</v>
      </c>
      <c r="H125" s="1204" t="s">
        <v>1455</v>
      </c>
      <c r="I125" s="25" t="s">
        <v>6</v>
      </c>
      <c r="J125" s="9"/>
      <c r="K125" s="22"/>
      <c r="L125" s="1205">
        <v>731.25</v>
      </c>
      <c r="M125" s="80"/>
      <c r="N125" s="80"/>
      <c r="O125" s="80"/>
      <c r="P125" s="80"/>
      <c r="Q125" s="80"/>
      <c r="R125" s="80"/>
      <c r="T125" s="80"/>
      <c r="U125" s="80"/>
      <c r="V125" s="80"/>
      <c r="W125" s="80"/>
      <c r="X125" s="80"/>
      <c r="Y125" s="80"/>
    </row>
    <row r="126" spans="1:25" s="42" customFormat="1" ht="14.25" customHeight="1">
      <c r="A126" s="239" t="s">
        <v>132</v>
      </c>
      <c r="B126" s="1203">
        <v>45062</v>
      </c>
      <c r="C126" s="31">
        <v>45058</v>
      </c>
      <c r="D126" s="523">
        <v>13741</v>
      </c>
      <c r="E126" s="136" t="s">
        <v>7</v>
      </c>
      <c r="F126" s="523">
        <v>3758</v>
      </c>
      <c r="G126" s="9" t="s">
        <v>62</v>
      </c>
      <c r="H126" s="1204" t="s">
        <v>900</v>
      </c>
      <c r="I126" s="25" t="s">
        <v>6</v>
      </c>
      <c r="J126" s="9"/>
      <c r="K126" s="22"/>
      <c r="L126" s="1205">
        <v>599.9</v>
      </c>
      <c r="M126" s="80"/>
      <c r="N126" s="80"/>
      <c r="O126" s="80"/>
      <c r="P126" s="80"/>
      <c r="Q126" s="80"/>
      <c r="R126" s="80"/>
      <c r="T126" s="80"/>
      <c r="U126" s="80"/>
      <c r="V126" s="80"/>
      <c r="W126" s="80"/>
      <c r="X126" s="80"/>
      <c r="Y126" s="80"/>
    </row>
    <row r="127" spans="1:25" s="42" customFormat="1" ht="14.25" customHeight="1">
      <c r="A127" s="239" t="s">
        <v>565</v>
      </c>
      <c r="B127" s="1203">
        <v>45063</v>
      </c>
      <c r="C127" s="31">
        <v>45062</v>
      </c>
      <c r="D127" s="523">
        <v>13745</v>
      </c>
      <c r="E127" s="136" t="s">
        <v>2212</v>
      </c>
      <c r="F127" s="523">
        <v>4592</v>
      </c>
      <c r="G127" s="9" t="s">
        <v>200</v>
      </c>
      <c r="H127" s="1204">
        <v>10</v>
      </c>
      <c r="I127" s="25" t="s">
        <v>6</v>
      </c>
      <c r="J127" s="9"/>
      <c r="K127" s="22"/>
      <c r="L127" s="1205">
        <v>350</v>
      </c>
      <c r="M127" s="80"/>
      <c r="N127" s="80"/>
      <c r="O127" s="80"/>
      <c r="P127" s="80"/>
      <c r="Q127" s="80"/>
      <c r="R127" s="80"/>
      <c r="T127" s="80"/>
      <c r="U127" s="80"/>
      <c r="V127" s="80"/>
      <c r="W127" s="80"/>
      <c r="X127" s="80"/>
      <c r="Y127" s="80"/>
    </row>
    <row r="128" spans="1:25" s="42" customFormat="1" ht="14.25" customHeight="1">
      <c r="A128" s="239" t="s">
        <v>160</v>
      </c>
      <c r="B128" s="1230">
        <v>45063</v>
      </c>
      <c r="C128" s="31">
        <v>45058</v>
      </c>
      <c r="D128" s="523">
        <v>13746</v>
      </c>
      <c r="E128" s="136" t="s">
        <v>2</v>
      </c>
      <c r="F128" s="523">
        <v>1186</v>
      </c>
      <c r="G128" s="9" t="s">
        <v>79</v>
      </c>
      <c r="H128" s="1204">
        <v>5</v>
      </c>
      <c r="I128" s="25" t="s">
        <v>6</v>
      </c>
      <c r="J128" s="9"/>
      <c r="K128" s="22"/>
      <c r="L128" s="1205">
        <v>274.5</v>
      </c>
      <c r="M128" s="80"/>
      <c r="N128" s="80"/>
      <c r="O128" s="80"/>
      <c r="P128" s="80"/>
      <c r="Q128" s="80"/>
      <c r="R128" s="80"/>
      <c r="T128" s="80"/>
      <c r="U128" s="80"/>
      <c r="V128" s="80"/>
      <c r="W128" s="80"/>
      <c r="X128" s="80"/>
      <c r="Y128" s="80"/>
    </row>
    <row r="129" spans="1:25" s="42" customFormat="1" ht="14.25" customHeight="1">
      <c r="A129" s="239"/>
      <c r="B129" s="1203"/>
      <c r="C129" s="31"/>
      <c r="D129" s="523"/>
      <c r="E129" s="136" t="s">
        <v>671</v>
      </c>
      <c r="F129" s="523">
        <v>3016</v>
      </c>
      <c r="G129" s="9" t="s">
        <v>22</v>
      </c>
      <c r="H129" s="1204">
        <v>10</v>
      </c>
      <c r="I129" s="25" t="s">
        <v>6</v>
      </c>
      <c r="J129" s="9"/>
      <c r="K129" s="22"/>
      <c r="L129" s="1205">
        <v>232</v>
      </c>
      <c r="M129" s="80"/>
      <c r="N129" s="80"/>
      <c r="O129" s="80"/>
      <c r="P129" s="80"/>
      <c r="Q129" s="80"/>
      <c r="R129" s="80"/>
      <c r="T129" s="80"/>
      <c r="U129" s="80"/>
      <c r="V129" s="80"/>
      <c r="W129" s="80"/>
      <c r="X129" s="80"/>
      <c r="Y129" s="80"/>
    </row>
    <row r="130" spans="1:25" s="42" customFormat="1" ht="14.25" customHeight="1">
      <c r="A130" s="239" t="s">
        <v>779</v>
      </c>
      <c r="B130" s="1203">
        <v>45063</v>
      </c>
      <c r="C130" s="31">
        <v>45057</v>
      </c>
      <c r="D130" s="523">
        <v>13747</v>
      </c>
      <c r="E130" s="136" t="s">
        <v>2</v>
      </c>
      <c r="F130" s="523">
        <v>753</v>
      </c>
      <c r="G130" s="9" t="s">
        <v>47</v>
      </c>
      <c r="H130" s="1204">
        <v>25</v>
      </c>
      <c r="I130" s="25" t="s">
        <v>6</v>
      </c>
      <c r="J130" s="9"/>
      <c r="K130" s="22"/>
      <c r="L130" s="1205">
        <v>712.5</v>
      </c>
      <c r="M130" s="80"/>
      <c r="N130" s="80"/>
      <c r="O130" s="80"/>
      <c r="P130" s="80"/>
      <c r="Q130" s="80"/>
      <c r="R130" s="80"/>
      <c r="T130" s="80"/>
      <c r="U130" s="80"/>
      <c r="V130" s="80"/>
      <c r="W130" s="80"/>
      <c r="X130" s="80"/>
      <c r="Y130" s="80"/>
    </row>
    <row r="131" spans="1:25" s="42" customFormat="1" ht="14.25" customHeight="1">
      <c r="A131" s="239" t="s">
        <v>1576</v>
      </c>
      <c r="B131" s="1203">
        <v>45063</v>
      </c>
      <c r="C131" s="31">
        <v>45057</v>
      </c>
      <c r="D131" s="523">
        <v>13748</v>
      </c>
      <c r="E131" s="136" t="s">
        <v>2</v>
      </c>
      <c r="F131" s="523">
        <v>753</v>
      </c>
      <c r="G131" s="9" t="s">
        <v>47</v>
      </c>
      <c r="H131" s="1204">
        <v>30</v>
      </c>
      <c r="I131" s="25" t="s">
        <v>6</v>
      </c>
      <c r="J131" s="9"/>
      <c r="K131" s="22"/>
      <c r="L131" s="1205">
        <v>1095</v>
      </c>
      <c r="M131" s="80"/>
      <c r="N131" s="80"/>
      <c r="O131" s="80"/>
      <c r="P131" s="80"/>
      <c r="Q131" s="80"/>
      <c r="R131" s="80"/>
      <c r="T131" s="80"/>
      <c r="U131" s="80"/>
      <c r="V131" s="80"/>
      <c r="W131" s="80"/>
      <c r="X131" s="80"/>
      <c r="Y131" s="80"/>
    </row>
    <row r="132" spans="1:25" s="42" customFormat="1" ht="14.25" customHeight="1">
      <c r="A132" s="239" t="s">
        <v>137</v>
      </c>
      <c r="B132" s="1203">
        <v>45064</v>
      </c>
      <c r="C132" s="31">
        <v>45061</v>
      </c>
      <c r="D132" s="523">
        <v>13760</v>
      </c>
      <c r="E132" s="136" t="s">
        <v>44</v>
      </c>
      <c r="F132" s="523">
        <v>4029</v>
      </c>
      <c r="G132" s="9" t="s">
        <v>219</v>
      </c>
      <c r="H132" s="1204">
        <v>50</v>
      </c>
      <c r="I132" s="25" t="s">
        <v>6</v>
      </c>
      <c r="J132" s="9"/>
      <c r="K132" s="22"/>
      <c r="L132" s="1205">
        <v>950</v>
      </c>
      <c r="M132" s="80"/>
      <c r="N132" s="80"/>
      <c r="O132" s="80"/>
      <c r="P132" s="80"/>
      <c r="Q132" s="80"/>
      <c r="R132" s="80"/>
      <c r="T132" s="80"/>
      <c r="U132" s="80"/>
      <c r="V132" s="80"/>
      <c r="W132" s="80"/>
      <c r="X132" s="80"/>
      <c r="Y132" s="80"/>
    </row>
    <row r="133" spans="1:25" s="42" customFormat="1" ht="14.25" customHeight="1">
      <c r="A133" s="239" t="s">
        <v>3028</v>
      </c>
      <c r="B133" s="1203">
        <v>45062</v>
      </c>
      <c r="C133" s="31">
        <v>45062</v>
      </c>
      <c r="D133" s="523">
        <v>13769</v>
      </c>
      <c r="E133" s="136" t="s">
        <v>3029</v>
      </c>
      <c r="F133" s="523">
        <v>4682</v>
      </c>
      <c r="G133" s="9" t="s">
        <v>47</v>
      </c>
      <c r="H133" s="1204">
        <v>1</v>
      </c>
      <c r="I133" s="25" t="s">
        <v>6</v>
      </c>
      <c r="J133" s="9"/>
      <c r="K133" s="22"/>
      <c r="L133" s="1205">
        <v>218.5</v>
      </c>
      <c r="M133" s="80"/>
      <c r="N133" s="80"/>
      <c r="O133" s="80"/>
      <c r="P133" s="80"/>
      <c r="Q133" s="80"/>
      <c r="R133" s="80"/>
      <c r="T133" s="80"/>
      <c r="U133" s="80"/>
      <c r="V133" s="80"/>
      <c r="W133" s="80"/>
      <c r="X133" s="80"/>
      <c r="Y133" s="80"/>
    </row>
    <row r="134" spans="1:25" s="42" customFormat="1" ht="14.25" customHeight="1">
      <c r="A134" s="592" t="s">
        <v>2821</v>
      </c>
      <c r="B134" s="1340">
        <v>45085</v>
      </c>
      <c r="C134" s="593"/>
      <c r="D134" s="1341">
        <v>13771</v>
      </c>
      <c r="E134" s="600" t="s">
        <v>2</v>
      </c>
      <c r="F134" s="1341">
        <v>4554</v>
      </c>
      <c r="G134" s="9" t="s">
        <v>36</v>
      </c>
      <c r="H134" s="1204">
        <v>10</v>
      </c>
      <c r="I134" s="596"/>
      <c r="J134" s="597"/>
      <c r="K134" s="1349" t="s">
        <v>3014</v>
      </c>
      <c r="L134" s="1343">
        <v>630</v>
      </c>
      <c r="M134" s="80"/>
      <c r="N134" s="80"/>
      <c r="O134" s="80"/>
      <c r="P134" s="80"/>
      <c r="Q134" s="80"/>
      <c r="R134" s="80"/>
      <c r="T134" s="80"/>
      <c r="U134" s="80"/>
      <c r="V134" s="80"/>
      <c r="W134" s="80"/>
      <c r="X134" s="80"/>
      <c r="Y134" s="80"/>
    </row>
    <row r="135" spans="1:25" s="42" customFormat="1" ht="14.25" customHeight="1">
      <c r="A135" s="239" t="s">
        <v>172</v>
      </c>
      <c r="B135" s="1203">
        <v>45063</v>
      </c>
      <c r="C135" s="31">
        <v>45062</v>
      </c>
      <c r="D135" s="523">
        <v>13773</v>
      </c>
      <c r="E135" s="136" t="s">
        <v>1221</v>
      </c>
      <c r="F135" s="523">
        <v>3314</v>
      </c>
      <c r="G135" s="9" t="s">
        <v>5</v>
      </c>
      <c r="H135" s="1204">
        <v>10</v>
      </c>
      <c r="I135" s="25" t="s">
        <v>6</v>
      </c>
      <c r="J135" s="9"/>
      <c r="K135" s="22"/>
      <c r="L135" s="1205">
        <v>310</v>
      </c>
      <c r="M135" s="80"/>
      <c r="N135" s="80"/>
      <c r="O135" s="80"/>
      <c r="P135" s="80"/>
      <c r="Q135" s="80"/>
      <c r="R135" s="80"/>
      <c r="T135" s="80"/>
      <c r="U135" s="80"/>
      <c r="V135" s="80"/>
      <c r="W135" s="80"/>
      <c r="X135" s="80"/>
      <c r="Y135" s="80"/>
    </row>
    <row r="136" spans="1:25" s="42" customFormat="1" ht="14.25" customHeight="1">
      <c r="A136" s="239" t="s">
        <v>365</v>
      </c>
      <c r="B136" s="1203">
        <v>45065</v>
      </c>
      <c r="C136" s="31">
        <v>45063</v>
      </c>
      <c r="D136" s="523">
        <v>13775</v>
      </c>
      <c r="E136" s="136" t="s">
        <v>2</v>
      </c>
      <c r="F136" s="523">
        <v>838</v>
      </c>
      <c r="G136" s="9" t="s">
        <v>5</v>
      </c>
      <c r="H136" s="1204">
        <v>10</v>
      </c>
      <c r="I136" s="25" t="s">
        <v>6</v>
      </c>
      <c r="J136" s="9"/>
      <c r="K136" s="22"/>
      <c r="L136" s="1205">
        <v>393.8</v>
      </c>
      <c r="M136" s="80"/>
      <c r="N136" s="80"/>
      <c r="O136" s="80"/>
      <c r="P136" s="80"/>
      <c r="Q136" s="80"/>
      <c r="R136" s="80"/>
      <c r="T136" s="80"/>
      <c r="U136" s="80"/>
      <c r="V136" s="80"/>
      <c r="W136" s="80"/>
      <c r="X136" s="80"/>
      <c r="Y136" s="80"/>
    </row>
    <row r="137" spans="1:25" s="42" customFormat="1" ht="14.25" customHeight="1">
      <c r="A137" s="239" t="s">
        <v>370</v>
      </c>
      <c r="B137" s="1203">
        <v>45065</v>
      </c>
      <c r="C137" s="31">
        <v>45064</v>
      </c>
      <c r="D137" s="523">
        <v>13781</v>
      </c>
      <c r="E137" s="136" t="s">
        <v>2</v>
      </c>
      <c r="F137" s="523">
        <v>1098</v>
      </c>
      <c r="G137" s="9" t="s">
        <v>3</v>
      </c>
      <c r="H137" s="1204">
        <v>6</v>
      </c>
      <c r="I137" s="25" t="s">
        <v>6</v>
      </c>
      <c r="J137" s="9"/>
      <c r="K137" s="22"/>
      <c r="L137" s="1205">
        <v>264.39999999999998</v>
      </c>
      <c r="M137" s="80"/>
      <c r="N137" s="80"/>
      <c r="O137" s="80"/>
      <c r="P137" s="80"/>
      <c r="Q137" s="80"/>
      <c r="R137" s="80"/>
      <c r="T137" s="80"/>
      <c r="U137" s="80"/>
      <c r="V137" s="80"/>
      <c r="W137" s="80"/>
      <c r="X137" s="80"/>
      <c r="Y137" s="80"/>
    </row>
    <row r="138" spans="1:25" s="42" customFormat="1" ht="14.25" customHeight="1">
      <c r="A138" s="239" t="s">
        <v>1227</v>
      </c>
      <c r="B138" s="1203">
        <v>45065</v>
      </c>
      <c r="C138" s="31">
        <v>45064</v>
      </c>
      <c r="D138" s="523">
        <v>13786</v>
      </c>
      <c r="E138" s="136" t="s">
        <v>2</v>
      </c>
      <c r="F138" s="523">
        <v>1468</v>
      </c>
      <c r="G138" s="9" t="s">
        <v>21</v>
      </c>
      <c r="H138" s="1204">
        <v>5</v>
      </c>
      <c r="I138" s="25" t="s">
        <v>6</v>
      </c>
      <c r="J138" s="9"/>
      <c r="K138" s="22"/>
      <c r="L138" s="1205">
        <v>360.15</v>
      </c>
      <c r="M138" s="80"/>
      <c r="N138" s="80"/>
      <c r="O138" s="80"/>
      <c r="P138" s="80"/>
      <c r="Q138" s="80"/>
      <c r="R138" s="80"/>
      <c r="T138" s="80"/>
      <c r="U138" s="80"/>
      <c r="V138" s="80"/>
      <c r="W138" s="80"/>
      <c r="X138" s="80"/>
      <c r="Y138" s="80"/>
    </row>
    <row r="139" spans="1:25" s="42" customFormat="1" ht="14.25" customHeight="1">
      <c r="A139" s="239" t="s">
        <v>137</v>
      </c>
      <c r="B139" s="1203">
        <v>45069</v>
      </c>
      <c r="C139" s="31">
        <v>45065</v>
      </c>
      <c r="D139" s="523">
        <v>13791</v>
      </c>
      <c r="E139" s="136" t="s">
        <v>44</v>
      </c>
      <c r="F139" s="523">
        <v>4029</v>
      </c>
      <c r="G139" s="9" t="s">
        <v>219</v>
      </c>
      <c r="H139" s="1204">
        <v>50</v>
      </c>
      <c r="I139" s="25" t="s">
        <v>12</v>
      </c>
      <c r="J139" s="9"/>
      <c r="K139" s="22"/>
      <c r="L139" s="1205"/>
      <c r="M139" s="80"/>
      <c r="N139" s="80"/>
      <c r="O139" s="80"/>
      <c r="P139" s="80"/>
      <c r="Q139" s="80"/>
      <c r="R139" s="80"/>
      <c r="T139" s="80"/>
      <c r="U139" s="80"/>
      <c r="V139" s="80"/>
      <c r="W139" s="80"/>
      <c r="X139" s="80"/>
      <c r="Y139" s="80"/>
    </row>
    <row r="140" spans="1:25" s="42" customFormat="1" ht="14.25" customHeight="1">
      <c r="A140" s="239"/>
      <c r="B140" s="1203"/>
      <c r="C140" s="31"/>
      <c r="D140" s="523"/>
      <c r="E140" s="136" t="s">
        <v>2</v>
      </c>
      <c r="F140" s="523">
        <v>3302</v>
      </c>
      <c r="G140" s="9" t="s">
        <v>15</v>
      </c>
      <c r="H140" s="1204">
        <v>100</v>
      </c>
      <c r="I140" s="25" t="s">
        <v>6</v>
      </c>
      <c r="J140" s="9"/>
      <c r="K140" s="22"/>
      <c r="L140" s="1205">
        <v>1490</v>
      </c>
      <c r="M140" s="80"/>
      <c r="N140" s="80"/>
      <c r="O140" s="80"/>
      <c r="P140" s="80"/>
      <c r="Q140" s="80"/>
      <c r="R140" s="80"/>
      <c r="T140" s="80"/>
      <c r="U140" s="80"/>
      <c r="V140" s="80"/>
      <c r="W140" s="80"/>
      <c r="X140" s="80"/>
      <c r="Y140" s="80"/>
    </row>
    <row r="141" spans="1:25" s="42" customFormat="1" ht="14.25" customHeight="1">
      <c r="A141" s="239" t="s">
        <v>1190</v>
      </c>
      <c r="B141" s="1203">
        <v>45069</v>
      </c>
      <c r="C141" s="31">
        <v>45064</v>
      </c>
      <c r="D141" s="523">
        <v>13792</v>
      </c>
      <c r="E141" s="136" t="s">
        <v>2</v>
      </c>
      <c r="F141" s="523">
        <v>838</v>
      </c>
      <c r="G141" s="9" t="s">
        <v>5</v>
      </c>
      <c r="H141" s="1204">
        <v>10</v>
      </c>
      <c r="I141" s="25" t="s">
        <v>6</v>
      </c>
      <c r="J141" s="9"/>
      <c r="K141" s="22"/>
      <c r="L141" s="1205">
        <v>450</v>
      </c>
      <c r="M141" s="80"/>
      <c r="N141" s="80"/>
      <c r="O141" s="80"/>
      <c r="P141" s="80"/>
      <c r="Q141" s="80"/>
      <c r="R141" s="80"/>
      <c r="T141" s="80"/>
      <c r="U141" s="80"/>
      <c r="V141" s="80"/>
      <c r="W141" s="80"/>
      <c r="X141" s="80"/>
      <c r="Y141" s="80"/>
    </row>
    <row r="142" spans="1:25" s="42" customFormat="1" ht="14.25" customHeight="1">
      <c r="A142" s="239" t="s">
        <v>130</v>
      </c>
      <c r="B142" s="1203">
        <v>45069</v>
      </c>
      <c r="C142" s="31">
        <v>45068</v>
      </c>
      <c r="D142" s="523">
        <v>13797</v>
      </c>
      <c r="E142" s="136" t="s">
        <v>2</v>
      </c>
      <c r="F142" s="523">
        <v>951</v>
      </c>
      <c r="G142" s="9" t="s">
        <v>58</v>
      </c>
      <c r="H142" s="1204" t="s">
        <v>984</v>
      </c>
      <c r="I142" s="25" t="s">
        <v>6</v>
      </c>
      <c r="J142" s="9"/>
      <c r="K142" s="22"/>
      <c r="L142" s="1205">
        <v>360.15</v>
      </c>
      <c r="M142" s="80"/>
      <c r="N142" s="80"/>
      <c r="O142" s="80"/>
      <c r="P142" s="80"/>
      <c r="Q142" s="80"/>
      <c r="R142" s="80"/>
      <c r="T142" s="80"/>
      <c r="U142" s="80"/>
      <c r="V142" s="80"/>
      <c r="W142" s="80"/>
      <c r="X142" s="80"/>
      <c r="Y142" s="80"/>
    </row>
    <row r="143" spans="1:25" s="42" customFormat="1" ht="14.25" customHeight="1">
      <c r="A143" s="239" t="s">
        <v>517</v>
      </c>
      <c r="B143" s="1203">
        <v>45070</v>
      </c>
      <c r="C143" s="31">
        <v>45068</v>
      </c>
      <c r="D143" s="523">
        <v>13798</v>
      </c>
      <c r="E143" s="136" t="s">
        <v>1221</v>
      </c>
      <c r="F143" s="523">
        <v>4168</v>
      </c>
      <c r="G143" s="9" t="s">
        <v>16</v>
      </c>
      <c r="H143" s="1204">
        <v>20</v>
      </c>
      <c r="I143" s="25" t="s">
        <v>6</v>
      </c>
      <c r="J143" s="9"/>
      <c r="K143" s="22"/>
      <c r="L143" s="1205">
        <v>167.6</v>
      </c>
      <c r="M143" s="80"/>
      <c r="N143" s="80"/>
      <c r="O143" s="80"/>
      <c r="P143" s="80"/>
      <c r="Q143" s="80"/>
      <c r="R143" s="80"/>
      <c r="T143" s="80"/>
      <c r="U143" s="80"/>
      <c r="V143" s="80"/>
      <c r="W143" s="80"/>
      <c r="X143" s="80"/>
      <c r="Y143" s="80"/>
    </row>
    <row r="144" spans="1:25" s="42" customFormat="1" ht="14.25" customHeight="1">
      <c r="A144" s="239"/>
      <c r="B144" s="1203"/>
      <c r="C144" s="31"/>
      <c r="D144" s="523"/>
      <c r="E144" s="136" t="s">
        <v>69</v>
      </c>
      <c r="F144" s="523">
        <v>4688</v>
      </c>
      <c r="G144" s="9" t="s">
        <v>770</v>
      </c>
      <c r="H144" s="1204">
        <v>5</v>
      </c>
      <c r="I144" s="25" t="s">
        <v>6</v>
      </c>
      <c r="J144" s="9"/>
      <c r="K144" s="22"/>
      <c r="L144" s="1205">
        <v>377.45</v>
      </c>
      <c r="M144" s="80"/>
      <c r="N144" s="80"/>
      <c r="O144" s="80"/>
      <c r="P144" s="80"/>
      <c r="Q144" s="80"/>
      <c r="R144" s="80"/>
      <c r="T144" s="80"/>
      <c r="U144" s="80"/>
      <c r="V144" s="80"/>
      <c r="W144" s="80"/>
      <c r="X144" s="80"/>
      <c r="Y144" s="80"/>
    </row>
    <row r="145" spans="1:25" s="42" customFormat="1" ht="14.25" customHeight="1">
      <c r="A145" s="239" t="s">
        <v>466</v>
      </c>
      <c r="B145" s="1203">
        <v>45070</v>
      </c>
      <c r="C145" s="31">
        <v>45068</v>
      </c>
      <c r="D145" s="523">
        <v>137802</v>
      </c>
      <c r="E145" s="136" t="s">
        <v>2</v>
      </c>
      <c r="F145" s="523">
        <v>4075</v>
      </c>
      <c r="G145" s="9" t="s">
        <v>103</v>
      </c>
      <c r="H145" s="1204">
        <v>20</v>
      </c>
      <c r="I145" s="25" t="s">
        <v>6</v>
      </c>
      <c r="J145" s="9"/>
      <c r="K145" s="22"/>
      <c r="L145" s="1205">
        <v>380</v>
      </c>
      <c r="M145" s="80"/>
      <c r="N145" s="80"/>
      <c r="O145" s="80"/>
      <c r="P145" s="80"/>
      <c r="Q145" s="80"/>
      <c r="R145" s="80"/>
      <c r="T145" s="80"/>
      <c r="U145" s="80"/>
      <c r="V145" s="80"/>
      <c r="W145" s="80"/>
      <c r="X145" s="80"/>
      <c r="Y145" s="80"/>
    </row>
    <row r="146" spans="1:25" s="42" customFormat="1" ht="14.25" customHeight="1">
      <c r="A146" s="239" t="s">
        <v>3040</v>
      </c>
      <c r="B146" s="1203">
        <v>45070</v>
      </c>
      <c r="C146" s="31">
        <v>45065</v>
      </c>
      <c r="D146" s="523">
        <v>137806</v>
      </c>
      <c r="E146" s="136" t="s">
        <v>153</v>
      </c>
      <c r="F146" s="523">
        <v>4686</v>
      </c>
      <c r="G146" s="9" t="s">
        <v>52</v>
      </c>
      <c r="H146" s="1204">
        <v>1</v>
      </c>
      <c r="I146" s="25" t="s">
        <v>6</v>
      </c>
      <c r="J146" s="9"/>
      <c r="K146" s="22"/>
      <c r="L146" s="1205">
        <v>20.72</v>
      </c>
      <c r="M146" s="80"/>
      <c r="N146" s="80"/>
      <c r="O146" s="80"/>
      <c r="P146" s="80"/>
      <c r="Q146" s="80"/>
      <c r="R146" s="80"/>
      <c r="T146" s="80"/>
      <c r="U146" s="80"/>
      <c r="V146" s="80"/>
      <c r="W146" s="80"/>
      <c r="X146" s="80"/>
      <c r="Y146" s="80"/>
    </row>
    <row r="147" spans="1:25" s="42" customFormat="1" ht="14.25" customHeight="1">
      <c r="A147" s="239"/>
      <c r="B147" s="1203"/>
      <c r="C147" s="31"/>
      <c r="D147" s="523"/>
      <c r="E147" s="136" t="s">
        <v>74</v>
      </c>
      <c r="F147" s="523">
        <v>4689</v>
      </c>
      <c r="G147" s="9" t="s">
        <v>52</v>
      </c>
      <c r="H147" s="1204">
        <v>1</v>
      </c>
      <c r="I147" s="25" t="s">
        <v>6</v>
      </c>
      <c r="J147" s="9"/>
      <c r="K147" s="22"/>
      <c r="L147" s="1205">
        <v>20.72</v>
      </c>
      <c r="M147" s="80"/>
      <c r="N147" s="80"/>
      <c r="O147" s="80"/>
      <c r="P147" s="80"/>
      <c r="Q147" s="80"/>
      <c r="R147" s="80"/>
      <c r="T147" s="80"/>
      <c r="U147" s="80"/>
      <c r="V147" s="80"/>
      <c r="W147" s="80"/>
      <c r="X147" s="80"/>
      <c r="Y147" s="80"/>
    </row>
    <row r="148" spans="1:25" s="42" customFormat="1" ht="14.25" customHeight="1">
      <c r="A148" s="239" t="s">
        <v>2901</v>
      </c>
      <c r="B148" s="1203">
        <v>45071</v>
      </c>
      <c r="C148" s="31">
        <v>45068</v>
      </c>
      <c r="D148" s="523">
        <v>13808</v>
      </c>
      <c r="E148" s="136" t="s">
        <v>2</v>
      </c>
      <c r="F148" s="523">
        <v>3295</v>
      </c>
      <c r="G148" s="9" t="s">
        <v>521</v>
      </c>
      <c r="H148" s="1204">
        <v>5</v>
      </c>
      <c r="I148" s="25" t="s">
        <v>6</v>
      </c>
      <c r="J148" s="9"/>
      <c r="K148" s="22"/>
      <c r="L148" s="1205">
        <v>190</v>
      </c>
      <c r="M148" s="80"/>
      <c r="N148" s="80"/>
      <c r="O148" s="80"/>
      <c r="P148" s="80"/>
      <c r="Q148" s="80"/>
      <c r="R148" s="80"/>
      <c r="T148" s="80"/>
      <c r="U148" s="80"/>
      <c r="V148" s="80"/>
      <c r="W148" s="80"/>
      <c r="X148" s="80"/>
      <c r="Y148" s="80"/>
    </row>
    <row r="149" spans="1:25" s="42" customFormat="1" ht="14.25" customHeight="1">
      <c r="A149" s="239" t="s">
        <v>2283</v>
      </c>
      <c r="B149" s="1203">
        <v>45077</v>
      </c>
      <c r="C149" s="31">
        <v>45076</v>
      </c>
      <c r="D149" s="523">
        <v>13823</v>
      </c>
      <c r="E149" s="136" t="s">
        <v>2</v>
      </c>
      <c r="F149" s="523">
        <v>753</v>
      </c>
      <c r="G149" s="9" t="s">
        <v>47</v>
      </c>
      <c r="H149" s="1204">
        <v>8</v>
      </c>
      <c r="I149" s="25" t="s">
        <v>6</v>
      </c>
      <c r="J149" s="9"/>
      <c r="K149" s="11" t="s">
        <v>3042</v>
      </c>
      <c r="L149" s="1205">
        <v>316</v>
      </c>
      <c r="M149" s="80"/>
      <c r="N149" s="80"/>
      <c r="O149" s="80"/>
      <c r="P149" s="80"/>
      <c r="Q149" s="80"/>
      <c r="R149" s="80"/>
      <c r="T149" s="80"/>
      <c r="U149" s="80"/>
      <c r="V149" s="80"/>
      <c r="W149" s="80"/>
      <c r="X149" s="80"/>
      <c r="Y149" s="80"/>
    </row>
    <row r="150" spans="1:25" s="42" customFormat="1" ht="14.25" customHeight="1">
      <c r="A150" s="239" t="s">
        <v>174</v>
      </c>
      <c r="B150" s="1203">
        <v>45071</v>
      </c>
      <c r="C150" s="31">
        <v>45069</v>
      </c>
      <c r="D150" s="523">
        <v>13824</v>
      </c>
      <c r="E150" s="136" t="s">
        <v>1221</v>
      </c>
      <c r="F150" s="523">
        <v>4535</v>
      </c>
      <c r="G150" s="9" t="s">
        <v>18</v>
      </c>
      <c r="H150" s="1204">
        <v>5</v>
      </c>
      <c r="I150" s="25" t="s">
        <v>6</v>
      </c>
      <c r="J150" s="9"/>
      <c r="K150" s="22"/>
      <c r="L150" s="1205">
        <v>62.5</v>
      </c>
      <c r="M150" s="80"/>
      <c r="N150" s="80"/>
      <c r="O150" s="80"/>
      <c r="P150" s="80"/>
      <c r="Q150" s="80"/>
      <c r="R150" s="80"/>
      <c r="T150" s="80"/>
      <c r="U150" s="80"/>
      <c r="V150" s="80"/>
      <c r="W150" s="80"/>
      <c r="X150" s="80"/>
      <c r="Y150" s="80"/>
    </row>
    <row r="151" spans="1:25" s="42" customFormat="1" ht="14.25" customHeight="1">
      <c r="A151" s="239" t="s">
        <v>1564</v>
      </c>
      <c r="B151" s="1203">
        <v>45071</v>
      </c>
      <c r="C151" s="31">
        <v>45069</v>
      </c>
      <c r="D151" s="523">
        <v>13826</v>
      </c>
      <c r="E151" s="136" t="s">
        <v>2</v>
      </c>
      <c r="F151" s="523">
        <v>951</v>
      </c>
      <c r="G151" s="9" t="s">
        <v>58</v>
      </c>
      <c r="H151" s="1204" t="s">
        <v>1782</v>
      </c>
      <c r="I151" s="25" t="s">
        <v>6</v>
      </c>
      <c r="J151" s="9"/>
      <c r="K151" s="22"/>
      <c r="L151" s="1205">
        <v>921.5</v>
      </c>
      <c r="M151" s="80"/>
      <c r="N151" s="80"/>
      <c r="O151" s="80"/>
      <c r="P151" s="80"/>
      <c r="Q151" s="80"/>
      <c r="R151" s="80"/>
      <c r="T151" s="80"/>
      <c r="U151" s="80"/>
      <c r="V151" s="80"/>
      <c r="W151" s="80"/>
      <c r="X151" s="80"/>
      <c r="Y151" s="80"/>
    </row>
    <row r="152" spans="1:25" s="42" customFormat="1" ht="14.25" customHeight="1">
      <c r="A152" s="239" t="s">
        <v>2473</v>
      </c>
      <c r="B152" s="1203">
        <v>45078</v>
      </c>
      <c r="C152" s="31">
        <v>45077</v>
      </c>
      <c r="D152" s="523">
        <v>13825</v>
      </c>
      <c r="E152" s="136" t="s">
        <v>2212</v>
      </c>
      <c r="F152" s="523">
        <v>3765</v>
      </c>
      <c r="G152" s="9" t="s">
        <v>200</v>
      </c>
      <c r="H152" s="1204">
        <v>20</v>
      </c>
      <c r="I152" s="25" t="s">
        <v>6</v>
      </c>
      <c r="J152" s="9"/>
      <c r="K152" s="22"/>
      <c r="L152" s="1205"/>
      <c r="M152" s="80"/>
      <c r="N152" s="80"/>
      <c r="O152" s="80"/>
      <c r="P152" s="80"/>
      <c r="Q152" s="80"/>
      <c r="R152" s="80"/>
      <c r="T152" s="80"/>
      <c r="U152" s="80"/>
      <c r="V152" s="80"/>
      <c r="W152" s="80"/>
      <c r="X152" s="80"/>
      <c r="Y152" s="80"/>
    </row>
    <row r="153" spans="1:25" s="42" customFormat="1" ht="14.25" customHeight="1">
      <c r="A153" s="239"/>
      <c r="B153" s="1203"/>
      <c r="C153" s="31"/>
      <c r="D153" s="523"/>
      <c r="E153" s="136" t="s">
        <v>2</v>
      </c>
      <c r="F153" s="523">
        <v>908</v>
      </c>
      <c r="G153" s="9" t="s">
        <v>30</v>
      </c>
      <c r="H153" s="1204">
        <v>35</v>
      </c>
      <c r="I153" s="25" t="s">
        <v>6</v>
      </c>
      <c r="J153" s="9"/>
      <c r="K153" s="22"/>
      <c r="L153" s="1205">
        <v>1622.5</v>
      </c>
      <c r="M153" s="80"/>
      <c r="N153" s="80"/>
      <c r="O153" s="80"/>
      <c r="P153" s="80"/>
      <c r="Q153" s="80"/>
      <c r="R153" s="80"/>
      <c r="T153" s="80"/>
      <c r="U153" s="80"/>
      <c r="V153" s="80"/>
      <c r="W153" s="80"/>
      <c r="X153" s="80"/>
      <c r="Y153" s="80"/>
    </row>
    <row r="154" spans="1:25" s="42" customFormat="1" ht="14.25" customHeight="1">
      <c r="A154" s="239" t="s">
        <v>3043</v>
      </c>
      <c r="B154" s="1203">
        <v>45071</v>
      </c>
      <c r="C154" s="31">
        <v>45069</v>
      </c>
      <c r="D154" s="523">
        <v>13827</v>
      </c>
      <c r="E154" s="136" t="s">
        <v>2351</v>
      </c>
      <c r="F154" s="523">
        <v>2560</v>
      </c>
      <c r="G154" s="9" t="s">
        <v>5</v>
      </c>
      <c r="H154" s="1204">
        <v>2</v>
      </c>
      <c r="I154" s="25" t="s">
        <v>6</v>
      </c>
      <c r="J154" s="9"/>
      <c r="K154" s="22"/>
      <c r="L154" s="1205">
        <v>130.06</v>
      </c>
      <c r="M154" s="80"/>
      <c r="N154" s="80"/>
      <c r="O154" s="80"/>
      <c r="P154" s="80"/>
      <c r="Q154" s="80"/>
      <c r="R154" s="80"/>
      <c r="T154" s="80"/>
      <c r="U154" s="80"/>
      <c r="V154" s="80"/>
      <c r="W154" s="80"/>
      <c r="X154" s="80"/>
      <c r="Y154" s="80"/>
    </row>
    <row r="155" spans="1:25" s="42" customFormat="1" ht="14.25" customHeight="1">
      <c r="A155" s="239" t="s">
        <v>1303</v>
      </c>
      <c r="B155" s="1203">
        <v>45071</v>
      </c>
      <c r="C155" s="31">
        <v>45070</v>
      </c>
      <c r="D155" s="523">
        <v>13832</v>
      </c>
      <c r="E155" s="136" t="s">
        <v>1221</v>
      </c>
      <c r="F155" s="523">
        <v>3627</v>
      </c>
      <c r="G155" s="9" t="s">
        <v>2004</v>
      </c>
      <c r="H155" s="1204">
        <v>5</v>
      </c>
      <c r="I155" s="25" t="s">
        <v>6</v>
      </c>
      <c r="J155" s="9"/>
      <c r="K155" s="11" t="s">
        <v>991</v>
      </c>
      <c r="L155" s="1205"/>
      <c r="M155" s="80"/>
      <c r="N155" s="80"/>
      <c r="O155" s="80"/>
      <c r="P155" s="80"/>
      <c r="Q155" s="80"/>
      <c r="R155" s="80"/>
      <c r="T155" s="80"/>
      <c r="U155" s="80"/>
      <c r="V155" s="80"/>
      <c r="W155" s="80"/>
      <c r="X155" s="80"/>
      <c r="Y155" s="80"/>
    </row>
    <row r="156" spans="1:25" s="42" customFormat="1" ht="14.25" customHeight="1">
      <c r="A156" s="239"/>
      <c r="B156" s="1203"/>
      <c r="C156" s="31"/>
      <c r="D156" s="523"/>
      <c r="E156" s="136"/>
      <c r="F156" s="523"/>
      <c r="G156" s="9" t="s">
        <v>902</v>
      </c>
      <c r="H156" s="1204">
        <v>30</v>
      </c>
      <c r="I156" s="25" t="s">
        <v>6</v>
      </c>
      <c r="J156" s="9"/>
      <c r="K156" s="22"/>
      <c r="L156" s="1205">
        <v>770.3</v>
      </c>
      <c r="M156" s="80"/>
      <c r="N156" s="80"/>
      <c r="O156" s="80"/>
      <c r="P156" s="80"/>
      <c r="Q156" s="80"/>
      <c r="R156" s="80"/>
      <c r="T156" s="80"/>
      <c r="U156" s="80"/>
      <c r="V156" s="80"/>
      <c r="W156" s="80"/>
      <c r="X156" s="80"/>
      <c r="Y156" s="80"/>
    </row>
    <row r="157" spans="1:25" s="42" customFormat="1" ht="14.25" customHeight="1">
      <c r="A157" s="239" t="s">
        <v>1531</v>
      </c>
      <c r="B157" s="1203">
        <v>45071</v>
      </c>
      <c r="C157" s="31">
        <v>45070</v>
      </c>
      <c r="D157" s="523">
        <v>13833</v>
      </c>
      <c r="E157" s="136" t="s">
        <v>40</v>
      </c>
      <c r="F157" s="523">
        <v>4163</v>
      </c>
      <c r="G157" s="9" t="s">
        <v>22</v>
      </c>
      <c r="H157" s="1204">
        <v>40</v>
      </c>
      <c r="I157" s="25" t="s">
        <v>6</v>
      </c>
      <c r="J157" s="9"/>
      <c r="K157" s="22"/>
      <c r="L157" s="1205">
        <v>700</v>
      </c>
      <c r="M157" s="80"/>
      <c r="N157" s="80"/>
      <c r="O157" s="80"/>
      <c r="P157" s="80"/>
      <c r="Q157" s="80"/>
      <c r="R157" s="80"/>
      <c r="T157" s="80"/>
      <c r="U157" s="80"/>
      <c r="V157" s="80"/>
      <c r="W157" s="80"/>
      <c r="X157" s="80"/>
      <c r="Y157" s="80"/>
    </row>
    <row r="158" spans="1:25" s="42" customFormat="1" ht="14.25" customHeight="1">
      <c r="A158" s="592" t="s">
        <v>1531</v>
      </c>
      <c r="B158" s="1340">
        <v>45071</v>
      </c>
      <c r="C158" s="593"/>
      <c r="D158" s="1341">
        <v>13834</v>
      </c>
      <c r="E158" s="600" t="s">
        <v>40</v>
      </c>
      <c r="F158" s="1342" t="s">
        <v>3047</v>
      </c>
      <c r="G158" s="597" t="s">
        <v>22</v>
      </c>
      <c r="H158" s="1342">
        <v>40</v>
      </c>
      <c r="I158" s="596"/>
      <c r="J158" s="597"/>
      <c r="K158" s="1349" t="s">
        <v>1911</v>
      </c>
      <c r="L158" s="1343">
        <v>700</v>
      </c>
      <c r="M158" s="80"/>
      <c r="N158" s="80"/>
      <c r="O158" s="80"/>
      <c r="P158" s="80"/>
      <c r="Q158" s="80"/>
      <c r="R158" s="80"/>
      <c r="T158" s="80"/>
      <c r="U158" s="80"/>
      <c r="V158" s="80"/>
      <c r="W158" s="80"/>
      <c r="X158" s="80"/>
      <c r="Y158" s="80"/>
    </row>
    <row r="159" spans="1:25" s="42" customFormat="1" ht="14.25" customHeight="1">
      <c r="A159" s="239" t="s">
        <v>2374</v>
      </c>
      <c r="B159" s="1203">
        <v>45077</v>
      </c>
      <c r="C159" s="31">
        <v>45070</v>
      </c>
      <c r="D159" s="523">
        <v>13841</v>
      </c>
      <c r="E159" s="136" t="s">
        <v>1221</v>
      </c>
      <c r="F159" s="523">
        <v>4375</v>
      </c>
      <c r="G159" s="9" t="s">
        <v>31</v>
      </c>
      <c r="H159" s="1204">
        <v>100</v>
      </c>
      <c r="I159" s="25" t="s">
        <v>6</v>
      </c>
      <c r="J159" s="9"/>
      <c r="K159" s="22"/>
      <c r="L159" s="1205">
        <v>2090</v>
      </c>
      <c r="M159" s="80"/>
      <c r="N159" s="80"/>
      <c r="O159" s="80"/>
      <c r="P159" s="80"/>
      <c r="Q159" s="80"/>
      <c r="R159" s="80"/>
      <c r="T159" s="80"/>
      <c r="U159" s="80"/>
      <c r="V159" s="80"/>
      <c r="W159" s="80"/>
      <c r="X159" s="80"/>
      <c r="Y159" s="80"/>
    </row>
    <row r="160" spans="1:25" s="42" customFormat="1" ht="14.25" customHeight="1">
      <c r="A160" s="239" t="s">
        <v>67</v>
      </c>
      <c r="B160" s="1203">
        <v>45071</v>
      </c>
      <c r="C160" s="31">
        <v>45070</v>
      </c>
      <c r="D160" s="523">
        <v>13842</v>
      </c>
      <c r="E160" s="136" t="s">
        <v>2</v>
      </c>
      <c r="F160" s="523">
        <v>1862</v>
      </c>
      <c r="G160" s="9" t="s">
        <v>20</v>
      </c>
      <c r="H160" s="1204">
        <v>15</v>
      </c>
      <c r="I160" s="25" t="s">
        <v>6</v>
      </c>
      <c r="J160" s="9"/>
      <c r="K160" s="22"/>
      <c r="L160" s="1205">
        <v>515.25</v>
      </c>
      <c r="M160" s="80"/>
      <c r="N160" s="80"/>
      <c r="O160" s="80"/>
      <c r="P160" s="80"/>
      <c r="Q160" s="80"/>
      <c r="R160" s="80"/>
      <c r="T160" s="80"/>
      <c r="U160" s="80"/>
      <c r="V160" s="80"/>
      <c r="W160" s="80"/>
      <c r="X160" s="80"/>
      <c r="Y160" s="80"/>
    </row>
    <row r="161" spans="1:25" s="42" customFormat="1" ht="14.25" customHeight="1">
      <c r="A161" s="592" t="s">
        <v>2340</v>
      </c>
      <c r="B161" s="1340">
        <v>45107</v>
      </c>
      <c r="C161" s="593"/>
      <c r="D161" s="1341">
        <v>13843</v>
      </c>
      <c r="E161" s="600" t="s">
        <v>44</v>
      </c>
      <c r="F161" s="1341">
        <v>4315</v>
      </c>
      <c r="G161" s="597" t="s">
        <v>2341</v>
      </c>
      <c r="H161" s="1342" t="s">
        <v>877</v>
      </c>
      <c r="I161" s="596"/>
      <c r="J161" s="597"/>
      <c r="K161" s="1548" t="s">
        <v>3048</v>
      </c>
      <c r="L161" s="1343">
        <v>2250</v>
      </c>
      <c r="M161" s="80"/>
      <c r="N161" s="80"/>
      <c r="O161" s="80"/>
      <c r="P161" s="80"/>
      <c r="Q161" s="80"/>
      <c r="R161" s="80"/>
      <c r="T161" s="80"/>
      <c r="U161" s="80"/>
      <c r="V161" s="80"/>
      <c r="W161" s="80"/>
      <c r="X161" s="80"/>
      <c r="Y161" s="80"/>
    </row>
    <row r="162" spans="1:25" s="42" customFormat="1" ht="14.25" customHeight="1">
      <c r="A162" s="239" t="s">
        <v>1832</v>
      </c>
      <c r="B162" s="1203">
        <v>45075</v>
      </c>
      <c r="C162" s="31">
        <v>45071</v>
      </c>
      <c r="D162" s="523">
        <v>13848</v>
      </c>
      <c r="E162" s="136" t="s">
        <v>2082</v>
      </c>
      <c r="F162" s="523">
        <v>2935</v>
      </c>
      <c r="G162" s="9" t="s">
        <v>63</v>
      </c>
      <c r="H162" s="1204">
        <v>15</v>
      </c>
      <c r="I162" s="25" t="s">
        <v>6</v>
      </c>
      <c r="J162" s="9"/>
      <c r="K162" s="22"/>
      <c r="L162" s="1205">
        <v>2812.5</v>
      </c>
      <c r="M162" s="80"/>
      <c r="N162" s="80"/>
      <c r="O162" s="80"/>
      <c r="P162" s="80"/>
      <c r="Q162" s="80"/>
      <c r="R162" s="80"/>
      <c r="T162" s="80"/>
      <c r="U162" s="80"/>
      <c r="V162" s="80"/>
      <c r="W162" s="80"/>
      <c r="X162" s="80"/>
      <c r="Y162" s="80"/>
    </row>
    <row r="163" spans="1:25" s="42" customFormat="1" ht="14.25" customHeight="1">
      <c r="A163" s="239" t="s">
        <v>109</v>
      </c>
      <c r="B163" s="31">
        <v>45070</v>
      </c>
      <c r="C163" s="31">
        <v>45070</v>
      </c>
      <c r="D163" s="28">
        <v>13849</v>
      </c>
      <c r="E163" s="29" t="s">
        <v>2060</v>
      </c>
      <c r="F163" s="28">
        <v>4025</v>
      </c>
      <c r="G163" s="12" t="s">
        <v>52</v>
      </c>
      <c r="H163" s="13">
        <v>1</v>
      </c>
      <c r="I163" s="25" t="s">
        <v>6</v>
      </c>
      <c r="J163" s="12"/>
      <c r="K163" s="22"/>
      <c r="L163" s="479">
        <v>50</v>
      </c>
      <c r="M163" s="80"/>
      <c r="N163" s="80"/>
      <c r="O163" s="80"/>
      <c r="P163" s="80"/>
      <c r="Q163" s="80"/>
      <c r="R163" s="80"/>
      <c r="T163" s="80"/>
      <c r="U163" s="80"/>
      <c r="V163" s="80"/>
      <c r="W163" s="80"/>
      <c r="X163" s="80"/>
      <c r="Y163" s="80"/>
    </row>
    <row r="164" spans="1:25" s="42" customFormat="1" ht="14.25" customHeight="1">
      <c r="A164" s="239"/>
      <c r="B164" s="31"/>
      <c r="C164" s="31"/>
      <c r="D164" s="28"/>
      <c r="E164" s="29" t="s">
        <v>2060</v>
      </c>
      <c r="F164" s="28">
        <v>4025</v>
      </c>
      <c r="G164" s="12" t="s">
        <v>1056</v>
      </c>
      <c r="H164" s="13">
        <v>1</v>
      </c>
      <c r="I164" s="25" t="s">
        <v>6</v>
      </c>
      <c r="J164" s="12"/>
      <c r="K164" s="22"/>
      <c r="L164" s="479">
        <v>50</v>
      </c>
      <c r="M164" s="80"/>
      <c r="N164" s="80"/>
      <c r="O164" s="80"/>
      <c r="P164" s="80"/>
      <c r="Q164" s="80"/>
      <c r="R164" s="80"/>
      <c r="T164" s="80"/>
      <c r="U164" s="80"/>
      <c r="V164" s="80"/>
      <c r="W164" s="80"/>
      <c r="X164" s="80"/>
      <c r="Y164" s="80"/>
    </row>
    <row r="165" spans="1:25" s="42" customFormat="1" ht="14.25" customHeight="1">
      <c r="A165" s="239" t="s">
        <v>400</v>
      </c>
      <c r="B165" s="31">
        <v>45122</v>
      </c>
      <c r="C165" s="31">
        <v>45076</v>
      </c>
      <c r="D165" s="28">
        <v>13861</v>
      </c>
      <c r="E165" s="136" t="s">
        <v>2</v>
      </c>
      <c r="F165" s="28">
        <v>908</v>
      </c>
      <c r="G165" s="9" t="s">
        <v>30</v>
      </c>
      <c r="H165" s="10">
        <v>98</v>
      </c>
      <c r="I165" s="25" t="s">
        <v>6</v>
      </c>
      <c r="J165" s="12"/>
      <c r="K165" s="22"/>
      <c r="L165" s="479">
        <v>850</v>
      </c>
      <c r="M165" s="80"/>
      <c r="N165" s="80"/>
      <c r="O165" s="80"/>
      <c r="P165" s="80"/>
      <c r="Q165" s="80"/>
      <c r="R165" s="80"/>
      <c r="T165" s="80"/>
      <c r="U165" s="80"/>
      <c r="V165" s="80"/>
      <c r="W165" s="80"/>
      <c r="X165" s="80"/>
      <c r="Y165" s="80"/>
    </row>
    <row r="166" spans="1:25" s="42" customFormat="1" ht="14.25" customHeight="1">
      <c r="A166" s="239" t="s">
        <v>400</v>
      </c>
      <c r="B166" s="31">
        <v>45097</v>
      </c>
      <c r="C166" s="31">
        <v>45075</v>
      </c>
      <c r="D166" s="28">
        <v>13860</v>
      </c>
      <c r="E166" s="136" t="s">
        <v>2</v>
      </c>
      <c r="F166" s="28">
        <v>908</v>
      </c>
      <c r="G166" s="9" t="s">
        <v>30</v>
      </c>
      <c r="H166" s="10">
        <v>105</v>
      </c>
      <c r="I166" s="25" t="s">
        <v>6</v>
      </c>
      <c r="J166" s="12"/>
      <c r="K166" s="22"/>
      <c r="L166" s="479">
        <v>850</v>
      </c>
      <c r="M166" s="80"/>
      <c r="N166" s="80"/>
      <c r="O166" s="80"/>
      <c r="P166" s="80"/>
      <c r="Q166" s="80"/>
      <c r="R166" s="80"/>
      <c r="T166" s="80"/>
      <c r="U166" s="80"/>
      <c r="V166" s="80"/>
      <c r="W166" s="80"/>
      <c r="X166" s="80"/>
      <c r="Y166" s="80"/>
    </row>
    <row r="167" spans="1:25" s="42" customFormat="1" ht="14.25" customHeight="1">
      <c r="A167" s="239" t="s">
        <v>3058</v>
      </c>
      <c r="B167" s="31">
        <v>45076</v>
      </c>
      <c r="C167" s="31">
        <v>45075</v>
      </c>
      <c r="D167" s="28">
        <v>13868</v>
      </c>
      <c r="E167" s="34" t="s">
        <v>2</v>
      </c>
      <c r="F167" s="28">
        <v>855</v>
      </c>
      <c r="G167" s="9" t="s">
        <v>38</v>
      </c>
      <c r="H167" s="10" t="s">
        <v>1070</v>
      </c>
      <c r="I167" s="25" t="s">
        <v>6</v>
      </c>
      <c r="J167" s="12"/>
      <c r="K167" s="22"/>
      <c r="L167" s="479">
        <v>3.7</v>
      </c>
      <c r="M167" s="80"/>
      <c r="N167" s="80"/>
      <c r="O167" s="80"/>
      <c r="P167" s="80"/>
      <c r="Q167" s="80"/>
      <c r="R167" s="80"/>
      <c r="T167" s="80"/>
      <c r="U167" s="80"/>
      <c r="V167" s="80"/>
      <c r="W167" s="80"/>
      <c r="X167" s="80"/>
      <c r="Y167" s="80"/>
    </row>
    <row r="168" spans="1:25" s="42" customFormat="1" ht="14.25" customHeight="1">
      <c r="A168" s="239"/>
      <c r="B168" s="31"/>
      <c r="C168" s="31"/>
      <c r="D168" s="28"/>
      <c r="E168" s="136" t="s">
        <v>671</v>
      </c>
      <c r="F168" s="28">
        <v>3982</v>
      </c>
      <c r="G168" s="9" t="s">
        <v>16</v>
      </c>
      <c r="H168" s="10" t="s">
        <v>1070</v>
      </c>
      <c r="I168" s="25" t="s">
        <v>6</v>
      </c>
      <c r="J168" s="12"/>
      <c r="K168" s="22"/>
      <c r="L168" s="479">
        <v>2.9</v>
      </c>
      <c r="M168" s="80"/>
      <c r="N168" s="80"/>
      <c r="O168" s="80"/>
      <c r="P168" s="80"/>
      <c r="Q168" s="80"/>
      <c r="R168" s="80"/>
      <c r="T168" s="80"/>
      <c r="U168" s="80"/>
      <c r="V168" s="80"/>
      <c r="W168" s="80"/>
      <c r="X168" s="80"/>
      <c r="Y168" s="80"/>
    </row>
    <row r="169" spans="1:25" s="42" customFormat="1" ht="14.25" customHeight="1">
      <c r="A169" s="341" t="s">
        <v>1867</v>
      </c>
      <c r="B169" s="32">
        <v>45077</v>
      </c>
      <c r="C169" s="32">
        <v>45076</v>
      </c>
      <c r="D169" s="33">
        <v>13869</v>
      </c>
      <c r="E169" s="34" t="s">
        <v>2</v>
      </c>
      <c r="F169" s="33">
        <v>744</v>
      </c>
      <c r="G169" s="19" t="s">
        <v>48</v>
      </c>
      <c r="H169" s="20">
        <v>4</v>
      </c>
      <c r="I169" s="35" t="s">
        <v>6</v>
      </c>
      <c r="J169" s="19"/>
      <c r="K169" s="21"/>
      <c r="L169" s="451">
        <v>238</v>
      </c>
      <c r="M169" s="80"/>
      <c r="N169" s="80"/>
      <c r="O169" s="80"/>
      <c r="P169" s="80"/>
      <c r="Q169" s="80"/>
      <c r="R169" s="80"/>
      <c r="T169" s="80"/>
      <c r="U169" s="80"/>
      <c r="V169" s="80"/>
      <c r="W169" s="80"/>
      <c r="X169" s="80"/>
      <c r="Y169" s="80"/>
    </row>
    <row r="170" spans="1:25" s="42" customFormat="1" ht="14.25" customHeight="1">
      <c r="A170" s="239" t="s">
        <v>1576</v>
      </c>
      <c r="B170" s="31">
        <v>45077</v>
      </c>
      <c r="C170" s="31">
        <v>45077</v>
      </c>
      <c r="D170" s="28">
        <v>13882</v>
      </c>
      <c r="E170" s="136" t="s">
        <v>2</v>
      </c>
      <c r="F170" s="28">
        <v>2737</v>
      </c>
      <c r="G170" s="9" t="s">
        <v>212</v>
      </c>
      <c r="H170" s="13">
        <v>20</v>
      </c>
      <c r="I170" s="25" t="s">
        <v>6</v>
      </c>
      <c r="J170" s="12"/>
      <c r="K170" s="11" t="s">
        <v>991</v>
      </c>
      <c r="L170" s="479"/>
      <c r="M170" s="80"/>
      <c r="N170" s="80"/>
      <c r="O170" s="80"/>
      <c r="P170" s="80"/>
      <c r="Q170" s="80"/>
      <c r="R170" s="80"/>
      <c r="T170" s="80"/>
      <c r="U170" s="80"/>
      <c r="V170" s="80"/>
      <c r="W170" s="80"/>
      <c r="X170" s="80"/>
      <c r="Y170" s="80"/>
    </row>
    <row r="171" spans="1:25" s="42" customFormat="1" ht="14.25" customHeight="1">
      <c r="A171" s="239"/>
      <c r="B171" s="31"/>
      <c r="C171" s="31"/>
      <c r="D171" s="28"/>
      <c r="E171" s="136" t="s">
        <v>2</v>
      </c>
      <c r="F171" s="28">
        <v>2738</v>
      </c>
      <c r="G171" s="9" t="s">
        <v>307</v>
      </c>
      <c r="H171" s="13">
        <v>15</v>
      </c>
      <c r="I171" s="25" t="s">
        <v>6</v>
      </c>
      <c r="J171" s="12"/>
      <c r="K171" s="11" t="s">
        <v>991</v>
      </c>
      <c r="L171" s="479"/>
      <c r="M171" s="80"/>
      <c r="N171" s="80"/>
      <c r="O171" s="80"/>
      <c r="P171" s="80"/>
      <c r="Q171" s="80"/>
      <c r="R171" s="80"/>
      <c r="T171" s="80"/>
      <c r="U171" s="80"/>
      <c r="V171" s="80"/>
      <c r="W171" s="80"/>
      <c r="X171" s="80"/>
      <c r="Y171" s="80"/>
    </row>
    <row r="172" spans="1:25" s="42" customFormat="1" ht="14.25" customHeight="1">
      <c r="A172" s="592" t="s">
        <v>111</v>
      </c>
      <c r="B172" s="593">
        <v>45083</v>
      </c>
      <c r="C172" s="593"/>
      <c r="D172" s="594">
        <v>13873</v>
      </c>
      <c r="E172" s="600" t="s">
        <v>1115</v>
      </c>
      <c r="F172" s="594">
        <v>1126</v>
      </c>
      <c r="G172" s="597" t="s">
        <v>57</v>
      </c>
      <c r="H172" s="1602">
        <v>30</v>
      </c>
      <c r="I172" s="596"/>
      <c r="J172" s="595"/>
      <c r="K172" s="598"/>
      <c r="L172" s="1555">
        <v>2076</v>
      </c>
      <c r="M172" s="80"/>
      <c r="N172" s="80"/>
      <c r="O172" s="80"/>
      <c r="P172" s="80"/>
      <c r="Q172" s="80"/>
      <c r="R172" s="80"/>
      <c r="T172" s="80"/>
      <c r="U172" s="80"/>
      <c r="V172" s="80"/>
      <c r="W172" s="80"/>
      <c r="X172" s="80"/>
      <c r="Y172" s="80"/>
    </row>
    <row r="173" spans="1:25" s="42" customFormat="1" ht="14.25" customHeight="1">
      <c r="A173" s="239" t="s">
        <v>871</v>
      </c>
      <c r="B173" s="31">
        <v>45077</v>
      </c>
      <c r="C173" s="31">
        <v>45076</v>
      </c>
      <c r="D173" s="28">
        <v>13880</v>
      </c>
      <c r="E173" s="136" t="s">
        <v>2</v>
      </c>
      <c r="F173" s="28">
        <v>1387</v>
      </c>
      <c r="G173" s="9" t="s">
        <v>770</v>
      </c>
      <c r="H173" s="13">
        <v>17</v>
      </c>
      <c r="I173" s="25" t="s">
        <v>6</v>
      </c>
      <c r="J173" s="12"/>
      <c r="K173" s="22"/>
      <c r="L173" s="479">
        <v>765</v>
      </c>
      <c r="M173" s="80"/>
      <c r="N173" s="80"/>
      <c r="O173" s="80"/>
      <c r="P173" s="80"/>
      <c r="Q173" s="80"/>
      <c r="R173" s="80"/>
      <c r="T173" s="80"/>
      <c r="U173" s="80"/>
      <c r="V173" s="80"/>
      <c r="W173" s="80"/>
      <c r="X173" s="80"/>
      <c r="Y173" s="80"/>
    </row>
    <row r="174" spans="1:25" s="42" customFormat="1" ht="14.25" customHeight="1">
      <c r="A174" s="592" t="s">
        <v>2488</v>
      </c>
      <c r="B174" s="593">
        <v>45083</v>
      </c>
      <c r="C174" s="593"/>
      <c r="D174" s="594">
        <v>13884</v>
      </c>
      <c r="E174" s="600" t="s">
        <v>81</v>
      </c>
      <c r="F174" s="594">
        <v>4703</v>
      </c>
      <c r="G174" s="597" t="s">
        <v>57</v>
      </c>
      <c r="H174" s="1602">
        <v>24</v>
      </c>
      <c r="I174" s="596"/>
      <c r="J174" s="595"/>
      <c r="K174" s="1349" t="s">
        <v>3073</v>
      </c>
      <c r="L174" s="1555"/>
      <c r="M174" s="80"/>
      <c r="N174" s="80"/>
      <c r="O174" s="80"/>
      <c r="P174" s="80"/>
      <c r="Q174" s="80"/>
      <c r="R174" s="80"/>
      <c r="T174" s="80"/>
      <c r="U174" s="80"/>
      <c r="V174" s="80"/>
      <c r="W174" s="80"/>
      <c r="X174" s="80"/>
      <c r="Y174" s="80"/>
    </row>
    <row r="175" spans="1:25" s="42" customFormat="1" ht="14.25" customHeight="1">
      <c r="A175" s="592"/>
      <c r="B175" s="593"/>
      <c r="C175" s="593"/>
      <c r="D175" s="594"/>
      <c r="E175" s="600" t="s">
        <v>153</v>
      </c>
      <c r="F175" s="594">
        <v>4704</v>
      </c>
      <c r="G175" s="597" t="s">
        <v>57</v>
      </c>
      <c r="H175" s="1602">
        <v>24</v>
      </c>
      <c r="I175" s="596"/>
      <c r="J175" s="595"/>
      <c r="K175" s="598"/>
      <c r="L175" s="1555">
        <v>4608</v>
      </c>
      <c r="M175" s="80"/>
      <c r="N175" s="80"/>
      <c r="O175" s="80"/>
      <c r="P175" s="80"/>
      <c r="Q175" s="80"/>
      <c r="R175" s="80"/>
      <c r="T175" s="80"/>
      <c r="U175" s="80"/>
      <c r="V175" s="80"/>
      <c r="W175" s="80"/>
      <c r="X175" s="80"/>
      <c r="Y175" s="80"/>
    </row>
    <row r="176" spans="1:25" s="42" customFormat="1" ht="14.25" customHeight="1">
      <c r="A176" s="239" t="s">
        <v>1818</v>
      </c>
      <c r="B176" s="31">
        <v>45077</v>
      </c>
      <c r="C176" s="31">
        <v>45076</v>
      </c>
      <c r="D176" s="28">
        <v>13888</v>
      </c>
      <c r="E176" s="136" t="s">
        <v>2</v>
      </c>
      <c r="F176" s="28">
        <v>744</v>
      </c>
      <c r="G176" s="9" t="s">
        <v>48</v>
      </c>
      <c r="H176" s="13">
        <v>2</v>
      </c>
      <c r="I176" s="25" t="s">
        <v>6</v>
      </c>
      <c r="J176" s="12"/>
      <c r="K176" s="22"/>
      <c r="L176" s="479">
        <v>107</v>
      </c>
      <c r="M176" s="80"/>
      <c r="N176" s="80"/>
      <c r="O176" s="80"/>
      <c r="P176" s="80"/>
      <c r="Q176" s="80"/>
      <c r="R176" s="80"/>
      <c r="T176" s="80"/>
      <c r="U176" s="80"/>
      <c r="V176" s="80"/>
      <c r="W176" s="80"/>
      <c r="X176" s="80"/>
      <c r="Y176" s="80"/>
    </row>
    <row r="177" spans="1:25" s="42" customFormat="1" ht="14.25" customHeight="1">
      <c r="A177" s="341" t="s">
        <v>775</v>
      </c>
      <c r="B177" s="32">
        <v>45077</v>
      </c>
      <c r="C177" s="32">
        <v>45076</v>
      </c>
      <c r="D177" s="33">
        <v>13889</v>
      </c>
      <c r="E177" s="34" t="s">
        <v>7</v>
      </c>
      <c r="F177" s="33">
        <v>2172</v>
      </c>
      <c r="G177" s="19" t="s">
        <v>16</v>
      </c>
      <c r="H177" s="20">
        <v>60</v>
      </c>
      <c r="I177" s="35" t="s">
        <v>6</v>
      </c>
      <c r="J177" s="19"/>
      <c r="K177" s="21"/>
      <c r="L177" s="451">
        <v>630.6</v>
      </c>
      <c r="M177" s="80"/>
      <c r="N177" s="80"/>
      <c r="O177" s="80"/>
      <c r="P177" s="80"/>
      <c r="Q177" s="80"/>
      <c r="R177" s="80"/>
      <c r="T177" s="80"/>
      <c r="U177" s="80"/>
      <c r="V177" s="80"/>
      <c r="W177" s="80"/>
      <c r="X177" s="80"/>
      <c r="Y177" s="80"/>
    </row>
    <row r="178" spans="1:25" s="42" customFormat="1" ht="14.25" customHeight="1">
      <c r="A178" s="341" t="s">
        <v>1982</v>
      </c>
      <c r="B178" s="32">
        <v>45077</v>
      </c>
      <c r="C178" s="32">
        <v>45076</v>
      </c>
      <c r="D178" s="33">
        <v>13894</v>
      </c>
      <c r="E178" s="34" t="s">
        <v>2</v>
      </c>
      <c r="F178" s="33">
        <v>1677</v>
      </c>
      <c r="G178" s="19" t="s">
        <v>70</v>
      </c>
      <c r="H178" s="20">
        <v>10</v>
      </c>
      <c r="I178" s="35" t="s">
        <v>6</v>
      </c>
      <c r="J178" s="19"/>
      <c r="K178" s="21"/>
      <c r="L178" s="451">
        <v>90</v>
      </c>
      <c r="M178" s="80"/>
      <c r="N178" s="80"/>
      <c r="O178" s="80"/>
      <c r="P178" s="80"/>
      <c r="Q178" s="80"/>
      <c r="R178" s="80"/>
      <c r="T178" s="80"/>
      <c r="U178" s="80"/>
      <c r="V178" s="80"/>
      <c r="W178" s="80"/>
      <c r="X178" s="80"/>
      <c r="Y178" s="80"/>
    </row>
    <row r="179" spans="1:25" s="42" customFormat="1" ht="14.25" customHeight="1">
      <c r="A179" s="341" t="s">
        <v>3074</v>
      </c>
      <c r="B179" s="32">
        <v>45077</v>
      </c>
      <c r="C179" s="32">
        <v>45076</v>
      </c>
      <c r="D179" s="33">
        <v>13896</v>
      </c>
      <c r="E179" s="34" t="s">
        <v>7</v>
      </c>
      <c r="F179" s="33">
        <v>2490</v>
      </c>
      <c r="G179" s="19" t="s">
        <v>85</v>
      </c>
      <c r="H179" s="20" t="s">
        <v>984</v>
      </c>
      <c r="I179" s="35" t="s">
        <v>6</v>
      </c>
      <c r="J179" s="19"/>
      <c r="K179" s="21"/>
      <c r="L179" s="451">
        <v>91.25</v>
      </c>
      <c r="M179" s="80"/>
      <c r="N179" s="80"/>
      <c r="O179" s="80"/>
      <c r="P179" s="80"/>
      <c r="Q179" s="80"/>
      <c r="R179" s="80"/>
      <c r="T179" s="80"/>
      <c r="U179" s="80"/>
      <c r="V179" s="80"/>
      <c r="W179" s="80"/>
      <c r="X179" s="80"/>
      <c r="Y179" s="80"/>
    </row>
    <row r="180" spans="1:25" s="42" customFormat="1" ht="14.25" customHeight="1">
      <c r="A180" s="341" t="s">
        <v>771</v>
      </c>
      <c r="B180" s="32">
        <v>45077</v>
      </c>
      <c r="C180" s="32">
        <v>45077</v>
      </c>
      <c r="D180" s="33">
        <v>13904</v>
      </c>
      <c r="E180" s="34" t="s">
        <v>2</v>
      </c>
      <c r="F180" s="33">
        <v>1677</v>
      </c>
      <c r="G180" s="19" t="s">
        <v>70</v>
      </c>
      <c r="H180" s="20">
        <v>10</v>
      </c>
      <c r="I180" s="35" t="s">
        <v>6</v>
      </c>
      <c r="J180" s="19"/>
      <c r="K180" s="21"/>
      <c r="L180" s="451">
        <v>125</v>
      </c>
      <c r="M180" s="80"/>
      <c r="N180" s="80"/>
      <c r="O180" s="80"/>
      <c r="P180" s="80"/>
      <c r="Q180" s="80"/>
      <c r="R180" s="80"/>
      <c r="T180" s="80"/>
      <c r="U180" s="80"/>
      <c r="V180" s="80"/>
      <c r="W180" s="80"/>
      <c r="X180" s="80"/>
      <c r="Y180" s="80"/>
    </row>
    <row r="181" spans="1:25" s="42" customFormat="1" ht="14.25" customHeight="1">
      <c r="A181" s="341" t="s">
        <v>141</v>
      </c>
      <c r="B181" s="32">
        <v>45077</v>
      </c>
      <c r="C181" s="32">
        <v>45077</v>
      </c>
      <c r="D181" s="33">
        <v>13906</v>
      </c>
      <c r="E181" s="34" t="s">
        <v>2</v>
      </c>
      <c r="F181" s="33">
        <v>4317</v>
      </c>
      <c r="G181" s="19" t="s">
        <v>75</v>
      </c>
      <c r="H181" s="20">
        <v>6</v>
      </c>
      <c r="I181" s="35" t="s">
        <v>6</v>
      </c>
      <c r="J181" s="19"/>
      <c r="K181" s="21"/>
      <c r="L181" s="451">
        <v>72.5</v>
      </c>
      <c r="M181" s="80"/>
      <c r="N181" s="80"/>
      <c r="O181" s="80"/>
      <c r="P181" s="80"/>
      <c r="Q181" s="80"/>
      <c r="R181" s="80"/>
      <c r="T181" s="80"/>
      <c r="U181" s="80"/>
      <c r="V181" s="80"/>
      <c r="W181" s="80"/>
      <c r="X181" s="80"/>
      <c r="Y181" s="80"/>
    </row>
    <row r="182" spans="1:25" s="42" customFormat="1" ht="14.25" customHeight="1">
      <c r="A182" s="341" t="s">
        <v>253</v>
      </c>
      <c r="B182" s="32">
        <v>45077</v>
      </c>
      <c r="C182" s="32">
        <v>45077</v>
      </c>
      <c r="D182" s="33">
        <v>13911</v>
      </c>
      <c r="E182" s="34" t="s">
        <v>2</v>
      </c>
      <c r="F182" s="33">
        <v>1468</v>
      </c>
      <c r="G182" s="19" t="s">
        <v>21</v>
      </c>
      <c r="H182" s="20">
        <v>20</v>
      </c>
      <c r="I182" s="35" t="s">
        <v>6</v>
      </c>
      <c r="J182" s="19"/>
      <c r="K182" s="21"/>
      <c r="L182" s="451">
        <v>1242.8</v>
      </c>
      <c r="M182" s="80"/>
      <c r="N182" s="80"/>
      <c r="O182" s="80"/>
      <c r="P182" s="80"/>
      <c r="Q182" s="80"/>
      <c r="R182" s="80"/>
      <c r="T182" s="80"/>
      <c r="U182" s="80"/>
      <c r="V182" s="80"/>
      <c r="W182" s="80"/>
      <c r="X182" s="80"/>
      <c r="Y182" s="80"/>
    </row>
    <row r="183" spans="1:25" s="41" customFormat="1" ht="14.25" customHeight="1">
      <c r="A183" s="341" t="s">
        <v>3075</v>
      </c>
      <c r="B183" s="32">
        <v>45077</v>
      </c>
      <c r="C183" s="32">
        <v>45077</v>
      </c>
      <c r="D183" s="33">
        <v>13915</v>
      </c>
      <c r="E183" s="34" t="s">
        <v>2</v>
      </c>
      <c r="F183" s="33">
        <v>1468</v>
      </c>
      <c r="G183" s="19" t="s">
        <v>21</v>
      </c>
      <c r="H183" s="20">
        <v>5</v>
      </c>
      <c r="I183" s="35" t="s">
        <v>6</v>
      </c>
      <c r="J183" s="19"/>
      <c r="K183" s="21"/>
      <c r="L183" s="451">
        <v>359.9</v>
      </c>
      <c r="M183" s="249"/>
      <c r="N183" s="249"/>
      <c r="O183" s="249"/>
      <c r="P183" s="249"/>
      <c r="Q183" s="249"/>
      <c r="R183" s="249"/>
      <c r="T183" s="249"/>
      <c r="U183" s="249"/>
      <c r="V183" s="249"/>
      <c r="W183" s="249"/>
      <c r="X183" s="249"/>
      <c r="Y183" s="249"/>
    </row>
    <row r="184" spans="1:25" s="41" customFormat="1" ht="14.25" customHeight="1">
      <c r="A184" s="341" t="s">
        <v>3076</v>
      </c>
      <c r="B184" s="32">
        <v>45077</v>
      </c>
      <c r="C184" s="32">
        <v>45077</v>
      </c>
      <c r="D184" s="33">
        <v>13917</v>
      </c>
      <c r="E184" s="34" t="s">
        <v>2351</v>
      </c>
      <c r="F184" s="33">
        <v>2560</v>
      </c>
      <c r="G184" s="19" t="s">
        <v>5</v>
      </c>
      <c r="H184" s="20">
        <v>2</v>
      </c>
      <c r="I184" s="35" t="s">
        <v>6</v>
      </c>
      <c r="J184" s="19"/>
      <c r="K184" s="21"/>
      <c r="L184" s="451">
        <v>93.84</v>
      </c>
      <c r="M184" s="249"/>
      <c r="N184" s="249"/>
      <c r="O184" s="249"/>
      <c r="P184" s="249"/>
      <c r="Q184" s="249"/>
      <c r="R184" s="249"/>
      <c r="T184" s="249"/>
      <c r="U184" s="249"/>
      <c r="V184" s="249"/>
      <c r="W184" s="249"/>
      <c r="X184" s="249"/>
      <c r="Y184" s="249"/>
    </row>
    <row r="185" spans="1:25" s="41" customFormat="1" ht="14.25" customHeight="1">
      <c r="A185" s="339" t="s">
        <v>2407</v>
      </c>
      <c r="B185" s="132">
        <v>45079</v>
      </c>
      <c r="C185" s="132"/>
      <c r="D185" s="133">
        <v>13925</v>
      </c>
      <c r="E185" s="131" t="s">
        <v>671</v>
      </c>
      <c r="F185" s="133">
        <v>2358</v>
      </c>
      <c r="G185" s="134" t="s">
        <v>17</v>
      </c>
      <c r="H185" s="135" t="s">
        <v>840</v>
      </c>
      <c r="I185" s="235"/>
      <c r="J185" s="134"/>
      <c r="K185" s="525"/>
      <c r="L185" s="1075">
        <v>785</v>
      </c>
      <c r="M185" s="249"/>
      <c r="N185" s="249"/>
      <c r="O185" s="249"/>
      <c r="P185" s="249"/>
      <c r="Q185" s="249"/>
      <c r="R185" s="249"/>
      <c r="T185" s="249"/>
      <c r="U185" s="249"/>
      <c r="V185" s="249"/>
      <c r="W185" s="249"/>
      <c r="X185" s="249"/>
      <c r="Y185" s="249"/>
    </row>
    <row r="186" spans="1:25" s="41" customFormat="1" ht="14.25" customHeight="1">
      <c r="A186" s="339" t="s">
        <v>1997</v>
      </c>
      <c r="B186" s="132">
        <v>45078</v>
      </c>
      <c r="C186" s="132"/>
      <c r="D186" s="133">
        <v>13926</v>
      </c>
      <c r="E186" s="131" t="s">
        <v>1221</v>
      </c>
      <c r="F186" s="133">
        <v>4060</v>
      </c>
      <c r="G186" s="134" t="s">
        <v>2012</v>
      </c>
      <c r="H186" s="135">
        <v>20</v>
      </c>
      <c r="I186" s="235"/>
      <c r="J186" s="134"/>
      <c r="K186" s="525"/>
      <c r="L186" s="1075">
        <v>556</v>
      </c>
      <c r="M186" s="249"/>
      <c r="N186" s="249"/>
      <c r="O186" s="249"/>
      <c r="P186" s="249"/>
      <c r="Q186" s="249"/>
      <c r="R186" s="249"/>
      <c r="T186" s="249"/>
      <c r="U186" s="249"/>
      <c r="V186" s="249"/>
      <c r="W186" s="249"/>
      <c r="X186" s="249"/>
      <c r="Y186" s="249"/>
    </row>
    <row r="187" spans="1:25" s="41" customFormat="1" ht="14.25" customHeight="1">
      <c r="A187" s="339"/>
      <c r="B187" s="132"/>
      <c r="C187" s="132"/>
      <c r="D187" s="133"/>
      <c r="E187" s="131"/>
      <c r="F187" s="133"/>
      <c r="G187" s="134"/>
      <c r="H187" s="135"/>
      <c r="I187" s="235"/>
      <c r="J187" s="134"/>
      <c r="K187" s="525"/>
      <c r="L187" s="1075"/>
      <c r="M187" s="249"/>
      <c r="N187" s="249"/>
      <c r="O187" s="249"/>
      <c r="P187" s="249"/>
      <c r="Q187" s="249"/>
      <c r="R187" s="249"/>
      <c r="T187" s="249"/>
      <c r="U187" s="249"/>
      <c r="V187" s="249"/>
      <c r="W187" s="249"/>
      <c r="X187" s="249"/>
      <c r="Y187" s="249"/>
    </row>
    <row r="188" spans="1:25" s="41" customFormat="1" ht="14.25" customHeight="1">
      <c r="A188" s="339"/>
      <c r="B188" s="132"/>
      <c r="C188" s="132"/>
      <c r="D188" s="133"/>
      <c r="E188" s="131"/>
      <c r="F188" s="133"/>
      <c r="G188" s="134"/>
      <c r="H188" s="135"/>
      <c r="I188" s="235"/>
      <c r="J188" s="134"/>
      <c r="K188" s="525"/>
      <c r="L188" s="1075"/>
      <c r="M188" s="249"/>
      <c r="N188" s="249"/>
      <c r="O188" s="249"/>
      <c r="P188" s="249"/>
      <c r="Q188" s="249"/>
      <c r="R188" s="249"/>
      <c r="T188" s="249"/>
      <c r="U188" s="249"/>
      <c r="V188" s="249"/>
      <c r="W188" s="249"/>
      <c r="X188" s="249"/>
      <c r="Y188" s="249"/>
    </row>
    <row r="189" spans="1:25" s="41" customFormat="1" ht="14.25" customHeight="1">
      <c r="A189" s="339"/>
      <c r="B189" s="132"/>
      <c r="C189" s="132"/>
      <c r="D189" s="133"/>
      <c r="E189" s="131"/>
      <c r="F189" s="133"/>
      <c r="G189" s="134"/>
      <c r="H189" s="135"/>
      <c r="I189" s="235"/>
      <c r="J189" s="134"/>
      <c r="K189" s="525"/>
      <c r="L189" s="1075"/>
      <c r="M189" s="249"/>
      <c r="N189" s="249"/>
      <c r="O189" s="249"/>
      <c r="P189" s="249"/>
      <c r="Q189" s="249"/>
      <c r="R189" s="249"/>
      <c r="T189" s="249"/>
      <c r="U189" s="249"/>
      <c r="V189" s="249"/>
      <c r="W189" s="249"/>
      <c r="X189" s="249"/>
      <c r="Y189" s="249"/>
    </row>
    <row r="190" spans="1:25" s="41" customFormat="1" ht="14.25" customHeight="1">
      <c r="A190" s="339"/>
      <c r="B190" s="132"/>
      <c r="C190" s="132"/>
      <c r="D190" s="133"/>
      <c r="E190" s="131"/>
      <c r="F190" s="133"/>
      <c r="G190" s="134"/>
      <c r="H190" s="135"/>
      <c r="I190" s="235"/>
      <c r="J190" s="134"/>
      <c r="K190" s="525"/>
      <c r="L190" s="1075"/>
      <c r="M190" s="249"/>
      <c r="N190" s="249"/>
      <c r="O190" s="249"/>
      <c r="P190" s="249"/>
      <c r="Q190" s="249"/>
      <c r="R190" s="249"/>
      <c r="T190" s="249"/>
      <c r="U190" s="249"/>
      <c r="V190" s="249"/>
      <c r="W190" s="249"/>
      <c r="X190" s="249"/>
      <c r="Y190" s="249"/>
    </row>
    <row r="191" spans="1:25" s="41" customFormat="1" ht="14.25" customHeight="1">
      <c r="A191" s="339"/>
      <c r="B191" s="132"/>
      <c r="C191" s="132"/>
      <c r="D191" s="133"/>
      <c r="E191" s="131"/>
      <c r="F191" s="133"/>
      <c r="G191" s="134"/>
      <c r="H191" s="135"/>
      <c r="I191" s="235"/>
      <c r="J191" s="134"/>
      <c r="K191" s="525"/>
      <c r="L191" s="1075"/>
      <c r="M191" s="249"/>
      <c r="N191" s="249"/>
      <c r="O191" s="249"/>
      <c r="P191" s="249"/>
      <c r="Q191" s="249"/>
      <c r="R191" s="249"/>
      <c r="T191" s="249"/>
      <c r="U191" s="249"/>
      <c r="V191" s="249"/>
      <c r="W191" s="249"/>
      <c r="X191" s="249"/>
      <c r="Y191" s="249"/>
    </row>
    <row r="192" spans="1:25" s="42" customFormat="1" ht="14.25" customHeight="1">
      <c r="A192" s="460"/>
      <c r="B192" s="1202"/>
      <c r="C192" s="116"/>
      <c r="D192" s="548"/>
      <c r="E192" s="691"/>
      <c r="F192" s="548"/>
      <c r="G192" s="24"/>
      <c r="H192" s="1256"/>
      <c r="I192" s="234"/>
      <c r="J192" s="24"/>
      <c r="K192" s="546"/>
      <c r="L192" s="1198"/>
      <c r="M192" s="80"/>
      <c r="N192" s="80"/>
      <c r="O192" s="80"/>
      <c r="P192" s="80"/>
      <c r="Q192" s="80"/>
      <c r="R192" s="80"/>
      <c r="T192" s="80"/>
      <c r="U192" s="80"/>
      <c r="V192" s="80"/>
      <c r="W192" s="80"/>
      <c r="X192" s="80"/>
      <c r="Y192" s="80"/>
    </row>
    <row r="193" spans="1:25" s="42" customFormat="1" ht="13.5" customHeight="1">
      <c r="A193" s="460"/>
      <c r="B193" s="1202"/>
      <c r="C193" s="116"/>
      <c r="D193" s="548"/>
      <c r="E193" s="691"/>
      <c r="F193" s="548"/>
      <c r="G193" s="24"/>
      <c r="H193" s="548"/>
      <c r="I193" s="234"/>
      <c r="J193" s="24" t="s">
        <v>97</v>
      </c>
      <c r="K193" s="546"/>
      <c r="L193" s="1198"/>
      <c r="M193" s="80"/>
      <c r="N193" s="80"/>
      <c r="O193" s="80"/>
      <c r="P193" s="80"/>
      <c r="Q193" s="80"/>
      <c r="R193" s="80"/>
      <c r="T193" s="249"/>
      <c r="U193" s="80"/>
      <c r="V193" s="80"/>
      <c r="W193" s="80"/>
      <c r="X193" s="80"/>
      <c r="Y193" s="80"/>
    </row>
    <row r="194" spans="1:25" s="42" customFormat="1" ht="24" customHeight="1">
      <c r="A194" s="2540" t="s">
        <v>2874</v>
      </c>
      <c r="B194" s="2541"/>
      <c r="C194" s="2541"/>
      <c r="D194" s="2541"/>
      <c r="E194" s="2541"/>
      <c r="F194" s="2541"/>
      <c r="G194" s="2541"/>
      <c r="H194" s="2541"/>
      <c r="I194" s="2541"/>
      <c r="J194" s="2541"/>
      <c r="K194" s="2541"/>
      <c r="L194" s="2542"/>
      <c r="M194" s="80"/>
      <c r="N194" s="80"/>
      <c r="O194" s="80"/>
      <c r="P194" s="80"/>
      <c r="Q194" s="80"/>
      <c r="R194" s="80"/>
      <c r="T194" s="249"/>
      <c r="U194" s="80"/>
      <c r="V194" s="80"/>
      <c r="W194" s="80"/>
      <c r="X194" s="80"/>
      <c r="Y194" s="80"/>
    </row>
    <row r="195" spans="1:25" s="43" customFormat="1">
      <c r="A195" s="34" t="s">
        <v>2488</v>
      </c>
      <c r="B195" s="1217">
        <v>45069</v>
      </c>
      <c r="C195" s="32">
        <v>45069</v>
      </c>
      <c r="D195" s="521">
        <v>13402</v>
      </c>
      <c r="E195" s="34" t="s">
        <v>2351</v>
      </c>
      <c r="F195" s="33">
        <v>4443</v>
      </c>
      <c r="G195" s="19" t="s">
        <v>47</v>
      </c>
      <c r="H195" s="521">
        <v>150</v>
      </c>
      <c r="I195" s="1502" t="s">
        <v>6</v>
      </c>
      <c r="J195" s="19" t="s">
        <v>97</v>
      </c>
      <c r="K195" s="19"/>
      <c r="L195" s="1218">
        <v>5970</v>
      </c>
      <c r="M195" s="247"/>
      <c r="N195" s="247"/>
      <c r="O195" s="247"/>
      <c r="P195" s="247"/>
      <c r="Q195" s="247"/>
      <c r="R195" s="247"/>
      <c r="T195" s="247"/>
      <c r="U195" s="247"/>
      <c r="V195" s="247"/>
      <c r="W195" s="247"/>
      <c r="X195" s="247"/>
      <c r="Y195" s="247"/>
    </row>
    <row r="196" spans="1:25" s="41" customFormat="1">
      <c r="A196" s="34" t="s">
        <v>1177</v>
      </c>
      <c r="B196" s="1217">
        <v>45079</v>
      </c>
      <c r="C196" s="32">
        <v>45048</v>
      </c>
      <c r="D196" s="521">
        <v>13440</v>
      </c>
      <c r="E196" s="34" t="s">
        <v>2</v>
      </c>
      <c r="F196" s="33">
        <v>1007</v>
      </c>
      <c r="G196" s="19" t="s">
        <v>135</v>
      </c>
      <c r="H196" s="521">
        <v>20</v>
      </c>
      <c r="I196" s="35" t="s">
        <v>6</v>
      </c>
      <c r="J196" s="19" t="s">
        <v>97</v>
      </c>
      <c r="K196" s="19"/>
      <c r="L196" s="1218">
        <v>542</v>
      </c>
      <c r="M196" s="249"/>
      <c r="N196" s="249"/>
      <c r="O196" s="249"/>
      <c r="P196" s="249"/>
      <c r="Q196" s="249"/>
      <c r="R196" s="249"/>
      <c r="T196" s="249"/>
      <c r="U196" s="249"/>
      <c r="V196" s="249"/>
      <c r="W196" s="249"/>
      <c r="X196" s="249"/>
      <c r="Y196" s="249"/>
    </row>
    <row r="197" spans="1:25" s="42" customFormat="1" ht="14.25" customHeight="1">
      <c r="A197" s="1044" t="s">
        <v>2488</v>
      </c>
      <c r="B197" s="1551">
        <v>45093</v>
      </c>
      <c r="C197" s="1037"/>
      <c r="D197" s="1552">
        <v>13782</v>
      </c>
      <c r="E197" s="1036" t="s">
        <v>2351</v>
      </c>
      <c r="F197" s="1552">
        <v>4443</v>
      </c>
      <c r="G197" s="771" t="s">
        <v>47</v>
      </c>
      <c r="H197" s="1553">
        <v>150</v>
      </c>
      <c r="I197" s="1043"/>
      <c r="J197" s="771"/>
      <c r="K197" s="1040"/>
      <c r="L197" s="1554">
        <v>5970</v>
      </c>
      <c r="M197" s="80"/>
      <c r="N197" s="80"/>
      <c r="O197" s="80"/>
      <c r="P197" s="80"/>
      <c r="Q197" s="80"/>
      <c r="R197" s="80"/>
      <c r="T197" s="80"/>
      <c r="U197" s="80"/>
      <c r="V197" s="80"/>
      <c r="W197" s="80"/>
      <c r="X197" s="80"/>
      <c r="Y197" s="80"/>
    </row>
    <row r="198" spans="1:25" s="6" customFormat="1" ht="15" customHeight="1">
      <c r="A198" s="2530" t="e">
        <f>SUM(#REF!)</f>
        <v>#REF!</v>
      </c>
      <c r="B198" s="2531"/>
      <c r="C198" s="2531"/>
      <c r="D198" s="2531"/>
      <c r="E198" s="2531"/>
      <c r="F198" s="2531"/>
      <c r="G198" s="2531"/>
      <c r="H198" s="2531"/>
      <c r="I198" s="2531"/>
      <c r="J198" s="2531"/>
      <c r="K198" s="2531"/>
      <c r="L198" s="2532"/>
      <c r="T198" s="1035" t="s">
        <v>1672</v>
      </c>
    </row>
    <row r="199" spans="1:25" s="6" customFormat="1">
      <c r="A199" s="387"/>
      <c r="H199" s="823"/>
      <c r="I199" s="387"/>
      <c r="L199" s="587"/>
    </row>
    <row r="200" spans="1:25" s="6" customFormat="1">
      <c r="A200" s="387"/>
      <c r="H200" s="823"/>
      <c r="I200" s="387"/>
      <c r="L200" s="587"/>
    </row>
    <row r="201" spans="1:25" s="6" customFormat="1">
      <c r="A201" s="387"/>
      <c r="H201" s="823"/>
      <c r="I201" s="387"/>
      <c r="L201" s="587"/>
    </row>
    <row r="202" spans="1:25" s="6" customFormat="1">
      <c r="A202" s="387"/>
      <c r="H202" s="823"/>
      <c r="I202" s="387"/>
      <c r="L202" s="587"/>
    </row>
    <row r="203" spans="1:25" s="6" customFormat="1">
      <c r="A203" s="387"/>
      <c r="H203" s="823"/>
      <c r="I203" s="387"/>
      <c r="L203" s="587"/>
    </row>
    <row r="204" spans="1:25" s="6" customFormat="1">
      <c r="A204" s="387"/>
      <c r="H204" s="823"/>
      <c r="I204" s="387"/>
      <c r="L204" s="587"/>
    </row>
    <row r="205" spans="1:25" s="6" customFormat="1">
      <c r="A205" s="387"/>
      <c r="H205" s="823"/>
      <c r="I205" s="387"/>
      <c r="L205" s="587"/>
    </row>
    <row r="206" spans="1:25" s="6" customFormat="1">
      <c r="A206" s="387"/>
      <c r="H206" s="823"/>
      <c r="I206" s="387"/>
      <c r="L206" s="587"/>
    </row>
    <row r="207" spans="1:25" s="6" customFormat="1">
      <c r="A207" s="387"/>
      <c r="H207" s="823"/>
      <c r="I207" s="387"/>
      <c r="L207" s="587"/>
    </row>
    <row r="208" spans="1:25" s="6" customFormat="1">
      <c r="A208" s="387"/>
      <c r="H208" s="823"/>
      <c r="I208" s="387"/>
      <c r="L208" s="587"/>
    </row>
    <row r="209" spans="1:25" s="6" customFormat="1">
      <c r="A209" s="387"/>
      <c r="H209" s="823"/>
      <c r="I209" s="387"/>
      <c r="L209" s="587"/>
    </row>
    <row r="210" spans="1:25" s="6" customFormat="1">
      <c r="A210" s="387"/>
      <c r="H210" s="823"/>
      <c r="I210" s="387"/>
      <c r="L210" s="587"/>
    </row>
    <row r="211" spans="1:25" s="6" customFormat="1">
      <c r="A211" s="387"/>
      <c r="H211" s="823"/>
      <c r="I211" s="387"/>
      <c r="L211" s="587"/>
    </row>
    <row r="212" spans="1:25" s="6" customFormat="1" hidden="1">
      <c r="A212" s="387"/>
      <c r="H212" s="823"/>
      <c r="I212" s="387"/>
      <c r="L212" s="587"/>
    </row>
    <row r="213" spans="1:25" s="6" customFormat="1" hidden="1">
      <c r="A213" s="387"/>
      <c r="H213" s="823"/>
      <c r="I213" s="387"/>
      <c r="L213" s="587"/>
    </row>
    <row r="214" spans="1:25" s="6" customFormat="1" hidden="1">
      <c r="A214" s="37"/>
      <c r="B214"/>
      <c r="C214"/>
      <c r="D214"/>
      <c r="E214"/>
      <c r="F214"/>
      <c r="G214"/>
      <c r="H214" s="484"/>
      <c r="I214" s="37"/>
      <c r="J214"/>
      <c r="K214"/>
      <c r="L214" s="587"/>
      <c r="S214"/>
    </row>
    <row r="215" spans="1:25" s="6" customFormat="1" hidden="1">
      <c r="A215" s="37"/>
      <c r="B215"/>
      <c r="C215"/>
      <c r="D215"/>
      <c r="E215"/>
      <c r="F215"/>
      <c r="G215"/>
      <c r="H215" s="484"/>
      <c r="I215" s="37"/>
      <c r="J215"/>
      <c r="K215"/>
      <c r="L215" s="587"/>
      <c r="S215"/>
    </row>
    <row r="216" spans="1:25" s="6" customFormat="1" hidden="1">
      <c r="A216" s="37"/>
      <c r="B216"/>
      <c r="C216"/>
      <c r="D216"/>
      <c r="E216"/>
      <c r="F216"/>
      <c r="G216"/>
      <c r="H216" s="484"/>
      <c r="I216" s="37"/>
      <c r="J216"/>
      <c r="K216"/>
      <c r="L216" s="587"/>
      <c r="S216"/>
    </row>
    <row r="217" spans="1:25" s="6" customFormat="1" hidden="1">
      <c r="A217" s="37"/>
      <c r="B217"/>
      <c r="C217"/>
      <c r="D217"/>
      <c r="E217"/>
      <c r="F217"/>
      <c r="G217"/>
      <c r="H217" s="484"/>
      <c r="I217" s="37"/>
      <c r="J217"/>
      <c r="K217"/>
      <c r="L217" s="587"/>
      <c r="S217"/>
    </row>
    <row r="218" spans="1:25" s="6" customFormat="1" hidden="1">
      <c r="A218" s="37"/>
      <c r="B218"/>
      <c r="C218"/>
      <c r="D218"/>
      <c r="E218"/>
      <c r="F218"/>
      <c r="G218"/>
      <c r="H218" s="484"/>
      <c r="I218" s="37"/>
      <c r="J218"/>
      <c r="K218"/>
      <c r="L218" s="587"/>
      <c r="S218"/>
    </row>
    <row r="219" spans="1:25" s="6" customFormat="1" hidden="1">
      <c r="A219" s="37"/>
      <c r="B219"/>
      <c r="C219"/>
      <c r="D219"/>
      <c r="E219"/>
      <c r="F219"/>
      <c r="G219"/>
      <c r="H219" s="484"/>
      <c r="I219" s="37"/>
      <c r="J219"/>
      <c r="K219"/>
      <c r="L219" s="587"/>
      <c r="S219"/>
    </row>
    <row r="220" spans="1:25" s="6" customFormat="1" hidden="1">
      <c r="A220" s="37"/>
      <c r="B220"/>
      <c r="C220"/>
      <c r="D220"/>
      <c r="E220"/>
      <c r="F220"/>
      <c r="G220"/>
      <c r="H220" s="484"/>
      <c r="I220" s="37"/>
      <c r="J220"/>
      <c r="K220"/>
      <c r="L220" s="587"/>
      <c r="S220"/>
    </row>
    <row r="221" spans="1:25" s="6" customFormat="1" hidden="1">
      <c r="A221" s="37"/>
      <c r="B221"/>
      <c r="C221"/>
      <c r="D221"/>
      <c r="E221"/>
      <c r="F221"/>
      <c r="G221"/>
      <c r="H221" s="484"/>
      <c r="I221" s="37"/>
      <c r="J221"/>
      <c r="K221"/>
      <c r="L221" s="587"/>
      <c r="S221"/>
    </row>
    <row r="222" spans="1:25" s="6" customFormat="1" hidden="1">
      <c r="A222" s="37"/>
      <c r="B222"/>
      <c r="C222"/>
      <c r="D222"/>
      <c r="E222"/>
      <c r="F222"/>
      <c r="G222"/>
      <c r="H222" s="484"/>
      <c r="I222" s="37"/>
      <c r="J222"/>
      <c r="K222"/>
      <c r="L222" s="587"/>
      <c r="S222"/>
    </row>
    <row r="223" spans="1:25" s="6" customFormat="1" hidden="1">
      <c r="A223" s="37"/>
      <c r="B223"/>
      <c r="C223"/>
      <c r="D223"/>
      <c r="E223"/>
      <c r="F223"/>
      <c r="G223"/>
      <c r="H223" s="484"/>
      <c r="I223" s="37"/>
      <c r="J223"/>
      <c r="K223"/>
      <c r="L223" s="587"/>
      <c r="S223"/>
    </row>
    <row r="224" spans="1:25" s="37" customFormat="1" hidden="1">
      <c r="B224"/>
      <c r="C224"/>
      <c r="D224"/>
      <c r="E224"/>
      <c r="F224"/>
      <c r="G224"/>
      <c r="H224" s="484"/>
      <c r="J224"/>
      <c r="K224"/>
      <c r="L224" s="587"/>
      <c r="M224" s="6"/>
      <c r="N224" s="6"/>
      <c r="O224" s="6"/>
      <c r="P224" s="6"/>
      <c r="Q224" s="6"/>
      <c r="R224" s="6"/>
      <c r="S224"/>
      <c r="T224" s="6"/>
      <c r="U224" s="6"/>
      <c r="V224" s="6"/>
      <c r="W224" s="6"/>
      <c r="X224" s="6"/>
      <c r="Y224" s="6"/>
    </row>
    <row r="225" spans="2:25" s="37" customFormat="1" hidden="1">
      <c r="B225"/>
      <c r="C225"/>
      <c r="D225"/>
      <c r="E225"/>
      <c r="F225"/>
      <c r="G225"/>
      <c r="H225" s="484"/>
      <c r="J225"/>
      <c r="K225"/>
      <c r="L225" s="587"/>
      <c r="M225" s="6"/>
      <c r="N225" s="6"/>
      <c r="O225" s="6"/>
      <c r="P225" s="6"/>
      <c r="Q225" s="6"/>
      <c r="R225" s="6"/>
      <c r="S225"/>
      <c r="T225" s="6"/>
      <c r="U225" s="6"/>
      <c r="V225" s="6"/>
      <c r="W225" s="6"/>
      <c r="X225" s="6"/>
      <c r="Y225" s="6"/>
    </row>
    <row r="226" spans="2:25" s="37" customFormat="1" hidden="1">
      <c r="B226"/>
      <c r="C226"/>
      <c r="D226"/>
      <c r="E226"/>
      <c r="F226"/>
      <c r="G226"/>
      <c r="H226" s="484"/>
      <c r="J226"/>
      <c r="K226"/>
      <c r="L226" s="587"/>
      <c r="M226" s="6"/>
      <c r="N226" s="6"/>
      <c r="O226" s="6"/>
      <c r="P226" s="6"/>
      <c r="Q226" s="6"/>
      <c r="R226" s="6"/>
      <c r="S226"/>
      <c r="T226" s="6"/>
      <c r="U226" s="6"/>
      <c r="V226" s="6"/>
      <c r="W226" s="6"/>
      <c r="X226" s="6"/>
      <c r="Y226" s="6"/>
    </row>
    <row r="227" spans="2:25" s="37" customFormat="1" hidden="1">
      <c r="B227"/>
      <c r="C227"/>
      <c r="D227"/>
      <c r="E227"/>
      <c r="F227"/>
      <c r="G227"/>
      <c r="H227" s="484"/>
      <c r="J227"/>
      <c r="K227"/>
      <c r="L227" s="587"/>
      <c r="M227" s="6"/>
      <c r="N227" s="6"/>
      <c r="O227" s="6"/>
      <c r="P227" s="6"/>
      <c r="Q227" s="6"/>
      <c r="R227" s="6"/>
      <c r="S227"/>
      <c r="T227" s="6"/>
      <c r="U227" s="6"/>
      <c r="V227" s="6"/>
      <c r="W227" s="6"/>
      <c r="X227" s="6"/>
      <c r="Y227" s="6"/>
    </row>
    <row r="228" spans="2:25" s="37" customFormat="1" hidden="1">
      <c r="B228"/>
      <c r="C228"/>
      <c r="D228"/>
      <c r="E228"/>
      <c r="F228"/>
      <c r="G228"/>
      <c r="H228" s="484"/>
      <c r="J228"/>
      <c r="K228"/>
      <c r="L228" s="587"/>
      <c r="M228" s="6"/>
      <c r="N228" s="6"/>
      <c r="O228" s="6"/>
      <c r="P228" s="6"/>
      <c r="Q228" s="6"/>
      <c r="R228" s="6"/>
      <c r="S228"/>
      <c r="T228" s="6"/>
      <c r="U228" s="6"/>
      <c r="V228" s="6"/>
      <c r="W228" s="6"/>
      <c r="X228" s="6"/>
      <c r="Y228" s="6"/>
    </row>
    <row r="229" spans="2:25" s="37" customFormat="1" hidden="1">
      <c r="B229"/>
      <c r="C229"/>
      <c r="D229"/>
      <c r="E229"/>
      <c r="F229"/>
      <c r="G229"/>
      <c r="H229" s="484"/>
      <c r="J229"/>
      <c r="K229"/>
      <c r="L229" s="587"/>
      <c r="M229" s="6"/>
      <c r="N229" s="6"/>
      <c r="O229" s="6"/>
      <c r="P229" s="6"/>
      <c r="Q229" s="6"/>
      <c r="R229" s="6"/>
      <c r="S229"/>
      <c r="T229" s="6"/>
      <c r="U229" s="6"/>
      <c r="V229" s="6"/>
      <c r="W229" s="6"/>
      <c r="X229" s="6"/>
      <c r="Y229" s="6"/>
    </row>
    <row r="230" spans="2:25" s="37" customFormat="1" hidden="1">
      <c r="B230"/>
      <c r="C230"/>
      <c r="D230"/>
      <c r="E230"/>
      <c r="F230"/>
      <c r="G230"/>
      <c r="H230" s="484"/>
      <c r="J230"/>
      <c r="K230"/>
      <c r="L230" s="587"/>
      <c r="M230" s="6"/>
      <c r="N230" s="6"/>
      <c r="O230" s="6"/>
      <c r="P230" s="6"/>
      <c r="Q230" s="6"/>
      <c r="R230" s="6"/>
      <c r="S230"/>
      <c r="T230" s="6"/>
      <c r="U230" s="6"/>
      <c r="V230" s="6"/>
      <c r="W230" s="6"/>
      <c r="X230" s="6"/>
      <c r="Y230" s="6"/>
    </row>
    <row r="231" spans="2:25" s="37" customFormat="1" hidden="1">
      <c r="B231"/>
      <c r="C231"/>
      <c r="D231"/>
      <c r="E231"/>
      <c r="F231"/>
      <c r="G231"/>
      <c r="H231" s="484"/>
      <c r="J231"/>
      <c r="K231"/>
      <c r="L231" s="587"/>
      <c r="M231" s="6"/>
      <c r="N231" s="6"/>
      <c r="O231" s="6"/>
      <c r="P231" s="6"/>
      <c r="Q231" s="6"/>
      <c r="R231" s="6"/>
      <c r="S231"/>
      <c r="T231" s="6"/>
      <c r="U231" s="6"/>
      <c r="V231" s="6"/>
      <c r="W231" s="6"/>
      <c r="X231" s="6"/>
      <c r="Y231" s="6"/>
    </row>
    <row r="232" spans="2:25" s="37" customFormat="1" hidden="1">
      <c r="B232"/>
      <c r="C232"/>
      <c r="D232"/>
      <c r="E232"/>
      <c r="F232"/>
      <c r="G232"/>
      <c r="H232" s="484"/>
      <c r="J232"/>
      <c r="K232"/>
      <c r="L232" s="587"/>
      <c r="M232" s="6"/>
      <c r="N232" s="6"/>
      <c r="O232" s="6"/>
      <c r="P232" s="6"/>
      <c r="Q232" s="6"/>
      <c r="R232" s="6"/>
      <c r="S232"/>
      <c r="T232" s="6"/>
      <c r="U232" s="6"/>
      <c r="V232" s="6"/>
      <c r="W232" s="6"/>
      <c r="X232" s="6"/>
      <c r="Y232" s="6"/>
    </row>
    <row r="233" spans="2:25" s="37" customFormat="1" hidden="1">
      <c r="B233"/>
      <c r="C233"/>
      <c r="D233"/>
      <c r="E233"/>
      <c r="F233"/>
      <c r="G233"/>
      <c r="H233" s="484"/>
      <c r="J233"/>
      <c r="K233"/>
      <c r="L233" s="587"/>
      <c r="M233" s="6"/>
      <c r="N233" s="6"/>
      <c r="O233" s="6"/>
      <c r="P233" s="6"/>
      <c r="Q233" s="6"/>
      <c r="R233" s="6"/>
      <c r="S233"/>
      <c r="T233" s="6"/>
      <c r="U233" s="6"/>
      <c r="V233" s="6"/>
      <c r="W233" s="6"/>
      <c r="X233" s="6"/>
      <c r="Y233" s="6"/>
    </row>
    <row r="234" spans="2:25" s="37" customFormat="1" hidden="1">
      <c r="B234"/>
      <c r="C234"/>
      <c r="D234"/>
      <c r="E234"/>
      <c r="F234"/>
      <c r="G234"/>
      <c r="H234" s="484"/>
      <c r="J234"/>
      <c r="K234"/>
      <c r="L234" s="587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2:25" s="37" customFormat="1" hidden="1">
      <c r="B235"/>
      <c r="C235"/>
      <c r="D235"/>
      <c r="E235"/>
      <c r="F235"/>
      <c r="G235"/>
      <c r="H235" s="484"/>
      <c r="J235"/>
      <c r="K235"/>
      <c r="L235" s="587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2:25" s="37" customFormat="1" hidden="1">
      <c r="B236"/>
      <c r="C236"/>
      <c r="D236"/>
      <c r="E236"/>
      <c r="F236"/>
      <c r="G236"/>
      <c r="H236" s="484"/>
      <c r="J236"/>
      <c r="K236"/>
      <c r="L236" s="587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2:25" s="37" customFormat="1" hidden="1">
      <c r="B237"/>
      <c r="C237"/>
      <c r="D237"/>
      <c r="E237"/>
      <c r="F237"/>
      <c r="G237"/>
      <c r="H237" s="484"/>
      <c r="J237"/>
      <c r="K237"/>
      <c r="L237" s="587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2:25" s="37" customFormat="1" hidden="1">
      <c r="B238"/>
      <c r="C238"/>
      <c r="D238"/>
      <c r="E238"/>
      <c r="F238"/>
      <c r="G238"/>
      <c r="H238" s="484"/>
      <c r="J238"/>
      <c r="K238"/>
      <c r="L238" s="587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2:25" s="37" customFormat="1" hidden="1">
      <c r="B239"/>
      <c r="C239"/>
      <c r="D239"/>
      <c r="E239"/>
      <c r="F239"/>
      <c r="G239"/>
      <c r="H239" s="484"/>
      <c r="J239"/>
      <c r="K239"/>
      <c r="L239" s="587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2:25" s="37" customFormat="1" hidden="1">
      <c r="B240"/>
      <c r="C240"/>
      <c r="D240"/>
      <c r="E240"/>
      <c r="F240"/>
      <c r="G240"/>
      <c r="H240" s="484"/>
      <c r="J240"/>
      <c r="K240"/>
      <c r="L240" s="587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87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87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87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87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87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87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87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87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87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2:25" s="37" customFormat="1" hidden="1">
      <c r="B250"/>
      <c r="C250"/>
      <c r="D250"/>
      <c r="E250"/>
      <c r="F250"/>
      <c r="G250"/>
      <c r="H250" s="484"/>
      <c r="J250"/>
      <c r="K250"/>
      <c r="L250" s="587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2:25" s="37" customFormat="1" hidden="1">
      <c r="B251"/>
      <c r="C251"/>
      <c r="D251"/>
      <c r="E251"/>
      <c r="F251"/>
      <c r="G251"/>
      <c r="H251" s="484"/>
      <c r="J251"/>
      <c r="K251"/>
      <c r="L251" s="587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2:25" s="37" customFormat="1" hidden="1">
      <c r="B252"/>
      <c r="C252"/>
      <c r="D252"/>
      <c r="E252"/>
      <c r="F252"/>
      <c r="G252"/>
      <c r="H252" s="484"/>
      <c r="J252"/>
      <c r="K252"/>
      <c r="L252" s="587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2:25" s="37" customFormat="1" hidden="1">
      <c r="B253"/>
      <c r="C253"/>
      <c r="D253"/>
      <c r="E253"/>
      <c r="F253"/>
      <c r="G253"/>
      <c r="H253" s="484"/>
      <c r="J253"/>
      <c r="K253"/>
      <c r="L253" s="587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2:25" s="37" customFormat="1" hidden="1">
      <c r="B254"/>
      <c r="C254"/>
      <c r="D254"/>
      <c r="E254"/>
      <c r="F254"/>
      <c r="G254"/>
      <c r="H254" s="484"/>
      <c r="J254"/>
      <c r="K254"/>
      <c r="L254" s="587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2:25" s="37" customFormat="1" hidden="1">
      <c r="B255"/>
      <c r="C255"/>
      <c r="D255"/>
      <c r="E255"/>
      <c r="F255"/>
      <c r="G255"/>
      <c r="H255" s="484"/>
      <c r="J255"/>
      <c r="K255"/>
      <c r="L255" s="587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2:25" s="37" customFormat="1" hidden="1">
      <c r="B256"/>
      <c r="C256"/>
      <c r="D256"/>
      <c r="E256"/>
      <c r="F256"/>
      <c r="G256"/>
      <c r="H256" s="484"/>
      <c r="J256"/>
      <c r="K256"/>
      <c r="L256" s="587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87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87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87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87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87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87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87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87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87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87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87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87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87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87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87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87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87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87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87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87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87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87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87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87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87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87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87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87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87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87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87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87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87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87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87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87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87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87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87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87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87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87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87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87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87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87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87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87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87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87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87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87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87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87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87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87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87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87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87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87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87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87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87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87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1:25" s="37" customFormat="1" hidden="1">
      <c r="B321"/>
      <c r="C321"/>
      <c r="D321"/>
      <c r="E321"/>
      <c r="F321"/>
      <c r="G321"/>
      <c r="H321" s="484"/>
      <c r="J321"/>
      <c r="K321"/>
      <c r="L321" s="587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1:25" s="37" customFormat="1" hidden="1">
      <c r="B322"/>
      <c r="C322"/>
      <c r="D322"/>
      <c r="E322"/>
      <c r="F322"/>
      <c r="G322"/>
      <c r="H322" s="484"/>
      <c r="J322"/>
      <c r="K322"/>
      <c r="L322" s="587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1:25" s="37" customFormat="1" hidden="1">
      <c r="B323"/>
      <c r="C323"/>
      <c r="D323"/>
      <c r="E323"/>
      <c r="F323"/>
      <c r="G323"/>
      <c r="H323" s="484"/>
      <c r="J323"/>
      <c r="K323"/>
      <c r="L323" s="587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1:25" s="6" customFormat="1">
      <c r="A324" s="37"/>
      <c r="B324"/>
      <c r="C324"/>
      <c r="D324"/>
      <c r="E324"/>
      <c r="F324"/>
      <c r="G324"/>
      <c r="H324" s="484"/>
      <c r="I324" s="37"/>
      <c r="J324"/>
      <c r="K324"/>
      <c r="L324" s="587"/>
      <c r="S324"/>
    </row>
    <row r="325" spans="1:25" s="6" customFormat="1">
      <c r="A325" s="37"/>
      <c r="B325"/>
      <c r="C325"/>
      <c r="D325"/>
      <c r="E325"/>
      <c r="F325"/>
      <c r="G325"/>
      <c r="H325" s="484"/>
      <c r="I325" s="37"/>
      <c r="J325"/>
      <c r="K325"/>
      <c r="L325" s="587"/>
      <c r="S325"/>
    </row>
    <row r="326" spans="1:25" s="6" customFormat="1">
      <c r="A326" s="37"/>
      <c r="B326"/>
      <c r="C326"/>
      <c r="D326"/>
      <c r="E326"/>
      <c r="F326"/>
      <c r="G326"/>
      <c r="H326" s="484"/>
      <c r="I326" s="37"/>
      <c r="J326"/>
      <c r="K326"/>
      <c r="L326" s="587"/>
      <c r="S326"/>
    </row>
    <row r="327" spans="1:25" s="6" customFormat="1">
      <c r="A327" s="37"/>
      <c r="B327"/>
      <c r="C327"/>
      <c r="D327"/>
      <c r="E327"/>
      <c r="F327"/>
      <c r="G327"/>
      <c r="H327" s="484"/>
      <c r="I327" s="37"/>
      <c r="J327"/>
      <c r="K327"/>
      <c r="L327" s="587"/>
      <c r="S327"/>
    </row>
    <row r="328" spans="1:25" s="6" customFormat="1">
      <c r="A328" s="37"/>
      <c r="B328"/>
      <c r="C328"/>
      <c r="D328"/>
      <c r="E328"/>
      <c r="F328"/>
      <c r="G328"/>
      <c r="H328" s="484"/>
      <c r="I328" s="37"/>
      <c r="J328"/>
      <c r="K328"/>
      <c r="L328" s="587"/>
      <c r="S328"/>
    </row>
    <row r="329" spans="1:25" s="6" customFormat="1">
      <c r="A329" s="37"/>
      <c r="B329"/>
      <c r="C329"/>
      <c r="D329"/>
      <c r="E329"/>
      <c r="F329"/>
      <c r="G329"/>
      <c r="H329" s="484"/>
      <c r="I329" s="37"/>
      <c r="J329"/>
      <c r="K329"/>
      <c r="L329" s="587"/>
      <c r="S329"/>
    </row>
    <row r="330" spans="1:25" s="6" customFormat="1">
      <c r="A330" s="37"/>
      <c r="B330"/>
      <c r="C330"/>
      <c r="D330"/>
      <c r="E330"/>
      <c r="F330"/>
      <c r="G330"/>
      <c r="H330" s="484"/>
      <c r="I330" s="37"/>
      <c r="J330"/>
      <c r="K330"/>
      <c r="L330" s="587"/>
      <c r="S330"/>
      <c r="U330" s="4">
        <v>1</v>
      </c>
      <c r="V330" s="5"/>
    </row>
    <row r="331" spans="1:25" s="6" customFormat="1">
      <c r="A331" s="37"/>
      <c r="B331"/>
      <c r="C331"/>
      <c r="D331"/>
      <c r="E331"/>
      <c r="F331"/>
      <c r="G331"/>
      <c r="H331" s="484"/>
      <c r="I331" s="37"/>
      <c r="J331"/>
      <c r="K331"/>
      <c r="L331" s="587"/>
      <c r="S331"/>
      <c r="U331" s="4">
        <v>2</v>
      </c>
      <c r="V331" s="5"/>
    </row>
    <row r="332" spans="1:25" s="6" customFormat="1">
      <c r="A332" s="37"/>
      <c r="B332"/>
      <c r="C332"/>
      <c r="D332"/>
      <c r="E332"/>
      <c r="F332"/>
      <c r="G332"/>
      <c r="H332" s="484"/>
      <c r="I332" s="37"/>
      <c r="J332"/>
      <c r="K332"/>
      <c r="L332" s="587"/>
      <c r="S332"/>
      <c r="U332" s="4">
        <v>3</v>
      </c>
      <c r="V332" s="5"/>
    </row>
    <row r="333" spans="1:25" s="6" customFormat="1">
      <c r="A333" s="37"/>
      <c r="B333"/>
      <c r="C333"/>
      <c r="D333"/>
      <c r="E333"/>
      <c r="F333"/>
      <c r="G333"/>
      <c r="H333" s="484"/>
      <c r="I333" s="37"/>
      <c r="J333"/>
      <c r="K333"/>
      <c r="L333" s="587"/>
      <c r="S333"/>
      <c r="U333" s="4">
        <v>4</v>
      </c>
      <c r="V333" s="5"/>
    </row>
    <row r="334" spans="1:25" s="6" customFormat="1">
      <c r="A334" s="37"/>
      <c r="B334"/>
      <c r="C334"/>
      <c r="D334"/>
      <c r="E334"/>
      <c r="F334"/>
      <c r="G334"/>
      <c r="H334" s="484"/>
      <c r="I334" s="37"/>
      <c r="J334"/>
      <c r="K334"/>
      <c r="L334" s="587"/>
      <c r="S334"/>
      <c r="U334" s="4">
        <v>5</v>
      </c>
      <c r="V334" s="5"/>
    </row>
    <row r="335" spans="1:25" s="6" customFormat="1">
      <c r="A335" s="37"/>
      <c r="B335"/>
      <c r="C335"/>
      <c r="D335"/>
      <c r="E335"/>
      <c r="F335"/>
      <c r="G335"/>
      <c r="H335" s="484"/>
      <c r="I335" s="37"/>
      <c r="J335"/>
      <c r="K335"/>
      <c r="L335" s="587"/>
      <c r="S335"/>
      <c r="U335" s="4">
        <v>6</v>
      </c>
      <c r="V335" s="5"/>
    </row>
    <row r="336" spans="1:25" s="6" customFormat="1">
      <c r="A336" s="37"/>
      <c r="B336"/>
      <c r="C336"/>
      <c r="D336"/>
      <c r="E336"/>
      <c r="F336"/>
      <c r="G336"/>
      <c r="H336" s="484"/>
      <c r="I336" s="37"/>
      <c r="J336"/>
      <c r="K336"/>
      <c r="L336" s="587"/>
      <c r="S336"/>
      <c r="U336" s="4">
        <v>7</v>
      </c>
      <c r="V336" s="5"/>
    </row>
    <row r="337" spans="1:22" s="6" customFormat="1">
      <c r="A337" s="37"/>
      <c r="B337"/>
      <c r="C337"/>
      <c r="D337"/>
      <c r="E337"/>
      <c r="F337"/>
      <c r="G337"/>
      <c r="H337" s="484"/>
      <c r="I337" s="37"/>
      <c r="J337"/>
      <c r="K337"/>
      <c r="L337" s="587"/>
      <c r="S337"/>
      <c r="U337" s="4">
        <v>8</v>
      </c>
      <c r="V337" s="5"/>
    </row>
    <row r="338" spans="1:22" s="6" customFormat="1">
      <c r="A338" s="37"/>
      <c r="B338"/>
      <c r="C338"/>
      <c r="D338"/>
      <c r="E338"/>
      <c r="F338"/>
      <c r="G338"/>
      <c r="H338" s="484"/>
      <c r="I338" s="37"/>
      <c r="J338"/>
      <c r="K338"/>
      <c r="L338" s="587"/>
      <c r="S338"/>
      <c r="U338" s="4">
        <v>9</v>
      </c>
      <c r="V338" s="5"/>
    </row>
    <row r="339" spans="1:22" s="6" customFormat="1">
      <c r="A339" s="37"/>
      <c r="B339"/>
      <c r="C339"/>
      <c r="D339"/>
      <c r="E339"/>
      <c r="F339"/>
      <c r="G339"/>
      <c r="H339" s="484"/>
      <c r="I339" s="37"/>
      <c r="J339"/>
      <c r="K339"/>
      <c r="L339" s="587"/>
      <c r="S339"/>
      <c r="U339" s="4">
        <v>10</v>
      </c>
      <c r="V339" s="5"/>
    </row>
    <row r="340" spans="1:22" s="6" customFormat="1">
      <c r="A340" s="37"/>
      <c r="B340"/>
      <c r="C340"/>
      <c r="D340"/>
      <c r="E340"/>
      <c r="F340"/>
      <c r="G340"/>
      <c r="H340" s="484"/>
      <c r="I340" s="37"/>
      <c r="J340"/>
      <c r="K340"/>
      <c r="L340" s="587"/>
      <c r="S340"/>
      <c r="U340" s="4">
        <v>11</v>
      </c>
      <c r="V340" s="5"/>
    </row>
    <row r="341" spans="1:22" s="6" customFormat="1">
      <c r="A341" s="37"/>
      <c r="B341"/>
      <c r="C341"/>
      <c r="D341"/>
      <c r="E341"/>
      <c r="F341"/>
      <c r="G341"/>
      <c r="H341" s="484"/>
      <c r="I341" s="37"/>
      <c r="J341"/>
      <c r="K341"/>
      <c r="L341" s="587"/>
      <c r="S341"/>
      <c r="U341" s="4">
        <v>12</v>
      </c>
      <c r="V341" s="5"/>
    </row>
    <row r="342" spans="1:22" s="6" customFormat="1">
      <c r="A342" s="37"/>
      <c r="B342"/>
      <c r="C342"/>
      <c r="D342"/>
      <c r="E342"/>
      <c r="F342"/>
      <c r="G342"/>
      <c r="H342" s="484"/>
      <c r="I342" s="37"/>
      <c r="J342"/>
      <c r="K342"/>
      <c r="L342" s="587"/>
      <c r="S342"/>
      <c r="U342" s="4">
        <v>13</v>
      </c>
      <c r="V342" s="5"/>
    </row>
    <row r="343" spans="1:22" s="6" customFormat="1">
      <c r="A343" s="37"/>
      <c r="B343"/>
      <c r="C343"/>
      <c r="D343"/>
      <c r="E343"/>
      <c r="F343"/>
      <c r="G343"/>
      <c r="H343" s="484"/>
      <c r="I343" s="37"/>
      <c r="J343"/>
      <c r="K343"/>
      <c r="L343" s="587"/>
      <c r="S343"/>
      <c r="U343" s="4">
        <v>14</v>
      </c>
      <c r="V343" s="5"/>
    </row>
    <row r="344" spans="1:22" s="6" customFormat="1">
      <c r="A344" s="37"/>
      <c r="B344"/>
      <c r="C344"/>
      <c r="D344"/>
      <c r="E344"/>
      <c r="F344"/>
      <c r="G344"/>
      <c r="H344" s="484"/>
      <c r="I344" s="37"/>
      <c r="J344"/>
      <c r="K344"/>
      <c r="L344" s="587"/>
      <c r="S344"/>
      <c r="U344" s="4">
        <v>15</v>
      </c>
      <c r="V344" s="5"/>
    </row>
    <row r="345" spans="1:22" s="6" customFormat="1">
      <c r="A345" s="37"/>
      <c r="B345"/>
      <c r="C345"/>
      <c r="D345"/>
      <c r="E345"/>
      <c r="F345"/>
      <c r="G345"/>
      <c r="H345" s="484"/>
      <c r="I345" s="37"/>
      <c r="J345"/>
      <c r="K345"/>
      <c r="L345" s="587"/>
      <c r="S345"/>
      <c r="U345" s="4">
        <v>16</v>
      </c>
      <c r="V345" s="5"/>
    </row>
    <row r="346" spans="1:22" s="6" customFormat="1">
      <c r="A346" s="37"/>
      <c r="B346"/>
      <c r="C346"/>
      <c r="D346"/>
      <c r="E346"/>
      <c r="F346"/>
      <c r="G346"/>
      <c r="H346" s="484"/>
      <c r="I346" s="37"/>
      <c r="J346"/>
      <c r="K346"/>
      <c r="L346" s="587"/>
      <c r="S346"/>
    </row>
    <row r="347" spans="1:22" s="6" customFormat="1">
      <c r="A347" s="37"/>
      <c r="B347"/>
      <c r="C347"/>
      <c r="D347"/>
      <c r="E347"/>
      <c r="F347"/>
      <c r="G347"/>
      <c r="H347" s="484"/>
      <c r="I347" s="37"/>
      <c r="J347"/>
      <c r="K347"/>
      <c r="L347" s="587"/>
      <c r="S347"/>
    </row>
    <row r="348" spans="1:22" s="6" customFormat="1">
      <c r="A348" s="37"/>
      <c r="B348"/>
      <c r="C348"/>
      <c r="D348"/>
      <c r="E348"/>
      <c r="F348"/>
      <c r="G348"/>
      <c r="H348" s="484"/>
      <c r="I348" s="37"/>
      <c r="J348"/>
      <c r="K348"/>
      <c r="L348" s="587"/>
      <c r="S348"/>
    </row>
    <row r="349" spans="1:22" s="6" customFormat="1">
      <c r="A349" s="37"/>
      <c r="B349"/>
      <c r="C349"/>
      <c r="D349"/>
      <c r="E349"/>
      <c r="F349"/>
      <c r="G349"/>
      <c r="H349" s="484"/>
      <c r="I349" s="37"/>
      <c r="J349"/>
      <c r="K349"/>
      <c r="L349" s="587"/>
      <c r="S349"/>
    </row>
    <row r="350" spans="1:22" s="6" customFormat="1">
      <c r="A350" s="37"/>
      <c r="B350"/>
      <c r="C350"/>
      <c r="D350"/>
      <c r="E350"/>
      <c r="F350"/>
      <c r="G350"/>
      <c r="H350" s="484"/>
      <c r="I350" s="37"/>
      <c r="J350"/>
      <c r="K350"/>
      <c r="L350" s="587"/>
      <c r="S350"/>
    </row>
    <row r="351" spans="1:22" s="6" customFormat="1">
      <c r="A351" s="37"/>
      <c r="B351"/>
      <c r="C351"/>
      <c r="D351"/>
      <c r="E351"/>
      <c r="F351"/>
      <c r="G351"/>
      <c r="H351" s="484"/>
      <c r="I351" s="37"/>
      <c r="J351"/>
      <c r="K351"/>
      <c r="L351" s="587"/>
      <c r="S351"/>
    </row>
    <row r="352" spans="1:22" s="6" customFormat="1">
      <c r="A352" s="37"/>
      <c r="B352"/>
      <c r="C352"/>
      <c r="D352"/>
      <c r="E352"/>
      <c r="F352"/>
      <c r="G352"/>
      <c r="H352" s="484"/>
      <c r="I352" s="37"/>
      <c r="J352"/>
      <c r="K352"/>
      <c r="L352" s="587"/>
      <c r="S352"/>
    </row>
    <row r="353" spans="1:19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87"/>
      <c r="S353"/>
    </row>
    <row r="354" spans="1:19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</row>
    <row r="355" spans="1:19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</row>
    <row r="356" spans="1:19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87"/>
      <c r="S356"/>
    </row>
    <row r="357" spans="1:19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</row>
    <row r="358" spans="1:19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</row>
    <row r="359" spans="1:19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</row>
    <row r="360" spans="1:19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</row>
    <row r="361" spans="1:19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</row>
    <row r="362" spans="1:19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</row>
    <row r="363" spans="1:19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</row>
    <row r="364" spans="1:19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</row>
    <row r="365" spans="1:19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</row>
    <row r="366" spans="1:19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</row>
    <row r="367" spans="1:19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</row>
    <row r="368" spans="1:19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</row>
    <row r="369" spans="1:19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</row>
    <row r="370" spans="1:19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</row>
    <row r="371" spans="1:19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</row>
    <row r="372" spans="1:19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</row>
    <row r="373" spans="1:19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</row>
    <row r="374" spans="1:19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</row>
    <row r="375" spans="1:19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19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19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19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19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19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19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19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19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19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  <row r="587" spans="1:19" s="6" customFormat="1">
      <c r="A587" s="37"/>
      <c r="B587"/>
      <c r="C587"/>
      <c r="D587"/>
      <c r="E587"/>
      <c r="F587"/>
      <c r="G587"/>
      <c r="H587" s="484"/>
      <c r="I587" s="37"/>
      <c r="J587"/>
      <c r="K587"/>
      <c r="L587" s="587"/>
      <c r="S587"/>
    </row>
    <row r="588" spans="1:19" s="6" customFormat="1">
      <c r="A588" s="37"/>
      <c r="B588"/>
      <c r="C588"/>
      <c r="D588"/>
      <c r="E588"/>
      <c r="F588"/>
      <c r="G588"/>
      <c r="H588" s="484"/>
      <c r="I588" s="37"/>
      <c r="J588"/>
      <c r="K588"/>
      <c r="L588" s="587"/>
      <c r="S588"/>
    </row>
    <row r="589" spans="1:19" s="6" customFormat="1">
      <c r="A589" s="37"/>
      <c r="B589"/>
      <c r="C589"/>
      <c r="D589"/>
      <c r="E589"/>
      <c r="F589"/>
      <c r="G589"/>
      <c r="H589" s="484"/>
      <c r="I589" s="37"/>
      <c r="J589"/>
      <c r="K589"/>
      <c r="L589" s="587"/>
      <c r="S589"/>
    </row>
    <row r="590" spans="1:19" s="6" customFormat="1">
      <c r="A590" s="37"/>
      <c r="B590"/>
      <c r="C590"/>
      <c r="D590"/>
      <c r="E590"/>
      <c r="F590"/>
      <c r="G590"/>
      <c r="H590" s="484"/>
      <c r="I590" s="37"/>
      <c r="J590"/>
      <c r="K590"/>
      <c r="L590" s="587"/>
      <c r="S590"/>
    </row>
    <row r="591" spans="1:19" s="6" customFormat="1">
      <c r="A591" s="37"/>
      <c r="B591"/>
      <c r="C591"/>
      <c r="D591"/>
      <c r="E591"/>
      <c r="F591"/>
      <c r="G591"/>
      <c r="H591" s="484"/>
      <c r="I591" s="37"/>
      <c r="J591"/>
      <c r="K591"/>
      <c r="L591" s="587"/>
      <c r="S591"/>
    </row>
  </sheetData>
  <mergeCells count="10">
    <mergeCell ref="A99:L99"/>
    <mergeCell ref="A100:L100"/>
    <mergeCell ref="A194:L194"/>
    <mergeCell ref="A198:L198"/>
    <mergeCell ref="A2:L2"/>
    <mergeCell ref="A20:L20"/>
    <mergeCell ref="A26:L26"/>
    <mergeCell ref="A27:L27"/>
    <mergeCell ref="A78:L78"/>
    <mergeCell ref="A79:L79"/>
  </mergeCells>
  <conditionalFormatting sqref="I195:I197 I80:I98 I21:I25 I101:I193 I28:I77 I1 I3:I19">
    <cfRule type="containsText" dxfId="21" priority="1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Y620"/>
  <sheetViews>
    <sheetView topLeftCell="A37" workbookViewId="0">
      <selection activeCell="G32" sqref="G32"/>
    </sheetView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4.1406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6.28515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20.28515625" style="6" customWidth="1"/>
    <col min="21" max="21" width="3" style="6" customWidth="1"/>
    <col min="22" max="22" width="23" style="6" customWidth="1"/>
    <col min="23" max="25" width="9.140625" style="6"/>
  </cols>
  <sheetData>
    <row r="1" spans="1:25" ht="16.5" customHeight="1">
      <c r="A1" s="1448" t="s">
        <v>2927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2517</v>
      </c>
      <c r="B3" s="34" t="s">
        <v>3035</v>
      </c>
      <c r="C3" s="34" t="s">
        <v>3083</v>
      </c>
      <c r="D3" s="34" t="s">
        <v>3036</v>
      </c>
      <c r="E3" s="34" t="s">
        <v>7</v>
      </c>
      <c r="F3" s="34" t="s">
        <v>3037</v>
      </c>
      <c r="G3" s="34" t="s">
        <v>826</v>
      </c>
      <c r="H3" s="34" t="s">
        <v>1880</v>
      </c>
      <c r="I3" s="35" t="s">
        <v>6</v>
      </c>
      <c r="J3" s="34" t="s">
        <v>247</v>
      </c>
      <c r="K3" s="34" t="s">
        <v>3038</v>
      </c>
      <c r="L3" s="451">
        <v>300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 t="s">
        <v>2374</v>
      </c>
      <c r="B4" s="34" t="s">
        <v>3044</v>
      </c>
      <c r="C4" s="34" t="s">
        <v>3083</v>
      </c>
      <c r="D4" s="34" t="s">
        <v>3045</v>
      </c>
      <c r="E4" s="34" t="s">
        <v>7</v>
      </c>
      <c r="F4" s="34" t="s">
        <v>2454</v>
      </c>
      <c r="G4" s="34" t="s">
        <v>210</v>
      </c>
      <c r="H4" s="34" t="s">
        <v>3084</v>
      </c>
      <c r="I4" s="35" t="s">
        <v>6</v>
      </c>
      <c r="J4" s="34" t="s">
        <v>247</v>
      </c>
      <c r="K4" s="34" t="s">
        <v>3046</v>
      </c>
      <c r="L4" s="451">
        <v>620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 t="s">
        <v>3051</v>
      </c>
      <c r="B5" s="34" t="s">
        <v>3052</v>
      </c>
      <c r="C5" s="34" t="s">
        <v>3123</v>
      </c>
      <c r="D5" s="34" t="s">
        <v>3053</v>
      </c>
      <c r="E5" s="34" t="s">
        <v>2</v>
      </c>
      <c r="F5" s="34" t="s">
        <v>3054</v>
      </c>
      <c r="G5" s="34" t="s">
        <v>3055</v>
      </c>
      <c r="H5" s="34" t="s">
        <v>3124</v>
      </c>
      <c r="I5" s="35" t="s">
        <v>6</v>
      </c>
      <c r="J5" s="34" t="s">
        <v>247</v>
      </c>
      <c r="K5" s="34" t="s">
        <v>3056</v>
      </c>
      <c r="L5" s="451">
        <v>3077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41" t="s">
        <v>2360</v>
      </c>
      <c r="B6" s="34" t="s">
        <v>3091</v>
      </c>
      <c r="C6" s="34" t="s">
        <v>3118</v>
      </c>
      <c r="D6" s="34" t="s">
        <v>3092</v>
      </c>
      <c r="E6" s="34" t="s">
        <v>2802</v>
      </c>
      <c r="F6" s="34" t="s">
        <v>2362</v>
      </c>
      <c r="G6" s="34" t="s">
        <v>2363</v>
      </c>
      <c r="H6" s="34" t="s">
        <v>1530</v>
      </c>
      <c r="I6" s="35" t="s">
        <v>6</v>
      </c>
      <c r="J6" s="34" t="s">
        <v>247</v>
      </c>
      <c r="K6" s="34" t="s">
        <v>3093</v>
      </c>
      <c r="L6" s="451">
        <v>2894</v>
      </c>
      <c r="M6" s="16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41" t="s">
        <v>625</v>
      </c>
      <c r="B7" s="34" t="s">
        <v>3091</v>
      </c>
      <c r="C7" s="34" t="s">
        <v>3044</v>
      </c>
      <c r="D7" s="34" t="s">
        <v>3094</v>
      </c>
      <c r="E7" s="34" t="s">
        <v>2</v>
      </c>
      <c r="F7" s="34" t="s">
        <v>2132</v>
      </c>
      <c r="G7" s="34" t="s">
        <v>626</v>
      </c>
      <c r="H7" s="34" t="s">
        <v>1787</v>
      </c>
      <c r="I7" s="35" t="s">
        <v>6</v>
      </c>
      <c r="J7" s="34" t="s">
        <v>2391</v>
      </c>
      <c r="K7" s="34" t="s">
        <v>3095</v>
      </c>
      <c r="L7" s="451">
        <v>980</v>
      </c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39"/>
      <c r="B8" s="131"/>
      <c r="C8" s="131"/>
      <c r="D8" s="131"/>
      <c r="E8" s="131"/>
      <c r="F8" s="131"/>
      <c r="G8" s="131"/>
      <c r="H8" s="131"/>
      <c r="I8" s="235"/>
      <c r="J8" s="131"/>
      <c r="K8" s="131"/>
      <c r="L8" s="1075"/>
      <c r="M8" s="16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39"/>
      <c r="B9" s="131"/>
      <c r="C9" s="131"/>
      <c r="D9" s="131"/>
      <c r="E9" s="131"/>
      <c r="F9" s="131"/>
      <c r="G9" s="131"/>
      <c r="H9" s="131"/>
      <c r="I9" s="235"/>
      <c r="J9" s="131"/>
      <c r="K9" s="131"/>
      <c r="L9" s="1075"/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1533"/>
      <c r="B10" s="1534"/>
      <c r="C10" s="1534"/>
      <c r="D10" s="1534"/>
      <c r="E10" s="1534"/>
      <c r="F10" s="1534"/>
      <c r="G10" s="1534"/>
      <c r="H10" s="1534"/>
      <c r="I10" s="1535"/>
      <c r="J10" s="1534"/>
      <c r="K10" s="1534"/>
      <c r="L10" s="1536">
        <f>SUM(L3:L9)</f>
        <v>7871</v>
      </c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 ht="18.75">
      <c r="A11" s="2460" t="s">
        <v>2875</v>
      </c>
      <c r="B11" s="2450"/>
      <c r="C11" s="2450"/>
      <c r="D11" s="2450"/>
      <c r="E11" s="2450"/>
      <c r="F11" s="2450"/>
      <c r="G11" s="2450"/>
      <c r="H11" s="2450"/>
      <c r="I11" s="2450"/>
      <c r="J11" s="2450"/>
      <c r="K11" s="2450"/>
      <c r="L11" s="2451"/>
      <c r="M11" s="1604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41" t="s">
        <v>2374</v>
      </c>
      <c r="B12" s="34" t="s">
        <v>2915</v>
      </c>
      <c r="C12" s="34" t="s">
        <v>3122</v>
      </c>
      <c r="D12" s="34" t="s">
        <v>3082</v>
      </c>
      <c r="E12" s="34" t="s">
        <v>1221</v>
      </c>
      <c r="F12" s="34" t="s">
        <v>2667</v>
      </c>
      <c r="G12" s="34" t="s">
        <v>2456</v>
      </c>
      <c r="H12" s="34" t="s">
        <v>2880</v>
      </c>
      <c r="I12" s="35" t="s">
        <v>6</v>
      </c>
      <c r="J12" s="34"/>
      <c r="K12" s="34"/>
      <c r="L12" s="451">
        <v>598</v>
      </c>
      <c r="M12" s="1605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39"/>
      <c r="B13" s="131"/>
      <c r="C13" s="131"/>
      <c r="D13" s="131"/>
      <c r="E13" s="131"/>
      <c r="F13" s="131"/>
      <c r="G13" s="131"/>
      <c r="H13" s="131"/>
      <c r="I13" s="235"/>
      <c r="J13" s="131"/>
      <c r="K13" s="756"/>
      <c r="L13" s="1075"/>
      <c r="M13" s="1605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41" customFormat="1">
      <c r="A14" s="2539" t="e">
        <f>SUM(#REF!)</f>
        <v>#REF!</v>
      </c>
      <c r="B14" s="2539"/>
      <c r="C14" s="2539"/>
      <c r="D14" s="2539"/>
      <c r="E14" s="2539"/>
      <c r="F14" s="2539"/>
      <c r="G14" s="2539"/>
      <c r="H14" s="2539"/>
      <c r="I14" s="2539"/>
      <c r="J14" s="2539"/>
      <c r="K14" s="2539"/>
      <c r="L14" s="2539"/>
      <c r="M14" s="249"/>
      <c r="N14" s="249"/>
      <c r="O14" s="249"/>
      <c r="P14" s="249"/>
      <c r="Q14" s="249"/>
      <c r="R14" s="249"/>
      <c r="T14" s="249"/>
      <c r="U14" s="249"/>
      <c r="V14" s="249"/>
      <c r="W14" s="249"/>
      <c r="X14" s="249"/>
      <c r="Y14" s="249"/>
    </row>
    <row r="15" spans="1:25" s="41" customFormat="1" ht="18.75">
      <c r="A15" s="2460" t="s">
        <v>749</v>
      </c>
      <c r="B15" s="2450"/>
      <c r="C15" s="2450"/>
      <c r="D15" s="2450"/>
      <c r="E15" s="2450"/>
      <c r="F15" s="2450"/>
      <c r="G15" s="2450"/>
      <c r="H15" s="2450"/>
      <c r="I15" s="2450"/>
      <c r="J15" s="2450"/>
      <c r="K15" s="2450"/>
      <c r="L15" s="2451"/>
      <c r="M15" s="249"/>
      <c r="N15" s="249"/>
      <c r="O15" s="249"/>
      <c r="P15" s="249"/>
      <c r="Q15" s="249"/>
      <c r="R15" s="249"/>
      <c r="T15" s="249"/>
      <c r="U15" s="249"/>
      <c r="V15" s="249"/>
      <c r="W15" s="249"/>
      <c r="X15" s="249"/>
      <c r="Y15" s="249"/>
    </row>
    <row r="16" spans="1:25" s="42" customFormat="1" ht="14.25" customHeight="1">
      <c r="A16" s="1121" t="s">
        <v>801</v>
      </c>
      <c r="B16" s="1122">
        <v>45077</v>
      </c>
      <c r="C16" s="1122">
        <v>45093</v>
      </c>
      <c r="D16" s="1123">
        <v>13871</v>
      </c>
      <c r="E16" s="1124" t="s">
        <v>44</v>
      </c>
      <c r="F16" s="1123">
        <v>1514</v>
      </c>
      <c r="G16" s="1125" t="s">
        <v>430</v>
      </c>
      <c r="H16" s="1126">
        <v>3</v>
      </c>
      <c r="I16" s="1127" t="s">
        <v>6</v>
      </c>
      <c r="J16" s="1125"/>
      <c r="K16" s="1130" t="s">
        <v>1911</v>
      </c>
      <c r="L16" s="1131">
        <v>90.9</v>
      </c>
      <c r="M16" s="80"/>
      <c r="N16" s="80"/>
      <c r="O16" s="80"/>
      <c r="P16" s="80"/>
      <c r="Q16" s="80"/>
      <c r="R16" s="80"/>
      <c r="T16" s="249"/>
      <c r="U16" s="80"/>
      <c r="V16" s="80"/>
      <c r="W16" s="80"/>
      <c r="X16" s="80"/>
      <c r="Y16" s="80"/>
    </row>
    <row r="17" spans="1:25" s="42" customFormat="1" ht="14.25" customHeight="1">
      <c r="A17" s="1121" t="s">
        <v>1734</v>
      </c>
      <c r="B17" s="1122">
        <v>45090</v>
      </c>
      <c r="C17" s="1122">
        <v>45098</v>
      </c>
      <c r="D17" s="1123">
        <v>13936</v>
      </c>
      <c r="E17" s="1124" t="s">
        <v>44</v>
      </c>
      <c r="F17" s="1123">
        <v>1316</v>
      </c>
      <c r="G17" s="1125" t="s">
        <v>50</v>
      </c>
      <c r="H17" s="1126">
        <v>50</v>
      </c>
      <c r="I17" s="1127" t="s">
        <v>6</v>
      </c>
      <c r="J17" s="1125"/>
      <c r="K17" s="1130" t="s">
        <v>1911</v>
      </c>
      <c r="L17" s="1131">
        <v>800</v>
      </c>
      <c r="M17" s="80"/>
      <c r="N17" s="80"/>
      <c r="O17" s="80"/>
      <c r="P17" s="80"/>
      <c r="Q17" s="80"/>
      <c r="R17" s="80"/>
      <c r="T17" s="249"/>
      <c r="U17" s="80"/>
      <c r="V17" s="80"/>
      <c r="W17" s="80"/>
      <c r="X17" s="80"/>
      <c r="Y17" s="80"/>
    </row>
    <row r="18" spans="1:25" s="42" customFormat="1" ht="14.25" customHeight="1">
      <c r="A18" s="1121" t="s">
        <v>3072</v>
      </c>
      <c r="B18" s="1122">
        <v>45077</v>
      </c>
      <c r="C18" s="1122">
        <v>45078</v>
      </c>
      <c r="D18" s="1123">
        <v>13863</v>
      </c>
      <c r="E18" s="1124" t="s">
        <v>7</v>
      </c>
      <c r="F18" s="1123">
        <v>4699</v>
      </c>
      <c r="G18" s="1125" t="s">
        <v>2963</v>
      </c>
      <c r="H18" s="1126">
        <v>1</v>
      </c>
      <c r="I18" s="1127" t="s">
        <v>6</v>
      </c>
      <c r="J18" s="1125"/>
      <c r="K18" s="1130"/>
      <c r="L18" s="1131">
        <v>45</v>
      </c>
      <c r="M18" s="80"/>
      <c r="N18" s="80"/>
      <c r="O18" s="80"/>
      <c r="P18" s="80"/>
      <c r="Q18" s="80"/>
      <c r="R18" s="80"/>
      <c r="T18" s="249"/>
      <c r="U18" s="80"/>
      <c r="V18" s="80"/>
      <c r="W18" s="80"/>
      <c r="X18" s="80"/>
      <c r="Y18" s="80"/>
    </row>
    <row r="19" spans="1:25" s="42" customFormat="1" ht="14.25" customHeight="1">
      <c r="A19" s="1121"/>
      <c r="B19" s="1122"/>
      <c r="C19" s="1122"/>
      <c r="D19" s="1123"/>
      <c r="E19" s="1124" t="s">
        <v>7</v>
      </c>
      <c r="F19" s="1123">
        <v>4700</v>
      </c>
      <c r="G19" s="1125" t="s">
        <v>71</v>
      </c>
      <c r="H19" s="1126">
        <v>1</v>
      </c>
      <c r="I19" s="1127" t="s">
        <v>6</v>
      </c>
      <c r="J19" s="1125"/>
      <c r="K19" s="1130"/>
      <c r="L19" s="1131">
        <v>75</v>
      </c>
      <c r="M19" s="80"/>
      <c r="N19" s="80"/>
      <c r="O19" s="80"/>
      <c r="P19" s="80"/>
      <c r="Q19" s="80"/>
      <c r="R19" s="80"/>
      <c r="T19" s="249"/>
      <c r="U19" s="80"/>
      <c r="V19" s="80"/>
      <c r="W19" s="80"/>
      <c r="X19" s="80"/>
      <c r="Y19" s="80"/>
    </row>
    <row r="20" spans="1:25" s="42" customFormat="1" ht="14.25" customHeight="1">
      <c r="A20" s="1121"/>
      <c r="B20" s="1122"/>
      <c r="C20" s="1122"/>
      <c r="D20" s="1123"/>
      <c r="E20" s="1124" t="s">
        <v>2</v>
      </c>
      <c r="F20" s="1123">
        <v>4701</v>
      </c>
      <c r="G20" s="1125" t="s">
        <v>3079</v>
      </c>
      <c r="H20" s="1126">
        <v>1</v>
      </c>
      <c r="I20" s="1127" t="s">
        <v>6</v>
      </c>
      <c r="J20" s="1125"/>
      <c r="K20" s="1130"/>
      <c r="L20" s="1131">
        <v>98</v>
      </c>
      <c r="M20" s="80"/>
      <c r="N20" s="80"/>
      <c r="O20" s="80"/>
      <c r="P20" s="80"/>
      <c r="Q20" s="80"/>
      <c r="R20" s="80"/>
      <c r="T20" s="249"/>
      <c r="U20" s="80"/>
      <c r="V20" s="80"/>
      <c r="W20" s="80"/>
      <c r="X20" s="80"/>
      <c r="Y20" s="80"/>
    </row>
    <row r="21" spans="1:25" s="42" customFormat="1" ht="14.25" customHeight="1">
      <c r="A21" s="1121" t="s">
        <v>2123</v>
      </c>
      <c r="B21" s="1122">
        <v>45078</v>
      </c>
      <c r="C21" s="1122">
        <v>45078</v>
      </c>
      <c r="D21" s="1123">
        <v>13897</v>
      </c>
      <c r="E21" s="1124" t="s">
        <v>2124</v>
      </c>
      <c r="F21" s="1123">
        <v>1194</v>
      </c>
      <c r="G21" s="1125" t="s">
        <v>27</v>
      </c>
      <c r="H21" s="1126">
        <v>5</v>
      </c>
      <c r="I21" s="1127" t="s">
        <v>6</v>
      </c>
      <c r="J21" s="1125"/>
      <c r="K21" s="1130"/>
      <c r="L21" s="1131">
        <v>599.79999999999995</v>
      </c>
      <c r="M21" s="80"/>
      <c r="N21" s="80"/>
      <c r="O21" s="80"/>
      <c r="P21" s="80"/>
      <c r="Q21" s="80"/>
      <c r="R21" s="80"/>
      <c r="T21" s="249"/>
      <c r="U21" s="80"/>
      <c r="V21" s="80"/>
      <c r="W21" s="80"/>
      <c r="X21" s="80"/>
      <c r="Y21" s="80"/>
    </row>
    <row r="22" spans="1:25" s="42" customFormat="1" ht="14.25" customHeight="1">
      <c r="A22" s="1121" t="s">
        <v>101</v>
      </c>
      <c r="B22" s="1122">
        <v>45083</v>
      </c>
      <c r="C22" s="1122">
        <v>45079</v>
      </c>
      <c r="D22" s="1123">
        <v>13912</v>
      </c>
      <c r="E22" s="1124" t="s">
        <v>44</v>
      </c>
      <c r="F22" s="1123">
        <v>2107</v>
      </c>
      <c r="G22" s="1125" t="s">
        <v>528</v>
      </c>
      <c r="H22" s="1126">
        <v>18</v>
      </c>
      <c r="I22" s="1127" t="s">
        <v>6</v>
      </c>
      <c r="J22" s="1125"/>
      <c r="K22" s="1130"/>
      <c r="L22" s="1131">
        <v>205.38</v>
      </c>
      <c r="M22" s="80"/>
      <c r="N22" s="80"/>
      <c r="O22" s="80"/>
      <c r="P22" s="80"/>
      <c r="Q22" s="80"/>
      <c r="R22" s="80"/>
      <c r="T22" s="249"/>
      <c r="U22" s="80"/>
      <c r="V22" s="80"/>
      <c r="W22" s="80"/>
      <c r="X22" s="80"/>
      <c r="Y22" s="80"/>
    </row>
    <row r="23" spans="1:25" s="42" customFormat="1" ht="14.25" customHeight="1">
      <c r="A23" s="1121" t="s">
        <v>109</v>
      </c>
      <c r="B23" s="1122">
        <v>45090</v>
      </c>
      <c r="C23" s="1122">
        <v>45090</v>
      </c>
      <c r="D23" s="1123">
        <v>13972</v>
      </c>
      <c r="E23" s="1124" t="s">
        <v>2979</v>
      </c>
      <c r="F23" s="1123">
        <v>4025</v>
      </c>
      <c r="G23" s="1125" t="s">
        <v>2979</v>
      </c>
      <c r="H23" s="1126">
        <v>15</v>
      </c>
      <c r="I23" s="1127" t="s">
        <v>6</v>
      </c>
      <c r="J23" s="1125"/>
      <c r="K23" s="1130" t="s">
        <v>3099</v>
      </c>
      <c r="L23" s="1131">
        <v>750</v>
      </c>
      <c r="M23" s="80"/>
      <c r="N23" s="80"/>
      <c r="O23" s="80"/>
      <c r="P23" s="80"/>
      <c r="Q23" s="80"/>
      <c r="R23" s="80"/>
      <c r="T23" s="249"/>
      <c r="U23" s="80"/>
      <c r="V23" s="80"/>
      <c r="W23" s="80"/>
      <c r="X23" s="80"/>
      <c r="Y23" s="80"/>
    </row>
    <row r="24" spans="1:25" s="42" customFormat="1" ht="14.25" customHeight="1">
      <c r="A24" s="1121" t="s">
        <v>2152</v>
      </c>
      <c r="B24" s="1122">
        <v>45083</v>
      </c>
      <c r="C24" s="1122">
        <v>45082</v>
      </c>
      <c r="D24" s="1123">
        <v>13918</v>
      </c>
      <c r="E24" s="1124" t="s">
        <v>2</v>
      </c>
      <c r="F24" s="1123">
        <v>1195</v>
      </c>
      <c r="G24" s="1125" t="s">
        <v>27</v>
      </c>
      <c r="H24" s="1126">
        <v>5</v>
      </c>
      <c r="I24" s="1127" t="s">
        <v>6</v>
      </c>
      <c r="J24" s="1125"/>
      <c r="K24" s="1130"/>
      <c r="L24" s="1131">
        <v>225</v>
      </c>
      <c r="M24" s="80"/>
      <c r="N24" s="80"/>
      <c r="O24" s="80"/>
      <c r="P24" s="80"/>
      <c r="Q24" s="80"/>
      <c r="R24" s="80"/>
      <c r="T24" s="249"/>
      <c r="U24" s="80"/>
      <c r="V24" s="80"/>
      <c r="W24" s="80"/>
      <c r="X24" s="80"/>
      <c r="Y24" s="80"/>
    </row>
    <row r="25" spans="1:25" s="42" customFormat="1" ht="14.25" customHeight="1">
      <c r="A25" s="1121" t="s">
        <v>3078</v>
      </c>
      <c r="B25" s="1122">
        <v>45091</v>
      </c>
      <c r="C25" s="1122">
        <v>45082</v>
      </c>
      <c r="D25" s="1123">
        <v>13940</v>
      </c>
      <c r="E25" s="1124" t="s">
        <v>44</v>
      </c>
      <c r="F25" s="1123">
        <v>4705</v>
      </c>
      <c r="G25" s="1125" t="s">
        <v>48</v>
      </c>
      <c r="H25" s="1126">
        <v>1</v>
      </c>
      <c r="I25" s="1127" t="s">
        <v>6</v>
      </c>
      <c r="J25" s="1125"/>
      <c r="K25" s="1130"/>
      <c r="L25" s="1131">
        <v>37.5</v>
      </c>
      <c r="M25" s="80"/>
      <c r="N25" s="80"/>
      <c r="O25" s="80"/>
      <c r="P25" s="80"/>
      <c r="Q25" s="80"/>
      <c r="R25" s="80"/>
      <c r="T25" s="249"/>
      <c r="U25" s="80"/>
      <c r="V25" s="80"/>
      <c r="W25" s="80"/>
      <c r="X25" s="80"/>
      <c r="Y25" s="80"/>
    </row>
    <row r="26" spans="1:25" s="42" customFormat="1" ht="14.25" customHeight="1">
      <c r="A26" s="1121" t="s">
        <v>1790</v>
      </c>
      <c r="B26" s="1122">
        <v>45084</v>
      </c>
      <c r="C26" s="1122">
        <v>45082</v>
      </c>
      <c r="D26" s="1123">
        <v>13954</v>
      </c>
      <c r="E26" s="1124" t="s">
        <v>2</v>
      </c>
      <c r="F26" s="1123">
        <v>4707</v>
      </c>
      <c r="G26" s="1125" t="s">
        <v>3081</v>
      </c>
      <c r="H26" s="1126" t="s">
        <v>1070</v>
      </c>
      <c r="I26" s="1127" t="s">
        <v>6</v>
      </c>
      <c r="J26" s="1125"/>
      <c r="K26" s="1130" t="s">
        <v>1275</v>
      </c>
      <c r="L26" s="1131">
        <v>0.2</v>
      </c>
      <c r="M26" s="80"/>
      <c r="N26" s="80"/>
      <c r="O26" s="80"/>
      <c r="P26" s="80"/>
      <c r="Q26" s="80"/>
      <c r="R26" s="80"/>
      <c r="T26" s="249"/>
      <c r="U26" s="80"/>
      <c r="V26" s="80"/>
      <c r="W26" s="80"/>
      <c r="X26" s="80"/>
      <c r="Y26" s="80"/>
    </row>
    <row r="27" spans="1:25" s="42" customFormat="1" ht="14.25" customHeight="1">
      <c r="A27" s="1121" t="s">
        <v>109</v>
      </c>
      <c r="B27" s="1122">
        <v>45090</v>
      </c>
      <c r="C27" s="1122">
        <v>45093</v>
      </c>
      <c r="D27" s="1123">
        <v>13971</v>
      </c>
      <c r="E27" s="1124" t="s">
        <v>44</v>
      </c>
      <c r="F27" s="1123">
        <v>4603</v>
      </c>
      <c r="G27" s="1125" t="s">
        <v>405</v>
      </c>
      <c r="H27" s="1126">
        <v>4</v>
      </c>
      <c r="I27" s="1127" t="s">
        <v>12</v>
      </c>
      <c r="J27" s="1125"/>
      <c r="K27" s="1130"/>
      <c r="L27" s="1131">
        <v>116</v>
      </c>
      <c r="M27" s="80"/>
      <c r="N27" s="80"/>
      <c r="O27" s="80"/>
      <c r="P27" s="80"/>
      <c r="Q27" s="80"/>
      <c r="R27" s="80"/>
      <c r="T27" s="249"/>
      <c r="U27" s="80"/>
      <c r="V27" s="80"/>
      <c r="W27" s="80"/>
      <c r="X27" s="80"/>
      <c r="Y27" s="80"/>
    </row>
    <row r="28" spans="1:25" s="42" customFormat="1" ht="14.25" customHeight="1">
      <c r="A28" s="1121" t="s">
        <v>1934</v>
      </c>
      <c r="B28" s="1122">
        <v>45093</v>
      </c>
      <c r="C28" s="1122">
        <v>45090</v>
      </c>
      <c r="D28" s="1123">
        <v>14001</v>
      </c>
      <c r="E28" s="1124" t="s">
        <v>1803</v>
      </c>
      <c r="F28" s="1123">
        <v>4356</v>
      </c>
      <c r="G28" s="1125" t="s">
        <v>2089</v>
      </c>
      <c r="H28" s="1126" t="s">
        <v>2999</v>
      </c>
      <c r="I28" s="1127" t="s">
        <v>6</v>
      </c>
      <c r="J28" s="1125"/>
      <c r="K28" s="1130"/>
      <c r="L28" s="1131"/>
      <c r="M28" s="80"/>
      <c r="N28" s="80"/>
      <c r="O28" s="80"/>
      <c r="P28" s="80"/>
      <c r="Q28" s="80"/>
      <c r="R28" s="80"/>
      <c r="T28" s="249"/>
      <c r="U28" s="80"/>
      <c r="V28" s="80"/>
      <c r="W28" s="80"/>
      <c r="X28" s="80"/>
      <c r="Y28" s="80"/>
    </row>
    <row r="29" spans="1:25" s="42" customFormat="1" ht="14.25" customHeight="1">
      <c r="A29" s="1121"/>
      <c r="B29" s="1122"/>
      <c r="C29" s="1122"/>
      <c r="D29" s="1123"/>
      <c r="E29" s="1124" t="s">
        <v>1803</v>
      </c>
      <c r="F29" s="1123">
        <v>4357</v>
      </c>
      <c r="G29" s="1125" t="s">
        <v>2089</v>
      </c>
      <c r="H29" s="1126" t="s">
        <v>2999</v>
      </c>
      <c r="I29" s="1127" t="s">
        <v>6</v>
      </c>
      <c r="J29" s="1125"/>
      <c r="K29" s="1130"/>
      <c r="L29" s="1131">
        <v>100</v>
      </c>
      <c r="M29" s="80"/>
      <c r="N29" s="80"/>
      <c r="O29" s="80"/>
      <c r="P29" s="80"/>
      <c r="Q29" s="80"/>
      <c r="R29" s="80"/>
      <c r="T29" s="249"/>
      <c r="U29" s="80"/>
      <c r="V29" s="80"/>
      <c r="W29" s="80"/>
      <c r="X29" s="80"/>
      <c r="Y29" s="80"/>
    </row>
    <row r="30" spans="1:25" s="42" customFormat="1" ht="14.25" customHeight="1">
      <c r="A30" s="1121" t="s">
        <v>3115</v>
      </c>
      <c r="B30" s="1122">
        <v>45098</v>
      </c>
      <c r="C30" s="1122">
        <v>45098</v>
      </c>
      <c r="D30" s="1123">
        <v>14001</v>
      </c>
      <c r="E30" s="1124" t="s">
        <v>1803</v>
      </c>
      <c r="F30" s="1123">
        <v>4356</v>
      </c>
      <c r="G30" s="1125" t="s">
        <v>2089</v>
      </c>
      <c r="H30" s="1126" t="s">
        <v>1580</v>
      </c>
      <c r="I30" s="1127" t="s">
        <v>6</v>
      </c>
      <c r="J30" s="1125"/>
      <c r="K30" s="1130"/>
      <c r="L30" s="1131"/>
      <c r="M30" s="80"/>
      <c r="N30" s="80"/>
      <c r="O30" s="80"/>
      <c r="P30" s="80"/>
      <c r="Q30" s="80"/>
      <c r="R30" s="80"/>
      <c r="T30" s="249"/>
      <c r="U30" s="80"/>
      <c r="V30" s="80"/>
      <c r="W30" s="80"/>
      <c r="X30" s="80"/>
      <c r="Y30" s="80"/>
    </row>
    <row r="31" spans="1:25" s="42" customFormat="1" ht="14.25" customHeight="1">
      <c r="A31" s="1121"/>
      <c r="B31" s="1122"/>
      <c r="C31" s="1122"/>
      <c r="D31" s="1123"/>
      <c r="E31" s="1124" t="s">
        <v>3102</v>
      </c>
      <c r="F31" s="1123">
        <v>4357</v>
      </c>
      <c r="G31" s="1125" t="s">
        <v>2089</v>
      </c>
      <c r="H31" s="1126" t="s">
        <v>1580</v>
      </c>
      <c r="I31" s="1127" t="s">
        <v>6</v>
      </c>
      <c r="J31" s="1125"/>
      <c r="K31" s="1130"/>
      <c r="L31" s="1131">
        <v>100</v>
      </c>
      <c r="M31" s="80"/>
      <c r="N31" s="80"/>
      <c r="O31" s="80"/>
      <c r="P31" s="80"/>
      <c r="Q31" s="80"/>
      <c r="R31" s="80"/>
      <c r="T31" s="249"/>
      <c r="U31" s="80"/>
      <c r="V31" s="80"/>
      <c r="W31" s="80"/>
      <c r="X31" s="80"/>
      <c r="Y31" s="80"/>
    </row>
    <row r="32" spans="1:25" s="42" customFormat="1" ht="14.25" customHeight="1">
      <c r="A32" s="1121" t="s">
        <v>109</v>
      </c>
      <c r="B32" s="1122">
        <v>45093</v>
      </c>
      <c r="C32" s="1122">
        <v>45093</v>
      </c>
      <c r="D32" s="1123">
        <v>14003</v>
      </c>
      <c r="E32" s="1124" t="s">
        <v>44</v>
      </c>
      <c r="F32" s="1123">
        <v>4717</v>
      </c>
      <c r="G32" s="1125" t="s">
        <v>1154</v>
      </c>
      <c r="H32" s="1126" t="s">
        <v>949</v>
      </c>
      <c r="I32" s="1127" t="s">
        <v>12</v>
      </c>
      <c r="J32" s="1125"/>
      <c r="K32" s="1130"/>
      <c r="L32" s="1131">
        <v>213.5</v>
      </c>
      <c r="M32" s="80"/>
      <c r="N32" s="80"/>
      <c r="O32" s="80"/>
      <c r="P32" s="80"/>
      <c r="Q32" s="80"/>
      <c r="R32" s="80"/>
      <c r="T32" s="249"/>
      <c r="U32" s="80"/>
      <c r="V32" s="80"/>
      <c r="W32" s="80"/>
      <c r="X32" s="80"/>
      <c r="Y32" s="80"/>
    </row>
    <row r="33" spans="1:25" s="42" customFormat="1" ht="14.25" customHeight="1">
      <c r="A33" s="1121" t="s">
        <v>957</v>
      </c>
      <c r="B33" s="1122">
        <v>45092</v>
      </c>
      <c r="C33" s="1122">
        <v>45090</v>
      </c>
      <c r="D33" s="1123">
        <v>14026</v>
      </c>
      <c r="E33" s="1124" t="s">
        <v>2</v>
      </c>
      <c r="F33" s="1123">
        <v>782</v>
      </c>
      <c r="G33" s="1125" t="s">
        <v>958</v>
      </c>
      <c r="H33" s="1126">
        <v>45</v>
      </c>
      <c r="I33" s="1127" t="s">
        <v>6</v>
      </c>
      <c r="J33" s="1125"/>
      <c r="K33" s="1130"/>
      <c r="L33" s="1131">
        <v>427.5</v>
      </c>
      <c r="M33" s="80"/>
      <c r="N33" s="80"/>
      <c r="O33" s="80"/>
      <c r="P33" s="80"/>
      <c r="Q33" s="80"/>
      <c r="R33" s="80"/>
      <c r="T33" s="249"/>
      <c r="U33" s="80"/>
      <c r="V33" s="80"/>
      <c r="W33" s="80"/>
      <c r="X33" s="80"/>
      <c r="Y33" s="80"/>
    </row>
    <row r="34" spans="1:25" s="42" customFormat="1" ht="14.25" customHeight="1">
      <c r="A34" s="1121" t="s">
        <v>3096</v>
      </c>
      <c r="B34" s="1122">
        <v>45092</v>
      </c>
      <c r="C34" s="1122">
        <v>45090</v>
      </c>
      <c r="D34" s="1123">
        <v>14027</v>
      </c>
      <c r="E34" s="1124" t="s">
        <v>1221</v>
      </c>
      <c r="F34" s="1123">
        <v>4720</v>
      </c>
      <c r="G34" s="1125" t="s">
        <v>2834</v>
      </c>
      <c r="H34" s="1126" t="s">
        <v>1114</v>
      </c>
      <c r="I34" s="1127" t="s">
        <v>6</v>
      </c>
      <c r="J34" s="1125"/>
      <c r="K34" s="1130"/>
      <c r="L34" s="1131"/>
      <c r="M34" s="80"/>
      <c r="N34" s="80"/>
      <c r="O34" s="80"/>
      <c r="P34" s="80"/>
      <c r="Q34" s="80"/>
      <c r="R34" s="80"/>
      <c r="T34" s="249"/>
      <c r="U34" s="80"/>
      <c r="V34" s="80"/>
      <c r="W34" s="80"/>
      <c r="X34" s="80"/>
      <c r="Y34" s="80"/>
    </row>
    <row r="35" spans="1:25" s="42" customFormat="1" ht="14.25" customHeight="1">
      <c r="A35" s="1121"/>
      <c r="B35" s="1122"/>
      <c r="C35" s="1122"/>
      <c r="D35" s="1123"/>
      <c r="E35" s="1124" t="s">
        <v>153</v>
      </c>
      <c r="F35" s="1123">
        <v>4721</v>
      </c>
      <c r="G35" s="1125" t="s">
        <v>2834</v>
      </c>
      <c r="H35" s="1126" t="s">
        <v>1114</v>
      </c>
      <c r="I35" s="1127" t="s">
        <v>6</v>
      </c>
      <c r="J35" s="1125"/>
      <c r="K35" s="1130"/>
      <c r="L35" s="1131">
        <v>20</v>
      </c>
      <c r="M35" s="80"/>
      <c r="N35" s="80"/>
      <c r="O35" s="80"/>
      <c r="P35" s="80"/>
      <c r="Q35" s="80"/>
      <c r="R35" s="80"/>
      <c r="T35" s="249"/>
      <c r="U35" s="80"/>
      <c r="V35" s="80"/>
      <c r="W35" s="80"/>
      <c r="X35" s="80"/>
      <c r="Y35" s="80"/>
    </row>
    <row r="36" spans="1:25" s="42" customFormat="1" ht="14.25" customHeight="1">
      <c r="A36" s="1121" t="s">
        <v>499</v>
      </c>
      <c r="B36" s="1122">
        <v>45096</v>
      </c>
      <c r="C36" s="1122">
        <v>45093</v>
      </c>
      <c r="D36" s="1123">
        <v>14034</v>
      </c>
      <c r="E36" s="1124" t="s">
        <v>1115</v>
      </c>
      <c r="F36" s="1123">
        <v>3035</v>
      </c>
      <c r="G36" s="1125" t="s">
        <v>493</v>
      </c>
      <c r="H36" s="1126">
        <v>4</v>
      </c>
      <c r="I36" s="1127" t="s">
        <v>6</v>
      </c>
      <c r="J36" s="1125"/>
      <c r="K36" s="1130"/>
      <c r="L36" s="1131">
        <v>40.98</v>
      </c>
      <c r="M36" s="80"/>
      <c r="N36" s="80"/>
      <c r="O36" s="80"/>
      <c r="P36" s="80"/>
      <c r="Q36" s="80"/>
      <c r="R36" s="80"/>
      <c r="T36" s="249"/>
      <c r="U36" s="80"/>
      <c r="V36" s="80"/>
      <c r="W36" s="80"/>
      <c r="X36" s="80"/>
      <c r="Y36" s="80"/>
    </row>
    <row r="37" spans="1:25" s="42" customFormat="1" ht="14.25" customHeight="1">
      <c r="A37" s="1121" t="s">
        <v>249</v>
      </c>
      <c r="B37" s="1122">
        <v>45096</v>
      </c>
      <c r="C37" s="1122"/>
      <c r="D37" s="1123">
        <v>14035</v>
      </c>
      <c r="E37" s="1124" t="s">
        <v>44</v>
      </c>
      <c r="F37" s="1123">
        <v>3184</v>
      </c>
      <c r="G37" s="1125" t="s">
        <v>929</v>
      </c>
      <c r="H37" s="1126">
        <v>6</v>
      </c>
      <c r="I37" s="1127" t="s">
        <v>6</v>
      </c>
      <c r="J37" s="1125"/>
      <c r="K37" s="1130"/>
      <c r="L37" s="1131">
        <v>130</v>
      </c>
      <c r="M37" s="80"/>
      <c r="N37" s="80"/>
      <c r="O37" s="80"/>
      <c r="P37" s="80"/>
      <c r="Q37" s="80"/>
      <c r="R37" s="80"/>
      <c r="T37" s="249"/>
      <c r="U37" s="80"/>
      <c r="V37" s="80"/>
      <c r="W37" s="80"/>
      <c r="X37" s="80"/>
      <c r="Y37" s="80"/>
    </row>
    <row r="38" spans="1:25" s="42" customFormat="1" ht="14.25" customHeight="1">
      <c r="A38" s="1121" t="s">
        <v>108</v>
      </c>
      <c r="B38" s="1122">
        <v>45098</v>
      </c>
      <c r="C38" s="1122">
        <v>45092</v>
      </c>
      <c r="D38" s="1123">
        <v>14032</v>
      </c>
      <c r="E38" s="1124" t="s">
        <v>7</v>
      </c>
      <c r="F38" s="1123">
        <v>1155</v>
      </c>
      <c r="G38" s="1125" t="s">
        <v>73</v>
      </c>
      <c r="H38" s="1126">
        <v>6</v>
      </c>
      <c r="I38" s="1127" t="s">
        <v>6</v>
      </c>
      <c r="J38" s="1125"/>
      <c r="K38" s="1130"/>
      <c r="L38" s="1131">
        <v>162.5</v>
      </c>
      <c r="M38" s="80"/>
      <c r="N38" s="80"/>
      <c r="O38" s="80"/>
      <c r="P38" s="80"/>
      <c r="Q38" s="80"/>
      <c r="R38" s="80"/>
      <c r="T38" s="249"/>
      <c r="U38" s="80"/>
      <c r="V38" s="80"/>
      <c r="W38" s="80"/>
      <c r="X38" s="80"/>
      <c r="Y38" s="80"/>
    </row>
    <row r="39" spans="1:25" s="42" customFormat="1" ht="14.25" customHeight="1">
      <c r="A39" s="1121"/>
      <c r="B39" s="1122">
        <v>45091</v>
      </c>
      <c r="C39" s="1122"/>
      <c r="D39" s="1123"/>
      <c r="E39" s="1124" t="s">
        <v>7</v>
      </c>
      <c r="F39" s="1123">
        <v>3215</v>
      </c>
      <c r="G39" s="1125" t="s">
        <v>73</v>
      </c>
      <c r="H39" s="1126">
        <v>5</v>
      </c>
      <c r="I39" s="1127" t="s">
        <v>6</v>
      </c>
      <c r="J39" s="1125"/>
      <c r="K39" s="1130" t="s">
        <v>991</v>
      </c>
      <c r="L39" s="1131">
        <v>162.5</v>
      </c>
      <c r="M39" s="80"/>
      <c r="N39" s="80"/>
      <c r="O39" s="80"/>
      <c r="P39" s="80"/>
      <c r="Q39" s="80"/>
      <c r="R39" s="80"/>
      <c r="T39" s="249"/>
      <c r="U39" s="80"/>
      <c r="V39" s="80"/>
      <c r="W39" s="80"/>
      <c r="X39" s="80"/>
      <c r="Y39" s="80"/>
    </row>
    <row r="40" spans="1:25" s="42" customFormat="1" ht="14.25" customHeight="1">
      <c r="A40" s="1121"/>
      <c r="B40" s="1122"/>
      <c r="C40" s="1122"/>
      <c r="D40" s="1123"/>
      <c r="E40" s="1124" t="s">
        <v>7</v>
      </c>
      <c r="F40" s="1123">
        <v>1401</v>
      </c>
      <c r="G40" s="1125" t="s">
        <v>65</v>
      </c>
      <c r="H40" s="1126" t="s">
        <v>840</v>
      </c>
      <c r="I40" s="1127" t="s">
        <v>6</v>
      </c>
      <c r="J40" s="1125"/>
      <c r="K40" s="1130"/>
      <c r="L40" s="1131">
        <v>149.4</v>
      </c>
      <c r="M40" s="80"/>
      <c r="N40" s="80"/>
      <c r="O40" s="80"/>
      <c r="P40" s="80"/>
      <c r="Q40" s="80"/>
      <c r="R40" s="80"/>
      <c r="T40" s="249"/>
      <c r="U40" s="80"/>
      <c r="V40" s="80"/>
      <c r="W40" s="80"/>
      <c r="X40" s="80"/>
      <c r="Y40" s="80"/>
    </row>
    <row r="41" spans="1:25" s="42" customFormat="1" ht="14.25" customHeight="1">
      <c r="A41" s="1121"/>
      <c r="B41" s="1122"/>
      <c r="C41" s="1122"/>
      <c r="D41" s="1123"/>
      <c r="E41" s="1124" t="s">
        <v>153</v>
      </c>
      <c r="F41" s="1123">
        <v>1170</v>
      </c>
      <c r="G41" s="1125" t="s">
        <v>530</v>
      </c>
      <c r="H41" s="1126">
        <v>3</v>
      </c>
      <c r="I41" s="1127" t="s">
        <v>6</v>
      </c>
      <c r="J41" s="1125"/>
      <c r="K41" s="1130" t="s">
        <v>991</v>
      </c>
      <c r="L41" s="1131">
        <v>156</v>
      </c>
      <c r="M41" s="80"/>
      <c r="N41" s="80"/>
      <c r="O41" s="80"/>
      <c r="P41" s="80"/>
      <c r="Q41" s="80"/>
      <c r="R41" s="80"/>
      <c r="T41" s="249"/>
      <c r="U41" s="80"/>
      <c r="V41" s="80"/>
      <c r="W41" s="80"/>
      <c r="X41" s="80"/>
      <c r="Y41" s="80"/>
    </row>
    <row r="42" spans="1:25" s="42" customFormat="1" ht="14.25" customHeight="1">
      <c r="A42" s="1121" t="s">
        <v>180</v>
      </c>
      <c r="B42" s="1122">
        <v>45091</v>
      </c>
      <c r="C42" s="1122">
        <v>45091</v>
      </c>
      <c r="D42" s="1123">
        <v>13683</v>
      </c>
      <c r="E42" s="1124" t="s">
        <v>1115</v>
      </c>
      <c r="F42" s="1123">
        <v>2788</v>
      </c>
      <c r="G42" s="1125" t="s">
        <v>27</v>
      </c>
      <c r="H42" s="1126">
        <v>3</v>
      </c>
      <c r="I42" s="1127" t="s">
        <v>6</v>
      </c>
      <c r="J42" s="1125"/>
      <c r="K42" s="1130"/>
      <c r="L42" s="1131">
        <v>108</v>
      </c>
      <c r="M42" s="80"/>
      <c r="N42" s="80"/>
      <c r="O42" s="80"/>
      <c r="P42" s="80"/>
      <c r="Q42" s="80"/>
      <c r="R42" s="80"/>
      <c r="T42" s="249"/>
      <c r="U42" s="80"/>
      <c r="V42" s="80"/>
      <c r="W42" s="80"/>
      <c r="X42" s="80"/>
      <c r="Y42" s="80"/>
    </row>
    <row r="43" spans="1:25" s="42" customFormat="1" ht="14.25" customHeight="1">
      <c r="A43" s="1121" t="s">
        <v>1934</v>
      </c>
      <c r="B43" s="1122">
        <v>45093</v>
      </c>
      <c r="C43" s="1122">
        <v>45092</v>
      </c>
      <c r="D43" s="1123">
        <v>14001</v>
      </c>
      <c r="E43" s="1124" t="s">
        <v>3102</v>
      </c>
      <c r="F43" s="1123">
        <v>4356</v>
      </c>
      <c r="G43" s="1125" t="s">
        <v>2089</v>
      </c>
      <c r="H43" s="1126">
        <v>500</v>
      </c>
      <c r="I43" s="1127" t="s">
        <v>6</v>
      </c>
      <c r="J43" s="1125"/>
      <c r="K43" s="1130"/>
      <c r="L43" s="1131"/>
      <c r="M43" s="80"/>
      <c r="N43" s="80"/>
      <c r="O43" s="80"/>
      <c r="P43" s="80"/>
      <c r="Q43" s="80"/>
      <c r="R43" s="80"/>
      <c r="T43" s="249"/>
      <c r="U43" s="80"/>
      <c r="V43" s="80"/>
      <c r="W43" s="80"/>
      <c r="X43" s="80"/>
      <c r="Y43" s="80"/>
    </row>
    <row r="44" spans="1:25" s="42" customFormat="1" ht="14.25" customHeight="1">
      <c r="A44" s="1121"/>
      <c r="B44" s="1122"/>
      <c r="C44" s="1122"/>
      <c r="D44" s="1123"/>
      <c r="E44" s="1124" t="s">
        <v>1803</v>
      </c>
      <c r="F44" s="1123">
        <v>4357</v>
      </c>
      <c r="G44" s="1125" t="s">
        <v>2089</v>
      </c>
      <c r="H44" s="1126">
        <v>540</v>
      </c>
      <c r="I44" s="1127" t="s">
        <v>6</v>
      </c>
      <c r="J44" s="1125"/>
      <c r="K44" s="1130"/>
      <c r="L44" s="1131"/>
      <c r="M44" s="80"/>
      <c r="N44" s="80"/>
      <c r="O44" s="80"/>
      <c r="P44" s="80"/>
      <c r="Q44" s="80"/>
      <c r="R44" s="80"/>
      <c r="T44" s="249"/>
      <c r="U44" s="80"/>
      <c r="V44" s="80"/>
      <c r="W44" s="80"/>
      <c r="X44" s="80"/>
      <c r="Y44" s="80"/>
    </row>
    <row r="45" spans="1:25" s="42" customFormat="1" ht="14.25" customHeight="1">
      <c r="A45" s="1121" t="s">
        <v>3096</v>
      </c>
      <c r="B45" s="1122">
        <v>45096</v>
      </c>
      <c r="C45" s="1122">
        <v>45092</v>
      </c>
      <c r="D45" s="1123">
        <v>14027</v>
      </c>
      <c r="E45" s="1124" t="s">
        <v>1221</v>
      </c>
      <c r="F45" s="1123">
        <v>4720</v>
      </c>
      <c r="G45" s="1125" t="s">
        <v>3101</v>
      </c>
      <c r="H45" s="1126" t="s">
        <v>1114</v>
      </c>
      <c r="I45" s="1127" t="s">
        <v>6</v>
      </c>
      <c r="J45" s="1125"/>
      <c r="K45" s="1130"/>
      <c r="L45" s="1131"/>
      <c r="M45" s="80"/>
      <c r="N45" s="80"/>
      <c r="O45" s="80"/>
      <c r="P45" s="80"/>
      <c r="Q45" s="80"/>
      <c r="R45" s="80"/>
      <c r="T45" s="249"/>
      <c r="U45" s="80"/>
      <c r="V45" s="80"/>
      <c r="W45" s="80"/>
      <c r="X45" s="80"/>
      <c r="Y45" s="80"/>
    </row>
    <row r="46" spans="1:25" s="42" customFormat="1" ht="14.25" customHeight="1">
      <c r="A46" s="1121"/>
      <c r="B46" s="1122"/>
      <c r="C46" s="1122"/>
      <c r="D46" s="1123"/>
      <c r="E46" s="1124" t="s">
        <v>1221</v>
      </c>
      <c r="F46" s="1123">
        <v>4721</v>
      </c>
      <c r="G46" s="1125" t="s">
        <v>3101</v>
      </c>
      <c r="H46" s="1126" t="s">
        <v>1114</v>
      </c>
      <c r="I46" s="1127" t="s">
        <v>6</v>
      </c>
      <c r="J46" s="1125"/>
      <c r="K46" s="1130"/>
      <c r="L46" s="1131">
        <v>20</v>
      </c>
      <c r="M46" s="80"/>
      <c r="N46" s="80"/>
      <c r="O46" s="80"/>
      <c r="P46" s="80"/>
      <c r="Q46" s="80"/>
      <c r="R46" s="80"/>
      <c r="T46" s="249"/>
      <c r="U46" s="80"/>
      <c r="V46" s="80"/>
      <c r="W46" s="80"/>
      <c r="X46" s="80"/>
      <c r="Y46" s="80"/>
    </row>
    <row r="47" spans="1:25" s="42" customFormat="1" ht="14.25" customHeight="1">
      <c r="A47" s="1121" t="s">
        <v>3104</v>
      </c>
      <c r="B47" s="1122">
        <v>45096</v>
      </c>
      <c r="C47" s="1122">
        <v>45096</v>
      </c>
      <c r="D47" s="1123">
        <v>14071</v>
      </c>
      <c r="E47" s="1124" t="s">
        <v>44</v>
      </c>
      <c r="F47" s="1123">
        <v>4731</v>
      </c>
      <c r="G47" s="1125" t="s">
        <v>1045</v>
      </c>
      <c r="H47" s="1126" t="s">
        <v>1070</v>
      </c>
      <c r="I47" s="1127" t="s">
        <v>6</v>
      </c>
      <c r="J47" s="1125"/>
      <c r="K47" s="1130" t="s">
        <v>1275</v>
      </c>
      <c r="L47" s="1131">
        <v>23.15</v>
      </c>
      <c r="M47" s="80"/>
      <c r="N47" s="80"/>
      <c r="O47" s="80"/>
      <c r="P47" s="80"/>
      <c r="Q47" s="80"/>
      <c r="R47" s="80"/>
      <c r="T47" s="249"/>
      <c r="U47" s="80"/>
      <c r="V47" s="80"/>
      <c r="W47" s="80"/>
      <c r="X47" s="80"/>
      <c r="Y47" s="80"/>
    </row>
    <row r="48" spans="1:25" s="42" customFormat="1">
      <c r="A48" s="1121" t="s">
        <v>1934</v>
      </c>
      <c r="B48" s="1122">
        <v>45098</v>
      </c>
      <c r="C48" s="1122">
        <v>45093</v>
      </c>
      <c r="D48" s="1123">
        <v>14048</v>
      </c>
      <c r="E48" s="1124" t="s">
        <v>2351</v>
      </c>
      <c r="F48" s="1123">
        <v>4724</v>
      </c>
      <c r="G48" s="1125" t="s">
        <v>825</v>
      </c>
      <c r="H48" s="1126">
        <v>6</v>
      </c>
      <c r="I48" s="1127" t="s">
        <v>6</v>
      </c>
      <c r="J48" s="1125"/>
      <c r="K48" s="1130"/>
      <c r="L48" s="1131">
        <v>523.20000000000005</v>
      </c>
      <c r="M48" s="80"/>
      <c r="N48" s="80"/>
      <c r="O48" s="80"/>
      <c r="P48" s="80"/>
      <c r="Q48" s="80"/>
      <c r="R48" s="80"/>
      <c r="T48" s="249"/>
      <c r="U48" s="80"/>
      <c r="V48" s="80"/>
      <c r="W48" s="80"/>
      <c r="X48" s="80"/>
      <c r="Y48" s="80"/>
    </row>
    <row r="49" spans="1:25" s="42" customFormat="1" ht="14.25" customHeight="1">
      <c r="A49" s="1121" t="s">
        <v>1934</v>
      </c>
      <c r="B49" s="1122">
        <v>45098</v>
      </c>
      <c r="C49" s="1122">
        <v>45096</v>
      </c>
      <c r="D49" s="1123">
        <v>14075</v>
      </c>
      <c r="E49" s="1124" t="s">
        <v>7</v>
      </c>
      <c r="F49" s="1123">
        <v>4730</v>
      </c>
      <c r="G49" s="1125" t="s">
        <v>3105</v>
      </c>
      <c r="H49" s="1126" t="s">
        <v>2231</v>
      </c>
      <c r="I49" s="1127" t="s">
        <v>6</v>
      </c>
      <c r="J49" s="1125"/>
      <c r="K49" s="1130"/>
      <c r="L49" s="1131">
        <v>99</v>
      </c>
      <c r="M49" s="80"/>
      <c r="N49" s="80"/>
      <c r="O49" s="80"/>
      <c r="P49" s="80"/>
      <c r="Q49" s="80"/>
      <c r="R49" s="80"/>
      <c r="T49" s="249"/>
      <c r="U49" s="80"/>
      <c r="V49" s="80"/>
      <c r="W49" s="80"/>
      <c r="X49" s="80"/>
      <c r="Y49" s="80"/>
    </row>
    <row r="50" spans="1:25" s="42" customFormat="1" ht="14.25" customHeight="1">
      <c r="A50" s="1121" t="s">
        <v>865</v>
      </c>
      <c r="B50" s="1122">
        <v>45097</v>
      </c>
      <c r="C50" s="1122">
        <v>45096</v>
      </c>
      <c r="D50" s="1123">
        <v>14089</v>
      </c>
      <c r="E50" s="1124" t="s">
        <v>2351</v>
      </c>
      <c r="F50" s="1123">
        <v>1550</v>
      </c>
      <c r="G50" s="1125" t="s">
        <v>88</v>
      </c>
      <c r="H50" s="1126">
        <v>7</v>
      </c>
      <c r="I50" s="1127" t="s">
        <v>6</v>
      </c>
      <c r="J50" s="1125"/>
      <c r="K50" s="1130"/>
      <c r="L50" s="1131">
        <v>259</v>
      </c>
      <c r="M50" s="80"/>
      <c r="N50" s="80"/>
      <c r="O50" s="80"/>
      <c r="P50" s="80"/>
      <c r="Q50" s="80"/>
      <c r="R50" s="80"/>
      <c r="T50" s="249"/>
      <c r="U50" s="80"/>
      <c r="V50" s="80"/>
      <c r="W50" s="80"/>
      <c r="X50" s="80"/>
      <c r="Y50" s="80"/>
    </row>
    <row r="51" spans="1:25" s="42" customFormat="1" ht="14.25" customHeight="1">
      <c r="A51" s="1121" t="s">
        <v>92</v>
      </c>
      <c r="B51" s="1122">
        <v>45103</v>
      </c>
      <c r="C51" s="1122">
        <v>45100</v>
      </c>
      <c r="D51" s="1123">
        <v>14094</v>
      </c>
      <c r="E51" s="1124" t="s">
        <v>1115</v>
      </c>
      <c r="F51" s="1123">
        <v>2697</v>
      </c>
      <c r="G51" s="1125" t="s">
        <v>147</v>
      </c>
      <c r="H51" s="1126">
        <v>16</v>
      </c>
      <c r="I51" s="1127" t="s">
        <v>6</v>
      </c>
      <c r="J51" s="1125"/>
      <c r="K51" s="1130"/>
      <c r="L51" s="1131">
        <v>116</v>
      </c>
      <c r="M51" s="80"/>
      <c r="N51" s="80"/>
      <c r="O51" s="80"/>
      <c r="P51" s="80"/>
      <c r="Q51" s="80"/>
      <c r="R51" s="80"/>
      <c r="T51" s="249"/>
      <c r="U51" s="80"/>
      <c r="V51" s="80"/>
      <c r="W51" s="80"/>
      <c r="X51" s="80"/>
      <c r="Y51" s="80"/>
    </row>
    <row r="52" spans="1:25" s="42" customFormat="1" ht="14.25" customHeight="1">
      <c r="A52" s="1121" t="s">
        <v>249</v>
      </c>
      <c r="B52" s="1122">
        <v>45100</v>
      </c>
      <c r="C52" s="1122">
        <v>45098</v>
      </c>
      <c r="D52" s="1123">
        <v>14111</v>
      </c>
      <c r="E52" s="1124" t="s">
        <v>44</v>
      </c>
      <c r="F52" s="1123">
        <v>3184</v>
      </c>
      <c r="G52" s="1125" t="s">
        <v>929</v>
      </c>
      <c r="H52" s="1126">
        <v>6</v>
      </c>
      <c r="I52" s="1127" t="s">
        <v>6</v>
      </c>
      <c r="J52" s="1125"/>
      <c r="K52" s="1130" t="s">
        <v>1911</v>
      </c>
      <c r="L52" s="1131">
        <v>156</v>
      </c>
      <c r="M52" s="80"/>
      <c r="N52" s="80"/>
      <c r="O52" s="80"/>
      <c r="P52" s="80"/>
      <c r="Q52" s="80"/>
      <c r="R52" s="80"/>
      <c r="T52" s="249"/>
      <c r="U52" s="80"/>
      <c r="V52" s="80"/>
      <c r="W52" s="80"/>
      <c r="X52" s="80"/>
      <c r="Y52" s="80"/>
    </row>
    <row r="53" spans="1:25" s="42" customFormat="1" ht="14.25" customHeight="1">
      <c r="A53" s="1121" t="s">
        <v>109</v>
      </c>
      <c r="B53" s="1122">
        <v>45098</v>
      </c>
      <c r="C53" s="1122">
        <v>45100</v>
      </c>
      <c r="D53" s="1123"/>
      <c r="E53" s="1124" t="s">
        <v>44</v>
      </c>
      <c r="F53" s="1123"/>
      <c r="G53" s="1125" t="s">
        <v>363</v>
      </c>
      <c r="H53" s="1126">
        <v>1</v>
      </c>
      <c r="I53" s="1127" t="s">
        <v>6</v>
      </c>
      <c r="J53" s="1125"/>
      <c r="K53" s="1130"/>
      <c r="L53" s="1131">
        <v>0</v>
      </c>
      <c r="M53" s="80"/>
      <c r="N53" s="80"/>
      <c r="O53" s="80"/>
      <c r="P53" s="80"/>
      <c r="Q53" s="80"/>
      <c r="R53" s="80"/>
      <c r="T53" s="249"/>
      <c r="U53" s="80"/>
      <c r="V53" s="80"/>
      <c r="W53" s="80"/>
      <c r="X53" s="80"/>
      <c r="Y53" s="80"/>
    </row>
    <row r="54" spans="1:25" s="42" customFormat="1" ht="14.25" customHeight="1">
      <c r="A54" s="1121" t="s">
        <v>3058</v>
      </c>
      <c r="B54" s="1122">
        <v>45105</v>
      </c>
      <c r="C54" s="1122">
        <v>45104</v>
      </c>
      <c r="D54" s="1123">
        <v>14116</v>
      </c>
      <c r="E54" s="1124" t="s">
        <v>1221</v>
      </c>
      <c r="F54" s="1123">
        <v>4733</v>
      </c>
      <c r="G54" s="1125" t="s">
        <v>3112</v>
      </c>
      <c r="H54" s="1126">
        <v>10</v>
      </c>
      <c r="I54" s="1127" t="s">
        <v>6</v>
      </c>
      <c r="J54" s="1125"/>
      <c r="K54" s="1130"/>
      <c r="L54" s="1131">
        <v>95</v>
      </c>
      <c r="M54" s="80"/>
      <c r="N54" s="80"/>
      <c r="O54" s="80"/>
      <c r="P54" s="80"/>
      <c r="Q54" s="80"/>
      <c r="R54" s="80"/>
      <c r="T54" s="249"/>
      <c r="U54" s="80"/>
      <c r="V54" s="80"/>
      <c r="W54" s="80"/>
      <c r="X54" s="80"/>
      <c r="Y54" s="80"/>
    </row>
    <row r="55" spans="1:25" s="42" customFormat="1">
      <c r="A55" s="1121" t="s">
        <v>2340</v>
      </c>
      <c r="B55" s="1122">
        <v>45107</v>
      </c>
      <c r="C55" s="1122">
        <v>45104</v>
      </c>
      <c r="D55" s="1123">
        <v>13843</v>
      </c>
      <c r="E55" s="1124" t="s">
        <v>44</v>
      </c>
      <c r="F55" s="1123">
        <v>4316</v>
      </c>
      <c r="G55" s="1125" t="s">
        <v>57</v>
      </c>
      <c r="H55" s="1126">
        <v>30</v>
      </c>
      <c r="I55" s="1127" t="s">
        <v>6</v>
      </c>
      <c r="J55" s="1125"/>
      <c r="K55" s="1130"/>
      <c r="L55" s="1131">
        <v>2454</v>
      </c>
      <c r="M55" s="80"/>
      <c r="N55" s="80"/>
      <c r="O55" s="80"/>
      <c r="P55" s="80"/>
      <c r="Q55" s="80"/>
      <c r="R55" s="80"/>
      <c r="T55" s="249"/>
      <c r="U55" s="80"/>
      <c r="V55" s="80"/>
      <c r="W55" s="80"/>
      <c r="X55" s="80"/>
      <c r="Y55" s="80"/>
    </row>
    <row r="56" spans="1:25" s="42" customFormat="1" ht="14.25" customHeight="1">
      <c r="A56" s="1121" t="s">
        <v>364</v>
      </c>
      <c r="B56" s="1122">
        <v>45105</v>
      </c>
      <c r="C56" s="1122">
        <v>45103</v>
      </c>
      <c r="D56" s="1123">
        <v>14135</v>
      </c>
      <c r="E56" s="1124" t="s">
        <v>44</v>
      </c>
      <c r="F56" s="1123">
        <v>3891</v>
      </c>
      <c r="G56" s="1125" t="s">
        <v>1769</v>
      </c>
      <c r="H56" s="1126">
        <v>10</v>
      </c>
      <c r="I56" s="1127" t="s">
        <v>6</v>
      </c>
      <c r="J56" s="1125"/>
      <c r="K56" s="1130"/>
      <c r="L56" s="1131">
        <v>149</v>
      </c>
      <c r="M56" s="80"/>
      <c r="N56" s="80"/>
      <c r="O56" s="80"/>
      <c r="P56" s="80"/>
      <c r="Q56" s="80"/>
      <c r="R56" s="80"/>
      <c r="T56" s="249"/>
      <c r="U56" s="80"/>
      <c r="V56" s="80"/>
      <c r="W56" s="80"/>
      <c r="X56" s="80"/>
      <c r="Y56" s="80"/>
    </row>
    <row r="57" spans="1:25" s="42" customFormat="1" ht="14.25" customHeight="1">
      <c r="A57" s="1121" t="s">
        <v>3104</v>
      </c>
      <c r="B57" s="1122">
        <v>45107</v>
      </c>
      <c r="C57" s="1122">
        <v>45106</v>
      </c>
      <c r="D57" s="1123">
        <v>14072</v>
      </c>
      <c r="E57" s="1124" t="s">
        <v>44</v>
      </c>
      <c r="F57" s="1123">
        <v>4731</v>
      </c>
      <c r="G57" s="1125" t="s">
        <v>1045</v>
      </c>
      <c r="H57" s="1126" t="s">
        <v>1835</v>
      </c>
      <c r="I57" s="1127" t="s">
        <v>6</v>
      </c>
      <c r="J57" s="1125"/>
      <c r="K57" s="1130" t="s">
        <v>8</v>
      </c>
      <c r="L57" s="1131">
        <v>3087</v>
      </c>
      <c r="M57" s="80"/>
      <c r="N57" s="80"/>
      <c r="O57" s="80"/>
      <c r="P57" s="80"/>
      <c r="Q57" s="80"/>
      <c r="R57" s="80"/>
      <c r="T57" s="249"/>
      <c r="U57" s="80"/>
      <c r="V57" s="80"/>
      <c r="W57" s="80"/>
      <c r="X57" s="80"/>
      <c r="Y57" s="80"/>
    </row>
    <row r="58" spans="1:25" s="42" customFormat="1" ht="14.25" customHeight="1">
      <c r="A58" s="1121" t="s">
        <v>154</v>
      </c>
      <c r="B58" s="1122" t="s">
        <v>3121</v>
      </c>
      <c r="C58" s="1122">
        <v>45107</v>
      </c>
      <c r="D58" s="1123">
        <v>14198</v>
      </c>
      <c r="E58" s="1124" t="s">
        <v>44</v>
      </c>
      <c r="F58" s="1123">
        <v>3652</v>
      </c>
      <c r="G58" s="1125" t="s">
        <v>155</v>
      </c>
      <c r="H58" s="1126">
        <v>51</v>
      </c>
      <c r="I58" s="1127" t="s">
        <v>12</v>
      </c>
      <c r="J58" s="1125"/>
      <c r="K58" s="1130"/>
      <c r="L58" s="1131">
        <v>696</v>
      </c>
      <c r="M58" s="80"/>
      <c r="N58" s="80"/>
      <c r="O58" s="80"/>
      <c r="P58" s="80"/>
      <c r="Q58" s="80"/>
      <c r="R58" s="80"/>
      <c r="T58" s="249"/>
      <c r="U58" s="80"/>
      <c r="V58" s="80"/>
      <c r="W58" s="80"/>
      <c r="X58" s="80"/>
      <c r="Y58" s="80"/>
    </row>
    <row r="59" spans="1:25" s="42" customFormat="1" ht="14.25" customHeight="1">
      <c r="A59" s="1105" t="s">
        <v>109</v>
      </c>
      <c r="B59" s="1106">
        <v>45110</v>
      </c>
      <c r="C59" s="1106"/>
      <c r="D59" s="1107"/>
      <c r="E59" s="1108"/>
      <c r="F59" s="1107"/>
      <c r="G59" s="1109"/>
      <c r="H59" s="1110"/>
      <c r="I59" s="1111"/>
      <c r="J59" s="1109"/>
      <c r="K59" s="1112" t="s">
        <v>1275</v>
      </c>
      <c r="L59" s="1113"/>
      <c r="M59" s="80"/>
      <c r="N59" s="80"/>
      <c r="O59" s="80"/>
      <c r="P59" s="80"/>
      <c r="Q59" s="80"/>
      <c r="R59" s="80"/>
      <c r="T59" s="249"/>
      <c r="U59" s="80"/>
      <c r="V59" s="80"/>
      <c r="W59" s="80"/>
      <c r="X59" s="80"/>
      <c r="Y59" s="80"/>
    </row>
    <row r="60" spans="1:25" s="42" customFormat="1" ht="14.25" customHeight="1">
      <c r="A60" s="1105" t="s">
        <v>801</v>
      </c>
      <c r="B60" s="1106">
        <v>45111</v>
      </c>
      <c r="C60" s="1106"/>
      <c r="D60" s="1107">
        <v>14189</v>
      </c>
      <c r="E60" s="1108" t="s">
        <v>1115</v>
      </c>
      <c r="F60" s="1107">
        <v>1514</v>
      </c>
      <c r="G60" s="1109" t="s">
        <v>3120</v>
      </c>
      <c r="H60" s="1110">
        <v>3</v>
      </c>
      <c r="I60" s="1111"/>
      <c r="J60" s="1109"/>
      <c r="K60" s="1112" t="s">
        <v>1911</v>
      </c>
      <c r="L60" s="1113">
        <v>86.7</v>
      </c>
      <c r="M60" s="80"/>
      <c r="N60" s="80"/>
      <c r="O60" s="80"/>
      <c r="P60" s="80"/>
      <c r="Q60" s="80"/>
      <c r="R60" s="80"/>
      <c r="T60" s="249"/>
      <c r="U60" s="80"/>
      <c r="V60" s="80"/>
      <c r="W60" s="80"/>
      <c r="X60" s="80"/>
      <c r="Y60" s="80"/>
    </row>
    <row r="61" spans="1:25" s="42" customFormat="1" ht="14.25" customHeight="1">
      <c r="A61" s="1105" t="s">
        <v>1934</v>
      </c>
      <c r="B61" s="1106">
        <v>45110</v>
      </c>
      <c r="C61" s="1106"/>
      <c r="D61" s="1107">
        <v>14201</v>
      </c>
      <c r="E61" s="1108" t="s">
        <v>1803</v>
      </c>
      <c r="F61" s="1107">
        <v>4742</v>
      </c>
      <c r="G61" s="1109">
        <v>63115</v>
      </c>
      <c r="H61" s="1110">
        <v>1</v>
      </c>
      <c r="I61" s="1111"/>
      <c r="J61" s="1109"/>
      <c r="K61" s="1112"/>
      <c r="L61" s="1113">
        <v>50</v>
      </c>
      <c r="M61" s="80"/>
      <c r="N61" s="80"/>
      <c r="O61" s="80"/>
      <c r="P61" s="80"/>
      <c r="Q61" s="80"/>
      <c r="R61" s="80"/>
      <c r="T61" s="249"/>
      <c r="U61" s="80"/>
      <c r="V61" s="80"/>
      <c r="W61" s="80"/>
      <c r="X61" s="80"/>
      <c r="Y61" s="80"/>
    </row>
    <row r="62" spans="1:25" s="42" customFormat="1" ht="14.25" customHeight="1">
      <c r="A62" s="1105"/>
      <c r="B62" s="1106"/>
      <c r="C62" s="1106"/>
      <c r="D62" s="1107"/>
      <c r="E62" s="1108"/>
      <c r="F62" s="1107"/>
      <c r="G62" s="1109"/>
      <c r="H62" s="1110"/>
      <c r="I62" s="1111"/>
      <c r="J62" s="1109"/>
      <c r="K62" s="1112"/>
      <c r="L62" s="1113"/>
      <c r="M62" s="80"/>
      <c r="N62" s="80"/>
      <c r="O62" s="80"/>
      <c r="P62" s="80"/>
      <c r="Q62" s="80"/>
      <c r="R62" s="80"/>
      <c r="T62" s="249"/>
      <c r="U62" s="80"/>
      <c r="V62" s="80"/>
      <c r="W62" s="80"/>
      <c r="X62" s="80"/>
      <c r="Y62" s="80"/>
    </row>
    <row r="63" spans="1:25" s="42" customFormat="1" ht="14.25" customHeight="1">
      <c r="A63" s="1105"/>
      <c r="B63" s="1106"/>
      <c r="C63" s="1106"/>
      <c r="D63" s="1107"/>
      <c r="E63" s="1108"/>
      <c r="F63" s="1107"/>
      <c r="G63" s="1109"/>
      <c r="H63" s="1110"/>
      <c r="I63" s="1111"/>
      <c r="J63" s="1109"/>
      <c r="K63" s="1112"/>
      <c r="L63" s="1113"/>
      <c r="M63" s="80"/>
      <c r="N63" s="80"/>
      <c r="O63" s="80"/>
      <c r="P63" s="80"/>
      <c r="Q63" s="80"/>
      <c r="R63" s="80"/>
      <c r="T63" s="249"/>
      <c r="U63" s="80"/>
      <c r="V63" s="80"/>
      <c r="W63" s="80"/>
      <c r="X63" s="80"/>
      <c r="Y63" s="80"/>
    </row>
    <row r="64" spans="1:25" s="42" customFormat="1" ht="14.25" customHeight="1">
      <c r="A64" s="1105"/>
      <c r="B64" s="1106"/>
      <c r="C64" s="1106"/>
      <c r="D64" s="1107"/>
      <c r="E64" s="1108"/>
      <c r="F64" s="1107"/>
      <c r="G64" s="1109"/>
      <c r="H64" s="1110"/>
      <c r="I64" s="1111"/>
      <c r="J64" s="1109"/>
      <c r="K64" s="1112"/>
      <c r="L64" s="1113"/>
      <c r="M64" s="80"/>
      <c r="N64" s="80"/>
      <c r="O64" s="80"/>
      <c r="P64" s="80"/>
      <c r="Q64" s="80"/>
      <c r="R64" s="80"/>
      <c r="T64" s="249"/>
      <c r="U64" s="80"/>
      <c r="V64" s="80"/>
      <c r="W64" s="80"/>
      <c r="X64" s="80"/>
      <c r="Y64" s="80"/>
    </row>
    <row r="65" spans="1:25" s="42" customFormat="1" ht="14.25" customHeight="1">
      <c r="A65" s="1105"/>
      <c r="B65" s="1106"/>
      <c r="C65" s="1106"/>
      <c r="D65" s="1107"/>
      <c r="E65" s="1108"/>
      <c r="F65" s="1107"/>
      <c r="G65" s="1109"/>
      <c r="H65" s="1110"/>
      <c r="I65" s="1111"/>
      <c r="J65" s="1109"/>
      <c r="K65" s="1112"/>
      <c r="L65" s="1113"/>
      <c r="M65" s="80"/>
      <c r="N65" s="80"/>
      <c r="O65" s="80"/>
      <c r="P65" s="80"/>
      <c r="Q65" s="80"/>
      <c r="R65" s="80"/>
      <c r="T65" s="249"/>
      <c r="U65" s="80"/>
      <c r="V65" s="80"/>
      <c r="W65" s="80"/>
      <c r="X65" s="80"/>
      <c r="Y65" s="80"/>
    </row>
    <row r="66" spans="1:25" s="123" customFormat="1">
      <c r="A66" s="1105"/>
      <c r="B66" s="1106"/>
      <c r="C66" s="1106"/>
      <c r="D66" s="1107"/>
      <c r="E66" s="1108"/>
      <c r="F66" s="1107"/>
      <c r="G66" s="1109"/>
      <c r="H66" s="1110"/>
      <c r="I66" s="1111"/>
      <c r="J66" s="1109"/>
      <c r="K66" s="1109"/>
      <c r="L66" s="1129">
        <f>SUM(L16:L54)</f>
        <v>6104.5099999999993</v>
      </c>
      <c r="M66" s="653"/>
      <c r="N66" s="653"/>
      <c r="O66" s="653"/>
      <c r="P66" s="653"/>
      <c r="Q66" s="653"/>
      <c r="R66" s="653"/>
      <c r="T66" s="249"/>
      <c r="U66" s="653"/>
      <c r="V66" s="653"/>
      <c r="W66" s="653"/>
      <c r="X66" s="653"/>
      <c r="Y66" s="653"/>
    </row>
    <row r="67" spans="1:25" s="41" customFormat="1">
      <c r="A67" s="2530" t="e">
        <f>SUM(#REF!)</f>
        <v>#REF!</v>
      </c>
      <c r="B67" s="2531"/>
      <c r="C67" s="2531"/>
      <c r="D67" s="2531"/>
      <c r="E67" s="2531"/>
      <c r="F67" s="2531"/>
      <c r="G67" s="2531"/>
      <c r="H67" s="2531"/>
      <c r="I67" s="2531"/>
      <c r="J67" s="2531"/>
      <c r="K67" s="2531"/>
      <c r="L67" s="2532"/>
      <c r="M67" s="249"/>
      <c r="N67" s="249"/>
      <c r="O67" s="249"/>
      <c r="P67" s="249"/>
      <c r="Q67" s="249"/>
      <c r="R67" s="249"/>
      <c r="T67" s="249"/>
      <c r="U67" s="249"/>
      <c r="V67" s="249"/>
      <c r="W67" s="249"/>
      <c r="X67" s="249"/>
      <c r="Y67" s="249"/>
    </row>
    <row r="68" spans="1:25" s="41" customFormat="1" ht="18.75">
      <c r="A68" s="2460" t="s">
        <v>1225</v>
      </c>
      <c r="B68" s="2450"/>
      <c r="C68" s="2450"/>
      <c r="D68" s="2450"/>
      <c r="E68" s="2450"/>
      <c r="F68" s="2450"/>
      <c r="G68" s="2450"/>
      <c r="H68" s="2450"/>
      <c r="I68" s="2450"/>
      <c r="J68" s="2450"/>
      <c r="K68" s="2450"/>
      <c r="L68" s="2451"/>
      <c r="M68" s="249"/>
      <c r="N68" s="249"/>
      <c r="O68" s="249"/>
      <c r="P68" s="249"/>
      <c r="Q68" s="249"/>
      <c r="R68" s="249"/>
      <c r="T68" s="249"/>
      <c r="U68" s="249"/>
      <c r="V68" s="249"/>
      <c r="W68" s="249"/>
      <c r="X68" s="249"/>
      <c r="Y68" s="249"/>
    </row>
    <row r="69" spans="1:25" s="42" customFormat="1">
      <c r="A69" s="1121" t="s">
        <v>3080</v>
      </c>
      <c r="B69" s="1122">
        <v>45092</v>
      </c>
      <c r="C69" s="1122">
        <v>45098</v>
      </c>
      <c r="D69" s="1123">
        <v>13938</v>
      </c>
      <c r="E69" s="1124" t="s">
        <v>3029</v>
      </c>
      <c r="F69" s="1123">
        <v>1524</v>
      </c>
      <c r="G69" s="1125" t="s">
        <v>61</v>
      </c>
      <c r="H69" s="1126">
        <v>10</v>
      </c>
      <c r="I69" s="1127" t="s">
        <v>6</v>
      </c>
      <c r="J69" s="1125" t="s">
        <v>1225</v>
      </c>
      <c r="K69" s="1130" t="s">
        <v>2077</v>
      </c>
      <c r="L69" s="1131">
        <v>2550</v>
      </c>
      <c r="M69" s="80"/>
      <c r="N69" s="80"/>
      <c r="O69" s="80"/>
      <c r="P69" s="80"/>
      <c r="Q69" s="80"/>
      <c r="R69" s="80"/>
      <c r="T69" s="249"/>
      <c r="U69" s="80"/>
      <c r="V69" s="80"/>
      <c r="W69" s="80"/>
      <c r="X69" s="80"/>
      <c r="Y69" s="80"/>
    </row>
    <row r="70" spans="1:25" s="42" customFormat="1">
      <c r="A70" s="1121" t="s">
        <v>109</v>
      </c>
      <c r="B70" s="1122">
        <v>45083</v>
      </c>
      <c r="C70" s="1122">
        <v>45083</v>
      </c>
      <c r="D70" s="1123">
        <v>13973</v>
      </c>
      <c r="E70" s="1124" t="s">
        <v>1221</v>
      </c>
      <c r="F70" s="1123">
        <v>4710</v>
      </c>
      <c r="G70" s="1125" t="s">
        <v>45</v>
      </c>
      <c r="H70" s="1126" t="s">
        <v>892</v>
      </c>
      <c r="I70" s="1127" t="s">
        <v>6</v>
      </c>
      <c r="J70" s="1125" t="s">
        <v>1225</v>
      </c>
      <c r="K70" s="1130" t="s">
        <v>2077</v>
      </c>
      <c r="L70" s="1131">
        <v>107.62</v>
      </c>
      <c r="M70" s="80"/>
      <c r="N70" s="80"/>
      <c r="O70" s="80"/>
      <c r="P70" s="80"/>
      <c r="Q70" s="80"/>
      <c r="R70" s="80"/>
      <c r="T70" s="249"/>
      <c r="U70" s="80"/>
      <c r="V70" s="80"/>
      <c r="W70" s="80"/>
      <c r="X70" s="80"/>
      <c r="Y70" s="80"/>
    </row>
    <row r="71" spans="1:25" s="42" customFormat="1">
      <c r="A71" s="1121" t="s">
        <v>109</v>
      </c>
      <c r="B71" s="1122">
        <v>45083</v>
      </c>
      <c r="C71" s="1122">
        <v>45083</v>
      </c>
      <c r="D71" s="1123">
        <v>13970</v>
      </c>
      <c r="E71" s="1124" t="s">
        <v>2351</v>
      </c>
      <c r="F71" s="1123">
        <v>4025</v>
      </c>
      <c r="G71" s="1125" t="s">
        <v>66</v>
      </c>
      <c r="H71" s="1126">
        <v>2</v>
      </c>
      <c r="I71" s="1127" t="s">
        <v>6</v>
      </c>
      <c r="J71" s="1125"/>
      <c r="K71" s="1130" t="s">
        <v>3085</v>
      </c>
      <c r="L71" s="1131">
        <v>100</v>
      </c>
      <c r="M71" s="80"/>
      <c r="N71" s="80"/>
      <c r="O71" s="80"/>
      <c r="P71" s="80"/>
      <c r="Q71" s="80"/>
      <c r="R71" s="80"/>
      <c r="T71" s="249"/>
      <c r="U71" s="80"/>
      <c r="V71" s="80"/>
      <c r="W71" s="80"/>
      <c r="X71" s="80"/>
      <c r="Y71" s="80"/>
    </row>
    <row r="72" spans="1:25" s="42" customFormat="1">
      <c r="A72" s="1121" t="s">
        <v>1934</v>
      </c>
      <c r="B72" s="1122">
        <v>45090</v>
      </c>
      <c r="C72" s="1122">
        <v>45089</v>
      </c>
      <c r="D72" s="1123">
        <v>13962</v>
      </c>
      <c r="E72" s="1124" t="s">
        <v>1221</v>
      </c>
      <c r="F72" s="1123">
        <v>4708</v>
      </c>
      <c r="G72" s="1125" t="s">
        <v>825</v>
      </c>
      <c r="H72" s="1126">
        <v>2</v>
      </c>
      <c r="I72" s="1127" t="s">
        <v>6</v>
      </c>
      <c r="J72" s="1125"/>
      <c r="K72" s="1130"/>
      <c r="L72" s="1131">
        <v>174.4</v>
      </c>
      <c r="M72" s="80"/>
      <c r="N72" s="80"/>
      <c r="O72" s="80"/>
      <c r="P72" s="80"/>
      <c r="Q72" s="80"/>
      <c r="R72" s="80"/>
      <c r="T72" s="249"/>
      <c r="U72" s="80"/>
      <c r="V72" s="80"/>
      <c r="W72" s="80"/>
      <c r="X72" s="80"/>
      <c r="Y72" s="80"/>
    </row>
    <row r="73" spans="1:25" s="42" customFormat="1">
      <c r="A73" s="1121" t="s">
        <v>110</v>
      </c>
      <c r="B73" s="1122">
        <v>45093</v>
      </c>
      <c r="C73" s="1122">
        <v>45089</v>
      </c>
      <c r="D73" s="1123">
        <v>13995</v>
      </c>
      <c r="E73" s="1124" t="s">
        <v>671</v>
      </c>
      <c r="F73" s="1123">
        <v>2578</v>
      </c>
      <c r="G73" s="1125" t="s">
        <v>221</v>
      </c>
      <c r="H73" s="1126">
        <v>20</v>
      </c>
      <c r="I73" s="1127" t="s">
        <v>6</v>
      </c>
      <c r="J73" s="1125"/>
      <c r="K73" s="1130"/>
      <c r="L73" s="1131">
        <v>396</v>
      </c>
      <c r="M73" s="80"/>
      <c r="N73" s="80"/>
      <c r="O73" s="80"/>
      <c r="P73" s="80"/>
      <c r="Q73" s="80"/>
      <c r="R73" s="80"/>
      <c r="T73" s="249"/>
      <c r="U73" s="80"/>
      <c r="V73" s="80"/>
      <c r="W73" s="80"/>
      <c r="X73" s="80"/>
      <c r="Y73" s="80"/>
    </row>
    <row r="74" spans="1:25" s="42" customFormat="1">
      <c r="A74" s="1121" t="s">
        <v>2262</v>
      </c>
      <c r="B74" s="1122">
        <v>45093</v>
      </c>
      <c r="C74" s="1122">
        <v>45090</v>
      </c>
      <c r="D74" s="1123">
        <v>14000</v>
      </c>
      <c r="E74" s="1124" t="s">
        <v>2</v>
      </c>
      <c r="F74" s="1123">
        <v>2774</v>
      </c>
      <c r="G74" s="1125" t="s">
        <v>127</v>
      </c>
      <c r="H74" s="1126">
        <v>4</v>
      </c>
      <c r="I74" s="1127" t="s">
        <v>6</v>
      </c>
      <c r="J74" s="1125"/>
      <c r="K74" s="1130"/>
      <c r="L74" s="1131">
        <v>408.32</v>
      </c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>
      <c r="A75" s="1121" t="s">
        <v>109</v>
      </c>
      <c r="B75" s="1122">
        <v>45093</v>
      </c>
      <c r="C75" s="1122">
        <v>45093</v>
      </c>
      <c r="D75" s="1123">
        <v>14004</v>
      </c>
      <c r="E75" s="1124" t="s">
        <v>74</v>
      </c>
      <c r="F75" s="1123">
        <v>4716</v>
      </c>
      <c r="G75" s="1125" t="s">
        <v>66</v>
      </c>
      <c r="H75" s="1126" t="s">
        <v>1018</v>
      </c>
      <c r="I75" s="1127" t="s">
        <v>12</v>
      </c>
      <c r="J75" s="1125" t="s">
        <v>3098</v>
      </c>
      <c r="K75" s="1130" t="s">
        <v>3089</v>
      </c>
      <c r="L75" s="1131">
        <v>164.5</v>
      </c>
      <c r="M75" s="80"/>
      <c r="N75" s="80"/>
      <c r="O75" s="80"/>
      <c r="P75" s="80"/>
      <c r="Q75" s="80"/>
      <c r="R75" s="80"/>
      <c r="T75" s="249"/>
      <c r="U75" s="80"/>
      <c r="V75" s="80"/>
      <c r="W75" s="80"/>
      <c r="X75" s="80"/>
      <c r="Y75" s="80"/>
    </row>
    <row r="76" spans="1:25" s="42" customFormat="1">
      <c r="A76" s="1121" t="s">
        <v>173</v>
      </c>
      <c r="B76" s="1122">
        <v>45096</v>
      </c>
      <c r="C76" s="1122">
        <v>45090</v>
      </c>
      <c r="D76" s="1123">
        <v>14014</v>
      </c>
      <c r="E76" s="1124" t="s">
        <v>2</v>
      </c>
      <c r="F76" s="1123">
        <v>4719</v>
      </c>
      <c r="G76" s="1125" t="s">
        <v>25</v>
      </c>
      <c r="H76" s="1126">
        <v>9</v>
      </c>
      <c r="I76" s="1127" t="s">
        <v>6</v>
      </c>
      <c r="J76" s="1125"/>
      <c r="K76" s="1130"/>
      <c r="L76" s="1131">
        <v>58.5</v>
      </c>
      <c r="M76" s="80"/>
      <c r="N76" s="80"/>
      <c r="O76" s="80"/>
      <c r="P76" s="80"/>
      <c r="Q76" s="80"/>
      <c r="R76" s="80"/>
      <c r="T76" s="249"/>
      <c r="U76" s="80"/>
      <c r="V76" s="80"/>
      <c r="W76" s="80"/>
      <c r="X76" s="80"/>
      <c r="Y76" s="80"/>
    </row>
    <row r="77" spans="1:25" s="42" customFormat="1">
      <c r="A77" s="1121" t="s">
        <v>1469</v>
      </c>
      <c r="B77" s="1122">
        <v>45098</v>
      </c>
      <c r="C77" s="1122">
        <v>45091</v>
      </c>
      <c r="D77" s="1123">
        <v>14017</v>
      </c>
      <c r="E77" s="1124" t="s">
        <v>7</v>
      </c>
      <c r="F77" s="1123">
        <v>1491</v>
      </c>
      <c r="G77" s="1125" t="s">
        <v>678</v>
      </c>
      <c r="H77" s="1126">
        <v>60</v>
      </c>
      <c r="I77" s="1127" t="s">
        <v>6</v>
      </c>
      <c r="J77" s="1125"/>
      <c r="K77" s="1130"/>
      <c r="L77" s="1131">
        <v>1917</v>
      </c>
      <c r="M77" s="80"/>
      <c r="N77" s="80"/>
      <c r="O77" s="80"/>
      <c r="P77" s="80"/>
      <c r="Q77" s="80"/>
      <c r="R77" s="80"/>
      <c r="T77" s="249"/>
      <c r="U77" s="80"/>
      <c r="V77" s="80"/>
      <c r="W77" s="80"/>
      <c r="X77" s="80"/>
      <c r="Y77" s="80"/>
    </row>
    <row r="78" spans="1:25" s="42" customFormat="1">
      <c r="A78" s="1121" t="s">
        <v>3097</v>
      </c>
      <c r="B78" s="1122">
        <v>45098</v>
      </c>
      <c r="C78" s="1122">
        <v>45092</v>
      </c>
      <c r="D78" s="1123">
        <v>14030</v>
      </c>
      <c r="E78" s="1124" t="s">
        <v>1221</v>
      </c>
      <c r="F78" s="1123">
        <v>4401</v>
      </c>
      <c r="G78" s="1125" t="s">
        <v>54</v>
      </c>
      <c r="H78" s="1126">
        <v>30</v>
      </c>
      <c r="I78" s="1127" t="s">
        <v>6</v>
      </c>
      <c r="J78" s="1125"/>
      <c r="K78" s="1130"/>
      <c r="L78" s="1131">
        <v>375</v>
      </c>
      <c r="M78" s="80"/>
      <c r="N78" s="80"/>
      <c r="O78" s="80"/>
      <c r="P78" s="80"/>
      <c r="Q78" s="80"/>
      <c r="R78" s="80"/>
      <c r="T78" s="249"/>
      <c r="U78" s="80"/>
      <c r="V78" s="80"/>
      <c r="W78" s="80"/>
      <c r="X78" s="80"/>
      <c r="Y78" s="80"/>
    </row>
    <row r="79" spans="1:25" s="42" customFormat="1">
      <c r="A79" s="1121" t="s">
        <v>2549</v>
      </c>
      <c r="B79" s="1122">
        <v>45098</v>
      </c>
      <c r="C79" s="1122">
        <v>45092</v>
      </c>
      <c r="D79" s="1123">
        <v>14031</v>
      </c>
      <c r="E79" s="1124" t="s">
        <v>2</v>
      </c>
      <c r="F79" s="1123">
        <v>4465</v>
      </c>
      <c r="G79" s="1125" t="s">
        <v>2327</v>
      </c>
      <c r="H79" s="1126" t="s">
        <v>1258</v>
      </c>
      <c r="I79" s="1127" t="s">
        <v>6</v>
      </c>
      <c r="J79" s="1125"/>
      <c r="K79" s="1130"/>
      <c r="L79" s="1131">
        <v>58.12</v>
      </c>
      <c r="M79" s="80"/>
      <c r="N79" s="80"/>
      <c r="O79" s="80"/>
      <c r="P79" s="80"/>
      <c r="Q79" s="80"/>
      <c r="R79" s="80"/>
      <c r="T79" s="249"/>
      <c r="U79" s="80"/>
      <c r="V79" s="80"/>
      <c r="W79" s="80"/>
      <c r="X79" s="80"/>
      <c r="Y79" s="80"/>
    </row>
    <row r="80" spans="1:25" s="42" customFormat="1">
      <c r="A80" s="1121" t="s">
        <v>2262</v>
      </c>
      <c r="B80" s="1122">
        <v>45098</v>
      </c>
      <c r="C80" s="1122">
        <v>45097</v>
      </c>
      <c r="D80" s="1123">
        <v>14052</v>
      </c>
      <c r="E80" s="1124" t="s">
        <v>2</v>
      </c>
      <c r="F80" s="1123">
        <v>2774</v>
      </c>
      <c r="G80" s="1125" t="s">
        <v>127</v>
      </c>
      <c r="H80" s="1126" t="s">
        <v>2025</v>
      </c>
      <c r="I80" s="1127" t="s">
        <v>6</v>
      </c>
      <c r="J80" s="1125"/>
      <c r="K80" s="1130"/>
      <c r="L80" s="1131">
        <v>408.32</v>
      </c>
      <c r="M80" s="80"/>
      <c r="N80" s="80"/>
      <c r="O80" s="80"/>
      <c r="P80" s="80"/>
      <c r="Q80" s="80"/>
      <c r="R80" s="80"/>
      <c r="T80" s="249"/>
      <c r="U80" s="80"/>
      <c r="V80" s="80"/>
      <c r="W80" s="80"/>
      <c r="X80" s="80"/>
      <c r="Y80" s="80"/>
    </row>
    <row r="81" spans="1:25" s="42" customFormat="1">
      <c r="A81" s="1121"/>
      <c r="B81" s="1122"/>
      <c r="C81" s="1122"/>
      <c r="D81" s="1123"/>
      <c r="E81" s="1124" t="s">
        <v>7</v>
      </c>
      <c r="F81" s="1123">
        <v>2555</v>
      </c>
      <c r="G81" s="1125" t="s">
        <v>382</v>
      </c>
      <c r="H81" s="1126">
        <v>10</v>
      </c>
      <c r="I81" s="1127" t="s">
        <v>6</v>
      </c>
      <c r="J81" s="1125"/>
      <c r="K81" s="1130"/>
      <c r="L81" s="1131">
        <v>308</v>
      </c>
      <c r="M81" s="80"/>
      <c r="N81" s="80"/>
      <c r="O81" s="80"/>
      <c r="P81" s="80"/>
      <c r="Q81" s="80"/>
      <c r="R81" s="80"/>
      <c r="T81" s="249"/>
      <c r="U81" s="80"/>
      <c r="V81" s="80"/>
      <c r="W81" s="80"/>
      <c r="X81" s="80"/>
      <c r="Y81" s="80"/>
    </row>
    <row r="82" spans="1:25" s="42" customFormat="1">
      <c r="A82" s="1121" t="s">
        <v>109</v>
      </c>
      <c r="B82" s="1122">
        <v>45100</v>
      </c>
      <c r="C82" s="1122">
        <v>45099</v>
      </c>
      <c r="D82" s="1123">
        <v>14138</v>
      </c>
      <c r="E82" s="1124" t="s">
        <v>2060</v>
      </c>
      <c r="F82" s="1123">
        <v>4025</v>
      </c>
      <c r="G82" s="1125" t="s">
        <v>3116</v>
      </c>
      <c r="H82" s="1126">
        <v>10</v>
      </c>
      <c r="I82" s="1127" t="s">
        <v>6</v>
      </c>
      <c r="J82" s="1125"/>
      <c r="K82" s="1130"/>
      <c r="L82" s="1131">
        <v>50</v>
      </c>
      <c r="M82" s="80"/>
      <c r="N82" s="80"/>
      <c r="O82" s="80"/>
      <c r="P82" s="80"/>
      <c r="Q82" s="80"/>
      <c r="R82" s="80"/>
      <c r="T82" s="249"/>
      <c r="U82" s="80"/>
      <c r="V82" s="80"/>
      <c r="W82" s="80"/>
      <c r="X82" s="80"/>
      <c r="Y82" s="80"/>
    </row>
    <row r="83" spans="1:25" s="42" customFormat="1">
      <c r="A83" s="1132" t="s">
        <v>3097</v>
      </c>
      <c r="B83" s="1114">
        <v>45104</v>
      </c>
      <c r="C83" s="1114"/>
      <c r="D83" s="1115">
        <v>14079</v>
      </c>
      <c r="E83" s="1116" t="s">
        <v>1221</v>
      </c>
      <c r="F83" s="1115">
        <v>4401</v>
      </c>
      <c r="G83" s="1117" t="s">
        <v>54</v>
      </c>
      <c r="H83" s="1118">
        <v>30</v>
      </c>
      <c r="I83" s="1119"/>
      <c r="J83" s="1117"/>
      <c r="K83" s="1286" t="s">
        <v>1911</v>
      </c>
      <c r="L83" s="1287">
        <v>375</v>
      </c>
      <c r="M83" s="80"/>
      <c r="N83" s="80"/>
      <c r="O83" s="80"/>
      <c r="P83" s="80"/>
      <c r="Q83" s="80"/>
      <c r="R83" s="80"/>
      <c r="T83" s="249"/>
      <c r="U83" s="80"/>
      <c r="V83" s="80"/>
      <c r="W83" s="80"/>
      <c r="X83" s="80"/>
      <c r="Y83" s="80"/>
    </row>
    <row r="84" spans="1:25" s="42" customFormat="1">
      <c r="A84" s="1121" t="s">
        <v>156</v>
      </c>
      <c r="B84" s="1122">
        <v>45100</v>
      </c>
      <c r="C84" s="1122">
        <v>45097</v>
      </c>
      <c r="D84" s="1123">
        <v>14086</v>
      </c>
      <c r="E84" s="1124" t="s">
        <v>2</v>
      </c>
      <c r="F84" s="1123">
        <v>343</v>
      </c>
      <c r="G84" s="1125" t="s">
        <v>65</v>
      </c>
      <c r="H84" s="1126">
        <v>7</v>
      </c>
      <c r="I84" s="1127" t="s">
        <v>6</v>
      </c>
      <c r="J84" s="1125"/>
      <c r="K84" s="1130"/>
      <c r="L84" s="1131">
        <v>245</v>
      </c>
      <c r="M84" s="80"/>
      <c r="N84" s="80"/>
      <c r="O84" s="80"/>
      <c r="P84" s="80"/>
      <c r="Q84" s="80"/>
      <c r="R84" s="80"/>
      <c r="T84" s="249"/>
      <c r="U84" s="80"/>
      <c r="V84" s="80"/>
      <c r="W84" s="80"/>
      <c r="X84" s="80"/>
      <c r="Y84" s="80"/>
    </row>
    <row r="85" spans="1:25" s="42" customFormat="1">
      <c r="A85" s="1121" t="s">
        <v>2043</v>
      </c>
      <c r="B85" s="1122">
        <v>45111</v>
      </c>
      <c r="C85" s="1122">
        <v>45100</v>
      </c>
      <c r="D85" s="1123">
        <v>14107</v>
      </c>
      <c r="E85" s="1124" t="s">
        <v>7</v>
      </c>
      <c r="F85" s="1123">
        <v>2335</v>
      </c>
      <c r="G85" s="1125" t="s">
        <v>41</v>
      </c>
      <c r="H85" s="1126">
        <v>30</v>
      </c>
      <c r="I85" s="1127" t="s">
        <v>6</v>
      </c>
      <c r="J85" s="1125"/>
      <c r="K85" s="1130" t="s">
        <v>1911</v>
      </c>
      <c r="L85" s="1131">
        <v>147</v>
      </c>
      <c r="M85" s="80"/>
      <c r="N85" s="80"/>
      <c r="O85" s="80"/>
      <c r="P85" s="80"/>
      <c r="Q85" s="80"/>
      <c r="R85" s="80"/>
      <c r="T85" s="249"/>
      <c r="U85" s="80"/>
      <c r="V85" s="80"/>
      <c r="W85" s="80"/>
      <c r="X85" s="80"/>
      <c r="Y85" s="80"/>
    </row>
    <row r="86" spans="1:25" s="42" customFormat="1">
      <c r="A86" s="1121" t="s">
        <v>1510</v>
      </c>
      <c r="B86" s="1122">
        <v>45110</v>
      </c>
      <c r="C86" s="1122">
        <v>45106</v>
      </c>
      <c r="D86" s="1123">
        <v>14134</v>
      </c>
      <c r="E86" s="1124" t="s">
        <v>40</v>
      </c>
      <c r="F86" s="1123">
        <v>3685</v>
      </c>
      <c r="G86" s="1125" t="s">
        <v>399</v>
      </c>
      <c r="H86" s="1126" t="s">
        <v>1018</v>
      </c>
      <c r="I86" s="1127" t="s">
        <v>6</v>
      </c>
      <c r="J86" s="1125"/>
      <c r="K86" s="1130"/>
      <c r="L86" s="1131"/>
      <c r="M86" s="80"/>
      <c r="N86" s="80"/>
      <c r="O86" s="80"/>
      <c r="P86" s="80"/>
      <c r="Q86" s="80"/>
      <c r="R86" s="80"/>
      <c r="T86" s="249"/>
      <c r="U86" s="80"/>
      <c r="V86" s="80"/>
      <c r="W86" s="80"/>
      <c r="X86" s="80"/>
      <c r="Y86" s="80"/>
    </row>
    <row r="87" spans="1:25" s="42" customFormat="1">
      <c r="A87" s="1121"/>
      <c r="B87" s="1122"/>
      <c r="C87" s="1122"/>
      <c r="D87" s="1123"/>
      <c r="E87" s="1124" t="s">
        <v>40</v>
      </c>
      <c r="F87" s="1123">
        <v>2108</v>
      </c>
      <c r="G87" s="1125" t="s">
        <v>100</v>
      </c>
      <c r="H87" s="1126">
        <v>10</v>
      </c>
      <c r="I87" s="1127" t="s">
        <v>6</v>
      </c>
      <c r="J87" s="1125"/>
      <c r="K87" s="50" t="s">
        <v>571</v>
      </c>
      <c r="L87" s="1131">
        <v>347</v>
      </c>
      <c r="M87" s="80"/>
      <c r="N87" s="80"/>
      <c r="O87" s="80"/>
      <c r="P87" s="80"/>
      <c r="Q87" s="80"/>
      <c r="R87" s="80"/>
      <c r="T87" s="249"/>
      <c r="U87" s="80"/>
      <c r="V87" s="80"/>
      <c r="W87" s="80"/>
      <c r="X87" s="80"/>
      <c r="Y87" s="80"/>
    </row>
    <row r="88" spans="1:25" s="42" customFormat="1">
      <c r="A88" s="1121" t="s">
        <v>2700</v>
      </c>
      <c r="B88" s="1122">
        <v>45107</v>
      </c>
      <c r="C88" s="1122">
        <v>45104</v>
      </c>
      <c r="D88" s="1123">
        <v>14153</v>
      </c>
      <c r="E88" s="1124" t="s">
        <v>1221</v>
      </c>
      <c r="F88" s="1123">
        <v>4513</v>
      </c>
      <c r="G88" s="1125" t="s">
        <v>1204</v>
      </c>
      <c r="H88" s="1126" t="s">
        <v>1353</v>
      </c>
      <c r="I88" s="1127" t="s">
        <v>6</v>
      </c>
      <c r="J88" s="1125"/>
      <c r="K88" s="1130"/>
      <c r="L88" s="1131">
        <v>469.88</v>
      </c>
      <c r="M88" s="80"/>
      <c r="N88" s="80"/>
      <c r="O88" s="80"/>
      <c r="P88" s="80"/>
      <c r="Q88" s="80"/>
      <c r="R88" s="80"/>
      <c r="T88" s="249"/>
      <c r="U88" s="80"/>
      <c r="V88" s="80"/>
      <c r="W88" s="80"/>
      <c r="X88" s="80"/>
      <c r="Y88" s="80"/>
    </row>
    <row r="89" spans="1:25" s="42" customFormat="1">
      <c r="A89" s="1121" t="s">
        <v>154</v>
      </c>
      <c r="B89" s="1122">
        <v>45107</v>
      </c>
      <c r="C89" s="1122">
        <v>45107</v>
      </c>
      <c r="D89" s="1123">
        <v>14198</v>
      </c>
      <c r="E89" s="1124" t="s">
        <v>2</v>
      </c>
      <c r="F89" s="1123">
        <v>2415</v>
      </c>
      <c r="G89" s="1125" t="s">
        <v>43</v>
      </c>
      <c r="H89" s="1126">
        <v>26</v>
      </c>
      <c r="I89" s="1127" t="s">
        <v>6</v>
      </c>
      <c r="J89" s="1125"/>
      <c r="K89" s="1130"/>
      <c r="L89" s="1131">
        <v>542</v>
      </c>
      <c r="M89" s="80"/>
      <c r="N89" s="80"/>
      <c r="O89" s="80"/>
      <c r="P89" s="80"/>
      <c r="Q89" s="80"/>
      <c r="R89" s="80"/>
      <c r="T89" s="249"/>
      <c r="U89" s="80"/>
      <c r="V89" s="80"/>
      <c r="W89" s="80"/>
      <c r="X89" s="80"/>
      <c r="Y89" s="80"/>
    </row>
    <row r="90" spans="1:25" s="42" customFormat="1">
      <c r="A90" s="1121" t="s">
        <v>3125</v>
      </c>
      <c r="B90" s="1122">
        <v>45107</v>
      </c>
      <c r="C90" s="1122">
        <v>45107</v>
      </c>
      <c r="D90" s="1123">
        <v>14211</v>
      </c>
      <c r="E90" s="1124" t="s">
        <v>1221</v>
      </c>
      <c r="F90" s="1123">
        <v>4401</v>
      </c>
      <c r="G90" s="1125" t="s">
        <v>54</v>
      </c>
      <c r="H90" s="1126">
        <v>4</v>
      </c>
      <c r="I90" s="1127" t="s">
        <v>6</v>
      </c>
      <c r="J90" s="1125"/>
      <c r="K90" s="1130"/>
      <c r="L90" s="1131">
        <v>43.68</v>
      </c>
      <c r="M90" s="80"/>
      <c r="N90" s="80"/>
      <c r="O90" s="80"/>
      <c r="P90" s="80"/>
      <c r="Q90" s="80"/>
      <c r="R90" s="80"/>
      <c r="T90" s="249"/>
      <c r="U90" s="80"/>
      <c r="V90" s="80"/>
      <c r="W90" s="80"/>
      <c r="X90" s="80"/>
      <c r="Y90" s="80"/>
    </row>
    <row r="91" spans="1:25" s="42" customFormat="1">
      <c r="A91" s="1105"/>
      <c r="B91" s="1106"/>
      <c r="C91" s="1106"/>
      <c r="D91" s="1107"/>
      <c r="E91" s="1108"/>
      <c r="F91" s="1107"/>
      <c r="G91" s="1109"/>
      <c r="H91" s="1110"/>
      <c r="I91" s="1111"/>
      <c r="J91" s="1109"/>
      <c r="K91" s="1112"/>
      <c r="L91" s="1113"/>
      <c r="M91" s="80"/>
      <c r="N91" s="80"/>
      <c r="O91" s="80"/>
      <c r="P91" s="80"/>
      <c r="Q91" s="80"/>
      <c r="R91" s="80"/>
      <c r="T91" s="249"/>
      <c r="U91" s="80"/>
      <c r="V91" s="80"/>
      <c r="W91" s="80"/>
      <c r="X91" s="80"/>
      <c r="Y91" s="80"/>
    </row>
    <row r="92" spans="1:25" s="42" customFormat="1">
      <c r="A92" s="1105"/>
      <c r="B92" s="1106"/>
      <c r="C92" s="1106"/>
      <c r="D92" s="1107"/>
      <c r="E92" s="1108"/>
      <c r="F92" s="1107"/>
      <c r="G92" s="1109"/>
      <c r="H92" s="1110"/>
      <c r="I92" s="1111"/>
      <c r="J92" s="1109"/>
      <c r="K92" s="1112"/>
      <c r="L92" s="1113"/>
      <c r="M92" s="80"/>
      <c r="N92" s="80"/>
      <c r="O92" s="80"/>
      <c r="P92" s="80"/>
      <c r="Q92" s="80"/>
      <c r="R92" s="80"/>
      <c r="T92" s="249"/>
      <c r="U92" s="80"/>
      <c r="V92" s="80"/>
      <c r="W92" s="80"/>
      <c r="X92" s="80"/>
      <c r="Y92" s="80"/>
    </row>
    <row r="93" spans="1:25" s="42" customFormat="1">
      <c r="A93" s="1105"/>
      <c r="B93" s="1106"/>
      <c r="C93" s="1106"/>
      <c r="D93" s="1107"/>
      <c r="E93" s="1108"/>
      <c r="F93" s="1107"/>
      <c r="G93" s="1109"/>
      <c r="H93" s="1110"/>
      <c r="I93" s="1111"/>
      <c r="J93" s="1109"/>
      <c r="K93" s="1109"/>
      <c r="L93" s="1113"/>
      <c r="M93" s="80"/>
      <c r="N93" s="80"/>
      <c r="O93" s="80"/>
      <c r="P93" s="80"/>
      <c r="Q93" s="80"/>
      <c r="R93" s="80"/>
      <c r="T93" s="249"/>
      <c r="U93" s="80"/>
      <c r="V93" s="80"/>
      <c r="W93" s="80"/>
      <c r="X93" s="80"/>
      <c r="Y93" s="80"/>
    </row>
    <row r="94" spans="1:25" s="41" customFormat="1">
      <c r="A94" s="2464">
        <f>SUM(L55:L93)</f>
        <v>21872.55</v>
      </c>
      <c r="B94" s="2465"/>
      <c r="C94" s="2465"/>
      <c r="D94" s="2465"/>
      <c r="E94" s="2465"/>
      <c r="F94" s="2465"/>
      <c r="G94" s="2465"/>
      <c r="H94" s="2465"/>
      <c r="I94" s="2465"/>
      <c r="J94" s="2465"/>
      <c r="K94" s="2465"/>
      <c r="L94" s="2466"/>
      <c r="M94" s="247"/>
      <c r="N94" s="249"/>
      <c r="O94" s="249"/>
      <c r="P94" s="249"/>
      <c r="Q94" s="249"/>
      <c r="R94" s="249"/>
      <c r="T94" s="249"/>
      <c r="U94" s="249"/>
      <c r="V94" s="249"/>
      <c r="W94" s="249"/>
      <c r="X94" s="249"/>
      <c r="Y94" s="249"/>
    </row>
    <row r="95" spans="1:25" s="44" customFormat="1" ht="18.75">
      <c r="A95" s="2461" t="s">
        <v>1315</v>
      </c>
      <c r="B95" s="2462"/>
      <c r="C95" s="2462"/>
      <c r="D95" s="2462"/>
      <c r="E95" s="2462"/>
      <c r="F95" s="2462"/>
      <c r="G95" s="2462"/>
      <c r="H95" s="2462"/>
      <c r="I95" s="2462"/>
      <c r="J95" s="2462"/>
      <c r="K95" s="2462"/>
      <c r="L95" s="2463"/>
      <c r="M95" s="246"/>
      <c r="N95" s="246"/>
      <c r="O95" s="246"/>
      <c r="P95" s="246"/>
      <c r="Q95" s="246"/>
      <c r="R95" s="246"/>
      <c r="T95" s="246"/>
      <c r="U95" s="246"/>
      <c r="V95" s="246"/>
      <c r="W95" s="246"/>
      <c r="X95" s="246"/>
      <c r="Y95" s="246"/>
    </row>
    <row r="96" spans="1:25" s="42" customFormat="1" ht="14.25" customHeight="1">
      <c r="A96" s="239" t="s">
        <v>2821</v>
      </c>
      <c r="B96" s="1203">
        <v>45085</v>
      </c>
      <c r="C96" s="31">
        <v>45082</v>
      </c>
      <c r="D96" s="523">
        <v>13771</v>
      </c>
      <c r="E96" s="136" t="s">
        <v>2</v>
      </c>
      <c r="F96" s="523">
        <v>4554</v>
      </c>
      <c r="G96" s="9" t="s">
        <v>36</v>
      </c>
      <c r="H96" s="1204">
        <v>10</v>
      </c>
      <c r="I96" s="25" t="s">
        <v>6</v>
      </c>
      <c r="J96" s="9"/>
      <c r="K96" s="11" t="s">
        <v>3014</v>
      </c>
      <c r="L96" s="1205">
        <v>630</v>
      </c>
      <c r="M96" s="80"/>
      <c r="N96" s="80"/>
      <c r="O96" s="80"/>
      <c r="P96" s="80"/>
      <c r="Q96" s="80"/>
      <c r="R96" s="80"/>
      <c r="T96" s="80"/>
      <c r="U96" s="80"/>
      <c r="V96" s="80"/>
      <c r="W96" s="80"/>
      <c r="X96" s="80"/>
      <c r="Y96" s="80"/>
    </row>
    <row r="97" spans="1:25" s="42" customFormat="1" ht="14.25" customHeight="1">
      <c r="A97" s="239" t="s">
        <v>1531</v>
      </c>
      <c r="B97" s="1203">
        <v>45071</v>
      </c>
      <c r="C97" s="31">
        <v>45093</v>
      </c>
      <c r="D97" s="523">
        <v>13834</v>
      </c>
      <c r="E97" s="136" t="s">
        <v>40</v>
      </c>
      <c r="F97" s="1204" t="s">
        <v>3047</v>
      </c>
      <c r="G97" s="9" t="s">
        <v>22</v>
      </c>
      <c r="H97" s="1204">
        <v>40</v>
      </c>
      <c r="I97" s="25" t="s">
        <v>6</v>
      </c>
      <c r="J97" s="9"/>
      <c r="K97" s="11" t="s">
        <v>1911</v>
      </c>
      <c r="L97" s="1205">
        <v>700</v>
      </c>
      <c r="M97" s="80"/>
      <c r="N97" s="80"/>
      <c r="O97" s="80"/>
      <c r="P97" s="80"/>
      <c r="Q97" s="80"/>
      <c r="R97" s="80"/>
      <c r="T97" s="80"/>
      <c r="U97" s="80"/>
      <c r="V97" s="80"/>
      <c r="W97" s="80"/>
      <c r="X97" s="80"/>
      <c r="Y97" s="80"/>
    </row>
    <row r="98" spans="1:25" s="41" customFormat="1" ht="14.25" customHeight="1">
      <c r="A98" s="341" t="s">
        <v>368</v>
      </c>
      <c r="B98" s="32">
        <v>45089</v>
      </c>
      <c r="C98" s="32">
        <v>45097</v>
      </c>
      <c r="D98" s="33">
        <v>13932</v>
      </c>
      <c r="E98" s="34" t="s">
        <v>2</v>
      </c>
      <c r="F98" s="33">
        <v>838</v>
      </c>
      <c r="G98" s="19" t="s">
        <v>5</v>
      </c>
      <c r="H98" s="20">
        <v>20</v>
      </c>
      <c r="I98" s="35" t="s">
        <v>6</v>
      </c>
      <c r="J98" s="19"/>
      <c r="K98" s="21" t="s">
        <v>1911</v>
      </c>
      <c r="L98" s="451">
        <v>620</v>
      </c>
      <c r="M98" s="249"/>
      <c r="N98" s="249"/>
      <c r="O98" s="249"/>
      <c r="P98" s="249"/>
      <c r="Q98" s="249"/>
      <c r="R98" s="249"/>
      <c r="T98" s="249"/>
      <c r="U98" s="249"/>
      <c r="V98" s="249"/>
      <c r="W98" s="249"/>
      <c r="X98" s="249"/>
      <c r="Y98" s="249"/>
    </row>
    <row r="99" spans="1:25" s="41" customFormat="1" ht="14.25" customHeight="1">
      <c r="A99" s="341" t="s">
        <v>163</v>
      </c>
      <c r="B99" s="32">
        <v>45089</v>
      </c>
      <c r="C99" s="32">
        <v>45097</v>
      </c>
      <c r="D99" s="33">
        <v>13933</v>
      </c>
      <c r="E99" s="34" t="s">
        <v>2</v>
      </c>
      <c r="F99" s="33">
        <v>838</v>
      </c>
      <c r="G99" s="19" t="s">
        <v>5</v>
      </c>
      <c r="H99" s="20">
        <v>20</v>
      </c>
      <c r="I99" s="35" t="s">
        <v>6</v>
      </c>
      <c r="J99" s="19"/>
      <c r="K99" s="21" t="s">
        <v>1911</v>
      </c>
      <c r="L99" s="451">
        <v>620</v>
      </c>
      <c r="M99" s="249"/>
      <c r="N99" s="249"/>
      <c r="O99" s="249"/>
      <c r="P99" s="249"/>
      <c r="Q99" s="249"/>
      <c r="R99" s="249"/>
      <c r="T99" s="249"/>
      <c r="U99" s="249"/>
      <c r="V99" s="249"/>
      <c r="W99" s="249"/>
      <c r="X99" s="249"/>
      <c r="Y99" s="249"/>
    </row>
    <row r="100" spans="1:25" s="41" customFormat="1" ht="14.25" customHeight="1">
      <c r="A100" s="341" t="s">
        <v>1159</v>
      </c>
      <c r="B100" s="32">
        <v>45090</v>
      </c>
      <c r="C100" s="32">
        <v>45098</v>
      </c>
      <c r="D100" s="33">
        <v>13935</v>
      </c>
      <c r="E100" s="34" t="s">
        <v>2</v>
      </c>
      <c r="F100" s="33">
        <v>855</v>
      </c>
      <c r="G100" s="19" t="s">
        <v>38</v>
      </c>
      <c r="H100" s="20">
        <v>6</v>
      </c>
      <c r="I100" s="35" t="s">
        <v>6</v>
      </c>
      <c r="J100" s="19"/>
      <c r="K100" s="21" t="s">
        <v>1911</v>
      </c>
      <c r="L100" s="451">
        <v>133.80000000000001</v>
      </c>
      <c r="M100" s="249"/>
      <c r="N100" s="249"/>
      <c r="O100" s="249"/>
      <c r="P100" s="249"/>
      <c r="Q100" s="249"/>
      <c r="R100" s="249"/>
      <c r="T100" s="249"/>
      <c r="U100" s="249"/>
      <c r="V100" s="249"/>
      <c r="W100" s="249"/>
      <c r="X100" s="249"/>
      <c r="Y100" s="249"/>
    </row>
    <row r="101" spans="1:25" s="41" customFormat="1" ht="14.25" customHeight="1">
      <c r="A101" s="341" t="s">
        <v>1997</v>
      </c>
      <c r="B101" s="32">
        <v>45091</v>
      </c>
      <c r="C101" s="32">
        <v>45099</v>
      </c>
      <c r="D101" s="33">
        <v>13944</v>
      </c>
      <c r="E101" s="34" t="s">
        <v>1221</v>
      </c>
      <c r="F101" s="33">
        <v>4060</v>
      </c>
      <c r="G101" s="19" t="s">
        <v>2012</v>
      </c>
      <c r="H101" s="20">
        <v>20</v>
      </c>
      <c r="I101" s="35" t="s">
        <v>6</v>
      </c>
      <c r="J101" s="19"/>
      <c r="K101" s="21" t="s">
        <v>1911</v>
      </c>
      <c r="L101" s="451">
        <v>556</v>
      </c>
      <c r="M101" s="249"/>
      <c r="N101" s="249"/>
      <c r="O101" s="249"/>
      <c r="P101" s="249"/>
      <c r="Q101" s="249"/>
      <c r="R101" s="249"/>
      <c r="T101" s="249"/>
      <c r="U101" s="249"/>
      <c r="V101" s="249"/>
      <c r="W101" s="249"/>
      <c r="X101" s="249"/>
      <c r="Y101" s="249"/>
    </row>
    <row r="102" spans="1:25" s="41" customFormat="1" ht="14.25" customHeight="1">
      <c r="A102" s="341" t="s">
        <v>141</v>
      </c>
      <c r="B102" s="32">
        <v>45091</v>
      </c>
      <c r="C102" s="32">
        <v>45098</v>
      </c>
      <c r="D102" s="33">
        <v>13945</v>
      </c>
      <c r="E102" s="34" t="s">
        <v>1115</v>
      </c>
      <c r="F102" s="33">
        <v>4064</v>
      </c>
      <c r="G102" s="19" t="s">
        <v>22</v>
      </c>
      <c r="H102" s="20">
        <v>35</v>
      </c>
      <c r="I102" s="35" t="s">
        <v>6</v>
      </c>
      <c r="J102" s="19"/>
      <c r="K102" s="21" t="s">
        <v>1911</v>
      </c>
      <c r="L102" s="451">
        <v>402.5</v>
      </c>
      <c r="M102" s="249"/>
      <c r="N102" s="249"/>
      <c r="O102" s="249"/>
      <c r="P102" s="249"/>
      <c r="Q102" s="249"/>
      <c r="R102" s="249"/>
      <c r="T102" s="249"/>
      <c r="U102" s="249"/>
      <c r="V102" s="249"/>
      <c r="W102" s="249"/>
      <c r="X102" s="249"/>
      <c r="Y102" s="249"/>
    </row>
    <row r="103" spans="1:25" s="41" customFormat="1" ht="14.25" customHeight="1">
      <c r="A103" s="341" t="s">
        <v>1997</v>
      </c>
      <c r="B103" s="32">
        <v>45104</v>
      </c>
      <c r="C103" s="32">
        <v>45100</v>
      </c>
      <c r="D103" s="33">
        <v>14073</v>
      </c>
      <c r="E103" s="34" t="s">
        <v>1221</v>
      </c>
      <c r="F103" s="33">
        <v>4060</v>
      </c>
      <c r="G103" s="19" t="s">
        <v>2012</v>
      </c>
      <c r="H103" s="20">
        <v>20</v>
      </c>
      <c r="I103" s="35" t="s">
        <v>6</v>
      </c>
      <c r="J103" s="19"/>
      <c r="K103" s="21" t="s">
        <v>1911</v>
      </c>
      <c r="L103" s="451">
        <v>556</v>
      </c>
      <c r="M103" s="249"/>
      <c r="N103" s="249"/>
      <c r="O103" s="249"/>
      <c r="P103" s="249"/>
      <c r="Q103" s="249"/>
      <c r="R103" s="249"/>
      <c r="T103" s="249"/>
      <c r="U103" s="249"/>
      <c r="V103" s="249"/>
      <c r="W103" s="249"/>
      <c r="X103" s="249"/>
      <c r="Y103" s="249"/>
    </row>
    <row r="104" spans="1:25" s="42" customFormat="1" ht="14.25" customHeight="1">
      <c r="A104" s="239" t="s">
        <v>111</v>
      </c>
      <c r="B104" s="31">
        <v>45083</v>
      </c>
      <c r="C104" s="31">
        <v>45082</v>
      </c>
      <c r="D104" s="28">
        <v>13873</v>
      </c>
      <c r="E104" s="136" t="s">
        <v>1115</v>
      </c>
      <c r="F104" s="28">
        <v>1126</v>
      </c>
      <c r="G104" s="9" t="s">
        <v>57</v>
      </c>
      <c r="H104" s="10" t="s">
        <v>1004</v>
      </c>
      <c r="I104" s="25" t="s">
        <v>6</v>
      </c>
      <c r="J104" s="12"/>
      <c r="K104" s="22"/>
      <c r="L104" s="479">
        <v>2076</v>
      </c>
      <c r="M104" s="80"/>
      <c r="N104" s="80"/>
      <c r="O104" s="80"/>
      <c r="P104" s="80"/>
      <c r="Q104" s="80"/>
      <c r="R104" s="80"/>
      <c r="T104" s="80"/>
      <c r="U104" s="80"/>
      <c r="V104" s="80"/>
      <c r="W104" s="80"/>
      <c r="X104" s="80"/>
      <c r="Y104" s="80"/>
    </row>
    <row r="105" spans="1:25" s="42" customFormat="1" ht="14.25" customHeight="1">
      <c r="A105" s="239" t="s">
        <v>2488</v>
      </c>
      <c r="B105" s="31">
        <v>45083</v>
      </c>
      <c r="C105" s="31">
        <v>45083</v>
      </c>
      <c r="D105" s="28">
        <v>13884</v>
      </c>
      <c r="E105" s="136" t="s">
        <v>81</v>
      </c>
      <c r="F105" s="28">
        <v>4703</v>
      </c>
      <c r="G105" s="9" t="s">
        <v>57</v>
      </c>
      <c r="H105" s="13">
        <v>24</v>
      </c>
      <c r="I105" s="25" t="s">
        <v>6</v>
      </c>
      <c r="J105" s="12"/>
      <c r="K105" s="21" t="s">
        <v>3073</v>
      </c>
      <c r="L105" s="479"/>
      <c r="M105" s="80"/>
      <c r="N105" s="80"/>
      <c r="O105" s="80"/>
      <c r="P105" s="80"/>
      <c r="Q105" s="80"/>
      <c r="R105" s="80"/>
      <c r="T105" s="80"/>
      <c r="U105" s="80"/>
      <c r="V105" s="80"/>
      <c r="W105" s="80"/>
      <c r="X105" s="80"/>
      <c r="Y105" s="80"/>
    </row>
    <row r="106" spans="1:25" s="42" customFormat="1" ht="14.25" customHeight="1">
      <c r="A106" s="239"/>
      <c r="B106" s="31"/>
      <c r="C106" s="31"/>
      <c r="D106" s="28"/>
      <c r="E106" s="136" t="s">
        <v>153</v>
      </c>
      <c r="F106" s="28">
        <v>4704</v>
      </c>
      <c r="G106" s="9" t="s">
        <v>57</v>
      </c>
      <c r="H106" s="13">
        <v>24</v>
      </c>
      <c r="I106" s="25" t="s">
        <v>6</v>
      </c>
      <c r="J106" s="12"/>
      <c r="K106" s="21"/>
      <c r="L106" s="479">
        <v>4608</v>
      </c>
      <c r="M106" s="80"/>
      <c r="N106" s="80"/>
      <c r="O106" s="80"/>
      <c r="P106" s="80"/>
      <c r="Q106" s="80"/>
      <c r="R106" s="80"/>
      <c r="T106" s="80"/>
      <c r="U106" s="80"/>
      <c r="V106" s="80"/>
      <c r="W106" s="80"/>
      <c r="X106" s="80"/>
      <c r="Y106" s="80"/>
    </row>
    <row r="107" spans="1:25" s="41" customFormat="1" ht="14.25" customHeight="1">
      <c r="A107" s="341" t="s">
        <v>2407</v>
      </c>
      <c r="B107" s="32">
        <v>45079</v>
      </c>
      <c r="C107" s="32">
        <v>45078</v>
      </c>
      <c r="D107" s="33">
        <v>13925</v>
      </c>
      <c r="E107" s="34" t="s">
        <v>671</v>
      </c>
      <c r="F107" s="33">
        <v>2358</v>
      </c>
      <c r="G107" s="19" t="s">
        <v>17</v>
      </c>
      <c r="H107" s="20" t="s">
        <v>840</v>
      </c>
      <c r="I107" s="35" t="s">
        <v>6</v>
      </c>
      <c r="J107" s="19"/>
      <c r="K107" s="21"/>
      <c r="L107" s="451">
        <v>785</v>
      </c>
      <c r="M107" s="249"/>
      <c r="N107" s="249"/>
      <c r="O107" s="249"/>
      <c r="P107" s="249"/>
      <c r="Q107" s="249"/>
      <c r="R107" s="249"/>
      <c r="T107" s="249"/>
      <c r="U107" s="249"/>
      <c r="V107" s="249"/>
      <c r="W107" s="249"/>
      <c r="X107" s="249"/>
      <c r="Y107" s="249"/>
    </row>
    <row r="108" spans="1:25" s="41" customFormat="1" ht="14.25" customHeight="1">
      <c r="A108" s="341" t="s">
        <v>1997</v>
      </c>
      <c r="B108" s="32">
        <v>45078</v>
      </c>
      <c r="C108" s="32">
        <v>45078</v>
      </c>
      <c r="D108" s="33">
        <v>13926</v>
      </c>
      <c r="E108" s="34" t="s">
        <v>1221</v>
      </c>
      <c r="F108" s="33">
        <v>4060</v>
      </c>
      <c r="G108" s="19" t="s">
        <v>2012</v>
      </c>
      <c r="H108" s="20">
        <v>20</v>
      </c>
      <c r="I108" s="35" t="s">
        <v>6</v>
      </c>
      <c r="J108" s="19"/>
      <c r="K108" s="21"/>
      <c r="L108" s="451">
        <v>556</v>
      </c>
      <c r="M108" s="249"/>
      <c r="N108" s="249"/>
      <c r="O108" s="249"/>
      <c r="P108" s="249"/>
      <c r="Q108" s="249"/>
      <c r="R108" s="249"/>
      <c r="T108" s="249"/>
      <c r="U108" s="249"/>
      <c r="V108" s="249"/>
      <c r="W108" s="249"/>
      <c r="X108" s="249"/>
      <c r="Y108" s="249"/>
    </row>
    <row r="109" spans="1:25" s="41" customFormat="1" ht="14.25" customHeight="1">
      <c r="A109" s="341" t="s">
        <v>601</v>
      </c>
      <c r="B109" s="32">
        <v>45084</v>
      </c>
      <c r="C109" s="32">
        <v>45082</v>
      </c>
      <c r="D109" s="33">
        <v>13927</v>
      </c>
      <c r="E109" s="34" t="s">
        <v>1115</v>
      </c>
      <c r="F109" s="33">
        <v>1126</v>
      </c>
      <c r="G109" s="19" t="s">
        <v>57</v>
      </c>
      <c r="H109" s="20">
        <v>8</v>
      </c>
      <c r="I109" s="35" t="s">
        <v>6</v>
      </c>
      <c r="J109" s="19"/>
      <c r="K109" s="21"/>
      <c r="L109" s="451">
        <v>760</v>
      </c>
      <c r="M109" s="249"/>
      <c r="N109" s="249"/>
      <c r="O109" s="249"/>
      <c r="P109" s="249"/>
      <c r="Q109" s="249"/>
      <c r="R109" s="249"/>
      <c r="T109" s="249"/>
      <c r="U109" s="249"/>
      <c r="V109" s="249"/>
      <c r="W109" s="249"/>
      <c r="X109" s="249"/>
      <c r="Y109" s="249"/>
    </row>
    <row r="110" spans="1:25" s="41" customFormat="1" ht="14.25" customHeight="1">
      <c r="A110" s="341" t="s">
        <v>1597</v>
      </c>
      <c r="B110" s="32">
        <v>45084</v>
      </c>
      <c r="C110" s="32">
        <v>45082</v>
      </c>
      <c r="D110" s="33">
        <v>13929</v>
      </c>
      <c r="E110" s="34" t="s">
        <v>2351</v>
      </c>
      <c r="F110" s="33">
        <v>3096</v>
      </c>
      <c r="G110" s="19" t="s">
        <v>47</v>
      </c>
      <c r="H110" s="20">
        <v>5</v>
      </c>
      <c r="I110" s="35" t="s">
        <v>6</v>
      </c>
      <c r="J110" s="19"/>
      <c r="K110" s="21"/>
      <c r="L110" s="451">
        <v>425</v>
      </c>
      <c r="M110" s="249"/>
      <c r="N110" s="249"/>
      <c r="O110" s="249"/>
      <c r="P110" s="249"/>
      <c r="Q110" s="249"/>
      <c r="R110" s="249"/>
      <c r="T110" s="249"/>
      <c r="U110" s="249"/>
      <c r="V110" s="249"/>
      <c r="W110" s="249"/>
      <c r="X110" s="249"/>
      <c r="Y110" s="249"/>
    </row>
    <row r="111" spans="1:25" s="41" customFormat="1" ht="14.25" customHeight="1">
      <c r="A111" s="341" t="s">
        <v>141</v>
      </c>
      <c r="B111" s="32">
        <v>45090</v>
      </c>
      <c r="C111" s="32">
        <v>45089</v>
      </c>
      <c r="D111" s="33">
        <v>13937</v>
      </c>
      <c r="E111" s="34" t="s">
        <v>2</v>
      </c>
      <c r="F111" s="33">
        <v>1350</v>
      </c>
      <c r="G111" s="19" t="s">
        <v>182</v>
      </c>
      <c r="H111" s="20">
        <v>8</v>
      </c>
      <c r="I111" s="35" t="s">
        <v>6</v>
      </c>
      <c r="J111" s="19"/>
      <c r="K111" s="21"/>
      <c r="L111" s="451">
        <v>144</v>
      </c>
      <c r="M111" s="249"/>
      <c r="N111" s="249"/>
      <c r="O111" s="249"/>
      <c r="P111" s="249"/>
      <c r="Q111" s="249"/>
      <c r="R111" s="249"/>
      <c r="T111" s="249"/>
      <c r="U111" s="249"/>
      <c r="V111" s="249"/>
      <c r="W111" s="249"/>
      <c r="X111" s="249"/>
      <c r="Y111" s="249"/>
    </row>
    <row r="112" spans="1:25" s="41" customFormat="1" ht="14.25" customHeight="1">
      <c r="A112" s="341" t="s">
        <v>3078</v>
      </c>
      <c r="B112" s="32">
        <v>45091</v>
      </c>
      <c r="C112" s="32">
        <v>45089</v>
      </c>
      <c r="D112" s="33">
        <v>13940</v>
      </c>
      <c r="E112" s="34" t="s">
        <v>2</v>
      </c>
      <c r="F112" s="33">
        <v>885</v>
      </c>
      <c r="G112" s="19" t="s">
        <v>32</v>
      </c>
      <c r="H112" s="20" t="s">
        <v>1004</v>
      </c>
      <c r="I112" s="35" t="s">
        <v>6</v>
      </c>
      <c r="J112" s="19"/>
      <c r="K112" s="21"/>
      <c r="L112" s="451">
        <v>909</v>
      </c>
      <c r="M112" s="249"/>
      <c r="N112" s="249"/>
      <c r="O112" s="249"/>
      <c r="P112" s="249"/>
      <c r="Q112" s="249"/>
      <c r="R112" s="249"/>
      <c r="T112" s="249"/>
      <c r="U112" s="249"/>
      <c r="V112" s="249"/>
      <c r="W112" s="249"/>
      <c r="X112" s="249"/>
      <c r="Y112" s="249"/>
    </row>
    <row r="113" spans="1:25" s="41" customFormat="1" ht="14.25" customHeight="1">
      <c r="A113" s="341"/>
      <c r="B113" s="32"/>
      <c r="C113" s="32"/>
      <c r="D113" s="33"/>
      <c r="E113" s="34" t="s">
        <v>153</v>
      </c>
      <c r="F113" s="33">
        <v>4372</v>
      </c>
      <c r="G113" s="19" t="s">
        <v>32</v>
      </c>
      <c r="H113" s="20" t="s">
        <v>1187</v>
      </c>
      <c r="I113" s="35" t="s">
        <v>6</v>
      </c>
      <c r="J113" s="19"/>
      <c r="K113" s="21"/>
      <c r="L113" s="451">
        <v>38.75</v>
      </c>
      <c r="M113" s="249"/>
      <c r="N113" s="249"/>
      <c r="O113" s="249"/>
      <c r="P113" s="249"/>
      <c r="Q113" s="249"/>
      <c r="R113" s="249"/>
      <c r="T113" s="249"/>
      <c r="U113" s="249"/>
      <c r="V113" s="249"/>
      <c r="W113" s="249"/>
      <c r="X113" s="249"/>
      <c r="Y113" s="249"/>
    </row>
    <row r="114" spans="1:25" s="41" customFormat="1" ht="14.25" customHeight="1">
      <c r="A114" s="341" t="s">
        <v>1303</v>
      </c>
      <c r="B114" s="32">
        <v>45084</v>
      </c>
      <c r="C114" s="32">
        <v>45082</v>
      </c>
      <c r="D114" s="33">
        <v>13943</v>
      </c>
      <c r="E114" s="34" t="s">
        <v>671</v>
      </c>
      <c r="F114" s="33">
        <v>3626</v>
      </c>
      <c r="G114" s="19" t="s">
        <v>1441</v>
      </c>
      <c r="H114" s="20">
        <v>25</v>
      </c>
      <c r="I114" s="35" t="s">
        <v>6</v>
      </c>
      <c r="J114" s="19"/>
      <c r="K114" s="21"/>
      <c r="L114" s="451"/>
      <c r="M114" s="249"/>
      <c r="N114" s="249"/>
      <c r="O114" s="249"/>
      <c r="P114" s="249"/>
      <c r="Q114" s="249"/>
      <c r="R114" s="249"/>
      <c r="T114" s="249"/>
      <c r="U114" s="249"/>
      <c r="V114" s="249"/>
      <c r="W114" s="249"/>
      <c r="X114" s="249"/>
      <c r="Y114" s="249"/>
    </row>
    <row r="115" spans="1:25" s="41" customFormat="1" ht="14.25" customHeight="1">
      <c r="A115" s="341"/>
      <c r="B115" s="32"/>
      <c r="C115" s="32"/>
      <c r="D115" s="33"/>
      <c r="E115" s="34" t="s">
        <v>2351</v>
      </c>
      <c r="F115" s="33">
        <v>3623</v>
      </c>
      <c r="G115" s="19" t="s">
        <v>47</v>
      </c>
      <c r="H115" s="20">
        <v>30</v>
      </c>
      <c r="I115" s="35" t="s">
        <v>6</v>
      </c>
      <c r="J115" s="19"/>
      <c r="K115" s="21"/>
      <c r="L115" s="451">
        <v>2146.3000000000002</v>
      </c>
      <c r="M115" s="249"/>
      <c r="N115" s="249"/>
      <c r="O115" s="249"/>
      <c r="P115" s="249"/>
      <c r="Q115" s="249"/>
      <c r="R115" s="249"/>
      <c r="T115" s="249"/>
      <c r="U115" s="249"/>
      <c r="V115" s="249"/>
      <c r="W115" s="249"/>
      <c r="X115" s="249"/>
      <c r="Y115" s="249"/>
    </row>
    <row r="116" spans="1:25" s="41" customFormat="1" ht="14.25" customHeight="1">
      <c r="A116" s="341" t="s">
        <v>520</v>
      </c>
      <c r="B116" s="32">
        <v>45084</v>
      </c>
      <c r="C116" s="32">
        <v>45083</v>
      </c>
      <c r="D116" s="33">
        <v>13946</v>
      </c>
      <c r="E116" s="34" t="s">
        <v>7</v>
      </c>
      <c r="F116" s="33">
        <v>4466</v>
      </c>
      <c r="G116" s="19" t="s">
        <v>521</v>
      </c>
      <c r="H116" s="20">
        <v>24</v>
      </c>
      <c r="I116" s="35" t="s">
        <v>6</v>
      </c>
      <c r="J116" s="19"/>
      <c r="K116" s="21"/>
      <c r="L116" s="451"/>
      <c r="M116" s="249"/>
      <c r="N116" s="249"/>
      <c r="O116" s="249"/>
      <c r="P116" s="249"/>
      <c r="Q116" s="249"/>
      <c r="R116" s="249"/>
      <c r="T116" s="249"/>
      <c r="U116" s="249"/>
      <c r="V116" s="249"/>
      <c r="W116" s="249"/>
      <c r="X116" s="249"/>
      <c r="Y116" s="249"/>
    </row>
    <row r="117" spans="1:25" s="41" customFormat="1" ht="14.25" customHeight="1">
      <c r="A117" s="341"/>
      <c r="B117" s="32"/>
      <c r="C117" s="32"/>
      <c r="D117" s="33"/>
      <c r="E117" s="34" t="s">
        <v>7</v>
      </c>
      <c r="F117" s="33">
        <v>4467</v>
      </c>
      <c r="G117" s="19" t="s">
        <v>127</v>
      </c>
      <c r="H117" s="20" t="s">
        <v>919</v>
      </c>
      <c r="I117" s="35" t="s">
        <v>6</v>
      </c>
      <c r="J117" s="19"/>
      <c r="K117" s="21"/>
      <c r="L117" s="451">
        <v>937.92</v>
      </c>
      <c r="M117" s="249"/>
      <c r="N117" s="249"/>
      <c r="O117" s="249"/>
      <c r="P117" s="249"/>
      <c r="Q117" s="249"/>
      <c r="R117" s="249"/>
      <c r="T117" s="249"/>
      <c r="U117" s="249"/>
      <c r="V117" s="249"/>
      <c r="W117" s="249"/>
      <c r="X117" s="249"/>
      <c r="Y117" s="249"/>
    </row>
    <row r="118" spans="1:25" s="41" customFormat="1" ht="14.25" customHeight="1">
      <c r="A118" s="341" t="s">
        <v>1834</v>
      </c>
      <c r="B118" s="32">
        <v>45084</v>
      </c>
      <c r="C118" s="32">
        <v>45082</v>
      </c>
      <c r="D118" s="33">
        <v>13953</v>
      </c>
      <c r="E118" s="34" t="s">
        <v>1221</v>
      </c>
      <c r="F118" s="33">
        <v>3384</v>
      </c>
      <c r="G118" s="19" t="s">
        <v>53</v>
      </c>
      <c r="H118" s="20">
        <v>5</v>
      </c>
      <c r="I118" s="35" t="s">
        <v>6</v>
      </c>
      <c r="J118" s="19"/>
      <c r="K118" s="21"/>
      <c r="L118" s="451">
        <v>525</v>
      </c>
      <c r="M118" s="249"/>
      <c r="N118" s="249"/>
      <c r="O118" s="249"/>
      <c r="P118" s="249"/>
      <c r="Q118" s="249"/>
      <c r="R118" s="249"/>
      <c r="T118" s="249"/>
      <c r="U118" s="249"/>
      <c r="V118" s="249"/>
      <c r="W118" s="249"/>
      <c r="X118" s="249"/>
      <c r="Y118" s="249"/>
    </row>
    <row r="119" spans="1:25" s="41" customFormat="1" ht="14.25" customHeight="1">
      <c r="A119" s="341" t="s">
        <v>1303</v>
      </c>
      <c r="B119" s="32">
        <v>45092</v>
      </c>
      <c r="C119" s="32">
        <v>45090</v>
      </c>
      <c r="D119" s="33">
        <v>13975</v>
      </c>
      <c r="E119" s="34" t="s">
        <v>671</v>
      </c>
      <c r="F119" s="33">
        <v>3626</v>
      </c>
      <c r="G119" s="19" t="s">
        <v>1441</v>
      </c>
      <c r="H119" s="20">
        <v>25</v>
      </c>
      <c r="I119" s="35" t="s">
        <v>6</v>
      </c>
      <c r="J119" s="19"/>
      <c r="K119" s="21"/>
      <c r="L119" s="451"/>
      <c r="M119" s="249"/>
      <c r="N119" s="249"/>
      <c r="O119" s="249"/>
      <c r="P119" s="249"/>
      <c r="Q119" s="249"/>
      <c r="R119" s="249"/>
      <c r="T119" s="249"/>
      <c r="U119" s="249"/>
      <c r="V119" s="249"/>
      <c r="W119" s="249"/>
      <c r="X119" s="249"/>
      <c r="Y119" s="249"/>
    </row>
    <row r="120" spans="1:25" s="41" customFormat="1" ht="14.25" customHeight="1">
      <c r="A120" s="341"/>
      <c r="B120" s="32"/>
      <c r="C120" s="32"/>
      <c r="D120" s="33"/>
      <c r="E120" s="34" t="s">
        <v>2351</v>
      </c>
      <c r="F120" s="33">
        <v>3623</v>
      </c>
      <c r="G120" s="19" t="s">
        <v>47</v>
      </c>
      <c r="H120" s="20">
        <v>30</v>
      </c>
      <c r="I120" s="35" t="s">
        <v>6</v>
      </c>
      <c r="J120" s="19"/>
      <c r="K120" s="21"/>
      <c r="L120" s="451"/>
      <c r="M120" s="249"/>
      <c r="N120" s="249"/>
      <c r="O120" s="249"/>
      <c r="P120" s="249"/>
      <c r="Q120" s="249"/>
      <c r="R120" s="249"/>
      <c r="T120" s="249"/>
      <c r="U120" s="249"/>
      <c r="V120" s="249"/>
      <c r="W120" s="249"/>
      <c r="X120" s="249"/>
      <c r="Y120" s="249"/>
    </row>
    <row r="121" spans="1:25" s="41" customFormat="1" ht="14.25" customHeight="1">
      <c r="A121" s="341"/>
      <c r="B121" s="32"/>
      <c r="C121" s="32"/>
      <c r="D121" s="33"/>
      <c r="E121" s="34" t="s">
        <v>1221</v>
      </c>
      <c r="F121" s="33">
        <v>3625</v>
      </c>
      <c r="G121" s="19" t="s">
        <v>902</v>
      </c>
      <c r="H121" s="20">
        <v>30</v>
      </c>
      <c r="I121" s="35" t="s">
        <v>6</v>
      </c>
      <c r="J121" s="19"/>
      <c r="K121" s="21"/>
      <c r="L121" s="451">
        <v>2793.1</v>
      </c>
      <c r="M121" s="249"/>
      <c r="N121" s="249"/>
      <c r="O121" s="249"/>
      <c r="P121" s="249"/>
      <c r="Q121" s="249"/>
      <c r="R121" s="249"/>
      <c r="T121" s="249"/>
      <c r="U121" s="249"/>
      <c r="V121" s="249"/>
      <c r="W121" s="249"/>
      <c r="X121" s="249"/>
      <c r="Y121" s="249"/>
    </row>
    <row r="122" spans="1:25" s="41" customFormat="1" ht="14.25" customHeight="1">
      <c r="A122" s="341" t="s">
        <v>779</v>
      </c>
      <c r="B122" s="32">
        <v>45092</v>
      </c>
      <c r="C122" s="32">
        <v>45089</v>
      </c>
      <c r="D122" s="33">
        <v>13985</v>
      </c>
      <c r="E122" s="34" t="s">
        <v>2</v>
      </c>
      <c r="F122" s="33">
        <v>753</v>
      </c>
      <c r="G122" s="19" t="s">
        <v>47</v>
      </c>
      <c r="H122" s="20">
        <v>20</v>
      </c>
      <c r="I122" s="35" t="s">
        <v>6</v>
      </c>
      <c r="J122" s="19"/>
      <c r="K122" s="21"/>
      <c r="L122" s="451">
        <v>570</v>
      </c>
      <c r="M122" s="249"/>
      <c r="N122" s="249"/>
      <c r="O122" s="249"/>
      <c r="P122" s="249"/>
      <c r="Q122" s="249"/>
      <c r="R122" s="249"/>
      <c r="T122" s="249"/>
      <c r="U122" s="249"/>
      <c r="V122" s="249"/>
      <c r="W122" s="249"/>
      <c r="X122" s="249"/>
      <c r="Y122" s="249"/>
    </row>
    <row r="123" spans="1:25" s="41" customFormat="1" ht="14.25" customHeight="1">
      <c r="A123" s="341" t="s">
        <v>457</v>
      </c>
      <c r="B123" s="32">
        <v>45092</v>
      </c>
      <c r="C123" s="32">
        <v>45090</v>
      </c>
      <c r="D123" s="33">
        <v>13986</v>
      </c>
      <c r="E123" s="34" t="s">
        <v>2351</v>
      </c>
      <c r="F123" s="33">
        <v>4711</v>
      </c>
      <c r="G123" s="19" t="s">
        <v>21</v>
      </c>
      <c r="H123" s="20">
        <v>20</v>
      </c>
      <c r="I123" s="35" t="s">
        <v>6</v>
      </c>
      <c r="J123" s="19"/>
      <c r="K123" s="21"/>
      <c r="L123" s="451">
        <v>1120</v>
      </c>
      <c r="M123" s="249"/>
      <c r="N123" s="249"/>
      <c r="O123" s="249"/>
      <c r="P123" s="249"/>
      <c r="Q123" s="249"/>
      <c r="R123" s="249"/>
      <c r="T123" s="249"/>
      <c r="U123" s="249"/>
      <c r="V123" s="249"/>
      <c r="W123" s="249"/>
      <c r="X123" s="249"/>
      <c r="Y123" s="249"/>
    </row>
    <row r="124" spans="1:25" s="41" customFormat="1" ht="14.25" customHeight="1">
      <c r="A124" s="341" t="s">
        <v>3100</v>
      </c>
      <c r="B124" s="32">
        <v>45093</v>
      </c>
      <c r="C124" s="32">
        <v>45092</v>
      </c>
      <c r="D124" s="33">
        <v>13988</v>
      </c>
      <c r="E124" s="34" t="s">
        <v>2</v>
      </c>
      <c r="F124" s="33">
        <v>4256</v>
      </c>
      <c r="G124" s="19" t="s">
        <v>29</v>
      </c>
      <c r="H124" s="20" t="s">
        <v>3087</v>
      </c>
      <c r="I124" s="35" t="s">
        <v>6</v>
      </c>
      <c r="J124" s="19"/>
      <c r="K124" s="21"/>
      <c r="L124" s="451"/>
      <c r="M124" s="249"/>
      <c r="N124" s="249"/>
      <c r="O124" s="249"/>
      <c r="P124" s="249"/>
      <c r="Q124" s="249"/>
      <c r="R124" s="249"/>
      <c r="T124" s="249"/>
      <c r="U124" s="249"/>
      <c r="V124" s="249"/>
      <c r="W124" s="249"/>
      <c r="X124" s="249"/>
      <c r="Y124" s="249"/>
    </row>
    <row r="125" spans="1:25" s="41" customFormat="1" ht="14.25" customHeight="1">
      <c r="A125" s="341"/>
      <c r="B125" s="32"/>
      <c r="C125" s="32"/>
      <c r="D125" s="33"/>
      <c r="E125" s="34" t="s">
        <v>474</v>
      </c>
      <c r="F125" s="33">
        <v>4551</v>
      </c>
      <c r="G125" s="19" t="s">
        <v>75</v>
      </c>
      <c r="H125" s="20">
        <v>10</v>
      </c>
      <c r="I125" s="35" t="s">
        <v>6</v>
      </c>
      <c r="J125" s="19"/>
      <c r="K125" s="21"/>
      <c r="L125" s="451">
        <v>1047.58</v>
      </c>
      <c r="M125" s="249"/>
      <c r="N125" s="249"/>
      <c r="O125" s="249"/>
      <c r="P125" s="249"/>
      <c r="Q125" s="249"/>
      <c r="R125" s="249"/>
      <c r="T125" s="249"/>
      <c r="U125" s="249"/>
      <c r="V125" s="249"/>
      <c r="W125" s="249"/>
      <c r="X125" s="249"/>
      <c r="Y125" s="249"/>
    </row>
    <row r="126" spans="1:25" s="41" customFormat="1" ht="14.25" customHeight="1">
      <c r="A126" s="341" t="s">
        <v>2883</v>
      </c>
      <c r="B126" s="32">
        <v>45093</v>
      </c>
      <c r="C126" s="32">
        <v>45091</v>
      </c>
      <c r="D126" s="33">
        <v>13989</v>
      </c>
      <c r="E126" s="34" t="s">
        <v>2</v>
      </c>
      <c r="F126" s="33">
        <v>4589</v>
      </c>
      <c r="G126" s="19" t="s">
        <v>31</v>
      </c>
      <c r="H126" s="20">
        <v>30</v>
      </c>
      <c r="I126" s="35" t="s">
        <v>6</v>
      </c>
      <c r="J126" s="19"/>
      <c r="K126" s="21"/>
      <c r="L126" s="451">
        <v>1170</v>
      </c>
      <c r="M126" s="249"/>
      <c r="N126" s="249"/>
      <c r="O126" s="249"/>
      <c r="P126" s="249"/>
      <c r="Q126" s="249"/>
      <c r="R126" s="249"/>
      <c r="T126" s="249" t="s">
        <v>3088</v>
      </c>
      <c r="U126" s="249"/>
      <c r="V126" s="249"/>
      <c r="W126" s="249"/>
      <c r="X126" s="249"/>
      <c r="Y126" s="249"/>
    </row>
    <row r="127" spans="1:25" s="41" customFormat="1" ht="14.25" customHeight="1">
      <c r="A127" s="341" t="s">
        <v>68</v>
      </c>
      <c r="B127" s="32">
        <v>45093</v>
      </c>
      <c r="C127" s="32">
        <v>45091</v>
      </c>
      <c r="D127" s="33">
        <v>13990</v>
      </c>
      <c r="E127" s="34" t="s">
        <v>2</v>
      </c>
      <c r="F127" s="33">
        <v>1960</v>
      </c>
      <c r="G127" s="19" t="s">
        <v>13</v>
      </c>
      <c r="H127" s="20">
        <v>48</v>
      </c>
      <c r="I127" s="35" t="s">
        <v>6</v>
      </c>
      <c r="J127" s="19"/>
      <c r="K127" s="21"/>
      <c r="L127" s="451">
        <v>883.2</v>
      </c>
      <c r="M127" s="249"/>
      <c r="N127" s="249"/>
      <c r="O127" s="249"/>
      <c r="P127" s="249"/>
      <c r="Q127" s="249"/>
      <c r="R127" s="249"/>
      <c r="T127" s="249"/>
      <c r="U127" s="249"/>
      <c r="V127" s="249"/>
      <c r="W127" s="249"/>
      <c r="X127" s="249"/>
      <c r="Y127" s="249"/>
    </row>
    <row r="128" spans="1:25" s="41" customFormat="1" ht="14.25" customHeight="1">
      <c r="A128" s="341" t="s">
        <v>791</v>
      </c>
      <c r="B128" s="32">
        <v>45093</v>
      </c>
      <c r="C128" s="32">
        <v>45091</v>
      </c>
      <c r="D128" s="33">
        <v>13993</v>
      </c>
      <c r="E128" s="34" t="s">
        <v>153</v>
      </c>
      <c r="F128" s="33">
        <v>4712</v>
      </c>
      <c r="G128" s="19" t="s">
        <v>58</v>
      </c>
      <c r="H128" s="20" t="s">
        <v>2154</v>
      </c>
      <c r="I128" s="35" t="s">
        <v>6</v>
      </c>
      <c r="J128" s="19"/>
      <c r="K128" s="21" t="s">
        <v>1275</v>
      </c>
      <c r="L128" s="451"/>
      <c r="M128" s="249"/>
      <c r="N128" s="249"/>
      <c r="O128" s="249"/>
      <c r="P128" s="249"/>
      <c r="Q128" s="249"/>
      <c r="R128" s="249"/>
      <c r="T128" s="249"/>
      <c r="U128" s="249"/>
      <c r="V128" s="249"/>
      <c r="W128" s="249"/>
      <c r="X128" s="249"/>
      <c r="Y128" s="249"/>
    </row>
    <row r="129" spans="1:25" s="41" customFormat="1" ht="14.25" customHeight="1">
      <c r="A129" s="341"/>
      <c r="B129" s="32"/>
      <c r="C129" s="32"/>
      <c r="D129" s="33"/>
      <c r="E129" s="34" t="s">
        <v>69</v>
      </c>
      <c r="F129" s="33">
        <v>4713</v>
      </c>
      <c r="G129" s="19" t="s">
        <v>58</v>
      </c>
      <c r="H129" s="20" t="s">
        <v>2154</v>
      </c>
      <c r="I129" s="35" t="s">
        <v>6</v>
      </c>
      <c r="J129" s="19"/>
      <c r="K129" s="21" t="s">
        <v>1275</v>
      </c>
      <c r="L129" s="451"/>
      <c r="M129" s="249"/>
      <c r="N129" s="249"/>
      <c r="O129" s="249"/>
      <c r="P129" s="249"/>
      <c r="Q129" s="249"/>
      <c r="R129" s="249"/>
      <c r="T129" s="249"/>
      <c r="U129" s="249"/>
      <c r="V129" s="249"/>
      <c r="W129" s="249"/>
      <c r="X129" s="249"/>
      <c r="Y129" s="249"/>
    </row>
    <row r="130" spans="1:25" s="41" customFormat="1" ht="14.25" customHeight="1">
      <c r="A130" s="341"/>
      <c r="B130" s="32"/>
      <c r="C130" s="32"/>
      <c r="D130" s="33"/>
      <c r="E130" s="34" t="s">
        <v>81</v>
      </c>
      <c r="F130" s="33">
        <v>4714</v>
      </c>
      <c r="G130" s="19" t="s">
        <v>58</v>
      </c>
      <c r="H130" s="20" t="s">
        <v>2154</v>
      </c>
      <c r="I130" s="35" t="s">
        <v>6</v>
      </c>
      <c r="J130" s="19"/>
      <c r="K130" s="21" t="s">
        <v>1275</v>
      </c>
      <c r="L130" s="451">
        <v>60.21</v>
      </c>
      <c r="M130" s="249"/>
      <c r="N130" s="249"/>
      <c r="O130" s="249"/>
      <c r="P130" s="249"/>
      <c r="Q130" s="249"/>
      <c r="R130" s="249"/>
      <c r="T130" s="249"/>
      <c r="U130" s="249"/>
      <c r="V130" s="249"/>
      <c r="W130" s="249"/>
      <c r="X130" s="249"/>
      <c r="Y130" s="249"/>
    </row>
    <row r="131" spans="1:25" s="41" customFormat="1" ht="14.25" customHeight="1">
      <c r="A131" s="341" t="s">
        <v>110</v>
      </c>
      <c r="B131" s="32">
        <v>45093</v>
      </c>
      <c r="C131" s="32">
        <v>45090</v>
      </c>
      <c r="D131" s="33">
        <v>13995</v>
      </c>
      <c r="E131" s="34" t="s">
        <v>2</v>
      </c>
      <c r="F131" s="33">
        <v>1468</v>
      </c>
      <c r="G131" s="19" t="s">
        <v>21</v>
      </c>
      <c r="H131" s="20">
        <v>20</v>
      </c>
      <c r="I131" s="35" t="s">
        <v>6</v>
      </c>
      <c r="J131" s="19"/>
      <c r="K131" s="21"/>
      <c r="L131" s="451">
        <v>1260</v>
      </c>
      <c r="M131" s="249"/>
      <c r="N131" s="249"/>
      <c r="O131" s="249"/>
      <c r="P131" s="249"/>
      <c r="Q131" s="249"/>
      <c r="R131" s="249"/>
      <c r="T131" s="249"/>
      <c r="U131" s="249"/>
      <c r="V131" s="249"/>
      <c r="W131" s="249"/>
      <c r="X131" s="249"/>
      <c r="Y131" s="249"/>
    </row>
    <row r="132" spans="1:25" s="41" customFormat="1" ht="14.25" customHeight="1">
      <c r="A132" s="341" t="s">
        <v>141</v>
      </c>
      <c r="B132" s="32">
        <v>45093</v>
      </c>
      <c r="C132" s="32">
        <v>45090</v>
      </c>
      <c r="D132" s="33">
        <v>13997</v>
      </c>
      <c r="E132" s="34" t="s">
        <v>1221</v>
      </c>
      <c r="F132" s="33">
        <v>4493</v>
      </c>
      <c r="G132" s="19" t="s">
        <v>57</v>
      </c>
      <c r="H132" s="20" t="s">
        <v>2154</v>
      </c>
      <c r="I132" s="35" t="s">
        <v>6</v>
      </c>
      <c r="J132" s="19"/>
      <c r="K132" s="21"/>
      <c r="L132" s="451"/>
      <c r="M132" s="249"/>
      <c r="N132" s="249"/>
      <c r="O132" s="249"/>
      <c r="P132" s="249"/>
      <c r="Q132" s="249"/>
      <c r="R132" s="249"/>
      <c r="T132" s="249"/>
      <c r="U132" s="249"/>
      <c r="V132" s="249"/>
      <c r="W132" s="249"/>
      <c r="X132" s="249"/>
      <c r="Y132" s="249"/>
    </row>
    <row r="133" spans="1:25" s="41" customFormat="1" ht="14.25" customHeight="1">
      <c r="A133" s="341"/>
      <c r="B133" s="32"/>
      <c r="C133" s="32"/>
      <c r="D133" s="33"/>
      <c r="E133" s="34" t="s">
        <v>1221</v>
      </c>
      <c r="F133" s="33">
        <v>4715</v>
      </c>
      <c r="G133" s="19" t="s">
        <v>58</v>
      </c>
      <c r="H133" s="20" t="s">
        <v>2154</v>
      </c>
      <c r="I133" s="35" t="s">
        <v>6</v>
      </c>
      <c r="J133" s="19"/>
      <c r="K133" s="21"/>
      <c r="L133" s="451">
        <v>14.8</v>
      </c>
      <c r="M133" s="249"/>
      <c r="N133" s="249"/>
      <c r="O133" s="249"/>
      <c r="P133" s="249"/>
      <c r="Q133" s="249"/>
      <c r="R133" s="249"/>
      <c r="T133" s="249"/>
      <c r="U133" s="249"/>
      <c r="V133" s="249"/>
      <c r="W133" s="249"/>
      <c r="X133" s="249"/>
      <c r="Y133" s="249"/>
    </row>
    <row r="134" spans="1:25" s="41" customFormat="1" ht="14.25" customHeight="1">
      <c r="A134" s="341" t="s">
        <v>1159</v>
      </c>
      <c r="B134" s="32">
        <v>45093</v>
      </c>
      <c r="C134" s="32">
        <v>45091</v>
      </c>
      <c r="D134" s="33">
        <v>14005</v>
      </c>
      <c r="E134" s="34" t="s">
        <v>2</v>
      </c>
      <c r="F134" s="33">
        <v>855</v>
      </c>
      <c r="G134" s="19" t="s">
        <v>38</v>
      </c>
      <c r="H134" s="20">
        <v>10</v>
      </c>
      <c r="I134" s="35" t="s">
        <v>6</v>
      </c>
      <c r="J134" s="19"/>
      <c r="K134" s="21"/>
      <c r="L134" s="451">
        <v>275</v>
      </c>
      <c r="M134" s="249"/>
      <c r="N134" s="249"/>
      <c r="O134" s="249"/>
      <c r="P134" s="249"/>
      <c r="Q134" s="249"/>
      <c r="R134" s="249"/>
      <c r="T134" s="249"/>
      <c r="U134" s="249"/>
      <c r="V134" s="249"/>
      <c r="W134" s="249"/>
      <c r="X134" s="249"/>
      <c r="Y134" s="249"/>
    </row>
    <row r="135" spans="1:25" s="41" customFormat="1" ht="14.25" customHeight="1">
      <c r="A135" s="341" t="s">
        <v>1120</v>
      </c>
      <c r="B135" s="32">
        <v>45096</v>
      </c>
      <c r="C135" s="32">
        <v>45092</v>
      </c>
      <c r="D135" s="33">
        <v>14016</v>
      </c>
      <c r="E135" s="34" t="s">
        <v>1115</v>
      </c>
      <c r="F135" s="33">
        <v>2357</v>
      </c>
      <c r="G135" s="19" t="s">
        <v>35</v>
      </c>
      <c r="H135" s="20" t="s">
        <v>895</v>
      </c>
      <c r="I135" s="35" t="s">
        <v>6</v>
      </c>
      <c r="J135" s="19"/>
      <c r="K135" s="21"/>
      <c r="L135" s="451">
        <v>181.04</v>
      </c>
      <c r="M135" s="249"/>
      <c r="N135" s="249"/>
      <c r="O135" s="249"/>
      <c r="P135" s="249"/>
      <c r="Q135" s="249"/>
      <c r="R135" s="249"/>
      <c r="T135" s="249"/>
      <c r="U135" s="249"/>
      <c r="V135" s="249"/>
      <c r="W135" s="249"/>
      <c r="X135" s="249"/>
      <c r="Y135" s="249"/>
    </row>
    <row r="136" spans="1:25" s="41" customFormat="1" ht="14.25" customHeight="1">
      <c r="A136" s="341" t="s">
        <v>2310</v>
      </c>
      <c r="B136" s="32">
        <v>45096</v>
      </c>
      <c r="C136" s="32">
        <v>45092</v>
      </c>
      <c r="D136" s="33">
        <v>14021</v>
      </c>
      <c r="E136" s="34" t="s">
        <v>2351</v>
      </c>
      <c r="F136" s="33">
        <v>4327</v>
      </c>
      <c r="G136" s="19" t="s">
        <v>30</v>
      </c>
      <c r="H136" s="20" t="s">
        <v>1018</v>
      </c>
      <c r="I136" s="35" t="s">
        <v>6</v>
      </c>
      <c r="J136" s="19"/>
      <c r="K136" s="21"/>
      <c r="L136" s="451">
        <v>66.36</v>
      </c>
      <c r="M136" s="249"/>
      <c r="N136" s="249"/>
      <c r="O136" s="249"/>
      <c r="P136" s="249"/>
      <c r="Q136" s="249"/>
      <c r="R136" s="249"/>
      <c r="T136" s="249"/>
      <c r="U136" s="249"/>
      <c r="V136" s="249"/>
      <c r="W136" s="249"/>
      <c r="X136" s="249"/>
      <c r="Y136" s="249"/>
    </row>
    <row r="137" spans="1:25" s="41" customFormat="1" ht="14.25" customHeight="1">
      <c r="A137" s="341" t="s">
        <v>787</v>
      </c>
      <c r="B137" s="32">
        <v>45096</v>
      </c>
      <c r="C137" s="32">
        <v>45090</v>
      </c>
      <c r="D137" s="33">
        <v>14022</v>
      </c>
      <c r="E137" s="34" t="s">
        <v>1115</v>
      </c>
      <c r="F137" s="33">
        <v>753</v>
      </c>
      <c r="G137" s="19" t="s">
        <v>47</v>
      </c>
      <c r="H137" s="20" t="s">
        <v>882</v>
      </c>
      <c r="I137" s="35" t="s">
        <v>6</v>
      </c>
      <c r="J137" s="19"/>
      <c r="K137" s="21"/>
      <c r="L137" s="451">
        <v>249.5</v>
      </c>
      <c r="M137" s="249"/>
      <c r="N137" s="249"/>
      <c r="O137" s="249"/>
      <c r="P137" s="249"/>
      <c r="Q137" s="249"/>
      <c r="R137" s="249"/>
      <c r="T137" s="249"/>
      <c r="U137" s="249"/>
      <c r="V137" s="249"/>
      <c r="W137" s="249"/>
      <c r="X137" s="249"/>
      <c r="Y137" s="249"/>
    </row>
    <row r="138" spans="1:25" s="41" customFormat="1" ht="14.25" customHeight="1">
      <c r="A138" s="341" t="s">
        <v>2262</v>
      </c>
      <c r="B138" s="32">
        <v>45098</v>
      </c>
      <c r="C138" s="32">
        <v>45097</v>
      </c>
      <c r="D138" s="33">
        <v>14052</v>
      </c>
      <c r="E138" s="34" t="s">
        <v>2351</v>
      </c>
      <c r="F138" s="33">
        <v>2560</v>
      </c>
      <c r="G138" s="19" t="s">
        <v>5</v>
      </c>
      <c r="H138" s="20">
        <v>2</v>
      </c>
      <c r="I138" s="35" t="s">
        <v>6</v>
      </c>
      <c r="J138" s="19"/>
      <c r="K138" s="21"/>
      <c r="L138" s="451">
        <v>130</v>
      </c>
      <c r="M138" s="249"/>
      <c r="N138" s="249"/>
      <c r="O138" s="249"/>
      <c r="P138" s="249"/>
      <c r="Q138" s="249"/>
      <c r="R138" s="249"/>
      <c r="T138" s="249"/>
      <c r="U138" s="249"/>
      <c r="V138" s="249"/>
      <c r="W138" s="249"/>
      <c r="X138" s="249"/>
      <c r="Y138" s="249"/>
    </row>
    <row r="139" spans="1:25" s="41" customFormat="1" ht="14.25" customHeight="1">
      <c r="A139" s="341" t="s">
        <v>174</v>
      </c>
      <c r="B139" s="32">
        <v>45098</v>
      </c>
      <c r="C139" s="32">
        <v>45093</v>
      </c>
      <c r="D139" s="33">
        <v>14058</v>
      </c>
      <c r="E139" s="34" t="s">
        <v>1221</v>
      </c>
      <c r="F139" s="33">
        <v>4535</v>
      </c>
      <c r="G139" s="19" t="s">
        <v>18</v>
      </c>
      <c r="H139" s="20">
        <v>5</v>
      </c>
      <c r="I139" s="35" t="s">
        <v>6</v>
      </c>
      <c r="J139" s="19"/>
      <c r="K139" s="21"/>
      <c r="L139" s="451">
        <v>62.5</v>
      </c>
      <c r="M139" s="249"/>
      <c r="N139" s="249"/>
      <c r="O139" s="249"/>
      <c r="P139" s="249"/>
      <c r="Q139" s="249"/>
      <c r="R139" s="249"/>
      <c r="T139" s="249"/>
      <c r="U139" s="249"/>
      <c r="V139" s="249" t="s">
        <v>3110</v>
      </c>
      <c r="W139" s="249"/>
      <c r="X139" s="249"/>
      <c r="Y139" s="249"/>
    </row>
    <row r="140" spans="1:25" s="41" customFormat="1" ht="14.25" customHeight="1">
      <c r="A140" s="341" t="s">
        <v>1058</v>
      </c>
      <c r="B140" s="32">
        <v>45098</v>
      </c>
      <c r="C140" s="32">
        <v>45097</v>
      </c>
      <c r="D140" s="33">
        <v>14074</v>
      </c>
      <c r="E140" s="34" t="s">
        <v>2351</v>
      </c>
      <c r="F140" s="33">
        <v>2560</v>
      </c>
      <c r="G140" s="19" t="s">
        <v>5</v>
      </c>
      <c r="H140" s="20">
        <v>5</v>
      </c>
      <c r="I140" s="235" t="s">
        <v>6</v>
      </c>
      <c r="J140" s="19"/>
      <c r="K140" s="21"/>
      <c r="L140" s="451">
        <v>331.8</v>
      </c>
      <c r="M140" s="249"/>
      <c r="N140" s="249"/>
      <c r="O140" s="249"/>
      <c r="P140" s="249"/>
      <c r="Q140" s="249"/>
      <c r="R140" s="249"/>
      <c r="T140" s="249"/>
      <c r="U140" s="249"/>
      <c r="V140" s="249"/>
      <c r="W140" s="249"/>
      <c r="X140" s="249"/>
      <c r="Y140" s="249"/>
    </row>
    <row r="141" spans="1:25" s="41" customFormat="1" ht="14.25" customHeight="1">
      <c r="A141" s="341" t="s">
        <v>2420</v>
      </c>
      <c r="B141" s="32">
        <v>45097</v>
      </c>
      <c r="C141" s="32">
        <v>45096</v>
      </c>
      <c r="D141" s="33" t="s">
        <v>56</v>
      </c>
      <c r="E141" s="34" t="s">
        <v>60</v>
      </c>
      <c r="F141" s="33">
        <v>0</v>
      </c>
      <c r="G141" s="19" t="s">
        <v>17</v>
      </c>
      <c r="H141" s="20">
        <v>1</v>
      </c>
      <c r="I141" s="35" t="s">
        <v>6</v>
      </c>
      <c r="J141" s="19"/>
      <c r="K141" s="21" t="s">
        <v>1275</v>
      </c>
      <c r="L141" s="451"/>
      <c r="M141" s="249"/>
      <c r="N141" s="249"/>
      <c r="O141" s="249"/>
      <c r="P141" s="249"/>
      <c r="Q141" s="249"/>
      <c r="R141" s="249"/>
      <c r="T141" s="249"/>
      <c r="U141" s="249"/>
      <c r="V141" s="249"/>
      <c r="W141" s="249"/>
      <c r="X141" s="249"/>
      <c r="Y141" s="249"/>
    </row>
    <row r="142" spans="1:25" s="41" customFormat="1" ht="14.25" customHeight="1">
      <c r="A142" s="341" t="s">
        <v>115</v>
      </c>
      <c r="B142" s="32">
        <v>45097</v>
      </c>
      <c r="C142" s="32">
        <v>45097</v>
      </c>
      <c r="D142" s="33">
        <v>13298</v>
      </c>
      <c r="E142" s="34" t="s">
        <v>2</v>
      </c>
      <c r="F142" s="33">
        <v>2604</v>
      </c>
      <c r="G142" s="19" t="s">
        <v>116</v>
      </c>
      <c r="H142" s="20">
        <v>21</v>
      </c>
      <c r="I142" s="35" t="s">
        <v>6</v>
      </c>
      <c r="J142" s="19"/>
      <c r="K142" s="21"/>
      <c r="L142" s="451">
        <v>808.5</v>
      </c>
      <c r="M142" s="249"/>
      <c r="N142" s="249"/>
      <c r="O142" s="249"/>
      <c r="P142" s="249"/>
      <c r="Q142" s="249"/>
      <c r="R142" s="249"/>
      <c r="T142" s="249"/>
      <c r="U142" s="249"/>
      <c r="V142" s="249"/>
      <c r="W142" s="249"/>
      <c r="X142" s="249"/>
      <c r="Y142" s="249"/>
    </row>
    <row r="143" spans="1:25" s="41" customFormat="1" ht="14.25" customHeight="1">
      <c r="A143" s="341" t="s">
        <v>109</v>
      </c>
      <c r="B143" s="32">
        <v>45096</v>
      </c>
      <c r="C143" s="32">
        <v>45096</v>
      </c>
      <c r="D143" s="33">
        <v>14088</v>
      </c>
      <c r="E143" s="34" t="s">
        <v>97</v>
      </c>
      <c r="F143" s="33">
        <v>4025</v>
      </c>
      <c r="G143" s="19" t="s">
        <v>20</v>
      </c>
      <c r="H143" s="20">
        <v>1</v>
      </c>
      <c r="I143" s="35" t="s">
        <v>6</v>
      </c>
      <c r="J143" s="19"/>
      <c r="K143" s="21"/>
      <c r="L143" s="451"/>
      <c r="M143" s="249"/>
      <c r="N143" s="249"/>
      <c r="O143" s="249"/>
      <c r="P143" s="249"/>
      <c r="Q143" s="249"/>
      <c r="R143" s="249"/>
      <c r="T143" s="249"/>
      <c r="U143" s="249"/>
      <c r="V143" s="249"/>
      <c r="W143" s="249"/>
      <c r="X143" s="249"/>
      <c r="Y143" s="249"/>
    </row>
    <row r="144" spans="1:25" s="41" customFormat="1" ht="14.25" customHeight="1">
      <c r="A144" s="341"/>
      <c r="B144" s="32"/>
      <c r="C144" s="32"/>
      <c r="D144" s="33"/>
      <c r="E144" s="34"/>
      <c r="F144" s="33"/>
      <c r="G144" s="19" t="s">
        <v>47</v>
      </c>
      <c r="H144" s="20">
        <v>1</v>
      </c>
      <c r="I144" s="35" t="s">
        <v>6</v>
      </c>
      <c r="J144" s="19"/>
      <c r="K144" s="21"/>
      <c r="L144" s="451"/>
      <c r="M144" s="249"/>
      <c r="N144" s="249"/>
      <c r="O144" s="249"/>
      <c r="P144" s="249"/>
      <c r="Q144" s="249"/>
      <c r="R144" s="249"/>
      <c r="T144" s="249"/>
      <c r="U144" s="249"/>
      <c r="V144" s="249"/>
      <c r="W144" s="249"/>
      <c r="X144" s="249"/>
      <c r="Y144" s="249"/>
    </row>
    <row r="145" spans="1:25" s="41" customFormat="1" ht="14.25" customHeight="1">
      <c r="A145" s="341"/>
      <c r="B145" s="32"/>
      <c r="C145" s="32"/>
      <c r="D145" s="33"/>
      <c r="E145" s="34"/>
      <c r="F145" s="33"/>
      <c r="G145" s="19" t="s">
        <v>19</v>
      </c>
      <c r="H145" s="20">
        <v>1</v>
      </c>
      <c r="I145" s="35" t="s">
        <v>6</v>
      </c>
      <c r="J145" s="19"/>
      <c r="K145" s="21"/>
      <c r="L145" s="451"/>
      <c r="M145" s="249"/>
      <c r="N145" s="249"/>
      <c r="O145" s="249"/>
      <c r="P145" s="249"/>
      <c r="Q145" s="249"/>
      <c r="R145" s="249"/>
      <c r="T145" s="249"/>
      <c r="U145" s="249"/>
      <c r="V145" s="249"/>
      <c r="W145" s="249"/>
      <c r="X145" s="249"/>
      <c r="Y145" s="249"/>
    </row>
    <row r="146" spans="1:25" s="41" customFormat="1" ht="14.25" customHeight="1">
      <c r="A146" s="341"/>
      <c r="B146" s="32"/>
      <c r="C146" s="32"/>
      <c r="D146" s="33"/>
      <c r="E146" s="34"/>
      <c r="F146" s="33"/>
      <c r="G146" s="19" t="s">
        <v>58</v>
      </c>
      <c r="H146" s="20">
        <v>1</v>
      </c>
      <c r="I146" s="35" t="s">
        <v>6</v>
      </c>
      <c r="J146" s="19"/>
      <c r="K146" s="21"/>
      <c r="L146" s="451">
        <v>200</v>
      </c>
      <c r="M146" s="249"/>
      <c r="N146" s="249"/>
      <c r="O146" s="249"/>
      <c r="P146" s="249"/>
      <c r="Q146" s="249"/>
      <c r="R146" s="249"/>
      <c r="T146" s="249"/>
      <c r="U146" s="249"/>
      <c r="V146" s="249"/>
      <c r="W146" s="249"/>
      <c r="X146" s="249"/>
      <c r="Y146" s="249"/>
    </row>
    <row r="147" spans="1:25" s="41" customFormat="1" ht="14.25" customHeight="1">
      <c r="A147" s="341" t="s">
        <v>3108</v>
      </c>
      <c r="B147" s="32">
        <v>45100</v>
      </c>
      <c r="C147" s="32">
        <v>45098</v>
      </c>
      <c r="D147" s="33">
        <v>14085</v>
      </c>
      <c r="E147" s="34" t="s">
        <v>2</v>
      </c>
      <c r="F147" s="33">
        <v>4674</v>
      </c>
      <c r="G147" s="19" t="s">
        <v>29</v>
      </c>
      <c r="H147" s="20" t="s">
        <v>877</v>
      </c>
      <c r="I147" s="35" t="s">
        <v>6</v>
      </c>
      <c r="J147" s="19"/>
      <c r="K147" s="21"/>
      <c r="L147" s="451">
        <v>680.4</v>
      </c>
      <c r="M147" s="249"/>
      <c r="N147" s="249"/>
      <c r="O147" s="249"/>
      <c r="P147" s="249"/>
      <c r="Q147" s="249"/>
      <c r="R147" s="249"/>
      <c r="T147" s="249"/>
      <c r="U147" s="249"/>
      <c r="V147" s="249"/>
      <c r="W147" s="249"/>
      <c r="X147" s="249"/>
      <c r="Y147" s="249"/>
    </row>
    <row r="148" spans="1:25" s="41" customFormat="1" ht="14.25" customHeight="1">
      <c r="A148" s="341" t="s">
        <v>452</v>
      </c>
      <c r="B148" s="32">
        <v>45105</v>
      </c>
      <c r="C148" s="32">
        <v>45098</v>
      </c>
      <c r="D148" s="33">
        <v>14091</v>
      </c>
      <c r="E148" s="34" t="s">
        <v>2</v>
      </c>
      <c r="F148" s="33">
        <v>3646</v>
      </c>
      <c r="G148" s="19" t="s">
        <v>35</v>
      </c>
      <c r="H148" s="20">
        <v>6</v>
      </c>
      <c r="I148" s="35" t="s">
        <v>6</v>
      </c>
      <c r="J148" s="19"/>
      <c r="K148" s="21" t="s">
        <v>991</v>
      </c>
      <c r="L148" s="451"/>
      <c r="M148" s="249"/>
      <c r="N148" s="249"/>
      <c r="O148" s="249"/>
      <c r="P148" s="249"/>
      <c r="Q148" s="249"/>
      <c r="R148" s="249"/>
      <c r="T148" s="249"/>
      <c r="U148" s="249"/>
      <c r="V148" s="249"/>
      <c r="W148" s="249"/>
      <c r="X148" s="249"/>
      <c r="Y148" s="249"/>
    </row>
    <row r="149" spans="1:25" s="41" customFormat="1" ht="14.25" customHeight="1">
      <c r="A149" s="341"/>
      <c r="B149" s="32"/>
      <c r="C149" s="32"/>
      <c r="D149" s="33"/>
      <c r="E149" s="34"/>
      <c r="F149" s="33">
        <v>1273</v>
      </c>
      <c r="G149" s="19" t="s">
        <v>35</v>
      </c>
      <c r="H149" s="20">
        <v>3</v>
      </c>
      <c r="I149" s="35" t="s">
        <v>6</v>
      </c>
      <c r="J149" s="19"/>
      <c r="K149" s="21" t="s">
        <v>991</v>
      </c>
      <c r="L149" s="451"/>
      <c r="M149" s="249"/>
      <c r="N149" s="249"/>
      <c r="O149" s="249"/>
      <c r="P149" s="249"/>
      <c r="Q149" s="249"/>
      <c r="R149" s="249"/>
      <c r="T149" s="249"/>
      <c r="U149" s="249"/>
      <c r="V149" s="249"/>
      <c r="W149" s="249"/>
      <c r="X149" s="249"/>
      <c r="Y149" s="249"/>
    </row>
    <row r="150" spans="1:25" s="41" customFormat="1" ht="14.25" customHeight="1">
      <c r="A150" s="341"/>
      <c r="B150" s="32"/>
      <c r="C150" s="32"/>
      <c r="D150" s="33"/>
      <c r="E150" s="34"/>
      <c r="F150" s="33">
        <v>3647</v>
      </c>
      <c r="G150" s="19" t="s">
        <v>35</v>
      </c>
      <c r="H150" s="20">
        <v>3</v>
      </c>
      <c r="I150" s="35" t="s">
        <v>6</v>
      </c>
      <c r="J150" s="19"/>
      <c r="K150" s="21" t="s">
        <v>991</v>
      </c>
      <c r="L150" s="451"/>
      <c r="M150" s="249"/>
      <c r="N150" s="249"/>
      <c r="O150" s="249"/>
      <c r="P150" s="249"/>
      <c r="Q150" s="249"/>
      <c r="R150" s="249"/>
      <c r="T150" s="249"/>
      <c r="U150" s="249"/>
      <c r="V150" s="249"/>
      <c r="W150" s="249"/>
      <c r="X150" s="249"/>
      <c r="Y150" s="249"/>
    </row>
    <row r="151" spans="1:25" s="41" customFormat="1" ht="14.25" customHeight="1">
      <c r="A151" s="341"/>
      <c r="B151" s="32"/>
      <c r="C151" s="32"/>
      <c r="D151" s="33"/>
      <c r="E151" s="34"/>
      <c r="F151" s="33">
        <v>3648</v>
      </c>
      <c r="G151" s="19" t="s">
        <v>35</v>
      </c>
      <c r="H151" s="20">
        <v>3</v>
      </c>
      <c r="I151" s="35" t="s">
        <v>6</v>
      </c>
      <c r="J151" s="19"/>
      <c r="K151" s="21" t="s">
        <v>991</v>
      </c>
      <c r="L151" s="451"/>
      <c r="M151" s="249"/>
      <c r="N151" s="249"/>
      <c r="O151" s="249"/>
      <c r="P151" s="249"/>
      <c r="Q151" s="249"/>
      <c r="R151" s="249"/>
      <c r="T151" s="249"/>
      <c r="U151" s="249"/>
      <c r="V151" s="249"/>
      <c r="W151" s="249"/>
      <c r="X151" s="249"/>
      <c r="Y151" s="249"/>
    </row>
    <row r="152" spans="1:25" s="41" customFormat="1" ht="14.25" customHeight="1">
      <c r="A152" s="341"/>
      <c r="B152" s="32"/>
      <c r="C152" s="32"/>
      <c r="D152" s="33"/>
      <c r="E152" s="34"/>
      <c r="F152" s="33">
        <v>4023</v>
      </c>
      <c r="G152" s="19" t="s">
        <v>35</v>
      </c>
      <c r="H152" s="20">
        <v>6</v>
      </c>
      <c r="I152" s="35" t="s">
        <v>6</v>
      </c>
      <c r="J152" s="19"/>
      <c r="K152" s="21" t="s">
        <v>991</v>
      </c>
      <c r="L152" s="451">
        <v>577.5</v>
      </c>
      <c r="M152" s="249"/>
      <c r="N152" s="249"/>
      <c r="O152" s="249"/>
      <c r="P152" s="249"/>
      <c r="Q152" s="249"/>
      <c r="R152" s="249"/>
      <c r="T152" s="249"/>
      <c r="U152" s="249"/>
      <c r="V152" s="249" t="s">
        <v>3111</v>
      </c>
      <c r="W152" s="249"/>
      <c r="X152" s="249"/>
      <c r="Y152" s="249"/>
    </row>
    <row r="153" spans="1:25" s="41" customFormat="1" ht="14.25" customHeight="1">
      <c r="A153" s="341" t="s">
        <v>2420</v>
      </c>
      <c r="B153" s="32">
        <v>45096</v>
      </c>
      <c r="C153" s="32">
        <v>45096</v>
      </c>
      <c r="D153" s="33">
        <v>0</v>
      </c>
      <c r="E153" s="34" t="s">
        <v>60</v>
      </c>
      <c r="F153" s="33">
        <v>1291</v>
      </c>
      <c r="G153" s="19" t="s">
        <v>17</v>
      </c>
      <c r="H153" s="20" t="s">
        <v>2920</v>
      </c>
      <c r="I153" s="35" t="s">
        <v>6</v>
      </c>
      <c r="J153" s="19"/>
      <c r="K153" s="21"/>
      <c r="L153" s="451">
        <v>0</v>
      </c>
      <c r="M153" s="249"/>
      <c r="N153" s="249"/>
      <c r="O153" s="249"/>
      <c r="P153" s="249"/>
      <c r="Q153" s="249"/>
      <c r="R153" s="249"/>
      <c r="T153" s="249"/>
      <c r="U153" s="249"/>
      <c r="V153" s="249"/>
      <c r="W153" s="249"/>
      <c r="X153" s="249"/>
      <c r="Y153" s="249"/>
    </row>
    <row r="154" spans="1:25" s="41" customFormat="1" ht="14.25" customHeight="1">
      <c r="A154" s="341" t="s">
        <v>209</v>
      </c>
      <c r="B154" s="32">
        <v>45100</v>
      </c>
      <c r="C154" s="32">
        <v>45097</v>
      </c>
      <c r="D154" s="33">
        <v>14093</v>
      </c>
      <c r="E154" s="34" t="s">
        <v>2</v>
      </c>
      <c r="F154" s="33">
        <v>838</v>
      </c>
      <c r="G154" s="19" t="s">
        <v>5</v>
      </c>
      <c r="H154" s="20">
        <v>20</v>
      </c>
      <c r="I154" s="35" t="s">
        <v>6</v>
      </c>
      <c r="J154" s="19"/>
      <c r="K154" s="21"/>
      <c r="L154" s="451">
        <v>633.79999999999995</v>
      </c>
      <c r="M154" s="249"/>
      <c r="N154" s="249"/>
      <c r="O154" s="249"/>
      <c r="P154" s="249"/>
      <c r="Q154" s="249"/>
      <c r="R154" s="249"/>
      <c r="T154" s="249"/>
      <c r="U154" s="249"/>
      <c r="V154" s="249"/>
      <c r="W154" s="249"/>
      <c r="X154" s="249"/>
      <c r="Y154" s="249"/>
    </row>
    <row r="155" spans="1:25" s="41" customFormat="1" ht="14.25" customHeight="1">
      <c r="A155" s="341" t="s">
        <v>2152</v>
      </c>
      <c r="B155" s="32">
        <v>45103</v>
      </c>
      <c r="C155" s="32">
        <v>45098</v>
      </c>
      <c r="D155" s="33">
        <v>14095</v>
      </c>
      <c r="E155" s="34" t="s">
        <v>2</v>
      </c>
      <c r="F155" s="33">
        <v>951</v>
      </c>
      <c r="G155" s="19" t="s">
        <v>58</v>
      </c>
      <c r="H155" s="20">
        <v>1</v>
      </c>
      <c r="I155" s="35" t="s">
        <v>6</v>
      </c>
      <c r="J155" s="19"/>
      <c r="K155" s="21"/>
      <c r="L155" s="451">
        <v>141.18</v>
      </c>
      <c r="M155" s="249"/>
      <c r="N155" s="249"/>
      <c r="O155" s="249"/>
      <c r="P155" s="249"/>
      <c r="Q155" s="249"/>
      <c r="R155" s="249"/>
      <c r="T155" s="249"/>
      <c r="U155" s="249"/>
      <c r="V155" s="249"/>
      <c r="W155" s="249"/>
      <c r="X155" s="249"/>
      <c r="Y155" s="249"/>
    </row>
    <row r="156" spans="1:25" s="41" customFormat="1" ht="14.25" customHeight="1">
      <c r="A156" s="341" t="s">
        <v>1303</v>
      </c>
      <c r="B156" s="32">
        <v>45106</v>
      </c>
      <c r="C156" s="32">
        <v>45100</v>
      </c>
      <c r="D156" s="33">
        <v>14101</v>
      </c>
      <c r="E156" s="34" t="s">
        <v>1221</v>
      </c>
      <c r="F156" s="33">
        <v>4240</v>
      </c>
      <c r="G156" s="19" t="s">
        <v>89</v>
      </c>
      <c r="H156" s="20">
        <v>10</v>
      </c>
      <c r="I156" s="35" t="s">
        <v>6</v>
      </c>
      <c r="J156" s="19"/>
      <c r="K156" s="21" t="s">
        <v>991</v>
      </c>
      <c r="L156" s="451"/>
      <c r="M156" s="249"/>
      <c r="N156" s="249"/>
      <c r="O156" s="249"/>
      <c r="P156" s="249"/>
      <c r="Q156" s="249"/>
      <c r="R156" s="249"/>
      <c r="T156" s="249"/>
      <c r="U156" s="249"/>
      <c r="V156" s="249"/>
      <c r="W156" s="249"/>
      <c r="X156" s="249"/>
      <c r="Y156" s="249"/>
    </row>
    <row r="157" spans="1:25" s="41" customFormat="1" ht="14.25" customHeight="1">
      <c r="A157" s="341"/>
      <c r="B157" s="32"/>
      <c r="C157" s="32"/>
      <c r="D157" s="33"/>
      <c r="E157" s="34"/>
      <c r="F157" s="33">
        <v>4629</v>
      </c>
      <c r="G157" s="19" t="s">
        <v>783</v>
      </c>
      <c r="H157" s="20">
        <v>10</v>
      </c>
      <c r="I157" s="35" t="s">
        <v>6</v>
      </c>
      <c r="J157" s="19"/>
      <c r="K157" s="21" t="s">
        <v>991</v>
      </c>
      <c r="L157" s="451"/>
      <c r="M157" s="249"/>
      <c r="N157" s="249"/>
      <c r="O157" s="249"/>
      <c r="P157" s="249"/>
      <c r="Q157" s="249"/>
      <c r="R157" s="249"/>
      <c r="T157" s="249"/>
      <c r="U157" s="249"/>
      <c r="V157" s="249"/>
      <c r="W157" s="249"/>
      <c r="X157" s="249"/>
      <c r="Y157" s="249"/>
    </row>
    <row r="158" spans="1:25" s="41" customFormat="1" ht="14.25" customHeight="1">
      <c r="A158" s="341"/>
      <c r="B158" s="32"/>
      <c r="C158" s="32"/>
      <c r="D158" s="33"/>
      <c r="E158" s="34"/>
      <c r="F158" s="33">
        <v>4650</v>
      </c>
      <c r="G158" s="19" t="s">
        <v>783</v>
      </c>
      <c r="H158" s="20">
        <v>10</v>
      </c>
      <c r="I158" s="35" t="s">
        <v>6</v>
      </c>
      <c r="J158" s="19"/>
      <c r="K158" s="21" t="s">
        <v>991</v>
      </c>
      <c r="L158" s="451">
        <v>794.3</v>
      </c>
      <c r="M158" s="249"/>
      <c r="N158" s="249"/>
      <c r="O158" s="249"/>
      <c r="P158" s="249"/>
      <c r="Q158" s="249"/>
      <c r="R158" s="249"/>
      <c r="T158" s="249"/>
      <c r="U158" s="249"/>
      <c r="V158" s="249"/>
      <c r="W158" s="249"/>
      <c r="X158" s="249"/>
      <c r="Y158" s="249"/>
    </row>
    <row r="159" spans="1:25" s="42" customFormat="1" ht="14.25" customHeight="1">
      <c r="A159" s="239" t="s">
        <v>2340</v>
      </c>
      <c r="B159" s="1203">
        <v>45107</v>
      </c>
      <c r="C159" s="31">
        <v>45104</v>
      </c>
      <c r="D159" s="523">
        <v>13843</v>
      </c>
      <c r="E159" s="136" t="s">
        <v>44</v>
      </c>
      <c r="F159" s="523">
        <v>4315</v>
      </c>
      <c r="G159" s="9" t="s">
        <v>2341</v>
      </c>
      <c r="H159" s="1204" t="s">
        <v>877</v>
      </c>
      <c r="I159" s="25" t="s">
        <v>6</v>
      </c>
      <c r="J159" s="9"/>
      <c r="K159" s="11" t="s">
        <v>3048</v>
      </c>
      <c r="L159" s="1205">
        <v>2250</v>
      </c>
      <c r="M159" s="80"/>
      <c r="N159" s="80"/>
      <c r="O159" s="80"/>
      <c r="P159" s="80"/>
      <c r="Q159" s="80"/>
      <c r="R159" s="80"/>
      <c r="T159" s="80"/>
      <c r="U159" s="80"/>
      <c r="V159" s="80"/>
      <c r="W159" s="80"/>
      <c r="X159" s="80"/>
      <c r="Y159" s="80"/>
    </row>
    <row r="160" spans="1:25" s="41" customFormat="1" ht="14.25" customHeight="1">
      <c r="A160" s="341" t="s">
        <v>141</v>
      </c>
      <c r="B160" s="32">
        <v>45104</v>
      </c>
      <c r="C160" s="32">
        <v>45098</v>
      </c>
      <c r="D160" s="33">
        <v>14112</v>
      </c>
      <c r="E160" s="34" t="s">
        <v>671</v>
      </c>
      <c r="F160" s="33">
        <v>3458</v>
      </c>
      <c r="G160" s="19" t="s">
        <v>75</v>
      </c>
      <c r="H160" s="20">
        <v>15</v>
      </c>
      <c r="I160" s="35" t="s">
        <v>6</v>
      </c>
      <c r="J160" s="19"/>
      <c r="K160" s="21"/>
      <c r="L160" s="451">
        <v>217.5</v>
      </c>
      <c r="M160" s="249"/>
      <c r="N160" s="249"/>
      <c r="O160" s="249"/>
      <c r="P160" s="249"/>
      <c r="Q160" s="249"/>
      <c r="R160" s="249"/>
      <c r="T160" s="249"/>
      <c r="U160" s="249"/>
      <c r="V160" s="249"/>
      <c r="W160" s="249"/>
      <c r="X160" s="249"/>
      <c r="Y160" s="249"/>
    </row>
    <row r="161" spans="1:25" s="41" customFormat="1" ht="14.25" customHeight="1">
      <c r="A161" s="341" t="s">
        <v>1275</v>
      </c>
      <c r="B161" s="32">
        <v>45098</v>
      </c>
      <c r="C161" s="32">
        <v>45098</v>
      </c>
      <c r="D161" s="33">
        <v>0</v>
      </c>
      <c r="E161" s="34" t="s">
        <v>1221</v>
      </c>
      <c r="F161" s="33">
        <v>0</v>
      </c>
      <c r="G161" s="19" t="s">
        <v>729</v>
      </c>
      <c r="H161" s="20" t="s">
        <v>2999</v>
      </c>
      <c r="I161" s="35" t="s">
        <v>6</v>
      </c>
      <c r="J161" s="19"/>
      <c r="K161" s="21"/>
      <c r="L161" s="451"/>
      <c r="M161" s="249"/>
      <c r="N161" s="249"/>
      <c r="O161" s="249"/>
      <c r="P161" s="249"/>
      <c r="Q161" s="249"/>
      <c r="R161" s="249"/>
      <c r="T161" s="249"/>
      <c r="U161" s="249"/>
      <c r="V161" s="249"/>
      <c r="W161" s="249"/>
      <c r="X161" s="249"/>
      <c r="Y161" s="249"/>
    </row>
    <row r="162" spans="1:25" s="41" customFormat="1" ht="14.25" customHeight="1">
      <c r="A162" s="341" t="s">
        <v>791</v>
      </c>
      <c r="B162" s="32">
        <v>45105</v>
      </c>
      <c r="C162" s="32">
        <v>45100</v>
      </c>
      <c r="D162" s="33">
        <v>14117</v>
      </c>
      <c r="E162" s="34" t="s">
        <v>81</v>
      </c>
      <c r="F162" s="33">
        <v>4714</v>
      </c>
      <c r="G162" s="19" t="s">
        <v>3113</v>
      </c>
      <c r="H162" s="20" t="s">
        <v>3114</v>
      </c>
      <c r="I162" s="35" t="s">
        <v>6</v>
      </c>
      <c r="J162" s="19"/>
      <c r="K162" s="21"/>
      <c r="L162" s="451"/>
      <c r="M162" s="249"/>
      <c r="N162" s="249"/>
      <c r="O162" s="249"/>
      <c r="P162" s="249"/>
      <c r="Q162" s="249"/>
      <c r="R162" s="249"/>
      <c r="T162" s="249"/>
      <c r="U162" s="249"/>
      <c r="V162" s="249"/>
      <c r="W162" s="249"/>
      <c r="X162" s="249"/>
      <c r="Y162" s="249"/>
    </row>
    <row r="163" spans="1:25" s="41" customFormat="1" ht="14.25" customHeight="1">
      <c r="A163" s="341"/>
      <c r="B163" s="32"/>
      <c r="C163" s="32"/>
      <c r="D163" s="33"/>
      <c r="E163" s="34" t="s">
        <v>69</v>
      </c>
      <c r="F163" s="33">
        <v>4713</v>
      </c>
      <c r="G163" s="19" t="s">
        <v>58</v>
      </c>
      <c r="H163" s="20" t="s">
        <v>3114</v>
      </c>
      <c r="I163" s="35" t="s">
        <v>6</v>
      </c>
      <c r="J163" s="19"/>
      <c r="K163" s="21"/>
      <c r="L163" s="451"/>
      <c r="M163" s="249"/>
      <c r="N163" s="249"/>
      <c r="O163" s="249"/>
      <c r="P163" s="249"/>
      <c r="Q163" s="249"/>
      <c r="R163" s="249"/>
      <c r="T163" s="249"/>
      <c r="U163" s="249"/>
      <c r="V163" s="249"/>
      <c r="W163" s="249"/>
      <c r="X163" s="249"/>
      <c r="Y163" s="249"/>
    </row>
    <row r="164" spans="1:25" s="41" customFormat="1" ht="14.25" customHeight="1">
      <c r="A164" s="341"/>
      <c r="B164" s="32"/>
      <c r="C164" s="32"/>
      <c r="D164" s="33"/>
      <c r="E164" s="34" t="s">
        <v>153</v>
      </c>
      <c r="F164" s="33">
        <v>4712</v>
      </c>
      <c r="G164" s="19" t="s">
        <v>58</v>
      </c>
      <c r="H164" s="20" t="s">
        <v>3114</v>
      </c>
      <c r="I164" s="35" t="s">
        <v>6</v>
      </c>
      <c r="J164" s="19"/>
      <c r="K164" s="21"/>
      <c r="L164" s="451"/>
      <c r="M164" s="249"/>
      <c r="N164" s="249"/>
      <c r="O164" s="249"/>
      <c r="P164" s="249"/>
      <c r="Q164" s="249"/>
      <c r="R164" s="249"/>
      <c r="T164" s="249"/>
      <c r="U164" s="249"/>
      <c r="V164" s="249"/>
      <c r="W164" s="249"/>
      <c r="X164" s="249"/>
      <c r="Y164" s="249"/>
    </row>
    <row r="165" spans="1:25" s="41" customFormat="1" ht="14.25" customHeight="1">
      <c r="A165" s="341"/>
      <c r="B165" s="32"/>
      <c r="C165" s="32"/>
      <c r="D165" s="33"/>
      <c r="E165" s="34" t="s">
        <v>7</v>
      </c>
      <c r="F165" s="33">
        <v>1095</v>
      </c>
      <c r="G165" s="19" t="s">
        <v>47</v>
      </c>
      <c r="H165" s="20">
        <v>1</v>
      </c>
      <c r="I165" s="35" t="s">
        <v>6</v>
      </c>
      <c r="J165" s="19"/>
      <c r="K165" s="21"/>
      <c r="L165" s="451">
        <v>185.07</v>
      </c>
      <c r="M165" s="249"/>
      <c r="N165" s="249"/>
      <c r="O165" s="249"/>
      <c r="P165" s="249"/>
      <c r="Q165" s="249"/>
      <c r="R165" s="249"/>
      <c r="T165" s="249"/>
      <c r="U165" s="249"/>
      <c r="V165" s="249"/>
      <c r="W165" s="249"/>
      <c r="X165" s="249"/>
      <c r="Y165" s="249"/>
    </row>
    <row r="166" spans="1:25" s="41" customFormat="1" ht="14.25" customHeight="1">
      <c r="A166" s="341" t="s">
        <v>2393</v>
      </c>
      <c r="B166" s="32">
        <v>45105</v>
      </c>
      <c r="C166" s="32">
        <v>45099</v>
      </c>
      <c r="D166" s="33">
        <v>14120</v>
      </c>
      <c r="E166" s="34" t="s">
        <v>2351</v>
      </c>
      <c r="F166" s="33">
        <v>4364</v>
      </c>
      <c r="G166" s="19" t="s">
        <v>21</v>
      </c>
      <c r="H166" s="20">
        <v>10</v>
      </c>
      <c r="I166" s="35" t="s">
        <v>6</v>
      </c>
      <c r="J166" s="19"/>
      <c r="K166" s="21"/>
      <c r="L166" s="451">
        <v>890</v>
      </c>
      <c r="M166" s="249"/>
      <c r="N166" s="249"/>
      <c r="O166" s="249"/>
      <c r="P166" s="249"/>
      <c r="Q166" s="249"/>
      <c r="R166" s="249"/>
      <c r="T166" s="249"/>
      <c r="U166" s="249"/>
      <c r="V166" s="249"/>
      <c r="W166" s="249"/>
      <c r="X166" s="249"/>
      <c r="Y166" s="249"/>
    </row>
    <row r="167" spans="1:25" s="41" customFormat="1" ht="14.25" customHeight="1">
      <c r="A167" s="341" t="s">
        <v>1604</v>
      </c>
      <c r="B167" s="32">
        <v>45099</v>
      </c>
      <c r="C167" s="32">
        <v>45099</v>
      </c>
      <c r="D167" s="33">
        <v>14124</v>
      </c>
      <c r="E167" s="34" t="s">
        <v>1221</v>
      </c>
      <c r="F167" s="33">
        <v>3590</v>
      </c>
      <c r="G167" s="19" t="s">
        <v>47</v>
      </c>
      <c r="H167" s="20">
        <v>5</v>
      </c>
      <c r="I167" s="35" t="s">
        <v>6</v>
      </c>
      <c r="J167" s="19"/>
      <c r="K167" s="21"/>
      <c r="L167" s="451">
        <v>278.8</v>
      </c>
      <c r="M167" s="249"/>
      <c r="N167" s="249"/>
      <c r="O167" s="249"/>
      <c r="P167" s="249"/>
      <c r="Q167" s="249"/>
      <c r="R167" s="249"/>
      <c r="T167" s="249"/>
      <c r="U167" s="249"/>
      <c r="V167" s="249"/>
      <c r="W167" s="249"/>
      <c r="X167" s="249"/>
      <c r="Y167" s="249"/>
    </row>
    <row r="168" spans="1:25" s="41" customFormat="1" ht="14.25" customHeight="1">
      <c r="A168" s="341" t="s">
        <v>109</v>
      </c>
      <c r="B168" s="32">
        <v>45099</v>
      </c>
      <c r="C168" s="32">
        <v>45099</v>
      </c>
      <c r="D168" s="33">
        <v>14130</v>
      </c>
      <c r="E168" s="34" t="s">
        <v>2060</v>
      </c>
      <c r="F168" s="33">
        <v>4025</v>
      </c>
      <c r="G168" s="19" t="s">
        <v>89</v>
      </c>
      <c r="H168" s="20">
        <v>1</v>
      </c>
      <c r="I168" s="35" t="s">
        <v>6</v>
      </c>
      <c r="J168" s="19"/>
      <c r="K168" s="21"/>
      <c r="L168" s="451"/>
      <c r="M168" s="249"/>
      <c r="N168" s="249"/>
      <c r="O168" s="249"/>
      <c r="P168" s="249"/>
      <c r="Q168" s="249"/>
      <c r="R168" s="249"/>
      <c r="T168" s="249"/>
      <c r="U168" s="249"/>
      <c r="V168" s="249"/>
      <c r="W168" s="249"/>
      <c r="X168" s="249"/>
      <c r="Y168" s="249"/>
    </row>
    <row r="169" spans="1:25" s="41" customFormat="1" ht="14.25" customHeight="1">
      <c r="A169" s="341"/>
      <c r="B169" s="32"/>
      <c r="C169" s="32"/>
      <c r="D169" s="33"/>
      <c r="E169" s="34"/>
      <c r="F169" s="33">
        <v>4025</v>
      </c>
      <c r="G169" s="19" t="s">
        <v>63</v>
      </c>
      <c r="H169" s="20">
        <v>1</v>
      </c>
      <c r="I169" s="35" t="s">
        <v>6</v>
      </c>
      <c r="J169" s="19"/>
      <c r="K169" s="21"/>
      <c r="L169" s="451"/>
      <c r="M169" s="249"/>
      <c r="N169" s="249"/>
      <c r="O169" s="249"/>
      <c r="P169" s="249"/>
      <c r="Q169" s="249"/>
      <c r="R169" s="249"/>
      <c r="T169" s="249"/>
      <c r="U169" s="249"/>
      <c r="V169" s="249"/>
      <c r="W169" s="249"/>
      <c r="X169" s="249"/>
      <c r="Y169" s="249"/>
    </row>
    <row r="170" spans="1:25" s="41" customFormat="1" ht="14.25" customHeight="1">
      <c r="A170" s="341"/>
      <c r="B170" s="32"/>
      <c r="C170" s="32"/>
      <c r="D170" s="33"/>
      <c r="E170" s="34"/>
      <c r="F170" s="33">
        <v>4025</v>
      </c>
      <c r="G170" s="19" t="s">
        <v>31</v>
      </c>
      <c r="H170" s="20">
        <v>1</v>
      </c>
      <c r="I170" s="35" t="s">
        <v>6</v>
      </c>
      <c r="J170" s="19"/>
      <c r="K170" s="21"/>
      <c r="L170" s="451">
        <v>150</v>
      </c>
      <c r="M170" s="249"/>
      <c r="N170" s="249"/>
      <c r="O170" s="249"/>
      <c r="P170" s="249"/>
      <c r="Q170" s="249"/>
      <c r="R170" s="249"/>
      <c r="T170" s="249"/>
      <c r="U170" s="249"/>
      <c r="V170" s="249"/>
      <c r="W170" s="249"/>
      <c r="X170" s="249"/>
      <c r="Y170" s="249"/>
    </row>
    <row r="171" spans="1:25" s="41" customFormat="1" ht="14.25" customHeight="1">
      <c r="A171" s="341" t="s">
        <v>1303</v>
      </c>
      <c r="B171" s="32">
        <v>45105</v>
      </c>
      <c r="C171" s="32">
        <v>45104</v>
      </c>
      <c r="D171" s="33">
        <v>14131</v>
      </c>
      <c r="E171" s="34" t="s">
        <v>1221</v>
      </c>
      <c r="F171" s="33">
        <v>2315</v>
      </c>
      <c r="G171" s="19" t="s">
        <v>783</v>
      </c>
      <c r="H171" s="20">
        <v>2</v>
      </c>
      <c r="I171" s="35" t="s">
        <v>6</v>
      </c>
      <c r="J171" s="19"/>
      <c r="K171" s="21" t="s">
        <v>991</v>
      </c>
      <c r="L171" s="451">
        <v>55.44</v>
      </c>
      <c r="M171" s="249"/>
      <c r="N171" s="249"/>
      <c r="O171" s="249"/>
      <c r="P171" s="249"/>
      <c r="Q171" s="249"/>
      <c r="R171" s="249"/>
      <c r="T171" s="249"/>
      <c r="U171" s="249"/>
      <c r="V171" s="249"/>
      <c r="W171" s="249"/>
      <c r="X171" s="249"/>
      <c r="Y171" s="249"/>
    </row>
    <row r="172" spans="1:25" s="41" customFormat="1" ht="14.25" customHeight="1">
      <c r="A172" s="341" t="s">
        <v>1303</v>
      </c>
      <c r="B172" s="32">
        <v>45107</v>
      </c>
      <c r="C172" s="32">
        <v>45103</v>
      </c>
      <c r="D172" s="33">
        <v>14132</v>
      </c>
      <c r="E172" s="34" t="s">
        <v>1221</v>
      </c>
      <c r="F172" s="33">
        <v>3628</v>
      </c>
      <c r="G172" s="19" t="s">
        <v>783</v>
      </c>
      <c r="H172" s="20">
        <v>10</v>
      </c>
      <c r="I172" s="35" t="s">
        <v>6</v>
      </c>
      <c r="J172" s="19"/>
      <c r="K172" s="21" t="s">
        <v>991</v>
      </c>
      <c r="L172" s="451"/>
      <c r="M172" s="249"/>
      <c r="N172" s="249"/>
      <c r="O172" s="249"/>
      <c r="P172" s="249"/>
      <c r="Q172" s="249"/>
      <c r="R172" s="249"/>
      <c r="T172" s="249"/>
      <c r="U172" s="249"/>
      <c r="V172" s="249"/>
      <c r="W172" s="249"/>
      <c r="X172" s="249"/>
      <c r="Y172" s="249"/>
    </row>
    <row r="173" spans="1:25" s="41" customFormat="1" ht="14.25" customHeight="1">
      <c r="A173" s="341"/>
      <c r="B173" s="32"/>
      <c r="C173" s="32"/>
      <c r="D173" s="33"/>
      <c r="E173" s="34" t="s">
        <v>1221</v>
      </c>
      <c r="F173" s="33">
        <v>3629</v>
      </c>
      <c r="G173" s="19" t="s">
        <v>783</v>
      </c>
      <c r="H173" s="20">
        <v>10</v>
      </c>
      <c r="I173" s="35" t="s">
        <v>6</v>
      </c>
      <c r="J173" s="19"/>
      <c r="K173" s="21" t="s">
        <v>991</v>
      </c>
      <c r="L173" s="451"/>
      <c r="M173" s="249"/>
      <c r="N173" s="249"/>
      <c r="O173" s="249"/>
      <c r="P173" s="249"/>
      <c r="Q173" s="249"/>
      <c r="R173" s="249"/>
      <c r="T173" s="249"/>
      <c r="U173" s="249"/>
      <c r="V173" s="249"/>
      <c r="W173" s="249"/>
      <c r="X173" s="249"/>
      <c r="Y173" s="249"/>
    </row>
    <row r="174" spans="1:25" s="41" customFormat="1" ht="14.25" customHeight="1">
      <c r="A174" s="341"/>
      <c r="B174" s="32"/>
      <c r="C174" s="32"/>
      <c r="D174" s="33"/>
      <c r="E174" s="34" t="s">
        <v>1221</v>
      </c>
      <c r="F174" s="33">
        <v>4226</v>
      </c>
      <c r="G174" s="19" t="s">
        <v>783</v>
      </c>
      <c r="H174" s="20">
        <v>20</v>
      </c>
      <c r="I174" s="35" t="s">
        <v>6</v>
      </c>
      <c r="J174" s="19"/>
      <c r="K174" s="21" t="s">
        <v>991</v>
      </c>
      <c r="L174" s="451"/>
      <c r="M174" s="249"/>
      <c r="N174" s="249"/>
      <c r="O174" s="249"/>
      <c r="P174" s="249"/>
      <c r="Q174" s="249"/>
      <c r="R174" s="249"/>
      <c r="T174" s="249"/>
      <c r="U174" s="249"/>
      <c r="V174" s="249"/>
      <c r="W174" s="249"/>
      <c r="X174" s="249"/>
      <c r="Y174" s="249"/>
    </row>
    <row r="175" spans="1:25" s="41" customFormat="1" ht="14.25" customHeight="1">
      <c r="A175" s="341"/>
      <c r="B175" s="32"/>
      <c r="C175" s="32"/>
      <c r="D175" s="33"/>
      <c r="E175" s="34" t="s">
        <v>1221</v>
      </c>
      <c r="F175" s="33">
        <v>4231</v>
      </c>
      <c r="G175" s="19" t="s">
        <v>783</v>
      </c>
      <c r="H175" s="20">
        <v>10</v>
      </c>
      <c r="I175" s="35" t="s">
        <v>6</v>
      </c>
      <c r="J175" s="19"/>
      <c r="K175" s="21" t="s">
        <v>991</v>
      </c>
      <c r="L175" s="451"/>
      <c r="M175" s="249"/>
      <c r="N175" s="249"/>
      <c r="O175" s="249"/>
      <c r="P175" s="249"/>
      <c r="Q175" s="249"/>
      <c r="R175" s="249"/>
      <c r="T175" s="249"/>
      <c r="U175" s="249"/>
      <c r="V175" s="249"/>
      <c r="W175" s="249"/>
      <c r="X175" s="249"/>
      <c r="Y175" s="249"/>
    </row>
    <row r="176" spans="1:25" s="41" customFormat="1" ht="14.25" customHeight="1">
      <c r="A176" s="341"/>
      <c r="B176" s="32"/>
      <c r="C176" s="32"/>
      <c r="D176" s="33"/>
      <c r="E176" s="34" t="s">
        <v>1221</v>
      </c>
      <c r="F176" s="33">
        <v>4649</v>
      </c>
      <c r="G176" s="19" t="s">
        <v>783</v>
      </c>
      <c r="H176" s="20">
        <v>20</v>
      </c>
      <c r="I176" s="35" t="s">
        <v>6</v>
      </c>
      <c r="J176" s="19"/>
      <c r="K176" s="21" t="s">
        <v>991</v>
      </c>
      <c r="L176" s="451">
        <v>2467.5</v>
      </c>
      <c r="M176" s="249"/>
      <c r="N176" s="249"/>
      <c r="O176" s="249"/>
      <c r="P176" s="249"/>
      <c r="Q176" s="249"/>
      <c r="R176" s="249"/>
      <c r="T176" s="249"/>
      <c r="U176" s="249"/>
      <c r="V176" s="249"/>
      <c r="W176" s="249"/>
      <c r="X176" s="249"/>
      <c r="Y176" s="249"/>
    </row>
    <row r="177" spans="1:25" s="41" customFormat="1" ht="14.25" customHeight="1">
      <c r="A177" s="341" t="s">
        <v>1792</v>
      </c>
      <c r="B177" s="32">
        <v>45107</v>
      </c>
      <c r="C177" s="32">
        <v>45104</v>
      </c>
      <c r="D177" s="33">
        <v>14143</v>
      </c>
      <c r="E177" s="34" t="s">
        <v>153</v>
      </c>
      <c r="F177" s="33">
        <v>3718</v>
      </c>
      <c r="G177" s="19" t="s">
        <v>75</v>
      </c>
      <c r="H177" s="20">
        <v>5</v>
      </c>
      <c r="I177" s="35" t="s">
        <v>6</v>
      </c>
      <c r="J177" s="19"/>
      <c r="K177" s="21" t="s">
        <v>991</v>
      </c>
      <c r="L177" s="451"/>
      <c r="M177" s="249"/>
      <c r="N177" s="249"/>
      <c r="O177" s="249"/>
      <c r="P177" s="249"/>
      <c r="Q177" s="249"/>
      <c r="R177" s="249"/>
      <c r="T177" s="249"/>
      <c r="U177" s="249"/>
      <c r="V177" s="249"/>
      <c r="W177" s="249"/>
      <c r="X177" s="249"/>
      <c r="Y177" s="249"/>
    </row>
    <row r="178" spans="1:25" s="41" customFormat="1" ht="14.25" customHeight="1">
      <c r="A178" s="341"/>
      <c r="B178" s="32"/>
      <c r="C178" s="32"/>
      <c r="D178" s="33"/>
      <c r="E178" s="34" t="s">
        <v>153</v>
      </c>
      <c r="F178" s="33">
        <v>3759</v>
      </c>
      <c r="G178" s="19" t="s">
        <v>75</v>
      </c>
      <c r="H178" s="20">
        <v>5</v>
      </c>
      <c r="I178" s="35" t="s">
        <v>6</v>
      </c>
      <c r="J178" s="19"/>
      <c r="K178" s="21" t="s">
        <v>991</v>
      </c>
      <c r="L178" s="451"/>
      <c r="M178" s="249"/>
      <c r="N178" s="249"/>
      <c r="O178" s="249"/>
      <c r="P178" s="249"/>
      <c r="Q178" s="249"/>
      <c r="R178" s="249"/>
      <c r="T178" s="249"/>
      <c r="U178" s="249"/>
      <c r="V178" s="249"/>
      <c r="W178" s="249"/>
      <c r="X178" s="249"/>
      <c r="Y178" s="249"/>
    </row>
    <row r="179" spans="1:25" s="41" customFormat="1" ht="14.25" customHeight="1">
      <c r="A179" s="341"/>
      <c r="B179" s="32"/>
      <c r="C179" s="32"/>
      <c r="D179" s="33"/>
      <c r="E179" s="34" t="s">
        <v>153</v>
      </c>
      <c r="F179" s="33">
        <v>3915</v>
      </c>
      <c r="G179" s="19" t="s">
        <v>15</v>
      </c>
      <c r="H179" s="20">
        <v>15</v>
      </c>
      <c r="I179" s="35" t="s">
        <v>6</v>
      </c>
      <c r="J179" s="19"/>
      <c r="K179" s="21" t="s">
        <v>991</v>
      </c>
      <c r="L179" s="451">
        <v>537.5</v>
      </c>
      <c r="M179" s="249"/>
      <c r="N179" s="249"/>
      <c r="O179" s="249"/>
      <c r="P179" s="249"/>
      <c r="Q179" s="249"/>
      <c r="R179" s="249"/>
      <c r="T179" s="249"/>
      <c r="U179" s="249"/>
      <c r="V179" s="249"/>
      <c r="W179" s="249"/>
      <c r="X179" s="249"/>
      <c r="Y179" s="249"/>
    </row>
    <row r="180" spans="1:25" s="41" customFormat="1" ht="14.25" customHeight="1">
      <c r="A180" s="341" t="s">
        <v>3117</v>
      </c>
      <c r="B180" s="32">
        <v>45105</v>
      </c>
      <c r="C180" s="32">
        <v>45100</v>
      </c>
      <c r="D180" s="33">
        <v>14092</v>
      </c>
      <c r="E180" s="34" t="s">
        <v>1115</v>
      </c>
      <c r="F180" s="33">
        <v>753</v>
      </c>
      <c r="G180" s="19" t="s">
        <v>47</v>
      </c>
      <c r="H180" s="20" t="s">
        <v>1029</v>
      </c>
      <c r="I180" s="35" t="s">
        <v>6</v>
      </c>
      <c r="J180" s="19"/>
      <c r="K180" s="21"/>
      <c r="L180" s="451">
        <v>31.6</v>
      </c>
      <c r="M180" s="249"/>
      <c r="N180" s="249"/>
      <c r="O180" s="249"/>
      <c r="P180" s="249"/>
      <c r="Q180" s="249"/>
      <c r="R180" s="249"/>
      <c r="T180" s="249"/>
      <c r="U180" s="249"/>
      <c r="V180" s="249"/>
      <c r="W180" s="249"/>
      <c r="X180" s="249"/>
      <c r="Y180" s="249"/>
    </row>
    <row r="181" spans="1:25" s="41" customFormat="1" ht="14.25" customHeight="1">
      <c r="A181" s="341" t="s">
        <v>1508</v>
      </c>
      <c r="B181" s="32">
        <v>45105</v>
      </c>
      <c r="C181" s="32">
        <v>45103</v>
      </c>
      <c r="D181" s="33">
        <v>14146</v>
      </c>
      <c r="E181" s="34" t="s">
        <v>435</v>
      </c>
      <c r="F181" s="33">
        <v>2646</v>
      </c>
      <c r="G181" s="19" t="s">
        <v>182</v>
      </c>
      <c r="H181" s="20">
        <v>50</v>
      </c>
      <c r="I181" s="35" t="s">
        <v>6</v>
      </c>
      <c r="J181" s="19"/>
      <c r="K181" s="21"/>
      <c r="L181" s="451">
        <v>913.5</v>
      </c>
      <c r="M181" s="249"/>
      <c r="N181" s="249"/>
      <c r="O181" s="249"/>
      <c r="P181" s="249"/>
      <c r="Q181" s="249"/>
      <c r="R181" s="249"/>
      <c r="T181" s="249"/>
      <c r="U181" s="249"/>
      <c r="V181" s="249"/>
      <c r="W181" s="249"/>
      <c r="X181" s="249"/>
      <c r="Y181" s="249"/>
    </row>
    <row r="182" spans="1:25" s="41" customFormat="1" ht="14.25" customHeight="1">
      <c r="A182" s="341" t="s">
        <v>1995</v>
      </c>
      <c r="B182" s="32">
        <v>45106</v>
      </c>
      <c r="C182" s="32">
        <v>45103</v>
      </c>
      <c r="D182" s="33">
        <v>14152</v>
      </c>
      <c r="E182" s="34" t="s">
        <v>2</v>
      </c>
      <c r="F182" s="33">
        <v>2186</v>
      </c>
      <c r="G182" s="19" t="s">
        <v>120</v>
      </c>
      <c r="H182" s="20">
        <v>5</v>
      </c>
      <c r="I182" s="35" t="s">
        <v>6</v>
      </c>
      <c r="J182" s="19"/>
      <c r="K182" s="21"/>
      <c r="L182" s="451">
        <v>162.5</v>
      </c>
      <c r="M182" s="249"/>
      <c r="N182" s="249"/>
      <c r="O182" s="249"/>
      <c r="P182" s="249"/>
      <c r="Q182" s="249"/>
      <c r="R182" s="249"/>
      <c r="T182" s="249"/>
      <c r="U182" s="249"/>
      <c r="V182" s="249"/>
      <c r="W182" s="249"/>
      <c r="X182" s="249"/>
      <c r="Y182" s="249"/>
    </row>
    <row r="183" spans="1:25" s="41" customFormat="1" ht="14.25" customHeight="1">
      <c r="A183" s="341" t="s">
        <v>2700</v>
      </c>
      <c r="B183" s="32">
        <v>45107</v>
      </c>
      <c r="C183" s="32">
        <v>45104</v>
      </c>
      <c r="D183" s="33">
        <v>14153</v>
      </c>
      <c r="E183" s="34" t="s">
        <v>1221</v>
      </c>
      <c r="F183" s="33">
        <v>4268</v>
      </c>
      <c r="G183" s="19" t="s">
        <v>29</v>
      </c>
      <c r="H183" s="20" t="s">
        <v>1455</v>
      </c>
      <c r="I183" s="35" t="s">
        <v>6</v>
      </c>
      <c r="J183" s="19"/>
      <c r="K183" s="21"/>
      <c r="L183" s="451">
        <v>731.25</v>
      </c>
      <c r="M183" s="249"/>
      <c r="N183" s="249"/>
      <c r="O183" s="249"/>
      <c r="P183" s="249"/>
      <c r="Q183" s="249"/>
      <c r="R183" s="249"/>
      <c r="T183" s="249"/>
      <c r="U183" s="249"/>
      <c r="V183" s="249"/>
      <c r="W183" s="249"/>
      <c r="X183" s="249"/>
      <c r="Y183" s="249"/>
    </row>
    <row r="184" spans="1:25" s="41" customFormat="1" ht="14.25" customHeight="1">
      <c r="A184" s="341" t="s">
        <v>1142</v>
      </c>
      <c r="B184" s="32">
        <v>45106</v>
      </c>
      <c r="C184" s="32">
        <v>45103</v>
      </c>
      <c r="D184" s="33">
        <v>14155</v>
      </c>
      <c r="E184" s="34" t="s">
        <v>2</v>
      </c>
      <c r="F184" s="33">
        <v>744</v>
      </c>
      <c r="G184" s="19" t="s">
        <v>48</v>
      </c>
      <c r="H184" s="20">
        <v>5</v>
      </c>
      <c r="I184" s="35" t="s">
        <v>6</v>
      </c>
      <c r="J184" s="19"/>
      <c r="K184" s="21"/>
      <c r="L184" s="451">
        <v>266.5</v>
      </c>
      <c r="M184" s="249"/>
      <c r="N184" s="249"/>
      <c r="O184" s="249"/>
      <c r="P184" s="249"/>
      <c r="Q184" s="249"/>
      <c r="R184" s="249"/>
      <c r="T184" s="249"/>
      <c r="U184" s="249"/>
      <c r="V184" s="249"/>
      <c r="W184" s="249"/>
      <c r="X184" s="249"/>
      <c r="Y184" s="249"/>
    </row>
    <row r="185" spans="1:25" s="41" customFormat="1" ht="14.25" customHeight="1">
      <c r="A185" s="341" t="s">
        <v>371</v>
      </c>
      <c r="B185" s="32">
        <v>45106</v>
      </c>
      <c r="C185" s="32">
        <v>45104</v>
      </c>
      <c r="D185" s="33">
        <v>14156</v>
      </c>
      <c r="E185" s="34" t="s">
        <v>2351</v>
      </c>
      <c r="F185" s="33">
        <v>2329</v>
      </c>
      <c r="G185" s="19" t="s">
        <v>53</v>
      </c>
      <c r="H185" s="20">
        <v>10</v>
      </c>
      <c r="I185" s="35" t="s">
        <v>6</v>
      </c>
      <c r="J185" s="19"/>
      <c r="K185" s="21"/>
      <c r="L185" s="451">
        <v>1215</v>
      </c>
      <c r="M185" s="249"/>
      <c r="N185" s="249"/>
      <c r="O185" s="249"/>
      <c r="P185" s="249"/>
      <c r="Q185" s="249"/>
      <c r="R185" s="249"/>
      <c r="T185" s="249"/>
      <c r="U185" s="249"/>
      <c r="V185" s="249"/>
      <c r="W185" s="249"/>
      <c r="X185" s="249"/>
      <c r="Y185" s="249"/>
    </row>
    <row r="186" spans="1:25" s="41" customFormat="1" ht="14.25" customHeight="1">
      <c r="A186" s="341" t="s">
        <v>1303</v>
      </c>
      <c r="B186" s="32">
        <v>45107</v>
      </c>
      <c r="C186" s="32">
        <v>45104</v>
      </c>
      <c r="D186" s="33">
        <v>14157</v>
      </c>
      <c r="E186" s="34" t="s">
        <v>1221</v>
      </c>
      <c r="F186" s="33">
        <v>4737</v>
      </c>
      <c r="G186" s="19" t="s">
        <v>103</v>
      </c>
      <c r="H186" s="20">
        <v>2</v>
      </c>
      <c r="I186" s="35" t="s">
        <v>6</v>
      </c>
      <c r="J186" s="19"/>
      <c r="K186" s="21" t="s">
        <v>991</v>
      </c>
      <c r="L186" s="451">
        <v>80.06</v>
      </c>
      <c r="M186" s="249"/>
      <c r="N186" s="249"/>
      <c r="O186" s="249"/>
      <c r="P186" s="249"/>
      <c r="Q186" s="249"/>
      <c r="R186" s="249"/>
      <c r="T186" s="249"/>
      <c r="U186" s="249"/>
      <c r="V186" s="249"/>
      <c r="W186" s="249"/>
      <c r="X186" s="249"/>
      <c r="Y186" s="249"/>
    </row>
    <row r="187" spans="1:25" s="41" customFormat="1" ht="14.25" customHeight="1">
      <c r="A187" s="341" t="s">
        <v>535</v>
      </c>
      <c r="B187" s="32">
        <v>45107</v>
      </c>
      <c r="C187" s="32">
        <v>45105</v>
      </c>
      <c r="D187" s="33">
        <v>14160</v>
      </c>
      <c r="E187" s="34" t="s">
        <v>2</v>
      </c>
      <c r="F187" s="33">
        <v>2760</v>
      </c>
      <c r="G187" s="19" t="s">
        <v>20</v>
      </c>
      <c r="H187" s="20">
        <v>23</v>
      </c>
      <c r="I187" s="35" t="s">
        <v>6</v>
      </c>
      <c r="J187" s="19"/>
      <c r="K187" s="21" t="s">
        <v>991</v>
      </c>
      <c r="L187" s="451">
        <v>908.5</v>
      </c>
      <c r="M187" s="249"/>
      <c r="N187" s="249"/>
      <c r="O187" s="249"/>
      <c r="P187" s="249"/>
      <c r="Q187" s="249"/>
      <c r="R187" s="249"/>
      <c r="T187" s="249"/>
      <c r="U187" s="249"/>
      <c r="V187" s="249"/>
      <c r="W187" s="249"/>
      <c r="X187" s="249"/>
      <c r="Y187" s="249"/>
    </row>
    <row r="188" spans="1:25" s="41" customFormat="1" ht="14.25" customHeight="1">
      <c r="A188" s="341" t="s">
        <v>1508</v>
      </c>
      <c r="B188" s="32">
        <v>45106</v>
      </c>
      <c r="C188" s="32">
        <v>45103</v>
      </c>
      <c r="D188" s="33">
        <v>14167</v>
      </c>
      <c r="E188" s="34" t="s">
        <v>1115</v>
      </c>
      <c r="F188" s="33">
        <v>2739</v>
      </c>
      <c r="G188" s="19" t="s">
        <v>47</v>
      </c>
      <c r="H188" s="20">
        <v>4</v>
      </c>
      <c r="I188" s="35" t="s">
        <v>6</v>
      </c>
      <c r="J188" s="19"/>
      <c r="K188" s="21"/>
      <c r="L188" s="451">
        <v>178</v>
      </c>
      <c r="M188" s="249"/>
      <c r="N188" s="249"/>
      <c r="O188" s="249"/>
      <c r="P188" s="249"/>
      <c r="Q188" s="249"/>
      <c r="R188" s="249"/>
      <c r="T188" s="249"/>
      <c r="U188" s="249"/>
      <c r="V188" s="249"/>
      <c r="W188" s="249"/>
      <c r="X188" s="249"/>
      <c r="Y188" s="249"/>
    </row>
    <row r="189" spans="1:25" s="41" customFormat="1" ht="14.25" customHeight="1">
      <c r="A189" s="341" t="s">
        <v>181</v>
      </c>
      <c r="B189" s="32">
        <v>45107</v>
      </c>
      <c r="C189" s="32">
        <v>45104</v>
      </c>
      <c r="D189" s="33">
        <v>14171</v>
      </c>
      <c r="E189" s="34" t="s">
        <v>131</v>
      </c>
      <c r="F189" s="33">
        <v>4363</v>
      </c>
      <c r="G189" s="19" t="s">
        <v>182</v>
      </c>
      <c r="H189" s="20">
        <v>10</v>
      </c>
      <c r="I189" s="35" t="s">
        <v>6</v>
      </c>
      <c r="J189" s="19"/>
      <c r="K189" s="21"/>
      <c r="L189" s="451">
        <v>195</v>
      </c>
      <c r="M189" s="249"/>
      <c r="N189" s="249"/>
      <c r="O189" s="249"/>
      <c r="P189" s="249"/>
      <c r="Q189" s="249"/>
      <c r="R189" s="249"/>
      <c r="T189" s="249"/>
      <c r="U189" s="249"/>
      <c r="V189" s="249"/>
      <c r="W189" s="249"/>
      <c r="X189" s="249"/>
      <c r="Y189" s="249"/>
    </row>
    <row r="190" spans="1:25" s="41" customFormat="1" ht="14.25" customHeight="1">
      <c r="A190" s="341" t="s">
        <v>3119</v>
      </c>
      <c r="B190" s="32">
        <v>45107</v>
      </c>
      <c r="C190" s="32">
        <v>45104</v>
      </c>
      <c r="D190" s="33">
        <v>14173</v>
      </c>
      <c r="E190" s="34" t="s">
        <v>2</v>
      </c>
      <c r="F190" s="33">
        <v>753</v>
      </c>
      <c r="G190" s="19" t="s">
        <v>47</v>
      </c>
      <c r="H190" s="20" t="s">
        <v>882</v>
      </c>
      <c r="I190" s="35" t="s">
        <v>6</v>
      </c>
      <c r="J190" s="19"/>
      <c r="K190" s="21"/>
      <c r="L190" s="451">
        <v>221.2</v>
      </c>
      <c r="M190" s="249"/>
      <c r="N190" s="249"/>
      <c r="O190" s="249"/>
      <c r="P190" s="249"/>
      <c r="Q190" s="249"/>
      <c r="R190" s="249"/>
      <c r="T190" s="249"/>
      <c r="U190" s="249"/>
      <c r="V190" s="249"/>
      <c r="W190" s="249"/>
      <c r="X190" s="249"/>
      <c r="Y190" s="249"/>
    </row>
    <row r="191" spans="1:25" s="41" customFormat="1" ht="14.25" customHeight="1">
      <c r="A191" s="341" t="s">
        <v>2469</v>
      </c>
      <c r="B191" s="32">
        <v>45107</v>
      </c>
      <c r="C191" s="32">
        <v>45106</v>
      </c>
      <c r="D191" s="33">
        <v>14175</v>
      </c>
      <c r="E191" s="34" t="s">
        <v>1115</v>
      </c>
      <c r="F191" s="33">
        <v>1397</v>
      </c>
      <c r="G191" s="19" t="s">
        <v>22</v>
      </c>
      <c r="H191" s="20" t="s">
        <v>923</v>
      </c>
      <c r="I191" s="35" t="s">
        <v>6</v>
      </c>
      <c r="J191" s="19"/>
      <c r="K191" s="21"/>
      <c r="L191" s="451">
        <v>142.88</v>
      </c>
      <c r="M191" s="249"/>
      <c r="N191" s="249"/>
      <c r="O191" s="249"/>
      <c r="P191" s="249"/>
      <c r="Q191" s="249"/>
      <c r="R191" s="249"/>
      <c r="T191" s="249"/>
      <c r="U191" s="249"/>
      <c r="V191" s="249"/>
      <c r="W191" s="249"/>
      <c r="X191" s="249"/>
      <c r="Y191" s="249"/>
    </row>
    <row r="192" spans="1:25" s="41" customFormat="1" ht="14.25" customHeight="1">
      <c r="A192" s="341" t="s">
        <v>160</v>
      </c>
      <c r="B192" s="32">
        <v>45107</v>
      </c>
      <c r="C192" s="32">
        <v>45105</v>
      </c>
      <c r="D192" s="33">
        <v>14180</v>
      </c>
      <c r="E192" s="34" t="s">
        <v>671</v>
      </c>
      <c r="F192" s="33">
        <v>3016</v>
      </c>
      <c r="G192" s="19" t="s">
        <v>22</v>
      </c>
      <c r="H192" s="20">
        <v>15</v>
      </c>
      <c r="I192" s="35" t="s">
        <v>6</v>
      </c>
      <c r="J192" s="19"/>
      <c r="K192" s="21"/>
      <c r="L192" s="451">
        <v>348</v>
      </c>
      <c r="M192" s="249"/>
      <c r="N192" s="249"/>
      <c r="O192" s="249"/>
      <c r="P192" s="249"/>
      <c r="Q192" s="249"/>
      <c r="R192" s="249"/>
      <c r="T192" s="249"/>
      <c r="U192" s="249"/>
      <c r="V192" s="249"/>
      <c r="W192" s="249"/>
      <c r="X192" s="249"/>
      <c r="Y192" s="249"/>
    </row>
    <row r="193" spans="1:25" s="41" customFormat="1" ht="14.25" customHeight="1">
      <c r="A193" s="341" t="s">
        <v>3016</v>
      </c>
      <c r="B193" s="32">
        <v>45106</v>
      </c>
      <c r="C193" s="32">
        <v>45105</v>
      </c>
      <c r="D193" s="33">
        <v>14186</v>
      </c>
      <c r="E193" s="34" t="s">
        <v>1115</v>
      </c>
      <c r="F193" s="33">
        <v>4638</v>
      </c>
      <c r="G193" s="19" t="s">
        <v>30</v>
      </c>
      <c r="H193" s="20">
        <v>300</v>
      </c>
      <c r="I193" s="35" t="s">
        <v>6</v>
      </c>
      <c r="J193" s="19"/>
      <c r="K193" s="21"/>
      <c r="L193" s="451">
        <v>1800</v>
      </c>
      <c r="M193" s="249"/>
      <c r="N193" s="249"/>
      <c r="O193" s="249"/>
      <c r="P193" s="249"/>
      <c r="Q193" s="249"/>
      <c r="R193" s="249"/>
      <c r="T193" s="249"/>
      <c r="U193" s="249"/>
      <c r="V193" s="249"/>
      <c r="W193" s="249"/>
      <c r="X193" s="249"/>
      <c r="Y193" s="249"/>
    </row>
    <row r="194" spans="1:25" s="41" customFormat="1" ht="14.25" customHeight="1">
      <c r="A194" s="341" t="s">
        <v>1303</v>
      </c>
      <c r="B194" s="32">
        <v>45107</v>
      </c>
      <c r="C194" s="32">
        <v>45105</v>
      </c>
      <c r="D194" s="33">
        <v>14192</v>
      </c>
      <c r="E194" s="34" t="s">
        <v>671</v>
      </c>
      <c r="F194" s="33">
        <v>3626</v>
      </c>
      <c r="G194" s="19" t="s">
        <v>1441</v>
      </c>
      <c r="H194" s="20">
        <v>25</v>
      </c>
      <c r="I194" s="35" t="s">
        <v>6</v>
      </c>
      <c r="J194" s="19"/>
      <c r="K194" s="21"/>
      <c r="L194" s="451">
        <v>919</v>
      </c>
      <c r="M194" s="249"/>
      <c r="N194" s="249"/>
      <c r="O194" s="249"/>
      <c r="P194" s="249"/>
      <c r="Q194" s="249"/>
      <c r="R194" s="249"/>
      <c r="T194" s="249"/>
      <c r="U194" s="249"/>
      <c r="V194" s="249"/>
      <c r="W194" s="249"/>
      <c r="X194" s="249"/>
      <c r="Y194" s="249"/>
    </row>
    <row r="195" spans="1:25" s="41" customFormat="1" ht="14.25" customHeight="1">
      <c r="A195" s="341"/>
      <c r="B195" s="32"/>
      <c r="C195" s="32"/>
      <c r="D195" s="33"/>
      <c r="E195" s="34" t="s">
        <v>2351</v>
      </c>
      <c r="F195" s="33">
        <v>3623</v>
      </c>
      <c r="G195" s="19" t="s">
        <v>47</v>
      </c>
      <c r="H195" s="20">
        <v>30</v>
      </c>
      <c r="I195" s="35" t="s">
        <v>6</v>
      </c>
      <c r="J195" s="19"/>
      <c r="K195" s="21"/>
      <c r="L195" s="451">
        <v>1227.3</v>
      </c>
      <c r="M195" s="249"/>
      <c r="N195" s="249"/>
      <c r="O195" s="249"/>
      <c r="P195" s="249"/>
      <c r="Q195" s="249"/>
      <c r="R195" s="249"/>
      <c r="T195" s="249"/>
      <c r="U195" s="249"/>
      <c r="V195" s="249"/>
      <c r="W195" s="249"/>
      <c r="X195" s="249"/>
      <c r="Y195" s="249"/>
    </row>
    <row r="196" spans="1:25" s="41" customFormat="1" ht="14.25" customHeight="1">
      <c r="A196" s="785" t="s">
        <v>794</v>
      </c>
      <c r="B196" s="786">
        <v>45107</v>
      </c>
      <c r="C196" s="786"/>
      <c r="D196" s="787">
        <v>14204</v>
      </c>
      <c r="E196" s="788" t="s">
        <v>2351</v>
      </c>
      <c r="F196" s="787">
        <v>4135</v>
      </c>
      <c r="G196" s="61" t="s">
        <v>63</v>
      </c>
      <c r="H196" s="62">
        <v>20</v>
      </c>
      <c r="I196" s="59"/>
      <c r="J196" s="61"/>
      <c r="K196" s="789" t="s">
        <v>2678</v>
      </c>
      <c r="L196" s="1421">
        <v>1670</v>
      </c>
      <c r="M196" s="249"/>
      <c r="N196" s="249"/>
      <c r="O196" s="249"/>
      <c r="P196" s="249"/>
      <c r="Q196" s="249"/>
      <c r="R196" s="249"/>
      <c r="T196" s="249"/>
      <c r="U196" s="249"/>
      <c r="V196" s="249"/>
      <c r="W196" s="249"/>
      <c r="X196" s="249"/>
      <c r="Y196" s="249"/>
    </row>
    <row r="197" spans="1:25" s="41" customFormat="1" ht="14.25" customHeight="1">
      <c r="A197" s="341" t="s">
        <v>779</v>
      </c>
      <c r="B197" s="32">
        <v>45107</v>
      </c>
      <c r="C197" s="32">
        <v>45107</v>
      </c>
      <c r="D197" s="33">
        <v>14210</v>
      </c>
      <c r="E197" s="34" t="s">
        <v>47</v>
      </c>
      <c r="F197" s="33">
        <v>753</v>
      </c>
      <c r="G197" s="19" t="s">
        <v>47</v>
      </c>
      <c r="H197" s="20">
        <v>20</v>
      </c>
      <c r="I197" s="35" t="s">
        <v>6</v>
      </c>
      <c r="J197" s="19"/>
      <c r="K197" s="21"/>
      <c r="L197" s="451">
        <v>570</v>
      </c>
      <c r="M197" s="249"/>
      <c r="N197" s="249"/>
      <c r="O197" s="249"/>
      <c r="P197" s="249"/>
      <c r="Q197" s="249"/>
      <c r="R197" s="249"/>
      <c r="T197" s="249"/>
      <c r="U197" s="249"/>
      <c r="V197" s="249"/>
      <c r="W197" s="249"/>
      <c r="X197" s="249"/>
      <c r="Y197" s="249"/>
    </row>
    <row r="198" spans="1:25" s="41" customFormat="1" ht="14.25" customHeight="1">
      <c r="A198" s="339"/>
      <c r="B198" s="132"/>
      <c r="C198" s="132"/>
      <c r="D198" s="133"/>
      <c r="E198" s="131"/>
      <c r="F198" s="133"/>
      <c r="G198" s="134"/>
      <c r="H198" s="135"/>
      <c r="I198" s="235"/>
      <c r="J198" s="134"/>
      <c r="K198" s="525"/>
      <c r="L198" s="1075"/>
      <c r="M198" s="249"/>
      <c r="N198" s="249"/>
      <c r="O198" s="249"/>
      <c r="P198" s="249"/>
      <c r="Q198" s="249"/>
      <c r="R198" s="249"/>
      <c r="T198" s="249"/>
      <c r="U198" s="249"/>
      <c r="V198" s="249"/>
      <c r="W198" s="249"/>
      <c r="X198" s="249"/>
      <c r="Y198" s="249"/>
    </row>
    <row r="199" spans="1:25" s="42" customFormat="1" ht="14.25" customHeight="1">
      <c r="A199" s="460"/>
      <c r="B199" s="1202"/>
      <c r="C199" s="116"/>
      <c r="D199" s="548"/>
      <c r="E199" s="691"/>
      <c r="F199" s="548"/>
      <c r="G199" s="24"/>
      <c r="H199" s="1256"/>
      <c r="I199" s="234"/>
      <c r="J199" s="24"/>
      <c r="K199" s="546"/>
      <c r="L199" s="1198"/>
      <c r="M199" s="80"/>
      <c r="N199" s="80"/>
      <c r="O199" s="80"/>
      <c r="P199" s="80"/>
      <c r="Q199" s="80"/>
      <c r="R199" s="80"/>
      <c r="T199" s="80"/>
      <c r="U199" s="80"/>
      <c r="V199" s="80"/>
      <c r="W199" s="80"/>
      <c r="X199" s="80"/>
      <c r="Y199" s="80"/>
    </row>
    <row r="200" spans="1:25" s="42" customFormat="1" ht="13.5" customHeight="1">
      <c r="A200" s="460"/>
      <c r="B200" s="1202"/>
      <c r="C200" s="116"/>
      <c r="D200" s="548"/>
      <c r="E200" s="691"/>
      <c r="F200" s="548"/>
      <c r="G200" s="24"/>
      <c r="H200" s="548"/>
      <c r="I200" s="234"/>
      <c r="J200" s="24" t="s">
        <v>97</v>
      </c>
      <c r="K200" s="546"/>
      <c r="L200" s="1198">
        <f>SUM(L96:L199)</f>
        <v>50792.139999999992</v>
      </c>
      <c r="M200" s="80"/>
      <c r="N200" s="80"/>
      <c r="O200" s="80"/>
      <c r="P200" s="80"/>
      <c r="Q200" s="80"/>
      <c r="R200" s="80"/>
      <c r="T200" s="249"/>
      <c r="U200" s="80"/>
      <c r="V200" s="80"/>
      <c r="W200" s="80"/>
      <c r="X200" s="80"/>
      <c r="Y200" s="80"/>
    </row>
    <row r="201" spans="1:25" s="42" customFormat="1" ht="24" customHeight="1">
      <c r="A201" s="2540"/>
      <c r="B201" s="2541"/>
      <c r="C201" s="2541"/>
      <c r="D201" s="2541"/>
      <c r="E201" s="2541"/>
      <c r="F201" s="2541"/>
      <c r="G201" s="2541"/>
      <c r="H201" s="2541"/>
      <c r="I201" s="2541"/>
      <c r="J201" s="2541"/>
      <c r="K201" s="2541"/>
      <c r="L201" s="2542"/>
      <c r="M201" s="80"/>
      <c r="N201" s="80"/>
      <c r="O201" s="80"/>
      <c r="P201" s="80"/>
      <c r="Q201" s="80"/>
      <c r="R201" s="80"/>
      <c r="T201" s="249"/>
      <c r="U201" s="80"/>
      <c r="V201" s="80"/>
      <c r="W201" s="80"/>
      <c r="X201" s="80"/>
      <c r="Y201" s="80"/>
    </row>
    <row r="202" spans="1:25" s="42" customFormat="1" ht="14.25" customHeight="1">
      <c r="A202" s="239" t="s">
        <v>2488</v>
      </c>
      <c r="B202" s="1203">
        <v>45093</v>
      </c>
      <c r="C202" s="31">
        <v>45089</v>
      </c>
      <c r="D202" s="523">
        <v>13782</v>
      </c>
      <c r="E202" s="136" t="s">
        <v>2351</v>
      </c>
      <c r="F202" s="523">
        <v>4443</v>
      </c>
      <c r="G202" s="9" t="s">
        <v>47</v>
      </c>
      <c r="H202" s="1204">
        <v>150</v>
      </c>
      <c r="I202" s="25" t="s">
        <v>6</v>
      </c>
      <c r="J202" s="9"/>
      <c r="K202" s="22"/>
      <c r="L202" s="1205">
        <v>5970</v>
      </c>
      <c r="M202" s="80"/>
      <c r="N202" s="80"/>
      <c r="O202" s="80"/>
      <c r="P202" s="80"/>
      <c r="Q202" s="80"/>
      <c r="R202" s="80"/>
      <c r="T202" s="80" t="s">
        <v>3086</v>
      </c>
      <c r="U202" s="80"/>
      <c r="V202" s="80"/>
      <c r="W202" s="80"/>
      <c r="X202" s="80"/>
      <c r="Y202" s="80"/>
    </row>
    <row r="203" spans="1:25" s="41" customFormat="1">
      <c r="A203" s="341" t="s">
        <v>2488</v>
      </c>
      <c r="B203" s="1217">
        <v>45100</v>
      </c>
      <c r="C203" s="32">
        <v>45092</v>
      </c>
      <c r="D203" s="521">
        <v>13979</v>
      </c>
      <c r="E203" s="34" t="s">
        <v>2</v>
      </c>
      <c r="F203" s="33">
        <v>4703</v>
      </c>
      <c r="G203" s="19" t="s">
        <v>57</v>
      </c>
      <c r="H203" s="521">
        <v>10</v>
      </c>
      <c r="I203" s="19" t="s">
        <v>6</v>
      </c>
      <c r="J203" s="19"/>
      <c r="K203" s="19" t="s">
        <v>3090</v>
      </c>
      <c r="L203" s="1218">
        <v>690</v>
      </c>
      <c r="M203" s="249"/>
      <c r="N203" s="249"/>
      <c r="O203" s="249"/>
      <c r="P203" s="249"/>
      <c r="Q203" s="249"/>
      <c r="R203" s="249"/>
      <c r="T203" s="249"/>
      <c r="U203" s="249"/>
      <c r="V203" s="249"/>
      <c r="W203" s="249"/>
      <c r="X203" s="249"/>
      <c r="Y203" s="249"/>
    </row>
    <row r="204" spans="1:25" s="41" customFormat="1" ht="15.75">
      <c r="A204" s="339" t="s">
        <v>2488</v>
      </c>
      <c r="B204" s="1606">
        <v>45128</v>
      </c>
      <c r="C204" s="132"/>
      <c r="D204" s="547">
        <v>14064</v>
      </c>
      <c r="E204" s="131" t="s">
        <v>2351</v>
      </c>
      <c r="F204" s="133">
        <v>4443</v>
      </c>
      <c r="G204" s="134" t="s">
        <v>47</v>
      </c>
      <c r="H204" s="547">
        <v>150</v>
      </c>
      <c r="I204" s="134"/>
      <c r="J204" s="134"/>
      <c r="K204" s="525"/>
      <c r="L204" s="516">
        <v>5970</v>
      </c>
      <c r="M204" s="249"/>
      <c r="N204" s="249"/>
      <c r="O204" s="249"/>
      <c r="P204" s="249"/>
      <c r="Q204" s="249"/>
      <c r="R204" s="249"/>
      <c r="T204" s="608" t="s">
        <v>1938</v>
      </c>
      <c r="U204" s="249"/>
      <c r="V204" s="249"/>
      <c r="W204" s="249"/>
      <c r="X204" s="249"/>
      <c r="Y204" s="249"/>
    </row>
    <row r="205" spans="1:25" s="41" customFormat="1" ht="15.75">
      <c r="A205" s="341" t="s">
        <v>1564</v>
      </c>
      <c r="B205" s="1217">
        <v>45110</v>
      </c>
      <c r="C205" s="32">
        <v>45105</v>
      </c>
      <c r="D205" s="521">
        <v>14102</v>
      </c>
      <c r="E205" s="34" t="s">
        <v>2</v>
      </c>
      <c r="F205" s="33">
        <v>951</v>
      </c>
      <c r="G205" s="19" t="s">
        <v>58</v>
      </c>
      <c r="H205" s="521" t="s">
        <v>1782</v>
      </c>
      <c r="I205" s="19" t="s">
        <v>6</v>
      </c>
      <c r="J205" s="19"/>
      <c r="K205" s="21" t="s">
        <v>1911</v>
      </c>
      <c r="L205" s="1218">
        <v>921.5</v>
      </c>
      <c r="M205" s="249"/>
      <c r="N205" s="249"/>
      <c r="O205" s="249"/>
      <c r="P205" s="249"/>
      <c r="Q205" s="249"/>
      <c r="R205" s="249"/>
      <c r="T205" s="608"/>
      <c r="U205" s="249"/>
      <c r="V205" s="249"/>
      <c r="W205" s="249"/>
      <c r="X205" s="249"/>
      <c r="Y205" s="249"/>
    </row>
    <row r="206" spans="1:25" s="41" customFormat="1" ht="15.75">
      <c r="A206" s="341" t="s">
        <v>791</v>
      </c>
      <c r="B206" s="1217">
        <v>45110</v>
      </c>
      <c r="C206" s="32">
        <v>45105</v>
      </c>
      <c r="D206" s="521">
        <v>14103</v>
      </c>
      <c r="E206" s="34" t="s">
        <v>7</v>
      </c>
      <c r="F206" s="33">
        <v>1095</v>
      </c>
      <c r="G206" s="19" t="s">
        <v>47</v>
      </c>
      <c r="H206" s="521">
        <v>3</v>
      </c>
      <c r="I206" s="19" t="s">
        <v>6</v>
      </c>
      <c r="J206" s="19"/>
      <c r="K206" s="21" t="s">
        <v>1911</v>
      </c>
      <c r="L206" s="1218">
        <v>103.5</v>
      </c>
      <c r="M206" s="249"/>
      <c r="N206" s="249"/>
      <c r="O206" s="249"/>
      <c r="P206" s="249"/>
      <c r="Q206" s="249"/>
      <c r="R206" s="249"/>
      <c r="T206" s="608"/>
      <c r="U206" s="249"/>
      <c r="V206" s="249"/>
      <c r="W206" s="249"/>
      <c r="X206" s="249"/>
      <c r="Y206" s="249"/>
    </row>
    <row r="207" spans="1:25" s="41" customFormat="1" ht="15.75">
      <c r="A207" s="341" t="s">
        <v>918</v>
      </c>
      <c r="B207" s="1217">
        <v>45110</v>
      </c>
      <c r="C207" s="32">
        <v>45104</v>
      </c>
      <c r="D207" s="521">
        <v>14104</v>
      </c>
      <c r="E207" s="34" t="s">
        <v>2</v>
      </c>
      <c r="F207" s="33">
        <v>1126</v>
      </c>
      <c r="G207" s="19" t="s">
        <v>57</v>
      </c>
      <c r="H207" s="521">
        <v>4</v>
      </c>
      <c r="I207" s="19" t="s">
        <v>6</v>
      </c>
      <c r="J207" s="19"/>
      <c r="K207" s="21" t="s">
        <v>1911</v>
      </c>
      <c r="L207" s="1218">
        <v>328</v>
      </c>
      <c r="M207" s="249"/>
      <c r="N207" s="249"/>
      <c r="O207" s="249"/>
      <c r="P207" s="249"/>
      <c r="Q207" s="249"/>
      <c r="R207" s="249"/>
      <c r="T207" s="608"/>
      <c r="U207" s="249"/>
      <c r="V207" s="249"/>
      <c r="W207" s="249"/>
      <c r="X207" s="249"/>
      <c r="Y207" s="249"/>
    </row>
    <row r="208" spans="1:25" s="41" customFormat="1" ht="15.75">
      <c r="A208" s="341" t="s">
        <v>141</v>
      </c>
      <c r="B208" s="1217">
        <v>45110</v>
      </c>
      <c r="C208" s="32">
        <v>45104</v>
      </c>
      <c r="D208" s="521">
        <v>14105</v>
      </c>
      <c r="E208" s="34" t="s">
        <v>2</v>
      </c>
      <c r="F208" s="33">
        <v>1350</v>
      </c>
      <c r="G208" s="19" t="s">
        <v>182</v>
      </c>
      <c r="H208" s="521">
        <v>20</v>
      </c>
      <c r="I208" s="19" t="s">
        <v>6</v>
      </c>
      <c r="J208" s="19"/>
      <c r="K208" s="21" t="s">
        <v>1911</v>
      </c>
      <c r="L208" s="1218">
        <v>290</v>
      </c>
      <c r="M208" s="249"/>
      <c r="N208" s="249"/>
      <c r="O208" s="249"/>
      <c r="P208" s="249"/>
      <c r="Q208" s="249"/>
      <c r="R208" s="249"/>
      <c r="T208" s="608"/>
      <c r="U208" s="249"/>
      <c r="V208" s="249"/>
      <c r="W208" s="249"/>
      <c r="X208" s="249"/>
      <c r="Y208" s="249"/>
    </row>
    <row r="209" spans="1:25" s="41" customFormat="1" ht="15.75">
      <c r="A209" s="341" t="s">
        <v>2672</v>
      </c>
      <c r="B209" s="1217">
        <v>45111</v>
      </c>
      <c r="C209" s="32">
        <v>45107</v>
      </c>
      <c r="D209" s="521">
        <v>14106</v>
      </c>
      <c r="E209" s="34" t="s">
        <v>7</v>
      </c>
      <c r="F209" s="33">
        <v>1395</v>
      </c>
      <c r="G209" s="19" t="s">
        <v>30</v>
      </c>
      <c r="H209" s="521">
        <v>7</v>
      </c>
      <c r="I209" s="19" t="s">
        <v>6</v>
      </c>
      <c r="J209" s="19"/>
      <c r="K209" s="21" t="s">
        <v>1911</v>
      </c>
      <c r="L209" s="1218">
        <v>108</v>
      </c>
      <c r="M209" s="249"/>
      <c r="N209" s="249"/>
      <c r="O209" s="249"/>
      <c r="P209" s="249"/>
      <c r="Q209" s="249"/>
      <c r="R209" s="249"/>
      <c r="T209" s="608"/>
      <c r="U209" s="249"/>
      <c r="V209" s="249"/>
      <c r="W209" s="249"/>
      <c r="X209" s="249"/>
      <c r="Y209" s="249"/>
    </row>
    <row r="210" spans="1:25" s="41" customFormat="1" ht="15.75">
      <c r="A210" s="341" t="s">
        <v>787</v>
      </c>
      <c r="B210" s="1217">
        <v>45111</v>
      </c>
      <c r="C210" s="32">
        <v>45107</v>
      </c>
      <c r="D210" s="521">
        <v>14108</v>
      </c>
      <c r="E210" s="34" t="s">
        <v>1221</v>
      </c>
      <c r="F210" s="33">
        <v>2438</v>
      </c>
      <c r="G210" s="19" t="s">
        <v>58</v>
      </c>
      <c r="H210" s="521" t="s">
        <v>919</v>
      </c>
      <c r="I210" s="19" t="s">
        <v>6</v>
      </c>
      <c r="J210" s="19"/>
      <c r="K210" s="21" t="s">
        <v>1911</v>
      </c>
      <c r="L210" s="1218">
        <v>211.2</v>
      </c>
      <c r="M210" s="249"/>
      <c r="N210" s="249"/>
      <c r="O210" s="249"/>
      <c r="P210" s="249"/>
      <c r="Q210" s="249"/>
      <c r="R210" s="249"/>
      <c r="T210" s="608"/>
      <c r="U210" s="249"/>
      <c r="V210" s="249"/>
      <c r="W210" s="249"/>
      <c r="X210" s="249"/>
      <c r="Y210" s="249"/>
    </row>
    <row r="211" spans="1:25" s="41" customFormat="1" ht="15.75">
      <c r="A211" s="341" t="s">
        <v>2854</v>
      </c>
      <c r="B211" s="1217">
        <v>45111</v>
      </c>
      <c r="C211" s="32">
        <v>45106</v>
      </c>
      <c r="D211" s="521">
        <v>14109</v>
      </c>
      <c r="E211" s="34" t="s">
        <v>2</v>
      </c>
      <c r="F211" s="33">
        <v>2691</v>
      </c>
      <c r="G211" s="19" t="s">
        <v>47</v>
      </c>
      <c r="H211" s="521">
        <v>48</v>
      </c>
      <c r="I211" s="19" t="s">
        <v>6</v>
      </c>
      <c r="J211" s="19"/>
      <c r="K211" s="21" t="s">
        <v>1911</v>
      </c>
      <c r="L211" s="1218">
        <v>1401.6</v>
      </c>
      <c r="M211" s="249"/>
      <c r="N211" s="249"/>
      <c r="O211" s="249"/>
      <c r="P211" s="249"/>
      <c r="Q211" s="249"/>
      <c r="R211" s="249"/>
      <c r="T211" s="608"/>
      <c r="U211" s="249"/>
      <c r="V211" s="249"/>
      <c r="W211" s="249"/>
      <c r="X211" s="249"/>
      <c r="Y211" s="249"/>
    </row>
    <row r="212" spans="1:25" s="41" customFormat="1" ht="15.75">
      <c r="A212" s="339" t="s">
        <v>472</v>
      </c>
      <c r="B212" s="1606">
        <v>45112</v>
      </c>
      <c r="C212" s="132"/>
      <c r="D212" s="547">
        <v>14110</v>
      </c>
      <c r="E212" s="131" t="s">
        <v>1221</v>
      </c>
      <c r="F212" s="133">
        <v>4268</v>
      </c>
      <c r="G212" s="134" t="s">
        <v>29</v>
      </c>
      <c r="H212" s="547">
        <v>42</v>
      </c>
      <c r="I212" s="134"/>
      <c r="J212" s="134"/>
      <c r="K212" s="525" t="s">
        <v>1911</v>
      </c>
      <c r="L212" s="516"/>
      <c r="M212" s="249"/>
      <c r="N212" s="249"/>
      <c r="O212" s="249"/>
      <c r="P212" s="249"/>
      <c r="Q212" s="249"/>
      <c r="R212" s="249"/>
      <c r="T212" s="608"/>
      <c r="U212" s="249"/>
      <c r="V212" s="249"/>
      <c r="W212" s="249"/>
      <c r="X212" s="249"/>
      <c r="Y212" s="249"/>
    </row>
    <row r="213" spans="1:25" s="41" customFormat="1" ht="15.75">
      <c r="A213" s="339"/>
      <c r="B213" s="1606"/>
      <c r="C213" s="132"/>
      <c r="D213" s="547"/>
      <c r="E213" s="131" t="s">
        <v>2</v>
      </c>
      <c r="F213" s="133">
        <v>3152</v>
      </c>
      <c r="G213" s="134" t="s">
        <v>729</v>
      </c>
      <c r="H213" s="547" t="s">
        <v>1226</v>
      </c>
      <c r="I213" s="134"/>
      <c r="J213" s="134"/>
      <c r="K213" s="525" t="s">
        <v>1911</v>
      </c>
      <c r="L213" s="516">
        <v>2588.2800000000002</v>
      </c>
      <c r="M213" s="249"/>
      <c r="N213" s="249"/>
      <c r="O213" s="249"/>
      <c r="P213" s="249"/>
      <c r="Q213" s="249"/>
      <c r="R213" s="249"/>
      <c r="T213" s="608"/>
      <c r="U213" s="249"/>
      <c r="V213" s="249"/>
      <c r="W213" s="249"/>
      <c r="X213" s="249"/>
      <c r="Y213" s="249"/>
    </row>
    <row r="214" spans="1:25" s="41" customFormat="1" ht="15.75">
      <c r="A214" s="339" t="s">
        <v>2961</v>
      </c>
      <c r="B214" s="1606">
        <v>45117</v>
      </c>
      <c r="C214" s="132"/>
      <c r="D214" s="547">
        <v>14174</v>
      </c>
      <c r="E214" s="131" t="s">
        <v>2</v>
      </c>
      <c r="F214" s="133">
        <v>4674</v>
      </c>
      <c r="G214" s="134" t="s">
        <v>29</v>
      </c>
      <c r="H214" s="547" t="s">
        <v>877</v>
      </c>
      <c r="I214" s="134"/>
      <c r="J214" s="134"/>
      <c r="K214" s="525"/>
      <c r="L214" s="516">
        <v>680.4</v>
      </c>
      <c r="M214" s="249"/>
      <c r="N214" s="249"/>
      <c r="O214" s="249"/>
      <c r="P214" s="249"/>
      <c r="Q214" s="249"/>
      <c r="R214" s="249"/>
      <c r="T214" s="608"/>
      <c r="U214" s="249"/>
      <c r="V214" s="249"/>
      <c r="W214" s="249"/>
      <c r="X214" s="249"/>
      <c r="Y214" s="249"/>
    </row>
    <row r="215" spans="1:25" s="41" customFormat="1" ht="15.75">
      <c r="A215" s="339" t="s">
        <v>2700</v>
      </c>
      <c r="B215" s="1606">
        <v>45121</v>
      </c>
      <c r="C215" s="132"/>
      <c r="D215" s="547">
        <v>14176</v>
      </c>
      <c r="E215" s="131" t="s">
        <v>1221</v>
      </c>
      <c r="F215" s="133">
        <v>4268</v>
      </c>
      <c r="G215" s="134" t="s">
        <v>29</v>
      </c>
      <c r="H215" s="547" t="s">
        <v>1455</v>
      </c>
      <c r="I215" s="134"/>
      <c r="J215" s="134"/>
      <c r="K215" s="525"/>
      <c r="L215" s="516"/>
      <c r="M215" s="249"/>
      <c r="N215" s="249"/>
      <c r="O215" s="249"/>
      <c r="P215" s="249"/>
      <c r="Q215" s="249"/>
      <c r="R215" s="249"/>
      <c r="T215" s="608"/>
      <c r="U215" s="249"/>
      <c r="V215" s="249"/>
      <c r="W215" s="249"/>
      <c r="X215" s="249"/>
      <c r="Y215" s="249"/>
    </row>
    <row r="216" spans="1:25" s="41" customFormat="1" ht="15.75">
      <c r="A216" s="339"/>
      <c r="B216" s="1606"/>
      <c r="C216" s="132"/>
      <c r="D216" s="547"/>
      <c r="E216" s="131" t="s">
        <v>1221</v>
      </c>
      <c r="F216" s="133">
        <v>4513</v>
      </c>
      <c r="G216" s="134" t="s">
        <v>1204</v>
      </c>
      <c r="H216" s="547" t="s">
        <v>1353</v>
      </c>
      <c r="I216" s="134"/>
      <c r="J216" s="134"/>
      <c r="K216" s="525"/>
      <c r="L216" s="516">
        <v>1201.1199999999999</v>
      </c>
      <c r="M216" s="249"/>
      <c r="N216" s="249"/>
      <c r="O216" s="249"/>
      <c r="P216" s="249"/>
      <c r="Q216" s="249"/>
      <c r="R216" s="249"/>
      <c r="T216" s="608"/>
      <c r="U216" s="249"/>
      <c r="V216" s="249"/>
      <c r="W216" s="249"/>
      <c r="X216" s="249"/>
      <c r="Y216" s="249"/>
    </row>
    <row r="217" spans="1:25" s="41" customFormat="1" ht="15.75">
      <c r="A217" s="339" t="s">
        <v>2700</v>
      </c>
      <c r="B217" s="1606">
        <v>45153</v>
      </c>
      <c r="C217" s="132"/>
      <c r="D217" s="547">
        <v>14177</v>
      </c>
      <c r="E217" s="131" t="s">
        <v>1221</v>
      </c>
      <c r="F217" s="133">
        <v>4268</v>
      </c>
      <c r="G217" s="134" t="s">
        <v>29</v>
      </c>
      <c r="H217" s="547" t="s">
        <v>1455</v>
      </c>
      <c r="I217" s="134"/>
      <c r="J217" s="134"/>
      <c r="K217" s="525"/>
      <c r="L217" s="516"/>
      <c r="M217" s="249"/>
      <c r="N217" s="249"/>
      <c r="O217" s="249"/>
      <c r="P217" s="249"/>
      <c r="Q217" s="249"/>
      <c r="R217" s="249"/>
      <c r="T217" s="608"/>
      <c r="U217" s="249"/>
      <c r="V217" s="249"/>
      <c r="W217" s="249"/>
      <c r="X217" s="249"/>
      <c r="Y217" s="249"/>
    </row>
    <row r="218" spans="1:25" s="41" customFormat="1" ht="15.75">
      <c r="A218" s="339"/>
      <c r="B218" s="1606"/>
      <c r="C218" s="132"/>
      <c r="D218" s="547"/>
      <c r="E218" s="131" t="s">
        <v>1221</v>
      </c>
      <c r="F218" s="133">
        <v>4513</v>
      </c>
      <c r="G218" s="134" t="s">
        <v>1204</v>
      </c>
      <c r="H218" s="547" t="s">
        <v>1353</v>
      </c>
      <c r="I218" s="134"/>
      <c r="J218" s="134"/>
      <c r="K218" s="525"/>
      <c r="L218" s="516">
        <v>1201.1199999999999</v>
      </c>
      <c r="M218" s="249"/>
      <c r="N218" s="249"/>
      <c r="O218" s="249"/>
      <c r="P218" s="249"/>
      <c r="Q218" s="249"/>
      <c r="R218" s="249"/>
      <c r="T218" s="608"/>
      <c r="U218" s="249"/>
      <c r="V218" s="249"/>
      <c r="W218" s="249"/>
      <c r="X218" s="249"/>
      <c r="Y218" s="249"/>
    </row>
    <row r="219" spans="1:25" s="41" customFormat="1" ht="15.75">
      <c r="A219" s="339" t="s">
        <v>2700</v>
      </c>
      <c r="B219" s="1606">
        <v>45184</v>
      </c>
      <c r="C219" s="132"/>
      <c r="D219" s="547">
        <v>14178</v>
      </c>
      <c r="E219" s="131" t="s">
        <v>1221</v>
      </c>
      <c r="F219" s="133">
        <v>4268</v>
      </c>
      <c r="G219" s="134" t="s">
        <v>29</v>
      </c>
      <c r="H219" s="547" t="s">
        <v>1455</v>
      </c>
      <c r="I219" s="134"/>
      <c r="J219" s="134"/>
      <c r="K219" s="525"/>
      <c r="L219" s="516"/>
      <c r="M219" s="249"/>
      <c r="N219" s="249"/>
      <c r="O219" s="249"/>
      <c r="P219" s="249"/>
      <c r="Q219" s="249"/>
      <c r="R219" s="249"/>
      <c r="T219" s="608"/>
      <c r="U219" s="249"/>
      <c r="V219" s="249"/>
      <c r="W219" s="249"/>
      <c r="X219" s="249"/>
      <c r="Y219" s="249"/>
    </row>
    <row r="220" spans="1:25" s="41" customFormat="1" ht="15.75">
      <c r="A220" s="339"/>
      <c r="B220" s="1606"/>
      <c r="C220" s="132"/>
      <c r="D220" s="547"/>
      <c r="E220" s="131" t="s">
        <v>1221</v>
      </c>
      <c r="F220" s="133">
        <v>4513</v>
      </c>
      <c r="G220" s="134" t="s">
        <v>1204</v>
      </c>
      <c r="H220" s="547" t="s">
        <v>1353</v>
      </c>
      <c r="I220" s="134"/>
      <c r="J220" s="134"/>
      <c r="K220" s="525"/>
      <c r="L220" s="516">
        <v>1201.1199999999999</v>
      </c>
      <c r="M220" s="249"/>
      <c r="N220" s="249"/>
      <c r="O220" s="249"/>
      <c r="P220" s="249"/>
      <c r="Q220" s="249"/>
      <c r="R220" s="249"/>
      <c r="T220" s="608"/>
      <c r="U220" s="249"/>
      <c r="V220" s="249"/>
      <c r="W220" s="249"/>
      <c r="X220" s="249"/>
      <c r="Y220" s="249"/>
    </row>
    <row r="221" spans="1:25" s="41" customFormat="1" ht="15.75">
      <c r="A221" s="339" t="s">
        <v>2700</v>
      </c>
      <c r="B221" s="1606">
        <v>45215</v>
      </c>
      <c r="C221" s="132"/>
      <c r="D221" s="547">
        <v>14179</v>
      </c>
      <c r="E221" s="131" t="s">
        <v>1221</v>
      </c>
      <c r="F221" s="133">
        <v>4268</v>
      </c>
      <c r="G221" s="134" t="s">
        <v>29</v>
      </c>
      <c r="H221" s="547" t="s">
        <v>1455</v>
      </c>
      <c r="I221" s="134"/>
      <c r="J221" s="134"/>
      <c r="K221" s="525"/>
      <c r="L221" s="516"/>
      <c r="M221" s="249"/>
      <c r="N221" s="249"/>
      <c r="O221" s="249"/>
      <c r="P221" s="249"/>
      <c r="Q221" s="249"/>
      <c r="R221" s="249"/>
      <c r="T221" s="608"/>
      <c r="U221" s="249"/>
      <c r="V221" s="249"/>
      <c r="W221" s="249"/>
      <c r="X221" s="249"/>
      <c r="Y221" s="249"/>
    </row>
    <row r="222" spans="1:25" s="41" customFormat="1" ht="15.75">
      <c r="A222" s="339"/>
      <c r="B222" s="1606"/>
      <c r="C222" s="132"/>
      <c r="D222" s="547"/>
      <c r="E222" s="131" t="s">
        <v>1221</v>
      </c>
      <c r="F222" s="133">
        <v>4513</v>
      </c>
      <c r="G222" s="134" t="s">
        <v>1204</v>
      </c>
      <c r="H222" s="547" t="s">
        <v>1353</v>
      </c>
      <c r="I222" s="134"/>
      <c r="J222" s="134"/>
      <c r="K222" s="525"/>
      <c r="L222" s="516">
        <v>1201.1199999999999</v>
      </c>
      <c r="M222" s="249"/>
      <c r="N222" s="249"/>
      <c r="O222" s="249"/>
      <c r="P222" s="249"/>
      <c r="Q222" s="249"/>
      <c r="R222" s="249"/>
      <c r="T222" s="608"/>
      <c r="U222" s="249"/>
      <c r="V222" s="249"/>
      <c r="W222" s="249"/>
      <c r="X222" s="249"/>
      <c r="Y222" s="249"/>
    </row>
    <row r="223" spans="1:25" s="41" customFormat="1" ht="15.75">
      <c r="A223" s="339"/>
      <c r="B223" s="1606"/>
      <c r="C223" s="132"/>
      <c r="D223" s="547"/>
      <c r="E223" s="131"/>
      <c r="F223" s="133"/>
      <c r="G223" s="134"/>
      <c r="H223" s="547"/>
      <c r="I223" s="134"/>
      <c r="J223" s="134"/>
      <c r="K223" s="525"/>
      <c r="L223" s="516"/>
      <c r="M223" s="249"/>
      <c r="N223" s="249"/>
      <c r="O223" s="249"/>
      <c r="P223" s="249"/>
      <c r="Q223" s="249"/>
      <c r="R223" s="249"/>
      <c r="T223" s="608"/>
      <c r="U223" s="249"/>
      <c r="V223" s="249"/>
      <c r="W223" s="249"/>
      <c r="X223" s="249"/>
      <c r="Y223" s="249"/>
    </row>
    <row r="224" spans="1:25" s="41" customFormat="1" ht="15.75">
      <c r="A224" s="339"/>
      <c r="B224" s="1606"/>
      <c r="C224" s="132"/>
      <c r="D224" s="547"/>
      <c r="E224" s="131"/>
      <c r="F224" s="133"/>
      <c r="G224" s="134"/>
      <c r="H224" s="547"/>
      <c r="I224" s="134"/>
      <c r="J224" s="134"/>
      <c r="K224" s="525"/>
      <c r="L224" s="516"/>
      <c r="M224" s="249"/>
      <c r="N224" s="249"/>
      <c r="O224" s="249"/>
      <c r="P224" s="249"/>
      <c r="Q224" s="249"/>
      <c r="R224" s="249"/>
      <c r="T224" s="608"/>
      <c r="U224" s="249"/>
      <c r="V224" s="249"/>
      <c r="W224" s="249"/>
      <c r="X224" s="249"/>
      <c r="Y224" s="249"/>
    </row>
    <row r="225" spans="1:25" s="41" customFormat="1" ht="15.75">
      <c r="A225" s="339"/>
      <c r="B225" s="1606"/>
      <c r="C225" s="132"/>
      <c r="D225" s="547"/>
      <c r="E225" s="131"/>
      <c r="F225" s="133"/>
      <c r="G225" s="134"/>
      <c r="H225" s="547"/>
      <c r="I225" s="134"/>
      <c r="J225" s="134"/>
      <c r="K225" s="525"/>
      <c r="L225" s="516"/>
      <c r="M225" s="249"/>
      <c r="N225" s="249"/>
      <c r="O225" s="249"/>
      <c r="P225" s="249"/>
      <c r="Q225" s="249"/>
      <c r="R225" s="249"/>
      <c r="T225" s="608"/>
      <c r="U225" s="249"/>
      <c r="V225" s="249"/>
      <c r="W225" s="249"/>
      <c r="X225" s="249"/>
      <c r="Y225" s="249"/>
    </row>
    <row r="226" spans="1:25">
      <c r="L226" s="544"/>
    </row>
    <row r="227" spans="1:25" s="6" customFormat="1" ht="15" customHeight="1">
      <c r="A227" s="2530" t="e">
        <f>SUM(#REF!)</f>
        <v>#REF!</v>
      </c>
      <c r="B227" s="2531"/>
      <c r="C227" s="2531"/>
      <c r="D227" s="2531"/>
      <c r="E227" s="2531"/>
      <c r="F227" s="2531"/>
      <c r="G227" s="2531"/>
      <c r="H227" s="2531"/>
      <c r="I227" s="2531"/>
      <c r="J227" s="2531"/>
      <c r="K227" s="2531"/>
      <c r="L227" s="2532"/>
      <c r="T227" s="1035"/>
    </row>
    <row r="228" spans="1:25" s="6" customFormat="1">
      <c r="A228" s="387"/>
      <c r="H228" s="823"/>
      <c r="I228" s="387"/>
      <c r="L228" s="587"/>
    </row>
    <row r="229" spans="1:25" s="6" customFormat="1">
      <c r="A229" s="387"/>
      <c r="H229" s="823"/>
      <c r="I229" s="387"/>
      <c r="L229" s="587"/>
    </row>
    <row r="230" spans="1:25" s="6" customFormat="1">
      <c r="A230" s="387"/>
      <c r="H230" s="823"/>
      <c r="I230" s="387"/>
      <c r="L230" s="587"/>
    </row>
    <row r="231" spans="1:25" s="6" customFormat="1">
      <c r="A231" s="387"/>
      <c r="H231" s="823"/>
      <c r="I231" s="387"/>
      <c r="L231" s="587"/>
    </row>
    <row r="232" spans="1:25" s="6" customFormat="1">
      <c r="A232" s="387"/>
      <c r="H232" s="823"/>
      <c r="I232" s="387"/>
      <c r="L232" s="587"/>
    </row>
    <row r="233" spans="1:25" s="6" customFormat="1">
      <c r="A233" s="387"/>
      <c r="H233" s="823"/>
      <c r="I233" s="387"/>
      <c r="L233" s="587"/>
    </row>
    <row r="234" spans="1:25" s="6" customFormat="1">
      <c r="A234" s="387"/>
      <c r="H234" s="823"/>
      <c r="I234" s="387"/>
      <c r="L234" s="587"/>
    </row>
    <row r="235" spans="1:25" s="6" customFormat="1">
      <c r="A235" s="387"/>
      <c r="H235" s="823"/>
      <c r="I235" s="387"/>
      <c r="L235" s="587"/>
    </row>
    <row r="236" spans="1:25" s="6" customFormat="1">
      <c r="A236" s="387"/>
      <c r="H236" s="823"/>
      <c r="I236" s="387"/>
      <c r="L236" s="587"/>
    </row>
    <row r="237" spans="1:25" s="6" customFormat="1">
      <c r="A237" s="387"/>
      <c r="H237" s="823"/>
      <c r="I237" s="387"/>
      <c r="L237" s="587"/>
    </row>
    <row r="238" spans="1:25" s="6" customFormat="1">
      <c r="A238" s="387"/>
      <c r="H238" s="823"/>
      <c r="I238" s="387"/>
      <c r="L238" s="587"/>
    </row>
    <row r="239" spans="1:25" s="6" customFormat="1">
      <c r="A239" s="387"/>
      <c r="H239" s="823"/>
      <c r="I239" s="387"/>
      <c r="L239" s="587"/>
    </row>
    <row r="240" spans="1:25" s="6" customFormat="1">
      <c r="A240" s="387"/>
      <c r="H240" s="823"/>
      <c r="I240" s="387"/>
      <c r="L240" s="587"/>
    </row>
    <row r="241" spans="1:25" s="6" customFormat="1" hidden="1">
      <c r="A241" s="387"/>
      <c r="H241" s="823"/>
      <c r="I241" s="387"/>
      <c r="L241" s="587"/>
    </row>
    <row r="242" spans="1:25" s="6" customFormat="1" hidden="1">
      <c r="A242" s="387"/>
      <c r="H242" s="823"/>
      <c r="I242" s="387"/>
      <c r="L242" s="587"/>
    </row>
    <row r="243" spans="1:25" s="6" customFormat="1" hidden="1">
      <c r="A243" s="37"/>
      <c r="B243"/>
      <c r="C243"/>
      <c r="D243"/>
      <c r="E243"/>
      <c r="F243"/>
      <c r="G243"/>
      <c r="H243" s="484"/>
      <c r="I243" s="37"/>
      <c r="J243"/>
      <c r="K243"/>
      <c r="L243" s="587"/>
      <c r="S243"/>
    </row>
    <row r="244" spans="1:25" s="6" customFormat="1" hidden="1">
      <c r="A244" s="37"/>
      <c r="B244"/>
      <c r="C244"/>
      <c r="D244"/>
      <c r="E244"/>
      <c r="F244"/>
      <c r="G244"/>
      <c r="H244" s="484"/>
      <c r="I244" s="37"/>
      <c r="J244"/>
      <c r="K244"/>
      <c r="L244" s="587"/>
      <c r="S244"/>
    </row>
    <row r="245" spans="1:25" s="6" customFormat="1" hidden="1">
      <c r="A245" s="37"/>
      <c r="B245"/>
      <c r="C245"/>
      <c r="D245"/>
      <c r="E245"/>
      <c r="F245"/>
      <c r="G245"/>
      <c r="H245" s="484"/>
      <c r="I245" s="37"/>
      <c r="J245"/>
      <c r="K245"/>
      <c r="L245" s="587"/>
      <c r="S245"/>
    </row>
    <row r="246" spans="1:25" s="6" customFormat="1" hidden="1">
      <c r="A246" s="37"/>
      <c r="B246"/>
      <c r="C246"/>
      <c r="D246"/>
      <c r="E246"/>
      <c r="F246"/>
      <c r="G246"/>
      <c r="H246" s="484"/>
      <c r="I246" s="37"/>
      <c r="J246"/>
      <c r="K246"/>
      <c r="L246" s="587"/>
      <c r="S246"/>
    </row>
    <row r="247" spans="1:25" s="6" customFormat="1" hidden="1">
      <c r="A247" s="37"/>
      <c r="B247"/>
      <c r="C247"/>
      <c r="D247"/>
      <c r="E247"/>
      <c r="F247"/>
      <c r="G247"/>
      <c r="H247" s="484"/>
      <c r="I247" s="37"/>
      <c r="J247"/>
      <c r="K247"/>
      <c r="L247" s="587"/>
      <c r="S247"/>
    </row>
    <row r="248" spans="1:25" s="6" customFormat="1" hidden="1">
      <c r="A248" s="37"/>
      <c r="B248"/>
      <c r="C248"/>
      <c r="D248"/>
      <c r="E248"/>
      <c r="F248"/>
      <c r="G248"/>
      <c r="H248" s="484"/>
      <c r="I248" s="37"/>
      <c r="J248"/>
      <c r="K248"/>
      <c r="L248" s="587"/>
      <c r="S248"/>
    </row>
    <row r="249" spans="1:25" s="6" customFormat="1" hidden="1">
      <c r="A249" s="37"/>
      <c r="B249"/>
      <c r="C249"/>
      <c r="D249"/>
      <c r="E249"/>
      <c r="F249"/>
      <c r="G249"/>
      <c r="H249" s="484"/>
      <c r="I249" s="37"/>
      <c r="J249"/>
      <c r="K249"/>
      <c r="L249" s="587"/>
      <c r="S249"/>
    </row>
    <row r="250" spans="1:25" s="6" customFormat="1" hidden="1">
      <c r="A250" s="37"/>
      <c r="B250"/>
      <c r="C250"/>
      <c r="D250"/>
      <c r="E250"/>
      <c r="F250"/>
      <c r="G250"/>
      <c r="H250" s="484"/>
      <c r="I250" s="37"/>
      <c r="J250"/>
      <c r="K250"/>
      <c r="L250" s="587"/>
      <c r="S250"/>
    </row>
    <row r="251" spans="1:25" s="6" customFormat="1" hidden="1">
      <c r="A251" s="37"/>
      <c r="B251"/>
      <c r="C251"/>
      <c r="D251"/>
      <c r="E251"/>
      <c r="F251"/>
      <c r="G251"/>
      <c r="H251" s="484"/>
      <c r="I251" s="37"/>
      <c r="J251"/>
      <c r="K251"/>
      <c r="L251" s="587"/>
      <c r="S251"/>
    </row>
    <row r="252" spans="1:25" s="6" customFormat="1" hidden="1">
      <c r="A252" s="37"/>
      <c r="B252"/>
      <c r="C252"/>
      <c r="D252"/>
      <c r="E252"/>
      <c r="F252"/>
      <c r="G252"/>
      <c r="H252" s="484"/>
      <c r="I252" s="37"/>
      <c r="J252"/>
      <c r="K252"/>
      <c r="L252" s="587"/>
      <c r="S252"/>
    </row>
    <row r="253" spans="1:25" s="37" customFormat="1" hidden="1">
      <c r="B253"/>
      <c r="C253"/>
      <c r="D253"/>
      <c r="E253"/>
      <c r="F253"/>
      <c r="G253"/>
      <c r="H253" s="484"/>
      <c r="J253"/>
      <c r="K253"/>
      <c r="L253" s="587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1:25" s="37" customFormat="1" hidden="1">
      <c r="B254"/>
      <c r="C254"/>
      <c r="D254"/>
      <c r="E254"/>
      <c r="F254"/>
      <c r="G254"/>
      <c r="H254" s="484"/>
      <c r="J254"/>
      <c r="K254"/>
      <c r="L254" s="587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1:25" s="37" customFormat="1" hidden="1">
      <c r="B255"/>
      <c r="C255"/>
      <c r="D255"/>
      <c r="E255"/>
      <c r="F255"/>
      <c r="G255"/>
      <c r="H255" s="484"/>
      <c r="J255"/>
      <c r="K255"/>
      <c r="L255" s="587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1:25" s="37" customFormat="1" hidden="1">
      <c r="B256"/>
      <c r="C256"/>
      <c r="D256"/>
      <c r="E256"/>
      <c r="F256"/>
      <c r="G256"/>
      <c r="H256" s="484"/>
      <c r="J256"/>
      <c r="K256"/>
      <c r="L256" s="587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87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87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87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87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87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87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87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87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87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87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87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87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87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87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87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87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87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87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87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87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87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87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87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87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87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87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87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87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87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87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87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87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87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87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87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87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87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87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87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87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87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87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87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87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87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87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87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87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87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87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87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87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87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87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87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87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87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87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87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87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87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87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87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87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2:25" s="37" customFormat="1" hidden="1">
      <c r="B321"/>
      <c r="C321"/>
      <c r="D321"/>
      <c r="E321"/>
      <c r="F321"/>
      <c r="G321"/>
      <c r="H321" s="484"/>
      <c r="J321"/>
      <c r="K321"/>
      <c r="L321" s="587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2:25" s="37" customFormat="1" hidden="1">
      <c r="B322"/>
      <c r="C322"/>
      <c r="D322"/>
      <c r="E322"/>
      <c r="F322"/>
      <c r="G322"/>
      <c r="H322" s="484"/>
      <c r="J322"/>
      <c r="K322"/>
      <c r="L322" s="587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2:25" s="37" customFormat="1" hidden="1">
      <c r="B323"/>
      <c r="C323"/>
      <c r="D323"/>
      <c r="E323"/>
      <c r="F323"/>
      <c r="G323"/>
      <c r="H323" s="484"/>
      <c r="J323"/>
      <c r="K323"/>
      <c r="L323" s="587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2:25" s="37" customFormat="1" hidden="1">
      <c r="B324"/>
      <c r="C324"/>
      <c r="D324"/>
      <c r="E324"/>
      <c r="F324"/>
      <c r="G324"/>
      <c r="H324" s="484"/>
      <c r="J324"/>
      <c r="K324"/>
      <c r="L324" s="587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2:25" s="37" customFormat="1" hidden="1">
      <c r="B325"/>
      <c r="C325"/>
      <c r="D325"/>
      <c r="E325"/>
      <c r="F325"/>
      <c r="G325"/>
      <c r="H325" s="484"/>
      <c r="J325"/>
      <c r="K325"/>
      <c r="L325" s="587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2:25" s="37" customFormat="1" hidden="1">
      <c r="B326"/>
      <c r="C326"/>
      <c r="D326"/>
      <c r="E326"/>
      <c r="F326"/>
      <c r="G326"/>
      <c r="H326" s="484"/>
      <c r="J326"/>
      <c r="K326"/>
      <c r="L326" s="587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2:25" s="37" customFormat="1" hidden="1">
      <c r="B327"/>
      <c r="C327"/>
      <c r="D327"/>
      <c r="E327"/>
      <c r="F327"/>
      <c r="G327"/>
      <c r="H327" s="484"/>
      <c r="J327"/>
      <c r="K327"/>
      <c r="L327" s="587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2:25" s="37" customFormat="1" hidden="1">
      <c r="B328"/>
      <c r="C328"/>
      <c r="D328"/>
      <c r="E328"/>
      <c r="F328"/>
      <c r="G328"/>
      <c r="H328" s="484"/>
      <c r="J328"/>
      <c r="K328"/>
      <c r="L328" s="587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2:25" s="37" customFormat="1" hidden="1">
      <c r="B329"/>
      <c r="C329"/>
      <c r="D329"/>
      <c r="E329"/>
      <c r="F329"/>
      <c r="G329"/>
      <c r="H329" s="484"/>
      <c r="J329"/>
      <c r="K329"/>
      <c r="L329" s="587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2:25" s="37" customFormat="1" hidden="1">
      <c r="B330"/>
      <c r="C330"/>
      <c r="D330"/>
      <c r="E330"/>
      <c r="F330"/>
      <c r="G330"/>
      <c r="H330" s="484"/>
      <c r="J330"/>
      <c r="K330"/>
      <c r="L330" s="587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2:25" s="37" customFormat="1" hidden="1">
      <c r="B331"/>
      <c r="C331"/>
      <c r="D331"/>
      <c r="E331"/>
      <c r="F331"/>
      <c r="G331"/>
      <c r="H331" s="484"/>
      <c r="J331"/>
      <c r="K331"/>
      <c r="L331" s="587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2" spans="2:25" s="37" customFormat="1" hidden="1">
      <c r="B332"/>
      <c r="C332"/>
      <c r="D332"/>
      <c r="E332"/>
      <c r="F332"/>
      <c r="G332"/>
      <c r="H332" s="484"/>
      <c r="J332"/>
      <c r="K332"/>
      <c r="L332" s="587"/>
      <c r="M332" s="6"/>
      <c r="N332" s="6"/>
      <c r="O332" s="6"/>
      <c r="P332" s="6"/>
      <c r="Q332" s="6"/>
      <c r="R332" s="6"/>
      <c r="S332"/>
      <c r="T332" s="6"/>
      <c r="U332" s="6"/>
      <c r="V332" s="6"/>
      <c r="W332" s="6"/>
      <c r="X332" s="6"/>
      <c r="Y332" s="6"/>
    </row>
    <row r="333" spans="2:25" s="37" customFormat="1" hidden="1">
      <c r="B333"/>
      <c r="C333"/>
      <c r="D333"/>
      <c r="E333"/>
      <c r="F333"/>
      <c r="G333"/>
      <c r="H333" s="484"/>
      <c r="J333"/>
      <c r="K333"/>
      <c r="L333" s="587"/>
      <c r="M333" s="6"/>
      <c r="N333" s="6"/>
      <c r="O333" s="6"/>
      <c r="P333" s="6"/>
      <c r="Q333" s="6"/>
      <c r="R333" s="6"/>
      <c r="S333"/>
      <c r="T333" s="6"/>
      <c r="U333" s="6"/>
      <c r="V333" s="6"/>
      <c r="W333" s="6"/>
      <c r="X333" s="6"/>
      <c r="Y333" s="6"/>
    </row>
    <row r="334" spans="2:25" s="37" customFormat="1" hidden="1">
      <c r="B334"/>
      <c r="C334"/>
      <c r="D334"/>
      <c r="E334"/>
      <c r="F334"/>
      <c r="G334"/>
      <c r="H334" s="484"/>
      <c r="J334"/>
      <c r="K334"/>
      <c r="L334" s="587"/>
      <c r="M334" s="6"/>
      <c r="N334" s="6"/>
      <c r="O334" s="6"/>
      <c r="P334" s="6"/>
      <c r="Q334" s="6"/>
      <c r="R334" s="6"/>
      <c r="S334"/>
      <c r="T334" s="6"/>
      <c r="U334" s="6"/>
      <c r="V334" s="6"/>
      <c r="W334" s="6"/>
      <c r="X334" s="6"/>
      <c r="Y334" s="6"/>
    </row>
    <row r="335" spans="2:25" s="37" customFormat="1" hidden="1">
      <c r="B335"/>
      <c r="C335"/>
      <c r="D335"/>
      <c r="E335"/>
      <c r="F335"/>
      <c r="G335"/>
      <c r="H335" s="484"/>
      <c r="J335"/>
      <c r="K335"/>
      <c r="L335" s="587"/>
      <c r="M335" s="6"/>
      <c r="N335" s="6"/>
      <c r="O335" s="6"/>
      <c r="P335" s="6"/>
      <c r="Q335" s="6"/>
      <c r="R335" s="6"/>
      <c r="S335"/>
      <c r="T335" s="6"/>
      <c r="U335" s="6"/>
      <c r="V335" s="6"/>
      <c r="W335" s="6"/>
      <c r="X335" s="6"/>
      <c r="Y335" s="6"/>
    </row>
    <row r="336" spans="2:25" s="37" customFormat="1" hidden="1">
      <c r="B336"/>
      <c r="C336"/>
      <c r="D336"/>
      <c r="E336"/>
      <c r="F336"/>
      <c r="G336"/>
      <c r="H336" s="484"/>
      <c r="J336"/>
      <c r="K336"/>
      <c r="L336" s="587"/>
      <c r="M336" s="6"/>
      <c r="N336" s="6"/>
      <c r="O336" s="6"/>
      <c r="P336" s="6"/>
      <c r="Q336" s="6"/>
      <c r="R336" s="6"/>
      <c r="S336"/>
      <c r="T336" s="6"/>
      <c r="U336" s="6"/>
      <c r="V336" s="6"/>
      <c r="W336" s="6"/>
      <c r="X336" s="6"/>
      <c r="Y336" s="6"/>
    </row>
    <row r="337" spans="2:25" s="37" customFormat="1" hidden="1">
      <c r="B337"/>
      <c r="C337"/>
      <c r="D337"/>
      <c r="E337"/>
      <c r="F337"/>
      <c r="G337"/>
      <c r="H337" s="484"/>
      <c r="J337"/>
      <c r="K337"/>
      <c r="L337" s="587"/>
      <c r="M337" s="6"/>
      <c r="N337" s="6"/>
      <c r="O337" s="6"/>
      <c r="P337" s="6"/>
      <c r="Q337" s="6"/>
      <c r="R337" s="6"/>
      <c r="S337"/>
      <c r="T337" s="6"/>
      <c r="U337" s="6"/>
      <c r="V337" s="6"/>
      <c r="W337" s="6"/>
      <c r="X337" s="6"/>
      <c r="Y337" s="6"/>
    </row>
    <row r="338" spans="2:25" s="37" customFormat="1" hidden="1">
      <c r="B338"/>
      <c r="C338"/>
      <c r="D338"/>
      <c r="E338"/>
      <c r="F338"/>
      <c r="G338"/>
      <c r="H338" s="484"/>
      <c r="J338"/>
      <c r="K338"/>
      <c r="L338" s="587"/>
      <c r="M338" s="6"/>
      <c r="N338" s="6"/>
      <c r="O338" s="6"/>
      <c r="P338" s="6"/>
      <c r="Q338" s="6"/>
      <c r="R338" s="6"/>
      <c r="S338"/>
      <c r="T338" s="6"/>
      <c r="U338" s="6"/>
      <c r="V338" s="6"/>
      <c r="W338" s="6"/>
      <c r="X338" s="6"/>
      <c r="Y338" s="6"/>
    </row>
    <row r="339" spans="2:25" s="37" customFormat="1" hidden="1">
      <c r="B339"/>
      <c r="C339"/>
      <c r="D339"/>
      <c r="E339"/>
      <c r="F339"/>
      <c r="G339"/>
      <c r="H339" s="484"/>
      <c r="J339"/>
      <c r="K339"/>
      <c r="L339" s="587"/>
      <c r="M339" s="6"/>
      <c r="N339" s="6"/>
      <c r="O339" s="6"/>
      <c r="P339" s="6"/>
      <c r="Q339" s="6"/>
      <c r="R339" s="6"/>
      <c r="S339"/>
      <c r="T339" s="6"/>
      <c r="U339" s="6"/>
      <c r="V339" s="6"/>
      <c r="W339" s="6"/>
      <c r="X339" s="6"/>
      <c r="Y339" s="6"/>
    </row>
    <row r="340" spans="2:25" s="37" customFormat="1" hidden="1">
      <c r="B340"/>
      <c r="C340"/>
      <c r="D340"/>
      <c r="E340"/>
      <c r="F340"/>
      <c r="G340"/>
      <c r="H340" s="484"/>
      <c r="J340"/>
      <c r="K340"/>
      <c r="L340" s="587"/>
      <c r="M340" s="6"/>
      <c r="N340" s="6"/>
      <c r="O340" s="6"/>
      <c r="P340" s="6"/>
      <c r="Q340" s="6"/>
      <c r="R340" s="6"/>
      <c r="S340"/>
      <c r="T340" s="6"/>
      <c r="U340" s="6"/>
      <c r="V340" s="6"/>
      <c r="W340" s="6"/>
      <c r="X340" s="6"/>
      <c r="Y340" s="6"/>
    </row>
    <row r="341" spans="2:25" s="37" customFormat="1" hidden="1">
      <c r="B341"/>
      <c r="C341"/>
      <c r="D341"/>
      <c r="E341"/>
      <c r="F341"/>
      <c r="G341"/>
      <c r="H341" s="484"/>
      <c r="J341"/>
      <c r="K341"/>
      <c r="L341" s="587"/>
      <c r="M341" s="6"/>
      <c r="N341" s="6"/>
      <c r="O341" s="6"/>
      <c r="P341" s="6"/>
      <c r="Q341" s="6"/>
      <c r="R341" s="6"/>
      <c r="S341"/>
      <c r="T341" s="6"/>
      <c r="U341" s="6"/>
      <c r="V341" s="6"/>
      <c r="W341" s="6"/>
      <c r="X341" s="6"/>
      <c r="Y341" s="6"/>
    </row>
    <row r="342" spans="2:25" s="37" customFormat="1" hidden="1">
      <c r="B342"/>
      <c r="C342"/>
      <c r="D342"/>
      <c r="E342"/>
      <c r="F342"/>
      <c r="G342"/>
      <c r="H342" s="484"/>
      <c r="J342"/>
      <c r="K342"/>
      <c r="L342" s="587"/>
      <c r="M342" s="6"/>
      <c r="N342" s="6"/>
      <c r="O342" s="6"/>
      <c r="P342" s="6"/>
      <c r="Q342" s="6"/>
      <c r="R342" s="6"/>
      <c r="S342"/>
      <c r="T342" s="6"/>
      <c r="U342" s="6"/>
      <c r="V342" s="6"/>
      <c r="W342" s="6"/>
      <c r="X342" s="6"/>
      <c r="Y342" s="6"/>
    </row>
    <row r="343" spans="2:25" s="37" customFormat="1" hidden="1">
      <c r="B343"/>
      <c r="C343"/>
      <c r="D343"/>
      <c r="E343"/>
      <c r="F343"/>
      <c r="G343"/>
      <c r="H343" s="484"/>
      <c r="J343"/>
      <c r="K343"/>
      <c r="L343" s="587"/>
      <c r="M343" s="6"/>
      <c r="N343" s="6"/>
      <c r="O343" s="6"/>
      <c r="P343" s="6"/>
      <c r="Q343" s="6"/>
      <c r="R343" s="6"/>
      <c r="S343"/>
      <c r="T343" s="6"/>
      <c r="U343" s="6"/>
      <c r="V343" s="6"/>
      <c r="W343" s="6"/>
      <c r="X343" s="6"/>
      <c r="Y343" s="6"/>
    </row>
    <row r="344" spans="2:25" s="37" customFormat="1" hidden="1">
      <c r="B344"/>
      <c r="C344"/>
      <c r="D344"/>
      <c r="E344"/>
      <c r="F344"/>
      <c r="G344"/>
      <c r="H344" s="484"/>
      <c r="J344"/>
      <c r="K344"/>
      <c r="L344" s="587"/>
      <c r="M344" s="6"/>
      <c r="N344" s="6"/>
      <c r="O344" s="6"/>
      <c r="P344" s="6"/>
      <c r="Q344" s="6"/>
      <c r="R344" s="6"/>
      <c r="S344"/>
      <c r="T344" s="6"/>
      <c r="U344" s="6"/>
      <c r="V344" s="6"/>
      <c r="W344" s="6"/>
      <c r="X344" s="6"/>
      <c r="Y344" s="6"/>
    </row>
    <row r="345" spans="2:25" s="37" customFormat="1" hidden="1">
      <c r="B345"/>
      <c r="C345"/>
      <c r="D345"/>
      <c r="E345"/>
      <c r="F345"/>
      <c r="G345"/>
      <c r="H345" s="484"/>
      <c r="J345"/>
      <c r="K345"/>
      <c r="L345" s="587"/>
      <c r="M345" s="6"/>
      <c r="N345" s="6"/>
      <c r="O345" s="6"/>
      <c r="P345" s="6"/>
      <c r="Q345" s="6"/>
      <c r="R345" s="6"/>
      <c r="S345"/>
      <c r="T345" s="6"/>
      <c r="U345" s="6"/>
      <c r="V345" s="6"/>
      <c r="W345" s="6"/>
      <c r="X345" s="6"/>
      <c r="Y345" s="6"/>
    </row>
    <row r="346" spans="2:25" s="37" customFormat="1" hidden="1">
      <c r="B346"/>
      <c r="C346"/>
      <c r="D346"/>
      <c r="E346"/>
      <c r="F346"/>
      <c r="G346"/>
      <c r="H346" s="484"/>
      <c r="J346"/>
      <c r="K346"/>
      <c r="L346" s="587"/>
      <c r="M346" s="6"/>
      <c r="N346" s="6"/>
      <c r="O346" s="6"/>
      <c r="P346" s="6"/>
      <c r="Q346" s="6"/>
      <c r="R346" s="6"/>
      <c r="S346"/>
      <c r="T346" s="6"/>
      <c r="U346" s="6"/>
      <c r="V346" s="6"/>
      <c r="W346" s="6"/>
      <c r="X346" s="6"/>
      <c r="Y346" s="6"/>
    </row>
    <row r="347" spans="2:25" s="37" customFormat="1" hidden="1">
      <c r="B347"/>
      <c r="C347"/>
      <c r="D347"/>
      <c r="E347"/>
      <c r="F347"/>
      <c r="G347"/>
      <c r="H347" s="484"/>
      <c r="J347"/>
      <c r="K347"/>
      <c r="L347" s="587"/>
      <c r="M347" s="6"/>
      <c r="N347" s="6"/>
      <c r="O347" s="6"/>
      <c r="P347" s="6"/>
      <c r="Q347" s="6"/>
      <c r="R347" s="6"/>
      <c r="S347"/>
      <c r="T347" s="6"/>
      <c r="U347" s="6"/>
      <c r="V347" s="6"/>
      <c r="W347" s="6"/>
      <c r="X347" s="6"/>
      <c r="Y347" s="6"/>
    </row>
    <row r="348" spans="2:25" s="37" customFormat="1" hidden="1">
      <c r="B348"/>
      <c r="C348"/>
      <c r="D348"/>
      <c r="E348"/>
      <c r="F348"/>
      <c r="G348"/>
      <c r="H348" s="484"/>
      <c r="J348"/>
      <c r="K348"/>
      <c r="L348" s="587"/>
      <c r="M348" s="6"/>
      <c r="N348" s="6"/>
      <c r="O348" s="6"/>
      <c r="P348" s="6"/>
      <c r="Q348" s="6"/>
      <c r="R348" s="6"/>
      <c r="S348"/>
      <c r="T348" s="6"/>
      <c r="U348" s="6"/>
      <c r="V348" s="6"/>
      <c r="W348" s="6"/>
      <c r="X348" s="6"/>
      <c r="Y348" s="6"/>
    </row>
    <row r="349" spans="2:25" s="37" customFormat="1" hidden="1">
      <c r="B349"/>
      <c r="C349"/>
      <c r="D349"/>
      <c r="E349"/>
      <c r="F349"/>
      <c r="G349"/>
      <c r="H349" s="484"/>
      <c r="J349"/>
      <c r="K349"/>
      <c r="L349" s="587"/>
      <c r="M349" s="6"/>
      <c r="N349" s="6"/>
      <c r="O349" s="6"/>
      <c r="P349" s="6"/>
      <c r="Q349" s="6"/>
      <c r="R349" s="6"/>
      <c r="S349"/>
      <c r="T349" s="6"/>
      <c r="U349" s="6"/>
      <c r="V349" s="6"/>
      <c r="W349" s="6"/>
      <c r="X349" s="6"/>
      <c r="Y349" s="6"/>
    </row>
    <row r="350" spans="2:25" s="37" customFormat="1" hidden="1">
      <c r="B350"/>
      <c r="C350"/>
      <c r="D350"/>
      <c r="E350"/>
      <c r="F350"/>
      <c r="G350"/>
      <c r="H350" s="484"/>
      <c r="J350"/>
      <c r="K350"/>
      <c r="L350" s="587"/>
      <c r="M350" s="6"/>
      <c r="N350" s="6"/>
      <c r="O350" s="6"/>
      <c r="P350" s="6"/>
      <c r="Q350" s="6"/>
      <c r="R350" s="6"/>
      <c r="S350"/>
      <c r="T350" s="6"/>
      <c r="U350" s="6"/>
      <c r="V350" s="6"/>
      <c r="W350" s="6"/>
      <c r="X350" s="6"/>
      <c r="Y350" s="6"/>
    </row>
    <row r="351" spans="2:25" s="37" customFormat="1" hidden="1">
      <c r="B351"/>
      <c r="C351"/>
      <c r="D351"/>
      <c r="E351"/>
      <c r="F351"/>
      <c r="G351"/>
      <c r="H351" s="484"/>
      <c r="J351"/>
      <c r="K351"/>
      <c r="L351" s="587"/>
      <c r="M351" s="6"/>
      <c r="N351" s="6"/>
      <c r="O351" s="6"/>
      <c r="P351" s="6"/>
      <c r="Q351" s="6"/>
      <c r="R351" s="6"/>
      <c r="S351"/>
      <c r="T351" s="6"/>
      <c r="U351" s="6"/>
      <c r="V351" s="6"/>
      <c r="W351" s="6"/>
      <c r="X351" s="6"/>
      <c r="Y351" s="6"/>
    </row>
    <row r="352" spans="2:25" s="37" customFormat="1" hidden="1">
      <c r="B352"/>
      <c r="C352"/>
      <c r="D352"/>
      <c r="E352"/>
      <c r="F352"/>
      <c r="G352"/>
      <c r="H352" s="484"/>
      <c r="J352"/>
      <c r="K352"/>
      <c r="L352" s="587"/>
      <c r="M352" s="6"/>
      <c r="N352" s="6"/>
      <c r="O352" s="6"/>
      <c r="P352" s="6"/>
      <c r="Q352" s="6"/>
      <c r="R352" s="6"/>
      <c r="S352"/>
      <c r="T352" s="6"/>
      <c r="U352" s="6"/>
      <c r="V352" s="6"/>
      <c r="W352" s="6"/>
      <c r="X352" s="6"/>
      <c r="Y352" s="6"/>
    </row>
    <row r="353" spans="1:22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87"/>
      <c r="S353"/>
    </row>
    <row r="354" spans="1:22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</row>
    <row r="355" spans="1:22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</row>
    <row r="356" spans="1:22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87"/>
      <c r="S356"/>
    </row>
    <row r="357" spans="1:22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</row>
    <row r="358" spans="1:22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</row>
    <row r="359" spans="1:22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  <c r="U359" s="1603">
        <v>1</v>
      </c>
      <c r="V359" s="5"/>
    </row>
    <row r="360" spans="1:22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  <c r="U360" s="1603">
        <v>2</v>
      </c>
      <c r="V360" s="5"/>
    </row>
    <row r="361" spans="1:22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  <c r="U361" s="1603">
        <v>3</v>
      </c>
      <c r="V361" s="5"/>
    </row>
    <row r="362" spans="1:22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  <c r="U362" s="1603">
        <v>4</v>
      </c>
      <c r="V362" s="5"/>
    </row>
    <row r="363" spans="1:22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  <c r="U363" s="1603">
        <v>5</v>
      </c>
      <c r="V363" s="5"/>
    </row>
    <row r="364" spans="1:22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  <c r="U364" s="1603">
        <v>6</v>
      </c>
      <c r="V364" s="5"/>
    </row>
    <row r="365" spans="1:22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  <c r="U365" s="1603">
        <v>7</v>
      </c>
      <c r="V365" s="5"/>
    </row>
    <row r="366" spans="1:22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  <c r="U366" s="1603">
        <v>8</v>
      </c>
      <c r="V366" s="5"/>
    </row>
    <row r="367" spans="1:22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  <c r="U367" s="1603">
        <v>9</v>
      </c>
      <c r="V367" s="5"/>
    </row>
    <row r="368" spans="1:22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  <c r="U368" s="1603">
        <v>10</v>
      </c>
      <c r="V368" s="5"/>
    </row>
    <row r="369" spans="1:22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  <c r="U369" s="1603">
        <v>11</v>
      </c>
      <c r="V369" s="5"/>
    </row>
    <row r="370" spans="1:22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  <c r="U370" s="1603">
        <v>12</v>
      </c>
      <c r="V370" s="5"/>
    </row>
    <row r="371" spans="1:22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  <c r="U371" s="1603">
        <v>13</v>
      </c>
      <c r="V371" s="5"/>
    </row>
    <row r="372" spans="1:22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  <c r="U372" s="1603">
        <v>14</v>
      </c>
      <c r="V372" s="5"/>
    </row>
    <row r="373" spans="1:22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  <c r="U373" s="1603">
        <v>15</v>
      </c>
      <c r="V373" s="5"/>
    </row>
    <row r="374" spans="1:22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  <c r="U374" s="1603">
        <v>16</v>
      </c>
      <c r="V374" s="5"/>
    </row>
    <row r="375" spans="1:22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22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22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22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22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22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22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22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22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22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  <row r="587" spans="1:19" s="6" customFormat="1">
      <c r="A587" s="37"/>
      <c r="B587"/>
      <c r="C587"/>
      <c r="D587"/>
      <c r="E587"/>
      <c r="F587"/>
      <c r="G587"/>
      <c r="H587" s="484"/>
      <c r="I587" s="37"/>
      <c r="J587"/>
      <c r="K587"/>
      <c r="L587" s="587"/>
      <c r="S587"/>
    </row>
    <row r="588" spans="1:19" s="6" customFormat="1">
      <c r="A588" s="37"/>
      <c r="B588"/>
      <c r="C588"/>
      <c r="D588"/>
      <c r="E588"/>
      <c r="F588"/>
      <c r="G588"/>
      <c r="H588" s="484"/>
      <c r="I588" s="37"/>
      <c r="J588"/>
      <c r="K588"/>
      <c r="L588" s="587"/>
      <c r="S588"/>
    </row>
    <row r="589" spans="1:19" s="6" customFormat="1">
      <c r="A589" s="37"/>
      <c r="B589"/>
      <c r="C589"/>
      <c r="D589"/>
      <c r="E589"/>
      <c r="F589"/>
      <c r="G589"/>
      <c r="H589" s="484"/>
      <c r="I589" s="37"/>
      <c r="J589"/>
      <c r="K589"/>
      <c r="L589" s="587"/>
      <c r="S589"/>
    </row>
    <row r="590" spans="1:19" s="6" customFormat="1">
      <c r="A590" s="37"/>
      <c r="B590"/>
      <c r="C590"/>
      <c r="D590"/>
      <c r="E590"/>
      <c r="F590"/>
      <c r="G590"/>
      <c r="H590" s="484"/>
      <c r="I590" s="37"/>
      <c r="J590"/>
      <c r="K590"/>
      <c r="L590" s="587"/>
      <c r="S590"/>
    </row>
    <row r="591" spans="1:19" s="6" customFormat="1">
      <c r="A591" s="37"/>
      <c r="B591"/>
      <c r="C591"/>
      <c r="D591"/>
      <c r="E591"/>
      <c r="F591"/>
      <c r="G591"/>
      <c r="H591" s="484"/>
      <c r="I591" s="37"/>
      <c r="J591"/>
      <c r="K591"/>
      <c r="L591" s="587"/>
      <c r="S591"/>
    </row>
    <row r="592" spans="1:19" s="6" customFormat="1">
      <c r="A592" s="37"/>
      <c r="B592"/>
      <c r="C592"/>
      <c r="D592"/>
      <c r="E592"/>
      <c r="F592"/>
      <c r="G592"/>
      <c r="H592" s="484"/>
      <c r="I592" s="37"/>
      <c r="J592"/>
      <c r="K592"/>
      <c r="L592" s="587"/>
      <c r="S592"/>
    </row>
    <row r="593" spans="1:19" s="6" customFormat="1">
      <c r="A593" s="37"/>
      <c r="B593"/>
      <c r="C593"/>
      <c r="D593"/>
      <c r="E593"/>
      <c r="F593"/>
      <c r="G593"/>
      <c r="H593" s="484"/>
      <c r="I593" s="37"/>
      <c r="J593"/>
      <c r="K593"/>
      <c r="L593" s="587"/>
      <c r="S593"/>
    </row>
    <row r="594" spans="1:19" s="6" customFormat="1">
      <c r="A594" s="37"/>
      <c r="B594"/>
      <c r="C594"/>
      <c r="D594"/>
      <c r="E594"/>
      <c r="F594"/>
      <c r="G594"/>
      <c r="H594" s="484"/>
      <c r="I594" s="37"/>
      <c r="J594"/>
      <c r="K594"/>
      <c r="L594" s="587"/>
      <c r="S594"/>
    </row>
    <row r="595" spans="1:19" s="6" customFormat="1">
      <c r="A595" s="37"/>
      <c r="B595"/>
      <c r="C595"/>
      <c r="D595"/>
      <c r="E595"/>
      <c r="F595"/>
      <c r="G595"/>
      <c r="H595" s="484"/>
      <c r="I595" s="37"/>
      <c r="J595"/>
      <c r="K595"/>
      <c r="L595" s="587"/>
      <c r="S595"/>
    </row>
    <row r="596" spans="1:19" s="6" customFormat="1">
      <c r="A596" s="37"/>
      <c r="B596"/>
      <c r="C596"/>
      <c r="D596"/>
      <c r="E596"/>
      <c r="F596"/>
      <c r="G596"/>
      <c r="H596" s="484"/>
      <c r="I596" s="37"/>
      <c r="J596"/>
      <c r="K596"/>
      <c r="L596" s="587"/>
      <c r="S596"/>
    </row>
    <row r="597" spans="1:19" s="6" customFormat="1">
      <c r="A597" s="37"/>
      <c r="B597"/>
      <c r="C597"/>
      <c r="D597"/>
      <c r="E597"/>
      <c r="F597"/>
      <c r="G597"/>
      <c r="H597" s="484"/>
      <c r="I597" s="37"/>
      <c r="J597"/>
      <c r="K597"/>
      <c r="L597" s="587"/>
      <c r="S597"/>
    </row>
    <row r="598" spans="1:19" s="6" customFormat="1">
      <c r="A598" s="37"/>
      <c r="B598"/>
      <c r="C598"/>
      <c r="D598"/>
      <c r="E598"/>
      <c r="F598"/>
      <c r="G598"/>
      <c r="H598" s="484"/>
      <c r="I598" s="37"/>
      <c r="J598"/>
      <c r="K598"/>
      <c r="L598" s="587"/>
      <c r="S598"/>
    </row>
    <row r="599" spans="1:19" s="6" customFormat="1">
      <c r="A599" s="37"/>
      <c r="B599"/>
      <c r="C599"/>
      <c r="D599"/>
      <c r="E599"/>
      <c r="F599"/>
      <c r="G599"/>
      <c r="H599" s="484"/>
      <c r="I599" s="37"/>
      <c r="J599"/>
      <c r="K599"/>
      <c r="L599" s="587"/>
      <c r="S599"/>
    </row>
    <row r="600" spans="1:19" s="6" customFormat="1">
      <c r="A600" s="37"/>
      <c r="B600"/>
      <c r="C600"/>
      <c r="D600"/>
      <c r="E600"/>
      <c r="F600"/>
      <c r="G600"/>
      <c r="H600" s="484"/>
      <c r="I600" s="37"/>
      <c r="J600"/>
      <c r="K600"/>
      <c r="L600" s="587"/>
      <c r="S600"/>
    </row>
    <row r="601" spans="1:19" s="6" customFormat="1">
      <c r="A601" s="37"/>
      <c r="B601"/>
      <c r="C601"/>
      <c r="D601"/>
      <c r="E601"/>
      <c r="F601"/>
      <c r="G601"/>
      <c r="H601" s="484"/>
      <c r="I601" s="37"/>
      <c r="J601"/>
      <c r="K601"/>
      <c r="L601" s="587"/>
      <c r="S601"/>
    </row>
    <row r="602" spans="1:19" s="6" customFormat="1">
      <c r="A602" s="37"/>
      <c r="B602"/>
      <c r="C602"/>
      <c r="D602"/>
      <c r="E602"/>
      <c r="F602"/>
      <c r="G602"/>
      <c r="H602" s="484"/>
      <c r="I602" s="37"/>
      <c r="J602"/>
      <c r="K602"/>
      <c r="L602" s="587"/>
      <c r="S602"/>
    </row>
    <row r="603" spans="1:19" s="6" customFormat="1">
      <c r="A603" s="37"/>
      <c r="B603"/>
      <c r="C603"/>
      <c r="D603"/>
      <c r="E603"/>
      <c r="F603"/>
      <c r="G603"/>
      <c r="H603" s="484"/>
      <c r="I603" s="37"/>
      <c r="J603"/>
      <c r="K603"/>
      <c r="L603" s="587"/>
      <c r="S603"/>
    </row>
    <row r="604" spans="1:19" s="6" customFormat="1">
      <c r="A604" s="37"/>
      <c r="B604"/>
      <c r="C604"/>
      <c r="D604"/>
      <c r="E604"/>
      <c r="F604"/>
      <c r="G604"/>
      <c r="H604" s="484"/>
      <c r="I604" s="37"/>
      <c r="J604"/>
      <c r="K604"/>
      <c r="L604" s="587"/>
      <c r="S604"/>
    </row>
    <row r="605" spans="1:19" s="6" customFormat="1">
      <c r="A605" s="37"/>
      <c r="B605"/>
      <c r="C605"/>
      <c r="D605"/>
      <c r="E605"/>
      <c r="F605"/>
      <c r="G605"/>
      <c r="H605" s="484"/>
      <c r="I605" s="37"/>
      <c r="J605"/>
      <c r="K605"/>
      <c r="L605" s="587"/>
      <c r="S605"/>
    </row>
    <row r="606" spans="1:19" s="6" customFormat="1">
      <c r="A606" s="37"/>
      <c r="B606"/>
      <c r="C606"/>
      <c r="D606"/>
      <c r="E606"/>
      <c r="F606"/>
      <c r="G606"/>
      <c r="H606" s="484"/>
      <c r="I606" s="37"/>
      <c r="J606"/>
      <c r="K606"/>
      <c r="L606" s="587"/>
      <c r="S606"/>
    </row>
    <row r="607" spans="1:19" s="6" customFormat="1">
      <c r="A607" s="37"/>
      <c r="B607"/>
      <c r="C607"/>
      <c r="D607"/>
      <c r="E607"/>
      <c r="F607"/>
      <c r="G607"/>
      <c r="H607" s="484"/>
      <c r="I607" s="37"/>
      <c r="J607"/>
      <c r="K607"/>
      <c r="L607" s="587"/>
      <c r="S607"/>
    </row>
    <row r="608" spans="1:19" s="6" customFormat="1">
      <c r="A608" s="37"/>
      <c r="B608"/>
      <c r="C608"/>
      <c r="D608"/>
      <c r="E608"/>
      <c r="F608"/>
      <c r="G608"/>
      <c r="H608" s="484"/>
      <c r="I608" s="37"/>
      <c r="J608"/>
      <c r="K608"/>
      <c r="L608" s="587"/>
      <c r="S608"/>
    </row>
    <row r="609" spans="1:19" s="6" customFormat="1">
      <c r="A609" s="37"/>
      <c r="B609"/>
      <c r="C609"/>
      <c r="D609"/>
      <c r="E609"/>
      <c r="F609"/>
      <c r="G609"/>
      <c r="H609" s="484"/>
      <c r="I609" s="37"/>
      <c r="J609"/>
      <c r="K609"/>
      <c r="L609" s="587"/>
      <c r="S609"/>
    </row>
    <row r="610" spans="1:19" s="6" customFormat="1">
      <c r="A610" s="37"/>
      <c r="B610"/>
      <c r="C610"/>
      <c r="D610"/>
      <c r="E610"/>
      <c r="F610"/>
      <c r="G610"/>
      <c r="H610" s="484"/>
      <c r="I610" s="37"/>
      <c r="J610"/>
      <c r="K610"/>
      <c r="L610" s="587"/>
      <c r="S610"/>
    </row>
    <row r="611" spans="1:19" s="6" customFormat="1">
      <c r="A611" s="37"/>
      <c r="B611"/>
      <c r="C611"/>
      <c r="D611"/>
      <c r="E611"/>
      <c r="F611"/>
      <c r="G611"/>
      <c r="H611" s="484"/>
      <c r="I611" s="37"/>
      <c r="J611"/>
      <c r="K611"/>
      <c r="L611" s="587"/>
      <c r="S611"/>
    </row>
    <row r="612" spans="1:19" s="6" customFormat="1">
      <c r="A612" s="37"/>
      <c r="B612"/>
      <c r="C612"/>
      <c r="D612"/>
      <c r="E612"/>
      <c r="F612"/>
      <c r="G612"/>
      <c r="H612" s="484"/>
      <c r="I612" s="37"/>
      <c r="J612"/>
      <c r="K612"/>
      <c r="L612" s="587"/>
      <c r="S612"/>
    </row>
    <row r="613" spans="1:19" s="6" customFormat="1">
      <c r="A613" s="37"/>
      <c r="B613"/>
      <c r="C613"/>
      <c r="D613"/>
      <c r="E613"/>
      <c r="F613"/>
      <c r="G613"/>
      <c r="H613" s="484"/>
      <c r="I613" s="37"/>
      <c r="J613"/>
      <c r="K613"/>
      <c r="L613" s="587"/>
      <c r="S613"/>
    </row>
    <row r="614" spans="1:19" s="6" customFormat="1">
      <c r="A614" s="37"/>
      <c r="B614"/>
      <c r="C614"/>
      <c r="D614"/>
      <c r="E614"/>
      <c r="F614"/>
      <c r="G614"/>
      <c r="H614" s="484"/>
      <c r="I614" s="37"/>
      <c r="J614"/>
      <c r="K614"/>
      <c r="L614" s="587"/>
      <c r="S614"/>
    </row>
    <row r="615" spans="1:19" s="6" customFormat="1">
      <c r="A615" s="37"/>
      <c r="B615"/>
      <c r="C615"/>
      <c r="D615"/>
      <c r="E615"/>
      <c r="F615"/>
      <c r="G615"/>
      <c r="H615" s="484"/>
      <c r="I615" s="37"/>
      <c r="J615"/>
      <c r="K615"/>
      <c r="L615" s="587"/>
      <c r="S615"/>
    </row>
    <row r="616" spans="1:19" s="6" customFormat="1">
      <c r="A616" s="37"/>
      <c r="B616"/>
      <c r="C616"/>
      <c r="D616"/>
      <c r="E616"/>
      <c r="F616"/>
      <c r="G616"/>
      <c r="H616" s="484"/>
      <c r="I616" s="37"/>
      <c r="J616"/>
      <c r="K616"/>
      <c r="L616" s="587"/>
      <c r="S616"/>
    </row>
    <row r="617" spans="1:19" s="6" customFormat="1">
      <c r="A617" s="37"/>
      <c r="B617"/>
      <c r="C617"/>
      <c r="D617"/>
      <c r="E617"/>
      <c r="F617"/>
      <c r="G617"/>
      <c r="H617" s="484"/>
      <c r="I617" s="37"/>
      <c r="J617"/>
      <c r="K617"/>
      <c r="L617" s="587"/>
      <c r="S617"/>
    </row>
    <row r="618" spans="1:19" s="6" customFormat="1">
      <c r="A618" s="37"/>
      <c r="B618"/>
      <c r="C618"/>
      <c r="D618"/>
      <c r="E618"/>
      <c r="F618"/>
      <c r="G618"/>
      <c r="H618" s="484"/>
      <c r="I618" s="37"/>
      <c r="J618"/>
      <c r="K618"/>
      <c r="L618" s="587"/>
      <c r="S618"/>
    </row>
    <row r="619" spans="1:19" s="6" customFormat="1">
      <c r="A619" s="37"/>
      <c r="B619"/>
      <c r="C619"/>
      <c r="D619"/>
      <c r="E619"/>
      <c r="F619"/>
      <c r="G619"/>
      <c r="H619" s="484"/>
      <c r="I619" s="37"/>
      <c r="J619"/>
      <c r="K619"/>
      <c r="L619" s="587"/>
      <c r="S619"/>
    </row>
    <row r="620" spans="1:19" s="6" customFormat="1">
      <c r="A620" s="37"/>
      <c r="B620"/>
      <c r="C620"/>
      <c r="D620"/>
      <c r="E620"/>
      <c r="F620"/>
      <c r="G620"/>
      <c r="H620" s="484"/>
      <c r="I620" s="37"/>
      <c r="J620"/>
      <c r="K620"/>
      <c r="L620" s="587"/>
      <c r="S620"/>
    </row>
  </sheetData>
  <mergeCells count="10">
    <mergeCell ref="A94:L94"/>
    <mergeCell ref="A95:L95"/>
    <mergeCell ref="A201:L201"/>
    <mergeCell ref="A227:L227"/>
    <mergeCell ref="A2:L2"/>
    <mergeCell ref="A11:L11"/>
    <mergeCell ref="A14:L14"/>
    <mergeCell ref="A15:L15"/>
    <mergeCell ref="A67:L67"/>
    <mergeCell ref="A68:L68"/>
  </mergeCells>
  <conditionalFormatting sqref="I69:I93 I96:I200 I16:I66 I12:I13 I1 I3:I10 I202:I225">
    <cfRule type="containsText" dxfId="20" priority="1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sheetPr>
    <tabColor rgb="FFFFFF00"/>
  </sheetPr>
  <dimension ref="A1:Y599"/>
  <sheetViews>
    <sheetView topLeftCell="A28" workbookViewId="0">
      <selection activeCell="G51" sqref="G51"/>
    </sheetView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4.1406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6.2851562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2.5703125" style="6" bestFit="1" customWidth="1"/>
    <col min="21" max="21" width="9.8554687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3242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2517</v>
      </c>
      <c r="B3" s="34" t="s">
        <v>3035</v>
      </c>
      <c r="C3" s="34" t="s">
        <v>3083</v>
      </c>
      <c r="D3" s="34" t="s">
        <v>3036</v>
      </c>
      <c r="E3" s="34" t="s">
        <v>7</v>
      </c>
      <c r="F3" s="34" t="s">
        <v>3037</v>
      </c>
      <c r="G3" s="34" t="s">
        <v>826</v>
      </c>
      <c r="H3" s="34" t="s">
        <v>1880</v>
      </c>
      <c r="I3" s="35" t="s">
        <v>6</v>
      </c>
      <c r="J3" s="34" t="s">
        <v>247</v>
      </c>
      <c r="K3" s="34" t="s">
        <v>3038</v>
      </c>
      <c r="L3" s="451">
        <v>0</v>
      </c>
      <c r="M3" s="16"/>
      <c r="N3" s="16"/>
      <c r="O3" s="16"/>
      <c r="P3" s="16"/>
      <c r="Q3" s="16"/>
      <c r="R3" s="16"/>
      <c r="T3" s="16" t="s">
        <v>2258</v>
      </c>
      <c r="U3" s="16">
        <v>0</v>
      </c>
      <c r="V3" s="16"/>
      <c r="W3" s="16"/>
      <c r="X3" s="16"/>
      <c r="Y3" s="16"/>
    </row>
    <row r="4" spans="1:25" s="15" customFormat="1">
      <c r="A4" s="341" t="s">
        <v>3132</v>
      </c>
      <c r="B4" s="34" t="s">
        <v>2171</v>
      </c>
      <c r="C4" s="34" t="s">
        <v>2171</v>
      </c>
      <c r="D4" s="34" t="s">
        <v>3133</v>
      </c>
      <c r="E4" s="34" t="s">
        <v>1115</v>
      </c>
      <c r="F4" s="34" t="s">
        <v>2462</v>
      </c>
      <c r="G4" s="34" t="s">
        <v>2463</v>
      </c>
      <c r="H4" s="34" t="s">
        <v>3013</v>
      </c>
      <c r="I4" s="35" t="s">
        <v>6</v>
      </c>
      <c r="J4" s="34" t="s">
        <v>247</v>
      </c>
      <c r="K4" s="34" t="s">
        <v>3134</v>
      </c>
      <c r="L4" s="451">
        <v>570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39" t="s">
        <v>2374</v>
      </c>
      <c r="B5" s="131" t="s">
        <v>3135</v>
      </c>
      <c r="C5" s="131"/>
      <c r="D5" s="131" t="s">
        <v>1552</v>
      </c>
      <c r="E5" s="131" t="s">
        <v>81</v>
      </c>
      <c r="F5" s="131" t="s">
        <v>2454</v>
      </c>
      <c r="G5" s="131" t="s">
        <v>210</v>
      </c>
      <c r="H5" s="131" t="s">
        <v>3136</v>
      </c>
      <c r="I5" s="235"/>
      <c r="J5" s="131" t="s">
        <v>247</v>
      </c>
      <c r="K5" s="131" t="s">
        <v>3137</v>
      </c>
      <c r="L5" s="1075">
        <v>0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41" t="s">
        <v>3144</v>
      </c>
      <c r="B6" s="34" t="s">
        <v>2249</v>
      </c>
      <c r="C6" s="34" t="s">
        <v>3228</v>
      </c>
      <c r="D6" s="34" t="s">
        <v>3145</v>
      </c>
      <c r="E6" s="34" t="s">
        <v>254</v>
      </c>
      <c r="F6" s="34" t="s">
        <v>3146</v>
      </c>
      <c r="G6" s="34" t="s">
        <v>3147</v>
      </c>
      <c r="H6" s="34" t="s">
        <v>2090</v>
      </c>
      <c r="I6" s="35" t="s">
        <v>6</v>
      </c>
      <c r="J6" s="34" t="s">
        <v>247</v>
      </c>
      <c r="K6" s="34" t="s">
        <v>3148</v>
      </c>
      <c r="L6" s="451">
        <v>3575</v>
      </c>
      <c r="M6" s="16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41" t="s">
        <v>188</v>
      </c>
      <c r="B7" s="34" t="s">
        <v>3129</v>
      </c>
      <c r="C7" s="34" t="s">
        <v>3155</v>
      </c>
      <c r="D7" s="34" t="s">
        <v>3153</v>
      </c>
      <c r="E7" s="34" t="s">
        <v>1115</v>
      </c>
      <c r="F7" s="34" t="s">
        <v>1714</v>
      </c>
      <c r="G7" s="34" t="s">
        <v>189</v>
      </c>
      <c r="H7" s="34" t="s">
        <v>3182</v>
      </c>
      <c r="I7" s="35" t="s">
        <v>6</v>
      </c>
      <c r="J7" s="34" t="s">
        <v>2391</v>
      </c>
      <c r="K7" s="34" t="s">
        <v>3154</v>
      </c>
      <c r="L7" s="451">
        <v>1638</v>
      </c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41" t="s">
        <v>141</v>
      </c>
      <c r="B8" s="34" t="s">
        <v>3155</v>
      </c>
      <c r="C8" s="34" t="s">
        <v>3155</v>
      </c>
      <c r="D8" s="34" t="s">
        <v>3156</v>
      </c>
      <c r="E8" s="34" t="s">
        <v>1115</v>
      </c>
      <c r="F8" s="34" t="s">
        <v>2008</v>
      </c>
      <c r="G8" s="34" t="s">
        <v>10</v>
      </c>
      <c r="H8" s="34" t="s">
        <v>2696</v>
      </c>
      <c r="I8" s="35" t="s">
        <v>6</v>
      </c>
      <c r="J8" s="34" t="s">
        <v>2391</v>
      </c>
      <c r="K8" s="34" t="s">
        <v>3157</v>
      </c>
      <c r="L8" s="451">
        <v>1100</v>
      </c>
      <c r="M8" s="16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39"/>
      <c r="B9" s="131"/>
      <c r="C9" s="131"/>
      <c r="D9" s="131"/>
      <c r="E9" s="131"/>
      <c r="F9" s="131"/>
      <c r="G9" s="131"/>
      <c r="H9" s="131"/>
      <c r="I9" s="235"/>
      <c r="J9" s="131"/>
      <c r="K9" s="131"/>
      <c r="L9" s="1075"/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1533"/>
      <c r="B10" s="1534"/>
      <c r="C10" s="1534"/>
      <c r="D10" s="1534"/>
      <c r="E10" s="1534"/>
      <c r="F10" s="1534"/>
      <c r="G10" s="1534"/>
      <c r="H10" s="1534"/>
      <c r="I10" s="1535"/>
      <c r="J10" s="1534"/>
      <c r="K10" s="1534"/>
      <c r="L10" s="1536">
        <f>SUM(L3:L9)</f>
        <v>6883</v>
      </c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 ht="18.75">
      <c r="A11" s="2460" t="s">
        <v>2875</v>
      </c>
      <c r="B11" s="2450"/>
      <c r="C11" s="2450"/>
      <c r="D11" s="2450"/>
      <c r="E11" s="2450"/>
      <c r="F11" s="2450"/>
      <c r="G11" s="2450"/>
      <c r="H11" s="2450"/>
      <c r="I11" s="2450"/>
      <c r="J11" s="2450"/>
      <c r="K11" s="2450"/>
      <c r="L11" s="2451"/>
      <c r="M11" s="1610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41" t="s">
        <v>2374</v>
      </c>
      <c r="B12" s="34" t="s">
        <v>3129</v>
      </c>
      <c r="C12" s="34" t="s">
        <v>3209</v>
      </c>
      <c r="D12" s="34" t="s">
        <v>3130</v>
      </c>
      <c r="E12" s="34" t="s">
        <v>81</v>
      </c>
      <c r="F12" s="34" t="s">
        <v>2454</v>
      </c>
      <c r="G12" s="34" t="s">
        <v>3210</v>
      </c>
      <c r="H12" s="34" t="s">
        <v>1921</v>
      </c>
      <c r="I12" s="35" t="s">
        <v>6</v>
      </c>
      <c r="J12" s="34"/>
      <c r="K12" s="34" t="s">
        <v>3131</v>
      </c>
      <c r="L12" s="451">
        <v>620</v>
      </c>
      <c r="M12" s="1605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41" t="s">
        <v>2374</v>
      </c>
      <c r="B13" s="34" t="s">
        <v>3142</v>
      </c>
      <c r="C13" s="34" t="s">
        <v>3209</v>
      </c>
      <c r="D13" s="34" t="s">
        <v>3143</v>
      </c>
      <c r="E13" s="34" t="s">
        <v>1221</v>
      </c>
      <c r="F13" s="34" t="s">
        <v>2667</v>
      </c>
      <c r="G13" s="34" t="s">
        <v>2627</v>
      </c>
      <c r="H13" s="34" t="s">
        <v>2880</v>
      </c>
      <c r="I13" s="35" t="s">
        <v>6</v>
      </c>
      <c r="J13" s="34"/>
      <c r="K13" s="980" t="s">
        <v>3131</v>
      </c>
      <c r="L13" s="451">
        <v>598</v>
      </c>
      <c r="M13" s="1605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39"/>
      <c r="B14" s="131"/>
      <c r="C14" s="131"/>
      <c r="D14" s="131"/>
      <c r="E14" s="131"/>
      <c r="F14" s="131"/>
      <c r="G14" s="131"/>
      <c r="H14" s="131"/>
      <c r="I14" s="235"/>
      <c r="J14" s="131"/>
      <c r="K14" s="756"/>
      <c r="L14" s="1075"/>
      <c r="M14" s="1605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41" customFormat="1">
      <c r="A15" s="2539">
        <f>SUM(L12:L14)</f>
        <v>1218</v>
      </c>
      <c r="B15" s="2539"/>
      <c r="C15" s="2539"/>
      <c r="D15" s="2539"/>
      <c r="E15" s="2539"/>
      <c r="F15" s="2539"/>
      <c r="G15" s="2539"/>
      <c r="H15" s="2539"/>
      <c r="I15" s="2539"/>
      <c r="J15" s="2539"/>
      <c r="K15" s="2539"/>
      <c r="L15" s="2539"/>
      <c r="M15" s="249"/>
      <c r="N15" s="249"/>
      <c r="O15" s="249"/>
      <c r="P15" s="249"/>
      <c r="Q15" s="249"/>
      <c r="R15" s="249"/>
      <c r="T15" s="249"/>
      <c r="U15" s="249"/>
      <c r="V15" s="249"/>
      <c r="W15" s="249"/>
      <c r="X15" s="249"/>
      <c r="Y15" s="249"/>
    </row>
    <row r="16" spans="1:25" s="41" customFormat="1" ht="18.75">
      <c r="A16" s="2460" t="s">
        <v>749</v>
      </c>
      <c r="B16" s="2450"/>
      <c r="C16" s="2450"/>
      <c r="D16" s="2450"/>
      <c r="E16" s="2450"/>
      <c r="F16" s="2450"/>
      <c r="G16" s="2450"/>
      <c r="H16" s="2450"/>
      <c r="I16" s="2450"/>
      <c r="J16" s="2450"/>
      <c r="K16" s="2450"/>
      <c r="L16" s="2451"/>
      <c r="M16" s="249"/>
      <c r="N16" s="249"/>
      <c r="O16" s="249"/>
      <c r="P16" s="249"/>
      <c r="Q16" s="249"/>
      <c r="R16" s="249"/>
      <c r="T16" s="249"/>
      <c r="U16" s="249"/>
      <c r="V16" s="249"/>
      <c r="W16" s="249"/>
      <c r="X16" s="249"/>
      <c r="Y16" s="249"/>
    </row>
    <row r="17" spans="1:25" s="42" customFormat="1" ht="14.25" customHeight="1">
      <c r="A17" s="1121" t="s">
        <v>109</v>
      </c>
      <c r="B17" s="1122">
        <v>45110</v>
      </c>
      <c r="C17" s="1122">
        <v>45112</v>
      </c>
      <c r="D17" s="1123"/>
      <c r="E17" s="1124"/>
      <c r="F17" s="1123"/>
      <c r="G17" s="1125"/>
      <c r="H17" s="1126"/>
      <c r="I17" s="1127" t="s">
        <v>6</v>
      </c>
      <c r="J17" s="1125"/>
      <c r="K17" s="1130" t="s">
        <v>1275</v>
      </c>
      <c r="L17" s="1131">
        <v>0</v>
      </c>
      <c r="M17" s="80"/>
      <c r="N17" s="80"/>
      <c r="O17" s="80"/>
      <c r="P17" s="80"/>
      <c r="Q17" s="80"/>
      <c r="R17" s="80"/>
      <c r="T17" s="249"/>
      <c r="U17" s="80"/>
      <c r="V17" s="80"/>
      <c r="W17" s="80"/>
      <c r="X17" s="80"/>
      <c r="Y17" s="80"/>
    </row>
    <row r="18" spans="1:25" s="42" customFormat="1" ht="14.25" customHeight="1">
      <c r="A18" s="1121" t="s">
        <v>801</v>
      </c>
      <c r="B18" s="1122">
        <v>45111</v>
      </c>
      <c r="C18" s="1122">
        <v>45112</v>
      </c>
      <c r="D18" s="1123">
        <v>14189</v>
      </c>
      <c r="E18" s="1124" t="s">
        <v>1115</v>
      </c>
      <c r="F18" s="1123">
        <v>1514</v>
      </c>
      <c r="G18" s="1125" t="s">
        <v>3120</v>
      </c>
      <c r="H18" s="1126">
        <v>3</v>
      </c>
      <c r="I18" s="1127" t="s">
        <v>6</v>
      </c>
      <c r="J18" s="1125"/>
      <c r="K18" s="1130" t="s">
        <v>1911</v>
      </c>
      <c r="L18" s="1131">
        <v>86.7</v>
      </c>
      <c r="M18" s="80"/>
      <c r="N18" s="80"/>
      <c r="O18" s="80"/>
      <c r="P18" s="80"/>
      <c r="Q18" s="80"/>
      <c r="R18" s="80"/>
      <c r="T18" s="249"/>
      <c r="U18" s="80"/>
      <c r="V18" s="80"/>
      <c r="W18" s="80"/>
      <c r="X18" s="80"/>
      <c r="Y18" s="80"/>
    </row>
    <row r="19" spans="1:25" s="42" customFormat="1" ht="14.25" customHeight="1">
      <c r="A19" s="1121" t="s">
        <v>1934</v>
      </c>
      <c r="B19" s="1122">
        <v>45110</v>
      </c>
      <c r="C19" s="1122">
        <v>45112</v>
      </c>
      <c r="D19" s="1123">
        <v>14201</v>
      </c>
      <c r="E19" s="1124" t="s">
        <v>1803</v>
      </c>
      <c r="F19" s="1123">
        <v>4742</v>
      </c>
      <c r="G19" s="1125" t="s">
        <v>3139</v>
      </c>
      <c r="H19" s="1126" t="s">
        <v>1114</v>
      </c>
      <c r="I19" s="1127" t="s">
        <v>6</v>
      </c>
      <c r="J19" s="1125"/>
      <c r="K19" s="1130"/>
      <c r="L19" s="1131">
        <v>25</v>
      </c>
      <c r="M19" s="80"/>
      <c r="N19" s="80"/>
      <c r="O19" s="80"/>
      <c r="P19" s="80"/>
      <c r="Q19" s="80"/>
      <c r="R19" s="80"/>
      <c r="T19" s="249"/>
      <c r="U19" s="80"/>
      <c r="V19" s="80"/>
      <c r="W19" s="80"/>
      <c r="X19" s="80"/>
      <c r="Y19" s="80"/>
    </row>
    <row r="20" spans="1:25" s="42" customFormat="1" ht="14.25" customHeight="1">
      <c r="A20" s="1121" t="s">
        <v>3097</v>
      </c>
      <c r="B20" s="1122">
        <v>45114</v>
      </c>
      <c r="C20" s="1122">
        <v>45113</v>
      </c>
      <c r="D20" s="1123">
        <v>14215</v>
      </c>
      <c r="E20" s="1124" t="s">
        <v>1221</v>
      </c>
      <c r="F20" s="1123">
        <v>4744</v>
      </c>
      <c r="G20" s="1125" t="s">
        <v>3127</v>
      </c>
      <c r="H20" s="1126">
        <v>44</v>
      </c>
      <c r="I20" s="1127" t="s">
        <v>6</v>
      </c>
      <c r="J20" s="1125"/>
      <c r="K20" s="1130"/>
      <c r="L20" s="1131">
        <v>198</v>
      </c>
      <c r="M20" s="80"/>
      <c r="N20" s="80"/>
      <c r="O20" s="80"/>
      <c r="P20" s="80"/>
      <c r="Q20" s="80"/>
      <c r="R20" s="80"/>
      <c r="T20" s="249"/>
      <c r="U20" s="80"/>
      <c r="V20" s="80"/>
      <c r="W20" s="80"/>
      <c r="X20" s="80"/>
      <c r="Y20" s="80"/>
    </row>
    <row r="21" spans="1:25" s="42" customFormat="1" ht="14.25" customHeight="1">
      <c r="A21" s="1121" t="s">
        <v>1588</v>
      </c>
      <c r="B21" s="1122">
        <v>45117</v>
      </c>
      <c r="C21" s="1122">
        <v>45112</v>
      </c>
      <c r="D21" s="1123">
        <v>14239</v>
      </c>
      <c r="E21" s="1124" t="s">
        <v>44</v>
      </c>
      <c r="F21" s="1123">
        <v>3750</v>
      </c>
      <c r="G21" s="1125" t="s">
        <v>1589</v>
      </c>
      <c r="H21" s="1126">
        <v>5</v>
      </c>
      <c r="I21" s="1127" t="s">
        <v>6</v>
      </c>
      <c r="J21" s="1125"/>
      <c r="K21" s="1130"/>
      <c r="L21" s="1131">
        <v>72.05</v>
      </c>
      <c r="M21" s="80"/>
      <c r="N21" s="80"/>
      <c r="O21" s="80"/>
      <c r="P21" s="80"/>
      <c r="Q21" s="80"/>
      <c r="R21" s="80"/>
      <c r="T21" s="249"/>
      <c r="U21" s="80"/>
      <c r="V21" s="80"/>
      <c r="W21" s="80"/>
      <c r="X21" s="80"/>
      <c r="Y21" s="80"/>
    </row>
    <row r="22" spans="1:25" s="42" customFormat="1" ht="14.25" customHeight="1">
      <c r="A22" s="1121" t="s">
        <v>201</v>
      </c>
      <c r="B22" s="1122">
        <v>45118</v>
      </c>
      <c r="C22" s="1122">
        <v>45114</v>
      </c>
      <c r="D22" s="1123">
        <v>14261</v>
      </c>
      <c r="E22" s="1124" t="s">
        <v>1115</v>
      </c>
      <c r="F22" s="1123">
        <v>3850</v>
      </c>
      <c r="G22" s="1125" t="s">
        <v>1710</v>
      </c>
      <c r="H22" s="1126">
        <v>40</v>
      </c>
      <c r="I22" s="1127" t="s">
        <v>6</v>
      </c>
      <c r="J22" s="1125"/>
      <c r="K22" s="1130"/>
      <c r="L22" s="1131">
        <v>340</v>
      </c>
      <c r="M22" s="80"/>
      <c r="N22" s="80"/>
      <c r="O22" s="80"/>
      <c r="P22" s="80"/>
      <c r="Q22" s="80"/>
      <c r="R22" s="80"/>
      <c r="T22" s="249"/>
      <c r="U22" s="80"/>
      <c r="V22" s="80"/>
      <c r="W22" s="80"/>
      <c r="X22" s="80"/>
      <c r="Y22" s="80"/>
    </row>
    <row r="23" spans="1:25" s="42" customFormat="1" ht="14.25" customHeight="1">
      <c r="A23" s="1121" t="s">
        <v>454</v>
      </c>
      <c r="B23" s="1122">
        <v>45120</v>
      </c>
      <c r="C23" s="1122">
        <v>45119</v>
      </c>
      <c r="D23" s="1123">
        <v>14268</v>
      </c>
      <c r="E23" s="1124" t="s">
        <v>1115</v>
      </c>
      <c r="F23" s="1123">
        <v>2347</v>
      </c>
      <c r="G23" s="1125" t="s">
        <v>455</v>
      </c>
      <c r="H23" s="1126">
        <v>5</v>
      </c>
      <c r="I23" s="1127" t="s">
        <v>6</v>
      </c>
      <c r="J23" s="1125"/>
      <c r="K23" s="1130"/>
      <c r="L23" s="1131">
        <v>303.2</v>
      </c>
      <c r="M23" s="80"/>
      <c r="N23" s="80"/>
      <c r="O23" s="80"/>
      <c r="P23" s="80"/>
      <c r="Q23" s="80"/>
      <c r="R23" s="80"/>
      <c r="T23" s="249"/>
      <c r="U23" s="80"/>
      <c r="V23" s="80"/>
      <c r="W23" s="80"/>
      <c r="X23" s="80"/>
      <c r="Y23" s="80"/>
    </row>
    <row r="24" spans="1:25" s="42" customFormat="1" ht="14.25" customHeight="1">
      <c r="A24" s="1121" t="s">
        <v>109</v>
      </c>
      <c r="B24" s="1122">
        <v>45118</v>
      </c>
      <c r="C24" s="1122">
        <v>45117</v>
      </c>
      <c r="D24" s="1123">
        <v>14272</v>
      </c>
      <c r="E24" s="1124" t="s">
        <v>1115</v>
      </c>
      <c r="F24" s="1123">
        <v>4755</v>
      </c>
      <c r="G24" s="1125" t="s">
        <v>363</v>
      </c>
      <c r="H24" s="1126">
        <v>20</v>
      </c>
      <c r="I24" s="1127" t="s">
        <v>6</v>
      </c>
      <c r="J24" s="1125"/>
      <c r="K24" s="1130"/>
      <c r="L24" s="1131">
        <v>392</v>
      </c>
      <c r="M24" s="80"/>
      <c r="N24" s="80"/>
      <c r="O24" s="80"/>
      <c r="P24" s="80"/>
      <c r="Q24" s="80"/>
      <c r="R24" s="80"/>
      <c r="T24" s="249"/>
      <c r="U24" s="80"/>
      <c r="V24" s="80"/>
      <c r="W24" s="80"/>
      <c r="X24" s="80"/>
      <c r="Y24" s="80"/>
    </row>
    <row r="25" spans="1:25" s="42" customFormat="1" ht="14.25" customHeight="1">
      <c r="A25" s="1121" t="s">
        <v>3072</v>
      </c>
      <c r="B25" s="1122">
        <v>45121</v>
      </c>
      <c r="C25" s="1122">
        <v>45118</v>
      </c>
      <c r="D25" s="1123">
        <v>14283</v>
      </c>
      <c r="E25" s="1124" t="s">
        <v>7</v>
      </c>
      <c r="F25" s="1123">
        <v>4699</v>
      </c>
      <c r="G25" s="1125" t="s">
        <v>2963</v>
      </c>
      <c r="H25" s="1126">
        <v>2</v>
      </c>
      <c r="I25" s="1127" t="s">
        <v>6</v>
      </c>
      <c r="J25" s="1125"/>
      <c r="K25" s="1130"/>
      <c r="L25" s="1131"/>
      <c r="M25" s="80"/>
      <c r="N25" s="80"/>
      <c r="O25" s="80"/>
      <c r="P25" s="80"/>
      <c r="Q25" s="80"/>
      <c r="R25" s="80"/>
      <c r="T25" s="249"/>
      <c r="U25" s="80"/>
      <c r="V25" s="80"/>
      <c r="W25" s="80"/>
      <c r="X25" s="80"/>
      <c r="Y25" s="80"/>
    </row>
    <row r="26" spans="1:25" s="42" customFormat="1" ht="14.25" customHeight="1">
      <c r="A26" s="1121"/>
      <c r="B26" s="1122"/>
      <c r="C26" s="1122"/>
      <c r="D26" s="1123"/>
      <c r="E26" s="1124" t="s">
        <v>7</v>
      </c>
      <c r="F26" s="1123">
        <v>4700</v>
      </c>
      <c r="G26" s="1125" t="s">
        <v>71</v>
      </c>
      <c r="H26" s="1126">
        <v>2</v>
      </c>
      <c r="I26" s="1127" t="s">
        <v>6</v>
      </c>
      <c r="J26" s="1125"/>
      <c r="K26" s="1130"/>
      <c r="L26" s="1131">
        <v>240</v>
      </c>
      <c r="M26" s="80"/>
      <c r="N26" s="80"/>
      <c r="O26" s="80"/>
      <c r="P26" s="80"/>
      <c r="Q26" s="80"/>
      <c r="R26" s="80"/>
      <c r="T26" s="249"/>
      <c r="U26" s="80"/>
      <c r="V26" s="80"/>
      <c r="W26" s="80"/>
      <c r="X26" s="80"/>
      <c r="Y26" s="80"/>
    </row>
    <row r="27" spans="1:25" s="42" customFormat="1" ht="14.25" customHeight="1">
      <c r="A27" s="1121" t="s">
        <v>92</v>
      </c>
      <c r="B27" s="1122">
        <v>45121</v>
      </c>
      <c r="C27" s="1122">
        <v>45121</v>
      </c>
      <c r="D27" s="1123">
        <v>14327</v>
      </c>
      <c r="E27" s="1124" t="s">
        <v>1115</v>
      </c>
      <c r="F27" s="1123">
        <v>2697</v>
      </c>
      <c r="G27" s="1125" t="s">
        <v>147</v>
      </c>
      <c r="H27" s="1126">
        <v>56</v>
      </c>
      <c r="I27" s="1127" t="s">
        <v>6</v>
      </c>
      <c r="J27" s="1125"/>
      <c r="K27" s="1130"/>
      <c r="L27" s="1131">
        <v>406</v>
      </c>
      <c r="M27" s="80"/>
      <c r="N27" s="80"/>
      <c r="O27" s="80"/>
      <c r="P27" s="80"/>
      <c r="Q27" s="80"/>
      <c r="R27" s="80"/>
      <c r="T27" s="249"/>
      <c r="U27" s="80"/>
      <c r="V27" s="80"/>
      <c r="W27" s="80"/>
      <c r="X27" s="80"/>
      <c r="Y27" s="80"/>
    </row>
    <row r="28" spans="1:25" s="42" customFormat="1" ht="14.25" customHeight="1">
      <c r="A28" s="1121" t="s">
        <v>141</v>
      </c>
      <c r="B28" s="1122">
        <v>45126</v>
      </c>
      <c r="C28" s="1122">
        <v>45124</v>
      </c>
      <c r="D28" s="1123">
        <v>14332</v>
      </c>
      <c r="E28" s="1124" t="s">
        <v>44</v>
      </c>
      <c r="F28" s="1123">
        <v>4336</v>
      </c>
      <c r="G28" s="1125" t="s">
        <v>416</v>
      </c>
      <c r="H28" s="1126" t="s">
        <v>3161</v>
      </c>
      <c r="I28" s="1127" t="s">
        <v>6</v>
      </c>
      <c r="J28" s="1125"/>
      <c r="K28" s="1130"/>
      <c r="L28" s="1131">
        <v>360.1</v>
      </c>
      <c r="M28" s="80"/>
      <c r="N28" s="80"/>
      <c r="O28" s="80"/>
      <c r="P28" s="80"/>
      <c r="Q28" s="80"/>
      <c r="R28" s="80"/>
      <c r="T28" s="249"/>
      <c r="U28" s="80"/>
      <c r="V28" s="80"/>
      <c r="W28" s="80"/>
      <c r="X28" s="80"/>
      <c r="Y28" s="80"/>
    </row>
    <row r="29" spans="1:25" s="42" customFormat="1" ht="14.25" customHeight="1">
      <c r="A29" s="1121" t="s">
        <v>141</v>
      </c>
      <c r="B29" s="1122">
        <v>45131</v>
      </c>
      <c r="C29" s="1122">
        <v>45124</v>
      </c>
      <c r="D29" s="1123">
        <v>14333</v>
      </c>
      <c r="E29" s="1124" t="s">
        <v>44</v>
      </c>
      <c r="F29" s="1123">
        <v>4336</v>
      </c>
      <c r="G29" s="1125" t="s">
        <v>416</v>
      </c>
      <c r="H29" s="1126" t="s">
        <v>3161</v>
      </c>
      <c r="I29" s="1127" t="s">
        <v>6</v>
      </c>
      <c r="J29" s="1125"/>
      <c r="K29" s="1130" t="s">
        <v>1911</v>
      </c>
      <c r="L29" s="1131">
        <v>360.1</v>
      </c>
      <c r="M29" s="80"/>
      <c r="N29" s="80"/>
      <c r="O29" s="80"/>
      <c r="P29" s="80"/>
      <c r="Q29" s="80"/>
      <c r="R29" s="80"/>
      <c r="T29" s="249"/>
      <c r="U29" s="80"/>
      <c r="V29" s="80"/>
      <c r="W29" s="80"/>
      <c r="X29" s="80"/>
      <c r="Y29" s="80"/>
    </row>
    <row r="30" spans="1:25" s="42" customFormat="1" ht="14.25" customHeight="1">
      <c r="A30" s="1121" t="s">
        <v>109</v>
      </c>
      <c r="B30" s="1122">
        <v>45124</v>
      </c>
      <c r="C30" s="1122">
        <v>45124</v>
      </c>
      <c r="D30" s="1123">
        <v>0</v>
      </c>
      <c r="E30" s="1124" t="s">
        <v>3163</v>
      </c>
      <c r="F30" s="1123">
        <v>0</v>
      </c>
      <c r="G30" s="1125" t="s">
        <v>1636</v>
      </c>
      <c r="H30" s="1126" t="s">
        <v>2154</v>
      </c>
      <c r="I30" s="1127" t="s">
        <v>6</v>
      </c>
      <c r="J30" s="1125"/>
      <c r="K30" s="1130"/>
      <c r="L30" s="1131">
        <v>0</v>
      </c>
      <c r="M30" s="80"/>
      <c r="N30" s="80"/>
      <c r="O30" s="80"/>
      <c r="P30" s="80"/>
      <c r="Q30" s="80"/>
      <c r="R30" s="80"/>
      <c r="T30" s="249"/>
      <c r="U30" s="80"/>
      <c r="V30" s="80"/>
      <c r="W30" s="80"/>
      <c r="X30" s="80"/>
      <c r="Y30" s="80"/>
    </row>
    <row r="31" spans="1:25" s="42" customFormat="1" ht="14.25" customHeight="1">
      <c r="A31" s="1121"/>
      <c r="B31" s="1122"/>
      <c r="C31" s="1122"/>
      <c r="D31" s="1123"/>
      <c r="E31" s="1124"/>
      <c r="F31" s="1123"/>
      <c r="G31" s="1125" t="s">
        <v>1636</v>
      </c>
      <c r="H31" s="1126" t="s">
        <v>2154</v>
      </c>
      <c r="I31" s="1127" t="s">
        <v>6</v>
      </c>
      <c r="J31" s="1125"/>
      <c r="K31" s="1130"/>
      <c r="L31" s="1131">
        <v>0</v>
      </c>
      <c r="M31" s="80"/>
      <c r="N31" s="80"/>
      <c r="O31" s="80"/>
      <c r="P31" s="80"/>
      <c r="Q31" s="80"/>
      <c r="R31" s="80"/>
      <c r="T31" s="249"/>
      <c r="U31" s="80"/>
      <c r="V31" s="80"/>
      <c r="W31" s="80"/>
      <c r="X31" s="80"/>
      <c r="Y31" s="80"/>
    </row>
    <row r="32" spans="1:25" s="42" customFormat="1" ht="14.25" customHeight="1">
      <c r="A32" s="1121" t="s">
        <v>180</v>
      </c>
      <c r="B32" s="1122">
        <v>45128</v>
      </c>
      <c r="C32" s="1122">
        <v>45125</v>
      </c>
      <c r="D32" s="1123">
        <v>14349</v>
      </c>
      <c r="E32" s="1124" t="s">
        <v>2</v>
      </c>
      <c r="F32" s="1123">
        <v>2788</v>
      </c>
      <c r="G32" s="1125" t="s">
        <v>27</v>
      </c>
      <c r="H32" s="1126">
        <v>3</v>
      </c>
      <c r="I32" s="1127" t="s">
        <v>6</v>
      </c>
      <c r="J32" s="1125"/>
      <c r="K32" s="1130"/>
      <c r="L32" s="1131">
        <v>108</v>
      </c>
      <c r="M32" s="80"/>
      <c r="N32" s="80"/>
      <c r="O32" s="80"/>
      <c r="P32" s="80"/>
      <c r="Q32" s="80"/>
      <c r="R32" s="80"/>
      <c r="T32" s="249"/>
      <c r="U32" s="80"/>
      <c r="V32" s="80"/>
      <c r="W32" s="80"/>
      <c r="X32" s="80"/>
      <c r="Y32" s="80"/>
    </row>
    <row r="33" spans="1:25" s="42" customFormat="1" ht="14.25" customHeight="1">
      <c r="A33" s="1121" t="s">
        <v>134</v>
      </c>
      <c r="B33" s="1122">
        <v>45128</v>
      </c>
      <c r="C33" s="1122">
        <v>45125</v>
      </c>
      <c r="D33" s="1123">
        <v>14354</v>
      </c>
      <c r="E33" s="1124" t="s">
        <v>1115</v>
      </c>
      <c r="F33" s="1123">
        <v>97</v>
      </c>
      <c r="G33" s="1125" t="s">
        <v>98</v>
      </c>
      <c r="H33" s="1126">
        <v>5</v>
      </c>
      <c r="I33" s="1127" t="s">
        <v>6</v>
      </c>
      <c r="J33" s="1125"/>
      <c r="K33" s="1130"/>
      <c r="L33" s="1131">
        <v>314.95</v>
      </c>
      <c r="M33" s="80"/>
      <c r="N33" s="80"/>
      <c r="O33" s="80"/>
      <c r="P33" s="80"/>
      <c r="Q33" s="80"/>
      <c r="R33" s="80"/>
      <c r="T33" s="249"/>
      <c r="U33" s="80"/>
      <c r="V33" s="80"/>
      <c r="W33" s="80"/>
      <c r="X33" s="80"/>
      <c r="Y33" s="80"/>
    </row>
    <row r="34" spans="1:25" s="42" customFormat="1" ht="14.25" customHeight="1">
      <c r="A34" s="1121" t="s">
        <v>2821</v>
      </c>
      <c r="B34" s="1122">
        <v>45133</v>
      </c>
      <c r="C34" s="1122">
        <v>45131</v>
      </c>
      <c r="D34" s="1123">
        <v>14376</v>
      </c>
      <c r="E34" s="1124" t="s">
        <v>888</v>
      </c>
      <c r="F34" s="1123"/>
      <c r="G34" s="1125" t="s">
        <v>36</v>
      </c>
      <c r="H34" s="1126"/>
      <c r="I34" s="1127" t="s">
        <v>6</v>
      </c>
      <c r="J34" s="1125"/>
      <c r="K34" s="1130" t="s">
        <v>888</v>
      </c>
      <c r="L34" s="1131">
        <v>0</v>
      </c>
      <c r="M34" s="80"/>
      <c r="N34" s="80"/>
      <c r="O34" s="80"/>
      <c r="P34" s="80"/>
      <c r="Q34" s="80"/>
      <c r="R34" s="80"/>
      <c r="T34" s="249"/>
      <c r="U34" s="80"/>
      <c r="V34" s="80"/>
      <c r="W34" s="80"/>
      <c r="X34" s="80"/>
      <c r="Y34" s="80"/>
    </row>
    <row r="35" spans="1:25" s="42" customFormat="1" ht="14.25" customHeight="1">
      <c r="A35" s="654" t="s">
        <v>3168</v>
      </c>
      <c r="B35" s="655">
        <v>45128</v>
      </c>
      <c r="C35" s="655">
        <v>45127</v>
      </c>
      <c r="D35" s="656">
        <v>14372</v>
      </c>
      <c r="E35" s="657" t="s">
        <v>2</v>
      </c>
      <c r="F35" s="656">
        <v>4761</v>
      </c>
      <c r="G35" s="658" t="s">
        <v>3169</v>
      </c>
      <c r="H35" s="658" t="s">
        <v>984</v>
      </c>
      <c r="I35" s="659" t="s">
        <v>6</v>
      </c>
      <c r="J35" s="658"/>
      <c r="K35" s="177"/>
      <c r="L35" s="1184"/>
      <c r="M35" s="80"/>
      <c r="N35" s="80"/>
      <c r="O35" s="80"/>
      <c r="P35" s="80"/>
      <c r="Q35" s="80"/>
      <c r="R35" s="80"/>
      <c r="T35" s="249"/>
      <c r="U35" s="80"/>
      <c r="V35" s="80"/>
      <c r="W35" s="80"/>
      <c r="X35" s="80"/>
      <c r="Y35" s="80"/>
    </row>
    <row r="36" spans="1:25" s="42" customFormat="1" ht="14.25" customHeight="1">
      <c r="A36" s="654"/>
      <c r="B36" s="655"/>
      <c r="C36" s="655"/>
      <c r="D36" s="656"/>
      <c r="E36" s="657" t="s">
        <v>2</v>
      </c>
      <c r="F36" s="656">
        <v>4762</v>
      </c>
      <c r="G36" s="658" t="s">
        <v>3170</v>
      </c>
      <c r="H36" s="658">
        <v>3</v>
      </c>
      <c r="I36" s="659" t="s">
        <v>6</v>
      </c>
      <c r="J36" s="658"/>
      <c r="K36" s="177"/>
      <c r="L36" s="1184"/>
      <c r="M36" s="80"/>
      <c r="N36" s="80"/>
      <c r="O36" s="80"/>
      <c r="P36" s="80"/>
      <c r="Q36" s="80"/>
      <c r="R36" s="80"/>
      <c r="T36" s="249"/>
      <c r="U36" s="80"/>
      <c r="V36" s="80"/>
      <c r="W36" s="80"/>
      <c r="X36" s="80"/>
      <c r="Y36" s="80"/>
    </row>
    <row r="37" spans="1:25" s="42" customFormat="1" ht="14.25" customHeight="1">
      <c r="A37" s="654"/>
      <c r="B37" s="655"/>
      <c r="C37" s="655"/>
      <c r="D37" s="656"/>
      <c r="E37" s="657" t="s">
        <v>2</v>
      </c>
      <c r="F37" s="656">
        <v>1034</v>
      </c>
      <c r="G37" s="658" t="s">
        <v>1865</v>
      </c>
      <c r="H37" s="658" t="s">
        <v>3176</v>
      </c>
      <c r="I37" s="659" t="s">
        <v>6</v>
      </c>
      <c r="J37" s="658"/>
      <c r="K37" s="177"/>
      <c r="L37" s="1184">
        <v>66</v>
      </c>
      <c r="M37" s="80"/>
      <c r="N37" s="80"/>
      <c r="O37" s="80"/>
      <c r="P37" s="80"/>
      <c r="Q37" s="80"/>
      <c r="R37" s="80"/>
      <c r="T37" s="249"/>
      <c r="U37" s="80"/>
      <c r="V37" s="80"/>
      <c r="W37" s="80"/>
      <c r="X37" s="80"/>
      <c r="Y37" s="80"/>
    </row>
    <row r="38" spans="1:25" s="42" customFormat="1" ht="14.25" customHeight="1">
      <c r="A38" s="1121" t="s">
        <v>1631</v>
      </c>
      <c r="B38" s="1122">
        <v>45135</v>
      </c>
      <c r="C38" s="1122">
        <v>45131</v>
      </c>
      <c r="D38" s="1123">
        <v>14416</v>
      </c>
      <c r="E38" s="1124" t="s">
        <v>44</v>
      </c>
      <c r="F38" s="1123">
        <v>2081</v>
      </c>
      <c r="G38" s="1125" t="s">
        <v>1195</v>
      </c>
      <c r="H38" s="1126">
        <v>6</v>
      </c>
      <c r="I38" s="1127" t="s">
        <v>6</v>
      </c>
      <c r="J38" s="1125"/>
      <c r="K38" s="1130"/>
      <c r="L38" s="1131">
        <v>100.8</v>
      </c>
      <c r="M38" s="80"/>
      <c r="N38" s="80"/>
      <c r="O38" s="80"/>
      <c r="P38" s="80"/>
      <c r="Q38" s="80"/>
      <c r="R38" s="80"/>
      <c r="T38" s="249"/>
      <c r="U38" s="80"/>
      <c r="V38" s="80"/>
      <c r="W38" s="80"/>
      <c r="X38" s="80"/>
      <c r="Y38" s="80"/>
    </row>
    <row r="39" spans="1:25" s="42" customFormat="1" ht="14.25" customHeight="1">
      <c r="A39" s="1121" t="s">
        <v>1934</v>
      </c>
      <c r="B39" s="1122">
        <v>45133</v>
      </c>
      <c r="C39" s="1122">
        <v>45132</v>
      </c>
      <c r="D39" s="1123">
        <v>14427</v>
      </c>
      <c r="E39" s="1124" t="s">
        <v>1803</v>
      </c>
      <c r="F39" s="1123">
        <v>4356</v>
      </c>
      <c r="G39" s="1125" t="s">
        <v>2089</v>
      </c>
      <c r="H39" s="1126">
        <v>1</v>
      </c>
      <c r="I39" s="1127" t="s">
        <v>6</v>
      </c>
      <c r="J39" s="1125" t="s">
        <v>2187</v>
      </c>
      <c r="K39" s="1130" t="s">
        <v>2109</v>
      </c>
      <c r="L39" s="1131"/>
      <c r="M39" s="80"/>
      <c r="N39" s="80"/>
      <c r="O39" s="80"/>
      <c r="P39" s="80"/>
      <c r="Q39" s="80"/>
      <c r="R39" s="80"/>
      <c r="T39" s="249"/>
      <c r="U39" s="80"/>
      <c r="V39" s="80"/>
      <c r="W39" s="80"/>
      <c r="X39" s="80"/>
      <c r="Y39" s="80"/>
    </row>
    <row r="40" spans="1:25" s="42" customFormat="1" ht="14.25" customHeight="1">
      <c r="A40" s="1121"/>
      <c r="B40" s="1122"/>
      <c r="C40" s="1122"/>
      <c r="D40" s="1123"/>
      <c r="E40" s="1124" t="s">
        <v>1803</v>
      </c>
      <c r="F40" s="1123">
        <v>4357</v>
      </c>
      <c r="G40" s="1125" t="s">
        <v>2089</v>
      </c>
      <c r="H40" s="1126">
        <v>1</v>
      </c>
      <c r="I40" s="1127" t="s">
        <v>6</v>
      </c>
      <c r="J40" s="1125" t="s">
        <v>2187</v>
      </c>
      <c r="K40" s="1130" t="s">
        <v>2109</v>
      </c>
      <c r="L40" s="1131">
        <v>100</v>
      </c>
      <c r="M40" s="80"/>
      <c r="N40" s="80"/>
      <c r="O40" s="80"/>
      <c r="P40" s="80"/>
      <c r="Q40" s="80"/>
      <c r="R40" s="80"/>
      <c r="T40" s="249"/>
      <c r="U40" s="80"/>
      <c r="V40" s="80"/>
      <c r="W40" s="80"/>
      <c r="X40" s="80"/>
      <c r="Y40" s="80"/>
    </row>
    <row r="41" spans="1:25" s="42" customFormat="1" ht="14.25" customHeight="1">
      <c r="A41" s="1121" t="s">
        <v>1934</v>
      </c>
      <c r="B41" s="1122">
        <v>45133</v>
      </c>
      <c r="C41" s="1122">
        <v>45133</v>
      </c>
      <c r="D41" s="1123">
        <v>14431</v>
      </c>
      <c r="E41" s="1124" t="s">
        <v>1803</v>
      </c>
      <c r="F41" s="1123">
        <v>4769</v>
      </c>
      <c r="G41" s="1125" t="s">
        <v>3212</v>
      </c>
      <c r="H41" s="1126" t="s">
        <v>1092</v>
      </c>
      <c r="I41" s="1127" t="s">
        <v>6</v>
      </c>
      <c r="J41" s="1125" t="s">
        <v>3215</v>
      </c>
      <c r="K41" s="1130" t="s">
        <v>3213</v>
      </c>
      <c r="L41" s="1131"/>
      <c r="M41" s="80"/>
      <c r="N41" s="80"/>
      <c r="O41" s="80"/>
      <c r="P41" s="80"/>
      <c r="Q41" s="80"/>
      <c r="R41" s="80"/>
      <c r="T41" s="249"/>
      <c r="U41" s="80"/>
      <c r="V41" s="80"/>
      <c r="W41" s="80"/>
      <c r="X41" s="80"/>
      <c r="Y41" s="80"/>
    </row>
    <row r="42" spans="1:25" s="42" customFormat="1" ht="14.25" customHeight="1">
      <c r="A42" s="1121"/>
      <c r="B42" s="1122"/>
      <c r="C42" s="1122"/>
      <c r="D42" s="1123"/>
      <c r="E42" s="1124" t="s">
        <v>1803</v>
      </c>
      <c r="F42" s="1123">
        <v>4770</v>
      </c>
      <c r="G42" s="1125" t="s">
        <v>3212</v>
      </c>
      <c r="H42" s="1126" t="s">
        <v>1092</v>
      </c>
      <c r="I42" s="1127" t="s">
        <v>6</v>
      </c>
      <c r="J42" s="1125" t="s">
        <v>3215</v>
      </c>
      <c r="K42" s="1130" t="s">
        <v>3213</v>
      </c>
      <c r="L42" s="1131"/>
      <c r="M42" s="80"/>
      <c r="N42" s="80"/>
      <c r="O42" s="80"/>
      <c r="P42" s="80"/>
      <c r="Q42" s="80"/>
      <c r="R42" s="80"/>
      <c r="T42" s="249"/>
      <c r="U42" s="80"/>
      <c r="V42" s="80"/>
      <c r="W42" s="80"/>
      <c r="X42" s="80"/>
      <c r="Y42" s="80"/>
    </row>
    <row r="43" spans="1:25" s="42" customFormat="1" ht="14.25" customHeight="1">
      <c r="A43" s="1121"/>
      <c r="B43" s="1122"/>
      <c r="C43" s="1122"/>
      <c r="D43" s="1123"/>
      <c r="E43" s="1124" t="s">
        <v>1803</v>
      </c>
      <c r="F43" s="1123">
        <v>4435</v>
      </c>
      <c r="G43" s="1125" t="s">
        <v>1475</v>
      </c>
      <c r="H43" s="1126" t="s">
        <v>1936</v>
      </c>
      <c r="I43" s="1127" t="s">
        <v>6</v>
      </c>
      <c r="J43" s="1125" t="s">
        <v>3216</v>
      </c>
      <c r="K43" s="1130" t="s">
        <v>3214</v>
      </c>
      <c r="L43" s="1131">
        <v>275</v>
      </c>
      <c r="M43" s="80"/>
      <c r="N43" s="80"/>
      <c r="O43" s="80"/>
      <c r="P43" s="80"/>
      <c r="Q43" s="80"/>
      <c r="R43" s="80"/>
      <c r="T43" s="249"/>
      <c r="U43" s="80"/>
      <c r="V43" s="80"/>
      <c r="W43" s="80"/>
      <c r="X43" s="80"/>
      <c r="Y43" s="80"/>
    </row>
    <row r="44" spans="1:25" s="42" customFormat="1" ht="14.25" customHeight="1">
      <c r="A44" s="1121" t="s">
        <v>2420</v>
      </c>
      <c r="B44" s="1122">
        <v>45134</v>
      </c>
      <c r="C44" s="1122">
        <v>45133</v>
      </c>
      <c r="D44" s="1123">
        <v>0</v>
      </c>
      <c r="E44" s="1124" t="s">
        <v>2351</v>
      </c>
      <c r="F44" s="1123">
        <v>0</v>
      </c>
      <c r="G44" s="1125" t="s">
        <v>3211</v>
      </c>
      <c r="H44" s="1126" t="s">
        <v>1070</v>
      </c>
      <c r="I44" s="1127" t="s">
        <v>6</v>
      </c>
      <c r="J44" s="1125"/>
      <c r="K44" s="1130" t="s">
        <v>1275</v>
      </c>
      <c r="L44" s="1131"/>
      <c r="M44" s="80"/>
      <c r="N44" s="80"/>
      <c r="O44" s="80"/>
      <c r="P44" s="80"/>
      <c r="Q44" s="80"/>
      <c r="R44" s="80"/>
      <c r="T44" s="249"/>
      <c r="U44" s="80"/>
      <c r="V44" s="80"/>
      <c r="W44" s="80"/>
      <c r="X44" s="80"/>
      <c r="Y44" s="80"/>
    </row>
    <row r="45" spans="1:25" s="42" customFormat="1" ht="14.25" customHeight="1">
      <c r="A45" s="1121"/>
      <c r="B45" s="1122"/>
      <c r="C45" s="1122"/>
      <c r="D45" s="1123"/>
      <c r="E45" s="1124" t="s">
        <v>2</v>
      </c>
      <c r="F45" s="1123">
        <v>0</v>
      </c>
      <c r="G45" s="1125" t="s">
        <v>3211</v>
      </c>
      <c r="H45" s="1126" t="s">
        <v>1070</v>
      </c>
      <c r="I45" s="1127" t="s">
        <v>6</v>
      </c>
      <c r="J45" s="1125"/>
      <c r="K45" s="1130"/>
      <c r="L45" s="1131">
        <v>0</v>
      </c>
      <c r="M45" s="80"/>
      <c r="N45" s="80"/>
      <c r="O45" s="80"/>
      <c r="P45" s="80"/>
      <c r="Q45" s="80"/>
      <c r="R45" s="80"/>
      <c r="T45" s="249"/>
      <c r="U45" s="80"/>
      <c r="V45" s="80"/>
      <c r="W45" s="80"/>
      <c r="X45" s="80"/>
      <c r="Y45" s="80"/>
    </row>
    <row r="46" spans="1:25" s="42" customFormat="1" ht="14.25" customHeight="1">
      <c r="A46" s="1121" t="s">
        <v>1934</v>
      </c>
      <c r="B46" s="1122">
        <v>45134</v>
      </c>
      <c r="C46" s="1122">
        <v>45134</v>
      </c>
      <c r="D46" s="1123">
        <v>14439</v>
      </c>
      <c r="E46" s="1124" t="s">
        <v>1803</v>
      </c>
      <c r="F46" s="1123">
        <v>4769</v>
      </c>
      <c r="G46" s="1125" t="s">
        <v>3212</v>
      </c>
      <c r="H46" s="1126">
        <v>1</v>
      </c>
      <c r="I46" s="1127" t="s">
        <v>6</v>
      </c>
      <c r="J46" s="1125" t="s">
        <v>2187</v>
      </c>
      <c r="K46" s="1130" t="s">
        <v>3217</v>
      </c>
      <c r="L46" s="1131">
        <v>50</v>
      </c>
      <c r="M46" s="80"/>
      <c r="N46" s="80"/>
      <c r="O46" s="80"/>
      <c r="P46" s="80"/>
      <c r="Q46" s="80"/>
      <c r="R46" s="80"/>
      <c r="T46" s="249"/>
      <c r="U46" s="80"/>
      <c r="V46" s="80"/>
      <c r="W46" s="80"/>
      <c r="X46" s="80"/>
      <c r="Y46" s="80"/>
    </row>
    <row r="47" spans="1:25" s="41" customFormat="1" ht="15.75">
      <c r="A47" s="341" t="s">
        <v>2854</v>
      </c>
      <c r="B47" s="1217">
        <v>45142</v>
      </c>
      <c r="C47" s="32">
        <v>45134</v>
      </c>
      <c r="D47" s="521">
        <v>14368</v>
      </c>
      <c r="E47" s="34" t="s">
        <v>131</v>
      </c>
      <c r="F47" s="33">
        <v>4220</v>
      </c>
      <c r="G47" s="19" t="s">
        <v>45</v>
      </c>
      <c r="H47" s="521">
        <v>24</v>
      </c>
      <c r="I47" s="35" t="s">
        <v>6</v>
      </c>
      <c r="J47" s="19" t="s">
        <v>3158</v>
      </c>
      <c r="K47" s="21" t="s">
        <v>1340</v>
      </c>
      <c r="L47" s="1218"/>
      <c r="M47" s="249"/>
      <c r="N47" s="249"/>
      <c r="O47" s="249"/>
      <c r="P47" s="249"/>
      <c r="Q47" s="249"/>
      <c r="R47" s="249"/>
      <c r="T47" s="608" t="s">
        <v>3200</v>
      </c>
      <c r="U47" s="249"/>
      <c r="V47" s="249"/>
      <c r="W47" s="249"/>
      <c r="X47" s="249"/>
      <c r="Y47" s="249"/>
    </row>
    <row r="48" spans="1:25" s="41" customFormat="1" ht="15.75">
      <c r="A48" s="341" t="s">
        <v>472</v>
      </c>
      <c r="B48" s="1217">
        <v>45138</v>
      </c>
      <c r="C48" s="32">
        <v>45138</v>
      </c>
      <c r="D48" s="521">
        <v>14455</v>
      </c>
      <c r="E48" s="34" t="s">
        <v>44</v>
      </c>
      <c r="F48" s="33">
        <v>4283</v>
      </c>
      <c r="G48" s="19" t="s">
        <v>2254</v>
      </c>
      <c r="H48" s="521" t="s">
        <v>1092</v>
      </c>
      <c r="I48" s="35" t="s">
        <v>6</v>
      </c>
      <c r="J48" s="19"/>
      <c r="K48" s="21"/>
      <c r="L48" s="1218">
        <v>360</v>
      </c>
      <c r="M48" s="249"/>
      <c r="N48" s="249"/>
      <c r="O48" s="249"/>
      <c r="P48" s="249"/>
      <c r="Q48" s="249"/>
      <c r="R48" s="249"/>
      <c r="T48" s="608"/>
      <c r="U48" s="249"/>
      <c r="V48" s="249"/>
      <c r="W48" s="249"/>
      <c r="X48" s="249"/>
      <c r="Y48" s="249"/>
    </row>
    <row r="49" spans="1:25" s="41" customFormat="1" ht="15.75">
      <c r="A49" s="339" t="s">
        <v>109</v>
      </c>
      <c r="B49" s="1606">
        <v>45138</v>
      </c>
      <c r="C49" s="132"/>
      <c r="D49" s="547">
        <v>14469</v>
      </c>
      <c r="E49" s="131" t="s">
        <v>2</v>
      </c>
      <c r="F49" s="133">
        <v>4773</v>
      </c>
      <c r="G49" s="134" t="s">
        <v>1636</v>
      </c>
      <c r="H49" s="547">
        <v>100</v>
      </c>
      <c r="I49" s="235"/>
      <c r="J49" s="134"/>
      <c r="K49" s="525"/>
      <c r="L49" s="516">
        <v>180</v>
      </c>
      <c r="M49" s="249"/>
      <c r="N49" s="249"/>
      <c r="O49" s="249"/>
      <c r="P49" s="249"/>
      <c r="Q49" s="249"/>
      <c r="R49" s="249"/>
      <c r="T49" s="608"/>
      <c r="U49" s="249"/>
      <c r="V49" s="249"/>
      <c r="W49" s="249"/>
      <c r="X49" s="249"/>
      <c r="Y49" s="249"/>
    </row>
    <row r="50" spans="1:25" s="41" customFormat="1" ht="15.75">
      <c r="A50" s="341" t="s">
        <v>109</v>
      </c>
      <c r="B50" s="1217">
        <v>45138</v>
      </c>
      <c r="C50" s="32">
        <v>45138</v>
      </c>
      <c r="D50" s="521">
        <v>14470</v>
      </c>
      <c r="E50" s="34" t="s">
        <v>44</v>
      </c>
      <c r="F50" s="33">
        <v>4774</v>
      </c>
      <c r="G50" s="19" t="s">
        <v>155</v>
      </c>
      <c r="H50" s="521">
        <v>4</v>
      </c>
      <c r="I50" s="35" t="s">
        <v>6</v>
      </c>
      <c r="J50" s="19"/>
      <c r="K50" s="21"/>
      <c r="L50" s="1218">
        <v>33.6</v>
      </c>
      <c r="M50" s="249"/>
      <c r="N50" s="249"/>
      <c r="O50" s="249"/>
      <c r="P50" s="249"/>
      <c r="Q50" s="249"/>
      <c r="R50" s="249"/>
      <c r="T50" s="608"/>
      <c r="U50" s="249"/>
      <c r="V50" s="249"/>
      <c r="W50" s="249"/>
      <c r="X50" s="249"/>
      <c r="Y50" s="249"/>
    </row>
    <row r="51" spans="1:25" s="41" customFormat="1" ht="15.75">
      <c r="A51" s="339" t="s">
        <v>109</v>
      </c>
      <c r="B51" s="1606">
        <v>45140</v>
      </c>
      <c r="C51" s="132"/>
      <c r="D51" s="547">
        <v>14471</v>
      </c>
      <c r="E51" s="131" t="s">
        <v>2060</v>
      </c>
      <c r="F51" s="133">
        <v>4025</v>
      </c>
      <c r="G51" s="134" t="s">
        <v>3224</v>
      </c>
      <c r="H51" s="547">
        <v>1</v>
      </c>
      <c r="I51" s="235"/>
      <c r="J51" s="134"/>
      <c r="K51" s="525" t="s">
        <v>2060</v>
      </c>
      <c r="L51" s="516">
        <v>50</v>
      </c>
      <c r="M51" s="249"/>
      <c r="N51" s="249"/>
      <c r="O51" s="249"/>
      <c r="P51" s="249"/>
      <c r="Q51" s="249"/>
      <c r="R51" s="249"/>
      <c r="T51" s="608"/>
      <c r="U51" s="249"/>
      <c r="V51" s="249"/>
      <c r="W51" s="249"/>
      <c r="X51" s="249"/>
      <c r="Y51" s="249"/>
    </row>
    <row r="52" spans="1:25" s="41" customFormat="1" ht="15.75">
      <c r="A52" s="339" t="s">
        <v>247</v>
      </c>
      <c r="B52" s="1606">
        <v>45145</v>
      </c>
      <c r="C52" s="132"/>
      <c r="D52" s="547">
        <v>14477</v>
      </c>
      <c r="E52" s="131" t="s">
        <v>7</v>
      </c>
      <c r="F52" s="133">
        <v>1759</v>
      </c>
      <c r="G52" s="134" t="s">
        <v>2569</v>
      </c>
      <c r="H52" s="547">
        <v>100</v>
      </c>
      <c r="I52" s="235"/>
      <c r="J52" s="134"/>
      <c r="K52" s="525"/>
      <c r="L52" s="516">
        <v>1680</v>
      </c>
      <c r="M52" s="249"/>
      <c r="N52" s="249"/>
      <c r="O52" s="249"/>
      <c r="P52" s="249"/>
      <c r="Q52" s="249"/>
      <c r="R52" s="249"/>
      <c r="T52" s="608"/>
      <c r="U52" s="249"/>
      <c r="V52" s="249"/>
      <c r="W52" s="249"/>
      <c r="X52" s="249"/>
      <c r="Y52" s="249"/>
    </row>
    <row r="53" spans="1:25" s="41" customFormat="1" ht="15.75">
      <c r="A53" s="339" t="s">
        <v>534</v>
      </c>
      <c r="B53" s="1606">
        <v>45141</v>
      </c>
      <c r="C53" s="132"/>
      <c r="D53" s="547">
        <v>14475</v>
      </c>
      <c r="E53" s="131" t="s">
        <v>44</v>
      </c>
      <c r="F53" s="133">
        <v>1316</v>
      </c>
      <c r="G53" s="134" t="s">
        <v>50</v>
      </c>
      <c r="H53" s="547">
        <v>5</v>
      </c>
      <c r="I53" s="235"/>
      <c r="J53" s="134"/>
      <c r="K53" s="525"/>
      <c r="L53" s="516">
        <v>89.6</v>
      </c>
      <c r="M53" s="249"/>
      <c r="N53" s="249"/>
      <c r="O53" s="249"/>
      <c r="P53" s="249"/>
      <c r="Q53" s="249"/>
      <c r="R53" s="249"/>
      <c r="T53" s="608"/>
      <c r="U53" s="249"/>
      <c r="V53" s="249"/>
      <c r="W53" s="249"/>
      <c r="X53" s="249"/>
      <c r="Y53" s="249"/>
    </row>
    <row r="54" spans="1:25" s="41" customFormat="1" ht="15.75">
      <c r="A54" s="339" t="s">
        <v>3225</v>
      </c>
      <c r="B54" s="1606">
        <v>45142</v>
      </c>
      <c r="C54" s="132"/>
      <c r="D54" s="547">
        <v>14479</v>
      </c>
      <c r="E54" s="131" t="s">
        <v>7</v>
      </c>
      <c r="F54" s="133">
        <v>2602</v>
      </c>
      <c r="G54" s="134" t="s">
        <v>1814</v>
      </c>
      <c r="H54" s="547" t="s">
        <v>984</v>
      </c>
      <c r="I54" s="235"/>
      <c r="J54" s="134"/>
      <c r="K54" s="525"/>
      <c r="L54" s="516">
        <v>77.5</v>
      </c>
      <c r="M54" s="249"/>
      <c r="N54" s="249"/>
      <c r="O54" s="249"/>
      <c r="P54" s="249"/>
      <c r="Q54" s="249"/>
      <c r="R54" s="249"/>
      <c r="T54" s="608"/>
      <c r="U54" s="249"/>
      <c r="V54" s="249"/>
      <c r="W54" s="249"/>
      <c r="X54" s="249"/>
      <c r="Y54" s="249"/>
    </row>
    <row r="55" spans="1:25" s="41" customFormat="1" ht="15.75">
      <c r="A55" s="339"/>
      <c r="B55" s="1606"/>
      <c r="C55" s="132"/>
      <c r="D55" s="547"/>
      <c r="E55" s="131"/>
      <c r="F55" s="133"/>
      <c r="G55" s="134"/>
      <c r="H55" s="547"/>
      <c r="I55" s="235"/>
      <c r="J55" s="134"/>
      <c r="K55" s="525"/>
      <c r="L55" s="516"/>
      <c r="M55" s="249"/>
      <c r="N55" s="249"/>
      <c r="O55" s="249"/>
      <c r="P55" s="249"/>
      <c r="Q55" s="249"/>
      <c r="R55" s="249"/>
      <c r="T55" s="608"/>
      <c r="U55" s="249"/>
      <c r="V55" s="249"/>
      <c r="W55" s="249"/>
      <c r="X55" s="249"/>
      <c r="Y55" s="249"/>
    </row>
    <row r="56" spans="1:25" s="123" customFormat="1">
      <c r="A56" s="1105"/>
      <c r="B56" s="1106"/>
      <c r="C56" s="1106"/>
      <c r="D56" s="1107"/>
      <c r="E56" s="1108"/>
      <c r="F56" s="1107"/>
      <c r="G56" s="1109"/>
      <c r="H56" s="1110"/>
      <c r="I56" s="1111"/>
      <c r="J56" s="1109"/>
      <c r="K56" s="1109"/>
      <c r="L56" s="1129"/>
      <c r="M56" s="653"/>
      <c r="N56" s="653"/>
      <c r="O56" s="653"/>
      <c r="P56" s="653"/>
      <c r="Q56" s="653"/>
      <c r="R56" s="653"/>
      <c r="T56" s="249"/>
      <c r="V56" s="653"/>
      <c r="W56" s="653"/>
      <c r="X56" s="653"/>
      <c r="Y56" s="653"/>
    </row>
    <row r="57" spans="1:25" s="41" customFormat="1">
      <c r="A57" s="2530">
        <f>SUM(L17:L56)</f>
        <v>6268.6</v>
      </c>
      <c r="B57" s="2531"/>
      <c r="C57" s="2531"/>
      <c r="D57" s="2531"/>
      <c r="E57" s="2531"/>
      <c r="F57" s="2531"/>
      <c r="G57" s="2531"/>
      <c r="H57" s="2531"/>
      <c r="I57" s="2531"/>
      <c r="J57" s="2531"/>
      <c r="K57" s="2531"/>
      <c r="L57" s="2532"/>
      <c r="M57" s="249"/>
      <c r="N57" s="249"/>
      <c r="O57" s="249"/>
      <c r="P57" s="249"/>
      <c r="Q57" s="249"/>
      <c r="R57" s="249"/>
      <c r="T57" s="249"/>
      <c r="U57" s="249"/>
      <c r="V57" s="249"/>
      <c r="W57" s="249"/>
      <c r="X57" s="249"/>
      <c r="Y57" s="249"/>
    </row>
    <row r="58" spans="1:25" s="41" customFormat="1" ht="18.75">
      <c r="A58" s="2460" t="s">
        <v>1225</v>
      </c>
      <c r="B58" s="2450"/>
      <c r="C58" s="2450"/>
      <c r="D58" s="2450"/>
      <c r="E58" s="2450"/>
      <c r="F58" s="2450"/>
      <c r="G58" s="2450"/>
      <c r="H58" s="2450"/>
      <c r="I58" s="2450"/>
      <c r="J58" s="2450"/>
      <c r="K58" s="2450"/>
      <c r="L58" s="2451"/>
      <c r="M58" s="249"/>
      <c r="N58" s="249"/>
      <c r="O58" s="249"/>
      <c r="P58" s="249"/>
      <c r="Q58" s="249"/>
      <c r="R58" s="249"/>
      <c r="T58" s="249"/>
      <c r="U58" s="249"/>
      <c r="V58" s="249"/>
      <c r="W58" s="249"/>
      <c r="X58" s="249"/>
      <c r="Y58" s="249"/>
    </row>
    <row r="59" spans="1:25" s="42" customFormat="1">
      <c r="A59" s="1121" t="s">
        <v>3097</v>
      </c>
      <c r="B59" s="1122">
        <v>45104</v>
      </c>
      <c r="C59" s="1122">
        <v>45112</v>
      </c>
      <c r="D59" s="1123">
        <v>14079</v>
      </c>
      <c r="E59" s="1124" t="s">
        <v>1221</v>
      </c>
      <c r="F59" s="1123">
        <v>4401</v>
      </c>
      <c r="G59" s="1125" t="s">
        <v>54</v>
      </c>
      <c r="H59" s="1126">
        <v>38</v>
      </c>
      <c r="I59" s="1127" t="s">
        <v>6</v>
      </c>
      <c r="J59" s="1125"/>
      <c r="K59" s="1130" t="s">
        <v>1911</v>
      </c>
      <c r="L59" s="1131">
        <v>375</v>
      </c>
      <c r="M59" s="80"/>
      <c r="N59" s="80"/>
      <c r="O59" s="80"/>
      <c r="P59" s="80"/>
      <c r="Q59" s="80"/>
      <c r="R59" s="80"/>
      <c r="T59" s="249"/>
      <c r="U59" s="80"/>
      <c r="V59" s="80"/>
      <c r="W59" s="80"/>
      <c r="X59" s="80"/>
      <c r="Y59" s="80"/>
    </row>
    <row r="60" spans="1:25" s="42" customFormat="1">
      <c r="A60" s="341" t="s">
        <v>2700</v>
      </c>
      <c r="B60" s="1217">
        <v>45121</v>
      </c>
      <c r="C60" s="32">
        <v>45117</v>
      </c>
      <c r="D60" s="521">
        <v>14176</v>
      </c>
      <c r="E60" s="34" t="s">
        <v>1221</v>
      </c>
      <c r="F60" s="33">
        <v>4513</v>
      </c>
      <c r="G60" s="19" t="s">
        <v>1204</v>
      </c>
      <c r="H60" s="521" t="s">
        <v>882</v>
      </c>
      <c r="I60" s="35" t="s">
        <v>6</v>
      </c>
      <c r="J60" s="19"/>
      <c r="K60" s="21"/>
      <c r="L60" s="1218">
        <v>469.88</v>
      </c>
      <c r="M60" s="80"/>
      <c r="N60" s="80"/>
      <c r="O60" s="80"/>
      <c r="P60" s="80"/>
      <c r="Q60" s="80"/>
      <c r="R60" s="80"/>
      <c r="T60" s="249"/>
      <c r="U60" s="80"/>
      <c r="V60" s="80"/>
      <c r="W60" s="80"/>
      <c r="X60" s="80"/>
      <c r="Y60" s="80"/>
    </row>
    <row r="61" spans="1:25" s="42" customFormat="1">
      <c r="A61" s="341" t="s">
        <v>2700</v>
      </c>
      <c r="B61" s="32">
        <v>45153</v>
      </c>
      <c r="C61" s="32">
        <v>45117</v>
      </c>
      <c r="D61" s="33">
        <v>14777</v>
      </c>
      <c r="E61" s="34" t="s">
        <v>1221</v>
      </c>
      <c r="F61" s="33">
        <v>4513</v>
      </c>
      <c r="G61" s="19" t="s">
        <v>1204</v>
      </c>
      <c r="H61" s="20" t="s">
        <v>882</v>
      </c>
      <c r="I61" s="35" t="s">
        <v>6</v>
      </c>
      <c r="J61" s="19"/>
      <c r="K61" s="21"/>
      <c r="L61" s="451">
        <v>469.88</v>
      </c>
      <c r="M61" s="80"/>
      <c r="N61" s="80"/>
      <c r="O61" s="80"/>
      <c r="P61" s="80"/>
      <c r="Q61" s="80"/>
      <c r="R61" s="80"/>
      <c r="T61" s="249"/>
      <c r="U61" s="80"/>
      <c r="V61" s="80"/>
      <c r="W61" s="80"/>
      <c r="X61" s="80"/>
      <c r="Y61" s="80"/>
    </row>
    <row r="62" spans="1:25" s="42" customFormat="1">
      <c r="A62" s="341" t="s">
        <v>471</v>
      </c>
      <c r="B62" s="32">
        <v>45119</v>
      </c>
      <c r="C62" s="32">
        <v>45119</v>
      </c>
      <c r="D62" s="33">
        <v>14298</v>
      </c>
      <c r="E62" s="34" t="s">
        <v>81</v>
      </c>
      <c r="F62" s="33">
        <v>4025</v>
      </c>
      <c r="G62" s="19" t="s">
        <v>90</v>
      </c>
      <c r="H62" s="20">
        <v>1</v>
      </c>
      <c r="I62" s="235" t="s">
        <v>6</v>
      </c>
      <c r="J62" s="19"/>
      <c r="K62" s="21"/>
      <c r="L62" s="451">
        <v>50</v>
      </c>
      <c r="M62" s="80"/>
      <c r="N62" s="80"/>
      <c r="O62" s="80"/>
      <c r="P62" s="80"/>
      <c r="Q62" s="80"/>
      <c r="R62" s="80"/>
      <c r="T62" s="249"/>
      <c r="U62" s="80"/>
      <c r="V62" s="80"/>
      <c r="W62" s="80"/>
      <c r="X62" s="80"/>
      <c r="Y62" s="80"/>
    </row>
    <row r="63" spans="1:25" s="42" customFormat="1">
      <c r="A63" s="341" t="s">
        <v>565</v>
      </c>
      <c r="B63" s="32">
        <v>45120</v>
      </c>
      <c r="C63" s="32">
        <v>45119</v>
      </c>
      <c r="D63" s="33">
        <v>14294</v>
      </c>
      <c r="E63" s="34" t="s">
        <v>1115</v>
      </c>
      <c r="F63" s="33">
        <v>343</v>
      </c>
      <c r="G63" s="19" t="s">
        <v>65</v>
      </c>
      <c r="H63" s="20">
        <v>14</v>
      </c>
      <c r="I63" s="35" t="s">
        <v>6</v>
      </c>
      <c r="J63" s="19"/>
      <c r="K63" s="21"/>
      <c r="L63" s="451">
        <v>108</v>
      </c>
      <c r="M63" s="80"/>
      <c r="N63" s="80"/>
      <c r="O63" s="80"/>
      <c r="P63" s="80"/>
      <c r="Q63" s="80"/>
      <c r="R63" s="80"/>
      <c r="T63" s="249"/>
      <c r="U63" s="80"/>
      <c r="V63" s="80"/>
      <c r="W63" s="80"/>
      <c r="X63" s="80"/>
      <c r="Y63" s="80"/>
    </row>
    <row r="64" spans="1:25" s="42" customFormat="1">
      <c r="A64" s="341" t="s">
        <v>92</v>
      </c>
      <c r="B64" s="32">
        <v>45121</v>
      </c>
      <c r="C64" s="32">
        <v>45120</v>
      </c>
      <c r="D64" s="33">
        <v>14327</v>
      </c>
      <c r="E64" s="34" t="s">
        <v>1115</v>
      </c>
      <c r="F64" s="33">
        <v>2253</v>
      </c>
      <c r="G64" s="19" t="s">
        <v>930</v>
      </c>
      <c r="H64" s="20">
        <v>21</v>
      </c>
      <c r="I64" s="35" t="s">
        <v>6</v>
      </c>
      <c r="J64" s="19"/>
      <c r="K64" s="21"/>
      <c r="L64" s="451">
        <v>464.2</v>
      </c>
      <c r="M64" s="80"/>
      <c r="N64" s="80"/>
      <c r="O64" s="80"/>
      <c r="P64" s="80"/>
      <c r="Q64" s="80"/>
      <c r="R64" s="80"/>
      <c r="T64" s="249"/>
      <c r="U64" s="80"/>
      <c r="V64" s="80"/>
      <c r="W64" s="80"/>
      <c r="X64" s="80"/>
      <c r="Y64" s="80"/>
    </row>
    <row r="65" spans="1:25" s="42" customFormat="1">
      <c r="A65" s="341"/>
      <c r="B65" s="32"/>
      <c r="C65" s="32"/>
      <c r="D65" s="33"/>
      <c r="E65" s="34" t="s">
        <v>1115</v>
      </c>
      <c r="F65" s="33">
        <v>2854</v>
      </c>
      <c r="G65" s="19" t="s">
        <v>211</v>
      </c>
      <c r="H65" s="20" t="s">
        <v>952</v>
      </c>
      <c r="I65" s="35" t="s">
        <v>6</v>
      </c>
      <c r="J65" s="19"/>
      <c r="K65" s="21"/>
      <c r="L65" s="451">
        <v>232.26</v>
      </c>
      <c r="M65" s="80"/>
      <c r="N65" s="80"/>
      <c r="O65" s="80"/>
      <c r="P65" s="80"/>
      <c r="Q65" s="80"/>
      <c r="R65" s="80"/>
      <c r="T65" s="249"/>
      <c r="U65" s="80"/>
      <c r="V65" s="80"/>
      <c r="W65" s="80"/>
      <c r="X65" s="80"/>
      <c r="Y65" s="80"/>
    </row>
    <row r="66" spans="1:25" s="42" customFormat="1">
      <c r="A66" s="341" t="s">
        <v>109</v>
      </c>
      <c r="B66" s="32">
        <v>45124</v>
      </c>
      <c r="C66" s="32">
        <v>45124</v>
      </c>
      <c r="D66" s="33">
        <v>14364</v>
      </c>
      <c r="E66" s="34" t="s">
        <v>109</v>
      </c>
      <c r="F66" s="33">
        <v>4025</v>
      </c>
      <c r="G66" s="19" t="s">
        <v>2130</v>
      </c>
      <c r="H66" s="20">
        <v>2</v>
      </c>
      <c r="I66" s="35" t="s">
        <v>6</v>
      </c>
      <c r="J66" s="19"/>
      <c r="K66" s="21" t="s">
        <v>3165</v>
      </c>
      <c r="L66" s="451">
        <v>100</v>
      </c>
      <c r="M66" s="80"/>
      <c r="N66" s="80"/>
      <c r="O66" s="80"/>
      <c r="P66" s="80"/>
      <c r="Q66" s="80"/>
      <c r="R66" s="80"/>
      <c r="T66" s="249"/>
      <c r="U66" s="80"/>
      <c r="V66" s="80"/>
      <c r="W66" s="80"/>
      <c r="X66" s="80"/>
      <c r="Y66" s="80"/>
    </row>
    <row r="67" spans="1:25" s="42" customFormat="1">
      <c r="A67" s="341" t="s">
        <v>3168</v>
      </c>
      <c r="B67" s="32">
        <v>45134</v>
      </c>
      <c r="C67" s="32">
        <v>45127</v>
      </c>
      <c r="D67" s="33">
        <v>14372</v>
      </c>
      <c r="E67" s="34" t="s">
        <v>2</v>
      </c>
      <c r="F67" s="33">
        <v>992</v>
      </c>
      <c r="G67" s="19" t="s">
        <v>213</v>
      </c>
      <c r="H67" s="19">
        <v>32</v>
      </c>
      <c r="I67" s="35" t="s">
        <v>6</v>
      </c>
      <c r="J67" s="19"/>
      <c r="K67" s="21"/>
      <c r="L67" s="451"/>
      <c r="M67" s="80"/>
      <c r="N67" s="80"/>
      <c r="O67" s="80"/>
      <c r="P67" s="80"/>
      <c r="Q67" s="80"/>
      <c r="R67" s="80"/>
      <c r="T67" s="249"/>
      <c r="U67" s="80"/>
      <c r="V67" s="80"/>
      <c r="W67" s="80"/>
      <c r="X67" s="80"/>
      <c r="Y67" s="80"/>
    </row>
    <row r="68" spans="1:25" s="42" customFormat="1">
      <c r="A68" s="341"/>
      <c r="B68" s="32"/>
      <c r="C68" s="32"/>
      <c r="D68" s="33"/>
      <c r="E68" s="34" t="s">
        <v>2</v>
      </c>
      <c r="F68" s="33">
        <v>3213</v>
      </c>
      <c r="G68" s="19" t="s">
        <v>213</v>
      </c>
      <c r="H68" s="19">
        <v>32</v>
      </c>
      <c r="I68" s="35" t="s">
        <v>6</v>
      </c>
      <c r="J68" s="19"/>
      <c r="K68" s="21"/>
      <c r="L68" s="451"/>
      <c r="M68" s="80"/>
      <c r="N68" s="80"/>
      <c r="O68" s="80"/>
      <c r="P68" s="80"/>
      <c r="Q68" s="80"/>
      <c r="R68" s="80"/>
      <c r="T68" s="249"/>
      <c r="U68" s="80"/>
      <c r="V68" s="80"/>
      <c r="W68" s="80"/>
      <c r="X68" s="80"/>
      <c r="Y68" s="80"/>
    </row>
    <row r="69" spans="1:25" s="42" customFormat="1">
      <c r="A69" s="341"/>
      <c r="B69" s="32"/>
      <c r="C69" s="32">
        <v>45138</v>
      </c>
      <c r="D69" s="33" t="s">
        <v>3220</v>
      </c>
      <c r="E69" s="34" t="s">
        <v>2</v>
      </c>
      <c r="F69" s="33">
        <v>4761</v>
      </c>
      <c r="G69" s="19" t="s">
        <v>3169</v>
      </c>
      <c r="H69" s="19" t="s">
        <v>1455</v>
      </c>
      <c r="I69" s="235" t="s">
        <v>6</v>
      </c>
      <c r="J69" s="19"/>
      <c r="K69" s="21" t="s">
        <v>1189</v>
      </c>
      <c r="L69" s="451"/>
      <c r="M69" s="80"/>
      <c r="N69" s="80"/>
      <c r="O69" s="80"/>
      <c r="P69" s="80"/>
      <c r="Q69" s="80"/>
      <c r="R69" s="80"/>
      <c r="T69" s="249"/>
      <c r="U69" s="80"/>
      <c r="V69" s="80"/>
      <c r="W69" s="80"/>
      <c r="X69" s="80"/>
      <c r="Y69" s="80"/>
    </row>
    <row r="70" spans="1:25" s="42" customFormat="1">
      <c r="A70" s="341"/>
      <c r="B70" s="32"/>
      <c r="C70" s="32">
        <v>45138</v>
      </c>
      <c r="D70" s="23">
        <v>45134</v>
      </c>
      <c r="E70" s="34" t="s">
        <v>2</v>
      </c>
      <c r="F70" s="33">
        <v>4762</v>
      </c>
      <c r="G70" s="19" t="s">
        <v>3170</v>
      </c>
      <c r="H70" s="19" t="s">
        <v>1455</v>
      </c>
      <c r="I70" s="235" t="s">
        <v>6</v>
      </c>
      <c r="J70" s="19"/>
      <c r="K70" s="21" t="s">
        <v>1189</v>
      </c>
      <c r="L70" s="451">
        <v>2870</v>
      </c>
      <c r="M70" s="80"/>
      <c r="N70" s="80"/>
      <c r="O70" s="80"/>
      <c r="P70" s="80"/>
      <c r="Q70" s="80"/>
      <c r="R70" s="80"/>
      <c r="T70" s="249"/>
      <c r="U70" s="80"/>
      <c r="V70" s="80"/>
      <c r="W70" s="80"/>
      <c r="X70" s="80"/>
      <c r="Y70" s="80"/>
    </row>
    <row r="71" spans="1:25" s="42" customFormat="1">
      <c r="A71" s="341" t="s">
        <v>3171</v>
      </c>
      <c r="B71" s="32">
        <v>45141</v>
      </c>
      <c r="C71" s="32">
        <v>45136</v>
      </c>
      <c r="D71" s="33">
        <v>14382</v>
      </c>
      <c r="E71" s="34" t="s">
        <v>2</v>
      </c>
      <c r="F71" s="33">
        <v>4452</v>
      </c>
      <c r="G71" s="19" t="s">
        <v>54</v>
      </c>
      <c r="H71" s="19">
        <v>24</v>
      </c>
      <c r="I71" s="35" t="s">
        <v>6</v>
      </c>
      <c r="J71" s="19"/>
      <c r="K71" s="21" t="s">
        <v>3172</v>
      </c>
      <c r="L71" s="451">
        <v>228</v>
      </c>
      <c r="M71" s="80"/>
      <c r="N71" s="80"/>
      <c r="O71" s="80"/>
      <c r="P71" s="80"/>
      <c r="Q71" s="80"/>
      <c r="R71" s="80"/>
      <c r="T71" s="249" t="s">
        <v>3201</v>
      </c>
      <c r="U71" s="80"/>
      <c r="V71" s="80"/>
      <c r="W71" s="80"/>
      <c r="X71" s="80"/>
      <c r="Y71" s="80"/>
    </row>
    <row r="72" spans="1:25" s="42" customFormat="1">
      <c r="A72" s="341" t="s">
        <v>3171</v>
      </c>
      <c r="B72" s="32">
        <v>45141</v>
      </c>
      <c r="C72" s="32">
        <v>45136</v>
      </c>
      <c r="D72" s="33">
        <v>14383</v>
      </c>
      <c r="E72" s="34" t="s">
        <v>2</v>
      </c>
      <c r="F72" s="33">
        <v>4452</v>
      </c>
      <c r="G72" s="19" t="s">
        <v>54</v>
      </c>
      <c r="H72" s="19">
        <v>24</v>
      </c>
      <c r="I72" s="35" t="s">
        <v>6</v>
      </c>
      <c r="J72" s="19"/>
      <c r="K72" s="21" t="s">
        <v>1911</v>
      </c>
      <c r="L72" s="451">
        <v>228</v>
      </c>
      <c r="M72" s="80"/>
      <c r="N72" s="80"/>
      <c r="O72" s="80"/>
      <c r="P72" s="80"/>
      <c r="Q72" s="80"/>
      <c r="R72" s="80"/>
      <c r="T72" s="249" t="s">
        <v>3201</v>
      </c>
      <c r="U72" s="80"/>
      <c r="V72" s="80"/>
      <c r="W72" s="80"/>
      <c r="X72" s="80"/>
      <c r="Y72" s="80"/>
    </row>
    <row r="73" spans="1:25" s="42" customFormat="1">
      <c r="A73" s="341" t="s">
        <v>109</v>
      </c>
      <c r="B73" s="32">
        <v>45138</v>
      </c>
      <c r="C73" s="32">
        <v>45138</v>
      </c>
      <c r="D73" s="33">
        <v>14467</v>
      </c>
      <c r="E73" s="34" t="s">
        <v>2060</v>
      </c>
      <c r="F73" s="33">
        <v>4025</v>
      </c>
      <c r="G73" s="19" t="s">
        <v>2074</v>
      </c>
      <c r="H73" s="19">
        <v>12</v>
      </c>
      <c r="I73" s="35" t="s">
        <v>6</v>
      </c>
      <c r="J73" s="19"/>
      <c r="K73" s="21" t="s">
        <v>2551</v>
      </c>
      <c r="L73" s="451">
        <v>50</v>
      </c>
      <c r="M73" s="80"/>
      <c r="N73" s="80"/>
      <c r="O73" s="80"/>
      <c r="P73" s="80"/>
      <c r="Q73" s="80"/>
      <c r="R73" s="80"/>
      <c r="T73" s="249"/>
      <c r="U73" s="80"/>
      <c r="V73" s="80"/>
      <c r="W73" s="80"/>
      <c r="X73" s="80"/>
      <c r="Y73" s="80"/>
    </row>
    <row r="74" spans="1:25" s="42" customFormat="1">
      <c r="A74" s="341" t="s">
        <v>109</v>
      </c>
      <c r="B74" s="32">
        <v>45138</v>
      </c>
      <c r="C74" s="32">
        <v>45138</v>
      </c>
      <c r="D74" s="33">
        <v>14472</v>
      </c>
      <c r="E74" s="34" t="s">
        <v>2060</v>
      </c>
      <c r="F74" s="33">
        <v>4025</v>
      </c>
      <c r="G74" s="19" t="s">
        <v>461</v>
      </c>
      <c r="H74" s="19">
        <v>12</v>
      </c>
      <c r="I74" s="35" t="s">
        <v>6</v>
      </c>
      <c r="J74" s="19"/>
      <c r="K74" s="21" t="s">
        <v>2109</v>
      </c>
      <c r="L74" s="451">
        <v>50</v>
      </c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>
      <c r="A75" s="341" t="s">
        <v>845</v>
      </c>
      <c r="B75" s="32">
        <v>45138</v>
      </c>
      <c r="C75" s="32">
        <v>45138</v>
      </c>
      <c r="D75" s="33">
        <v>14473</v>
      </c>
      <c r="E75" s="34" t="s">
        <v>7</v>
      </c>
      <c r="F75" s="33">
        <v>1491</v>
      </c>
      <c r="G75" s="19" t="s">
        <v>678</v>
      </c>
      <c r="H75" s="19">
        <v>30</v>
      </c>
      <c r="I75" s="35" t="s">
        <v>6</v>
      </c>
      <c r="J75" s="19"/>
      <c r="K75" s="21"/>
      <c r="L75" s="451">
        <v>958.5</v>
      </c>
      <c r="M75" s="80"/>
      <c r="N75" s="80"/>
      <c r="O75" s="80"/>
      <c r="P75" s="80"/>
      <c r="Q75" s="80"/>
      <c r="R75" s="80"/>
      <c r="T75" s="249"/>
      <c r="U75" s="80"/>
      <c r="V75" s="80"/>
      <c r="W75" s="80"/>
      <c r="X75" s="80"/>
      <c r="Y75" s="80"/>
    </row>
    <row r="76" spans="1:25" s="42" customFormat="1">
      <c r="A76" s="1105"/>
      <c r="B76" s="1106"/>
      <c r="C76" s="1106"/>
      <c r="D76" s="1107"/>
      <c r="E76" s="1108"/>
      <c r="F76" s="1107"/>
      <c r="G76" s="1109"/>
      <c r="H76" s="1110"/>
      <c r="I76" s="1111"/>
      <c r="J76" s="1109"/>
      <c r="K76" s="1109"/>
      <c r="L76" s="1113"/>
      <c r="M76" s="80"/>
      <c r="N76" s="80"/>
      <c r="O76" s="80"/>
      <c r="P76" s="80"/>
      <c r="Q76" s="80"/>
      <c r="R76" s="80"/>
      <c r="T76" s="249"/>
      <c r="U76" s="80"/>
      <c r="V76" s="80"/>
      <c r="W76" s="80"/>
      <c r="X76" s="80"/>
      <c r="Y76" s="80"/>
    </row>
    <row r="77" spans="1:25" s="41" customFormat="1">
      <c r="A77" s="2464">
        <f>SUM(L59:L76)</f>
        <v>6653.72</v>
      </c>
      <c r="B77" s="2465"/>
      <c r="C77" s="2465"/>
      <c r="D77" s="2465"/>
      <c r="E77" s="2465"/>
      <c r="F77" s="2465"/>
      <c r="G77" s="2465"/>
      <c r="H77" s="2465"/>
      <c r="I77" s="2465"/>
      <c r="J77" s="2465"/>
      <c r="K77" s="2465"/>
      <c r="L77" s="2466"/>
      <c r="M77" s="247"/>
      <c r="N77" s="249"/>
      <c r="O77" s="249"/>
      <c r="P77" s="249"/>
      <c r="Q77" s="249"/>
      <c r="R77" s="249"/>
      <c r="T77" s="249"/>
      <c r="U77" s="249"/>
      <c r="V77" s="249"/>
      <c r="W77" s="249"/>
      <c r="X77" s="249"/>
      <c r="Y77" s="249"/>
    </row>
    <row r="78" spans="1:25" s="44" customFormat="1" ht="18.75">
      <c r="A78" s="2461" t="s">
        <v>1315</v>
      </c>
      <c r="B78" s="2462"/>
      <c r="C78" s="2462"/>
      <c r="D78" s="2462"/>
      <c r="E78" s="2462"/>
      <c r="F78" s="2462"/>
      <c r="G78" s="2462"/>
      <c r="H78" s="2462"/>
      <c r="I78" s="2462"/>
      <c r="J78" s="2462"/>
      <c r="K78" s="2462"/>
      <c r="L78" s="2463"/>
      <c r="M78" s="246"/>
      <c r="N78" s="246"/>
      <c r="O78" s="246"/>
      <c r="P78" s="246"/>
      <c r="Q78" s="246"/>
      <c r="R78" s="246"/>
      <c r="T78" s="246"/>
      <c r="U78" s="246"/>
      <c r="V78" s="246"/>
      <c r="W78" s="246"/>
      <c r="X78" s="246"/>
      <c r="Y78" s="246"/>
    </row>
    <row r="79" spans="1:25" s="41" customFormat="1" ht="14.25" customHeight="1">
      <c r="A79" s="341" t="s">
        <v>794</v>
      </c>
      <c r="B79" s="32">
        <v>45107</v>
      </c>
      <c r="C79" s="32">
        <v>45111</v>
      </c>
      <c r="D79" s="33">
        <v>14204</v>
      </c>
      <c r="E79" s="34" t="s">
        <v>2351</v>
      </c>
      <c r="F79" s="33">
        <v>4135</v>
      </c>
      <c r="G79" s="19" t="s">
        <v>63</v>
      </c>
      <c r="H79" s="20">
        <v>20</v>
      </c>
      <c r="I79" s="35" t="s">
        <v>6</v>
      </c>
      <c r="J79" s="19" t="s">
        <v>3140</v>
      </c>
      <c r="K79" s="21" t="s">
        <v>2678</v>
      </c>
      <c r="L79" s="451">
        <v>1670</v>
      </c>
      <c r="M79" s="249"/>
      <c r="N79" s="249"/>
      <c r="O79" s="249"/>
      <c r="P79" s="249"/>
      <c r="Q79" s="249"/>
      <c r="R79" s="249"/>
      <c r="T79" s="249"/>
      <c r="U79" s="249"/>
      <c r="V79" s="249"/>
      <c r="W79" s="249"/>
      <c r="X79" s="249"/>
      <c r="Y79" s="249"/>
    </row>
    <row r="80" spans="1:25" s="41" customFormat="1" ht="15.75">
      <c r="A80" s="341" t="s">
        <v>2961</v>
      </c>
      <c r="B80" s="1217">
        <v>45117</v>
      </c>
      <c r="C80" s="32">
        <v>45111</v>
      </c>
      <c r="D80" s="521">
        <v>14174</v>
      </c>
      <c r="E80" s="34" t="s">
        <v>2</v>
      </c>
      <c r="F80" s="33">
        <v>4674</v>
      </c>
      <c r="G80" s="19" t="s">
        <v>29</v>
      </c>
      <c r="H80" s="521" t="s">
        <v>877</v>
      </c>
      <c r="I80" s="35" t="s">
        <v>6</v>
      </c>
      <c r="J80" s="19"/>
      <c r="K80" s="21"/>
      <c r="L80" s="1218">
        <v>680.4</v>
      </c>
      <c r="M80" s="249"/>
      <c r="N80" s="249"/>
      <c r="O80" s="249"/>
      <c r="P80" s="249"/>
      <c r="Q80" s="249"/>
      <c r="R80" s="249"/>
      <c r="T80" s="608"/>
      <c r="U80" s="249"/>
      <c r="V80" s="249"/>
      <c r="W80" s="249"/>
      <c r="X80" s="249"/>
      <c r="Y80" s="249"/>
    </row>
    <row r="81" spans="1:25" s="41" customFormat="1" ht="15.75">
      <c r="A81" s="341" t="s">
        <v>2700</v>
      </c>
      <c r="B81" s="1217">
        <v>45121</v>
      </c>
      <c r="C81" s="32">
        <v>45118</v>
      </c>
      <c r="D81" s="521">
        <v>14176</v>
      </c>
      <c r="E81" s="34" t="s">
        <v>1221</v>
      </c>
      <c r="F81" s="33">
        <v>4268</v>
      </c>
      <c r="G81" s="19" t="s">
        <v>29</v>
      </c>
      <c r="H81" s="521" t="s">
        <v>1455</v>
      </c>
      <c r="I81" s="35" t="s">
        <v>6</v>
      </c>
      <c r="J81" s="19"/>
      <c r="K81" s="21"/>
      <c r="L81" s="1218">
        <v>731.25</v>
      </c>
      <c r="M81" s="249"/>
      <c r="N81" s="249"/>
      <c r="O81" s="249"/>
      <c r="P81" s="249"/>
      <c r="Q81" s="249"/>
      <c r="R81" s="249"/>
      <c r="T81" s="608"/>
      <c r="U81" s="249"/>
      <c r="V81" s="249"/>
      <c r="W81" s="249"/>
      <c r="X81" s="249"/>
      <c r="Y81" s="249"/>
    </row>
    <row r="82" spans="1:25" s="41" customFormat="1" ht="14.25" customHeight="1">
      <c r="A82" s="341" t="s">
        <v>2745</v>
      </c>
      <c r="B82" s="32">
        <v>45114</v>
      </c>
      <c r="C82" s="32">
        <v>45112</v>
      </c>
      <c r="D82" s="33">
        <v>14219</v>
      </c>
      <c r="E82" s="34" t="s">
        <v>1221</v>
      </c>
      <c r="F82" s="33">
        <v>2908</v>
      </c>
      <c r="G82" s="19" t="s">
        <v>22</v>
      </c>
      <c r="H82" s="20" t="s">
        <v>984</v>
      </c>
      <c r="I82" s="35" t="s">
        <v>6</v>
      </c>
      <c r="J82" s="19"/>
      <c r="K82" s="21" t="s">
        <v>3138</v>
      </c>
      <c r="L82" s="451">
        <v>61.25</v>
      </c>
      <c r="M82" s="249"/>
      <c r="N82" s="249"/>
      <c r="O82" s="249"/>
      <c r="P82" s="249"/>
      <c r="Q82" s="249"/>
      <c r="R82" s="249"/>
      <c r="T82" s="249"/>
      <c r="U82" s="249"/>
      <c r="V82" s="249"/>
      <c r="W82" s="249"/>
      <c r="X82" s="249"/>
      <c r="Y82" s="249"/>
    </row>
    <row r="83" spans="1:25" s="41" customFormat="1" ht="14.25" customHeight="1">
      <c r="A83" s="341" t="s">
        <v>1470</v>
      </c>
      <c r="B83" s="32">
        <v>45114</v>
      </c>
      <c r="C83" s="32">
        <v>45111</v>
      </c>
      <c r="D83" s="33">
        <v>14221</v>
      </c>
      <c r="E83" s="34" t="s">
        <v>2</v>
      </c>
      <c r="F83" s="33">
        <v>2266</v>
      </c>
      <c r="G83" s="19" t="s">
        <v>9</v>
      </c>
      <c r="H83" s="20" t="s">
        <v>840</v>
      </c>
      <c r="I83" s="35" t="s">
        <v>6</v>
      </c>
      <c r="J83" s="19"/>
      <c r="K83" s="21"/>
      <c r="L83" s="451">
        <v>215</v>
      </c>
      <c r="M83" s="249"/>
      <c r="N83" s="249"/>
      <c r="O83" s="249"/>
      <c r="P83" s="249"/>
      <c r="Q83" s="249"/>
      <c r="R83" s="249"/>
      <c r="T83" s="249"/>
      <c r="U83" s="249"/>
      <c r="V83" s="249"/>
      <c r="W83" s="249"/>
      <c r="X83" s="249"/>
      <c r="Y83" s="249"/>
    </row>
    <row r="84" spans="1:25" s="41" customFormat="1" ht="14.25" customHeight="1">
      <c r="A84" s="341" t="s">
        <v>3128</v>
      </c>
      <c r="B84" s="32">
        <v>45118</v>
      </c>
      <c r="C84" s="32">
        <v>45117</v>
      </c>
      <c r="D84" s="33">
        <v>14220</v>
      </c>
      <c r="E84" s="34" t="s">
        <v>1221</v>
      </c>
      <c r="F84" s="33">
        <v>4746</v>
      </c>
      <c r="G84" s="19" t="s">
        <v>58</v>
      </c>
      <c r="H84" s="20">
        <v>51</v>
      </c>
      <c r="I84" s="35" t="s">
        <v>6</v>
      </c>
      <c r="J84" s="19"/>
      <c r="K84" s="21"/>
      <c r="L84" s="451">
        <v>4840</v>
      </c>
      <c r="M84" s="249"/>
      <c r="N84" s="249"/>
      <c r="O84" s="249"/>
      <c r="P84" s="249"/>
      <c r="Q84" s="249"/>
      <c r="R84" s="249"/>
      <c r="T84" s="249"/>
      <c r="U84" s="249"/>
      <c r="V84" s="249"/>
      <c r="W84" s="249"/>
      <c r="X84" s="249"/>
      <c r="Y84" s="249"/>
    </row>
    <row r="85" spans="1:25" s="41" customFormat="1" ht="14.25" customHeight="1">
      <c r="A85" s="341"/>
      <c r="B85" s="32"/>
      <c r="C85" s="32"/>
      <c r="D85" s="33"/>
      <c r="E85" s="34" t="s">
        <v>1221</v>
      </c>
      <c r="F85" s="33">
        <v>4745</v>
      </c>
      <c r="G85" s="19" t="s">
        <v>47</v>
      </c>
      <c r="H85" s="20">
        <v>30</v>
      </c>
      <c r="I85" s="35" t="s">
        <v>6</v>
      </c>
      <c r="J85" s="19"/>
      <c r="K85" s="21"/>
      <c r="L85" s="451">
        <v>1197</v>
      </c>
      <c r="M85" s="249"/>
      <c r="N85" s="249"/>
      <c r="O85" s="249"/>
      <c r="P85" s="249"/>
      <c r="Q85" s="249"/>
      <c r="R85" s="249"/>
      <c r="T85" s="249"/>
      <c r="U85" s="249"/>
      <c r="V85" s="249"/>
      <c r="W85" s="249"/>
      <c r="X85" s="249"/>
      <c r="Y85" s="249"/>
    </row>
    <row r="86" spans="1:25" s="41" customFormat="1" ht="14.25" customHeight="1">
      <c r="A86" s="341" t="s">
        <v>2263</v>
      </c>
      <c r="B86" s="32">
        <v>45119</v>
      </c>
      <c r="C86" s="32">
        <v>45111</v>
      </c>
      <c r="D86" s="33">
        <v>14222</v>
      </c>
      <c r="E86" s="34" t="s">
        <v>1221</v>
      </c>
      <c r="F86" s="33">
        <v>4320</v>
      </c>
      <c r="G86" s="19" t="s">
        <v>63</v>
      </c>
      <c r="H86" s="20">
        <v>5</v>
      </c>
      <c r="I86" s="35" t="s">
        <v>6</v>
      </c>
      <c r="J86" s="19"/>
      <c r="K86" s="21"/>
      <c r="L86" s="451">
        <v>332.5</v>
      </c>
      <c r="M86" s="249"/>
      <c r="N86" s="249"/>
      <c r="O86" s="249"/>
      <c r="P86" s="249"/>
      <c r="Q86" s="249"/>
      <c r="R86" s="249"/>
      <c r="T86" s="249"/>
      <c r="U86" s="249"/>
      <c r="V86" s="249"/>
      <c r="W86" s="249"/>
      <c r="X86" s="249"/>
      <c r="Y86" s="249"/>
    </row>
    <row r="87" spans="1:25" s="41" customFormat="1" ht="14.25" customHeight="1">
      <c r="A87" s="341"/>
      <c r="B87" s="32"/>
      <c r="C87" s="32"/>
      <c r="D87" s="33"/>
      <c r="E87" s="34" t="s">
        <v>3010</v>
      </c>
      <c r="F87" s="33">
        <v>2467</v>
      </c>
      <c r="G87" s="19" t="s">
        <v>63</v>
      </c>
      <c r="H87" s="20">
        <v>5</v>
      </c>
      <c r="I87" s="35" t="s">
        <v>6</v>
      </c>
      <c r="J87" s="19"/>
      <c r="K87" s="21"/>
      <c r="L87" s="451">
        <v>0</v>
      </c>
      <c r="M87" s="249"/>
      <c r="N87" s="249"/>
      <c r="O87" s="249"/>
      <c r="P87" s="249"/>
      <c r="Q87" s="249"/>
      <c r="R87" s="249"/>
      <c r="T87" s="249"/>
      <c r="U87" s="249"/>
      <c r="V87" s="249"/>
      <c r="W87" s="249"/>
      <c r="X87" s="249"/>
      <c r="Y87" s="249"/>
    </row>
    <row r="88" spans="1:25" s="41" customFormat="1" ht="14.25" customHeight="1">
      <c r="A88" s="341" t="s">
        <v>472</v>
      </c>
      <c r="B88" s="32">
        <v>45112</v>
      </c>
      <c r="C88" s="32">
        <v>45112</v>
      </c>
      <c r="D88" s="33">
        <v>14224</v>
      </c>
      <c r="E88" s="34" t="s">
        <v>1221</v>
      </c>
      <c r="F88" s="33">
        <v>4268</v>
      </c>
      <c r="G88" s="19" t="s">
        <v>29</v>
      </c>
      <c r="H88" s="20">
        <v>30</v>
      </c>
      <c r="I88" s="35" t="s">
        <v>6</v>
      </c>
      <c r="J88" s="19"/>
      <c r="K88" s="21"/>
      <c r="L88" s="451"/>
      <c r="M88" s="249"/>
      <c r="N88" s="249"/>
      <c r="O88" s="249"/>
      <c r="P88" s="249"/>
      <c r="Q88" s="249"/>
      <c r="R88" s="249"/>
      <c r="T88" s="249"/>
      <c r="U88" s="249"/>
      <c r="V88" s="249"/>
      <c r="W88" s="249"/>
      <c r="X88" s="249"/>
      <c r="Y88" s="249"/>
    </row>
    <row r="89" spans="1:25" s="41" customFormat="1" ht="14.25" customHeight="1">
      <c r="A89" s="341"/>
      <c r="B89" s="32"/>
      <c r="C89" s="32"/>
      <c r="D89" s="33"/>
      <c r="E89" s="34" t="s">
        <v>7</v>
      </c>
      <c r="F89" s="33">
        <v>2807</v>
      </c>
      <c r="G89" s="19" t="s">
        <v>79</v>
      </c>
      <c r="H89" s="20">
        <v>5</v>
      </c>
      <c r="I89" s="35" t="s">
        <v>6</v>
      </c>
      <c r="J89" s="19"/>
      <c r="K89" s="21"/>
      <c r="L89" s="451">
        <v>952.5</v>
      </c>
      <c r="M89" s="249"/>
      <c r="N89" s="249"/>
      <c r="O89" s="249"/>
      <c r="P89" s="249"/>
      <c r="Q89" s="249"/>
      <c r="R89" s="249"/>
      <c r="T89" s="249"/>
      <c r="U89" s="249"/>
      <c r="V89" s="249"/>
      <c r="W89" s="249"/>
      <c r="X89" s="249"/>
      <c r="Y89" s="249"/>
    </row>
    <row r="90" spans="1:25" s="41" customFormat="1" ht="14.25" customHeight="1">
      <c r="A90" s="341" t="s">
        <v>1588</v>
      </c>
      <c r="B90" s="32">
        <v>45117</v>
      </c>
      <c r="C90" s="32">
        <v>45112</v>
      </c>
      <c r="D90" s="33">
        <v>14239</v>
      </c>
      <c r="E90" s="34" t="s">
        <v>2212</v>
      </c>
      <c r="F90" s="33">
        <v>3765</v>
      </c>
      <c r="G90" s="19" t="s">
        <v>200</v>
      </c>
      <c r="H90" s="20">
        <v>6</v>
      </c>
      <c r="I90" s="35" t="s">
        <v>6</v>
      </c>
      <c r="J90" s="19"/>
      <c r="K90" s="21"/>
      <c r="L90" s="451">
        <v>93.85</v>
      </c>
      <c r="M90" s="249"/>
      <c r="N90" s="249"/>
      <c r="O90" s="249"/>
      <c r="P90" s="249"/>
      <c r="Q90" s="249"/>
      <c r="R90" s="249"/>
      <c r="T90" s="249"/>
      <c r="U90" s="249"/>
      <c r="V90" s="249"/>
      <c r="W90" s="249"/>
      <c r="X90" s="249"/>
      <c r="Y90" s="249"/>
    </row>
    <row r="91" spans="1:25" s="41" customFormat="1" ht="14.25" customHeight="1">
      <c r="A91" s="341" t="s">
        <v>1199</v>
      </c>
      <c r="B91" s="32">
        <v>45112</v>
      </c>
      <c r="C91" s="32">
        <v>45111</v>
      </c>
      <c r="D91" s="33">
        <v>14147</v>
      </c>
      <c r="E91" s="34" t="s">
        <v>2</v>
      </c>
      <c r="F91" s="33">
        <v>855</v>
      </c>
      <c r="G91" s="19" t="s">
        <v>38</v>
      </c>
      <c r="H91" s="20">
        <v>60</v>
      </c>
      <c r="I91" s="35" t="s">
        <v>6</v>
      </c>
      <c r="J91" s="19"/>
      <c r="K91" s="21"/>
      <c r="L91" s="451">
        <v>1080</v>
      </c>
      <c r="M91" s="249"/>
      <c r="N91" s="249"/>
      <c r="O91" s="249"/>
      <c r="P91" s="249"/>
      <c r="Q91" s="249"/>
      <c r="R91" s="249"/>
      <c r="T91" s="249"/>
      <c r="U91" s="249"/>
      <c r="V91" s="249"/>
      <c r="W91" s="249"/>
      <c r="X91" s="249"/>
      <c r="Y91" s="249"/>
    </row>
    <row r="92" spans="1:25" s="41" customFormat="1" ht="14.25" customHeight="1">
      <c r="A92" s="341" t="s">
        <v>883</v>
      </c>
      <c r="B92" s="32">
        <v>45119</v>
      </c>
      <c r="C92" s="32">
        <v>45117</v>
      </c>
      <c r="D92" s="33">
        <v>14243</v>
      </c>
      <c r="E92" s="34" t="s">
        <v>1221</v>
      </c>
      <c r="F92" s="33">
        <v>4073</v>
      </c>
      <c r="G92" s="19" t="s">
        <v>3</v>
      </c>
      <c r="H92" s="20">
        <v>10</v>
      </c>
      <c r="I92" s="35" t="s">
        <v>6</v>
      </c>
      <c r="J92" s="19"/>
      <c r="K92" s="21"/>
      <c r="L92" s="451">
        <v>525</v>
      </c>
      <c r="M92" s="249"/>
      <c r="N92" s="249"/>
      <c r="O92" s="249"/>
      <c r="P92" s="249"/>
      <c r="Q92" s="249"/>
      <c r="R92" s="249"/>
      <c r="T92" s="249"/>
      <c r="U92" s="249"/>
      <c r="V92" s="249"/>
      <c r="W92" s="249"/>
      <c r="X92" s="249"/>
      <c r="Y92" s="249"/>
    </row>
    <row r="93" spans="1:25" s="41" customFormat="1" ht="14.25" customHeight="1">
      <c r="A93" s="341" t="s">
        <v>740</v>
      </c>
      <c r="B93" s="32">
        <v>45113</v>
      </c>
      <c r="C93" s="32">
        <v>45112</v>
      </c>
      <c r="D93" s="33">
        <v>14246</v>
      </c>
      <c r="E93" s="34" t="s">
        <v>2</v>
      </c>
      <c r="F93" s="33">
        <v>1862</v>
      </c>
      <c r="G93" s="19" t="s">
        <v>20</v>
      </c>
      <c r="H93" s="20">
        <v>10</v>
      </c>
      <c r="I93" s="35" t="s">
        <v>6</v>
      </c>
      <c r="J93" s="19"/>
      <c r="K93" s="21"/>
      <c r="L93" s="451">
        <v>265</v>
      </c>
      <c r="M93" s="249"/>
      <c r="N93" s="249"/>
      <c r="O93" s="249"/>
      <c r="P93" s="249"/>
      <c r="Q93" s="249"/>
      <c r="R93" s="249"/>
      <c r="T93" s="249"/>
      <c r="U93" s="249"/>
      <c r="V93" s="249"/>
      <c r="W93" s="249"/>
      <c r="X93" s="249"/>
      <c r="Y93" s="249"/>
    </row>
    <row r="94" spans="1:25" s="41" customFormat="1" ht="14.25" customHeight="1">
      <c r="A94" s="341" t="s">
        <v>172</v>
      </c>
      <c r="B94" s="32">
        <v>45113</v>
      </c>
      <c r="C94" s="32">
        <v>45112</v>
      </c>
      <c r="D94" s="33">
        <v>14248</v>
      </c>
      <c r="E94" s="34" t="s">
        <v>1221</v>
      </c>
      <c r="F94" s="33">
        <v>3314</v>
      </c>
      <c r="G94" s="19" t="s">
        <v>5</v>
      </c>
      <c r="H94" s="20">
        <v>20</v>
      </c>
      <c r="I94" s="35" t="s">
        <v>6</v>
      </c>
      <c r="J94" s="19"/>
      <c r="K94" s="21"/>
      <c r="L94" s="451">
        <v>560</v>
      </c>
      <c r="M94" s="249"/>
      <c r="N94" s="249"/>
      <c r="O94" s="249"/>
      <c r="P94" s="249"/>
      <c r="Q94" s="249"/>
      <c r="R94" s="249"/>
      <c r="T94" s="249"/>
      <c r="U94" s="249"/>
      <c r="V94" s="249"/>
      <c r="W94" s="249"/>
      <c r="X94" s="249"/>
      <c r="Y94" s="249"/>
    </row>
    <row r="95" spans="1:25" s="41" customFormat="1" ht="14.25" customHeight="1">
      <c r="A95" s="341" t="s">
        <v>3141</v>
      </c>
      <c r="B95" s="32">
        <v>45114</v>
      </c>
      <c r="C95" s="32">
        <v>45112</v>
      </c>
      <c r="D95" s="33">
        <v>14249</v>
      </c>
      <c r="E95" s="34" t="s">
        <v>2</v>
      </c>
      <c r="F95" s="33">
        <v>855</v>
      </c>
      <c r="G95" s="19" t="s">
        <v>38</v>
      </c>
      <c r="H95" s="20">
        <v>4</v>
      </c>
      <c r="I95" s="35" t="s">
        <v>6</v>
      </c>
      <c r="J95" s="19"/>
      <c r="K95" s="21"/>
      <c r="L95" s="451">
        <v>78.72</v>
      </c>
      <c r="M95" s="249"/>
      <c r="N95" s="249"/>
      <c r="O95" s="249"/>
      <c r="P95" s="249"/>
      <c r="Q95" s="249"/>
      <c r="R95" s="249"/>
      <c r="T95" s="249"/>
      <c r="U95" s="249"/>
      <c r="V95" s="249"/>
      <c r="W95" s="249"/>
      <c r="X95" s="249"/>
      <c r="Y95" s="249"/>
    </row>
    <row r="96" spans="1:25" s="41" customFormat="1" ht="14.25" customHeight="1">
      <c r="A96" s="341" t="s">
        <v>1256</v>
      </c>
      <c r="B96" s="32">
        <v>45114</v>
      </c>
      <c r="C96" s="32">
        <v>45113</v>
      </c>
      <c r="D96" s="33">
        <v>14250</v>
      </c>
      <c r="E96" s="34" t="s">
        <v>40</v>
      </c>
      <c r="F96" s="33">
        <v>2051</v>
      </c>
      <c r="G96" s="19" t="s">
        <v>5</v>
      </c>
      <c r="H96" s="20">
        <v>10</v>
      </c>
      <c r="I96" s="35" t="s">
        <v>6</v>
      </c>
      <c r="J96" s="19"/>
      <c r="K96" s="21"/>
      <c r="L96" s="451"/>
      <c r="M96" s="249"/>
      <c r="N96" s="249"/>
      <c r="O96" s="249"/>
      <c r="P96" s="249"/>
      <c r="Q96" s="249"/>
      <c r="R96" s="249"/>
      <c r="T96" s="249"/>
      <c r="U96" s="249"/>
      <c r="V96" s="249"/>
      <c r="W96" s="249"/>
      <c r="X96" s="249"/>
      <c r="Y96" s="249"/>
    </row>
    <row r="97" spans="1:25" s="41" customFormat="1" ht="14.25" customHeight="1">
      <c r="A97" s="341"/>
      <c r="B97" s="32"/>
      <c r="C97" s="32"/>
      <c r="D97" s="33"/>
      <c r="E97" s="34" t="s">
        <v>40</v>
      </c>
      <c r="F97" s="33">
        <v>3508</v>
      </c>
      <c r="G97" s="19" t="s">
        <v>36</v>
      </c>
      <c r="H97" s="20">
        <v>6</v>
      </c>
      <c r="I97" s="35" t="s">
        <v>6</v>
      </c>
      <c r="J97" s="19"/>
      <c r="K97" s="21"/>
      <c r="L97" s="451">
        <v>1220.3399999999999</v>
      </c>
      <c r="M97" s="249"/>
      <c r="N97" s="249"/>
      <c r="O97" s="249"/>
      <c r="P97" s="249"/>
      <c r="Q97" s="249"/>
      <c r="R97" s="249"/>
      <c r="T97" s="249"/>
      <c r="U97" s="249"/>
      <c r="V97" s="249"/>
      <c r="W97" s="249"/>
      <c r="X97" s="249"/>
      <c r="Y97" s="249"/>
    </row>
    <row r="98" spans="1:25" s="41" customFormat="1" ht="14.25" customHeight="1">
      <c r="A98" s="341" t="s">
        <v>2742</v>
      </c>
      <c r="B98" s="32">
        <v>45118</v>
      </c>
      <c r="C98" s="32">
        <v>45113</v>
      </c>
      <c r="D98" s="33">
        <v>14255</v>
      </c>
      <c r="E98" s="34" t="s">
        <v>2</v>
      </c>
      <c r="F98" s="33">
        <v>4751</v>
      </c>
      <c r="G98" s="19" t="s">
        <v>52</v>
      </c>
      <c r="H98" s="20">
        <v>7</v>
      </c>
      <c r="I98" s="35" t="s">
        <v>6</v>
      </c>
      <c r="J98" s="19"/>
      <c r="K98" s="21"/>
      <c r="L98" s="451">
        <v>120.4</v>
      </c>
      <c r="M98" s="249"/>
      <c r="N98" s="249"/>
      <c r="O98" s="249"/>
      <c r="P98" s="249"/>
      <c r="Q98" s="249"/>
      <c r="R98" s="249"/>
      <c r="T98" s="249"/>
      <c r="U98" s="249"/>
      <c r="V98" s="249"/>
      <c r="W98" s="249"/>
      <c r="X98" s="249"/>
      <c r="Y98" s="249"/>
    </row>
    <row r="99" spans="1:25" s="41" customFormat="1" ht="14.25" customHeight="1">
      <c r="A99" s="341" t="s">
        <v>141</v>
      </c>
      <c r="B99" s="32">
        <v>45118</v>
      </c>
      <c r="C99" s="32">
        <v>45113</v>
      </c>
      <c r="D99" s="33">
        <v>14256</v>
      </c>
      <c r="E99" s="34" t="s">
        <v>2</v>
      </c>
      <c r="F99" s="33">
        <v>753</v>
      </c>
      <c r="G99" s="19" t="s">
        <v>47</v>
      </c>
      <c r="H99" s="20" t="s">
        <v>905</v>
      </c>
      <c r="I99" s="35" t="s">
        <v>6</v>
      </c>
      <c r="J99" s="19"/>
      <c r="K99" s="21"/>
      <c r="L99" s="451">
        <v>80.849999999999994</v>
      </c>
      <c r="M99" s="249"/>
      <c r="N99" s="249"/>
      <c r="O99" s="249"/>
      <c r="P99" s="249"/>
      <c r="Q99" s="249"/>
      <c r="R99" s="249"/>
      <c r="T99" s="249"/>
      <c r="U99" s="249"/>
      <c r="V99" s="249"/>
      <c r="W99" s="249"/>
      <c r="X99" s="249"/>
      <c r="Y99" s="249"/>
    </row>
    <row r="100" spans="1:25" s="41" customFormat="1" ht="14.25" customHeight="1">
      <c r="A100" s="341" t="s">
        <v>3149</v>
      </c>
      <c r="B100" s="32">
        <v>45117</v>
      </c>
      <c r="C100" s="32">
        <v>45113</v>
      </c>
      <c r="D100" s="33">
        <v>14257</v>
      </c>
      <c r="E100" s="34" t="s">
        <v>1221</v>
      </c>
      <c r="F100" s="33">
        <v>4752</v>
      </c>
      <c r="G100" s="19" t="s">
        <v>16</v>
      </c>
      <c r="H100" s="20">
        <v>100</v>
      </c>
      <c r="I100" s="35" t="s">
        <v>6</v>
      </c>
      <c r="J100" s="19"/>
      <c r="K100" s="21"/>
      <c r="L100" s="451">
        <v>710</v>
      </c>
      <c r="M100" s="249"/>
      <c r="N100" s="249"/>
      <c r="O100" s="249"/>
      <c r="P100" s="249"/>
      <c r="Q100" s="249"/>
      <c r="R100" s="249"/>
      <c r="T100" s="249"/>
      <c r="U100" s="249"/>
      <c r="V100" s="249"/>
      <c r="W100" s="249"/>
      <c r="X100" s="249"/>
      <c r="Y100" s="249"/>
    </row>
    <row r="101" spans="1:25" s="41" customFormat="1" ht="14.25" customHeight="1">
      <c r="A101" s="341" t="s">
        <v>3150</v>
      </c>
      <c r="B101" s="32">
        <v>45118</v>
      </c>
      <c r="C101" s="32">
        <v>45117</v>
      </c>
      <c r="D101" s="33">
        <v>14266</v>
      </c>
      <c r="E101" s="34" t="s">
        <v>7</v>
      </c>
      <c r="F101" s="33">
        <v>2490</v>
      </c>
      <c r="G101" s="19" t="s">
        <v>85</v>
      </c>
      <c r="H101" s="20">
        <v>5</v>
      </c>
      <c r="I101" s="35" t="s">
        <v>6</v>
      </c>
      <c r="J101" s="19"/>
      <c r="K101" s="21"/>
      <c r="L101" s="451">
        <v>137.5</v>
      </c>
      <c r="M101" s="249"/>
      <c r="N101" s="249"/>
      <c r="O101" s="249"/>
      <c r="P101" s="249"/>
      <c r="Q101" s="249"/>
      <c r="R101" s="249"/>
      <c r="T101" s="249"/>
      <c r="U101" s="249"/>
      <c r="V101" s="249"/>
      <c r="W101" s="249"/>
      <c r="X101" s="249"/>
      <c r="Y101" s="249"/>
    </row>
    <row r="102" spans="1:25" s="41" customFormat="1" ht="14.25" customHeight="1">
      <c r="A102" s="341" t="s">
        <v>1303</v>
      </c>
      <c r="B102" s="32">
        <v>45126</v>
      </c>
      <c r="C102" s="32">
        <v>45119</v>
      </c>
      <c r="D102" s="33">
        <v>14279</v>
      </c>
      <c r="E102" s="34" t="s">
        <v>1221</v>
      </c>
      <c r="F102" s="33">
        <v>3627</v>
      </c>
      <c r="G102" s="19" t="s">
        <v>1465</v>
      </c>
      <c r="H102" s="20">
        <v>10</v>
      </c>
      <c r="I102" s="35" t="s">
        <v>6</v>
      </c>
      <c r="J102" s="19"/>
      <c r="K102" s="21"/>
      <c r="L102" s="451"/>
      <c r="M102" s="249"/>
      <c r="N102" s="249"/>
      <c r="O102" s="249"/>
      <c r="P102" s="249"/>
      <c r="Q102" s="249"/>
      <c r="R102" s="249"/>
      <c r="T102" s="249"/>
      <c r="U102" s="249"/>
      <c r="V102" s="249"/>
      <c r="W102" s="249"/>
      <c r="X102" s="249"/>
      <c r="Y102" s="249"/>
    </row>
    <row r="103" spans="1:25" s="41" customFormat="1" ht="14.25" customHeight="1">
      <c r="A103" s="341"/>
      <c r="B103" s="32"/>
      <c r="C103" s="32"/>
      <c r="D103" s="33"/>
      <c r="E103" s="34" t="s">
        <v>671</v>
      </c>
      <c r="F103" s="33">
        <v>3626</v>
      </c>
      <c r="G103" s="19" t="s">
        <v>1441</v>
      </c>
      <c r="H103" s="20">
        <v>25</v>
      </c>
      <c r="I103" s="35" t="s">
        <v>6</v>
      </c>
      <c r="J103" s="19"/>
      <c r="K103" s="21"/>
      <c r="L103" s="451">
        <v>1164.8</v>
      </c>
      <c r="M103" s="249"/>
      <c r="N103" s="249"/>
      <c r="O103" s="249"/>
      <c r="P103" s="249"/>
      <c r="Q103" s="249"/>
      <c r="R103" s="249"/>
      <c r="T103" s="249"/>
      <c r="U103" s="249"/>
      <c r="V103" s="249"/>
      <c r="W103" s="249"/>
      <c r="X103" s="249"/>
      <c r="Y103" s="249"/>
    </row>
    <row r="104" spans="1:25" s="41" customFormat="1" ht="14.25" customHeight="1">
      <c r="A104" s="341" t="s">
        <v>3151</v>
      </c>
      <c r="B104" s="32">
        <v>45121</v>
      </c>
      <c r="C104" s="32">
        <v>45119</v>
      </c>
      <c r="D104" s="33">
        <v>14280</v>
      </c>
      <c r="E104" s="34" t="s">
        <v>1221</v>
      </c>
      <c r="F104" s="33">
        <v>4756</v>
      </c>
      <c r="G104" s="19" t="s">
        <v>22</v>
      </c>
      <c r="H104" s="20">
        <v>20</v>
      </c>
      <c r="I104" s="35" t="s">
        <v>6</v>
      </c>
      <c r="J104" s="19"/>
      <c r="K104" s="21"/>
      <c r="L104" s="451">
        <v>240</v>
      </c>
      <c r="M104" s="249"/>
      <c r="N104" s="249"/>
      <c r="O104" s="249"/>
      <c r="P104" s="249"/>
      <c r="Q104" s="249"/>
      <c r="R104" s="249"/>
      <c r="T104" s="249"/>
      <c r="U104" s="249"/>
      <c r="V104" s="249"/>
      <c r="W104" s="249"/>
      <c r="X104" s="249"/>
      <c r="Y104" s="249"/>
    </row>
    <row r="105" spans="1:25" s="41" customFormat="1" ht="14.25" customHeight="1">
      <c r="A105" s="341" t="s">
        <v>918</v>
      </c>
      <c r="B105" s="32">
        <v>45121</v>
      </c>
      <c r="C105" s="32">
        <v>45119</v>
      </c>
      <c r="D105" s="33">
        <v>14282</v>
      </c>
      <c r="E105" s="34" t="s">
        <v>2</v>
      </c>
      <c r="F105" s="33">
        <v>1126</v>
      </c>
      <c r="G105" s="19" t="s">
        <v>57</v>
      </c>
      <c r="H105" s="20">
        <v>4</v>
      </c>
      <c r="I105" s="35" t="s">
        <v>6</v>
      </c>
      <c r="J105" s="19"/>
      <c r="K105" s="21"/>
      <c r="L105" s="451">
        <v>328</v>
      </c>
      <c r="M105" s="249"/>
      <c r="N105" s="249"/>
      <c r="O105" s="249"/>
      <c r="P105" s="249"/>
      <c r="Q105" s="249"/>
      <c r="R105" s="249"/>
      <c r="T105" s="249"/>
      <c r="U105" s="249"/>
      <c r="V105" s="249"/>
      <c r="W105" s="249"/>
      <c r="X105" s="249"/>
      <c r="Y105" s="249"/>
    </row>
    <row r="106" spans="1:25" s="41" customFormat="1" ht="14.25" customHeight="1">
      <c r="A106" s="341" t="s">
        <v>425</v>
      </c>
      <c r="B106" s="32">
        <v>45121</v>
      </c>
      <c r="C106" s="32">
        <v>45119</v>
      </c>
      <c r="D106" s="33">
        <v>14287</v>
      </c>
      <c r="E106" s="34" t="s">
        <v>7</v>
      </c>
      <c r="F106" s="33">
        <v>1483</v>
      </c>
      <c r="G106" s="19" t="s">
        <v>5</v>
      </c>
      <c r="H106" s="20">
        <v>20</v>
      </c>
      <c r="I106" s="35" t="s">
        <v>6</v>
      </c>
      <c r="J106" s="19"/>
      <c r="K106" s="21"/>
      <c r="L106" s="451">
        <v>980</v>
      </c>
      <c r="M106" s="249"/>
      <c r="N106" s="249"/>
      <c r="O106" s="249"/>
      <c r="P106" s="249"/>
      <c r="Q106" s="249"/>
      <c r="R106" s="249"/>
      <c r="T106" s="249"/>
      <c r="U106" s="249"/>
      <c r="V106" s="249"/>
      <c r="W106" s="249"/>
      <c r="X106" s="249"/>
      <c r="Y106" s="249"/>
    </row>
    <row r="107" spans="1:25" s="41" customFormat="1" ht="14.25" customHeight="1">
      <c r="A107" s="341" t="s">
        <v>107</v>
      </c>
      <c r="B107" s="32">
        <v>45121</v>
      </c>
      <c r="C107" s="32">
        <v>45121</v>
      </c>
      <c r="D107" s="33">
        <v>14289</v>
      </c>
      <c r="E107" s="34" t="s">
        <v>2</v>
      </c>
      <c r="F107" s="33">
        <v>2720</v>
      </c>
      <c r="G107" s="19" t="s">
        <v>162</v>
      </c>
      <c r="H107" s="20">
        <v>30</v>
      </c>
      <c r="I107" s="35" t="s">
        <v>6</v>
      </c>
      <c r="J107" s="19"/>
      <c r="K107" s="21"/>
      <c r="L107" s="451">
        <v>297.3</v>
      </c>
      <c r="M107" s="249"/>
      <c r="N107" s="249"/>
      <c r="O107" s="249"/>
      <c r="P107" s="249"/>
      <c r="Q107" s="249"/>
      <c r="R107" s="249"/>
      <c r="T107" s="249"/>
      <c r="U107" s="249"/>
      <c r="V107" s="249"/>
      <c r="W107" s="249"/>
      <c r="X107" s="249"/>
      <c r="Y107" s="249"/>
    </row>
    <row r="108" spans="1:25" s="41" customFormat="1" ht="14.25" customHeight="1">
      <c r="A108" s="341" t="s">
        <v>565</v>
      </c>
      <c r="B108" s="32">
        <v>45120</v>
      </c>
      <c r="C108" s="32">
        <v>45118</v>
      </c>
      <c r="D108" s="33">
        <v>14294</v>
      </c>
      <c r="E108" s="34" t="s">
        <v>2212</v>
      </c>
      <c r="F108" s="33">
        <v>4592</v>
      </c>
      <c r="G108" s="19" t="s">
        <v>200</v>
      </c>
      <c r="H108" s="20">
        <v>8</v>
      </c>
      <c r="I108" s="35" t="s">
        <v>6</v>
      </c>
      <c r="J108" s="19"/>
      <c r="K108" s="21"/>
      <c r="L108" s="451">
        <v>140</v>
      </c>
      <c r="M108" s="249"/>
      <c r="N108" s="249"/>
      <c r="O108" s="249"/>
      <c r="P108" s="249"/>
      <c r="Q108" s="249"/>
      <c r="R108" s="249"/>
      <c r="T108" s="249"/>
      <c r="U108" s="249"/>
      <c r="V108" s="249"/>
      <c r="W108" s="249"/>
      <c r="X108" s="249"/>
      <c r="Y108" s="249"/>
    </row>
    <row r="109" spans="1:25" s="41" customFormat="1" ht="14.25" customHeight="1">
      <c r="A109" s="341" t="s">
        <v>86</v>
      </c>
      <c r="B109" s="32">
        <v>45124</v>
      </c>
      <c r="C109" s="32">
        <v>45121</v>
      </c>
      <c r="D109" s="33">
        <v>14297</v>
      </c>
      <c r="E109" s="34" t="s">
        <v>1221</v>
      </c>
      <c r="F109" s="33">
        <v>1712</v>
      </c>
      <c r="G109" s="19" t="s">
        <v>19</v>
      </c>
      <c r="H109" s="20" t="s">
        <v>840</v>
      </c>
      <c r="I109" s="35" t="s">
        <v>6</v>
      </c>
      <c r="J109" s="19"/>
      <c r="K109" s="21"/>
      <c r="L109" s="451">
        <v>239.4</v>
      </c>
      <c r="M109" s="249"/>
      <c r="N109" s="249"/>
      <c r="O109" s="249"/>
      <c r="P109" s="249"/>
      <c r="Q109" s="249"/>
      <c r="R109" s="249"/>
      <c r="T109" s="249"/>
      <c r="U109" s="249"/>
      <c r="V109" s="249"/>
      <c r="W109" s="249"/>
      <c r="X109" s="249"/>
      <c r="Y109" s="249"/>
    </row>
    <row r="110" spans="1:25" s="41" customFormat="1" ht="14.25" customHeight="1">
      <c r="A110" s="341" t="s">
        <v>82</v>
      </c>
      <c r="B110" s="32"/>
      <c r="C110" s="32"/>
      <c r="D110" s="33"/>
      <c r="E110" s="34"/>
      <c r="F110" s="33">
        <v>2881</v>
      </c>
      <c r="G110" s="19" t="s">
        <v>3162</v>
      </c>
      <c r="H110" s="20">
        <v>21</v>
      </c>
      <c r="I110" s="35" t="s">
        <v>6</v>
      </c>
      <c r="J110" s="19"/>
      <c r="K110" s="21"/>
      <c r="L110" s="451"/>
      <c r="M110" s="249"/>
      <c r="N110" s="249"/>
      <c r="O110" s="249"/>
      <c r="P110" s="249"/>
      <c r="Q110" s="249"/>
      <c r="R110" s="249"/>
      <c r="T110" s="249"/>
      <c r="U110" s="249"/>
      <c r="V110" s="249"/>
      <c r="W110" s="249"/>
      <c r="X110" s="249"/>
      <c r="Y110" s="249"/>
    </row>
    <row r="111" spans="1:25" s="41" customFormat="1" ht="14.25" customHeight="1">
      <c r="A111" s="341" t="s">
        <v>2503</v>
      </c>
      <c r="B111" s="32">
        <v>45124</v>
      </c>
      <c r="C111" s="32">
        <v>45121</v>
      </c>
      <c r="D111" s="33">
        <v>14305</v>
      </c>
      <c r="E111" s="34" t="s">
        <v>40</v>
      </c>
      <c r="F111" s="33">
        <v>2847</v>
      </c>
      <c r="G111" s="19" t="s">
        <v>58</v>
      </c>
      <c r="H111" s="20">
        <v>5</v>
      </c>
      <c r="I111" s="35" t="s">
        <v>6</v>
      </c>
      <c r="J111" s="19"/>
      <c r="K111" s="21"/>
      <c r="L111" s="451">
        <v>827.5</v>
      </c>
      <c r="M111" s="249"/>
      <c r="N111" s="249"/>
      <c r="O111" s="249"/>
      <c r="P111" s="249"/>
      <c r="Q111" s="249"/>
      <c r="R111" s="249"/>
      <c r="T111" s="249"/>
      <c r="U111" s="249"/>
      <c r="V111" s="249"/>
      <c r="W111" s="249"/>
      <c r="X111" s="249"/>
      <c r="Y111" s="249"/>
    </row>
    <row r="112" spans="1:25" s="41" customFormat="1" ht="14.25" customHeight="1">
      <c r="A112" s="341" t="s">
        <v>601</v>
      </c>
      <c r="B112" s="32">
        <v>45119</v>
      </c>
      <c r="C112" s="32">
        <v>45119</v>
      </c>
      <c r="D112" s="33">
        <v>14316</v>
      </c>
      <c r="E112" s="34" t="s">
        <v>2</v>
      </c>
      <c r="F112" s="33">
        <v>1126</v>
      </c>
      <c r="G112" s="19" t="s">
        <v>57</v>
      </c>
      <c r="H112" s="20">
        <v>12</v>
      </c>
      <c r="I112" s="35" t="s">
        <v>6</v>
      </c>
      <c r="J112" s="19"/>
      <c r="K112" s="21"/>
      <c r="L112" s="451">
        <v>1140</v>
      </c>
      <c r="M112" s="249"/>
      <c r="N112" s="249"/>
      <c r="O112" s="249"/>
      <c r="P112" s="249"/>
      <c r="Q112" s="249"/>
      <c r="R112" s="249"/>
      <c r="T112" s="249"/>
      <c r="U112" s="249"/>
      <c r="V112" s="249"/>
      <c r="W112" s="249"/>
      <c r="X112" s="249"/>
      <c r="Y112" s="249"/>
    </row>
    <row r="113" spans="1:25" s="41" customFormat="1" ht="14.25" customHeight="1">
      <c r="A113" s="341" t="s">
        <v>380</v>
      </c>
      <c r="B113" s="32">
        <v>45124</v>
      </c>
      <c r="C113" s="32">
        <v>45121</v>
      </c>
      <c r="D113" s="33">
        <v>14321</v>
      </c>
      <c r="E113" s="34" t="s">
        <v>2</v>
      </c>
      <c r="F113" s="33">
        <v>2515</v>
      </c>
      <c r="G113" s="19" t="s">
        <v>35</v>
      </c>
      <c r="H113" s="20">
        <v>25</v>
      </c>
      <c r="I113" s="35" t="s">
        <v>6</v>
      </c>
      <c r="J113" s="19"/>
      <c r="K113" s="21"/>
      <c r="L113" s="451">
        <v>331.75</v>
      </c>
      <c r="M113" s="249"/>
      <c r="N113" s="249"/>
      <c r="O113" s="249"/>
      <c r="P113" s="249"/>
      <c r="Q113" s="249"/>
      <c r="R113" s="249"/>
      <c r="T113" s="249"/>
      <c r="U113" s="249"/>
      <c r="V113" s="249"/>
      <c r="W113" s="249"/>
      <c r="X113" s="249"/>
      <c r="Y113" s="249"/>
    </row>
    <row r="114" spans="1:25" s="41" customFormat="1" ht="14.25" customHeight="1">
      <c r="A114" s="341"/>
      <c r="B114" s="32"/>
      <c r="C114" s="32"/>
      <c r="D114" s="33"/>
      <c r="E114" s="34" t="s">
        <v>153</v>
      </c>
      <c r="F114" s="33">
        <v>2765</v>
      </c>
      <c r="G114" s="19" t="s">
        <v>35</v>
      </c>
      <c r="H114" s="20">
        <v>25</v>
      </c>
      <c r="I114" s="35" t="s">
        <v>6</v>
      </c>
      <c r="J114" s="19"/>
      <c r="K114" s="21"/>
      <c r="L114" s="451">
        <v>360.5</v>
      </c>
      <c r="M114" s="249"/>
      <c r="N114" s="249"/>
      <c r="O114" s="249"/>
      <c r="P114" s="249"/>
      <c r="Q114" s="249"/>
      <c r="R114" s="249"/>
      <c r="T114" s="249"/>
      <c r="U114" s="249"/>
      <c r="V114" s="249"/>
      <c r="W114" s="249"/>
      <c r="X114" s="249"/>
      <c r="Y114" s="249"/>
    </row>
    <row r="115" spans="1:25" s="41" customFormat="1" ht="14.25" customHeight="1">
      <c r="A115" s="341" t="s">
        <v>1303</v>
      </c>
      <c r="B115" s="32">
        <v>45124</v>
      </c>
      <c r="C115" s="32">
        <v>45120</v>
      </c>
      <c r="D115" s="33">
        <v>14320</v>
      </c>
      <c r="E115" s="34" t="s">
        <v>1221</v>
      </c>
      <c r="F115" s="33">
        <v>3630</v>
      </c>
      <c r="G115" s="19" t="s">
        <v>1465</v>
      </c>
      <c r="H115" s="20">
        <v>5</v>
      </c>
      <c r="I115" s="35" t="s">
        <v>6</v>
      </c>
      <c r="J115" s="19"/>
      <c r="K115" s="21" t="s">
        <v>3159</v>
      </c>
      <c r="L115" s="451"/>
      <c r="M115" s="249"/>
      <c r="N115" s="249"/>
      <c r="O115" s="249"/>
      <c r="P115" s="249"/>
      <c r="Q115" s="249"/>
      <c r="R115" s="249"/>
      <c r="T115" s="249"/>
      <c r="U115" s="249"/>
      <c r="V115" s="249"/>
      <c r="W115" s="249"/>
      <c r="X115" s="249"/>
      <c r="Y115" s="249"/>
    </row>
    <row r="116" spans="1:25" s="41" customFormat="1" ht="14.25" customHeight="1">
      <c r="A116" s="341"/>
      <c r="B116" s="32"/>
      <c r="C116" s="32"/>
      <c r="D116" s="33"/>
      <c r="E116" s="34" t="s">
        <v>671</v>
      </c>
      <c r="F116" s="33">
        <v>3626</v>
      </c>
      <c r="G116" s="19" t="s">
        <v>1441</v>
      </c>
      <c r="H116" s="20">
        <v>50</v>
      </c>
      <c r="I116" s="35" t="s">
        <v>6</v>
      </c>
      <c r="J116" s="19"/>
      <c r="K116" s="21"/>
      <c r="L116" s="451"/>
      <c r="M116" s="249"/>
      <c r="N116" s="249"/>
      <c r="O116" s="249"/>
      <c r="P116" s="249"/>
      <c r="Q116" s="249"/>
      <c r="R116" s="249"/>
      <c r="T116" s="249"/>
      <c r="U116" s="249"/>
      <c r="V116" s="249"/>
      <c r="W116" s="249"/>
      <c r="X116" s="249"/>
      <c r="Y116" s="249"/>
    </row>
    <row r="117" spans="1:25" s="41" customFormat="1" ht="14.25" customHeight="1">
      <c r="A117" s="341"/>
      <c r="B117" s="32"/>
      <c r="C117" s="32">
        <v>45121</v>
      </c>
      <c r="D117" s="33"/>
      <c r="E117" s="34" t="s">
        <v>2351</v>
      </c>
      <c r="F117" s="33">
        <v>3623</v>
      </c>
      <c r="G117" s="19" t="s">
        <v>47</v>
      </c>
      <c r="H117" s="20">
        <v>20</v>
      </c>
      <c r="I117" s="35" t="s">
        <v>6</v>
      </c>
      <c r="J117" s="19"/>
      <c r="K117" s="21"/>
      <c r="L117" s="451">
        <v>2779.1</v>
      </c>
      <c r="M117" s="249"/>
      <c r="N117" s="249"/>
      <c r="O117" s="249"/>
      <c r="P117" s="249"/>
      <c r="Q117" s="249"/>
      <c r="R117" s="249"/>
      <c r="T117" s="249"/>
      <c r="U117" s="249"/>
      <c r="V117" s="249"/>
      <c r="W117" s="249"/>
      <c r="X117" s="249"/>
      <c r="Y117" s="249"/>
    </row>
    <row r="118" spans="1:25" s="41" customFormat="1" ht="14.25" customHeight="1">
      <c r="A118" s="341" t="s">
        <v>3108</v>
      </c>
      <c r="B118" s="32">
        <v>45124</v>
      </c>
      <c r="C118" s="32">
        <v>45124</v>
      </c>
      <c r="D118" s="33">
        <v>14342</v>
      </c>
      <c r="E118" s="34" t="s">
        <v>2</v>
      </c>
      <c r="F118" s="33">
        <v>4638</v>
      </c>
      <c r="G118" s="19" t="s">
        <v>30</v>
      </c>
      <c r="H118" s="20">
        <v>300</v>
      </c>
      <c r="I118" s="35" t="s">
        <v>6</v>
      </c>
      <c r="J118" s="19"/>
      <c r="K118" s="21" t="s">
        <v>3164</v>
      </c>
      <c r="L118" s="451">
        <v>1800</v>
      </c>
      <c r="M118" s="249"/>
      <c r="N118" s="249"/>
      <c r="O118" s="249"/>
      <c r="P118" s="249"/>
      <c r="Q118" s="249"/>
      <c r="R118" s="249"/>
      <c r="T118" s="249" t="s">
        <v>3160</v>
      </c>
      <c r="U118" s="249"/>
      <c r="V118" s="249"/>
      <c r="W118" s="249"/>
      <c r="X118" s="249"/>
      <c r="Y118" s="249"/>
    </row>
    <row r="119" spans="1:25" s="41" customFormat="1" ht="14.25" customHeight="1">
      <c r="A119" s="341" t="s">
        <v>137</v>
      </c>
      <c r="B119" s="32">
        <v>45126</v>
      </c>
      <c r="C119" s="32">
        <v>45125</v>
      </c>
      <c r="D119" s="33">
        <v>14286</v>
      </c>
      <c r="E119" s="34" t="s">
        <v>44</v>
      </c>
      <c r="F119" s="33">
        <v>4029</v>
      </c>
      <c r="G119" s="19" t="s">
        <v>219</v>
      </c>
      <c r="H119" s="20">
        <v>60</v>
      </c>
      <c r="I119" s="35" t="s">
        <v>6</v>
      </c>
      <c r="J119" s="19"/>
      <c r="K119" s="21"/>
      <c r="L119" s="451"/>
      <c r="M119" s="249"/>
      <c r="N119" s="249"/>
      <c r="O119" s="249"/>
      <c r="P119" s="249"/>
      <c r="Q119" s="249"/>
      <c r="R119" s="249"/>
      <c r="T119" s="249"/>
      <c r="U119" s="249"/>
      <c r="V119" s="249"/>
      <c r="W119" s="249"/>
      <c r="X119" s="249"/>
      <c r="Y119" s="249"/>
    </row>
    <row r="120" spans="1:25" s="41" customFormat="1" ht="14.25" customHeight="1">
      <c r="A120" s="341"/>
      <c r="B120" s="32"/>
      <c r="C120" s="32"/>
      <c r="D120" s="33"/>
      <c r="E120" s="34" t="s">
        <v>2</v>
      </c>
      <c r="F120" s="33">
        <v>3302</v>
      </c>
      <c r="G120" s="19" t="s">
        <v>15</v>
      </c>
      <c r="H120" s="20">
        <v>200</v>
      </c>
      <c r="I120" s="35" t="s">
        <v>6</v>
      </c>
      <c r="J120" s="19"/>
      <c r="K120" s="21"/>
      <c r="L120" s="451"/>
      <c r="M120" s="249"/>
      <c r="N120" s="249"/>
      <c r="O120" s="249"/>
      <c r="P120" s="249"/>
      <c r="Q120" s="249"/>
      <c r="R120" s="249"/>
      <c r="T120" s="249"/>
      <c r="U120" s="249"/>
      <c r="V120" s="249"/>
      <c r="W120" s="249"/>
      <c r="X120" s="249"/>
      <c r="Y120" s="249"/>
    </row>
    <row r="121" spans="1:25" s="41" customFormat="1" ht="14.25" customHeight="1">
      <c r="A121" s="341"/>
      <c r="B121" s="32"/>
      <c r="C121" s="32">
        <v>45120</v>
      </c>
      <c r="D121" s="33"/>
      <c r="E121" s="34" t="s">
        <v>131</v>
      </c>
      <c r="F121" s="33">
        <v>2017</v>
      </c>
      <c r="G121" s="19" t="s">
        <v>15</v>
      </c>
      <c r="H121" s="20">
        <v>200</v>
      </c>
      <c r="I121" s="35" t="s">
        <v>6</v>
      </c>
      <c r="J121" s="19"/>
      <c r="K121" s="21" t="s">
        <v>3152</v>
      </c>
      <c r="L121" s="451">
        <v>3520</v>
      </c>
      <c r="M121" s="249"/>
      <c r="N121" s="249"/>
      <c r="O121" s="249"/>
      <c r="P121" s="249"/>
      <c r="Q121" s="249"/>
      <c r="R121" s="249"/>
      <c r="T121" s="249"/>
      <c r="U121" s="249"/>
      <c r="V121" s="249"/>
      <c r="W121" s="249"/>
      <c r="X121" s="249"/>
      <c r="Y121" s="249"/>
    </row>
    <row r="122" spans="1:25" s="41" customFormat="1" ht="14.25" customHeight="1">
      <c r="A122" s="341" t="s">
        <v>1175</v>
      </c>
      <c r="B122" s="32">
        <v>45121</v>
      </c>
      <c r="C122" s="32">
        <v>45121</v>
      </c>
      <c r="D122" s="33">
        <v>14340</v>
      </c>
      <c r="E122" s="34" t="s">
        <v>2351</v>
      </c>
      <c r="F122" s="33">
        <v>4759</v>
      </c>
      <c r="G122" s="19" t="s">
        <v>72</v>
      </c>
      <c r="H122" s="20">
        <v>1</v>
      </c>
      <c r="I122" s="35" t="s">
        <v>6</v>
      </c>
      <c r="J122" s="19"/>
      <c r="K122" s="21"/>
      <c r="L122" s="451"/>
      <c r="M122" s="249"/>
      <c r="N122" s="249"/>
      <c r="O122" s="249"/>
      <c r="P122" s="249"/>
      <c r="Q122" s="249"/>
      <c r="R122" s="249"/>
      <c r="T122" s="249"/>
      <c r="U122" s="249"/>
      <c r="V122" s="249"/>
      <c r="W122" s="249"/>
      <c r="X122" s="249"/>
      <c r="Y122" s="249"/>
    </row>
    <row r="123" spans="1:25" s="41" customFormat="1" ht="14.25" customHeight="1">
      <c r="A123" s="341"/>
      <c r="B123" s="32"/>
      <c r="C123" s="32"/>
      <c r="D123" s="33"/>
      <c r="E123" s="34" t="s">
        <v>2351</v>
      </c>
      <c r="F123" s="33">
        <v>4758</v>
      </c>
      <c r="G123" s="19" t="s">
        <v>72</v>
      </c>
      <c r="H123" s="20">
        <v>1</v>
      </c>
      <c r="I123" s="35" t="s">
        <v>6</v>
      </c>
      <c r="J123" s="19"/>
      <c r="K123" s="21"/>
      <c r="L123" s="451">
        <v>16.8</v>
      </c>
      <c r="M123" s="249"/>
      <c r="N123" s="249"/>
      <c r="O123" s="249"/>
      <c r="P123" s="249"/>
      <c r="Q123" s="249"/>
      <c r="R123" s="249"/>
      <c r="T123" s="249"/>
      <c r="U123" s="249"/>
      <c r="V123" s="249"/>
      <c r="W123" s="249"/>
      <c r="X123" s="249"/>
      <c r="Y123" s="249"/>
    </row>
    <row r="124" spans="1:25" s="41" customFormat="1" ht="14.25" customHeight="1">
      <c r="A124" s="341" t="s">
        <v>2140</v>
      </c>
      <c r="B124" s="32">
        <v>45127</v>
      </c>
      <c r="C124" s="32">
        <v>45126</v>
      </c>
      <c r="D124" s="33">
        <v>14338</v>
      </c>
      <c r="E124" s="34" t="s">
        <v>2</v>
      </c>
      <c r="F124" s="33">
        <v>3295</v>
      </c>
      <c r="G124" s="19" t="s">
        <v>521</v>
      </c>
      <c r="H124" s="20">
        <v>72</v>
      </c>
      <c r="I124" s="35" t="s">
        <v>6</v>
      </c>
      <c r="J124" s="19"/>
      <c r="K124" s="21"/>
      <c r="L124" s="451">
        <v>900</v>
      </c>
      <c r="M124" s="249"/>
      <c r="N124" s="249"/>
      <c r="O124" s="249"/>
      <c r="P124" s="249"/>
      <c r="Q124" s="249"/>
      <c r="R124" s="249"/>
      <c r="T124" s="249"/>
      <c r="U124" s="249"/>
      <c r="V124" s="249"/>
      <c r="W124" s="249"/>
      <c r="X124" s="249"/>
      <c r="Y124" s="249"/>
    </row>
    <row r="125" spans="1:25" s="41" customFormat="1" ht="14.25" customHeight="1">
      <c r="A125" s="341" t="s">
        <v>3166</v>
      </c>
      <c r="B125" s="32">
        <v>45128</v>
      </c>
      <c r="C125" s="32">
        <v>45126</v>
      </c>
      <c r="D125" s="33">
        <v>14367</v>
      </c>
      <c r="E125" s="34" t="s">
        <v>1221</v>
      </c>
      <c r="F125" s="33">
        <v>2438</v>
      </c>
      <c r="G125" s="19" t="s">
        <v>47</v>
      </c>
      <c r="H125" s="20">
        <v>28</v>
      </c>
      <c r="I125" s="35" t="s">
        <v>6</v>
      </c>
      <c r="J125" s="19"/>
      <c r="K125" s="21" t="s">
        <v>3164</v>
      </c>
      <c r="L125" s="451">
        <v>1612.8</v>
      </c>
      <c r="M125" s="249"/>
      <c r="N125" s="249"/>
      <c r="O125" s="249"/>
      <c r="P125" s="249"/>
      <c r="Q125" s="249"/>
      <c r="R125" s="249"/>
      <c r="T125" s="249"/>
      <c r="U125" s="249"/>
      <c r="V125" s="249"/>
      <c r="W125" s="249"/>
      <c r="X125" s="249"/>
      <c r="Y125" s="249"/>
    </row>
    <row r="126" spans="1:25" s="41" customFormat="1" ht="14.25" customHeight="1">
      <c r="A126" s="341"/>
      <c r="B126" s="32"/>
      <c r="C126" s="32">
        <v>45131</v>
      </c>
      <c r="D126" s="33"/>
      <c r="E126" s="34"/>
      <c r="F126" s="33"/>
      <c r="G126" s="19" t="s">
        <v>47</v>
      </c>
      <c r="H126" s="20" t="s">
        <v>1821</v>
      </c>
      <c r="I126" s="35" t="s">
        <v>6</v>
      </c>
      <c r="J126" s="19" t="s">
        <v>3174</v>
      </c>
      <c r="K126" s="21"/>
      <c r="L126" s="451"/>
      <c r="M126" s="249"/>
      <c r="N126" s="249"/>
      <c r="O126" s="249"/>
      <c r="P126" s="249"/>
      <c r="Q126" s="249"/>
      <c r="R126" s="249"/>
      <c r="T126" s="249" t="s">
        <v>3184</v>
      </c>
      <c r="U126" s="249"/>
      <c r="V126" s="249"/>
      <c r="W126" s="249"/>
      <c r="X126" s="249"/>
      <c r="Y126" s="249"/>
    </row>
    <row r="127" spans="1:25" s="41" customFormat="1" ht="15.75">
      <c r="A127" s="341" t="s">
        <v>2488</v>
      </c>
      <c r="B127" s="1217">
        <v>45128</v>
      </c>
      <c r="C127" s="32">
        <v>45127</v>
      </c>
      <c r="D127" s="521">
        <v>14064</v>
      </c>
      <c r="E127" s="34" t="s">
        <v>2351</v>
      </c>
      <c r="F127" s="33">
        <v>4443</v>
      </c>
      <c r="G127" s="19" t="s">
        <v>47</v>
      </c>
      <c r="H127" s="521">
        <v>150</v>
      </c>
      <c r="I127" s="35" t="s">
        <v>6</v>
      </c>
      <c r="J127" s="19"/>
      <c r="K127" s="21"/>
      <c r="L127" s="1218">
        <v>5970</v>
      </c>
      <c r="M127" s="249"/>
      <c r="N127" s="249"/>
      <c r="O127" s="249"/>
      <c r="P127" s="249"/>
      <c r="Q127" s="249"/>
      <c r="R127" s="249"/>
      <c r="T127" s="608"/>
      <c r="U127" s="249"/>
      <c r="V127" s="249"/>
      <c r="W127" s="249"/>
      <c r="X127" s="249"/>
      <c r="Y127" s="249"/>
    </row>
    <row r="128" spans="1:25" s="41" customFormat="1" ht="14.25" customHeight="1">
      <c r="A128" s="341" t="s">
        <v>1303</v>
      </c>
      <c r="B128" s="32">
        <v>45131</v>
      </c>
      <c r="C128" s="32">
        <v>45120</v>
      </c>
      <c r="D128" s="33">
        <v>14322</v>
      </c>
      <c r="E128" s="34" t="s">
        <v>1221</v>
      </c>
      <c r="F128" s="33">
        <v>3630</v>
      </c>
      <c r="G128" s="19" t="s">
        <v>1465</v>
      </c>
      <c r="H128" s="20">
        <v>5</v>
      </c>
      <c r="I128" s="35" t="s">
        <v>6</v>
      </c>
      <c r="J128" s="19"/>
      <c r="K128" s="21" t="s">
        <v>3159</v>
      </c>
      <c r="L128" s="451"/>
      <c r="M128" s="249"/>
      <c r="N128" s="249"/>
      <c r="O128" s="249"/>
      <c r="P128" s="249"/>
      <c r="Q128" s="249"/>
      <c r="R128" s="249"/>
      <c r="T128" s="249"/>
      <c r="U128" s="249"/>
      <c r="V128" s="249"/>
      <c r="W128" s="249"/>
      <c r="X128" s="249"/>
      <c r="Y128" s="249"/>
    </row>
    <row r="129" spans="1:25" s="41" customFormat="1" ht="14.25" customHeight="1">
      <c r="A129" s="341"/>
      <c r="B129" s="32"/>
      <c r="C129" s="32">
        <v>45128</v>
      </c>
      <c r="D129" s="33"/>
      <c r="E129" s="34" t="s">
        <v>671</v>
      </c>
      <c r="F129" s="33">
        <v>3626</v>
      </c>
      <c r="G129" s="19" t="s">
        <v>1441</v>
      </c>
      <c r="H129" s="20">
        <v>50</v>
      </c>
      <c r="I129" s="35" t="s">
        <v>6</v>
      </c>
      <c r="J129" s="19"/>
      <c r="K129" s="21"/>
      <c r="L129" s="451"/>
      <c r="M129" s="249"/>
      <c r="N129" s="249"/>
      <c r="O129" s="249"/>
      <c r="P129" s="249"/>
      <c r="Q129" s="249"/>
      <c r="R129" s="249"/>
      <c r="T129" s="249"/>
      <c r="U129" s="249"/>
      <c r="V129" s="249"/>
      <c r="W129" s="249"/>
      <c r="X129" s="249"/>
      <c r="Y129" s="249"/>
    </row>
    <row r="130" spans="1:25" s="41" customFormat="1" ht="14.25" customHeight="1">
      <c r="A130" s="341"/>
      <c r="B130" s="32"/>
      <c r="C130" s="32">
        <v>45128</v>
      </c>
      <c r="D130" s="33"/>
      <c r="E130" s="34" t="s">
        <v>2351</v>
      </c>
      <c r="F130" s="33">
        <v>3623</v>
      </c>
      <c r="G130" s="19" t="s">
        <v>47</v>
      </c>
      <c r="H130" s="20">
        <v>20</v>
      </c>
      <c r="I130" s="35" t="s">
        <v>6</v>
      </c>
      <c r="J130" s="19"/>
      <c r="K130" s="21"/>
      <c r="L130" s="451">
        <v>2779.1</v>
      </c>
      <c r="M130" s="249"/>
      <c r="N130" s="249"/>
      <c r="O130" s="249"/>
      <c r="P130" s="249"/>
      <c r="Q130" s="249"/>
      <c r="R130" s="249"/>
      <c r="T130" s="249"/>
      <c r="U130" s="249"/>
      <c r="V130" s="249"/>
      <c r="W130" s="249"/>
      <c r="X130" s="249"/>
      <c r="Y130" s="249"/>
    </row>
    <row r="131" spans="1:25" s="41" customFormat="1" ht="14.25" customHeight="1">
      <c r="A131" s="341" t="s">
        <v>1790</v>
      </c>
      <c r="B131" s="32">
        <v>45131</v>
      </c>
      <c r="C131" s="32">
        <v>45131</v>
      </c>
      <c r="D131" s="33">
        <v>14355</v>
      </c>
      <c r="E131" s="34" t="s">
        <v>2</v>
      </c>
      <c r="F131" s="33">
        <v>1139</v>
      </c>
      <c r="G131" s="19" t="s">
        <v>139</v>
      </c>
      <c r="H131" s="20">
        <v>5</v>
      </c>
      <c r="I131" s="35" t="s">
        <v>6</v>
      </c>
      <c r="J131" s="19"/>
      <c r="K131" s="21"/>
      <c r="L131" s="451">
        <v>337.5</v>
      </c>
      <c r="M131" s="249"/>
      <c r="N131" s="249"/>
      <c r="O131" s="249"/>
      <c r="P131" s="249"/>
      <c r="Q131" s="249"/>
      <c r="R131" s="249"/>
      <c r="T131" s="249" t="s">
        <v>3185</v>
      </c>
      <c r="U131" s="249"/>
      <c r="V131" s="249"/>
      <c r="W131" s="249"/>
      <c r="X131" s="249"/>
      <c r="Y131" s="249"/>
    </row>
    <row r="132" spans="1:25" s="41" customFormat="1" ht="14.25" customHeight="1">
      <c r="A132" s="341" t="s">
        <v>1190</v>
      </c>
      <c r="B132" s="32">
        <v>45131</v>
      </c>
      <c r="C132" s="32">
        <v>45128</v>
      </c>
      <c r="D132" s="33">
        <v>14362</v>
      </c>
      <c r="E132" s="34" t="s">
        <v>1115</v>
      </c>
      <c r="F132" s="33">
        <v>838</v>
      </c>
      <c r="G132" s="19" t="s">
        <v>5</v>
      </c>
      <c r="H132" s="20">
        <v>10</v>
      </c>
      <c r="I132" s="35" t="s">
        <v>6</v>
      </c>
      <c r="J132" s="19"/>
      <c r="K132" s="21"/>
      <c r="L132" s="451">
        <v>365.6</v>
      </c>
      <c r="M132" s="249"/>
      <c r="N132" s="249"/>
      <c r="O132" s="249"/>
      <c r="P132" s="249"/>
      <c r="Q132" s="249"/>
      <c r="R132" s="249"/>
      <c r="T132" s="249"/>
      <c r="U132" s="249"/>
      <c r="V132" s="249"/>
      <c r="W132" s="249"/>
      <c r="X132" s="249"/>
      <c r="Y132" s="249"/>
    </row>
    <row r="133" spans="1:25" s="41" customFormat="1" ht="14.25" customHeight="1">
      <c r="A133" s="341" t="s">
        <v>2796</v>
      </c>
      <c r="B133" s="32">
        <v>45131</v>
      </c>
      <c r="C133" s="32">
        <v>45131</v>
      </c>
      <c r="D133" s="33">
        <v>14363</v>
      </c>
      <c r="E133" s="34" t="s">
        <v>1115</v>
      </c>
      <c r="F133" s="33">
        <v>616</v>
      </c>
      <c r="G133" s="19" t="s">
        <v>75</v>
      </c>
      <c r="H133" s="20">
        <v>30</v>
      </c>
      <c r="I133" s="35" t="s">
        <v>6</v>
      </c>
      <c r="J133" s="19"/>
      <c r="K133" s="21"/>
      <c r="L133" s="451">
        <v>447</v>
      </c>
      <c r="M133" s="249"/>
      <c r="N133" s="249"/>
      <c r="O133" s="249"/>
      <c r="P133" s="249"/>
      <c r="Q133" s="249"/>
      <c r="R133" s="249"/>
      <c r="T133" s="249" t="s">
        <v>3186</v>
      </c>
      <c r="U133" s="249"/>
      <c r="V133" s="249"/>
      <c r="W133" s="249"/>
      <c r="X133" s="249"/>
      <c r="Y133" s="249"/>
    </row>
    <row r="134" spans="1:25" s="41" customFormat="1" ht="14.25" customHeight="1">
      <c r="A134" s="341"/>
      <c r="B134" s="32"/>
      <c r="C134" s="32"/>
      <c r="D134" s="33"/>
      <c r="E134" s="34" t="s">
        <v>1115</v>
      </c>
      <c r="F134" s="33">
        <v>2761</v>
      </c>
      <c r="G134" s="19" t="s">
        <v>63</v>
      </c>
      <c r="H134" s="20">
        <v>2</v>
      </c>
      <c r="I134" s="35" t="s">
        <v>6</v>
      </c>
      <c r="J134" s="19"/>
      <c r="K134" s="21"/>
      <c r="L134" s="451">
        <v>108</v>
      </c>
      <c r="M134" s="249"/>
      <c r="N134" s="249"/>
      <c r="O134" s="249"/>
      <c r="P134" s="249"/>
      <c r="Q134" s="249"/>
      <c r="R134" s="249"/>
      <c r="T134" s="249" t="s">
        <v>3187</v>
      </c>
      <c r="U134" s="249"/>
      <c r="V134" s="249"/>
      <c r="W134" s="249"/>
      <c r="X134" s="249"/>
      <c r="Y134" s="249"/>
    </row>
    <row r="135" spans="1:25" s="41" customFormat="1" ht="14.25" customHeight="1">
      <c r="A135" s="341" t="s">
        <v>2152</v>
      </c>
      <c r="B135" s="32">
        <v>45132</v>
      </c>
      <c r="C135" s="32">
        <v>45131</v>
      </c>
      <c r="D135" s="33">
        <v>14366</v>
      </c>
      <c r="E135" s="34" t="s">
        <v>2212</v>
      </c>
      <c r="F135" s="33">
        <v>4592</v>
      </c>
      <c r="G135" s="19" t="s">
        <v>200</v>
      </c>
      <c r="H135" s="20">
        <v>20</v>
      </c>
      <c r="I135" s="35" t="s">
        <v>6</v>
      </c>
      <c r="J135" s="19"/>
      <c r="K135" s="21"/>
      <c r="L135" s="451">
        <v>386.4</v>
      </c>
      <c r="M135" s="249"/>
      <c r="N135" s="249"/>
      <c r="O135" s="249"/>
      <c r="P135" s="249"/>
      <c r="Q135" s="249"/>
      <c r="R135" s="249"/>
      <c r="T135" s="249"/>
      <c r="U135" s="249"/>
      <c r="V135" s="249"/>
      <c r="W135" s="249"/>
      <c r="X135" s="249"/>
      <c r="Y135" s="249"/>
    </row>
    <row r="136" spans="1:25" s="41" customFormat="1" ht="14.25" customHeight="1">
      <c r="A136" s="341" t="s">
        <v>1904</v>
      </c>
      <c r="B136" s="32">
        <v>45132</v>
      </c>
      <c r="C136" s="32">
        <v>45131</v>
      </c>
      <c r="D136" s="33">
        <v>14374</v>
      </c>
      <c r="E136" s="34" t="s">
        <v>2351</v>
      </c>
      <c r="F136" s="33">
        <v>3990</v>
      </c>
      <c r="G136" s="19" t="s">
        <v>63</v>
      </c>
      <c r="H136" s="20" t="s">
        <v>1114</v>
      </c>
      <c r="I136" s="35" t="s">
        <v>6</v>
      </c>
      <c r="J136" s="19"/>
      <c r="K136" s="21"/>
      <c r="L136" s="451"/>
      <c r="M136" s="249"/>
      <c r="N136" s="249"/>
      <c r="O136" s="249"/>
      <c r="P136" s="249"/>
      <c r="Q136" s="249"/>
      <c r="R136" s="249"/>
      <c r="T136" s="249"/>
      <c r="U136" s="249"/>
      <c r="V136" s="249"/>
      <c r="W136" s="249"/>
      <c r="X136" s="249"/>
      <c r="Y136" s="249"/>
    </row>
    <row r="137" spans="1:25" s="41" customFormat="1" ht="14.25" customHeight="1">
      <c r="A137" s="341"/>
      <c r="B137" s="32"/>
      <c r="C137" s="32"/>
      <c r="D137" s="33"/>
      <c r="E137" s="34" t="s">
        <v>2</v>
      </c>
      <c r="F137" s="33">
        <v>1397</v>
      </c>
      <c r="G137" s="19" t="s">
        <v>22</v>
      </c>
      <c r="H137" s="20" t="s">
        <v>984</v>
      </c>
      <c r="I137" s="35" t="s">
        <v>6</v>
      </c>
      <c r="J137" s="19"/>
      <c r="K137" s="21"/>
      <c r="L137" s="451">
        <v>82.25</v>
      </c>
      <c r="M137" s="249"/>
      <c r="N137" s="249"/>
      <c r="O137" s="249"/>
      <c r="P137" s="249"/>
      <c r="Q137" s="249"/>
      <c r="R137" s="249"/>
      <c r="T137" s="249"/>
      <c r="U137" s="249"/>
      <c r="V137" s="249"/>
      <c r="W137" s="249"/>
      <c r="X137" s="249"/>
      <c r="Y137" s="249"/>
    </row>
    <row r="138" spans="1:25" s="41" customFormat="1" ht="14.25" customHeight="1">
      <c r="A138" s="341" t="s">
        <v>2821</v>
      </c>
      <c r="B138" s="32">
        <v>45133</v>
      </c>
      <c r="C138" s="32">
        <v>45131</v>
      </c>
      <c r="D138" s="33">
        <v>14376</v>
      </c>
      <c r="E138" s="34" t="s">
        <v>2</v>
      </c>
      <c r="F138" s="33">
        <v>4554</v>
      </c>
      <c r="G138" s="19" t="s">
        <v>36</v>
      </c>
      <c r="H138" s="20">
        <v>10</v>
      </c>
      <c r="I138" s="35" t="s">
        <v>6</v>
      </c>
      <c r="J138" s="19"/>
      <c r="K138" s="21" t="s">
        <v>780</v>
      </c>
      <c r="L138" s="451">
        <v>630</v>
      </c>
      <c r="M138" s="249"/>
      <c r="N138" s="249"/>
      <c r="O138" s="249"/>
      <c r="P138" s="249"/>
      <c r="Q138" s="249"/>
      <c r="R138" s="249"/>
      <c r="T138" s="249" t="s">
        <v>2707</v>
      </c>
      <c r="U138" s="249"/>
      <c r="V138" s="249"/>
      <c r="W138" s="249"/>
      <c r="X138" s="249"/>
      <c r="Y138" s="249"/>
    </row>
    <row r="139" spans="1:25" s="41" customFormat="1" ht="14.25" customHeight="1">
      <c r="A139" s="341" t="s">
        <v>371</v>
      </c>
      <c r="B139" s="32">
        <v>45133</v>
      </c>
      <c r="C139" s="32">
        <v>45131</v>
      </c>
      <c r="D139" s="33">
        <v>14378</v>
      </c>
      <c r="E139" s="34" t="s">
        <v>2351</v>
      </c>
      <c r="F139" s="33">
        <v>2329</v>
      </c>
      <c r="G139" s="19" t="s">
        <v>53</v>
      </c>
      <c r="H139" s="20" t="s">
        <v>882</v>
      </c>
      <c r="I139" s="35" t="s">
        <v>6</v>
      </c>
      <c r="J139" s="19"/>
      <c r="K139" s="21"/>
      <c r="L139" s="451">
        <v>607.5</v>
      </c>
      <c r="M139" s="249"/>
      <c r="N139" s="249"/>
      <c r="O139" s="249"/>
      <c r="P139" s="249"/>
      <c r="Q139" s="249"/>
      <c r="R139" s="249"/>
      <c r="T139" s="249" t="s">
        <v>3190</v>
      </c>
      <c r="U139" s="249"/>
      <c r="V139" s="249"/>
      <c r="W139" s="249"/>
      <c r="X139" s="249"/>
      <c r="Y139" s="249"/>
    </row>
    <row r="140" spans="1:25" s="41" customFormat="1" ht="14.25" customHeight="1">
      <c r="A140" s="341" t="s">
        <v>918</v>
      </c>
      <c r="B140" s="32">
        <v>45134</v>
      </c>
      <c r="C140" s="32">
        <v>45128</v>
      </c>
      <c r="D140" s="33">
        <v>14379</v>
      </c>
      <c r="E140" s="34" t="s">
        <v>2</v>
      </c>
      <c r="F140" s="33">
        <v>1126</v>
      </c>
      <c r="G140" s="19" t="s">
        <v>57</v>
      </c>
      <c r="H140" s="20">
        <v>10</v>
      </c>
      <c r="I140" s="35" t="s">
        <v>6</v>
      </c>
      <c r="J140" s="19"/>
      <c r="K140" s="21"/>
      <c r="L140" s="451">
        <v>820</v>
      </c>
      <c r="M140" s="249"/>
      <c r="N140" s="249"/>
      <c r="O140" s="249"/>
      <c r="P140" s="249"/>
      <c r="Q140" s="249"/>
      <c r="R140" s="249"/>
      <c r="T140" s="249"/>
      <c r="U140" s="249"/>
      <c r="V140" s="249"/>
      <c r="W140" s="249"/>
      <c r="X140" s="249"/>
      <c r="Y140" s="249"/>
    </row>
    <row r="141" spans="1:25" s="41" customFormat="1" ht="14.25" customHeight="1">
      <c r="A141" s="341" t="s">
        <v>3173</v>
      </c>
      <c r="B141" s="32">
        <v>45134</v>
      </c>
      <c r="C141" s="32">
        <v>45130</v>
      </c>
      <c r="D141" s="33">
        <v>14385</v>
      </c>
      <c r="E141" s="34" t="s">
        <v>2</v>
      </c>
      <c r="F141" s="33">
        <v>838</v>
      </c>
      <c r="G141" s="19" t="s">
        <v>5</v>
      </c>
      <c r="H141" s="20">
        <v>6</v>
      </c>
      <c r="I141" s="35" t="s">
        <v>6</v>
      </c>
      <c r="J141" s="19"/>
      <c r="K141" s="21"/>
      <c r="L141" s="451">
        <v>220.8</v>
      </c>
      <c r="M141" s="249"/>
      <c r="N141" s="249"/>
      <c r="O141" s="249"/>
      <c r="P141" s="249"/>
      <c r="Q141" s="249"/>
      <c r="R141" s="249"/>
      <c r="T141" s="249"/>
      <c r="U141" s="249"/>
      <c r="V141" s="249"/>
      <c r="W141" s="249"/>
      <c r="X141" s="249"/>
      <c r="Y141" s="249"/>
    </row>
    <row r="142" spans="1:25" s="41" customFormat="1" ht="14.25" customHeight="1">
      <c r="A142" s="341" t="s">
        <v>2374</v>
      </c>
      <c r="B142" s="32">
        <v>45134</v>
      </c>
      <c r="C142" s="32">
        <v>45132</v>
      </c>
      <c r="D142" s="33">
        <v>14393</v>
      </c>
      <c r="E142" s="34" t="s">
        <v>1221</v>
      </c>
      <c r="F142" s="33">
        <v>4375</v>
      </c>
      <c r="G142" s="19" t="s">
        <v>31</v>
      </c>
      <c r="H142" s="20">
        <v>54</v>
      </c>
      <c r="I142" s="35" t="s">
        <v>6</v>
      </c>
      <c r="J142" s="19"/>
      <c r="K142" s="21"/>
      <c r="L142" s="451">
        <v>1045</v>
      </c>
      <c r="M142" s="249"/>
      <c r="N142" s="249"/>
      <c r="O142" s="249"/>
      <c r="P142" s="249"/>
      <c r="Q142" s="249"/>
      <c r="R142" s="249"/>
      <c r="T142" s="249" t="s">
        <v>3175</v>
      </c>
      <c r="U142" s="249"/>
      <c r="V142" s="249"/>
      <c r="W142" s="249"/>
      <c r="X142" s="249"/>
      <c r="Y142" s="249"/>
    </row>
    <row r="143" spans="1:25" s="41" customFormat="1" ht="14.25" customHeight="1">
      <c r="A143" s="341" t="s">
        <v>773</v>
      </c>
      <c r="B143" s="32">
        <v>45134</v>
      </c>
      <c r="C143" s="32">
        <v>45130</v>
      </c>
      <c r="D143" s="33">
        <v>14395</v>
      </c>
      <c r="E143" s="34" t="s">
        <v>7</v>
      </c>
      <c r="F143" s="33">
        <v>1599</v>
      </c>
      <c r="G143" s="19" t="s">
        <v>9</v>
      </c>
      <c r="H143" s="20" t="s">
        <v>1092</v>
      </c>
      <c r="I143" s="35" t="s">
        <v>6</v>
      </c>
      <c r="J143" s="19"/>
      <c r="K143" s="21"/>
      <c r="L143" s="451">
        <v>53.55</v>
      </c>
      <c r="M143" s="249"/>
      <c r="N143" s="249"/>
      <c r="O143" s="249"/>
      <c r="P143" s="249"/>
      <c r="Q143" s="249"/>
      <c r="R143" s="249"/>
      <c r="T143" s="249"/>
      <c r="U143" s="249"/>
      <c r="V143" s="249"/>
      <c r="W143" s="249"/>
      <c r="X143" s="249"/>
      <c r="Y143" s="249"/>
    </row>
    <row r="144" spans="1:25" s="41" customFormat="1" ht="14.25" customHeight="1">
      <c r="A144" s="341" t="s">
        <v>2420</v>
      </c>
      <c r="B144" s="32">
        <v>45134</v>
      </c>
      <c r="C144" s="32">
        <v>45130</v>
      </c>
      <c r="D144" s="33">
        <v>14399</v>
      </c>
      <c r="E144" s="34" t="s">
        <v>2</v>
      </c>
      <c r="F144" s="33">
        <v>855</v>
      </c>
      <c r="G144" s="19" t="s">
        <v>38</v>
      </c>
      <c r="H144" s="20">
        <v>2</v>
      </c>
      <c r="I144" s="35" t="s">
        <v>6</v>
      </c>
      <c r="J144" s="19"/>
      <c r="K144" s="21"/>
      <c r="L144" s="451">
        <v>19.68</v>
      </c>
      <c r="M144" s="249"/>
      <c r="N144" s="249"/>
      <c r="O144" s="249"/>
      <c r="P144" s="249"/>
      <c r="Q144" s="249"/>
      <c r="R144" s="249"/>
      <c r="T144" s="249"/>
      <c r="U144" s="249"/>
      <c r="V144" s="249"/>
      <c r="W144" s="249"/>
      <c r="X144" s="249"/>
      <c r="Y144" s="249"/>
    </row>
    <row r="145" spans="1:25" s="41" customFormat="1" ht="14.25" customHeight="1">
      <c r="A145" s="341" t="s">
        <v>887</v>
      </c>
      <c r="B145" s="32">
        <v>45135</v>
      </c>
      <c r="C145" s="32">
        <v>45130</v>
      </c>
      <c r="D145" s="33">
        <v>14400</v>
      </c>
      <c r="E145" s="34" t="s">
        <v>2</v>
      </c>
      <c r="F145" s="33">
        <v>879</v>
      </c>
      <c r="G145" s="19" t="s">
        <v>17</v>
      </c>
      <c r="H145" s="20" t="s">
        <v>882</v>
      </c>
      <c r="I145" s="35" t="s">
        <v>6</v>
      </c>
      <c r="J145" s="19"/>
      <c r="K145" s="21"/>
      <c r="L145" s="451">
        <v>249.95</v>
      </c>
      <c r="M145" s="249"/>
      <c r="N145" s="249"/>
      <c r="O145" s="249"/>
      <c r="P145" s="249"/>
      <c r="Q145" s="249"/>
      <c r="R145" s="249"/>
      <c r="T145" s="249"/>
      <c r="U145" s="249"/>
      <c r="V145" s="249"/>
      <c r="W145" s="249"/>
      <c r="X145" s="249"/>
      <c r="Y145" s="249"/>
    </row>
    <row r="146" spans="1:25" s="41" customFormat="1" ht="14.25" customHeight="1">
      <c r="A146" s="341" t="s">
        <v>141</v>
      </c>
      <c r="B146" s="32">
        <v>45138</v>
      </c>
      <c r="C146" s="32">
        <v>45133</v>
      </c>
      <c r="D146" s="33">
        <v>14396</v>
      </c>
      <c r="E146" s="34" t="s">
        <v>1221</v>
      </c>
      <c r="F146" s="33">
        <v>4736</v>
      </c>
      <c r="G146" s="19" t="s">
        <v>729</v>
      </c>
      <c r="H146" s="20" t="s">
        <v>2154</v>
      </c>
      <c r="I146" s="35" t="s">
        <v>6</v>
      </c>
      <c r="J146" s="19"/>
      <c r="K146" s="21"/>
      <c r="L146" s="451">
        <v>10.23</v>
      </c>
      <c r="M146" s="249"/>
      <c r="N146" s="249"/>
      <c r="O146" s="249"/>
      <c r="P146" s="249"/>
      <c r="Q146" s="249"/>
      <c r="R146" s="249"/>
      <c r="T146" s="249" t="s">
        <v>3191</v>
      </c>
      <c r="U146" s="249"/>
      <c r="V146" s="249"/>
      <c r="W146" s="249"/>
      <c r="X146" s="249"/>
      <c r="Y146" s="249"/>
    </row>
    <row r="147" spans="1:25" s="41" customFormat="1" ht="14.25" customHeight="1">
      <c r="A147" s="341" t="s">
        <v>2306</v>
      </c>
      <c r="B147" s="32">
        <v>45135</v>
      </c>
      <c r="C147" s="32">
        <v>45132</v>
      </c>
      <c r="D147" s="33">
        <v>14407</v>
      </c>
      <c r="E147" s="34" t="s">
        <v>2</v>
      </c>
      <c r="F147" s="33">
        <v>753</v>
      </c>
      <c r="G147" s="19" t="s">
        <v>47</v>
      </c>
      <c r="H147" s="20">
        <v>40</v>
      </c>
      <c r="I147" s="35" t="s">
        <v>6</v>
      </c>
      <c r="J147" s="19"/>
      <c r="K147" s="21"/>
      <c r="L147" s="451">
        <v>1108</v>
      </c>
      <c r="M147" s="249"/>
      <c r="N147" s="249"/>
      <c r="O147" s="249"/>
      <c r="P147" s="249"/>
      <c r="Q147" s="249"/>
      <c r="R147" s="249"/>
      <c r="T147" s="249" t="s">
        <v>3193</v>
      </c>
      <c r="U147" s="249"/>
      <c r="V147" s="249"/>
      <c r="W147" s="249"/>
      <c r="X147" s="249"/>
      <c r="Y147" s="249"/>
    </row>
    <row r="148" spans="1:25" s="41" customFormat="1" ht="14.25" customHeight="1">
      <c r="A148" s="341"/>
      <c r="B148" s="32"/>
      <c r="C148" s="32"/>
      <c r="D148" s="33"/>
      <c r="E148" s="34" t="s">
        <v>153</v>
      </c>
      <c r="F148" s="33">
        <v>4767</v>
      </c>
      <c r="G148" s="19" t="s">
        <v>47</v>
      </c>
      <c r="H148" s="20" t="s">
        <v>1029</v>
      </c>
      <c r="I148" s="35" t="s">
        <v>6</v>
      </c>
      <c r="J148" s="19"/>
      <c r="K148" s="21"/>
      <c r="L148" s="451">
        <v>34.159999999999997</v>
      </c>
      <c r="M148" s="249"/>
      <c r="N148" s="249"/>
      <c r="O148" s="249"/>
      <c r="P148" s="249"/>
      <c r="Q148" s="249"/>
      <c r="R148" s="249"/>
      <c r="T148" s="249" t="s">
        <v>3194</v>
      </c>
      <c r="U148" s="249"/>
      <c r="V148" s="249"/>
      <c r="W148" s="249"/>
      <c r="X148" s="249"/>
      <c r="Y148" s="249"/>
    </row>
    <row r="149" spans="1:25" s="41" customFormat="1" ht="14.25" customHeight="1">
      <c r="A149" s="341" t="s">
        <v>1597</v>
      </c>
      <c r="B149" s="32">
        <v>45138</v>
      </c>
      <c r="C149" s="32">
        <v>45130</v>
      </c>
      <c r="D149" s="33">
        <v>14409</v>
      </c>
      <c r="E149" s="34" t="s">
        <v>2351</v>
      </c>
      <c r="F149" s="33">
        <v>3096</v>
      </c>
      <c r="G149" s="19" t="s">
        <v>47</v>
      </c>
      <c r="H149" s="20">
        <v>10</v>
      </c>
      <c r="I149" s="35" t="s">
        <v>6</v>
      </c>
      <c r="J149" s="19"/>
      <c r="K149" s="21"/>
      <c r="L149" s="451">
        <v>850</v>
      </c>
      <c r="M149" s="249"/>
      <c r="N149" s="249"/>
      <c r="O149" s="249"/>
      <c r="P149" s="249"/>
      <c r="Q149" s="249"/>
      <c r="R149" s="249"/>
      <c r="T149" s="249"/>
      <c r="U149" s="249"/>
      <c r="V149" s="249"/>
      <c r="W149" s="249"/>
      <c r="X149" s="249"/>
      <c r="Y149" s="249"/>
    </row>
    <row r="150" spans="1:25" s="41" customFormat="1" ht="14.25" customHeight="1">
      <c r="A150" s="341" t="s">
        <v>68</v>
      </c>
      <c r="B150" s="32">
        <v>45138</v>
      </c>
      <c r="C150" s="32">
        <v>45130</v>
      </c>
      <c r="D150" s="33">
        <v>14415</v>
      </c>
      <c r="E150" s="34" t="s">
        <v>2</v>
      </c>
      <c r="F150" s="33">
        <v>1960</v>
      </c>
      <c r="G150" s="19" t="s">
        <v>13</v>
      </c>
      <c r="H150" s="20">
        <v>54</v>
      </c>
      <c r="I150" s="35" t="s">
        <v>6</v>
      </c>
      <c r="J150" s="19"/>
      <c r="K150" s="21"/>
      <c r="L150" s="451">
        <v>993.6</v>
      </c>
      <c r="M150" s="249"/>
      <c r="N150" s="249"/>
      <c r="O150" s="249"/>
      <c r="P150" s="249"/>
      <c r="Q150" s="249"/>
      <c r="R150" s="249"/>
      <c r="T150" s="249"/>
      <c r="U150" s="249"/>
      <c r="V150" s="249"/>
      <c r="W150" s="249"/>
      <c r="X150" s="249"/>
      <c r="Y150" s="249"/>
    </row>
    <row r="151" spans="1:25" s="41" customFormat="1" ht="14.25" customHeight="1">
      <c r="A151" s="341" t="s">
        <v>3180</v>
      </c>
      <c r="B151" s="32">
        <v>45138</v>
      </c>
      <c r="C151" s="32">
        <v>45130</v>
      </c>
      <c r="D151" s="33">
        <v>14417</v>
      </c>
      <c r="E151" s="34" t="s">
        <v>2</v>
      </c>
      <c r="F151" s="33">
        <v>2664</v>
      </c>
      <c r="G151" s="19" t="s">
        <v>142</v>
      </c>
      <c r="H151" s="20">
        <v>10</v>
      </c>
      <c r="I151" s="35" t="s">
        <v>6</v>
      </c>
      <c r="J151" s="19"/>
      <c r="K151" s="21"/>
      <c r="L151" s="451">
        <v>75</v>
      </c>
      <c r="M151" s="249"/>
      <c r="N151" s="249"/>
      <c r="O151" s="249"/>
      <c r="P151" s="249"/>
      <c r="Q151" s="249"/>
      <c r="R151" s="249"/>
      <c r="T151" s="249"/>
      <c r="U151" s="249"/>
      <c r="V151" s="249"/>
      <c r="W151" s="249"/>
      <c r="X151" s="249"/>
      <c r="Y151" s="249"/>
    </row>
    <row r="152" spans="1:25" s="41" customFormat="1" ht="14.25" customHeight="1">
      <c r="A152" s="341" t="s">
        <v>746</v>
      </c>
      <c r="B152" s="32">
        <v>45138</v>
      </c>
      <c r="C152" s="32">
        <v>45131</v>
      </c>
      <c r="D152" s="33">
        <v>14418</v>
      </c>
      <c r="E152" s="34" t="s">
        <v>2</v>
      </c>
      <c r="F152" s="33">
        <v>2515</v>
      </c>
      <c r="G152" s="19" t="s">
        <v>35</v>
      </c>
      <c r="H152" s="20">
        <v>10</v>
      </c>
      <c r="I152" s="35" t="s">
        <v>6</v>
      </c>
      <c r="J152" s="19"/>
      <c r="K152" s="21"/>
      <c r="L152" s="451">
        <v>139</v>
      </c>
      <c r="M152" s="249"/>
      <c r="N152" s="249"/>
      <c r="O152" s="249"/>
      <c r="P152" s="249"/>
      <c r="Q152" s="249"/>
      <c r="R152" s="249"/>
      <c r="T152" s="249" t="s">
        <v>2586</v>
      </c>
      <c r="U152" s="249"/>
      <c r="V152" s="249"/>
      <c r="W152" s="249"/>
      <c r="X152" s="249"/>
      <c r="Y152" s="249"/>
    </row>
    <row r="153" spans="1:25" s="41" customFormat="1" ht="14.25" customHeight="1">
      <c r="A153" s="341" t="s">
        <v>368</v>
      </c>
      <c r="B153" s="32">
        <v>45126</v>
      </c>
      <c r="C153" s="32">
        <v>45131</v>
      </c>
      <c r="D153" s="33">
        <v>14325</v>
      </c>
      <c r="E153" s="34" t="s">
        <v>2</v>
      </c>
      <c r="F153" s="33">
        <v>2515</v>
      </c>
      <c r="G153" s="19" t="s">
        <v>35</v>
      </c>
      <c r="H153" s="20">
        <v>25</v>
      </c>
      <c r="I153" s="35" t="s">
        <v>6</v>
      </c>
      <c r="J153" s="19"/>
      <c r="K153" s="21" t="s">
        <v>1911</v>
      </c>
      <c r="L153" s="451">
        <v>412.5</v>
      </c>
      <c r="M153" s="249"/>
      <c r="N153" s="249"/>
      <c r="O153" s="249"/>
      <c r="P153" s="249"/>
      <c r="Q153" s="249"/>
      <c r="R153" s="249"/>
      <c r="T153" s="249" t="s">
        <v>3192</v>
      </c>
      <c r="U153" s="249"/>
      <c r="V153" s="249"/>
      <c r="W153" s="249"/>
      <c r="X153" s="249"/>
      <c r="Y153" s="249"/>
    </row>
    <row r="154" spans="1:25" s="41" customFormat="1" ht="14.25" customHeight="1">
      <c r="A154" s="341" t="s">
        <v>779</v>
      </c>
      <c r="B154" s="32">
        <v>45138</v>
      </c>
      <c r="C154" s="32">
        <v>45132</v>
      </c>
      <c r="D154" s="33">
        <v>14428</v>
      </c>
      <c r="E154" s="34" t="s">
        <v>2</v>
      </c>
      <c r="F154" s="33">
        <v>753</v>
      </c>
      <c r="G154" s="19" t="s">
        <v>47</v>
      </c>
      <c r="H154" s="20">
        <v>20</v>
      </c>
      <c r="I154" s="35" t="s">
        <v>6</v>
      </c>
      <c r="J154" s="19"/>
      <c r="K154" s="21"/>
      <c r="L154" s="451">
        <v>570</v>
      </c>
      <c r="M154" s="249"/>
      <c r="N154" s="249"/>
      <c r="O154" s="249"/>
      <c r="P154" s="249"/>
      <c r="Q154" s="249"/>
      <c r="R154" s="249"/>
      <c r="T154" s="249"/>
      <c r="U154" s="249"/>
      <c r="V154" s="249"/>
      <c r="W154" s="249"/>
      <c r="X154" s="249"/>
      <c r="Y154" s="249"/>
    </row>
    <row r="155" spans="1:25" s="41" customFormat="1" ht="14.25" customHeight="1">
      <c r="A155" s="341" t="s">
        <v>1303</v>
      </c>
      <c r="B155" s="32">
        <v>45138</v>
      </c>
      <c r="C155" s="32">
        <v>45120</v>
      </c>
      <c r="D155" s="33">
        <v>14323</v>
      </c>
      <c r="E155" s="34" t="s">
        <v>1221</v>
      </c>
      <c r="F155" s="33">
        <v>3630</v>
      </c>
      <c r="G155" s="19" t="s">
        <v>1465</v>
      </c>
      <c r="H155" s="20">
        <v>5</v>
      </c>
      <c r="I155" s="35" t="s">
        <v>6</v>
      </c>
      <c r="J155" s="19"/>
      <c r="K155" s="21" t="s">
        <v>3159</v>
      </c>
      <c r="L155" s="451"/>
      <c r="M155" s="249"/>
      <c r="N155" s="249"/>
      <c r="O155" s="249"/>
      <c r="P155" s="249"/>
      <c r="Q155" s="249"/>
      <c r="R155" s="249"/>
      <c r="T155" s="249"/>
      <c r="U155" s="249"/>
      <c r="V155" s="249"/>
      <c r="W155" s="249"/>
      <c r="X155" s="249"/>
      <c r="Y155" s="249"/>
    </row>
    <row r="156" spans="1:25" s="41" customFormat="1" ht="14.25" customHeight="1">
      <c r="A156" s="341"/>
      <c r="B156" s="32"/>
      <c r="C156" s="32">
        <v>45133</v>
      </c>
      <c r="D156" s="33"/>
      <c r="E156" s="34" t="s">
        <v>671</v>
      </c>
      <c r="F156" s="33">
        <v>3626</v>
      </c>
      <c r="G156" s="19" t="s">
        <v>1441</v>
      </c>
      <c r="H156" s="20">
        <v>50</v>
      </c>
      <c r="I156" s="35" t="s">
        <v>6</v>
      </c>
      <c r="J156" s="19"/>
      <c r="K156" s="21"/>
      <c r="L156" s="451"/>
      <c r="M156" s="249"/>
      <c r="N156" s="249"/>
      <c r="O156" s="249"/>
      <c r="P156" s="249"/>
      <c r="Q156" s="249"/>
      <c r="R156" s="249"/>
      <c r="T156" s="249" t="s">
        <v>3188</v>
      </c>
      <c r="U156" s="249"/>
      <c r="V156" s="249"/>
      <c r="W156" s="249"/>
      <c r="X156" s="249"/>
      <c r="Y156" s="249"/>
    </row>
    <row r="157" spans="1:25" s="41" customFormat="1" ht="14.25" customHeight="1">
      <c r="A157" s="341"/>
      <c r="B157" s="32"/>
      <c r="C157" s="32"/>
      <c r="D157" s="33"/>
      <c r="E157" s="34" t="s">
        <v>2351</v>
      </c>
      <c r="F157" s="33">
        <v>3623</v>
      </c>
      <c r="G157" s="19" t="s">
        <v>47</v>
      </c>
      <c r="H157" s="20">
        <v>20</v>
      </c>
      <c r="I157" s="35" t="s">
        <v>6</v>
      </c>
      <c r="J157" s="19"/>
      <c r="K157" s="21"/>
      <c r="L157" s="451">
        <v>2779.1</v>
      </c>
      <c r="M157" s="249"/>
      <c r="N157" s="249"/>
      <c r="O157" s="249"/>
      <c r="P157" s="249"/>
      <c r="Q157" s="249"/>
      <c r="R157" s="249"/>
      <c r="T157" s="249" t="s">
        <v>3189</v>
      </c>
      <c r="U157" s="249"/>
      <c r="V157" s="249"/>
      <c r="W157" s="249"/>
      <c r="X157" s="249"/>
      <c r="Y157" s="249"/>
    </row>
    <row r="158" spans="1:25" s="41" customFormat="1" ht="14.25" customHeight="1">
      <c r="A158" s="341" t="s">
        <v>1303</v>
      </c>
      <c r="B158" s="32">
        <v>45134</v>
      </c>
      <c r="C158" s="32">
        <v>45133</v>
      </c>
      <c r="D158" s="33">
        <v>14435</v>
      </c>
      <c r="E158" s="34" t="s">
        <v>2351</v>
      </c>
      <c r="F158" s="33">
        <v>3623</v>
      </c>
      <c r="G158" s="19" t="s">
        <v>47</v>
      </c>
      <c r="H158" s="20">
        <v>30</v>
      </c>
      <c r="I158" s="35" t="s">
        <v>6</v>
      </c>
      <c r="J158" s="19"/>
      <c r="K158" s="21"/>
      <c r="L158" s="451">
        <v>1227.3</v>
      </c>
      <c r="M158" s="249"/>
      <c r="N158" s="249"/>
      <c r="O158" s="249"/>
      <c r="P158" s="249"/>
      <c r="Q158" s="249"/>
      <c r="R158" s="249"/>
      <c r="T158" s="249"/>
      <c r="U158" s="249"/>
      <c r="V158" s="249"/>
      <c r="W158" s="249"/>
      <c r="X158" s="249"/>
      <c r="Y158" s="249"/>
    </row>
    <row r="159" spans="1:25" s="41" customFormat="1" ht="14.25" customHeight="1">
      <c r="A159" s="341" t="s">
        <v>151</v>
      </c>
      <c r="B159" s="32">
        <v>45133</v>
      </c>
      <c r="C159" s="32">
        <v>45132</v>
      </c>
      <c r="D159" s="33">
        <v>14429</v>
      </c>
      <c r="E159" s="34" t="s">
        <v>2</v>
      </c>
      <c r="F159" s="33">
        <v>2186</v>
      </c>
      <c r="G159" s="19" t="s">
        <v>120</v>
      </c>
      <c r="H159" s="20">
        <v>20</v>
      </c>
      <c r="I159" s="35" t="s">
        <v>6</v>
      </c>
      <c r="J159" s="19"/>
      <c r="K159" s="21"/>
      <c r="L159" s="451">
        <v>749.4</v>
      </c>
      <c r="M159" s="249"/>
      <c r="N159" s="249"/>
      <c r="O159" s="249"/>
      <c r="P159" s="249"/>
      <c r="Q159" s="249"/>
      <c r="R159" s="249"/>
      <c r="T159" s="249"/>
      <c r="U159" s="249"/>
      <c r="V159" s="249"/>
      <c r="W159" s="249"/>
      <c r="X159" s="249"/>
      <c r="Y159" s="249"/>
    </row>
    <row r="160" spans="1:25" s="41" customFormat="1" ht="14.25" customHeight="1">
      <c r="A160" s="341" t="s">
        <v>1303</v>
      </c>
      <c r="B160" s="32">
        <v>45138</v>
      </c>
      <c r="C160" s="32">
        <v>45134</v>
      </c>
      <c r="D160" s="33">
        <v>14437</v>
      </c>
      <c r="E160" s="34" t="s">
        <v>1221</v>
      </c>
      <c r="F160" s="33">
        <v>4230</v>
      </c>
      <c r="G160" s="19" t="s">
        <v>783</v>
      </c>
      <c r="H160" s="20">
        <v>12</v>
      </c>
      <c r="I160" s="35" t="s">
        <v>6</v>
      </c>
      <c r="J160" s="19"/>
      <c r="K160" s="21" t="s">
        <v>893</v>
      </c>
      <c r="L160" s="451"/>
      <c r="M160" s="249"/>
      <c r="N160" s="249"/>
      <c r="O160" s="249"/>
      <c r="P160" s="249"/>
      <c r="Q160" s="249"/>
      <c r="R160" s="249"/>
      <c r="T160" s="249"/>
      <c r="U160" s="249"/>
      <c r="V160" s="249"/>
      <c r="W160" s="249"/>
      <c r="X160" s="249"/>
      <c r="Y160" s="249"/>
    </row>
    <row r="161" spans="1:25" s="41" customFormat="1" ht="14.25" customHeight="1">
      <c r="A161" s="341"/>
      <c r="B161" s="32"/>
      <c r="C161" s="32"/>
      <c r="D161" s="33"/>
      <c r="E161" s="34"/>
      <c r="F161" s="33">
        <v>4374</v>
      </c>
      <c r="G161" s="19" t="s">
        <v>783</v>
      </c>
      <c r="H161" s="20">
        <v>12</v>
      </c>
      <c r="I161" s="35" t="s">
        <v>6</v>
      </c>
      <c r="J161" s="19"/>
      <c r="K161" s="21" t="s">
        <v>893</v>
      </c>
      <c r="L161" s="451"/>
      <c r="M161" s="249"/>
      <c r="N161" s="249"/>
      <c r="O161" s="249"/>
      <c r="P161" s="249"/>
      <c r="Q161" s="249"/>
      <c r="R161" s="249"/>
      <c r="T161" s="249"/>
      <c r="U161" s="249"/>
      <c r="V161" s="249"/>
      <c r="W161" s="249"/>
      <c r="X161" s="249"/>
      <c r="Y161" s="249"/>
    </row>
    <row r="162" spans="1:25" s="41" customFormat="1" ht="14.25" customHeight="1">
      <c r="A162" s="341"/>
      <c r="B162" s="32"/>
      <c r="C162" s="32"/>
      <c r="D162" s="33"/>
      <c r="E162" s="34"/>
      <c r="F162" s="33">
        <v>4226</v>
      </c>
      <c r="G162" s="19" t="s">
        <v>783</v>
      </c>
      <c r="H162" s="20">
        <v>12</v>
      </c>
      <c r="I162" s="35" t="s">
        <v>6</v>
      </c>
      <c r="J162" s="19"/>
      <c r="K162" s="21" t="s">
        <v>893</v>
      </c>
      <c r="L162" s="451"/>
      <c r="M162" s="249"/>
      <c r="N162" s="249"/>
      <c r="O162" s="249"/>
      <c r="P162" s="249"/>
      <c r="Q162" s="249"/>
      <c r="R162" s="249"/>
      <c r="T162" s="249"/>
      <c r="U162" s="249"/>
      <c r="V162" s="249"/>
      <c r="W162" s="249"/>
      <c r="X162" s="249"/>
      <c r="Y162" s="249"/>
    </row>
    <row r="163" spans="1:25" s="41" customFormat="1" ht="14.25" customHeight="1">
      <c r="A163" s="341"/>
      <c r="B163" s="32"/>
      <c r="C163" s="32"/>
      <c r="D163" s="33"/>
      <c r="E163" s="34"/>
      <c r="F163" s="33">
        <v>4227</v>
      </c>
      <c r="G163" s="19" t="s">
        <v>783</v>
      </c>
      <c r="H163" s="20">
        <v>12</v>
      </c>
      <c r="I163" s="35" t="s">
        <v>6</v>
      </c>
      <c r="J163" s="19"/>
      <c r="K163" s="21" t="s">
        <v>893</v>
      </c>
      <c r="L163" s="451"/>
      <c r="M163" s="249"/>
      <c r="N163" s="249"/>
      <c r="O163" s="249"/>
      <c r="P163" s="249"/>
      <c r="Q163" s="249"/>
      <c r="R163" s="249"/>
      <c r="T163" s="249"/>
      <c r="U163" s="249"/>
      <c r="V163" s="249"/>
      <c r="W163" s="249"/>
      <c r="X163" s="249"/>
      <c r="Y163" s="249"/>
    </row>
    <row r="164" spans="1:25" s="41" customFormat="1" ht="14.25" customHeight="1">
      <c r="A164" s="341"/>
      <c r="B164" s="32"/>
      <c r="C164" s="32"/>
      <c r="D164" s="33"/>
      <c r="E164" s="34"/>
      <c r="F164" s="33">
        <v>4233</v>
      </c>
      <c r="G164" s="19" t="s">
        <v>783</v>
      </c>
      <c r="H164" s="20">
        <v>12</v>
      </c>
      <c r="I164" s="35" t="s">
        <v>6</v>
      </c>
      <c r="J164" s="19"/>
      <c r="K164" s="21" t="s">
        <v>893</v>
      </c>
      <c r="L164" s="451">
        <v>2115</v>
      </c>
      <c r="M164" s="249"/>
      <c r="N164" s="249"/>
      <c r="O164" s="249"/>
      <c r="P164" s="249"/>
      <c r="Q164" s="249"/>
      <c r="R164" s="249"/>
      <c r="T164" s="249"/>
      <c r="U164" s="249"/>
      <c r="V164" s="249"/>
      <c r="W164" s="249"/>
      <c r="X164" s="249"/>
      <c r="Y164" s="249"/>
    </row>
    <row r="165" spans="1:25" s="41" customFormat="1" ht="14.25" customHeight="1">
      <c r="A165" s="341" t="s">
        <v>2374</v>
      </c>
      <c r="B165" s="32">
        <v>45138</v>
      </c>
      <c r="C165" s="32">
        <v>45134</v>
      </c>
      <c r="D165" s="33">
        <v>14438</v>
      </c>
      <c r="E165" s="34" t="s">
        <v>1221</v>
      </c>
      <c r="F165" s="33">
        <v>4375</v>
      </c>
      <c r="G165" s="19" t="s">
        <v>31</v>
      </c>
      <c r="H165" s="20">
        <v>100</v>
      </c>
      <c r="I165" s="35" t="s">
        <v>6</v>
      </c>
      <c r="J165" s="19"/>
      <c r="K165" s="21"/>
      <c r="L165" s="451">
        <v>2090</v>
      </c>
      <c r="M165" s="249"/>
      <c r="N165" s="249"/>
      <c r="O165" s="249"/>
      <c r="P165" s="249"/>
      <c r="Q165" s="249"/>
      <c r="R165" s="249"/>
      <c r="T165" s="249"/>
      <c r="U165" s="249"/>
      <c r="V165" s="249"/>
      <c r="W165" s="249"/>
      <c r="X165" s="249"/>
      <c r="Y165" s="249"/>
    </row>
    <row r="166" spans="1:25" s="41" customFormat="1" ht="14.25" customHeight="1">
      <c r="A166" s="341" t="s">
        <v>2283</v>
      </c>
      <c r="B166" s="32">
        <v>45138</v>
      </c>
      <c r="C166" s="32">
        <v>45134</v>
      </c>
      <c r="D166" s="33">
        <v>14441</v>
      </c>
      <c r="E166" s="34" t="s">
        <v>2</v>
      </c>
      <c r="F166" s="33">
        <v>753</v>
      </c>
      <c r="G166" s="19" t="s">
        <v>47</v>
      </c>
      <c r="H166" s="20">
        <v>24</v>
      </c>
      <c r="I166" s="35" t="s">
        <v>6</v>
      </c>
      <c r="J166" s="19"/>
      <c r="K166" s="21"/>
      <c r="L166" s="451">
        <v>948</v>
      </c>
      <c r="M166" s="249"/>
      <c r="N166" s="249"/>
      <c r="O166" s="249"/>
      <c r="P166" s="249"/>
      <c r="Q166" s="249"/>
      <c r="R166" s="249"/>
      <c r="T166" s="249"/>
      <c r="U166" s="249"/>
      <c r="V166" s="249"/>
      <c r="W166" s="249"/>
      <c r="X166" s="249"/>
      <c r="Y166" s="249"/>
    </row>
    <row r="167" spans="1:25" s="41" customFormat="1" ht="14.25" customHeight="1">
      <c r="A167" s="341" t="s">
        <v>1635</v>
      </c>
      <c r="B167" s="32">
        <v>45138</v>
      </c>
      <c r="C167" s="32">
        <v>45134</v>
      </c>
      <c r="D167" s="33">
        <v>14434</v>
      </c>
      <c r="E167" s="34" t="s">
        <v>2</v>
      </c>
      <c r="F167" s="33">
        <v>1087</v>
      </c>
      <c r="G167" s="19" t="s">
        <v>46</v>
      </c>
      <c r="H167" s="20">
        <v>30</v>
      </c>
      <c r="I167" s="35" t="s">
        <v>6</v>
      </c>
      <c r="J167" s="19"/>
      <c r="K167" s="21"/>
      <c r="L167" s="451">
        <v>484.2</v>
      </c>
      <c r="M167" s="249"/>
      <c r="N167" s="249"/>
      <c r="O167" s="249"/>
      <c r="P167" s="249"/>
      <c r="Q167" s="249"/>
      <c r="R167" s="249"/>
      <c r="T167" s="249"/>
      <c r="U167" s="249"/>
      <c r="V167" s="249"/>
      <c r="W167" s="249"/>
      <c r="X167" s="249"/>
      <c r="Y167" s="249"/>
    </row>
    <row r="168" spans="1:25" s="41" customFormat="1" ht="14.25" customHeight="1">
      <c r="A168" s="341" t="s">
        <v>2123</v>
      </c>
      <c r="B168" s="32">
        <v>45138</v>
      </c>
      <c r="C168" s="32">
        <v>45134</v>
      </c>
      <c r="D168" s="33">
        <v>14444</v>
      </c>
      <c r="E168" s="34" t="s">
        <v>2</v>
      </c>
      <c r="F168" s="33">
        <v>951</v>
      </c>
      <c r="G168" s="19" t="s">
        <v>58</v>
      </c>
      <c r="H168" s="20">
        <v>10</v>
      </c>
      <c r="I168" s="35" t="s">
        <v>6</v>
      </c>
      <c r="J168" s="19"/>
      <c r="K168" s="21"/>
      <c r="L168" s="451">
        <v>1440.6</v>
      </c>
      <c r="M168" s="249"/>
      <c r="N168" s="249"/>
      <c r="O168" s="249"/>
      <c r="P168" s="249"/>
      <c r="Q168" s="249"/>
      <c r="R168" s="249"/>
      <c r="T168" s="249"/>
      <c r="U168" s="249"/>
      <c r="V168" s="249"/>
      <c r="W168" s="249"/>
      <c r="X168" s="249"/>
      <c r="Y168" s="249"/>
    </row>
    <row r="169" spans="1:25" s="42" customFormat="1" ht="15.75">
      <c r="A169" s="341" t="s">
        <v>400</v>
      </c>
      <c r="B169" s="1217">
        <v>45141</v>
      </c>
      <c r="C169" s="32">
        <v>45135</v>
      </c>
      <c r="D169" s="521">
        <v>14404</v>
      </c>
      <c r="E169" s="34" t="s">
        <v>2</v>
      </c>
      <c r="F169" s="33">
        <v>753</v>
      </c>
      <c r="G169" s="19" t="s">
        <v>47</v>
      </c>
      <c r="H169" s="521">
        <v>160</v>
      </c>
      <c r="I169" s="35" t="s">
        <v>6</v>
      </c>
      <c r="J169" s="19" t="s">
        <v>3158</v>
      </c>
      <c r="K169" s="21" t="s">
        <v>1340</v>
      </c>
      <c r="L169" s="1218">
        <v>6000</v>
      </c>
      <c r="M169" s="249"/>
      <c r="N169" s="249"/>
      <c r="O169" s="249"/>
      <c r="P169" s="249"/>
      <c r="Q169" s="249"/>
      <c r="R169" s="249"/>
      <c r="S169" s="41"/>
      <c r="T169" s="1621" t="s">
        <v>3178</v>
      </c>
      <c r="U169" s="80" t="s">
        <v>3218</v>
      </c>
      <c r="V169" s="80"/>
      <c r="W169" s="80"/>
      <c r="X169" s="80"/>
      <c r="Y169" s="80"/>
    </row>
    <row r="170" spans="1:25" s="41" customFormat="1" ht="15.75">
      <c r="A170" s="341" t="s">
        <v>400</v>
      </c>
      <c r="B170" s="1217">
        <v>45174</v>
      </c>
      <c r="C170" s="32">
        <v>45135</v>
      </c>
      <c r="D170" s="521">
        <v>14405</v>
      </c>
      <c r="E170" s="34" t="s">
        <v>2</v>
      </c>
      <c r="F170" s="33">
        <v>753</v>
      </c>
      <c r="G170" s="19" t="s">
        <v>47</v>
      </c>
      <c r="H170" s="521">
        <v>80</v>
      </c>
      <c r="I170" s="35" t="s">
        <v>6</v>
      </c>
      <c r="J170" s="19" t="s">
        <v>3158</v>
      </c>
      <c r="K170" s="21" t="s">
        <v>1340</v>
      </c>
      <c r="L170" s="1218">
        <v>3000</v>
      </c>
      <c r="M170" s="249"/>
      <c r="N170" s="249"/>
      <c r="O170" s="249"/>
      <c r="P170" s="249"/>
      <c r="Q170" s="249"/>
      <c r="R170" s="249"/>
      <c r="T170" s="608" t="s">
        <v>3177</v>
      </c>
      <c r="U170" s="249"/>
      <c r="V170" s="249"/>
      <c r="W170" s="249"/>
      <c r="X170" s="249"/>
      <c r="Y170" s="249"/>
    </row>
    <row r="171" spans="1:25" s="41" customFormat="1" ht="14.25" customHeight="1">
      <c r="A171" s="341" t="s">
        <v>400</v>
      </c>
      <c r="B171" s="32">
        <v>45138</v>
      </c>
      <c r="C171" s="32">
        <v>45136</v>
      </c>
      <c r="D171" s="33">
        <v>14449</v>
      </c>
      <c r="E171" s="34" t="s">
        <v>474</v>
      </c>
      <c r="F171" s="33">
        <v>3172</v>
      </c>
      <c r="G171" s="19" t="s">
        <v>31</v>
      </c>
      <c r="H171" s="20">
        <v>10</v>
      </c>
      <c r="I171" s="35" t="s">
        <v>6</v>
      </c>
      <c r="J171" s="19"/>
      <c r="K171" s="21"/>
      <c r="L171" s="451">
        <v>265</v>
      </c>
      <c r="M171" s="249"/>
      <c r="N171" s="249"/>
      <c r="O171" s="249"/>
      <c r="P171" s="249"/>
      <c r="Q171" s="249"/>
      <c r="R171" s="249"/>
      <c r="T171" s="249"/>
      <c r="U171" s="249"/>
      <c r="V171" s="249"/>
      <c r="W171" s="249"/>
      <c r="X171" s="249"/>
      <c r="Y171" s="249"/>
    </row>
    <row r="172" spans="1:25" s="41" customFormat="1" ht="15" customHeight="1">
      <c r="A172" s="341" t="s">
        <v>3221</v>
      </c>
      <c r="B172" s="32">
        <v>45138</v>
      </c>
      <c r="C172" s="32">
        <v>45136</v>
      </c>
      <c r="D172" s="33">
        <v>14451</v>
      </c>
      <c r="E172" s="34" t="s">
        <v>7</v>
      </c>
      <c r="F172" s="33">
        <v>2490</v>
      </c>
      <c r="G172" s="19" t="s">
        <v>85</v>
      </c>
      <c r="H172" s="20">
        <v>5</v>
      </c>
      <c r="I172" s="35" t="s">
        <v>6</v>
      </c>
      <c r="J172" s="19"/>
      <c r="K172" s="21"/>
      <c r="L172" s="451">
        <v>45.5</v>
      </c>
      <c r="M172" s="249"/>
      <c r="N172" s="249"/>
      <c r="O172" s="249"/>
      <c r="P172" s="249"/>
      <c r="Q172" s="249"/>
      <c r="R172" s="249"/>
      <c r="T172" s="249"/>
      <c r="U172" s="249"/>
      <c r="V172" s="249"/>
      <c r="W172" s="249"/>
      <c r="X172" s="249"/>
      <c r="Y172" s="249"/>
    </row>
    <row r="173" spans="1:25" s="41" customFormat="1" ht="14.25" customHeight="1">
      <c r="A173" s="341" t="s">
        <v>115</v>
      </c>
      <c r="B173" s="32">
        <v>45138</v>
      </c>
      <c r="C173" s="32">
        <v>45138</v>
      </c>
      <c r="D173" s="33">
        <v>14457</v>
      </c>
      <c r="E173" s="34" t="s">
        <v>2</v>
      </c>
      <c r="F173" s="33">
        <v>2604</v>
      </c>
      <c r="G173" s="19" t="s">
        <v>116</v>
      </c>
      <c r="H173" s="20">
        <v>21</v>
      </c>
      <c r="I173" s="35" t="s">
        <v>6</v>
      </c>
      <c r="J173" s="19"/>
      <c r="K173" s="21"/>
      <c r="L173" s="451">
        <v>630</v>
      </c>
      <c r="M173" s="249"/>
      <c r="N173" s="249"/>
      <c r="O173" s="249"/>
      <c r="P173" s="249"/>
      <c r="Q173" s="249"/>
      <c r="R173" s="249"/>
      <c r="T173" s="249"/>
      <c r="U173" s="249"/>
      <c r="V173" s="249"/>
      <c r="W173" s="249"/>
      <c r="X173" s="249"/>
      <c r="Y173" s="249"/>
    </row>
    <row r="174" spans="1:25" s="41" customFormat="1" ht="14.25" customHeight="1">
      <c r="A174" s="341" t="s">
        <v>109</v>
      </c>
      <c r="B174" s="32">
        <v>45138</v>
      </c>
      <c r="C174" s="32">
        <v>45138</v>
      </c>
      <c r="D174" s="33">
        <v>14461</v>
      </c>
      <c r="E174" s="34" t="s">
        <v>3222</v>
      </c>
      <c r="F174" s="33">
        <v>4025</v>
      </c>
      <c r="G174" s="19" t="s">
        <v>3223</v>
      </c>
      <c r="H174" s="20">
        <v>150</v>
      </c>
      <c r="I174" s="35" t="s">
        <v>6</v>
      </c>
      <c r="J174" s="19"/>
      <c r="K174" s="21"/>
      <c r="L174" s="451">
        <v>150</v>
      </c>
      <c r="M174" s="249"/>
      <c r="N174" s="249"/>
      <c r="O174" s="249"/>
      <c r="P174" s="249"/>
      <c r="Q174" s="249"/>
      <c r="R174" s="249"/>
      <c r="T174" s="249"/>
      <c r="U174" s="249"/>
      <c r="V174" s="249"/>
      <c r="W174" s="249"/>
      <c r="X174" s="249"/>
      <c r="Y174" s="249"/>
    </row>
    <row r="175" spans="1:25" s="41" customFormat="1" ht="14.25" customHeight="1">
      <c r="A175" s="341" t="s">
        <v>787</v>
      </c>
      <c r="B175" s="32">
        <v>45138</v>
      </c>
      <c r="C175" s="32">
        <v>45138</v>
      </c>
      <c r="D175" s="33">
        <v>14466</v>
      </c>
      <c r="E175" s="34" t="s">
        <v>1221</v>
      </c>
      <c r="F175" s="33">
        <v>2438</v>
      </c>
      <c r="G175" s="19" t="s">
        <v>47</v>
      </c>
      <c r="H175" s="20" t="s">
        <v>905</v>
      </c>
      <c r="I175" s="35" t="s">
        <v>6</v>
      </c>
      <c r="J175" s="19"/>
      <c r="K175" s="21"/>
      <c r="L175" s="451">
        <v>105.6</v>
      </c>
      <c r="M175" s="249"/>
      <c r="N175" s="249"/>
      <c r="O175" s="249"/>
      <c r="P175" s="249"/>
      <c r="Q175" s="249"/>
      <c r="R175" s="249"/>
      <c r="T175" s="249"/>
      <c r="U175" s="249"/>
      <c r="V175" s="249"/>
      <c r="W175" s="249"/>
      <c r="X175" s="249"/>
      <c r="Y175" s="249"/>
    </row>
    <row r="176" spans="1:25" s="41" customFormat="1" ht="14.25" customHeight="1">
      <c r="A176" s="341"/>
      <c r="B176" s="32"/>
      <c r="C176" s="32"/>
      <c r="D176" s="33"/>
      <c r="E176" s="34" t="s">
        <v>2452</v>
      </c>
      <c r="F176" s="33">
        <v>2664</v>
      </c>
      <c r="G176" s="19" t="s">
        <v>142</v>
      </c>
      <c r="H176" s="20">
        <v>20</v>
      </c>
      <c r="I176" s="35" t="s">
        <v>6</v>
      </c>
      <c r="J176" s="19"/>
      <c r="K176" s="21"/>
      <c r="L176" s="451">
        <v>150</v>
      </c>
      <c r="M176" s="249"/>
      <c r="N176" s="249"/>
      <c r="O176" s="249"/>
      <c r="P176" s="249"/>
      <c r="Q176" s="249"/>
      <c r="R176" s="249"/>
      <c r="T176" s="249"/>
      <c r="U176" s="249"/>
      <c r="V176" s="249"/>
      <c r="W176" s="249"/>
      <c r="X176" s="249"/>
      <c r="Y176" s="249"/>
    </row>
    <row r="177" spans="1:25" s="41" customFormat="1" ht="15.75">
      <c r="A177" s="1645" t="s">
        <v>3001</v>
      </c>
      <c r="B177" s="1217">
        <v>45142</v>
      </c>
      <c r="C177" s="32">
        <v>45138</v>
      </c>
      <c r="D177" s="521">
        <v>14426</v>
      </c>
      <c r="E177" s="34" t="s">
        <v>2</v>
      </c>
      <c r="F177" s="33">
        <v>4768</v>
      </c>
      <c r="G177" s="19" t="s">
        <v>62</v>
      </c>
      <c r="H177" s="521">
        <v>30</v>
      </c>
      <c r="I177" s="35" t="s">
        <v>6</v>
      </c>
      <c r="J177" s="19" t="s">
        <v>3158</v>
      </c>
      <c r="K177" s="21" t="s">
        <v>1340</v>
      </c>
      <c r="L177" s="1218">
        <v>597</v>
      </c>
      <c r="M177" s="249"/>
      <c r="N177" s="249"/>
      <c r="O177" s="249"/>
      <c r="P177" s="249"/>
      <c r="Q177" s="249"/>
      <c r="R177" s="249"/>
      <c r="T177" s="1621" t="s">
        <v>3207</v>
      </c>
      <c r="U177" s="249" t="s">
        <v>3218</v>
      </c>
      <c r="V177" s="249"/>
      <c r="W177" s="249"/>
      <c r="X177" s="249"/>
      <c r="Y177" s="249"/>
    </row>
    <row r="178" spans="1:25" s="41" customFormat="1" ht="14.25" customHeight="1">
      <c r="A178" s="341" t="s">
        <v>472</v>
      </c>
      <c r="B178" s="1217">
        <v>45112</v>
      </c>
      <c r="C178" s="32">
        <v>45110</v>
      </c>
      <c r="D178" s="521">
        <v>14110</v>
      </c>
      <c r="E178" s="34" t="s">
        <v>1221</v>
      </c>
      <c r="F178" s="33">
        <v>4268</v>
      </c>
      <c r="G178" s="19" t="s">
        <v>29</v>
      </c>
      <c r="H178" s="521">
        <v>36</v>
      </c>
      <c r="I178" s="35" t="s">
        <v>6</v>
      </c>
      <c r="J178" s="19"/>
      <c r="K178" s="21" t="s">
        <v>1911</v>
      </c>
      <c r="L178" s="1218"/>
      <c r="M178" s="249"/>
      <c r="N178" s="249"/>
      <c r="O178" s="249"/>
      <c r="P178" s="249"/>
      <c r="Q178" s="249"/>
      <c r="R178" s="249"/>
      <c r="T178" s="249"/>
      <c r="U178" s="249"/>
      <c r="V178" s="249"/>
      <c r="W178" s="249"/>
      <c r="X178" s="249"/>
      <c r="Y178" s="249"/>
    </row>
    <row r="179" spans="1:25" s="42" customFormat="1" ht="14.25" customHeight="1">
      <c r="A179" s="341"/>
      <c r="B179" s="1217"/>
      <c r="C179" s="32"/>
      <c r="D179" s="521"/>
      <c r="E179" s="34" t="s">
        <v>2</v>
      </c>
      <c r="F179" s="33">
        <v>3152</v>
      </c>
      <c r="G179" s="19" t="s">
        <v>729</v>
      </c>
      <c r="H179" s="521" t="s">
        <v>1226</v>
      </c>
      <c r="I179" s="35" t="s">
        <v>6</v>
      </c>
      <c r="J179" s="19"/>
      <c r="K179" s="21" t="s">
        <v>1911</v>
      </c>
      <c r="L179" s="1218">
        <v>2588.2800000000002</v>
      </c>
      <c r="M179" s="80"/>
      <c r="N179" s="80"/>
      <c r="O179" s="80"/>
      <c r="P179" s="80"/>
      <c r="Q179" s="80"/>
      <c r="R179" s="80"/>
      <c r="T179" s="80"/>
      <c r="U179" s="80"/>
      <c r="V179" s="80"/>
      <c r="W179" s="80"/>
      <c r="X179" s="80"/>
      <c r="Y179" s="80"/>
    </row>
    <row r="180" spans="1:25" s="42" customFormat="1" ht="13.5" customHeight="1">
      <c r="A180" s="341" t="s">
        <v>2700</v>
      </c>
      <c r="B180" s="1217">
        <v>45153</v>
      </c>
      <c r="C180" s="32">
        <v>45118</v>
      </c>
      <c r="D180" s="521">
        <v>14177</v>
      </c>
      <c r="E180" s="34" t="s">
        <v>1221</v>
      </c>
      <c r="F180" s="33">
        <v>4268</v>
      </c>
      <c r="G180" s="19" t="s">
        <v>29</v>
      </c>
      <c r="H180" s="521" t="s">
        <v>1455</v>
      </c>
      <c r="I180" s="35" t="s">
        <v>6</v>
      </c>
      <c r="J180" s="19"/>
      <c r="K180" s="21" t="s">
        <v>1340</v>
      </c>
      <c r="L180" s="1218"/>
      <c r="M180" s="80"/>
      <c r="N180" s="80"/>
      <c r="O180" s="80"/>
      <c r="P180" s="80"/>
      <c r="Q180" s="80"/>
      <c r="R180" s="80"/>
      <c r="T180" s="249"/>
      <c r="U180" s="80"/>
      <c r="V180" s="80"/>
      <c r="W180" s="80"/>
      <c r="X180" s="80"/>
      <c r="Y180" s="80"/>
    </row>
    <row r="181" spans="1:25" s="42" customFormat="1" ht="13.5" customHeight="1">
      <c r="A181" s="1477"/>
      <c r="B181" s="1613"/>
      <c r="C181" s="1614"/>
      <c r="D181" s="1615"/>
      <c r="E181" s="1616"/>
      <c r="F181" s="1617"/>
      <c r="G181" s="1618"/>
      <c r="H181" s="1615"/>
      <c r="I181" s="1619"/>
      <c r="J181" s="1618"/>
      <c r="K181" s="1618"/>
      <c r="L181" s="1620">
        <f>SUM(L79:L179)</f>
        <v>75909.31</v>
      </c>
      <c r="M181" s="80"/>
      <c r="N181" s="80"/>
      <c r="O181" s="80"/>
      <c r="P181" s="80"/>
      <c r="Q181" s="80"/>
      <c r="R181" s="80"/>
      <c r="T181" s="249"/>
      <c r="U181" s="80"/>
      <c r="V181" s="80"/>
      <c r="W181" s="80"/>
      <c r="X181" s="80"/>
      <c r="Y181" s="80"/>
    </row>
    <row r="182" spans="1:25" s="42" customFormat="1" ht="24" customHeight="1">
      <c r="A182" s="2540" t="s">
        <v>3208</v>
      </c>
      <c r="B182" s="2541"/>
      <c r="C182" s="2541"/>
      <c r="D182" s="2541"/>
      <c r="E182" s="2541"/>
      <c r="F182" s="2541"/>
      <c r="G182" s="2541"/>
      <c r="H182" s="2541"/>
      <c r="I182" s="2541"/>
      <c r="J182" s="2541"/>
      <c r="K182" s="2541"/>
      <c r="L182" s="2542"/>
      <c r="M182" s="80"/>
      <c r="N182" s="80"/>
      <c r="O182" s="80"/>
      <c r="P182" s="80"/>
      <c r="Q182" s="80"/>
      <c r="R182" s="80"/>
      <c r="T182" s="249"/>
      <c r="U182" s="80"/>
      <c r="V182" s="80"/>
      <c r="W182" s="80"/>
      <c r="X182" s="80"/>
      <c r="Y182" s="80"/>
    </row>
    <row r="183" spans="1:25" s="41" customFormat="1" ht="15.75">
      <c r="A183" s="534" t="s">
        <v>2854</v>
      </c>
      <c r="B183" s="1611">
        <v>45142</v>
      </c>
      <c r="C183" s="535"/>
      <c r="D183" s="550">
        <v>14368</v>
      </c>
      <c r="E183" s="536" t="s">
        <v>2</v>
      </c>
      <c r="F183" s="537">
        <v>2691</v>
      </c>
      <c r="G183" s="538" t="s">
        <v>47</v>
      </c>
      <c r="H183" s="550" t="s">
        <v>2028</v>
      </c>
      <c r="I183" s="539"/>
      <c r="J183" s="538" t="s">
        <v>3158</v>
      </c>
      <c r="K183" s="540" t="s">
        <v>1340</v>
      </c>
      <c r="L183" s="1612">
        <v>1602</v>
      </c>
      <c r="M183" s="249"/>
      <c r="N183" s="249"/>
      <c r="O183" s="249"/>
      <c r="P183" s="249"/>
      <c r="Q183" s="249"/>
      <c r="R183" s="249"/>
      <c r="T183" s="1621" t="s">
        <v>3167</v>
      </c>
      <c r="U183" s="249" t="s">
        <v>3218</v>
      </c>
      <c r="V183" s="249"/>
      <c r="W183" s="249"/>
      <c r="X183" s="249"/>
      <c r="Y183" s="249"/>
    </row>
    <row r="184" spans="1:25" s="41" customFormat="1" ht="15.75">
      <c r="A184" s="534" t="s">
        <v>2854</v>
      </c>
      <c r="B184" s="1611">
        <v>45159</v>
      </c>
      <c r="C184" s="535"/>
      <c r="D184" s="550">
        <v>14369</v>
      </c>
      <c r="E184" s="536" t="s">
        <v>2</v>
      </c>
      <c r="F184" s="537">
        <v>2691</v>
      </c>
      <c r="G184" s="538" t="s">
        <v>47</v>
      </c>
      <c r="H184" s="550" t="s">
        <v>2028</v>
      </c>
      <c r="I184" s="539"/>
      <c r="J184" s="538" t="s">
        <v>3158</v>
      </c>
      <c r="K184" s="540" t="s">
        <v>1340</v>
      </c>
      <c r="L184" s="1612">
        <v>1495</v>
      </c>
      <c r="M184" s="249"/>
      <c r="N184" s="249"/>
      <c r="O184" s="249"/>
      <c r="P184" s="249"/>
      <c r="Q184" s="249"/>
      <c r="R184" s="249"/>
      <c r="T184" s="1621" t="s">
        <v>3167</v>
      </c>
      <c r="U184" s="249" t="s">
        <v>3218</v>
      </c>
      <c r="V184" s="249"/>
      <c r="W184" s="249"/>
      <c r="X184" s="249"/>
      <c r="Y184" s="249"/>
    </row>
    <row r="185" spans="1:25" s="41" customFormat="1" ht="15.75">
      <c r="A185" s="534" t="s">
        <v>2488</v>
      </c>
      <c r="B185" s="1611">
        <v>45160</v>
      </c>
      <c r="C185" s="535"/>
      <c r="D185" s="550">
        <v>14412</v>
      </c>
      <c r="E185" s="536" t="s">
        <v>2351</v>
      </c>
      <c r="F185" s="537">
        <v>4443</v>
      </c>
      <c r="G185" s="538" t="s">
        <v>47</v>
      </c>
      <c r="H185" s="550">
        <v>150</v>
      </c>
      <c r="I185" s="539"/>
      <c r="J185" s="538" t="s">
        <v>3158</v>
      </c>
      <c r="K185" s="540" t="s">
        <v>1340</v>
      </c>
      <c r="L185" s="1612">
        <v>5970</v>
      </c>
      <c r="M185" s="249"/>
      <c r="N185" s="249"/>
      <c r="O185" s="249"/>
      <c r="P185" s="249"/>
      <c r="Q185" s="249"/>
      <c r="R185" s="249"/>
      <c r="T185" s="1622" t="s">
        <v>3181</v>
      </c>
      <c r="U185" s="1623" t="s">
        <v>3218</v>
      </c>
      <c r="V185" s="1623" t="s">
        <v>3219</v>
      </c>
      <c r="W185" s="249"/>
      <c r="X185" s="249"/>
      <c r="Y185" s="249"/>
    </row>
    <row r="186" spans="1:25" s="41" customFormat="1" ht="15.75">
      <c r="A186" s="534" t="s">
        <v>400</v>
      </c>
      <c r="B186" s="1611">
        <v>45163</v>
      </c>
      <c r="C186" s="535"/>
      <c r="D186" s="550">
        <v>14406</v>
      </c>
      <c r="E186" s="536" t="s">
        <v>2</v>
      </c>
      <c r="F186" s="537">
        <v>753</v>
      </c>
      <c r="G186" s="538" t="s">
        <v>30</v>
      </c>
      <c r="H186" s="550" t="s">
        <v>892</v>
      </c>
      <c r="I186" s="539"/>
      <c r="J186" s="538" t="s">
        <v>3158</v>
      </c>
      <c r="K186" s="540" t="s">
        <v>1340</v>
      </c>
      <c r="L186" s="1612">
        <v>425</v>
      </c>
      <c r="M186" s="249"/>
      <c r="N186" s="249"/>
      <c r="O186" s="249"/>
      <c r="P186" s="249"/>
      <c r="Q186" s="249"/>
      <c r="R186" s="249"/>
      <c r="T186" s="1621" t="s">
        <v>3179</v>
      </c>
      <c r="U186" s="249" t="s">
        <v>3218</v>
      </c>
      <c r="V186" s="249"/>
      <c r="W186" s="249"/>
      <c r="X186" s="249"/>
      <c r="Y186" s="249"/>
    </row>
    <row r="187" spans="1:25" s="41" customFormat="1" ht="15.75">
      <c r="A187" s="534" t="s">
        <v>3183</v>
      </c>
      <c r="B187" s="1611">
        <v>45145</v>
      </c>
      <c r="C187" s="535"/>
      <c r="D187" s="550">
        <v>14420</v>
      </c>
      <c r="E187" s="536" t="s">
        <v>2</v>
      </c>
      <c r="F187" s="537">
        <v>1468</v>
      </c>
      <c r="G187" s="538" t="s">
        <v>21</v>
      </c>
      <c r="H187" s="550">
        <v>10</v>
      </c>
      <c r="I187" s="539"/>
      <c r="J187" s="538" t="s">
        <v>3158</v>
      </c>
      <c r="K187" s="538" t="s">
        <v>1911</v>
      </c>
      <c r="L187" s="1612">
        <v>630</v>
      </c>
      <c r="M187" s="249"/>
      <c r="N187" s="249"/>
      <c r="O187" s="249"/>
      <c r="P187" s="249"/>
      <c r="Q187" s="249"/>
      <c r="R187" s="249"/>
      <c r="T187" s="1621" t="s">
        <v>3195</v>
      </c>
      <c r="U187" s="249" t="s">
        <v>3218</v>
      </c>
      <c r="V187" s="249"/>
      <c r="W187" s="249"/>
      <c r="X187" s="249"/>
      <c r="Y187" s="249"/>
    </row>
    <row r="188" spans="1:25" s="41" customFormat="1" ht="15.75">
      <c r="A188" s="534" t="s">
        <v>1564</v>
      </c>
      <c r="B188" s="1611">
        <v>45145</v>
      </c>
      <c r="C188" s="535"/>
      <c r="D188" s="550">
        <v>14421</v>
      </c>
      <c r="E188" s="536" t="s">
        <v>2</v>
      </c>
      <c r="F188" s="537">
        <v>951</v>
      </c>
      <c r="G188" s="538" t="s">
        <v>58</v>
      </c>
      <c r="H188" s="550">
        <v>1</v>
      </c>
      <c r="I188" s="539"/>
      <c r="J188" s="538" t="s">
        <v>3158</v>
      </c>
      <c r="K188" s="538" t="s">
        <v>1911</v>
      </c>
      <c r="L188" s="1612">
        <v>97</v>
      </c>
      <c r="M188" s="249"/>
      <c r="N188" s="249"/>
      <c r="O188" s="249"/>
      <c r="P188" s="249"/>
      <c r="Q188" s="249"/>
      <c r="R188" s="249"/>
      <c r="T188" s="1621" t="s">
        <v>3196</v>
      </c>
      <c r="U188" s="249" t="s">
        <v>3218</v>
      </c>
      <c r="V188" s="249"/>
      <c r="W188" s="249"/>
      <c r="X188" s="249"/>
      <c r="Y188" s="249"/>
    </row>
    <row r="189" spans="1:25" s="41" customFormat="1" ht="15.75">
      <c r="A189" s="534" t="s">
        <v>848</v>
      </c>
      <c r="B189" s="1611">
        <v>45145</v>
      </c>
      <c r="C189" s="535"/>
      <c r="D189" s="550">
        <v>14422</v>
      </c>
      <c r="E189" s="536" t="s">
        <v>2351</v>
      </c>
      <c r="F189" s="537">
        <v>2560</v>
      </c>
      <c r="G189" s="538" t="s">
        <v>5</v>
      </c>
      <c r="H189" s="550">
        <v>10</v>
      </c>
      <c r="I189" s="539"/>
      <c r="J189" s="538" t="s">
        <v>3158</v>
      </c>
      <c r="K189" s="538" t="s">
        <v>1911</v>
      </c>
      <c r="L189" s="1612">
        <v>452</v>
      </c>
      <c r="M189" s="249"/>
      <c r="N189" s="249"/>
      <c r="O189" s="249"/>
      <c r="P189" s="249"/>
      <c r="Q189" s="249"/>
      <c r="R189" s="249"/>
      <c r="T189" s="1622" t="s">
        <v>2645</v>
      </c>
      <c r="U189" s="1055" t="s">
        <v>3218</v>
      </c>
      <c r="V189" s="1055" t="s">
        <v>3219</v>
      </c>
      <c r="W189" s="249"/>
      <c r="X189" s="249"/>
      <c r="Y189" s="249"/>
    </row>
    <row r="190" spans="1:25" s="41" customFormat="1" ht="15.75">
      <c r="A190" s="534" t="s">
        <v>115</v>
      </c>
      <c r="B190" s="1611">
        <v>45145</v>
      </c>
      <c r="C190" s="535"/>
      <c r="D190" s="550">
        <v>14423</v>
      </c>
      <c r="E190" s="536" t="s">
        <v>2</v>
      </c>
      <c r="F190" s="537">
        <v>2604</v>
      </c>
      <c r="G190" s="538" t="s">
        <v>116</v>
      </c>
      <c r="H190" s="550">
        <v>21</v>
      </c>
      <c r="I190" s="539"/>
      <c r="J190" s="538" t="s">
        <v>3158</v>
      </c>
      <c r="K190" s="538" t="s">
        <v>1911</v>
      </c>
      <c r="L190" s="1612">
        <v>600</v>
      </c>
      <c r="M190" s="249"/>
      <c r="N190" s="249"/>
      <c r="O190" s="249"/>
      <c r="P190" s="249"/>
      <c r="Q190" s="249"/>
      <c r="R190" s="249"/>
      <c r="T190" s="608" t="s">
        <v>3197</v>
      </c>
      <c r="U190" s="249" t="s">
        <v>3218</v>
      </c>
      <c r="V190" s="249"/>
      <c r="W190" s="249"/>
      <c r="X190" s="249"/>
      <c r="Y190" s="249"/>
    </row>
    <row r="191" spans="1:25" s="41" customFormat="1" ht="15.75">
      <c r="A191" s="1626" t="s">
        <v>787</v>
      </c>
      <c r="B191" s="1627">
        <v>45145</v>
      </c>
      <c r="C191" s="1628"/>
      <c r="D191" s="1629">
        <v>14424</v>
      </c>
      <c r="E191" s="1630" t="s">
        <v>2</v>
      </c>
      <c r="F191" s="1631">
        <v>2664</v>
      </c>
      <c r="G191" s="1632" t="s">
        <v>142</v>
      </c>
      <c r="H191" s="1629">
        <v>60</v>
      </c>
      <c r="I191" s="1633"/>
      <c r="J191" s="1632" t="s">
        <v>3158</v>
      </c>
      <c r="K191" s="1632" t="s">
        <v>1911</v>
      </c>
      <c r="L191" s="1634">
        <v>360</v>
      </c>
      <c r="M191" s="249"/>
      <c r="N191" s="249"/>
      <c r="O191" s="249"/>
      <c r="P191" s="249"/>
      <c r="Q191" s="249"/>
      <c r="R191" s="249"/>
      <c r="T191" s="608" t="s">
        <v>3198</v>
      </c>
      <c r="U191" s="249" t="s">
        <v>3218</v>
      </c>
      <c r="V191" s="249"/>
      <c r="W191" s="249"/>
      <c r="X191" s="249"/>
      <c r="Y191" s="249"/>
    </row>
    <row r="192" spans="1:25" s="388" customFormat="1" ht="15.75">
      <c r="A192" s="534" t="s">
        <v>520</v>
      </c>
      <c r="B192" s="1611">
        <v>45146</v>
      </c>
      <c r="C192" s="535"/>
      <c r="D192" s="550">
        <v>14459</v>
      </c>
      <c r="E192" s="536" t="s">
        <v>7</v>
      </c>
      <c r="F192" s="537">
        <v>4467</v>
      </c>
      <c r="G192" s="538" t="s">
        <v>127</v>
      </c>
      <c r="H192" s="550">
        <v>6</v>
      </c>
      <c r="I192" s="539"/>
      <c r="J192" s="538"/>
      <c r="K192" s="538" t="s">
        <v>1911</v>
      </c>
      <c r="L192" s="1612"/>
      <c r="T192" s="1644"/>
    </row>
    <row r="193" spans="1:25" s="249" customFormat="1" ht="15.75">
      <c r="A193" s="534"/>
      <c r="B193" s="1611"/>
      <c r="C193" s="535"/>
      <c r="D193" s="550"/>
      <c r="E193" s="536" t="s">
        <v>7</v>
      </c>
      <c r="F193" s="537">
        <v>4466</v>
      </c>
      <c r="G193" s="538" t="s">
        <v>521</v>
      </c>
      <c r="H193" s="550">
        <v>20</v>
      </c>
      <c r="I193" s="539"/>
      <c r="J193" s="538"/>
      <c r="K193" s="538" t="s">
        <v>1911</v>
      </c>
      <c r="L193" s="1612">
        <v>1017.4</v>
      </c>
      <c r="T193" s="608"/>
    </row>
    <row r="194" spans="1:25" s="41" customFormat="1" ht="15.75">
      <c r="A194" s="1635"/>
      <c r="B194" s="1636"/>
      <c r="C194" s="1637"/>
      <c r="D194" s="1638"/>
      <c r="E194" s="1639"/>
      <c r="F194" s="1640"/>
      <c r="G194" s="1641"/>
      <c r="H194" s="1638"/>
      <c r="I194" s="1642"/>
      <c r="J194" s="1641"/>
      <c r="K194" s="1641"/>
      <c r="L194" s="1643">
        <f>SUM(L169:L191)</f>
        <v>101071.69</v>
      </c>
      <c r="M194" s="249"/>
      <c r="N194" s="249"/>
      <c r="O194" s="249"/>
      <c r="P194" s="249"/>
      <c r="Q194" s="249"/>
      <c r="R194" s="249"/>
      <c r="T194" s="608"/>
      <c r="U194" s="249"/>
      <c r="V194" s="249"/>
      <c r="W194" s="249"/>
      <c r="X194" s="249"/>
      <c r="Y194" s="249"/>
    </row>
    <row r="195" spans="1:25" s="41" customFormat="1" ht="15.75">
      <c r="A195" s="2543" t="s">
        <v>3199</v>
      </c>
      <c r="B195" s="2544"/>
      <c r="C195" s="2544"/>
      <c r="D195" s="2544"/>
      <c r="E195" s="2544"/>
      <c r="F195" s="2544"/>
      <c r="G195" s="2544"/>
      <c r="H195" s="2544"/>
      <c r="I195" s="2544"/>
      <c r="J195" s="2544"/>
      <c r="K195" s="2544"/>
      <c r="L195" s="2545"/>
      <c r="M195" s="249"/>
      <c r="N195" s="249"/>
      <c r="O195" s="249"/>
      <c r="P195" s="249"/>
      <c r="Q195" s="249"/>
      <c r="R195" s="249"/>
      <c r="T195" s="608"/>
      <c r="U195" s="249"/>
      <c r="V195" s="249"/>
      <c r="W195" s="249"/>
      <c r="X195" s="249"/>
      <c r="Y195" s="249"/>
    </row>
    <row r="196" spans="1:25" s="41" customFormat="1" ht="15.75">
      <c r="A196" s="534" t="s">
        <v>2700</v>
      </c>
      <c r="B196" s="1611">
        <v>45184</v>
      </c>
      <c r="C196" s="535"/>
      <c r="D196" s="550">
        <v>14178</v>
      </c>
      <c r="E196" s="536" t="s">
        <v>1221</v>
      </c>
      <c r="F196" s="537">
        <v>4268</v>
      </c>
      <c r="G196" s="538" t="s">
        <v>29</v>
      </c>
      <c r="H196" s="550" t="s">
        <v>1455</v>
      </c>
      <c r="I196" s="539"/>
      <c r="J196" s="538" t="s">
        <v>3158</v>
      </c>
      <c r="K196" s="540" t="s">
        <v>1340</v>
      </c>
      <c r="L196" s="1612"/>
      <c r="M196" s="249"/>
      <c r="N196" s="249"/>
      <c r="O196" s="249"/>
      <c r="P196" s="249"/>
      <c r="Q196" s="249"/>
      <c r="R196" s="249"/>
      <c r="T196" s="608" t="s">
        <v>3202</v>
      </c>
      <c r="U196" s="249"/>
      <c r="V196" s="249"/>
      <c r="W196" s="249"/>
      <c r="X196" s="249"/>
      <c r="Y196" s="249"/>
    </row>
    <row r="197" spans="1:25" s="41" customFormat="1" ht="15.75">
      <c r="A197" s="534"/>
      <c r="B197" s="1611"/>
      <c r="C197" s="535"/>
      <c r="D197" s="550"/>
      <c r="E197" s="536" t="s">
        <v>1221</v>
      </c>
      <c r="F197" s="537">
        <v>4513</v>
      </c>
      <c r="G197" s="538" t="s">
        <v>1204</v>
      </c>
      <c r="H197" s="550" t="s">
        <v>1353</v>
      </c>
      <c r="I197" s="539"/>
      <c r="J197" s="538" t="s">
        <v>3158</v>
      </c>
      <c r="K197" s="540" t="s">
        <v>1340</v>
      </c>
      <c r="L197" s="1612">
        <v>1201.1199999999999</v>
      </c>
      <c r="M197" s="249"/>
      <c r="N197" s="249"/>
      <c r="O197" s="249"/>
      <c r="P197" s="249"/>
      <c r="Q197" s="249"/>
      <c r="R197" s="249"/>
      <c r="T197" s="608" t="s">
        <v>3203</v>
      </c>
      <c r="U197" s="249"/>
      <c r="V197" s="249"/>
      <c r="W197" s="249"/>
      <c r="X197" s="249"/>
      <c r="Y197" s="249"/>
    </row>
    <row r="198" spans="1:25" s="41" customFormat="1" ht="15.75">
      <c r="A198" s="534" t="s">
        <v>1177</v>
      </c>
      <c r="B198" s="1611">
        <v>45170</v>
      </c>
      <c r="C198" s="535"/>
      <c r="D198" s="550">
        <v>14328</v>
      </c>
      <c r="E198" s="536" t="s">
        <v>2</v>
      </c>
      <c r="F198" s="537">
        <v>1007</v>
      </c>
      <c r="G198" s="538" t="s">
        <v>135</v>
      </c>
      <c r="H198" s="550">
        <v>20</v>
      </c>
      <c r="I198" s="539"/>
      <c r="J198" s="538" t="s">
        <v>3158</v>
      </c>
      <c r="K198" s="540" t="s">
        <v>1340</v>
      </c>
      <c r="L198" s="1612">
        <v>570</v>
      </c>
      <c r="M198" s="249"/>
      <c r="N198" s="249"/>
      <c r="O198" s="249"/>
      <c r="P198" s="249"/>
      <c r="Q198" s="249"/>
      <c r="R198" s="249"/>
      <c r="T198" s="608" t="s">
        <v>2718</v>
      </c>
      <c r="U198" s="249"/>
      <c r="V198" s="249"/>
      <c r="W198" s="249"/>
      <c r="X198" s="249"/>
      <c r="Y198" s="249"/>
    </row>
    <row r="199" spans="1:25" s="41" customFormat="1" ht="15.75">
      <c r="A199" s="534" t="s">
        <v>1177</v>
      </c>
      <c r="B199" s="1611">
        <v>45201</v>
      </c>
      <c r="C199" s="535"/>
      <c r="D199" s="550">
        <v>14328</v>
      </c>
      <c r="E199" s="536" t="s">
        <v>2</v>
      </c>
      <c r="F199" s="537">
        <v>1007</v>
      </c>
      <c r="G199" s="538" t="s">
        <v>135</v>
      </c>
      <c r="H199" s="550">
        <v>20</v>
      </c>
      <c r="I199" s="539"/>
      <c r="J199" s="538" t="s">
        <v>3158</v>
      </c>
      <c r="K199" s="540" t="s">
        <v>1340</v>
      </c>
      <c r="L199" s="1612">
        <v>570</v>
      </c>
      <c r="M199" s="249"/>
      <c r="N199" s="249"/>
      <c r="O199" s="249"/>
      <c r="P199" s="249"/>
      <c r="Q199" s="249"/>
      <c r="R199" s="249"/>
      <c r="T199" s="608" t="s">
        <v>3204</v>
      </c>
      <c r="U199" s="249"/>
      <c r="V199" s="249"/>
      <c r="W199" s="249"/>
      <c r="X199" s="249"/>
      <c r="Y199" s="249"/>
    </row>
    <row r="200" spans="1:25" s="41" customFormat="1" ht="15.75">
      <c r="A200" s="534" t="s">
        <v>1177</v>
      </c>
      <c r="B200" s="1611">
        <v>45231</v>
      </c>
      <c r="C200" s="535"/>
      <c r="D200" s="550">
        <v>14328</v>
      </c>
      <c r="E200" s="536" t="s">
        <v>2</v>
      </c>
      <c r="F200" s="537">
        <v>1007</v>
      </c>
      <c r="G200" s="538" t="s">
        <v>135</v>
      </c>
      <c r="H200" s="550">
        <v>20</v>
      </c>
      <c r="I200" s="539"/>
      <c r="J200" s="538" t="s">
        <v>3158</v>
      </c>
      <c r="K200" s="540" t="s">
        <v>1340</v>
      </c>
      <c r="L200" s="1612">
        <v>570</v>
      </c>
      <c r="M200" s="249"/>
      <c r="N200" s="249"/>
      <c r="O200" s="249"/>
      <c r="P200" s="249"/>
      <c r="Q200" s="249"/>
      <c r="R200" s="249"/>
      <c r="T200" s="608" t="s">
        <v>3205</v>
      </c>
      <c r="U200" s="249"/>
      <c r="V200" s="249"/>
      <c r="W200" s="249"/>
      <c r="X200" s="249"/>
      <c r="Y200" s="249"/>
    </row>
    <row r="201" spans="1:25" s="41" customFormat="1" ht="15.75">
      <c r="A201" s="534" t="s">
        <v>1177</v>
      </c>
      <c r="B201" s="1611">
        <v>45261</v>
      </c>
      <c r="C201" s="535"/>
      <c r="D201" s="550">
        <v>14328</v>
      </c>
      <c r="E201" s="536" t="s">
        <v>2</v>
      </c>
      <c r="F201" s="537">
        <v>1007</v>
      </c>
      <c r="G201" s="538" t="s">
        <v>135</v>
      </c>
      <c r="H201" s="550">
        <v>20</v>
      </c>
      <c r="I201" s="539"/>
      <c r="J201" s="538" t="s">
        <v>3158</v>
      </c>
      <c r="K201" s="540" t="s">
        <v>1340</v>
      </c>
      <c r="L201" s="1612">
        <v>570</v>
      </c>
      <c r="M201" s="249"/>
      <c r="N201" s="249"/>
      <c r="O201" s="249"/>
      <c r="P201" s="249"/>
      <c r="Q201" s="249"/>
      <c r="R201" s="249"/>
      <c r="T201" s="608" t="s">
        <v>3206</v>
      </c>
      <c r="U201" s="249"/>
      <c r="V201" s="249"/>
      <c r="W201" s="249"/>
      <c r="X201" s="249"/>
      <c r="Y201" s="249"/>
    </row>
    <row r="202" spans="1:25" s="41" customFormat="1" ht="15.75">
      <c r="A202" s="534" t="s">
        <v>2700</v>
      </c>
      <c r="B202" s="1611">
        <v>45215</v>
      </c>
      <c r="C202" s="535"/>
      <c r="D202" s="550">
        <v>14179</v>
      </c>
      <c r="E202" s="536" t="s">
        <v>1221</v>
      </c>
      <c r="F202" s="537">
        <v>4268</v>
      </c>
      <c r="G202" s="538" t="s">
        <v>29</v>
      </c>
      <c r="H202" s="550" t="s">
        <v>1455</v>
      </c>
      <c r="I202" s="539"/>
      <c r="J202" s="538" t="s">
        <v>3158</v>
      </c>
      <c r="K202" s="540" t="s">
        <v>1340</v>
      </c>
      <c r="L202" s="1612"/>
      <c r="M202" s="249"/>
      <c r="N202" s="249"/>
      <c r="O202" s="249"/>
      <c r="P202" s="249"/>
      <c r="Q202" s="249"/>
      <c r="R202" s="249"/>
      <c r="T202" s="608" t="s">
        <v>3202</v>
      </c>
      <c r="U202" s="249"/>
      <c r="V202" s="249"/>
      <c r="W202" s="249"/>
      <c r="X202" s="249"/>
      <c r="Y202" s="249"/>
    </row>
    <row r="203" spans="1:25" s="41" customFormat="1" ht="15.75">
      <c r="A203" s="534"/>
      <c r="B203" s="1611"/>
      <c r="C203" s="535"/>
      <c r="D203" s="550"/>
      <c r="E203" s="536" t="s">
        <v>1221</v>
      </c>
      <c r="F203" s="537">
        <v>4513</v>
      </c>
      <c r="G203" s="538" t="s">
        <v>1204</v>
      </c>
      <c r="H203" s="550" t="s">
        <v>1353</v>
      </c>
      <c r="I203" s="539"/>
      <c r="J203" s="538" t="s">
        <v>3158</v>
      </c>
      <c r="K203" s="540" t="s">
        <v>1340</v>
      </c>
      <c r="L203" s="1612">
        <v>1201.1199999999999</v>
      </c>
      <c r="M203" s="249"/>
      <c r="N203" s="249"/>
      <c r="O203" s="249"/>
      <c r="P203" s="249"/>
      <c r="Q203" s="249"/>
      <c r="R203" s="249"/>
      <c r="T203" s="608" t="s">
        <v>3203</v>
      </c>
      <c r="U203" s="249"/>
      <c r="V203" s="249"/>
      <c r="W203" s="249"/>
      <c r="X203" s="249"/>
      <c r="Y203" s="249"/>
    </row>
    <row r="204" spans="1:25" s="41" customFormat="1" ht="15.75">
      <c r="A204" s="339"/>
      <c r="B204" s="1606"/>
      <c r="C204" s="132"/>
      <c r="D204" s="547"/>
      <c r="E204" s="131"/>
      <c r="F204" s="133"/>
      <c r="G204" s="134"/>
      <c r="H204" s="547"/>
      <c r="I204" s="235"/>
      <c r="J204" s="134"/>
      <c r="K204" s="525"/>
      <c r="L204" s="516"/>
      <c r="M204" s="249"/>
      <c r="N204" s="249"/>
      <c r="O204" s="249"/>
      <c r="P204" s="249"/>
      <c r="Q204" s="249"/>
      <c r="R204" s="249"/>
      <c r="T204" s="608"/>
      <c r="U204" s="249"/>
      <c r="V204" s="249"/>
      <c r="W204" s="249"/>
      <c r="X204" s="249"/>
      <c r="Y204" s="249"/>
    </row>
    <row r="205" spans="1:25" s="41" customFormat="1" ht="15.75">
      <c r="A205" s="339"/>
      <c r="B205" s="1606"/>
      <c r="C205" s="132"/>
      <c r="D205" s="547"/>
      <c r="E205" s="131"/>
      <c r="F205" s="133"/>
      <c r="G205" s="134"/>
      <c r="H205" s="547"/>
      <c r="I205" s="235"/>
      <c r="J205" s="134"/>
      <c r="K205" s="525"/>
      <c r="L205" s="516">
        <f>SUM(L196:L204)</f>
        <v>4682.24</v>
      </c>
      <c r="M205" s="249"/>
      <c r="N205" s="249"/>
      <c r="O205" s="249"/>
      <c r="P205" s="249"/>
      <c r="Q205" s="249"/>
      <c r="R205" s="249"/>
      <c r="T205" s="608"/>
      <c r="U205" s="249"/>
      <c r="V205" s="249"/>
      <c r="W205" s="249"/>
      <c r="X205" s="249"/>
      <c r="Y205" s="249"/>
    </row>
    <row r="206" spans="1:25" s="6" customFormat="1" ht="15" customHeight="1">
      <c r="A206" s="2530">
        <f>SUM(L108:L205)</f>
        <v>256341.52999999997</v>
      </c>
      <c r="B206" s="2531"/>
      <c r="C206" s="2531"/>
      <c r="D206" s="2531"/>
      <c r="E206" s="2531"/>
      <c r="F206" s="2531"/>
      <c r="G206" s="2531"/>
      <c r="H206" s="2531"/>
      <c r="I206" s="2531"/>
      <c r="J206" s="2531"/>
      <c r="K206" s="2531"/>
      <c r="L206" s="2532"/>
      <c r="T206" s="1035"/>
    </row>
    <row r="207" spans="1:25" s="6" customFormat="1">
      <c r="A207" s="387"/>
      <c r="H207" s="823"/>
      <c r="I207" s="387"/>
      <c r="L207" s="587"/>
    </row>
    <row r="208" spans="1:25" s="6" customFormat="1">
      <c r="A208" s="387"/>
      <c r="H208" s="823"/>
      <c r="I208" s="387"/>
      <c r="L208" s="587"/>
    </row>
    <row r="209" spans="1:19" s="6" customFormat="1">
      <c r="A209" s="387"/>
      <c r="H209" s="823"/>
      <c r="I209" s="387"/>
      <c r="L209" s="587"/>
    </row>
    <row r="210" spans="1:19" s="6" customFormat="1">
      <c r="A210" s="387"/>
      <c r="H210" s="823"/>
      <c r="I210" s="387"/>
      <c r="L210" s="587"/>
    </row>
    <row r="211" spans="1:19" s="6" customFormat="1">
      <c r="A211" s="387"/>
      <c r="H211" s="823"/>
      <c r="I211" s="387"/>
      <c r="L211" s="587"/>
    </row>
    <row r="212" spans="1:19" s="6" customFormat="1">
      <c r="A212" s="387"/>
      <c r="H212" s="823"/>
      <c r="I212" s="387"/>
      <c r="L212" s="587"/>
    </row>
    <row r="213" spans="1:19" s="6" customFormat="1">
      <c r="A213" s="387"/>
      <c r="H213" s="823"/>
      <c r="I213" s="387"/>
      <c r="L213" s="587"/>
    </row>
    <row r="214" spans="1:19" s="6" customFormat="1">
      <c r="A214" s="387"/>
      <c r="H214" s="823"/>
      <c r="I214" s="387"/>
      <c r="L214" s="587"/>
    </row>
    <row r="215" spans="1:19" s="6" customFormat="1">
      <c r="A215" s="387"/>
      <c r="H215" s="823"/>
      <c r="I215" s="387"/>
      <c r="L215" s="587"/>
    </row>
    <row r="216" spans="1:19" s="6" customFormat="1">
      <c r="A216" s="387"/>
      <c r="H216" s="823"/>
      <c r="I216" s="387"/>
      <c r="L216" s="587"/>
    </row>
    <row r="217" spans="1:19" s="6" customFormat="1">
      <c r="A217" s="387"/>
      <c r="H217" s="823"/>
      <c r="I217" s="387"/>
      <c r="L217" s="587"/>
    </row>
    <row r="218" spans="1:19" s="6" customFormat="1">
      <c r="A218" s="387"/>
      <c r="H218" s="823"/>
      <c r="I218" s="387"/>
      <c r="L218" s="587"/>
    </row>
    <row r="219" spans="1:19" s="6" customFormat="1">
      <c r="A219" s="387"/>
      <c r="H219" s="823"/>
      <c r="I219" s="387"/>
      <c r="L219" s="587"/>
    </row>
    <row r="220" spans="1:19" s="6" customFormat="1" hidden="1">
      <c r="A220" s="387"/>
      <c r="H220" s="823"/>
      <c r="I220" s="387"/>
      <c r="L220" s="587"/>
    </row>
    <row r="221" spans="1:19" s="6" customFormat="1" hidden="1">
      <c r="A221" s="387"/>
      <c r="H221" s="823"/>
      <c r="I221" s="387"/>
      <c r="L221" s="587"/>
    </row>
    <row r="222" spans="1:19" s="6" customFormat="1" hidden="1">
      <c r="A222" s="37"/>
      <c r="B222"/>
      <c r="C222"/>
      <c r="D222"/>
      <c r="E222"/>
      <c r="F222"/>
      <c r="G222"/>
      <c r="H222" s="484"/>
      <c r="I222" s="37"/>
      <c r="J222"/>
      <c r="K222"/>
      <c r="L222" s="587"/>
      <c r="S222"/>
    </row>
    <row r="223" spans="1:19" s="6" customFormat="1" hidden="1">
      <c r="A223" s="37"/>
      <c r="B223"/>
      <c r="C223"/>
      <c r="D223"/>
      <c r="E223"/>
      <c r="F223"/>
      <c r="G223"/>
      <c r="H223" s="484"/>
      <c r="I223" s="37"/>
      <c r="J223"/>
      <c r="K223"/>
      <c r="L223" s="587"/>
      <c r="S223"/>
    </row>
    <row r="224" spans="1:19" s="6" customFormat="1" hidden="1">
      <c r="A224" s="37"/>
      <c r="B224"/>
      <c r="C224"/>
      <c r="D224"/>
      <c r="E224"/>
      <c r="F224"/>
      <c r="G224"/>
      <c r="H224" s="484"/>
      <c r="I224" s="37"/>
      <c r="J224"/>
      <c r="K224"/>
      <c r="L224" s="587"/>
      <c r="S224"/>
    </row>
    <row r="225" spans="1:25" s="6" customFormat="1" hidden="1">
      <c r="A225" s="37"/>
      <c r="B225"/>
      <c r="C225"/>
      <c r="D225"/>
      <c r="E225"/>
      <c r="F225"/>
      <c r="G225"/>
      <c r="H225" s="484"/>
      <c r="I225" s="37"/>
      <c r="J225"/>
      <c r="K225"/>
      <c r="L225" s="587"/>
      <c r="S225"/>
    </row>
    <row r="226" spans="1:25" s="6" customFormat="1" hidden="1">
      <c r="A226" s="37"/>
      <c r="B226"/>
      <c r="C226"/>
      <c r="D226"/>
      <c r="E226"/>
      <c r="F226"/>
      <c r="G226"/>
      <c r="H226" s="484"/>
      <c r="I226" s="37"/>
      <c r="J226"/>
      <c r="K226"/>
      <c r="L226" s="587"/>
      <c r="S226"/>
    </row>
    <row r="227" spans="1:25" s="6" customFormat="1" hidden="1">
      <c r="A227" s="37"/>
      <c r="B227"/>
      <c r="C227"/>
      <c r="D227"/>
      <c r="E227"/>
      <c r="F227"/>
      <c r="G227"/>
      <c r="H227" s="484"/>
      <c r="I227" s="37"/>
      <c r="J227"/>
      <c r="K227"/>
      <c r="L227" s="587"/>
      <c r="S227"/>
    </row>
    <row r="228" spans="1:25" s="6" customFormat="1" hidden="1">
      <c r="A228" s="37"/>
      <c r="B228"/>
      <c r="C228"/>
      <c r="D228"/>
      <c r="E228"/>
      <c r="F228"/>
      <c r="G228"/>
      <c r="H228" s="484"/>
      <c r="I228" s="37"/>
      <c r="J228"/>
      <c r="K228"/>
      <c r="L228" s="587"/>
      <c r="S228"/>
    </row>
    <row r="229" spans="1:25" s="6" customFormat="1" hidden="1">
      <c r="A229" s="37"/>
      <c r="B229"/>
      <c r="C229"/>
      <c r="D229"/>
      <c r="E229"/>
      <c r="F229"/>
      <c r="G229"/>
      <c r="H229" s="484"/>
      <c r="I229" s="37"/>
      <c r="J229"/>
      <c r="K229"/>
      <c r="L229" s="587"/>
      <c r="S229"/>
    </row>
    <row r="230" spans="1:25" s="6" customFormat="1" hidden="1">
      <c r="A230" s="37"/>
      <c r="B230"/>
      <c r="C230"/>
      <c r="D230"/>
      <c r="E230"/>
      <c r="F230"/>
      <c r="G230"/>
      <c r="H230" s="484"/>
      <c r="I230" s="37"/>
      <c r="J230"/>
      <c r="K230"/>
      <c r="L230" s="587"/>
      <c r="S230"/>
    </row>
    <row r="231" spans="1:25" s="6" customFormat="1" hidden="1">
      <c r="A231" s="37"/>
      <c r="B231"/>
      <c r="C231"/>
      <c r="D231"/>
      <c r="E231"/>
      <c r="F231"/>
      <c r="G231"/>
      <c r="H231" s="484"/>
      <c r="I231" s="37"/>
      <c r="J231"/>
      <c r="K231"/>
      <c r="L231" s="587"/>
      <c r="S231"/>
    </row>
    <row r="232" spans="1:25" s="37" customFormat="1" hidden="1">
      <c r="B232"/>
      <c r="C232"/>
      <c r="D232"/>
      <c r="E232"/>
      <c r="F232"/>
      <c r="G232"/>
      <c r="H232" s="484"/>
      <c r="J232"/>
      <c r="K232"/>
      <c r="L232" s="587"/>
      <c r="M232" s="6"/>
      <c r="N232" s="6"/>
      <c r="O232" s="6"/>
      <c r="P232" s="6"/>
      <c r="Q232" s="6"/>
      <c r="R232" s="6"/>
      <c r="S232"/>
      <c r="T232" s="6"/>
      <c r="U232" s="6"/>
      <c r="V232" s="6"/>
      <c r="W232" s="6"/>
      <c r="X232" s="6"/>
      <c r="Y232" s="6"/>
    </row>
    <row r="233" spans="1:25" s="37" customFormat="1" hidden="1">
      <c r="B233"/>
      <c r="C233"/>
      <c r="D233"/>
      <c r="E233"/>
      <c r="F233"/>
      <c r="G233"/>
      <c r="H233" s="484"/>
      <c r="J233"/>
      <c r="K233"/>
      <c r="L233" s="587"/>
      <c r="M233" s="6"/>
      <c r="N233" s="6"/>
      <c r="O233" s="6"/>
      <c r="P233" s="6"/>
      <c r="Q233" s="6"/>
      <c r="R233" s="6"/>
      <c r="S233"/>
      <c r="T233" s="6"/>
      <c r="U233" s="6"/>
      <c r="V233" s="6"/>
      <c r="W233" s="6"/>
      <c r="X233" s="6"/>
      <c r="Y233" s="6"/>
    </row>
    <row r="234" spans="1:25" s="37" customFormat="1" hidden="1">
      <c r="B234"/>
      <c r="C234"/>
      <c r="D234"/>
      <c r="E234"/>
      <c r="F234"/>
      <c r="G234"/>
      <c r="H234" s="484"/>
      <c r="J234"/>
      <c r="K234"/>
      <c r="L234" s="587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1:25" s="37" customFormat="1" hidden="1">
      <c r="B235"/>
      <c r="C235"/>
      <c r="D235"/>
      <c r="E235"/>
      <c r="F235"/>
      <c r="G235"/>
      <c r="H235" s="484"/>
      <c r="J235"/>
      <c r="K235"/>
      <c r="L235" s="587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1:25" s="37" customFormat="1" hidden="1">
      <c r="B236"/>
      <c r="C236"/>
      <c r="D236"/>
      <c r="E236"/>
      <c r="F236"/>
      <c r="G236"/>
      <c r="H236" s="484"/>
      <c r="J236"/>
      <c r="K236"/>
      <c r="L236" s="587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1:25" s="37" customFormat="1" hidden="1">
      <c r="B237"/>
      <c r="C237"/>
      <c r="D237"/>
      <c r="E237"/>
      <c r="F237"/>
      <c r="G237"/>
      <c r="H237" s="484"/>
      <c r="J237"/>
      <c r="K237"/>
      <c r="L237" s="587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1:25" s="37" customFormat="1" hidden="1">
      <c r="B238"/>
      <c r="C238"/>
      <c r="D238"/>
      <c r="E238"/>
      <c r="F238"/>
      <c r="G238"/>
      <c r="H238" s="484"/>
      <c r="J238"/>
      <c r="K238"/>
      <c r="L238" s="587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1:25" s="37" customFormat="1" hidden="1">
      <c r="B239"/>
      <c r="C239"/>
      <c r="D239"/>
      <c r="E239"/>
      <c r="F239"/>
      <c r="G239"/>
      <c r="H239" s="484"/>
      <c r="J239"/>
      <c r="K239"/>
      <c r="L239" s="587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1:25" s="37" customFormat="1" hidden="1">
      <c r="B240"/>
      <c r="C240"/>
      <c r="D240"/>
      <c r="E240"/>
      <c r="F240"/>
      <c r="G240"/>
      <c r="H240" s="484"/>
      <c r="J240"/>
      <c r="K240"/>
      <c r="L240" s="587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87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87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87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87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87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87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87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87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87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2:25" s="37" customFormat="1" hidden="1">
      <c r="B250"/>
      <c r="C250"/>
      <c r="D250"/>
      <c r="E250"/>
      <c r="F250"/>
      <c r="G250"/>
      <c r="H250" s="484"/>
      <c r="J250"/>
      <c r="K250"/>
      <c r="L250" s="587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2:25" s="37" customFormat="1" hidden="1">
      <c r="B251"/>
      <c r="C251"/>
      <c r="D251"/>
      <c r="E251"/>
      <c r="F251"/>
      <c r="G251"/>
      <c r="H251" s="484"/>
      <c r="J251"/>
      <c r="K251"/>
      <c r="L251" s="587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2:25" s="37" customFormat="1" hidden="1">
      <c r="B252"/>
      <c r="C252"/>
      <c r="D252"/>
      <c r="E252"/>
      <c r="F252"/>
      <c r="G252"/>
      <c r="H252" s="484"/>
      <c r="J252"/>
      <c r="K252"/>
      <c r="L252" s="587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2:25" s="37" customFormat="1" hidden="1">
      <c r="B253"/>
      <c r="C253"/>
      <c r="D253"/>
      <c r="E253"/>
      <c r="F253"/>
      <c r="G253"/>
      <c r="H253" s="484"/>
      <c r="J253"/>
      <c r="K253"/>
      <c r="L253" s="587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2:25" s="37" customFormat="1" hidden="1">
      <c r="B254"/>
      <c r="C254"/>
      <c r="D254"/>
      <c r="E254"/>
      <c r="F254"/>
      <c r="G254"/>
      <c r="H254" s="484"/>
      <c r="J254"/>
      <c r="K254"/>
      <c r="L254" s="587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2:25" s="37" customFormat="1" hidden="1">
      <c r="B255"/>
      <c r="C255"/>
      <c r="D255"/>
      <c r="E255"/>
      <c r="F255"/>
      <c r="G255"/>
      <c r="H255" s="484"/>
      <c r="J255"/>
      <c r="K255"/>
      <c r="L255" s="587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2:25" s="37" customFormat="1" hidden="1">
      <c r="B256"/>
      <c r="C256"/>
      <c r="D256"/>
      <c r="E256"/>
      <c r="F256"/>
      <c r="G256"/>
      <c r="H256" s="484"/>
      <c r="J256"/>
      <c r="K256"/>
      <c r="L256" s="587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87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87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87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87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87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87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87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87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87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87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87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87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87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87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87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87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87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87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87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87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87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87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87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87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87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87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87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87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87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87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87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87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87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87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87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87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87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87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87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87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87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87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87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87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87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87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87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87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87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87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87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87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87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87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87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87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87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87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87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87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87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87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87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87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1:25" s="37" customFormat="1" hidden="1">
      <c r="B321"/>
      <c r="C321"/>
      <c r="D321"/>
      <c r="E321"/>
      <c r="F321"/>
      <c r="G321"/>
      <c r="H321" s="484"/>
      <c r="J321"/>
      <c r="K321"/>
      <c r="L321" s="587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1:25" s="37" customFormat="1" hidden="1">
      <c r="B322"/>
      <c r="C322"/>
      <c r="D322"/>
      <c r="E322"/>
      <c r="F322"/>
      <c r="G322"/>
      <c r="H322" s="484"/>
      <c r="J322"/>
      <c r="K322"/>
      <c r="L322" s="587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1:25" s="37" customFormat="1" hidden="1">
      <c r="B323"/>
      <c r="C323"/>
      <c r="D323"/>
      <c r="E323"/>
      <c r="F323"/>
      <c r="G323"/>
      <c r="H323" s="484"/>
      <c r="J323"/>
      <c r="K323"/>
      <c r="L323" s="587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1:25" s="37" customFormat="1" hidden="1">
      <c r="B324"/>
      <c r="C324"/>
      <c r="D324"/>
      <c r="E324"/>
      <c r="F324"/>
      <c r="G324"/>
      <c r="H324" s="484"/>
      <c r="J324"/>
      <c r="K324"/>
      <c r="L324" s="587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1:25" s="37" customFormat="1" hidden="1">
      <c r="B325"/>
      <c r="C325"/>
      <c r="D325"/>
      <c r="E325"/>
      <c r="F325"/>
      <c r="G325"/>
      <c r="H325" s="484"/>
      <c r="J325"/>
      <c r="K325"/>
      <c r="L325" s="587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1:25" s="37" customFormat="1" hidden="1">
      <c r="B326"/>
      <c r="C326"/>
      <c r="D326"/>
      <c r="E326"/>
      <c r="F326"/>
      <c r="G326"/>
      <c r="H326" s="484"/>
      <c r="J326"/>
      <c r="K326"/>
      <c r="L326" s="587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1:25" s="37" customFormat="1" hidden="1">
      <c r="B327"/>
      <c r="C327"/>
      <c r="D327"/>
      <c r="E327"/>
      <c r="F327"/>
      <c r="G327"/>
      <c r="H327" s="484"/>
      <c r="J327"/>
      <c r="K327"/>
      <c r="L327" s="587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1:25" s="37" customFormat="1" hidden="1">
      <c r="B328"/>
      <c r="C328"/>
      <c r="D328"/>
      <c r="E328"/>
      <c r="F328"/>
      <c r="G328"/>
      <c r="H328" s="484"/>
      <c r="J328"/>
      <c r="K328"/>
      <c r="L328" s="587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1:25" s="37" customFormat="1" hidden="1">
      <c r="B329"/>
      <c r="C329"/>
      <c r="D329"/>
      <c r="E329"/>
      <c r="F329"/>
      <c r="G329"/>
      <c r="H329" s="484"/>
      <c r="J329"/>
      <c r="K329"/>
      <c r="L329" s="587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1:25" s="37" customFormat="1" hidden="1">
      <c r="B330"/>
      <c r="C330"/>
      <c r="D330"/>
      <c r="E330"/>
      <c r="F330"/>
      <c r="G330"/>
      <c r="H330" s="484"/>
      <c r="J330"/>
      <c r="K330"/>
      <c r="L330" s="587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1:25" s="37" customFormat="1" hidden="1">
      <c r="B331"/>
      <c r="C331"/>
      <c r="D331"/>
      <c r="E331"/>
      <c r="F331"/>
      <c r="G331"/>
      <c r="H331" s="484"/>
      <c r="J331"/>
      <c r="K331"/>
      <c r="L331" s="587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2" spans="1:25" s="6" customFormat="1">
      <c r="A332" s="37"/>
      <c r="B332"/>
      <c r="C332"/>
      <c r="D332"/>
      <c r="E332"/>
      <c r="F332"/>
      <c r="G332"/>
      <c r="H332" s="484"/>
      <c r="I332" s="37"/>
      <c r="J332"/>
      <c r="K332"/>
      <c r="L332" s="587"/>
      <c r="S332"/>
    </row>
    <row r="333" spans="1:25" s="6" customFormat="1">
      <c r="A333" s="37"/>
      <c r="B333"/>
      <c r="C333"/>
      <c r="D333"/>
      <c r="E333"/>
      <c r="F333"/>
      <c r="G333"/>
      <c r="H333" s="484"/>
      <c r="I333" s="37"/>
      <c r="J333"/>
      <c r="K333"/>
      <c r="L333" s="587"/>
      <c r="S333"/>
    </row>
    <row r="334" spans="1:25" s="6" customFormat="1">
      <c r="A334" s="37"/>
      <c r="B334"/>
      <c r="C334"/>
      <c r="D334"/>
      <c r="E334"/>
      <c r="F334"/>
      <c r="G334"/>
      <c r="H334" s="484"/>
      <c r="I334" s="37"/>
      <c r="J334"/>
      <c r="K334"/>
      <c r="L334" s="587"/>
      <c r="S334"/>
    </row>
    <row r="335" spans="1:25" s="6" customFormat="1">
      <c r="A335" s="37"/>
      <c r="B335"/>
      <c r="C335"/>
      <c r="D335"/>
      <c r="E335"/>
      <c r="F335"/>
      <c r="G335"/>
      <c r="H335" s="484"/>
      <c r="I335" s="37"/>
      <c r="J335"/>
      <c r="K335"/>
      <c r="L335" s="587"/>
      <c r="S335"/>
    </row>
    <row r="336" spans="1:25" s="6" customFormat="1">
      <c r="A336" s="37"/>
      <c r="B336"/>
      <c r="C336"/>
      <c r="D336"/>
      <c r="E336"/>
      <c r="F336"/>
      <c r="G336"/>
      <c r="H336" s="484"/>
      <c r="I336" s="37"/>
      <c r="J336"/>
      <c r="K336"/>
      <c r="L336" s="587"/>
      <c r="S336"/>
    </row>
    <row r="337" spans="1:22" s="6" customFormat="1">
      <c r="A337" s="37"/>
      <c r="B337"/>
      <c r="C337"/>
      <c r="D337"/>
      <c r="E337"/>
      <c r="F337"/>
      <c r="G337"/>
      <c r="H337" s="484"/>
      <c r="I337" s="37"/>
      <c r="J337"/>
      <c r="K337"/>
      <c r="L337" s="587"/>
      <c r="S337"/>
    </row>
    <row r="338" spans="1:22" s="6" customFormat="1">
      <c r="A338" s="37"/>
      <c r="B338"/>
      <c r="C338"/>
      <c r="D338"/>
      <c r="E338"/>
      <c r="F338"/>
      <c r="G338"/>
      <c r="H338" s="484"/>
      <c r="I338" s="37"/>
      <c r="J338"/>
      <c r="K338"/>
      <c r="L338" s="587"/>
      <c r="S338"/>
      <c r="U338" s="1609">
        <v>1</v>
      </c>
      <c r="V338" s="5"/>
    </row>
    <row r="339" spans="1:22" s="6" customFormat="1">
      <c r="A339" s="37"/>
      <c r="B339"/>
      <c r="C339"/>
      <c r="D339"/>
      <c r="E339"/>
      <c r="F339"/>
      <c r="G339"/>
      <c r="H339" s="484"/>
      <c r="I339" s="37"/>
      <c r="J339"/>
      <c r="K339"/>
      <c r="L339" s="587"/>
      <c r="S339"/>
      <c r="U339" s="1609">
        <v>2</v>
      </c>
      <c r="V339" s="5"/>
    </row>
    <row r="340" spans="1:22" s="6" customFormat="1">
      <c r="A340" s="37"/>
      <c r="B340"/>
      <c r="C340"/>
      <c r="D340"/>
      <c r="E340"/>
      <c r="F340"/>
      <c r="G340"/>
      <c r="H340" s="484"/>
      <c r="I340" s="37"/>
      <c r="J340"/>
      <c r="K340"/>
      <c r="L340" s="587"/>
      <c r="S340"/>
      <c r="U340" s="1609">
        <v>3</v>
      </c>
      <c r="V340" s="5"/>
    </row>
    <row r="341" spans="1:22" s="6" customFormat="1">
      <c r="A341" s="37"/>
      <c r="B341"/>
      <c r="C341"/>
      <c r="D341"/>
      <c r="E341"/>
      <c r="F341"/>
      <c r="G341"/>
      <c r="H341" s="484"/>
      <c r="I341" s="37"/>
      <c r="J341"/>
      <c r="K341"/>
      <c r="L341" s="587"/>
      <c r="S341"/>
      <c r="U341" s="1609">
        <v>4</v>
      </c>
      <c r="V341" s="5"/>
    </row>
    <row r="342" spans="1:22" s="6" customFormat="1">
      <c r="A342" s="37"/>
      <c r="B342"/>
      <c r="C342"/>
      <c r="D342"/>
      <c r="E342"/>
      <c r="F342"/>
      <c r="G342"/>
      <c r="H342" s="484"/>
      <c r="I342" s="37"/>
      <c r="J342"/>
      <c r="K342"/>
      <c r="L342" s="587"/>
      <c r="S342"/>
      <c r="U342" s="1609">
        <v>5</v>
      </c>
      <c r="V342" s="5"/>
    </row>
    <row r="343" spans="1:22" s="6" customFormat="1">
      <c r="A343" s="37"/>
      <c r="B343"/>
      <c r="C343"/>
      <c r="D343"/>
      <c r="E343"/>
      <c r="F343"/>
      <c r="G343"/>
      <c r="H343" s="484"/>
      <c r="I343" s="37"/>
      <c r="J343"/>
      <c r="K343"/>
      <c r="L343" s="587"/>
      <c r="S343"/>
      <c r="U343" s="1609">
        <v>6</v>
      </c>
      <c r="V343" s="5"/>
    </row>
    <row r="344" spans="1:22" s="6" customFormat="1">
      <c r="A344" s="37"/>
      <c r="B344"/>
      <c r="C344"/>
      <c r="D344"/>
      <c r="E344"/>
      <c r="F344"/>
      <c r="G344"/>
      <c r="H344" s="484"/>
      <c r="I344" s="37"/>
      <c r="J344"/>
      <c r="K344"/>
      <c r="L344" s="587"/>
      <c r="S344"/>
      <c r="U344" s="1609">
        <v>7</v>
      </c>
      <c r="V344" s="5"/>
    </row>
    <row r="345" spans="1:22" s="6" customFormat="1">
      <c r="A345" s="37"/>
      <c r="B345"/>
      <c r="C345"/>
      <c r="D345"/>
      <c r="E345"/>
      <c r="F345"/>
      <c r="G345"/>
      <c r="H345" s="484"/>
      <c r="I345" s="37"/>
      <c r="J345"/>
      <c r="K345"/>
      <c r="L345" s="587"/>
      <c r="S345"/>
      <c r="U345" s="1609">
        <v>8</v>
      </c>
      <c r="V345" s="5"/>
    </row>
    <row r="346" spans="1:22" s="6" customFormat="1">
      <c r="A346" s="37"/>
      <c r="B346"/>
      <c r="C346"/>
      <c r="D346"/>
      <c r="E346"/>
      <c r="F346"/>
      <c r="G346"/>
      <c r="H346" s="484"/>
      <c r="I346" s="37"/>
      <c r="J346"/>
      <c r="K346"/>
      <c r="L346" s="587"/>
      <c r="S346"/>
      <c r="U346" s="1609">
        <v>9</v>
      </c>
      <c r="V346" s="5"/>
    </row>
    <row r="347" spans="1:22" s="6" customFormat="1">
      <c r="A347" s="37"/>
      <c r="B347"/>
      <c r="C347"/>
      <c r="D347"/>
      <c r="E347"/>
      <c r="F347"/>
      <c r="G347"/>
      <c r="H347" s="484"/>
      <c r="I347" s="37"/>
      <c r="J347"/>
      <c r="K347"/>
      <c r="L347" s="587"/>
      <c r="S347"/>
      <c r="U347" s="1609">
        <v>10</v>
      </c>
      <c r="V347" s="5"/>
    </row>
    <row r="348" spans="1:22" s="6" customFormat="1">
      <c r="A348" s="37"/>
      <c r="B348"/>
      <c r="C348"/>
      <c r="D348"/>
      <c r="E348"/>
      <c r="F348"/>
      <c r="G348"/>
      <c r="H348" s="484"/>
      <c r="I348" s="37"/>
      <c r="J348"/>
      <c r="K348"/>
      <c r="L348" s="587"/>
      <c r="S348"/>
      <c r="U348" s="1609">
        <v>11</v>
      </c>
      <c r="V348" s="5"/>
    </row>
    <row r="349" spans="1:22" s="6" customFormat="1">
      <c r="A349" s="37"/>
      <c r="B349"/>
      <c r="C349"/>
      <c r="D349"/>
      <c r="E349"/>
      <c r="F349"/>
      <c r="G349"/>
      <c r="H349" s="484"/>
      <c r="I349" s="37"/>
      <c r="J349"/>
      <c r="K349"/>
      <c r="L349" s="587"/>
      <c r="S349"/>
      <c r="U349" s="1609">
        <v>12</v>
      </c>
      <c r="V349" s="5"/>
    </row>
    <row r="350" spans="1:22" s="6" customFormat="1">
      <c r="A350" s="37"/>
      <c r="B350"/>
      <c r="C350"/>
      <c r="D350"/>
      <c r="E350"/>
      <c r="F350"/>
      <c r="G350"/>
      <c r="H350" s="484"/>
      <c r="I350" s="37"/>
      <c r="J350"/>
      <c r="K350"/>
      <c r="L350" s="587"/>
      <c r="S350"/>
      <c r="U350" s="1609">
        <v>13</v>
      </c>
      <c r="V350" s="5"/>
    </row>
    <row r="351" spans="1:22" s="6" customFormat="1">
      <c r="A351" s="37"/>
      <c r="B351"/>
      <c r="C351"/>
      <c r="D351"/>
      <c r="E351"/>
      <c r="F351"/>
      <c r="G351"/>
      <c r="H351" s="484"/>
      <c r="I351" s="37"/>
      <c r="J351"/>
      <c r="K351"/>
      <c r="L351" s="587"/>
      <c r="S351"/>
      <c r="U351" s="1609">
        <v>14</v>
      </c>
      <c r="V351" s="5"/>
    </row>
    <row r="352" spans="1:22" s="6" customFormat="1">
      <c r="A352" s="37"/>
      <c r="B352"/>
      <c r="C352"/>
      <c r="D352"/>
      <c r="E352"/>
      <c r="F352"/>
      <c r="G352"/>
      <c r="H352" s="484"/>
      <c r="I352" s="37"/>
      <c r="J352"/>
      <c r="K352"/>
      <c r="L352" s="587"/>
      <c r="S352"/>
      <c r="U352" s="1609">
        <v>15</v>
      </c>
      <c r="V352" s="5"/>
    </row>
    <row r="353" spans="1:22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87"/>
      <c r="S353"/>
      <c r="U353" s="1609">
        <v>16</v>
      </c>
      <c r="V353" s="5"/>
    </row>
    <row r="354" spans="1:22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</row>
    <row r="355" spans="1:22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</row>
    <row r="356" spans="1:22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87"/>
      <c r="S356"/>
    </row>
    <row r="357" spans="1:22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</row>
    <row r="358" spans="1:22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</row>
    <row r="359" spans="1:22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</row>
    <row r="360" spans="1:22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</row>
    <row r="361" spans="1:22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</row>
    <row r="362" spans="1:22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</row>
    <row r="363" spans="1:22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</row>
    <row r="364" spans="1:22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</row>
    <row r="365" spans="1:22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</row>
    <row r="366" spans="1:22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</row>
    <row r="367" spans="1:22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</row>
    <row r="368" spans="1:22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</row>
    <row r="369" spans="1:19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</row>
    <row r="370" spans="1:19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</row>
    <row r="371" spans="1:19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</row>
    <row r="372" spans="1:19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</row>
    <row r="373" spans="1:19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</row>
    <row r="374" spans="1:19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</row>
    <row r="375" spans="1:19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19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19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19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19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19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19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19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19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19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  <row r="587" spans="1:19" s="6" customFormat="1">
      <c r="A587" s="37"/>
      <c r="B587"/>
      <c r="C587"/>
      <c r="D587"/>
      <c r="E587"/>
      <c r="F587"/>
      <c r="G587"/>
      <c r="H587" s="484"/>
      <c r="I587" s="37"/>
      <c r="J587"/>
      <c r="K587"/>
      <c r="L587" s="587"/>
      <c r="S587"/>
    </row>
    <row r="588" spans="1:19" s="6" customFormat="1">
      <c r="A588" s="37"/>
      <c r="B588"/>
      <c r="C588"/>
      <c r="D588"/>
      <c r="E588"/>
      <c r="F588"/>
      <c r="G588"/>
      <c r="H588" s="484"/>
      <c r="I588" s="37"/>
      <c r="J588"/>
      <c r="K588"/>
      <c r="L588" s="587"/>
      <c r="S588"/>
    </row>
    <row r="589" spans="1:19" s="6" customFormat="1">
      <c r="A589" s="37"/>
      <c r="B589"/>
      <c r="C589"/>
      <c r="D589"/>
      <c r="E589"/>
      <c r="F589"/>
      <c r="G589"/>
      <c r="H589" s="484"/>
      <c r="I589" s="37"/>
      <c r="J589"/>
      <c r="K589"/>
      <c r="L589" s="587"/>
      <c r="S589"/>
    </row>
    <row r="590" spans="1:19" s="6" customFormat="1">
      <c r="A590" s="37"/>
      <c r="B590"/>
      <c r="C590"/>
      <c r="D590"/>
      <c r="E590"/>
      <c r="F590"/>
      <c r="G590"/>
      <c r="H590" s="484"/>
      <c r="I590" s="37"/>
      <c r="J590"/>
      <c r="K590"/>
      <c r="L590" s="587"/>
      <c r="S590"/>
    </row>
    <row r="591" spans="1:19" s="6" customFormat="1">
      <c r="A591" s="37"/>
      <c r="B591"/>
      <c r="C591"/>
      <c r="D591"/>
      <c r="E591"/>
      <c r="F591"/>
      <c r="G591"/>
      <c r="H591" s="484"/>
      <c r="I591" s="37"/>
      <c r="J591"/>
      <c r="K591"/>
      <c r="L591" s="587"/>
      <c r="S591"/>
    </row>
    <row r="592" spans="1:19" s="6" customFormat="1">
      <c r="A592" s="37"/>
      <c r="B592"/>
      <c r="C592"/>
      <c r="D592"/>
      <c r="E592"/>
      <c r="F592"/>
      <c r="G592"/>
      <c r="H592" s="484"/>
      <c r="I592" s="37"/>
      <c r="J592"/>
      <c r="K592"/>
      <c r="L592" s="587"/>
      <c r="S592"/>
    </row>
    <row r="593" spans="1:19" s="6" customFormat="1">
      <c r="A593" s="37"/>
      <c r="B593"/>
      <c r="C593"/>
      <c r="D593"/>
      <c r="E593"/>
      <c r="F593"/>
      <c r="G593"/>
      <c r="H593" s="484"/>
      <c r="I593" s="37"/>
      <c r="J593"/>
      <c r="K593"/>
      <c r="L593" s="587"/>
      <c r="S593"/>
    </row>
    <row r="594" spans="1:19" s="6" customFormat="1">
      <c r="A594" s="37"/>
      <c r="B594"/>
      <c r="C594"/>
      <c r="D594"/>
      <c r="E594"/>
      <c r="F594"/>
      <c r="G594"/>
      <c r="H594" s="484"/>
      <c r="I594" s="37"/>
      <c r="J594"/>
      <c r="K594"/>
      <c r="L594" s="587"/>
      <c r="S594"/>
    </row>
    <row r="595" spans="1:19" s="6" customFormat="1">
      <c r="A595" s="37"/>
      <c r="B595"/>
      <c r="C595"/>
      <c r="D595"/>
      <c r="E595"/>
      <c r="F595"/>
      <c r="G595"/>
      <c r="H595" s="484"/>
      <c r="I595" s="37"/>
      <c r="J595"/>
      <c r="K595"/>
      <c r="L595" s="587"/>
      <c r="S595"/>
    </row>
    <row r="596" spans="1:19" s="6" customFormat="1">
      <c r="A596" s="37"/>
      <c r="B596"/>
      <c r="C596"/>
      <c r="D596"/>
      <c r="E596"/>
      <c r="F596"/>
      <c r="G596"/>
      <c r="H596" s="484"/>
      <c r="I596" s="37"/>
      <c r="J596"/>
      <c r="K596"/>
      <c r="L596" s="587"/>
      <c r="S596"/>
    </row>
    <row r="597" spans="1:19" s="6" customFormat="1">
      <c r="A597" s="37"/>
      <c r="B597"/>
      <c r="C597"/>
      <c r="D597"/>
      <c r="E597"/>
      <c r="F597"/>
      <c r="G597"/>
      <c r="H597" s="484"/>
      <c r="I597" s="37"/>
      <c r="J597"/>
      <c r="K597"/>
      <c r="L597" s="587"/>
      <c r="S597"/>
    </row>
    <row r="598" spans="1:19" s="6" customFormat="1">
      <c r="A598" s="37"/>
      <c r="B598"/>
      <c r="C598"/>
      <c r="D598"/>
      <c r="E598"/>
      <c r="F598"/>
      <c r="G598"/>
      <c r="H598" s="484"/>
      <c r="I598" s="37"/>
      <c r="J598"/>
      <c r="K598"/>
      <c r="L598" s="587"/>
      <c r="S598"/>
    </row>
    <row r="599" spans="1:19" s="6" customFormat="1">
      <c r="A599" s="37"/>
      <c r="B599"/>
      <c r="C599"/>
      <c r="D599"/>
      <c r="E599"/>
      <c r="F599"/>
      <c r="G599"/>
      <c r="H599" s="484"/>
      <c r="I599" s="37"/>
      <c r="J599"/>
      <c r="K599"/>
      <c r="L599" s="587"/>
      <c r="S599"/>
    </row>
  </sheetData>
  <mergeCells count="11">
    <mergeCell ref="A77:L77"/>
    <mergeCell ref="A78:L78"/>
    <mergeCell ref="A182:L182"/>
    <mergeCell ref="A206:L206"/>
    <mergeCell ref="A2:L2"/>
    <mergeCell ref="A11:L11"/>
    <mergeCell ref="A15:L15"/>
    <mergeCell ref="A16:L16"/>
    <mergeCell ref="A57:L57"/>
    <mergeCell ref="A58:L58"/>
    <mergeCell ref="A195:L195"/>
  </mergeCells>
  <conditionalFormatting sqref="I196:I205 I183:I194 I79:I181 I1 I59:I76 I12:I14 I3:I10 I17:I56">
    <cfRule type="containsText" dxfId="19" priority="2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sheetPr>
    <tabColor rgb="FF7030A0"/>
  </sheetPr>
  <dimension ref="A1:AA627"/>
  <sheetViews>
    <sheetView topLeftCell="A28" workbookViewId="0"/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4.14062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7.710937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2.5703125" style="6" bestFit="1" customWidth="1"/>
    <col min="21" max="21" width="9.8554687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2927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2374</v>
      </c>
      <c r="B3" s="34" t="s">
        <v>3135</v>
      </c>
      <c r="C3" s="34" t="s">
        <v>3263</v>
      </c>
      <c r="D3" s="34" t="s">
        <v>1552</v>
      </c>
      <c r="E3" s="34" t="s">
        <v>81</v>
      </c>
      <c r="F3" s="34" t="s">
        <v>2454</v>
      </c>
      <c r="G3" s="34" t="s">
        <v>210</v>
      </c>
      <c r="H3" s="34" t="s">
        <v>3264</v>
      </c>
      <c r="I3" s="35" t="s">
        <v>12</v>
      </c>
      <c r="J3" s="34" t="s">
        <v>247</v>
      </c>
      <c r="K3" s="34" t="s">
        <v>3137</v>
      </c>
      <c r="L3" s="451">
        <v>0</v>
      </c>
      <c r="M3" s="16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534" t="s">
        <v>2179</v>
      </c>
      <c r="B4" s="536" t="s">
        <v>3254</v>
      </c>
      <c r="C4" s="536"/>
      <c r="D4" s="536" t="s">
        <v>629</v>
      </c>
      <c r="E4" s="536" t="s">
        <v>1221</v>
      </c>
      <c r="F4" s="536" t="s">
        <v>2667</v>
      </c>
      <c r="G4" s="536" t="s">
        <v>2456</v>
      </c>
      <c r="H4" s="536" t="s">
        <v>2783</v>
      </c>
      <c r="I4" s="539"/>
      <c r="J4" s="536" t="s">
        <v>247</v>
      </c>
      <c r="K4" s="536" t="s">
        <v>3255</v>
      </c>
      <c r="L4" s="1687">
        <v>0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39" t="s">
        <v>625</v>
      </c>
      <c r="B5" s="131" t="s">
        <v>3265</v>
      </c>
      <c r="C5" s="131"/>
      <c r="D5" s="131" t="s">
        <v>3266</v>
      </c>
      <c r="E5" s="131" t="s">
        <v>2</v>
      </c>
      <c r="F5" s="131" t="s">
        <v>2132</v>
      </c>
      <c r="G5" s="131" t="s">
        <v>626</v>
      </c>
      <c r="H5" s="131" t="s">
        <v>1132</v>
      </c>
      <c r="I5" s="235"/>
      <c r="J5" s="131" t="s">
        <v>2391</v>
      </c>
      <c r="K5" s="131" t="s">
        <v>3267</v>
      </c>
      <c r="L5" s="1075">
        <v>1960</v>
      </c>
      <c r="M5" s="16"/>
      <c r="N5" s="16"/>
      <c r="O5" s="16"/>
      <c r="P5" s="16"/>
      <c r="Q5" s="16"/>
      <c r="R5" s="16"/>
      <c r="T5" s="16" t="s">
        <v>3285</v>
      </c>
      <c r="U5" s="16"/>
      <c r="V5" s="16"/>
      <c r="W5" s="16"/>
      <c r="X5" s="16"/>
      <c r="Y5" s="16"/>
    </row>
    <row r="6" spans="1:25" s="15" customFormat="1">
      <c r="A6" s="534" t="s">
        <v>2374</v>
      </c>
      <c r="B6" s="536" t="s">
        <v>3271</v>
      </c>
      <c r="C6" s="536"/>
      <c r="D6" s="536" t="s">
        <v>3272</v>
      </c>
      <c r="E6" s="536" t="s">
        <v>1221</v>
      </c>
      <c r="F6" s="536" t="s">
        <v>2667</v>
      </c>
      <c r="G6" s="536" t="s">
        <v>2456</v>
      </c>
      <c r="H6" s="536" t="s">
        <v>3249</v>
      </c>
      <c r="I6" s="539"/>
      <c r="J6" s="536"/>
      <c r="K6" s="536" t="s">
        <v>3288</v>
      </c>
      <c r="L6" s="1687"/>
      <c r="M6" s="1688"/>
      <c r="N6" s="1688"/>
      <c r="O6" s="1688"/>
      <c r="P6" s="1688"/>
      <c r="Q6" s="1688"/>
      <c r="R6" s="1688"/>
      <c r="S6" s="1689"/>
      <c r="T6" s="1688" t="s">
        <v>3273</v>
      </c>
      <c r="U6" s="1688"/>
      <c r="V6" s="16"/>
      <c r="W6" s="16"/>
      <c r="X6" s="16"/>
      <c r="Y6" s="16"/>
    </row>
    <row r="7" spans="1:25" s="15" customFormat="1">
      <c r="A7" s="534"/>
      <c r="B7" s="536"/>
      <c r="C7" s="536"/>
      <c r="D7" s="536"/>
      <c r="E7" s="536" t="s">
        <v>7</v>
      </c>
      <c r="F7" s="536" t="s">
        <v>2454</v>
      </c>
      <c r="G7" s="536" t="s">
        <v>210</v>
      </c>
      <c r="H7" s="536" t="s">
        <v>1921</v>
      </c>
      <c r="I7" s="539"/>
      <c r="J7" s="536"/>
      <c r="K7" s="536" t="s">
        <v>3289</v>
      </c>
      <c r="L7" s="1687">
        <v>1586</v>
      </c>
      <c r="M7" s="1688"/>
      <c r="N7" s="1688"/>
      <c r="O7" s="1688"/>
      <c r="P7" s="1688"/>
      <c r="Q7" s="1688"/>
      <c r="R7" s="1688"/>
      <c r="S7" s="1689"/>
      <c r="T7" s="1688"/>
      <c r="U7" s="1688"/>
      <c r="V7" s="16"/>
      <c r="W7" s="16"/>
      <c r="X7" s="16"/>
      <c r="Y7" s="16"/>
    </row>
    <row r="8" spans="1:25" s="15" customFormat="1">
      <c r="A8" s="339" t="s">
        <v>3144</v>
      </c>
      <c r="B8" s="131" t="s">
        <v>3274</v>
      </c>
      <c r="C8" s="131"/>
      <c r="D8" s="131" t="s">
        <v>3275</v>
      </c>
      <c r="E8" s="131" t="s">
        <v>2520</v>
      </c>
      <c r="F8" s="131" t="s">
        <v>3276</v>
      </c>
      <c r="G8" s="131" t="s">
        <v>3279</v>
      </c>
      <c r="H8" s="131" t="s">
        <v>3013</v>
      </c>
      <c r="I8" s="235"/>
      <c r="J8" s="131" t="s">
        <v>247</v>
      </c>
      <c r="K8" s="131" t="s">
        <v>3280</v>
      </c>
      <c r="L8" s="1075"/>
      <c r="M8" s="16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39"/>
      <c r="B9" s="131"/>
      <c r="C9" s="131"/>
      <c r="D9" s="131"/>
      <c r="E9" s="131" t="s">
        <v>2520</v>
      </c>
      <c r="F9" s="131" t="s">
        <v>3277</v>
      </c>
      <c r="G9" s="131" t="s">
        <v>3279</v>
      </c>
      <c r="H9" s="131" t="s">
        <v>3013</v>
      </c>
      <c r="I9" s="235"/>
      <c r="J9" s="131" t="s">
        <v>247</v>
      </c>
      <c r="K9" s="131"/>
      <c r="L9" s="1075"/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39"/>
      <c r="B10" s="131"/>
      <c r="C10" s="131"/>
      <c r="D10" s="131"/>
      <c r="E10" s="131" t="s">
        <v>2520</v>
      </c>
      <c r="F10" s="131" t="s">
        <v>3278</v>
      </c>
      <c r="G10" s="131" t="s">
        <v>3279</v>
      </c>
      <c r="H10" s="131" t="s">
        <v>3013</v>
      </c>
      <c r="I10" s="235"/>
      <c r="J10" s="131" t="s">
        <v>247</v>
      </c>
      <c r="K10" s="131"/>
      <c r="L10" s="1075">
        <v>5382</v>
      </c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534" t="s">
        <v>2990</v>
      </c>
      <c r="B11" s="536" t="s">
        <v>3282</v>
      </c>
      <c r="C11" s="536"/>
      <c r="D11" s="536" t="s">
        <v>3283</v>
      </c>
      <c r="E11" s="536" t="s">
        <v>3003</v>
      </c>
      <c r="F11" s="536" t="s">
        <v>2993</v>
      </c>
      <c r="G11" s="536" t="s">
        <v>2380</v>
      </c>
      <c r="H11" s="536" t="s">
        <v>2696</v>
      </c>
      <c r="I11" s="539"/>
      <c r="J11" s="536" t="s">
        <v>247</v>
      </c>
      <c r="K11" s="536" t="s">
        <v>3284</v>
      </c>
      <c r="L11" s="1687">
        <v>2250</v>
      </c>
      <c r="M11" s="1030"/>
      <c r="N11" s="1030"/>
      <c r="O11" s="1030"/>
      <c r="P11" s="1030"/>
      <c r="Q11" s="1030"/>
      <c r="R11" s="1030"/>
      <c r="S11" s="1678"/>
      <c r="T11" s="16"/>
      <c r="U11" s="16"/>
      <c r="V11" s="16"/>
      <c r="W11" s="16"/>
      <c r="X11" s="16"/>
      <c r="Y11" s="16"/>
    </row>
    <row r="12" spans="1:25" s="15" customFormat="1">
      <c r="A12" s="534" t="s">
        <v>2179</v>
      </c>
      <c r="B12" s="536" t="s">
        <v>3286</v>
      </c>
      <c r="C12" s="536"/>
      <c r="D12" s="536" t="s">
        <v>629</v>
      </c>
      <c r="E12" s="536" t="s">
        <v>7</v>
      </c>
      <c r="F12" s="536" t="s">
        <v>2454</v>
      </c>
      <c r="G12" s="536" t="s">
        <v>210</v>
      </c>
      <c r="H12" s="536" t="s">
        <v>3136</v>
      </c>
      <c r="I12" s="539"/>
      <c r="J12" s="536" t="s">
        <v>247</v>
      </c>
      <c r="K12" s="536" t="s">
        <v>3287</v>
      </c>
      <c r="L12" s="1687">
        <v>0</v>
      </c>
      <c r="M12" s="1030"/>
      <c r="N12" s="1030"/>
      <c r="O12" s="1030"/>
      <c r="P12" s="1030"/>
      <c r="Q12" s="1030"/>
      <c r="R12" s="1030"/>
      <c r="S12" s="1678"/>
      <c r="T12" s="16"/>
      <c r="U12" s="16"/>
      <c r="V12" s="16"/>
      <c r="W12" s="16"/>
      <c r="X12" s="16"/>
      <c r="Y12" s="16"/>
    </row>
    <row r="13" spans="1:25" s="15" customFormat="1">
      <c r="A13" s="339"/>
      <c r="B13" s="131"/>
      <c r="C13" s="131"/>
      <c r="D13" s="131"/>
      <c r="E13" s="131"/>
      <c r="F13" s="131"/>
      <c r="G13" s="131"/>
      <c r="H13" s="131"/>
      <c r="I13" s="235"/>
      <c r="J13" s="131"/>
      <c r="K13" s="131"/>
      <c r="L13" s="1075"/>
      <c r="M13" s="1030"/>
      <c r="N13" s="1030"/>
      <c r="O13" s="1030"/>
      <c r="P13" s="1030"/>
      <c r="Q13" s="1030"/>
      <c r="R13" s="1030"/>
      <c r="S13" s="1678"/>
      <c r="T13" s="16"/>
      <c r="U13" s="16"/>
      <c r="V13" s="16"/>
      <c r="W13" s="16"/>
      <c r="X13" s="16"/>
      <c r="Y13" s="16"/>
    </row>
    <row r="14" spans="1:25" s="15" customFormat="1">
      <c r="A14" s="1533"/>
      <c r="B14" s="1534"/>
      <c r="C14" s="1534"/>
      <c r="D14" s="1534"/>
      <c r="E14" s="1534"/>
      <c r="F14" s="1534"/>
      <c r="G14" s="1534"/>
      <c r="H14" s="1534"/>
      <c r="I14" s="1535"/>
      <c r="J14" s="1534"/>
      <c r="K14" s="1534"/>
      <c r="L14" s="1536">
        <f>SUM(L3:L7)</f>
        <v>3546</v>
      </c>
      <c r="M14" s="16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 ht="18.75">
      <c r="A15" s="2460" t="s">
        <v>2875</v>
      </c>
      <c r="B15" s="2450"/>
      <c r="C15" s="2450"/>
      <c r="D15" s="2450"/>
      <c r="E15" s="2450"/>
      <c r="F15" s="2450"/>
      <c r="G15" s="2450"/>
      <c r="H15" s="2450"/>
      <c r="I15" s="2450"/>
      <c r="J15" s="2450"/>
      <c r="K15" s="2450"/>
      <c r="L15" s="2451"/>
      <c r="M15" s="1625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>
      <c r="A16" s="341" t="s">
        <v>2374</v>
      </c>
      <c r="B16" s="34" t="s">
        <v>3246</v>
      </c>
      <c r="C16" s="34" t="s">
        <v>3247</v>
      </c>
      <c r="D16" s="34" t="s">
        <v>3248</v>
      </c>
      <c r="E16" s="34" t="s">
        <v>1221</v>
      </c>
      <c r="F16" s="34" t="s">
        <v>2667</v>
      </c>
      <c r="G16" s="34" t="s">
        <v>2456</v>
      </c>
      <c r="H16" s="34" t="s">
        <v>3249</v>
      </c>
      <c r="I16" s="35" t="s">
        <v>6</v>
      </c>
      <c r="J16" s="34"/>
      <c r="K16" s="11" t="s">
        <v>3250</v>
      </c>
      <c r="L16" s="451">
        <v>966</v>
      </c>
      <c r="M16" s="1605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15" customFormat="1">
      <c r="A17" s="341" t="s">
        <v>241</v>
      </c>
      <c r="B17" s="34" t="s">
        <v>3268</v>
      </c>
      <c r="C17" s="34" t="s">
        <v>3270</v>
      </c>
      <c r="D17" s="34" t="s">
        <v>3269</v>
      </c>
      <c r="E17" s="34" t="s">
        <v>254</v>
      </c>
      <c r="F17" s="34" t="s">
        <v>1746</v>
      </c>
      <c r="G17" s="34" t="s">
        <v>193</v>
      </c>
      <c r="H17" s="34" t="s">
        <v>1881</v>
      </c>
      <c r="I17" s="35" t="s">
        <v>6</v>
      </c>
      <c r="J17" s="34"/>
      <c r="K17" s="11"/>
      <c r="L17" s="451"/>
      <c r="M17" s="1605"/>
      <c r="N17" s="16"/>
      <c r="O17" s="16"/>
      <c r="P17" s="16"/>
      <c r="Q17" s="16"/>
      <c r="R17" s="16"/>
      <c r="T17" s="16"/>
      <c r="U17" s="16"/>
      <c r="V17" s="16"/>
      <c r="W17" s="16"/>
      <c r="X17" s="16"/>
      <c r="Y17" s="16"/>
    </row>
    <row r="18" spans="1:25" s="15" customFormat="1">
      <c r="A18" s="341"/>
      <c r="B18" s="34"/>
      <c r="C18" s="34"/>
      <c r="D18" s="34"/>
      <c r="E18" s="34" t="s">
        <v>254</v>
      </c>
      <c r="F18" s="34" t="s">
        <v>1622</v>
      </c>
      <c r="G18" s="34" t="s">
        <v>193</v>
      </c>
      <c r="H18" s="34" t="s">
        <v>3013</v>
      </c>
      <c r="I18" s="35" t="s">
        <v>6</v>
      </c>
      <c r="J18" s="34"/>
      <c r="K18" s="11"/>
      <c r="L18" s="451">
        <v>815</v>
      </c>
      <c r="M18" s="1605"/>
      <c r="N18" s="16"/>
      <c r="O18" s="16"/>
      <c r="P18" s="16"/>
      <c r="Q18" s="16"/>
      <c r="R18" s="16"/>
      <c r="T18" s="16"/>
      <c r="U18" s="16"/>
      <c r="V18" s="16"/>
      <c r="W18" s="16"/>
      <c r="X18" s="16"/>
      <c r="Y18" s="16"/>
    </row>
    <row r="19" spans="1:25" s="15" customFormat="1">
      <c r="A19" s="339"/>
      <c r="B19" s="131"/>
      <c r="C19" s="131"/>
      <c r="D19" s="131"/>
      <c r="E19" s="131"/>
      <c r="F19" s="131"/>
      <c r="G19" s="131"/>
      <c r="H19" s="131"/>
      <c r="I19" s="235"/>
      <c r="J19" s="131"/>
      <c r="K19" s="756"/>
      <c r="L19" s="1075"/>
      <c r="M19" s="1605"/>
      <c r="N19" s="16"/>
      <c r="O19" s="16"/>
      <c r="P19" s="16"/>
      <c r="Q19" s="16"/>
      <c r="R19" s="16"/>
      <c r="T19" s="16"/>
      <c r="U19" s="16"/>
      <c r="V19" s="16"/>
      <c r="W19" s="16"/>
      <c r="X19" s="16"/>
      <c r="Y19" s="16"/>
    </row>
    <row r="20" spans="1:25" s="41" customFormat="1">
      <c r="A20" s="2539">
        <f>SUM(L16:L16)</f>
        <v>966</v>
      </c>
      <c r="B20" s="2539"/>
      <c r="C20" s="2539"/>
      <c r="D20" s="2539"/>
      <c r="E20" s="2539"/>
      <c r="F20" s="2539"/>
      <c r="G20" s="2539"/>
      <c r="H20" s="2539"/>
      <c r="I20" s="2539"/>
      <c r="J20" s="2539"/>
      <c r="K20" s="2539"/>
      <c r="L20" s="2539"/>
      <c r="M20" s="249"/>
      <c r="N20" s="249"/>
      <c r="O20" s="249"/>
      <c r="P20" s="249"/>
      <c r="Q20" s="249"/>
      <c r="R20" s="249"/>
      <c r="T20" s="249"/>
      <c r="U20" s="249"/>
      <c r="V20" s="249"/>
      <c r="W20" s="249"/>
      <c r="X20" s="249"/>
      <c r="Y20" s="249"/>
    </row>
    <row r="21" spans="1:25" s="41" customFormat="1" ht="18.75">
      <c r="A21" s="2460" t="s">
        <v>749</v>
      </c>
      <c r="B21" s="2450"/>
      <c r="C21" s="2450"/>
      <c r="D21" s="2450"/>
      <c r="E21" s="2450"/>
      <c r="F21" s="2450"/>
      <c r="G21" s="2450"/>
      <c r="H21" s="2450"/>
      <c r="I21" s="2450"/>
      <c r="J21" s="2450"/>
      <c r="K21" s="2450"/>
      <c r="L21" s="2451"/>
      <c r="M21" s="249"/>
      <c r="N21" s="249"/>
      <c r="O21" s="249"/>
      <c r="P21" s="249"/>
      <c r="Q21" s="249"/>
      <c r="R21" s="249"/>
      <c r="T21" s="249"/>
      <c r="U21" s="249"/>
      <c r="V21" s="249"/>
      <c r="W21" s="249"/>
      <c r="X21" s="249"/>
      <c r="Y21" s="249"/>
    </row>
    <row r="22" spans="1:25" s="41" customFormat="1" ht="15.75">
      <c r="A22" s="341" t="s">
        <v>109</v>
      </c>
      <c r="B22" s="1217">
        <v>45138</v>
      </c>
      <c r="C22" s="32">
        <v>45140</v>
      </c>
      <c r="D22" s="521">
        <v>14469</v>
      </c>
      <c r="E22" s="34" t="s">
        <v>2</v>
      </c>
      <c r="F22" s="33">
        <v>4773</v>
      </c>
      <c r="G22" s="19" t="s">
        <v>1636</v>
      </c>
      <c r="H22" s="521">
        <v>100</v>
      </c>
      <c r="I22" s="35" t="s">
        <v>6</v>
      </c>
      <c r="J22" s="19"/>
      <c r="K22" s="21"/>
      <c r="L22" s="1218">
        <v>180</v>
      </c>
      <c r="M22" s="249"/>
      <c r="N22" s="249"/>
      <c r="O22" s="249"/>
      <c r="P22" s="249"/>
      <c r="Q22" s="249"/>
      <c r="R22" s="249"/>
      <c r="T22" s="608"/>
      <c r="U22" s="249"/>
      <c r="V22" s="249"/>
      <c r="W22" s="249"/>
      <c r="X22" s="249"/>
      <c r="Y22" s="249"/>
    </row>
    <row r="23" spans="1:25" s="41" customFormat="1" ht="15.75">
      <c r="A23" s="341" t="s">
        <v>109</v>
      </c>
      <c r="B23" s="1217">
        <v>45149</v>
      </c>
      <c r="C23" s="32">
        <v>45146</v>
      </c>
      <c r="D23" s="521">
        <v>14561</v>
      </c>
      <c r="E23" s="34" t="s">
        <v>2060</v>
      </c>
      <c r="F23" s="33">
        <v>4025</v>
      </c>
      <c r="G23" s="19" t="s">
        <v>164</v>
      </c>
      <c r="H23" s="521" t="s">
        <v>1936</v>
      </c>
      <c r="I23" s="35" t="s">
        <v>6</v>
      </c>
      <c r="J23" s="19" t="s">
        <v>3241</v>
      </c>
      <c r="K23" s="21" t="s">
        <v>2060</v>
      </c>
      <c r="L23" s="1218">
        <v>25</v>
      </c>
      <c r="M23" s="249"/>
      <c r="N23" s="249"/>
      <c r="O23" s="249"/>
      <c r="P23" s="249"/>
      <c r="Q23" s="249"/>
      <c r="R23" s="249"/>
      <c r="T23" s="608"/>
      <c r="U23" s="249"/>
      <c r="V23" s="249"/>
      <c r="W23" s="249"/>
      <c r="X23" s="249"/>
      <c r="Y23" s="249"/>
    </row>
    <row r="24" spans="1:25" s="41" customFormat="1" ht="15.75">
      <c r="A24" s="341" t="s">
        <v>247</v>
      </c>
      <c r="B24" s="1217">
        <v>45145</v>
      </c>
      <c r="C24" s="32">
        <v>45146</v>
      </c>
      <c r="D24" s="521">
        <v>14477</v>
      </c>
      <c r="E24" s="34" t="s">
        <v>7</v>
      </c>
      <c r="F24" s="33">
        <v>1759</v>
      </c>
      <c r="G24" s="19" t="s">
        <v>2569</v>
      </c>
      <c r="H24" s="521">
        <v>100</v>
      </c>
      <c r="I24" s="35" t="s">
        <v>6</v>
      </c>
      <c r="J24" s="19"/>
      <c r="K24" s="21"/>
      <c r="L24" s="1218">
        <v>1680</v>
      </c>
      <c r="M24" s="249"/>
      <c r="N24" s="249"/>
      <c r="O24" s="249"/>
      <c r="P24" s="249"/>
      <c r="Q24" s="249"/>
      <c r="R24" s="249"/>
      <c r="T24" s="608"/>
      <c r="U24" s="249"/>
      <c r="V24" s="249"/>
      <c r="W24" s="249"/>
      <c r="X24" s="249"/>
      <c r="Y24" s="249"/>
    </row>
    <row r="25" spans="1:25" s="41" customFormat="1" ht="15.75">
      <c r="A25" s="341" t="s">
        <v>534</v>
      </c>
      <c r="B25" s="1217">
        <v>45141</v>
      </c>
      <c r="C25" s="32">
        <v>45140</v>
      </c>
      <c r="D25" s="521">
        <v>14475</v>
      </c>
      <c r="E25" s="34" t="s">
        <v>44</v>
      </c>
      <c r="F25" s="33">
        <v>1316</v>
      </c>
      <c r="G25" s="19" t="s">
        <v>50</v>
      </c>
      <c r="H25" s="521">
        <v>5</v>
      </c>
      <c r="I25" s="35" t="s">
        <v>6</v>
      </c>
      <c r="J25" s="19"/>
      <c r="K25" s="21"/>
      <c r="L25" s="1218">
        <v>89.6</v>
      </c>
      <c r="M25" s="249"/>
      <c r="N25" s="249"/>
      <c r="O25" s="249"/>
      <c r="P25" s="249"/>
      <c r="Q25" s="249"/>
      <c r="R25" s="249"/>
      <c r="T25" s="608"/>
      <c r="U25" s="249"/>
      <c r="V25" s="249"/>
      <c r="W25" s="249"/>
      <c r="X25" s="249"/>
      <c r="Y25" s="249"/>
    </row>
    <row r="26" spans="1:25" s="41" customFormat="1" ht="15.75">
      <c r="A26" s="341" t="s">
        <v>3225</v>
      </c>
      <c r="B26" s="1217">
        <v>45142</v>
      </c>
      <c r="C26" s="32">
        <v>45141</v>
      </c>
      <c r="D26" s="521">
        <v>14479</v>
      </c>
      <c r="E26" s="34" t="s">
        <v>7</v>
      </c>
      <c r="F26" s="33">
        <v>2602</v>
      </c>
      <c r="G26" s="19" t="s">
        <v>1814</v>
      </c>
      <c r="H26" s="521" t="s">
        <v>984</v>
      </c>
      <c r="I26" s="35" t="s">
        <v>6</v>
      </c>
      <c r="J26" s="19"/>
      <c r="K26" s="21"/>
      <c r="L26" s="1218">
        <v>77.5</v>
      </c>
      <c r="M26" s="249"/>
      <c r="N26" s="249"/>
      <c r="O26" s="249"/>
      <c r="P26" s="249"/>
      <c r="Q26" s="249"/>
      <c r="R26" s="249"/>
      <c r="T26" s="608"/>
      <c r="U26" s="249"/>
      <c r="V26" s="1690">
        <f>A20</f>
        <v>966</v>
      </c>
      <c r="W26" s="249"/>
      <c r="X26" s="249"/>
      <c r="Y26" s="249"/>
    </row>
    <row r="27" spans="1:25" s="41" customFormat="1" ht="15.75">
      <c r="A27" s="341" t="s">
        <v>3058</v>
      </c>
      <c r="B27" s="1217">
        <v>45146</v>
      </c>
      <c r="C27" s="32">
        <v>45142</v>
      </c>
      <c r="D27" s="521">
        <v>14485</v>
      </c>
      <c r="E27" s="34" t="s">
        <v>1221</v>
      </c>
      <c r="F27" s="33">
        <v>4733</v>
      </c>
      <c r="G27" s="19" t="s">
        <v>3112</v>
      </c>
      <c r="H27" s="521">
        <v>10</v>
      </c>
      <c r="I27" s="35" t="s">
        <v>6</v>
      </c>
      <c r="J27" s="19"/>
      <c r="K27" s="21"/>
      <c r="L27" s="1218">
        <v>95</v>
      </c>
      <c r="M27" s="249"/>
      <c r="N27" s="249"/>
      <c r="O27" s="249"/>
      <c r="P27" s="249"/>
      <c r="Q27" s="249"/>
      <c r="R27" s="249"/>
      <c r="T27" s="608"/>
      <c r="U27" s="249"/>
      <c r="V27" s="1690">
        <f>A58</f>
        <v>6750.03</v>
      </c>
      <c r="W27" s="249"/>
      <c r="X27" s="249"/>
      <c r="Y27" s="249"/>
    </row>
    <row r="28" spans="1:25" s="41" customFormat="1" ht="15.75">
      <c r="A28" s="341" t="s">
        <v>2211</v>
      </c>
      <c r="B28" s="1217">
        <v>45146</v>
      </c>
      <c r="C28" s="32">
        <v>45140</v>
      </c>
      <c r="D28" s="521">
        <v>2081</v>
      </c>
      <c r="E28" s="34" t="s">
        <v>1759</v>
      </c>
      <c r="F28" s="33">
        <v>2081</v>
      </c>
      <c r="G28" s="19" t="s">
        <v>1195</v>
      </c>
      <c r="H28" s="521">
        <v>10</v>
      </c>
      <c r="I28" s="35" t="s">
        <v>6</v>
      </c>
      <c r="J28" s="19"/>
      <c r="K28" s="21"/>
      <c r="L28" s="1218">
        <v>168</v>
      </c>
      <c r="M28" s="249"/>
      <c r="N28" s="249"/>
      <c r="O28" s="249"/>
      <c r="P28" s="249"/>
      <c r="Q28" s="249"/>
      <c r="R28" s="249"/>
      <c r="T28" s="608"/>
      <c r="U28" s="249"/>
      <c r="V28" s="1690">
        <f>A81</f>
        <v>8616.4500000000007</v>
      </c>
      <c r="W28" s="249"/>
      <c r="X28" s="249"/>
      <c r="Y28" s="249"/>
    </row>
    <row r="29" spans="1:25" s="41" customFormat="1" ht="15.75">
      <c r="A29" s="341" t="s">
        <v>201</v>
      </c>
      <c r="B29" s="1217">
        <v>45146</v>
      </c>
      <c r="C29" s="32">
        <v>45147</v>
      </c>
      <c r="D29" s="521">
        <v>14506</v>
      </c>
      <c r="E29" s="34" t="s">
        <v>44</v>
      </c>
      <c r="F29" s="33">
        <v>1316</v>
      </c>
      <c r="G29" s="19" t="s">
        <v>50</v>
      </c>
      <c r="H29" s="521">
        <v>30</v>
      </c>
      <c r="I29" s="35" t="s">
        <v>6</v>
      </c>
      <c r="J29" s="19"/>
      <c r="K29" s="21"/>
      <c r="L29" s="1218">
        <v>399</v>
      </c>
      <c r="M29" s="249"/>
      <c r="N29" s="249"/>
      <c r="O29" s="249"/>
      <c r="P29" s="249"/>
      <c r="Q29" s="249"/>
      <c r="R29" s="249"/>
      <c r="T29" s="608"/>
      <c r="U29" s="249"/>
      <c r="V29" s="1691">
        <f>L200</f>
        <v>78085.410000000033</v>
      </c>
      <c r="W29" s="249"/>
      <c r="X29" s="249"/>
      <c r="Y29" s="249"/>
    </row>
    <row r="30" spans="1:25" s="41" customFormat="1" ht="15.75">
      <c r="A30" s="341" t="s">
        <v>180</v>
      </c>
      <c r="B30" s="1217">
        <v>45147</v>
      </c>
      <c r="C30" s="32">
        <v>45146</v>
      </c>
      <c r="D30" s="521">
        <v>14515</v>
      </c>
      <c r="E30" s="34" t="s">
        <v>2</v>
      </c>
      <c r="F30" s="33">
        <v>2788</v>
      </c>
      <c r="G30" s="19" t="s">
        <v>27</v>
      </c>
      <c r="H30" s="521">
        <v>3</v>
      </c>
      <c r="I30" s="35" t="s">
        <v>6</v>
      </c>
      <c r="J30" s="19"/>
      <c r="K30" s="21"/>
      <c r="L30" s="1218">
        <v>108</v>
      </c>
      <c r="M30" s="249"/>
      <c r="N30" s="249"/>
      <c r="O30" s="249"/>
      <c r="P30" s="249"/>
      <c r="Q30" s="249"/>
      <c r="R30" s="249"/>
      <c r="T30" s="608"/>
      <c r="U30" s="249"/>
      <c r="V30" s="417">
        <f>SUM(V26:V29)</f>
        <v>94417.890000000029</v>
      </c>
      <c r="W30" s="249"/>
      <c r="X30" s="249"/>
      <c r="Y30" s="249"/>
    </row>
    <row r="31" spans="1:25" s="41" customFormat="1" ht="15.75">
      <c r="A31" s="341" t="s">
        <v>1850</v>
      </c>
      <c r="B31" s="1217">
        <v>45148</v>
      </c>
      <c r="C31" s="32">
        <v>45147</v>
      </c>
      <c r="D31" s="521">
        <v>14518</v>
      </c>
      <c r="E31" s="34" t="s">
        <v>44</v>
      </c>
      <c r="F31" s="33">
        <v>3965</v>
      </c>
      <c r="G31" s="19" t="s">
        <v>459</v>
      </c>
      <c r="H31" s="521">
        <v>40</v>
      </c>
      <c r="I31" s="35" t="s">
        <v>6</v>
      </c>
      <c r="J31" s="19"/>
      <c r="K31" s="21"/>
      <c r="L31" s="1218">
        <v>468</v>
      </c>
      <c r="M31" s="249"/>
      <c r="N31" s="249"/>
      <c r="O31" s="249"/>
      <c r="P31" s="249"/>
      <c r="Q31" s="249"/>
      <c r="R31" s="249"/>
      <c r="T31" s="608"/>
      <c r="U31" s="249"/>
      <c r="V31" s="249"/>
      <c r="W31" s="249"/>
      <c r="X31" s="249"/>
      <c r="Y31" s="249"/>
    </row>
    <row r="32" spans="1:25" s="41" customFormat="1" ht="15.75">
      <c r="A32" s="341" t="s">
        <v>1934</v>
      </c>
      <c r="B32" s="1217">
        <v>45148</v>
      </c>
      <c r="C32" s="32">
        <v>45148</v>
      </c>
      <c r="D32" s="521">
        <v>14528</v>
      </c>
      <c r="E32" s="34" t="s">
        <v>1803</v>
      </c>
      <c r="F32" s="33">
        <v>4769</v>
      </c>
      <c r="G32" s="19" t="s">
        <v>3212</v>
      </c>
      <c r="H32" s="521" t="s">
        <v>1114</v>
      </c>
      <c r="I32" s="35" t="s">
        <v>6</v>
      </c>
      <c r="J32" s="19"/>
      <c r="K32" s="21" t="s">
        <v>3230</v>
      </c>
      <c r="L32" s="1218"/>
      <c r="M32" s="249"/>
      <c r="N32" s="249"/>
      <c r="O32" s="249"/>
      <c r="P32" s="249"/>
      <c r="Q32" s="249"/>
      <c r="R32" s="249"/>
      <c r="T32" s="608"/>
      <c r="U32" s="249"/>
      <c r="V32" s="249"/>
      <c r="W32" s="249"/>
      <c r="X32" s="249"/>
      <c r="Y32" s="249"/>
    </row>
    <row r="33" spans="1:25" s="41" customFormat="1" ht="15.75">
      <c r="A33" s="341"/>
      <c r="B33" s="1217"/>
      <c r="C33" s="32"/>
      <c r="D33" s="521"/>
      <c r="E33" s="34" t="s">
        <v>1803</v>
      </c>
      <c r="F33" s="33">
        <v>4770</v>
      </c>
      <c r="G33" s="19" t="s">
        <v>3212</v>
      </c>
      <c r="H33" s="521" t="s">
        <v>984</v>
      </c>
      <c r="I33" s="35" t="s">
        <v>6</v>
      </c>
      <c r="J33" s="19"/>
      <c r="K33" s="21" t="s">
        <v>3231</v>
      </c>
      <c r="L33" s="1218">
        <v>150</v>
      </c>
      <c r="M33" s="249"/>
      <c r="N33" s="249"/>
      <c r="O33" s="249"/>
      <c r="P33" s="249"/>
      <c r="Q33" s="249"/>
      <c r="R33" s="249"/>
      <c r="T33" s="608"/>
      <c r="U33" s="249"/>
      <c r="V33" s="249"/>
      <c r="W33" s="249"/>
      <c r="X33" s="249"/>
      <c r="Y33" s="249"/>
    </row>
    <row r="34" spans="1:25" s="41" customFormat="1" ht="15.75">
      <c r="A34" s="341" t="s">
        <v>2420</v>
      </c>
      <c r="B34" s="1217">
        <v>45153</v>
      </c>
      <c r="C34" s="32">
        <v>45153</v>
      </c>
      <c r="D34" s="521"/>
      <c r="E34" s="34" t="s">
        <v>1221</v>
      </c>
      <c r="F34" s="33">
        <v>0</v>
      </c>
      <c r="G34" s="19" t="s">
        <v>3211</v>
      </c>
      <c r="H34" s="521" t="s">
        <v>2154</v>
      </c>
      <c r="I34" s="35" t="s">
        <v>6</v>
      </c>
      <c r="J34" s="19"/>
      <c r="K34" s="21"/>
      <c r="L34" s="1218">
        <v>0</v>
      </c>
      <c r="M34" s="249"/>
      <c r="N34" s="249"/>
      <c r="O34" s="249"/>
      <c r="P34" s="249"/>
      <c r="Q34" s="249"/>
      <c r="R34" s="249"/>
      <c r="T34" s="608"/>
      <c r="U34" s="249"/>
      <c r="V34" s="249"/>
      <c r="W34" s="249"/>
      <c r="X34" s="249"/>
      <c r="Y34" s="249"/>
    </row>
    <row r="35" spans="1:25" s="41" customFormat="1" ht="15.75">
      <c r="A35" s="341" t="s">
        <v>3257</v>
      </c>
      <c r="B35" s="1217">
        <v>45156</v>
      </c>
      <c r="C35" s="32">
        <v>45155</v>
      </c>
      <c r="D35" s="521">
        <v>14639</v>
      </c>
      <c r="E35" s="34" t="s">
        <v>44</v>
      </c>
      <c r="F35" s="33">
        <v>4797</v>
      </c>
      <c r="G35" s="19" t="s">
        <v>3258</v>
      </c>
      <c r="H35" s="521" t="s">
        <v>2154</v>
      </c>
      <c r="I35" s="35" t="s">
        <v>6</v>
      </c>
      <c r="J35" s="19"/>
      <c r="K35" s="21"/>
      <c r="L35" s="1218">
        <v>2.4500000000000002</v>
      </c>
      <c r="M35" s="249"/>
      <c r="N35" s="249"/>
      <c r="O35" s="249"/>
      <c r="P35" s="249"/>
      <c r="Q35" s="249"/>
      <c r="R35" s="249"/>
      <c r="T35" s="608"/>
      <c r="U35" s="249"/>
      <c r="V35" s="249"/>
      <c r="W35" s="249"/>
      <c r="X35" s="249"/>
      <c r="Y35" s="249"/>
    </row>
    <row r="36" spans="1:25" s="41" customFormat="1" ht="15.75">
      <c r="A36" s="341" t="s">
        <v>109</v>
      </c>
      <c r="B36" s="1217">
        <v>45155</v>
      </c>
      <c r="C36" s="32">
        <v>45155</v>
      </c>
      <c r="D36" s="521">
        <v>14643</v>
      </c>
      <c r="E36" s="34" t="s">
        <v>109</v>
      </c>
      <c r="F36" s="33">
        <v>4025</v>
      </c>
      <c r="G36" s="19" t="s">
        <v>53</v>
      </c>
      <c r="H36" s="521" t="s">
        <v>3259</v>
      </c>
      <c r="I36" s="35" t="s">
        <v>6</v>
      </c>
      <c r="J36" s="19"/>
      <c r="K36" s="21" t="s">
        <v>3260</v>
      </c>
      <c r="L36" s="1218">
        <v>250</v>
      </c>
      <c r="M36" s="249"/>
      <c r="N36" s="249"/>
      <c r="O36" s="249"/>
      <c r="P36" s="249"/>
      <c r="Q36" s="249"/>
      <c r="R36" s="249"/>
      <c r="T36" s="608"/>
      <c r="U36" s="249"/>
      <c r="V36" s="249"/>
      <c r="W36" s="249"/>
      <c r="X36" s="249"/>
      <c r="Y36" s="249"/>
    </row>
    <row r="37" spans="1:25" s="41" customFormat="1" ht="15.75">
      <c r="A37" s="341" t="s">
        <v>2161</v>
      </c>
      <c r="B37" s="1217">
        <v>45159</v>
      </c>
      <c r="C37" s="32">
        <v>45156</v>
      </c>
      <c r="D37" s="521">
        <v>14651</v>
      </c>
      <c r="E37" s="34" t="s">
        <v>1221</v>
      </c>
      <c r="F37" s="33">
        <v>4189</v>
      </c>
      <c r="G37" s="19" t="s">
        <v>1014</v>
      </c>
      <c r="H37" s="521">
        <v>12</v>
      </c>
      <c r="I37" s="35" t="s">
        <v>6</v>
      </c>
      <c r="J37" s="19"/>
      <c r="K37" s="21"/>
      <c r="L37" s="1218">
        <v>244</v>
      </c>
      <c r="M37" s="249"/>
      <c r="N37" s="249"/>
      <c r="O37" s="249"/>
      <c r="P37" s="249"/>
      <c r="Q37" s="249"/>
      <c r="R37" s="249"/>
      <c r="T37" s="608"/>
      <c r="U37" s="249"/>
      <c r="V37" s="249"/>
      <c r="W37" s="249"/>
      <c r="X37" s="249"/>
      <c r="Y37" s="249"/>
    </row>
    <row r="38" spans="1:25" s="41" customFormat="1" ht="15.75">
      <c r="A38" s="341" t="s">
        <v>791</v>
      </c>
      <c r="B38" s="1217">
        <v>45159</v>
      </c>
      <c r="C38" s="32">
        <v>45159</v>
      </c>
      <c r="D38" s="521">
        <v>14652</v>
      </c>
      <c r="E38" s="34" t="s">
        <v>2351</v>
      </c>
      <c r="F38" s="33">
        <v>4797</v>
      </c>
      <c r="G38" s="19" t="s">
        <v>1204</v>
      </c>
      <c r="H38" s="521">
        <v>1</v>
      </c>
      <c r="I38" s="35" t="s">
        <v>12</v>
      </c>
      <c r="J38" s="19"/>
      <c r="K38" s="21"/>
      <c r="L38" s="1218">
        <v>194</v>
      </c>
      <c r="M38" s="249"/>
      <c r="N38" s="249"/>
      <c r="O38" s="249"/>
      <c r="P38" s="249"/>
      <c r="Q38" s="249"/>
      <c r="R38" s="249"/>
      <c r="T38" s="608"/>
      <c r="U38" s="249"/>
      <c r="V38" s="249"/>
      <c r="W38" s="249"/>
      <c r="X38" s="249"/>
      <c r="Y38" s="249"/>
    </row>
    <row r="39" spans="1:25" s="41" customFormat="1" ht="15.75">
      <c r="A39" s="341" t="s">
        <v>2570</v>
      </c>
      <c r="B39" s="1217">
        <v>45159</v>
      </c>
      <c r="C39" s="32">
        <v>45155</v>
      </c>
      <c r="D39" s="521">
        <v>14641</v>
      </c>
      <c r="E39" s="34" t="s">
        <v>7</v>
      </c>
      <c r="F39" s="33">
        <v>4795</v>
      </c>
      <c r="G39" s="19" t="s">
        <v>864</v>
      </c>
      <c r="H39" s="521">
        <v>10</v>
      </c>
      <c r="I39" s="35" t="s">
        <v>6</v>
      </c>
      <c r="J39" s="19"/>
      <c r="K39" s="21"/>
      <c r="L39" s="1218">
        <v>121</v>
      </c>
      <c r="M39" s="249"/>
      <c r="N39" s="249"/>
      <c r="O39" s="249"/>
      <c r="P39" s="249"/>
      <c r="Q39" s="249"/>
      <c r="R39" s="249"/>
      <c r="T39" s="608"/>
      <c r="U39" s="249"/>
      <c r="V39" s="249"/>
      <c r="W39" s="249"/>
      <c r="X39" s="249"/>
      <c r="Y39" s="249"/>
    </row>
    <row r="40" spans="1:25" s="41" customFormat="1" ht="15.75">
      <c r="A40" s="341" t="s">
        <v>3261</v>
      </c>
      <c r="B40" s="1217">
        <v>45161</v>
      </c>
      <c r="C40" s="32">
        <v>45159</v>
      </c>
      <c r="D40" s="521">
        <v>14675</v>
      </c>
      <c r="E40" s="34" t="s">
        <v>44</v>
      </c>
      <c r="F40" s="33">
        <v>4794</v>
      </c>
      <c r="G40" s="19" t="s">
        <v>3258</v>
      </c>
      <c r="H40" s="521">
        <v>10</v>
      </c>
      <c r="I40" s="35" t="s">
        <v>6</v>
      </c>
      <c r="J40" s="19"/>
      <c r="K40" s="21"/>
      <c r="L40" s="1218">
        <v>245</v>
      </c>
      <c r="M40" s="249"/>
      <c r="N40" s="249"/>
      <c r="O40" s="249"/>
      <c r="P40" s="249"/>
      <c r="Q40" s="249"/>
      <c r="R40" s="249"/>
      <c r="T40" s="608"/>
      <c r="U40" s="249"/>
      <c r="V40" s="249"/>
      <c r="W40" s="249"/>
      <c r="X40" s="249"/>
      <c r="Y40" s="249"/>
    </row>
    <row r="41" spans="1:25" s="41" customFormat="1" ht="15.75">
      <c r="A41" s="341" t="s">
        <v>606</v>
      </c>
      <c r="B41" s="1217">
        <v>45161</v>
      </c>
      <c r="C41" s="32">
        <v>45160</v>
      </c>
      <c r="D41" s="521">
        <v>14678</v>
      </c>
      <c r="E41" s="34" t="s">
        <v>44</v>
      </c>
      <c r="F41" s="33">
        <v>1195</v>
      </c>
      <c r="G41" s="19" t="s">
        <v>27</v>
      </c>
      <c r="H41" s="521">
        <v>5</v>
      </c>
      <c r="I41" s="35" t="s">
        <v>6</v>
      </c>
      <c r="J41" s="19"/>
      <c r="K41" s="21"/>
      <c r="L41" s="1218">
        <v>225</v>
      </c>
      <c r="M41" s="249"/>
      <c r="N41" s="249"/>
      <c r="O41" s="249"/>
      <c r="P41" s="249"/>
      <c r="Q41" s="249"/>
      <c r="R41" s="249"/>
      <c r="T41" s="608"/>
      <c r="U41" s="249"/>
      <c r="V41" s="249"/>
      <c r="W41" s="249"/>
      <c r="X41" s="249"/>
      <c r="Y41" s="249"/>
    </row>
    <row r="42" spans="1:25" s="41" customFormat="1" ht="15.75">
      <c r="A42" s="341" t="s">
        <v>1850</v>
      </c>
      <c r="B42" s="1217">
        <v>45162</v>
      </c>
      <c r="C42" s="32">
        <v>45160</v>
      </c>
      <c r="D42" s="521">
        <v>14682</v>
      </c>
      <c r="E42" s="34" t="s">
        <v>44</v>
      </c>
      <c r="F42" s="33">
        <v>3965</v>
      </c>
      <c r="G42" s="19" t="s">
        <v>459</v>
      </c>
      <c r="H42" s="521">
        <v>50</v>
      </c>
      <c r="I42" s="35" t="s">
        <v>6</v>
      </c>
      <c r="J42" s="19"/>
      <c r="K42" s="21" t="s">
        <v>1911</v>
      </c>
      <c r="L42" s="1218">
        <v>445</v>
      </c>
      <c r="M42" s="249"/>
      <c r="N42" s="249"/>
      <c r="O42" s="249"/>
      <c r="P42" s="249"/>
      <c r="Q42" s="249"/>
      <c r="R42" s="249"/>
      <c r="T42" s="608"/>
      <c r="U42" s="249"/>
      <c r="V42" s="249"/>
      <c r="W42" s="249"/>
      <c r="X42" s="249"/>
      <c r="Y42" s="249"/>
    </row>
    <row r="43" spans="1:25" s="41" customFormat="1" ht="15.75">
      <c r="A43" s="341" t="s">
        <v>3058</v>
      </c>
      <c r="B43" s="1217">
        <v>45162</v>
      </c>
      <c r="C43" s="32">
        <v>45160</v>
      </c>
      <c r="D43" s="521">
        <v>14692</v>
      </c>
      <c r="E43" s="34" t="s">
        <v>1221</v>
      </c>
      <c r="F43" s="33">
        <v>4733</v>
      </c>
      <c r="G43" s="19" t="s">
        <v>3112</v>
      </c>
      <c r="H43" s="521">
        <v>20</v>
      </c>
      <c r="I43" s="35" t="s">
        <v>6</v>
      </c>
      <c r="J43" s="19"/>
      <c r="K43" s="21"/>
      <c r="L43" s="1218">
        <v>190</v>
      </c>
      <c r="M43" s="249"/>
      <c r="N43" s="249"/>
      <c r="O43" s="249"/>
      <c r="P43" s="249"/>
      <c r="Q43" s="249"/>
      <c r="R43" s="249"/>
      <c r="T43" s="608"/>
      <c r="U43" s="249"/>
      <c r="V43" s="249"/>
      <c r="W43" s="249"/>
      <c r="X43" s="249"/>
      <c r="Y43" s="249"/>
    </row>
    <row r="44" spans="1:25" s="41" customFormat="1" ht="15.75">
      <c r="A44" s="341" t="s">
        <v>109</v>
      </c>
      <c r="B44" s="1217">
        <v>45162</v>
      </c>
      <c r="C44" s="32">
        <v>45162</v>
      </c>
      <c r="D44" s="521">
        <v>14695</v>
      </c>
      <c r="E44" s="34" t="s">
        <v>2</v>
      </c>
      <c r="F44" s="33">
        <v>4773</v>
      </c>
      <c r="G44" s="19" t="s">
        <v>1636</v>
      </c>
      <c r="H44" s="521">
        <v>100</v>
      </c>
      <c r="I44" s="35" t="s">
        <v>6</v>
      </c>
      <c r="J44" s="19"/>
      <c r="K44" s="21" t="s">
        <v>2258</v>
      </c>
      <c r="L44" s="1218">
        <v>0</v>
      </c>
      <c r="M44" s="249"/>
      <c r="N44" s="249"/>
      <c r="O44" s="249"/>
      <c r="P44" s="249"/>
      <c r="Q44" s="249"/>
      <c r="R44" s="249"/>
      <c r="T44" s="608"/>
      <c r="U44" s="249"/>
      <c r="V44" s="249"/>
      <c r="W44" s="249"/>
      <c r="X44" s="249"/>
      <c r="Y44" s="249"/>
    </row>
    <row r="45" spans="1:25" s="41" customFormat="1" ht="15.75">
      <c r="A45" s="341" t="s">
        <v>1392</v>
      </c>
      <c r="B45" s="1217">
        <v>45163</v>
      </c>
      <c r="C45" s="32">
        <v>45162</v>
      </c>
      <c r="D45" s="521">
        <v>14709</v>
      </c>
      <c r="E45" s="34" t="s">
        <v>2</v>
      </c>
      <c r="F45" s="33">
        <v>3394</v>
      </c>
      <c r="G45" s="19" t="s">
        <v>821</v>
      </c>
      <c r="H45" s="521">
        <v>16</v>
      </c>
      <c r="I45" s="35" t="s">
        <v>6</v>
      </c>
      <c r="J45" s="19"/>
      <c r="K45" s="21"/>
      <c r="L45" s="1218">
        <v>634.88</v>
      </c>
      <c r="M45" s="249"/>
      <c r="N45" s="249"/>
      <c r="O45" s="249"/>
      <c r="P45" s="249"/>
      <c r="Q45" s="249"/>
      <c r="R45" s="249"/>
      <c r="T45" s="608"/>
      <c r="U45" s="249"/>
      <c r="V45" s="249"/>
      <c r="W45" s="249"/>
      <c r="X45" s="249"/>
      <c r="Y45" s="249"/>
    </row>
    <row r="46" spans="1:25" s="41" customFormat="1" ht="15.75">
      <c r="A46" s="341" t="s">
        <v>109</v>
      </c>
      <c r="B46" s="1217">
        <v>45166</v>
      </c>
      <c r="C46" s="32">
        <v>45162</v>
      </c>
      <c r="D46" s="521">
        <v>14712</v>
      </c>
      <c r="E46" s="34" t="s">
        <v>44</v>
      </c>
      <c r="F46" s="33">
        <v>4774</v>
      </c>
      <c r="G46" s="19" t="s">
        <v>155</v>
      </c>
      <c r="H46" s="521">
        <v>4</v>
      </c>
      <c r="I46" s="35" t="s">
        <v>6</v>
      </c>
      <c r="J46" s="19"/>
      <c r="K46" s="21"/>
      <c r="L46" s="1218">
        <v>33.6</v>
      </c>
      <c r="M46" s="249"/>
      <c r="N46" s="249"/>
      <c r="O46" s="249"/>
      <c r="P46" s="249"/>
      <c r="Q46" s="249"/>
      <c r="R46" s="249"/>
      <c r="T46" s="608"/>
      <c r="U46" s="249"/>
      <c r="V46" s="249"/>
      <c r="W46" s="249"/>
      <c r="X46" s="249"/>
      <c r="Y46" s="249"/>
    </row>
    <row r="47" spans="1:25" s="41" customFormat="1" ht="15.75">
      <c r="A47" s="341" t="s">
        <v>2211</v>
      </c>
      <c r="B47" s="1217">
        <v>45166</v>
      </c>
      <c r="C47" s="32">
        <v>45166</v>
      </c>
      <c r="D47" s="521">
        <v>14721</v>
      </c>
      <c r="E47" s="34" t="s">
        <v>44</v>
      </c>
      <c r="F47" s="33">
        <v>2081</v>
      </c>
      <c r="G47" s="19" t="s">
        <v>1195</v>
      </c>
      <c r="H47" s="521">
        <v>10</v>
      </c>
      <c r="I47" s="35" t="s">
        <v>6</v>
      </c>
      <c r="J47" s="19"/>
      <c r="K47" s="21"/>
      <c r="L47" s="1218">
        <v>163</v>
      </c>
      <c r="M47" s="249"/>
      <c r="N47" s="249"/>
      <c r="O47" s="249"/>
      <c r="P47" s="249"/>
      <c r="Q47" s="249"/>
      <c r="R47" s="249"/>
      <c r="T47" s="608"/>
      <c r="U47" s="249"/>
      <c r="V47" s="249"/>
      <c r="W47" s="249"/>
      <c r="X47" s="249"/>
      <c r="Y47" s="249"/>
    </row>
    <row r="48" spans="1:25" s="41" customFormat="1" ht="15.75">
      <c r="A48" s="341" t="s">
        <v>1934</v>
      </c>
      <c r="B48" s="1217">
        <v>45168</v>
      </c>
      <c r="C48" s="32">
        <v>45166</v>
      </c>
      <c r="D48" s="521">
        <v>14722</v>
      </c>
      <c r="E48" s="34" t="s">
        <v>1803</v>
      </c>
      <c r="F48" s="33">
        <v>4770</v>
      </c>
      <c r="G48" s="19" t="s">
        <v>3212</v>
      </c>
      <c r="H48" s="521">
        <v>3</v>
      </c>
      <c r="I48" s="35" t="s">
        <v>6</v>
      </c>
      <c r="J48" s="19"/>
      <c r="K48" s="21" t="s">
        <v>3281</v>
      </c>
      <c r="L48" s="1218"/>
      <c r="M48" s="249"/>
      <c r="N48" s="249"/>
      <c r="O48" s="249"/>
      <c r="P48" s="249"/>
      <c r="Q48" s="249"/>
      <c r="R48" s="249"/>
      <c r="T48" s="608"/>
      <c r="U48" s="249"/>
      <c r="V48" s="249"/>
      <c r="W48" s="249"/>
      <c r="X48" s="249"/>
      <c r="Y48" s="249"/>
    </row>
    <row r="49" spans="1:25" s="41" customFormat="1" ht="15.75">
      <c r="A49" s="341"/>
      <c r="B49" s="1217"/>
      <c r="C49" s="32"/>
      <c r="D49" s="521"/>
      <c r="E49" s="34" t="s">
        <v>1803</v>
      </c>
      <c r="F49" s="33">
        <v>4769</v>
      </c>
      <c r="G49" s="19" t="s">
        <v>3212</v>
      </c>
      <c r="H49" s="521">
        <v>3</v>
      </c>
      <c r="I49" s="35" t="s">
        <v>6</v>
      </c>
      <c r="J49" s="19"/>
      <c r="K49" s="21" t="s">
        <v>3281</v>
      </c>
      <c r="L49" s="1218">
        <v>100</v>
      </c>
      <c r="M49" s="249"/>
      <c r="N49" s="249"/>
      <c r="O49" s="249"/>
      <c r="P49" s="249"/>
      <c r="Q49" s="249"/>
      <c r="R49" s="249"/>
      <c r="T49" s="608"/>
      <c r="U49" s="249"/>
      <c r="V49" s="249"/>
      <c r="W49" s="249"/>
      <c r="X49" s="249"/>
      <c r="Y49" s="249"/>
    </row>
    <row r="50" spans="1:25" s="41" customFormat="1" ht="15.75">
      <c r="A50" s="341" t="s">
        <v>180</v>
      </c>
      <c r="B50" s="1217">
        <v>45169</v>
      </c>
      <c r="C50" s="32">
        <v>45167</v>
      </c>
      <c r="D50" s="521">
        <v>14730</v>
      </c>
      <c r="E50" s="34" t="s">
        <v>2</v>
      </c>
      <c r="F50" s="33">
        <v>2788</v>
      </c>
      <c r="G50" s="19" t="s">
        <v>27</v>
      </c>
      <c r="H50" s="521">
        <v>3</v>
      </c>
      <c r="I50" s="35" t="s">
        <v>6</v>
      </c>
      <c r="J50" s="19"/>
      <c r="K50" s="21"/>
      <c r="L50" s="1218">
        <v>108</v>
      </c>
      <c r="M50" s="249"/>
      <c r="N50" s="249"/>
      <c r="O50" s="249"/>
      <c r="P50" s="249"/>
      <c r="Q50" s="249"/>
      <c r="R50" s="249"/>
      <c r="T50" s="608"/>
      <c r="U50" s="249"/>
      <c r="V50" s="249"/>
      <c r="W50" s="249"/>
      <c r="X50" s="249"/>
      <c r="Y50" s="249"/>
    </row>
    <row r="51" spans="1:25" s="41" customFormat="1" ht="15.75">
      <c r="A51" s="341" t="s">
        <v>150</v>
      </c>
      <c r="B51" s="1217">
        <v>45169</v>
      </c>
      <c r="C51" s="32">
        <v>45167</v>
      </c>
      <c r="D51" s="521">
        <v>14740</v>
      </c>
      <c r="E51" s="34" t="s">
        <v>2</v>
      </c>
      <c r="F51" s="33">
        <v>1514</v>
      </c>
      <c r="G51" s="19" t="s">
        <v>430</v>
      </c>
      <c r="H51" s="521">
        <v>6</v>
      </c>
      <c r="I51" s="35" t="s">
        <v>6</v>
      </c>
      <c r="J51" s="19"/>
      <c r="K51" s="21"/>
      <c r="L51" s="1218">
        <v>207</v>
      </c>
      <c r="M51" s="249"/>
      <c r="N51" s="249"/>
      <c r="O51" s="249"/>
      <c r="P51" s="249"/>
      <c r="Q51" s="249"/>
      <c r="R51" s="249"/>
      <c r="T51" s="608"/>
      <c r="U51" s="249"/>
      <c r="V51" s="249"/>
      <c r="W51" s="249"/>
      <c r="X51" s="249"/>
      <c r="Y51" s="249"/>
    </row>
    <row r="52" spans="1:25" s="41" customFormat="1" ht="15.75">
      <c r="A52" s="341" t="s">
        <v>410</v>
      </c>
      <c r="B52" s="1217">
        <v>45170</v>
      </c>
      <c r="C52" s="32">
        <v>45169</v>
      </c>
      <c r="D52" s="521">
        <v>14764</v>
      </c>
      <c r="E52" s="34" t="s">
        <v>44</v>
      </c>
      <c r="F52" s="33">
        <v>2973</v>
      </c>
      <c r="G52" s="19" t="s">
        <v>38</v>
      </c>
      <c r="H52" s="521">
        <v>6</v>
      </c>
      <c r="I52" s="35" t="s">
        <v>6</v>
      </c>
      <c r="J52" s="19"/>
      <c r="K52" s="21"/>
      <c r="L52" s="1218">
        <v>147</v>
      </c>
      <c r="M52" s="249"/>
      <c r="N52" s="249"/>
      <c r="O52" s="249"/>
      <c r="P52" s="249"/>
      <c r="Q52" s="249"/>
      <c r="R52" s="249"/>
      <c r="T52" s="608"/>
      <c r="U52" s="249"/>
      <c r="V52" s="249"/>
      <c r="W52" s="249"/>
      <c r="X52" s="249"/>
      <c r="Y52" s="249"/>
    </row>
    <row r="53" spans="1:25" s="41" customFormat="1" ht="15.75">
      <c r="A53" s="339" t="s">
        <v>2962</v>
      </c>
      <c r="B53" s="1606">
        <v>45170</v>
      </c>
      <c r="C53" s="132"/>
      <c r="D53" s="547">
        <v>14766</v>
      </c>
      <c r="E53" s="131" t="s">
        <v>1221</v>
      </c>
      <c r="F53" s="133">
        <v>4810</v>
      </c>
      <c r="G53" s="134" t="s">
        <v>1164</v>
      </c>
      <c r="H53" s="547" t="s">
        <v>2999</v>
      </c>
      <c r="I53" s="235"/>
      <c r="J53" s="134"/>
      <c r="K53" s="525"/>
      <c r="L53" s="516"/>
      <c r="M53" s="249"/>
      <c r="N53" s="249"/>
      <c r="O53" s="249"/>
      <c r="P53" s="249"/>
      <c r="Q53" s="249"/>
      <c r="R53" s="249"/>
      <c r="T53" s="608"/>
      <c r="U53" s="249"/>
      <c r="V53" s="249"/>
      <c r="W53" s="249"/>
      <c r="X53" s="249"/>
      <c r="Y53" s="249"/>
    </row>
    <row r="54" spans="1:25" s="41" customFormat="1" ht="15.75">
      <c r="A54" s="339" t="s">
        <v>109</v>
      </c>
      <c r="B54" s="1606">
        <v>45174</v>
      </c>
      <c r="C54" s="132"/>
      <c r="D54" s="547">
        <v>14774</v>
      </c>
      <c r="E54" s="131" t="s">
        <v>2</v>
      </c>
      <c r="F54" s="133">
        <v>4755</v>
      </c>
      <c r="G54" s="134" t="s">
        <v>363</v>
      </c>
      <c r="H54" s="547">
        <v>30</v>
      </c>
      <c r="I54" s="235"/>
      <c r="J54" s="134"/>
      <c r="K54" s="525"/>
      <c r="L54" s="516"/>
      <c r="M54" s="249"/>
      <c r="N54" s="249"/>
      <c r="O54" s="249"/>
      <c r="P54" s="249"/>
      <c r="Q54" s="249"/>
      <c r="R54" s="249"/>
      <c r="T54" s="608"/>
      <c r="U54" s="249"/>
      <c r="V54" s="249"/>
      <c r="W54" s="249"/>
      <c r="X54" s="249"/>
      <c r="Y54" s="249"/>
    </row>
    <row r="55" spans="1:25" s="249" customFormat="1" ht="15.75">
      <c r="A55" s="339" t="s">
        <v>2340</v>
      </c>
      <c r="B55" s="1606">
        <v>45189</v>
      </c>
      <c r="C55" s="132"/>
      <c r="D55" s="547">
        <v>14776</v>
      </c>
      <c r="E55" s="131" t="s">
        <v>44</v>
      </c>
      <c r="F55" s="133">
        <v>4316</v>
      </c>
      <c r="G55" s="134" t="s">
        <v>57</v>
      </c>
      <c r="H55" s="547">
        <v>30</v>
      </c>
      <c r="I55" s="235"/>
      <c r="J55" s="134"/>
      <c r="K55" s="134"/>
      <c r="L55" s="516"/>
      <c r="T55" s="608" t="s">
        <v>3297</v>
      </c>
    </row>
    <row r="56" spans="1:25" s="41" customFormat="1" ht="15.75">
      <c r="A56" s="339"/>
      <c r="B56" s="1606"/>
      <c r="C56" s="132"/>
      <c r="D56" s="547"/>
      <c r="E56" s="131"/>
      <c r="F56" s="133"/>
      <c r="G56" s="134"/>
      <c r="H56" s="547"/>
      <c r="I56" s="235"/>
      <c r="J56" s="134"/>
      <c r="K56" s="525"/>
      <c r="L56" s="516"/>
      <c r="M56" s="249"/>
      <c r="N56" s="249"/>
      <c r="O56" s="249"/>
      <c r="P56" s="249"/>
      <c r="Q56" s="249"/>
      <c r="R56" s="249"/>
      <c r="T56" s="608"/>
      <c r="U56" s="249"/>
      <c r="V56" s="249"/>
      <c r="W56" s="249"/>
      <c r="X56" s="249"/>
      <c r="Y56" s="249"/>
    </row>
    <row r="57" spans="1:25" s="123" customFormat="1">
      <c r="A57" s="1105"/>
      <c r="B57" s="1106"/>
      <c r="C57" s="1106"/>
      <c r="D57" s="1107"/>
      <c r="E57" s="1108"/>
      <c r="F57" s="1107"/>
      <c r="G57" s="1109"/>
      <c r="H57" s="1110"/>
      <c r="I57" s="1111"/>
      <c r="J57" s="1109"/>
      <c r="K57" s="1109"/>
      <c r="L57" s="1129"/>
      <c r="M57" s="653"/>
      <c r="N57" s="653"/>
      <c r="O57" s="653"/>
      <c r="P57" s="653"/>
      <c r="Q57" s="653"/>
      <c r="R57" s="653"/>
      <c r="T57" s="249"/>
      <c r="V57" s="653"/>
      <c r="W57" s="653"/>
      <c r="X57" s="653"/>
      <c r="Y57" s="653"/>
    </row>
    <row r="58" spans="1:25" s="41" customFormat="1">
      <c r="A58" s="2530">
        <f>SUM(L22:L57)</f>
        <v>6750.03</v>
      </c>
      <c r="B58" s="2531"/>
      <c r="C58" s="2531"/>
      <c r="D58" s="2531"/>
      <c r="E58" s="2531"/>
      <c r="F58" s="2531"/>
      <c r="G58" s="2531"/>
      <c r="H58" s="2531"/>
      <c r="I58" s="2531"/>
      <c r="J58" s="2531"/>
      <c r="K58" s="2531"/>
      <c r="L58" s="2532"/>
      <c r="M58" s="249"/>
      <c r="N58" s="249"/>
      <c r="O58" s="249"/>
      <c r="P58" s="249"/>
      <c r="Q58" s="249"/>
      <c r="R58" s="249"/>
      <c r="T58" s="249"/>
      <c r="U58" s="249"/>
      <c r="V58" s="249"/>
      <c r="W58" s="249"/>
      <c r="X58" s="249"/>
      <c r="Y58" s="249"/>
    </row>
    <row r="59" spans="1:25" s="41" customFormat="1" ht="18.75">
      <c r="A59" s="2460" t="s">
        <v>1225</v>
      </c>
      <c r="B59" s="2450"/>
      <c r="C59" s="2450"/>
      <c r="D59" s="2450"/>
      <c r="E59" s="2450"/>
      <c r="F59" s="2450"/>
      <c r="G59" s="2450"/>
      <c r="H59" s="2450"/>
      <c r="I59" s="2450"/>
      <c r="J59" s="2450"/>
      <c r="K59" s="2450"/>
      <c r="L59" s="2451"/>
      <c r="M59" s="249"/>
      <c r="N59" s="249"/>
      <c r="O59" s="249"/>
      <c r="P59" s="249"/>
      <c r="Q59" s="249"/>
      <c r="R59" s="249"/>
      <c r="T59" s="249"/>
      <c r="U59" s="249"/>
      <c r="V59" s="249"/>
      <c r="W59" s="249"/>
      <c r="X59" s="249"/>
      <c r="Y59" s="249"/>
    </row>
    <row r="60" spans="1:25" s="41" customFormat="1">
      <c r="A60" s="34" t="s">
        <v>2262</v>
      </c>
      <c r="B60" s="34" t="s">
        <v>3234</v>
      </c>
      <c r="C60" s="34" t="s">
        <v>3235</v>
      </c>
      <c r="D60" s="34" t="s">
        <v>3226</v>
      </c>
      <c r="E60" s="34" t="s">
        <v>7</v>
      </c>
      <c r="F60" s="34" t="s">
        <v>3227</v>
      </c>
      <c r="G60" s="34" t="s">
        <v>382</v>
      </c>
      <c r="H60" s="34" t="s">
        <v>1787</v>
      </c>
      <c r="I60" s="34" t="s">
        <v>12</v>
      </c>
      <c r="J60" s="34"/>
      <c r="K60" s="34"/>
      <c r="L60" s="1218">
        <v>462</v>
      </c>
      <c r="M60" s="249"/>
      <c r="N60" s="249"/>
      <c r="O60" s="249"/>
      <c r="P60" s="249"/>
      <c r="Q60" s="249"/>
      <c r="R60" s="249"/>
      <c r="T60" s="249"/>
      <c r="U60" s="249"/>
      <c r="V60" s="249"/>
      <c r="W60" s="249"/>
      <c r="X60" s="249"/>
      <c r="Y60" s="249"/>
    </row>
    <row r="61" spans="1:25" s="41" customFormat="1" ht="15.75">
      <c r="A61" s="341" t="s">
        <v>130</v>
      </c>
      <c r="B61" s="1217">
        <v>45146</v>
      </c>
      <c r="C61" s="32">
        <v>45145</v>
      </c>
      <c r="D61" s="521">
        <v>14483</v>
      </c>
      <c r="E61" s="34" t="s">
        <v>7</v>
      </c>
      <c r="F61" s="33">
        <v>4106</v>
      </c>
      <c r="G61" s="19" t="s">
        <v>52</v>
      </c>
      <c r="H61" s="521">
        <v>5</v>
      </c>
      <c r="I61" s="35" t="s">
        <v>6</v>
      </c>
      <c r="J61" s="19"/>
      <c r="K61" s="21"/>
      <c r="L61" s="1218">
        <v>130.35</v>
      </c>
      <c r="M61" s="249"/>
      <c r="N61" s="249"/>
      <c r="O61" s="249"/>
      <c r="P61" s="249"/>
      <c r="Q61" s="249"/>
      <c r="R61" s="249"/>
      <c r="T61" s="608"/>
      <c r="U61" s="249"/>
      <c r="V61" s="249"/>
      <c r="W61" s="249"/>
      <c r="X61" s="249"/>
      <c r="Y61" s="249"/>
    </row>
    <row r="62" spans="1:25" s="249" customFormat="1" ht="15.75">
      <c r="A62" s="341" t="s">
        <v>109</v>
      </c>
      <c r="B62" s="1217">
        <v>45140</v>
      </c>
      <c r="C62" s="32">
        <v>45140</v>
      </c>
      <c r="D62" s="521">
        <v>14498</v>
      </c>
      <c r="E62" s="34" t="s">
        <v>2060</v>
      </c>
      <c r="F62" s="33">
        <v>4025</v>
      </c>
      <c r="G62" s="19" t="s">
        <v>90</v>
      </c>
      <c r="H62" s="521" t="s">
        <v>3176</v>
      </c>
      <c r="I62" s="35" t="s">
        <v>6</v>
      </c>
      <c r="J62" s="19"/>
      <c r="K62" s="19" t="s">
        <v>2894</v>
      </c>
      <c r="L62" s="1218">
        <v>200</v>
      </c>
      <c r="T62" s="608"/>
    </row>
    <row r="63" spans="1:25" s="249" customFormat="1" ht="15.75">
      <c r="A63" s="341" t="s">
        <v>109</v>
      </c>
      <c r="B63" s="1217">
        <v>45146</v>
      </c>
      <c r="C63" s="32">
        <v>45147</v>
      </c>
      <c r="D63" s="521">
        <v>14499</v>
      </c>
      <c r="E63" s="34" t="s">
        <v>2060</v>
      </c>
      <c r="F63" s="33" t="s">
        <v>54</v>
      </c>
      <c r="G63" s="19" t="s">
        <v>622</v>
      </c>
      <c r="H63" s="521" t="s">
        <v>1092</v>
      </c>
      <c r="I63" s="35" t="s">
        <v>6</v>
      </c>
      <c r="J63" s="19" t="s">
        <v>3243</v>
      </c>
      <c r="K63" s="19"/>
      <c r="L63" s="1218">
        <v>50</v>
      </c>
      <c r="T63" s="608"/>
    </row>
    <row r="64" spans="1:25" s="249" customFormat="1" ht="15.75">
      <c r="A64" s="341" t="s">
        <v>3229</v>
      </c>
      <c r="B64" s="1217">
        <v>45146</v>
      </c>
      <c r="C64" s="32">
        <v>45141</v>
      </c>
      <c r="D64" s="521">
        <v>14502</v>
      </c>
      <c r="E64" s="34" t="s">
        <v>2</v>
      </c>
      <c r="F64" s="33">
        <v>1120</v>
      </c>
      <c r="G64" s="19" t="s">
        <v>55</v>
      </c>
      <c r="H64" s="521">
        <v>2</v>
      </c>
      <c r="I64" s="35" t="s">
        <v>6</v>
      </c>
      <c r="J64" s="19"/>
      <c r="K64" s="19"/>
      <c r="L64" s="1218">
        <v>73</v>
      </c>
      <c r="T64" s="608"/>
    </row>
    <row r="65" spans="1:25" s="249" customFormat="1" ht="15.75">
      <c r="A65" s="341" t="s">
        <v>3232</v>
      </c>
      <c r="B65" s="1217">
        <v>45153</v>
      </c>
      <c r="C65" s="32">
        <v>45152</v>
      </c>
      <c r="D65" s="521">
        <v>14524</v>
      </c>
      <c r="E65" s="34" t="s">
        <v>671</v>
      </c>
      <c r="F65" s="33">
        <v>4778</v>
      </c>
      <c r="G65" s="19" t="s">
        <v>2251</v>
      </c>
      <c r="H65" s="521">
        <v>20</v>
      </c>
      <c r="I65" s="35" t="s">
        <v>6</v>
      </c>
      <c r="J65" s="19" t="s">
        <v>1189</v>
      </c>
      <c r="K65" s="19" t="s">
        <v>2188</v>
      </c>
      <c r="L65" s="1218">
        <v>998</v>
      </c>
      <c r="T65" s="608"/>
    </row>
    <row r="66" spans="1:25" s="249" customFormat="1" ht="15.75">
      <c r="A66" s="341" t="s">
        <v>247</v>
      </c>
      <c r="B66" s="1217">
        <v>45149</v>
      </c>
      <c r="C66" s="32">
        <v>45160</v>
      </c>
      <c r="D66" s="521">
        <v>14531</v>
      </c>
      <c r="E66" s="34" t="s">
        <v>2</v>
      </c>
      <c r="F66" s="33">
        <v>4782</v>
      </c>
      <c r="G66" s="19" t="s">
        <v>521</v>
      </c>
      <c r="H66" s="521">
        <v>51</v>
      </c>
      <c r="I66" s="35" t="s">
        <v>6</v>
      </c>
      <c r="J66" s="19" t="s">
        <v>1189</v>
      </c>
      <c r="K66" s="19"/>
      <c r="L66" s="1218">
        <v>382.5</v>
      </c>
      <c r="T66" s="608"/>
    </row>
    <row r="67" spans="1:25" s="249" customFormat="1" ht="15.75">
      <c r="A67" s="341" t="s">
        <v>381</v>
      </c>
      <c r="B67" s="1217">
        <v>45153</v>
      </c>
      <c r="C67" s="32">
        <v>45148</v>
      </c>
      <c r="D67" s="521">
        <v>14548</v>
      </c>
      <c r="E67" s="34" t="s">
        <v>7</v>
      </c>
      <c r="F67" s="33">
        <v>2555</v>
      </c>
      <c r="G67" s="19" t="s">
        <v>382</v>
      </c>
      <c r="H67" s="521">
        <v>9</v>
      </c>
      <c r="I67" s="35" t="s">
        <v>6</v>
      </c>
      <c r="J67" s="19"/>
      <c r="K67" s="19"/>
      <c r="L67" s="1218">
        <v>308</v>
      </c>
      <c r="T67" s="608"/>
    </row>
    <row r="68" spans="1:25" s="249" customFormat="1" ht="15.75">
      <c r="A68" s="341" t="s">
        <v>2273</v>
      </c>
      <c r="B68" s="1217">
        <v>45153</v>
      </c>
      <c r="C68" s="32">
        <v>45148</v>
      </c>
      <c r="D68" s="521">
        <v>14565</v>
      </c>
      <c r="E68" s="34" t="s">
        <v>2</v>
      </c>
      <c r="F68" s="33">
        <v>784</v>
      </c>
      <c r="G68" s="19" t="s">
        <v>41</v>
      </c>
      <c r="H68" s="521">
        <v>10</v>
      </c>
      <c r="I68" s="35" t="s">
        <v>6</v>
      </c>
      <c r="J68" s="19"/>
      <c r="K68" s="19"/>
      <c r="L68" s="1218">
        <v>139.9</v>
      </c>
      <c r="T68" s="608"/>
    </row>
    <row r="69" spans="1:25" s="249" customFormat="1" ht="15.75">
      <c r="A69" s="341" t="s">
        <v>109</v>
      </c>
      <c r="B69" s="1217">
        <v>45147</v>
      </c>
      <c r="C69" s="32">
        <v>45147</v>
      </c>
      <c r="D69" s="521">
        <v>14471</v>
      </c>
      <c r="E69" s="34" t="s">
        <v>2060</v>
      </c>
      <c r="F69" s="33">
        <v>4025</v>
      </c>
      <c r="G69" s="19" t="s">
        <v>66</v>
      </c>
      <c r="H69" s="521">
        <v>1</v>
      </c>
      <c r="I69" s="35" t="s">
        <v>6</v>
      </c>
      <c r="J69" s="19" t="s">
        <v>2109</v>
      </c>
      <c r="K69" s="19" t="s">
        <v>66</v>
      </c>
      <c r="L69" s="1218">
        <v>50</v>
      </c>
      <c r="T69" s="608"/>
    </row>
    <row r="70" spans="1:25" s="249" customFormat="1" ht="15.75">
      <c r="A70" s="341" t="s">
        <v>471</v>
      </c>
      <c r="B70" s="1217">
        <v>45148</v>
      </c>
      <c r="C70" s="32">
        <v>45148</v>
      </c>
      <c r="D70" s="521">
        <v>14585</v>
      </c>
      <c r="E70" s="34" t="s">
        <v>2</v>
      </c>
      <c r="F70" s="33">
        <v>4790</v>
      </c>
      <c r="G70" s="19" t="s">
        <v>2236</v>
      </c>
      <c r="H70" s="521">
        <v>20</v>
      </c>
      <c r="I70" s="35" t="s">
        <v>6</v>
      </c>
      <c r="J70" s="19"/>
      <c r="K70" s="19"/>
      <c r="L70" s="1218">
        <v>137</v>
      </c>
      <c r="T70" s="608"/>
    </row>
    <row r="71" spans="1:25" s="249" customFormat="1" ht="15.75">
      <c r="A71" s="341" t="s">
        <v>3244</v>
      </c>
      <c r="B71" s="1217">
        <v>45154</v>
      </c>
      <c r="C71" s="32">
        <v>45153</v>
      </c>
      <c r="D71" s="521">
        <v>14598</v>
      </c>
      <c r="E71" s="34" t="s">
        <v>2</v>
      </c>
      <c r="F71" s="33">
        <v>784</v>
      </c>
      <c r="G71" s="19" t="s">
        <v>41</v>
      </c>
      <c r="H71" s="521">
        <v>20</v>
      </c>
      <c r="I71" s="35" t="s">
        <v>6</v>
      </c>
      <c r="J71" s="19"/>
      <c r="K71" s="19"/>
      <c r="L71" s="1218">
        <v>110</v>
      </c>
      <c r="T71" s="608"/>
    </row>
    <row r="72" spans="1:25" s="249" customFormat="1" ht="15.75">
      <c r="A72" s="341" t="s">
        <v>1469</v>
      </c>
      <c r="B72" s="1217">
        <v>45155</v>
      </c>
      <c r="C72" s="32">
        <v>45154</v>
      </c>
      <c r="D72" s="521">
        <v>14602</v>
      </c>
      <c r="E72" s="34" t="s">
        <v>7</v>
      </c>
      <c r="F72" s="33">
        <v>1491</v>
      </c>
      <c r="G72" s="19" t="s">
        <v>678</v>
      </c>
      <c r="H72" s="521">
        <v>50</v>
      </c>
      <c r="I72" s="35" t="s">
        <v>12</v>
      </c>
      <c r="J72" s="19"/>
      <c r="K72" s="19"/>
      <c r="L72" s="1218">
        <v>1597</v>
      </c>
      <c r="T72" s="608"/>
    </row>
    <row r="73" spans="1:25" s="249" customFormat="1" ht="15.75">
      <c r="A73" s="341" t="s">
        <v>1516</v>
      </c>
      <c r="B73" s="1217">
        <v>45156</v>
      </c>
      <c r="C73" s="32">
        <v>45154</v>
      </c>
      <c r="D73" s="521">
        <v>14617</v>
      </c>
      <c r="E73" s="34" t="s">
        <v>7</v>
      </c>
      <c r="F73" s="33">
        <v>3687</v>
      </c>
      <c r="G73" s="19" t="s">
        <v>399</v>
      </c>
      <c r="H73" s="521">
        <v>5</v>
      </c>
      <c r="I73" s="35" t="s">
        <v>12</v>
      </c>
      <c r="J73" s="19"/>
      <c r="K73" s="19"/>
      <c r="L73" s="1218">
        <v>395.2</v>
      </c>
      <c r="T73" s="608"/>
    </row>
    <row r="74" spans="1:25" s="249" customFormat="1" ht="15.75">
      <c r="A74" s="341" t="s">
        <v>2549</v>
      </c>
      <c r="B74" s="1217">
        <v>45162</v>
      </c>
      <c r="C74" s="32">
        <v>45161</v>
      </c>
      <c r="D74" s="521">
        <v>14673</v>
      </c>
      <c r="E74" s="34" t="s">
        <v>1221</v>
      </c>
      <c r="F74" s="33">
        <v>3835</v>
      </c>
      <c r="G74" s="19" t="s">
        <v>55</v>
      </c>
      <c r="H74" s="521">
        <v>8</v>
      </c>
      <c r="I74" s="35" t="s">
        <v>6</v>
      </c>
      <c r="J74" s="19"/>
      <c r="K74" s="19"/>
      <c r="L74" s="1218">
        <v>137.5</v>
      </c>
      <c r="T74" s="608"/>
    </row>
    <row r="75" spans="1:25" s="249" customFormat="1" ht="15.75">
      <c r="A75" s="341" t="s">
        <v>109</v>
      </c>
      <c r="B75" s="1217">
        <v>45156</v>
      </c>
      <c r="C75" s="32">
        <v>45156</v>
      </c>
      <c r="D75" s="521">
        <v>14686</v>
      </c>
      <c r="E75" s="34" t="s">
        <v>2060</v>
      </c>
      <c r="F75" s="33">
        <v>4025</v>
      </c>
      <c r="G75" s="19" t="s">
        <v>66</v>
      </c>
      <c r="H75" s="521" t="s">
        <v>2025</v>
      </c>
      <c r="I75" s="35" t="s">
        <v>6</v>
      </c>
      <c r="J75" s="19"/>
      <c r="K75" s="19"/>
      <c r="L75" s="1218">
        <v>100</v>
      </c>
      <c r="T75" s="608"/>
    </row>
    <row r="76" spans="1:25" s="249" customFormat="1" ht="15.75">
      <c r="A76" s="341" t="s">
        <v>137</v>
      </c>
      <c r="B76" s="1217">
        <v>45167</v>
      </c>
      <c r="C76" s="32">
        <v>45166</v>
      </c>
      <c r="D76" s="521">
        <v>14691</v>
      </c>
      <c r="E76" s="34" t="s">
        <v>2</v>
      </c>
      <c r="F76" s="33">
        <v>4259</v>
      </c>
      <c r="G76" s="19" t="s">
        <v>2130</v>
      </c>
      <c r="H76" s="521">
        <v>30</v>
      </c>
      <c r="I76" s="35" t="s">
        <v>6</v>
      </c>
      <c r="J76" s="19"/>
      <c r="K76" s="19" t="s">
        <v>8</v>
      </c>
      <c r="L76" s="1218">
        <v>1812</v>
      </c>
      <c r="T76" s="608"/>
    </row>
    <row r="77" spans="1:25" s="249" customFormat="1" ht="15.75">
      <c r="A77" s="341"/>
      <c r="B77" s="1217"/>
      <c r="C77" s="32"/>
      <c r="D77" s="521"/>
      <c r="E77" s="34" t="s">
        <v>2</v>
      </c>
      <c r="F77" s="33">
        <v>4260</v>
      </c>
      <c r="G77" s="19" t="s">
        <v>42</v>
      </c>
      <c r="H77" s="521">
        <v>20</v>
      </c>
      <c r="I77" s="35" t="s">
        <v>6</v>
      </c>
      <c r="J77" s="19"/>
      <c r="K77" s="19" t="s">
        <v>8</v>
      </c>
      <c r="L77" s="1218">
        <v>300</v>
      </c>
      <c r="T77" s="608"/>
    </row>
    <row r="78" spans="1:25" s="249" customFormat="1" ht="15.75">
      <c r="A78" s="341" t="s">
        <v>109</v>
      </c>
      <c r="B78" s="1217">
        <v>45169</v>
      </c>
      <c r="C78" s="32">
        <v>45167</v>
      </c>
      <c r="D78" s="521">
        <v>14751</v>
      </c>
      <c r="E78" s="34" t="s">
        <v>2060</v>
      </c>
      <c r="F78" s="33">
        <v>4025</v>
      </c>
      <c r="G78" s="19" t="s">
        <v>90</v>
      </c>
      <c r="H78" s="521">
        <v>5</v>
      </c>
      <c r="I78" s="35" t="s">
        <v>6</v>
      </c>
      <c r="J78" s="19"/>
      <c r="K78" s="19"/>
      <c r="L78" s="1218">
        <v>250</v>
      </c>
      <c r="T78" s="608"/>
    </row>
    <row r="79" spans="1:25" s="249" customFormat="1" ht="15.75">
      <c r="A79" s="341" t="s">
        <v>1439</v>
      </c>
      <c r="B79" s="1217">
        <v>45169</v>
      </c>
      <c r="C79" s="32">
        <v>45169</v>
      </c>
      <c r="D79" s="521">
        <v>14767</v>
      </c>
      <c r="E79" s="34" t="s">
        <v>2</v>
      </c>
      <c r="F79" s="33">
        <v>3805</v>
      </c>
      <c r="G79" s="19" t="s">
        <v>1639</v>
      </c>
      <c r="H79" s="521">
        <v>60</v>
      </c>
      <c r="I79" s="35" t="s">
        <v>6</v>
      </c>
      <c r="J79" s="19"/>
      <c r="K79" s="19"/>
      <c r="L79" s="1218">
        <v>984</v>
      </c>
      <c r="T79" s="608"/>
    </row>
    <row r="80" spans="1:25" s="42" customFormat="1">
      <c r="A80" s="1105"/>
      <c r="B80" s="1106"/>
      <c r="C80" s="1106"/>
      <c r="D80" s="1107"/>
      <c r="E80" s="1108"/>
      <c r="F80" s="1107"/>
      <c r="G80" s="1109"/>
      <c r="H80" s="1110"/>
      <c r="I80" s="1111"/>
      <c r="J80" s="1109"/>
      <c r="K80" s="1109"/>
      <c r="L80" s="1113"/>
      <c r="M80" s="80"/>
      <c r="N80" s="80"/>
      <c r="O80" s="80"/>
      <c r="P80" s="80"/>
      <c r="Q80" s="80"/>
      <c r="R80" s="80"/>
      <c r="T80" s="249"/>
      <c r="U80" s="80"/>
      <c r="V80" s="80"/>
      <c r="W80" s="80"/>
      <c r="X80" s="80"/>
      <c r="Y80" s="80"/>
    </row>
    <row r="81" spans="1:27" s="41" customFormat="1">
      <c r="A81" s="2464">
        <f>SUM(L60:L79)</f>
        <v>8616.4500000000007</v>
      </c>
      <c r="B81" s="2465"/>
      <c r="C81" s="2465"/>
      <c r="D81" s="2465"/>
      <c r="E81" s="2465"/>
      <c r="F81" s="2465"/>
      <c r="G81" s="2465"/>
      <c r="H81" s="2465"/>
      <c r="I81" s="2465"/>
      <c r="J81" s="2465"/>
      <c r="K81" s="2465"/>
      <c r="L81" s="2466"/>
      <c r="M81" s="247"/>
      <c r="N81" s="249"/>
      <c r="O81" s="249"/>
      <c r="P81" s="249"/>
      <c r="Q81" s="249"/>
      <c r="R81" s="249"/>
      <c r="T81" s="249"/>
      <c r="U81" s="249"/>
      <c r="V81" s="249"/>
      <c r="W81" s="249"/>
      <c r="X81" s="249"/>
      <c r="Y81" s="249"/>
    </row>
    <row r="82" spans="1:27" s="44" customFormat="1" ht="18.75">
      <c r="A82" s="2461" t="s">
        <v>1315</v>
      </c>
      <c r="B82" s="2462"/>
      <c r="C82" s="2462"/>
      <c r="D82" s="2462"/>
      <c r="E82" s="2462"/>
      <c r="F82" s="2462"/>
      <c r="G82" s="2462"/>
      <c r="H82" s="2462"/>
      <c r="I82" s="2462"/>
      <c r="J82" s="2462"/>
      <c r="K82" s="2462"/>
      <c r="L82" s="2463"/>
      <c r="M82" s="246"/>
      <c r="N82" s="246"/>
      <c r="O82" s="246"/>
      <c r="P82" s="246"/>
      <c r="Q82" s="246"/>
      <c r="R82" s="246"/>
      <c r="T82" s="246"/>
      <c r="U82" s="246"/>
      <c r="V82" s="246"/>
      <c r="W82" s="246"/>
      <c r="X82" s="246"/>
      <c r="Y82" s="246"/>
    </row>
    <row r="83" spans="1:27" s="41" customFormat="1" ht="15.75">
      <c r="A83" s="341" t="s">
        <v>2854</v>
      </c>
      <c r="B83" s="1217">
        <v>45142</v>
      </c>
      <c r="C83" s="32">
        <v>45142</v>
      </c>
      <c r="D83" s="521">
        <v>14368</v>
      </c>
      <c r="E83" s="34" t="s">
        <v>2</v>
      </c>
      <c r="F83" s="33">
        <v>2691</v>
      </c>
      <c r="G83" s="19" t="s">
        <v>47</v>
      </c>
      <c r="H83" s="521" t="s">
        <v>2028</v>
      </c>
      <c r="I83" s="35" t="s">
        <v>6</v>
      </c>
      <c r="J83" s="19"/>
      <c r="K83" s="21"/>
      <c r="L83" s="1218">
        <v>1602</v>
      </c>
      <c r="M83" s="249"/>
      <c r="N83" s="249"/>
      <c r="O83" s="249"/>
      <c r="P83" s="249"/>
      <c r="Q83" s="249"/>
      <c r="R83" s="249"/>
      <c r="T83" s="1621" t="s">
        <v>3167</v>
      </c>
      <c r="U83" s="249" t="s">
        <v>3218</v>
      </c>
      <c r="V83" s="249"/>
      <c r="W83" s="249"/>
      <c r="X83" s="249"/>
      <c r="Y83" s="249"/>
    </row>
    <row r="84" spans="1:27" s="41" customFormat="1" ht="15.75">
      <c r="A84" s="341" t="s">
        <v>3183</v>
      </c>
      <c r="B84" s="1217">
        <v>45145</v>
      </c>
      <c r="C84" s="32">
        <v>45140</v>
      </c>
      <c r="D84" s="521">
        <v>14420</v>
      </c>
      <c r="E84" s="34" t="s">
        <v>2</v>
      </c>
      <c r="F84" s="33">
        <v>1468</v>
      </c>
      <c r="G84" s="19" t="s">
        <v>21</v>
      </c>
      <c r="H84" s="521">
        <v>10</v>
      </c>
      <c r="I84" s="35" t="s">
        <v>6</v>
      </c>
      <c r="J84" s="19" t="s">
        <v>3158</v>
      </c>
      <c r="K84" s="19" t="s">
        <v>1911</v>
      </c>
      <c r="L84" s="1218">
        <v>630</v>
      </c>
      <c r="M84" s="249"/>
      <c r="N84" s="249"/>
      <c r="O84" s="249"/>
      <c r="P84" s="249"/>
      <c r="Q84" s="249"/>
      <c r="R84" s="249"/>
      <c r="T84" s="1621" t="s">
        <v>3195</v>
      </c>
      <c r="U84" s="249" t="s">
        <v>3218</v>
      </c>
      <c r="V84" s="249"/>
      <c r="W84" s="249"/>
      <c r="X84" s="249"/>
      <c r="Y84" s="249"/>
    </row>
    <row r="85" spans="1:27" s="41" customFormat="1" ht="15.75">
      <c r="A85" s="341" t="s">
        <v>1564</v>
      </c>
      <c r="B85" s="1217">
        <v>45145</v>
      </c>
      <c r="C85" s="32">
        <v>45140</v>
      </c>
      <c r="D85" s="521">
        <v>14421</v>
      </c>
      <c r="E85" s="34" t="s">
        <v>2</v>
      </c>
      <c r="F85" s="33">
        <v>951</v>
      </c>
      <c r="G85" s="19" t="s">
        <v>58</v>
      </c>
      <c r="H85" s="521">
        <v>1</v>
      </c>
      <c r="I85" s="35" t="s">
        <v>6</v>
      </c>
      <c r="J85" s="19" t="s">
        <v>3158</v>
      </c>
      <c r="K85" s="19" t="s">
        <v>1911</v>
      </c>
      <c r="L85" s="1218">
        <v>97</v>
      </c>
      <c r="M85" s="249"/>
      <c r="N85" s="249"/>
      <c r="O85" s="249"/>
      <c r="P85" s="249"/>
      <c r="Q85" s="249"/>
      <c r="R85" s="249"/>
      <c r="T85" s="1621" t="s">
        <v>3196</v>
      </c>
      <c r="U85" s="249" t="s">
        <v>3218</v>
      </c>
      <c r="V85" s="249"/>
      <c r="W85" s="249"/>
      <c r="X85" s="249"/>
      <c r="Y85" s="249"/>
    </row>
    <row r="86" spans="1:27" s="41" customFormat="1" ht="15.75">
      <c r="A86" s="341" t="s">
        <v>848</v>
      </c>
      <c r="B86" s="1217">
        <v>45145</v>
      </c>
      <c r="C86" s="32">
        <v>45139</v>
      </c>
      <c r="D86" s="521">
        <v>14422</v>
      </c>
      <c r="E86" s="34" t="s">
        <v>2351</v>
      </c>
      <c r="F86" s="33">
        <v>2560</v>
      </c>
      <c r="G86" s="19" t="s">
        <v>5</v>
      </c>
      <c r="H86" s="521">
        <v>10</v>
      </c>
      <c r="I86" s="35" t="s">
        <v>6</v>
      </c>
      <c r="J86" s="19" t="s">
        <v>3158</v>
      </c>
      <c r="K86" s="19" t="s">
        <v>1911</v>
      </c>
      <c r="L86" s="1218">
        <v>452</v>
      </c>
      <c r="M86" s="249"/>
      <c r="N86" s="249"/>
      <c r="O86" s="249"/>
      <c r="P86" s="249"/>
      <c r="Q86" s="249"/>
      <c r="R86" s="249"/>
      <c r="T86" s="1622" t="s">
        <v>2645</v>
      </c>
      <c r="U86" s="1055" t="s">
        <v>3218</v>
      </c>
      <c r="V86" s="1055" t="s">
        <v>3219</v>
      </c>
      <c r="W86" s="249"/>
      <c r="X86" s="249"/>
      <c r="Y86" s="249"/>
    </row>
    <row r="87" spans="1:27" s="41" customFormat="1" ht="15.75">
      <c r="A87" s="341" t="s">
        <v>115</v>
      </c>
      <c r="B87" s="1217">
        <v>45145</v>
      </c>
      <c r="C87" s="32">
        <v>45142</v>
      </c>
      <c r="D87" s="521">
        <v>14423</v>
      </c>
      <c r="E87" s="34" t="s">
        <v>2</v>
      </c>
      <c r="F87" s="33">
        <v>2604</v>
      </c>
      <c r="G87" s="19" t="s">
        <v>116</v>
      </c>
      <c r="H87" s="521">
        <v>21</v>
      </c>
      <c r="I87" s="1647" t="s">
        <v>6</v>
      </c>
      <c r="J87" s="19" t="s">
        <v>3158</v>
      </c>
      <c r="K87" s="19" t="s">
        <v>1911</v>
      </c>
      <c r="L87" s="1218">
        <v>600</v>
      </c>
      <c r="M87" s="249"/>
      <c r="N87" s="249"/>
      <c r="O87" s="249"/>
      <c r="P87" s="249"/>
      <c r="Q87" s="249"/>
      <c r="R87" s="249"/>
      <c r="T87" s="608" t="s">
        <v>3197</v>
      </c>
      <c r="U87" s="249" t="s">
        <v>3218</v>
      </c>
      <c r="V87" s="249"/>
      <c r="W87" s="249"/>
      <c r="X87" s="249"/>
      <c r="Y87" s="249"/>
    </row>
    <row r="88" spans="1:27" s="41" customFormat="1" ht="15.75">
      <c r="A88" s="1648" t="s">
        <v>787</v>
      </c>
      <c r="B88" s="1649">
        <v>45145</v>
      </c>
      <c r="C88" s="1650">
        <v>45140</v>
      </c>
      <c r="D88" s="1651">
        <v>14424</v>
      </c>
      <c r="E88" s="1652" t="s">
        <v>2</v>
      </c>
      <c r="F88" s="1653">
        <v>2664</v>
      </c>
      <c r="G88" s="1654" t="s">
        <v>142</v>
      </c>
      <c r="H88" s="1651">
        <v>60</v>
      </c>
      <c r="I88" s="1655" t="s">
        <v>6</v>
      </c>
      <c r="J88" s="1654" t="s">
        <v>3158</v>
      </c>
      <c r="K88" s="1654" t="s">
        <v>1911</v>
      </c>
      <c r="L88" s="1656">
        <v>360</v>
      </c>
      <c r="M88" s="249"/>
      <c r="N88" s="249"/>
      <c r="O88" s="249"/>
      <c r="P88" s="249"/>
      <c r="Q88" s="249"/>
      <c r="R88" s="249"/>
      <c r="T88" s="608" t="s">
        <v>3198</v>
      </c>
      <c r="U88" s="249" t="s">
        <v>3218</v>
      </c>
      <c r="V88" s="249"/>
      <c r="W88" s="249"/>
      <c r="X88" s="249"/>
      <c r="Y88" s="249"/>
    </row>
    <row r="89" spans="1:27" s="388" customFormat="1" ht="15.75">
      <c r="A89" s="341" t="s">
        <v>520</v>
      </c>
      <c r="B89" s="1217">
        <v>45146</v>
      </c>
      <c r="C89" s="32">
        <v>45140</v>
      </c>
      <c r="D89" s="521">
        <v>14459</v>
      </c>
      <c r="E89" s="34" t="s">
        <v>7</v>
      </c>
      <c r="F89" s="33">
        <v>4467</v>
      </c>
      <c r="G89" s="19" t="s">
        <v>127</v>
      </c>
      <c r="H89" s="521">
        <v>6</v>
      </c>
      <c r="I89" s="35" t="s">
        <v>6</v>
      </c>
      <c r="J89" s="19"/>
      <c r="K89" s="19" t="s">
        <v>1911</v>
      </c>
      <c r="L89" s="1218">
        <v>770.1</v>
      </c>
      <c r="S89" s="1646"/>
      <c r="T89" s="608"/>
      <c r="U89" s="249"/>
      <c r="V89" s="249"/>
      <c r="W89" s="249"/>
      <c r="X89" s="249"/>
      <c r="Y89" s="249"/>
      <c r="Z89" s="249"/>
      <c r="AA89" s="249"/>
    </row>
    <row r="90" spans="1:27" s="249" customFormat="1" ht="15.75">
      <c r="A90" s="341" t="s">
        <v>520</v>
      </c>
      <c r="B90" s="1217">
        <v>45146</v>
      </c>
      <c r="C90" s="32">
        <v>45148</v>
      </c>
      <c r="D90" s="521">
        <v>14459</v>
      </c>
      <c r="E90" s="34" t="s">
        <v>7</v>
      </c>
      <c r="F90" s="33">
        <v>4466</v>
      </c>
      <c r="G90" s="19" t="s">
        <v>521</v>
      </c>
      <c r="H90" s="521">
        <v>56</v>
      </c>
      <c r="I90" s="35" t="s">
        <v>6</v>
      </c>
      <c r="J90" s="19" t="s">
        <v>2206</v>
      </c>
      <c r="K90" s="19" t="s">
        <v>1911</v>
      </c>
      <c r="L90" s="1218">
        <v>310</v>
      </c>
      <c r="T90" s="608"/>
    </row>
    <row r="91" spans="1:27" s="249" customFormat="1" ht="15.75">
      <c r="A91" s="341" t="s">
        <v>580</v>
      </c>
      <c r="B91" s="1217">
        <v>45146</v>
      </c>
      <c r="C91" s="32">
        <v>45139</v>
      </c>
      <c r="D91" s="521">
        <v>14481</v>
      </c>
      <c r="E91" s="34" t="s">
        <v>2</v>
      </c>
      <c r="F91" s="33">
        <v>3620</v>
      </c>
      <c r="G91" s="19" t="s">
        <v>22</v>
      </c>
      <c r="H91" s="521">
        <v>20</v>
      </c>
      <c r="I91" s="35" t="s">
        <v>6</v>
      </c>
      <c r="J91" s="19"/>
      <c r="K91" s="21"/>
      <c r="L91" s="1218">
        <v>490</v>
      </c>
      <c r="T91" s="608"/>
    </row>
    <row r="92" spans="1:27" s="249" customFormat="1" ht="15.75">
      <c r="A92" s="341"/>
      <c r="B92" s="1217"/>
      <c r="C92" s="32"/>
      <c r="D92" s="521"/>
      <c r="E92" s="34" t="s">
        <v>2</v>
      </c>
      <c r="F92" s="33">
        <v>3605</v>
      </c>
      <c r="G92" s="19" t="s">
        <v>21</v>
      </c>
      <c r="H92" s="521">
        <v>3</v>
      </c>
      <c r="I92" s="35" t="s">
        <v>6</v>
      </c>
      <c r="J92" s="19"/>
      <c r="K92" s="21"/>
      <c r="L92" s="1218">
        <v>106.5</v>
      </c>
      <c r="T92" s="608"/>
    </row>
    <row r="93" spans="1:27" s="249" customFormat="1" ht="15.75">
      <c r="A93" s="341" t="s">
        <v>274</v>
      </c>
      <c r="B93" s="1217">
        <v>45146</v>
      </c>
      <c r="C93" s="32">
        <v>45140</v>
      </c>
      <c r="D93" s="521">
        <v>14484</v>
      </c>
      <c r="E93" s="34" t="s">
        <v>7</v>
      </c>
      <c r="F93" s="33">
        <v>1483</v>
      </c>
      <c r="G93" s="19" t="s">
        <v>5</v>
      </c>
      <c r="H93" s="521">
        <v>20</v>
      </c>
      <c r="I93" s="35" t="s">
        <v>6</v>
      </c>
      <c r="J93" s="19"/>
      <c r="K93" s="21"/>
      <c r="L93" s="1218">
        <v>996.8</v>
      </c>
      <c r="T93" s="608"/>
    </row>
    <row r="94" spans="1:27" s="249" customFormat="1" ht="15.75">
      <c r="A94" s="341" t="s">
        <v>3058</v>
      </c>
      <c r="B94" s="1217">
        <v>45146</v>
      </c>
      <c r="C94" s="32">
        <v>45142</v>
      </c>
      <c r="D94" s="521">
        <v>14485</v>
      </c>
      <c r="E94" s="34" t="s">
        <v>2</v>
      </c>
      <c r="F94" s="33">
        <v>869</v>
      </c>
      <c r="G94" s="19" t="s">
        <v>16</v>
      </c>
      <c r="H94" s="521">
        <v>5</v>
      </c>
      <c r="I94" s="35" t="s">
        <v>6</v>
      </c>
      <c r="J94" s="19"/>
      <c r="K94" s="21"/>
      <c r="L94" s="1218">
        <v>57.5</v>
      </c>
      <c r="T94" s="608"/>
    </row>
    <row r="95" spans="1:27" s="249" customFormat="1" ht="15.75">
      <c r="A95" s="341" t="s">
        <v>871</v>
      </c>
      <c r="B95" s="1217">
        <v>45146</v>
      </c>
      <c r="C95" s="32">
        <v>45142</v>
      </c>
      <c r="D95" s="521">
        <v>14494</v>
      </c>
      <c r="E95" s="34" t="s">
        <v>2</v>
      </c>
      <c r="F95" s="33">
        <v>1387</v>
      </c>
      <c r="G95" s="19" t="s">
        <v>770</v>
      </c>
      <c r="H95" s="521">
        <v>17</v>
      </c>
      <c r="I95" s="35" t="s">
        <v>6</v>
      </c>
      <c r="J95" s="19"/>
      <c r="K95" s="21"/>
      <c r="L95" s="1218">
        <v>765</v>
      </c>
      <c r="T95" s="608"/>
    </row>
    <row r="96" spans="1:27" s="249" customFormat="1" ht="15.75">
      <c r="A96" s="341" t="s">
        <v>141</v>
      </c>
      <c r="B96" s="1217">
        <v>45149</v>
      </c>
      <c r="C96" s="32">
        <v>45148</v>
      </c>
      <c r="D96" s="521">
        <v>14504</v>
      </c>
      <c r="E96" s="34" t="s">
        <v>2</v>
      </c>
      <c r="F96" s="33">
        <v>3295</v>
      </c>
      <c r="G96" s="19" t="s">
        <v>521</v>
      </c>
      <c r="H96" s="521">
        <v>20</v>
      </c>
      <c r="I96" s="35" t="s">
        <v>6</v>
      </c>
      <c r="J96" s="19" t="s">
        <v>2206</v>
      </c>
      <c r="K96" s="21" t="s">
        <v>1911</v>
      </c>
      <c r="L96" s="1218">
        <v>253.75</v>
      </c>
      <c r="T96" s="608"/>
    </row>
    <row r="97" spans="1:20" s="249" customFormat="1" ht="15.75">
      <c r="A97" s="341" t="s">
        <v>174</v>
      </c>
      <c r="B97" s="1217">
        <v>45147</v>
      </c>
      <c r="C97" s="32">
        <v>45145</v>
      </c>
      <c r="D97" s="521">
        <v>14505</v>
      </c>
      <c r="E97" s="34" t="s">
        <v>1221</v>
      </c>
      <c r="F97" s="33">
        <v>4535</v>
      </c>
      <c r="G97" s="19" t="s">
        <v>18</v>
      </c>
      <c r="H97" s="521">
        <v>5</v>
      </c>
      <c r="I97" s="35" t="s">
        <v>6</v>
      </c>
      <c r="J97" s="19"/>
      <c r="K97" s="21"/>
      <c r="L97" s="1218">
        <v>58.5</v>
      </c>
      <c r="T97" s="608"/>
    </row>
    <row r="98" spans="1:20" s="249" customFormat="1" ht="15.75">
      <c r="A98" s="341"/>
      <c r="B98" s="1217"/>
      <c r="C98" s="32"/>
      <c r="D98" s="521"/>
      <c r="E98" s="34" t="s">
        <v>2</v>
      </c>
      <c r="F98" s="33">
        <v>855</v>
      </c>
      <c r="G98" s="19" t="s">
        <v>38</v>
      </c>
      <c r="H98" s="521">
        <v>20</v>
      </c>
      <c r="I98" s="35" t="s">
        <v>6</v>
      </c>
      <c r="J98" s="19"/>
      <c r="K98" s="21"/>
      <c r="L98" s="1218">
        <v>268</v>
      </c>
      <c r="T98" s="608"/>
    </row>
    <row r="99" spans="1:20" s="249" customFormat="1" ht="15.75">
      <c r="A99" s="341" t="s">
        <v>2190</v>
      </c>
      <c r="B99" s="1217">
        <v>45147</v>
      </c>
      <c r="C99" s="32">
        <v>45145</v>
      </c>
      <c r="D99" s="521">
        <v>14510</v>
      </c>
      <c r="E99" s="34" t="s">
        <v>2</v>
      </c>
      <c r="F99" s="33">
        <v>1468</v>
      </c>
      <c r="G99" s="19" t="s">
        <v>21</v>
      </c>
      <c r="H99" s="521">
        <v>20</v>
      </c>
      <c r="I99" s="35" t="s">
        <v>6</v>
      </c>
      <c r="J99" s="19"/>
      <c r="K99" s="21"/>
      <c r="L99" s="1218">
        <v>1242</v>
      </c>
      <c r="T99" s="608"/>
    </row>
    <row r="100" spans="1:20" s="249" customFormat="1" ht="15.75">
      <c r="A100" s="341" t="s">
        <v>2099</v>
      </c>
      <c r="B100" s="1217">
        <v>45146</v>
      </c>
      <c r="C100" s="32">
        <v>45142</v>
      </c>
      <c r="D100" s="521">
        <v>14516</v>
      </c>
      <c r="E100" s="34" t="s">
        <v>2351</v>
      </c>
      <c r="F100" s="33">
        <v>2329</v>
      </c>
      <c r="G100" s="19" t="s">
        <v>53</v>
      </c>
      <c r="H100" s="521">
        <v>12</v>
      </c>
      <c r="I100" s="35" t="s">
        <v>6</v>
      </c>
      <c r="J100" s="19"/>
      <c r="K100" s="21"/>
      <c r="L100" s="1218">
        <v>1314</v>
      </c>
      <c r="T100" s="608"/>
    </row>
    <row r="101" spans="1:20" s="249" customFormat="1" ht="15.75">
      <c r="A101" s="341" t="s">
        <v>1850</v>
      </c>
      <c r="B101" s="1217">
        <v>45148</v>
      </c>
      <c r="C101" s="32">
        <v>45147</v>
      </c>
      <c r="D101" s="521">
        <v>14518</v>
      </c>
      <c r="E101" s="34" t="s">
        <v>2212</v>
      </c>
      <c r="F101" s="33">
        <v>4008</v>
      </c>
      <c r="G101" s="19" t="s">
        <v>1075</v>
      </c>
      <c r="H101" s="521">
        <v>15</v>
      </c>
      <c r="I101" s="35" t="s">
        <v>6</v>
      </c>
      <c r="J101" s="19"/>
      <c r="K101" s="21"/>
      <c r="L101" s="1218">
        <v>228</v>
      </c>
      <c r="T101" s="608"/>
    </row>
    <row r="102" spans="1:20" s="249" customFormat="1" ht="15.75">
      <c r="A102" s="341" t="s">
        <v>2403</v>
      </c>
      <c r="B102" s="1217">
        <v>45147</v>
      </c>
      <c r="C102" s="32">
        <v>45149</v>
      </c>
      <c r="D102" s="521">
        <v>14508</v>
      </c>
      <c r="E102" s="34" t="s">
        <v>60</v>
      </c>
      <c r="F102" s="33">
        <v>2935</v>
      </c>
      <c r="G102" s="19" t="s">
        <v>63</v>
      </c>
      <c r="H102" s="521">
        <v>8</v>
      </c>
      <c r="I102" s="35" t="s">
        <v>6</v>
      </c>
      <c r="J102" s="19"/>
      <c r="K102" s="21" t="s">
        <v>2928</v>
      </c>
      <c r="L102" s="1218">
        <v>2812.5</v>
      </c>
      <c r="T102" s="608"/>
    </row>
    <row r="103" spans="1:20" s="249" customFormat="1" ht="15.75">
      <c r="A103" s="341"/>
      <c r="B103" s="1217"/>
      <c r="C103" s="32">
        <v>45145</v>
      </c>
      <c r="D103" s="521"/>
      <c r="E103" s="34" t="s">
        <v>60</v>
      </c>
      <c r="F103" s="33">
        <v>2936</v>
      </c>
      <c r="G103" s="19" t="s">
        <v>63</v>
      </c>
      <c r="H103" s="521">
        <v>7</v>
      </c>
      <c r="I103" s="35" t="s">
        <v>6</v>
      </c>
      <c r="J103" s="19"/>
      <c r="K103" s="21"/>
      <c r="L103" s="1218"/>
      <c r="T103" s="608"/>
    </row>
    <row r="104" spans="1:20" s="249" customFormat="1" ht="15.75">
      <c r="A104" s="341" t="s">
        <v>160</v>
      </c>
      <c r="B104" s="1217">
        <v>45148</v>
      </c>
      <c r="C104" s="32">
        <v>45145</v>
      </c>
      <c r="D104" s="521">
        <v>14522</v>
      </c>
      <c r="E104" s="34" t="s">
        <v>671</v>
      </c>
      <c r="F104" s="33">
        <v>3016</v>
      </c>
      <c r="G104" s="19" t="s">
        <v>22</v>
      </c>
      <c r="H104" s="521">
        <v>15</v>
      </c>
      <c r="I104" s="35" t="s">
        <v>6</v>
      </c>
      <c r="J104" s="19"/>
      <c r="K104" s="21"/>
      <c r="L104" s="1218">
        <v>348</v>
      </c>
      <c r="T104" s="608"/>
    </row>
    <row r="105" spans="1:20" s="249" customFormat="1" ht="15.75">
      <c r="A105" s="341"/>
      <c r="B105" s="1217"/>
      <c r="C105" s="32"/>
      <c r="D105" s="521"/>
      <c r="E105" s="34" t="s">
        <v>2</v>
      </c>
      <c r="F105" s="33">
        <v>1186</v>
      </c>
      <c r="G105" s="19" t="s">
        <v>79</v>
      </c>
      <c r="H105" s="521">
        <v>4</v>
      </c>
      <c r="I105" s="35" t="s">
        <v>6</v>
      </c>
      <c r="J105" s="19"/>
      <c r="K105" s="21"/>
      <c r="L105" s="1218">
        <v>219.6</v>
      </c>
      <c r="T105" s="608"/>
    </row>
    <row r="106" spans="1:20" s="249" customFormat="1" ht="15.75">
      <c r="A106" s="341" t="s">
        <v>67</v>
      </c>
      <c r="B106" s="1217">
        <v>45148</v>
      </c>
      <c r="C106" s="32">
        <v>45146</v>
      </c>
      <c r="D106" s="521">
        <v>14529</v>
      </c>
      <c r="E106" s="34" t="s">
        <v>2</v>
      </c>
      <c r="F106" s="33">
        <v>1862</v>
      </c>
      <c r="G106" s="19" t="s">
        <v>20</v>
      </c>
      <c r="H106" s="521">
        <v>15</v>
      </c>
      <c r="I106" s="35" t="s">
        <v>6</v>
      </c>
      <c r="J106" s="19"/>
      <c r="K106" s="21"/>
      <c r="L106" s="1218">
        <v>515.25</v>
      </c>
      <c r="T106" s="608"/>
    </row>
    <row r="107" spans="1:20" s="249" customFormat="1" ht="15.75">
      <c r="A107" s="341" t="s">
        <v>1303</v>
      </c>
      <c r="B107" s="1217">
        <v>45148</v>
      </c>
      <c r="C107" s="32">
        <v>45145</v>
      </c>
      <c r="D107" s="521">
        <v>14530</v>
      </c>
      <c r="E107" s="34" t="s">
        <v>1221</v>
      </c>
      <c r="F107" s="33">
        <v>3625</v>
      </c>
      <c r="G107" s="19" t="s">
        <v>902</v>
      </c>
      <c r="H107" s="521">
        <v>5</v>
      </c>
      <c r="I107" s="35" t="s">
        <v>6</v>
      </c>
      <c r="J107" s="19"/>
      <c r="K107" s="21"/>
      <c r="L107" s="1218">
        <v>170.8</v>
      </c>
      <c r="T107" s="608"/>
    </row>
    <row r="108" spans="1:20" s="249" customFormat="1" ht="15.75">
      <c r="A108" s="341" t="s">
        <v>3236</v>
      </c>
      <c r="B108" s="1217">
        <v>45153</v>
      </c>
      <c r="C108" s="32">
        <v>45149</v>
      </c>
      <c r="D108" s="521">
        <v>14537</v>
      </c>
      <c r="E108" s="34" t="s">
        <v>2</v>
      </c>
      <c r="F108" s="33">
        <v>4751</v>
      </c>
      <c r="G108" s="19" t="s">
        <v>52</v>
      </c>
      <c r="H108" s="521">
        <v>6</v>
      </c>
      <c r="I108" s="35" t="s">
        <v>6</v>
      </c>
      <c r="J108" s="19"/>
      <c r="K108" s="21"/>
      <c r="L108" s="1218"/>
      <c r="T108" s="608"/>
    </row>
    <row r="109" spans="1:20" s="249" customFormat="1" ht="15.75">
      <c r="A109" s="341"/>
      <c r="B109" s="1217"/>
      <c r="C109" s="32"/>
      <c r="D109" s="521"/>
      <c r="E109" s="34" t="s">
        <v>153</v>
      </c>
      <c r="F109" s="33">
        <v>4686</v>
      </c>
      <c r="G109" s="19" t="s">
        <v>52</v>
      </c>
      <c r="H109" s="521">
        <v>6</v>
      </c>
      <c r="I109" s="35" t="s">
        <v>6</v>
      </c>
      <c r="J109" s="19"/>
      <c r="K109" s="21"/>
      <c r="L109" s="1218"/>
      <c r="T109" s="608"/>
    </row>
    <row r="110" spans="1:20" s="249" customFormat="1" ht="15.75">
      <c r="A110" s="341"/>
      <c r="B110" s="1217"/>
      <c r="C110" s="32"/>
      <c r="D110" s="521"/>
      <c r="E110" s="34" t="s">
        <v>74</v>
      </c>
      <c r="F110" s="33">
        <v>4689</v>
      </c>
      <c r="G110" s="19" t="s">
        <v>52</v>
      </c>
      <c r="H110" s="521">
        <v>6</v>
      </c>
      <c r="I110" s="35" t="s">
        <v>6</v>
      </c>
      <c r="J110" s="19" t="s">
        <v>3237</v>
      </c>
      <c r="K110" s="21"/>
      <c r="L110" s="1218"/>
      <c r="T110" s="608"/>
    </row>
    <row r="111" spans="1:20" s="249" customFormat="1" ht="15.75">
      <c r="A111" s="341"/>
      <c r="B111" s="1217"/>
      <c r="C111" s="32"/>
      <c r="D111" s="521"/>
      <c r="E111" s="34" t="s">
        <v>1221</v>
      </c>
      <c r="F111" s="33">
        <v>4168</v>
      </c>
      <c r="G111" s="19" t="s">
        <v>16</v>
      </c>
      <c r="H111" s="521">
        <v>15</v>
      </c>
      <c r="I111" s="35" t="s">
        <v>6</v>
      </c>
      <c r="J111" s="19"/>
      <c r="K111" s="21"/>
      <c r="L111" s="1218">
        <v>483.43</v>
      </c>
      <c r="T111" s="608"/>
    </row>
    <row r="112" spans="1:20" s="249" customFormat="1" ht="15.75">
      <c r="A112" s="341" t="s">
        <v>3239</v>
      </c>
      <c r="B112" s="1217">
        <v>45152</v>
      </c>
      <c r="C112" s="32">
        <v>45149</v>
      </c>
      <c r="D112" s="521">
        <v>14546</v>
      </c>
      <c r="E112" s="34" t="s">
        <v>2212</v>
      </c>
      <c r="F112" s="33">
        <v>4592</v>
      </c>
      <c r="G112" s="19" t="s">
        <v>200</v>
      </c>
      <c r="H112" s="521">
        <v>10</v>
      </c>
      <c r="I112" s="35" t="s">
        <v>6</v>
      </c>
      <c r="J112" s="19"/>
      <c r="K112" s="21"/>
      <c r="L112" s="1218">
        <v>350</v>
      </c>
      <c r="T112" s="608"/>
    </row>
    <row r="113" spans="1:20" s="249" customFormat="1" ht="15.75">
      <c r="A113" s="341" t="s">
        <v>1978</v>
      </c>
      <c r="B113" s="1217">
        <v>45153</v>
      </c>
      <c r="C113" s="32">
        <v>45148</v>
      </c>
      <c r="D113" s="521">
        <v>14547</v>
      </c>
      <c r="E113" s="34" t="s">
        <v>2</v>
      </c>
      <c r="F113" s="33">
        <v>4043</v>
      </c>
      <c r="G113" s="19" t="s">
        <v>31</v>
      </c>
      <c r="H113" s="521">
        <v>5</v>
      </c>
      <c r="I113" s="35" t="s">
        <v>6</v>
      </c>
      <c r="J113" s="19"/>
      <c r="K113" s="21" t="s">
        <v>121</v>
      </c>
      <c r="L113" s="1218">
        <v>307.5</v>
      </c>
      <c r="T113" s="608"/>
    </row>
    <row r="114" spans="1:20" s="249" customFormat="1" ht="15.75">
      <c r="A114" s="341" t="s">
        <v>1792</v>
      </c>
      <c r="B114" s="1217">
        <v>45153</v>
      </c>
      <c r="C114" s="32">
        <v>45148</v>
      </c>
      <c r="D114" s="521">
        <v>14549</v>
      </c>
      <c r="E114" s="34" t="s">
        <v>153</v>
      </c>
      <c r="F114" s="33">
        <v>4785</v>
      </c>
      <c r="G114" s="19" t="s">
        <v>15</v>
      </c>
      <c r="H114" s="521">
        <v>5</v>
      </c>
      <c r="I114" s="35" t="s">
        <v>6</v>
      </c>
      <c r="J114" s="19"/>
      <c r="K114" s="21" t="s">
        <v>121</v>
      </c>
      <c r="L114" s="1218">
        <v>119.5</v>
      </c>
      <c r="T114" s="608"/>
    </row>
    <row r="115" spans="1:20" s="249" customFormat="1" ht="15.75">
      <c r="A115" s="341" t="s">
        <v>2340</v>
      </c>
      <c r="B115" s="1217">
        <v>45148</v>
      </c>
      <c r="C115" s="32">
        <v>45146</v>
      </c>
      <c r="D115" s="521">
        <v>14523</v>
      </c>
      <c r="E115" s="34" t="s">
        <v>2</v>
      </c>
      <c r="F115" s="33">
        <v>4317</v>
      </c>
      <c r="G115" s="19" t="s">
        <v>75</v>
      </c>
      <c r="H115" s="521">
        <v>90</v>
      </c>
      <c r="I115" s="35" t="s">
        <v>6</v>
      </c>
      <c r="J115" s="19"/>
      <c r="K115" s="21"/>
      <c r="L115" s="1218">
        <v>882</v>
      </c>
      <c r="T115" s="608"/>
    </row>
    <row r="116" spans="1:20" s="249" customFormat="1" ht="15.75">
      <c r="A116" s="341" t="s">
        <v>3240</v>
      </c>
      <c r="B116" s="1217">
        <v>45152</v>
      </c>
      <c r="C116" s="32">
        <v>45148</v>
      </c>
      <c r="D116" s="521">
        <v>14551</v>
      </c>
      <c r="E116" s="34" t="s">
        <v>1221</v>
      </c>
      <c r="F116" s="33">
        <v>2438</v>
      </c>
      <c r="G116" s="19" t="s">
        <v>47</v>
      </c>
      <c r="H116" s="521" t="s">
        <v>900</v>
      </c>
      <c r="I116" s="35" t="s">
        <v>6</v>
      </c>
      <c r="J116" s="19"/>
      <c r="K116" s="21"/>
      <c r="L116" s="1218">
        <v>451</v>
      </c>
      <c r="T116" s="608"/>
    </row>
    <row r="117" spans="1:20" s="249" customFormat="1" ht="15.75">
      <c r="A117" s="341" t="s">
        <v>3128</v>
      </c>
      <c r="B117" s="1217">
        <v>45152</v>
      </c>
      <c r="C117" s="32">
        <v>45148</v>
      </c>
      <c r="D117" s="521">
        <v>14553</v>
      </c>
      <c r="E117" s="34" t="s">
        <v>1221</v>
      </c>
      <c r="F117" s="33">
        <v>4745</v>
      </c>
      <c r="G117" s="19" t="s">
        <v>47</v>
      </c>
      <c r="H117" s="521">
        <v>30</v>
      </c>
      <c r="I117" s="35" t="s">
        <v>6</v>
      </c>
      <c r="J117" s="19"/>
      <c r="K117" s="21"/>
      <c r="L117" s="1218">
        <v>1197</v>
      </c>
      <c r="T117" s="608"/>
    </row>
    <row r="118" spans="1:20" s="249" customFormat="1" ht="15.75">
      <c r="A118" s="341"/>
      <c r="B118" s="1217"/>
      <c r="C118" s="32"/>
      <c r="D118" s="521"/>
      <c r="E118" s="34" t="s">
        <v>1221</v>
      </c>
      <c r="F118" s="33">
        <v>4746</v>
      </c>
      <c r="G118" s="19" t="s">
        <v>58</v>
      </c>
      <c r="H118" s="521">
        <v>50</v>
      </c>
      <c r="I118" s="35" t="s">
        <v>6</v>
      </c>
      <c r="J118" s="19"/>
      <c r="K118" s="21"/>
      <c r="L118" s="1218">
        <v>4840</v>
      </c>
      <c r="T118" s="608"/>
    </row>
    <row r="119" spans="1:20" s="249" customFormat="1" ht="15.75">
      <c r="A119" s="341" t="s">
        <v>472</v>
      </c>
      <c r="B119" s="1217">
        <v>45154</v>
      </c>
      <c r="C119" s="32">
        <v>45148</v>
      </c>
      <c r="D119" s="521">
        <v>14570</v>
      </c>
      <c r="E119" s="34" t="s">
        <v>7</v>
      </c>
      <c r="F119" s="33">
        <v>2807</v>
      </c>
      <c r="G119" s="19" t="s">
        <v>79</v>
      </c>
      <c r="H119" s="521">
        <v>10</v>
      </c>
      <c r="I119" s="35" t="s">
        <v>6</v>
      </c>
      <c r="J119" s="19"/>
      <c r="K119" s="21"/>
      <c r="L119" s="1218">
        <v>735</v>
      </c>
      <c r="T119" s="608"/>
    </row>
    <row r="120" spans="1:20" s="249" customFormat="1" ht="15.75">
      <c r="A120" s="341" t="s">
        <v>249</v>
      </c>
      <c r="B120" s="1217">
        <v>45154</v>
      </c>
      <c r="C120" s="32">
        <v>45148</v>
      </c>
      <c r="D120" s="521">
        <v>14571</v>
      </c>
      <c r="E120" s="34" t="s">
        <v>474</v>
      </c>
      <c r="F120" s="33">
        <v>3189</v>
      </c>
      <c r="G120" s="19" t="s">
        <v>19</v>
      </c>
      <c r="H120" s="521">
        <v>6</v>
      </c>
      <c r="I120" s="35" t="s">
        <v>6</v>
      </c>
      <c r="J120" s="19"/>
      <c r="K120" s="21"/>
      <c r="L120" s="1218">
        <v>147</v>
      </c>
      <c r="T120" s="608"/>
    </row>
    <row r="121" spans="1:20" s="249" customFormat="1" ht="15.75">
      <c r="A121" s="341" t="s">
        <v>2961</v>
      </c>
      <c r="B121" s="1217">
        <v>45154</v>
      </c>
      <c r="C121" s="32">
        <v>45148</v>
      </c>
      <c r="D121" s="521">
        <v>14576</v>
      </c>
      <c r="E121" s="34" t="s">
        <v>2</v>
      </c>
      <c r="F121" s="33">
        <v>4674</v>
      </c>
      <c r="G121" s="19" t="s">
        <v>29</v>
      </c>
      <c r="H121" s="521" t="s">
        <v>877</v>
      </c>
      <c r="I121" s="35" t="s">
        <v>6</v>
      </c>
      <c r="J121" s="19"/>
      <c r="K121" s="21"/>
      <c r="L121" s="1218">
        <v>680.4</v>
      </c>
      <c r="T121" s="608"/>
    </row>
    <row r="122" spans="1:20" s="249" customFormat="1" ht="15.75">
      <c r="A122" s="341" t="s">
        <v>1303</v>
      </c>
      <c r="B122" s="1217">
        <v>45148</v>
      </c>
      <c r="C122" s="32">
        <v>45147</v>
      </c>
      <c r="D122" s="521">
        <v>14579</v>
      </c>
      <c r="E122" s="34" t="s">
        <v>1221</v>
      </c>
      <c r="F122" s="33">
        <v>3624</v>
      </c>
      <c r="G122" s="19" t="s">
        <v>63</v>
      </c>
      <c r="H122" s="521">
        <v>50</v>
      </c>
      <c r="I122" s="35" t="s">
        <v>6</v>
      </c>
      <c r="J122" s="19"/>
      <c r="K122" s="21" t="s">
        <v>121</v>
      </c>
      <c r="L122" s="1218">
        <v>489</v>
      </c>
      <c r="T122" s="608"/>
    </row>
    <row r="123" spans="1:20" s="249" customFormat="1" ht="15.75">
      <c r="A123" s="341" t="s">
        <v>3043</v>
      </c>
      <c r="B123" s="1217">
        <v>45154</v>
      </c>
      <c r="C123" s="32">
        <v>45148</v>
      </c>
      <c r="D123" s="521">
        <v>14580</v>
      </c>
      <c r="E123" s="34" t="s">
        <v>2351</v>
      </c>
      <c r="F123" s="33">
        <v>2560</v>
      </c>
      <c r="G123" s="19" t="s">
        <v>5</v>
      </c>
      <c r="H123" s="521">
        <v>10</v>
      </c>
      <c r="I123" s="35" t="s">
        <v>6</v>
      </c>
      <c r="J123" s="19"/>
      <c r="K123" s="21"/>
      <c r="L123" s="1218">
        <v>589.9</v>
      </c>
      <c r="T123" s="608"/>
    </row>
    <row r="124" spans="1:20" s="249" customFormat="1" ht="15.75">
      <c r="A124" s="341" t="s">
        <v>141</v>
      </c>
      <c r="B124" s="1217">
        <v>45154</v>
      </c>
      <c r="C124" s="32">
        <v>45152</v>
      </c>
      <c r="D124" s="521">
        <v>14581</v>
      </c>
      <c r="E124" s="34" t="s">
        <v>2</v>
      </c>
      <c r="F124" s="33">
        <v>4317</v>
      </c>
      <c r="G124" s="19" t="s">
        <v>75</v>
      </c>
      <c r="H124" s="521">
        <v>6</v>
      </c>
      <c r="I124" s="35" t="s">
        <v>12</v>
      </c>
      <c r="J124" s="19"/>
      <c r="K124" s="21"/>
      <c r="L124" s="1218">
        <v>87</v>
      </c>
      <c r="T124" s="608"/>
    </row>
    <row r="125" spans="1:20" s="249" customFormat="1" ht="15.75">
      <c r="A125" s="341" t="s">
        <v>791</v>
      </c>
      <c r="B125" s="1217">
        <v>45154</v>
      </c>
      <c r="C125" s="32">
        <v>45149</v>
      </c>
      <c r="D125" s="521">
        <v>14583</v>
      </c>
      <c r="E125" s="34" t="s">
        <v>7</v>
      </c>
      <c r="F125" s="33">
        <v>1095</v>
      </c>
      <c r="G125" s="19" t="s">
        <v>47</v>
      </c>
      <c r="H125" s="521">
        <v>2</v>
      </c>
      <c r="I125" s="35" t="s">
        <v>6</v>
      </c>
      <c r="J125" s="19"/>
      <c r="K125" s="21"/>
      <c r="L125" s="1218">
        <v>73</v>
      </c>
      <c r="T125" s="608"/>
    </row>
    <row r="126" spans="1:20" s="249" customFormat="1" ht="15.75">
      <c r="A126" s="341"/>
      <c r="B126" s="1217"/>
      <c r="C126" s="32"/>
      <c r="D126" s="521"/>
      <c r="E126" s="34" t="s">
        <v>2351</v>
      </c>
      <c r="F126" s="33">
        <v>1446</v>
      </c>
      <c r="G126" s="19" t="s">
        <v>58</v>
      </c>
      <c r="H126" s="521">
        <v>2</v>
      </c>
      <c r="I126" s="35" t="s">
        <v>6</v>
      </c>
      <c r="J126" s="19"/>
      <c r="K126" s="21"/>
      <c r="L126" s="1218">
        <v>390</v>
      </c>
      <c r="T126" s="608"/>
    </row>
    <row r="127" spans="1:20" s="249" customFormat="1" ht="15.75">
      <c r="A127" s="341" t="s">
        <v>791</v>
      </c>
      <c r="B127" s="1217">
        <v>45154</v>
      </c>
      <c r="C127" s="32">
        <v>45149</v>
      </c>
      <c r="D127" s="521">
        <v>14584</v>
      </c>
      <c r="E127" s="34" t="s">
        <v>2351</v>
      </c>
      <c r="F127" s="33">
        <v>4789</v>
      </c>
      <c r="G127" s="19" t="s">
        <v>58</v>
      </c>
      <c r="H127" s="521" t="s">
        <v>2154</v>
      </c>
      <c r="I127" s="35" t="s">
        <v>6</v>
      </c>
      <c r="J127" s="19"/>
      <c r="K127" s="21"/>
      <c r="L127" s="1218">
        <v>20.079999999999998</v>
      </c>
      <c r="T127" s="608"/>
    </row>
    <row r="128" spans="1:20" s="249" customFormat="1" ht="15.75">
      <c r="A128" s="341" t="s">
        <v>3232</v>
      </c>
      <c r="B128" s="1217">
        <v>45153</v>
      </c>
      <c r="C128" s="32">
        <v>45152</v>
      </c>
      <c r="D128" s="521">
        <v>14524</v>
      </c>
      <c r="E128" s="34" t="s">
        <v>81</v>
      </c>
      <c r="F128" s="33">
        <v>4777</v>
      </c>
      <c r="G128" s="19" t="s">
        <v>58</v>
      </c>
      <c r="H128" s="521">
        <v>10</v>
      </c>
      <c r="I128" s="35" t="s">
        <v>6</v>
      </c>
      <c r="J128" s="19"/>
      <c r="K128" s="19" t="s">
        <v>3233</v>
      </c>
      <c r="L128" s="1218">
        <v>1100</v>
      </c>
      <c r="T128" s="608"/>
    </row>
    <row r="129" spans="1:20" s="249" customFormat="1" ht="15.75">
      <c r="A129" s="341" t="s">
        <v>1617</v>
      </c>
      <c r="B129" s="1217">
        <v>45155</v>
      </c>
      <c r="C129" s="32">
        <v>45152</v>
      </c>
      <c r="D129" s="521">
        <v>14586</v>
      </c>
      <c r="E129" s="34" t="s">
        <v>153</v>
      </c>
      <c r="F129" s="33">
        <v>3101</v>
      </c>
      <c r="G129" s="19" t="s">
        <v>21</v>
      </c>
      <c r="H129" s="521">
        <v>5</v>
      </c>
      <c r="I129" s="35" t="s">
        <v>6</v>
      </c>
      <c r="J129" s="19"/>
      <c r="K129" s="21"/>
      <c r="L129" s="1218"/>
      <c r="T129" s="608"/>
    </row>
    <row r="130" spans="1:20" s="249" customFormat="1" ht="15.75">
      <c r="A130" s="341"/>
      <c r="B130" s="1217"/>
      <c r="C130" s="32"/>
      <c r="D130" s="521"/>
      <c r="E130" s="34" t="s">
        <v>2</v>
      </c>
      <c r="F130" s="33">
        <v>744</v>
      </c>
      <c r="G130" s="19" t="s">
        <v>48</v>
      </c>
      <c r="H130" s="521">
        <v>5</v>
      </c>
      <c r="I130" s="35" t="s">
        <v>6</v>
      </c>
      <c r="J130" s="19"/>
      <c r="K130" s="21"/>
      <c r="L130" s="1218"/>
      <c r="T130" s="608"/>
    </row>
    <row r="131" spans="1:20" s="249" customFormat="1" ht="15.75">
      <c r="A131" s="341"/>
      <c r="B131" s="1217"/>
      <c r="C131" s="32"/>
      <c r="D131" s="521"/>
      <c r="E131" s="34" t="s">
        <v>1221</v>
      </c>
      <c r="F131" s="33">
        <v>2438</v>
      </c>
      <c r="G131" s="19" t="s">
        <v>47</v>
      </c>
      <c r="H131" s="521" t="s">
        <v>882</v>
      </c>
      <c r="I131" s="35" t="s">
        <v>6</v>
      </c>
      <c r="J131" s="19"/>
      <c r="K131" s="21"/>
      <c r="L131" s="1218">
        <v>978.54</v>
      </c>
      <c r="T131" s="608"/>
    </row>
    <row r="132" spans="1:20" s="249" customFormat="1" ht="15.75">
      <c r="A132" s="341" t="s">
        <v>132</v>
      </c>
      <c r="B132" s="1217">
        <v>45155</v>
      </c>
      <c r="C132" s="32">
        <v>45149</v>
      </c>
      <c r="D132" s="521">
        <v>14591</v>
      </c>
      <c r="E132" s="34" t="s">
        <v>7</v>
      </c>
      <c r="F132" s="33">
        <v>3758</v>
      </c>
      <c r="G132" s="19" t="s">
        <v>62</v>
      </c>
      <c r="H132" s="521">
        <v>20</v>
      </c>
      <c r="I132" s="35" t="s">
        <v>6</v>
      </c>
      <c r="J132" s="19"/>
      <c r="K132" s="21"/>
      <c r="L132" s="1218">
        <v>1199.8</v>
      </c>
      <c r="T132" s="608"/>
    </row>
    <row r="133" spans="1:20" s="249" customFormat="1" ht="15.75">
      <c r="A133" s="341" t="s">
        <v>522</v>
      </c>
      <c r="B133" s="1217">
        <v>45155</v>
      </c>
      <c r="C133" s="32">
        <v>45152</v>
      </c>
      <c r="D133" s="521">
        <v>14594</v>
      </c>
      <c r="E133" s="34" t="s">
        <v>2</v>
      </c>
      <c r="F133" s="33">
        <v>2639</v>
      </c>
      <c r="G133" s="19" t="s">
        <v>142</v>
      </c>
      <c r="H133" s="521">
        <v>300</v>
      </c>
      <c r="I133" s="35" t="s">
        <v>6</v>
      </c>
      <c r="J133" s="19"/>
      <c r="K133" s="21"/>
      <c r="L133" s="1218">
        <v>1530</v>
      </c>
      <c r="T133" s="608"/>
    </row>
    <row r="134" spans="1:20" s="249" customFormat="1" ht="15.75">
      <c r="A134" s="341" t="s">
        <v>137</v>
      </c>
      <c r="B134" s="1217">
        <v>45156</v>
      </c>
      <c r="C134" s="32">
        <v>45152</v>
      </c>
      <c r="D134" s="521">
        <v>14595</v>
      </c>
      <c r="E134" s="34" t="s">
        <v>2</v>
      </c>
      <c r="F134" s="33">
        <v>3303</v>
      </c>
      <c r="G134" s="19" t="s">
        <v>9</v>
      </c>
      <c r="H134" s="521">
        <v>51</v>
      </c>
      <c r="I134" s="35" t="s">
        <v>6</v>
      </c>
      <c r="J134" s="19"/>
      <c r="K134" s="21"/>
      <c r="L134" s="1218"/>
      <c r="T134" s="608"/>
    </row>
    <row r="135" spans="1:20" s="249" customFormat="1" ht="15.75">
      <c r="A135" s="341"/>
      <c r="B135" s="1217"/>
      <c r="C135" s="32"/>
      <c r="D135" s="521"/>
      <c r="E135" s="34" t="s">
        <v>44</v>
      </c>
      <c r="F135" s="33">
        <v>4029</v>
      </c>
      <c r="G135" s="19" t="s">
        <v>219</v>
      </c>
      <c r="H135" s="521">
        <v>58</v>
      </c>
      <c r="I135" s="35" t="s">
        <v>6</v>
      </c>
      <c r="J135" s="19"/>
      <c r="K135" s="21"/>
      <c r="L135" s="1218">
        <v>2140</v>
      </c>
      <c r="T135" s="608"/>
    </row>
    <row r="136" spans="1:20" s="249" customFormat="1" ht="15.75">
      <c r="A136" s="341" t="s">
        <v>1565</v>
      </c>
      <c r="B136" s="1217">
        <v>45156</v>
      </c>
      <c r="C136" s="32">
        <v>45152</v>
      </c>
      <c r="D136" s="521">
        <v>14601</v>
      </c>
      <c r="E136" s="34" t="s">
        <v>2</v>
      </c>
      <c r="F136" s="33">
        <v>869</v>
      </c>
      <c r="G136" s="19" t="s">
        <v>16</v>
      </c>
      <c r="H136" s="521">
        <v>100</v>
      </c>
      <c r="I136" s="35" t="s">
        <v>6</v>
      </c>
      <c r="J136" s="19"/>
      <c r="K136" s="21"/>
      <c r="L136" s="1218"/>
      <c r="T136" s="608"/>
    </row>
    <row r="137" spans="1:20" s="249" customFormat="1" ht="15.75">
      <c r="A137" s="573"/>
      <c r="B137" s="573"/>
      <c r="C137" s="32"/>
      <c r="D137" s="521"/>
      <c r="E137" s="34" t="s">
        <v>2</v>
      </c>
      <c r="F137" s="33">
        <v>753</v>
      </c>
      <c r="G137" s="19" t="s">
        <v>47</v>
      </c>
      <c r="H137" s="521">
        <v>8</v>
      </c>
      <c r="I137" s="35" t="s">
        <v>6</v>
      </c>
      <c r="J137" s="19"/>
      <c r="K137" s="21"/>
      <c r="L137" s="1218">
        <v>1460</v>
      </c>
      <c r="T137" s="608"/>
    </row>
    <row r="138" spans="1:20" s="249" customFormat="1" ht="15.75">
      <c r="A138" s="341" t="s">
        <v>3245</v>
      </c>
      <c r="B138" s="1217">
        <v>45153</v>
      </c>
      <c r="C138" s="32">
        <v>45152</v>
      </c>
      <c r="D138" s="521">
        <v>14604</v>
      </c>
      <c r="E138" s="34" t="s">
        <v>153</v>
      </c>
      <c r="F138" s="33">
        <v>4785</v>
      </c>
      <c r="G138" s="19" t="s">
        <v>15</v>
      </c>
      <c r="H138" s="521">
        <v>5</v>
      </c>
      <c r="I138" s="35" t="s">
        <v>6</v>
      </c>
      <c r="J138" s="19"/>
      <c r="K138" s="21"/>
      <c r="L138" s="1218">
        <v>119.9</v>
      </c>
      <c r="T138" s="608"/>
    </row>
    <row r="139" spans="1:20" s="249" customFormat="1" ht="15.75">
      <c r="A139" s="341" t="s">
        <v>1303</v>
      </c>
      <c r="B139" s="1217">
        <v>45156</v>
      </c>
      <c r="C139" s="32">
        <v>45152</v>
      </c>
      <c r="D139" s="521">
        <v>14605</v>
      </c>
      <c r="E139" s="34" t="s">
        <v>1221</v>
      </c>
      <c r="F139" s="33">
        <v>3630</v>
      </c>
      <c r="G139" s="33" t="s">
        <v>1465</v>
      </c>
      <c r="H139" s="521">
        <v>5</v>
      </c>
      <c r="I139" s="35" t="s">
        <v>6</v>
      </c>
      <c r="J139" s="19"/>
      <c r="K139" s="21" t="s">
        <v>834</v>
      </c>
      <c r="L139" s="1218"/>
      <c r="T139" s="608"/>
    </row>
    <row r="140" spans="1:20" s="249" customFormat="1" ht="15.75">
      <c r="A140" s="341"/>
      <c r="B140" s="1217"/>
      <c r="C140" s="32"/>
      <c r="D140" s="521"/>
      <c r="E140" s="34" t="s">
        <v>2351</v>
      </c>
      <c r="F140" s="33">
        <v>3623</v>
      </c>
      <c r="G140" s="33" t="s">
        <v>47</v>
      </c>
      <c r="H140" s="521">
        <v>30</v>
      </c>
      <c r="I140" s="35" t="s">
        <v>6</v>
      </c>
      <c r="J140" s="19"/>
      <c r="K140" s="21"/>
      <c r="L140" s="1218"/>
      <c r="T140" s="608"/>
    </row>
    <row r="141" spans="1:20" s="249" customFormat="1" ht="15.75">
      <c r="A141" s="341"/>
      <c r="B141" s="1217"/>
      <c r="C141" s="32"/>
      <c r="D141" s="521"/>
      <c r="E141" s="34" t="s">
        <v>1221</v>
      </c>
      <c r="F141" s="33">
        <v>3625</v>
      </c>
      <c r="G141" s="33" t="s">
        <v>902</v>
      </c>
      <c r="H141" s="521">
        <v>5</v>
      </c>
      <c r="I141" s="35" t="s">
        <v>6</v>
      </c>
      <c r="J141" s="19"/>
      <c r="K141" s="21"/>
      <c r="L141" s="1218"/>
      <c r="T141" s="608"/>
    </row>
    <row r="142" spans="1:20" s="249" customFormat="1" ht="15.75">
      <c r="A142" s="341"/>
      <c r="B142" s="1217"/>
      <c r="C142" s="32"/>
      <c r="D142" s="521"/>
      <c r="E142" s="34" t="s">
        <v>1221</v>
      </c>
      <c r="F142" s="33">
        <v>3624</v>
      </c>
      <c r="G142" s="33" t="s">
        <v>63</v>
      </c>
      <c r="H142" s="521">
        <v>20</v>
      </c>
      <c r="I142" s="35" t="s">
        <v>6</v>
      </c>
      <c r="J142" s="19"/>
      <c r="K142" s="21" t="s">
        <v>834</v>
      </c>
      <c r="L142" s="1218">
        <v>1693.6</v>
      </c>
      <c r="T142" s="608"/>
    </row>
    <row r="143" spans="1:20" s="249" customFormat="1" ht="15.75">
      <c r="A143" s="341" t="s">
        <v>3253</v>
      </c>
      <c r="B143" s="1217">
        <v>45154</v>
      </c>
      <c r="C143" s="32">
        <v>45153</v>
      </c>
      <c r="D143" s="521">
        <v>14612</v>
      </c>
      <c r="E143" s="34" t="s">
        <v>2</v>
      </c>
      <c r="F143" s="33">
        <v>951</v>
      </c>
      <c r="G143" s="19" t="s">
        <v>58</v>
      </c>
      <c r="H143" s="521">
        <v>5</v>
      </c>
      <c r="I143" s="35" t="s">
        <v>6</v>
      </c>
      <c r="J143" s="19"/>
      <c r="K143" s="21"/>
      <c r="L143" s="1218">
        <v>720.3</v>
      </c>
      <c r="T143" s="608"/>
    </row>
    <row r="144" spans="1:20" s="249" customFormat="1" ht="15.75">
      <c r="A144" s="341" t="s">
        <v>1508</v>
      </c>
      <c r="B144" s="1217">
        <v>45154</v>
      </c>
      <c r="C144" s="32">
        <v>45153</v>
      </c>
      <c r="D144" s="521">
        <v>14613</v>
      </c>
      <c r="E144" s="34" t="s">
        <v>2</v>
      </c>
      <c r="F144" s="33">
        <v>2646</v>
      </c>
      <c r="G144" s="19" t="s">
        <v>182</v>
      </c>
      <c r="H144" s="521">
        <v>50</v>
      </c>
      <c r="I144" s="35" t="s">
        <v>6</v>
      </c>
      <c r="J144" s="19"/>
      <c r="K144" s="21"/>
      <c r="L144" s="1218">
        <v>913.5</v>
      </c>
      <c r="T144" s="608"/>
    </row>
    <row r="145" spans="1:25" s="249" customFormat="1" ht="15.75">
      <c r="A145" s="341" t="s">
        <v>1100</v>
      </c>
      <c r="B145" s="1217">
        <v>45156</v>
      </c>
      <c r="C145" s="32">
        <v>45153</v>
      </c>
      <c r="D145" s="521">
        <v>14616</v>
      </c>
      <c r="E145" s="34" t="s">
        <v>1609</v>
      </c>
      <c r="F145" s="33">
        <v>3765</v>
      </c>
      <c r="G145" s="19" t="s">
        <v>200</v>
      </c>
      <c r="H145" s="521">
        <v>20</v>
      </c>
      <c r="I145" s="35" t="s">
        <v>6</v>
      </c>
      <c r="J145" s="19"/>
      <c r="K145" s="21"/>
      <c r="L145" s="1218">
        <v>630</v>
      </c>
      <c r="T145" s="608"/>
    </row>
    <row r="146" spans="1:25" s="41" customFormat="1" ht="15.75">
      <c r="A146" s="341" t="s">
        <v>2854</v>
      </c>
      <c r="B146" s="1217">
        <v>45159</v>
      </c>
      <c r="C146" s="32">
        <v>45153</v>
      </c>
      <c r="D146" s="521">
        <v>14369</v>
      </c>
      <c r="E146" s="34" t="s">
        <v>2</v>
      </c>
      <c r="F146" s="33">
        <v>2691</v>
      </c>
      <c r="G146" s="19" t="s">
        <v>47</v>
      </c>
      <c r="H146" s="521" t="s">
        <v>2028</v>
      </c>
      <c r="I146" s="35" t="s">
        <v>6</v>
      </c>
      <c r="J146" s="19" t="s">
        <v>3158</v>
      </c>
      <c r="K146" s="21" t="s">
        <v>1340</v>
      </c>
      <c r="L146" s="1218">
        <v>1495</v>
      </c>
      <c r="M146" s="249"/>
      <c r="N146" s="249"/>
      <c r="O146" s="249"/>
      <c r="P146" s="249"/>
      <c r="Q146" s="249"/>
      <c r="R146" s="249"/>
      <c r="T146" s="1621" t="s">
        <v>3167</v>
      </c>
      <c r="U146" s="249" t="s">
        <v>3218</v>
      </c>
      <c r="V146" s="249"/>
      <c r="W146" s="249"/>
      <c r="X146" s="249"/>
      <c r="Y146" s="249"/>
    </row>
    <row r="147" spans="1:25" s="41" customFormat="1" ht="15.75">
      <c r="A147" s="341" t="s">
        <v>2488</v>
      </c>
      <c r="B147" s="1217">
        <v>45160</v>
      </c>
      <c r="C147" s="32">
        <v>45141</v>
      </c>
      <c r="D147" s="521">
        <v>14412</v>
      </c>
      <c r="E147" s="34" t="s">
        <v>2351</v>
      </c>
      <c r="F147" s="33">
        <v>4443</v>
      </c>
      <c r="G147" s="19" t="s">
        <v>47</v>
      </c>
      <c r="H147" s="521">
        <v>150</v>
      </c>
      <c r="I147" s="35" t="s">
        <v>6</v>
      </c>
      <c r="J147" s="19" t="s">
        <v>3158</v>
      </c>
      <c r="K147" s="21" t="s">
        <v>1340</v>
      </c>
      <c r="L147" s="1218">
        <v>5970</v>
      </c>
      <c r="M147" s="249"/>
      <c r="N147" s="249"/>
      <c r="O147" s="249"/>
      <c r="P147" s="249"/>
      <c r="Q147" s="249"/>
      <c r="R147" s="249"/>
      <c r="T147" s="1622" t="s">
        <v>3181</v>
      </c>
      <c r="U147" s="1623" t="s">
        <v>3218</v>
      </c>
      <c r="V147" s="1623" t="s">
        <v>3219</v>
      </c>
      <c r="W147" s="249"/>
      <c r="X147" s="249"/>
      <c r="Y147" s="249"/>
    </row>
    <row r="148" spans="1:25" s="41" customFormat="1" ht="15.75">
      <c r="A148" s="341" t="s">
        <v>400</v>
      </c>
      <c r="B148" s="1217">
        <v>45163</v>
      </c>
      <c r="C148" s="32">
        <v>45148</v>
      </c>
      <c r="D148" s="521">
        <v>14406</v>
      </c>
      <c r="E148" s="34" t="s">
        <v>2</v>
      </c>
      <c r="F148" s="33">
        <v>753</v>
      </c>
      <c r="G148" s="19" t="s">
        <v>30</v>
      </c>
      <c r="H148" s="521" t="s">
        <v>892</v>
      </c>
      <c r="I148" s="35" t="s">
        <v>6</v>
      </c>
      <c r="J148" s="19" t="s">
        <v>3158</v>
      </c>
      <c r="K148" s="21" t="s">
        <v>1340</v>
      </c>
      <c r="L148" s="1218">
        <v>425</v>
      </c>
      <c r="M148" s="249"/>
      <c r="N148" s="249"/>
      <c r="O148" s="249"/>
      <c r="P148" s="249"/>
      <c r="Q148" s="249"/>
      <c r="R148" s="249"/>
      <c r="T148" s="1621" t="s">
        <v>3179</v>
      </c>
      <c r="U148" s="249" t="s">
        <v>3218</v>
      </c>
      <c r="V148" s="249"/>
      <c r="W148" s="249"/>
      <c r="X148" s="249"/>
      <c r="Y148" s="249"/>
    </row>
    <row r="149" spans="1:25" s="249" customFormat="1" ht="15.75">
      <c r="A149" s="341" t="s">
        <v>794</v>
      </c>
      <c r="B149" s="1217">
        <v>45148</v>
      </c>
      <c r="C149" s="32">
        <v>45160</v>
      </c>
      <c r="D149" s="521">
        <v>14532</v>
      </c>
      <c r="E149" s="34" t="s">
        <v>7</v>
      </c>
      <c r="F149" s="33">
        <v>3334</v>
      </c>
      <c r="G149" s="19" t="s">
        <v>505</v>
      </c>
      <c r="H149" s="521">
        <v>105</v>
      </c>
      <c r="I149" s="35" t="s">
        <v>6</v>
      </c>
      <c r="J149" s="19" t="s">
        <v>2206</v>
      </c>
      <c r="K149" s="21"/>
      <c r="L149" s="1218">
        <v>745.5</v>
      </c>
      <c r="T149" s="608"/>
    </row>
    <row r="150" spans="1:25" s="41" customFormat="1" ht="14.25" customHeight="1">
      <c r="A150" s="341" t="s">
        <v>3256</v>
      </c>
      <c r="B150" s="32">
        <v>45155</v>
      </c>
      <c r="C150" s="32">
        <v>45154</v>
      </c>
      <c r="D150" s="33">
        <v>14626</v>
      </c>
      <c r="E150" s="34" t="s">
        <v>2351</v>
      </c>
      <c r="F150" s="33">
        <v>4527</v>
      </c>
      <c r="G150" s="19" t="s">
        <v>38</v>
      </c>
      <c r="H150" s="20">
        <v>2</v>
      </c>
      <c r="I150" s="35" t="s">
        <v>6</v>
      </c>
      <c r="J150" s="19"/>
      <c r="K150" s="21"/>
      <c r="L150" s="451">
        <v>67.400000000000006</v>
      </c>
      <c r="M150" s="249"/>
      <c r="N150" s="249"/>
      <c r="O150" s="249"/>
      <c r="P150" s="249"/>
      <c r="Q150" s="249"/>
      <c r="R150" s="249"/>
      <c r="T150" s="249"/>
      <c r="U150" s="249"/>
      <c r="V150" s="249"/>
      <c r="W150" s="249"/>
      <c r="X150" s="249"/>
      <c r="Y150" s="249"/>
    </row>
    <row r="151" spans="1:25" s="41" customFormat="1" ht="14.25" customHeight="1">
      <c r="A151" s="341" t="s">
        <v>508</v>
      </c>
      <c r="B151" s="32">
        <v>45155</v>
      </c>
      <c r="C151" s="32">
        <v>45154</v>
      </c>
      <c r="D151" s="33">
        <v>14630</v>
      </c>
      <c r="E151" s="34" t="s">
        <v>2</v>
      </c>
      <c r="F151" s="33">
        <v>753</v>
      </c>
      <c r="G151" s="19" t="s">
        <v>47</v>
      </c>
      <c r="H151" s="20" t="s">
        <v>905</v>
      </c>
      <c r="I151" s="35" t="s">
        <v>6</v>
      </c>
      <c r="J151" s="19"/>
      <c r="K151" s="21"/>
      <c r="L151" s="451">
        <v>119.76</v>
      </c>
      <c r="M151" s="249"/>
      <c r="N151" s="249"/>
      <c r="O151" s="249"/>
      <c r="P151" s="249"/>
      <c r="Q151" s="249"/>
      <c r="R151" s="249"/>
      <c r="T151" s="249"/>
      <c r="U151" s="249"/>
      <c r="V151" s="249"/>
      <c r="W151" s="249"/>
      <c r="X151" s="249"/>
      <c r="Y151" s="249"/>
    </row>
    <row r="152" spans="1:25" s="41" customFormat="1" ht="14.25" customHeight="1">
      <c r="A152" s="341" t="s">
        <v>3256</v>
      </c>
      <c r="B152" s="32">
        <v>45155</v>
      </c>
      <c r="C152" s="32">
        <v>45154</v>
      </c>
      <c r="D152" s="33">
        <v>14638</v>
      </c>
      <c r="E152" s="34" t="s">
        <v>2351</v>
      </c>
      <c r="F152" s="33">
        <v>4527</v>
      </c>
      <c r="G152" s="19" t="s">
        <v>38</v>
      </c>
      <c r="H152" s="20">
        <v>2</v>
      </c>
      <c r="I152" s="35" t="s">
        <v>6</v>
      </c>
      <c r="J152" s="19"/>
      <c r="K152" s="21"/>
      <c r="L152" s="451">
        <v>57.8</v>
      </c>
      <c r="M152" s="249"/>
      <c r="N152" s="249"/>
      <c r="O152" s="249"/>
      <c r="P152" s="249"/>
      <c r="Q152" s="249"/>
      <c r="R152" s="249"/>
      <c r="T152" s="249"/>
      <c r="U152" s="249"/>
      <c r="V152" s="249"/>
      <c r="W152" s="249"/>
      <c r="X152" s="249"/>
      <c r="Y152" s="249"/>
    </row>
    <row r="153" spans="1:25" s="41" customFormat="1" ht="14.25" customHeight="1">
      <c r="A153" s="341" t="s">
        <v>1564</v>
      </c>
      <c r="B153" s="32">
        <v>45159</v>
      </c>
      <c r="C153" s="32">
        <v>45155</v>
      </c>
      <c r="D153" s="33">
        <v>14655</v>
      </c>
      <c r="E153" s="34" t="s">
        <v>2</v>
      </c>
      <c r="F153" s="33">
        <v>1126</v>
      </c>
      <c r="G153" s="19" t="s">
        <v>57</v>
      </c>
      <c r="H153" s="20" t="s">
        <v>1666</v>
      </c>
      <c r="I153" s="35" t="s">
        <v>6</v>
      </c>
      <c r="J153" s="19"/>
      <c r="K153" s="21"/>
      <c r="L153" s="451">
        <v>816</v>
      </c>
      <c r="M153" s="249"/>
      <c r="N153" s="249"/>
      <c r="O153" s="249"/>
      <c r="P153" s="249"/>
      <c r="Q153" s="249"/>
      <c r="R153" s="249"/>
      <c r="T153" s="249"/>
      <c r="U153" s="249"/>
      <c r="V153" s="249"/>
      <c r="W153" s="249"/>
      <c r="X153" s="249"/>
      <c r="Y153" s="249"/>
    </row>
    <row r="154" spans="1:25" s="41" customFormat="1" ht="14.25" customHeight="1">
      <c r="A154" s="341" t="s">
        <v>918</v>
      </c>
      <c r="B154" s="32">
        <v>45159</v>
      </c>
      <c r="C154" s="32">
        <v>45156</v>
      </c>
      <c r="D154" s="33">
        <v>14653</v>
      </c>
      <c r="E154" s="34" t="s">
        <v>2</v>
      </c>
      <c r="F154" s="33">
        <v>1126</v>
      </c>
      <c r="G154" s="19" t="s">
        <v>57</v>
      </c>
      <c r="H154" s="20">
        <v>16</v>
      </c>
      <c r="I154" s="35" t="s">
        <v>6</v>
      </c>
      <c r="J154" s="19"/>
      <c r="K154" s="21" t="s">
        <v>1911</v>
      </c>
      <c r="L154" s="451">
        <v>1312</v>
      </c>
      <c r="M154" s="249"/>
      <c r="N154" s="249"/>
      <c r="O154" s="249"/>
      <c r="P154" s="249"/>
      <c r="Q154" s="249"/>
      <c r="R154" s="249"/>
      <c r="T154" s="249"/>
      <c r="U154" s="249"/>
      <c r="V154" s="249"/>
      <c r="W154" s="249"/>
      <c r="X154" s="249"/>
      <c r="Y154" s="249"/>
    </row>
    <row r="155" spans="1:25" s="41" customFormat="1" ht="14.25" customHeight="1">
      <c r="A155" s="341" t="s">
        <v>779</v>
      </c>
      <c r="B155" s="32">
        <v>45159</v>
      </c>
      <c r="C155" s="32">
        <v>45156</v>
      </c>
      <c r="D155" s="33">
        <v>14656</v>
      </c>
      <c r="E155" s="34" t="s">
        <v>2</v>
      </c>
      <c r="F155" s="33">
        <v>753</v>
      </c>
      <c r="G155" s="19" t="s">
        <v>47</v>
      </c>
      <c r="H155" s="20">
        <v>20</v>
      </c>
      <c r="I155" s="35" t="s">
        <v>6</v>
      </c>
      <c r="J155" s="19"/>
      <c r="K155" s="21"/>
      <c r="L155" s="451">
        <v>570</v>
      </c>
      <c r="M155" s="249"/>
      <c r="N155" s="249"/>
      <c r="O155" s="249"/>
      <c r="P155" s="249"/>
      <c r="Q155" s="249"/>
      <c r="R155" s="249"/>
      <c r="T155" s="249"/>
      <c r="U155" s="249"/>
      <c r="V155" s="249"/>
      <c r="W155" s="249"/>
      <c r="X155" s="249"/>
      <c r="Y155" s="249"/>
    </row>
    <row r="156" spans="1:25" s="41" customFormat="1" ht="14.25" customHeight="1">
      <c r="A156" s="341" t="s">
        <v>2805</v>
      </c>
      <c r="B156" s="32">
        <v>45159</v>
      </c>
      <c r="C156" s="32">
        <v>45155</v>
      </c>
      <c r="D156" s="33">
        <v>14657</v>
      </c>
      <c r="E156" s="34" t="s">
        <v>2</v>
      </c>
      <c r="F156" s="33">
        <v>1126</v>
      </c>
      <c r="G156" s="19" t="s">
        <v>57</v>
      </c>
      <c r="H156" s="20" t="s">
        <v>903</v>
      </c>
      <c r="I156" s="35" t="s">
        <v>6</v>
      </c>
      <c r="J156" s="19"/>
      <c r="K156" s="21"/>
      <c r="L156" s="451">
        <v>544</v>
      </c>
      <c r="M156" s="249"/>
      <c r="N156" s="249"/>
      <c r="O156" s="249"/>
      <c r="P156" s="249"/>
      <c r="Q156" s="249"/>
      <c r="R156" s="249"/>
      <c r="T156" s="249"/>
      <c r="U156" s="249"/>
      <c r="V156" s="249"/>
      <c r="W156" s="249"/>
      <c r="X156" s="249"/>
      <c r="Y156" s="249"/>
    </row>
    <row r="157" spans="1:25" s="41" customFormat="1" ht="15.75">
      <c r="A157" s="1645" t="s">
        <v>2570</v>
      </c>
      <c r="B157" s="1217">
        <v>45159</v>
      </c>
      <c r="C157" s="32">
        <v>45155</v>
      </c>
      <c r="D157" s="521">
        <v>14641</v>
      </c>
      <c r="E157" s="34" t="s">
        <v>7</v>
      </c>
      <c r="F157" s="33">
        <v>1446</v>
      </c>
      <c r="G157" s="19" t="s">
        <v>58</v>
      </c>
      <c r="H157" s="521">
        <v>10</v>
      </c>
      <c r="I157" s="35" t="s">
        <v>6</v>
      </c>
      <c r="J157" s="19"/>
      <c r="K157" s="21"/>
      <c r="L157" s="1218">
        <v>1827</v>
      </c>
      <c r="M157" s="249"/>
      <c r="N157" s="249"/>
      <c r="O157" s="249"/>
      <c r="P157" s="249"/>
      <c r="Q157" s="249"/>
      <c r="R157" s="249"/>
      <c r="T157" s="608"/>
      <c r="U157" s="249"/>
      <c r="V157" s="249"/>
      <c r="W157" s="249"/>
      <c r="X157" s="249"/>
      <c r="Y157" s="249"/>
    </row>
    <row r="158" spans="1:25" s="41" customFormat="1" ht="14.25" customHeight="1">
      <c r="A158" s="341" t="s">
        <v>141</v>
      </c>
      <c r="B158" s="1217">
        <v>45160</v>
      </c>
      <c r="C158" s="32">
        <v>45156</v>
      </c>
      <c r="D158" s="521">
        <v>14659</v>
      </c>
      <c r="E158" s="34" t="s">
        <v>1221</v>
      </c>
      <c r="F158" s="33">
        <v>4736</v>
      </c>
      <c r="G158" s="19" t="s">
        <v>729</v>
      </c>
      <c r="H158" s="521" t="s">
        <v>2756</v>
      </c>
      <c r="I158" s="35" t="s">
        <v>6</v>
      </c>
      <c r="J158" s="19"/>
      <c r="K158" s="21"/>
      <c r="L158" s="1218">
        <v>450.12</v>
      </c>
      <c r="M158" s="249"/>
      <c r="N158" s="249"/>
      <c r="O158" s="249"/>
      <c r="P158" s="249"/>
      <c r="Q158" s="249"/>
      <c r="R158" s="249"/>
      <c r="T158" s="249"/>
      <c r="U158" s="249"/>
      <c r="V158" s="249"/>
      <c r="W158" s="249"/>
      <c r="X158" s="249"/>
      <c r="Y158" s="249"/>
    </row>
    <row r="159" spans="1:25" s="41" customFormat="1" ht="14.25" customHeight="1">
      <c r="A159" s="341" t="s">
        <v>141</v>
      </c>
      <c r="B159" s="1217">
        <v>45160</v>
      </c>
      <c r="C159" s="32">
        <v>45156</v>
      </c>
      <c r="D159" s="521">
        <v>14660</v>
      </c>
      <c r="E159" s="34" t="s">
        <v>1221</v>
      </c>
      <c r="F159" s="33">
        <v>4736</v>
      </c>
      <c r="G159" s="19" t="s">
        <v>729</v>
      </c>
      <c r="H159" s="521" t="s">
        <v>2756</v>
      </c>
      <c r="I159" s="35" t="s">
        <v>6</v>
      </c>
      <c r="J159" s="19"/>
      <c r="K159" s="21" t="s">
        <v>1911</v>
      </c>
      <c r="L159" s="1218">
        <v>450.12</v>
      </c>
      <c r="M159" s="249"/>
      <c r="N159" s="249"/>
      <c r="O159" s="249"/>
      <c r="P159" s="249"/>
      <c r="Q159" s="249"/>
      <c r="R159" s="249"/>
      <c r="T159" s="249"/>
      <c r="U159" s="249"/>
      <c r="V159" s="249"/>
      <c r="W159" s="249"/>
      <c r="X159" s="249"/>
      <c r="Y159" s="249"/>
    </row>
    <row r="160" spans="1:25" s="41" customFormat="1" ht="14.25" customHeight="1">
      <c r="A160" s="341" t="s">
        <v>1635</v>
      </c>
      <c r="B160" s="1217">
        <v>45161</v>
      </c>
      <c r="C160" s="32">
        <v>45160</v>
      </c>
      <c r="D160" s="521">
        <v>14672</v>
      </c>
      <c r="E160" s="34" t="s">
        <v>2</v>
      </c>
      <c r="F160" s="33">
        <v>1087</v>
      </c>
      <c r="G160" s="19" t="s">
        <v>46</v>
      </c>
      <c r="H160" s="521">
        <v>30</v>
      </c>
      <c r="I160" s="35" t="s">
        <v>6</v>
      </c>
      <c r="J160" s="19"/>
      <c r="K160" s="21"/>
      <c r="L160" s="1218">
        <v>484.2</v>
      </c>
      <c r="M160" s="249"/>
      <c r="N160" s="249"/>
      <c r="O160" s="249"/>
      <c r="P160" s="249"/>
      <c r="Q160" s="249"/>
      <c r="R160" s="249"/>
      <c r="T160" s="249"/>
      <c r="U160" s="249"/>
      <c r="V160" s="249"/>
      <c r="W160" s="249"/>
      <c r="X160" s="249"/>
      <c r="Y160" s="249"/>
    </row>
    <row r="161" spans="1:25" s="41" customFormat="1" ht="14.25" customHeight="1">
      <c r="A161" s="341"/>
      <c r="B161" s="1217"/>
      <c r="C161" s="32"/>
      <c r="D161" s="521"/>
      <c r="E161" s="34" t="s">
        <v>2</v>
      </c>
      <c r="F161" s="33">
        <v>2825</v>
      </c>
      <c r="G161" s="19" t="s">
        <v>207</v>
      </c>
      <c r="H161" s="521">
        <v>5</v>
      </c>
      <c r="I161" s="35" t="s">
        <v>6</v>
      </c>
      <c r="J161" s="19"/>
      <c r="K161" s="21"/>
      <c r="L161" s="1218">
        <v>434</v>
      </c>
      <c r="M161" s="249"/>
      <c r="N161" s="249"/>
      <c r="O161" s="249"/>
      <c r="P161" s="249"/>
      <c r="Q161" s="249"/>
      <c r="R161" s="249"/>
      <c r="T161" s="249"/>
      <c r="U161" s="249"/>
      <c r="V161" s="249"/>
      <c r="W161" s="249"/>
      <c r="X161" s="249"/>
      <c r="Y161" s="249"/>
    </row>
    <row r="162" spans="1:25" s="41" customFormat="1" ht="14.25" customHeight="1">
      <c r="A162" s="341" t="s">
        <v>1303</v>
      </c>
      <c r="B162" s="1217">
        <v>45163</v>
      </c>
      <c r="C162" s="32">
        <v>45159</v>
      </c>
      <c r="D162" s="521">
        <v>14674</v>
      </c>
      <c r="E162" s="34" t="s">
        <v>1221</v>
      </c>
      <c r="F162" s="33">
        <v>3627</v>
      </c>
      <c r="G162" s="19" t="s">
        <v>1465</v>
      </c>
      <c r="H162" s="521">
        <v>5</v>
      </c>
      <c r="I162" s="35" t="s">
        <v>6</v>
      </c>
      <c r="J162" s="19"/>
      <c r="K162" s="21" t="s">
        <v>991</v>
      </c>
      <c r="L162" s="1218"/>
      <c r="M162" s="249"/>
      <c r="N162" s="249"/>
      <c r="O162" s="249"/>
      <c r="P162" s="249"/>
      <c r="Q162" s="249"/>
      <c r="R162" s="249"/>
      <c r="T162" s="249"/>
      <c r="U162" s="249"/>
      <c r="V162" s="249"/>
      <c r="W162" s="249"/>
      <c r="X162" s="249"/>
      <c r="Y162" s="249"/>
    </row>
    <row r="163" spans="1:25" s="41" customFormat="1" ht="14.25" customHeight="1">
      <c r="A163" s="341"/>
      <c r="B163" s="1217"/>
      <c r="C163" s="32"/>
      <c r="D163" s="521"/>
      <c r="E163" s="34" t="s">
        <v>671</v>
      </c>
      <c r="F163" s="33">
        <v>3626</v>
      </c>
      <c r="G163" s="19" t="s">
        <v>1441</v>
      </c>
      <c r="H163" s="521">
        <v>25</v>
      </c>
      <c r="I163" s="35" t="s">
        <v>6</v>
      </c>
      <c r="J163" s="19"/>
      <c r="K163" s="21"/>
      <c r="L163" s="1218"/>
      <c r="M163" s="249"/>
      <c r="N163" s="249"/>
      <c r="O163" s="249"/>
      <c r="P163" s="249"/>
      <c r="Q163" s="249"/>
      <c r="R163" s="249"/>
      <c r="T163" s="249"/>
      <c r="U163" s="249"/>
      <c r="V163" s="249"/>
      <c r="W163" s="249"/>
      <c r="X163" s="249"/>
      <c r="Y163" s="249"/>
    </row>
    <row r="164" spans="1:25" s="41" customFormat="1" ht="14.25" customHeight="1">
      <c r="A164" s="341"/>
      <c r="B164" s="1217"/>
      <c r="C164" s="32"/>
      <c r="D164" s="521"/>
      <c r="E164" s="34" t="s">
        <v>1221</v>
      </c>
      <c r="F164" s="33">
        <v>3625</v>
      </c>
      <c r="G164" s="19" t="s">
        <v>902</v>
      </c>
      <c r="H164" s="521">
        <v>5</v>
      </c>
      <c r="I164" s="35" t="s">
        <v>6</v>
      </c>
      <c r="J164" s="19"/>
      <c r="K164" s="21"/>
      <c r="L164" s="1218"/>
      <c r="M164" s="249"/>
      <c r="N164" s="249"/>
      <c r="O164" s="249"/>
      <c r="P164" s="249"/>
      <c r="Q164" s="249"/>
      <c r="R164" s="249"/>
      <c r="T164" s="249"/>
      <c r="U164" s="249"/>
      <c r="V164" s="249"/>
      <c r="W164" s="249"/>
      <c r="X164" s="249"/>
      <c r="Y164" s="249"/>
    </row>
    <row r="165" spans="1:25" s="41" customFormat="1" ht="14.25" customHeight="1">
      <c r="A165" s="341"/>
      <c r="B165" s="1217"/>
      <c r="C165" s="32"/>
      <c r="D165" s="521"/>
      <c r="E165" s="34" t="s">
        <v>1221</v>
      </c>
      <c r="F165" s="33">
        <v>3624</v>
      </c>
      <c r="G165" s="19" t="s">
        <v>63</v>
      </c>
      <c r="H165" s="521">
        <v>20</v>
      </c>
      <c r="I165" s="35" t="s">
        <v>6</v>
      </c>
      <c r="J165" s="19"/>
      <c r="K165" s="21" t="s">
        <v>991</v>
      </c>
      <c r="L165" s="1218">
        <v>1385.3</v>
      </c>
      <c r="M165" s="249"/>
      <c r="N165" s="249"/>
      <c r="O165" s="249"/>
      <c r="P165" s="249"/>
      <c r="Q165" s="249"/>
      <c r="R165" s="249"/>
      <c r="T165" s="249"/>
      <c r="U165" s="249"/>
      <c r="V165" s="249"/>
      <c r="W165" s="249"/>
      <c r="X165" s="249"/>
      <c r="Y165" s="249"/>
    </row>
    <row r="166" spans="1:25" s="41" customFormat="1" ht="14.25" customHeight="1">
      <c r="A166" s="341" t="s">
        <v>163</v>
      </c>
      <c r="B166" s="1217">
        <v>45161</v>
      </c>
      <c r="C166" s="32">
        <v>45160</v>
      </c>
      <c r="D166" s="521">
        <v>14680</v>
      </c>
      <c r="E166" s="34" t="s">
        <v>2</v>
      </c>
      <c r="F166" s="33">
        <v>838</v>
      </c>
      <c r="G166" s="19" t="s">
        <v>5</v>
      </c>
      <c r="H166" s="521">
        <v>20</v>
      </c>
      <c r="I166" s="35" t="s">
        <v>6</v>
      </c>
      <c r="J166" s="19"/>
      <c r="K166" s="21"/>
      <c r="L166" s="1218">
        <v>620</v>
      </c>
      <c r="M166" s="249"/>
      <c r="N166" s="249"/>
      <c r="O166" s="249"/>
      <c r="P166" s="249"/>
      <c r="Q166" s="249"/>
      <c r="R166" s="249"/>
      <c r="T166" s="249"/>
      <c r="U166" s="249"/>
      <c r="V166" s="249"/>
      <c r="W166" s="249"/>
      <c r="X166" s="249"/>
      <c r="Y166" s="249"/>
    </row>
    <row r="167" spans="1:25" s="41" customFormat="1" ht="14.25" customHeight="1">
      <c r="A167" s="341" t="s">
        <v>2481</v>
      </c>
      <c r="B167" s="1217">
        <v>45161</v>
      </c>
      <c r="C167" s="32">
        <v>45160</v>
      </c>
      <c r="D167" s="521">
        <v>14681</v>
      </c>
      <c r="E167" s="34" t="s">
        <v>7</v>
      </c>
      <c r="F167" s="33">
        <v>1395</v>
      </c>
      <c r="G167" s="19" t="s">
        <v>30</v>
      </c>
      <c r="H167" s="521">
        <v>14</v>
      </c>
      <c r="I167" s="35" t="s">
        <v>6</v>
      </c>
      <c r="J167" s="19"/>
      <c r="K167" s="21" t="s">
        <v>1911</v>
      </c>
      <c r="L167" s="1218">
        <v>217</v>
      </c>
      <c r="M167" s="249"/>
      <c r="N167" s="249"/>
      <c r="O167" s="249"/>
      <c r="P167" s="249"/>
      <c r="Q167" s="249"/>
      <c r="R167" s="249"/>
      <c r="T167" s="249"/>
      <c r="U167" s="249"/>
      <c r="V167" s="249"/>
      <c r="W167" s="249"/>
      <c r="X167" s="249"/>
      <c r="Y167" s="249"/>
    </row>
    <row r="168" spans="1:25" s="41" customFormat="1" ht="14.25" customHeight="1">
      <c r="A168" s="341" t="s">
        <v>141</v>
      </c>
      <c r="B168" s="1217">
        <v>45161</v>
      </c>
      <c r="C168" s="32">
        <v>45160</v>
      </c>
      <c r="D168" s="521">
        <v>14683</v>
      </c>
      <c r="E168" s="34" t="s">
        <v>2</v>
      </c>
      <c r="F168" s="33">
        <v>4064</v>
      </c>
      <c r="G168" s="19" t="s">
        <v>22</v>
      </c>
      <c r="H168" s="521">
        <v>35</v>
      </c>
      <c r="I168" s="35" t="s">
        <v>6</v>
      </c>
      <c r="J168" s="19"/>
      <c r="K168" s="21" t="s">
        <v>1911</v>
      </c>
      <c r="L168" s="1218">
        <v>402.5</v>
      </c>
      <c r="M168" s="249"/>
      <c r="N168" s="249"/>
      <c r="O168" s="249"/>
      <c r="P168" s="249"/>
      <c r="Q168" s="249"/>
      <c r="R168" s="249"/>
      <c r="T168" s="249"/>
      <c r="U168" s="249"/>
      <c r="V168" s="249"/>
      <c r="W168" s="249"/>
      <c r="X168" s="249"/>
      <c r="Y168" s="249"/>
    </row>
    <row r="169" spans="1:25" s="41" customFormat="1" ht="14.25" customHeight="1">
      <c r="A169" s="341" t="s">
        <v>466</v>
      </c>
      <c r="B169" s="1217">
        <v>45162</v>
      </c>
      <c r="C169" s="32">
        <v>45160</v>
      </c>
      <c r="D169" s="521">
        <v>14684</v>
      </c>
      <c r="E169" s="34" t="s">
        <v>2</v>
      </c>
      <c r="F169" s="33">
        <v>4075</v>
      </c>
      <c r="G169" s="19" t="s">
        <v>103</v>
      </c>
      <c r="H169" s="521">
        <v>20</v>
      </c>
      <c r="I169" s="35" t="s">
        <v>6</v>
      </c>
      <c r="J169" s="19"/>
      <c r="K169" s="21" t="s">
        <v>1911</v>
      </c>
      <c r="L169" s="1218">
        <v>380</v>
      </c>
      <c r="M169" s="249"/>
      <c r="N169" s="249"/>
      <c r="O169" s="249"/>
      <c r="P169" s="249"/>
      <c r="Q169" s="249"/>
      <c r="R169" s="249"/>
      <c r="T169" s="249"/>
      <c r="U169" s="249"/>
      <c r="V169" s="249"/>
      <c r="W169" s="249"/>
      <c r="X169" s="249"/>
      <c r="Y169" s="249"/>
    </row>
    <row r="170" spans="1:25" s="41" customFormat="1" ht="14.25" customHeight="1">
      <c r="A170" s="341" t="s">
        <v>137</v>
      </c>
      <c r="B170" s="1217">
        <v>45167</v>
      </c>
      <c r="C170" s="32">
        <v>45166</v>
      </c>
      <c r="D170" s="521">
        <v>14691</v>
      </c>
      <c r="E170" s="34" t="s">
        <v>44</v>
      </c>
      <c r="F170" s="33">
        <v>4029</v>
      </c>
      <c r="G170" s="19" t="s">
        <v>219</v>
      </c>
      <c r="H170" s="521">
        <v>60</v>
      </c>
      <c r="I170" s="35" t="s">
        <v>6</v>
      </c>
      <c r="J170" s="19"/>
      <c r="K170" s="21"/>
      <c r="L170" s="1218">
        <v>1140</v>
      </c>
      <c r="M170" s="249"/>
      <c r="N170" s="249"/>
      <c r="O170" s="249"/>
      <c r="P170" s="249"/>
      <c r="Q170" s="249"/>
      <c r="R170" s="249"/>
      <c r="T170" s="249"/>
      <c r="U170" s="249"/>
      <c r="V170" s="249"/>
      <c r="W170" s="249"/>
      <c r="X170" s="249"/>
      <c r="Y170" s="249"/>
    </row>
    <row r="171" spans="1:25" s="41" customFormat="1" ht="14.25" customHeight="1">
      <c r="A171" s="341"/>
      <c r="B171" s="1217"/>
      <c r="C171" s="32"/>
      <c r="D171" s="521"/>
      <c r="E171" s="34" t="s">
        <v>2</v>
      </c>
      <c r="F171" s="33">
        <v>3303</v>
      </c>
      <c r="G171" s="19" t="s">
        <v>9</v>
      </c>
      <c r="H171" s="521">
        <v>75</v>
      </c>
      <c r="I171" s="35" t="s">
        <v>6</v>
      </c>
      <c r="J171" s="19"/>
      <c r="K171" s="21" t="s">
        <v>8</v>
      </c>
      <c r="L171" s="1218">
        <v>1500</v>
      </c>
      <c r="M171" s="249"/>
      <c r="N171" s="249"/>
      <c r="O171" s="249"/>
      <c r="P171" s="249"/>
      <c r="Q171" s="249"/>
      <c r="R171" s="249"/>
      <c r="T171" s="249"/>
      <c r="U171" s="249"/>
      <c r="V171" s="249"/>
      <c r="W171" s="249"/>
      <c r="X171" s="249"/>
      <c r="Y171" s="249"/>
    </row>
    <row r="172" spans="1:25" s="41" customFormat="1" ht="14.25" customHeight="1">
      <c r="A172" s="341"/>
      <c r="B172" s="1217"/>
      <c r="C172" s="32"/>
      <c r="D172" s="521"/>
      <c r="E172" s="34"/>
      <c r="F172" s="33">
        <v>3302</v>
      </c>
      <c r="G172" s="19" t="s">
        <v>15</v>
      </c>
      <c r="H172" s="521">
        <v>250</v>
      </c>
      <c r="I172" s="35" t="s">
        <v>6</v>
      </c>
      <c r="J172" s="19"/>
      <c r="K172" s="21" t="s">
        <v>8</v>
      </c>
      <c r="L172" s="1218">
        <v>1200</v>
      </c>
      <c r="M172" s="249"/>
      <c r="N172" s="249"/>
      <c r="O172" s="249"/>
      <c r="P172" s="249"/>
      <c r="Q172" s="249"/>
      <c r="R172" s="249"/>
      <c r="T172" s="249"/>
      <c r="U172" s="249"/>
      <c r="V172" s="249"/>
      <c r="W172" s="249"/>
      <c r="X172" s="249"/>
      <c r="Y172" s="249"/>
    </row>
    <row r="173" spans="1:25" s="41" customFormat="1" ht="14.25" customHeight="1">
      <c r="A173" s="341"/>
      <c r="B173" s="1217"/>
      <c r="C173" s="32"/>
      <c r="D173" s="521"/>
      <c r="E173" s="34"/>
      <c r="F173" s="33">
        <v>2017</v>
      </c>
      <c r="G173" s="19" t="s">
        <v>15</v>
      </c>
      <c r="H173" s="521">
        <v>250</v>
      </c>
      <c r="I173" s="35" t="s">
        <v>6</v>
      </c>
      <c r="J173" s="19"/>
      <c r="K173" s="21" t="s">
        <v>8</v>
      </c>
      <c r="L173" s="1218">
        <v>1450</v>
      </c>
      <c r="M173" s="249"/>
      <c r="N173" s="249"/>
      <c r="O173" s="249"/>
      <c r="P173" s="249"/>
      <c r="Q173" s="249"/>
      <c r="R173" s="249"/>
      <c r="T173" s="249"/>
      <c r="U173" s="249"/>
      <c r="V173" s="249"/>
      <c r="W173" s="249"/>
      <c r="X173" s="249"/>
      <c r="Y173" s="249"/>
    </row>
    <row r="174" spans="1:25" s="41" customFormat="1" ht="14.25" customHeight="1">
      <c r="A174" s="341" t="s">
        <v>1303</v>
      </c>
      <c r="B174" s="1217">
        <v>45163</v>
      </c>
      <c r="C174" s="32">
        <v>45161</v>
      </c>
      <c r="D174" s="521">
        <v>14700</v>
      </c>
      <c r="E174" s="34" t="s">
        <v>1221</v>
      </c>
      <c r="F174" s="33">
        <v>3624</v>
      </c>
      <c r="G174" s="19" t="s">
        <v>63</v>
      </c>
      <c r="H174" s="521">
        <v>20</v>
      </c>
      <c r="I174" s="35" t="s">
        <v>6</v>
      </c>
      <c r="J174" s="19"/>
      <c r="K174" s="21" t="s">
        <v>495</v>
      </c>
      <c r="L174" s="1218"/>
      <c r="M174" s="249"/>
      <c r="N174" s="249"/>
      <c r="O174" s="249"/>
      <c r="P174" s="249"/>
      <c r="Q174" s="249"/>
      <c r="R174" s="249"/>
      <c r="T174" s="249"/>
      <c r="U174" s="249"/>
      <c r="V174" s="249"/>
      <c r="W174" s="249"/>
      <c r="X174" s="249"/>
      <c r="Y174" s="249"/>
    </row>
    <row r="175" spans="1:25" s="41" customFormat="1" ht="14.25" customHeight="1">
      <c r="A175" s="341"/>
      <c r="B175" s="1217"/>
      <c r="C175" s="32"/>
      <c r="D175" s="521"/>
      <c r="E175" s="34" t="s">
        <v>671</v>
      </c>
      <c r="F175" s="33">
        <v>3626</v>
      </c>
      <c r="G175" s="19" t="s">
        <v>1441</v>
      </c>
      <c r="H175" s="521">
        <v>10</v>
      </c>
      <c r="I175" s="35" t="s">
        <v>6</v>
      </c>
      <c r="J175" s="19"/>
      <c r="K175" s="21"/>
      <c r="L175" s="1218"/>
      <c r="M175" s="249"/>
      <c r="N175" s="249"/>
      <c r="O175" s="249"/>
      <c r="P175" s="249"/>
      <c r="Q175" s="249"/>
      <c r="R175" s="249"/>
      <c r="T175" s="249"/>
      <c r="U175" s="249"/>
      <c r="V175" s="249"/>
      <c r="W175" s="249"/>
      <c r="X175" s="249"/>
      <c r="Y175" s="249"/>
    </row>
    <row r="176" spans="1:25" s="41" customFormat="1" ht="14.25" customHeight="1">
      <c r="A176" s="341"/>
      <c r="B176" s="1217"/>
      <c r="C176" s="32"/>
      <c r="D176" s="521"/>
      <c r="E176" s="34" t="s">
        <v>1221</v>
      </c>
      <c r="F176" s="33">
        <v>3625</v>
      </c>
      <c r="G176" s="19" t="s">
        <v>902</v>
      </c>
      <c r="H176" s="521">
        <v>20</v>
      </c>
      <c r="I176" s="35" t="s">
        <v>6</v>
      </c>
      <c r="J176" s="19"/>
      <c r="K176" s="21"/>
      <c r="L176" s="1218"/>
      <c r="M176" s="249"/>
      <c r="N176" s="249"/>
      <c r="O176" s="249"/>
      <c r="P176" s="249"/>
      <c r="Q176" s="249"/>
      <c r="R176" s="249"/>
      <c r="T176" s="249"/>
      <c r="U176" s="249"/>
      <c r="V176" s="249"/>
      <c r="W176" s="249"/>
      <c r="X176" s="249"/>
      <c r="Y176" s="249"/>
    </row>
    <row r="177" spans="1:25" s="41" customFormat="1" ht="14.25" customHeight="1">
      <c r="A177" s="341"/>
      <c r="B177" s="1217"/>
      <c r="C177" s="32"/>
      <c r="D177" s="521"/>
      <c r="E177" s="34" t="s">
        <v>2351</v>
      </c>
      <c r="F177" s="33">
        <v>3623</v>
      </c>
      <c r="G177" s="19" t="s">
        <v>47</v>
      </c>
      <c r="H177" s="521">
        <v>20</v>
      </c>
      <c r="I177" s="35" t="s">
        <v>6</v>
      </c>
      <c r="J177" s="19"/>
      <c r="K177" s="21"/>
      <c r="L177" s="1218"/>
      <c r="M177" s="249"/>
      <c r="N177" s="249"/>
      <c r="O177" s="249"/>
      <c r="P177" s="249"/>
      <c r="Q177" s="249"/>
      <c r="R177" s="249"/>
      <c r="T177" s="249"/>
      <c r="U177" s="249"/>
      <c r="V177" s="249"/>
      <c r="W177" s="249"/>
      <c r="X177" s="249"/>
      <c r="Y177" s="249"/>
    </row>
    <row r="178" spans="1:25" s="41" customFormat="1" ht="14.25" customHeight="1">
      <c r="A178" s="341"/>
      <c r="B178" s="1217"/>
      <c r="C178" s="32"/>
      <c r="D178" s="521"/>
      <c r="E178" s="34" t="s">
        <v>1221</v>
      </c>
      <c r="F178" s="33">
        <v>3630</v>
      </c>
      <c r="G178" s="19" t="s">
        <v>1465</v>
      </c>
      <c r="H178" s="521">
        <v>15</v>
      </c>
      <c r="I178" s="35" t="s">
        <v>6</v>
      </c>
      <c r="J178" s="19"/>
      <c r="K178" s="21" t="s">
        <v>495</v>
      </c>
      <c r="L178" s="1218">
        <v>2181.3000000000002</v>
      </c>
      <c r="M178" s="249"/>
      <c r="N178" s="249"/>
      <c r="O178" s="249"/>
      <c r="P178" s="249"/>
      <c r="Q178" s="249"/>
      <c r="R178" s="249"/>
      <c r="T178" s="249"/>
      <c r="U178" s="249"/>
      <c r="V178" s="249"/>
      <c r="W178" s="249"/>
      <c r="X178" s="249"/>
      <c r="Y178" s="249"/>
    </row>
    <row r="179" spans="1:25" s="41" customFormat="1" ht="15.75">
      <c r="A179" s="341" t="s">
        <v>1177</v>
      </c>
      <c r="B179" s="1217">
        <v>45170</v>
      </c>
      <c r="C179" s="32">
        <v>45162</v>
      </c>
      <c r="D179" s="521">
        <v>14328</v>
      </c>
      <c r="E179" s="34" t="s">
        <v>2</v>
      </c>
      <c r="F179" s="33">
        <v>1007</v>
      </c>
      <c r="G179" s="19" t="s">
        <v>135</v>
      </c>
      <c r="H179" s="521">
        <v>20</v>
      </c>
      <c r="I179" s="35" t="s">
        <v>6</v>
      </c>
      <c r="J179" s="19" t="s">
        <v>3158</v>
      </c>
      <c r="K179" s="21" t="s">
        <v>1340</v>
      </c>
      <c r="L179" s="1218">
        <v>570</v>
      </c>
      <c r="M179" s="249"/>
      <c r="N179" s="249"/>
      <c r="O179" s="249"/>
      <c r="P179" s="249"/>
      <c r="Q179" s="249"/>
      <c r="R179" s="249"/>
      <c r="T179" s="608" t="s">
        <v>2718</v>
      </c>
      <c r="U179" s="249"/>
      <c r="V179" s="249"/>
      <c r="W179" s="249"/>
      <c r="X179" s="249"/>
      <c r="Y179" s="249"/>
    </row>
    <row r="180" spans="1:25" s="41" customFormat="1" ht="14.25" customHeight="1">
      <c r="A180" s="341" t="s">
        <v>2026</v>
      </c>
      <c r="B180" s="1217">
        <v>45163</v>
      </c>
      <c r="C180" s="32">
        <v>45162</v>
      </c>
      <c r="D180" s="521">
        <v>14715</v>
      </c>
      <c r="E180" s="34" t="s">
        <v>2</v>
      </c>
      <c r="F180" s="33">
        <v>3620</v>
      </c>
      <c r="G180" s="19" t="s">
        <v>22</v>
      </c>
      <c r="H180" s="521">
        <v>25</v>
      </c>
      <c r="I180" s="35" t="s">
        <v>6</v>
      </c>
      <c r="J180" s="19"/>
      <c r="K180" s="21"/>
      <c r="L180" s="1218">
        <v>394.5</v>
      </c>
      <c r="M180" s="249"/>
      <c r="N180" s="249"/>
      <c r="O180" s="249"/>
      <c r="P180" s="249"/>
      <c r="Q180" s="249"/>
      <c r="R180" s="249"/>
      <c r="T180" s="249"/>
      <c r="U180" s="249"/>
      <c r="V180" s="249"/>
      <c r="W180" s="249"/>
      <c r="X180" s="249"/>
      <c r="Y180" s="249"/>
    </row>
    <row r="181" spans="1:25" s="41" customFormat="1" ht="14.25" customHeight="1">
      <c r="A181" s="341" t="s">
        <v>1303</v>
      </c>
      <c r="B181" s="1217">
        <v>45167</v>
      </c>
      <c r="C181" s="32">
        <v>45162</v>
      </c>
      <c r="D181" s="521">
        <v>14719</v>
      </c>
      <c r="E181" s="34" t="s">
        <v>2351</v>
      </c>
      <c r="F181" s="33">
        <v>3623</v>
      </c>
      <c r="G181" s="19" t="s">
        <v>47</v>
      </c>
      <c r="H181" s="521">
        <v>30</v>
      </c>
      <c r="I181" s="35" t="s">
        <v>6</v>
      </c>
      <c r="J181" s="19"/>
      <c r="K181" s="21"/>
      <c r="L181" s="1218">
        <v>1227.3</v>
      </c>
      <c r="M181" s="249"/>
      <c r="N181" s="249"/>
      <c r="O181" s="249"/>
      <c r="P181" s="249"/>
      <c r="Q181" s="249"/>
      <c r="R181" s="249"/>
      <c r="T181" s="249"/>
      <c r="U181" s="249"/>
      <c r="V181" s="249"/>
      <c r="W181" s="249"/>
      <c r="X181" s="249"/>
      <c r="Y181" s="249"/>
    </row>
    <row r="182" spans="1:25" s="41" customFormat="1" ht="14.25" customHeight="1">
      <c r="A182" s="341"/>
      <c r="B182" s="1217"/>
      <c r="C182" s="32"/>
      <c r="D182" s="521"/>
      <c r="E182" s="34" t="s">
        <v>1221</v>
      </c>
      <c r="F182" s="33">
        <v>3625</v>
      </c>
      <c r="G182" s="19" t="s">
        <v>902</v>
      </c>
      <c r="H182" s="521">
        <v>5</v>
      </c>
      <c r="I182" s="35" t="s">
        <v>6</v>
      </c>
      <c r="J182" s="19"/>
      <c r="K182" s="21"/>
      <c r="L182" s="1218">
        <v>107.8</v>
      </c>
      <c r="M182" s="249"/>
      <c r="N182" s="249"/>
      <c r="O182" s="249"/>
      <c r="P182" s="249"/>
      <c r="Q182" s="249"/>
      <c r="R182" s="249"/>
      <c r="T182" s="249"/>
      <c r="U182" s="249"/>
      <c r="V182" s="249"/>
      <c r="W182" s="249"/>
      <c r="X182" s="249"/>
      <c r="Y182" s="249"/>
    </row>
    <row r="183" spans="1:25" s="41" customFormat="1" ht="14.25" customHeight="1">
      <c r="A183" s="341"/>
      <c r="B183" s="1217"/>
      <c r="C183" s="32"/>
      <c r="D183" s="521"/>
      <c r="E183" s="34" t="s">
        <v>1221</v>
      </c>
      <c r="F183" s="33">
        <v>3624</v>
      </c>
      <c r="G183" s="19" t="s">
        <v>63</v>
      </c>
      <c r="H183" s="521">
        <v>20</v>
      </c>
      <c r="I183" s="35" t="s">
        <v>6</v>
      </c>
      <c r="J183" s="19"/>
      <c r="K183" s="21" t="s">
        <v>495</v>
      </c>
      <c r="L183" s="1218">
        <v>195.6</v>
      </c>
      <c r="M183" s="249"/>
      <c r="N183" s="249"/>
      <c r="O183" s="249"/>
      <c r="P183" s="249"/>
      <c r="Q183" s="249"/>
      <c r="R183" s="249"/>
      <c r="T183" s="249"/>
      <c r="U183" s="249"/>
      <c r="V183" s="249"/>
      <c r="W183" s="249"/>
      <c r="X183" s="249"/>
      <c r="Y183" s="249"/>
    </row>
    <row r="184" spans="1:25" s="41" customFormat="1" ht="14.25" customHeight="1">
      <c r="A184" s="341" t="s">
        <v>1977</v>
      </c>
      <c r="B184" s="1217">
        <v>45169</v>
      </c>
      <c r="C184" s="32">
        <v>45168</v>
      </c>
      <c r="D184" s="521">
        <v>14723</v>
      </c>
      <c r="E184" s="34" t="s">
        <v>2</v>
      </c>
      <c r="F184" s="33">
        <v>2655</v>
      </c>
      <c r="G184" s="19" t="s">
        <v>17</v>
      </c>
      <c r="H184" s="521" t="s">
        <v>840</v>
      </c>
      <c r="I184" s="35" t="s">
        <v>6</v>
      </c>
      <c r="J184" s="19"/>
      <c r="K184" s="21" t="s">
        <v>888</v>
      </c>
      <c r="L184" s="1218">
        <v>460</v>
      </c>
      <c r="M184" s="249"/>
      <c r="N184" s="249"/>
      <c r="O184" s="249"/>
      <c r="P184" s="249"/>
      <c r="Q184" s="249"/>
      <c r="R184" s="249"/>
      <c r="T184" s="249"/>
      <c r="U184" s="249"/>
      <c r="V184" s="249"/>
      <c r="W184" s="249"/>
      <c r="X184" s="249"/>
      <c r="Y184" s="249"/>
    </row>
    <row r="185" spans="1:25" s="41" customFormat="1" ht="14.25" customHeight="1">
      <c r="A185" s="341" t="s">
        <v>174</v>
      </c>
      <c r="B185" s="1217">
        <v>45168</v>
      </c>
      <c r="C185" s="32">
        <v>45166</v>
      </c>
      <c r="D185" s="521">
        <v>14733</v>
      </c>
      <c r="E185" s="34" t="s">
        <v>2</v>
      </c>
      <c r="F185" s="33">
        <v>1960</v>
      </c>
      <c r="G185" s="19" t="s">
        <v>13</v>
      </c>
      <c r="H185" s="521">
        <v>15</v>
      </c>
      <c r="I185" s="35" t="s">
        <v>6</v>
      </c>
      <c r="J185" s="19"/>
      <c r="K185" s="21"/>
      <c r="L185" s="1218">
        <v>208.5</v>
      </c>
      <c r="M185" s="249"/>
      <c r="N185" s="249"/>
      <c r="O185" s="249"/>
      <c r="P185" s="249"/>
      <c r="Q185" s="249"/>
      <c r="R185" s="249"/>
      <c r="T185" s="249"/>
      <c r="U185" s="249"/>
      <c r="V185" s="249"/>
      <c r="W185" s="249"/>
      <c r="X185" s="249"/>
      <c r="Y185" s="249"/>
    </row>
    <row r="186" spans="1:25" s="41" customFormat="1" ht="14.25" customHeight="1">
      <c r="A186" s="341" t="s">
        <v>371</v>
      </c>
      <c r="B186" s="1217">
        <v>45168</v>
      </c>
      <c r="C186" s="32">
        <v>45166</v>
      </c>
      <c r="D186" s="521">
        <v>14742</v>
      </c>
      <c r="E186" s="34" t="s">
        <v>2351</v>
      </c>
      <c r="F186" s="33">
        <v>2329</v>
      </c>
      <c r="G186" s="19" t="s">
        <v>53</v>
      </c>
      <c r="H186" s="521" t="s">
        <v>1065</v>
      </c>
      <c r="I186" s="35" t="s">
        <v>6</v>
      </c>
      <c r="J186" s="19"/>
      <c r="K186" s="21"/>
      <c r="L186" s="1218">
        <v>1360.8</v>
      </c>
      <c r="M186" s="249"/>
      <c r="N186" s="249"/>
      <c r="O186" s="249"/>
      <c r="P186" s="249"/>
      <c r="Q186" s="249"/>
      <c r="R186" s="249"/>
      <c r="T186" s="249"/>
      <c r="U186" s="249"/>
      <c r="V186" s="249"/>
      <c r="W186" s="249"/>
      <c r="X186" s="249"/>
      <c r="Y186" s="249"/>
    </row>
    <row r="187" spans="1:25" s="41" customFormat="1" ht="14.25" customHeight="1">
      <c r="A187" s="341" t="s">
        <v>68</v>
      </c>
      <c r="B187" s="1217">
        <v>45168</v>
      </c>
      <c r="C187" s="32">
        <v>45166</v>
      </c>
      <c r="D187" s="521">
        <v>14744</v>
      </c>
      <c r="E187" s="34" t="s">
        <v>2</v>
      </c>
      <c r="F187" s="33">
        <v>1960</v>
      </c>
      <c r="G187" s="19" t="s">
        <v>13</v>
      </c>
      <c r="H187" s="521">
        <v>36</v>
      </c>
      <c r="I187" s="35" t="s">
        <v>6</v>
      </c>
      <c r="J187" s="19"/>
      <c r="K187" s="21"/>
      <c r="L187" s="1218">
        <v>662.4</v>
      </c>
      <c r="M187" s="249"/>
      <c r="N187" s="249"/>
      <c r="O187" s="249"/>
      <c r="P187" s="249"/>
      <c r="Q187" s="249"/>
      <c r="R187" s="249"/>
      <c r="T187" s="249"/>
      <c r="U187" s="249"/>
      <c r="V187" s="249"/>
      <c r="W187" s="249"/>
      <c r="X187" s="249"/>
      <c r="Y187" s="249"/>
    </row>
    <row r="188" spans="1:25" s="41" customFormat="1" ht="14.25" customHeight="1">
      <c r="A188" s="341" t="s">
        <v>520</v>
      </c>
      <c r="B188" s="1217">
        <v>45168</v>
      </c>
      <c r="C188" s="32">
        <v>45167</v>
      </c>
      <c r="D188" s="521">
        <v>14747</v>
      </c>
      <c r="E188" s="34" t="s">
        <v>7</v>
      </c>
      <c r="F188" s="33">
        <v>4467</v>
      </c>
      <c r="G188" s="19" t="s">
        <v>127</v>
      </c>
      <c r="H188" s="521">
        <v>9</v>
      </c>
      <c r="I188" s="35" t="s">
        <v>6</v>
      </c>
      <c r="J188" s="19"/>
      <c r="K188" s="21"/>
      <c r="L188" s="1218">
        <v>1061</v>
      </c>
      <c r="M188" s="249"/>
      <c r="N188" s="249"/>
      <c r="O188" s="249"/>
      <c r="P188" s="249"/>
      <c r="Q188" s="249"/>
      <c r="R188" s="249"/>
      <c r="T188" s="249"/>
      <c r="U188" s="249"/>
      <c r="V188" s="249"/>
      <c r="W188" s="249"/>
      <c r="X188" s="249"/>
      <c r="Y188" s="249"/>
    </row>
    <row r="189" spans="1:25" s="41" customFormat="1" ht="14.25" customHeight="1">
      <c r="A189" s="341" t="s">
        <v>130</v>
      </c>
      <c r="B189" s="1217">
        <v>45168</v>
      </c>
      <c r="C189" s="32">
        <v>45167</v>
      </c>
      <c r="D189" s="521">
        <v>14748</v>
      </c>
      <c r="E189" s="34" t="s">
        <v>40</v>
      </c>
      <c r="F189" s="33">
        <v>4579</v>
      </c>
      <c r="G189" s="19" t="s">
        <v>38</v>
      </c>
      <c r="H189" s="521">
        <v>40</v>
      </c>
      <c r="I189" s="35" t="s">
        <v>6</v>
      </c>
      <c r="J189" s="19"/>
      <c r="K189" s="21"/>
      <c r="L189" s="1218">
        <v>1178</v>
      </c>
      <c r="M189" s="249"/>
      <c r="N189" s="249"/>
      <c r="O189" s="249"/>
      <c r="P189" s="249"/>
      <c r="Q189" s="249"/>
      <c r="R189" s="249"/>
      <c r="T189" s="249"/>
      <c r="U189" s="249"/>
      <c r="V189" s="249"/>
      <c r="W189" s="249"/>
      <c r="X189" s="249"/>
      <c r="Y189" s="249"/>
    </row>
    <row r="190" spans="1:25" s="41" customFormat="1" ht="14.25" customHeight="1">
      <c r="A190" s="341" t="s">
        <v>3001</v>
      </c>
      <c r="B190" s="1217">
        <v>45169</v>
      </c>
      <c r="C190" s="32" t="s">
        <v>3290</v>
      </c>
      <c r="D190" s="521">
        <v>14750</v>
      </c>
      <c r="E190" s="34" t="s">
        <v>2</v>
      </c>
      <c r="F190" s="33">
        <v>4768</v>
      </c>
      <c r="G190" s="19" t="s">
        <v>62</v>
      </c>
      <c r="H190" s="521">
        <v>30</v>
      </c>
      <c r="I190" s="35" t="s">
        <v>6</v>
      </c>
      <c r="J190" s="19"/>
      <c r="K190" s="21"/>
      <c r="L190" s="1218">
        <v>597</v>
      </c>
      <c r="M190" s="249"/>
      <c r="N190" s="249"/>
      <c r="O190" s="249"/>
      <c r="P190" s="249"/>
      <c r="Q190" s="249"/>
      <c r="R190" s="249"/>
      <c r="T190" s="249"/>
      <c r="U190" s="249"/>
      <c r="V190" s="249"/>
      <c r="W190" s="249"/>
      <c r="X190" s="249"/>
      <c r="Y190" s="249"/>
    </row>
    <row r="191" spans="1:25" s="41" customFormat="1" ht="14.25" customHeight="1">
      <c r="A191" s="341" t="s">
        <v>1830</v>
      </c>
      <c r="B191" s="1217">
        <v>45169</v>
      </c>
      <c r="C191" s="32">
        <v>45167</v>
      </c>
      <c r="D191" s="521">
        <v>14752</v>
      </c>
      <c r="E191" s="34" t="s">
        <v>1221</v>
      </c>
      <c r="F191" s="33">
        <v>2244</v>
      </c>
      <c r="G191" s="19" t="s">
        <v>17</v>
      </c>
      <c r="H191" s="521" t="s">
        <v>840</v>
      </c>
      <c r="I191" s="35" t="s">
        <v>6</v>
      </c>
      <c r="J191" s="19"/>
      <c r="K191" s="21"/>
      <c r="L191" s="1218">
        <v>548.9</v>
      </c>
      <c r="M191" s="249"/>
      <c r="N191" s="249"/>
      <c r="O191" s="249"/>
      <c r="P191" s="249"/>
      <c r="Q191" s="249"/>
      <c r="R191" s="249"/>
      <c r="T191" s="249"/>
      <c r="U191" s="249"/>
      <c r="V191" s="249"/>
      <c r="W191" s="249"/>
      <c r="X191" s="249"/>
      <c r="Y191" s="249"/>
    </row>
    <row r="192" spans="1:25" s="41" customFormat="1" ht="14.25" customHeight="1">
      <c r="A192" s="341" t="s">
        <v>1531</v>
      </c>
      <c r="B192" s="1217">
        <v>45169</v>
      </c>
      <c r="C192" s="32">
        <v>45169</v>
      </c>
      <c r="D192" s="521">
        <v>14753</v>
      </c>
      <c r="E192" s="34" t="s">
        <v>40</v>
      </c>
      <c r="F192" s="33">
        <v>4163</v>
      </c>
      <c r="G192" s="19" t="s">
        <v>22</v>
      </c>
      <c r="H192" s="521">
        <v>40</v>
      </c>
      <c r="I192" s="35" t="s">
        <v>6</v>
      </c>
      <c r="J192" s="19"/>
      <c r="K192" s="21"/>
      <c r="L192" s="1218">
        <v>700</v>
      </c>
      <c r="M192" s="249"/>
      <c r="N192" s="249"/>
      <c r="O192" s="249"/>
      <c r="P192" s="249"/>
      <c r="Q192" s="249"/>
      <c r="R192" s="249"/>
      <c r="T192" s="249"/>
      <c r="U192" s="249"/>
      <c r="V192" s="249"/>
      <c r="W192" s="249"/>
      <c r="X192" s="249"/>
      <c r="Y192" s="249"/>
    </row>
    <row r="193" spans="1:25" s="41" customFormat="1" ht="14.25" customHeight="1">
      <c r="A193" s="341" t="s">
        <v>1834</v>
      </c>
      <c r="B193" s="1217">
        <v>45169</v>
      </c>
      <c r="C193" s="32">
        <v>45169</v>
      </c>
      <c r="D193" s="521">
        <v>14770</v>
      </c>
      <c r="E193" s="34" t="s">
        <v>2</v>
      </c>
      <c r="F193" s="33">
        <v>838</v>
      </c>
      <c r="G193" s="19" t="s">
        <v>5</v>
      </c>
      <c r="H193" s="521">
        <v>4</v>
      </c>
      <c r="I193" s="35" t="s">
        <v>6</v>
      </c>
      <c r="J193" s="19"/>
      <c r="K193" s="21"/>
      <c r="L193" s="1218"/>
      <c r="M193" s="249"/>
      <c r="N193" s="249"/>
      <c r="O193" s="249"/>
      <c r="P193" s="249"/>
      <c r="Q193" s="249"/>
      <c r="R193" s="249"/>
      <c r="T193" s="249"/>
      <c r="U193" s="249"/>
      <c r="V193" s="249"/>
      <c r="W193" s="249"/>
      <c r="X193" s="249"/>
      <c r="Y193" s="249"/>
    </row>
    <row r="194" spans="1:25" s="41" customFormat="1" ht="14.25" customHeight="1">
      <c r="A194" s="341"/>
      <c r="B194" s="1217"/>
      <c r="C194" s="32"/>
      <c r="D194" s="521"/>
      <c r="E194" s="34" t="s">
        <v>2</v>
      </c>
      <c r="F194" s="33">
        <v>2186</v>
      </c>
      <c r="G194" s="19" t="s">
        <v>120</v>
      </c>
      <c r="H194" s="521">
        <v>1</v>
      </c>
      <c r="I194" s="35" t="s">
        <v>6</v>
      </c>
      <c r="J194" s="19"/>
      <c r="K194" s="21"/>
      <c r="L194" s="1218">
        <v>174.56</v>
      </c>
      <c r="M194" s="249"/>
      <c r="N194" s="249"/>
      <c r="O194" s="249"/>
      <c r="P194" s="249"/>
      <c r="Q194" s="249"/>
      <c r="R194" s="249"/>
      <c r="T194" s="249"/>
      <c r="U194" s="249"/>
      <c r="V194" s="249"/>
      <c r="W194" s="249"/>
      <c r="X194" s="249"/>
      <c r="Y194" s="249"/>
    </row>
    <row r="195" spans="1:25" s="41" customFormat="1" ht="14.25" customHeight="1">
      <c r="A195" s="341" t="s">
        <v>365</v>
      </c>
      <c r="B195" s="1217">
        <v>45169</v>
      </c>
      <c r="C195" s="32">
        <v>45169</v>
      </c>
      <c r="D195" s="521">
        <v>14771</v>
      </c>
      <c r="E195" s="34" t="s">
        <v>2</v>
      </c>
      <c r="F195" s="33">
        <v>838</v>
      </c>
      <c r="G195" s="19" t="s">
        <v>5</v>
      </c>
      <c r="H195" s="521">
        <v>30</v>
      </c>
      <c r="I195" s="35" t="s">
        <v>6</v>
      </c>
      <c r="J195" s="19"/>
      <c r="K195" s="21"/>
      <c r="L195" s="1218">
        <v>1181.4000000000001</v>
      </c>
      <c r="M195" s="249"/>
      <c r="N195" s="249"/>
      <c r="O195" s="249"/>
      <c r="P195" s="249"/>
      <c r="Q195" s="249"/>
      <c r="R195" s="249"/>
      <c r="T195" s="249"/>
      <c r="U195" s="249"/>
      <c r="V195" s="249"/>
      <c r="W195" s="249"/>
      <c r="X195" s="249"/>
      <c r="Y195" s="249"/>
    </row>
    <row r="196" spans="1:25" s="41" customFormat="1" ht="14.25" customHeight="1">
      <c r="A196" s="341" t="s">
        <v>3294</v>
      </c>
      <c r="B196" s="1217">
        <v>45169</v>
      </c>
      <c r="C196" s="32">
        <v>45169</v>
      </c>
      <c r="D196" s="521">
        <v>14773</v>
      </c>
      <c r="E196" s="34" t="s">
        <v>2</v>
      </c>
      <c r="F196" s="33">
        <v>1007</v>
      </c>
      <c r="G196" s="19" t="s">
        <v>135</v>
      </c>
      <c r="H196" s="521">
        <v>3</v>
      </c>
      <c r="I196" s="35" t="s">
        <v>6</v>
      </c>
      <c r="J196" s="19"/>
      <c r="K196" s="21"/>
      <c r="L196" s="1218">
        <v>81.599999999999994</v>
      </c>
      <c r="M196" s="249"/>
      <c r="N196" s="249"/>
      <c r="O196" s="249"/>
      <c r="P196" s="249"/>
      <c r="Q196" s="249"/>
      <c r="R196" s="249"/>
      <c r="T196" s="249"/>
      <c r="U196" s="249"/>
      <c r="V196" s="249"/>
      <c r="W196" s="249"/>
      <c r="X196" s="249"/>
      <c r="Y196" s="249"/>
    </row>
    <row r="197" spans="1:25" s="41" customFormat="1" ht="14.25" customHeight="1">
      <c r="A197" s="341" t="s">
        <v>3295</v>
      </c>
      <c r="B197" s="1217">
        <v>45170</v>
      </c>
      <c r="C197" s="32">
        <v>45169</v>
      </c>
      <c r="D197" s="521">
        <v>14775</v>
      </c>
      <c r="E197" s="34" t="s">
        <v>2351</v>
      </c>
      <c r="F197" s="33">
        <v>4711</v>
      </c>
      <c r="G197" s="19" t="s">
        <v>22</v>
      </c>
      <c r="H197" s="521" t="s">
        <v>3296</v>
      </c>
      <c r="I197" s="35" t="s">
        <v>6</v>
      </c>
      <c r="J197" s="19"/>
      <c r="K197" s="21"/>
      <c r="L197" s="1218">
        <v>632.02</v>
      </c>
      <c r="M197" s="249"/>
      <c r="N197" s="249"/>
      <c r="O197" s="249"/>
      <c r="P197" s="249"/>
      <c r="Q197" s="249"/>
      <c r="R197" s="249"/>
      <c r="T197" s="249"/>
      <c r="U197" s="249"/>
      <c r="V197" s="249"/>
      <c r="W197" s="249"/>
      <c r="X197" s="249"/>
      <c r="Y197" s="249"/>
    </row>
    <row r="198" spans="1:25" s="41" customFormat="1" ht="14.25" customHeight="1">
      <c r="A198" s="1645" t="s">
        <v>111</v>
      </c>
      <c r="B198" s="32">
        <v>45174</v>
      </c>
      <c r="C198" s="32">
        <v>45169</v>
      </c>
      <c r="D198" s="32">
        <v>14661</v>
      </c>
      <c r="E198" s="32" t="s">
        <v>2</v>
      </c>
      <c r="F198" s="32">
        <v>2691</v>
      </c>
      <c r="G198" s="32" t="s">
        <v>47</v>
      </c>
      <c r="H198" s="32" t="s">
        <v>2028</v>
      </c>
      <c r="I198" s="35" t="s">
        <v>6</v>
      </c>
      <c r="J198" s="32"/>
      <c r="K198" s="32" t="s">
        <v>1340</v>
      </c>
      <c r="L198" s="1218">
        <v>1505.28</v>
      </c>
      <c r="M198" s="249"/>
      <c r="N198" s="249"/>
      <c r="O198" s="249"/>
      <c r="P198" s="249"/>
      <c r="Q198" s="249"/>
      <c r="R198" s="249"/>
      <c r="T198" s="249"/>
      <c r="U198" s="249"/>
      <c r="V198" s="249"/>
      <c r="W198" s="249"/>
      <c r="X198" s="249"/>
      <c r="Y198" s="249"/>
    </row>
    <row r="199" spans="1:25" s="41" customFormat="1" ht="14.25" customHeight="1">
      <c r="A199" s="339"/>
      <c r="B199" s="1606"/>
      <c r="C199" s="132"/>
      <c r="D199" s="547"/>
      <c r="E199" s="131"/>
      <c r="F199" s="133"/>
      <c r="G199" s="134"/>
      <c r="H199" s="547"/>
      <c r="I199" s="235"/>
      <c r="J199" s="134"/>
      <c r="K199" s="525"/>
      <c r="L199" s="516"/>
      <c r="M199" s="249"/>
      <c r="N199" s="249"/>
      <c r="O199" s="249"/>
      <c r="P199" s="249"/>
      <c r="Q199" s="249"/>
      <c r="R199" s="249"/>
      <c r="T199" s="249"/>
      <c r="U199" s="249"/>
      <c r="V199" s="249"/>
      <c r="W199" s="249"/>
      <c r="X199" s="249"/>
      <c r="Y199" s="249"/>
    </row>
    <row r="200" spans="1:25" s="41" customFormat="1" ht="14.25" customHeight="1">
      <c r="A200" s="339"/>
      <c r="B200" s="1606"/>
      <c r="C200" s="132"/>
      <c r="D200" s="547"/>
      <c r="E200" s="131"/>
      <c r="F200" s="133"/>
      <c r="G200" s="134"/>
      <c r="H200" s="547"/>
      <c r="I200" s="235"/>
      <c r="J200" s="134"/>
      <c r="K200" s="525"/>
      <c r="L200" s="516">
        <f>SUM(L83:L198)</f>
        <v>78085.410000000033</v>
      </c>
      <c r="M200" s="249"/>
      <c r="N200" s="249"/>
      <c r="O200" s="249"/>
      <c r="P200" s="249"/>
      <c r="Q200" s="249"/>
      <c r="R200" s="249"/>
      <c r="T200" s="249"/>
      <c r="U200" s="249"/>
      <c r="V200" s="249"/>
      <c r="W200" s="249"/>
      <c r="X200" s="249"/>
      <c r="Y200" s="249"/>
    </row>
    <row r="201" spans="1:25" s="41" customFormat="1" ht="14.25" customHeight="1">
      <c r="A201" s="339"/>
      <c r="B201" s="1606"/>
      <c r="C201" s="132"/>
      <c r="D201" s="547"/>
      <c r="E201" s="131"/>
      <c r="F201" s="133"/>
      <c r="G201" s="134"/>
      <c r="H201" s="547"/>
      <c r="I201" s="235"/>
      <c r="J201" s="134"/>
      <c r="K201" s="525"/>
      <c r="L201" s="516"/>
      <c r="M201" s="249"/>
      <c r="N201" s="249"/>
      <c r="O201" s="249"/>
      <c r="P201" s="249"/>
      <c r="Q201" s="249"/>
      <c r="R201" s="249"/>
      <c r="T201" s="249"/>
      <c r="U201" s="249"/>
      <c r="V201" s="249"/>
      <c r="W201" s="249"/>
      <c r="X201" s="249"/>
      <c r="Y201" s="249"/>
    </row>
    <row r="202" spans="1:25" s="41" customFormat="1" ht="14.25" customHeight="1">
      <c r="A202" s="339"/>
      <c r="B202" s="1606"/>
      <c r="C202" s="132"/>
      <c r="D202" s="547"/>
      <c r="E202" s="131"/>
      <c r="F202" s="133"/>
      <c r="G202" s="134"/>
      <c r="H202" s="547"/>
      <c r="I202" s="235"/>
      <c r="J202" s="134"/>
      <c r="K202" s="525"/>
      <c r="L202" s="516"/>
      <c r="M202" s="249"/>
      <c r="N202" s="249"/>
      <c r="O202" s="249"/>
      <c r="P202" s="249"/>
      <c r="Q202" s="249"/>
      <c r="R202" s="249"/>
      <c r="T202" s="249"/>
      <c r="U202" s="249"/>
      <c r="V202" s="249"/>
      <c r="W202" s="249"/>
      <c r="X202" s="249"/>
      <c r="Y202" s="249"/>
    </row>
    <row r="203" spans="1:25" s="41" customFormat="1" ht="14.25" customHeight="1">
      <c r="A203" s="339"/>
      <c r="B203" s="1606"/>
      <c r="C203" s="132"/>
      <c r="D203" s="547"/>
      <c r="E203" s="131"/>
      <c r="F203" s="133"/>
      <c r="G203" s="134"/>
      <c r="H203" s="547"/>
      <c r="I203" s="235"/>
      <c r="J203" s="134"/>
      <c r="K203" s="525"/>
      <c r="L203" s="516"/>
      <c r="M203" s="249"/>
      <c r="N203" s="249"/>
      <c r="O203" s="249"/>
      <c r="P203" s="249"/>
      <c r="Q203" s="249"/>
      <c r="R203" s="249"/>
      <c r="T203" s="249"/>
      <c r="U203" s="249"/>
      <c r="V203" s="249"/>
      <c r="W203" s="249"/>
      <c r="X203" s="249"/>
      <c r="Y203" s="249"/>
    </row>
    <row r="204" spans="1:25" s="41" customFormat="1" ht="14.25" customHeight="1">
      <c r="A204" s="339"/>
      <c r="B204" s="1606"/>
      <c r="C204" s="132"/>
      <c r="D204" s="547"/>
      <c r="E204" s="131"/>
      <c r="F204" s="133"/>
      <c r="G204" s="134"/>
      <c r="H204" s="547"/>
      <c r="I204" s="235"/>
      <c r="J204" s="134"/>
      <c r="K204" s="525"/>
      <c r="L204" s="516"/>
      <c r="M204" s="249"/>
      <c r="N204" s="249"/>
      <c r="O204" s="249"/>
      <c r="P204" s="249"/>
      <c r="Q204" s="249"/>
      <c r="R204" s="249"/>
      <c r="T204" s="249"/>
      <c r="U204" s="249"/>
      <c r="V204" s="249"/>
      <c r="W204" s="249"/>
      <c r="X204" s="249"/>
      <c r="Y204" s="249"/>
    </row>
    <row r="205" spans="1:25" s="41" customFormat="1" ht="14.25" customHeight="1">
      <c r="A205" s="339"/>
      <c r="B205" s="1606"/>
      <c r="C205" s="132"/>
      <c r="D205" s="547"/>
      <c r="E205" s="131"/>
      <c r="F205" s="133"/>
      <c r="G205" s="134"/>
      <c r="H205" s="547"/>
      <c r="I205" s="235"/>
      <c r="J205" s="134"/>
      <c r="K205" s="525"/>
      <c r="L205" s="516"/>
      <c r="M205" s="249"/>
      <c r="N205" s="249"/>
      <c r="O205" s="249"/>
      <c r="P205" s="249"/>
      <c r="Q205" s="249"/>
      <c r="R205" s="249"/>
      <c r="T205" s="249"/>
      <c r="U205" s="249"/>
      <c r="V205" s="249"/>
      <c r="W205" s="249"/>
      <c r="X205" s="249"/>
      <c r="Y205" s="249"/>
    </row>
    <row r="206" spans="1:25" s="41" customFormat="1" ht="14.25" customHeight="1">
      <c r="A206" s="339"/>
      <c r="B206" s="1606"/>
      <c r="C206" s="132"/>
      <c r="D206" s="547"/>
      <c r="E206" s="131"/>
      <c r="F206" s="133"/>
      <c r="G206" s="134"/>
      <c r="H206" s="547"/>
      <c r="I206" s="235"/>
      <c r="J206" s="134"/>
      <c r="K206" s="525"/>
      <c r="L206" s="516"/>
      <c r="M206" s="249"/>
      <c r="N206" s="249"/>
      <c r="O206" s="249"/>
      <c r="P206" s="249"/>
      <c r="Q206" s="249"/>
      <c r="R206" s="249"/>
      <c r="T206" s="249"/>
      <c r="U206" s="249"/>
      <c r="V206" s="249"/>
      <c r="W206" s="249"/>
      <c r="X206" s="249"/>
      <c r="Y206" s="249"/>
    </row>
    <row r="207" spans="1:25" s="41" customFormat="1" ht="14.25" customHeight="1">
      <c r="A207" s="339"/>
      <c r="B207" s="1606"/>
      <c r="C207" s="132"/>
      <c r="D207" s="547"/>
      <c r="E207" s="131"/>
      <c r="F207" s="133"/>
      <c r="G207" s="134"/>
      <c r="H207" s="547"/>
      <c r="I207" s="235"/>
      <c r="J207" s="134"/>
      <c r="K207" s="525"/>
      <c r="L207" s="516"/>
      <c r="M207" s="249"/>
      <c r="N207" s="249"/>
      <c r="O207" s="249"/>
      <c r="P207" s="249"/>
      <c r="Q207" s="249"/>
      <c r="R207" s="249"/>
      <c r="T207" s="249"/>
      <c r="U207" s="249"/>
      <c r="V207" s="249"/>
      <c r="W207" s="249"/>
      <c r="X207" s="249"/>
      <c r="Y207" s="249"/>
    </row>
    <row r="208" spans="1:25" s="41" customFormat="1" ht="14.25" customHeight="1">
      <c r="A208" s="339"/>
      <c r="B208" s="1606"/>
      <c r="C208" s="132"/>
      <c r="D208" s="547"/>
      <c r="E208" s="131"/>
      <c r="F208" s="133"/>
      <c r="G208" s="134"/>
      <c r="H208" s="547"/>
      <c r="I208" s="235"/>
      <c r="J208" s="134"/>
      <c r="K208" s="525"/>
      <c r="L208" s="516"/>
      <c r="M208" s="249"/>
      <c r="N208" s="249"/>
      <c r="O208" s="249"/>
      <c r="P208" s="249"/>
      <c r="Q208" s="249"/>
      <c r="R208" s="249"/>
      <c r="T208" s="249"/>
      <c r="U208" s="249"/>
      <c r="V208" s="249"/>
      <c r="W208" s="249"/>
      <c r="X208" s="249"/>
      <c r="Y208" s="249"/>
    </row>
    <row r="209" spans="1:25" s="41" customFormat="1" ht="13.5" customHeight="1">
      <c r="A209" s="1657" t="s">
        <v>2473</v>
      </c>
      <c r="B209" s="1658">
        <v>45170</v>
      </c>
      <c r="C209" s="1659"/>
      <c r="D209" s="1660">
        <v>14669</v>
      </c>
      <c r="E209" s="1661" t="s">
        <v>1609</v>
      </c>
      <c r="F209" s="1662">
        <v>3765</v>
      </c>
      <c r="G209" s="1663" t="s">
        <v>200</v>
      </c>
      <c r="H209" s="1660">
        <v>20</v>
      </c>
      <c r="I209" s="1664"/>
      <c r="J209" s="1663" t="s">
        <v>2206</v>
      </c>
      <c r="K209" s="1665"/>
      <c r="L209" s="1666">
        <v>730</v>
      </c>
      <c r="M209" s="249"/>
      <c r="N209" s="249"/>
      <c r="O209" s="249"/>
      <c r="P209" s="249"/>
      <c r="Q209" s="249"/>
      <c r="R209" s="249"/>
      <c r="T209" s="249"/>
      <c r="U209" s="249"/>
      <c r="V209" s="249"/>
      <c r="W209" s="249"/>
      <c r="X209" s="249"/>
      <c r="Y209" s="249"/>
    </row>
    <row r="210" spans="1:25" s="41" customFormat="1" ht="14.25" customHeight="1">
      <c r="A210" s="534" t="s">
        <v>1564</v>
      </c>
      <c r="B210" s="1611">
        <v>45175</v>
      </c>
      <c r="C210" s="535"/>
      <c r="D210" s="550">
        <v>14741</v>
      </c>
      <c r="E210" s="536" t="s">
        <v>1115</v>
      </c>
      <c r="F210" s="537">
        <v>951</v>
      </c>
      <c r="G210" s="538" t="s">
        <v>58</v>
      </c>
      <c r="H210" s="550">
        <v>10</v>
      </c>
      <c r="I210" s="539"/>
      <c r="J210" s="538"/>
      <c r="K210" s="540"/>
      <c r="L210" s="1612">
        <v>970</v>
      </c>
      <c r="M210" s="249"/>
      <c r="N210" s="249"/>
      <c r="O210" s="249"/>
      <c r="P210" s="249"/>
      <c r="Q210" s="249"/>
      <c r="R210" s="249"/>
      <c r="T210" s="249"/>
      <c r="U210" s="249"/>
      <c r="V210" s="249"/>
      <c r="W210" s="249"/>
      <c r="X210" s="249"/>
      <c r="Y210" s="249"/>
    </row>
    <row r="211" spans="1:25" s="41" customFormat="1" ht="14.25" customHeight="1">
      <c r="A211" s="534" t="s">
        <v>371</v>
      </c>
      <c r="B211" s="1611">
        <v>45175</v>
      </c>
      <c r="C211" s="535"/>
      <c r="D211" s="550">
        <v>14743</v>
      </c>
      <c r="E211" s="536" t="s">
        <v>2351</v>
      </c>
      <c r="F211" s="537">
        <v>2329</v>
      </c>
      <c r="G211" s="538" t="s">
        <v>53</v>
      </c>
      <c r="H211" s="550" t="s">
        <v>1065</v>
      </c>
      <c r="I211" s="539"/>
      <c r="J211" s="538"/>
      <c r="K211" s="540"/>
      <c r="L211" s="1612">
        <v>1275.75</v>
      </c>
      <c r="M211" s="249"/>
      <c r="N211" s="249"/>
      <c r="O211" s="249"/>
      <c r="P211" s="249"/>
      <c r="Q211" s="249"/>
      <c r="R211" s="249"/>
      <c r="T211" s="249"/>
      <c r="U211" s="249"/>
      <c r="V211" s="249"/>
      <c r="W211" s="249"/>
      <c r="X211" s="249"/>
      <c r="Y211" s="249"/>
    </row>
    <row r="212" spans="1:25" s="41" customFormat="1" ht="14.25" customHeight="1">
      <c r="A212" s="534" t="s">
        <v>787</v>
      </c>
      <c r="B212" s="1611">
        <v>45175</v>
      </c>
      <c r="C212" s="535"/>
      <c r="D212" s="550">
        <v>14762</v>
      </c>
      <c r="E212" s="536" t="s">
        <v>1221</v>
      </c>
      <c r="F212" s="537">
        <v>2438</v>
      </c>
      <c r="G212" s="538" t="s">
        <v>47</v>
      </c>
      <c r="H212" s="550">
        <v>8</v>
      </c>
      <c r="I212" s="539"/>
      <c r="J212" s="538"/>
      <c r="K212" s="540"/>
      <c r="L212" s="1612">
        <v>352</v>
      </c>
      <c r="M212" s="249"/>
      <c r="N212" s="249"/>
      <c r="O212" s="249"/>
      <c r="P212" s="249"/>
      <c r="Q212" s="249"/>
      <c r="R212" s="249"/>
      <c r="T212" s="249"/>
      <c r="U212" s="249"/>
      <c r="V212" s="249"/>
      <c r="W212" s="249"/>
      <c r="X212" s="249"/>
      <c r="Y212" s="249"/>
    </row>
    <row r="213" spans="1:25" s="41" customFormat="1" ht="14.25" customHeight="1">
      <c r="A213" s="534" t="s">
        <v>3293</v>
      </c>
      <c r="B213" s="1611">
        <v>45175</v>
      </c>
      <c r="C213" s="535"/>
      <c r="D213" s="550">
        <v>14772</v>
      </c>
      <c r="E213" s="536" t="s">
        <v>1221</v>
      </c>
      <c r="F213" s="537">
        <v>3590</v>
      </c>
      <c r="G213" s="538" t="s">
        <v>47</v>
      </c>
      <c r="H213" s="550">
        <v>15</v>
      </c>
      <c r="I213" s="539"/>
      <c r="J213" s="538"/>
      <c r="K213" s="540"/>
      <c r="L213" s="1612">
        <v>705</v>
      </c>
      <c r="M213" s="249"/>
      <c r="N213" s="249"/>
      <c r="O213" s="249"/>
      <c r="P213" s="249"/>
      <c r="Q213" s="249"/>
      <c r="R213" s="249"/>
      <c r="T213" s="249"/>
      <c r="U213" s="249"/>
      <c r="V213" s="249"/>
      <c r="W213" s="249"/>
      <c r="X213" s="249"/>
      <c r="Y213" s="249"/>
    </row>
    <row r="214" spans="1:25" s="41" customFormat="1" ht="14.25" customHeight="1">
      <c r="A214" s="534" t="s">
        <v>2340</v>
      </c>
      <c r="B214" s="1611">
        <v>45189</v>
      </c>
      <c r="C214" s="535"/>
      <c r="D214" s="550">
        <v>14776</v>
      </c>
      <c r="E214" s="536" t="s">
        <v>44</v>
      </c>
      <c r="F214" s="537">
        <v>4315</v>
      </c>
      <c r="G214" s="538" t="s">
        <v>2341</v>
      </c>
      <c r="H214" s="550">
        <v>30</v>
      </c>
      <c r="I214" s="539"/>
      <c r="J214" s="538"/>
      <c r="K214" s="540"/>
      <c r="L214" s="1612">
        <v>1350</v>
      </c>
      <c r="M214" s="249"/>
      <c r="N214" s="249"/>
      <c r="O214" s="249"/>
      <c r="P214" s="249"/>
      <c r="Q214" s="249"/>
      <c r="R214" s="249"/>
      <c r="T214" s="249"/>
      <c r="U214" s="249"/>
      <c r="V214" s="249"/>
      <c r="W214" s="249"/>
      <c r="X214" s="249"/>
      <c r="Y214" s="249"/>
    </row>
    <row r="215" spans="1:25" s="41" customFormat="1" ht="14.25" customHeight="1">
      <c r="A215" s="534"/>
      <c r="B215" s="1611"/>
      <c r="C215" s="535"/>
      <c r="D215" s="550"/>
      <c r="E215" s="536" t="s">
        <v>44</v>
      </c>
      <c r="F215" s="537">
        <v>4313</v>
      </c>
      <c r="G215" s="538" t="s">
        <v>52</v>
      </c>
      <c r="H215" s="550">
        <v>300</v>
      </c>
      <c r="I215" s="539"/>
      <c r="J215" s="538"/>
      <c r="K215" s="540"/>
      <c r="L215" s="1612">
        <v>4380</v>
      </c>
      <c r="M215" s="249"/>
      <c r="N215" s="249"/>
      <c r="O215" s="249"/>
      <c r="P215" s="249"/>
      <c r="Q215" s="249"/>
      <c r="R215" s="249"/>
      <c r="T215" s="249"/>
      <c r="U215" s="249"/>
      <c r="V215" s="249"/>
      <c r="W215" s="249"/>
      <c r="X215" s="249"/>
      <c r="Y215" s="249"/>
    </row>
    <row r="216" spans="1:25" s="41" customFormat="1" ht="14.25" customHeight="1">
      <c r="A216" s="339"/>
      <c r="B216" s="1606"/>
      <c r="C216" s="132"/>
      <c r="D216" s="547"/>
      <c r="E216" s="131"/>
      <c r="F216" s="133"/>
      <c r="G216" s="134"/>
      <c r="H216" s="547"/>
      <c r="I216" s="235"/>
      <c r="J216" s="134"/>
      <c r="K216" s="525"/>
      <c r="L216" s="516"/>
      <c r="M216" s="249"/>
      <c r="N216" s="249"/>
      <c r="O216" s="249"/>
      <c r="P216" s="249"/>
      <c r="Q216" s="249"/>
      <c r="R216" s="249"/>
      <c r="T216" s="249"/>
      <c r="U216" s="249"/>
      <c r="V216" s="249"/>
      <c r="W216" s="249"/>
      <c r="X216" s="249"/>
      <c r="Y216" s="249"/>
    </row>
    <row r="217" spans="1:25" s="42" customFormat="1" ht="14.25" customHeight="1">
      <c r="A217" s="339"/>
      <c r="B217" s="1606"/>
      <c r="C217" s="132"/>
      <c r="D217" s="547"/>
      <c r="E217" s="131"/>
      <c r="F217" s="133"/>
      <c r="G217" s="134"/>
      <c r="H217" s="547"/>
      <c r="I217" s="235"/>
      <c r="J217" s="134"/>
      <c r="K217" s="525"/>
      <c r="L217" s="516"/>
      <c r="M217" s="80"/>
      <c r="N217" s="80"/>
      <c r="O217" s="80"/>
      <c r="P217" s="80"/>
      <c r="Q217" s="80"/>
      <c r="R217" s="80"/>
      <c r="T217" s="80"/>
      <c r="U217" s="80"/>
      <c r="V217" s="80"/>
      <c r="W217" s="80"/>
      <c r="X217" s="80"/>
      <c r="Y217" s="80"/>
    </row>
    <row r="218" spans="1:25" s="42" customFormat="1" ht="13.5" customHeight="1">
      <c r="A218" s="339"/>
      <c r="B218" s="1606"/>
      <c r="C218" s="132"/>
      <c r="D218" s="547"/>
      <c r="E218" s="131"/>
      <c r="F218" s="133"/>
      <c r="G218" s="134"/>
      <c r="H218" s="547"/>
      <c r="I218" s="235"/>
      <c r="J218" s="134"/>
      <c r="K218" s="525"/>
      <c r="L218" s="516"/>
      <c r="M218" s="80"/>
      <c r="N218" s="80"/>
      <c r="O218" s="80"/>
      <c r="P218" s="80"/>
      <c r="Q218" s="80"/>
      <c r="R218" s="80"/>
      <c r="T218" s="249"/>
      <c r="U218" s="80"/>
      <c r="V218" s="80"/>
      <c r="W218" s="80"/>
      <c r="X218" s="80"/>
      <c r="Y218" s="80"/>
    </row>
    <row r="219" spans="1:25" s="42" customFormat="1" ht="13.5" customHeight="1">
      <c r="A219" s="1477"/>
      <c r="B219" s="1613"/>
      <c r="C219" s="1614"/>
      <c r="D219" s="1615"/>
      <c r="E219" s="1616"/>
      <c r="F219" s="1617"/>
      <c r="G219" s="1618"/>
      <c r="H219" s="1615"/>
      <c r="I219" s="1619"/>
      <c r="J219" s="1618"/>
      <c r="K219" s="1618"/>
      <c r="L219" s="1620">
        <f>SUM(L83:L217)</f>
        <v>165933.57000000007</v>
      </c>
      <c r="M219" s="80"/>
      <c r="N219" s="80"/>
      <c r="O219" s="80"/>
      <c r="P219" s="80"/>
      <c r="Q219" s="80"/>
      <c r="R219" s="80"/>
      <c r="T219" s="249"/>
      <c r="U219" s="80"/>
      <c r="V219" s="80"/>
      <c r="W219" s="80"/>
      <c r="X219" s="80"/>
      <c r="Y219" s="80"/>
    </row>
    <row r="220" spans="1:25" s="41" customFormat="1" ht="15.75">
      <c r="A220" s="2543" t="s">
        <v>3199</v>
      </c>
      <c r="B220" s="2544"/>
      <c r="C220" s="2544"/>
      <c r="D220" s="2544"/>
      <c r="E220" s="2544"/>
      <c r="F220" s="2544"/>
      <c r="G220" s="2544"/>
      <c r="H220" s="2544"/>
      <c r="I220" s="2544"/>
      <c r="J220" s="2544"/>
      <c r="K220" s="2544"/>
      <c r="L220" s="2545"/>
      <c r="M220" s="249"/>
      <c r="N220" s="249"/>
      <c r="O220" s="249"/>
      <c r="P220" s="249"/>
      <c r="Q220" s="249"/>
      <c r="R220" s="249"/>
      <c r="T220" s="608"/>
      <c r="U220" s="249"/>
      <c r="V220" s="249"/>
      <c r="W220" s="249"/>
      <c r="X220" s="249"/>
      <c r="Y220" s="249"/>
    </row>
    <row r="221" spans="1:25" s="41" customFormat="1" ht="15.75">
      <c r="A221" s="1679"/>
      <c r="B221" s="1680"/>
      <c r="C221" s="1680"/>
      <c r="D221" s="1680"/>
      <c r="E221" s="1680"/>
      <c r="F221" s="1680"/>
      <c r="G221" s="1680"/>
      <c r="H221" s="1680"/>
      <c r="I221" s="1680"/>
      <c r="J221" s="1680"/>
      <c r="K221" s="1680"/>
      <c r="L221" s="1681"/>
      <c r="M221" s="249"/>
      <c r="N221" s="249"/>
      <c r="O221" s="249"/>
      <c r="P221" s="249"/>
      <c r="Q221" s="249"/>
      <c r="R221" s="249"/>
      <c r="T221" s="608"/>
      <c r="U221" s="249"/>
      <c r="V221" s="249"/>
      <c r="W221" s="249"/>
      <c r="X221" s="249"/>
      <c r="Y221" s="249"/>
    </row>
    <row r="222" spans="1:25" s="41" customFormat="1" ht="15.75">
      <c r="A222" s="785" t="s">
        <v>2700</v>
      </c>
      <c r="B222" s="1674">
        <v>45184</v>
      </c>
      <c r="C222" s="786"/>
      <c r="D222" s="1675">
        <v>14178</v>
      </c>
      <c r="E222" s="788" t="s">
        <v>1221</v>
      </c>
      <c r="F222" s="787">
        <v>4268</v>
      </c>
      <c r="G222" s="61" t="s">
        <v>29</v>
      </c>
      <c r="H222" s="1675" t="s">
        <v>1455</v>
      </c>
      <c r="I222" s="59"/>
      <c r="J222" s="61" t="s">
        <v>3158</v>
      </c>
      <c r="K222" s="789" t="s">
        <v>1340</v>
      </c>
      <c r="L222" s="1676"/>
      <c r="M222" s="570"/>
      <c r="N222" s="570"/>
      <c r="O222" s="570"/>
      <c r="P222" s="570"/>
      <c r="Q222" s="570"/>
      <c r="R222" s="570"/>
      <c r="S222" s="954"/>
      <c r="T222" s="1677" t="s">
        <v>3202</v>
      </c>
      <c r="U222" s="570" t="s">
        <v>3262</v>
      </c>
      <c r="V222" s="249"/>
      <c r="W222" s="249"/>
      <c r="X222" s="249"/>
      <c r="Y222" s="249"/>
    </row>
    <row r="223" spans="1:25" s="41" customFormat="1" ht="15.75">
      <c r="A223" s="785"/>
      <c r="B223" s="1674"/>
      <c r="C223" s="786"/>
      <c r="D223" s="1675"/>
      <c r="E223" s="788" t="s">
        <v>1221</v>
      </c>
      <c r="F223" s="787">
        <v>4513</v>
      </c>
      <c r="G223" s="61" t="s">
        <v>1204</v>
      </c>
      <c r="H223" s="1675" t="s">
        <v>1353</v>
      </c>
      <c r="I223" s="59"/>
      <c r="J223" s="61" t="s">
        <v>3158</v>
      </c>
      <c r="K223" s="789" t="s">
        <v>1340</v>
      </c>
      <c r="L223" s="1676">
        <v>1201.1199999999999</v>
      </c>
      <c r="M223" s="570"/>
      <c r="N223" s="570"/>
      <c r="O223" s="570"/>
      <c r="P223" s="570"/>
      <c r="Q223" s="570"/>
      <c r="R223" s="570"/>
      <c r="S223" s="954"/>
      <c r="T223" s="1677" t="s">
        <v>3203</v>
      </c>
      <c r="U223" s="570"/>
      <c r="V223" s="249"/>
      <c r="W223" s="249"/>
      <c r="X223" s="249"/>
      <c r="Y223" s="249"/>
    </row>
    <row r="224" spans="1:25" s="41" customFormat="1" ht="15.75">
      <c r="A224" s="534" t="s">
        <v>1177</v>
      </c>
      <c r="B224" s="1611">
        <v>45201</v>
      </c>
      <c r="C224" s="535"/>
      <c r="D224" s="550">
        <v>14328</v>
      </c>
      <c r="E224" s="536" t="s">
        <v>2</v>
      </c>
      <c r="F224" s="537">
        <v>1007</v>
      </c>
      <c r="G224" s="538" t="s">
        <v>135</v>
      </c>
      <c r="H224" s="550">
        <v>20</v>
      </c>
      <c r="I224" s="539"/>
      <c r="J224" s="538" t="s">
        <v>3158</v>
      </c>
      <c r="K224" s="540" t="s">
        <v>1340</v>
      </c>
      <c r="L224" s="1612">
        <v>570</v>
      </c>
      <c r="M224" s="249"/>
      <c r="N224" s="249"/>
      <c r="O224" s="249"/>
      <c r="P224" s="249"/>
      <c r="Q224" s="249"/>
      <c r="R224" s="249"/>
      <c r="T224" s="608" t="s">
        <v>3204</v>
      </c>
      <c r="U224" s="249"/>
      <c r="V224" s="249"/>
      <c r="W224" s="249"/>
      <c r="X224" s="249"/>
      <c r="Y224" s="249"/>
    </row>
    <row r="225" spans="1:25" s="41" customFormat="1" ht="15.75">
      <c r="A225" s="534" t="s">
        <v>1177</v>
      </c>
      <c r="B225" s="1611">
        <v>45231</v>
      </c>
      <c r="C225" s="535"/>
      <c r="D225" s="550">
        <v>14328</v>
      </c>
      <c r="E225" s="536" t="s">
        <v>2</v>
      </c>
      <c r="F225" s="537">
        <v>1007</v>
      </c>
      <c r="G225" s="538" t="s">
        <v>135</v>
      </c>
      <c r="H225" s="550">
        <v>20</v>
      </c>
      <c r="I225" s="539"/>
      <c r="J225" s="538" t="s">
        <v>3158</v>
      </c>
      <c r="K225" s="540" t="s">
        <v>1340</v>
      </c>
      <c r="L225" s="1612">
        <v>570</v>
      </c>
      <c r="M225" s="249"/>
      <c r="N225" s="249"/>
      <c r="O225" s="249"/>
      <c r="P225" s="249"/>
      <c r="Q225" s="249"/>
      <c r="R225" s="249"/>
      <c r="T225" s="608" t="s">
        <v>3205</v>
      </c>
      <c r="U225" s="249"/>
      <c r="V225" s="249"/>
      <c r="W225" s="249"/>
      <c r="X225" s="249"/>
      <c r="Y225" s="249"/>
    </row>
    <row r="226" spans="1:25" s="41" customFormat="1" ht="15.75">
      <c r="A226" s="534" t="s">
        <v>1177</v>
      </c>
      <c r="B226" s="1611">
        <v>45261</v>
      </c>
      <c r="C226" s="535"/>
      <c r="D226" s="550">
        <v>14328</v>
      </c>
      <c r="E226" s="536" t="s">
        <v>2</v>
      </c>
      <c r="F226" s="537">
        <v>1007</v>
      </c>
      <c r="G226" s="538" t="s">
        <v>135</v>
      </c>
      <c r="H226" s="550">
        <v>20</v>
      </c>
      <c r="I226" s="539"/>
      <c r="J226" s="538" t="s">
        <v>3158</v>
      </c>
      <c r="K226" s="540" t="s">
        <v>1340</v>
      </c>
      <c r="L226" s="1612">
        <v>570</v>
      </c>
      <c r="M226" s="249"/>
      <c r="N226" s="249"/>
      <c r="O226" s="249"/>
      <c r="P226" s="249"/>
      <c r="Q226" s="249"/>
      <c r="R226" s="249"/>
      <c r="T226" s="608" t="s">
        <v>3206</v>
      </c>
      <c r="U226" s="249"/>
      <c r="V226" s="249"/>
      <c r="W226" s="249"/>
      <c r="X226" s="249"/>
      <c r="Y226" s="249"/>
    </row>
    <row r="227" spans="1:25" s="41" customFormat="1" ht="15.75">
      <c r="A227" s="534" t="s">
        <v>2700</v>
      </c>
      <c r="B227" s="1611">
        <v>45215</v>
      </c>
      <c r="C227" s="535"/>
      <c r="D227" s="550">
        <v>14179</v>
      </c>
      <c r="E227" s="536" t="s">
        <v>1221</v>
      </c>
      <c r="F227" s="537">
        <v>4268</v>
      </c>
      <c r="G227" s="538" t="s">
        <v>29</v>
      </c>
      <c r="H227" s="550" t="s">
        <v>1455</v>
      </c>
      <c r="I227" s="539"/>
      <c r="J227" s="538" t="s">
        <v>3158</v>
      </c>
      <c r="K227" s="540" t="s">
        <v>1340</v>
      </c>
      <c r="L227" s="1612"/>
      <c r="M227" s="249"/>
      <c r="N227" s="249"/>
      <c r="O227" s="249"/>
      <c r="P227" s="249"/>
      <c r="Q227" s="249"/>
      <c r="R227" s="249"/>
      <c r="T227" s="608" t="s">
        <v>3202</v>
      </c>
      <c r="U227" s="249"/>
      <c r="V227" s="249"/>
      <c r="W227" s="249"/>
      <c r="X227" s="249"/>
      <c r="Y227" s="249"/>
    </row>
    <row r="228" spans="1:25" s="41" customFormat="1" ht="15.75">
      <c r="A228" s="534"/>
      <c r="B228" s="1611"/>
      <c r="C228" s="535"/>
      <c r="D228" s="550"/>
      <c r="E228" s="536" t="s">
        <v>1221</v>
      </c>
      <c r="F228" s="537">
        <v>4513</v>
      </c>
      <c r="G228" s="538" t="s">
        <v>1204</v>
      </c>
      <c r="H228" s="550" t="s">
        <v>1353</v>
      </c>
      <c r="I228" s="539"/>
      <c r="J228" s="538" t="s">
        <v>3158</v>
      </c>
      <c r="K228" s="540" t="s">
        <v>1340</v>
      </c>
      <c r="L228" s="1612">
        <v>1201.1199999999999</v>
      </c>
      <c r="M228" s="249"/>
      <c r="N228" s="249"/>
      <c r="O228" s="249"/>
      <c r="P228" s="249"/>
      <c r="Q228" s="249"/>
      <c r="R228" s="249"/>
      <c r="T228" s="608" t="s">
        <v>3203</v>
      </c>
      <c r="U228" s="249"/>
      <c r="V228" s="249"/>
      <c r="W228" s="249"/>
      <c r="X228" s="249"/>
      <c r="Y228" s="249"/>
    </row>
    <row r="229" spans="1:25" s="41" customFormat="1" ht="15.75">
      <c r="A229" s="538" t="s">
        <v>2854</v>
      </c>
      <c r="B229" s="538">
        <v>45222</v>
      </c>
      <c r="C229" s="538"/>
      <c r="D229" s="538">
        <v>14769</v>
      </c>
      <c r="E229" s="538" t="s">
        <v>2</v>
      </c>
      <c r="F229" s="538">
        <v>869</v>
      </c>
      <c r="G229" s="538" t="s">
        <v>16</v>
      </c>
      <c r="H229" s="538">
        <v>50</v>
      </c>
      <c r="I229" s="538"/>
      <c r="J229" s="538" t="s">
        <v>3158</v>
      </c>
      <c r="K229" s="538" t="s">
        <v>1340</v>
      </c>
      <c r="L229" s="538"/>
      <c r="M229" s="249"/>
      <c r="N229" s="249"/>
      <c r="O229" s="249"/>
      <c r="P229" s="249"/>
      <c r="Q229" s="249"/>
      <c r="R229" s="249"/>
      <c r="T229" s="608" t="s">
        <v>3292</v>
      </c>
      <c r="U229" s="249"/>
      <c r="V229" s="249"/>
      <c r="W229" s="249"/>
      <c r="X229" s="249"/>
      <c r="Y229" s="249"/>
    </row>
    <row r="230" spans="1:25" s="41" customFormat="1" ht="15.75">
      <c r="A230" s="538"/>
      <c r="B230" s="538"/>
      <c r="C230" s="538"/>
      <c r="D230" s="538"/>
      <c r="E230" s="538" t="s">
        <v>2</v>
      </c>
      <c r="F230" s="538">
        <v>2691</v>
      </c>
      <c r="G230" s="538" t="s">
        <v>47</v>
      </c>
      <c r="H230" s="538">
        <v>51.2</v>
      </c>
      <c r="I230" s="538"/>
      <c r="J230" s="538" t="s">
        <v>3158</v>
      </c>
      <c r="K230" s="538" t="s">
        <v>1340</v>
      </c>
      <c r="L230" s="1687">
        <v>1795</v>
      </c>
      <c r="M230" s="249"/>
      <c r="N230" s="249"/>
      <c r="O230" s="249"/>
      <c r="P230" s="249"/>
      <c r="Q230" s="249"/>
      <c r="R230" s="249"/>
      <c r="T230" s="608" t="s">
        <v>3291</v>
      </c>
      <c r="U230" s="249"/>
      <c r="V230" s="249"/>
      <c r="W230" s="249"/>
      <c r="X230" s="249"/>
      <c r="Y230" s="249"/>
    </row>
    <row r="231" spans="1:25" s="41" customFormat="1" ht="15.75">
      <c r="A231" s="339"/>
      <c r="B231" s="1606"/>
      <c r="C231" s="132"/>
      <c r="D231" s="547"/>
      <c r="E231" s="131"/>
      <c r="F231" s="133"/>
      <c r="G231" s="134"/>
      <c r="H231" s="547"/>
      <c r="I231" s="235"/>
      <c r="J231" s="134"/>
      <c r="K231" s="525"/>
      <c r="L231" s="516"/>
      <c r="M231" s="249"/>
      <c r="N231" s="249"/>
      <c r="O231" s="249"/>
      <c r="P231" s="249"/>
      <c r="Q231" s="249"/>
      <c r="R231" s="249"/>
      <c r="T231" s="608"/>
      <c r="U231" s="249"/>
      <c r="V231" s="249"/>
      <c r="W231" s="249"/>
      <c r="X231" s="249"/>
      <c r="Y231" s="249"/>
    </row>
    <row r="232" spans="1:25" s="41" customFormat="1" ht="15.75">
      <c r="A232" s="339"/>
      <c r="B232" s="1606"/>
      <c r="C232" s="132"/>
      <c r="D232" s="547"/>
      <c r="E232" s="131"/>
      <c r="F232" s="133"/>
      <c r="G232" s="134"/>
      <c r="H232" s="547"/>
      <c r="I232" s="235"/>
      <c r="J232" s="134"/>
      <c r="K232" s="525"/>
      <c r="L232" s="516"/>
      <c r="M232" s="249"/>
      <c r="N232" s="249"/>
      <c r="O232" s="249"/>
      <c r="P232" s="249"/>
      <c r="Q232" s="249"/>
      <c r="R232" s="249"/>
      <c r="T232" s="608"/>
      <c r="U232" s="249"/>
      <c r="V232" s="249"/>
      <c r="W232" s="249"/>
      <c r="X232" s="249"/>
      <c r="Y232" s="249"/>
    </row>
    <row r="233" spans="1:25" s="41" customFormat="1" ht="15.75">
      <c r="A233" s="339"/>
      <c r="B233" s="1606"/>
      <c r="C233" s="132"/>
      <c r="D233" s="547"/>
      <c r="E233" s="131"/>
      <c r="F233" s="133"/>
      <c r="G233" s="134"/>
      <c r="H233" s="547"/>
      <c r="I233" s="235"/>
      <c r="J233" s="134"/>
      <c r="K233" s="525"/>
      <c r="L233" s="516"/>
      <c r="M233" s="249"/>
      <c r="N233" s="249"/>
      <c r="O233" s="249"/>
      <c r="P233" s="249"/>
      <c r="Q233" s="249"/>
      <c r="R233" s="249"/>
      <c r="T233" s="608"/>
      <c r="U233" s="249"/>
      <c r="V233" s="249"/>
      <c r="W233" s="249"/>
      <c r="X233" s="249"/>
      <c r="Y233" s="249"/>
    </row>
    <row r="234" spans="1:25" s="6" customFormat="1" ht="15" customHeight="1">
      <c r="A234" s="2530">
        <f>SUM(L223:L228)</f>
        <v>4112.24</v>
      </c>
      <c r="B234" s="2531"/>
      <c r="C234" s="2531"/>
      <c r="D234" s="2531"/>
      <c r="E234" s="2531"/>
      <c r="F234" s="2531"/>
      <c r="G234" s="2531"/>
      <c r="H234" s="2531"/>
      <c r="I234" s="2531"/>
      <c r="J234" s="2531"/>
      <c r="K234" s="2531"/>
      <c r="L234" s="2532"/>
      <c r="T234" s="1035"/>
    </row>
    <row r="235" spans="1:25" s="6" customFormat="1">
      <c r="A235" s="387"/>
      <c r="H235" s="823"/>
      <c r="I235" s="387"/>
      <c r="L235" s="587"/>
    </row>
    <row r="236" spans="1:25" s="6" customFormat="1">
      <c r="A236" s="387"/>
      <c r="H236" s="823"/>
      <c r="I236" s="387"/>
      <c r="L236" s="587"/>
    </row>
    <row r="237" spans="1:25" s="6" customFormat="1">
      <c r="A237" s="387"/>
      <c r="H237" s="823"/>
      <c r="I237" s="387"/>
      <c r="L237" s="587"/>
    </row>
    <row r="238" spans="1:25" s="6" customFormat="1">
      <c r="A238" s="387"/>
      <c r="H238" s="823"/>
      <c r="I238" s="387"/>
      <c r="L238" s="587"/>
    </row>
    <row r="239" spans="1:25" s="6" customFormat="1">
      <c r="A239" s="387"/>
      <c r="H239" s="823"/>
      <c r="I239" s="387"/>
      <c r="L239" s="587"/>
    </row>
    <row r="240" spans="1:25" s="6" customFormat="1">
      <c r="A240" s="387"/>
      <c r="H240" s="823"/>
      <c r="I240" s="387"/>
      <c r="L240" s="587"/>
    </row>
    <row r="241" spans="1:19" s="6" customFormat="1">
      <c r="A241" s="387"/>
      <c r="H241" s="823"/>
      <c r="I241" s="387"/>
      <c r="L241" s="587"/>
    </row>
    <row r="242" spans="1:19" s="6" customFormat="1">
      <c r="A242" s="387"/>
      <c r="H242" s="823"/>
      <c r="I242" s="387"/>
      <c r="L242" s="587"/>
    </row>
    <row r="243" spans="1:19" s="6" customFormat="1">
      <c r="A243" s="387"/>
      <c r="H243" s="823"/>
      <c r="I243" s="387"/>
      <c r="L243" s="587"/>
    </row>
    <row r="244" spans="1:19" s="6" customFormat="1">
      <c r="A244" s="387"/>
      <c r="H244" s="823"/>
      <c r="I244" s="387"/>
      <c r="L244" s="587"/>
    </row>
    <row r="245" spans="1:19" s="6" customFormat="1">
      <c r="A245" s="387"/>
      <c r="H245" s="823"/>
      <c r="I245" s="387"/>
      <c r="L245" s="587"/>
    </row>
    <row r="246" spans="1:19" s="6" customFormat="1">
      <c r="A246" s="387"/>
      <c r="H246" s="823"/>
      <c r="I246" s="387"/>
      <c r="L246" s="587"/>
    </row>
    <row r="247" spans="1:19" s="6" customFormat="1">
      <c r="A247" s="387"/>
      <c r="H247" s="823"/>
      <c r="I247" s="387"/>
      <c r="L247" s="587"/>
    </row>
    <row r="248" spans="1:19" s="6" customFormat="1" hidden="1">
      <c r="A248" s="387"/>
      <c r="H248" s="823"/>
      <c r="I248" s="387"/>
      <c r="L248" s="587"/>
    </row>
    <row r="249" spans="1:19" s="6" customFormat="1" hidden="1">
      <c r="A249" s="387"/>
      <c r="H249" s="823"/>
      <c r="I249" s="387"/>
      <c r="L249" s="587"/>
    </row>
    <row r="250" spans="1:19" s="6" customFormat="1" hidden="1">
      <c r="A250" s="37"/>
      <c r="B250"/>
      <c r="C250"/>
      <c r="D250"/>
      <c r="E250"/>
      <c r="F250"/>
      <c r="G250"/>
      <c r="H250" s="484"/>
      <c r="I250" s="37"/>
      <c r="J250"/>
      <c r="K250"/>
      <c r="L250" s="587"/>
      <c r="S250"/>
    </row>
    <row r="251" spans="1:19" s="6" customFormat="1" hidden="1">
      <c r="A251" s="37"/>
      <c r="B251"/>
      <c r="C251"/>
      <c r="D251"/>
      <c r="E251"/>
      <c r="F251"/>
      <c r="G251"/>
      <c r="H251" s="484"/>
      <c r="I251" s="37"/>
      <c r="J251"/>
      <c r="K251"/>
      <c r="L251" s="587"/>
      <c r="S251"/>
    </row>
    <row r="252" spans="1:19" s="6" customFormat="1" hidden="1">
      <c r="A252" s="37"/>
      <c r="B252"/>
      <c r="C252"/>
      <c r="D252"/>
      <c r="E252"/>
      <c r="F252"/>
      <c r="G252"/>
      <c r="H252" s="484"/>
      <c r="I252" s="37"/>
      <c r="J252"/>
      <c r="K252"/>
      <c r="L252" s="587"/>
      <c r="S252"/>
    </row>
    <row r="253" spans="1:19" s="6" customFormat="1" hidden="1">
      <c r="A253" s="37"/>
      <c r="B253"/>
      <c r="C253"/>
      <c r="D253"/>
      <c r="E253"/>
      <c r="F253"/>
      <c r="G253"/>
      <c r="H253" s="484"/>
      <c r="I253" s="37"/>
      <c r="J253"/>
      <c r="K253"/>
      <c r="L253" s="587"/>
      <c r="S253"/>
    </row>
    <row r="254" spans="1:19" s="6" customFormat="1" hidden="1">
      <c r="A254" s="37"/>
      <c r="B254"/>
      <c r="C254"/>
      <c r="D254"/>
      <c r="E254"/>
      <c r="F254"/>
      <c r="G254"/>
      <c r="H254" s="484"/>
      <c r="I254" s="37"/>
      <c r="J254"/>
      <c r="K254"/>
      <c r="L254" s="587"/>
      <c r="S254"/>
    </row>
    <row r="255" spans="1:19" s="6" customFormat="1" hidden="1">
      <c r="A255" s="37"/>
      <c r="B255"/>
      <c r="C255"/>
      <c r="D255"/>
      <c r="E255"/>
      <c r="F255"/>
      <c r="G255"/>
      <c r="H255" s="484"/>
      <c r="I255" s="37"/>
      <c r="J255"/>
      <c r="K255"/>
      <c r="L255" s="587"/>
      <c r="S255"/>
    </row>
    <row r="256" spans="1:19" s="6" customFormat="1" hidden="1">
      <c r="A256" s="37"/>
      <c r="B256"/>
      <c r="C256"/>
      <c r="D256"/>
      <c r="E256"/>
      <c r="F256"/>
      <c r="G256"/>
      <c r="H256" s="484"/>
      <c r="I256" s="37"/>
      <c r="J256"/>
      <c r="K256"/>
      <c r="L256" s="587"/>
      <c r="S256"/>
    </row>
    <row r="257" spans="1:25" s="6" customFormat="1" hidden="1">
      <c r="A257" s="37"/>
      <c r="B257"/>
      <c r="C257"/>
      <c r="D257"/>
      <c r="E257"/>
      <c r="F257"/>
      <c r="G257"/>
      <c r="H257" s="484"/>
      <c r="I257" s="37"/>
      <c r="J257"/>
      <c r="K257"/>
      <c r="L257" s="587"/>
      <c r="S257"/>
    </row>
    <row r="258" spans="1:25" s="6" customFormat="1" hidden="1">
      <c r="A258" s="37"/>
      <c r="B258"/>
      <c r="C258"/>
      <c r="D258"/>
      <c r="E258"/>
      <c r="F258"/>
      <c r="G258"/>
      <c r="H258" s="484"/>
      <c r="I258" s="37"/>
      <c r="J258"/>
      <c r="K258"/>
      <c r="L258" s="587"/>
      <c r="S258"/>
    </row>
    <row r="259" spans="1:25" s="6" customFormat="1" hidden="1">
      <c r="A259" s="37"/>
      <c r="B259"/>
      <c r="C259"/>
      <c r="D259"/>
      <c r="E259"/>
      <c r="F259"/>
      <c r="G259"/>
      <c r="H259" s="484"/>
      <c r="I259" s="37"/>
      <c r="J259"/>
      <c r="K259"/>
      <c r="L259" s="587"/>
      <c r="S259"/>
    </row>
    <row r="260" spans="1:25" s="37" customFormat="1" hidden="1">
      <c r="B260"/>
      <c r="C260"/>
      <c r="D260"/>
      <c r="E260"/>
      <c r="F260"/>
      <c r="G260"/>
      <c r="H260" s="484"/>
      <c r="J260"/>
      <c r="K260"/>
      <c r="L260" s="587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1:25" s="37" customFormat="1" hidden="1">
      <c r="B261"/>
      <c r="C261"/>
      <c r="D261"/>
      <c r="E261"/>
      <c r="F261"/>
      <c r="G261"/>
      <c r="H261" s="484"/>
      <c r="J261"/>
      <c r="K261"/>
      <c r="L261" s="587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1:25" s="37" customFormat="1" hidden="1">
      <c r="B262"/>
      <c r="C262"/>
      <c r="D262"/>
      <c r="E262"/>
      <c r="F262"/>
      <c r="G262"/>
      <c r="H262" s="484"/>
      <c r="J262"/>
      <c r="K262"/>
      <c r="L262" s="587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1:25" s="37" customFormat="1" hidden="1">
      <c r="B263"/>
      <c r="C263"/>
      <c r="D263"/>
      <c r="E263"/>
      <c r="F263"/>
      <c r="G263"/>
      <c r="H263" s="484"/>
      <c r="J263"/>
      <c r="K263"/>
      <c r="L263" s="587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1:25" s="37" customFormat="1" hidden="1">
      <c r="B264"/>
      <c r="C264"/>
      <c r="D264"/>
      <c r="E264"/>
      <c r="F264"/>
      <c r="G264"/>
      <c r="H264" s="484"/>
      <c r="J264"/>
      <c r="K264"/>
      <c r="L264" s="587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1:25" s="37" customFormat="1" hidden="1">
      <c r="B265"/>
      <c r="C265"/>
      <c r="D265"/>
      <c r="E265"/>
      <c r="F265"/>
      <c r="G265"/>
      <c r="H265" s="484"/>
      <c r="J265"/>
      <c r="K265"/>
      <c r="L265" s="587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1:25" s="37" customFormat="1" hidden="1">
      <c r="B266"/>
      <c r="C266"/>
      <c r="D266"/>
      <c r="E266"/>
      <c r="F266"/>
      <c r="G266"/>
      <c r="H266" s="484"/>
      <c r="J266"/>
      <c r="K266"/>
      <c r="L266" s="587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1:25" s="37" customFormat="1" hidden="1">
      <c r="B267"/>
      <c r="C267"/>
      <c r="D267"/>
      <c r="E267"/>
      <c r="F267"/>
      <c r="G267"/>
      <c r="H267" s="484"/>
      <c r="J267"/>
      <c r="K267"/>
      <c r="L267" s="587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1:25" s="37" customFormat="1" hidden="1">
      <c r="B268"/>
      <c r="C268"/>
      <c r="D268"/>
      <c r="E268"/>
      <c r="F268"/>
      <c r="G268"/>
      <c r="H268" s="484"/>
      <c r="J268"/>
      <c r="K268"/>
      <c r="L268" s="587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1:25" s="37" customFormat="1" hidden="1">
      <c r="B269"/>
      <c r="C269"/>
      <c r="D269"/>
      <c r="E269"/>
      <c r="F269"/>
      <c r="G269"/>
      <c r="H269" s="484"/>
      <c r="J269"/>
      <c r="K269"/>
      <c r="L269" s="587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1:25" s="37" customFormat="1" hidden="1">
      <c r="B270"/>
      <c r="C270"/>
      <c r="D270"/>
      <c r="E270"/>
      <c r="F270"/>
      <c r="G270"/>
      <c r="H270" s="484"/>
      <c r="J270"/>
      <c r="K270"/>
      <c r="L270" s="587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1:25" s="37" customFormat="1" hidden="1">
      <c r="B271"/>
      <c r="C271"/>
      <c r="D271"/>
      <c r="E271"/>
      <c r="F271"/>
      <c r="G271"/>
      <c r="H271" s="484"/>
      <c r="J271"/>
      <c r="K271"/>
      <c r="L271" s="587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1:25" s="37" customFormat="1" hidden="1">
      <c r="B272"/>
      <c r="C272"/>
      <c r="D272"/>
      <c r="E272"/>
      <c r="F272"/>
      <c r="G272"/>
      <c r="H272" s="484"/>
      <c r="J272"/>
      <c r="K272"/>
      <c r="L272" s="587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87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87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87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87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87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87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87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87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87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87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87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87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87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87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87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87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87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87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87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87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87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87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87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87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87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87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87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87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87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87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87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87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87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87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87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87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87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87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87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87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87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87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87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87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87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87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87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87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2:25" s="37" customFormat="1" hidden="1">
      <c r="B321"/>
      <c r="C321"/>
      <c r="D321"/>
      <c r="E321"/>
      <c r="F321"/>
      <c r="G321"/>
      <c r="H321" s="484"/>
      <c r="J321"/>
      <c r="K321"/>
      <c r="L321" s="587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2:25" s="37" customFormat="1" hidden="1">
      <c r="B322"/>
      <c r="C322"/>
      <c r="D322"/>
      <c r="E322"/>
      <c r="F322"/>
      <c r="G322"/>
      <c r="H322" s="484"/>
      <c r="J322"/>
      <c r="K322"/>
      <c r="L322" s="587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2:25" s="37" customFormat="1" hidden="1">
      <c r="B323"/>
      <c r="C323"/>
      <c r="D323"/>
      <c r="E323"/>
      <c r="F323"/>
      <c r="G323"/>
      <c r="H323" s="484"/>
      <c r="J323"/>
      <c r="K323"/>
      <c r="L323" s="587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2:25" s="37" customFormat="1" hidden="1">
      <c r="B324"/>
      <c r="C324"/>
      <c r="D324"/>
      <c r="E324"/>
      <c r="F324"/>
      <c r="G324"/>
      <c r="H324" s="484"/>
      <c r="J324"/>
      <c r="K324"/>
      <c r="L324" s="587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2:25" s="37" customFormat="1" hidden="1">
      <c r="B325"/>
      <c r="C325"/>
      <c r="D325"/>
      <c r="E325"/>
      <c r="F325"/>
      <c r="G325"/>
      <c r="H325" s="484"/>
      <c r="J325"/>
      <c r="K325"/>
      <c r="L325" s="587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2:25" s="37" customFormat="1" hidden="1">
      <c r="B326"/>
      <c r="C326"/>
      <c r="D326"/>
      <c r="E326"/>
      <c r="F326"/>
      <c r="G326"/>
      <c r="H326" s="484"/>
      <c r="J326"/>
      <c r="K326"/>
      <c r="L326" s="587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2:25" s="37" customFormat="1" hidden="1">
      <c r="B327"/>
      <c r="C327"/>
      <c r="D327"/>
      <c r="E327"/>
      <c r="F327"/>
      <c r="G327"/>
      <c r="H327" s="484"/>
      <c r="J327"/>
      <c r="K327"/>
      <c r="L327" s="587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2:25" s="37" customFormat="1" hidden="1">
      <c r="B328"/>
      <c r="C328"/>
      <c r="D328"/>
      <c r="E328"/>
      <c r="F328"/>
      <c r="G328"/>
      <c r="H328" s="484"/>
      <c r="J328"/>
      <c r="K328"/>
      <c r="L328" s="587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2:25" s="37" customFormat="1" hidden="1">
      <c r="B329"/>
      <c r="C329"/>
      <c r="D329"/>
      <c r="E329"/>
      <c r="F329"/>
      <c r="G329"/>
      <c r="H329" s="484"/>
      <c r="J329"/>
      <c r="K329"/>
      <c r="L329" s="587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2:25" s="37" customFormat="1" hidden="1">
      <c r="B330"/>
      <c r="C330"/>
      <c r="D330"/>
      <c r="E330"/>
      <c r="F330"/>
      <c r="G330"/>
      <c r="H330" s="484"/>
      <c r="J330"/>
      <c r="K330"/>
      <c r="L330" s="587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2:25" s="37" customFormat="1" hidden="1">
      <c r="B331"/>
      <c r="C331"/>
      <c r="D331"/>
      <c r="E331"/>
      <c r="F331"/>
      <c r="G331"/>
      <c r="H331" s="484"/>
      <c r="J331"/>
      <c r="K331"/>
      <c r="L331" s="587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2" spans="2:25" s="37" customFormat="1" hidden="1">
      <c r="B332"/>
      <c r="C332"/>
      <c r="D332"/>
      <c r="E332"/>
      <c r="F332"/>
      <c r="G332"/>
      <c r="H332" s="484"/>
      <c r="J332"/>
      <c r="K332"/>
      <c r="L332" s="587"/>
      <c r="M332" s="6"/>
      <c r="N332" s="6"/>
      <c r="O332" s="6"/>
      <c r="P332" s="6"/>
      <c r="Q332" s="6"/>
      <c r="R332" s="6"/>
      <c r="S332"/>
      <c r="T332" s="6"/>
      <c r="U332" s="6"/>
      <c r="V332" s="6"/>
      <c r="W332" s="6"/>
      <c r="X332" s="6"/>
      <c r="Y332" s="6"/>
    </row>
    <row r="333" spans="2:25" s="37" customFormat="1" hidden="1">
      <c r="B333"/>
      <c r="C333"/>
      <c r="D333"/>
      <c r="E333"/>
      <c r="F333"/>
      <c r="G333"/>
      <c r="H333" s="484"/>
      <c r="J333"/>
      <c r="K333"/>
      <c r="L333" s="587"/>
      <c r="M333" s="6"/>
      <c r="N333" s="6"/>
      <c r="O333" s="6"/>
      <c r="P333" s="6"/>
      <c r="Q333" s="6"/>
      <c r="R333" s="6"/>
      <c r="S333"/>
      <c r="T333" s="6"/>
      <c r="U333" s="6"/>
      <c r="V333" s="6"/>
      <c r="W333" s="6"/>
      <c r="X333" s="6"/>
      <c r="Y333" s="6"/>
    </row>
    <row r="334" spans="2:25" s="37" customFormat="1" hidden="1">
      <c r="B334"/>
      <c r="C334"/>
      <c r="D334"/>
      <c r="E334"/>
      <c r="F334"/>
      <c r="G334"/>
      <c r="H334" s="484"/>
      <c r="J334"/>
      <c r="K334"/>
      <c r="L334" s="587"/>
      <c r="M334" s="6"/>
      <c r="N334" s="6"/>
      <c r="O334" s="6"/>
      <c r="P334" s="6"/>
      <c r="Q334" s="6"/>
      <c r="R334" s="6"/>
      <c r="S334"/>
      <c r="T334" s="6"/>
      <c r="U334" s="6"/>
      <c r="V334" s="6"/>
      <c r="W334" s="6"/>
      <c r="X334" s="6"/>
      <c r="Y334" s="6"/>
    </row>
    <row r="335" spans="2:25" s="37" customFormat="1" hidden="1">
      <c r="B335"/>
      <c r="C335"/>
      <c r="D335"/>
      <c r="E335"/>
      <c r="F335"/>
      <c r="G335"/>
      <c r="H335" s="484"/>
      <c r="J335"/>
      <c r="K335"/>
      <c r="L335" s="587"/>
      <c r="M335" s="6"/>
      <c r="N335" s="6"/>
      <c r="O335" s="6"/>
      <c r="P335" s="6"/>
      <c r="Q335" s="6"/>
      <c r="R335" s="6"/>
      <c r="S335"/>
      <c r="T335" s="6"/>
      <c r="U335" s="6"/>
      <c r="V335" s="6"/>
      <c r="W335" s="6"/>
      <c r="X335" s="6"/>
      <c r="Y335" s="6"/>
    </row>
    <row r="336" spans="2:25" s="37" customFormat="1" hidden="1">
      <c r="B336"/>
      <c r="C336"/>
      <c r="D336"/>
      <c r="E336"/>
      <c r="F336"/>
      <c r="G336"/>
      <c r="H336" s="484"/>
      <c r="J336"/>
      <c r="K336"/>
      <c r="L336" s="587"/>
      <c r="M336" s="6"/>
      <c r="N336" s="6"/>
      <c r="O336" s="6"/>
      <c r="P336" s="6"/>
      <c r="Q336" s="6"/>
      <c r="R336" s="6"/>
      <c r="S336"/>
      <c r="T336" s="6"/>
      <c r="U336" s="6"/>
      <c r="V336" s="6"/>
      <c r="W336" s="6"/>
      <c r="X336" s="6"/>
      <c r="Y336" s="6"/>
    </row>
    <row r="337" spans="2:25" s="37" customFormat="1" hidden="1">
      <c r="B337"/>
      <c r="C337"/>
      <c r="D337"/>
      <c r="E337"/>
      <c r="F337"/>
      <c r="G337"/>
      <c r="H337" s="484"/>
      <c r="J337"/>
      <c r="K337"/>
      <c r="L337" s="587"/>
      <c r="M337" s="6"/>
      <c r="N337" s="6"/>
      <c r="O337" s="6"/>
      <c r="P337" s="6"/>
      <c r="Q337" s="6"/>
      <c r="R337" s="6"/>
      <c r="S337"/>
      <c r="T337" s="6"/>
      <c r="U337" s="6"/>
      <c r="V337" s="6"/>
      <c r="W337" s="6"/>
      <c r="X337" s="6"/>
      <c r="Y337" s="6"/>
    </row>
    <row r="338" spans="2:25" s="37" customFormat="1" hidden="1">
      <c r="B338"/>
      <c r="C338"/>
      <c r="D338"/>
      <c r="E338"/>
      <c r="F338"/>
      <c r="G338"/>
      <c r="H338" s="484"/>
      <c r="J338"/>
      <c r="K338"/>
      <c r="L338" s="587"/>
      <c r="M338" s="6"/>
      <c r="N338" s="6"/>
      <c r="O338" s="6"/>
      <c r="P338" s="6"/>
      <c r="Q338" s="6"/>
      <c r="R338" s="6"/>
      <c r="S338"/>
      <c r="T338" s="6"/>
      <c r="U338" s="6"/>
      <c r="V338" s="6"/>
      <c r="W338" s="6"/>
      <c r="X338" s="6"/>
      <c r="Y338" s="6"/>
    </row>
    <row r="339" spans="2:25" s="37" customFormat="1" hidden="1">
      <c r="B339"/>
      <c r="C339"/>
      <c r="D339"/>
      <c r="E339"/>
      <c r="F339"/>
      <c r="G339"/>
      <c r="H339" s="484"/>
      <c r="J339"/>
      <c r="K339"/>
      <c r="L339" s="587"/>
      <c r="M339" s="6"/>
      <c r="N339" s="6"/>
      <c r="O339" s="6"/>
      <c r="P339" s="6"/>
      <c r="Q339" s="6"/>
      <c r="R339" s="6"/>
      <c r="S339"/>
      <c r="T339" s="6"/>
      <c r="U339" s="6"/>
      <c r="V339" s="6"/>
      <c r="W339" s="6"/>
      <c r="X339" s="6"/>
      <c r="Y339" s="6"/>
    </row>
    <row r="340" spans="2:25" s="37" customFormat="1" hidden="1">
      <c r="B340"/>
      <c r="C340"/>
      <c r="D340"/>
      <c r="E340"/>
      <c r="F340"/>
      <c r="G340"/>
      <c r="H340" s="484"/>
      <c r="J340"/>
      <c r="K340"/>
      <c r="L340" s="587"/>
      <c r="M340" s="6"/>
      <c r="N340" s="6"/>
      <c r="O340" s="6"/>
      <c r="P340" s="6"/>
      <c r="Q340" s="6"/>
      <c r="R340" s="6"/>
      <c r="S340"/>
      <c r="T340" s="6"/>
      <c r="U340" s="6"/>
      <c r="V340" s="6"/>
      <c r="W340" s="6"/>
      <c r="X340" s="6"/>
      <c r="Y340" s="6"/>
    </row>
    <row r="341" spans="2:25" s="37" customFormat="1" hidden="1">
      <c r="B341"/>
      <c r="C341"/>
      <c r="D341"/>
      <c r="E341"/>
      <c r="F341"/>
      <c r="G341"/>
      <c r="H341" s="484"/>
      <c r="J341"/>
      <c r="K341"/>
      <c r="L341" s="587"/>
      <c r="M341" s="6"/>
      <c r="N341" s="6"/>
      <c r="O341" s="6"/>
      <c r="P341" s="6"/>
      <c r="Q341" s="6"/>
      <c r="R341" s="6"/>
      <c r="S341"/>
      <c r="T341" s="6"/>
      <c r="U341" s="6"/>
      <c r="V341" s="6"/>
      <c r="W341" s="6"/>
      <c r="X341" s="6"/>
      <c r="Y341" s="6"/>
    </row>
    <row r="342" spans="2:25" s="37" customFormat="1" hidden="1">
      <c r="B342"/>
      <c r="C342"/>
      <c r="D342"/>
      <c r="E342"/>
      <c r="F342"/>
      <c r="G342"/>
      <c r="H342" s="484"/>
      <c r="J342"/>
      <c r="K342"/>
      <c r="L342" s="587"/>
      <c r="M342" s="6"/>
      <c r="N342" s="6"/>
      <c r="O342" s="6"/>
      <c r="P342" s="6"/>
      <c r="Q342" s="6"/>
      <c r="R342" s="6"/>
      <c r="S342"/>
      <c r="T342" s="6"/>
      <c r="U342" s="6"/>
      <c r="V342" s="6"/>
      <c r="W342" s="6"/>
      <c r="X342" s="6"/>
      <c r="Y342" s="6"/>
    </row>
    <row r="343" spans="2:25" s="37" customFormat="1" hidden="1">
      <c r="B343"/>
      <c r="C343"/>
      <c r="D343"/>
      <c r="E343"/>
      <c r="F343"/>
      <c r="G343"/>
      <c r="H343" s="484"/>
      <c r="J343"/>
      <c r="K343"/>
      <c r="L343" s="587"/>
      <c r="M343" s="6"/>
      <c r="N343" s="6"/>
      <c r="O343" s="6"/>
      <c r="P343" s="6"/>
      <c r="Q343" s="6"/>
      <c r="R343" s="6"/>
      <c r="S343"/>
      <c r="T343" s="6"/>
      <c r="U343" s="6"/>
      <c r="V343" s="6"/>
      <c r="W343" s="6"/>
      <c r="X343" s="6"/>
      <c r="Y343" s="6"/>
    </row>
    <row r="344" spans="2:25" s="37" customFormat="1" hidden="1">
      <c r="B344"/>
      <c r="C344"/>
      <c r="D344"/>
      <c r="E344"/>
      <c r="F344"/>
      <c r="G344"/>
      <c r="H344" s="484"/>
      <c r="J344"/>
      <c r="K344"/>
      <c r="L344" s="587"/>
      <c r="M344" s="6"/>
      <c r="N344" s="6"/>
      <c r="O344" s="6"/>
      <c r="P344" s="6"/>
      <c r="Q344" s="6"/>
      <c r="R344" s="6"/>
      <c r="S344"/>
      <c r="T344" s="6"/>
      <c r="U344" s="6"/>
      <c r="V344" s="6"/>
      <c r="W344" s="6"/>
      <c r="X344" s="6"/>
      <c r="Y344" s="6"/>
    </row>
    <row r="345" spans="2:25" s="37" customFormat="1" hidden="1">
      <c r="B345"/>
      <c r="C345"/>
      <c r="D345"/>
      <c r="E345"/>
      <c r="F345"/>
      <c r="G345"/>
      <c r="H345" s="484"/>
      <c r="J345"/>
      <c r="K345"/>
      <c r="L345" s="587"/>
      <c r="M345" s="6"/>
      <c r="N345" s="6"/>
      <c r="O345" s="6"/>
      <c r="P345" s="6"/>
      <c r="Q345" s="6"/>
      <c r="R345" s="6"/>
      <c r="S345"/>
      <c r="T345" s="6"/>
      <c r="U345" s="6"/>
      <c r="V345" s="6"/>
      <c r="W345" s="6"/>
      <c r="X345" s="6"/>
      <c r="Y345" s="6"/>
    </row>
    <row r="346" spans="2:25" s="37" customFormat="1" hidden="1">
      <c r="B346"/>
      <c r="C346"/>
      <c r="D346"/>
      <c r="E346"/>
      <c r="F346"/>
      <c r="G346"/>
      <c r="H346" s="484"/>
      <c r="J346"/>
      <c r="K346"/>
      <c r="L346" s="587"/>
      <c r="M346" s="6"/>
      <c r="N346" s="6"/>
      <c r="O346" s="6"/>
      <c r="P346" s="6"/>
      <c r="Q346" s="6"/>
      <c r="R346" s="6"/>
      <c r="S346"/>
      <c r="T346" s="6"/>
      <c r="U346" s="6"/>
      <c r="V346" s="6"/>
      <c r="W346" s="6"/>
      <c r="X346" s="6"/>
      <c r="Y346" s="6"/>
    </row>
    <row r="347" spans="2:25" s="37" customFormat="1" hidden="1">
      <c r="B347"/>
      <c r="C347"/>
      <c r="D347"/>
      <c r="E347"/>
      <c r="F347"/>
      <c r="G347"/>
      <c r="H347" s="484"/>
      <c r="J347"/>
      <c r="K347"/>
      <c r="L347" s="587"/>
      <c r="M347" s="6"/>
      <c r="N347" s="6"/>
      <c r="O347" s="6"/>
      <c r="P347" s="6"/>
      <c r="Q347" s="6"/>
      <c r="R347" s="6"/>
      <c r="S347"/>
      <c r="T347" s="6"/>
      <c r="U347" s="6"/>
      <c r="V347" s="6"/>
      <c r="W347" s="6"/>
      <c r="X347" s="6"/>
      <c r="Y347" s="6"/>
    </row>
    <row r="348" spans="2:25" s="37" customFormat="1" hidden="1">
      <c r="B348"/>
      <c r="C348"/>
      <c r="D348"/>
      <c r="E348"/>
      <c r="F348"/>
      <c r="G348"/>
      <c r="H348" s="484"/>
      <c r="J348"/>
      <c r="K348"/>
      <c r="L348" s="587"/>
      <c r="M348" s="6"/>
      <c r="N348" s="6"/>
      <c r="O348" s="6"/>
      <c r="P348" s="6"/>
      <c r="Q348" s="6"/>
      <c r="R348" s="6"/>
      <c r="S348"/>
      <c r="T348" s="6"/>
      <c r="U348" s="6"/>
      <c r="V348" s="6"/>
      <c r="W348" s="6"/>
      <c r="X348" s="6"/>
      <c r="Y348" s="6"/>
    </row>
    <row r="349" spans="2:25" s="37" customFormat="1" hidden="1">
      <c r="B349"/>
      <c r="C349"/>
      <c r="D349"/>
      <c r="E349"/>
      <c r="F349"/>
      <c r="G349"/>
      <c r="H349" s="484"/>
      <c r="J349"/>
      <c r="K349"/>
      <c r="L349" s="587"/>
      <c r="M349" s="6"/>
      <c r="N349" s="6"/>
      <c r="O349" s="6"/>
      <c r="P349" s="6"/>
      <c r="Q349" s="6"/>
      <c r="R349" s="6"/>
      <c r="S349"/>
      <c r="T349" s="6"/>
      <c r="U349" s="6"/>
      <c r="V349" s="6"/>
      <c r="W349" s="6"/>
      <c r="X349" s="6"/>
      <c r="Y349" s="6"/>
    </row>
    <row r="350" spans="2:25" s="37" customFormat="1" hidden="1">
      <c r="B350"/>
      <c r="C350"/>
      <c r="D350"/>
      <c r="E350"/>
      <c r="F350"/>
      <c r="G350"/>
      <c r="H350" s="484"/>
      <c r="J350"/>
      <c r="K350"/>
      <c r="L350" s="587"/>
      <c r="M350" s="6"/>
      <c r="N350" s="6"/>
      <c r="O350" s="6"/>
      <c r="P350" s="6"/>
      <c r="Q350" s="6"/>
      <c r="R350" s="6"/>
      <c r="S350"/>
      <c r="T350" s="6"/>
      <c r="U350" s="6"/>
      <c r="V350" s="6"/>
      <c r="W350" s="6"/>
      <c r="X350" s="6"/>
      <c r="Y350" s="6"/>
    </row>
    <row r="351" spans="2:25" s="37" customFormat="1" hidden="1">
      <c r="B351"/>
      <c r="C351"/>
      <c r="D351"/>
      <c r="E351"/>
      <c r="F351"/>
      <c r="G351"/>
      <c r="H351" s="484"/>
      <c r="J351"/>
      <c r="K351"/>
      <c r="L351" s="587"/>
      <c r="M351" s="6"/>
      <c r="N351" s="6"/>
      <c r="O351" s="6"/>
      <c r="P351" s="6"/>
      <c r="Q351" s="6"/>
      <c r="R351" s="6"/>
      <c r="S351"/>
      <c r="T351" s="6"/>
      <c r="U351" s="6"/>
      <c r="V351" s="6"/>
      <c r="W351" s="6"/>
      <c r="X351" s="6"/>
      <c r="Y351" s="6"/>
    </row>
    <row r="352" spans="2:25" s="37" customFormat="1" hidden="1">
      <c r="B352"/>
      <c r="C352"/>
      <c r="D352"/>
      <c r="E352"/>
      <c r="F352"/>
      <c r="G352"/>
      <c r="H352" s="484"/>
      <c r="J352"/>
      <c r="K352"/>
      <c r="L352" s="587"/>
      <c r="M352" s="6"/>
      <c r="N352" s="6"/>
      <c r="O352" s="6"/>
      <c r="P352" s="6"/>
      <c r="Q352" s="6"/>
      <c r="R352" s="6"/>
      <c r="S352"/>
      <c r="T352" s="6"/>
      <c r="U352" s="6"/>
      <c r="V352" s="6"/>
      <c r="W352" s="6"/>
      <c r="X352" s="6"/>
      <c r="Y352" s="6"/>
    </row>
    <row r="353" spans="1:25" s="37" customFormat="1" hidden="1">
      <c r="B353"/>
      <c r="C353"/>
      <c r="D353"/>
      <c r="E353"/>
      <c r="F353"/>
      <c r="G353"/>
      <c r="H353" s="484"/>
      <c r="J353"/>
      <c r="K353"/>
      <c r="L353" s="587"/>
      <c r="M353" s="6"/>
      <c r="N353" s="6"/>
      <c r="O353" s="6"/>
      <c r="P353" s="6"/>
      <c r="Q353" s="6"/>
      <c r="R353" s="6"/>
      <c r="S353"/>
      <c r="T353" s="6"/>
      <c r="U353" s="6"/>
      <c r="V353" s="6"/>
      <c r="W353" s="6"/>
      <c r="X353" s="6"/>
      <c r="Y353" s="6"/>
    </row>
    <row r="354" spans="1:25" s="37" customFormat="1" hidden="1">
      <c r="B354"/>
      <c r="C354"/>
      <c r="D354"/>
      <c r="E354"/>
      <c r="F354"/>
      <c r="G354"/>
      <c r="H354" s="484"/>
      <c r="J354"/>
      <c r="K354"/>
      <c r="L354" s="587"/>
      <c r="M354" s="6"/>
      <c r="N354" s="6"/>
      <c r="O354" s="6"/>
      <c r="P354" s="6"/>
      <c r="Q354" s="6"/>
      <c r="R354" s="6"/>
      <c r="S354"/>
      <c r="T354" s="6"/>
      <c r="U354" s="6"/>
      <c r="V354" s="6"/>
      <c r="W354" s="6"/>
      <c r="X354" s="6"/>
      <c r="Y354" s="6"/>
    </row>
    <row r="355" spans="1:25" s="37" customFormat="1" hidden="1">
      <c r="B355"/>
      <c r="C355"/>
      <c r="D355"/>
      <c r="E355"/>
      <c r="F355"/>
      <c r="G355"/>
      <c r="H355" s="484"/>
      <c r="J355"/>
      <c r="K355"/>
      <c r="L355" s="587"/>
      <c r="M355" s="6"/>
      <c r="N355" s="6"/>
      <c r="O355" s="6"/>
      <c r="P355" s="6"/>
      <c r="Q355" s="6"/>
      <c r="R355" s="6"/>
      <c r="S355"/>
      <c r="T355" s="6"/>
      <c r="U355" s="6"/>
      <c r="V355" s="6"/>
      <c r="W355" s="6"/>
      <c r="X355" s="6"/>
      <c r="Y355" s="6"/>
    </row>
    <row r="356" spans="1:25" s="37" customFormat="1" hidden="1">
      <c r="B356"/>
      <c r="C356"/>
      <c r="D356"/>
      <c r="E356"/>
      <c r="F356"/>
      <c r="G356"/>
      <c r="H356" s="484"/>
      <c r="J356"/>
      <c r="K356"/>
      <c r="L356" s="587"/>
      <c r="M356" s="6"/>
      <c r="N356" s="6"/>
      <c r="O356" s="6"/>
      <c r="P356" s="6"/>
      <c r="Q356" s="6"/>
      <c r="R356" s="6"/>
      <c r="S356"/>
      <c r="T356" s="6"/>
      <c r="U356" s="6"/>
      <c r="V356" s="6"/>
      <c r="W356" s="6"/>
      <c r="X356" s="6"/>
      <c r="Y356" s="6"/>
    </row>
    <row r="357" spans="1:25" s="37" customFormat="1" hidden="1">
      <c r="B357"/>
      <c r="C357"/>
      <c r="D357"/>
      <c r="E357"/>
      <c r="F357"/>
      <c r="G357"/>
      <c r="H357" s="484"/>
      <c r="J357"/>
      <c r="K357"/>
      <c r="L357" s="587"/>
      <c r="M357" s="6"/>
      <c r="N357" s="6"/>
      <c r="O357" s="6"/>
      <c r="P357" s="6"/>
      <c r="Q357" s="6"/>
      <c r="R357" s="6"/>
      <c r="S357"/>
      <c r="T357" s="6"/>
      <c r="U357" s="6"/>
      <c r="V357" s="6"/>
      <c r="W357" s="6"/>
      <c r="X357" s="6"/>
      <c r="Y357" s="6"/>
    </row>
    <row r="358" spans="1:25" s="37" customFormat="1" hidden="1">
      <c r="B358"/>
      <c r="C358"/>
      <c r="D358"/>
      <c r="E358"/>
      <c r="F358"/>
      <c r="G358"/>
      <c r="H358" s="484"/>
      <c r="J358"/>
      <c r="K358"/>
      <c r="L358" s="587"/>
      <c r="M358" s="6"/>
      <c r="N358" s="6"/>
      <c r="O358" s="6"/>
      <c r="P358" s="6"/>
      <c r="Q358" s="6"/>
      <c r="R358" s="6"/>
      <c r="S358"/>
      <c r="T358" s="6"/>
      <c r="U358" s="6"/>
      <c r="V358" s="6"/>
      <c r="W358" s="6"/>
      <c r="X358" s="6"/>
      <c r="Y358" s="6"/>
    </row>
    <row r="359" spans="1:25" s="37" customFormat="1" hidden="1">
      <c r="B359"/>
      <c r="C359"/>
      <c r="D359"/>
      <c r="E359"/>
      <c r="F359"/>
      <c r="G359"/>
      <c r="H359" s="484"/>
      <c r="J359"/>
      <c r="K359"/>
      <c r="L359" s="587"/>
      <c r="M359" s="6"/>
      <c r="N359" s="6"/>
      <c r="O359" s="6"/>
      <c r="P359" s="6"/>
      <c r="Q359" s="6"/>
      <c r="R359" s="6"/>
      <c r="S359"/>
      <c r="T359" s="6"/>
      <c r="U359" s="6"/>
      <c r="V359" s="6"/>
      <c r="W359" s="6"/>
      <c r="X359" s="6"/>
      <c r="Y359" s="6"/>
    </row>
    <row r="360" spans="1:25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</row>
    <row r="361" spans="1:25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</row>
    <row r="362" spans="1:25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</row>
    <row r="363" spans="1:25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</row>
    <row r="364" spans="1:25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</row>
    <row r="365" spans="1:25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</row>
    <row r="366" spans="1:25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  <c r="U366" s="1624">
        <v>1</v>
      </c>
      <c r="V366" s="5"/>
    </row>
    <row r="367" spans="1:25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  <c r="U367" s="1624">
        <v>2</v>
      </c>
      <c r="V367" s="5"/>
    </row>
    <row r="368" spans="1:25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  <c r="U368" s="1624">
        <v>3</v>
      </c>
      <c r="V368" s="5"/>
    </row>
    <row r="369" spans="1:22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  <c r="U369" s="1624">
        <v>4</v>
      </c>
      <c r="V369" s="5"/>
    </row>
    <row r="370" spans="1:22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  <c r="U370" s="1624">
        <v>5</v>
      </c>
      <c r="V370" s="5"/>
    </row>
    <row r="371" spans="1:22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  <c r="U371" s="1624">
        <v>6</v>
      </c>
      <c r="V371" s="5"/>
    </row>
    <row r="372" spans="1:22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  <c r="U372" s="1624">
        <v>7</v>
      </c>
      <c r="V372" s="5"/>
    </row>
    <row r="373" spans="1:22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  <c r="U373" s="1624">
        <v>8</v>
      </c>
      <c r="V373" s="5"/>
    </row>
    <row r="374" spans="1:22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  <c r="U374" s="1624">
        <v>9</v>
      </c>
      <c r="V374" s="5"/>
    </row>
    <row r="375" spans="1:22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  <c r="U375" s="1624">
        <v>10</v>
      </c>
      <c r="V375" s="5"/>
    </row>
    <row r="376" spans="1:22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  <c r="U376" s="1624">
        <v>11</v>
      </c>
      <c r="V376" s="5"/>
    </row>
    <row r="377" spans="1:22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  <c r="U377" s="1624">
        <v>12</v>
      </c>
      <c r="V377" s="5"/>
    </row>
    <row r="378" spans="1:22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  <c r="U378" s="1624">
        <v>13</v>
      </c>
      <c r="V378" s="5"/>
    </row>
    <row r="379" spans="1:22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  <c r="U379" s="1624">
        <v>14</v>
      </c>
      <c r="V379" s="5"/>
    </row>
    <row r="380" spans="1:22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  <c r="U380" s="1624">
        <v>15</v>
      </c>
      <c r="V380" s="5"/>
    </row>
    <row r="381" spans="1:22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  <c r="U381" s="1624">
        <v>16</v>
      </c>
      <c r="V381" s="5"/>
    </row>
    <row r="382" spans="1:22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22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22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  <row r="587" spans="1:19" s="6" customFormat="1">
      <c r="A587" s="37"/>
      <c r="B587"/>
      <c r="C587"/>
      <c r="D587"/>
      <c r="E587"/>
      <c r="F587"/>
      <c r="G587"/>
      <c r="H587" s="484"/>
      <c r="I587" s="37"/>
      <c r="J587"/>
      <c r="K587"/>
      <c r="L587" s="587"/>
      <c r="S587"/>
    </row>
    <row r="588" spans="1:19" s="6" customFormat="1">
      <c r="A588" s="37"/>
      <c r="B588"/>
      <c r="C588"/>
      <c r="D588"/>
      <c r="E588"/>
      <c r="F588"/>
      <c r="G588"/>
      <c r="H588" s="484"/>
      <c r="I588" s="37"/>
      <c r="J588"/>
      <c r="K588"/>
      <c r="L588" s="587"/>
      <c r="S588"/>
    </row>
    <row r="589" spans="1:19" s="6" customFormat="1">
      <c r="A589" s="37"/>
      <c r="B589"/>
      <c r="C589"/>
      <c r="D589"/>
      <c r="E589"/>
      <c r="F589"/>
      <c r="G589"/>
      <c r="H589" s="484"/>
      <c r="I589" s="37"/>
      <c r="J589"/>
      <c r="K589"/>
      <c r="L589" s="587"/>
      <c r="S589"/>
    </row>
    <row r="590" spans="1:19" s="6" customFormat="1">
      <c r="A590" s="37"/>
      <c r="B590"/>
      <c r="C590"/>
      <c r="D590"/>
      <c r="E590"/>
      <c r="F590"/>
      <c r="G590"/>
      <c r="H590" s="484"/>
      <c r="I590" s="37"/>
      <c r="J590"/>
      <c r="K590"/>
      <c r="L590" s="587"/>
      <c r="S590"/>
    </row>
    <row r="591" spans="1:19" s="6" customFormat="1">
      <c r="A591" s="37"/>
      <c r="B591"/>
      <c r="C591"/>
      <c r="D591"/>
      <c r="E591"/>
      <c r="F591"/>
      <c r="G591"/>
      <c r="H591" s="484"/>
      <c r="I591" s="37"/>
      <c r="J591"/>
      <c r="K591"/>
      <c r="L591" s="587"/>
      <c r="S591"/>
    </row>
    <row r="592" spans="1:19" s="6" customFormat="1">
      <c r="A592" s="37"/>
      <c r="B592"/>
      <c r="C592"/>
      <c r="D592"/>
      <c r="E592"/>
      <c r="F592"/>
      <c r="G592"/>
      <c r="H592" s="484"/>
      <c r="I592" s="37"/>
      <c r="J592"/>
      <c r="K592"/>
      <c r="L592" s="587"/>
      <c r="S592"/>
    </row>
    <row r="593" spans="1:19" s="6" customFormat="1">
      <c r="A593" s="37"/>
      <c r="B593"/>
      <c r="C593"/>
      <c r="D593"/>
      <c r="E593"/>
      <c r="F593"/>
      <c r="G593"/>
      <c r="H593" s="484"/>
      <c r="I593" s="37"/>
      <c r="J593"/>
      <c r="K593"/>
      <c r="L593" s="587"/>
      <c r="S593"/>
    </row>
    <row r="594" spans="1:19" s="6" customFormat="1">
      <c r="A594" s="37"/>
      <c r="B594"/>
      <c r="C594"/>
      <c r="D594"/>
      <c r="E594"/>
      <c r="F594"/>
      <c r="G594"/>
      <c r="H594" s="484"/>
      <c r="I594" s="37"/>
      <c r="J594"/>
      <c r="K594"/>
      <c r="L594" s="587"/>
      <c r="S594"/>
    </row>
    <row r="595" spans="1:19" s="6" customFormat="1">
      <c r="A595" s="37"/>
      <c r="B595"/>
      <c r="C595"/>
      <c r="D595"/>
      <c r="E595"/>
      <c r="F595"/>
      <c r="G595"/>
      <c r="H595" s="484"/>
      <c r="I595" s="37"/>
      <c r="J595"/>
      <c r="K595"/>
      <c r="L595" s="587"/>
      <c r="S595"/>
    </row>
    <row r="596" spans="1:19" s="6" customFormat="1">
      <c r="A596" s="37"/>
      <c r="B596"/>
      <c r="C596"/>
      <c r="D596"/>
      <c r="E596"/>
      <c r="F596"/>
      <c r="G596"/>
      <c r="H596" s="484"/>
      <c r="I596" s="37"/>
      <c r="J596"/>
      <c r="K596"/>
      <c r="L596" s="587"/>
      <c r="S596"/>
    </row>
    <row r="597" spans="1:19" s="6" customFormat="1">
      <c r="A597" s="37"/>
      <c r="B597"/>
      <c r="C597"/>
      <c r="D597"/>
      <c r="E597"/>
      <c r="F597"/>
      <c r="G597"/>
      <c r="H597" s="484"/>
      <c r="I597" s="37"/>
      <c r="J597"/>
      <c r="K597"/>
      <c r="L597" s="587"/>
      <c r="S597"/>
    </row>
    <row r="598" spans="1:19" s="6" customFormat="1">
      <c r="A598" s="37"/>
      <c r="B598"/>
      <c r="C598"/>
      <c r="D598"/>
      <c r="E598"/>
      <c r="F598"/>
      <c r="G598"/>
      <c r="H598" s="484"/>
      <c r="I598" s="37"/>
      <c r="J598"/>
      <c r="K598"/>
      <c r="L598" s="587"/>
      <c r="S598"/>
    </row>
    <row r="599" spans="1:19" s="6" customFormat="1">
      <c r="A599" s="37"/>
      <c r="B599"/>
      <c r="C599"/>
      <c r="D599"/>
      <c r="E599"/>
      <c r="F599"/>
      <c r="G599"/>
      <c r="H599" s="484"/>
      <c r="I599" s="37"/>
      <c r="J599"/>
      <c r="K599"/>
      <c r="L599" s="587"/>
      <c r="S599"/>
    </row>
    <row r="600" spans="1:19" s="6" customFormat="1">
      <c r="A600" s="37"/>
      <c r="B600"/>
      <c r="C600"/>
      <c r="D600"/>
      <c r="E600"/>
      <c r="F600"/>
      <c r="G600"/>
      <c r="H600" s="484"/>
      <c r="I600" s="37"/>
      <c r="J600"/>
      <c r="K600"/>
      <c r="L600" s="587"/>
      <c r="S600"/>
    </row>
    <row r="601" spans="1:19" s="6" customFormat="1">
      <c r="A601" s="37"/>
      <c r="B601"/>
      <c r="C601"/>
      <c r="D601"/>
      <c r="E601"/>
      <c r="F601"/>
      <c r="G601"/>
      <c r="H601" s="484"/>
      <c r="I601" s="37"/>
      <c r="J601"/>
      <c r="K601"/>
      <c r="L601" s="587"/>
      <c r="S601"/>
    </row>
    <row r="602" spans="1:19" s="6" customFormat="1">
      <c r="A602" s="37"/>
      <c r="B602"/>
      <c r="C602"/>
      <c r="D602"/>
      <c r="E602"/>
      <c r="F602"/>
      <c r="G602"/>
      <c r="H602" s="484"/>
      <c r="I602" s="37"/>
      <c r="J602"/>
      <c r="K602"/>
      <c r="L602" s="587"/>
      <c r="S602"/>
    </row>
    <row r="603" spans="1:19" s="6" customFormat="1">
      <c r="A603" s="37"/>
      <c r="B603"/>
      <c r="C603"/>
      <c r="D603"/>
      <c r="E603"/>
      <c r="F603"/>
      <c r="G603"/>
      <c r="H603" s="484"/>
      <c r="I603" s="37"/>
      <c r="J603"/>
      <c r="K603"/>
      <c r="L603" s="587"/>
      <c r="S603"/>
    </row>
    <row r="604" spans="1:19" s="6" customFormat="1">
      <c r="A604" s="37"/>
      <c r="B604"/>
      <c r="C604"/>
      <c r="D604"/>
      <c r="E604"/>
      <c r="F604"/>
      <c r="G604"/>
      <c r="H604" s="484"/>
      <c r="I604" s="37"/>
      <c r="J604"/>
      <c r="K604"/>
      <c r="L604" s="587"/>
      <c r="S604"/>
    </row>
    <row r="605" spans="1:19" s="6" customFormat="1">
      <c r="A605" s="37"/>
      <c r="B605"/>
      <c r="C605"/>
      <c r="D605"/>
      <c r="E605"/>
      <c r="F605"/>
      <c r="G605"/>
      <c r="H605" s="484"/>
      <c r="I605" s="37"/>
      <c r="J605"/>
      <c r="K605"/>
      <c r="L605" s="587"/>
      <c r="S605"/>
    </row>
    <row r="606" spans="1:19" s="6" customFormat="1">
      <c r="A606" s="37"/>
      <c r="B606"/>
      <c r="C606"/>
      <c r="D606"/>
      <c r="E606"/>
      <c r="F606"/>
      <c r="G606"/>
      <c r="H606" s="484"/>
      <c r="I606" s="37"/>
      <c r="J606"/>
      <c r="K606"/>
      <c r="L606" s="587"/>
      <c r="S606"/>
    </row>
    <row r="607" spans="1:19" s="6" customFormat="1">
      <c r="A607" s="37"/>
      <c r="B607"/>
      <c r="C607"/>
      <c r="D607"/>
      <c r="E607"/>
      <c r="F607"/>
      <c r="G607"/>
      <c r="H607" s="484"/>
      <c r="I607" s="37"/>
      <c r="J607"/>
      <c r="K607"/>
      <c r="L607" s="587"/>
      <c r="S607"/>
    </row>
    <row r="608" spans="1:19" s="6" customFormat="1">
      <c r="A608" s="37"/>
      <c r="B608"/>
      <c r="C608"/>
      <c r="D608"/>
      <c r="E608"/>
      <c r="F608"/>
      <c r="G608"/>
      <c r="H608" s="484"/>
      <c r="I608" s="37"/>
      <c r="J608"/>
      <c r="K608"/>
      <c r="L608" s="587"/>
      <c r="S608"/>
    </row>
    <row r="609" spans="1:19" s="6" customFormat="1">
      <c r="A609" s="37"/>
      <c r="B609"/>
      <c r="C609"/>
      <c r="D609"/>
      <c r="E609"/>
      <c r="F609"/>
      <c r="G609"/>
      <c r="H609" s="484"/>
      <c r="I609" s="37"/>
      <c r="J609"/>
      <c r="K609"/>
      <c r="L609" s="587"/>
      <c r="S609"/>
    </row>
    <row r="610" spans="1:19" s="6" customFormat="1">
      <c r="A610" s="37"/>
      <c r="B610"/>
      <c r="C610"/>
      <c r="D610"/>
      <c r="E610"/>
      <c r="F610"/>
      <c r="G610"/>
      <c r="H610" s="484"/>
      <c r="I610" s="37"/>
      <c r="J610"/>
      <c r="K610"/>
      <c r="L610" s="587"/>
      <c r="S610"/>
    </row>
    <row r="611" spans="1:19" s="6" customFormat="1">
      <c r="A611" s="37"/>
      <c r="B611"/>
      <c r="C611"/>
      <c r="D611"/>
      <c r="E611"/>
      <c r="F611"/>
      <c r="G611"/>
      <c r="H611" s="484"/>
      <c r="I611" s="37"/>
      <c r="J611"/>
      <c r="K611"/>
      <c r="L611" s="587"/>
      <c r="S611"/>
    </row>
    <row r="612" spans="1:19" s="6" customFormat="1">
      <c r="A612" s="37"/>
      <c r="B612"/>
      <c r="C612"/>
      <c r="D612"/>
      <c r="E612"/>
      <c r="F612"/>
      <c r="G612"/>
      <c r="H612" s="484"/>
      <c r="I612" s="37"/>
      <c r="J612"/>
      <c r="K612"/>
      <c r="L612" s="587"/>
      <c r="S612"/>
    </row>
    <row r="613" spans="1:19" s="6" customFormat="1">
      <c r="A613" s="37"/>
      <c r="B613"/>
      <c r="C613"/>
      <c r="D613"/>
      <c r="E613"/>
      <c r="F613"/>
      <c r="G613"/>
      <c r="H613" s="484"/>
      <c r="I613" s="37"/>
      <c r="J613"/>
      <c r="K613"/>
      <c r="L613" s="587"/>
      <c r="S613"/>
    </row>
    <row r="614" spans="1:19" s="6" customFormat="1">
      <c r="A614" s="37"/>
      <c r="B614"/>
      <c r="C614"/>
      <c r="D614"/>
      <c r="E614"/>
      <c r="F614"/>
      <c r="G614"/>
      <c r="H614" s="484"/>
      <c r="I614" s="37"/>
      <c r="J614"/>
      <c r="K614"/>
      <c r="L614" s="587"/>
      <c r="S614"/>
    </row>
    <row r="615" spans="1:19" s="6" customFormat="1">
      <c r="A615" s="37"/>
      <c r="B615"/>
      <c r="C615"/>
      <c r="D615"/>
      <c r="E615"/>
      <c r="F615"/>
      <c r="G615"/>
      <c r="H615" s="484"/>
      <c r="I615" s="37"/>
      <c r="J615"/>
      <c r="K615"/>
      <c r="L615" s="587"/>
      <c r="S615"/>
    </row>
    <row r="616" spans="1:19" s="6" customFormat="1">
      <c r="A616" s="37"/>
      <c r="B616"/>
      <c r="C616"/>
      <c r="D616"/>
      <c r="E616"/>
      <c r="F616"/>
      <c r="G616"/>
      <c r="H616" s="484"/>
      <c r="I616" s="37"/>
      <c r="J616"/>
      <c r="K616"/>
      <c r="L616" s="587"/>
      <c r="S616"/>
    </row>
    <row r="617" spans="1:19" s="6" customFormat="1">
      <c r="A617" s="37"/>
      <c r="B617"/>
      <c r="C617"/>
      <c r="D617"/>
      <c r="E617"/>
      <c r="F617"/>
      <c r="G617"/>
      <c r="H617" s="484"/>
      <c r="I617" s="37"/>
      <c r="J617"/>
      <c r="K617"/>
      <c r="L617" s="587"/>
      <c r="S617"/>
    </row>
    <row r="618" spans="1:19" s="6" customFormat="1">
      <c r="A618" s="37"/>
      <c r="B618"/>
      <c r="C618"/>
      <c r="D618"/>
      <c r="E618"/>
      <c r="F618"/>
      <c r="G618"/>
      <c r="H618" s="484"/>
      <c r="I618" s="37"/>
      <c r="J618"/>
      <c r="K618"/>
      <c r="L618" s="587"/>
      <c r="S618"/>
    </row>
    <row r="619" spans="1:19" s="6" customFormat="1">
      <c r="A619" s="37"/>
      <c r="B619"/>
      <c r="C619"/>
      <c r="D619"/>
      <c r="E619"/>
      <c r="F619"/>
      <c r="G619"/>
      <c r="H619" s="484"/>
      <c r="I619" s="37"/>
      <c r="J619"/>
      <c r="K619"/>
      <c r="L619" s="587"/>
      <c r="S619"/>
    </row>
    <row r="620" spans="1:19" s="6" customFormat="1">
      <c r="A620" s="37"/>
      <c r="B620"/>
      <c r="C620"/>
      <c r="D620"/>
      <c r="E620"/>
      <c r="F620"/>
      <c r="G620"/>
      <c r="H620" s="484"/>
      <c r="I620" s="37"/>
      <c r="J620"/>
      <c r="K620"/>
      <c r="L620" s="587"/>
      <c r="S620"/>
    </row>
    <row r="621" spans="1:19" s="6" customFormat="1">
      <c r="A621" s="37"/>
      <c r="B621"/>
      <c r="C621"/>
      <c r="D621"/>
      <c r="E621"/>
      <c r="F621"/>
      <c r="G621"/>
      <c r="H621" s="484"/>
      <c r="I621" s="37"/>
      <c r="J621"/>
      <c r="K621"/>
      <c r="L621" s="587"/>
      <c r="S621"/>
    </row>
    <row r="622" spans="1:19" s="6" customFormat="1">
      <c r="A622" s="37"/>
      <c r="B622"/>
      <c r="C622"/>
      <c r="D622"/>
      <c r="E622"/>
      <c r="F622"/>
      <c r="G622"/>
      <c r="H622" s="484"/>
      <c r="I622" s="37"/>
      <c r="J622"/>
      <c r="K622"/>
      <c r="L622" s="587"/>
      <c r="S622"/>
    </row>
    <row r="623" spans="1:19" s="6" customFormat="1">
      <c r="A623" s="37"/>
      <c r="B623"/>
      <c r="C623"/>
      <c r="D623"/>
      <c r="E623"/>
      <c r="F623"/>
      <c r="G623"/>
      <c r="H623" s="484"/>
      <c r="I623" s="37"/>
      <c r="J623"/>
      <c r="K623"/>
      <c r="L623" s="587"/>
      <c r="S623"/>
    </row>
    <row r="624" spans="1:19" s="6" customFormat="1">
      <c r="A624" s="37"/>
      <c r="B624"/>
      <c r="C624"/>
      <c r="D624"/>
      <c r="E624"/>
      <c r="F624"/>
      <c r="G624"/>
      <c r="H624" s="484"/>
      <c r="I624" s="37"/>
      <c r="J624"/>
      <c r="K624"/>
      <c r="L624" s="587"/>
      <c r="S624"/>
    </row>
    <row r="625" spans="1:19" s="6" customFormat="1">
      <c r="A625" s="37"/>
      <c r="B625"/>
      <c r="C625"/>
      <c r="D625"/>
      <c r="E625"/>
      <c r="F625"/>
      <c r="G625"/>
      <c r="H625" s="484"/>
      <c r="I625" s="37"/>
      <c r="J625"/>
      <c r="K625"/>
      <c r="L625" s="587"/>
      <c r="S625"/>
    </row>
    <row r="626" spans="1:19" s="6" customFormat="1">
      <c r="A626" s="37"/>
      <c r="B626"/>
      <c r="C626"/>
      <c r="D626"/>
      <c r="E626"/>
      <c r="F626"/>
      <c r="G626"/>
      <c r="H626" s="484"/>
      <c r="I626" s="37"/>
      <c r="J626"/>
      <c r="K626"/>
      <c r="L626" s="587"/>
      <c r="S626"/>
    </row>
    <row r="627" spans="1:19" s="6" customFormat="1">
      <c r="A627" s="37"/>
      <c r="B627"/>
      <c r="C627"/>
      <c r="D627"/>
      <c r="E627"/>
      <c r="F627"/>
      <c r="G627"/>
      <c r="H627" s="484"/>
      <c r="I627" s="37"/>
      <c r="J627"/>
      <c r="K627"/>
      <c r="L627" s="587"/>
      <c r="S627"/>
    </row>
  </sheetData>
  <mergeCells count="10">
    <mergeCell ref="A81:L81"/>
    <mergeCell ref="A82:L82"/>
    <mergeCell ref="A220:L220"/>
    <mergeCell ref="A234:L234"/>
    <mergeCell ref="A2:L2"/>
    <mergeCell ref="A15:L15"/>
    <mergeCell ref="A20:L20"/>
    <mergeCell ref="A21:L21"/>
    <mergeCell ref="A58:L58"/>
    <mergeCell ref="A59:L59"/>
  </mergeCells>
  <conditionalFormatting sqref="I222:I233 A229:L230 I3:I14 I16:I19 I1 I61:I80 I22:I57 I83:I219">
    <cfRule type="containsText" dxfId="18" priority="1" operator="containsText" text="OK">
      <formula>NOT(ISERROR(SEARCH("OK",A1)))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sheetPr>
    <tabColor theme="3"/>
  </sheetPr>
  <dimension ref="A1:Y615"/>
  <sheetViews>
    <sheetView topLeftCell="A43" workbookViewId="0"/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6.8554687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7.710937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2.5703125" style="6" bestFit="1" customWidth="1"/>
    <col min="21" max="21" width="9.8554687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2927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625</v>
      </c>
      <c r="B3" s="34" t="s">
        <v>3265</v>
      </c>
      <c r="C3" s="34" t="s">
        <v>3265</v>
      </c>
      <c r="D3" s="34" t="s">
        <v>3266</v>
      </c>
      <c r="E3" s="34" t="s">
        <v>2</v>
      </c>
      <c r="F3" s="34" t="s">
        <v>2132</v>
      </c>
      <c r="G3" s="34" t="s">
        <v>626</v>
      </c>
      <c r="H3" s="34" t="s">
        <v>1132</v>
      </c>
      <c r="I3" s="35" t="s">
        <v>6</v>
      </c>
      <c r="J3" s="34" t="s">
        <v>2391</v>
      </c>
      <c r="K3" s="34" t="s">
        <v>3267</v>
      </c>
      <c r="L3" s="451">
        <v>1960</v>
      </c>
      <c r="M3" s="16"/>
      <c r="N3" s="16"/>
      <c r="O3" s="16"/>
      <c r="P3" s="16"/>
      <c r="Q3" s="16"/>
      <c r="R3" s="16"/>
      <c r="T3" s="16" t="s">
        <v>3285</v>
      </c>
      <c r="U3" s="16"/>
      <c r="V3" s="16"/>
      <c r="W3" s="16"/>
      <c r="X3" s="16"/>
      <c r="Y3" s="16"/>
    </row>
    <row r="4" spans="1:25" s="15" customFormat="1">
      <c r="A4" s="341" t="s">
        <v>2374</v>
      </c>
      <c r="B4" s="34" t="s">
        <v>3271</v>
      </c>
      <c r="C4" s="34" t="s">
        <v>1723</v>
      </c>
      <c r="D4" s="34" t="s">
        <v>3272</v>
      </c>
      <c r="E4" s="34" t="s">
        <v>1221</v>
      </c>
      <c r="F4" s="34" t="s">
        <v>2667</v>
      </c>
      <c r="G4" s="34" t="s">
        <v>2456</v>
      </c>
      <c r="H4" s="34" t="s">
        <v>3249</v>
      </c>
      <c r="I4" s="35" t="s">
        <v>6</v>
      </c>
      <c r="J4" s="34"/>
      <c r="K4" s="34" t="s">
        <v>3288</v>
      </c>
      <c r="L4" s="451"/>
      <c r="M4" s="1688"/>
      <c r="N4" s="1688"/>
      <c r="O4" s="1688"/>
      <c r="P4" s="1688"/>
      <c r="Q4" s="1688"/>
      <c r="R4" s="1688"/>
      <c r="S4" s="1689"/>
      <c r="T4" s="1688" t="s">
        <v>3273</v>
      </c>
      <c r="U4" s="1688"/>
      <c r="V4" s="16"/>
      <c r="W4" s="16"/>
      <c r="X4" s="16"/>
      <c r="Y4" s="16"/>
    </row>
    <row r="5" spans="1:25" s="15" customFormat="1">
      <c r="A5" s="341"/>
      <c r="B5" s="34"/>
      <c r="C5" s="34" t="s">
        <v>2329</v>
      </c>
      <c r="D5" s="34"/>
      <c r="E5" s="34" t="s">
        <v>7</v>
      </c>
      <c r="F5" s="34" t="s">
        <v>2454</v>
      </c>
      <c r="G5" s="34" t="s">
        <v>210</v>
      </c>
      <c r="H5" s="34" t="s">
        <v>1862</v>
      </c>
      <c r="I5" s="35" t="s">
        <v>6</v>
      </c>
      <c r="J5" s="34"/>
      <c r="K5" s="34" t="s">
        <v>3289</v>
      </c>
      <c r="L5" s="451">
        <v>1586</v>
      </c>
      <c r="M5" s="1688"/>
      <c r="N5" s="1688"/>
      <c r="O5" s="1688"/>
      <c r="P5" s="1688"/>
      <c r="Q5" s="1688"/>
      <c r="R5" s="1688"/>
      <c r="S5" s="1689"/>
      <c r="T5" s="1688"/>
      <c r="U5" s="1688"/>
      <c r="V5" s="16"/>
      <c r="W5" s="16"/>
      <c r="X5" s="16"/>
      <c r="Y5" s="16"/>
    </row>
    <row r="6" spans="1:25" s="15" customFormat="1">
      <c r="A6" s="1709" t="s">
        <v>3144</v>
      </c>
      <c r="B6" s="603" t="s">
        <v>3274</v>
      </c>
      <c r="C6" s="603"/>
      <c r="D6" s="603" t="s">
        <v>3275</v>
      </c>
      <c r="E6" s="603" t="s">
        <v>2520</v>
      </c>
      <c r="F6" s="603" t="s">
        <v>3276</v>
      </c>
      <c r="G6" s="603" t="s">
        <v>3279</v>
      </c>
      <c r="H6" s="603" t="s">
        <v>3013</v>
      </c>
      <c r="I6" s="605"/>
      <c r="J6" s="603" t="s">
        <v>247</v>
      </c>
      <c r="K6" s="603" t="s">
        <v>3280</v>
      </c>
      <c r="L6" s="1710"/>
      <c r="M6" s="80"/>
      <c r="N6" s="80"/>
      <c r="O6" s="80"/>
      <c r="P6" s="80"/>
      <c r="Q6" s="80"/>
      <c r="R6" s="80"/>
      <c r="S6" s="42"/>
      <c r="T6" s="80"/>
      <c r="U6" s="16"/>
      <c r="V6" s="16"/>
      <c r="W6" s="16"/>
      <c r="X6" s="16"/>
      <c r="Y6" s="16"/>
    </row>
    <row r="7" spans="1:25" s="15" customFormat="1">
      <c r="A7" s="1709"/>
      <c r="B7" s="603"/>
      <c r="C7" s="603"/>
      <c r="D7" s="603"/>
      <c r="E7" s="603" t="s">
        <v>2520</v>
      </c>
      <c r="F7" s="603" t="s">
        <v>3277</v>
      </c>
      <c r="G7" s="603" t="s">
        <v>3279</v>
      </c>
      <c r="H7" s="603" t="s">
        <v>3013</v>
      </c>
      <c r="I7" s="605"/>
      <c r="J7" s="603" t="s">
        <v>247</v>
      </c>
      <c r="K7" s="603"/>
      <c r="L7" s="1710"/>
      <c r="M7" s="80"/>
      <c r="N7" s="80"/>
      <c r="O7" s="80"/>
      <c r="P7" s="80"/>
      <c r="Q7" s="80"/>
      <c r="R7" s="80"/>
      <c r="S7" s="42"/>
      <c r="T7" s="80"/>
      <c r="U7" s="16"/>
      <c r="V7" s="16"/>
      <c r="W7" s="16"/>
      <c r="X7" s="16"/>
      <c r="Y7" s="16"/>
    </row>
    <row r="8" spans="1:25" s="15" customFormat="1">
      <c r="A8" s="1709"/>
      <c r="B8" s="603"/>
      <c r="C8" s="603"/>
      <c r="D8" s="603"/>
      <c r="E8" s="603" t="s">
        <v>2520</v>
      </c>
      <c r="F8" s="603" t="s">
        <v>3278</v>
      </c>
      <c r="G8" s="603" t="s">
        <v>3279</v>
      </c>
      <c r="H8" s="603" t="s">
        <v>3013</v>
      </c>
      <c r="I8" s="605"/>
      <c r="J8" s="603" t="s">
        <v>247</v>
      </c>
      <c r="K8" s="603"/>
      <c r="L8" s="1710">
        <v>5382</v>
      </c>
      <c r="M8" s="80"/>
      <c r="N8" s="80"/>
      <c r="O8" s="80"/>
      <c r="P8" s="80"/>
      <c r="Q8" s="80"/>
      <c r="R8" s="80"/>
      <c r="S8" s="42"/>
      <c r="T8" s="80" t="s">
        <v>1898</v>
      </c>
      <c r="U8" s="16"/>
      <c r="V8" s="16"/>
      <c r="W8" s="16"/>
      <c r="X8" s="16"/>
      <c r="Y8" s="16"/>
    </row>
    <row r="9" spans="1:25" s="15" customFormat="1">
      <c r="A9" s="341" t="s">
        <v>2990</v>
      </c>
      <c r="B9" s="34" t="s">
        <v>3282</v>
      </c>
      <c r="C9" s="34" t="s">
        <v>3265</v>
      </c>
      <c r="D9" s="34" t="s">
        <v>3283</v>
      </c>
      <c r="E9" s="34" t="s">
        <v>3003</v>
      </c>
      <c r="F9" s="34" t="s">
        <v>2993</v>
      </c>
      <c r="G9" s="34" t="s">
        <v>2380</v>
      </c>
      <c r="H9" s="34" t="s">
        <v>3311</v>
      </c>
      <c r="I9" s="35" t="s">
        <v>6</v>
      </c>
      <c r="J9" s="34" t="s">
        <v>247</v>
      </c>
      <c r="K9" s="34" t="s">
        <v>3284</v>
      </c>
      <c r="L9" s="451">
        <v>2250</v>
      </c>
      <c r="M9" s="1030"/>
      <c r="N9" s="1030"/>
      <c r="O9" s="1030"/>
      <c r="P9" s="1030"/>
      <c r="Q9" s="1030"/>
      <c r="R9" s="1030"/>
      <c r="S9" s="1678"/>
      <c r="T9" s="16"/>
      <c r="U9" s="16"/>
      <c r="V9" s="16"/>
      <c r="W9" s="16"/>
      <c r="X9" s="16"/>
      <c r="Y9" s="16"/>
    </row>
    <row r="10" spans="1:25" s="15" customFormat="1">
      <c r="A10" s="341" t="s">
        <v>2276</v>
      </c>
      <c r="B10" s="34" t="s">
        <v>3318</v>
      </c>
      <c r="C10" s="34" t="s">
        <v>2412</v>
      </c>
      <c r="D10" s="34" t="s">
        <v>3319</v>
      </c>
      <c r="E10" s="34" t="s">
        <v>1221</v>
      </c>
      <c r="F10" s="34" t="s">
        <v>2280</v>
      </c>
      <c r="G10" s="34" t="s">
        <v>47</v>
      </c>
      <c r="H10" s="34" t="s">
        <v>1491</v>
      </c>
      <c r="I10" s="35" t="s">
        <v>6</v>
      </c>
      <c r="J10" s="34" t="s">
        <v>2281</v>
      </c>
      <c r="K10" s="34" t="s">
        <v>3320</v>
      </c>
      <c r="L10" s="451">
        <v>440</v>
      </c>
      <c r="M10" s="1030"/>
      <c r="N10" s="1030"/>
      <c r="O10" s="1030"/>
      <c r="P10" s="1030"/>
      <c r="Q10" s="1030"/>
      <c r="R10" s="1030"/>
      <c r="S10" s="1678"/>
      <c r="T10" s="16" t="s">
        <v>3349</v>
      </c>
      <c r="U10" s="16"/>
      <c r="V10" s="16"/>
      <c r="W10" s="16"/>
      <c r="X10" s="16"/>
      <c r="Y10" s="16"/>
    </row>
    <row r="11" spans="1:25" s="15" customFormat="1">
      <c r="A11" s="339" t="s">
        <v>2276</v>
      </c>
      <c r="B11" s="131"/>
      <c r="C11" s="131"/>
      <c r="D11" s="131" t="s">
        <v>3319</v>
      </c>
      <c r="E11" s="131" t="s">
        <v>1221</v>
      </c>
      <c r="F11" s="131" t="s">
        <v>2279</v>
      </c>
      <c r="G11" s="131" t="s">
        <v>57</v>
      </c>
      <c r="H11" s="131" t="s">
        <v>1132</v>
      </c>
      <c r="I11" s="235"/>
      <c r="J11" s="131" t="s">
        <v>247</v>
      </c>
      <c r="K11" s="131" t="s">
        <v>3321</v>
      </c>
      <c r="L11" s="1075">
        <v>1300</v>
      </c>
      <c r="M11" s="1030"/>
      <c r="N11" s="1030"/>
      <c r="O11" s="1030"/>
      <c r="P11" s="1030"/>
      <c r="Q11" s="1030"/>
      <c r="R11" s="1030"/>
      <c r="S11" s="1678"/>
      <c r="T11" s="16" t="s">
        <v>3349</v>
      </c>
      <c r="U11" s="16"/>
      <c r="V11" s="16"/>
      <c r="W11" s="16"/>
      <c r="X11" s="16"/>
      <c r="Y11" s="16"/>
    </row>
    <row r="12" spans="1:25" s="15" customFormat="1">
      <c r="A12" s="339" t="s">
        <v>2360</v>
      </c>
      <c r="B12" s="131" t="s">
        <v>1716</v>
      </c>
      <c r="C12" s="131"/>
      <c r="D12" s="131" t="s">
        <v>3327</v>
      </c>
      <c r="E12" s="131" t="s">
        <v>2333</v>
      </c>
      <c r="F12" s="131" t="s">
        <v>2362</v>
      </c>
      <c r="G12" s="131" t="s">
        <v>2363</v>
      </c>
      <c r="H12" s="131" t="s">
        <v>1491</v>
      </c>
      <c r="I12" s="235"/>
      <c r="J12" s="131" t="s">
        <v>247</v>
      </c>
      <c r="K12" s="131" t="s">
        <v>3328</v>
      </c>
      <c r="L12" s="1075">
        <v>3780</v>
      </c>
      <c r="M12" s="16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39" t="s">
        <v>3329</v>
      </c>
      <c r="B13" s="131" t="s">
        <v>1716</v>
      </c>
      <c r="C13" s="131"/>
      <c r="D13" s="131" t="s">
        <v>3330</v>
      </c>
      <c r="E13" s="131" t="s">
        <v>3003</v>
      </c>
      <c r="F13" s="131" t="s">
        <v>3331</v>
      </c>
      <c r="G13" s="131" t="s">
        <v>22</v>
      </c>
      <c r="H13" s="131" t="s">
        <v>1484</v>
      </c>
      <c r="I13" s="235"/>
      <c r="J13" s="131" t="s">
        <v>247</v>
      </c>
      <c r="K13" s="131" t="s">
        <v>3332</v>
      </c>
      <c r="L13" s="1075">
        <v>2500</v>
      </c>
      <c r="M13" s="16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39" t="s">
        <v>3340</v>
      </c>
      <c r="B14" s="131" t="s">
        <v>3341</v>
      </c>
      <c r="C14" s="131"/>
      <c r="D14" s="131" t="s">
        <v>3342</v>
      </c>
      <c r="E14" s="131" t="s">
        <v>1221</v>
      </c>
      <c r="F14" s="131" t="s">
        <v>3343</v>
      </c>
      <c r="G14" s="131" t="s">
        <v>17</v>
      </c>
      <c r="H14" s="131" t="s">
        <v>1530</v>
      </c>
      <c r="I14" s="235"/>
      <c r="J14" s="131" t="s">
        <v>2281</v>
      </c>
      <c r="K14" s="131" t="s">
        <v>3344</v>
      </c>
      <c r="L14" s="1075">
        <v>511.85</v>
      </c>
      <c r="M14" s="16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39"/>
      <c r="B15" s="131"/>
      <c r="C15" s="131"/>
      <c r="D15" s="131"/>
      <c r="E15" s="131"/>
      <c r="F15" s="131"/>
      <c r="G15" s="131"/>
      <c r="H15" s="131"/>
      <c r="I15" s="235"/>
      <c r="J15" s="131"/>
      <c r="K15" s="131"/>
      <c r="L15" s="1075"/>
      <c r="M15" s="16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>
      <c r="A16" s="339"/>
      <c r="B16" s="131"/>
      <c r="C16" s="131"/>
      <c r="D16" s="131"/>
      <c r="E16" s="131"/>
      <c r="F16" s="131"/>
      <c r="G16" s="131"/>
      <c r="H16" s="131"/>
      <c r="I16" s="235"/>
      <c r="J16" s="131"/>
      <c r="K16" s="131"/>
      <c r="L16" s="1075"/>
      <c r="M16" s="1030"/>
      <c r="N16" s="1030"/>
      <c r="O16" s="1030"/>
      <c r="P16" s="1030"/>
      <c r="Q16" s="1030"/>
      <c r="R16" s="1030"/>
      <c r="S16" s="1678"/>
      <c r="T16" s="16"/>
      <c r="U16" s="16"/>
      <c r="V16" s="16"/>
      <c r="W16" s="16"/>
      <c r="X16" s="16"/>
      <c r="Y16" s="16"/>
    </row>
    <row r="17" spans="1:25" s="15" customFormat="1">
      <c r="A17" s="1533"/>
      <c r="B17" s="1534"/>
      <c r="C17" s="1534"/>
      <c r="D17" s="1534"/>
      <c r="E17" s="1534"/>
      <c r="F17" s="1534"/>
      <c r="G17" s="1534"/>
      <c r="H17" s="1534"/>
      <c r="I17" s="1535"/>
      <c r="J17" s="1534"/>
      <c r="K17" s="1534"/>
      <c r="L17" s="1536">
        <f>SUM(L3:L13)</f>
        <v>19198</v>
      </c>
      <c r="M17" s="16"/>
      <c r="N17" s="16"/>
      <c r="O17" s="16"/>
      <c r="P17" s="16"/>
      <c r="Q17" s="16"/>
      <c r="R17" s="16"/>
      <c r="T17" s="16"/>
      <c r="U17" s="16"/>
      <c r="V17" s="16"/>
      <c r="W17" s="16"/>
      <c r="X17" s="16"/>
      <c r="Y17" s="16"/>
    </row>
    <row r="18" spans="1:25" s="15" customFormat="1" ht="18.75">
      <c r="A18" s="2460" t="s">
        <v>2875</v>
      </c>
      <c r="B18" s="2450"/>
      <c r="C18" s="2450"/>
      <c r="D18" s="2450"/>
      <c r="E18" s="2450"/>
      <c r="F18" s="2450"/>
      <c r="G18" s="2450"/>
      <c r="H18" s="2450"/>
      <c r="I18" s="2450"/>
      <c r="J18" s="2450"/>
      <c r="K18" s="2450"/>
      <c r="L18" s="2451"/>
      <c r="M18" s="1683"/>
      <c r="N18" s="16"/>
      <c r="O18" s="16"/>
      <c r="P18" s="16"/>
      <c r="Q18" s="16"/>
      <c r="R18" s="16"/>
      <c r="T18" s="16"/>
      <c r="U18" s="16"/>
      <c r="V18" s="16"/>
      <c r="W18" s="16"/>
      <c r="X18" s="16"/>
      <c r="Y18" s="16"/>
    </row>
    <row r="19" spans="1:25" s="15" customFormat="1">
      <c r="A19" s="339"/>
      <c r="B19" s="131"/>
      <c r="C19" s="131"/>
      <c r="D19" s="131"/>
      <c r="E19" s="131"/>
      <c r="F19" s="131"/>
      <c r="G19" s="131"/>
      <c r="H19" s="131"/>
      <c r="I19" s="235"/>
      <c r="J19" s="131"/>
      <c r="K19" s="756"/>
      <c r="L19" s="1075"/>
      <c r="M19" s="1605"/>
      <c r="N19" s="16"/>
      <c r="O19" s="16"/>
      <c r="P19" s="16"/>
      <c r="Q19" s="16"/>
      <c r="R19" s="16"/>
      <c r="T19" s="16"/>
      <c r="U19" s="16"/>
      <c r="V19" s="16"/>
      <c r="W19" s="16"/>
      <c r="X19" s="16"/>
      <c r="Y19" s="16"/>
    </row>
    <row r="20" spans="1:25" s="15" customFormat="1">
      <c r="A20" s="339"/>
      <c r="B20" s="131"/>
      <c r="C20" s="131"/>
      <c r="D20" s="131"/>
      <c r="E20" s="131"/>
      <c r="F20" s="131"/>
      <c r="G20" s="131"/>
      <c r="H20" s="131"/>
      <c r="I20" s="235"/>
      <c r="J20" s="131"/>
      <c r="K20" s="756"/>
      <c r="L20" s="1075"/>
      <c r="M20" s="1605"/>
      <c r="N20" s="16"/>
      <c r="O20" s="16"/>
      <c r="P20" s="16"/>
      <c r="Q20" s="16"/>
      <c r="R20" s="16"/>
      <c r="T20" s="16"/>
      <c r="U20" s="16"/>
      <c r="V20" s="16"/>
      <c r="W20" s="16"/>
      <c r="X20" s="16"/>
      <c r="Y20" s="16"/>
    </row>
    <row r="21" spans="1:25" s="41" customFormat="1">
      <c r="A21" s="2539">
        <f>SUM(L19:L19)</f>
        <v>0</v>
      </c>
      <c r="B21" s="2539"/>
      <c r="C21" s="2539"/>
      <c r="D21" s="2539"/>
      <c r="E21" s="2539"/>
      <c r="F21" s="2539"/>
      <c r="G21" s="2539"/>
      <c r="H21" s="2539"/>
      <c r="I21" s="2539"/>
      <c r="J21" s="2539"/>
      <c r="K21" s="2539"/>
      <c r="L21" s="2539"/>
      <c r="M21" s="249"/>
      <c r="N21" s="249"/>
      <c r="O21" s="249"/>
      <c r="P21" s="249"/>
      <c r="Q21" s="249"/>
      <c r="R21" s="249"/>
      <c r="T21" s="249"/>
      <c r="U21" s="249"/>
      <c r="V21" s="249"/>
      <c r="W21" s="249"/>
      <c r="X21" s="249"/>
      <c r="Y21" s="249"/>
    </row>
    <row r="22" spans="1:25" s="41" customFormat="1" ht="18.75">
      <c r="A22" s="2460" t="s">
        <v>749</v>
      </c>
      <c r="B22" s="2450"/>
      <c r="C22" s="2450"/>
      <c r="D22" s="2450"/>
      <c r="E22" s="2450"/>
      <c r="F22" s="2450"/>
      <c r="G22" s="2450"/>
      <c r="H22" s="2450"/>
      <c r="I22" s="2450"/>
      <c r="J22" s="2450"/>
      <c r="K22" s="2450"/>
      <c r="L22" s="2451"/>
      <c r="M22" s="249"/>
      <c r="N22" s="249"/>
      <c r="O22" s="249"/>
      <c r="P22" s="249"/>
      <c r="Q22" s="249"/>
      <c r="R22" s="249"/>
      <c r="T22" s="249"/>
      <c r="U22" s="249"/>
      <c r="V22" s="249"/>
      <c r="W22" s="249"/>
      <c r="X22" s="249"/>
      <c r="Y22" s="249"/>
    </row>
    <row r="23" spans="1:25" s="41" customFormat="1" ht="15.75">
      <c r="A23" s="341" t="s">
        <v>2962</v>
      </c>
      <c r="B23" s="1217">
        <v>45170</v>
      </c>
      <c r="C23" s="32">
        <v>45170</v>
      </c>
      <c r="D23" s="521">
        <v>14766</v>
      </c>
      <c r="E23" s="34" t="s">
        <v>1221</v>
      </c>
      <c r="F23" s="33">
        <v>4810</v>
      </c>
      <c r="G23" s="19" t="s">
        <v>1164</v>
      </c>
      <c r="H23" s="521" t="s">
        <v>2999</v>
      </c>
      <c r="I23" s="35" t="s">
        <v>6</v>
      </c>
      <c r="J23" s="19"/>
      <c r="K23" s="21"/>
      <c r="L23" s="1218">
        <v>4.92</v>
      </c>
      <c r="M23" s="249"/>
      <c r="N23" s="249"/>
      <c r="O23" s="249"/>
      <c r="P23" s="249"/>
      <c r="Q23" s="249"/>
      <c r="R23" s="249"/>
      <c r="T23" s="608"/>
      <c r="U23" s="249"/>
      <c r="V23" s="249"/>
      <c r="W23" s="249"/>
      <c r="X23" s="249"/>
      <c r="Y23" s="249"/>
    </row>
    <row r="24" spans="1:25" s="41" customFormat="1" ht="15.75">
      <c r="A24" s="341" t="s">
        <v>109</v>
      </c>
      <c r="B24" s="1217">
        <v>45174</v>
      </c>
      <c r="C24" s="32">
        <v>45190</v>
      </c>
      <c r="D24" s="521">
        <v>14774</v>
      </c>
      <c r="E24" s="34" t="s">
        <v>2</v>
      </c>
      <c r="F24" s="33">
        <v>4755</v>
      </c>
      <c r="G24" s="19" t="s">
        <v>363</v>
      </c>
      <c r="H24" s="521">
        <v>30</v>
      </c>
      <c r="I24" s="35" t="s">
        <v>6</v>
      </c>
      <c r="J24" s="19"/>
      <c r="K24" s="21"/>
      <c r="L24" s="1218">
        <v>582</v>
      </c>
      <c r="M24" s="249"/>
      <c r="N24" s="249"/>
      <c r="O24" s="249"/>
      <c r="P24" s="249"/>
      <c r="Q24" s="249"/>
      <c r="R24" s="249"/>
      <c r="T24" s="608"/>
      <c r="U24" s="249"/>
      <c r="V24" s="249"/>
      <c r="W24" s="249"/>
      <c r="X24" s="249"/>
      <c r="Y24" s="249"/>
    </row>
    <row r="25" spans="1:25" s="249" customFormat="1" ht="15.75">
      <c r="A25" s="341" t="s">
        <v>2340</v>
      </c>
      <c r="B25" s="1217">
        <v>45189</v>
      </c>
      <c r="C25" s="32">
        <v>45190</v>
      </c>
      <c r="D25" s="521">
        <v>14776</v>
      </c>
      <c r="E25" s="34" t="s">
        <v>44</v>
      </c>
      <c r="F25" s="33">
        <v>4316</v>
      </c>
      <c r="G25" s="19" t="s">
        <v>57</v>
      </c>
      <c r="H25" s="521">
        <v>31</v>
      </c>
      <c r="I25" s="35" t="s">
        <v>6</v>
      </c>
      <c r="J25" s="19"/>
      <c r="K25" s="19"/>
      <c r="L25" s="1218">
        <v>2454</v>
      </c>
      <c r="T25" s="608" t="s">
        <v>3297</v>
      </c>
    </row>
    <row r="26" spans="1:25" s="249" customFormat="1" ht="15.75">
      <c r="A26" s="341" t="s">
        <v>518</v>
      </c>
      <c r="B26" s="1217">
        <v>45174</v>
      </c>
      <c r="C26" s="32">
        <v>45173</v>
      </c>
      <c r="D26" s="521">
        <v>14781</v>
      </c>
      <c r="E26" s="34" t="s">
        <v>2</v>
      </c>
      <c r="F26" s="33">
        <v>1140</v>
      </c>
      <c r="G26" s="19" t="s">
        <v>144</v>
      </c>
      <c r="H26" s="521">
        <v>16</v>
      </c>
      <c r="I26" s="35" t="s">
        <v>6</v>
      </c>
      <c r="J26" s="19"/>
      <c r="K26" s="21"/>
      <c r="L26" s="1218">
        <v>216</v>
      </c>
      <c r="T26" s="608"/>
    </row>
    <row r="27" spans="1:25" s="41" customFormat="1" ht="15.75">
      <c r="A27" s="341" t="s">
        <v>109</v>
      </c>
      <c r="B27" s="1217"/>
      <c r="C27" s="32">
        <v>45183</v>
      </c>
      <c r="D27" s="521"/>
      <c r="E27" s="34" t="s">
        <v>3298</v>
      </c>
      <c r="F27" s="33"/>
      <c r="G27" s="19"/>
      <c r="H27" s="521">
        <v>2</v>
      </c>
      <c r="I27" s="35" t="s">
        <v>6</v>
      </c>
      <c r="J27" s="19"/>
      <c r="K27" s="21"/>
      <c r="L27" s="1218">
        <v>0</v>
      </c>
      <c r="M27" s="249"/>
      <c r="N27" s="249"/>
      <c r="O27" s="249"/>
      <c r="P27" s="249"/>
      <c r="Q27" s="249"/>
      <c r="R27" s="249"/>
      <c r="T27" s="608"/>
      <c r="U27" s="249"/>
      <c r="V27" s="249"/>
      <c r="W27" s="249"/>
      <c r="X27" s="249"/>
      <c r="Y27" s="249"/>
    </row>
    <row r="28" spans="1:25" s="41" customFormat="1" ht="15.75">
      <c r="A28" s="341" t="s">
        <v>1077</v>
      </c>
      <c r="B28" s="1217">
        <v>45183</v>
      </c>
      <c r="C28" s="32">
        <v>45180</v>
      </c>
      <c r="D28" s="521">
        <v>14808</v>
      </c>
      <c r="E28" s="34" t="s">
        <v>44</v>
      </c>
      <c r="F28" s="33">
        <v>4815</v>
      </c>
      <c r="G28" s="19" t="s">
        <v>244</v>
      </c>
      <c r="H28" s="521">
        <v>40</v>
      </c>
      <c r="I28" s="35" t="s">
        <v>6</v>
      </c>
      <c r="J28" s="19"/>
      <c r="K28" s="21"/>
      <c r="L28" s="1218">
        <v>1580</v>
      </c>
      <c r="M28" s="249"/>
      <c r="N28" s="249"/>
      <c r="O28" s="249"/>
      <c r="P28" s="249"/>
      <c r="Q28" s="249"/>
      <c r="R28" s="249"/>
      <c r="T28" s="608"/>
      <c r="U28" s="249"/>
      <c r="V28" s="249"/>
      <c r="W28" s="249"/>
      <c r="X28" s="249"/>
      <c r="Y28" s="249"/>
    </row>
    <row r="29" spans="1:25" s="41" customFormat="1" ht="15.75">
      <c r="A29" s="341" t="s">
        <v>226</v>
      </c>
      <c r="B29" s="1217">
        <v>45183</v>
      </c>
      <c r="C29" s="32">
        <v>45181</v>
      </c>
      <c r="D29" s="521">
        <v>14826</v>
      </c>
      <c r="E29" s="34" t="s">
        <v>44</v>
      </c>
      <c r="F29" s="33">
        <v>1260</v>
      </c>
      <c r="G29" s="19" t="s">
        <v>1461</v>
      </c>
      <c r="H29" s="521">
        <v>15</v>
      </c>
      <c r="I29" s="35" t="s">
        <v>6</v>
      </c>
      <c r="J29" s="19"/>
      <c r="K29" s="21"/>
      <c r="L29" s="1218">
        <v>294</v>
      </c>
      <c r="M29" s="249"/>
      <c r="N29" s="249"/>
      <c r="O29" s="249"/>
      <c r="P29" s="249"/>
      <c r="Q29" s="249"/>
      <c r="R29" s="249"/>
      <c r="T29" s="608"/>
      <c r="U29" s="249"/>
      <c r="V29" s="249"/>
      <c r="W29" s="249"/>
      <c r="X29" s="249"/>
      <c r="Y29" s="249"/>
    </row>
    <row r="30" spans="1:25" s="41" customFormat="1" ht="15.75">
      <c r="A30" s="341" t="s">
        <v>2962</v>
      </c>
      <c r="B30" s="1217">
        <v>45188</v>
      </c>
      <c r="C30" s="32">
        <v>45184</v>
      </c>
      <c r="D30" s="521">
        <v>14872</v>
      </c>
      <c r="E30" s="34" t="s">
        <v>2351</v>
      </c>
      <c r="F30" s="33">
        <v>4824</v>
      </c>
      <c r="G30" s="19" t="s">
        <v>1164</v>
      </c>
      <c r="H30" s="521">
        <v>2</v>
      </c>
      <c r="I30" s="35" t="s">
        <v>6</v>
      </c>
      <c r="J30" s="19"/>
      <c r="K30" s="21"/>
      <c r="L30" s="1218">
        <v>237</v>
      </c>
      <c r="M30" s="249"/>
      <c r="N30" s="249"/>
      <c r="O30" s="249"/>
      <c r="P30" s="249"/>
      <c r="Q30" s="249"/>
      <c r="R30" s="249"/>
      <c r="T30" s="608"/>
      <c r="U30" s="249"/>
      <c r="V30" s="249"/>
      <c r="W30" s="249"/>
      <c r="X30" s="249"/>
      <c r="Y30" s="249"/>
    </row>
    <row r="31" spans="1:25" s="41" customFormat="1" ht="15.75">
      <c r="A31" s="341" t="s">
        <v>2420</v>
      </c>
      <c r="B31" s="1217">
        <v>45188</v>
      </c>
      <c r="C31" s="32">
        <v>45184</v>
      </c>
      <c r="D31" s="521"/>
      <c r="E31" s="34" t="s">
        <v>44</v>
      </c>
      <c r="F31" s="33">
        <v>0</v>
      </c>
      <c r="G31" s="19" t="s">
        <v>1045</v>
      </c>
      <c r="H31" s="521" t="s">
        <v>2265</v>
      </c>
      <c r="I31" s="35" t="s">
        <v>6</v>
      </c>
      <c r="J31" s="19"/>
      <c r="K31" s="21" t="s">
        <v>1275</v>
      </c>
      <c r="L31" s="1218"/>
      <c r="M31" s="249"/>
      <c r="N31" s="249"/>
      <c r="O31" s="249"/>
      <c r="P31" s="249"/>
      <c r="Q31" s="249"/>
      <c r="R31" s="249"/>
      <c r="T31" s="608"/>
      <c r="U31" s="249"/>
      <c r="V31" s="249"/>
      <c r="W31" s="249"/>
      <c r="X31" s="249"/>
      <c r="Y31" s="249"/>
    </row>
    <row r="32" spans="1:25" s="42" customFormat="1">
      <c r="A32" s="1121" t="s">
        <v>249</v>
      </c>
      <c r="B32" s="1122">
        <v>45188</v>
      </c>
      <c r="C32" s="1122">
        <v>45184</v>
      </c>
      <c r="D32" s="1123">
        <v>14867</v>
      </c>
      <c r="E32" s="1124" t="s">
        <v>153</v>
      </c>
      <c r="F32" s="1123">
        <v>4439</v>
      </c>
      <c r="G32" s="1125" t="s">
        <v>530</v>
      </c>
      <c r="H32" s="1126" t="s">
        <v>1495</v>
      </c>
      <c r="I32" s="1127" t="s">
        <v>6</v>
      </c>
      <c r="J32" s="1125"/>
      <c r="K32" s="1125"/>
      <c r="L32" s="1131">
        <v>60</v>
      </c>
      <c r="M32" s="80"/>
      <c r="N32" s="80"/>
      <c r="O32" s="80"/>
      <c r="P32" s="80"/>
      <c r="Q32" s="80"/>
      <c r="R32" s="80"/>
      <c r="T32" s="249"/>
      <c r="U32" s="80"/>
      <c r="V32" s="80"/>
      <c r="W32" s="80"/>
      <c r="X32" s="80"/>
      <c r="Y32" s="80"/>
    </row>
    <row r="33" spans="1:25" s="42" customFormat="1">
      <c r="A33" s="1121" t="s">
        <v>109</v>
      </c>
      <c r="B33" s="1122">
        <v>25</v>
      </c>
      <c r="C33" s="1122">
        <v>45194</v>
      </c>
      <c r="D33" s="1123">
        <v>14902</v>
      </c>
      <c r="E33" s="1124" t="s">
        <v>2060</v>
      </c>
      <c r="F33" s="1123">
        <v>4025</v>
      </c>
      <c r="G33" s="1125" t="s">
        <v>530</v>
      </c>
      <c r="H33" s="1126">
        <v>1</v>
      </c>
      <c r="I33" s="1127" t="s">
        <v>6</v>
      </c>
      <c r="J33" s="1125"/>
      <c r="K33" s="1703">
        <v>5000</v>
      </c>
      <c r="L33" s="1131">
        <v>50</v>
      </c>
      <c r="M33" s="80"/>
      <c r="N33" s="80"/>
      <c r="O33" s="80"/>
      <c r="P33" s="80"/>
      <c r="Q33" s="80"/>
      <c r="R33" s="80"/>
      <c r="T33" s="249"/>
      <c r="U33" s="80"/>
      <c r="V33" s="80"/>
      <c r="W33" s="80"/>
      <c r="X33" s="80"/>
      <c r="Y33" s="80"/>
    </row>
    <row r="34" spans="1:25" s="41" customFormat="1" ht="15.75">
      <c r="A34" s="341" t="s">
        <v>1868</v>
      </c>
      <c r="B34" s="1217">
        <v>45195</v>
      </c>
      <c r="C34" s="32">
        <v>45190</v>
      </c>
      <c r="D34" s="521">
        <v>14889</v>
      </c>
      <c r="E34" s="34" t="s">
        <v>2</v>
      </c>
      <c r="F34" s="33">
        <v>1173</v>
      </c>
      <c r="G34" s="19" t="s">
        <v>33</v>
      </c>
      <c r="H34" s="521">
        <v>21</v>
      </c>
      <c r="I34" s="35" t="s">
        <v>6</v>
      </c>
      <c r="J34" s="19"/>
      <c r="K34" s="21"/>
      <c r="L34" s="1218">
        <v>766.5</v>
      </c>
      <c r="M34" s="249"/>
      <c r="N34" s="249"/>
      <c r="O34" s="249"/>
      <c r="P34" s="249"/>
      <c r="Q34" s="249"/>
      <c r="R34" s="249"/>
      <c r="T34" s="608"/>
      <c r="U34" s="249"/>
      <c r="V34" s="249"/>
      <c r="W34" s="249"/>
      <c r="X34" s="249"/>
      <c r="Y34" s="249"/>
    </row>
    <row r="35" spans="1:25" s="41" customFormat="1" ht="15.75">
      <c r="A35" s="341" t="s">
        <v>2179</v>
      </c>
      <c r="B35" s="1217"/>
      <c r="C35" s="32">
        <v>45195</v>
      </c>
      <c r="D35" s="521"/>
      <c r="E35" s="34" t="s">
        <v>2</v>
      </c>
      <c r="F35" s="33">
        <v>0</v>
      </c>
      <c r="G35" s="19" t="s">
        <v>3322</v>
      </c>
      <c r="H35" s="521" t="s">
        <v>1070</v>
      </c>
      <c r="I35" s="35" t="s">
        <v>12</v>
      </c>
      <c r="J35" s="19"/>
      <c r="K35" s="21" t="s">
        <v>1275</v>
      </c>
      <c r="L35" s="1218">
        <v>0</v>
      </c>
      <c r="M35" s="249"/>
      <c r="N35" s="249"/>
      <c r="O35" s="249"/>
      <c r="P35" s="249"/>
      <c r="Q35" s="249"/>
      <c r="R35" s="249"/>
      <c r="T35" s="608"/>
      <c r="U35" s="249"/>
      <c r="V35" s="249"/>
      <c r="W35" s="249"/>
      <c r="X35" s="249"/>
      <c r="Y35" s="249"/>
    </row>
    <row r="36" spans="1:25" s="41" customFormat="1" ht="15.75">
      <c r="A36" s="341" t="s">
        <v>134</v>
      </c>
      <c r="B36" s="1217">
        <v>45197</v>
      </c>
      <c r="C36" s="32">
        <v>45195</v>
      </c>
      <c r="D36" s="521">
        <v>14931</v>
      </c>
      <c r="E36" s="34" t="s">
        <v>2</v>
      </c>
      <c r="F36" s="33">
        <v>97</v>
      </c>
      <c r="G36" s="19" t="s">
        <v>98</v>
      </c>
      <c r="H36" s="521">
        <v>4</v>
      </c>
      <c r="I36" s="35" t="s">
        <v>6</v>
      </c>
      <c r="J36" s="19"/>
      <c r="K36" s="21"/>
      <c r="L36" s="1218">
        <v>251.96</v>
      </c>
      <c r="M36" s="249"/>
      <c r="N36" s="249"/>
      <c r="O36" s="249"/>
      <c r="P36" s="249"/>
      <c r="Q36" s="249"/>
      <c r="R36" s="249"/>
      <c r="T36" s="608"/>
      <c r="U36" s="249"/>
      <c r="V36" s="249"/>
      <c r="W36" s="249"/>
      <c r="X36" s="249"/>
      <c r="Y36" s="249"/>
    </row>
    <row r="37" spans="1:25" s="41" customFormat="1" ht="15.75">
      <c r="A37" s="341" t="s">
        <v>3334</v>
      </c>
      <c r="B37" s="1217">
        <v>45195</v>
      </c>
      <c r="C37" s="32">
        <v>45194</v>
      </c>
      <c r="D37" s="521">
        <v>14944</v>
      </c>
      <c r="E37" s="34" t="s">
        <v>1759</v>
      </c>
      <c r="F37" s="33">
        <v>4832</v>
      </c>
      <c r="G37" s="19" t="s">
        <v>182</v>
      </c>
      <c r="H37" s="521">
        <v>5</v>
      </c>
      <c r="I37" s="35" t="s">
        <v>6</v>
      </c>
      <c r="J37" s="19"/>
      <c r="K37" s="21"/>
      <c r="L37" s="1218">
        <v>300</v>
      </c>
      <c r="M37" s="249"/>
      <c r="N37" s="249"/>
      <c r="O37" s="249"/>
      <c r="P37" s="249"/>
      <c r="Q37" s="249"/>
      <c r="R37" s="249"/>
      <c r="T37" s="608"/>
      <c r="U37" s="249"/>
      <c r="V37" s="249"/>
      <c r="W37" s="249"/>
      <c r="X37" s="249"/>
      <c r="Y37" s="249"/>
    </row>
    <row r="38" spans="1:25" s="41" customFormat="1" ht="15.75">
      <c r="A38" s="341" t="s">
        <v>369</v>
      </c>
      <c r="B38" s="1217">
        <v>45198</v>
      </c>
      <c r="C38" s="32">
        <v>45194</v>
      </c>
      <c r="D38" s="521">
        <v>14945</v>
      </c>
      <c r="E38" s="34" t="s">
        <v>2</v>
      </c>
      <c r="F38" s="33">
        <v>782</v>
      </c>
      <c r="G38" s="19" t="s">
        <v>958</v>
      </c>
      <c r="H38" s="521" t="s">
        <v>895</v>
      </c>
      <c r="I38" s="35" t="s">
        <v>6</v>
      </c>
      <c r="J38" s="19"/>
      <c r="K38" s="21"/>
      <c r="L38" s="1218">
        <v>132.5</v>
      </c>
      <c r="M38" s="249"/>
      <c r="N38" s="249"/>
      <c r="O38" s="249"/>
      <c r="P38" s="249"/>
      <c r="Q38" s="249"/>
      <c r="R38" s="249"/>
      <c r="T38" s="608"/>
      <c r="U38" s="249"/>
      <c r="V38" s="249"/>
      <c r="W38" s="249"/>
      <c r="X38" s="249"/>
      <c r="Y38" s="249"/>
    </row>
    <row r="39" spans="1:25" s="41" customFormat="1" ht="15.75">
      <c r="A39" s="341" t="s">
        <v>2179</v>
      </c>
      <c r="B39" s="1217">
        <v>45102</v>
      </c>
      <c r="C39" s="32">
        <v>45194</v>
      </c>
      <c r="D39" s="521">
        <v>0</v>
      </c>
      <c r="E39" s="34" t="s">
        <v>199</v>
      </c>
      <c r="F39" s="33">
        <v>0</v>
      </c>
      <c r="G39" s="19"/>
      <c r="H39" s="521"/>
      <c r="I39" s="35" t="s">
        <v>6</v>
      </c>
      <c r="J39" s="19"/>
      <c r="K39" s="21" t="s">
        <v>1275</v>
      </c>
      <c r="L39" s="1218">
        <v>0</v>
      </c>
      <c r="M39" s="249"/>
      <c r="N39" s="249"/>
      <c r="O39" s="249"/>
      <c r="P39" s="249"/>
      <c r="Q39" s="249"/>
      <c r="R39" s="249"/>
      <c r="T39" s="608"/>
      <c r="U39" s="249"/>
      <c r="V39" s="249"/>
      <c r="W39" s="249"/>
      <c r="X39" s="249"/>
      <c r="Y39" s="249"/>
    </row>
    <row r="40" spans="1:25" s="41" customFormat="1" ht="15.75">
      <c r="A40" s="341"/>
      <c r="B40" s="1217"/>
      <c r="C40" s="32"/>
      <c r="D40" s="521"/>
      <c r="E40" s="34" t="s">
        <v>199</v>
      </c>
      <c r="F40" s="33">
        <v>0</v>
      </c>
      <c r="G40" s="19"/>
      <c r="H40" s="521"/>
      <c r="I40" s="35" t="s">
        <v>6</v>
      </c>
      <c r="J40" s="19"/>
      <c r="K40" s="21" t="s">
        <v>1275</v>
      </c>
      <c r="L40" s="1218">
        <v>0</v>
      </c>
      <c r="M40" s="249"/>
      <c r="N40" s="249"/>
      <c r="O40" s="249"/>
      <c r="P40" s="249"/>
      <c r="Q40" s="249"/>
      <c r="R40" s="249"/>
      <c r="T40" s="608"/>
      <c r="U40" s="249"/>
      <c r="V40" s="249"/>
      <c r="W40" s="249"/>
      <c r="X40" s="249"/>
      <c r="Y40" s="249"/>
    </row>
    <row r="41" spans="1:25" s="41" customFormat="1" ht="15.75">
      <c r="A41" s="341" t="s">
        <v>3336</v>
      </c>
      <c r="B41" s="1217">
        <v>45198</v>
      </c>
      <c r="C41" s="32">
        <v>45194</v>
      </c>
      <c r="D41" s="521">
        <v>14968</v>
      </c>
      <c r="E41" s="34" t="s">
        <v>44</v>
      </c>
      <c r="F41" s="33">
        <v>4835</v>
      </c>
      <c r="G41" s="19" t="s">
        <v>1045</v>
      </c>
      <c r="H41" s="521">
        <v>10</v>
      </c>
      <c r="I41" s="35" t="s">
        <v>6</v>
      </c>
      <c r="J41" s="19"/>
      <c r="K41" s="21"/>
      <c r="L41" s="1218">
        <v>349.9</v>
      </c>
      <c r="M41" s="249"/>
      <c r="N41" s="249"/>
      <c r="O41" s="249"/>
      <c r="P41" s="249"/>
      <c r="Q41" s="249"/>
      <c r="R41" s="249"/>
      <c r="T41" s="608"/>
      <c r="U41" s="249"/>
      <c r="V41" s="249"/>
      <c r="W41" s="249"/>
      <c r="X41" s="249"/>
      <c r="Y41" s="249"/>
    </row>
    <row r="42" spans="1:25" s="42" customFormat="1">
      <c r="A42" s="1121" t="s">
        <v>2420</v>
      </c>
      <c r="B42" s="1122"/>
      <c r="C42" s="1122">
        <v>45195</v>
      </c>
      <c r="D42" s="1123"/>
      <c r="E42" s="1124" t="s">
        <v>1574</v>
      </c>
      <c r="F42" s="1123"/>
      <c r="G42" s="1125" t="s">
        <v>127</v>
      </c>
      <c r="H42" s="1126" t="s">
        <v>1114</v>
      </c>
      <c r="I42" s="1127" t="s">
        <v>6</v>
      </c>
      <c r="J42" s="1125"/>
      <c r="K42" s="1125" t="s">
        <v>1275</v>
      </c>
      <c r="L42" s="1131">
        <v>0</v>
      </c>
      <c r="M42" s="80"/>
      <c r="N42" s="80"/>
      <c r="O42" s="80"/>
      <c r="P42" s="80"/>
      <c r="Q42" s="80"/>
      <c r="R42" s="80"/>
      <c r="T42" s="249"/>
      <c r="U42" s="80"/>
      <c r="V42" s="80"/>
      <c r="W42" s="80"/>
      <c r="X42" s="80"/>
      <c r="Y42" s="80"/>
    </row>
    <row r="43" spans="1:25" s="41" customFormat="1" ht="15.75">
      <c r="A43" s="341" t="s">
        <v>109</v>
      </c>
      <c r="B43" s="1217">
        <v>45196</v>
      </c>
      <c r="C43" s="32">
        <v>45195</v>
      </c>
      <c r="D43" s="521">
        <v>0</v>
      </c>
      <c r="E43" s="34"/>
      <c r="F43" s="33"/>
      <c r="G43" s="19" t="s">
        <v>83</v>
      </c>
      <c r="H43" s="521">
        <v>1</v>
      </c>
      <c r="I43" s="235" t="s">
        <v>6</v>
      </c>
      <c r="J43" s="19"/>
      <c r="K43" s="21"/>
      <c r="L43" s="1218">
        <v>50</v>
      </c>
      <c r="M43" s="249"/>
      <c r="N43" s="249"/>
      <c r="O43" s="249"/>
      <c r="P43" s="249"/>
      <c r="Q43" s="249"/>
      <c r="R43" s="249"/>
      <c r="T43" s="608"/>
      <c r="U43" s="249"/>
      <c r="V43" s="249"/>
      <c r="W43" s="249"/>
      <c r="X43" s="249"/>
      <c r="Y43" s="249"/>
    </row>
    <row r="44" spans="1:25" s="41" customFormat="1" ht="15.75">
      <c r="A44" s="341" t="s">
        <v>1493</v>
      </c>
      <c r="B44" s="1217">
        <v>45195</v>
      </c>
      <c r="C44" s="32">
        <v>45195</v>
      </c>
      <c r="D44" s="521">
        <v>14992</v>
      </c>
      <c r="E44" s="34" t="s">
        <v>1803</v>
      </c>
      <c r="F44" s="33">
        <v>4555</v>
      </c>
      <c r="G44" s="19" t="s">
        <v>3339</v>
      </c>
      <c r="H44" s="521" t="s">
        <v>1114</v>
      </c>
      <c r="I44" s="35" t="s">
        <v>6</v>
      </c>
      <c r="J44" s="19"/>
      <c r="K44" s="21"/>
      <c r="L44" s="1218"/>
      <c r="M44" s="249"/>
      <c r="N44" s="249"/>
      <c r="O44" s="249"/>
      <c r="P44" s="249"/>
      <c r="Q44" s="249"/>
      <c r="R44" s="249"/>
      <c r="T44" s="608"/>
      <c r="U44" s="249"/>
      <c r="V44" s="249"/>
      <c r="W44" s="249"/>
      <c r="X44" s="249"/>
      <c r="Y44" s="249"/>
    </row>
    <row r="45" spans="1:25" s="41" customFormat="1" ht="15.75">
      <c r="A45" s="341"/>
      <c r="B45" s="1217"/>
      <c r="C45" s="32"/>
      <c r="D45" s="521"/>
      <c r="E45" s="34" t="s">
        <v>1803</v>
      </c>
      <c r="F45" s="33">
        <v>4556</v>
      </c>
      <c r="G45" s="19" t="s">
        <v>3339</v>
      </c>
      <c r="H45" s="521" t="s">
        <v>1114</v>
      </c>
      <c r="I45" s="35" t="s">
        <v>6</v>
      </c>
      <c r="J45" s="19"/>
      <c r="K45" s="21"/>
      <c r="L45" s="1218">
        <v>100</v>
      </c>
      <c r="M45" s="249"/>
      <c r="N45" s="249"/>
      <c r="O45" s="249"/>
      <c r="P45" s="249"/>
      <c r="Q45" s="249"/>
      <c r="R45" s="249"/>
      <c r="T45" s="608"/>
      <c r="U45" s="249"/>
      <c r="V45" s="249"/>
      <c r="W45" s="249"/>
      <c r="X45" s="249"/>
      <c r="Y45" s="249"/>
    </row>
    <row r="46" spans="1:25" s="41" customFormat="1" ht="15.75">
      <c r="A46" s="341" t="s">
        <v>422</v>
      </c>
      <c r="B46" s="1217">
        <v>45198</v>
      </c>
      <c r="C46" s="32">
        <v>45195</v>
      </c>
      <c r="D46" s="521">
        <v>14993</v>
      </c>
      <c r="E46" s="34" t="s">
        <v>2</v>
      </c>
      <c r="F46" s="33">
        <v>4846</v>
      </c>
      <c r="G46" s="19" t="s">
        <v>3345</v>
      </c>
      <c r="H46" s="521">
        <v>1</v>
      </c>
      <c r="I46" s="35" t="s">
        <v>6</v>
      </c>
      <c r="J46" s="19"/>
      <c r="K46" s="21"/>
      <c r="L46" s="1218">
        <v>49.5</v>
      </c>
      <c r="M46" s="249"/>
      <c r="N46" s="249"/>
      <c r="O46" s="249"/>
      <c r="P46" s="249"/>
      <c r="Q46" s="249"/>
      <c r="R46" s="249"/>
      <c r="T46" s="608"/>
      <c r="U46" s="249"/>
      <c r="V46" s="249"/>
      <c r="W46" s="249"/>
      <c r="X46" s="249"/>
      <c r="Y46" s="249"/>
    </row>
    <row r="47" spans="1:25" s="41" customFormat="1" ht="15.75">
      <c r="A47" s="341"/>
      <c r="B47" s="1217"/>
      <c r="C47" s="32"/>
      <c r="D47" s="521"/>
      <c r="E47" s="34"/>
      <c r="F47" s="33"/>
      <c r="G47" s="19" t="s">
        <v>3346</v>
      </c>
      <c r="H47" s="521">
        <v>1</v>
      </c>
      <c r="I47" s="35" t="s">
        <v>6</v>
      </c>
      <c r="J47" s="19"/>
      <c r="K47" s="21"/>
      <c r="L47" s="1218">
        <v>33.9</v>
      </c>
      <c r="M47" s="249"/>
      <c r="N47" s="249"/>
      <c r="O47" s="249"/>
      <c r="P47" s="249"/>
      <c r="Q47" s="249"/>
      <c r="R47" s="249"/>
      <c r="T47" s="608"/>
      <c r="U47" s="249"/>
      <c r="V47" s="249"/>
      <c r="W47" s="249"/>
      <c r="X47" s="249"/>
      <c r="Y47" s="249"/>
    </row>
    <row r="48" spans="1:25" s="41" customFormat="1" ht="15.75">
      <c r="A48" s="341" t="s">
        <v>2824</v>
      </c>
      <c r="B48" s="1217">
        <v>45198</v>
      </c>
      <c r="C48" s="32">
        <v>45195</v>
      </c>
      <c r="D48" s="521">
        <v>14953</v>
      </c>
      <c r="E48" s="34" t="s">
        <v>2</v>
      </c>
      <c r="F48" s="33">
        <v>1454</v>
      </c>
      <c r="G48" s="19" t="s">
        <v>864</v>
      </c>
      <c r="H48" s="521">
        <v>15</v>
      </c>
      <c r="I48" s="35" t="s">
        <v>6</v>
      </c>
      <c r="J48" s="19"/>
      <c r="K48" s="21"/>
      <c r="L48" s="1218">
        <v>93</v>
      </c>
      <c r="M48" s="249"/>
      <c r="N48" s="249"/>
      <c r="O48" s="249"/>
      <c r="P48" s="249"/>
      <c r="Q48" s="249"/>
      <c r="R48" s="249"/>
      <c r="T48" s="608"/>
      <c r="U48" s="249"/>
      <c r="V48" s="249"/>
      <c r="W48" s="249"/>
      <c r="X48" s="249"/>
      <c r="Y48" s="249"/>
    </row>
    <row r="49" spans="1:25" s="41" customFormat="1" ht="15.75">
      <c r="A49" s="341" t="s">
        <v>2276</v>
      </c>
      <c r="B49" s="1217">
        <v>45195</v>
      </c>
      <c r="C49" s="32">
        <v>45196</v>
      </c>
      <c r="D49" s="521">
        <v>14887</v>
      </c>
      <c r="E49" s="34" t="s">
        <v>1221</v>
      </c>
      <c r="F49" s="33">
        <v>4306</v>
      </c>
      <c r="G49" s="19" t="s">
        <v>416</v>
      </c>
      <c r="H49" s="521">
        <v>5</v>
      </c>
      <c r="I49" s="35" t="s">
        <v>6</v>
      </c>
      <c r="J49" s="19"/>
      <c r="K49" s="21"/>
      <c r="L49" s="1218">
        <v>936.1</v>
      </c>
      <c r="M49" s="249"/>
      <c r="N49" s="249"/>
      <c r="O49" s="249"/>
      <c r="P49" s="249"/>
      <c r="Q49" s="249"/>
      <c r="R49" s="249"/>
      <c r="T49" s="608" t="s">
        <v>2676</v>
      </c>
      <c r="U49" s="249"/>
      <c r="V49" s="249"/>
      <c r="W49" s="249"/>
      <c r="X49" s="249"/>
      <c r="Y49" s="249"/>
    </row>
    <row r="50" spans="1:25" s="41" customFormat="1" ht="16.5" customHeight="1">
      <c r="A50" s="341"/>
      <c r="B50" s="1217"/>
      <c r="C50" s="32">
        <v>45190</v>
      </c>
      <c r="D50" s="521"/>
      <c r="E50" s="34"/>
      <c r="F50" s="33"/>
      <c r="G50" s="19" t="s">
        <v>416</v>
      </c>
      <c r="H50" s="521" t="s">
        <v>2999</v>
      </c>
      <c r="I50" s="35" t="s">
        <v>6</v>
      </c>
      <c r="J50" s="19"/>
      <c r="K50" s="21" t="s">
        <v>1275</v>
      </c>
      <c r="L50" s="1218"/>
      <c r="M50" s="249"/>
      <c r="N50" s="249"/>
      <c r="O50" s="249"/>
      <c r="P50" s="249"/>
      <c r="Q50" s="249"/>
      <c r="R50" s="249"/>
      <c r="T50" s="608"/>
      <c r="U50" s="249"/>
      <c r="V50" s="249"/>
      <c r="W50" s="249"/>
      <c r="X50" s="249"/>
      <c r="Y50" s="249"/>
    </row>
    <row r="51" spans="1:25" s="41" customFormat="1" ht="16.5" customHeight="1">
      <c r="A51" s="341" t="s">
        <v>202</v>
      </c>
      <c r="B51" s="1217">
        <v>45198</v>
      </c>
      <c r="C51" s="32">
        <v>45196</v>
      </c>
      <c r="D51" s="521">
        <v>15005</v>
      </c>
      <c r="E51" s="34" t="s">
        <v>2</v>
      </c>
      <c r="F51" s="33">
        <v>1195</v>
      </c>
      <c r="G51" s="19" t="s">
        <v>27</v>
      </c>
      <c r="H51" s="521">
        <v>10</v>
      </c>
      <c r="I51" s="35" t="s">
        <v>6</v>
      </c>
      <c r="J51" s="19"/>
      <c r="K51" s="21"/>
      <c r="L51" s="1218">
        <v>450</v>
      </c>
      <c r="M51" s="249"/>
      <c r="N51" s="249"/>
      <c r="O51" s="249"/>
      <c r="P51" s="249"/>
      <c r="Q51" s="249"/>
      <c r="R51" s="249"/>
      <c r="T51" s="608"/>
      <c r="U51" s="249"/>
      <c r="V51" s="249"/>
      <c r="W51" s="249"/>
      <c r="X51" s="249"/>
      <c r="Y51" s="249"/>
    </row>
    <row r="52" spans="1:25" s="41" customFormat="1" ht="15.75">
      <c r="A52" s="341" t="s">
        <v>3351</v>
      </c>
      <c r="B52" s="1217" t="s">
        <v>3352</v>
      </c>
      <c r="C52" s="32">
        <v>45198</v>
      </c>
      <c r="D52" s="521">
        <v>15028</v>
      </c>
      <c r="E52" s="34" t="s">
        <v>44</v>
      </c>
      <c r="F52" s="33">
        <v>2433</v>
      </c>
      <c r="G52" s="19" t="s">
        <v>99</v>
      </c>
      <c r="H52" s="521">
        <v>10</v>
      </c>
      <c r="I52" s="35" t="s">
        <v>6</v>
      </c>
      <c r="J52" s="19"/>
      <c r="K52" s="21"/>
      <c r="L52" s="1218">
        <v>145</v>
      </c>
      <c r="M52" s="249"/>
      <c r="N52" s="249"/>
      <c r="O52" s="249"/>
      <c r="P52" s="249"/>
      <c r="Q52" s="249"/>
      <c r="R52" s="249"/>
      <c r="T52" s="608"/>
      <c r="U52" s="249"/>
      <c r="V52" s="249"/>
      <c r="W52" s="249"/>
      <c r="X52" s="249"/>
      <c r="Y52" s="249"/>
    </row>
    <row r="53" spans="1:25" s="41" customFormat="1" ht="15.75">
      <c r="A53" s="339"/>
      <c r="B53" s="1606"/>
      <c r="C53" s="132"/>
      <c r="D53" s="547"/>
      <c r="E53" s="131"/>
      <c r="F53" s="133"/>
      <c r="G53" s="134"/>
      <c r="H53" s="547"/>
      <c r="I53" s="235"/>
      <c r="J53" s="134"/>
      <c r="K53" s="525"/>
      <c r="L53" s="516"/>
      <c r="M53" s="249"/>
      <c r="N53" s="249"/>
      <c r="O53" s="249"/>
      <c r="P53" s="249"/>
      <c r="Q53" s="249"/>
      <c r="R53" s="249"/>
      <c r="T53" s="608"/>
      <c r="U53" s="249"/>
      <c r="V53" s="249"/>
      <c r="W53" s="249"/>
      <c r="X53" s="249"/>
      <c r="Y53" s="249"/>
    </row>
    <row r="54" spans="1:25" s="123" customFormat="1">
      <c r="A54" s="1105"/>
      <c r="B54" s="1106"/>
      <c r="C54" s="1106"/>
      <c r="D54" s="1107"/>
      <c r="E54" s="1108"/>
      <c r="F54" s="1107"/>
      <c r="G54" s="1109"/>
      <c r="H54" s="1110"/>
      <c r="I54" s="1111"/>
      <c r="J54" s="1109"/>
      <c r="K54" s="1109"/>
      <c r="L54" s="1129"/>
      <c r="M54" s="653"/>
      <c r="N54" s="653"/>
      <c r="O54" s="653"/>
      <c r="P54" s="653"/>
      <c r="Q54" s="653"/>
      <c r="R54" s="653"/>
      <c r="T54" s="249"/>
      <c r="V54" s="653"/>
      <c r="W54" s="653"/>
      <c r="X54" s="653"/>
      <c r="Y54" s="653"/>
    </row>
    <row r="55" spans="1:25" s="41" customFormat="1">
      <c r="A55" s="2530">
        <f>SUM(L23:L54)</f>
        <v>9136.2799999999988</v>
      </c>
      <c r="B55" s="2531"/>
      <c r="C55" s="2531"/>
      <c r="D55" s="2531"/>
      <c r="E55" s="2531"/>
      <c r="F55" s="2531"/>
      <c r="G55" s="2531"/>
      <c r="H55" s="2531"/>
      <c r="I55" s="2531"/>
      <c r="J55" s="2531"/>
      <c r="K55" s="2531"/>
      <c r="L55" s="2532"/>
      <c r="M55" s="249"/>
      <c r="N55" s="249"/>
      <c r="O55" s="249"/>
      <c r="P55" s="249"/>
      <c r="Q55" s="249"/>
      <c r="R55" s="249"/>
      <c r="T55" s="249"/>
      <c r="U55" s="249"/>
      <c r="V55" s="249"/>
      <c r="W55" s="249"/>
      <c r="X55" s="249"/>
      <c r="Y55" s="249"/>
    </row>
    <row r="56" spans="1:25" s="41" customFormat="1" ht="18.75">
      <c r="A56" s="2460" t="s">
        <v>1225</v>
      </c>
      <c r="B56" s="2450"/>
      <c r="C56" s="2450"/>
      <c r="D56" s="2450"/>
      <c r="E56" s="2450"/>
      <c r="F56" s="2450"/>
      <c r="G56" s="2450"/>
      <c r="H56" s="2450"/>
      <c r="I56" s="2450"/>
      <c r="J56" s="2450"/>
      <c r="K56" s="2450"/>
      <c r="L56" s="2451"/>
      <c r="M56" s="249"/>
      <c r="N56" s="249"/>
      <c r="O56" s="249"/>
      <c r="P56" s="249"/>
      <c r="Q56" s="249"/>
      <c r="R56" s="249"/>
      <c r="T56" s="249"/>
      <c r="U56" s="249"/>
      <c r="V56" s="249"/>
      <c r="W56" s="249"/>
      <c r="X56" s="249"/>
      <c r="Y56" s="249"/>
    </row>
    <row r="57" spans="1:25" s="42" customFormat="1">
      <c r="A57" s="1121" t="s">
        <v>1469</v>
      </c>
      <c r="B57" s="1122">
        <v>45182</v>
      </c>
      <c r="C57" s="1122">
        <v>45181</v>
      </c>
      <c r="D57" s="1123">
        <v>14801</v>
      </c>
      <c r="E57" s="1124" t="s">
        <v>7</v>
      </c>
      <c r="F57" s="1123">
        <v>1491</v>
      </c>
      <c r="G57" s="1125" t="s">
        <v>678</v>
      </c>
      <c r="H57" s="1126">
        <v>50</v>
      </c>
      <c r="I57" s="1127" t="s">
        <v>6</v>
      </c>
      <c r="J57" s="1125"/>
      <c r="K57" s="1125"/>
      <c r="L57" s="1131">
        <v>1597.5</v>
      </c>
      <c r="M57" s="80"/>
      <c r="N57" s="80"/>
      <c r="O57" s="80"/>
      <c r="P57" s="80"/>
      <c r="Q57" s="80"/>
      <c r="R57" s="80"/>
      <c r="T57" s="249"/>
      <c r="U57" s="80"/>
      <c r="V57" s="80"/>
      <c r="W57" s="80"/>
      <c r="X57" s="80"/>
      <c r="Y57" s="80"/>
    </row>
    <row r="58" spans="1:25" s="42" customFormat="1">
      <c r="A58" s="1121" t="s">
        <v>1635</v>
      </c>
      <c r="B58" s="1122">
        <v>45180</v>
      </c>
      <c r="C58" s="1122">
        <v>45174</v>
      </c>
      <c r="D58" s="1123">
        <v>14731</v>
      </c>
      <c r="E58" s="1124" t="s">
        <v>2</v>
      </c>
      <c r="F58" s="1123">
        <v>784</v>
      </c>
      <c r="G58" s="1125" t="s">
        <v>41</v>
      </c>
      <c r="H58" s="1126">
        <v>110</v>
      </c>
      <c r="I58" s="1127" t="s">
        <v>6</v>
      </c>
      <c r="J58" s="1125"/>
      <c r="K58" s="1125"/>
      <c r="L58" s="1131">
        <v>548.9</v>
      </c>
      <c r="M58" s="80"/>
      <c r="N58" s="80"/>
      <c r="O58" s="80"/>
      <c r="P58" s="80"/>
      <c r="Q58" s="80"/>
      <c r="R58" s="80"/>
      <c r="T58" s="249"/>
      <c r="U58" s="80"/>
      <c r="V58" s="80"/>
      <c r="W58" s="80"/>
      <c r="X58" s="80"/>
      <c r="Y58" s="80"/>
    </row>
    <row r="59" spans="1:25" s="42" customFormat="1">
      <c r="A59" s="1121" t="s">
        <v>108</v>
      </c>
      <c r="B59" s="1122">
        <v>45182</v>
      </c>
      <c r="C59" s="1122">
        <v>45181</v>
      </c>
      <c r="D59" s="1123">
        <v>14813</v>
      </c>
      <c r="E59" s="1124" t="s">
        <v>7</v>
      </c>
      <c r="F59" s="1123">
        <v>1401</v>
      </c>
      <c r="G59" s="1125" t="s">
        <v>65</v>
      </c>
      <c r="H59" s="1126" t="s">
        <v>840</v>
      </c>
      <c r="I59" s="1127" t="s">
        <v>6</v>
      </c>
      <c r="J59" s="1125"/>
      <c r="K59" s="1125"/>
      <c r="L59" s="1131">
        <v>149.4</v>
      </c>
      <c r="M59" s="80"/>
      <c r="N59" s="80"/>
      <c r="O59" s="80"/>
      <c r="P59" s="80"/>
      <c r="Q59" s="80"/>
      <c r="R59" s="80"/>
      <c r="T59" s="249"/>
      <c r="U59" s="80"/>
      <c r="V59" s="80"/>
      <c r="W59" s="80"/>
      <c r="X59" s="80"/>
      <c r="Y59" s="80"/>
    </row>
    <row r="60" spans="1:25" s="42" customFormat="1">
      <c r="A60" s="1121" t="s">
        <v>517</v>
      </c>
      <c r="B60" s="1122">
        <v>45182</v>
      </c>
      <c r="C60" s="1122">
        <v>45181</v>
      </c>
      <c r="D60" s="1123">
        <v>14815</v>
      </c>
      <c r="E60" s="1124" t="s">
        <v>1221</v>
      </c>
      <c r="F60" s="1123">
        <v>4687</v>
      </c>
      <c r="G60" s="1125" t="s">
        <v>83</v>
      </c>
      <c r="H60" s="1126">
        <v>10</v>
      </c>
      <c r="I60" s="1127" t="s">
        <v>6</v>
      </c>
      <c r="J60" s="1125"/>
      <c r="K60" s="1125"/>
      <c r="L60" s="1131">
        <v>287.89999999999998</v>
      </c>
      <c r="M60" s="80"/>
      <c r="N60" s="80"/>
      <c r="O60" s="80"/>
      <c r="P60" s="80"/>
      <c r="Q60" s="80"/>
      <c r="R60" s="80"/>
      <c r="T60" s="249"/>
      <c r="U60" s="80"/>
      <c r="V60" s="80"/>
      <c r="W60" s="80"/>
      <c r="X60" s="80"/>
      <c r="Y60" s="80"/>
    </row>
    <row r="61" spans="1:25" s="42" customFormat="1">
      <c r="A61" s="1121" t="s">
        <v>565</v>
      </c>
      <c r="B61" s="1122">
        <v>45182</v>
      </c>
      <c r="C61" s="1122">
        <v>45181</v>
      </c>
      <c r="D61" s="1123">
        <v>14839</v>
      </c>
      <c r="E61" s="1124" t="s">
        <v>2</v>
      </c>
      <c r="F61" s="1123">
        <v>343</v>
      </c>
      <c r="G61" s="1125" t="s">
        <v>65</v>
      </c>
      <c r="H61" s="1126" t="s">
        <v>840</v>
      </c>
      <c r="I61" s="1127" t="s">
        <v>6</v>
      </c>
      <c r="J61" s="1125"/>
      <c r="K61" s="1125"/>
      <c r="L61" s="1131">
        <v>144</v>
      </c>
      <c r="M61" s="80"/>
      <c r="N61" s="80"/>
      <c r="O61" s="80"/>
      <c r="P61" s="80"/>
      <c r="Q61" s="80"/>
      <c r="R61" s="80"/>
      <c r="T61" s="249"/>
      <c r="U61" s="80"/>
      <c r="V61" s="80"/>
      <c r="W61" s="80"/>
      <c r="X61" s="80"/>
      <c r="Y61" s="80"/>
    </row>
    <row r="62" spans="1:25" s="42" customFormat="1">
      <c r="A62" s="1121" t="s">
        <v>156</v>
      </c>
      <c r="B62" s="1122">
        <v>45183</v>
      </c>
      <c r="C62" s="1122">
        <v>45181</v>
      </c>
      <c r="D62" s="1123">
        <v>14840</v>
      </c>
      <c r="E62" s="1124" t="s">
        <v>2</v>
      </c>
      <c r="F62" s="1123">
        <v>343</v>
      </c>
      <c r="G62" s="1125" t="s">
        <v>65</v>
      </c>
      <c r="H62" s="1126">
        <v>7</v>
      </c>
      <c r="I62" s="1127" t="s">
        <v>6</v>
      </c>
      <c r="J62" s="1125"/>
      <c r="K62" s="1125"/>
      <c r="L62" s="1131">
        <v>245</v>
      </c>
      <c r="M62" s="80"/>
      <c r="N62" s="80"/>
      <c r="O62" s="80"/>
      <c r="P62" s="80"/>
      <c r="Q62" s="80"/>
      <c r="R62" s="80"/>
      <c r="T62" s="249"/>
      <c r="U62" s="80"/>
      <c r="V62" s="80"/>
      <c r="W62" s="80"/>
      <c r="X62" s="80"/>
      <c r="Y62" s="80"/>
    </row>
    <row r="63" spans="1:25" s="42" customFormat="1">
      <c r="A63" s="1121" t="s">
        <v>775</v>
      </c>
      <c r="B63" s="1122">
        <v>45187</v>
      </c>
      <c r="C63" s="1122">
        <v>45183</v>
      </c>
      <c r="D63" s="1123">
        <v>14844</v>
      </c>
      <c r="E63" s="1124" t="s">
        <v>7</v>
      </c>
      <c r="F63" s="1123">
        <v>3370</v>
      </c>
      <c r="G63" s="1125" t="s">
        <v>822</v>
      </c>
      <c r="H63" s="1126">
        <v>15</v>
      </c>
      <c r="I63" s="1127" t="s">
        <v>6</v>
      </c>
      <c r="J63" s="1125"/>
      <c r="K63" s="1125"/>
      <c r="L63" s="1131">
        <v>147</v>
      </c>
      <c r="M63" s="80"/>
      <c r="N63" s="80"/>
      <c r="O63" s="80"/>
      <c r="P63" s="80"/>
      <c r="Q63" s="80"/>
      <c r="R63" s="80"/>
      <c r="T63" s="249"/>
      <c r="U63" s="80"/>
      <c r="V63" s="80"/>
      <c r="W63" s="80"/>
      <c r="X63" s="80"/>
      <c r="Y63" s="80"/>
    </row>
    <row r="64" spans="1:25" s="42" customFormat="1">
      <c r="A64" s="1121" t="s">
        <v>141</v>
      </c>
      <c r="B64" s="1122">
        <v>45184</v>
      </c>
      <c r="C64" s="1122">
        <v>45182</v>
      </c>
      <c r="D64" s="1123">
        <v>14849</v>
      </c>
      <c r="E64" s="1124" t="s">
        <v>40</v>
      </c>
      <c r="F64" s="1123">
        <v>4105</v>
      </c>
      <c r="G64" s="1125" t="s">
        <v>16</v>
      </c>
      <c r="H64" s="1126">
        <v>5</v>
      </c>
      <c r="I64" s="1127" t="s">
        <v>6</v>
      </c>
      <c r="J64" s="1125"/>
      <c r="K64" s="1125"/>
      <c r="L64" s="1131">
        <v>62.5</v>
      </c>
      <c r="M64" s="80"/>
      <c r="N64" s="80"/>
      <c r="O64" s="80"/>
      <c r="P64" s="80"/>
      <c r="Q64" s="80"/>
      <c r="R64" s="80"/>
      <c r="T64" s="249"/>
      <c r="U64" s="80"/>
      <c r="V64" s="80"/>
      <c r="W64" s="80"/>
      <c r="X64" s="80"/>
      <c r="Y64" s="80"/>
    </row>
    <row r="65" spans="1:25" s="42" customFormat="1">
      <c r="A65" s="1121" t="s">
        <v>109</v>
      </c>
      <c r="B65" s="1122">
        <v>45194</v>
      </c>
      <c r="C65" s="1122">
        <v>45196</v>
      </c>
      <c r="D65" s="1123">
        <v>14870</v>
      </c>
      <c r="E65" s="1124" t="s">
        <v>109</v>
      </c>
      <c r="F65" s="1123">
        <v>4025</v>
      </c>
      <c r="G65" s="1125" t="s">
        <v>3316</v>
      </c>
      <c r="H65" s="1126">
        <v>1</v>
      </c>
      <c r="I65" s="1127" t="s">
        <v>6</v>
      </c>
      <c r="J65" s="1125"/>
      <c r="K65" s="1125" t="s">
        <v>1189</v>
      </c>
      <c r="L65" s="1131">
        <v>100</v>
      </c>
      <c r="M65" s="80"/>
      <c r="N65" s="80"/>
      <c r="O65" s="80"/>
      <c r="P65" s="80"/>
      <c r="Q65" s="80"/>
      <c r="R65" s="80"/>
      <c r="T65" s="249"/>
      <c r="U65" s="80"/>
      <c r="V65" s="80"/>
      <c r="W65" s="80"/>
      <c r="X65" s="80"/>
      <c r="Y65" s="80"/>
    </row>
    <row r="66" spans="1:25" s="42" customFormat="1">
      <c r="A66" s="1121" t="s">
        <v>109</v>
      </c>
      <c r="B66" s="1122"/>
      <c r="C66" s="1122">
        <v>45190</v>
      </c>
      <c r="D66" s="1123"/>
      <c r="E66" s="1124" t="s">
        <v>2117</v>
      </c>
      <c r="F66" s="1123"/>
      <c r="G66" s="1125" t="s">
        <v>530</v>
      </c>
      <c r="H66" s="1126" t="s">
        <v>1070</v>
      </c>
      <c r="I66" s="1127" t="s">
        <v>6</v>
      </c>
      <c r="J66" s="1125"/>
      <c r="K66" s="1125" t="s">
        <v>1275</v>
      </c>
      <c r="L66" s="1131">
        <v>0</v>
      </c>
      <c r="M66" s="80"/>
      <c r="N66" s="80"/>
      <c r="O66" s="80"/>
      <c r="P66" s="80"/>
      <c r="Q66" s="80"/>
      <c r="R66" s="80"/>
      <c r="T66" s="249"/>
      <c r="U66" s="80"/>
      <c r="V66" s="80"/>
      <c r="W66" s="80"/>
      <c r="X66" s="80"/>
      <c r="Y66" s="80"/>
    </row>
    <row r="67" spans="1:25" s="42" customFormat="1">
      <c r="A67" s="1121"/>
      <c r="B67" s="1122"/>
      <c r="C67" s="1122"/>
      <c r="D67" s="1123"/>
      <c r="E67" s="1124" t="s">
        <v>2117</v>
      </c>
      <c r="F67" s="1123"/>
      <c r="G67" s="1125" t="s">
        <v>530</v>
      </c>
      <c r="H67" s="1126" t="s">
        <v>1070</v>
      </c>
      <c r="I67" s="1127" t="s">
        <v>6</v>
      </c>
      <c r="J67" s="1125"/>
      <c r="K67" s="1125" t="s">
        <v>1275</v>
      </c>
      <c r="L67" s="1131">
        <v>0</v>
      </c>
      <c r="M67" s="80"/>
      <c r="N67" s="80"/>
      <c r="O67" s="80"/>
      <c r="P67" s="80"/>
      <c r="Q67" s="80"/>
      <c r="R67" s="80"/>
      <c r="T67" s="249"/>
      <c r="U67" s="80"/>
      <c r="V67" s="80"/>
      <c r="W67" s="80"/>
      <c r="X67" s="80"/>
      <c r="Y67" s="80"/>
    </row>
    <row r="68" spans="1:25" s="42" customFormat="1">
      <c r="A68" s="1121" t="s">
        <v>3324</v>
      </c>
      <c r="B68" s="1122">
        <v>45196</v>
      </c>
      <c r="C68" s="1122">
        <v>45191</v>
      </c>
      <c r="D68" s="1123">
        <v>14904</v>
      </c>
      <c r="E68" s="1124" t="s">
        <v>7</v>
      </c>
      <c r="F68" s="1123">
        <v>4828</v>
      </c>
      <c r="G68" s="1125" t="s">
        <v>2074</v>
      </c>
      <c r="H68" s="1126">
        <v>5</v>
      </c>
      <c r="I68" s="1127" t="s">
        <v>6</v>
      </c>
      <c r="J68" s="1125"/>
      <c r="K68" s="1125"/>
      <c r="L68" s="1131">
        <v>42</v>
      </c>
      <c r="M68" s="80"/>
      <c r="N68" s="80"/>
      <c r="O68" s="80"/>
      <c r="P68" s="80"/>
      <c r="Q68" s="80"/>
      <c r="R68" s="80"/>
      <c r="T68" s="249"/>
      <c r="U68" s="80"/>
      <c r="V68" s="80"/>
      <c r="W68" s="80"/>
      <c r="X68" s="80"/>
      <c r="Y68" s="80"/>
    </row>
    <row r="69" spans="1:25" s="42" customFormat="1">
      <c r="A69" s="1121" t="s">
        <v>3097</v>
      </c>
      <c r="B69" s="1122">
        <v>45198</v>
      </c>
      <c r="C69" s="1122">
        <v>45195</v>
      </c>
      <c r="D69" s="1123">
        <v>14928</v>
      </c>
      <c r="E69" s="1124" t="s">
        <v>1221</v>
      </c>
      <c r="F69" s="1123">
        <v>4744</v>
      </c>
      <c r="G69" s="1125" t="s">
        <v>3127</v>
      </c>
      <c r="H69" s="1126" t="s">
        <v>3347</v>
      </c>
      <c r="I69" s="1127" t="s">
        <v>6</v>
      </c>
      <c r="J69" s="1125"/>
      <c r="K69" s="1125" t="s">
        <v>852</v>
      </c>
      <c r="L69" s="1131"/>
      <c r="M69" s="80"/>
      <c r="N69" s="80"/>
      <c r="O69" s="80"/>
      <c r="P69" s="80"/>
      <c r="Q69" s="80"/>
      <c r="R69" s="80"/>
      <c r="T69" s="249"/>
      <c r="U69" s="80"/>
      <c r="V69" s="80"/>
      <c r="W69" s="80"/>
      <c r="X69" s="80"/>
      <c r="Y69" s="80"/>
    </row>
    <row r="70" spans="1:25" s="42" customFormat="1">
      <c r="A70" s="1121"/>
      <c r="B70" s="1122"/>
      <c r="C70" s="1122"/>
      <c r="D70" s="1123"/>
      <c r="E70" s="1124" t="s">
        <v>1221</v>
      </c>
      <c r="F70" s="1123">
        <v>4401</v>
      </c>
      <c r="G70" s="1125" t="s">
        <v>54</v>
      </c>
      <c r="H70" s="1126">
        <v>30</v>
      </c>
      <c r="I70" s="1127" t="s">
        <v>6</v>
      </c>
      <c r="J70" s="1125"/>
      <c r="K70" s="1125"/>
      <c r="L70" s="1131">
        <v>573</v>
      </c>
      <c r="M70" s="80"/>
      <c r="N70" s="80"/>
      <c r="O70" s="80"/>
      <c r="P70" s="80"/>
      <c r="Q70" s="80"/>
      <c r="R70" s="80"/>
      <c r="T70" s="249"/>
      <c r="U70" s="80"/>
      <c r="V70" s="80"/>
      <c r="W70" s="80"/>
      <c r="X70" s="80"/>
      <c r="Y70" s="80"/>
    </row>
    <row r="71" spans="1:25" s="42" customFormat="1">
      <c r="A71" s="1121" t="s">
        <v>2262</v>
      </c>
      <c r="B71" s="1122">
        <v>45198</v>
      </c>
      <c r="C71" s="1122">
        <v>45196</v>
      </c>
      <c r="D71" s="1123">
        <v>14961</v>
      </c>
      <c r="E71" s="1124" t="s">
        <v>2</v>
      </c>
      <c r="F71" s="1123">
        <v>2774</v>
      </c>
      <c r="G71" s="1125" t="s">
        <v>127</v>
      </c>
      <c r="H71" s="1126" t="s">
        <v>1595</v>
      </c>
      <c r="I71" s="1127" t="s">
        <v>6</v>
      </c>
      <c r="J71" s="1125"/>
      <c r="K71" s="1125"/>
      <c r="L71" s="1131">
        <v>612.48</v>
      </c>
      <c r="M71" s="80"/>
      <c r="N71" s="80"/>
      <c r="O71" s="80"/>
      <c r="P71" s="80"/>
      <c r="Q71" s="80"/>
      <c r="R71" s="80"/>
      <c r="T71" s="249"/>
      <c r="U71" s="80"/>
      <c r="V71" s="80"/>
      <c r="W71" s="80"/>
      <c r="X71" s="80"/>
      <c r="Y71" s="80"/>
    </row>
    <row r="72" spans="1:25" s="42" customFormat="1">
      <c r="A72" s="1121" t="s">
        <v>156</v>
      </c>
      <c r="B72" s="1122">
        <v>45198</v>
      </c>
      <c r="C72" s="1122">
        <v>45195</v>
      </c>
      <c r="D72" s="1123">
        <v>14974</v>
      </c>
      <c r="E72" s="1124" t="s">
        <v>2</v>
      </c>
      <c r="F72" s="1123">
        <v>343</v>
      </c>
      <c r="G72" s="1125" t="s">
        <v>65</v>
      </c>
      <c r="H72" s="1126">
        <v>7</v>
      </c>
      <c r="I72" s="1127" t="s">
        <v>6</v>
      </c>
      <c r="J72" s="1125"/>
      <c r="K72" s="1125"/>
      <c r="L72" s="1131">
        <v>245</v>
      </c>
      <c r="M72" s="80"/>
      <c r="N72" s="80"/>
      <c r="O72" s="80"/>
      <c r="P72" s="80"/>
      <c r="Q72" s="80"/>
      <c r="R72" s="80"/>
      <c r="T72" s="249"/>
      <c r="U72" s="80"/>
      <c r="V72" s="80"/>
      <c r="W72" s="80"/>
      <c r="X72" s="80"/>
      <c r="Y72" s="80"/>
    </row>
    <row r="73" spans="1:25" s="42" customFormat="1">
      <c r="A73" s="1121" t="s">
        <v>2162</v>
      </c>
      <c r="B73" s="1122">
        <v>45198</v>
      </c>
      <c r="C73" s="1122">
        <v>45196</v>
      </c>
      <c r="D73" s="1123">
        <v>15001</v>
      </c>
      <c r="E73" s="1124" t="s">
        <v>1221</v>
      </c>
      <c r="F73" s="1123">
        <v>4219</v>
      </c>
      <c r="G73" s="1125" t="s">
        <v>530</v>
      </c>
      <c r="H73" s="1126">
        <v>10</v>
      </c>
      <c r="I73" s="1127" t="s">
        <v>6</v>
      </c>
      <c r="J73" s="1125"/>
      <c r="K73" s="1125"/>
      <c r="L73" s="1131">
        <v>283</v>
      </c>
      <c r="M73" s="80"/>
      <c r="N73" s="80"/>
      <c r="O73" s="80"/>
      <c r="P73" s="80"/>
      <c r="Q73" s="80"/>
      <c r="R73" s="80"/>
      <c r="T73" s="249"/>
      <c r="U73" s="80"/>
      <c r="V73" s="80"/>
      <c r="W73" s="80"/>
      <c r="X73" s="80"/>
      <c r="Y73" s="80"/>
    </row>
    <row r="74" spans="1:25" s="42" customFormat="1">
      <c r="A74" s="1121" t="s">
        <v>2262</v>
      </c>
      <c r="B74" s="1122">
        <v>45198</v>
      </c>
      <c r="C74" s="1122">
        <v>45197</v>
      </c>
      <c r="D74" s="1123">
        <v>15012</v>
      </c>
      <c r="E74" s="1124" t="s">
        <v>7</v>
      </c>
      <c r="F74" s="1123">
        <v>2555</v>
      </c>
      <c r="G74" s="1125" t="s">
        <v>382</v>
      </c>
      <c r="H74" s="1126">
        <v>6</v>
      </c>
      <c r="I74" s="1127" t="s">
        <v>6</v>
      </c>
      <c r="J74" s="1125"/>
      <c r="K74" s="1125"/>
      <c r="L74" s="1131">
        <v>462</v>
      </c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>
      <c r="A75" s="1121" t="s">
        <v>3001</v>
      </c>
      <c r="B75" s="1122">
        <v>45202</v>
      </c>
      <c r="C75" s="1122">
        <v>45198</v>
      </c>
      <c r="D75" s="1123">
        <v>14967</v>
      </c>
      <c r="E75" s="1124" t="s">
        <v>2</v>
      </c>
      <c r="F75" s="1123">
        <v>4666</v>
      </c>
      <c r="G75" s="1125" t="s">
        <v>2545</v>
      </c>
      <c r="H75" s="1126">
        <v>190</v>
      </c>
      <c r="I75" s="1127" t="s">
        <v>6</v>
      </c>
      <c r="J75" s="1125"/>
      <c r="K75" s="1125"/>
      <c r="L75" s="1131">
        <v>1301.5</v>
      </c>
      <c r="M75" s="80"/>
      <c r="N75" s="80"/>
      <c r="O75" s="80"/>
      <c r="P75" s="80"/>
      <c r="Q75" s="80"/>
      <c r="R75" s="80"/>
      <c r="T75" s="249"/>
      <c r="U75" s="80"/>
      <c r="V75" s="80"/>
      <c r="W75" s="80"/>
      <c r="X75" s="80"/>
      <c r="Y75" s="80"/>
    </row>
    <row r="76" spans="1:25" s="42" customFormat="1">
      <c r="A76" s="1105" t="s">
        <v>3001</v>
      </c>
      <c r="B76" s="1106">
        <v>45202</v>
      </c>
      <c r="C76" s="1106"/>
      <c r="D76" s="1107">
        <v>14967</v>
      </c>
      <c r="E76" s="1108" t="s">
        <v>2</v>
      </c>
      <c r="F76" s="1107">
        <v>4666</v>
      </c>
      <c r="G76" s="1109" t="s">
        <v>2545</v>
      </c>
      <c r="H76" s="1110">
        <v>110</v>
      </c>
      <c r="I76" s="1111"/>
      <c r="J76" s="1109"/>
      <c r="K76" s="1109"/>
      <c r="L76" s="1113">
        <v>753.35</v>
      </c>
      <c r="M76" s="80"/>
      <c r="N76" s="80"/>
      <c r="O76" s="80"/>
      <c r="P76" s="80"/>
      <c r="Q76" s="80"/>
      <c r="R76" s="80"/>
      <c r="T76" s="249"/>
      <c r="U76" s="80"/>
      <c r="V76" s="80"/>
      <c r="W76" s="80"/>
      <c r="X76" s="80"/>
      <c r="Y76" s="80"/>
    </row>
    <row r="77" spans="1:25" s="42" customFormat="1">
      <c r="A77" s="1105" t="s">
        <v>3001</v>
      </c>
      <c r="B77" s="1106">
        <v>45202</v>
      </c>
      <c r="C77" s="1106"/>
      <c r="D77" s="1107">
        <v>14975</v>
      </c>
      <c r="E77" s="1108" t="s">
        <v>1221</v>
      </c>
      <c r="F77" s="1107">
        <v>4842</v>
      </c>
      <c r="G77" s="1109" t="s">
        <v>3338</v>
      </c>
      <c r="H77" s="1110">
        <v>600</v>
      </c>
      <c r="I77" s="1111"/>
      <c r="J77" s="1109"/>
      <c r="K77" s="1109"/>
      <c r="L77" s="1113">
        <v>1770</v>
      </c>
      <c r="M77" s="80"/>
      <c r="N77" s="80"/>
      <c r="O77" s="80"/>
      <c r="P77" s="80"/>
      <c r="Q77" s="80"/>
      <c r="R77" s="80"/>
      <c r="T77" s="249"/>
      <c r="U77" s="80"/>
      <c r="V77" s="80"/>
      <c r="W77" s="80"/>
      <c r="X77" s="80"/>
      <c r="Y77" s="80"/>
    </row>
    <row r="78" spans="1:25" s="42" customFormat="1">
      <c r="A78" s="1105"/>
      <c r="B78" s="1106"/>
      <c r="C78" s="1106"/>
      <c r="D78" s="1107"/>
      <c r="E78" s="1108"/>
      <c r="F78" s="1107"/>
      <c r="G78" s="1109"/>
      <c r="H78" s="1110"/>
      <c r="I78" s="1111"/>
      <c r="J78" s="1109"/>
      <c r="K78" s="1109"/>
      <c r="L78" s="1113"/>
      <c r="M78" s="80"/>
      <c r="N78" s="80"/>
      <c r="O78" s="80"/>
      <c r="P78" s="80"/>
      <c r="Q78" s="80"/>
      <c r="R78" s="80"/>
      <c r="T78" s="249"/>
      <c r="U78" s="80"/>
      <c r="V78" s="80"/>
      <c r="W78" s="80"/>
      <c r="X78" s="80"/>
      <c r="Y78" s="80"/>
    </row>
    <row r="79" spans="1:25" s="42" customFormat="1">
      <c r="A79" s="1105"/>
      <c r="B79" s="1106"/>
      <c r="C79" s="1106"/>
      <c r="D79" s="1107"/>
      <c r="E79" s="1108"/>
      <c r="F79" s="1107"/>
      <c r="G79" s="1109"/>
      <c r="H79" s="1110"/>
      <c r="I79" s="1111"/>
      <c r="J79" s="1109"/>
      <c r="K79" s="1109"/>
      <c r="L79" s="1113"/>
      <c r="M79" s="80"/>
      <c r="N79" s="80"/>
      <c r="O79" s="80"/>
      <c r="P79" s="80"/>
      <c r="Q79" s="80"/>
      <c r="R79" s="80"/>
      <c r="T79" s="249"/>
      <c r="U79" s="80"/>
      <c r="V79" s="80"/>
      <c r="W79" s="80"/>
      <c r="X79" s="80"/>
      <c r="Y79" s="80"/>
    </row>
    <row r="80" spans="1:25" s="41" customFormat="1">
      <c r="A80" s="2464">
        <f>SUM(L57:L79)</f>
        <v>9324.5300000000007</v>
      </c>
      <c r="B80" s="2465"/>
      <c r="C80" s="2465"/>
      <c r="D80" s="2465"/>
      <c r="E80" s="2465"/>
      <c r="F80" s="2465"/>
      <c r="G80" s="2465"/>
      <c r="H80" s="2465"/>
      <c r="I80" s="2465"/>
      <c r="J80" s="2465"/>
      <c r="K80" s="2465"/>
      <c r="L80" s="2466"/>
      <c r="M80" s="247"/>
      <c r="N80" s="249"/>
      <c r="O80" s="249"/>
      <c r="P80" s="249"/>
      <c r="Q80" s="249"/>
      <c r="R80" s="249"/>
      <c r="T80" s="249"/>
      <c r="U80" s="249"/>
      <c r="V80" s="249"/>
      <c r="W80" s="249"/>
      <c r="X80" s="249"/>
      <c r="Y80" s="249"/>
    </row>
    <row r="81" spans="1:25" s="44" customFormat="1" ht="18.75">
      <c r="A81" s="2461" t="s">
        <v>1315</v>
      </c>
      <c r="B81" s="2462"/>
      <c r="C81" s="2462"/>
      <c r="D81" s="2462"/>
      <c r="E81" s="2462"/>
      <c r="F81" s="2462"/>
      <c r="G81" s="2462"/>
      <c r="H81" s="2462"/>
      <c r="I81" s="2462"/>
      <c r="J81" s="2462"/>
      <c r="K81" s="2462"/>
      <c r="L81" s="2463"/>
      <c r="M81" s="246"/>
      <c r="N81" s="246"/>
      <c r="O81" s="246"/>
      <c r="P81" s="246"/>
      <c r="Q81" s="246"/>
      <c r="R81" s="246"/>
      <c r="T81" s="246"/>
      <c r="U81" s="246"/>
      <c r="V81" s="246"/>
      <c r="W81" s="246"/>
      <c r="X81" s="246"/>
      <c r="Y81" s="246"/>
    </row>
    <row r="82" spans="1:25" s="41" customFormat="1" ht="13.5" customHeight="1">
      <c r="A82" s="341" t="s">
        <v>2473</v>
      </c>
      <c r="B82" s="1217">
        <v>45170</v>
      </c>
      <c r="C82" s="32">
        <v>45181</v>
      </c>
      <c r="D82" s="521">
        <v>14669</v>
      </c>
      <c r="E82" s="34" t="s">
        <v>1609</v>
      </c>
      <c r="F82" s="33">
        <v>3765</v>
      </c>
      <c r="G82" s="19" t="s">
        <v>200</v>
      </c>
      <c r="H82" s="521">
        <v>20</v>
      </c>
      <c r="I82" s="35" t="s">
        <v>6</v>
      </c>
      <c r="J82" s="19" t="s">
        <v>2206</v>
      </c>
      <c r="K82" s="21"/>
      <c r="L82" s="1218">
        <v>730</v>
      </c>
      <c r="M82" s="249"/>
      <c r="N82" s="249"/>
      <c r="O82" s="249"/>
      <c r="P82" s="249"/>
      <c r="Q82" s="249"/>
      <c r="R82" s="249"/>
      <c r="T82" s="249"/>
      <c r="U82" s="249"/>
      <c r="V82" s="249"/>
      <c r="W82" s="249"/>
      <c r="X82" s="249"/>
      <c r="Y82" s="249"/>
    </row>
    <row r="83" spans="1:25" s="41" customFormat="1" ht="14.25" customHeight="1">
      <c r="A83" s="341" t="s">
        <v>1564</v>
      </c>
      <c r="B83" s="1217">
        <v>45175</v>
      </c>
      <c r="C83" s="32">
        <v>45174</v>
      </c>
      <c r="D83" s="521">
        <v>14741</v>
      </c>
      <c r="E83" s="34" t="s">
        <v>1115</v>
      </c>
      <c r="F83" s="33">
        <v>951</v>
      </c>
      <c r="G83" s="19" t="s">
        <v>58</v>
      </c>
      <c r="H83" s="521">
        <v>10</v>
      </c>
      <c r="I83" s="35" t="s">
        <v>6</v>
      </c>
      <c r="J83" s="19"/>
      <c r="K83" s="21" t="s">
        <v>1911</v>
      </c>
      <c r="L83" s="1218">
        <v>970</v>
      </c>
      <c r="M83" s="249"/>
      <c r="N83" s="249"/>
      <c r="O83" s="249"/>
      <c r="P83" s="249"/>
      <c r="Q83" s="249"/>
      <c r="R83" s="249"/>
      <c r="T83" s="249"/>
      <c r="U83" s="249"/>
      <c r="V83" s="249"/>
      <c r="W83" s="249"/>
      <c r="X83" s="249"/>
      <c r="Y83" s="249"/>
    </row>
    <row r="84" spans="1:25" s="41" customFormat="1" ht="14.25" customHeight="1">
      <c r="A84" s="341" t="s">
        <v>371</v>
      </c>
      <c r="B84" s="1217">
        <v>45175</v>
      </c>
      <c r="C84" s="32">
        <v>45174</v>
      </c>
      <c r="D84" s="521">
        <v>14743</v>
      </c>
      <c r="E84" s="34" t="s">
        <v>2351</v>
      </c>
      <c r="F84" s="33">
        <v>2329</v>
      </c>
      <c r="G84" s="19" t="s">
        <v>53</v>
      </c>
      <c r="H84" s="521" t="s">
        <v>1065</v>
      </c>
      <c r="I84" s="35" t="s">
        <v>6</v>
      </c>
      <c r="J84" s="19"/>
      <c r="K84" s="21" t="s">
        <v>1911</v>
      </c>
      <c r="L84" s="1218">
        <v>1275.75</v>
      </c>
      <c r="M84" s="249"/>
      <c r="N84" s="249"/>
      <c r="O84" s="249"/>
      <c r="P84" s="249"/>
      <c r="Q84" s="249"/>
      <c r="R84" s="249"/>
      <c r="T84" s="249"/>
      <c r="U84" s="249"/>
      <c r="V84" s="249"/>
      <c r="W84" s="249"/>
      <c r="X84" s="249"/>
      <c r="Y84" s="249"/>
    </row>
    <row r="85" spans="1:25" s="41" customFormat="1" ht="14.25" customHeight="1">
      <c r="A85" s="341" t="s">
        <v>787</v>
      </c>
      <c r="B85" s="1217">
        <v>45175</v>
      </c>
      <c r="C85" s="32">
        <v>45173</v>
      </c>
      <c r="D85" s="521">
        <v>14762</v>
      </c>
      <c r="E85" s="34" t="s">
        <v>1221</v>
      </c>
      <c r="F85" s="33">
        <v>2438</v>
      </c>
      <c r="G85" s="19" t="s">
        <v>47</v>
      </c>
      <c r="H85" s="521">
        <v>8</v>
      </c>
      <c r="I85" s="35" t="s">
        <v>6</v>
      </c>
      <c r="J85" s="19"/>
      <c r="K85" s="21" t="s">
        <v>1911</v>
      </c>
      <c r="L85" s="1218">
        <v>352</v>
      </c>
      <c r="M85" s="249"/>
      <c r="N85" s="249"/>
      <c r="O85" s="249"/>
      <c r="P85" s="249"/>
      <c r="Q85" s="249"/>
      <c r="R85" s="249"/>
      <c r="T85" s="249"/>
      <c r="U85" s="249"/>
      <c r="V85" s="249"/>
      <c r="W85" s="249"/>
      <c r="X85" s="249"/>
      <c r="Y85" s="249"/>
    </row>
    <row r="86" spans="1:25" s="41" customFormat="1" ht="14.25" customHeight="1">
      <c r="A86" s="341" t="s">
        <v>3293</v>
      </c>
      <c r="B86" s="1217">
        <v>45175</v>
      </c>
      <c r="C86" s="32">
        <v>45170</v>
      </c>
      <c r="D86" s="521">
        <v>14772</v>
      </c>
      <c r="E86" s="34" t="s">
        <v>1221</v>
      </c>
      <c r="F86" s="33">
        <v>3590</v>
      </c>
      <c r="G86" s="19" t="s">
        <v>47</v>
      </c>
      <c r="H86" s="521">
        <v>15</v>
      </c>
      <c r="I86" s="35" t="s">
        <v>6</v>
      </c>
      <c r="J86" s="19"/>
      <c r="K86" s="21"/>
      <c r="L86" s="1218">
        <v>705</v>
      </c>
      <c r="M86" s="249"/>
      <c r="N86" s="249"/>
      <c r="O86" s="249"/>
      <c r="P86" s="249"/>
      <c r="Q86" s="249"/>
      <c r="R86" s="249"/>
      <c r="T86" s="249"/>
      <c r="U86" s="249"/>
      <c r="V86" s="249"/>
      <c r="W86" s="249"/>
      <c r="X86" s="249"/>
      <c r="Y86" s="249"/>
    </row>
    <row r="87" spans="1:25" s="41" customFormat="1" ht="14.25" customHeight="1">
      <c r="A87" s="341" t="s">
        <v>107</v>
      </c>
      <c r="B87" s="1217">
        <v>45174</v>
      </c>
      <c r="C87" s="32">
        <v>45170</v>
      </c>
      <c r="D87" s="521">
        <v>14783</v>
      </c>
      <c r="E87" s="34" t="s">
        <v>2</v>
      </c>
      <c r="F87" s="33">
        <v>2720</v>
      </c>
      <c r="G87" s="19" t="s">
        <v>162</v>
      </c>
      <c r="H87" s="521">
        <v>54</v>
      </c>
      <c r="I87" s="35" t="s">
        <v>6</v>
      </c>
      <c r="J87" s="19"/>
      <c r="K87" s="21"/>
      <c r="L87" s="1218">
        <v>495.5</v>
      </c>
      <c r="M87" s="249"/>
      <c r="N87" s="249"/>
      <c r="O87" s="249"/>
      <c r="P87" s="249"/>
      <c r="Q87" s="249"/>
      <c r="R87" s="249"/>
      <c r="T87" s="249"/>
      <c r="U87" s="249"/>
      <c r="V87" s="249"/>
      <c r="W87" s="249"/>
      <c r="X87" s="249"/>
      <c r="Y87" s="249"/>
    </row>
    <row r="88" spans="1:25" s="41" customFormat="1" ht="14.25" customHeight="1">
      <c r="A88" s="341" t="s">
        <v>86</v>
      </c>
      <c r="B88" s="1217">
        <v>45175</v>
      </c>
      <c r="C88" s="32">
        <v>45173</v>
      </c>
      <c r="D88" s="521">
        <v>14784</v>
      </c>
      <c r="E88" s="34" t="s">
        <v>1221</v>
      </c>
      <c r="F88" s="33">
        <v>2244</v>
      </c>
      <c r="G88" s="19" t="s">
        <v>17</v>
      </c>
      <c r="H88" s="521">
        <v>14</v>
      </c>
      <c r="I88" s="35" t="s">
        <v>6</v>
      </c>
      <c r="J88" s="19"/>
      <c r="K88" s="21"/>
      <c r="L88" s="1218"/>
      <c r="M88" s="249"/>
      <c r="N88" s="249"/>
      <c r="O88" s="249"/>
      <c r="P88" s="249"/>
      <c r="Q88" s="249"/>
      <c r="R88" s="249"/>
      <c r="T88" s="249"/>
      <c r="U88" s="249"/>
      <c r="V88" s="249"/>
      <c r="W88" s="249"/>
      <c r="X88" s="249"/>
      <c r="Y88" s="249"/>
    </row>
    <row r="89" spans="1:25" s="41" customFormat="1" ht="14.25" customHeight="1">
      <c r="A89" s="341"/>
      <c r="B89" s="1217"/>
      <c r="C89" s="32"/>
      <c r="D89" s="521"/>
      <c r="E89" s="34" t="s">
        <v>1221</v>
      </c>
      <c r="F89" s="33">
        <v>1712</v>
      </c>
      <c r="G89" s="19" t="s">
        <v>19</v>
      </c>
      <c r="H89" s="521">
        <v>30</v>
      </c>
      <c r="I89" s="35" t="s">
        <v>6</v>
      </c>
      <c r="J89" s="19"/>
      <c r="K89" s="19"/>
      <c r="L89" s="1218">
        <v>1444.48</v>
      </c>
      <c r="M89" s="249"/>
      <c r="N89" s="249"/>
      <c r="O89" s="249"/>
      <c r="P89" s="249"/>
      <c r="Q89" s="249"/>
      <c r="R89" s="249"/>
      <c r="T89" s="249"/>
      <c r="U89" s="249"/>
      <c r="V89" s="249"/>
      <c r="W89" s="249"/>
      <c r="X89" s="249"/>
      <c r="Y89" s="249"/>
    </row>
    <row r="90" spans="1:25">
      <c r="A90" s="25" t="s">
        <v>1303</v>
      </c>
      <c r="B90" s="1692">
        <v>45175</v>
      </c>
      <c r="C90" s="1692">
        <v>45173</v>
      </c>
      <c r="D90" s="12">
        <v>14786</v>
      </c>
      <c r="E90" s="12" t="s">
        <v>2351</v>
      </c>
      <c r="F90" s="12">
        <v>3623</v>
      </c>
      <c r="G90" s="12" t="s">
        <v>47</v>
      </c>
      <c r="H90" s="13">
        <v>30</v>
      </c>
      <c r="I90" s="35" t="s">
        <v>6</v>
      </c>
      <c r="J90" s="12"/>
      <c r="K90" s="12"/>
      <c r="L90" s="1698">
        <v>1227.3</v>
      </c>
    </row>
    <row r="91" spans="1:25">
      <c r="A91" s="25" t="s">
        <v>3100</v>
      </c>
      <c r="B91" s="1692">
        <v>45170</v>
      </c>
      <c r="C91" s="1692">
        <v>45170</v>
      </c>
      <c r="D91" s="12">
        <v>14789</v>
      </c>
      <c r="E91" s="9" t="s">
        <v>2</v>
      </c>
      <c r="F91" s="12">
        <v>1677</v>
      </c>
      <c r="G91" s="9" t="s">
        <v>70</v>
      </c>
      <c r="H91" s="13">
        <v>5</v>
      </c>
      <c r="I91" s="35" t="s">
        <v>6</v>
      </c>
      <c r="J91" s="12"/>
      <c r="K91" s="12"/>
      <c r="L91" s="479">
        <v>49.5</v>
      </c>
    </row>
    <row r="92" spans="1:25">
      <c r="A92" s="25" t="s">
        <v>3299</v>
      </c>
      <c r="B92" s="1692">
        <v>45175</v>
      </c>
      <c r="C92" s="1692">
        <v>45174</v>
      </c>
      <c r="D92" s="12">
        <v>14800</v>
      </c>
      <c r="E92" s="9" t="s">
        <v>2</v>
      </c>
      <c r="F92" s="12">
        <v>951</v>
      </c>
      <c r="G92" s="9" t="s">
        <v>58</v>
      </c>
      <c r="H92" s="13">
        <v>5</v>
      </c>
      <c r="I92" s="35" t="s">
        <v>6</v>
      </c>
      <c r="J92" s="12"/>
      <c r="K92" s="12"/>
      <c r="L92" s="479">
        <v>497.5</v>
      </c>
    </row>
    <row r="93" spans="1:25">
      <c r="A93" s="25" t="s">
        <v>845</v>
      </c>
      <c r="B93" s="1692">
        <v>45182</v>
      </c>
      <c r="C93" s="1692">
        <v>45181</v>
      </c>
      <c r="D93" s="12">
        <v>14801</v>
      </c>
      <c r="E93" s="9" t="s">
        <v>435</v>
      </c>
      <c r="F93" s="12">
        <v>4812</v>
      </c>
      <c r="G93" s="9" t="s">
        <v>203</v>
      </c>
      <c r="H93" s="13">
        <v>40</v>
      </c>
      <c r="I93" s="35" t="s">
        <v>6</v>
      </c>
      <c r="J93" s="12"/>
      <c r="K93" s="12"/>
      <c r="L93" s="479">
        <v>1360</v>
      </c>
    </row>
    <row r="94" spans="1:25">
      <c r="A94" s="25"/>
      <c r="B94" s="12"/>
      <c r="C94" s="12"/>
      <c r="D94" s="12"/>
      <c r="E94" s="9" t="s">
        <v>131</v>
      </c>
      <c r="F94" s="12">
        <v>3163</v>
      </c>
      <c r="G94" s="9" t="s">
        <v>203</v>
      </c>
      <c r="H94" s="13">
        <v>20</v>
      </c>
      <c r="I94" s="35" t="s">
        <v>6</v>
      </c>
      <c r="J94" s="12"/>
      <c r="K94" s="9" t="s">
        <v>3300</v>
      </c>
      <c r="L94" s="479">
        <v>840</v>
      </c>
    </row>
    <row r="95" spans="1:25">
      <c r="A95" s="25" t="s">
        <v>1635</v>
      </c>
      <c r="B95" s="1692">
        <v>45180</v>
      </c>
      <c r="C95" s="1692">
        <v>45174</v>
      </c>
      <c r="D95" s="12">
        <v>14731</v>
      </c>
      <c r="E95" s="9" t="s">
        <v>2</v>
      </c>
      <c r="F95" s="12">
        <v>2825</v>
      </c>
      <c r="G95" s="9" t="s">
        <v>207</v>
      </c>
      <c r="H95" s="10" t="s">
        <v>1114</v>
      </c>
      <c r="I95" s="35" t="s">
        <v>6</v>
      </c>
      <c r="J95" s="12"/>
      <c r="K95" s="12"/>
      <c r="L95" s="479">
        <v>520.79999999999995</v>
      </c>
    </row>
    <row r="96" spans="1:25">
      <c r="A96" s="25" t="s">
        <v>898</v>
      </c>
      <c r="B96" s="1692">
        <v>45180</v>
      </c>
      <c r="C96" s="1692">
        <v>45175</v>
      </c>
      <c r="D96" s="12">
        <v>14807</v>
      </c>
      <c r="E96" s="9" t="s">
        <v>2</v>
      </c>
      <c r="F96" s="12">
        <v>744</v>
      </c>
      <c r="G96" s="9" t="s">
        <v>48</v>
      </c>
      <c r="H96" s="13">
        <v>5</v>
      </c>
      <c r="I96" s="35" t="s">
        <v>6</v>
      </c>
      <c r="J96" s="12"/>
      <c r="K96" s="12"/>
      <c r="L96" s="479">
        <v>275</v>
      </c>
    </row>
    <row r="97" spans="1:25">
      <c r="A97" s="25" t="s">
        <v>3309</v>
      </c>
      <c r="B97" s="1692">
        <v>45175</v>
      </c>
      <c r="C97" s="1692">
        <v>45174</v>
      </c>
      <c r="D97" s="12">
        <v>14809</v>
      </c>
      <c r="E97" s="9" t="s">
        <v>7</v>
      </c>
      <c r="F97" s="12">
        <v>875</v>
      </c>
      <c r="G97" s="9" t="s">
        <v>32</v>
      </c>
      <c r="H97" s="13">
        <v>7</v>
      </c>
      <c r="I97" s="35" t="s">
        <v>6</v>
      </c>
      <c r="J97" s="12"/>
      <c r="K97" s="12"/>
      <c r="L97" s="479">
        <v>417.55</v>
      </c>
    </row>
    <row r="98" spans="1:25">
      <c r="A98" s="25" t="s">
        <v>2374</v>
      </c>
      <c r="B98" s="1692">
        <v>45180</v>
      </c>
      <c r="C98" s="1692">
        <v>45175</v>
      </c>
      <c r="D98" s="12">
        <v>14817</v>
      </c>
      <c r="E98" s="9" t="s">
        <v>1221</v>
      </c>
      <c r="F98" s="12">
        <v>4375</v>
      </c>
      <c r="G98" s="9" t="s">
        <v>31</v>
      </c>
      <c r="H98" s="13">
        <v>100</v>
      </c>
      <c r="I98" s="35" t="s">
        <v>6</v>
      </c>
      <c r="J98" s="12"/>
      <c r="K98" s="12"/>
      <c r="L98" s="479">
        <v>2090</v>
      </c>
    </row>
    <row r="99" spans="1:25">
      <c r="A99" s="25" t="s">
        <v>3309</v>
      </c>
      <c r="B99" s="1692">
        <v>45175</v>
      </c>
      <c r="C99" s="1692">
        <v>45175</v>
      </c>
      <c r="D99" s="12">
        <v>14809</v>
      </c>
      <c r="E99" s="9" t="s">
        <v>7</v>
      </c>
      <c r="F99" s="12">
        <v>875</v>
      </c>
      <c r="G99" s="9" t="s">
        <v>32</v>
      </c>
      <c r="H99" s="10" t="s">
        <v>1018</v>
      </c>
      <c r="I99" s="35" t="s">
        <v>6</v>
      </c>
      <c r="J99" s="12"/>
      <c r="K99" s="12"/>
      <c r="L99" s="479">
        <v>208.77</v>
      </c>
    </row>
    <row r="100" spans="1:25">
      <c r="A100" s="25" t="s">
        <v>601</v>
      </c>
      <c r="B100" s="1692">
        <v>45182</v>
      </c>
      <c r="C100" s="1692">
        <v>45180</v>
      </c>
      <c r="D100" s="12">
        <v>14822</v>
      </c>
      <c r="E100" s="9" t="s">
        <v>2</v>
      </c>
      <c r="F100" s="12">
        <v>1126</v>
      </c>
      <c r="G100" s="9" t="s">
        <v>57</v>
      </c>
      <c r="H100" s="13">
        <v>8</v>
      </c>
      <c r="I100" s="35" t="s">
        <v>6</v>
      </c>
      <c r="J100" s="12"/>
      <c r="K100" s="12"/>
      <c r="L100" s="479">
        <v>760</v>
      </c>
    </row>
    <row r="101" spans="1:25" s="41" customFormat="1" ht="14.25" customHeight="1">
      <c r="A101" s="341" t="s">
        <v>130</v>
      </c>
      <c r="B101" s="1217">
        <v>45182</v>
      </c>
      <c r="C101" s="32">
        <v>45180</v>
      </c>
      <c r="D101" s="521">
        <v>14824</v>
      </c>
      <c r="E101" s="34" t="s">
        <v>2</v>
      </c>
      <c r="F101" s="33">
        <v>616</v>
      </c>
      <c r="G101" s="19" t="s">
        <v>75</v>
      </c>
      <c r="H101" s="521" t="s">
        <v>923</v>
      </c>
      <c r="I101" s="35" t="s">
        <v>6</v>
      </c>
      <c r="J101" s="19"/>
      <c r="K101" s="19"/>
      <c r="L101" s="1218">
        <v>162.5</v>
      </c>
      <c r="M101" s="249"/>
      <c r="N101" s="249"/>
      <c r="O101" s="249"/>
      <c r="P101" s="249"/>
      <c r="Q101" s="249"/>
      <c r="R101" s="249"/>
      <c r="T101" s="249"/>
      <c r="U101" s="249"/>
      <c r="V101" s="249"/>
      <c r="W101" s="249"/>
      <c r="X101" s="249"/>
      <c r="Y101" s="249"/>
    </row>
    <row r="102" spans="1:25" s="41" customFormat="1" ht="14.25" customHeight="1">
      <c r="A102" s="341" t="s">
        <v>226</v>
      </c>
      <c r="B102" s="1217">
        <v>45183</v>
      </c>
      <c r="C102" s="32">
        <v>45181</v>
      </c>
      <c r="D102" s="521">
        <v>14826</v>
      </c>
      <c r="E102" s="34" t="s">
        <v>2</v>
      </c>
      <c r="F102" s="33">
        <v>4256</v>
      </c>
      <c r="G102" s="19" t="s">
        <v>29</v>
      </c>
      <c r="H102" s="521">
        <v>10</v>
      </c>
      <c r="I102" s="35" t="s">
        <v>6</v>
      </c>
      <c r="J102" s="19"/>
      <c r="K102" s="21"/>
      <c r="L102" s="1218">
        <v>285</v>
      </c>
      <c r="M102" s="249"/>
      <c r="N102" s="249"/>
      <c r="O102" s="249"/>
      <c r="P102" s="249"/>
      <c r="Q102" s="249"/>
      <c r="R102" s="249"/>
      <c r="T102" s="249"/>
      <c r="U102" s="249"/>
      <c r="V102" s="249"/>
      <c r="W102" s="249"/>
      <c r="X102" s="249"/>
      <c r="Y102" s="249"/>
    </row>
    <row r="103" spans="1:25" s="41" customFormat="1" ht="14.25" customHeight="1">
      <c r="A103" s="341"/>
      <c r="B103" s="1217"/>
      <c r="C103" s="32"/>
      <c r="D103" s="521"/>
      <c r="E103" s="34" t="s">
        <v>153</v>
      </c>
      <c r="F103" s="33">
        <v>4551</v>
      </c>
      <c r="G103" s="19" t="s">
        <v>75</v>
      </c>
      <c r="H103" s="521">
        <v>5</v>
      </c>
      <c r="I103" s="35" t="s">
        <v>6</v>
      </c>
      <c r="J103" s="19"/>
      <c r="K103" s="21"/>
      <c r="L103" s="1218">
        <v>94.3</v>
      </c>
      <c r="M103" s="249"/>
      <c r="N103" s="249"/>
      <c r="O103" s="249"/>
      <c r="P103" s="249"/>
      <c r="Q103" s="249"/>
      <c r="R103" s="249"/>
      <c r="T103" s="249"/>
      <c r="U103" s="249"/>
      <c r="V103" s="249"/>
      <c r="W103" s="249"/>
      <c r="X103" s="249"/>
      <c r="Y103" s="249"/>
    </row>
    <row r="104" spans="1:25" s="41" customFormat="1" ht="14.25" customHeight="1">
      <c r="A104" s="341" t="s">
        <v>68</v>
      </c>
      <c r="B104" s="1217">
        <v>45183</v>
      </c>
      <c r="C104" s="32">
        <v>45180</v>
      </c>
      <c r="D104" s="521">
        <v>14832</v>
      </c>
      <c r="E104" s="34" t="s">
        <v>2</v>
      </c>
      <c r="F104" s="33">
        <v>1960</v>
      </c>
      <c r="G104" s="19" t="s">
        <v>13</v>
      </c>
      <c r="H104" s="521">
        <v>54</v>
      </c>
      <c r="I104" s="35" t="s">
        <v>6</v>
      </c>
      <c r="J104" s="19"/>
      <c r="K104" s="21"/>
      <c r="L104" s="1218">
        <v>993.6</v>
      </c>
      <c r="M104" s="249"/>
      <c r="N104" s="249"/>
      <c r="O104" s="249"/>
      <c r="P104" s="249"/>
      <c r="Q104" s="249"/>
      <c r="R104" s="249"/>
      <c r="T104" s="249"/>
      <c r="U104" s="249"/>
      <c r="V104" s="249"/>
      <c r="W104" s="249"/>
      <c r="X104" s="249"/>
      <c r="Y104" s="249"/>
    </row>
    <row r="105" spans="1:25" s="41" customFormat="1" ht="14.25" customHeight="1">
      <c r="A105" s="341" t="s">
        <v>2742</v>
      </c>
      <c r="B105" s="1217">
        <v>45183</v>
      </c>
      <c r="C105" s="32">
        <v>45180</v>
      </c>
      <c r="D105" s="521">
        <v>14833</v>
      </c>
      <c r="E105" s="34" t="s">
        <v>1221</v>
      </c>
      <c r="F105" s="33">
        <v>4524</v>
      </c>
      <c r="G105" s="19" t="s">
        <v>505</v>
      </c>
      <c r="H105" s="521">
        <v>30</v>
      </c>
      <c r="I105" s="35" t="s">
        <v>6</v>
      </c>
      <c r="J105" s="19"/>
      <c r="K105" s="21"/>
      <c r="L105" s="1218">
        <v>135</v>
      </c>
      <c r="M105" s="249"/>
      <c r="N105" s="249"/>
      <c r="O105" s="249"/>
      <c r="P105" s="249"/>
      <c r="Q105" s="249"/>
      <c r="R105" s="249"/>
      <c r="T105" s="249"/>
      <c r="U105" s="249"/>
      <c r="V105" s="249"/>
      <c r="W105" s="249"/>
      <c r="X105" s="249"/>
      <c r="Y105" s="249"/>
    </row>
    <row r="106" spans="1:25" s="41" customFormat="1" ht="14.25" customHeight="1">
      <c r="A106" s="341" t="s">
        <v>1303</v>
      </c>
      <c r="B106" s="1217">
        <v>45184</v>
      </c>
      <c r="C106" s="32">
        <v>45181</v>
      </c>
      <c r="D106" s="521">
        <v>14834</v>
      </c>
      <c r="E106" s="34" t="s">
        <v>671</v>
      </c>
      <c r="F106" s="33">
        <v>3626</v>
      </c>
      <c r="G106" s="19" t="s">
        <v>1441</v>
      </c>
      <c r="H106" s="521">
        <v>50</v>
      </c>
      <c r="I106" s="35" t="s">
        <v>6</v>
      </c>
      <c r="J106" s="19"/>
      <c r="K106" s="21"/>
      <c r="L106" s="1218">
        <v>1838</v>
      </c>
      <c r="M106" s="249"/>
      <c r="N106" s="249"/>
      <c r="O106" s="249"/>
      <c r="P106" s="249"/>
      <c r="Q106" s="249"/>
      <c r="R106" s="249"/>
      <c r="T106" s="249"/>
      <c r="U106" s="249"/>
      <c r="V106" s="249"/>
      <c r="W106" s="249"/>
      <c r="X106" s="249"/>
      <c r="Y106" s="249"/>
    </row>
    <row r="107" spans="1:25" s="41" customFormat="1" ht="14.25" customHeight="1">
      <c r="A107" s="341"/>
      <c r="B107" s="1217"/>
      <c r="C107" s="32"/>
      <c r="D107" s="521"/>
      <c r="E107" s="34" t="s">
        <v>2351</v>
      </c>
      <c r="F107" s="33">
        <v>3623</v>
      </c>
      <c r="G107" s="19" t="s">
        <v>47</v>
      </c>
      <c r="H107" s="521">
        <v>30</v>
      </c>
      <c r="I107" s="35" t="s">
        <v>6</v>
      </c>
      <c r="J107" s="19"/>
      <c r="K107" s="21"/>
      <c r="L107" s="1218">
        <v>1227.3</v>
      </c>
      <c r="M107" s="249"/>
      <c r="N107" s="249"/>
      <c r="O107" s="249"/>
      <c r="P107" s="249"/>
      <c r="Q107" s="249"/>
      <c r="R107" s="249"/>
      <c r="T107" s="249"/>
      <c r="U107" s="249"/>
      <c r="V107" s="249"/>
      <c r="W107" s="249"/>
      <c r="X107" s="249"/>
      <c r="Y107" s="249"/>
    </row>
    <row r="108" spans="1:25" s="41" customFormat="1" ht="14.25" customHeight="1">
      <c r="A108" s="341"/>
      <c r="B108" s="1217"/>
      <c r="C108" s="32"/>
      <c r="D108" s="521"/>
      <c r="E108" s="34" t="s">
        <v>1221</v>
      </c>
      <c r="F108" s="33">
        <v>3625</v>
      </c>
      <c r="G108" s="19" t="s">
        <v>902</v>
      </c>
      <c r="H108" s="521">
        <v>5</v>
      </c>
      <c r="I108" s="35" t="s">
        <v>6</v>
      </c>
      <c r="J108" s="19"/>
      <c r="K108" s="21"/>
      <c r="L108" s="1218">
        <v>107.8</v>
      </c>
      <c r="M108" s="249"/>
      <c r="N108" s="249"/>
      <c r="O108" s="249"/>
      <c r="P108" s="249"/>
      <c r="Q108" s="249"/>
      <c r="R108" s="249"/>
      <c r="T108" s="249"/>
      <c r="U108" s="249"/>
      <c r="V108" s="249"/>
      <c r="W108" s="249"/>
      <c r="X108" s="249"/>
      <c r="Y108" s="249"/>
    </row>
    <row r="109" spans="1:25" s="41" customFormat="1" ht="14.25" customHeight="1">
      <c r="A109" s="341" t="s">
        <v>775</v>
      </c>
      <c r="B109" s="1217">
        <v>45187</v>
      </c>
      <c r="C109" s="32">
        <v>45183</v>
      </c>
      <c r="D109" s="521">
        <v>14844</v>
      </c>
      <c r="E109" s="34" t="s">
        <v>131</v>
      </c>
      <c r="F109" s="33">
        <v>4818</v>
      </c>
      <c r="G109" s="19" t="s">
        <v>89</v>
      </c>
      <c r="H109" s="521">
        <v>1</v>
      </c>
      <c r="I109" s="35" t="s">
        <v>6</v>
      </c>
      <c r="J109" s="19"/>
      <c r="K109" s="21" t="s">
        <v>991</v>
      </c>
      <c r="L109" s="1218">
        <v>18.899999999999999</v>
      </c>
      <c r="M109" s="249"/>
      <c r="N109" s="249"/>
      <c r="O109" s="249"/>
      <c r="P109" s="249"/>
      <c r="Q109" s="249"/>
      <c r="R109" s="249"/>
      <c r="T109" s="249"/>
      <c r="U109" s="249"/>
      <c r="V109" s="249"/>
      <c r="W109" s="249"/>
      <c r="X109" s="249"/>
      <c r="Y109" s="249"/>
    </row>
    <row r="110" spans="1:25" s="41" customFormat="1" ht="14.25" customHeight="1">
      <c r="A110" s="341" t="s">
        <v>1635</v>
      </c>
      <c r="B110" s="1217">
        <v>45188</v>
      </c>
      <c r="C110" s="32">
        <v>45184</v>
      </c>
      <c r="D110" s="521">
        <v>14854</v>
      </c>
      <c r="E110" s="34" t="s">
        <v>1221</v>
      </c>
      <c r="F110" s="33">
        <v>2244</v>
      </c>
      <c r="G110" s="19" t="s">
        <v>17</v>
      </c>
      <c r="H110" s="521" t="s">
        <v>1078</v>
      </c>
      <c r="I110" s="35" t="s">
        <v>6</v>
      </c>
      <c r="J110" s="19"/>
      <c r="K110" s="21"/>
      <c r="L110" s="1218">
        <v>440.13</v>
      </c>
      <c r="M110" s="249"/>
      <c r="N110" s="249"/>
      <c r="O110" s="249"/>
      <c r="P110" s="249"/>
      <c r="Q110" s="249"/>
      <c r="R110" s="249"/>
      <c r="T110" s="249"/>
      <c r="U110" s="249"/>
      <c r="V110" s="249"/>
      <c r="W110" s="249"/>
      <c r="X110" s="249"/>
      <c r="Y110" s="249"/>
    </row>
    <row r="111" spans="1:25" s="41" customFormat="1" ht="14.25" customHeight="1">
      <c r="A111" s="341" t="s">
        <v>2550</v>
      </c>
      <c r="B111" s="1217">
        <v>45188</v>
      </c>
      <c r="C111" s="32">
        <v>45190</v>
      </c>
      <c r="D111" s="521">
        <v>14859</v>
      </c>
      <c r="E111" s="34" t="s">
        <v>2351</v>
      </c>
      <c r="F111" s="33">
        <v>4364</v>
      </c>
      <c r="G111" s="19" t="s">
        <v>21</v>
      </c>
      <c r="H111" s="521">
        <v>10</v>
      </c>
      <c r="I111" s="35" t="s">
        <v>6</v>
      </c>
      <c r="J111" s="19"/>
      <c r="K111" s="21" t="s">
        <v>1778</v>
      </c>
      <c r="L111" s="1218">
        <v>890</v>
      </c>
      <c r="M111" s="249"/>
      <c r="N111" s="249"/>
      <c r="O111" s="249"/>
      <c r="P111" s="249"/>
      <c r="Q111" s="249"/>
      <c r="R111" s="249"/>
      <c r="T111" s="249"/>
      <c r="U111" s="249"/>
      <c r="V111" s="249"/>
      <c r="W111" s="249"/>
      <c r="X111" s="249"/>
      <c r="Y111" s="249"/>
    </row>
    <row r="112" spans="1:25" s="41" customFormat="1" ht="14.25" customHeight="1">
      <c r="A112" s="341" t="s">
        <v>3313</v>
      </c>
      <c r="B112" s="1217">
        <v>45187</v>
      </c>
      <c r="C112" s="32">
        <v>45187</v>
      </c>
      <c r="D112" s="521">
        <v>14858</v>
      </c>
      <c r="E112" s="34" t="s">
        <v>671</v>
      </c>
      <c r="F112" s="33">
        <v>2358</v>
      </c>
      <c r="G112" s="19" t="s">
        <v>17</v>
      </c>
      <c r="H112" s="521">
        <v>7</v>
      </c>
      <c r="I112" s="35" t="s">
        <v>6</v>
      </c>
      <c r="J112" s="19"/>
      <c r="K112" s="21" t="s">
        <v>3315</v>
      </c>
      <c r="L112" s="1218"/>
      <c r="M112" s="249"/>
      <c r="N112" s="249"/>
      <c r="O112" s="249"/>
      <c r="P112" s="249"/>
      <c r="Q112" s="249"/>
      <c r="R112" s="249"/>
      <c r="T112" s="249"/>
      <c r="U112" s="249"/>
      <c r="V112" s="249"/>
      <c r="W112" s="249"/>
      <c r="X112" s="249"/>
      <c r="Y112" s="249"/>
    </row>
    <row r="113" spans="1:25" s="41" customFormat="1" ht="14.25" customHeight="1">
      <c r="A113" s="341"/>
      <c r="B113" s="1217"/>
      <c r="C113" s="32"/>
      <c r="D113" s="521"/>
      <c r="E113" s="34" t="s">
        <v>153</v>
      </c>
      <c r="F113" s="33">
        <v>2987</v>
      </c>
      <c r="G113" s="19" t="s">
        <v>17</v>
      </c>
      <c r="H113" s="521">
        <v>4.2</v>
      </c>
      <c r="I113" s="35" t="s">
        <v>6</v>
      </c>
      <c r="J113" s="19"/>
      <c r="K113" s="21"/>
      <c r="L113" s="1218"/>
      <c r="M113" s="249"/>
      <c r="N113" s="249"/>
      <c r="O113" s="249"/>
      <c r="P113" s="249"/>
      <c r="Q113" s="249"/>
      <c r="R113" s="249"/>
      <c r="T113" s="249"/>
      <c r="U113" s="249"/>
      <c r="V113" s="249"/>
      <c r="W113" s="249"/>
      <c r="X113" s="249"/>
      <c r="Y113" s="249"/>
    </row>
    <row r="114" spans="1:25" s="41" customFormat="1" ht="14.25" customHeight="1">
      <c r="A114" s="341"/>
      <c r="B114" s="1217"/>
      <c r="C114" s="32"/>
      <c r="D114" s="521"/>
      <c r="E114" s="34" t="s">
        <v>131</v>
      </c>
      <c r="F114" s="33">
        <v>3487</v>
      </c>
      <c r="G114" s="19" t="s">
        <v>17</v>
      </c>
      <c r="H114" s="521" t="s">
        <v>1595</v>
      </c>
      <c r="I114" s="35" t="s">
        <v>6</v>
      </c>
      <c r="J114" s="19"/>
      <c r="K114" s="21" t="s">
        <v>1866</v>
      </c>
      <c r="L114" s="1218"/>
      <c r="M114" s="249"/>
      <c r="N114" s="249"/>
      <c r="O114" s="249"/>
      <c r="P114" s="249"/>
      <c r="Q114" s="249"/>
      <c r="R114" s="249"/>
      <c r="T114" s="249"/>
      <c r="U114" s="249"/>
      <c r="V114" s="249"/>
      <c r="W114" s="249"/>
      <c r="X114" s="249"/>
      <c r="Y114" s="249"/>
    </row>
    <row r="115" spans="1:25" s="41" customFormat="1" ht="14.25" customHeight="1">
      <c r="A115" s="341"/>
      <c r="B115" s="1217"/>
      <c r="C115" s="32"/>
      <c r="D115" s="521"/>
      <c r="E115" s="34" t="s">
        <v>81</v>
      </c>
      <c r="F115" s="33">
        <v>3486</v>
      </c>
      <c r="G115" s="19" t="s">
        <v>17</v>
      </c>
      <c r="H115" s="521" t="s">
        <v>1018</v>
      </c>
      <c r="I115" s="35" t="s">
        <v>6</v>
      </c>
      <c r="J115" s="19"/>
      <c r="K115" s="21" t="s">
        <v>1866</v>
      </c>
      <c r="L115" s="1218"/>
      <c r="M115" s="249"/>
      <c r="N115" s="249"/>
      <c r="O115" s="249"/>
      <c r="P115" s="249"/>
      <c r="Q115" s="249"/>
      <c r="R115" s="249"/>
      <c r="T115" s="249"/>
      <c r="U115" s="249"/>
      <c r="V115" s="249"/>
      <c r="W115" s="249"/>
      <c r="X115" s="249"/>
      <c r="Y115" s="249"/>
    </row>
    <row r="116" spans="1:25" s="41" customFormat="1" ht="14.25" customHeight="1">
      <c r="A116" s="341"/>
      <c r="B116" s="1217"/>
      <c r="C116" s="32"/>
      <c r="D116" s="521"/>
      <c r="E116" s="34" t="s">
        <v>3314</v>
      </c>
      <c r="F116" s="33">
        <v>4820</v>
      </c>
      <c r="G116" s="19" t="s">
        <v>17</v>
      </c>
      <c r="H116" s="521" t="s">
        <v>1212</v>
      </c>
      <c r="I116" s="35" t="s">
        <v>6</v>
      </c>
      <c r="J116" s="19"/>
      <c r="K116" s="21" t="s">
        <v>1866</v>
      </c>
      <c r="L116" s="1218">
        <v>1566.93</v>
      </c>
      <c r="M116" s="249"/>
      <c r="N116" s="249"/>
      <c r="O116" s="249"/>
      <c r="P116" s="249"/>
      <c r="Q116" s="249"/>
      <c r="R116" s="249"/>
      <c r="T116" s="249"/>
      <c r="U116" s="249"/>
      <c r="V116" s="249"/>
      <c r="W116" s="249"/>
      <c r="X116" s="249"/>
      <c r="Y116" s="249"/>
    </row>
    <row r="117" spans="1:25" s="41" customFormat="1" ht="14.25" customHeight="1">
      <c r="A117" s="341" t="s">
        <v>1303</v>
      </c>
      <c r="B117" s="1217">
        <v>45183</v>
      </c>
      <c r="C117" s="32">
        <v>45183</v>
      </c>
      <c r="D117" s="521">
        <v>14864</v>
      </c>
      <c r="E117" s="34" t="s">
        <v>2351</v>
      </c>
      <c r="F117" s="33">
        <v>3623</v>
      </c>
      <c r="G117" s="19" t="s">
        <v>47</v>
      </c>
      <c r="H117" s="521">
        <v>40</v>
      </c>
      <c r="I117" s="35" t="s">
        <v>6</v>
      </c>
      <c r="J117" s="19"/>
      <c r="K117" s="21"/>
      <c r="L117" s="1218">
        <v>988</v>
      </c>
      <c r="M117" s="249"/>
      <c r="N117" s="249"/>
      <c r="O117" s="249"/>
      <c r="P117" s="249"/>
      <c r="Q117" s="249"/>
      <c r="R117" s="249"/>
      <c r="T117" s="249"/>
      <c r="U117" s="249"/>
      <c r="V117" s="249"/>
      <c r="W117" s="249"/>
      <c r="X117" s="249"/>
      <c r="Y117" s="249"/>
    </row>
    <row r="118" spans="1:25" s="41" customFormat="1" ht="14.25" customHeight="1">
      <c r="A118" s="341" t="s">
        <v>249</v>
      </c>
      <c r="B118" s="1217">
        <v>45188</v>
      </c>
      <c r="C118" s="32">
        <v>45184</v>
      </c>
      <c r="D118" s="521">
        <v>14867</v>
      </c>
      <c r="E118" s="34" t="s">
        <v>2</v>
      </c>
      <c r="F118" s="33">
        <v>869</v>
      </c>
      <c r="G118" s="19" t="s">
        <v>16</v>
      </c>
      <c r="H118" s="521">
        <v>15</v>
      </c>
      <c r="I118" s="35" t="s">
        <v>6</v>
      </c>
      <c r="J118" s="19"/>
      <c r="K118" s="21"/>
      <c r="L118" s="1218">
        <v>157.5</v>
      </c>
      <c r="M118" s="249"/>
      <c r="N118" s="249"/>
      <c r="O118" s="249"/>
      <c r="P118" s="249"/>
      <c r="Q118" s="249"/>
      <c r="R118" s="249"/>
      <c r="T118" s="249"/>
      <c r="U118" s="249"/>
      <c r="V118" s="249"/>
      <c r="W118" s="249"/>
      <c r="X118" s="249"/>
      <c r="Y118" s="249"/>
    </row>
    <row r="119" spans="1:25" s="41" customFormat="1" ht="14.25" customHeight="1">
      <c r="A119" s="341"/>
      <c r="B119" s="1217"/>
      <c r="C119" s="32"/>
      <c r="D119" s="521"/>
      <c r="E119" s="34" t="s">
        <v>153</v>
      </c>
      <c r="F119" s="33">
        <v>3101</v>
      </c>
      <c r="G119" s="19" t="s">
        <v>21</v>
      </c>
      <c r="H119" s="521" t="s">
        <v>1114</v>
      </c>
      <c r="I119" s="35" t="s">
        <v>6</v>
      </c>
      <c r="J119" s="19"/>
      <c r="K119" s="21"/>
      <c r="L119" s="1218">
        <v>37.25</v>
      </c>
      <c r="M119" s="249"/>
      <c r="N119" s="249"/>
      <c r="O119" s="249"/>
      <c r="P119" s="249"/>
      <c r="Q119" s="249"/>
      <c r="R119" s="249"/>
      <c r="T119" s="249"/>
      <c r="U119" s="249"/>
      <c r="V119" s="249"/>
      <c r="W119" s="249"/>
      <c r="X119" s="249"/>
      <c r="Y119" s="249"/>
    </row>
    <row r="120" spans="1:25" s="41" customFormat="1" ht="14.25" customHeight="1">
      <c r="A120" s="341" t="s">
        <v>3317</v>
      </c>
      <c r="B120" s="1217">
        <v>45188</v>
      </c>
      <c r="C120" s="32">
        <v>45184</v>
      </c>
      <c r="D120" s="521">
        <v>14871</v>
      </c>
      <c r="E120" s="34" t="s">
        <v>2</v>
      </c>
      <c r="F120" s="33">
        <v>855</v>
      </c>
      <c r="G120" s="19" t="s">
        <v>38</v>
      </c>
      <c r="H120" s="521">
        <v>60</v>
      </c>
      <c r="I120" s="35" t="s">
        <v>6</v>
      </c>
      <c r="J120" s="19"/>
      <c r="K120" s="21"/>
      <c r="L120" s="1218">
        <v>1080</v>
      </c>
      <c r="M120" s="249"/>
      <c r="N120" s="249"/>
      <c r="O120" s="249"/>
      <c r="P120" s="249"/>
      <c r="Q120" s="249"/>
      <c r="R120" s="249"/>
      <c r="T120" s="249"/>
      <c r="U120" s="249"/>
      <c r="V120" s="249"/>
      <c r="W120" s="249"/>
      <c r="X120" s="249"/>
      <c r="Y120" s="249"/>
    </row>
    <row r="121" spans="1:25" s="41" customFormat="1" ht="14.25" customHeight="1">
      <c r="A121" s="341" t="s">
        <v>2962</v>
      </c>
      <c r="B121" s="1217">
        <v>45188</v>
      </c>
      <c r="C121" s="32">
        <v>45184</v>
      </c>
      <c r="D121" s="521">
        <v>14872</v>
      </c>
      <c r="E121" s="34" t="s">
        <v>2351</v>
      </c>
      <c r="F121" s="33">
        <v>4821</v>
      </c>
      <c r="G121" s="19" t="s">
        <v>48</v>
      </c>
      <c r="H121" s="521">
        <v>1</v>
      </c>
      <c r="I121" s="35" t="s">
        <v>6</v>
      </c>
      <c r="J121" s="19"/>
      <c r="K121" s="21"/>
      <c r="L121" s="1218">
        <v>61.1</v>
      </c>
      <c r="M121" s="249"/>
      <c r="N121" s="249"/>
      <c r="O121" s="249"/>
      <c r="P121" s="249"/>
      <c r="Q121" s="249"/>
      <c r="R121" s="249"/>
      <c r="T121" s="249"/>
      <c r="U121" s="249"/>
      <c r="V121" s="249"/>
      <c r="W121" s="249"/>
      <c r="X121" s="249"/>
      <c r="Y121" s="249"/>
    </row>
    <row r="122" spans="1:25" s="41" customFormat="1" ht="14.25" customHeight="1">
      <c r="A122" s="341" t="s">
        <v>2488</v>
      </c>
      <c r="B122" s="1217">
        <v>45189</v>
      </c>
      <c r="C122" s="32">
        <v>45190</v>
      </c>
      <c r="D122" s="521">
        <v>14825</v>
      </c>
      <c r="E122" s="34" t="s">
        <v>2351</v>
      </c>
      <c r="F122" s="33">
        <v>4443</v>
      </c>
      <c r="G122" s="19" t="s">
        <v>47</v>
      </c>
      <c r="H122" s="521">
        <v>150</v>
      </c>
      <c r="I122" s="35" t="s">
        <v>6</v>
      </c>
      <c r="J122" s="19"/>
      <c r="K122" s="21"/>
      <c r="L122" s="1218">
        <v>5970</v>
      </c>
      <c r="M122" s="570"/>
      <c r="N122" s="570"/>
      <c r="O122" s="570"/>
      <c r="P122" s="570"/>
      <c r="Q122" s="570"/>
      <c r="R122" s="570"/>
      <c r="S122" s="954"/>
      <c r="T122" s="570" t="s">
        <v>3310</v>
      </c>
      <c r="U122" s="570" t="s">
        <v>1954</v>
      </c>
      <c r="V122" s="249"/>
      <c r="W122" s="249"/>
      <c r="X122" s="249"/>
      <c r="Y122" s="249"/>
    </row>
    <row r="123" spans="1:25" s="41" customFormat="1" ht="14.25" customHeight="1">
      <c r="A123" s="341" t="s">
        <v>2340</v>
      </c>
      <c r="B123" s="1217">
        <v>45189</v>
      </c>
      <c r="C123" s="32">
        <v>45190</v>
      </c>
      <c r="D123" s="521">
        <v>14776</v>
      </c>
      <c r="E123" s="34" t="s">
        <v>44</v>
      </c>
      <c r="F123" s="33">
        <v>4315</v>
      </c>
      <c r="G123" s="19" t="s">
        <v>2341</v>
      </c>
      <c r="H123" s="521">
        <v>30</v>
      </c>
      <c r="I123" s="35" t="s">
        <v>6</v>
      </c>
      <c r="J123" s="19"/>
      <c r="K123" s="21"/>
      <c r="L123" s="1218">
        <v>1350</v>
      </c>
      <c r="M123" s="249"/>
      <c r="N123" s="249"/>
      <c r="O123" s="249"/>
      <c r="P123" s="249"/>
      <c r="Q123" s="249"/>
      <c r="R123" s="249"/>
      <c r="T123" s="249"/>
      <c r="U123" s="249"/>
      <c r="V123" s="249"/>
      <c r="W123" s="249"/>
      <c r="X123" s="249"/>
      <c r="Y123" s="249"/>
    </row>
    <row r="124" spans="1:25" s="41" customFormat="1" ht="14.25" customHeight="1">
      <c r="A124" s="341"/>
      <c r="B124" s="1217"/>
      <c r="C124" s="32"/>
      <c r="D124" s="521"/>
      <c r="E124" s="34" t="s">
        <v>44</v>
      </c>
      <c r="F124" s="33">
        <v>4313</v>
      </c>
      <c r="G124" s="19" t="s">
        <v>52</v>
      </c>
      <c r="H124" s="521">
        <v>265</v>
      </c>
      <c r="I124" s="35" t="s">
        <v>6</v>
      </c>
      <c r="J124" s="19"/>
      <c r="K124" s="21"/>
      <c r="L124" s="1218">
        <v>4380</v>
      </c>
      <c r="M124" s="249"/>
      <c r="N124" s="249"/>
      <c r="O124" s="249"/>
      <c r="P124" s="249"/>
      <c r="Q124" s="249"/>
      <c r="R124" s="249"/>
      <c r="T124" s="249"/>
      <c r="U124" s="249"/>
      <c r="V124" s="249"/>
      <c r="W124" s="249"/>
      <c r="X124" s="249"/>
      <c r="Y124" s="249"/>
    </row>
    <row r="125" spans="1:25" s="41" customFormat="1" ht="14.25" customHeight="1">
      <c r="A125" s="341" t="s">
        <v>1147</v>
      </c>
      <c r="B125" s="1217">
        <v>45191</v>
      </c>
      <c r="C125" s="32">
        <v>45190</v>
      </c>
      <c r="D125" s="521">
        <v>14874</v>
      </c>
      <c r="E125" s="34" t="s">
        <v>2</v>
      </c>
      <c r="F125" s="33">
        <v>2515</v>
      </c>
      <c r="G125" s="19" t="s">
        <v>35</v>
      </c>
      <c r="H125" s="521">
        <v>40</v>
      </c>
      <c r="I125" s="35" t="s">
        <v>6</v>
      </c>
      <c r="J125" s="19"/>
      <c r="K125" s="21"/>
      <c r="L125" s="1218">
        <v>720</v>
      </c>
      <c r="M125" s="249"/>
      <c r="N125" s="249"/>
      <c r="O125" s="249"/>
      <c r="P125" s="249"/>
      <c r="Q125" s="249"/>
      <c r="R125" s="249"/>
      <c r="T125" s="249"/>
      <c r="U125" s="249"/>
      <c r="V125" s="249"/>
      <c r="W125" s="249"/>
      <c r="X125" s="249"/>
      <c r="Y125" s="249"/>
    </row>
    <row r="126" spans="1:25" s="41" customFormat="1" ht="14.25" customHeight="1">
      <c r="A126" s="341" t="s">
        <v>3043</v>
      </c>
      <c r="B126" s="1217">
        <v>45191</v>
      </c>
      <c r="C126" s="32">
        <v>45190</v>
      </c>
      <c r="D126" s="521">
        <v>14877</v>
      </c>
      <c r="E126" s="34" t="s">
        <v>1221</v>
      </c>
      <c r="F126" s="33">
        <v>4825</v>
      </c>
      <c r="G126" s="19" t="s">
        <v>48</v>
      </c>
      <c r="H126" s="521">
        <v>10</v>
      </c>
      <c r="I126" s="35" t="s">
        <v>6</v>
      </c>
      <c r="J126" s="19"/>
      <c r="K126" s="21"/>
      <c r="L126" s="1218">
        <v>636.1</v>
      </c>
      <c r="M126" s="249"/>
      <c r="N126" s="249"/>
      <c r="O126" s="249"/>
      <c r="P126" s="249"/>
      <c r="Q126" s="249"/>
      <c r="R126" s="249"/>
      <c r="T126" s="249"/>
      <c r="U126" s="249"/>
      <c r="V126" s="249"/>
      <c r="W126" s="249"/>
      <c r="X126" s="249"/>
      <c r="Y126" s="249"/>
    </row>
    <row r="127" spans="1:25" s="41" customFormat="1" ht="14.25" customHeight="1">
      <c r="A127" s="341" t="s">
        <v>2821</v>
      </c>
      <c r="B127" s="1217">
        <v>45191</v>
      </c>
      <c r="C127" s="32">
        <v>45191</v>
      </c>
      <c r="D127" s="521">
        <v>14875</v>
      </c>
      <c r="E127" s="34" t="s">
        <v>2</v>
      </c>
      <c r="F127" s="33">
        <v>4554</v>
      </c>
      <c r="G127" s="19" t="s">
        <v>36</v>
      </c>
      <c r="H127" s="521">
        <v>10</v>
      </c>
      <c r="I127" s="35" t="s">
        <v>6</v>
      </c>
      <c r="J127" s="19"/>
      <c r="K127" s="21"/>
      <c r="L127" s="1218">
        <v>630</v>
      </c>
      <c r="M127" s="249"/>
      <c r="N127" s="249"/>
      <c r="O127" s="249"/>
      <c r="P127" s="249"/>
      <c r="Q127" s="249"/>
      <c r="R127" s="249"/>
      <c r="T127" s="249"/>
      <c r="U127" s="249"/>
      <c r="V127" s="249"/>
      <c r="W127" s="249"/>
      <c r="X127" s="249"/>
      <c r="Y127" s="249"/>
    </row>
    <row r="128" spans="1:25" s="41" customFormat="1" ht="14.25" customHeight="1">
      <c r="A128" s="341" t="s">
        <v>1303</v>
      </c>
      <c r="B128" s="1217">
        <v>45194</v>
      </c>
      <c r="C128" s="32">
        <v>45194</v>
      </c>
      <c r="D128" s="521">
        <v>14882</v>
      </c>
      <c r="E128" s="34" t="s">
        <v>671</v>
      </c>
      <c r="F128" s="33">
        <v>3626</v>
      </c>
      <c r="G128" s="19" t="s">
        <v>1441</v>
      </c>
      <c r="H128" s="521">
        <v>30</v>
      </c>
      <c r="I128" s="35" t="s">
        <v>6</v>
      </c>
      <c r="J128" s="19"/>
      <c r="K128" s="21"/>
      <c r="L128" s="1218"/>
      <c r="M128" s="249"/>
      <c r="N128" s="249"/>
      <c r="O128" s="249"/>
      <c r="P128" s="249"/>
      <c r="Q128" s="249"/>
      <c r="R128" s="249"/>
      <c r="T128" s="249"/>
      <c r="U128" s="249"/>
      <c r="V128" s="249"/>
      <c r="W128" s="249"/>
      <c r="X128" s="249"/>
      <c r="Y128" s="249"/>
    </row>
    <row r="129" spans="1:25" s="41" customFormat="1" ht="14.25" customHeight="1">
      <c r="A129" s="341"/>
      <c r="B129" s="1217"/>
      <c r="C129" s="32"/>
      <c r="D129" s="521"/>
      <c r="E129" s="34" t="s">
        <v>1221</v>
      </c>
      <c r="F129" s="33">
        <v>3625</v>
      </c>
      <c r="G129" s="19" t="s">
        <v>902</v>
      </c>
      <c r="H129" s="521">
        <v>5</v>
      </c>
      <c r="I129" s="35" t="s">
        <v>6</v>
      </c>
      <c r="J129" s="19"/>
      <c r="K129" s="21"/>
      <c r="L129" s="1218"/>
      <c r="M129" s="249"/>
      <c r="N129" s="249"/>
      <c r="O129" s="249"/>
      <c r="P129" s="249"/>
      <c r="Q129" s="249"/>
      <c r="R129" s="249"/>
      <c r="T129" s="249"/>
      <c r="U129" s="249"/>
      <c r="V129" s="249"/>
      <c r="W129" s="249"/>
      <c r="X129" s="249"/>
      <c r="Y129" s="249"/>
    </row>
    <row r="130" spans="1:25" s="41" customFormat="1" ht="14.25" customHeight="1">
      <c r="A130" s="341"/>
      <c r="B130" s="1217"/>
      <c r="C130" s="32"/>
      <c r="D130" s="521"/>
      <c r="E130" s="34" t="s">
        <v>1221</v>
      </c>
      <c r="F130" s="33">
        <v>3624</v>
      </c>
      <c r="G130" s="19" t="s">
        <v>63</v>
      </c>
      <c r="H130" s="521">
        <v>40</v>
      </c>
      <c r="I130" s="35" t="s">
        <v>6</v>
      </c>
      <c r="J130" s="19"/>
      <c r="K130" s="21" t="s">
        <v>834</v>
      </c>
      <c r="L130" s="1218">
        <v>1601.8</v>
      </c>
      <c r="M130" s="249"/>
      <c r="N130" s="249"/>
      <c r="O130" s="249"/>
      <c r="P130" s="249"/>
      <c r="Q130" s="249"/>
      <c r="R130" s="249"/>
      <c r="T130" s="249"/>
      <c r="U130" s="249"/>
      <c r="V130" s="249"/>
      <c r="W130" s="249"/>
      <c r="X130" s="249"/>
      <c r="Y130" s="249"/>
    </row>
    <row r="131" spans="1:25" s="41" customFormat="1" ht="14.25" customHeight="1">
      <c r="A131" s="341" t="s">
        <v>2276</v>
      </c>
      <c r="B131" s="1217">
        <v>45195</v>
      </c>
      <c r="C131" s="32">
        <v>45196</v>
      </c>
      <c r="D131" s="521">
        <v>14887</v>
      </c>
      <c r="E131" s="34" t="s">
        <v>1221</v>
      </c>
      <c r="F131" s="33">
        <v>4183</v>
      </c>
      <c r="G131" s="19" t="s">
        <v>120</v>
      </c>
      <c r="H131" s="521">
        <v>10</v>
      </c>
      <c r="I131" s="35" t="s">
        <v>6</v>
      </c>
      <c r="J131" s="19"/>
      <c r="K131" s="21"/>
      <c r="L131" s="1218">
        <v>339</v>
      </c>
      <c r="M131" s="249"/>
      <c r="N131" s="249"/>
      <c r="O131" s="249"/>
      <c r="P131" s="249"/>
      <c r="Q131" s="249"/>
      <c r="R131" s="249"/>
      <c r="T131" s="249"/>
      <c r="U131" s="249"/>
      <c r="V131" s="249"/>
      <c r="W131" s="249"/>
      <c r="X131" s="249"/>
      <c r="Y131" s="249"/>
    </row>
    <row r="132" spans="1:25" s="41" customFormat="1" ht="14.25" customHeight="1">
      <c r="A132" s="341" t="s">
        <v>779</v>
      </c>
      <c r="B132" s="1217">
        <v>45195</v>
      </c>
      <c r="C132" s="32">
        <v>45190</v>
      </c>
      <c r="D132" s="521">
        <v>14901</v>
      </c>
      <c r="E132" s="34" t="s">
        <v>2</v>
      </c>
      <c r="F132" s="33">
        <v>753</v>
      </c>
      <c r="G132" s="19" t="s">
        <v>47</v>
      </c>
      <c r="H132" s="521">
        <v>20</v>
      </c>
      <c r="I132" s="35" t="s">
        <v>6</v>
      </c>
      <c r="J132" s="19"/>
      <c r="K132" s="21"/>
      <c r="L132" s="1218">
        <v>570</v>
      </c>
      <c r="M132" s="249"/>
      <c r="N132" s="249"/>
      <c r="O132" s="249"/>
      <c r="P132" s="249"/>
      <c r="Q132" s="249"/>
      <c r="R132" s="249"/>
      <c r="T132" s="249"/>
      <c r="U132" s="249"/>
      <c r="V132" s="249"/>
      <c r="W132" s="249"/>
      <c r="X132" s="249"/>
      <c r="Y132" s="249"/>
    </row>
    <row r="133" spans="1:25" s="41" customFormat="1" ht="14.25" customHeight="1">
      <c r="A133" s="341" t="s">
        <v>3323</v>
      </c>
      <c r="B133" s="1217">
        <v>45191</v>
      </c>
      <c r="C133" s="32">
        <v>45190</v>
      </c>
      <c r="D133" s="521">
        <v>14927</v>
      </c>
      <c r="E133" s="34" t="s">
        <v>671</v>
      </c>
      <c r="F133" s="33">
        <v>4830</v>
      </c>
      <c r="G133" s="19" t="s">
        <v>38</v>
      </c>
      <c r="H133" s="521">
        <v>4</v>
      </c>
      <c r="I133" s="35" t="s">
        <v>6</v>
      </c>
      <c r="J133" s="19"/>
      <c r="K133" s="21"/>
      <c r="L133" s="1218">
        <v>101.48</v>
      </c>
      <c r="M133" s="249"/>
      <c r="N133" s="249"/>
      <c r="O133" s="249"/>
      <c r="P133" s="249"/>
      <c r="Q133" s="249"/>
      <c r="R133" s="249"/>
      <c r="T133" s="249"/>
      <c r="U133" s="249"/>
      <c r="V133" s="249"/>
      <c r="W133" s="249"/>
      <c r="X133" s="249"/>
      <c r="Y133" s="249"/>
    </row>
    <row r="134" spans="1:25" s="41" customFormat="1" ht="14.25" customHeight="1">
      <c r="A134" s="341" t="s">
        <v>3324</v>
      </c>
      <c r="B134" s="1217">
        <v>45196</v>
      </c>
      <c r="C134" s="32">
        <v>45191</v>
      </c>
      <c r="D134" s="521">
        <v>14904</v>
      </c>
      <c r="E134" s="34" t="s">
        <v>2351</v>
      </c>
      <c r="F134" s="33">
        <v>4527</v>
      </c>
      <c r="G134" s="19" t="s">
        <v>38</v>
      </c>
      <c r="H134" s="521">
        <v>4</v>
      </c>
      <c r="I134" s="35" t="s">
        <v>6</v>
      </c>
      <c r="J134" s="19"/>
      <c r="K134" s="21"/>
      <c r="L134" s="1218">
        <v>134.80000000000001</v>
      </c>
      <c r="M134" s="249"/>
      <c r="N134" s="249"/>
      <c r="O134" s="249"/>
      <c r="P134" s="249"/>
      <c r="Q134" s="249"/>
      <c r="R134" s="249"/>
      <c r="T134" s="249"/>
      <c r="U134" s="249"/>
      <c r="V134" s="249"/>
      <c r="W134" s="249"/>
      <c r="X134" s="249"/>
      <c r="Y134" s="249"/>
    </row>
    <row r="135" spans="1:25" s="41" customFormat="1" ht="14.25" customHeight="1">
      <c r="A135" s="341" t="s">
        <v>3325</v>
      </c>
      <c r="B135" s="1217">
        <v>45196</v>
      </c>
      <c r="C135" s="32">
        <v>45191</v>
      </c>
      <c r="D135" s="521">
        <v>14905</v>
      </c>
      <c r="E135" s="34" t="s">
        <v>1221</v>
      </c>
      <c r="F135" s="33">
        <v>4736</v>
      </c>
      <c r="G135" s="19" t="s">
        <v>729</v>
      </c>
      <c r="H135" s="521" t="s">
        <v>2323</v>
      </c>
      <c r="I135" s="35" t="s">
        <v>6</v>
      </c>
      <c r="J135" s="19"/>
      <c r="K135" s="21"/>
      <c r="L135" s="1218">
        <v>237.47</v>
      </c>
      <c r="M135" s="249"/>
      <c r="N135" s="249"/>
      <c r="O135" s="249"/>
      <c r="P135" s="249"/>
      <c r="Q135" s="249"/>
      <c r="R135" s="249"/>
      <c r="T135" s="249"/>
      <c r="U135" s="249"/>
      <c r="V135" s="249"/>
      <c r="W135" s="249"/>
      <c r="X135" s="249"/>
      <c r="Y135" s="249"/>
    </row>
    <row r="136" spans="1:25" s="41" customFormat="1" ht="14.25" customHeight="1">
      <c r="A136" s="341" t="s">
        <v>2568</v>
      </c>
      <c r="B136" s="1217">
        <v>45195</v>
      </c>
      <c r="C136" s="32">
        <v>45194</v>
      </c>
      <c r="D136" s="521">
        <v>14907</v>
      </c>
      <c r="E136" s="34" t="s">
        <v>7</v>
      </c>
      <c r="F136" s="33">
        <v>4479</v>
      </c>
      <c r="G136" s="19" t="s">
        <v>22</v>
      </c>
      <c r="H136" s="521">
        <v>100</v>
      </c>
      <c r="I136" s="35" t="s">
        <v>6</v>
      </c>
      <c r="J136" s="19"/>
      <c r="K136" s="21"/>
      <c r="L136" s="1218">
        <v>1390</v>
      </c>
      <c r="M136" s="249"/>
      <c r="N136" s="249"/>
      <c r="O136" s="249"/>
      <c r="P136" s="249"/>
      <c r="Q136" s="249"/>
      <c r="R136" s="249"/>
      <c r="T136" s="249"/>
      <c r="U136" s="249"/>
      <c r="V136" s="249"/>
      <c r="W136" s="249"/>
      <c r="X136" s="249"/>
      <c r="Y136" s="249"/>
    </row>
    <row r="137" spans="1:25" s="41" customFormat="1" ht="14.25" customHeight="1">
      <c r="A137" s="341"/>
      <c r="B137" s="1217"/>
      <c r="C137" s="32"/>
      <c r="D137" s="521"/>
      <c r="E137" s="34" t="s">
        <v>81</v>
      </c>
      <c r="F137" s="33">
        <v>4829</v>
      </c>
      <c r="G137" s="19" t="s">
        <v>22</v>
      </c>
      <c r="H137" s="521">
        <v>20</v>
      </c>
      <c r="I137" s="35" t="s">
        <v>6</v>
      </c>
      <c r="J137" s="19"/>
      <c r="K137" s="21" t="s">
        <v>3326</v>
      </c>
      <c r="L137" s="1218">
        <v>375</v>
      </c>
      <c r="M137" s="249"/>
      <c r="N137" s="249"/>
      <c r="O137" s="249"/>
      <c r="P137" s="249"/>
      <c r="Q137" s="249"/>
      <c r="R137" s="249"/>
      <c r="T137" s="249"/>
      <c r="U137" s="249"/>
      <c r="V137" s="249"/>
      <c r="W137" s="249"/>
      <c r="X137" s="249"/>
      <c r="Y137" s="249"/>
    </row>
    <row r="138" spans="1:25" s="41" customFormat="1" ht="14.25" customHeight="1">
      <c r="A138" s="341" t="s">
        <v>226</v>
      </c>
      <c r="B138" s="1217">
        <v>45196</v>
      </c>
      <c r="C138" s="32">
        <v>45191</v>
      </c>
      <c r="D138" s="521">
        <v>14909</v>
      </c>
      <c r="E138" s="34" t="s">
        <v>2</v>
      </c>
      <c r="F138" s="33">
        <v>616</v>
      </c>
      <c r="G138" s="19" t="s">
        <v>75</v>
      </c>
      <c r="H138" s="521">
        <v>10</v>
      </c>
      <c r="I138" s="35" t="s">
        <v>6</v>
      </c>
      <c r="J138" s="19"/>
      <c r="K138" s="21"/>
      <c r="L138" s="1218">
        <v>130.4</v>
      </c>
      <c r="M138" s="249"/>
      <c r="N138" s="249"/>
      <c r="O138" s="249"/>
      <c r="P138" s="249"/>
      <c r="Q138" s="249"/>
      <c r="R138" s="249"/>
      <c r="T138" s="249"/>
      <c r="U138" s="249"/>
      <c r="V138" s="249"/>
      <c r="W138" s="249"/>
      <c r="X138" s="249"/>
      <c r="Y138" s="249"/>
    </row>
    <row r="139" spans="1:25" s="41" customFormat="1" ht="14.25" customHeight="1">
      <c r="A139" s="341" t="s">
        <v>2310</v>
      </c>
      <c r="B139" s="1217">
        <v>45196</v>
      </c>
      <c r="C139" s="32">
        <v>45191</v>
      </c>
      <c r="D139" s="521">
        <v>14920</v>
      </c>
      <c r="E139" s="34" t="s">
        <v>2351</v>
      </c>
      <c r="F139" s="33">
        <v>2468</v>
      </c>
      <c r="G139" s="19" t="s">
        <v>63</v>
      </c>
      <c r="H139" s="521" t="s">
        <v>1114</v>
      </c>
      <c r="I139" s="35" t="s">
        <v>6</v>
      </c>
      <c r="J139" s="19"/>
      <c r="K139" s="21"/>
      <c r="L139" s="1218">
        <v>64.099999999999994</v>
      </c>
      <c r="M139" s="249"/>
      <c r="N139" s="249"/>
      <c r="O139" s="249"/>
      <c r="P139" s="249"/>
      <c r="Q139" s="249"/>
      <c r="R139" s="249"/>
      <c r="T139" s="249"/>
      <c r="U139" s="249"/>
      <c r="V139" s="249"/>
      <c r="W139" s="249"/>
      <c r="X139" s="249"/>
      <c r="Y139" s="249"/>
    </row>
    <row r="140" spans="1:25">
      <c r="A140" s="25" t="s">
        <v>472</v>
      </c>
      <c r="B140" s="1230">
        <v>45197</v>
      </c>
      <c r="C140" s="14">
        <v>45191</v>
      </c>
      <c r="D140" s="9">
        <v>14938</v>
      </c>
      <c r="E140" s="9" t="s">
        <v>1221</v>
      </c>
      <c r="F140" s="9">
        <v>4268</v>
      </c>
      <c r="G140" s="9" t="s">
        <v>29</v>
      </c>
      <c r="H140" s="10">
        <v>21</v>
      </c>
      <c r="I140" s="35" t="s">
        <v>6</v>
      </c>
      <c r="J140" s="9"/>
      <c r="K140" s="9"/>
      <c r="L140" s="1205">
        <v>409.5</v>
      </c>
    </row>
    <row r="141" spans="1:25">
      <c r="A141" s="25" t="s">
        <v>393</v>
      </c>
      <c r="B141" s="1230">
        <v>45197</v>
      </c>
      <c r="C141" s="14">
        <v>45191</v>
      </c>
      <c r="D141" s="9">
        <v>14941</v>
      </c>
      <c r="E141" s="9" t="s">
        <v>2351</v>
      </c>
      <c r="F141" s="9">
        <v>2560</v>
      </c>
      <c r="G141" s="9" t="s">
        <v>5</v>
      </c>
      <c r="H141" s="10">
        <v>10</v>
      </c>
      <c r="I141" s="35" t="s">
        <v>6</v>
      </c>
      <c r="J141" s="9"/>
      <c r="K141" s="9"/>
      <c r="L141" s="1205">
        <v>452</v>
      </c>
    </row>
    <row r="142" spans="1:25">
      <c r="A142" s="25" t="s">
        <v>802</v>
      </c>
      <c r="B142" s="1230">
        <v>45197</v>
      </c>
      <c r="C142" s="14">
        <v>45191</v>
      </c>
      <c r="D142" s="9">
        <v>14943</v>
      </c>
      <c r="E142" s="9" t="s">
        <v>2</v>
      </c>
      <c r="F142" s="9">
        <v>1397</v>
      </c>
      <c r="G142" s="9" t="s">
        <v>22</v>
      </c>
      <c r="H142" s="10">
        <v>20</v>
      </c>
      <c r="I142" s="35" t="s">
        <v>6</v>
      </c>
      <c r="J142" s="9"/>
      <c r="K142" s="9"/>
      <c r="L142" s="1205">
        <v>370</v>
      </c>
    </row>
    <row r="143" spans="1:25">
      <c r="A143" s="25" t="s">
        <v>369</v>
      </c>
      <c r="B143" s="1230">
        <v>45198</v>
      </c>
      <c r="C143" s="14">
        <v>45194</v>
      </c>
      <c r="D143" s="9">
        <v>14945</v>
      </c>
      <c r="E143" s="9" t="s">
        <v>2</v>
      </c>
      <c r="F143" s="9">
        <v>838</v>
      </c>
      <c r="G143" s="9" t="s">
        <v>5</v>
      </c>
      <c r="H143" s="10">
        <v>3</v>
      </c>
      <c r="I143" s="35" t="s">
        <v>6</v>
      </c>
      <c r="J143" s="9"/>
      <c r="K143" s="9"/>
      <c r="L143" s="1205">
        <v>119.97</v>
      </c>
    </row>
    <row r="144" spans="1:25">
      <c r="A144" s="25"/>
      <c r="B144" s="1230"/>
      <c r="C144" s="9"/>
      <c r="D144" s="9"/>
      <c r="E144" s="9" t="s">
        <v>2</v>
      </c>
      <c r="F144" s="9">
        <v>2515</v>
      </c>
      <c r="G144" s="9" t="s">
        <v>35</v>
      </c>
      <c r="H144" s="10" t="s">
        <v>849</v>
      </c>
      <c r="I144" s="35" t="s">
        <v>6</v>
      </c>
      <c r="J144" s="9"/>
      <c r="K144" s="9"/>
      <c r="L144" s="1205">
        <v>127.58</v>
      </c>
    </row>
    <row r="145" spans="1:12">
      <c r="A145" s="25" t="s">
        <v>136</v>
      </c>
      <c r="B145" s="1230">
        <v>45198</v>
      </c>
      <c r="C145" s="14">
        <v>45191</v>
      </c>
      <c r="D145" s="9">
        <v>14954</v>
      </c>
      <c r="E145" s="9" t="s">
        <v>1221</v>
      </c>
      <c r="F145" s="9">
        <v>4268</v>
      </c>
      <c r="G145" s="9" t="s">
        <v>29</v>
      </c>
      <c r="H145" s="10">
        <v>9</v>
      </c>
      <c r="I145" s="35" t="s">
        <v>6</v>
      </c>
      <c r="J145" s="9"/>
      <c r="K145" s="9"/>
      <c r="L145" s="1205">
        <v>193.5</v>
      </c>
    </row>
    <row r="146" spans="1:12">
      <c r="A146" s="25" t="s">
        <v>1903</v>
      </c>
      <c r="B146" s="1230">
        <v>45198</v>
      </c>
      <c r="C146" s="14">
        <v>45194</v>
      </c>
      <c r="D146" s="9">
        <v>14960</v>
      </c>
      <c r="E146" s="9" t="s">
        <v>1221</v>
      </c>
      <c r="F146" s="9">
        <v>3993</v>
      </c>
      <c r="G146" s="9" t="s">
        <v>21</v>
      </c>
      <c r="H146" s="10">
        <v>2</v>
      </c>
      <c r="I146" s="35" t="s">
        <v>6</v>
      </c>
      <c r="J146" s="9"/>
      <c r="K146" s="9" t="s">
        <v>991</v>
      </c>
      <c r="L146" s="1205">
        <v>150.6</v>
      </c>
    </row>
    <row r="147" spans="1:12">
      <c r="A147" s="25" t="s">
        <v>2506</v>
      </c>
      <c r="B147" s="1230">
        <v>45198</v>
      </c>
      <c r="C147" s="14">
        <v>45194</v>
      </c>
      <c r="D147" s="9">
        <v>14971</v>
      </c>
      <c r="E147" s="9" t="s">
        <v>2</v>
      </c>
      <c r="F147" s="9">
        <v>1106</v>
      </c>
      <c r="G147" s="9" t="s">
        <v>18</v>
      </c>
      <c r="H147" s="10">
        <v>5</v>
      </c>
      <c r="I147" s="35" t="s">
        <v>6</v>
      </c>
      <c r="J147" s="9"/>
      <c r="K147" s="9"/>
      <c r="L147" s="1205">
        <v>112.5</v>
      </c>
    </row>
    <row r="148" spans="1:12">
      <c r="A148" s="25" t="s">
        <v>107</v>
      </c>
      <c r="B148" s="1230">
        <v>45198</v>
      </c>
      <c r="C148" s="14">
        <v>45195</v>
      </c>
      <c r="D148" s="9">
        <v>14981</v>
      </c>
      <c r="E148" s="9" t="s">
        <v>2</v>
      </c>
      <c r="F148" s="9">
        <v>1467</v>
      </c>
      <c r="G148" s="9" t="s">
        <v>62</v>
      </c>
      <c r="H148" s="10">
        <v>9</v>
      </c>
      <c r="I148" s="35" t="s">
        <v>6</v>
      </c>
      <c r="J148" s="9"/>
      <c r="K148" s="9"/>
      <c r="L148" s="1205">
        <v>302.31</v>
      </c>
    </row>
    <row r="149" spans="1:12">
      <c r="A149" s="25" t="s">
        <v>1508</v>
      </c>
      <c r="B149" s="1230">
        <v>45198</v>
      </c>
      <c r="C149" s="14">
        <v>45196</v>
      </c>
      <c r="D149" s="9">
        <v>14984</v>
      </c>
      <c r="E149" s="9" t="s">
        <v>2</v>
      </c>
      <c r="F149" s="9">
        <v>2739</v>
      </c>
      <c r="G149" s="9" t="s">
        <v>119</v>
      </c>
      <c r="H149" s="10">
        <v>4</v>
      </c>
      <c r="I149" s="35" t="s">
        <v>6</v>
      </c>
      <c r="J149" s="9"/>
      <c r="K149" s="9"/>
      <c r="L149" s="1205">
        <v>178</v>
      </c>
    </row>
    <row r="150" spans="1:12">
      <c r="A150" s="25" t="s">
        <v>3337</v>
      </c>
      <c r="B150" s="1230">
        <v>45198</v>
      </c>
      <c r="C150" s="14">
        <v>45195</v>
      </c>
      <c r="D150" s="9">
        <v>14985</v>
      </c>
      <c r="E150" s="9" t="s">
        <v>2</v>
      </c>
      <c r="F150" s="9">
        <v>869</v>
      </c>
      <c r="G150" s="9" t="s">
        <v>16</v>
      </c>
      <c r="H150" s="10">
        <v>25</v>
      </c>
      <c r="I150" s="35" t="s">
        <v>6</v>
      </c>
      <c r="J150" s="9"/>
      <c r="K150" s="9"/>
      <c r="L150" s="1205">
        <v>231</v>
      </c>
    </row>
    <row r="151" spans="1:12">
      <c r="A151" s="25" t="s">
        <v>2883</v>
      </c>
      <c r="B151" s="1230">
        <v>45198</v>
      </c>
      <c r="C151" s="14">
        <v>45196</v>
      </c>
      <c r="D151" s="9">
        <v>14994</v>
      </c>
      <c r="E151" s="9" t="s">
        <v>2</v>
      </c>
      <c r="F151" s="9">
        <v>4582</v>
      </c>
      <c r="G151" s="9" t="s">
        <v>31</v>
      </c>
      <c r="H151" s="10">
        <v>30</v>
      </c>
      <c r="I151" s="35" t="s">
        <v>6</v>
      </c>
      <c r="J151" s="9"/>
      <c r="K151" s="9"/>
      <c r="L151" s="1205">
        <v>1170</v>
      </c>
    </row>
    <row r="152" spans="1:12">
      <c r="A152" s="25" t="s">
        <v>422</v>
      </c>
      <c r="B152" s="1230">
        <v>45198</v>
      </c>
      <c r="C152" s="14">
        <v>45196</v>
      </c>
      <c r="D152" s="9">
        <v>14993</v>
      </c>
      <c r="E152" s="9" t="s">
        <v>2</v>
      </c>
      <c r="F152" s="9">
        <v>4751</v>
      </c>
      <c r="G152" s="9" t="s">
        <v>52</v>
      </c>
      <c r="H152" s="10">
        <v>40</v>
      </c>
      <c r="I152" s="35" t="s">
        <v>6</v>
      </c>
      <c r="J152" s="9"/>
      <c r="K152" s="9"/>
      <c r="L152" s="1205">
        <v>496</v>
      </c>
    </row>
    <row r="153" spans="1:12">
      <c r="A153" s="25" t="s">
        <v>2830</v>
      </c>
      <c r="B153" s="1230">
        <v>45198</v>
      </c>
      <c r="C153" s="14">
        <v>45197</v>
      </c>
      <c r="D153" s="9">
        <v>14996</v>
      </c>
      <c r="E153" s="9" t="s">
        <v>2351</v>
      </c>
      <c r="F153" s="9">
        <v>4527</v>
      </c>
      <c r="G153" s="9" t="s">
        <v>38</v>
      </c>
      <c r="H153" s="10">
        <v>20</v>
      </c>
      <c r="I153" s="35" t="s">
        <v>6</v>
      </c>
      <c r="J153" s="9"/>
      <c r="K153" s="9"/>
      <c r="L153" s="1205">
        <v>1146</v>
      </c>
    </row>
    <row r="154" spans="1:12">
      <c r="A154" s="25" t="s">
        <v>2469</v>
      </c>
      <c r="B154" s="1230">
        <v>45198</v>
      </c>
      <c r="C154" s="14">
        <v>45196</v>
      </c>
      <c r="D154" s="9">
        <v>14997</v>
      </c>
      <c r="E154" s="9" t="s">
        <v>2</v>
      </c>
      <c r="F154" s="9">
        <v>3620</v>
      </c>
      <c r="G154" s="9" t="s">
        <v>22</v>
      </c>
      <c r="H154" s="10">
        <v>70</v>
      </c>
      <c r="I154" s="35" t="s">
        <v>6</v>
      </c>
      <c r="J154" s="9"/>
      <c r="K154" s="9"/>
      <c r="L154" s="1205">
        <v>1104.5999999999999</v>
      </c>
    </row>
    <row r="155" spans="1:12">
      <c r="A155" s="25" t="s">
        <v>3350</v>
      </c>
      <c r="B155" s="1230">
        <v>45198</v>
      </c>
      <c r="C155" s="14">
        <v>45196</v>
      </c>
      <c r="D155" s="9">
        <v>15005</v>
      </c>
      <c r="E155" s="9" t="s">
        <v>2</v>
      </c>
      <c r="F155" s="9">
        <v>951</v>
      </c>
      <c r="G155" s="9" t="s">
        <v>58</v>
      </c>
      <c r="H155" s="10" t="s">
        <v>1524</v>
      </c>
      <c r="I155" s="35" t="s">
        <v>6</v>
      </c>
      <c r="J155" s="9"/>
      <c r="K155" s="9"/>
      <c r="L155" s="1205">
        <v>108</v>
      </c>
    </row>
    <row r="156" spans="1:12">
      <c r="A156" s="25" t="s">
        <v>248</v>
      </c>
      <c r="B156" s="1230">
        <v>45198</v>
      </c>
      <c r="C156" s="14">
        <v>45196</v>
      </c>
      <c r="D156" s="9">
        <v>15007</v>
      </c>
      <c r="E156" s="9" t="s">
        <v>2</v>
      </c>
      <c r="F156" s="9">
        <v>1397</v>
      </c>
      <c r="G156" s="9" t="s">
        <v>22</v>
      </c>
      <c r="H156" s="10">
        <v>20</v>
      </c>
      <c r="I156" s="35" t="s">
        <v>6</v>
      </c>
      <c r="J156" s="9"/>
      <c r="K156" s="9"/>
      <c r="L156" s="1205">
        <v>380</v>
      </c>
    </row>
    <row r="157" spans="1:12">
      <c r="A157" s="25" t="s">
        <v>2488</v>
      </c>
      <c r="B157" s="1230">
        <v>45198</v>
      </c>
      <c r="C157" s="14">
        <v>45198</v>
      </c>
      <c r="D157" s="9">
        <v>15011</v>
      </c>
      <c r="E157" s="9" t="s">
        <v>2</v>
      </c>
      <c r="F157" s="9">
        <v>4703</v>
      </c>
      <c r="G157" s="9" t="s">
        <v>57</v>
      </c>
      <c r="H157" s="10">
        <v>48</v>
      </c>
      <c r="I157" s="35" t="s">
        <v>6</v>
      </c>
      <c r="J157" s="9"/>
      <c r="K157" s="9"/>
      <c r="L157" s="1205">
        <v>4608</v>
      </c>
    </row>
    <row r="158" spans="1:12">
      <c r="A158" s="25" t="s">
        <v>141</v>
      </c>
      <c r="B158" s="1230">
        <v>45198</v>
      </c>
      <c r="C158" s="14">
        <v>45197</v>
      </c>
      <c r="D158" s="9">
        <v>15019</v>
      </c>
      <c r="E158" s="9" t="s">
        <v>7</v>
      </c>
      <c r="F158" s="9">
        <v>4849</v>
      </c>
      <c r="G158" s="9" t="s">
        <v>18</v>
      </c>
      <c r="H158" s="10">
        <v>5</v>
      </c>
      <c r="I158" s="35" t="s">
        <v>6</v>
      </c>
      <c r="J158" s="9"/>
      <c r="K158" s="9"/>
      <c r="L158" s="1205">
        <v>76.5</v>
      </c>
    </row>
    <row r="159" spans="1:12">
      <c r="A159" s="25" t="s">
        <v>3001</v>
      </c>
      <c r="B159" s="1230">
        <v>45202</v>
      </c>
      <c r="C159" s="14">
        <v>45198</v>
      </c>
      <c r="D159" s="9">
        <v>14967</v>
      </c>
      <c r="E159" s="9" t="s">
        <v>2</v>
      </c>
      <c r="F159" s="9">
        <v>4768</v>
      </c>
      <c r="G159" s="9" t="s">
        <v>62</v>
      </c>
      <c r="H159" s="10">
        <v>50</v>
      </c>
      <c r="I159" s="35" t="s">
        <v>6</v>
      </c>
      <c r="J159" s="9"/>
      <c r="K159" s="9"/>
      <c r="L159" s="1205">
        <v>995</v>
      </c>
    </row>
    <row r="160" spans="1:12">
      <c r="A160" s="25" t="s">
        <v>1303</v>
      </c>
      <c r="B160" s="1230">
        <v>45198</v>
      </c>
      <c r="C160" s="14">
        <v>45198</v>
      </c>
      <c r="D160" s="9">
        <v>15018</v>
      </c>
      <c r="E160" s="9" t="s">
        <v>1221</v>
      </c>
      <c r="F160" s="9">
        <v>3627</v>
      </c>
      <c r="G160" s="9" t="s">
        <v>1465</v>
      </c>
      <c r="H160" s="10">
        <v>10</v>
      </c>
      <c r="I160" s="35" t="s">
        <v>6</v>
      </c>
      <c r="J160" s="9"/>
      <c r="K160" s="9" t="s">
        <v>834</v>
      </c>
      <c r="L160" s="1205"/>
    </row>
    <row r="161" spans="1:25">
      <c r="A161" s="25"/>
      <c r="B161" s="1230"/>
      <c r="C161" s="9"/>
      <c r="D161" s="9"/>
      <c r="E161" s="9" t="s">
        <v>671</v>
      </c>
      <c r="F161" s="9">
        <v>3626</v>
      </c>
      <c r="G161" s="9" t="s">
        <v>1441</v>
      </c>
      <c r="H161" s="10">
        <v>20</v>
      </c>
      <c r="I161" s="35" t="s">
        <v>6</v>
      </c>
      <c r="J161" s="9"/>
      <c r="K161" s="9"/>
      <c r="L161" s="1205"/>
    </row>
    <row r="162" spans="1:25">
      <c r="A162" s="25"/>
      <c r="B162" s="1230"/>
      <c r="C162" s="9"/>
      <c r="D162" s="9"/>
      <c r="E162" s="9" t="s">
        <v>2351</v>
      </c>
      <c r="F162" s="9">
        <v>3623</v>
      </c>
      <c r="G162" s="9" t="s">
        <v>47</v>
      </c>
      <c r="H162" s="10">
        <v>15</v>
      </c>
      <c r="I162" s="35" t="s">
        <v>6</v>
      </c>
      <c r="J162" s="9"/>
      <c r="K162" s="9"/>
      <c r="L162" s="1205"/>
    </row>
    <row r="163" spans="1:25">
      <c r="A163" s="25"/>
      <c r="B163" s="1230"/>
      <c r="C163" s="9"/>
      <c r="D163" s="9"/>
      <c r="E163" s="9" t="s">
        <v>1221</v>
      </c>
      <c r="F163" s="9">
        <v>3625</v>
      </c>
      <c r="G163" s="9" t="s">
        <v>902</v>
      </c>
      <c r="H163" s="10">
        <v>10</v>
      </c>
      <c r="I163" s="35" t="s">
        <v>6</v>
      </c>
      <c r="J163" s="9"/>
      <c r="K163" s="9"/>
      <c r="L163" s="1205"/>
    </row>
    <row r="164" spans="1:25">
      <c r="A164" s="25"/>
      <c r="B164" s="1230"/>
      <c r="C164" s="9"/>
      <c r="D164" s="9"/>
      <c r="E164" s="9" t="s">
        <v>1221</v>
      </c>
      <c r="F164" s="9">
        <v>3624</v>
      </c>
      <c r="G164" s="9" t="s">
        <v>63</v>
      </c>
      <c r="H164" s="10">
        <v>20</v>
      </c>
      <c r="I164" s="35" t="s">
        <v>6</v>
      </c>
      <c r="J164" s="9"/>
      <c r="K164" s="9" t="s">
        <v>991</v>
      </c>
      <c r="L164" s="1205">
        <v>2045.85</v>
      </c>
    </row>
    <row r="165" spans="1:25">
      <c r="A165" s="710"/>
      <c r="B165" s="1700"/>
      <c r="C165" s="1702"/>
      <c r="D165" s="1702"/>
      <c r="E165" s="1702"/>
      <c r="F165" s="1702"/>
      <c r="G165" s="1702"/>
      <c r="H165" s="708"/>
      <c r="I165" s="710"/>
      <c r="J165" s="1702"/>
      <c r="K165" s="24"/>
      <c r="L165" s="1699"/>
    </row>
    <row r="166" spans="1:25">
      <c r="A166" s="710"/>
      <c r="B166" s="1700"/>
      <c r="C166" s="1702"/>
      <c r="D166" s="1702"/>
      <c r="E166" s="1702"/>
      <c r="F166" s="1702"/>
      <c r="G166" s="1702"/>
      <c r="H166" s="708"/>
      <c r="I166" s="710"/>
      <c r="J166" s="1702"/>
      <c r="K166" s="24"/>
      <c r="L166" s="1699"/>
    </row>
    <row r="167" spans="1:25">
      <c r="A167" s="710"/>
      <c r="B167" s="1700"/>
      <c r="C167" s="1702"/>
      <c r="D167" s="1702"/>
      <c r="E167" s="1702"/>
      <c r="F167" s="1702"/>
      <c r="G167" s="1702"/>
      <c r="H167" s="708"/>
      <c r="I167" s="710"/>
      <c r="J167" s="1702"/>
      <c r="K167" s="24"/>
      <c r="L167" s="1699"/>
    </row>
    <row r="168" spans="1:25">
      <c r="A168" s="710"/>
      <c r="B168" s="1700"/>
      <c r="C168" s="1702"/>
      <c r="D168" s="1702"/>
      <c r="E168" s="1702"/>
      <c r="F168" s="1702"/>
      <c r="G168" s="1702"/>
      <c r="H168" s="708"/>
      <c r="I168" s="710"/>
      <c r="J168" s="1702"/>
      <c r="K168" s="24"/>
      <c r="L168" s="1699"/>
    </row>
    <row r="169" spans="1:25">
      <c r="A169" s="710"/>
      <c r="B169" s="1700"/>
      <c r="C169" s="1702"/>
      <c r="D169" s="1702"/>
      <c r="E169" s="1702"/>
      <c r="F169" s="1702"/>
      <c r="G169" s="1702"/>
      <c r="H169" s="708"/>
      <c r="I169" s="710"/>
      <c r="J169" s="1702"/>
      <c r="K169" s="1702"/>
      <c r="L169" s="1699"/>
    </row>
    <row r="170" spans="1:25">
      <c r="A170" s="710"/>
      <c r="B170" s="1700"/>
      <c r="C170" s="1702"/>
      <c r="D170" s="1702"/>
      <c r="E170" s="1702"/>
      <c r="F170" s="1702"/>
      <c r="G170" s="1702"/>
      <c r="H170" s="708"/>
      <c r="I170" s="710"/>
      <c r="J170" s="1702"/>
      <c r="K170" s="1702"/>
      <c r="L170" s="1699"/>
    </row>
    <row r="171" spans="1:25">
      <c r="A171" s="710"/>
      <c r="B171" s="1700"/>
      <c r="C171" s="1702"/>
      <c r="D171" s="1702"/>
      <c r="E171" s="1702"/>
      <c r="F171" s="1702"/>
      <c r="G171" s="1702"/>
      <c r="H171" s="708"/>
      <c r="I171" s="710"/>
      <c r="J171" s="1702"/>
      <c r="K171" s="1702"/>
      <c r="L171" s="1699"/>
    </row>
    <row r="172" spans="1:25">
      <c r="A172" s="337"/>
      <c r="B172" s="1701"/>
      <c r="C172" s="5"/>
      <c r="D172" s="5"/>
      <c r="E172" s="5"/>
      <c r="F172" s="5"/>
      <c r="G172" s="5"/>
      <c r="H172" s="1504"/>
      <c r="I172" s="337"/>
      <c r="J172" s="5"/>
      <c r="K172" s="5"/>
      <c r="L172" s="1699"/>
    </row>
    <row r="173" spans="1:25">
      <c r="A173" s="710"/>
      <c r="B173" s="1700"/>
      <c r="C173" s="1702"/>
      <c r="D173" s="1702"/>
      <c r="E173" s="1702"/>
      <c r="F173" s="1702"/>
      <c r="G173" s="1702"/>
      <c r="H173" s="708"/>
      <c r="I173" s="710"/>
      <c r="J173" s="1702"/>
      <c r="K173" s="3"/>
      <c r="L173" s="1699"/>
    </row>
    <row r="174" spans="1:25">
      <c r="A174" s="710"/>
      <c r="B174" s="1700"/>
      <c r="C174" s="1702"/>
      <c r="D174" s="1702"/>
      <c r="E174" s="1702"/>
      <c r="F174" s="1702"/>
      <c r="G174" s="1702"/>
      <c r="H174" s="708"/>
      <c r="I174" s="710"/>
      <c r="J174" s="1702"/>
      <c r="K174" s="3"/>
      <c r="L174" s="1699"/>
    </row>
    <row r="175" spans="1:25" s="42" customFormat="1" ht="14.25" customHeight="1">
      <c r="A175" s="339"/>
      <c r="B175" s="1606"/>
      <c r="C175" s="132"/>
      <c r="D175" s="547"/>
      <c r="E175" s="131"/>
      <c r="F175" s="133"/>
      <c r="G175" s="134"/>
      <c r="H175" s="547"/>
      <c r="I175" s="235"/>
      <c r="J175" s="134"/>
      <c r="K175" s="525"/>
      <c r="L175" s="516"/>
      <c r="M175" s="80"/>
      <c r="N175" s="80"/>
      <c r="O175" s="80"/>
      <c r="P175" s="80"/>
      <c r="Q175" s="80"/>
      <c r="R175" s="80"/>
      <c r="T175" s="80"/>
      <c r="U175" s="80"/>
      <c r="V175" s="80"/>
      <c r="W175" s="80"/>
      <c r="X175" s="80"/>
      <c r="Y175" s="80"/>
    </row>
    <row r="176" spans="1:25" s="42" customFormat="1" ht="13.5" customHeight="1">
      <c r="A176" s="339"/>
      <c r="B176" s="1606"/>
      <c r="C176" s="132"/>
      <c r="D176" s="547"/>
      <c r="E176" s="131"/>
      <c r="F176" s="133"/>
      <c r="G176" s="134"/>
      <c r="H176" s="547"/>
      <c r="I176" s="235"/>
      <c r="J176" s="134"/>
      <c r="K176" s="525"/>
      <c r="L176" s="516"/>
      <c r="M176" s="80"/>
      <c r="N176" s="80"/>
      <c r="O176" s="80"/>
      <c r="P176" s="80"/>
      <c r="Q176" s="80"/>
      <c r="R176" s="80"/>
      <c r="T176" s="249"/>
      <c r="U176" s="80"/>
      <c r="V176" s="80"/>
      <c r="W176" s="80"/>
      <c r="X176" s="80"/>
      <c r="Y176" s="80"/>
    </row>
    <row r="177" spans="1:25" s="42" customFormat="1" ht="13.5" customHeight="1">
      <c r="A177" s="1477"/>
      <c r="B177" s="1613"/>
      <c r="C177" s="1614"/>
      <c r="D177" s="1615"/>
      <c r="E177" s="1616"/>
      <c r="F177" s="1617"/>
      <c r="G177" s="1618"/>
      <c r="H177" s="1615"/>
      <c r="I177" s="1619"/>
      <c r="J177" s="1618"/>
      <c r="K177" s="1618"/>
      <c r="L177" s="1620">
        <f>SUM(L82:L175)</f>
        <v>57709.52</v>
      </c>
      <c r="M177" s="80"/>
      <c r="N177" s="80"/>
      <c r="O177" s="80"/>
      <c r="P177" s="80"/>
      <c r="Q177" s="80"/>
      <c r="R177" s="80"/>
      <c r="T177" s="249"/>
      <c r="U177" s="80"/>
      <c r="V177" s="80"/>
      <c r="W177" s="80"/>
      <c r="X177" s="80"/>
      <c r="Y177" s="80"/>
    </row>
    <row r="178" spans="1:25" s="41" customFormat="1" ht="15.75">
      <c r="A178" s="2543" t="s">
        <v>3199</v>
      </c>
      <c r="B178" s="2544"/>
      <c r="C178" s="2544"/>
      <c r="D178" s="2544"/>
      <c r="E178" s="2544"/>
      <c r="F178" s="2544"/>
      <c r="G178" s="2544"/>
      <c r="H178" s="2544"/>
      <c r="I178" s="2544"/>
      <c r="J178" s="2544"/>
      <c r="K178" s="2544"/>
      <c r="L178" s="2545"/>
      <c r="M178" s="249"/>
      <c r="N178" s="249"/>
      <c r="O178" s="249"/>
      <c r="P178" s="249"/>
      <c r="Q178" s="249"/>
      <c r="R178" s="249"/>
      <c r="T178" s="608"/>
      <c r="U178" s="249"/>
      <c r="V178" s="249"/>
      <c r="W178" s="249"/>
      <c r="X178" s="249"/>
      <c r="Y178" s="249"/>
    </row>
    <row r="179" spans="1:25" s="41" customFormat="1" ht="15.75">
      <c r="A179" s="1684"/>
      <c r="B179" s="1685"/>
      <c r="C179" s="1685"/>
      <c r="D179" s="1685"/>
      <c r="E179" s="1685"/>
      <c r="F179" s="1685"/>
      <c r="G179" s="1685"/>
      <c r="H179" s="1685"/>
      <c r="I179" s="1685"/>
      <c r="J179" s="1685"/>
      <c r="K179" s="1685"/>
      <c r="L179" s="1686"/>
      <c r="M179" s="249"/>
      <c r="N179" s="249"/>
      <c r="O179" s="249"/>
      <c r="P179" s="249"/>
      <c r="Q179" s="249"/>
      <c r="R179" s="249"/>
      <c r="T179" s="608"/>
      <c r="U179" s="249"/>
      <c r="V179" s="249"/>
      <c r="W179" s="249"/>
      <c r="X179" s="249"/>
      <c r="Y179" s="249"/>
    </row>
    <row r="180" spans="1:25" s="41" customFormat="1" ht="15.75">
      <c r="A180" s="785" t="s">
        <v>2700</v>
      </c>
      <c r="B180" s="1674">
        <v>45184</v>
      </c>
      <c r="C180" s="786"/>
      <c r="D180" s="1675">
        <v>14178</v>
      </c>
      <c r="E180" s="788" t="s">
        <v>1221</v>
      </c>
      <c r="F180" s="787">
        <v>4268</v>
      </c>
      <c r="G180" s="61" t="s">
        <v>29</v>
      </c>
      <c r="H180" s="1675" t="s">
        <v>1455</v>
      </c>
      <c r="I180" s="59"/>
      <c r="J180" s="61" t="s">
        <v>3158</v>
      </c>
      <c r="K180" s="789" t="s">
        <v>1340</v>
      </c>
      <c r="L180" s="1676"/>
      <c r="M180" s="570"/>
      <c r="N180" s="570"/>
      <c r="O180" s="570"/>
      <c r="P180" s="570"/>
      <c r="Q180" s="570"/>
      <c r="R180" s="570"/>
      <c r="S180" s="954"/>
      <c r="T180" s="1677" t="s">
        <v>3202</v>
      </c>
      <c r="U180" s="570" t="s">
        <v>3262</v>
      </c>
      <c r="V180" s="249"/>
      <c r="W180" s="249"/>
      <c r="X180" s="249"/>
      <c r="Y180" s="249"/>
    </row>
    <row r="181" spans="1:25" s="41" customFormat="1" ht="15.75">
      <c r="A181" s="785"/>
      <c r="B181" s="1674"/>
      <c r="C181" s="786"/>
      <c r="D181" s="1675"/>
      <c r="E181" s="788" t="s">
        <v>1221</v>
      </c>
      <c r="F181" s="787">
        <v>4513</v>
      </c>
      <c r="G181" s="61" t="s">
        <v>1204</v>
      </c>
      <c r="H181" s="1675" t="s">
        <v>1353</v>
      </c>
      <c r="I181" s="59"/>
      <c r="J181" s="61" t="s">
        <v>3158</v>
      </c>
      <c r="K181" s="789" t="s">
        <v>1340</v>
      </c>
      <c r="L181" s="1676">
        <v>1201.1199999999999</v>
      </c>
      <c r="M181" s="570"/>
      <c r="N181" s="570"/>
      <c r="O181" s="570"/>
      <c r="P181" s="570"/>
      <c r="Q181" s="570"/>
      <c r="R181" s="570"/>
      <c r="S181" s="954"/>
      <c r="T181" s="1677" t="s">
        <v>3203</v>
      </c>
      <c r="U181" s="570"/>
      <c r="V181" s="249"/>
      <c r="W181" s="249"/>
      <c r="X181" s="249"/>
      <c r="Y181" s="249"/>
    </row>
    <row r="182" spans="1:25" s="41" customFormat="1" ht="15.75">
      <c r="A182" s="534" t="s">
        <v>1177</v>
      </c>
      <c r="B182" s="1611">
        <v>45201</v>
      </c>
      <c r="C182" s="535"/>
      <c r="D182" s="550">
        <v>14328</v>
      </c>
      <c r="E182" s="536" t="s">
        <v>2</v>
      </c>
      <c r="F182" s="537">
        <v>1007</v>
      </c>
      <c r="G182" s="538" t="s">
        <v>135</v>
      </c>
      <c r="H182" s="550">
        <v>20</v>
      </c>
      <c r="I182" s="539"/>
      <c r="J182" s="538" t="s">
        <v>3158</v>
      </c>
      <c r="K182" s="540" t="s">
        <v>1340</v>
      </c>
      <c r="L182" s="1612">
        <v>570</v>
      </c>
      <c r="M182" s="249"/>
      <c r="N182" s="249"/>
      <c r="O182" s="249"/>
      <c r="P182" s="249"/>
      <c r="Q182" s="249"/>
      <c r="R182" s="249"/>
      <c r="T182" s="608" t="s">
        <v>3204</v>
      </c>
      <c r="U182" s="249"/>
      <c r="V182" s="249"/>
      <c r="W182" s="249"/>
      <c r="X182" s="249"/>
      <c r="Y182" s="249"/>
    </row>
    <row r="183" spans="1:25" s="41" customFormat="1" ht="15.75">
      <c r="A183" s="534" t="s">
        <v>1177</v>
      </c>
      <c r="B183" s="1611">
        <v>45231</v>
      </c>
      <c r="C183" s="535"/>
      <c r="D183" s="550">
        <v>14328</v>
      </c>
      <c r="E183" s="536" t="s">
        <v>2</v>
      </c>
      <c r="F183" s="537">
        <v>1007</v>
      </c>
      <c r="G183" s="538" t="s">
        <v>135</v>
      </c>
      <c r="H183" s="550">
        <v>20</v>
      </c>
      <c r="I183" s="539"/>
      <c r="J183" s="538" t="s">
        <v>3158</v>
      </c>
      <c r="K183" s="540" t="s">
        <v>1340</v>
      </c>
      <c r="L183" s="1612">
        <v>570</v>
      </c>
      <c r="M183" s="249"/>
      <c r="N183" s="249"/>
      <c r="O183" s="249"/>
      <c r="P183" s="249"/>
      <c r="Q183" s="249"/>
      <c r="R183" s="249"/>
      <c r="T183" s="608" t="s">
        <v>3205</v>
      </c>
      <c r="U183" s="249"/>
      <c r="V183" s="249"/>
      <c r="W183" s="249"/>
      <c r="X183" s="249"/>
      <c r="Y183" s="249"/>
    </row>
    <row r="184" spans="1:25" s="41" customFormat="1" ht="15.75">
      <c r="A184" s="534" t="s">
        <v>1177</v>
      </c>
      <c r="B184" s="1611">
        <v>45261</v>
      </c>
      <c r="C184" s="535"/>
      <c r="D184" s="550">
        <v>14328</v>
      </c>
      <c r="E184" s="536" t="s">
        <v>2</v>
      </c>
      <c r="F184" s="537">
        <v>1007</v>
      </c>
      <c r="G184" s="538" t="s">
        <v>135</v>
      </c>
      <c r="H184" s="550">
        <v>20</v>
      </c>
      <c r="I184" s="539"/>
      <c r="J184" s="538" t="s">
        <v>3158</v>
      </c>
      <c r="K184" s="540" t="s">
        <v>1340</v>
      </c>
      <c r="L184" s="1612">
        <v>570</v>
      </c>
      <c r="M184" s="249"/>
      <c r="N184" s="249"/>
      <c r="O184" s="249"/>
      <c r="P184" s="249"/>
      <c r="Q184" s="249"/>
      <c r="R184" s="249"/>
      <c r="T184" s="608" t="s">
        <v>3206</v>
      </c>
      <c r="U184" s="249"/>
      <c r="V184" s="249"/>
      <c r="W184" s="249"/>
      <c r="X184" s="249"/>
      <c r="Y184" s="249"/>
    </row>
    <row r="185" spans="1:25" s="41" customFormat="1" ht="15.75">
      <c r="A185" s="785" t="s">
        <v>2700</v>
      </c>
      <c r="B185" s="1674">
        <v>45215</v>
      </c>
      <c r="C185" s="786"/>
      <c r="D185" s="1675">
        <v>14179</v>
      </c>
      <c r="E185" s="788" t="s">
        <v>1221</v>
      </c>
      <c r="F185" s="787">
        <v>4268</v>
      </c>
      <c r="G185" s="61" t="s">
        <v>29</v>
      </c>
      <c r="H185" s="1675" t="s">
        <v>1455</v>
      </c>
      <c r="I185" s="59"/>
      <c r="J185" s="61" t="s">
        <v>3158</v>
      </c>
      <c r="K185" s="789" t="s">
        <v>1340</v>
      </c>
      <c r="L185" s="1676"/>
      <c r="M185" s="570"/>
      <c r="N185" s="570"/>
      <c r="O185" s="570"/>
      <c r="P185" s="570"/>
      <c r="Q185" s="570"/>
      <c r="R185" s="570"/>
      <c r="S185" s="954"/>
      <c r="T185" s="1677" t="s">
        <v>3202</v>
      </c>
      <c r="U185" s="570"/>
      <c r="V185" s="249"/>
      <c r="W185" s="249"/>
      <c r="X185" s="249"/>
      <c r="Y185" s="249"/>
    </row>
    <row r="186" spans="1:25" s="41" customFormat="1" ht="15.75">
      <c r="A186" s="785"/>
      <c r="B186" s="1674"/>
      <c r="C186" s="786"/>
      <c r="D186" s="1675"/>
      <c r="E186" s="788" t="s">
        <v>1221</v>
      </c>
      <c r="F186" s="787">
        <v>4513</v>
      </c>
      <c r="G186" s="61" t="s">
        <v>1204</v>
      </c>
      <c r="H186" s="1675" t="s">
        <v>1353</v>
      </c>
      <c r="I186" s="59"/>
      <c r="J186" s="61" t="s">
        <v>3158</v>
      </c>
      <c r="K186" s="789" t="s">
        <v>1340</v>
      </c>
      <c r="L186" s="1676">
        <v>1201.1199999999999</v>
      </c>
      <c r="M186" s="570"/>
      <c r="N186" s="570"/>
      <c r="O186" s="570"/>
      <c r="P186" s="570"/>
      <c r="Q186" s="570"/>
      <c r="R186" s="570"/>
      <c r="S186" s="954"/>
      <c r="T186" s="1677" t="s">
        <v>3203</v>
      </c>
      <c r="U186" s="570"/>
      <c r="V186" s="249"/>
      <c r="W186" s="249"/>
      <c r="X186" s="249"/>
      <c r="Y186" s="249"/>
    </row>
    <row r="187" spans="1:25" s="41" customFormat="1" ht="15.75">
      <c r="A187" s="539" t="s">
        <v>2854</v>
      </c>
      <c r="B187" s="1611">
        <v>45205</v>
      </c>
      <c r="C187" s="538"/>
      <c r="D187" s="538">
        <v>14769</v>
      </c>
      <c r="E187" s="538" t="s">
        <v>2</v>
      </c>
      <c r="F187" s="538">
        <v>869</v>
      </c>
      <c r="G187" s="538" t="s">
        <v>16</v>
      </c>
      <c r="H187" s="538">
        <v>50</v>
      </c>
      <c r="I187" s="539"/>
      <c r="J187" s="538" t="s">
        <v>3158</v>
      </c>
      <c r="K187" s="538" t="s">
        <v>1340</v>
      </c>
      <c r="L187" s="538"/>
      <c r="M187" s="249"/>
      <c r="N187" s="249"/>
      <c r="O187" s="249"/>
      <c r="P187" s="249"/>
      <c r="Q187" s="249"/>
      <c r="R187" s="249"/>
      <c r="T187" s="608" t="s">
        <v>3292</v>
      </c>
      <c r="U187" s="249"/>
      <c r="V187" s="249"/>
      <c r="W187" s="249"/>
      <c r="X187" s="249"/>
      <c r="Y187" s="249"/>
    </row>
    <row r="188" spans="1:25" s="41" customFormat="1" ht="15.75">
      <c r="A188" s="539"/>
      <c r="B188" s="538"/>
      <c r="C188" s="538"/>
      <c r="D188" s="538"/>
      <c r="E188" s="538" t="s">
        <v>2</v>
      </c>
      <c r="F188" s="538">
        <v>2691</v>
      </c>
      <c r="G188" s="538" t="s">
        <v>47</v>
      </c>
      <c r="H188" s="538">
        <v>51.2</v>
      </c>
      <c r="I188" s="539"/>
      <c r="J188" s="538" t="s">
        <v>3158</v>
      </c>
      <c r="K188" s="538" t="s">
        <v>1340</v>
      </c>
      <c r="L188" s="1687">
        <v>1795</v>
      </c>
      <c r="M188" s="249"/>
      <c r="N188" s="249"/>
      <c r="O188" s="249"/>
      <c r="P188" s="249"/>
      <c r="Q188" s="249"/>
      <c r="R188" s="249"/>
      <c r="T188" s="608" t="s">
        <v>3291</v>
      </c>
      <c r="U188" s="249"/>
      <c r="V188" s="249"/>
      <c r="W188" s="249"/>
      <c r="X188" s="249"/>
      <c r="Y188" s="249"/>
    </row>
    <row r="189" spans="1:25" s="41" customFormat="1" ht="15.75">
      <c r="A189" s="341" t="s">
        <v>1094</v>
      </c>
      <c r="B189" s="1217">
        <v>45204</v>
      </c>
      <c r="C189" s="32">
        <v>45201</v>
      </c>
      <c r="D189" s="521">
        <v>14805</v>
      </c>
      <c r="E189" s="34" t="s">
        <v>1221</v>
      </c>
      <c r="F189" s="33">
        <v>788</v>
      </c>
      <c r="G189" s="19" t="s">
        <v>63</v>
      </c>
      <c r="H189" s="521">
        <v>2</v>
      </c>
      <c r="I189" s="35" t="s">
        <v>6</v>
      </c>
      <c r="J189" s="19" t="s">
        <v>3158</v>
      </c>
      <c r="K189" s="21" t="s">
        <v>1340</v>
      </c>
      <c r="L189" s="1218">
        <v>171</v>
      </c>
      <c r="M189" s="249"/>
      <c r="N189" s="249"/>
      <c r="O189" s="249"/>
      <c r="P189" s="249"/>
      <c r="Q189" s="249"/>
      <c r="R189" s="249"/>
      <c r="T189" s="608"/>
      <c r="U189" s="249"/>
      <c r="V189" s="249"/>
      <c r="W189" s="249"/>
      <c r="X189" s="249"/>
      <c r="Y189" s="249"/>
    </row>
    <row r="190" spans="1:25" s="41" customFormat="1" ht="15.75">
      <c r="A190" s="534" t="s">
        <v>2374</v>
      </c>
      <c r="B190" s="1611">
        <v>45222</v>
      </c>
      <c r="C190" s="535"/>
      <c r="D190" s="550">
        <v>14942</v>
      </c>
      <c r="E190" s="536" t="s">
        <v>7</v>
      </c>
      <c r="F190" s="537">
        <v>4389</v>
      </c>
      <c r="G190" s="538" t="s">
        <v>210</v>
      </c>
      <c r="H190" s="550">
        <v>200</v>
      </c>
      <c r="I190" s="539"/>
      <c r="J190" s="538" t="s">
        <v>3158</v>
      </c>
      <c r="K190" s="540" t="s">
        <v>1340</v>
      </c>
      <c r="L190" s="1612">
        <v>620</v>
      </c>
      <c r="M190" s="249"/>
      <c r="N190" s="249"/>
      <c r="O190" s="249"/>
      <c r="P190" s="249"/>
      <c r="Q190" s="249"/>
      <c r="R190" s="249"/>
      <c r="T190" s="608" t="s">
        <v>3333</v>
      </c>
      <c r="U190" s="249"/>
      <c r="V190" s="249"/>
      <c r="W190" s="249"/>
      <c r="X190" s="249"/>
      <c r="Y190" s="249"/>
    </row>
    <row r="191" spans="1:25" s="41" customFormat="1" ht="15.75">
      <c r="A191" s="339" t="s">
        <v>1159</v>
      </c>
      <c r="B191" s="1606">
        <v>45205</v>
      </c>
      <c r="C191" s="132"/>
      <c r="D191" s="547">
        <v>14910</v>
      </c>
      <c r="E191" s="131" t="s">
        <v>2</v>
      </c>
      <c r="F191" s="133">
        <v>855</v>
      </c>
      <c r="G191" s="134" t="s">
        <v>38</v>
      </c>
      <c r="H191" s="547">
        <v>6</v>
      </c>
      <c r="I191" s="235"/>
      <c r="J191" s="134" t="s">
        <v>3158</v>
      </c>
      <c r="K191" s="525" t="s">
        <v>1911</v>
      </c>
      <c r="L191" s="516">
        <v>99</v>
      </c>
      <c r="M191" s="249"/>
      <c r="N191" s="249"/>
      <c r="O191" s="249"/>
      <c r="P191" s="249"/>
      <c r="Q191" s="249"/>
      <c r="R191" s="249"/>
      <c r="T191" s="608"/>
      <c r="U191" s="249"/>
      <c r="V191" s="249"/>
      <c r="W191" s="249"/>
      <c r="X191" s="249"/>
      <c r="Y191" s="249"/>
    </row>
    <row r="192" spans="1:25" s="41" customFormat="1" ht="15.75">
      <c r="A192" s="339" t="s">
        <v>2043</v>
      </c>
      <c r="B192" s="1606">
        <v>45205</v>
      </c>
      <c r="C192" s="132"/>
      <c r="D192" s="547">
        <v>14912</v>
      </c>
      <c r="E192" s="131" t="s">
        <v>7</v>
      </c>
      <c r="F192" s="133">
        <v>2335</v>
      </c>
      <c r="G192" s="134" t="s">
        <v>41</v>
      </c>
      <c r="H192" s="547">
        <v>30</v>
      </c>
      <c r="I192" s="235"/>
      <c r="J192" s="134" t="s">
        <v>3158</v>
      </c>
      <c r="K192" s="525" t="s">
        <v>1911</v>
      </c>
      <c r="L192" s="516">
        <v>220.5</v>
      </c>
      <c r="M192" s="249"/>
      <c r="N192" s="249"/>
      <c r="O192" s="249"/>
      <c r="P192" s="249"/>
      <c r="Q192" s="249"/>
      <c r="R192" s="249"/>
      <c r="T192" s="608"/>
      <c r="U192" s="249"/>
      <c r="V192" s="249"/>
      <c r="W192" s="249"/>
      <c r="X192" s="249"/>
      <c r="Y192" s="249"/>
    </row>
    <row r="193" spans="1:25" s="41" customFormat="1" ht="15.75">
      <c r="A193" s="339" t="s">
        <v>787</v>
      </c>
      <c r="B193" s="1606">
        <v>45205</v>
      </c>
      <c r="C193" s="132"/>
      <c r="D193" s="547">
        <v>14913</v>
      </c>
      <c r="E193" s="131" t="s">
        <v>1221</v>
      </c>
      <c r="F193" s="133">
        <v>2438</v>
      </c>
      <c r="G193" s="134" t="s">
        <v>47</v>
      </c>
      <c r="H193" s="547">
        <v>8</v>
      </c>
      <c r="I193" s="235"/>
      <c r="J193" s="134" t="s">
        <v>3158</v>
      </c>
      <c r="K193" s="525" t="s">
        <v>1911</v>
      </c>
      <c r="L193" s="516">
        <v>352</v>
      </c>
      <c r="M193" s="249"/>
      <c r="N193" s="249"/>
      <c r="O193" s="249"/>
      <c r="P193" s="249"/>
      <c r="Q193" s="249"/>
      <c r="R193" s="249"/>
      <c r="T193" s="608"/>
      <c r="U193" s="249"/>
      <c r="V193" s="249"/>
      <c r="W193" s="249"/>
      <c r="X193" s="249"/>
      <c r="Y193" s="249"/>
    </row>
    <row r="194" spans="1:25" s="41" customFormat="1" ht="15.75">
      <c r="A194" s="339" t="s">
        <v>115</v>
      </c>
      <c r="B194" s="1606">
        <v>45205</v>
      </c>
      <c r="C194" s="132"/>
      <c r="D194" s="547">
        <v>14914</v>
      </c>
      <c r="E194" s="131" t="s">
        <v>2</v>
      </c>
      <c r="F194" s="133">
        <v>2604</v>
      </c>
      <c r="G194" s="134" t="s">
        <v>116</v>
      </c>
      <c r="H194" s="547">
        <v>21</v>
      </c>
      <c r="I194" s="235"/>
      <c r="J194" s="134" t="s">
        <v>3158</v>
      </c>
      <c r="K194" s="525" t="s">
        <v>1911</v>
      </c>
      <c r="L194" s="516">
        <v>630</v>
      </c>
      <c r="M194" s="249"/>
      <c r="N194" s="249"/>
      <c r="O194" s="249"/>
      <c r="P194" s="249"/>
      <c r="Q194" s="249"/>
      <c r="R194" s="249"/>
      <c r="T194" s="608"/>
      <c r="U194" s="249"/>
      <c r="V194" s="249"/>
      <c r="W194" s="249"/>
      <c r="X194" s="249"/>
      <c r="Y194" s="249"/>
    </row>
    <row r="195" spans="1:25" s="41" customFormat="1" ht="15.75">
      <c r="A195" s="339" t="s">
        <v>2854</v>
      </c>
      <c r="B195" s="1606">
        <v>45208</v>
      </c>
      <c r="C195" s="132"/>
      <c r="D195" s="547">
        <v>14915</v>
      </c>
      <c r="E195" s="131" t="s">
        <v>2</v>
      </c>
      <c r="F195" s="133">
        <v>2691</v>
      </c>
      <c r="G195" s="134" t="s">
        <v>47</v>
      </c>
      <c r="H195" s="547" t="s">
        <v>2028</v>
      </c>
      <c r="I195" s="235"/>
      <c r="J195" s="134" t="s">
        <v>3158</v>
      </c>
      <c r="K195" s="525" t="s">
        <v>1911</v>
      </c>
      <c r="L195" s="516">
        <v>2508.8000000000002</v>
      </c>
      <c r="M195" s="249"/>
      <c r="N195" s="249"/>
      <c r="O195" s="249"/>
      <c r="P195" s="249"/>
      <c r="Q195" s="249"/>
      <c r="R195" s="249"/>
      <c r="T195" s="608"/>
      <c r="U195" s="249"/>
      <c r="V195" s="249"/>
      <c r="W195" s="249"/>
      <c r="X195" s="249"/>
      <c r="Y195" s="249"/>
    </row>
    <row r="196" spans="1:25" s="41" customFormat="1" ht="15.75">
      <c r="A196" s="339" t="s">
        <v>472</v>
      </c>
      <c r="B196" s="1606">
        <v>45208</v>
      </c>
      <c r="C196" s="132"/>
      <c r="D196" s="547">
        <v>14916</v>
      </c>
      <c r="E196" s="131" t="s">
        <v>7</v>
      </c>
      <c r="F196" s="133">
        <v>2807</v>
      </c>
      <c r="G196" s="134" t="s">
        <v>79</v>
      </c>
      <c r="H196" s="547">
        <v>10</v>
      </c>
      <c r="I196" s="235"/>
      <c r="J196" s="134" t="s">
        <v>3158</v>
      </c>
      <c r="K196" s="525" t="s">
        <v>1911</v>
      </c>
      <c r="L196" s="516">
        <v>505</v>
      </c>
      <c r="M196" s="249"/>
      <c r="N196" s="249"/>
      <c r="O196" s="249"/>
      <c r="P196" s="249"/>
      <c r="Q196" s="249"/>
      <c r="R196" s="249"/>
      <c r="T196" s="608"/>
      <c r="U196" s="249"/>
      <c r="V196" s="249"/>
      <c r="W196" s="249"/>
      <c r="X196" s="249"/>
      <c r="Y196" s="249"/>
    </row>
    <row r="197" spans="1:25" s="41" customFormat="1" ht="15.75">
      <c r="A197" s="339" t="s">
        <v>249</v>
      </c>
      <c r="B197" s="1606">
        <v>45208</v>
      </c>
      <c r="C197" s="132"/>
      <c r="D197" s="547">
        <v>14917</v>
      </c>
      <c r="E197" s="131" t="s">
        <v>44</v>
      </c>
      <c r="F197" s="133" t="s">
        <v>3335</v>
      </c>
      <c r="G197" s="134" t="s">
        <v>1630</v>
      </c>
      <c r="H197" s="547">
        <v>10</v>
      </c>
      <c r="I197" s="235"/>
      <c r="J197" s="134" t="s">
        <v>3158</v>
      </c>
      <c r="K197" s="525" t="s">
        <v>1911</v>
      </c>
      <c r="L197" s="516">
        <v>285</v>
      </c>
      <c r="M197" s="249"/>
      <c r="N197" s="249"/>
      <c r="O197" s="249"/>
      <c r="P197" s="249"/>
      <c r="Q197" s="249"/>
      <c r="R197" s="249"/>
      <c r="T197" s="608"/>
      <c r="U197" s="249"/>
      <c r="V197" s="249"/>
      <c r="W197" s="249"/>
      <c r="X197" s="249"/>
      <c r="Y197" s="249"/>
    </row>
    <row r="198" spans="1:25" s="41" customFormat="1" ht="15.75">
      <c r="A198" s="339" t="s">
        <v>2043</v>
      </c>
      <c r="B198" s="1606">
        <v>45208</v>
      </c>
      <c r="C198" s="132"/>
      <c r="D198" s="547">
        <v>14918</v>
      </c>
      <c r="E198" s="131" t="s">
        <v>2351</v>
      </c>
      <c r="F198" s="133">
        <v>3990</v>
      </c>
      <c r="G198" s="134" t="s">
        <v>63</v>
      </c>
      <c r="H198" s="547" t="s">
        <v>984</v>
      </c>
      <c r="I198" s="235"/>
      <c r="J198" s="134" t="s">
        <v>3158</v>
      </c>
      <c r="K198" s="525" t="s">
        <v>1911</v>
      </c>
      <c r="L198" s="516">
        <v>123.75</v>
      </c>
      <c r="M198" s="249"/>
      <c r="N198" s="249"/>
      <c r="O198" s="249"/>
      <c r="P198" s="249"/>
      <c r="Q198" s="249"/>
      <c r="R198" s="249"/>
      <c r="T198" s="608"/>
      <c r="U198" s="249"/>
      <c r="V198" s="249"/>
      <c r="W198" s="249"/>
      <c r="X198" s="249"/>
      <c r="Y198" s="249"/>
    </row>
    <row r="199" spans="1:25" s="41" customFormat="1" ht="15.75">
      <c r="A199" s="339" t="s">
        <v>1997</v>
      </c>
      <c r="B199" s="1606">
        <v>45208</v>
      </c>
      <c r="C199" s="132"/>
      <c r="D199" s="547">
        <v>14919</v>
      </c>
      <c r="E199" s="131" t="s">
        <v>1221</v>
      </c>
      <c r="F199" s="133">
        <v>4060</v>
      </c>
      <c r="G199" s="134" t="s">
        <v>2012</v>
      </c>
      <c r="H199" s="547">
        <v>20</v>
      </c>
      <c r="I199" s="235"/>
      <c r="J199" s="134" t="s">
        <v>3158</v>
      </c>
      <c r="K199" s="525" t="s">
        <v>1911</v>
      </c>
      <c r="L199" s="516">
        <v>556</v>
      </c>
      <c r="M199" s="249"/>
      <c r="N199" s="249"/>
      <c r="O199" s="249"/>
      <c r="P199" s="249"/>
      <c r="Q199" s="249"/>
      <c r="R199" s="249"/>
      <c r="T199" s="608"/>
      <c r="U199" s="249"/>
      <c r="V199" s="249"/>
      <c r="W199" s="249"/>
      <c r="X199" s="249"/>
      <c r="Y199" s="249"/>
    </row>
    <row r="200" spans="1:25" s="41" customFormat="1" ht="15.75">
      <c r="A200" s="339" t="s">
        <v>141</v>
      </c>
      <c r="B200" s="1606">
        <v>45209</v>
      </c>
      <c r="C200" s="132"/>
      <c r="D200" s="547">
        <v>14936</v>
      </c>
      <c r="E200" s="131" t="s">
        <v>2</v>
      </c>
      <c r="F200" s="133">
        <v>4064</v>
      </c>
      <c r="G200" s="134" t="s">
        <v>22</v>
      </c>
      <c r="H200" s="547">
        <v>35</v>
      </c>
      <c r="I200" s="235"/>
      <c r="J200" s="134" t="s">
        <v>3158</v>
      </c>
      <c r="K200" s="525" t="s">
        <v>1911</v>
      </c>
      <c r="L200" s="516">
        <v>402.5</v>
      </c>
      <c r="M200" s="249"/>
      <c r="N200" s="249"/>
      <c r="O200" s="249"/>
      <c r="P200" s="249"/>
      <c r="Q200" s="249"/>
      <c r="R200" s="249"/>
      <c r="T200" s="608"/>
      <c r="U200" s="249"/>
      <c r="V200" s="249"/>
      <c r="W200" s="249"/>
      <c r="X200" s="249"/>
      <c r="Y200" s="249"/>
    </row>
    <row r="201" spans="1:25" s="41" customFormat="1" ht="15.75">
      <c r="A201" s="339" t="s">
        <v>472</v>
      </c>
      <c r="B201" s="1606">
        <v>45209</v>
      </c>
      <c r="C201" s="132"/>
      <c r="D201" s="547">
        <v>14939</v>
      </c>
      <c r="E201" s="131" t="s">
        <v>1221</v>
      </c>
      <c r="F201" s="133">
        <v>4268</v>
      </c>
      <c r="G201" s="134" t="s">
        <v>29</v>
      </c>
      <c r="H201" s="547">
        <v>30</v>
      </c>
      <c r="I201" s="235"/>
      <c r="J201" s="134" t="s">
        <v>3158</v>
      </c>
      <c r="K201" s="525" t="s">
        <v>1911</v>
      </c>
      <c r="L201" s="516">
        <v>585</v>
      </c>
      <c r="M201" s="249"/>
      <c r="N201" s="249"/>
      <c r="O201" s="249"/>
      <c r="P201" s="249"/>
      <c r="Q201" s="249"/>
      <c r="R201" s="249"/>
      <c r="T201" s="608"/>
      <c r="U201" s="249"/>
      <c r="V201" s="249"/>
      <c r="W201" s="249"/>
      <c r="X201" s="249"/>
      <c r="Y201" s="249"/>
    </row>
    <row r="202" spans="1:25" s="41" customFormat="1" ht="15.75">
      <c r="A202" s="339" t="s">
        <v>141</v>
      </c>
      <c r="B202" s="1606">
        <v>45209</v>
      </c>
      <c r="C202" s="132"/>
      <c r="D202" s="547">
        <v>14950</v>
      </c>
      <c r="E202" s="131" t="s">
        <v>1221</v>
      </c>
      <c r="F202" s="133">
        <v>4736</v>
      </c>
      <c r="G202" s="134" t="s">
        <v>729</v>
      </c>
      <c r="H202" s="547" t="s">
        <v>2756</v>
      </c>
      <c r="I202" s="235"/>
      <c r="J202" s="134" t="s">
        <v>3158</v>
      </c>
      <c r="K202" s="525" t="s">
        <v>1911</v>
      </c>
      <c r="L202" s="516">
        <v>450.12</v>
      </c>
      <c r="M202" s="249"/>
      <c r="N202" s="249"/>
      <c r="O202" s="249"/>
      <c r="P202" s="249"/>
      <c r="Q202" s="249"/>
      <c r="R202" s="249"/>
      <c r="T202" s="608"/>
      <c r="U202" s="249"/>
      <c r="V202" s="249"/>
      <c r="W202" s="249"/>
      <c r="X202" s="249"/>
      <c r="Y202" s="249"/>
    </row>
    <row r="203" spans="1:25" s="41" customFormat="1" ht="15.75">
      <c r="A203" s="339" t="s">
        <v>835</v>
      </c>
      <c r="B203" s="1606">
        <v>45205</v>
      </c>
      <c r="C203" s="132"/>
      <c r="D203" s="547">
        <v>14990</v>
      </c>
      <c r="E203" s="131" t="s">
        <v>7</v>
      </c>
      <c r="F203" s="133">
        <v>3219</v>
      </c>
      <c r="G203" s="134" t="s">
        <v>836</v>
      </c>
      <c r="H203" s="547">
        <v>36</v>
      </c>
      <c r="I203" s="235"/>
      <c r="J203" s="134" t="s">
        <v>3158</v>
      </c>
      <c r="K203" s="525" t="s">
        <v>1911</v>
      </c>
      <c r="L203" s="516">
        <v>1422</v>
      </c>
      <c r="M203" s="249"/>
      <c r="N203" s="249"/>
      <c r="O203" s="249"/>
      <c r="P203" s="249"/>
      <c r="Q203" s="249"/>
      <c r="R203" s="249"/>
      <c r="T203" s="608"/>
      <c r="U203" s="249"/>
      <c r="V203" s="249"/>
      <c r="W203" s="249"/>
      <c r="X203" s="249"/>
      <c r="Y203" s="249"/>
    </row>
    <row r="204" spans="1:25" s="41" customFormat="1" ht="15.75">
      <c r="A204" s="339" t="s">
        <v>2488</v>
      </c>
      <c r="B204" s="1606">
        <v>45218</v>
      </c>
      <c r="C204" s="132"/>
      <c r="D204" s="547">
        <v>15004</v>
      </c>
      <c r="E204" s="131" t="s">
        <v>2351</v>
      </c>
      <c r="F204" s="133">
        <v>4443</v>
      </c>
      <c r="G204" s="134" t="s">
        <v>47</v>
      </c>
      <c r="H204" s="547">
        <v>150</v>
      </c>
      <c r="I204" s="235"/>
      <c r="J204" s="134" t="s">
        <v>3158</v>
      </c>
      <c r="K204" s="525"/>
      <c r="L204" s="516">
        <v>5970</v>
      </c>
      <c r="M204" s="249"/>
      <c r="N204" s="249"/>
      <c r="O204" s="249"/>
      <c r="P204" s="249"/>
      <c r="Q204" s="249"/>
      <c r="R204" s="249"/>
      <c r="T204" s="608" t="s">
        <v>3348</v>
      </c>
      <c r="U204" s="249"/>
      <c r="V204" s="249"/>
      <c r="W204" s="249"/>
      <c r="X204" s="249"/>
      <c r="Y204" s="249"/>
    </row>
    <row r="205" spans="1:25" s="41" customFormat="1" ht="15.75">
      <c r="A205" s="339" t="s">
        <v>1303</v>
      </c>
      <c r="B205" s="1606">
        <v>45204</v>
      </c>
      <c r="C205" s="132"/>
      <c r="D205" s="547">
        <v>15020</v>
      </c>
      <c r="E205" s="131" t="s">
        <v>671</v>
      </c>
      <c r="F205" s="133">
        <v>3626</v>
      </c>
      <c r="G205" s="134" t="s">
        <v>1441</v>
      </c>
      <c r="H205" s="547">
        <v>10</v>
      </c>
      <c r="I205" s="235"/>
      <c r="J205" s="134" t="s">
        <v>3158</v>
      </c>
      <c r="K205" s="525"/>
      <c r="L205" s="516"/>
      <c r="M205" s="249"/>
      <c r="N205" s="249"/>
      <c r="O205" s="249"/>
      <c r="P205" s="249"/>
      <c r="Q205" s="249"/>
      <c r="R205" s="249"/>
      <c r="T205" s="608"/>
      <c r="U205" s="249"/>
      <c r="V205" s="249"/>
      <c r="W205" s="249"/>
      <c r="X205" s="249"/>
      <c r="Y205" s="249"/>
    </row>
    <row r="206" spans="1:25" s="41" customFormat="1" ht="15.75">
      <c r="A206" s="339"/>
      <c r="B206" s="1606"/>
      <c r="C206" s="132"/>
      <c r="D206" s="547"/>
      <c r="E206" s="131" t="s">
        <v>2351</v>
      </c>
      <c r="F206" s="133">
        <v>3623</v>
      </c>
      <c r="G206" s="134" t="s">
        <v>47</v>
      </c>
      <c r="H206" s="547">
        <v>15</v>
      </c>
      <c r="I206" s="235"/>
      <c r="J206" s="134" t="s">
        <v>3158</v>
      </c>
      <c r="K206" s="525"/>
      <c r="L206" s="516"/>
      <c r="M206" s="249"/>
      <c r="N206" s="249"/>
      <c r="O206" s="249"/>
      <c r="P206" s="249"/>
      <c r="Q206" s="249"/>
      <c r="R206" s="249"/>
      <c r="T206" s="608"/>
      <c r="U206" s="249"/>
      <c r="V206" s="249"/>
      <c r="W206" s="249"/>
      <c r="X206" s="249"/>
      <c r="Y206" s="249"/>
    </row>
    <row r="207" spans="1:25" s="41" customFormat="1" ht="15.75">
      <c r="A207" s="339"/>
      <c r="B207" s="1606"/>
      <c r="C207" s="132"/>
      <c r="D207" s="547"/>
      <c r="E207" s="131" t="s">
        <v>1221</v>
      </c>
      <c r="F207" s="133">
        <v>3624</v>
      </c>
      <c r="G207" s="134" t="s">
        <v>63</v>
      </c>
      <c r="H207" s="547">
        <v>20</v>
      </c>
      <c r="I207" s="235"/>
      <c r="J207" s="134" t="s">
        <v>3158</v>
      </c>
      <c r="K207" s="525"/>
      <c r="L207" s="516">
        <v>1216.8499999999999</v>
      </c>
      <c r="M207" s="249"/>
      <c r="N207" s="249"/>
      <c r="O207" s="249"/>
      <c r="P207" s="249"/>
      <c r="Q207" s="249"/>
      <c r="R207" s="249"/>
      <c r="T207" s="608"/>
      <c r="U207" s="249"/>
      <c r="V207" s="249"/>
      <c r="W207" s="249"/>
      <c r="X207" s="249"/>
      <c r="Y207" s="249"/>
    </row>
    <row r="208" spans="1:25" s="41" customFormat="1" ht="15.75">
      <c r="A208" s="339" t="s">
        <v>1303</v>
      </c>
      <c r="B208" s="1606">
        <v>45208</v>
      </c>
      <c r="C208" s="132"/>
      <c r="D208" s="547">
        <v>15021</v>
      </c>
      <c r="E208" s="131" t="s">
        <v>671</v>
      </c>
      <c r="F208" s="133">
        <v>3626</v>
      </c>
      <c r="G208" s="134" t="s">
        <v>1441</v>
      </c>
      <c r="H208" s="547">
        <v>10</v>
      </c>
      <c r="I208" s="235"/>
      <c r="J208" s="134" t="s">
        <v>3158</v>
      </c>
      <c r="K208" s="525"/>
      <c r="L208" s="516"/>
      <c r="M208" s="249"/>
      <c r="N208" s="249"/>
      <c r="O208" s="249"/>
      <c r="P208" s="249"/>
      <c r="Q208" s="249"/>
      <c r="R208" s="249"/>
      <c r="T208" s="608"/>
      <c r="U208" s="249"/>
      <c r="V208" s="249"/>
      <c r="W208" s="249"/>
      <c r="X208" s="249"/>
      <c r="Y208" s="249"/>
    </row>
    <row r="209" spans="1:25" s="41" customFormat="1" ht="15.75">
      <c r="A209" s="339"/>
      <c r="B209" s="1606"/>
      <c r="C209" s="132"/>
      <c r="D209" s="547"/>
      <c r="E209" s="131" t="s">
        <v>2351</v>
      </c>
      <c r="F209" s="133">
        <v>3623</v>
      </c>
      <c r="G209" s="134" t="s">
        <v>47</v>
      </c>
      <c r="H209" s="547">
        <v>15</v>
      </c>
      <c r="I209" s="235"/>
      <c r="J209" s="134" t="s">
        <v>3158</v>
      </c>
      <c r="K209" s="525"/>
      <c r="L209" s="516"/>
      <c r="M209" s="249"/>
      <c r="N209" s="249"/>
      <c r="O209" s="249"/>
      <c r="P209" s="249"/>
      <c r="Q209" s="249"/>
      <c r="R209" s="249"/>
      <c r="T209" s="608"/>
      <c r="U209" s="249"/>
      <c r="V209" s="249"/>
      <c r="W209" s="249"/>
      <c r="X209" s="249"/>
      <c r="Y209" s="249"/>
    </row>
    <row r="210" spans="1:25" s="41" customFormat="1" ht="15.75">
      <c r="A210" s="339"/>
      <c r="B210" s="1606"/>
      <c r="C210" s="132"/>
      <c r="D210" s="547"/>
      <c r="E210" s="131" t="s">
        <v>1221</v>
      </c>
      <c r="F210" s="133">
        <v>3625</v>
      </c>
      <c r="G210" s="134" t="s">
        <v>902</v>
      </c>
      <c r="H210" s="547">
        <v>10</v>
      </c>
      <c r="I210" s="235"/>
      <c r="J210" s="134" t="s">
        <v>3158</v>
      </c>
      <c r="K210" s="525"/>
      <c r="L210" s="516"/>
      <c r="M210" s="249"/>
      <c r="N210" s="249"/>
      <c r="O210" s="249"/>
      <c r="P210" s="249"/>
      <c r="Q210" s="249"/>
      <c r="R210" s="249"/>
      <c r="T210" s="608"/>
      <c r="U210" s="249"/>
      <c r="V210" s="249"/>
      <c r="W210" s="249"/>
      <c r="X210" s="249"/>
      <c r="Y210" s="249"/>
    </row>
    <row r="211" spans="1:25" s="41" customFormat="1" ht="15.75">
      <c r="A211" s="339"/>
      <c r="B211" s="1606"/>
      <c r="C211" s="132"/>
      <c r="D211" s="547"/>
      <c r="E211" s="131" t="s">
        <v>1221</v>
      </c>
      <c r="F211" s="133">
        <v>3624</v>
      </c>
      <c r="G211" s="134" t="s">
        <v>63</v>
      </c>
      <c r="H211" s="547">
        <v>20</v>
      </c>
      <c r="I211" s="235"/>
      <c r="J211" s="134" t="s">
        <v>3158</v>
      </c>
      <c r="K211" s="525"/>
      <c r="L211" s="516">
        <v>1432.45</v>
      </c>
      <c r="M211" s="249"/>
      <c r="N211" s="249"/>
      <c r="O211" s="249"/>
      <c r="P211" s="249"/>
      <c r="Q211" s="249"/>
      <c r="R211" s="249"/>
      <c r="T211" s="608"/>
      <c r="U211" s="249"/>
      <c r="V211" s="249"/>
      <c r="W211" s="249"/>
      <c r="X211" s="249"/>
      <c r="Y211" s="249"/>
    </row>
    <row r="212" spans="1:25" s="41" customFormat="1" ht="15.75">
      <c r="A212" s="339" t="s">
        <v>1303</v>
      </c>
      <c r="B212" s="1606">
        <v>45214</v>
      </c>
      <c r="C212" s="132"/>
      <c r="D212" s="547">
        <v>15023</v>
      </c>
      <c r="E212" s="131" t="s">
        <v>671</v>
      </c>
      <c r="F212" s="133">
        <v>3626</v>
      </c>
      <c r="G212" s="134" t="s">
        <v>1441</v>
      </c>
      <c r="H212" s="547">
        <v>10</v>
      </c>
      <c r="I212" s="235"/>
      <c r="J212" s="134" t="s">
        <v>3158</v>
      </c>
      <c r="K212" s="525"/>
      <c r="L212" s="516"/>
      <c r="M212" s="249"/>
      <c r="N212" s="249"/>
      <c r="O212" s="249"/>
      <c r="P212" s="249"/>
      <c r="Q212" s="249"/>
      <c r="R212" s="249"/>
      <c r="T212" s="608"/>
      <c r="U212" s="249"/>
      <c r="V212" s="249"/>
      <c r="W212" s="249"/>
      <c r="X212" s="249"/>
      <c r="Y212" s="249"/>
    </row>
    <row r="213" spans="1:25" s="41" customFormat="1" ht="15.75">
      <c r="A213" s="339"/>
      <c r="B213" s="1606"/>
      <c r="C213" s="132"/>
      <c r="D213" s="547"/>
      <c r="E213" s="131" t="s">
        <v>2351</v>
      </c>
      <c r="F213" s="133">
        <v>3623</v>
      </c>
      <c r="G213" s="134" t="s">
        <v>47</v>
      </c>
      <c r="H213" s="547">
        <v>15</v>
      </c>
      <c r="I213" s="235"/>
      <c r="J213" s="134" t="s">
        <v>3158</v>
      </c>
      <c r="K213" s="525"/>
      <c r="L213" s="516"/>
      <c r="M213" s="249"/>
      <c r="N213" s="249"/>
      <c r="O213" s="249"/>
      <c r="P213" s="249"/>
      <c r="Q213" s="249"/>
      <c r="R213" s="249"/>
      <c r="T213" s="608"/>
      <c r="U213" s="249"/>
      <c r="V213" s="249"/>
      <c r="W213" s="249"/>
      <c r="X213" s="249"/>
      <c r="Y213" s="249"/>
    </row>
    <row r="214" spans="1:25" s="41" customFormat="1" ht="15.75">
      <c r="A214" s="339"/>
      <c r="B214" s="1606"/>
      <c r="C214" s="132"/>
      <c r="D214" s="547"/>
      <c r="E214" s="131" t="s">
        <v>1221</v>
      </c>
      <c r="F214" s="133">
        <v>3624</v>
      </c>
      <c r="G214" s="134" t="s">
        <v>63</v>
      </c>
      <c r="H214" s="547">
        <v>20</v>
      </c>
      <c r="I214" s="235"/>
      <c r="J214" s="134" t="s">
        <v>3158</v>
      </c>
      <c r="K214" s="525"/>
      <c r="L214" s="516">
        <v>1216.8499999999999</v>
      </c>
      <c r="M214" s="249"/>
      <c r="N214" s="249"/>
      <c r="O214" s="249"/>
      <c r="P214" s="249"/>
      <c r="Q214" s="249"/>
      <c r="R214" s="249"/>
      <c r="T214" s="608"/>
      <c r="U214" s="249"/>
      <c r="V214" s="249"/>
      <c r="W214" s="249"/>
      <c r="X214" s="249"/>
      <c r="Y214" s="249"/>
    </row>
    <row r="215" spans="1:25" s="41" customFormat="1" ht="15.75">
      <c r="A215" s="339" t="s">
        <v>2854</v>
      </c>
      <c r="B215" s="1606">
        <v>45240</v>
      </c>
      <c r="C215" s="132"/>
      <c r="D215" s="547">
        <v>15035</v>
      </c>
      <c r="E215" s="131" t="s">
        <v>2</v>
      </c>
      <c r="F215" s="133">
        <v>2691</v>
      </c>
      <c r="G215" s="134" t="s">
        <v>47</v>
      </c>
      <c r="H215" s="547" t="s">
        <v>2028</v>
      </c>
      <c r="I215" s="235"/>
      <c r="J215" s="134" t="s">
        <v>3158</v>
      </c>
      <c r="K215" s="525"/>
      <c r="L215" s="516"/>
      <c r="M215" s="249"/>
      <c r="N215" s="249"/>
      <c r="O215" s="249"/>
      <c r="P215" s="249"/>
      <c r="Q215" s="249"/>
      <c r="R215" s="249"/>
      <c r="T215" s="608"/>
      <c r="U215" s="249"/>
      <c r="V215" s="249"/>
      <c r="W215" s="249"/>
      <c r="X215" s="249"/>
      <c r="Y215" s="249"/>
    </row>
    <row r="216" spans="1:25" s="41" customFormat="1" ht="15.75">
      <c r="A216" s="339"/>
      <c r="B216" s="1606"/>
      <c r="C216" s="132"/>
      <c r="D216" s="547"/>
      <c r="E216" s="131" t="s">
        <v>2</v>
      </c>
      <c r="F216" s="133">
        <v>869</v>
      </c>
      <c r="G216" s="134" t="s">
        <v>16</v>
      </c>
      <c r="H216" s="547">
        <v>50</v>
      </c>
      <c r="I216" s="235"/>
      <c r="J216" s="134" t="s">
        <v>3158</v>
      </c>
      <c r="K216" s="525"/>
      <c r="L216" s="516">
        <v>1795</v>
      </c>
      <c r="M216" s="249"/>
      <c r="N216" s="249"/>
      <c r="O216" s="249"/>
      <c r="P216" s="249"/>
      <c r="Q216" s="249"/>
      <c r="R216" s="249"/>
      <c r="T216" s="608"/>
      <c r="U216" s="249"/>
      <c r="V216" s="249"/>
      <c r="W216" s="249"/>
      <c r="X216" s="249"/>
      <c r="Y216" s="249"/>
    </row>
    <row r="217" spans="1:25" s="41" customFormat="1" ht="15.75">
      <c r="A217" s="339" t="s">
        <v>2854</v>
      </c>
      <c r="B217" s="1606">
        <v>45216</v>
      </c>
      <c r="C217" s="132"/>
      <c r="D217" s="547">
        <v>15036</v>
      </c>
      <c r="E217" s="131" t="s">
        <v>81</v>
      </c>
      <c r="F217" s="133">
        <v>4851</v>
      </c>
      <c r="G217" s="134" t="s">
        <v>45</v>
      </c>
      <c r="H217" s="547">
        <v>36</v>
      </c>
      <c r="I217" s="235"/>
      <c r="J217" s="134" t="s">
        <v>3158</v>
      </c>
      <c r="K217" s="525"/>
      <c r="L217" s="516">
        <v>208.8</v>
      </c>
      <c r="M217" s="249"/>
      <c r="N217" s="249"/>
      <c r="O217" s="249"/>
      <c r="P217" s="249"/>
      <c r="Q217" s="249"/>
      <c r="R217" s="249"/>
      <c r="T217" s="608"/>
      <c r="U217" s="249"/>
      <c r="V217" s="249"/>
      <c r="W217" s="249"/>
      <c r="X217" s="249"/>
      <c r="Y217" s="249"/>
    </row>
    <row r="218" spans="1:25" s="41" customFormat="1" ht="15.75">
      <c r="A218" s="339"/>
      <c r="B218" s="1606"/>
      <c r="C218" s="132"/>
      <c r="D218" s="547"/>
      <c r="E218" s="131"/>
      <c r="F218" s="133"/>
      <c r="G218" s="134"/>
      <c r="H218" s="547"/>
      <c r="I218" s="235"/>
      <c r="J218" s="134"/>
      <c r="K218" s="525"/>
      <c r="L218" s="516"/>
      <c r="M218" s="249"/>
      <c r="N218" s="249"/>
      <c r="O218" s="249"/>
      <c r="P218" s="249"/>
      <c r="Q218" s="249"/>
      <c r="R218" s="249"/>
      <c r="T218" s="608"/>
      <c r="U218" s="249"/>
      <c r="V218" s="249"/>
      <c r="W218" s="249"/>
      <c r="X218" s="249"/>
      <c r="Y218" s="249"/>
    </row>
    <row r="219" spans="1:25" s="41" customFormat="1" ht="15.75">
      <c r="A219" s="339"/>
      <c r="B219" s="1606"/>
      <c r="C219" s="132"/>
      <c r="D219" s="547"/>
      <c r="E219" s="131"/>
      <c r="F219" s="133"/>
      <c r="G219" s="134"/>
      <c r="H219" s="547"/>
      <c r="I219" s="235"/>
      <c r="J219" s="134"/>
      <c r="K219" s="525"/>
      <c r="L219" s="516"/>
      <c r="M219" s="249"/>
      <c r="N219" s="249"/>
      <c r="O219" s="249"/>
      <c r="P219" s="249"/>
      <c r="Q219" s="249"/>
      <c r="R219" s="249"/>
      <c r="T219" s="608"/>
      <c r="U219" s="249"/>
      <c r="V219" s="249"/>
      <c r="W219" s="249"/>
      <c r="X219" s="249"/>
      <c r="Y219" s="249"/>
    </row>
    <row r="220" spans="1:25" s="41" customFormat="1" ht="15.75">
      <c r="A220" s="339"/>
      <c r="B220" s="1606"/>
      <c r="C220" s="132"/>
      <c r="D220" s="547"/>
      <c r="E220" s="131"/>
      <c r="F220" s="133"/>
      <c r="G220" s="134"/>
      <c r="H220" s="547"/>
      <c r="I220" s="235"/>
      <c r="J220" s="134"/>
      <c r="K220" s="525"/>
      <c r="L220" s="516"/>
      <c r="M220" s="249"/>
      <c r="N220" s="249"/>
      <c r="O220" s="249"/>
      <c r="P220" s="249"/>
      <c r="Q220" s="249"/>
      <c r="R220" s="249"/>
      <c r="T220" s="608"/>
      <c r="U220" s="249"/>
      <c r="V220" s="249"/>
      <c r="W220" s="249"/>
      <c r="X220" s="249"/>
      <c r="Y220" s="249"/>
    </row>
    <row r="221" spans="1:25" s="41" customFormat="1" ht="15.75">
      <c r="A221" s="339"/>
      <c r="B221" s="1606"/>
      <c r="C221" s="132"/>
      <c r="D221" s="547"/>
      <c r="E221" s="131"/>
      <c r="F221" s="133"/>
      <c r="G221" s="134"/>
      <c r="H221" s="547"/>
      <c r="I221" s="235"/>
      <c r="J221" s="134"/>
      <c r="K221" s="525"/>
      <c r="L221" s="516"/>
      <c r="M221" s="249"/>
      <c r="N221" s="249"/>
      <c r="O221" s="249"/>
      <c r="P221" s="249"/>
      <c r="Q221" s="249"/>
      <c r="R221" s="249"/>
      <c r="T221" s="608"/>
      <c r="U221" s="249"/>
      <c r="V221" s="249"/>
      <c r="W221" s="249"/>
      <c r="X221" s="249"/>
      <c r="Y221" s="249"/>
    </row>
    <row r="222" spans="1:25" s="6" customFormat="1" ht="15" customHeight="1">
      <c r="A222" s="2530">
        <f>SUM(L181:L186)</f>
        <v>4112.24</v>
      </c>
      <c r="B222" s="2531"/>
      <c r="C222" s="2531"/>
      <c r="D222" s="2531"/>
      <c r="E222" s="2531"/>
      <c r="F222" s="2531"/>
      <c r="G222" s="2531"/>
      <c r="H222" s="2531"/>
      <c r="I222" s="2531"/>
      <c r="J222" s="2531"/>
      <c r="K222" s="2531"/>
      <c r="L222" s="2532"/>
      <c r="T222" s="1035"/>
    </row>
    <row r="223" spans="1:25" s="6" customFormat="1">
      <c r="A223" s="387"/>
      <c r="H223" s="823"/>
      <c r="I223" s="387"/>
      <c r="L223" s="587"/>
    </row>
    <row r="224" spans="1:25" s="6" customFormat="1">
      <c r="A224" s="387"/>
      <c r="H224" s="823"/>
      <c r="I224" s="387"/>
      <c r="L224" s="587"/>
    </row>
    <row r="225" spans="1:19" s="6" customFormat="1">
      <c r="A225" s="387"/>
      <c r="H225" s="823"/>
      <c r="I225" s="387"/>
      <c r="L225" s="587"/>
    </row>
    <row r="226" spans="1:19" s="6" customFormat="1">
      <c r="A226" s="387"/>
      <c r="H226" s="823"/>
      <c r="I226" s="387"/>
      <c r="L226" s="587"/>
    </row>
    <row r="227" spans="1:19" s="6" customFormat="1">
      <c r="A227" s="387"/>
      <c r="H227" s="823"/>
      <c r="I227" s="387"/>
      <c r="L227" s="587"/>
    </row>
    <row r="228" spans="1:19" s="6" customFormat="1">
      <c r="A228" s="387"/>
      <c r="H228" s="823"/>
      <c r="I228" s="387"/>
      <c r="L228" s="587"/>
    </row>
    <row r="229" spans="1:19" s="6" customFormat="1">
      <c r="A229" s="387"/>
      <c r="H229" s="823"/>
      <c r="I229" s="387"/>
      <c r="L229" s="587"/>
    </row>
    <row r="230" spans="1:19" s="6" customFormat="1">
      <c r="A230" s="387"/>
      <c r="H230" s="823"/>
      <c r="I230" s="387"/>
      <c r="L230" s="587"/>
    </row>
    <row r="231" spans="1:19" s="6" customFormat="1">
      <c r="A231" s="387"/>
      <c r="H231" s="823"/>
      <c r="I231" s="387"/>
      <c r="L231" s="587"/>
    </row>
    <row r="232" spans="1:19" s="6" customFormat="1">
      <c r="A232" s="387"/>
      <c r="H232" s="823"/>
      <c r="I232" s="387"/>
      <c r="L232" s="587"/>
    </row>
    <row r="233" spans="1:19" s="6" customFormat="1">
      <c r="A233" s="387"/>
      <c r="H233" s="823"/>
      <c r="I233" s="387"/>
      <c r="L233" s="587"/>
    </row>
    <row r="234" spans="1:19" s="6" customFormat="1">
      <c r="A234" s="387"/>
      <c r="H234" s="823"/>
      <c r="I234" s="387"/>
      <c r="L234" s="587"/>
    </row>
    <row r="235" spans="1:19" s="6" customFormat="1">
      <c r="A235" s="387"/>
      <c r="H235" s="823"/>
      <c r="I235" s="387"/>
      <c r="L235" s="587"/>
    </row>
    <row r="236" spans="1:19" s="6" customFormat="1" hidden="1">
      <c r="A236" s="387"/>
      <c r="H236" s="823"/>
      <c r="I236" s="387"/>
      <c r="L236" s="587"/>
    </row>
    <row r="237" spans="1:19" s="6" customFormat="1" hidden="1">
      <c r="A237" s="387"/>
      <c r="H237" s="823"/>
      <c r="I237" s="387"/>
      <c r="L237" s="587"/>
    </row>
    <row r="238" spans="1:19" s="6" customFormat="1" hidden="1">
      <c r="A238" s="37"/>
      <c r="B238"/>
      <c r="C238"/>
      <c r="D238"/>
      <c r="E238"/>
      <c r="F238"/>
      <c r="G238"/>
      <c r="H238" s="484"/>
      <c r="I238" s="37"/>
      <c r="J238"/>
      <c r="K238"/>
      <c r="L238" s="587"/>
      <c r="S238"/>
    </row>
    <row r="239" spans="1:19" s="6" customFormat="1" hidden="1">
      <c r="A239" s="37"/>
      <c r="B239"/>
      <c r="C239"/>
      <c r="D239"/>
      <c r="E239"/>
      <c r="F239"/>
      <c r="G239"/>
      <c r="H239" s="484"/>
      <c r="I239" s="37"/>
      <c r="J239"/>
      <c r="K239"/>
      <c r="L239" s="587"/>
      <c r="S239"/>
    </row>
    <row r="240" spans="1:19" s="6" customFormat="1" hidden="1">
      <c r="A240" s="37"/>
      <c r="B240"/>
      <c r="C240"/>
      <c r="D240"/>
      <c r="E240"/>
      <c r="F240"/>
      <c r="G240"/>
      <c r="H240" s="484"/>
      <c r="I240" s="37"/>
      <c r="J240"/>
      <c r="K240"/>
      <c r="L240" s="587"/>
      <c r="S240"/>
    </row>
    <row r="241" spans="1:25" s="6" customFormat="1" hidden="1">
      <c r="A241" s="37"/>
      <c r="B241"/>
      <c r="C241"/>
      <c r="D241"/>
      <c r="E241"/>
      <c r="F241"/>
      <c r="G241"/>
      <c r="H241" s="484"/>
      <c r="I241" s="37"/>
      <c r="J241"/>
      <c r="K241"/>
      <c r="L241" s="587"/>
      <c r="S241"/>
    </row>
    <row r="242" spans="1:25" s="6" customFormat="1" hidden="1">
      <c r="A242" s="37"/>
      <c r="B242"/>
      <c r="C242"/>
      <c r="D242"/>
      <c r="E242"/>
      <c r="F242"/>
      <c r="G242"/>
      <c r="H242" s="484"/>
      <c r="I242" s="37"/>
      <c r="J242"/>
      <c r="K242"/>
      <c r="L242" s="587"/>
      <c r="S242"/>
    </row>
    <row r="243" spans="1:25" s="6" customFormat="1" hidden="1">
      <c r="A243" s="37"/>
      <c r="B243"/>
      <c r="C243"/>
      <c r="D243"/>
      <c r="E243"/>
      <c r="F243"/>
      <c r="G243"/>
      <c r="H243" s="484"/>
      <c r="I243" s="37"/>
      <c r="J243"/>
      <c r="K243"/>
      <c r="L243" s="587"/>
      <c r="S243"/>
    </row>
    <row r="244" spans="1:25" s="6" customFormat="1" hidden="1">
      <c r="A244" s="37"/>
      <c r="B244"/>
      <c r="C244"/>
      <c r="D244"/>
      <c r="E244"/>
      <c r="F244"/>
      <c r="G244"/>
      <c r="H244" s="484"/>
      <c r="I244" s="37"/>
      <c r="J244"/>
      <c r="K244"/>
      <c r="L244" s="587"/>
      <c r="S244"/>
    </row>
    <row r="245" spans="1:25" s="6" customFormat="1" hidden="1">
      <c r="A245" s="37"/>
      <c r="B245"/>
      <c r="C245"/>
      <c r="D245"/>
      <c r="E245"/>
      <c r="F245"/>
      <c r="G245"/>
      <c r="H245" s="484"/>
      <c r="I245" s="37"/>
      <c r="J245"/>
      <c r="K245"/>
      <c r="L245" s="587"/>
      <c r="S245"/>
    </row>
    <row r="246" spans="1:25" s="6" customFormat="1" hidden="1">
      <c r="A246" s="37"/>
      <c r="B246"/>
      <c r="C246"/>
      <c r="D246"/>
      <c r="E246"/>
      <c r="F246"/>
      <c r="G246"/>
      <c r="H246" s="484"/>
      <c r="I246" s="37"/>
      <c r="J246"/>
      <c r="K246"/>
      <c r="L246" s="587"/>
      <c r="S246"/>
    </row>
    <row r="247" spans="1:25" s="6" customFormat="1" hidden="1">
      <c r="A247" s="37"/>
      <c r="B247"/>
      <c r="C247"/>
      <c r="D247"/>
      <c r="E247"/>
      <c r="F247"/>
      <c r="G247"/>
      <c r="H247" s="484"/>
      <c r="I247" s="37"/>
      <c r="J247"/>
      <c r="K247"/>
      <c r="L247" s="587"/>
      <c r="S247"/>
    </row>
    <row r="248" spans="1:25" s="37" customFormat="1" hidden="1">
      <c r="B248"/>
      <c r="C248"/>
      <c r="D248"/>
      <c r="E248"/>
      <c r="F248"/>
      <c r="G248"/>
      <c r="H248" s="484"/>
      <c r="J248"/>
      <c r="K248"/>
      <c r="L248" s="587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1:25" s="37" customFormat="1" hidden="1">
      <c r="B249"/>
      <c r="C249"/>
      <c r="D249"/>
      <c r="E249"/>
      <c r="F249"/>
      <c r="G249"/>
      <c r="H249" s="484"/>
      <c r="J249"/>
      <c r="K249"/>
      <c r="L249" s="587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1:25" s="37" customFormat="1" hidden="1">
      <c r="B250"/>
      <c r="C250"/>
      <c r="D250"/>
      <c r="E250"/>
      <c r="F250"/>
      <c r="G250"/>
      <c r="H250" s="484"/>
      <c r="J250"/>
      <c r="K250"/>
      <c r="L250" s="587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1:25" s="37" customFormat="1" hidden="1">
      <c r="B251"/>
      <c r="C251"/>
      <c r="D251"/>
      <c r="E251"/>
      <c r="F251"/>
      <c r="G251"/>
      <c r="H251" s="484"/>
      <c r="J251"/>
      <c r="K251"/>
      <c r="L251" s="587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1:25" s="37" customFormat="1" hidden="1">
      <c r="B252"/>
      <c r="C252"/>
      <c r="D252"/>
      <c r="E252"/>
      <c r="F252"/>
      <c r="G252"/>
      <c r="H252" s="484"/>
      <c r="J252"/>
      <c r="K252"/>
      <c r="L252" s="587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1:25" s="37" customFormat="1" hidden="1">
      <c r="B253"/>
      <c r="C253"/>
      <c r="D253"/>
      <c r="E253"/>
      <c r="F253"/>
      <c r="G253"/>
      <c r="H253" s="484"/>
      <c r="J253"/>
      <c r="K253"/>
      <c r="L253" s="587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1:25" s="37" customFormat="1" hidden="1">
      <c r="B254"/>
      <c r="C254"/>
      <c r="D254"/>
      <c r="E254"/>
      <c r="F254"/>
      <c r="G254"/>
      <c r="H254" s="484"/>
      <c r="J254"/>
      <c r="K254"/>
      <c r="L254" s="587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1:25" s="37" customFormat="1" hidden="1">
      <c r="B255"/>
      <c r="C255"/>
      <c r="D255"/>
      <c r="E255"/>
      <c r="F255"/>
      <c r="G255"/>
      <c r="H255" s="484"/>
      <c r="J255"/>
      <c r="K255"/>
      <c r="L255" s="587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1:25" s="37" customFormat="1" hidden="1">
      <c r="B256"/>
      <c r="C256"/>
      <c r="D256"/>
      <c r="E256"/>
      <c r="F256"/>
      <c r="G256"/>
      <c r="H256" s="484"/>
      <c r="J256"/>
      <c r="K256"/>
      <c r="L256" s="587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87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87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87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87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87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87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87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87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87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87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87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87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87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87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87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87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87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87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87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87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87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87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87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87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87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87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87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87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87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87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87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87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87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87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87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87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87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87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87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87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87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87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87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87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87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87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87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87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87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87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87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87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87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87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87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87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87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87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87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87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87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87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87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87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2:25" s="37" customFormat="1" hidden="1">
      <c r="B321"/>
      <c r="C321"/>
      <c r="D321"/>
      <c r="E321"/>
      <c r="F321"/>
      <c r="G321"/>
      <c r="H321" s="484"/>
      <c r="J321"/>
      <c r="K321"/>
      <c r="L321" s="587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2:25" s="37" customFormat="1" hidden="1">
      <c r="B322"/>
      <c r="C322"/>
      <c r="D322"/>
      <c r="E322"/>
      <c r="F322"/>
      <c r="G322"/>
      <c r="H322" s="484"/>
      <c r="J322"/>
      <c r="K322"/>
      <c r="L322" s="587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2:25" s="37" customFormat="1" hidden="1">
      <c r="B323"/>
      <c r="C323"/>
      <c r="D323"/>
      <c r="E323"/>
      <c r="F323"/>
      <c r="G323"/>
      <c r="H323" s="484"/>
      <c r="J323"/>
      <c r="K323"/>
      <c r="L323" s="587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2:25" s="37" customFormat="1" hidden="1">
      <c r="B324"/>
      <c r="C324"/>
      <c r="D324"/>
      <c r="E324"/>
      <c r="F324"/>
      <c r="G324"/>
      <c r="H324" s="484"/>
      <c r="J324"/>
      <c r="K324"/>
      <c r="L324" s="587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2:25" s="37" customFormat="1" hidden="1">
      <c r="B325"/>
      <c r="C325"/>
      <c r="D325"/>
      <c r="E325"/>
      <c r="F325"/>
      <c r="G325"/>
      <c r="H325" s="484"/>
      <c r="J325"/>
      <c r="K325"/>
      <c r="L325" s="587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2:25" s="37" customFormat="1" hidden="1">
      <c r="B326"/>
      <c r="C326"/>
      <c r="D326"/>
      <c r="E326"/>
      <c r="F326"/>
      <c r="G326"/>
      <c r="H326" s="484"/>
      <c r="J326"/>
      <c r="K326"/>
      <c r="L326" s="587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2:25" s="37" customFormat="1" hidden="1">
      <c r="B327"/>
      <c r="C327"/>
      <c r="D327"/>
      <c r="E327"/>
      <c r="F327"/>
      <c r="G327"/>
      <c r="H327" s="484"/>
      <c r="J327"/>
      <c r="K327"/>
      <c r="L327" s="587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2:25" s="37" customFormat="1" hidden="1">
      <c r="B328"/>
      <c r="C328"/>
      <c r="D328"/>
      <c r="E328"/>
      <c r="F328"/>
      <c r="G328"/>
      <c r="H328" s="484"/>
      <c r="J328"/>
      <c r="K328"/>
      <c r="L328" s="587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2:25" s="37" customFormat="1" hidden="1">
      <c r="B329"/>
      <c r="C329"/>
      <c r="D329"/>
      <c r="E329"/>
      <c r="F329"/>
      <c r="G329"/>
      <c r="H329" s="484"/>
      <c r="J329"/>
      <c r="K329"/>
      <c r="L329" s="587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2:25" s="37" customFormat="1" hidden="1">
      <c r="B330"/>
      <c r="C330"/>
      <c r="D330"/>
      <c r="E330"/>
      <c r="F330"/>
      <c r="G330"/>
      <c r="H330" s="484"/>
      <c r="J330"/>
      <c r="K330"/>
      <c r="L330" s="587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2:25" s="37" customFormat="1" hidden="1">
      <c r="B331"/>
      <c r="C331"/>
      <c r="D331"/>
      <c r="E331"/>
      <c r="F331"/>
      <c r="G331"/>
      <c r="H331" s="484"/>
      <c r="J331"/>
      <c r="K331"/>
      <c r="L331" s="587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2" spans="2:25" s="37" customFormat="1" hidden="1">
      <c r="B332"/>
      <c r="C332"/>
      <c r="D332"/>
      <c r="E332"/>
      <c r="F332"/>
      <c r="G332"/>
      <c r="H332" s="484"/>
      <c r="J332"/>
      <c r="K332"/>
      <c r="L332" s="587"/>
      <c r="M332" s="6"/>
      <c r="N332" s="6"/>
      <c r="O332" s="6"/>
      <c r="P332" s="6"/>
      <c r="Q332" s="6"/>
      <c r="R332" s="6"/>
      <c r="S332"/>
      <c r="T332" s="6"/>
      <c r="U332" s="6"/>
      <c r="V332" s="6"/>
      <c r="W332" s="6"/>
      <c r="X332" s="6"/>
      <c r="Y332" s="6"/>
    </row>
    <row r="333" spans="2:25" s="37" customFormat="1" hidden="1">
      <c r="B333"/>
      <c r="C333"/>
      <c r="D333"/>
      <c r="E333"/>
      <c r="F333"/>
      <c r="G333"/>
      <c r="H333" s="484"/>
      <c r="J333"/>
      <c r="K333"/>
      <c r="L333" s="587"/>
      <c r="M333" s="6"/>
      <c r="N333" s="6"/>
      <c r="O333" s="6"/>
      <c r="P333" s="6"/>
      <c r="Q333" s="6"/>
      <c r="R333" s="6"/>
      <c r="S333"/>
      <c r="T333" s="6"/>
      <c r="U333" s="6"/>
      <c r="V333" s="6"/>
      <c r="W333" s="6"/>
      <c r="X333" s="6"/>
      <c r="Y333" s="6"/>
    </row>
    <row r="334" spans="2:25" s="37" customFormat="1" hidden="1">
      <c r="B334"/>
      <c r="C334"/>
      <c r="D334"/>
      <c r="E334"/>
      <c r="F334"/>
      <c r="G334"/>
      <c r="H334" s="484"/>
      <c r="J334"/>
      <c r="K334"/>
      <c r="L334" s="587"/>
      <c r="M334" s="6"/>
      <c r="N334" s="6"/>
      <c r="O334" s="6"/>
      <c r="P334" s="6"/>
      <c r="Q334" s="6"/>
      <c r="R334" s="6"/>
      <c r="S334"/>
      <c r="T334" s="6"/>
      <c r="U334" s="6"/>
      <c r="V334" s="6"/>
      <c r="W334" s="6"/>
      <c r="X334" s="6"/>
      <c r="Y334" s="6"/>
    </row>
    <row r="335" spans="2:25" s="37" customFormat="1" hidden="1">
      <c r="B335"/>
      <c r="C335"/>
      <c r="D335"/>
      <c r="E335"/>
      <c r="F335"/>
      <c r="G335"/>
      <c r="H335" s="484"/>
      <c r="J335"/>
      <c r="K335"/>
      <c r="L335" s="587"/>
      <c r="M335" s="6"/>
      <c r="N335" s="6"/>
      <c r="O335" s="6"/>
      <c r="P335" s="6"/>
      <c r="Q335" s="6"/>
      <c r="R335" s="6"/>
      <c r="S335"/>
      <c r="T335" s="6"/>
      <c r="U335" s="6"/>
      <c r="V335" s="6"/>
      <c r="W335" s="6"/>
      <c r="X335" s="6"/>
      <c r="Y335" s="6"/>
    </row>
    <row r="336" spans="2:25" s="37" customFormat="1" hidden="1">
      <c r="B336"/>
      <c r="C336"/>
      <c r="D336"/>
      <c r="E336"/>
      <c r="F336"/>
      <c r="G336"/>
      <c r="H336" s="484"/>
      <c r="J336"/>
      <c r="K336"/>
      <c r="L336" s="587"/>
      <c r="M336" s="6"/>
      <c r="N336" s="6"/>
      <c r="O336" s="6"/>
      <c r="P336" s="6"/>
      <c r="Q336" s="6"/>
      <c r="R336" s="6"/>
      <c r="S336"/>
      <c r="T336" s="6"/>
      <c r="U336" s="6"/>
      <c r="V336" s="6"/>
      <c r="W336" s="6"/>
      <c r="X336" s="6"/>
      <c r="Y336" s="6"/>
    </row>
    <row r="337" spans="1:25" s="37" customFormat="1" hidden="1">
      <c r="B337"/>
      <c r="C337"/>
      <c r="D337"/>
      <c r="E337"/>
      <c r="F337"/>
      <c r="G337"/>
      <c r="H337" s="484"/>
      <c r="J337"/>
      <c r="K337"/>
      <c r="L337" s="587"/>
      <c r="M337" s="6"/>
      <c r="N337" s="6"/>
      <c r="O337" s="6"/>
      <c r="P337" s="6"/>
      <c r="Q337" s="6"/>
      <c r="R337" s="6"/>
      <c r="S337"/>
      <c r="T337" s="6"/>
      <c r="U337" s="6"/>
      <c r="V337" s="6"/>
      <c r="W337" s="6"/>
      <c r="X337" s="6"/>
      <c r="Y337" s="6"/>
    </row>
    <row r="338" spans="1:25" s="37" customFormat="1" hidden="1">
      <c r="B338"/>
      <c r="C338"/>
      <c r="D338"/>
      <c r="E338"/>
      <c r="F338"/>
      <c r="G338"/>
      <c r="H338" s="484"/>
      <c r="J338"/>
      <c r="K338"/>
      <c r="L338" s="587"/>
      <c r="M338" s="6"/>
      <c r="N338" s="6"/>
      <c r="O338" s="6"/>
      <c r="P338" s="6"/>
      <c r="Q338" s="6"/>
      <c r="R338" s="6"/>
      <c r="S338"/>
      <c r="T338" s="6"/>
      <c r="U338" s="6"/>
      <c r="V338" s="6"/>
      <c r="W338" s="6"/>
      <c r="X338" s="6"/>
      <c r="Y338" s="6"/>
    </row>
    <row r="339" spans="1:25" s="37" customFormat="1" hidden="1">
      <c r="B339"/>
      <c r="C339"/>
      <c r="D339"/>
      <c r="E339"/>
      <c r="F339"/>
      <c r="G339"/>
      <c r="H339" s="484"/>
      <c r="J339"/>
      <c r="K339"/>
      <c r="L339" s="587"/>
      <c r="M339" s="6"/>
      <c r="N339" s="6"/>
      <c r="O339" s="6"/>
      <c r="P339" s="6"/>
      <c r="Q339" s="6"/>
      <c r="R339" s="6"/>
      <c r="S339"/>
      <c r="T339" s="6"/>
      <c r="U339" s="6"/>
      <c r="V339" s="6"/>
      <c r="W339" s="6"/>
      <c r="X339" s="6"/>
      <c r="Y339" s="6"/>
    </row>
    <row r="340" spans="1:25" s="37" customFormat="1" hidden="1">
      <c r="B340"/>
      <c r="C340"/>
      <c r="D340"/>
      <c r="E340"/>
      <c r="F340"/>
      <c r="G340"/>
      <c r="H340" s="484"/>
      <c r="J340"/>
      <c r="K340"/>
      <c r="L340" s="587"/>
      <c r="M340" s="6"/>
      <c r="N340" s="6"/>
      <c r="O340" s="6"/>
      <c r="P340" s="6"/>
      <c r="Q340" s="6"/>
      <c r="R340" s="6"/>
      <c r="S340"/>
      <c r="T340" s="6"/>
      <c r="U340" s="6"/>
      <c r="V340" s="6"/>
      <c r="W340" s="6"/>
      <c r="X340" s="6"/>
      <c r="Y340" s="6"/>
    </row>
    <row r="341" spans="1:25" s="37" customFormat="1" hidden="1">
      <c r="B341"/>
      <c r="C341"/>
      <c r="D341"/>
      <c r="E341"/>
      <c r="F341"/>
      <c r="G341"/>
      <c r="H341" s="484"/>
      <c r="J341"/>
      <c r="K341"/>
      <c r="L341" s="587"/>
      <c r="M341" s="6"/>
      <c r="N341" s="6"/>
      <c r="O341" s="6"/>
      <c r="P341" s="6"/>
      <c r="Q341" s="6"/>
      <c r="R341" s="6"/>
      <c r="S341"/>
      <c r="T341" s="6"/>
      <c r="U341" s="6"/>
      <c r="V341" s="6"/>
      <c r="W341" s="6"/>
      <c r="X341" s="6"/>
      <c r="Y341" s="6"/>
    </row>
    <row r="342" spans="1:25" s="37" customFormat="1" hidden="1">
      <c r="B342"/>
      <c r="C342"/>
      <c r="D342"/>
      <c r="E342"/>
      <c r="F342"/>
      <c r="G342"/>
      <c r="H342" s="484"/>
      <c r="J342"/>
      <c r="K342"/>
      <c r="L342" s="587"/>
      <c r="M342" s="6"/>
      <c r="N342" s="6"/>
      <c r="O342" s="6"/>
      <c r="P342" s="6"/>
      <c r="Q342" s="6"/>
      <c r="R342" s="6"/>
      <c r="S342"/>
      <c r="T342" s="6"/>
      <c r="U342" s="6"/>
      <c r="V342" s="6"/>
      <c r="W342" s="6"/>
      <c r="X342" s="6"/>
      <c r="Y342" s="6"/>
    </row>
    <row r="343" spans="1:25" s="37" customFormat="1" hidden="1">
      <c r="B343"/>
      <c r="C343"/>
      <c r="D343"/>
      <c r="E343"/>
      <c r="F343"/>
      <c r="G343"/>
      <c r="H343" s="484"/>
      <c r="J343"/>
      <c r="K343"/>
      <c r="L343" s="587"/>
      <c r="M343" s="6"/>
      <c r="N343" s="6"/>
      <c r="O343" s="6"/>
      <c r="P343" s="6"/>
      <c r="Q343" s="6"/>
      <c r="R343" s="6"/>
      <c r="S343"/>
      <c r="T343" s="6"/>
      <c r="U343" s="6"/>
      <c r="V343" s="6"/>
      <c r="W343" s="6"/>
      <c r="X343" s="6"/>
      <c r="Y343" s="6"/>
    </row>
    <row r="344" spans="1:25" s="37" customFormat="1" hidden="1">
      <c r="B344"/>
      <c r="C344"/>
      <c r="D344"/>
      <c r="E344"/>
      <c r="F344"/>
      <c r="G344"/>
      <c r="H344" s="484"/>
      <c r="J344"/>
      <c r="K344"/>
      <c r="L344" s="587"/>
      <c r="M344" s="6"/>
      <c r="N344" s="6"/>
      <c r="O344" s="6"/>
      <c r="P344" s="6"/>
      <c r="Q344" s="6"/>
      <c r="R344" s="6"/>
      <c r="S344"/>
      <c r="T344" s="6"/>
      <c r="U344" s="6"/>
      <c r="V344" s="6"/>
      <c r="W344" s="6"/>
      <c r="X344" s="6"/>
      <c r="Y344" s="6"/>
    </row>
    <row r="345" spans="1:25" s="37" customFormat="1" hidden="1">
      <c r="B345"/>
      <c r="C345"/>
      <c r="D345"/>
      <c r="E345"/>
      <c r="F345"/>
      <c r="G345"/>
      <c r="H345" s="484"/>
      <c r="J345"/>
      <c r="K345"/>
      <c r="L345" s="587"/>
      <c r="M345" s="6"/>
      <c r="N345" s="6"/>
      <c r="O345" s="6"/>
      <c r="P345" s="6"/>
      <c r="Q345" s="6"/>
      <c r="R345" s="6"/>
      <c r="S345"/>
      <c r="T345" s="6"/>
      <c r="U345" s="6"/>
      <c r="V345" s="6"/>
      <c r="W345" s="6"/>
      <c r="X345" s="6"/>
      <c r="Y345" s="6"/>
    </row>
    <row r="346" spans="1:25" s="37" customFormat="1" hidden="1">
      <c r="B346"/>
      <c r="C346"/>
      <c r="D346"/>
      <c r="E346"/>
      <c r="F346"/>
      <c r="G346"/>
      <c r="H346" s="484"/>
      <c r="J346"/>
      <c r="K346"/>
      <c r="L346" s="587"/>
      <c r="M346" s="6"/>
      <c r="N346" s="6"/>
      <c r="O346" s="6"/>
      <c r="P346" s="6"/>
      <c r="Q346" s="6"/>
      <c r="R346" s="6"/>
      <c r="S346"/>
      <c r="T346" s="6"/>
      <c r="U346" s="6"/>
      <c r="V346" s="6"/>
      <c r="W346" s="6"/>
      <c r="X346" s="6"/>
      <c r="Y346" s="6"/>
    </row>
    <row r="347" spans="1:25" s="37" customFormat="1" hidden="1">
      <c r="B347"/>
      <c r="C347"/>
      <c r="D347"/>
      <c r="E347"/>
      <c r="F347"/>
      <c r="G347"/>
      <c r="H347" s="484"/>
      <c r="J347"/>
      <c r="K347"/>
      <c r="L347" s="587"/>
      <c r="M347" s="6"/>
      <c r="N347" s="6"/>
      <c r="O347" s="6"/>
      <c r="P347" s="6"/>
      <c r="Q347" s="6"/>
      <c r="R347" s="6"/>
      <c r="S347"/>
      <c r="T347" s="6"/>
      <c r="U347" s="6"/>
      <c r="V347" s="6"/>
      <c r="W347" s="6"/>
      <c r="X347" s="6"/>
      <c r="Y347" s="6"/>
    </row>
    <row r="348" spans="1:25" s="6" customFormat="1">
      <c r="A348" s="37"/>
      <c r="B348"/>
      <c r="C348"/>
      <c r="D348"/>
      <c r="E348"/>
      <c r="F348"/>
      <c r="G348"/>
      <c r="H348" s="484"/>
      <c r="I348" s="37"/>
      <c r="J348"/>
      <c r="K348"/>
      <c r="L348" s="587"/>
      <c r="S348"/>
    </row>
    <row r="349" spans="1:25" s="6" customFormat="1">
      <c r="A349" s="37"/>
      <c r="B349"/>
      <c r="C349"/>
      <c r="D349"/>
      <c r="E349"/>
      <c r="F349"/>
      <c r="G349"/>
      <c r="H349" s="484"/>
      <c r="I349" s="37"/>
      <c r="J349"/>
      <c r="K349"/>
      <c r="L349" s="587"/>
      <c r="S349"/>
    </row>
    <row r="350" spans="1:25" s="6" customFormat="1">
      <c r="A350" s="37"/>
      <c r="B350"/>
      <c r="C350"/>
      <c r="D350"/>
      <c r="E350"/>
      <c r="F350"/>
      <c r="G350"/>
      <c r="H350" s="484"/>
      <c r="I350" s="37"/>
      <c r="J350"/>
      <c r="K350"/>
      <c r="L350" s="587"/>
      <c r="S350"/>
    </row>
    <row r="351" spans="1:25" s="6" customFormat="1">
      <c r="A351" s="37"/>
      <c r="B351"/>
      <c r="C351"/>
      <c r="D351"/>
      <c r="E351"/>
      <c r="F351"/>
      <c r="G351"/>
      <c r="H351" s="484"/>
      <c r="I351" s="37"/>
      <c r="J351"/>
      <c r="K351"/>
      <c r="L351" s="587"/>
      <c r="S351"/>
    </row>
    <row r="352" spans="1:25" s="6" customFormat="1">
      <c r="A352" s="37"/>
      <c r="B352"/>
      <c r="C352"/>
      <c r="D352"/>
      <c r="E352"/>
      <c r="F352"/>
      <c r="G352"/>
      <c r="H352" s="484"/>
      <c r="I352" s="37"/>
      <c r="J352"/>
      <c r="K352"/>
      <c r="L352" s="587"/>
      <c r="S352"/>
    </row>
    <row r="353" spans="1:22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87"/>
      <c r="S353"/>
    </row>
    <row r="354" spans="1:22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  <c r="U354" s="1682">
        <v>1</v>
      </c>
      <c r="V354" s="5"/>
    </row>
    <row r="355" spans="1:22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  <c r="U355" s="1682">
        <v>2</v>
      </c>
      <c r="V355" s="5"/>
    </row>
    <row r="356" spans="1:22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87"/>
      <c r="S356"/>
      <c r="U356" s="1682">
        <v>3</v>
      </c>
      <c r="V356" s="5"/>
    </row>
    <row r="357" spans="1:22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  <c r="U357" s="1682">
        <v>4</v>
      </c>
      <c r="V357" s="5"/>
    </row>
    <row r="358" spans="1:22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  <c r="U358" s="1682">
        <v>5</v>
      </c>
      <c r="V358" s="5"/>
    </row>
    <row r="359" spans="1:22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  <c r="U359" s="1682">
        <v>6</v>
      </c>
      <c r="V359" s="5"/>
    </row>
    <row r="360" spans="1:22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  <c r="U360" s="1682">
        <v>7</v>
      </c>
      <c r="V360" s="5"/>
    </row>
    <row r="361" spans="1:22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  <c r="U361" s="1682">
        <v>8</v>
      </c>
      <c r="V361" s="5"/>
    </row>
    <row r="362" spans="1:22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  <c r="U362" s="1682">
        <v>9</v>
      </c>
      <c r="V362" s="5"/>
    </row>
    <row r="363" spans="1:22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  <c r="U363" s="1682">
        <v>10</v>
      </c>
      <c r="V363" s="5"/>
    </row>
    <row r="364" spans="1:22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  <c r="U364" s="1682">
        <v>11</v>
      </c>
      <c r="V364" s="5"/>
    </row>
    <row r="365" spans="1:22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  <c r="U365" s="1682">
        <v>12</v>
      </c>
      <c r="V365" s="5"/>
    </row>
    <row r="366" spans="1:22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  <c r="U366" s="1682">
        <v>13</v>
      </c>
      <c r="V366" s="5"/>
    </row>
    <row r="367" spans="1:22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  <c r="U367" s="1682">
        <v>14</v>
      </c>
      <c r="V367" s="5"/>
    </row>
    <row r="368" spans="1:22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  <c r="U368" s="1682">
        <v>15</v>
      </c>
      <c r="V368" s="5"/>
    </row>
    <row r="369" spans="1:22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  <c r="U369" s="1682">
        <v>16</v>
      </c>
      <c r="V369" s="5"/>
    </row>
    <row r="370" spans="1:22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</row>
    <row r="371" spans="1:22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</row>
    <row r="372" spans="1:22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</row>
    <row r="373" spans="1:22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</row>
    <row r="374" spans="1:22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</row>
    <row r="375" spans="1:22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22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22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22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22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22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22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22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22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22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  <row r="587" spans="1:19" s="6" customFormat="1">
      <c r="A587" s="37"/>
      <c r="B587"/>
      <c r="C587"/>
      <c r="D587"/>
      <c r="E587"/>
      <c r="F587"/>
      <c r="G587"/>
      <c r="H587" s="484"/>
      <c r="I587" s="37"/>
      <c r="J587"/>
      <c r="K587"/>
      <c r="L587" s="587"/>
      <c r="S587"/>
    </row>
    <row r="588" spans="1:19" s="6" customFormat="1">
      <c r="A588" s="37"/>
      <c r="B588"/>
      <c r="C588"/>
      <c r="D588"/>
      <c r="E588"/>
      <c r="F588"/>
      <c r="G588"/>
      <c r="H588" s="484"/>
      <c r="I588" s="37"/>
      <c r="J588"/>
      <c r="K588"/>
      <c r="L588" s="587"/>
      <c r="S588"/>
    </row>
    <row r="589" spans="1:19" s="6" customFormat="1">
      <c r="A589" s="37"/>
      <c r="B589"/>
      <c r="C589"/>
      <c r="D589"/>
      <c r="E589"/>
      <c r="F589"/>
      <c r="G589"/>
      <c r="H589" s="484"/>
      <c r="I589" s="37"/>
      <c r="J589"/>
      <c r="K589"/>
      <c r="L589" s="587"/>
      <c r="S589"/>
    </row>
    <row r="590" spans="1:19" s="6" customFormat="1">
      <c r="A590" s="37"/>
      <c r="B590"/>
      <c r="C590"/>
      <c r="D590"/>
      <c r="E590"/>
      <c r="F590"/>
      <c r="G590"/>
      <c r="H590" s="484"/>
      <c r="I590" s="37"/>
      <c r="J590"/>
      <c r="K590"/>
      <c r="L590" s="587"/>
      <c r="S590"/>
    </row>
    <row r="591" spans="1:19" s="6" customFormat="1">
      <c r="A591" s="37"/>
      <c r="B591"/>
      <c r="C591"/>
      <c r="D591"/>
      <c r="E591"/>
      <c r="F591"/>
      <c r="G591"/>
      <c r="H591" s="484"/>
      <c r="I591" s="37"/>
      <c r="J591"/>
      <c r="K591"/>
      <c r="L591" s="587"/>
      <c r="S591"/>
    </row>
    <row r="592" spans="1:19" s="6" customFormat="1">
      <c r="A592" s="37"/>
      <c r="B592"/>
      <c r="C592"/>
      <c r="D592"/>
      <c r="E592"/>
      <c r="F592"/>
      <c r="G592"/>
      <c r="H592" s="484"/>
      <c r="I592" s="37"/>
      <c r="J592"/>
      <c r="K592"/>
      <c r="L592" s="587"/>
      <c r="S592"/>
    </row>
    <row r="593" spans="1:19" s="6" customFormat="1">
      <c r="A593" s="37"/>
      <c r="B593"/>
      <c r="C593"/>
      <c r="D593"/>
      <c r="E593"/>
      <c r="F593"/>
      <c r="G593"/>
      <c r="H593" s="484"/>
      <c r="I593" s="37"/>
      <c r="J593"/>
      <c r="K593"/>
      <c r="L593" s="587"/>
      <c r="S593"/>
    </row>
    <row r="594" spans="1:19" s="6" customFormat="1">
      <c r="A594" s="37"/>
      <c r="B594"/>
      <c r="C594"/>
      <c r="D594"/>
      <c r="E594"/>
      <c r="F594"/>
      <c r="G594"/>
      <c r="H594" s="484"/>
      <c r="I594" s="37"/>
      <c r="J594"/>
      <c r="K594"/>
      <c r="L594" s="587"/>
      <c r="S594"/>
    </row>
    <row r="595" spans="1:19" s="6" customFormat="1">
      <c r="A595" s="37"/>
      <c r="B595"/>
      <c r="C595"/>
      <c r="D595"/>
      <c r="E595"/>
      <c r="F595"/>
      <c r="G595"/>
      <c r="H595" s="484"/>
      <c r="I595" s="37"/>
      <c r="J595"/>
      <c r="K595"/>
      <c r="L595" s="587"/>
      <c r="S595"/>
    </row>
    <row r="596" spans="1:19" s="6" customFormat="1">
      <c r="A596" s="37"/>
      <c r="B596"/>
      <c r="C596"/>
      <c r="D596"/>
      <c r="E596"/>
      <c r="F596"/>
      <c r="G596"/>
      <c r="H596" s="484"/>
      <c r="I596" s="37"/>
      <c r="J596"/>
      <c r="K596"/>
      <c r="L596" s="587"/>
      <c r="S596"/>
    </row>
    <row r="597" spans="1:19" s="6" customFormat="1">
      <c r="A597" s="37"/>
      <c r="B597"/>
      <c r="C597"/>
      <c r="D597"/>
      <c r="E597"/>
      <c r="F597"/>
      <c r="G597"/>
      <c r="H597" s="484"/>
      <c r="I597" s="37"/>
      <c r="J597"/>
      <c r="K597"/>
      <c r="L597" s="587"/>
      <c r="S597"/>
    </row>
    <row r="598" spans="1:19" s="6" customFormat="1">
      <c r="A598" s="37"/>
      <c r="B598"/>
      <c r="C598"/>
      <c r="D598"/>
      <c r="E598"/>
      <c r="F598"/>
      <c r="G598"/>
      <c r="H598" s="484"/>
      <c r="I598" s="37"/>
      <c r="J598"/>
      <c r="K598"/>
      <c r="L598" s="587"/>
      <c r="S598"/>
    </row>
    <row r="599" spans="1:19" s="6" customFormat="1">
      <c r="A599" s="37"/>
      <c r="B599"/>
      <c r="C599"/>
      <c r="D599"/>
      <c r="E599"/>
      <c r="F599"/>
      <c r="G599"/>
      <c r="H599" s="484"/>
      <c r="I599" s="37"/>
      <c r="J599"/>
      <c r="K599"/>
      <c r="L599" s="587"/>
      <c r="S599"/>
    </row>
    <row r="600" spans="1:19" s="6" customFormat="1">
      <c r="A600" s="37"/>
      <c r="B600"/>
      <c r="C600"/>
      <c r="D600"/>
      <c r="E600"/>
      <c r="F600"/>
      <c r="G600"/>
      <c r="H600" s="484"/>
      <c r="I600" s="37"/>
      <c r="J600"/>
      <c r="K600"/>
      <c r="L600" s="587"/>
      <c r="S600"/>
    </row>
    <row r="601" spans="1:19" s="6" customFormat="1">
      <c r="A601" s="37"/>
      <c r="B601"/>
      <c r="C601"/>
      <c r="D601"/>
      <c r="E601"/>
      <c r="F601"/>
      <c r="G601"/>
      <c r="H601" s="484"/>
      <c r="I601" s="37"/>
      <c r="J601"/>
      <c r="K601"/>
      <c r="L601" s="587"/>
      <c r="S601"/>
    </row>
    <row r="602" spans="1:19" s="6" customFormat="1">
      <c r="A602" s="37"/>
      <c r="B602"/>
      <c r="C602"/>
      <c r="D602"/>
      <c r="E602"/>
      <c r="F602"/>
      <c r="G602"/>
      <c r="H602" s="484"/>
      <c r="I602" s="37"/>
      <c r="J602"/>
      <c r="K602"/>
      <c r="L602" s="587"/>
      <c r="S602"/>
    </row>
    <row r="603" spans="1:19" s="6" customFormat="1">
      <c r="A603" s="37"/>
      <c r="B603"/>
      <c r="C603"/>
      <c r="D603"/>
      <c r="E603"/>
      <c r="F603"/>
      <c r="G603"/>
      <c r="H603" s="484"/>
      <c r="I603" s="37"/>
      <c r="J603"/>
      <c r="K603"/>
      <c r="L603" s="587"/>
      <c r="S603"/>
    </row>
    <row r="604" spans="1:19" s="6" customFormat="1">
      <c r="A604" s="37"/>
      <c r="B604"/>
      <c r="C604"/>
      <c r="D604"/>
      <c r="E604"/>
      <c r="F604"/>
      <c r="G604"/>
      <c r="H604" s="484"/>
      <c r="I604" s="37"/>
      <c r="J604"/>
      <c r="K604"/>
      <c r="L604" s="587"/>
      <c r="S604"/>
    </row>
    <row r="605" spans="1:19" s="6" customFormat="1">
      <c r="A605" s="37"/>
      <c r="B605"/>
      <c r="C605"/>
      <c r="D605"/>
      <c r="E605"/>
      <c r="F605"/>
      <c r="G605"/>
      <c r="H605" s="484"/>
      <c r="I605" s="37"/>
      <c r="J605"/>
      <c r="K605"/>
      <c r="L605" s="587"/>
      <c r="S605"/>
    </row>
    <row r="606" spans="1:19" s="6" customFormat="1">
      <c r="A606" s="37"/>
      <c r="B606"/>
      <c r="C606"/>
      <c r="D606"/>
      <c r="E606"/>
      <c r="F606"/>
      <c r="G606"/>
      <c r="H606" s="484"/>
      <c r="I606" s="37"/>
      <c r="J606"/>
      <c r="K606"/>
      <c r="L606" s="587"/>
      <c r="S606"/>
    </row>
    <row r="607" spans="1:19" s="6" customFormat="1">
      <c r="A607" s="37"/>
      <c r="B607"/>
      <c r="C607"/>
      <c r="D607"/>
      <c r="E607"/>
      <c r="F607"/>
      <c r="G607"/>
      <c r="H607" s="484"/>
      <c r="I607" s="37"/>
      <c r="J607"/>
      <c r="K607"/>
      <c r="L607" s="587"/>
      <c r="S607"/>
    </row>
    <row r="608" spans="1:19" s="6" customFormat="1">
      <c r="A608" s="37"/>
      <c r="B608"/>
      <c r="C608"/>
      <c r="D608"/>
      <c r="E608"/>
      <c r="F608"/>
      <c r="G608"/>
      <c r="H608" s="484"/>
      <c r="I608" s="37"/>
      <c r="J608"/>
      <c r="K608"/>
      <c r="L608" s="587"/>
      <c r="S608"/>
    </row>
    <row r="609" spans="1:19" s="6" customFormat="1">
      <c r="A609" s="37"/>
      <c r="B609"/>
      <c r="C609"/>
      <c r="D609"/>
      <c r="E609"/>
      <c r="F609"/>
      <c r="G609"/>
      <c r="H609" s="484"/>
      <c r="I609" s="37"/>
      <c r="J609"/>
      <c r="K609"/>
      <c r="L609" s="587"/>
      <c r="S609"/>
    </row>
    <row r="610" spans="1:19" s="6" customFormat="1">
      <c r="A610" s="37"/>
      <c r="B610"/>
      <c r="C610"/>
      <c r="D610"/>
      <c r="E610"/>
      <c r="F610"/>
      <c r="G610"/>
      <c r="H610" s="484"/>
      <c r="I610" s="37"/>
      <c r="J610"/>
      <c r="K610"/>
      <c r="L610" s="587"/>
      <c r="S610"/>
    </row>
    <row r="611" spans="1:19" s="6" customFormat="1">
      <c r="A611" s="37"/>
      <c r="B611"/>
      <c r="C611"/>
      <c r="D611"/>
      <c r="E611"/>
      <c r="F611"/>
      <c r="G611"/>
      <c r="H611" s="484"/>
      <c r="I611" s="37"/>
      <c r="J611"/>
      <c r="K611"/>
      <c r="L611" s="587"/>
      <c r="S611"/>
    </row>
    <row r="612" spans="1:19" s="6" customFormat="1">
      <c r="A612" s="37"/>
      <c r="B612"/>
      <c r="C612"/>
      <c r="D612"/>
      <c r="E612"/>
      <c r="F612"/>
      <c r="G612"/>
      <c r="H612" s="484"/>
      <c r="I612" s="37"/>
      <c r="J612"/>
      <c r="K612"/>
      <c r="L612" s="587"/>
      <c r="S612"/>
    </row>
    <row r="613" spans="1:19" s="6" customFormat="1">
      <c r="A613" s="37"/>
      <c r="B613"/>
      <c r="C613"/>
      <c r="D613"/>
      <c r="E613"/>
      <c r="F613"/>
      <c r="G613"/>
      <c r="H613" s="484"/>
      <c r="I613" s="37"/>
      <c r="J613"/>
      <c r="K613"/>
      <c r="L613" s="587"/>
      <c r="S613"/>
    </row>
    <row r="614" spans="1:19" s="6" customFormat="1">
      <c r="A614" s="37"/>
      <c r="B614"/>
      <c r="C614"/>
      <c r="D614"/>
      <c r="E614"/>
      <c r="F614"/>
      <c r="G614"/>
      <c r="H614" s="484"/>
      <c r="I614" s="37"/>
      <c r="J614"/>
      <c r="K614"/>
      <c r="L614" s="587"/>
      <c r="S614"/>
    </row>
    <row r="615" spans="1:19" s="6" customFormat="1">
      <c r="A615" s="37"/>
      <c r="B615"/>
      <c r="C615"/>
      <c r="D615"/>
      <c r="E615"/>
      <c r="F615"/>
      <c r="G615"/>
      <c r="H615" s="484"/>
      <c r="I615" s="37"/>
      <c r="J615"/>
      <c r="K615"/>
      <c r="L615" s="587"/>
      <c r="S615"/>
    </row>
  </sheetData>
  <mergeCells count="10">
    <mergeCell ref="A80:L80"/>
    <mergeCell ref="A81:L81"/>
    <mergeCell ref="A178:L178"/>
    <mergeCell ref="A222:L222"/>
    <mergeCell ref="A2:L2"/>
    <mergeCell ref="A18:L18"/>
    <mergeCell ref="A21:L21"/>
    <mergeCell ref="A22:L22"/>
    <mergeCell ref="A55:L55"/>
    <mergeCell ref="A56:L56"/>
  </mergeCells>
  <conditionalFormatting sqref="I180:I221 J187:L188 B188 A187:A188 C187:H188 I175:I177 I57:I79 I23:I54 I19:I20 I1 I3:I17 I82:I164">
    <cfRule type="containsText" dxfId="17" priority="12" operator="containsText" text="OK">
      <formula>NOT(ISERROR(SEARCH("OK",A1)))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sheetPr>
    <tabColor rgb="FFFFFF00"/>
  </sheetPr>
  <dimension ref="A1:Y637"/>
  <sheetViews>
    <sheetView zoomScale="98" zoomScaleNormal="98" workbookViewId="0"/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6.8554687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7.710937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2.5703125" style="6" bestFit="1" customWidth="1"/>
    <col min="21" max="21" width="9.8554687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2927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2276</v>
      </c>
      <c r="B3" s="34"/>
      <c r="C3" s="34" t="s">
        <v>2421</v>
      </c>
      <c r="D3" s="34" t="s">
        <v>3319</v>
      </c>
      <c r="E3" s="34" t="s">
        <v>1221</v>
      </c>
      <c r="F3" s="34" t="s">
        <v>2279</v>
      </c>
      <c r="G3" s="34" t="s">
        <v>57</v>
      </c>
      <c r="H3" s="34" t="s">
        <v>1132</v>
      </c>
      <c r="I3" s="35" t="s">
        <v>6</v>
      </c>
      <c r="J3" s="34" t="s">
        <v>247</v>
      </c>
      <c r="K3" s="34" t="s">
        <v>3321</v>
      </c>
      <c r="L3" s="451">
        <v>1300</v>
      </c>
      <c r="M3" s="1030"/>
      <c r="N3" s="1030"/>
      <c r="O3" s="1030"/>
      <c r="P3" s="1030"/>
      <c r="Q3" s="1030"/>
      <c r="R3" s="1030"/>
      <c r="S3" s="1678"/>
      <c r="T3" s="16" t="s">
        <v>3349</v>
      </c>
      <c r="U3" s="16"/>
      <c r="V3" s="16"/>
      <c r="W3" s="16"/>
      <c r="X3" s="16"/>
      <c r="Y3" s="16"/>
    </row>
    <row r="4" spans="1:25" s="15" customFormat="1">
      <c r="A4" s="338" t="s">
        <v>2360</v>
      </c>
      <c r="B4" s="124" t="s">
        <v>1716</v>
      </c>
      <c r="C4" s="124"/>
      <c r="D4" s="124" t="s">
        <v>3327</v>
      </c>
      <c r="E4" s="124" t="s">
        <v>2333</v>
      </c>
      <c r="F4" s="124" t="s">
        <v>2362</v>
      </c>
      <c r="G4" s="124" t="s">
        <v>2363</v>
      </c>
      <c r="H4" s="124" t="s">
        <v>1491</v>
      </c>
      <c r="I4" s="233"/>
      <c r="J4" s="124" t="s">
        <v>247</v>
      </c>
      <c r="K4" s="124" t="s">
        <v>3328</v>
      </c>
      <c r="L4" s="1100">
        <v>3780</v>
      </c>
      <c r="M4" s="16"/>
      <c r="N4" s="16"/>
      <c r="O4" s="16"/>
      <c r="P4" s="16"/>
      <c r="Q4" s="16"/>
      <c r="R4" s="16"/>
      <c r="T4" s="530">
        <v>45231</v>
      </c>
      <c r="U4" s="16"/>
      <c r="V4" s="16"/>
      <c r="W4" s="16"/>
      <c r="X4" s="16"/>
      <c r="Y4" s="16"/>
    </row>
    <row r="5" spans="1:25" s="15" customFormat="1">
      <c r="A5" s="785" t="s">
        <v>3329</v>
      </c>
      <c r="B5" s="788" t="s">
        <v>1716</v>
      </c>
      <c r="C5" s="788"/>
      <c r="D5" s="788" t="s">
        <v>3330</v>
      </c>
      <c r="E5" s="788" t="s">
        <v>3003</v>
      </c>
      <c r="F5" s="788" t="s">
        <v>3331</v>
      </c>
      <c r="G5" s="788" t="s">
        <v>22</v>
      </c>
      <c r="H5" s="788" t="s">
        <v>1484</v>
      </c>
      <c r="I5" s="59"/>
      <c r="J5" s="788" t="s">
        <v>247</v>
      </c>
      <c r="K5" s="788" t="s">
        <v>3332</v>
      </c>
      <c r="L5" s="1421">
        <v>2500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41" t="s">
        <v>3340</v>
      </c>
      <c r="B6" s="34" t="s">
        <v>3341</v>
      </c>
      <c r="C6" s="34" t="s">
        <v>3358</v>
      </c>
      <c r="D6" s="34" t="s">
        <v>3342</v>
      </c>
      <c r="E6" s="34" t="s">
        <v>1221</v>
      </c>
      <c r="F6" s="34" t="s">
        <v>3343</v>
      </c>
      <c r="G6" s="34" t="s">
        <v>17</v>
      </c>
      <c r="H6" s="34" t="s">
        <v>1530</v>
      </c>
      <c r="I6" s="35" t="s">
        <v>6</v>
      </c>
      <c r="J6" s="34" t="s">
        <v>2281</v>
      </c>
      <c r="K6" s="34" t="s">
        <v>3344</v>
      </c>
      <c r="L6" s="451">
        <v>511.85</v>
      </c>
      <c r="M6" s="16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41" t="s">
        <v>3324</v>
      </c>
      <c r="B7" s="34" t="s">
        <v>1740</v>
      </c>
      <c r="C7" s="34" t="s">
        <v>3407</v>
      </c>
      <c r="D7" s="34" t="s">
        <v>3361</v>
      </c>
      <c r="E7" s="34" t="s">
        <v>40</v>
      </c>
      <c r="F7" s="34" t="s">
        <v>3362</v>
      </c>
      <c r="G7" s="34" t="s">
        <v>52</v>
      </c>
      <c r="H7" s="34" t="s">
        <v>3408</v>
      </c>
      <c r="I7" s="35" t="s">
        <v>6</v>
      </c>
      <c r="J7" s="34" t="s">
        <v>2281</v>
      </c>
      <c r="K7" s="34" t="s">
        <v>3363</v>
      </c>
      <c r="L7" s="451">
        <v>1200</v>
      </c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39" t="s">
        <v>82</v>
      </c>
      <c r="B8" s="131" t="s">
        <v>1740</v>
      </c>
      <c r="C8" s="131"/>
      <c r="D8" s="131" t="s">
        <v>1552</v>
      </c>
      <c r="E8" s="131" t="s">
        <v>7</v>
      </c>
      <c r="F8" s="131" t="s">
        <v>1552</v>
      </c>
      <c r="G8" s="131" t="s">
        <v>210</v>
      </c>
      <c r="H8" s="131" t="s">
        <v>3369</v>
      </c>
      <c r="I8" s="235"/>
      <c r="J8" s="131" t="s">
        <v>247</v>
      </c>
      <c r="K8" s="131" t="s">
        <v>3368</v>
      </c>
      <c r="L8" s="1075">
        <v>0</v>
      </c>
      <c r="M8" s="16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41" t="s">
        <v>241</v>
      </c>
      <c r="B9" s="34" t="s">
        <v>1773</v>
      </c>
      <c r="C9" s="34" t="s">
        <v>3388</v>
      </c>
      <c r="D9" s="34" t="s">
        <v>3370</v>
      </c>
      <c r="E9" s="34" t="s">
        <v>254</v>
      </c>
      <c r="F9" s="34" t="s">
        <v>2435</v>
      </c>
      <c r="G9" s="34" t="s">
        <v>193</v>
      </c>
      <c r="H9" s="34" t="s">
        <v>3389</v>
      </c>
      <c r="I9" s="35" t="s">
        <v>6</v>
      </c>
      <c r="J9" s="34" t="s">
        <v>247</v>
      </c>
      <c r="K9" s="34" t="s">
        <v>3371</v>
      </c>
      <c r="L9" s="451">
        <v>1956</v>
      </c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39" t="s">
        <v>3392</v>
      </c>
      <c r="B10" s="131" t="s">
        <v>2537</v>
      </c>
      <c r="C10" s="131"/>
      <c r="D10" s="131" t="s">
        <v>3393</v>
      </c>
      <c r="E10" s="131" t="s">
        <v>2</v>
      </c>
      <c r="F10" s="131" t="s">
        <v>2947</v>
      </c>
      <c r="G10" s="131" t="s">
        <v>2948</v>
      </c>
      <c r="H10" s="131" t="s">
        <v>944</v>
      </c>
      <c r="I10" s="235"/>
      <c r="J10" s="131" t="s">
        <v>247</v>
      </c>
      <c r="K10" s="131" t="s">
        <v>3394</v>
      </c>
      <c r="L10" s="1075">
        <v>3978.8</v>
      </c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338" t="s">
        <v>151</v>
      </c>
      <c r="B11" s="124" t="s">
        <v>2537</v>
      </c>
      <c r="C11" s="124"/>
      <c r="D11" s="124" t="s">
        <v>3398</v>
      </c>
      <c r="E11" s="124" t="s">
        <v>1221</v>
      </c>
      <c r="F11" s="124" t="s">
        <v>1726</v>
      </c>
      <c r="G11" s="124" t="s">
        <v>373</v>
      </c>
      <c r="H11" s="124" t="s">
        <v>1132</v>
      </c>
      <c r="I11" s="233"/>
      <c r="J11" s="124" t="s">
        <v>2391</v>
      </c>
      <c r="K11" s="124" t="s">
        <v>3397</v>
      </c>
      <c r="L11" s="1100">
        <v>590</v>
      </c>
      <c r="M11" s="16"/>
      <c r="N11" s="16"/>
      <c r="O11" s="16"/>
      <c r="P11" s="16"/>
      <c r="Q11" s="16"/>
      <c r="R11" s="16"/>
      <c r="T11" s="530">
        <v>45238</v>
      </c>
      <c r="U11" s="16"/>
      <c r="V11" s="16"/>
      <c r="W11" s="16"/>
      <c r="X11" s="16"/>
      <c r="Y11" s="16"/>
    </row>
    <row r="12" spans="1:25" s="15" customFormat="1">
      <c r="A12" s="339"/>
      <c r="B12" s="131"/>
      <c r="C12" s="131"/>
      <c r="D12" s="131"/>
      <c r="E12" s="131"/>
      <c r="F12" s="131"/>
      <c r="G12" s="131"/>
      <c r="H12" s="131"/>
      <c r="I12" s="235"/>
      <c r="J12" s="131"/>
      <c r="K12" s="131"/>
      <c r="L12" s="1075"/>
      <c r="M12" s="1030"/>
      <c r="N12" s="1030"/>
      <c r="O12" s="1030"/>
      <c r="P12" s="1030"/>
      <c r="Q12" s="1030"/>
      <c r="R12" s="1030"/>
      <c r="S12" s="1678"/>
      <c r="T12" s="16"/>
      <c r="U12" s="16"/>
      <c r="V12" s="16"/>
      <c r="W12" s="16"/>
      <c r="X12" s="16"/>
      <c r="Y12" s="16"/>
    </row>
    <row r="13" spans="1:25" s="15" customFormat="1">
      <c r="A13" s="1533"/>
      <c r="B13" s="1534"/>
      <c r="C13" s="1534"/>
      <c r="D13" s="1534"/>
      <c r="E13" s="1534"/>
      <c r="F13" s="1534"/>
      <c r="G13" s="1534"/>
      <c r="H13" s="1534"/>
      <c r="I13" s="1535"/>
      <c r="J13" s="1534"/>
      <c r="K13" s="1534"/>
      <c r="L13" s="1536">
        <f>SUM(L3:L5)</f>
        <v>7580</v>
      </c>
      <c r="M13" s="16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 ht="18.75">
      <c r="A14" s="2460" t="s">
        <v>2875</v>
      </c>
      <c r="B14" s="2450"/>
      <c r="C14" s="2450"/>
      <c r="D14" s="2450"/>
      <c r="E14" s="2450"/>
      <c r="F14" s="2450"/>
      <c r="G14" s="2450"/>
      <c r="H14" s="2450"/>
      <c r="I14" s="2450"/>
      <c r="J14" s="2450"/>
      <c r="K14" s="2450"/>
      <c r="L14" s="2451"/>
      <c r="M14" s="1705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41" t="s">
        <v>241</v>
      </c>
      <c r="B15" s="34" t="s">
        <v>1773</v>
      </c>
      <c r="C15" s="34" t="s">
        <v>1716</v>
      </c>
      <c r="D15" s="34" t="s">
        <v>3370</v>
      </c>
      <c r="E15" s="34" t="s">
        <v>254</v>
      </c>
      <c r="F15" s="34" t="s">
        <v>1622</v>
      </c>
      <c r="G15" s="34" t="s">
        <v>193</v>
      </c>
      <c r="H15" s="34" t="s">
        <v>1787</v>
      </c>
      <c r="I15" s="35" t="s">
        <v>6</v>
      </c>
      <c r="J15" s="34"/>
      <c r="K15" s="11" t="s">
        <v>991</v>
      </c>
      <c r="L15" s="451"/>
      <c r="M15" s="1605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>
      <c r="A16" s="341"/>
      <c r="B16" s="34"/>
      <c r="C16" s="34"/>
      <c r="D16" s="34"/>
      <c r="E16" s="34"/>
      <c r="F16" s="34" t="s">
        <v>1918</v>
      </c>
      <c r="G16" s="34" t="s">
        <v>193</v>
      </c>
      <c r="H16" s="34" t="s">
        <v>1715</v>
      </c>
      <c r="I16" s="35" t="s">
        <v>6</v>
      </c>
      <c r="J16" s="34"/>
      <c r="K16" s="11" t="s">
        <v>991</v>
      </c>
      <c r="L16" s="451"/>
      <c r="M16" s="1605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15" customFormat="1">
      <c r="A17" s="341"/>
      <c r="B17" s="34"/>
      <c r="C17" s="34"/>
      <c r="D17" s="34"/>
      <c r="E17" s="34"/>
      <c r="F17" s="34" t="s">
        <v>1746</v>
      </c>
      <c r="G17" s="34" t="s">
        <v>193</v>
      </c>
      <c r="H17" s="34" t="s">
        <v>3013</v>
      </c>
      <c r="I17" s="35" t="s">
        <v>6</v>
      </c>
      <c r="J17" s="34"/>
      <c r="K17" s="11" t="s">
        <v>991</v>
      </c>
      <c r="L17" s="451">
        <v>1956</v>
      </c>
      <c r="M17" s="1605"/>
      <c r="N17" s="16"/>
      <c r="O17" s="16"/>
      <c r="P17" s="16"/>
      <c r="Q17" s="16"/>
      <c r="R17" s="16"/>
      <c r="T17" s="16"/>
      <c r="U17" s="16"/>
      <c r="V17" s="16"/>
      <c r="W17" s="16"/>
      <c r="X17" s="16"/>
      <c r="Y17" s="16"/>
    </row>
    <row r="18" spans="1:25" s="15" customFormat="1">
      <c r="A18" s="339"/>
      <c r="B18" s="131"/>
      <c r="C18" s="131"/>
      <c r="D18" s="131"/>
      <c r="E18" s="131"/>
      <c r="F18" s="131"/>
      <c r="G18" s="131"/>
      <c r="H18" s="131"/>
      <c r="I18" s="235"/>
      <c r="J18" s="131"/>
      <c r="K18" s="756"/>
      <c r="L18" s="1075"/>
      <c r="M18" s="1605"/>
      <c r="N18" s="16"/>
      <c r="O18" s="16"/>
      <c r="P18" s="16"/>
      <c r="Q18" s="16"/>
      <c r="R18" s="16"/>
      <c r="T18" s="16"/>
      <c r="U18" s="16"/>
      <c r="V18" s="16"/>
      <c r="W18" s="16"/>
      <c r="X18" s="16"/>
      <c r="Y18" s="16"/>
    </row>
    <row r="19" spans="1:25" s="41" customFormat="1">
      <c r="A19" s="2539">
        <f>SUM(L15:L15)</f>
        <v>0</v>
      </c>
      <c r="B19" s="2539"/>
      <c r="C19" s="2539"/>
      <c r="D19" s="2539"/>
      <c r="E19" s="2539"/>
      <c r="F19" s="2539"/>
      <c r="G19" s="2539"/>
      <c r="H19" s="2539"/>
      <c r="I19" s="2539"/>
      <c r="J19" s="2539"/>
      <c r="K19" s="2539"/>
      <c r="L19" s="2539"/>
      <c r="M19" s="249"/>
      <c r="N19" s="249"/>
      <c r="O19" s="249"/>
      <c r="P19" s="249"/>
      <c r="Q19" s="249"/>
      <c r="R19" s="249"/>
      <c r="T19" s="249"/>
      <c r="U19" s="249"/>
      <c r="V19" s="249"/>
      <c r="W19" s="249"/>
      <c r="X19" s="249"/>
      <c r="Y19" s="249"/>
    </row>
    <row r="20" spans="1:25" s="41" customFormat="1" ht="18.75">
      <c r="A20" s="2460" t="s">
        <v>749</v>
      </c>
      <c r="B20" s="2450"/>
      <c r="C20" s="2450"/>
      <c r="D20" s="2450"/>
      <c r="E20" s="2450"/>
      <c r="F20" s="2450"/>
      <c r="G20" s="2450"/>
      <c r="H20" s="2450"/>
      <c r="I20" s="2450"/>
      <c r="J20" s="2450"/>
      <c r="K20" s="2450"/>
      <c r="L20" s="2451"/>
      <c r="M20" s="249"/>
      <c r="N20" s="249"/>
      <c r="O20" s="249"/>
      <c r="P20" s="249"/>
      <c r="Q20" s="249"/>
      <c r="R20" s="249"/>
      <c r="T20" s="249"/>
      <c r="U20" s="249"/>
      <c r="V20" s="249"/>
      <c r="W20" s="249"/>
      <c r="X20" s="249"/>
      <c r="Y20" s="249"/>
    </row>
    <row r="21" spans="1:25" s="41" customFormat="1" ht="15.75">
      <c r="A21" s="341" t="s">
        <v>2854</v>
      </c>
      <c r="B21" s="1217">
        <v>45216</v>
      </c>
      <c r="C21" s="32">
        <v>45202</v>
      </c>
      <c r="D21" s="521">
        <v>15036</v>
      </c>
      <c r="E21" s="34" t="s">
        <v>81</v>
      </c>
      <c r="F21" s="33">
        <v>4851</v>
      </c>
      <c r="G21" s="19" t="s">
        <v>45</v>
      </c>
      <c r="H21" s="521">
        <v>36</v>
      </c>
      <c r="I21" s="35" t="s">
        <v>6</v>
      </c>
      <c r="J21" s="19" t="s">
        <v>3158</v>
      </c>
      <c r="K21" s="21"/>
      <c r="L21" s="1218">
        <v>208.8</v>
      </c>
      <c r="M21" s="249"/>
      <c r="N21" s="249"/>
      <c r="O21" s="249"/>
      <c r="P21" s="249"/>
      <c r="Q21" s="249"/>
      <c r="R21" s="249"/>
      <c r="T21" s="608"/>
      <c r="U21" s="249"/>
      <c r="V21" s="249"/>
      <c r="W21" s="249"/>
      <c r="X21" s="249"/>
      <c r="Y21" s="249"/>
    </row>
    <row r="22" spans="1:25" s="41" customFormat="1" ht="15.75">
      <c r="A22" s="341" t="s">
        <v>249</v>
      </c>
      <c r="B22" s="1217">
        <v>45208</v>
      </c>
      <c r="C22" s="32">
        <v>45201</v>
      </c>
      <c r="D22" s="521">
        <v>14917</v>
      </c>
      <c r="E22" s="34" t="s">
        <v>44</v>
      </c>
      <c r="F22" s="33" t="s">
        <v>3335</v>
      </c>
      <c r="G22" s="19" t="s">
        <v>1630</v>
      </c>
      <c r="H22" s="521">
        <v>10</v>
      </c>
      <c r="I22" s="35" t="s">
        <v>6</v>
      </c>
      <c r="J22" s="19"/>
      <c r="K22" s="21" t="s">
        <v>1911</v>
      </c>
      <c r="L22" s="1218">
        <v>285</v>
      </c>
      <c r="M22" s="249"/>
      <c r="N22" s="249"/>
      <c r="O22" s="249"/>
      <c r="P22" s="249"/>
      <c r="Q22" s="249"/>
      <c r="R22" s="249"/>
      <c r="T22" s="608"/>
      <c r="U22" s="249"/>
      <c r="V22" s="249"/>
      <c r="W22" s="249"/>
      <c r="X22" s="249"/>
      <c r="Y22" s="249"/>
    </row>
    <row r="23" spans="1:25" s="41" customFormat="1" ht="15.75">
      <c r="A23" s="341" t="s">
        <v>3072</v>
      </c>
      <c r="B23" s="1217">
        <v>45205</v>
      </c>
      <c r="C23" s="32">
        <v>45202</v>
      </c>
      <c r="D23" s="521">
        <v>15049</v>
      </c>
      <c r="E23" s="34" t="s">
        <v>7</v>
      </c>
      <c r="F23" s="33">
        <v>4699</v>
      </c>
      <c r="G23" s="19" t="s">
        <v>2963</v>
      </c>
      <c r="H23" s="521">
        <v>4</v>
      </c>
      <c r="I23" s="35" t="s">
        <v>6</v>
      </c>
      <c r="J23" s="19"/>
      <c r="K23" s="21"/>
      <c r="L23" s="1218"/>
      <c r="M23" s="249"/>
      <c r="N23" s="249"/>
      <c r="O23" s="249"/>
      <c r="P23" s="249"/>
      <c r="Q23" s="249"/>
      <c r="R23" s="249"/>
      <c r="T23" s="608"/>
      <c r="U23" s="249"/>
      <c r="V23" s="249"/>
      <c r="W23" s="249"/>
      <c r="X23" s="249"/>
      <c r="Y23" s="249"/>
    </row>
    <row r="24" spans="1:25" s="41" customFormat="1" ht="15.75">
      <c r="A24" s="341"/>
      <c r="B24" s="1217"/>
      <c r="C24" s="32"/>
      <c r="D24" s="521"/>
      <c r="E24" s="34" t="s">
        <v>7</v>
      </c>
      <c r="F24" s="33">
        <v>4700</v>
      </c>
      <c r="G24" s="19" t="s">
        <v>71</v>
      </c>
      <c r="H24" s="521">
        <v>4</v>
      </c>
      <c r="I24" s="35" t="s">
        <v>6</v>
      </c>
      <c r="J24" s="19"/>
      <c r="K24" s="21"/>
      <c r="L24" s="1218">
        <v>480</v>
      </c>
      <c r="M24" s="249"/>
      <c r="N24" s="249"/>
      <c r="O24" s="249"/>
      <c r="P24" s="249"/>
      <c r="Q24" s="249"/>
      <c r="R24" s="249"/>
      <c r="T24" s="608"/>
      <c r="U24" s="249"/>
      <c r="V24" s="249"/>
      <c r="W24" s="249"/>
      <c r="X24" s="249"/>
      <c r="Y24" s="249"/>
    </row>
    <row r="25" spans="1:25" s="41" customFormat="1" ht="15.75">
      <c r="A25" s="341" t="s">
        <v>835</v>
      </c>
      <c r="B25" s="1217">
        <v>45205</v>
      </c>
      <c r="C25" s="32">
        <v>45202</v>
      </c>
      <c r="D25" s="521">
        <v>14990</v>
      </c>
      <c r="E25" s="34" t="s">
        <v>7</v>
      </c>
      <c r="F25" s="33">
        <v>3219</v>
      </c>
      <c r="G25" s="19" t="s">
        <v>836</v>
      </c>
      <c r="H25" s="521">
        <v>36</v>
      </c>
      <c r="I25" s="35" t="s">
        <v>6</v>
      </c>
      <c r="J25" s="19"/>
      <c r="K25" s="21" t="s">
        <v>1911</v>
      </c>
      <c r="L25" s="1218">
        <v>1422</v>
      </c>
      <c r="M25" s="249"/>
      <c r="N25" s="249"/>
      <c r="O25" s="249"/>
      <c r="P25" s="249"/>
      <c r="Q25" s="249"/>
      <c r="R25" s="249"/>
      <c r="T25" s="608"/>
      <c r="U25" s="249"/>
      <c r="V25" s="249"/>
      <c r="W25" s="249"/>
      <c r="X25" s="249"/>
      <c r="Y25" s="249"/>
    </row>
    <row r="26" spans="1:25" s="41" customFormat="1" ht="15.75">
      <c r="A26" s="341" t="s">
        <v>472</v>
      </c>
      <c r="B26" s="1217">
        <v>45215</v>
      </c>
      <c r="C26" s="32">
        <v>45209</v>
      </c>
      <c r="D26" s="521">
        <v>15068</v>
      </c>
      <c r="E26" s="34" t="s">
        <v>1221</v>
      </c>
      <c r="F26" s="33">
        <v>4283</v>
      </c>
      <c r="G26" s="19" t="s">
        <v>2254</v>
      </c>
      <c r="H26" s="521">
        <v>2</v>
      </c>
      <c r="I26" s="35" t="s">
        <v>6</v>
      </c>
      <c r="J26" s="19"/>
      <c r="K26" s="21"/>
      <c r="L26" s="1218">
        <v>480</v>
      </c>
      <c r="M26" s="249"/>
      <c r="N26" s="249"/>
      <c r="O26" s="249"/>
      <c r="P26" s="249"/>
      <c r="Q26" s="249"/>
      <c r="R26" s="249"/>
      <c r="T26" s="608"/>
      <c r="U26" s="249"/>
      <c r="V26" s="249"/>
      <c r="W26" s="249"/>
      <c r="X26" s="249"/>
      <c r="Y26" s="249"/>
    </row>
    <row r="27" spans="1:25" s="41" customFormat="1" ht="15.75">
      <c r="A27" s="341" t="s">
        <v>3324</v>
      </c>
      <c r="B27" s="1217">
        <v>45205</v>
      </c>
      <c r="C27" s="32">
        <v>45204</v>
      </c>
      <c r="D27" s="521">
        <v>15064</v>
      </c>
      <c r="E27" s="34" t="s">
        <v>2</v>
      </c>
      <c r="F27" s="33">
        <v>4855</v>
      </c>
      <c r="G27" s="19" t="s">
        <v>3355</v>
      </c>
      <c r="H27" s="521" t="s">
        <v>1212</v>
      </c>
      <c r="I27" s="35" t="s">
        <v>6</v>
      </c>
      <c r="J27" s="19"/>
      <c r="K27" s="21"/>
      <c r="L27" s="1218">
        <v>40.04</v>
      </c>
      <c r="M27" s="249"/>
      <c r="N27" s="249"/>
      <c r="O27" s="249"/>
      <c r="P27" s="249"/>
      <c r="Q27" s="249"/>
      <c r="R27" s="249"/>
      <c r="T27" s="608"/>
      <c r="U27" s="249"/>
      <c r="V27" s="249"/>
      <c r="W27" s="249"/>
      <c r="X27" s="249"/>
      <c r="Y27" s="249"/>
    </row>
    <row r="28" spans="1:25" s="41" customFormat="1" ht="15.75">
      <c r="A28" s="341" t="s">
        <v>1604</v>
      </c>
      <c r="B28" s="1217">
        <v>45209</v>
      </c>
      <c r="C28" s="32">
        <v>45208</v>
      </c>
      <c r="D28" s="521">
        <v>15088</v>
      </c>
      <c r="E28" s="34" t="s">
        <v>1221</v>
      </c>
      <c r="F28" s="33">
        <v>2491</v>
      </c>
      <c r="G28" s="19" t="s">
        <v>122</v>
      </c>
      <c r="H28" s="521" t="s">
        <v>1114</v>
      </c>
      <c r="I28" s="35" t="s">
        <v>6</v>
      </c>
      <c r="J28" s="19"/>
      <c r="K28" s="21"/>
      <c r="L28" s="1218">
        <v>50.48</v>
      </c>
      <c r="M28" s="249"/>
      <c r="N28" s="249"/>
      <c r="O28" s="249"/>
      <c r="P28" s="249"/>
      <c r="Q28" s="249"/>
      <c r="R28" s="249"/>
      <c r="T28" s="608"/>
      <c r="U28" s="249"/>
      <c r="V28" s="249"/>
      <c r="W28" s="249"/>
      <c r="X28" s="249"/>
      <c r="Y28" s="249"/>
    </row>
    <row r="29" spans="1:25" s="41" customFormat="1" ht="15.75">
      <c r="A29" s="341" t="s">
        <v>3356</v>
      </c>
      <c r="B29" s="1217">
        <v>45205</v>
      </c>
      <c r="C29" s="32">
        <v>45204</v>
      </c>
      <c r="D29" s="521">
        <v>15069</v>
      </c>
      <c r="E29" s="34" t="s">
        <v>349</v>
      </c>
      <c r="F29" s="33">
        <v>4856</v>
      </c>
      <c r="G29" s="19" t="s">
        <v>63</v>
      </c>
      <c r="H29" s="521">
        <v>1</v>
      </c>
      <c r="I29" s="35" t="s">
        <v>6</v>
      </c>
      <c r="J29" s="19"/>
      <c r="K29" s="21"/>
      <c r="L29" s="1218"/>
      <c r="M29" s="249"/>
      <c r="N29" s="249"/>
      <c r="O29" s="249"/>
      <c r="P29" s="249"/>
      <c r="Q29" s="249"/>
      <c r="R29" s="249"/>
      <c r="T29" s="608"/>
      <c r="U29" s="249"/>
      <c r="V29" s="249"/>
      <c r="W29" s="249"/>
      <c r="X29" s="249"/>
      <c r="Y29" s="249"/>
    </row>
    <row r="30" spans="1:25" s="41" customFormat="1" ht="15.75">
      <c r="A30" s="341"/>
      <c r="B30" s="1217"/>
      <c r="C30" s="32"/>
      <c r="D30" s="521"/>
      <c r="E30" s="34" t="s">
        <v>349</v>
      </c>
      <c r="F30" s="33">
        <v>4857</v>
      </c>
      <c r="G30" s="19" t="s">
        <v>63</v>
      </c>
      <c r="H30" s="521">
        <v>1</v>
      </c>
      <c r="I30" s="35" t="s">
        <v>6</v>
      </c>
      <c r="J30" s="19"/>
      <c r="K30" s="21"/>
      <c r="L30" s="1218">
        <v>420</v>
      </c>
      <c r="M30" s="249"/>
      <c r="N30" s="249"/>
      <c r="O30" s="249"/>
      <c r="P30" s="249"/>
      <c r="Q30" s="249"/>
      <c r="R30" s="249"/>
      <c r="T30" s="608"/>
      <c r="U30" s="249"/>
      <c r="V30" s="249"/>
      <c r="W30" s="249"/>
      <c r="X30" s="249"/>
      <c r="Y30" s="249"/>
    </row>
    <row r="31" spans="1:25" s="41" customFormat="1" ht="15.75">
      <c r="A31" s="341" t="s">
        <v>2742</v>
      </c>
      <c r="B31" s="1217">
        <v>45210</v>
      </c>
      <c r="C31" s="32">
        <v>45209</v>
      </c>
      <c r="D31" s="521">
        <v>15097</v>
      </c>
      <c r="E31" s="34" t="s">
        <v>2</v>
      </c>
      <c r="F31" s="33">
        <v>4635</v>
      </c>
      <c r="G31" s="19" t="s">
        <v>2963</v>
      </c>
      <c r="H31" s="521" t="s">
        <v>840</v>
      </c>
      <c r="I31" s="35" t="s">
        <v>6</v>
      </c>
      <c r="J31" s="19"/>
      <c r="K31" s="21"/>
      <c r="L31" s="1218">
        <v>49.5</v>
      </c>
      <c r="M31" s="249"/>
      <c r="N31" s="249"/>
      <c r="O31" s="249"/>
      <c r="P31" s="249"/>
      <c r="Q31" s="249"/>
      <c r="R31" s="249"/>
      <c r="T31" s="608"/>
      <c r="U31" s="249"/>
      <c r="V31" s="249"/>
      <c r="W31" s="249"/>
      <c r="X31" s="249"/>
      <c r="Y31" s="249"/>
    </row>
    <row r="32" spans="1:25" s="41" customFormat="1" ht="15.75">
      <c r="A32" s="341" t="s">
        <v>3364</v>
      </c>
      <c r="B32" s="1217">
        <v>45212</v>
      </c>
      <c r="C32" s="32">
        <v>45209</v>
      </c>
      <c r="D32" s="521">
        <v>15114</v>
      </c>
      <c r="E32" s="34" t="s">
        <v>44</v>
      </c>
      <c r="F32" s="33">
        <v>2972</v>
      </c>
      <c r="G32" s="19" t="s">
        <v>5</v>
      </c>
      <c r="H32" s="521">
        <v>20</v>
      </c>
      <c r="I32" s="35" t="s">
        <v>6</v>
      </c>
      <c r="J32" s="19"/>
      <c r="K32" s="21"/>
      <c r="L32" s="1218">
        <v>616.4</v>
      </c>
      <c r="M32" s="249"/>
      <c r="N32" s="249"/>
      <c r="O32" s="249"/>
      <c r="P32" s="249"/>
      <c r="Q32" s="249"/>
      <c r="R32" s="249"/>
      <c r="T32" s="608"/>
      <c r="U32" s="249"/>
      <c r="V32" s="249"/>
      <c r="W32" s="249"/>
      <c r="X32" s="249"/>
      <c r="Y32" s="249"/>
    </row>
    <row r="33" spans="1:25" s="41" customFormat="1" ht="15.75">
      <c r="A33" s="341" t="s">
        <v>180</v>
      </c>
      <c r="B33" s="1217">
        <v>45209</v>
      </c>
      <c r="C33" s="32">
        <v>45208</v>
      </c>
      <c r="D33" s="521">
        <v>15125</v>
      </c>
      <c r="E33" s="34" t="s">
        <v>2</v>
      </c>
      <c r="F33" s="33">
        <v>2788</v>
      </c>
      <c r="G33" s="19" t="s">
        <v>27</v>
      </c>
      <c r="H33" s="521">
        <v>3</v>
      </c>
      <c r="I33" s="35" t="s">
        <v>6</v>
      </c>
      <c r="J33" s="19"/>
      <c r="K33" s="21"/>
      <c r="L33" s="1218">
        <v>108</v>
      </c>
      <c r="M33" s="249"/>
      <c r="N33" s="249"/>
      <c r="O33" s="249"/>
      <c r="P33" s="249"/>
      <c r="Q33" s="249"/>
      <c r="R33" s="249"/>
      <c r="T33" s="608"/>
      <c r="U33" s="249"/>
      <c r="V33" s="249"/>
      <c r="W33" s="249"/>
      <c r="X33" s="249"/>
      <c r="Y33" s="249"/>
    </row>
    <row r="34" spans="1:25" s="41" customFormat="1" ht="15.75">
      <c r="A34" s="341" t="s">
        <v>3366</v>
      </c>
      <c r="B34" s="1217">
        <v>45216</v>
      </c>
      <c r="C34" s="32">
        <v>45210</v>
      </c>
      <c r="D34" s="521">
        <v>15132</v>
      </c>
      <c r="E34" s="34" t="s">
        <v>2</v>
      </c>
      <c r="F34" s="33">
        <v>2064</v>
      </c>
      <c r="G34" s="19" t="s">
        <v>430</v>
      </c>
      <c r="H34" s="521" t="s">
        <v>840</v>
      </c>
      <c r="I34" s="35" t="s">
        <v>6</v>
      </c>
      <c r="J34" s="19"/>
      <c r="K34" s="21"/>
      <c r="L34" s="1218">
        <v>171</v>
      </c>
      <c r="M34" s="249"/>
      <c r="N34" s="249"/>
      <c r="O34" s="249"/>
      <c r="P34" s="249"/>
      <c r="Q34" s="249"/>
      <c r="R34" s="249"/>
      <c r="T34" s="608"/>
      <c r="U34" s="249"/>
      <c r="V34" s="249"/>
      <c r="W34" s="249"/>
      <c r="X34" s="249"/>
      <c r="Y34" s="249"/>
    </row>
    <row r="35" spans="1:25" s="41" customFormat="1" ht="15.75">
      <c r="A35" s="341" t="s">
        <v>1109</v>
      </c>
      <c r="B35" s="1217">
        <v>45217</v>
      </c>
      <c r="C35" s="32">
        <v>45209</v>
      </c>
      <c r="D35" s="521">
        <v>15143</v>
      </c>
      <c r="E35" s="34" t="s">
        <v>2</v>
      </c>
      <c r="F35" s="33">
        <v>2029</v>
      </c>
      <c r="G35" s="19" t="s">
        <v>158</v>
      </c>
      <c r="H35" s="521">
        <v>8</v>
      </c>
      <c r="I35" s="35" t="s">
        <v>6</v>
      </c>
      <c r="J35" s="19"/>
      <c r="K35" s="21"/>
      <c r="L35" s="1218">
        <v>85.36</v>
      </c>
      <c r="M35" s="249"/>
      <c r="N35" s="249"/>
      <c r="O35" s="249"/>
      <c r="P35" s="249"/>
      <c r="Q35" s="249"/>
      <c r="R35" s="249"/>
      <c r="T35" s="608"/>
      <c r="U35" s="249"/>
      <c r="V35" s="249"/>
      <c r="W35" s="249"/>
      <c r="X35" s="249"/>
      <c r="Y35" s="249"/>
    </row>
    <row r="36" spans="1:25" s="41" customFormat="1" ht="15.75">
      <c r="A36" s="341" t="s">
        <v>1435</v>
      </c>
      <c r="B36" s="1217">
        <v>45219</v>
      </c>
      <c r="C36" s="32">
        <v>45215</v>
      </c>
      <c r="D36" s="521">
        <v>15161</v>
      </c>
      <c r="E36" s="34" t="s">
        <v>2</v>
      </c>
      <c r="F36" s="33">
        <v>1195</v>
      </c>
      <c r="G36" s="19" t="s">
        <v>27</v>
      </c>
      <c r="H36" s="521">
        <v>3</v>
      </c>
      <c r="I36" s="35" t="s">
        <v>6</v>
      </c>
      <c r="J36" s="19"/>
      <c r="K36" s="21"/>
      <c r="L36" s="1218">
        <v>135</v>
      </c>
      <c r="M36" s="249"/>
      <c r="N36" s="249"/>
      <c r="O36" s="249"/>
      <c r="P36" s="249"/>
      <c r="Q36" s="249"/>
      <c r="R36" s="249"/>
      <c r="T36" s="608"/>
      <c r="U36" s="249"/>
      <c r="V36" s="249"/>
      <c r="W36" s="249"/>
      <c r="X36" s="249"/>
      <c r="Y36" s="249"/>
    </row>
    <row r="37" spans="1:25" s="41" customFormat="1" ht="15.75">
      <c r="A37" s="341" t="s">
        <v>2854</v>
      </c>
      <c r="B37" s="1217">
        <v>45218</v>
      </c>
      <c r="C37" s="32">
        <v>45216</v>
      </c>
      <c r="D37" s="521">
        <v>15175</v>
      </c>
      <c r="E37" s="34" t="s">
        <v>81</v>
      </c>
      <c r="F37" s="33">
        <v>4873</v>
      </c>
      <c r="G37" s="19" t="s">
        <v>3378</v>
      </c>
      <c r="H37" s="521">
        <v>36</v>
      </c>
      <c r="I37" s="35" t="s">
        <v>6</v>
      </c>
      <c r="J37" s="19"/>
      <c r="K37" s="21"/>
      <c r="L37" s="1218">
        <v>208.8</v>
      </c>
      <c r="M37" s="249"/>
      <c r="N37" s="249"/>
      <c r="O37" s="249"/>
      <c r="P37" s="249"/>
      <c r="Q37" s="249"/>
      <c r="R37" s="249"/>
      <c r="T37" s="608"/>
      <c r="U37" s="249"/>
      <c r="V37" s="249"/>
      <c r="W37" s="249"/>
      <c r="X37" s="249"/>
      <c r="Y37" s="249"/>
    </row>
    <row r="38" spans="1:25" s="41" customFormat="1" ht="15.75">
      <c r="A38" s="341" t="s">
        <v>3058</v>
      </c>
      <c r="B38" s="1217">
        <v>45219</v>
      </c>
      <c r="C38" s="32">
        <v>45216</v>
      </c>
      <c r="D38" s="521">
        <v>15176</v>
      </c>
      <c r="E38" s="34" t="s">
        <v>1221</v>
      </c>
      <c r="F38" s="33">
        <v>4733</v>
      </c>
      <c r="G38" s="19" t="s">
        <v>3112</v>
      </c>
      <c r="H38" s="521">
        <v>20</v>
      </c>
      <c r="I38" s="35" t="s">
        <v>6</v>
      </c>
      <c r="J38" s="19"/>
      <c r="K38" s="21"/>
      <c r="L38" s="1218">
        <v>190</v>
      </c>
      <c r="M38" s="249"/>
      <c r="N38" s="249"/>
      <c r="O38" s="249"/>
      <c r="P38" s="249"/>
      <c r="Q38" s="249"/>
      <c r="R38" s="249"/>
      <c r="T38" s="608"/>
      <c r="U38" s="249"/>
      <c r="V38" s="249"/>
      <c r="W38" s="249"/>
      <c r="X38" s="249"/>
      <c r="Y38" s="249"/>
    </row>
    <row r="39" spans="1:25" s="41" customFormat="1" ht="15.75">
      <c r="A39" s="341" t="s">
        <v>519</v>
      </c>
      <c r="B39" s="1217">
        <v>45224</v>
      </c>
      <c r="C39" s="32">
        <v>45219</v>
      </c>
      <c r="D39" s="521">
        <v>15190</v>
      </c>
      <c r="E39" s="34" t="s">
        <v>1221</v>
      </c>
      <c r="F39" s="33">
        <v>3921</v>
      </c>
      <c r="G39" s="19" t="s">
        <v>53</v>
      </c>
      <c r="H39" s="521">
        <v>5</v>
      </c>
      <c r="I39" s="35" t="s">
        <v>6</v>
      </c>
      <c r="J39" s="19"/>
      <c r="K39" s="21"/>
      <c r="L39" s="1218">
        <v>425</v>
      </c>
      <c r="M39" s="249"/>
      <c r="N39" s="249"/>
      <c r="O39" s="249"/>
      <c r="P39" s="249"/>
      <c r="Q39" s="249"/>
      <c r="R39" s="249"/>
      <c r="T39" s="608"/>
      <c r="U39" s="249"/>
      <c r="V39" s="249"/>
      <c r="W39" s="249"/>
      <c r="X39" s="249"/>
      <c r="Y39" s="249"/>
    </row>
    <row r="40" spans="1:25" s="41" customFormat="1" ht="15.75">
      <c r="A40" s="341" t="s">
        <v>313</v>
      </c>
      <c r="B40" s="1217">
        <v>45217</v>
      </c>
      <c r="C40" s="32">
        <v>45216</v>
      </c>
      <c r="D40" s="521">
        <v>15179</v>
      </c>
      <c r="E40" s="34" t="s">
        <v>2</v>
      </c>
      <c r="F40" s="33">
        <v>1140</v>
      </c>
      <c r="G40" s="19" t="s">
        <v>144</v>
      </c>
      <c r="H40" s="521">
        <v>16</v>
      </c>
      <c r="I40" s="35" t="s">
        <v>6</v>
      </c>
      <c r="J40" s="19"/>
      <c r="K40" s="21"/>
      <c r="L40" s="1218">
        <v>180</v>
      </c>
      <c r="M40" s="249"/>
      <c r="N40" s="249"/>
      <c r="O40" s="249"/>
      <c r="P40" s="249"/>
      <c r="Q40" s="249"/>
      <c r="R40" s="249"/>
      <c r="T40" s="608"/>
      <c r="U40" s="249"/>
      <c r="V40" s="249"/>
      <c r="W40" s="249"/>
      <c r="X40" s="249"/>
      <c r="Y40" s="249"/>
    </row>
    <row r="41" spans="1:25" s="41" customFormat="1" ht="15.75">
      <c r="A41" s="341" t="s">
        <v>2262</v>
      </c>
      <c r="B41" s="1217">
        <v>45218</v>
      </c>
      <c r="C41" s="32">
        <v>45217</v>
      </c>
      <c r="D41" s="521">
        <v>15192</v>
      </c>
      <c r="E41" s="34" t="s">
        <v>7</v>
      </c>
      <c r="F41" s="33">
        <v>4879</v>
      </c>
      <c r="G41" s="19" t="s">
        <v>3211</v>
      </c>
      <c r="H41" s="521">
        <v>1</v>
      </c>
      <c r="I41" s="35" t="s">
        <v>6</v>
      </c>
      <c r="J41" s="19"/>
      <c r="K41" s="21"/>
      <c r="L41" s="1218">
        <v>98</v>
      </c>
      <c r="M41" s="249"/>
      <c r="N41" s="249"/>
      <c r="O41" s="249"/>
      <c r="P41" s="249"/>
      <c r="Q41" s="249"/>
      <c r="R41" s="249"/>
      <c r="T41" s="608"/>
      <c r="U41" s="249"/>
      <c r="V41" s="249"/>
      <c r="W41" s="249"/>
      <c r="X41" s="249"/>
      <c r="Y41" s="249"/>
    </row>
    <row r="42" spans="1:25" s="41" customFormat="1" ht="15.75">
      <c r="A42" s="341" t="s">
        <v>791</v>
      </c>
      <c r="B42" s="1217">
        <v>45224</v>
      </c>
      <c r="C42" s="32">
        <v>45218</v>
      </c>
      <c r="D42" s="521">
        <v>15195</v>
      </c>
      <c r="E42" s="34" t="s">
        <v>3314</v>
      </c>
      <c r="F42" s="33">
        <v>4797</v>
      </c>
      <c r="G42" s="19" t="s">
        <v>1204</v>
      </c>
      <c r="H42" s="521" t="s">
        <v>1114</v>
      </c>
      <c r="I42" s="35" t="s">
        <v>6</v>
      </c>
      <c r="J42" s="19"/>
      <c r="K42" s="21"/>
      <c r="L42" s="1218">
        <v>97</v>
      </c>
      <c r="M42" s="249"/>
      <c r="N42" s="249"/>
      <c r="O42" s="249"/>
      <c r="P42" s="249"/>
      <c r="Q42" s="249"/>
      <c r="R42" s="249"/>
      <c r="T42" s="608"/>
      <c r="U42" s="249"/>
      <c r="V42" s="249"/>
      <c r="W42" s="249"/>
      <c r="X42" s="249"/>
      <c r="Y42" s="249"/>
    </row>
    <row r="43" spans="1:25" s="41" customFormat="1" ht="15.75">
      <c r="A43" s="341"/>
      <c r="B43" s="1217"/>
      <c r="C43" s="32"/>
      <c r="D43" s="521"/>
      <c r="E43" s="34" t="s">
        <v>153</v>
      </c>
      <c r="F43" s="33">
        <v>4880</v>
      </c>
      <c r="G43" s="19" t="s">
        <v>1204</v>
      </c>
      <c r="H43" s="521" t="s">
        <v>1092</v>
      </c>
      <c r="I43" s="35" t="s">
        <v>6</v>
      </c>
      <c r="J43" s="19"/>
      <c r="K43" s="21"/>
      <c r="L43" s="1218">
        <v>291</v>
      </c>
      <c r="M43" s="249"/>
      <c r="N43" s="249"/>
      <c r="O43" s="249"/>
      <c r="P43" s="249"/>
      <c r="Q43" s="249"/>
      <c r="R43" s="249"/>
      <c r="T43" s="608"/>
      <c r="U43" s="249"/>
      <c r="V43" s="249"/>
      <c r="W43" s="249"/>
      <c r="X43" s="249"/>
      <c r="Y43" s="249"/>
    </row>
    <row r="44" spans="1:25" s="41" customFormat="1" ht="15.75">
      <c r="A44" s="341" t="s">
        <v>2854</v>
      </c>
      <c r="B44" s="1217">
        <v>45225</v>
      </c>
      <c r="C44" s="32">
        <v>45223</v>
      </c>
      <c r="D44" s="521">
        <v>15175</v>
      </c>
      <c r="E44" s="34" t="s">
        <v>81</v>
      </c>
      <c r="F44" s="33">
        <v>4873</v>
      </c>
      <c r="G44" s="19" t="s">
        <v>3378</v>
      </c>
      <c r="H44" s="521">
        <v>36</v>
      </c>
      <c r="I44" s="35" t="s">
        <v>6</v>
      </c>
      <c r="J44" s="19"/>
      <c r="K44" s="21" t="s">
        <v>3390</v>
      </c>
      <c r="L44" s="1218">
        <v>208.8</v>
      </c>
      <c r="M44" s="249"/>
      <c r="N44" s="249"/>
      <c r="O44" s="249"/>
      <c r="P44" s="249"/>
      <c r="Q44" s="249"/>
      <c r="R44" s="249"/>
      <c r="T44" s="608"/>
      <c r="U44" s="249"/>
      <c r="V44" s="249"/>
      <c r="W44" s="249"/>
      <c r="X44" s="249"/>
      <c r="Y44" s="249"/>
    </row>
    <row r="45" spans="1:25" s="41" customFormat="1" ht="15.75">
      <c r="A45" s="341" t="s">
        <v>356</v>
      </c>
      <c r="B45" s="1217">
        <v>45224</v>
      </c>
      <c r="C45" s="32">
        <v>45218</v>
      </c>
      <c r="D45" s="521">
        <v>15205</v>
      </c>
      <c r="E45" s="34" t="s">
        <v>1221</v>
      </c>
      <c r="F45" s="33">
        <v>4111</v>
      </c>
      <c r="G45" s="19" t="s">
        <v>354</v>
      </c>
      <c r="H45" s="521">
        <v>10</v>
      </c>
      <c r="I45" s="35" t="s">
        <v>6</v>
      </c>
      <c r="J45" s="19"/>
      <c r="K45" s="21"/>
      <c r="L45" s="1218">
        <v>119.5</v>
      </c>
      <c r="M45" s="249"/>
      <c r="N45" s="249"/>
      <c r="O45" s="249"/>
      <c r="P45" s="249"/>
      <c r="Q45" s="249"/>
      <c r="R45" s="249"/>
      <c r="T45" s="608"/>
      <c r="U45" s="249"/>
      <c r="V45" s="249"/>
      <c r="W45" s="249"/>
      <c r="X45" s="249"/>
      <c r="Y45" s="249"/>
    </row>
    <row r="46" spans="1:25" s="41" customFormat="1" ht="15.75">
      <c r="A46" s="341" t="s">
        <v>422</v>
      </c>
      <c r="B46" s="1217">
        <v>45229</v>
      </c>
      <c r="C46" s="32">
        <v>45223</v>
      </c>
      <c r="D46" s="521">
        <v>15208</v>
      </c>
      <c r="E46" s="34" t="s">
        <v>44</v>
      </c>
      <c r="F46" s="33">
        <v>4883</v>
      </c>
      <c r="G46" s="19" t="s">
        <v>3391</v>
      </c>
      <c r="H46" s="521">
        <v>20</v>
      </c>
      <c r="I46" s="35" t="s">
        <v>6</v>
      </c>
      <c r="J46" s="19"/>
      <c r="K46" s="21"/>
      <c r="L46" s="1218">
        <v>218</v>
      </c>
      <c r="M46" s="249"/>
      <c r="N46" s="249"/>
      <c r="O46" s="249"/>
      <c r="P46" s="249"/>
      <c r="Q46" s="249"/>
      <c r="R46" s="249"/>
      <c r="T46" s="608"/>
      <c r="U46" s="249"/>
      <c r="V46" s="249"/>
      <c r="W46" s="249"/>
      <c r="X46" s="249"/>
      <c r="Y46" s="249"/>
    </row>
    <row r="47" spans="1:25" s="41" customFormat="1" ht="15.75">
      <c r="A47" s="341" t="s">
        <v>109</v>
      </c>
      <c r="B47" s="1217">
        <v>45224</v>
      </c>
      <c r="C47" s="32">
        <v>45223</v>
      </c>
      <c r="D47" s="521">
        <v>15242</v>
      </c>
      <c r="E47" s="34" t="s">
        <v>44</v>
      </c>
      <c r="F47" s="33">
        <v>4887</v>
      </c>
      <c r="G47" s="19" t="s">
        <v>27</v>
      </c>
      <c r="H47" s="521">
        <v>5</v>
      </c>
      <c r="I47" s="35" t="s">
        <v>6</v>
      </c>
      <c r="J47" s="19"/>
      <c r="K47" s="21"/>
      <c r="L47" s="1218">
        <v>40</v>
      </c>
      <c r="M47" s="249"/>
      <c r="N47" s="249"/>
      <c r="O47" s="249"/>
      <c r="P47" s="249"/>
      <c r="Q47" s="249"/>
      <c r="R47" s="249"/>
      <c r="T47" s="608"/>
      <c r="U47" s="249"/>
      <c r="V47" s="249"/>
      <c r="W47" s="249"/>
      <c r="X47" s="249"/>
      <c r="Y47" s="249"/>
    </row>
    <row r="48" spans="1:25" s="41" customFormat="1" ht="15.75">
      <c r="A48" s="341" t="s">
        <v>109</v>
      </c>
      <c r="B48" s="1217">
        <v>45230</v>
      </c>
      <c r="C48" s="32">
        <v>45230</v>
      </c>
      <c r="D48" s="521">
        <v>15254</v>
      </c>
      <c r="E48" s="34" t="s">
        <v>1221</v>
      </c>
      <c r="F48" s="33">
        <v>4892</v>
      </c>
      <c r="G48" s="19" t="s">
        <v>3403</v>
      </c>
      <c r="H48" s="521" t="s">
        <v>984</v>
      </c>
      <c r="I48" s="35" t="s">
        <v>6</v>
      </c>
      <c r="J48" s="19"/>
      <c r="K48" s="21"/>
      <c r="L48" s="1218">
        <v>116.25</v>
      </c>
      <c r="M48" s="249"/>
      <c r="N48" s="249"/>
      <c r="O48" s="249"/>
      <c r="P48" s="249"/>
      <c r="Q48" s="249"/>
      <c r="R48" s="249"/>
      <c r="T48" s="608"/>
      <c r="U48" s="249"/>
      <c r="V48" s="249"/>
      <c r="W48" s="249"/>
      <c r="X48" s="249"/>
      <c r="Y48" s="249"/>
    </row>
    <row r="49" spans="1:25" s="41" customFormat="1" ht="15.75">
      <c r="A49" s="341" t="s">
        <v>1670</v>
      </c>
      <c r="B49" s="1217">
        <v>45230</v>
      </c>
      <c r="C49" s="32">
        <v>45225</v>
      </c>
      <c r="D49" s="521">
        <v>15258</v>
      </c>
      <c r="E49" s="34" t="s">
        <v>44</v>
      </c>
      <c r="F49" s="33">
        <v>1260</v>
      </c>
      <c r="G49" s="19" t="s">
        <v>1461</v>
      </c>
      <c r="H49" s="521">
        <v>30</v>
      </c>
      <c r="I49" s="35" t="s">
        <v>6</v>
      </c>
      <c r="J49" s="19"/>
      <c r="K49" s="21"/>
      <c r="L49" s="1218">
        <v>588</v>
      </c>
      <c r="M49" s="249"/>
      <c r="N49" s="249"/>
      <c r="O49" s="249"/>
      <c r="P49" s="249"/>
      <c r="Q49" s="249"/>
      <c r="R49" s="249"/>
      <c r="T49" s="608"/>
      <c r="U49" s="249"/>
      <c r="V49" s="249"/>
      <c r="W49" s="249"/>
      <c r="X49" s="249"/>
      <c r="Y49" s="249"/>
    </row>
    <row r="50" spans="1:25" s="41" customFormat="1" ht="15.75">
      <c r="A50" s="341" t="s">
        <v>3356</v>
      </c>
      <c r="B50" s="1217">
        <v>45230</v>
      </c>
      <c r="C50" s="32">
        <v>45226</v>
      </c>
      <c r="D50" s="521">
        <v>15270</v>
      </c>
      <c r="E50" s="34" t="s">
        <v>349</v>
      </c>
      <c r="F50" s="33">
        <v>4857</v>
      </c>
      <c r="G50" s="19" t="s">
        <v>63</v>
      </c>
      <c r="H50" s="521">
        <v>4</v>
      </c>
      <c r="I50" s="35" t="s">
        <v>6</v>
      </c>
      <c r="J50" s="19"/>
      <c r="K50" s="21"/>
      <c r="L50" s="1218">
        <v>840</v>
      </c>
      <c r="M50" s="249"/>
      <c r="N50" s="249"/>
      <c r="O50" s="249"/>
      <c r="P50" s="249"/>
      <c r="Q50" s="249"/>
      <c r="R50" s="249"/>
      <c r="T50" s="608"/>
      <c r="U50" s="249"/>
      <c r="V50" s="249"/>
      <c r="W50" s="249"/>
      <c r="X50" s="249"/>
      <c r="Y50" s="249"/>
    </row>
    <row r="51" spans="1:25" s="41" customFormat="1" ht="15.75">
      <c r="A51" s="341"/>
      <c r="B51" s="1217"/>
      <c r="C51" s="32"/>
      <c r="D51" s="521"/>
      <c r="E51" s="34" t="s">
        <v>349</v>
      </c>
      <c r="F51" s="33">
        <v>4856</v>
      </c>
      <c r="G51" s="19" t="s">
        <v>63</v>
      </c>
      <c r="H51" s="521">
        <v>3</v>
      </c>
      <c r="I51" s="35" t="s">
        <v>6</v>
      </c>
      <c r="J51" s="19"/>
      <c r="K51" s="21"/>
      <c r="L51" s="1218">
        <v>630</v>
      </c>
      <c r="M51" s="249"/>
      <c r="N51" s="249"/>
      <c r="O51" s="249"/>
      <c r="P51" s="249"/>
      <c r="Q51" s="249"/>
      <c r="R51" s="249"/>
      <c r="T51" s="608"/>
      <c r="U51" s="249"/>
      <c r="V51" s="249"/>
      <c r="W51" s="249"/>
      <c r="X51" s="249"/>
      <c r="Y51" s="249"/>
    </row>
    <row r="52" spans="1:25" s="41" customFormat="1" ht="15.75">
      <c r="A52" s="341" t="s">
        <v>3409</v>
      </c>
      <c r="B52" s="1217">
        <v>45230</v>
      </c>
      <c r="C52" s="32">
        <v>45230</v>
      </c>
      <c r="D52" s="521">
        <v>15283</v>
      </c>
      <c r="E52" s="34" t="s">
        <v>7</v>
      </c>
      <c r="F52" s="33">
        <v>2771</v>
      </c>
      <c r="G52" s="19" t="s">
        <v>357</v>
      </c>
      <c r="H52" s="521">
        <v>100</v>
      </c>
      <c r="I52" s="35" t="s">
        <v>6</v>
      </c>
      <c r="J52" s="19"/>
      <c r="K52" s="21"/>
      <c r="L52" s="1218">
        <v>869</v>
      </c>
      <c r="M52" s="249"/>
      <c r="N52" s="249"/>
      <c r="O52" s="249"/>
      <c r="P52" s="249"/>
      <c r="Q52" s="249"/>
      <c r="R52" s="249"/>
      <c r="T52" s="608"/>
      <c r="U52" s="249"/>
      <c r="V52" s="249"/>
      <c r="W52" s="249"/>
      <c r="X52" s="249"/>
      <c r="Y52" s="249"/>
    </row>
    <row r="53" spans="1:25" s="41" customFormat="1" ht="15.75">
      <c r="A53" s="341" t="s">
        <v>92</v>
      </c>
      <c r="B53" s="1217">
        <v>45230</v>
      </c>
      <c r="C53" s="32">
        <v>45230</v>
      </c>
      <c r="D53" s="521">
        <v>15292</v>
      </c>
      <c r="E53" s="34" t="s">
        <v>2</v>
      </c>
      <c r="F53" s="33">
        <v>2697</v>
      </c>
      <c r="G53" s="19" t="s">
        <v>147</v>
      </c>
      <c r="H53" s="521">
        <v>40</v>
      </c>
      <c r="I53" s="35" t="s">
        <v>6</v>
      </c>
      <c r="J53" s="19"/>
      <c r="K53" s="21"/>
      <c r="L53" s="1218"/>
      <c r="M53" s="249"/>
      <c r="N53" s="249"/>
      <c r="O53" s="249"/>
      <c r="P53" s="249"/>
      <c r="Q53" s="249"/>
      <c r="R53" s="249"/>
      <c r="T53" s="608"/>
      <c r="U53" s="249"/>
      <c r="V53" s="249"/>
      <c r="W53" s="249"/>
      <c r="X53" s="249"/>
      <c r="Y53" s="249"/>
    </row>
    <row r="54" spans="1:25" s="41" customFormat="1" ht="15.75">
      <c r="A54" s="341"/>
      <c r="B54" s="1217"/>
      <c r="C54" s="32"/>
      <c r="D54" s="521"/>
      <c r="E54" s="34" t="s">
        <v>2</v>
      </c>
      <c r="F54" s="33">
        <v>2854</v>
      </c>
      <c r="G54" s="19" t="s">
        <v>211</v>
      </c>
      <c r="H54" s="521" t="s">
        <v>1092</v>
      </c>
      <c r="I54" s="35" t="s">
        <v>6</v>
      </c>
      <c r="J54" s="19"/>
      <c r="K54" s="21"/>
      <c r="L54" s="1218">
        <v>401.38</v>
      </c>
      <c r="M54" s="249"/>
      <c r="N54" s="249"/>
      <c r="O54" s="249"/>
      <c r="P54" s="249"/>
      <c r="Q54" s="249"/>
      <c r="R54" s="249"/>
      <c r="T54" s="608"/>
      <c r="U54" s="249"/>
      <c r="V54" s="249"/>
      <c r="W54" s="249"/>
      <c r="X54" s="249"/>
      <c r="Y54" s="249"/>
    </row>
    <row r="55" spans="1:25" s="41" customFormat="1" ht="15.75">
      <c r="A55" s="341" t="s">
        <v>109</v>
      </c>
      <c r="B55" s="1217">
        <v>45231</v>
      </c>
      <c r="C55" s="32">
        <v>45230</v>
      </c>
      <c r="D55" s="521">
        <v>15299</v>
      </c>
      <c r="E55" s="34" t="s">
        <v>44</v>
      </c>
      <c r="F55" s="33">
        <v>4903</v>
      </c>
      <c r="G55" s="19" t="s">
        <v>731</v>
      </c>
      <c r="H55" s="521">
        <v>12</v>
      </c>
      <c r="I55" s="35" t="s">
        <v>6</v>
      </c>
      <c r="J55" s="19"/>
      <c r="K55" s="21"/>
      <c r="L55" s="1218">
        <v>90.48</v>
      </c>
      <c r="M55" s="249"/>
      <c r="N55" s="249"/>
      <c r="O55" s="249"/>
      <c r="P55" s="249"/>
      <c r="Q55" s="249"/>
      <c r="R55" s="249"/>
      <c r="T55" s="608"/>
      <c r="U55" s="249"/>
      <c r="V55" s="249"/>
      <c r="W55" s="249"/>
      <c r="X55" s="249"/>
      <c r="Y55" s="249"/>
    </row>
    <row r="56" spans="1:25" s="41" customFormat="1" ht="15.75">
      <c r="A56" s="339" t="s">
        <v>109</v>
      </c>
      <c r="B56" s="1606">
        <v>45237</v>
      </c>
      <c r="C56" s="132"/>
      <c r="D56" s="547">
        <v>15301</v>
      </c>
      <c r="E56" s="131" t="s">
        <v>44</v>
      </c>
      <c r="F56" s="133">
        <v>4904</v>
      </c>
      <c r="G56" s="134" t="s">
        <v>244</v>
      </c>
      <c r="H56" s="547">
        <v>10</v>
      </c>
      <c r="I56" s="235"/>
      <c r="J56" s="134"/>
      <c r="K56" s="525"/>
      <c r="L56" s="516">
        <v>232.2</v>
      </c>
      <c r="M56" s="249"/>
      <c r="N56" s="249"/>
      <c r="O56" s="249"/>
      <c r="P56" s="249"/>
      <c r="Q56" s="249"/>
      <c r="R56" s="249"/>
      <c r="T56" s="608"/>
      <c r="U56" s="249"/>
      <c r="V56" s="249"/>
      <c r="W56" s="249"/>
      <c r="X56" s="249"/>
      <c r="Y56" s="249"/>
    </row>
    <row r="57" spans="1:25" s="41" customFormat="1" ht="15.75">
      <c r="A57" s="339"/>
      <c r="B57" s="1606"/>
      <c r="C57" s="132"/>
      <c r="D57" s="547"/>
      <c r="E57" s="131"/>
      <c r="F57" s="133"/>
      <c r="G57" s="134"/>
      <c r="H57" s="547"/>
      <c r="I57" s="235"/>
      <c r="J57" s="134"/>
      <c r="K57" s="525"/>
      <c r="L57" s="516"/>
      <c r="M57" s="249"/>
      <c r="N57" s="249"/>
      <c r="O57" s="249"/>
      <c r="P57" s="249"/>
      <c r="Q57" s="249"/>
      <c r="R57" s="249"/>
      <c r="T57" s="608"/>
      <c r="U57" s="249"/>
      <c r="V57" s="249"/>
      <c r="W57" s="249"/>
      <c r="X57" s="249"/>
      <c r="Y57" s="249"/>
    </row>
    <row r="58" spans="1:25" s="41" customFormat="1" ht="15.75">
      <c r="A58" s="339"/>
      <c r="B58" s="1606"/>
      <c r="C58" s="132"/>
      <c r="D58" s="547"/>
      <c r="E58" s="131"/>
      <c r="F58" s="133"/>
      <c r="G58" s="134"/>
      <c r="H58" s="547"/>
      <c r="I58" s="235"/>
      <c r="J58" s="134"/>
      <c r="K58" s="525"/>
      <c r="L58" s="516"/>
      <c r="M58" s="249"/>
      <c r="N58" s="249"/>
      <c r="O58" s="249"/>
      <c r="P58" s="249"/>
      <c r="Q58" s="249"/>
      <c r="R58" s="249"/>
      <c r="T58" s="608"/>
      <c r="U58" s="249"/>
      <c r="V58" s="249"/>
      <c r="W58" s="249"/>
      <c r="X58" s="249"/>
      <c r="Y58" s="249"/>
    </row>
    <row r="59" spans="1:25" s="41" customFormat="1" ht="15.75">
      <c r="A59" s="339"/>
      <c r="B59" s="1606"/>
      <c r="C59" s="132"/>
      <c r="D59" s="547"/>
      <c r="E59" s="131"/>
      <c r="F59" s="133"/>
      <c r="G59" s="134"/>
      <c r="H59" s="547"/>
      <c r="I59" s="235"/>
      <c r="J59" s="134"/>
      <c r="K59" s="525"/>
      <c r="L59" s="516"/>
      <c r="M59" s="249"/>
      <c r="N59" s="249"/>
      <c r="O59" s="249"/>
      <c r="P59" s="249"/>
      <c r="Q59" s="249"/>
      <c r="R59" s="249"/>
      <c r="T59" s="608"/>
      <c r="U59" s="249"/>
      <c r="V59" s="249"/>
      <c r="W59" s="249"/>
      <c r="X59" s="249"/>
      <c r="Y59" s="249"/>
    </row>
    <row r="60" spans="1:25" s="41" customFormat="1" ht="15.75">
      <c r="A60" s="339"/>
      <c r="B60" s="1606"/>
      <c r="C60" s="132"/>
      <c r="D60" s="547"/>
      <c r="E60" s="131"/>
      <c r="F60" s="133"/>
      <c r="G60" s="134"/>
      <c r="H60" s="547"/>
      <c r="I60" s="235"/>
      <c r="J60" s="134"/>
      <c r="K60" s="525"/>
      <c r="L60" s="516"/>
      <c r="M60" s="249"/>
      <c r="N60" s="249"/>
      <c r="O60" s="249"/>
      <c r="P60" s="249"/>
      <c r="Q60" s="249"/>
      <c r="R60" s="249"/>
      <c r="T60" s="608"/>
      <c r="U60" s="249"/>
      <c r="V60" s="249"/>
      <c r="W60" s="249"/>
      <c r="X60" s="249"/>
      <c r="Y60" s="249"/>
    </row>
    <row r="61" spans="1:25" s="123" customFormat="1">
      <c r="A61" s="1105"/>
      <c r="B61" s="1106"/>
      <c r="C61" s="1106"/>
      <c r="D61" s="1107"/>
      <c r="E61" s="1108"/>
      <c r="F61" s="1107"/>
      <c r="G61" s="1109"/>
      <c r="H61" s="1110"/>
      <c r="I61" s="1111"/>
      <c r="J61" s="1109"/>
      <c r="K61" s="1109"/>
      <c r="L61" s="1129"/>
      <c r="M61" s="653"/>
      <c r="N61" s="653"/>
      <c r="O61" s="653"/>
      <c r="P61" s="653"/>
      <c r="Q61" s="653"/>
      <c r="R61" s="653"/>
      <c r="T61" s="249"/>
      <c r="V61" s="653"/>
      <c r="W61" s="653"/>
      <c r="X61" s="653"/>
      <c r="Y61" s="653"/>
    </row>
    <row r="62" spans="1:25" s="41" customFormat="1">
      <c r="A62" s="2530">
        <f>SUM(L21:L61)</f>
        <v>10394.99</v>
      </c>
      <c r="B62" s="2531"/>
      <c r="C62" s="2531"/>
      <c r="D62" s="2531"/>
      <c r="E62" s="2531"/>
      <c r="F62" s="2531"/>
      <c r="G62" s="2531"/>
      <c r="H62" s="2531"/>
      <c r="I62" s="2531"/>
      <c r="J62" s="2531"/>
      <c r="K62" s="2531"/>
      <c r="L62" s="2532"/>
      <c r="M62" s="249"/>
      <c r="N62" s="249"/>
      <c r="O62" s="249"/>
      <c r="P62" s="249"/>
      <c r="Q62" s="249"/>
      <c r="R62" s="249"/>
      <c r="T62" s="249"/>
      <c r="U62" s="249"/>
      <c r="V62" s="249"/>
      <c r="W62" s="249"/>
      <c r="X62" s="249"/>
      <c r="Y62" s="249"/>
    </row>
    <row r="63" spans="1:25" s="41" customFormat="1" ht="18.75">
      <c r="A63" s="2460" t="s">
        <v>1225</v>
      </c>
      <c r="B63" s="2450"/>
      <c r="C63" s="2450"/>
      <c r="D63" s="2450"/>
      <c r="E63" s="2450"/>
      <c r="F63" s="2450"/>
      <c r="G63" s="2450"/>
      <c r="H63" s="2450"/>
      <c r="I63" s="2450"/>
      <c r="J63" s="2450"/>
      <c r="K63" s="2450"/>
      <c r="L63" s="2451"/>
      <c r="M63" s="249"/>
      <c r="N63" s="249"/>
      <c r="O63" s="249"/>
      <c r="P63" s="249"/>
      <c r="Q63" s="249"/>
      <c r="R63" s="249"/>
      <c r="T63" s="249"/>
      <c r="U63" s="249"/>
      <c r="V63" s="249"/>
      <c r="W63" s="249"/>
      <c r="X63" s="249"/>
      <c r="Y63" s="249"/>
    </row>
    <row r="64" spans="1:25" s="42" customFormat="1">
      <c r="A64" s="1121" t="s">
        <v>3001</v>
      </c>
      <c r="B64" s="1122">
        <v>45202</v>
      </c>
      <c r="C64" s="1122">
        <v>45203</v>
      </c>
      <c r="D64" s="1123">
        <v>14967</v>
      </c>
      <c r="E64" s="1124" t="s">
        <v>2</v>
      </c>
      <c r="F64" s="1123">
        <v>4666</v>
      </c>
      <c r="G64" s="1125" t="s">
        <v>2545</v>
      </c>
      <c r="H64" s="1126">
        <v>110</v>
      </c>
      <c r="I64" s="1127" t="s">
        <v>6</v>
      </c>
      <c r="J64" s="1125"/>
      <c r="K64" s="1125"/>
      <c r="L64" s="1131">
        <v>753.35</v>
      </c>
      <c r="M64" s="80"/>
      <c r="N64" s="80"/>
      <c r="O64" s="80"/>
      <c r="P64" s="80"/>
      <c r="Q64" s="80"/>
      <c r="R64" s="80"/>
      <c r="T64" s="249"/>
      <c r="U64" s="80"/>
      <c r="V64" s="80"/>
      <c r="W64" s="80"/>
      <c r="X64" s="80"/>
      <c r="Y64" s="80"/>
    </row>
    <row r="65" spans="1:25" s="42" customFormat="1">
      <c r="A65" s="1121" t="s">
        <v>3001</v>
      </c>
      <c r="B65" s="1122">
        <v>45204</v>
      </c>
      <c r="C65" s="1122">
        <v>45205</v>
      </c>
      <c r="D65" s="1123">
        <v>14975</v>
      </c>
      <c r="E65" s="1124" t="s">
        <v>1221</v>
      </c>
      <c r="F65" s="1123">
        <v>4842</v>
      </c>
      <c r="G65" s="1125" t="s">
        <v>3338</v>
      </c>
      <c r="H65" s="1126">
        <v>600</v>
      </c>
      <c r="I65" s="1127" t="s">
        <v>6</v>
      </c>
      <c r="J65" s="1125"/>
      <c r="K65" s="1125"/>
      <c r="L65" s="1131">
        <v>1770</v>
      </c>
      <c r="M65" s="80"/>
      <c r="N65" s="80"/>
      <c r="O65" s="80"/>
      <c r="P65" s="80"/>
      <c r="Q65" s="80"/>
      <c r="R65" s="80"/>
      <c r="T65" s="249"/>
      <c r="U65" s="80"/>
      <c r="V65" s="80"/>
      <c r="W65" s="80"/>
      <c r="X65" s="80"/>
      <c r="Y65" s="80"/>
    </row>
    <row r="66" spans="1:25" s="42" customFormat="1">
      <c r="A66" s="1121" t="s">
        <v>3357</v>
      </c>
      <c r="B66" s="1122">
        <v>45210</v>
      </c>
      <c r="C66" s="1122">
        <v>45208</v>
      </c>
      <c r="D66" s="1123">
        <v>15090</v>
      </c>
      <c r="E66" s="1124" t="s">
        <v>2</v>
      </c>
      <c r="F66" s="1123">
        <v>1226</v>
      </c>
      <c r="G66" s="1125" t="s">
        <v>678</v>
      </c>
      <c r="H66" s="1126" t="s">
        <v>849</v>
      </c>
      <c r="I66" s="1127" t="s">
        <v>6</v>
      </c>
      <c r="J66" s="1125"/>
      <c r="K66" s="1125"/>
      <c r="L66" s="1131">
        <v>176.25</v>
      </c>
      <c r="M66" s="80"/>
      <c r="N66" s="80"/>
      <c r="O66" s="80"/>
      <c r="P66" s="80"/>
      <c r="Q66" s="80"/>
      <c r="R66" s="80"/>
      <c r="T66" s="249"/>
      <c r="U66" s="80"/>
      <c r="V66" s="80"/>
      <c r="W66" s="80"/>
      <c r="X66" s="80"/>
      <c r="Y66" s="80"/>
    </row>
    <row r="67" spans="1:25" s="42" customFormat="1">
      <c r="A67" s="1121" t="s">
        <v>3080</v>
      </c>
      <c r="B67" s="1122">
        <v>45216</v>
      </c>
      <c r="C67" s="1122">
        <v>45217</v>
      </c>
      <c r="D67" s="1123">
        <v>14979</v>
      </c>
      <c r="E67" s="1124" t="s">
        <v>3359</v>
      </c>
      <c r="F67" s="1123">
        <v>1524</v>
      </c>
      <c r="G67" s="1125" t="s">
        <v>61</v>
      </c>
      <c r="H67" s="1126">
        <v>6</v>
      </c>
      <c r="I67" s="1127" t="s">
        <v>6</v>
      </c>
      <c r="J67" s="1125"/>
      <c r="K67" s="1125" t="s">
        <v>3367</v>
      </c>
      <c r="L67" s="1131">
        <v>1530</v>
      </c>
      <c r="M67" s="80"/>
      <c r="N67" s="80"/>
      <c r="O67" s="80"/>
      <c r="P67" s="80"/>
      <c r="Q67" s="80"/>
      <c r="R67" s="80"/>
      <c r="T67" s="249"/>
      <c r="U67" s="80"/>
      <c r="V67" s="80"/>
      <c r="W67" s="80"/>
      <c r="X67" s="80"/>
      <c r="Y67" s="80"/>
    </row>
    <row r="68" spans="1:25" s="42" customFormat="1">
      <c r="A68" s="1121" t="s">
        <v>109</v>
      </c>
      <c r="B68" s="1122">
        <v>45209</v>
      </c>
      <c r="C68" s="1122">
        <v>45209</v>
      </c>
      <c r="D68" s="1123">
        <v>15105</v>
      </c>
      <c r="E68" s="1124" t="s">
        <v>2060</v>
      </c>
      <c r="F68" s="1123">
        <v>4025</v>
      </c>
      <c r="G68" s="1125" t="s">
        <v>213</v>
      </c>
      <c r="H68" s="1126">
        <v>3</v>
      </c>
      <c r="I68" s="1127" t="s">
        <v>6</v>
      </c>
      <c r="J68" s="1125"/>
      <c r="K68" s="1125"/>
      <c r="L68" s="1131">
        <v>25</v>
      </c>
      <c r="M68" s="80"/>
      <c r="N68" s="80"/>
      <c r="O68" s="80"/>
      <c r="P68" s="80"/>
      <c r="Q68" s="80"/>
      <c r="R68" s="80"/>
      <c r="T68" s="249"/>
      <c r="U68" s="80"/>
      <c r="V68" s="80"/>
      <c r="W68" s="80"/>
      <c r="X68" s="80"/>
      <c r="Y68" s="80"/>
    </row>
    <row r="69" spans="1:25" s="42" customFormat="1">
      <c r="A69" s="1121" t="s">
        <v>1663</v>
      </c>
      <c r="B69" s="1122">
        <v>45212</v>
      </c>
      <c r="C69" s="1122">
        <v>45209</v>
      </c>
      <c r="D69" s="1123">
        <v>15110</v>
      </c>
      <c r="E69" s="1124" t="s">
        <v>2</v>
      </c>
      <c r="F69" s="1123">
        <v>1018</v>
      </c>
      <c r="G69" s="1125" t="s">
        <v>204</v>
      </c>
      <c r="H69" s="1126">
        <v>10</v>
      </c>
      <c r="I69" s="1127" t="s">
        <v>6</v>
      </c>
      <c r="J69" s="1125"/>
      <c r="K69" s="1125"/>
      <c r="L69" s="1131">
        <v>530</v>
      </c>
      <c r="M69" s="80"/>
      <c r="N69" s="80"/>
      <c r="O69" s="80"/>
      <c r="P69" s="80"/>
      <c r="Q69" s="80"/>
      <c r="R69" s="80"/>
      <c r="T69" s="249"/>
      <c r="U69" s="80"/>
      <c r="V69" s="80"/>
      <c r="W69" s="80"/>
      <c r="X69" s="80"/>
      <c r="Y69" s="80"/>
    </row>
    <row r="70" spans="1:25" s="42" customFormat="1">
      <c r="A70" s="1121" t="s">
        <v>109</v>
      </c>
      <c r="B70" s="1122">
        <v>45209</v>
      </c>
      <c r="C70" s="1122">
        <v>45209</v>
      </c>
      <c r="D70" s="1123">
        <v>15105</v>
      </c>
      <c r="E70" s="1124" t="s">
        <v>474</v>
      </c>
      <c r="F70" s="1123">
        <v>4025</v>
      </c>
      <c r="G70" s="1125" t="s">
        <v>530</v>
      </c>
      <c r="H70" s="1126">
        <v>2</v>
      </c>
      <c r="I70" s="1127" t="s">
        <v>6</v>
      </c>
      <c r="J70" s="1125"/>
      <c r="K70" s="1125"/>
      <c r="L70" s="1131">
        <v>25</v>
      </c>
      <c r="M70" s="80"/>
      <c r="N70" s="80"/>
      <c r="O70" s="80"/>
      <c r="P70" s="80"/>
      <c r="Q70" s="80"/>
      <c r="R70" s="80"/>
      <c r="T70" s="249"/>
      <c r="U70" s="80"/>
      <c r="V70" s="80"/>
      <c r="W70" s="80"/>
      <c r="X70" s="80"/>
      <c r="Y70" s="80"/>
    </row>
    <row r="71" spans="1:25" s="41" customFormat="1" ht="15.75">
      <c r="A71" s="341" t="s">
        <v>2043</v>
      </c>
      <c r="B71" s="1217">
        <v>45205</v>
      </c>
      <c r="C71" s="32">
        <v>45215</v>
      </c>
      <c r="D71" s="521">
        <v>14912</v>
      </c>
      <c r="E71" s="34" t="s">
        <v>7</v>
      </c>
      <c r="F71" s="33">
        <v>2335</v>
      </c>
      <c r="G71" s="19" t="s">
        <v>41</v>
      </c>
      <c r="H71" s="521">
        <v>30</v>
      </c>
      <c r="I71" s="35" t="s">
        <v>12</v>
      </c>
      <c r="J71" s="19"/>
      <c r="K71" s="21" t="s">
        <v>1911</v>
      </c>
      <c r="L71" s="1218">
        <v>220.5</v>
      </c>
      <c r="M71" s="249"/>
      <c r="N71" s="249"/>
      <c r="O71" s="249"/>
      <c r="P71" s="249"/>
      <c r="Q71" s="249"/>
      <c r="R71" s="249"/>
      <c r="T71" s="608"/>
      <c r="U71" s="249"/>
      <c r="V71" s="249"/>
      <c r="W71" s="249"/>
      <c r="X71" s="249"/>
      <c r="Y71" s="249"/>
    </row>
    <row r="72" spans="1:25" s="42" customFormat="1">
      <c r="A72" s="1121" t="s">
        <v>381</v>
      </c>
      <c r="B72" s="1122">
        <v>45217</v>
      </c>
      <c r="C72" s="1122">
        <v>45216</v>
      </c>
      <c r="D72" s="1123">
        <v>15141</v>
      </c>
      <c r="E72" s="1124" t="s">
        <v>7</v>
      </c>
      <c r="F72" s="1123">
        <v>2555</v>
      </c>
      <c r="G72" s="1125" t="s">
        <v>382</v>
      </c>
      <c r="H72" s="1126">
        <v>6</v>
      </c>
      <c r="I72" s="1127" t="s">
        <v>6</v>
      </c>
      <c r="J72" s="1125"/>
      <c r="K72" s="1125"/>
      <c r="L72" s="1131">
        <v>462</v>
      </c>
      <c r="M72" s="80"/>
      <c r="N72" s="80"/>
      <c r="O72" s="80"/>
      <c r="P72" s="80"/>
      <c r="Q72" s="80"/>
      <c r="R72" s="80"/>
      <c r="T72" s="249"/>
      <c r="U72" s="80"/>
      <c r="V72" s="80"/>
      <c r="W72" s="80"/>
      <c r="X72" s="80"/>
      <c r="Y72" s="80"/>
    </row>
    <row r="73" spans="1:25" s="42" customFormat="1">
      <c r="A73" s="1121" t="s">
        <v>3232</v>
      </c>
      <c r="B73" s="1122">
        <v>45229</v>
      </c>
      <c r="C73" s="1122">
        <v>45225</v>
      </c>
      <c r="D73" s="1123">
        <v>15131</v>
      </c>
      <c r="E73" s="1124" t="s">
        <v>165</v>
      </c>
      <c r="F73" s="1123">
        <v>4778</v>
      </c>
      <c r="G73" s="1125" t="s">
        <v>2251</v>
      </c>
      <c r="H73" s="1126" t="s">
        <v>3406</v>
      </c>
      <c r="I73" s="1127" t="s">
        <v>6</v>
      </c>
      <c r="J73" s="1125"/>
      <c r="K73" s="1125" t="s">
        <v>3367</v>
      </c>
      <c r="L73" s="1131">
        <v>2080</v>
      </c>
      <c r="M73" s="80"/>
      <c r="N73" s="80"/>
      <c r="O73" s="80"/>
      <c r="P73" s="80"/>
      <c r="Q73" s="80"/>
      <c r="R73" s="80"/>
      <c r="T73" s="249"/>
      <c r="U73" s="80"/>
      <c r="V73" s="80"/>
      <c r="W73" s="80"/>
      <c r="X73" s="80"/>
      <c r="Y73" s="80"/>
    </row>
    <row r="74" spans="1:25" s="42" customFormat="1">
      <c r="A74" s="1121"/>
      <c r="B74" s="1122"/>
      <c r="C74" s="1122"/>
      <c r="D74" s="1123"/>
      <c r="E74" s="1124"/>
      <c r="F74" s="1123">
        <v>4778</v>
      </c>
      <c r="G74" s="1125" t="s">
        <v>2251</v>
      </c>
      <c r="H74" s="1126" t="s">
        <v>1733</v>
      </c>
      <c r="I74" s="1127" t="s">
        <v>6</v>
      </c>
      <c r="J74" s="1125"/>
      <c r="K74" s="1125"/>
      <c r="L74" s="1131"/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>
      <c r="A75" s="1121" t="s">
        <v>1469</v>
      </c>
      <c r="B75" s="1122">
        <v>45218</v>
      </c>
      <c r="C75" s="1122">
        <v>45217</v>
      </c>
      <c r="D75" s="1123">
        <v>15188</v>
      </c>
      <c r="E75" s="1124" t="s">
        <v>7</v>
      </c>
      <c r="F75" s="1123">
        <v>4877</v>
      </c>
      <c r="G75" s="1125" t="s">
        <v>678</v>
      </c>
      <c r="H75" s="1126">
        <v>1</v>
      </c>
      <c r="I75" s="1127" t="s">
        <v>6</v>
      </c>
      <c r="J75" s="1125"/>
      <c r="K75" s="1125"/>
      <c r="L75" s="1131">
        <v>23</v>
      </c>
      <c r="M75" s="80"/>
      <c r="N75" s="80"/>
      <c r="O75" s="80"/>
      <c r="P75" s="80"/>
      <c r="Q75" s="80"/>
      <c r="R75" s="80"/>
      <c r="T75" s="249"/>
      <c r="U75" s="80"/>
      <c r="V75" s="80"/>
      <c r="W75" s="80"/>
      <c r="X75" s="80"/>
      <c r="Y75" s="80"/>
    </row>
    <row r="76" spans="1:25" s="42" customFormat="1">
      <c r="A76" s="1121" t="s">
        <v>3379</v>
      </c>
      <c r="B76" s="1122">
        <v>45224</v>
      </c>
      <c r="C76" s="1122">
        <v>45222</v>
      </c>
      <c r="D76" s="1123">
        <v>14969</v>
      </c>
      <c r="E76" s="1124" t="s">
        <v>199</v>
      </c>
      <c r="F76" s="1123">
        <v>4836</v>
      </c>
      <c r="G76" s="1125" t="s">
        <v>3380</v>
      </c>
      <c r="H76" s="1126">
        <v>20</v>
      </c>
      <c r="I76" s="1127" t="s">
        <v>6</v>
      </c>
      <c r="J76" s="1125"/>
      <c r="K76" s="1125" t="s">
        <v>1189</v>
      </c>
      <c r="L76" s="1131"/>
      <c r="M76" s="80"/>
      <c r="N76" s="80"/>
      <c r="O76" s="80"/>
      <c r="P76" s="80"/>
      <c r="Q76" s="80"/>
      <c r="R76" s="80"/>
      <c r="T76" s="249"/>
      <c r="U76" s="80"/>
      <c r="V76" s="80"/>
      <c r="W76" s="80"/>
      <c r="X76" s="80"/>
      <c r="Y76" s="80"/>
    </row>
    <row r="77" spans="1:25" s="42" customFormat="1">
      <c r="A77" s="1121"/>
      <c r="B77" s="1122"/>
      <c r="C77" s="1122"/>
      <c r="D77" s="1123"/>
      <c r="E77" s="1124"/>
      <c r="F77" s="1123">
        <v>4837</v>
      </c>
      <c r="G77" s="1125" t="s">
        <v>3381</v>
      </c>
      <c r="H77" s="1126">
        <v>20</v>
      </c>
      <c r="I77" s="1127" t="s">
        <v>6</v>
      </c>
      <c r="J77" s="1125"/>
      <c r="K77" s="1125" t="s">
        <v>1189</v>
      </c>
      <c r="L77" s="1131"/>
      <c r="M77" s="80"/>
      <c r="N77" s="80"/>
      <c r="O77" s="80"/>
      <c r="P77" s="80"/>
      <c r="Q77" s="80"/>
      <c r="R77" s="80"/>
      <c r="T77" s="249"/>
      <c r="U77" s="80"/>
      <c r="V77" s="80"/>
      <c r="W77" s="80"/>
      <c r="X77" s="80"/>
      <c r="Y77" s="80"/>
    </row>
    <row r="78" spans="1:25" s="42" customFormat="1">
      <c r="A78" s="1121"/>
      <c r="B78" s="1122"/>
      <c r="C78" s="1122"/>
      <c r="D78" s="1123"/>
      <c r="E78" s="1124"/>
      <c r="F78" s="1123">
        <v>4838</v>
      </c>
      <c r="G78" s="1125" t="s">
        <v>3382</v>
      </c>
      <c r="H78" s="1126">
        <v>10</v>
      </c>
      <c r="I78" s="1127" t="s">
        <v>6</v>
      </c>
      <c r="J78" s="1125"/>
      <c r="K78" s="1125" t="s">
        <v>1189</v>
      </c>
      <c r="L78" s="1131"/>
      <c r="M78" s="80"/>
      <c r="N78" s="80"/>
      <c r="O78" s="80"/>
      <c r="P78" s="80"/>
      <c r="Q78" s="80"/>
      <c r="R78" s="80"/>
      <c r="T78" s="249"/>
      <c r="U78" s="80"/>
      <c r="V78" s="80"/>
      <c r="W78" s="80"/>
      <c r="X78" s="80"/>
      <c r="Y78" s="80"/>
    </row>
    <row r="79" spans="1:25" s="42" customFormat="1">
      <c r="A79" s="1121"/>
      <c r="B79" s="1122"/>
      <c r="C79" s="1122"/>
      <c r="D79" s="1123"/>
      <c r="E79" s="1124"/>
      <c r="F79" s="1123">
        <v>4839</v>
      </c>
      <c r="G79" s="1125" t="s">
        <v>3383</v>
      </c>
      <c r="H79" s="1126">
        <v>10</v>
      </c>
      <c r="I79" s="1127" t="s">
        <v>6</v>
      </c>
      <c r="J79" s="1125"/>
      <c r="K79" s="1125" t="s">
        <v>1189</v>
      </c>
      <c r="L79" s="1131"/>
      <c r="M79" s="80"/>
      <c r="N79" s="80"/>
      <c r="O79" s="80"/>
      <c r="P79" s="80"/>
      <c r="Q79" s="80"/>
      <c r="R79" s="80"/>
      <c r="T79" s="249"/>
      <c r="U79" s="80"/>
      <c r="V79" s="80"/>
      <c r="W79" s="80"/>
      <c r="X79" s="80"/>
      <c r="Y79" s="80"/>
    </row>
    <row r="80" spans="1:25" s="42" customFormat="1">
      <c r="A80" s="1121"/>
      <c r="B80" s="1122"/>
      <c r="C80" s="1122"/>
      <c r="D80" s="1123"/>
      <c r="E80" s="1124"/>
      <c r="F80" s="1123">
        <v>1840</v>
      </c>
      <c r="G80" s="1125" t="s">
        <v>3384</v>
      </c>
      <c r="H80" s="1126">
        <v>5</v>
      </c>
      <c r="I80" s="1127" t="s">
        <v>6</v>
      </c>
      <c r="J80" s="1125"/>
      <c r="K80" s="1125" t="s">
        <v>1189</v>
      </c>
      <c r="L80" s="1131"/>
      <c r="M80" s="80"/>
      <c r="N80" s="80"/>
      <c r="O80" s="80"/>
      <c r="P80" s="80"/>
      <c r="Q80" s="80"/>
      <c r="R80" s="80"/>
      <c r="T80" s="249"/>
      <c r="U80" s="80"/>
      <c r="V80" s="80"/>
      <c r="W80" s="80"/>
      <c r="X80" s="80"/>
      <c r="Y80" s="80"/>
    </row>
    <row r="81" spans="1:25" s="42" customFormat="1">
      <c r="A81" s="1121"/>
      <c r="B81" s="1122"/>
      <c r="C81" s="1122"/>
      <c r="D81" s="1123"/>
      <c r="E81" s="1124"/>
      <c r="F81" s="1123">
        <v>4841</v>
      </c>
      <c r="G81" s="1125" t="s">
        <v>3380</v>
      </c>
      <c r="H81" s="1126">
        <v>10</v>
      </c>
      <c r="I81" s="1127" t="s">
        <v>6</v>
      </c>
      <c r="J81" s="1125"/>
      <c r="K81" s="1125" t="s">
        <v>1189</v>
      </c>
      <c r="L81" s="1131">
        <v>6417</v>
      </c>
      <c r="M81" s="80"/>
      <c r="N81" s="80"/>
      <c r="O81" s="80"/>
      <c r="P81" s="80"/>
      <c r="Q81" s="80"/>
      <c r="R81" s="80"/>
      <c r="T81" s="249"/>
      <c r="U81" s="80"/>
      <c r="V81" s="80"/>
      <c r="W81" s="80"/>
      <c r="X81" s="80"/>
      <c r="Y81" s="80"/>
    </row>
    <row r="82" spans="1:25" s="42" customFormat="1">
      <c r="A82" s="1121" t="s">
        <v>109</v>
      </c>
      <c r="B82" s="1122">
        <v>45226</v>
      </c>
      <c r="C82" s="1122">
        <v>45223</v>
      </c>
      <c r="D82" s="1123">
        <v>15203</v>
      </c>
      <c r="E82" s="1124" t="s">
        <v>7</v>
      </c>
      <c r="F82" s="1123">
        <v>4025</v>
      </c>
      <c r="G82" s="1125" t="s">
        <v>2978</v>
      </c>
      <c r="H82" s="1126">
        <v>50</v>
      </c>
      <c r="I82" s="1127" t="s">
        <v>6</v>
      </c>
      <c r="J82" s="1125"/>
      <c r="K82" s="1125" t="s">
        <v>3385</v>
      </c>
      <c r="L82" s="1131">
        <v>250</v>
      </c>
      <c r="M82" s="80"/>
      <c r="N82" s="80"/>
      <c r="O82" s="80"/>
      <c r="P82" s="80"/>
      <c r="Q82" s="80"/>
      <c r="R82" s="80"/>
      <c r="T82" s="249"/>
      <c r="U82" s="80"/>
      <c r="V82" s="80"/>
      <c r="W82" s="80"/>
      <c r="X82" s="80"/>
      <c r="Y82" s="80"/>
    </row>
    <row r="83" spans="1:25" s="42" customFormat="1">
      <c r="A83" s="1121" t="s">
        <v>3386</v>
      </c>
      <c r="B83" s="1122">
        <v>45229</v>
      </c>
      <c r="C83" s="1122">
        <v>45226</v>
      </c>
      <c r="D83" s="1123">
        <v>15162</v>
      </c>
      <c r="E83" s="1124" t="s">
        <v>1221</v>
      </c>
      <c r="F83" s="1123">
        <v>4870</v>
      </c>
      <c r="G83" s="1125" t="s">
        <v>3322</v>
      </c>
      <c r="H83" s="1126">
        <v>150</v>
      </c>
      <c r="I83" s="1127" t="s">
        <v>6</v>
      </c>
      <c r="J83" s="1125"/>
      <c r="K83" s="1125" t="s">
        <v>1189</v>
      </c>
      <c r="L83" s="1131">
        <v>720</v>
      </c>
      <c r="M83" s="80"/>
      <c r="N83" s="80"/>
      <c r="O83" s="80"/>
      <c r="P83" s="80"/>
      <c r="Q83" s="80"/>
      <c r="R83" s="80"/>
      <c r="T83" s="249"/>
      <c r="U83" s="80"/>
      <c r="V83" s="80"/>
      <c r="W83" s="80"/>
      <c r="X83" s="80"/>
      <c r="Y83" s="80"/>
    </row>
    <row r="84" spans="1:25" s="42" customFormat="1">
      <c r="A84" s="1121" t="s">
        <v>845</v>
      </c>
      <c r="B84" s="1122">
        <v>45224</v>
      </c>
      <c r="C84" s="1122">
        <v>45223</v>
      </c>
      <c r="D84" s="1123">
        <v>15201</v>
      </c>
      <c r="E84" s="1124" t="s">
        <v>7</v>
      </c>
      <c r="F84" s="1123">
        <v>1491</v>
      </c>
      <c r="G84" s="1125" t="s">
        <v>678</v>
      </c>
      <c r="H84" s="1126">
        <v>10</v>
      </c>
      <c r="I84" s="1127" t="s">
        <v>6</v>
      </c>
      <c r="J84" s="1125"/>
      <c r="K84" s="1125"/>
      <c r="L84" s="1131">
        <v>319.5</v>
      </c>
      <c r="M84" s="80"/>
      <c r="N84" s="80"/>
      <c r="O84" s="80"/>
      <c r="P84" s="80"/>
      <c r="Q84" s="80"/>
      <c r="R84" s="80"/>
      <c r="T84" s="249"/>
      <c r="U84" s="80"/>
      <c r="V84" s="80"/>
      <c r="W84" s="80"/>
      <c r="X84" s="80"/>
      <c r="Y84" s="80"/>
    </row>
    <row r="85" spans="1:25" s="42" customFormat="1">
      <c r="A85" s="1121" t="s">
        <v>422</v>
      </c>
      <c r="B85" s="1122">
        <v>45229</v>
      </c>
      <c r="C85" s="1122">
        <v>45223</v>
      </c>
      <c r="D85" s="1123">
        <v>15208</v>
      </c>
      <c r="E85" s="1124" t="s">
        <v>2</v>
      </c>
      <c r="F85" s="1123">
        <v>4884</v>
      </c>
      <c r="G85" s="1125" t="s">
        <v>2976</v>
      </c>
      <c r="H85" s="1126">
        <v>20</v>
      </c>
      <c r="I85" s="1127" t="s">
        <v>6</v>
      </c>
      <c r="J85" s="1125"/>
      <c r="K85" s="1125"/>
      <c r="L85" s="1131">
        <v>636</v>
      </c>
      <c r="M85" s="80"/>
      <c r="N85" s="80"/>
      <c r="O85" s="80"/>
      <c r="P85" s="80"/>
      <c r="Q85" s="80"/>
      <c r="R85" s="80"/>
      <c r="T85" s="249"/>
      <c r="U85" s="80"/>
      <c r="V85" s="80"/>
      <c r="W85" s="80"/>
      <c r="X85" s="80"/>
      <c r="Y85" s="80"/>
    </row>
    <row r="86" spans="1:25" s="42" customFormat="1">
      <c r="A86" s="1121" t="s">
        <v>970</v>
      </c>
      <c r="B86" s="1122">
        <v>45229</v>
      </c>
      <c r="C86" s="1122">
        <v>45223</v>
      </c>
      <c r="D86" s="1123">
        <v>15210</v>
      </c>
      <c r="E86" s="1124" t="s">
        <v>1221</v>
      </c>
      <c r="F86" s="1123">
        <v>3835</v>
      </c>
      <c r="G86" s="1125" t="s">
        <v>55</v>
      </c>
      <c r="H86" s="1126">
        <v>10</v>
      </c>
      <c r="I86" s="1127" t="s">
        <v>6</v>
      </c>
      <c r="J86" s="1125"/>
      <c r="K86" s="1125"/>
      <c r="L86" s="1131">
        <v>275</v>
      </c>
      <c r="M86" s="80"/>
      <c r="N86" s="80"/>
      <c r="O86" s="80"/>
      <c r="P86" s="80"/>
      <c r="Q86" s="80"/>
      <c r="R86" s="80"/>
      <c r="T86" s="249"/>
      <c r="U86" s="80"/>
      <c r="V86" s="80"/>
      <c r="W86" s="80"/>
      <c r="X86" s="80"/>
      <c r="Y86" s="80"/>
    </row>
    <row r="87" spans="1:25" s="42" customFormat="1">
      <c r="A87" s="1121" t="s">
        <v>109</v>
      </c>
      <c r="B87" s="1122">
        <v>45229</v>
      </c>
      <c r="C87" s="1122">
        <v>45229</v>
      </c>
      <c r="D87" s="1123">
        <v>15236</v>
      </c>
      <c r="E87" s="1124" t="s">
        <v>2</v>
      </c>
      <c r="F87" s="1123">
        <v>3903</v>
      </c>
      <c r="G87" s="1125" t="s">
        <v>45</v>
      </c>
      <c r="H87" s="1126">
        <v>75</v>
      </c>
      <c r="I87" s="1127" t="s">
        <v>6</v>
      </c>
      <c r="J87" s="1125"/>
      <c r="K87" s="1125"/>
      <c r="L87" s="1131">
        <v>153.75</v>
      </c>
      <c r="M87" s="80"/>
      <c r="N87" s="80"/>
      <c r="O87" s="80"/>
      <c r="P87" s="80"/>
      <c r="Q87" s="80"/>
      <c r="R87" s="80"/>
      <c r="T87" s="249"/>
      <c r="U87" s="80"/>
      <c r="V87" s="80"/>
      <c r="W87" s="80"/>
      <c r="X87" s="80"/>
      <c r="Y87" s="80"/>
    </row>
    <row r="88" spans="1:25" s="42" customFormat="1">
      <c r="A88" s="1121" t="s">
        <v>109</v>
      </c>
      <c r="B88" s="1122">
        <v>45225</v>
      </c>
      <c r="C88" s="1122">
        <v>45225</v>
      </c>
      <c r="D88" s="1123">
        <v>15237</v>
      </c>
      <c r="E88" s="1124" t="s">
        <v>60</v>
      </c>
      <c r="F88" s="1123">
        <v>4025</v>
      </c>
      <c r="G88" s="1125" t="s">
        <v>3399</v>
      </c>
      <c r="H88" s="1126">
        <v>4</v>
      </c>
      <c r="I88" s="1127" t="s">
        <v>6</v>
      </c>
      <c r="J88" s="1125"/>
      <c r="K88" s="1125" t="s">
        <v>2894</v>
      </c>
      <c r="L88" s="1131"/>
      <c r="M88" s="80"/>
      <c r="N88" s="80"/>
      <c r="O88" s="80"/>
      <c r="P88" s="80"/>
      <c r="Q88" s="80"/>
      <c r="R88" s="80"/>
      <c r="T88" s="249"/>
      <c r="U88" s="80"/>
      <c r="V88" s="80"/>
      <c r="W88" s="80"/>
      <c r="X88" s="80"/>
      <c r="Y88" s="80"/>
    </row>
    <row r="89" spans="1:25" s="42" customFormat="1">
      <c r="A89" s="1121"/>
      <c r="B89" s="1122">
        <v>45225</v>
      </c>
      <c r="C89" s="1122"/>
      <c r="D89" s="1123"/>
      <c r="E89" s="1124" t="s">
        <v>60</v>
      </c>
      <c r="F89" s="1123">
        <v>4025</v>
      </c>
      <c r="G89" s="1125" t="s">
        <v>3400</v>
      </c>
      <c r="H89" s="1126">
        <v>2</v>
      </c>
      <c r="I89" s="1127" t="s">
        <v>6</v>
      </c>
      <c r="J89" s="1125"/>
      <c r="K89" s="1125" t="s">
        <v>2887</v>
      </c>
      <c r="L89" s="1131">
        <v>100</v>
      </c>
      <c r="M89" s="80"/>
      <c r="N89" s="80"/>
      <c r="O89" s="80"/>
      <c r="P89" s="80"/>
      <c r="Q89" s="80"/>
      <c r="R89" s="80"/>
      <c r="T89" s="249"/>
      <c r="U89" s="80"/>
      <c r="V89" s="80"/>
      <c r="W89" s="80"/>
      <c r="X89" s="80"/>
      <c r="Y89" s="80"/>
    </row>
    <row r="90" spans="1:25" s="42" customFormat="1">
      <c r="A90" s="1121" t="s">
        <v>109</v>
      </c>
      <c r="B90" s="1122">
        <v>45137</v>
      </c>
      <c r="C90" s="1122">
        <v>45137</v>
      </c>
      <c r="D90" s="1123">
        <v>15238</v>
      </c>
      <c r="E90" s="1124" t="s">
        <v>474</v>
      </c>
      <c r="F90" s="1123">
        <v>4025</v>
      </c>
      <c r="G90" s="1125" t="s">
        <v>2074</v>
      </c>
      <c r="H90" s="1126">
        <v>1</v>
      </c>
      <c r="I90" s="1127" t="s">
        <v>6</v>
      </c>
      <c r="J90" s="1125"/>
      <c r="K90" s="1125"/>
      <c r="L90" s="1131">
        <v>50</v>
      </c>
      <c r="M90" s="80"/>
      <c r="N90" s="80"/>
      <c r="O90" s="80"/>
      <c r="P90" s="80"/>
      <c r="Q90" s="80"/>
      <c r="R90" s="80"/>
      <c r="T90" s="249"/>
      <c r="U90" s="80"/>
      <c r="V90" s="80"/>
      <c r="W90" s="80"/>
      <c r="X90" s="80"/>
      <c r="Y90" s="80"/>
    </row>
    <row r="91" spans="1:25" s="42" customFormat="1">
      <c r="A91" s="1121" t="s">
        <v>3404</v>
      </c>
      <c r="B91" s="1122">
        <v>45236</v>
      </c>
      <c r="C91" s="1122">
        <v>45230</v>
      </c>
      <c r="D91" s="1123">
        <v>15259</v>
      </c>
      <c r="E91" s="1124" t="s">
        <v>199</v>
      </c>
      <c r="F91" s="1123">
        <v>4840</v>
      </c>
      <c r="G91" s="1125" t="s">
        <v>3384</v>
      </c>
      <c r="H91" s="1126">
        <v>20</v>
      </c>
      <c r="I91" s="1127" t="s">
        <v>6</v>
      </c>
      <c r="J91" s="1125"/>
      <c r="K91" s="1125"/>
      <c r="L91" s="1131">
        <v>1800</v>
      </c>
      <c r="M91" s="80"/>
      <c r="N91" s="80"/>
      <c r="O91" s="80"/>
      <c r="P91" s="80"/>
      <c r="Q91" s="80"/>
      <c r="R91" s="80"/>
      <c r="T91" s="249"/>
      <c r="U91" s="80"/>
      <c r="V91" s="80"/>
      <c r="W91" s="80"/>
      <c r="X91" s="80"/>
      <c r="Y91" s="80"/>
    </row>
    <row r="92" spans="1:25" s="42" customFormat="1">
      <c r="A92" s="1121" t="s">
        <v>381</v>
      </c>
      <c r="B92" s="1122">
        <v>45230</v>
      </c>
      <c r="C92" s="1122">
        <v>45229</v>
      </c>
      <c r="D92" s="1123">
        <v>15256</v>
      </c>
      <c r="E92" s="1124" t="s">
        <v>7</v>
      </c>
      <c r="F92" s="1123">
        <v>1627</v>
      </c>
      <c r="G92" s="1125" t="s">
        <v>54</v>
      </c>
      <c r="H92" s="1126">
        <v>10</v>
      </c>
      <c r="I92" s="1127" t="s">
        <v>6</v>
      </c>
      <c r="J92" s="1125"/>
      <c r="K92" s="1125"/>
      <c r="L92" s="1131">
        <v>246</v>
      </c>
      <c r="M92" s="80"/>
      <c r="N92" s="80"/>
      <c r="O92" s="80"/>
      <c r="P92" s="80"/>
      <c r="Q92" s="80"/>
      <c r="R92" s="80"/>
      <c r="T92" s="249"/>
      <c r="U92" s="80"/>
      <c r="V92" s="80"/>
      <c r="W92" s="80"/>
      <c r="X92" s="80"/>
      <c r="Y92" s="80"/>
    </row>
    <row r="93" spans="1:25" s="42" customFormat="1" ht="14.25" customHeight="1">
      <c r="A93" s="341" t="s">
        <v>3409</v>
      </c>
      <c r="B93" s="1217" t="s">
        <v>3411</v>
      </c>
      <c r="C93" s="32">
        <v>45230</v>
      </c>
      <c r="D93" s="521">
        <v>15283</v>
      </c>
      <c r="E93" s="34" t="s">
        <v>7</v>
      </c>
      <c r="F93" s="33">
        <v>2775</v>
      </c>
      <c r="G93" s="19" t="s">
        <v>26</v>
      </c>
      <c r="H93" s="521">
        <v>20</v>
      </c>
      <c r="I93" s="35" t="s">
        <v>6</v>
      </c>
      <c r="J93" s="19"/>
      <c r="K93" s="21"/>
      <c r="L93" s="1218">
        <v>1023.6</v>
      </c>
      <c r="M93" s="80"/>
      <c r="N93" s="80"/>
      <c r="O93" s="80"/>
      <c r="P93" s="80"/>
      <c r="Q93" s="80"/>
      <c r="R93" s="80"/>
      <c r="T93" s="80"/>
      <c r="U93" s="80"/>
      <c r="V93" s="80"/>
      <c r="W93" s="80"/>
      <c r="X93" s="80"/>
      <c r="Y93" s="80"/>
    </row>
    <row r="94" spans="1:25" s="42" customFormat="1">
      <c r="A94" s="1121" t="s">
        <v>109</v>
      </c>
      <c r="B94" s="1122">
        <v>45231</v>
      </c>
      <c r="C94" s="1122">
        <v>45230</v>
      </c>
      <c r="D94" s="1123">
        <v>15298</v>
      </c>
      <c r="E94" s="1124" t="s">
        <v>2</v>
      </c>
      <c r="F94" s="1123">
        <v>4281</v>
      </c>
      <c r="G94" s="1125" t="s">
        <v>2247</v>
      </c>
      <c r="H94" s="1126">
        <v>10</v>
      </c>
      <c r="I94" s="1127" t="s">
        <v>6</v>
      </c>
      <c r="J94" s="1125"/>
      <c r="K94" s="1125"/>
      <c r="L94" s="1131">
        <v>100.7</v>
      </c>
      <c r="M94" s="80"/>
      <c r="N94" s="80"/>
      <c r="O94" s="80"/>
      <c r="P94" s="80"/>
      <c r="Q94" s="80"/>
      <c r="R94" s="80"/>
      <c r="T94" s="249"/>
      <c r="U94" s="80"/>
      <c r="V94" s="80"/>
      <c r="W94" s="80"/>
      <c r="X94" s="80"/>
      <c r="Y94" s="80"/>
    </row>
    <row r="95" spans="1:25" s="42" customFormat="1">
      <c r="A95" s="1105"/>
      <c r="B95" s="1106"/>
      <c r="C95" s="1106"/>
      <c r="D95" s="1107"/>
      <c r="E95" s="1108"/>
      <c r="F95" s="1107"/>
      <c r="G95" s="1109"/>
      <c r="H95" s="1110"/>
      <c r="I95" s="1111"/>
      <c r="J95" s="1109"/>
      <c r="K95" s="1109"/>
      <c r="L95" s="1113"/>
      <c r="M95" s="80"/>
      <c r="N95" s="80"/>
      <c r="O95" s="80"/>
      <c r="P95" s="80"/>
      <c r="Q95" s="80"/>
      <c r="R95" s="80"/>
      <c r="T95" s="249"/>
      <c r="U95" s="80"/>
      <c r="V95" s="80"/>
      <c r="W95" s="80"/>
      <c r="X95" s="80"/>
      <c r="Y95" s="80"/>
    </row>
    <row r="96" spans="1:25" s="42" customFormat="1">
      <c r="A96" s="1105"/>
      <c r="B96" s="1106"/>
      <c r="C96" s="1106"/>
      <c r="D96" s="1107"/>
      <c r="E96" s="1108"/>
      <c r="F96" s="1107"/>
      <c r="G96" s="1109"/>
      <c r="H96" s="1110"/>
      <c r="I96" s="1111"/>
      <c r="J96" s="1109"/>
      <c r="K96" s="1109"/>
      <c r="L96" s="1113"/>
      <c r="M96" s="80"/>
      <c r="N96" s="80"/>
      <c r="O96" s="80"/>
      <c r="P96" s="80"/>
      <c r="Q96" s="80"/>
      <c r="R96" s="80"/>
      <c r="T96" s="249"/>
      <c r="U96" s="80"/>
      <c r="V96" s="80"/>
      <c r="W96" s="80"/>
      <c r="X96" s="80"/>
      <c r="Y96" s="80"/>
    </row>
    <row r="97" spans="1:25" s="41" customFormat="1">
      <c r="A97" s="2464">
        <f>SUM(L64:L96)</f>
        <v>19686.649999999998</v>
      </c>
      <c r="B97" s="2465"/>
      <c r="C97" s="2465"/>
      <c r="D97" s="2465"/>
      <c r="E97" s="2465"/>
      <c r="F97" s="2465"/>
      <c r="G97" s="2465"/>
      <c r="H97" s="2465"/>
      <c r="I97" s="2465"/>
      <c r="J97" s="2465"/>
      <c r="K97" s="2465"/>
      <c r="L97" s="2466"/>
      <c r="M97" s="247"/>
      <c r="N97" s="249"/>
      <c r="O97" s="249"/>
      <c r="P97" s="249"/>
      <c r="Q97" s="249"/>
      <c r="R97" s="249"/>
      <c r="T97" s="249"/>
      <c r="U97" s="249"/>
      <c r="V97" s="249"/>
      <c r="W97" s="249"/>
      <c r="X97" s="249"/>
      <c r="Y97" s="249"/>
    </row>
    <row r="98" spans="1:25" s="44" customFormat="1" ht="18.75">
      <c r="A98" s="2461" t="s">
        <v>1315</v>
      </c>
      <c r="B98" s="2462"/>
      <c r="C98" s="2462"/>
      <c r="D98" s="2462"/>
      <c r="E98" s="2462"/>
      <c r="F98" s="2462"/>
      <c r="G98" s="2462"/>
      <c r="H98" s="2462"/>
      <c r="I98" s="2462"/>
      <c r="J98" s="2462"/>
      <c r="K98" s="2462"/>
      <c r="L98" s="2463"/>
      <c r="M98" s="246"/>
      <c r="N98" s="246"/>
      <c r="O98" s="246"/>
      <c r="P98" s="246"/>
      <c r="Q98" s="246"/>
      <c r="R98" s="246"/>
      <c r="T98" s="246"/>
      <c r="U98" s="246"/>
      <c r="V98" s="246"/>
      <c r="W98" s="246"/>
      <c r="X98" s="246"/>
      <c r="Y98" s="246"/>
    </row>
    <row r="99" spans="1:25" s="41" customFormat="1" ht="15.75">
      <c r="A99" s="341" t="s">
        <v>1303</v>
      </c>
      <c r="B99" s="1217">
        <v>45204</v>
      </c>
      <c r="C99" s="32">
        <v>45202</v>
      </c>
      <c r="D99" s="521">
        <v>15020</v>
      </c>
      <c r="E99" s="34" t="s">
        <v>671</v>
      </c>
      <c r="F99" s="33">
        <v>3626</v>
      </c>
      <c r="G99" s="19" t="s">
        <v>1441</v>
      </c>
      <c r="H99" s="521">
        <v>10</v>
      </c>
      <c r="I99" s="35" t="s">
        <v>6</v>
      </c>
      <c r="J99" s="19"/>
      <c r="K99" s="21"/>
      <c r="L99" s="1218"/>
      <c r="M99" s="249"/>
      <c r="N99" s="249"/>
      <c r="O99" s="249"/>
      <c r="P99" s="249"/>
      <c r="Q99" s="249"/>
      <c r="R99" s="249"/>
      <c r="T99" s="608"/>
      <c r="U99" s="249"/>
      <c r="V99" s="249"/>
      <c r="W99" s="249"/>
      <c r="X99" s="249"/>
      <c r="Y99" s="249"/>
    </row>
    <row r="100" spans="1:25" s="41" customFormat="1" ht="15.75">
      <c r="A100" s="341"/>
      <c r="B100" s="1217"/>
      <c r="C100" s="32"/>
      <c r="D100" s="521"/>
      <c r="E100" s="34" t="s">
        <v>2351</v>
      </c>
      <c r="F100" s="33">
        <v>3623</v>
      </c>
      <c r="G100" s="19" t="s">
        <v>47</v>
      </c>
      <c r="H100" s="521">
        <v>15</v>
      </c>
      <c r="I100" s="35" t="s">
        <v>6</v>
      </c>
      <c r="J100" s="19"/>
      <c r="K100" s="21"/>
      <c r="L100" s="1218"/>
      <c r="M100" s="249"/>
      <c r="N100" s="249"/>
      <c r="O100" s="249"/>
      <c r="P100" s="249"/>
      <c r="Q100" s="249"/>
      <c r="R100" s="249"/>
      <c r="T100" s="608"/>
      <c r="U100" s="249"/>
      <c r="V100" s="249"/>
      <c r="W100" s="249"/>
      <c r="X100" s="249"/>
      <c r="Y100" s="249"/>
    </row>
    <row r="101" spans="1:25" s="41" customFormat="1" ht="15.75">
      <c r="A101" s="341"/>
      <c r="B101" s="1217"/>
      <c r="C101" s="32"/>
      <c r="D101" s="521"/>
      <c r="E101" s="34" t="s">
        <v>1221</v>
      </c>
      <c r="F101" s="33">
        <v>3624</v>
      </c>
      <c r="G101" s="19" t="s">
        <v>63</v>
      </c>
      <c r="H101" s="521">
        <v>20</v>
      </c>
      <c r="I101" s="35" t="s">
        <v>6</v>
      </c>
      <c r="J101" s="19"/>
      <c r="K101" s="9" t="s">
        <v>991</v>
      </c>
      <c r="L101" s="1218">
        <v>1216.8499999999999</v>
      </c>
      <c r="M101" s="249"/>
      <c r="N101" s="249"/>
      <c r="O101" s="249"/>
      <c r="P101" s="249"/>
      <c r="Q101" s="249"/>
      <c r="R101" s="249"/>
      <c r="T101" s="608"/>
      <c r="U101" s="249"/>
      <c r="V101" s="249"/>
      <c r="W101" s="249"/>
      <c r="X101" s="249"/>
      <c r="Y101" s="249"/>
    </row>
    <row r="102" spans="1:25" s="41" customFormat="1" ht="15.75">
      <c r="A102" s="341" t="s">
        <v>1303</v>
      </c>
      <c r="B102" s="1217">
        <v>45208</v>
      </c>
      <c r="C102" s="32">
        <v>44929</v>
      </c>
      <c r="D102" s="521">
        <v>15021</v>
      </c>
      <c r="E102" s="34" t="s">
        <v>671</v>
      </c>
      <c r="F102" s="33">
        <v>3626</v>
      </c>
      <c r="G102" s="19" t="s">
        <v>1441</v>
      </c>
      <c r="H102" s="521">
        <v>10</v>
      </c>
      <c r="I102" s="35" t="s">
        <v>6</v>
      </c>
      <c r="J102" s="19"/>
      <c r="K102" s="21"/>
      <c r="L102" s="1218"/>
      <c r="M102" s="249"/>
      <c r="N102" s="249"/>
      <c r="O102" s="249"/>
      <c r="P102" s="249"/>
      <c r="Q102" s="249"/>
      <c r="R102" s="249"/>
      <c r="T102" s="608"/>
      <c r="U102" s="249"/>
      <c r="V102" s="249"/>
      <c r="W102" s="249"/>
      <c r="X102" s="249"/>
      <c r="Y102" s="249"/>
    </row>
    <row r="103" spans="1:25" s="41" customFormat="1" ht="15.75">
      <c r="A103" s="341"/>
      <c r="B103" s="1217"/>
      <c r="C103" s="32"/>
      <c r="D103" s="521"/>
      <c r="E103" s="34" t="s">
        <v>2351</v>
      </c>
      <c r="F103" s="33">
        <v>3623</v>
      </c>
      <c r="G103" s="19" t="s">
        <v>47</v>
      </c>
      <c r="H103" s="521">
        <v>15</v>
      </c>
      <c r="I103" s="35" t="s">
        <v>6</v>
      </c>
      <c r="J103" s="19"/>
      <c r="K103" s="21"/>
      <c r="L103" s="1218"/>
      <c r="M103" s="249"/>
      <c r="N103" s="249"/>
      <c r="O103" s="249"/>
      <c r="P103" s="249"/>
      <c r="Q103" s="249"/>
      <c r="R103" s="249"/>
      <c r="T103" s="608"/>
      <c r="U103" s="249"/>
      <c r="V103" s="249"/>
      <c r="W103" s="249"/>
      <c r="X103" s="249"/>
      <c r="Y103" s="249"/>
    </row>
    <row r="104" spans="1:25" s="41" customFormat="1" ht="15.75">
      <c r="A104" s="341"/>
      <c r="B104" s="1217"/>
      <c r="C104" s="32"/>
      <c r="D104" s="521"/>
      <c r="E104" s="34" t="s">
        <v>1221</v>
      </c>
      <c r="F104" s="33">
        <v>3625</v>
      </c>
      <c r="G104" s="19" t="s">
        <v>902</v>
      </c>
      <c r="H104" s="521">
        <v>10</v>
      </c>
      <c r="I104" s="35" t="s">
        <v>6</v>
      </c>
      <c r="J104" s="19"/>
      <c r="K104" s="21"/>
      <c r="L104" s="1218"/>
      <c r="M104" s="249"/>
      <c r="N104" s="249"/>
      <c r="O104" s="249"/>
      <c r="P104" s="249"/>
      <c r="Q104" s="249"/>
      <c r="R104" s="249"/>
      <c r="T104" s="608"/>
      <c r="U104" s="249"/>
      <c r="V104" s="249"/>
      <c r="W104" s="249"/>
      <c r="X104" s="249"/>
      <c r="Y104" s="249"/>
    </row>
    <row r="105" spans="1:25" s="41" customFormat="1" ht="15.75">
      <c r="A105" s="341"/>
      <c r="B105" s="1217"/>
      <c r="C105" s="32"/>
      <c r="D105" s="521"/>
      <c r="E105" s="34" t="s">
        <v>1221</v>
      </c>
      <c r="F105" s="33">
        <v>3624</v>
      </c>
      <c r="G105" s="19" t="s">
        <v>63</v>
      </c>
      <c r="H105" s="521">
        <v>20</v>
      </c>
      <c r="I105" s="35" t="s">
        <v>6</v>
      </c>
      <c r="J105" s="19"/>
      <c r="K105" s="9" t="s">
        <v>991</v>
      </c>
      <c r="L105" s="1218">
        <v>1432.45</v>
      </c>
      <c r="M105" s="249"/>
      <c r="N105" s="249"/>
      <c r="O105" s="249"/>
      <c r="P105" s="249"/>
      <c r="Q105" s="249"/>
      <c r="R105" s="249"/>
      <c r="T105" s="608"/>
      <c r="U105" s="249"/>
      <c r="V105" s="249"/>
      <c r="W105" s="249"/>
      <c r="X105" s="249"/>
      <c r="Y105" s="249"/>
    </row>
    <row r="106" spans="1:25" s="41" customFormat="1" ht="15.75">
      <c r="A106" s="341" t="s">
        <v>1303</v>
      </c>
      <c r="B106" s="1217">
        <v>45214</v>
      </c>
      <c r="C106" s="32">
        <v>45202</v>
      </c>
      <c r="D106" s="521">
        <v>15023</v>
      </c>
      <c r="E106" s="34" t="s">
        <v>671</v>
      </c>
      <c r="F106" s="33">
        <v>3626</v>
      </c>
      <c r="G106" s="19" t="s">
        <v>1441</v>
      </c>
      <c r="H106" s="521">
        <v>10</v>
      </c>
      <c r="I106" s="35" t="s">
        <v>6</v>
      </c>
      <c r="J106" s="19"/>
      <c r="K106" s="21"/>
      <c r="L106" s="1218"/>
      <c r="M106" s="249"/>
      <c r="N106" s="249"/>
      <c r="O106" s="249"/>
      <c r="P106" s="249"/>
      <c r="Q106" s="249"/>
      <c r="R106" s="249"/>
      <c r="T106" s="608"/>
      <c r="U106" s="249"/>
      <c r="V106" s="249"/>
      <c r="W106" s="249"/>
      <c r="X106" s="249"/>
      <c r="Y106" s="249"/>
    </row>
    <row r="107" spans="1:25" s="41" customFormat="1" ht="15.75">
      <c r="A107" s="341"/>
      <c r="B107" s="1217"/>
      <c r="C107" s="32"/>
      <c r="D107" s="521"/>
      <c r="E107" s="34" t="s">
        <v>2351</v>
      </c>
      <c r="F107" s="33">
        <v>3623</v>
      </c>
      <c r="G107" s="19" t="s">
        <v>47</v>
      </c>
      <c r="H107" s="521">
        <v>15</v>
      </c>
      <c r="I107" s="35" t="s">
        <v>6</v>
      </c>
      <c r="J107" s="19"/>
      <c r="K107" s="21"/>
      <c r="L107" s="1218"/>
      <c r="M107" s="249"/>
      <c r="N107" s="249"/>
      <c r="O107" s="249"/>
      <c r="P107" s="249"/>
      <c r="Q107" s="249"/>
      <c r="R107" s="249"/>
      <c r="T107" s="608"/>
      <c r="U107" s="249"/>
      <c r="V107" s="249"/>
      <c r="W107" s="249"/>
      <c r="X107" s="249"/>
      <c r="Y107" s="249"/>
    </row>
    <row r="108" spans="1:25" s="41" customFormat="1" ht="15.75">
      <c r="A108" s="341"/>
      <c r="B108" s="1217"/>
      <c r="C108" s="32"/>
      <c r="D108" s="521"/>
      <c r="E108" s="34" t="s">
        <v>1221</v>
      </c>
      <c r="F108" s="33">
        <v>3624</v>
      </c>
      <c r="G108" s="19" t="s">
        <v>63</v>
      </c>
      <c r="H108" s="521">
        <v>20</v>
      </c>
      <c r="I108" s="35" t="s">
        <v>6</v>
      </c>
      <c r="J108" s="19"/>
      <c r="K108" s="9" t="s">
        <v>991</v>
      </c>
      <c r="L108" s="1218">
        <v>1216.8499999999999</v>
      </c>
      <c r="M108" s="249"/>
      <c r="N108" s="249"/>
      <c r="O108" s="249"/>
      <c r="P108" s="249"/>
      <c r="Q108" s="249"/>
      <c r="R108" s="249"/>
      <c r="T108" s="608"/>
      <c r="U108" s="249"/>
      <c r="V108" s="249"/>
      <c r="W108" s="249"/>
      <c r="X108" s="249"/>
      <c r="Y108" s="249"/>
    </row>
    <row r="109" spans="1:25" s="41" customFormat="1" ht="15.75">
      <c r="A109" s="341" t="s">
        <v>1177</v>
      </c>
      <c r="B109" s="1217">
        <v>45201</v>
      </c>
      <c r="C109" s="32">
        <v>45201</v>
      </c>
      <c r="D109" s="521">
        <v>14328</v>
      </c>
      <c r="E109" s="34" t="s">
        <v>2</v>
      </c>
      <c r="F109" s="33">
        <v>1007</v>
      </c>
      <c r="G109" s="19" t="s">
        <v>135</v>
      </c>
      <c r="H109" s="521">
        <v>20</v>
      </c>
      <c r="I109" s="35" t="s">
        <v>6</v>
      </c>
      <c r="J109" s="19"/>
      <c r="K109" s="21" t="s">
        <v>1340</v>
      </c>
      <c r="L109" s="1218">
        <v>570</v>
      </c>
      <c r="M109" s="249"/>
      <c r="N109" s="249"/>
      <c r="O109" s="249"/>
      <c r="P109" s="249"/>
      <c r="Q109" s="249"/>
      <c r="R109" s="249"/>
      <c r="T109" s="608" t="s">
        <v>3204</v>
      </c>
      <c r="U109" s="249"/>
      <c r="V109" s="249"/>
      <c r="W109" s="249"/>
      <c r="X109" s="249"/>
      <c r="Y109" s="249"/>
    </row>
    <row r="110" spans="1:25" s="41" customFormat="1" ht="15.75">
      <c r="A110" s="35" t="s">
        <v>2854</v>
      </c>
      <c r="B110" s="1217">
        <v>45205</v>
      </c>
      <c r="C110" s="23">
        <v>45202</v>
      </c>
      <c r="D110" s="19">
        <v>14769</v>
      </c>
      <c r="E110" s="19" t="s">
        <v>2</v>
      </c>
      <c r="F110" s="19">
        <v>869</v>
      </c>
      <c r="G110" s="19" t="s">
        <v>16</v>
      </c>
      <c r="H110" s="19">
        <v>50</v>
      </c>
      <c r="I110" s="35" t="s">
        <v>6</v>
      </c>
      <c r="J110" s="19"/>
      <c r="K110" s="19" t="s">
        <v>1340</v>
      </c>
      <c r="L110" s="19"/>
      <c r="M110" s="249"/>
      <c r="N110" s="249"/>
      <c r="O110" s="249"/>
      <c r="P110" s="249"/>
      <c r="Q110" s="249"/>
      <c r="R110" s="249"/>
      <c r="T110" s="608" t="s">
        <v>3292</v>
      </c>
      <c r="U110" s="249"/>
      <c r="V110" s="249"/>
      <c r="W110" s="249"/>
      <c r="X110" s="249"/>
      <c r="Y110" s="249"/>
    </row>
    <row r="111" spans="1:25" s="41" customFormat="1" ht="15.75">
      <c r="A111" s="35"/>
      <c r="B111" s="19"/>
      <c r="C111" s="19"/>
      <c r="D111" s="19"/>
      <c r="E111" s="19" t="s">
        <v>2</v>
      </c>
      <c r="F111" s="19">
        <v>2691</v>
      </c>
      <c r="G111" s="19" t="s">
        <v>47</v>
      </c>
      <c r="H111" s="19">
        <v>51.2</v>
      </c>
      <c r="I111" s="35" t="s">
        <v>6</v>
      </c>
      <c r="J111" s="19"/>
      <c r="K111" s="19" t="s">
        <v>1340</v>
      </c>
      <c r="L111" s="451">
        <v>1795</v>
      </c>
      <c r="M111" s="249"/>
      <c r="N111" s="249"/>
      <c r="O111" s="249"/>
      <c r="P111" s="249"/>
      <c r="Q111" s="249"/>
      <c r="R111" s="249"/>
      <c r="T111" s="608" t="s">
        <v>3291</v>
      </c>
      <c r="U111" s="249"/>
      <c r="V111" s="249"/>
      <c r="W111" s="249"/>
      <c r="X111" s="249"/>
      <c r="Y111" s="249"/>
    </row>
    <row r="112" spans="1:25" s="41" customFormat="1" ht="15.75">
      <c r="A112" s="341" t="s">
        <v>1094</v>
      </c>
      <c r="B112" s="1217">
        <v>45204</v>
      </c>
      <c r="C112" s="32">
        <v>45201</v>
      </c>
      <c r="D112" s="521">
        <v>14805</v>
      </c>
      <c r="E112" s="34" t="s">
        <v>1221</v>
      </c>
      <c r="F112" s="33">
        <v>788</v>
      </c>
      <c r="G112" s="19" t="s">
        <v>63</v>
      </c>
      <c r="H112" s="521">
        <v>2</v>
      </c>
      <c r="I112" s="35" t="s">
        <v>6</v>
      </c>
      <c r="J112" s="19"/>
      <c r="K112" s="21" t="s">
        <v>1340</v>
      </c>
      <c r="L112" s="1218">
        <v>171</v>
      </c>
      <c r="M112" s="249"/>
      <c r="N112" s="249"/>
      <c r="O112" s="249"/>
      <c r="P112" s="249"/>
      <c r="Q112" s="249"/>
      <c r="R112" s="249"/>
      <c r="T112" s="608"/>
      <c r="U112" s="249"/>
      <c r="V112" s="249"/>
      <c r="W112" s="249"/>
      <c r="X112" s="249"/>
      <c r="Y112" s="249"/>
    </row>
    <row r="113" spans="1:25" s="41" customFormat="1" ht="15.75">
      <c r="A113" s="341" t="s">
        <v>1159</v>
      </c>
      <c r="B113" s="1217">
        <v>45205</v>
      </c>
      <c r="C113" s="32">
        <v>45205</v>
      </c>
      <c r="D113" s="521">
        <v>14910</v>
      </c>
      <c r="E113" s="34" t="s">
        <v>2</v>
      </c>
      <c r="F113" s="33">
        <v>855</v>
      </c>
      <c r="G113" s="19" t="s">
        <v>38</v>
      </c>
      <c r="H113" s="521">
        <v>6</v>
      </c>
      <c r="I113" s="35" t="s">
        <v>6</v>
      </c>
      <c r="J113" s="19"/>
      <c r="K113" s="21" t="s">
        <v>1911</v>
      </c>
      <c r="L113" s="1218">
        <v>99</v>
      </c>
      <c r="M113" s="249"/>
      <c r="N113" s="249"/>
      <c r="O113" s="249"/>
      <c r="P113" s="249"/>
      <c r="Q113" s="249"/>
      <c r="R113" s="249"/>
      <c r="T113" s="608"/>
      <c r="U113" s="249"/>
      <c r="V113" s="249"/>
      <c r="W113" s="249"/>
      <c r="X113" s="249"/>
      <c r="Y113" s="249"/>
    </row>
    <row r="114" spans="1:25" s="41" customFormat="1" ht="15.75">
      <c r="A114" s="341" t="s">
        <v>787</v>
      </c>
      <c r="B114" s="1217">
        <v>45205</v>
      </c>
      <c r="C114" s="32">
        <v>45208</v>
      </c>
      <c r="D114" s="521">
        <v>14913</v>
      </c>
      <c r="E114" s="34" t="s">
        <v>1221</v>
      </c>
      <c r="F114" s="33">
        <v>2438</v>
      </c>
      <c r="G114" s="19" t="s">
        <v>47</v>
      </c>
      <c r="H114" s="521">
        <v>8</v>
      </c>
      <c r="I114" s="35" t="s">
        <v>6</v>
      </c>
      <c r="J114" s="19"/>
      <c r="K114" s="21" t="s">
        <v>1911</v>
      </c>
      <c r="L114" s="1218">
        <v>352</v>
      </c>
      <c r="M114" s="249"/>
      <c r="N114" s="249"/>
      <c r="O114" s="249"/>
      <c r="P114" s="249"/>
      <c r="Q114" s="249"/>
      <c r="R114" s="249"/>
      <c r="T114" s="608"/>
      <c r="U114" s="249"/>
      <c r="V114" s="249"/>
      <c r="W114" s="249"/>
      <c r="X114" s="249"/>
      <c r="Y114" s="249"/>
    </row>
    <row r="115" spans="1:25" s="41" customFormat="1" ht="15.75">
      <c r="A115" s="341" t="s">
        <v>115</v>
      </c>
      <c r="B115" s="1217">
        <v>45205</v>
      </c>
      <c r="C115" s="32">
        <v>45208</v>
      </c>
      <c r="D115" s="521">
        <v>14914</v>
      </c>
      <c r="E115" s="34" t="s">
        <v>2</v>
      </c>
      <c r="F115" s="33">
        <v>2604</v>
      </c>
      <c r="G115" s="19" t="s">
        <v>116</v>
      </c>
      <c r="H115" s="521">
        <v>21</v>
      </c>
      <c r="I115" s="35" t="s">
        <v>6</v>
      </c>
      <c r="J115" s="19"/>
      <c r="K115" s="21" t="s">
        <v>1911</v>
      </c>
      <c r="L115" s="1218">
        <v>630</v>
      </c>
      <c r="M115" s="249"/>
      <c r="N115" s="249"/>
      <c r="O115" s="249"/>
      <c r="P115" s="249"/>
      <c r="Q115" s="249"/>
      <c r="R115" s="249"/>
      <c r="T115" s="608"/>
      <c r="U115" s="249"/>
      <c r="V115" s="249"/>
      <c r="W115" s="249"/>
      <c r="X115" s="249"/>
      <c r="Y115" s="249"/>
    </row>
    <row r="116" spans="1:25" s="41" customFormat="1" ht="15.75">
      <c r="A116" s="341" t="s">
        <v>2854</v>
      </c>
      <c r="B116" s="1217">
        <v>45208</v>
      </c>
      <c r="C116" s="32">
        <v>45209</v>
      </c>
      <c r="D116" s="521">
        <v>14915</v>
      </c>
      <c r="E116" s="34" t="s">
        <v>2</v>
      </c>
      <c r="F116" s="33">
        <v>2691</v>
      </c>
      <c r="G116" s="19" t="s">
        <v>47</v>
      </c>
      <c r="H116" s="521" t="s">
        <v>2028</v>
      </c>
      <c r="I116" s="35" t="s">
        <v>6</v>
      </c>
      <c r="J116" s="19"/>
      <c r="K116" s="21" t="s">
        <v>1911</v>
      </c>
      <c r="L116" s="1218">
        <v>2508.8000000000002</v>
      </c>
      <c r="M116" s="249"/>
      <c r="N116" s="249"/>
      <c r="O116" s="249"/>
      <c r="P116" s="249"/>
      <c r="Q116" s="249"/>
      <c r="R116" s="249"/>
      <c r="T116" s="608"/>
      <c r="U116" s="249"/>
      <c r="V116" s="249"/>
      <c r="W116" s="249"/>
      <c r="X116" s="249"/>
      <c r="Y116" s="249"/>
    </row>
    <row r="117" spans="1:25" s="41" customFormat="1" ht="15.75">
      <c r="A117" s="341" t="s">
        <v>472</v>
      </c>
      <c r="B117" s="1217">
        <v>45208</v>
      </c>
      <c r="C117" s="32">
        <v>45205</v>
      </c>
      <c r="D117" s="521">
        <v>14916</v>
      </c>
      <c r="E117" s="34" t="s">
        <v>7</v>
      </c>
      <c r="F117" s="33">
        <v>2807</v>
      </c>
      <c r="G117" s="19" t="s">
        <v>79</v>
      </c>
      <c r="H117" s="521">
        <v>10</v>
      </c>
      <c r="I117" s="35" t="s">
        <v>6</v>
      </c>
      <c r="J117" s="19"/>
      <c r="K117" s="21" t="s">
        <v>1911</v>
      </c>
      <c r="L117" s="1218">
        <v>505</v>
      </c>
      <c r="M117" s="249"/>
      <c r="N117" s="249"/>
      <c r="O117" s="249"/>
      <c r="P117" s="249"/>
      <c r="Q117" s="249"/>
      <c r="R117" s="249"/>
      <c r="T117" s="608"/>
      <c r="U117" s="249"/>
      <c r="V117" s="249"/>
      <c r="W117" s="249"/>
      <c r="X117" s="249"/>
      <c r="Y117" s="249"/>
    </row>
    <row r="118" spans="1:25" s="41" customFormat="1" ht="15.75">
      <c r="A118" s="341" t="s">
        <v>2043</v>
      </c>
      <c r="B118" s="1217">
        <v>45208</v>
      </c>
      <c r="C118" s="32">
        <v>45205</v>
      </c>
      <c r="D118" s="521">
        <v>14918</v>
      </c>
      <c r="E118" s="34" t="s">
        <v>2351</v>
      </c>
      <c r="F118" s="33">
        <v>3990</v>
      </c>
      <c r="G118" s="19" t="s">
        <v>63</v>
      </c>
      <c r="H118" s="521" t="s">
        <v>984</v>
      </c>
      <c r="I118" s="35" t="s">
        <v>6</v>
      </c>
      <c r="J118" s="19"/>
      <c r="K118" s="21" t="s">
        <v>1911</v>
      </c>
      <c r="L118" s="1218">
        <v>123.75</v>
      </c>
      <c r="M118" s="249"/>
      <c r="N118" s="249"/>
      <c r="O118" s="249"/>
      <c r="P118" s="249"/>
      <c r="Q118" s="249"/>
      <c r="R118" s="249"/>
      <c r="T118" s="608"/>
      <c r="U118" s="249"/>
      <c r="V118" s="249"/>
      <c r="W118" s="249"/>
      <c r="X118" s="249"/>
      <c r="Y118" s="249"/>
    </row>
    <row r="119" spans="1:25" s="41" customFormat="1" ht="15.75">
      <c r="A119" s="341" t="s">
        <v>1997</v>
      </c>
      <c r="B119" s="1217">
        <v>45208</v>
      </c>
      <c r="C119" s="32">
        <v>45209</v>
      </c>
      <c r="D119" s="521">
        <v>14919</v>
      </c>
      <c r="E119" s="34" t="s">
        <v>1221</v>
      </c>
      <c r="F119" s="33">
        <v>4060</v>
      </c>
      <c r="G119" s="19" t="s">
        <v>2012</v>
      </c>
      <c r="H119" s="521">
        <v>20</v>
      </c>
      <c r="I119" s="35" t="s">
        <v>6</v>
      </c>
      <c r="J119" s="19"/>
      <c r="K119" s="21" t="s">
        <v>1911</v>
      </c>
      <c r="L119" s="1218">
        <v>556</v>
      </c>
      <c r="M119" s="249"/>
      <c r="N119" s="249"/>
      <c r="O119" s="249"/>
      <c r="P119" s="249"/>
      <c r="Q119" s="249"/>
      <c r="R119" s="249"/>
      <c r="T119" s="608"/>
      <c r="U119" s="249"/>
      <c r="V119" s="249"/>
      <c r="W119" s="249"/>
      <c r="X119" s="249"/>
      <c r="Y119" s="249"/>
    </row>
    <row r="120" spans="1:25" s="41" customFormat="1" ht="15.75">
      <c r="A120" s="341" t="s">
        <v>141</v>
      </c>
      <c r="B120" s="1217">
        <v>45209</v>
      </c>
      <c r="C120" s="32">
        <v>45205</v>
      </c>
      <c r="D120" s="521">
        <v>14936</v>
      </c>
      <c r="E120" s="34" t="s">
        <v>2</v>
      </c>
      <c r="F120" s="33">
        <v>4064</v>
      </c>
      <c r="G120" s="19" t="s">
        <v>22</v>
      </c>
      <c r="H120" s="521">
        <v>35</v>
      </c>
      <c r="I120" s="35" t="s">
        <v>6</v>
      </c>
      <c r="J120" s="19"/>
      <c r="K120" s="21" t="s">
        <v>1911</v>
      </c>
      <c r="L120" s="1218">
        <v>402.5</v>
      </c>
      <c r="M120" s="249"/>
      <c r="N120" s="249"/>
      <c r="O120" s="249"/>
      <c r="P120" s="249"/>
      <c r="Q120" s="249"/>
      <c r="R120" s="249"/>
      <c r="T120" s="608"/>
      <c r="U120" s="249"/>
      <c r="V120" s="249"/>
      <c r="W120" s="249"/>
      <c r="X120" s="249"/>
      <c r="Y120" s="249"/>
    </row>
    <row r="121" spans="1:25" s="41" customFormat="1" ht="15.75">
      <c r="A121" s="341" t="s">
        <v>472</v>
      </c>
      <c r="B121" s="1217">
        <v>45209</v>
      </c>
      <c r="C121" s="32">
        <v>45209</v>
      </c>
      <c r="D121" s="521">
        <v>14939</v>
      </c>
      <c r="E121" s="34" t="s">
        <v>1221</v>
      </c>
      <c r="F121" s="33">
        <v>4268</v>
      </c>
      <c r="G121" s="19" t="s">
        <v>29</v>
      </c>
      <c r="H121" s="521">
        <v>30</v>
      </c>
      <c r="I121" s="35" t="s">
        <v>6</v>
      </c>
      <c r="J121" s="19"/>
      <c r="K121" s="21" t="s">
        <v>1911</v>
      </c>
      <c r="L121" s="1218">
        <v>585</v>
      </c>
      <c r="M121" s="249"/>
      <c r="N121" s="249"/>
      <c r="O121" s="249"/>
      <c r="P121" s="249"/>
      <c r="Q121" s="249"/>
      <c r="R121" s="249"/>
      <c r="T121" s="608"/>
      <c r="U121" s="249"/>
      <c r="V121" s="249"/>
      <c r="W121" s="249"/>
      <c r="X121" s="249"/>
      <c r="Y121" s="249"/>
    </row>
    <row r="122" spans="1:25" s="41" customFormat="1" ht="15.75">
      <c r="A122" s="341" t="s">
        <v>141</v>
      </c>
      <c r="B122" s="1217">
        <v>45209</v>
      </c>
      <c r="C122" s="32">
        <v>45210</v>
      </c>
      <c r="D122" s="521">
        <v>14950</v>
      </c>
      <c r="E122" s="34" t="s">
        <v>1221</v>
      </c>
      <c r="F122" s="33">
        <v>4736</v>
      </c>
      <c r="G122" s="19" t="s">
        <v>729</v>
      </c>
      <c r="H122" s="521" t="s">
        <v>2756</v>
      </c>
      <c r="I122" s="35" t="s">
        <v>6</v>
      </c>
      <c r="J122" s="19"/>
      <c r="K122" s="21" t="s">
        <v>1911</v>
      </c>
      <c r="L122" s="1218">
        <v>450.12</v>
      </c>
      <c r="M122" s="249"/>
      <c r="N122" s="249"/>
      <c r="O122" s="249"/>
      <c r="P122" s="249"/>
      <c r="Q122" s="249"/>
      <c r="R122" s="249"/>
      <c r="T122" s="608"/>
      <c r="U122" s="249"/>
      <c r="V122" s="249"/>
      <c r="W122" s="249"/>
      <c r="X122" s="249"/>
      <c r="Y122" s="249"/>
    </row>
    <row r="123" spans="1:25" s="41" customFormat="1" ht="15.75">
      <c r="A123" s="341" t="s">
        <v>2104</v>
      </c>
      <c r="B123" s="1217">
        <v>45210</v>
      </c>
      <c r="C123" s="32">
        <v>45208</v>
      </c>
      <c r="D123" s="521">
        <v>15058</v>
      </c>
      <c r="E123" s="34" t="s">
        <v>2</v>
      </c>
      <c r="F123" s="33">
        <v>1468</v>
      </c>
      <c r="G123" s="19" t="s">
        <v>21</v>
      </c>
      <c r="H123" s="521">
        <v>10</v>
      </c>
      <c r="I123" s="35" t="s">
        <v>6</v>
      </c>
      <c r="J123" s="19"/>
      <c r="K123" s="21" t="s">
        <v>1911</v>
      </c>
      <c r="L123" s="1218">
        <v>549</v>
      </c>
      <c r="M123" s="249"/>
      <c r="N123" s="249"/>
      <c r="O123" s="249"/>
      <c r="P123" s="249"/>
      <c r="Q123" s="249"/>
      <c r="R123" s="249"/>
      <c r="T123" s="608"/>
      <c r="U123" s="249"/>
      <c r="V123" s="249"/>
      <c r="W123" s="249"/>
      <c r="X123" s="249"/>
      <c r="Y123" s="249"/>
    </row>
    <row r="124" spans="1:25" s="41" customFormat="1" ht="15.75">
      <c r="A124" s="341" t="s">
        <v>794</v>
      </c>
      <c r="B124" s="1217">
        <v>45205</v>
      </c>
      <c r="C124" s="32">
        <v>45201</v>
      </c>
      <c r="D124" s="521">
        <v>15044</v>
      </c>
      <c r="E124" s="34" t="s">
        <v>2351</v>
      </c>
      <c r="F124" s="33">
        <v>4137</v>
      </c>
      <c r="G124" s="19" t="s">
        <v>19</v>
      </c>
      <c r="H124" s="521">
        <v>15</v>
      </c>
      <c r="I124" s="35" t="s">
        <v>6</v>
      </c>
      <c r="J124" s="19"/>
      <c r="K124" s="21"/>
      <c r="L124" s="1218">
        <v>412.5</v>
      </c>
      <c r="M124" s="249"/>
      <c r="N124" s="249"/>
      <c r="O124" s="249"/>
      <c r="P124" s="249"/>
      <c r="Q124" s="249"/>
      <c r="R124" s="249"/>
      <c r="T124" s="608"/>
      <c r="U124" s="249"/>
      <c r="V124" s="249"/>
      <c r="W124" s="249"/>
      <c r="X124" s="249"/>
      <c r="Y124" s="249"/>
    </row>
    <row r="125" spans="1:25" s="41" customFormat="1" ht="15.75">
      <c r="A125" s="341" t="s">
        <v>2306</v>
      </c>
      <c r="B125" s="1217">
        <v>45205</v>
      </c>
      <c r="C125" s="32">
        <v>45201</v>
      </c>
      <c r="D125" s="521">
        <v>15045</v>
      </c>
      <c r="E125" s="34" t="s">
        <v>3353</v>
      </c>
      <c r="F125" s="33">
        <v>4767</v>
      </c>
      <c r="G125" s="19" t="s">
        <v>47</v>
      </c>
      <c r="H125" s="521" t="s">
        <v>1066</v>
      </c>
      <c r="I125" s="35" t="s">
        <v>6</v>
      </c>
      <c r="J125" s="19"/>
      <c r="K125" s="21"/>
      <c r="L125" s="1218">
        <v>136.63999999999999</v>
      </c>
      <c r="M125" s="249"/>
      <c r="N125" s="249"/>
      <c r="O125" s="249"/>
      <c r="P125" s="249"/>
      <c r="Q125" s="249"/>
      <c r="R125" s="249"/>
      <c r="T125" s="608"/>
      <c r="U125" s="249"/>
      <c r="V125" s="249"/>
      <c r="W125" s="249"/>
      <c r="X125" s="249"/>
      <c r="Y125" s="249"/>
    </row>
    <row r="126" spans="1:25" s="41" customFormat="1" ht="15.75">
      <c r="A126" s="341" t="s">
        <v>196</v>
      </c>
      <c r="B126" s="1217">
        <v>45205</v>
      </c>
      <c r="C126" s="32">
        <v>45202</v>
      </c>
      <c r="D126" s="521">
        <v>15050</v>
      </c>
      <c r="E126" s="34" t="s">
        <v>7</v>
      </c>
      <c r="F126" s="33">
        <v>1095</v>
      </c>
      <c r="G126" s="19" t="s">
        <v>47</v>
      </c>
      <c r="H126" s="521">
        <v>15</v>
      </c>
      <c r="I126" s="35" t="s">
        <v>6</v>
      </c>
      <c r="J126" s="19"/>
      <c r="K126" s="21"/>
      <c r="L126" s="1218">
        <v>775.5</v>
      </c>
      <c r="M126" s="249"/>
      <c r="N126" s="249"/>
      <c r="O126" s="249"/>
      <c r="P126" s="249"/>
      <c r="Q126" s="249"/>
      <c r="R126" s="249"/>
      <c r="T126" s="608"/>
      <c r="U126" s="249"/>
      <c r="V126" s="249"/>
      <c r="W126" s="249"/>
      <c r="X126" s="249"/>
      <c r="Y126" s="249"/>
    </row>
    <row r="127" spans="1:25" s="41" customFormat="1" ht="15.75">
      <c r="A127" s="341" t="s">
        <v>740</v>
      </c>
      <c r="B127" s="1217">
        <v>45205</v>
      </c>
      <c r="C127" s="32">
        <v>45202</v>
      </c>
      <c r="D127" s="521">
        <v>15051</v>
      </c>
      <c r="E127" s="34" t="s">
        <v>2</v>
      </c>
      <c r="F127" s="33">
        <v>1862</v>
      </c>
      <c r="G127" s="19" t="s">
        <v>20</v>
      </c>
      <c r="H127" s="521">
        <v>10</v>
      </c>
      <c r="I127" s="35" t="s">
        <v>6</v>
      </c>
      <c r="J127" s="19"/>
      <c r="K127" s="21"/>
      <c r="L127" s="1218">
        <v>295.2</v>
      </c>
      <c r="M127" s="249"/>
      <c r="N127" s="249"/>
      <c r="O127" s="249"/>
      <c r="P127" s="249"/>
      <c r="Q127" s="249"/>
      <c r="R127" s="249"/>
      <c r="T127" s="608"/>
      <c r="U127" s="249"/>
      <c r="V127" s="249"/>
      <c r="W127" s="249"/>
      <c r="X127" s="249"/>
      <c r="Y127" s="249"/>
    </row>
    <row r="128" spans="1:25" s="41" customFormat="1" ht="15.75">
      <c r="A128" s="341" t="s">
        <v>772</v>
      </c>
      <c r="B128" s="1217">
        <v>45205</v>
      </c>
      <c r="C128" s="32">
        <v>45202</v>
      </c>
      <c r="D128" s="521">
        <v>15057</v>
      </c>
      <c r="E128" s="34" t="s">
        <v>2</v>
      </c>
      <c r="F128" s="33">
        <v>1468</v>
      </c>
      <c r="G128" s="19" t="s">
        <v>21</v>
      </c>
      <c r="H128" s="521">
        <v>8</v>
      </c>
      <c r="I128" s="35" t="s">
        <v>6</v>
      </c>
      <c r="J128" s="19"/>
      <c r="K128" s="21"/>
      <c r="L128" s="1218">
        <v>439.2</v>
      </c>
      <c r="M128" s="249"/>
      <c r="N128" s="249"/>
      <c r="O128" s="249"/>
      <c r="P128" s="249"/>
      <c r="Q128" s="249"/>
      <c r="R128" s="249"/>
      <c r="T128" s="608"/>
      <c r="U128" s="249"/>
      <c r="V128" s="249"/>
      <c r="W128" s="249"/>
      <c r="X128" s="249"/>
      <c r="Y128" s="249"/>
    </row>
    <row r="129" spans="1:25" s="41" customFormat="1" ht="15.75">
      <c r="A129" s="341" t="s">
        <v>472</v>
      </c>
      <c r="B129" s="1217">
        <v>45215</v>
      </c>
      <c r="C129" s="32">
        <v>45209</v>
      </c>
      <c r="D129" s="521">
        <v>15068</v>
      </c>
      <c r="E129" s="34" t="s">
        <v>1221</v>
      </c>
      <c r="F129" s="33">
        <v>4268</v>
      </c>
      <c r="G129" s="19" t="s">
        <v>29</v>
      </c>
      <c r="H129" s="521" t="s">
        <v>840</v>
      </c>
      <c r="I129" s="35" t="s">
        <v>6</v>
      </c>
      <c r="J129" s="19"/>
      <c r="K129" s="21"/>
      <c r="L129" s="1218">
        <v>195</v>
      </c>
      <c r="M129" s="249"/>
      <c r="N129" s="249"/>
      <c r="O129" s="249"/>
      <c r="P129" s="249"/>
      <c r="Q129" s="249"/>
      <c r="R129" s="249"/>
      <c r="T129" s="608"/>
      <c r="U129" s="249"/>
      <c r="V129" s="249"/>
      <c r="W129" s="249"/>
      <c r="X129" s="249"/>
      <c r="Y129" s="249"/>
    </row>
    <row r="130" spans="1:25" s="41" customFormat="1" ht="15.75">
      <c r="A130" s="341" t="s">
        <v>1680</v>
      </c>
      <c r="B130" s="1217">
        <v>45205</v>
      </c>
      <c r="C130" s="32">
        <v>45204</v>
      </c>
      <c r="D130" s="521">
        <v>15069</v>
      </c>
      <c r="E130" s="34" t="s">
        <v>349</v>
      </c>
      <c r="F130" s="33">
        <v>2935</v>
      </c>
      <c r="G130" s="19" t="s">
        <v>63</v>
      </c>
      <c r="H130" s="521">
        <v>15</v>
      </c>
      <c r="I130" s="35" t="s">
        <v>6</v>
      </c>
      <c r="J130" s="19"/>
      <c r="K130" s="21"/>
      <c r="L130" s="1218">
        <v>2812.5</v>
      </c>
      <c r="M130" s="249"/>
      <c r="N130" s="249"/>
      <c r="O130" s="249"/>
      <c r="P130" s="249"/>
      <c r="Q130" s="249"/>
      <c r="R130" s="249"/>
      <c r="T130" s="608"/>
      <c r="U130" s="249"/>
      <c r="V130" s="249"/>
      <c r="W130" s="249"/>
      <c r="X130" s="249"/>
      <c r="Y130" s="249"/>
    </row>
    <row r="131" spans="1:25" s="41" customFormat="1" ht="15.75">
      <c r="A131" s="341" t="s">
        <v>871</v>
      </c>
      <c r="B131" s="1217">
        <v>45208</v>
      </c>
      <c r="C131" s="32">
        <v>45204</v>
      </c>
      <c r="D131" s="521">
        <v>15070</v>
      </c>
      <c r="E131" s="34" t="s">
        <v>2</v>
      </c>
      <c r="F131" s="33">
        <v>1387</v>
      </c>
      <c r="G131" s="19" t="s">
        <v>770</v>
      </c>
      <c r="H131" s="521">
        <v>17</v>
      </c>
      <c r="I131" s="35" t="s">
        <v>6</v>
      </c>
      <c r="J131" s="19"/>
      <c r="K131" s="21"/>
      <c r="L131" s="1218">
        <v>765</v>
      </c>
      <c r="M131" s="249"/>
      <c r="N131" s="249"/>
      <c r="O131" s="249"/>
      <c r="P131" s="249"/>
      <c r="Q131" s="249"/>
      <c r="R131" s="249"/>
      <c r="T131" s="608"/>
      <c r="U131" s="249"/>
      <c r="V131" s="249"/>
      <c r="W131" s="249"/>
      <c r="X131" s="249"/>
      <c r="Y131" s="249"/>
    </row>
    <row r="132" spans="1:25" s="41" customFormat="1" ht="15.75">
      <c r="A132" s="341" t="s">
        <v>1003</v>
      </c>
      <c r="B132" s="1217">
        <v>45210</v>
      </c>
      <c r="C132" s="32">
        <v>45204</v>
      </c>
      <c r="D132" s="521">
        <v>15081</v>
      </c>
      <c r="E132" s="34" t="s">
        <v>2</v>
      </c>
      <c r="F132" s="33">
        <v>2738</v>
      </c>
      <c r="G132" s="19" t="s">
        <v>307</v>
      </c>
      <c r="H132" s="521">
        <v>15</v>
      </c>
      <c r="I132" s="35" t="s">
        <v>6</v>
      </c>
      <c r="J132" s="19"/>
      <c r="K132" s="21" t="s">
        <v>991</v>
      </c>
      <c r="L132" s="1218"/>
      <c r="M132" s="249"/>
      <c r="N132" s="249"/>
      <c r="O132" s="249"/>
      <c r="P132" s="249"/>
      <c r="Q132" s="249"/>
      <c r="R132" s="249"/>
      <c r="T132" s="608"/>
      <c r="U132" s="249"/>
      <c r="V132" s="249"/>
      <c r="W132" s="249"/>
      <c r="X132" s="249"/>
      <c r="Y132" s="249"/>
    </row>
    <row r="133" spans="1:25" s="41" customFormat="1" ht="15.75">
      <c r="A133" s="341"/>
      <c r="B133" s="1217"/>
      <c r="C133" s="32"/>
      <c r="D133" s="521"/>
      <c r="E133" s="34" t="s">
        <v>2</v>
      </c>
      <c r="F133" s="33">
        <v>2737</v>
      </c>
      <c r="G133" s="19" t="s">
        <v>212</v>
      </c>
      <c r="H133" s="521">
        <v>15</v>
      </c>
      <c r="I133" s="35" t="s">
        <v>6</v>
      </c>
      <c r="J133" s="19"/>
      <c r="K133" s="21" t="s">
        <v>991</v>
      </c>
      <c r="L133" s="1218"/>
      <c r="M133" s="249"/>
      <c r="N133" s="249"/>
      <c r="O133" s="249"/>
      <c r="P133" s="249"/>
      <c r="Q133" s="249"/>
      <c r="R133" s="249"/>
      <c r="T133" s="608"/>
      <c r="U133" s="249"/>
      <c r="V133" s="249"/>
      <c r="W133" s="249"/>
      <c r="X133" s="249"/>
      <c r="Y133" s="249"/>
    </row>
    <row r="134" spans="1:25" s="41" customFormat="1" ht="15.75">
      <c r="A134" s="341"/>
      <c r="B134" s="1217"/>
      <c r="C134" s="32"/>
      <c r="D134" s="521"/>
      <c r="E134" s="34" t="s">
        <v>2</v>
      </c>
      <c r="F134" s="33">
        <v>4258</v>
      </c>
      <c r="G134" s="19" t="s">
        <v>212</v>
      </c>
      <c r="H134" s="521">
        <v>5</v>
      </c>
      <c r="I134" s="35" t="s">
        <v>6</v>
      </c>
      <c r="J134" s="19"/>
      <c r="K134" s="21" t="s">
        <v>991</v>
      </c>
      <c r="L134" s="1218">
        <v>1540</v>
      </c>
      <c r="M134" s="249"/>
      <c r="N134" s="249"/>
      <c r="O134" s="249"/>
      <c r="P134" s="249"/>
      <c r="Q134" s="249"/>
      <c r="R134" s="249"/>
      <c r="T134" s="608"/>
      <c r="U134" s="249"/>
      <c r="V134" s="249"/>
      <c r="W134" s="249"/>
      <c r="X134" s="249"/>
      <c r="Y134" s="249"/>
    </row>
    <row r="135" spans="1:25" s="41" customFormat="1" ht="15.75">
      <c r="A135" s="341" t="s">
        <v>794</v>
      </c>
      <c r="B135" s="1217">
        <v>45208</v>
      </c>
      <c r="C135" s="32">
        <v>45204</v>
      </c>
      <c r="D135" s="521">
        <v>15082</v>
      </c>
      <c r="E135" s="34" t="s">
        <v>2351</v>
      </c>
      <c r="F135" s="33">
        <v>4138</v>
      </c>
      <c r="G135" s="19" t="s">
        <v>30</v>
      </c>
      <c r="H135" s="521" t="s">
        <v>840</v>
      </c>
      <c r="I135" s="35" t="s">
        <v>6</v>
      </c>
      <c r="J135" s="19"/>
      <c r="K135" s="21"/>
      <c r="L135" s="1218">
        <v>141.75</v>
      </c>
      <c r="M135" s="249"/>
      <c r="N135" s="249"/>
      <c r="O135" s="249"/>
      <c r="P135" s="249"/>
      <c r="Q135" s="249"/>
      <c r="R135" s="249"/>
      <c r="T135" s="608"/>
      <c r="U135" s="249"/>
      <c r="V135" s="249"/>
      <c r="W135" s="249"/>
      <c r="X135" s="249"/>
      <c r="Y135" s="249"/>
    </row>
    <row r="136" spans="1:25" s="41" customFormat="1" ht="15.75">
      <c r="A136" s="341" t="s">
        <v>255</v>
      </c>
      <c r="B136" s="1217">
        <v>45208</v>
      </c>
      <c r="C136" s="32">
        <v>45204</v>
      </c>
      <c r="D136" s="521">
        <v>15083</v>
      </c>
      <c r="E136" s="34" t="s">
        <v>7</v>
      </c>
      <c r="F136" s="33">
        <v>2490</v>
      </c>
      <c r="G136" s="19" t="s">
        <v>85</v>
      </c>
      <c r="H136" s="521" t="s">
        <v>923</v>
      </c>
      <c r="I136" s="35" t="s">
        <v>6</v>
      </c>
      <c r="J136" s="19"/>
      <c r="K136" s="21"/>
      <c r="L136" s="1218">
        <v>425</v>
      </c>
      <c r="M136" s="249"/>
      <c r="N136" s="249"/>
      <c r="O136" s="249"/>
      <c r="P136" s="249"/>
      <c r="Q136" s="249"/>
      <c r="R136" s="249"/>
      <c r="T136" s="608"/>
      <c r="U136" s="249"/>
      <c r="V136" s="249"/>
      <c r="W136" s="249"/>
      <c r="X136" s="249"/>
      <c r="Y136" s="249"/>
    </row>
    <row r="137" spans="1:25" s="41" customFormat="1" ht="15.75">
      <c r="A137" s="341" t="s">
        <v>226</v>
      </c>
      <c r="B137" s="1217">
        <v>45208</v>
      </c>
      <c r="C137" s="32">
        <v>45204</v>
      </c>
      <c r="D137" s="521">
        <v>15086</v>
      </c>
      <c r="E137" s="34" t="s">
        <v>2</v>
      </c>
      <c r="F137" s="33">
        <v>4256</v>
      </c>
      <c r="G137" s="19" t="s">
        <v>29</v>
      </c>
      <c r="H137" s="521">
        <v>15</v>
      </c>
      <c r="I137" s="35" t="s">
        <v>6</v>
      </c>
      <c r="J137" s="19"/>
      <c r="K137" s="21"/>
      <c r="L137" s="1218">
        <v>427.5</v>
      </c>
      <c r="M137" s="249"/>
      <c r="N137" s="249"/>
      <c r="O137" s="249"/>
      <c r="P137" s="249"/>
      <c r="Q137" s="249"/>
      <c r="R137" s="249"/>
      <c r="T137" s="608"/>
      <c r="U137" s="249"/>
      <c r="V137" s="249"/>
      <c r="W137" s="249"/>
      <c r="X137" s="249"/>
      <c r="Y137" s="249"/>
    </row>
    <row r="138" spans="1:25" s="41" customFormat="1" ht="15.75">
      <c r="A138" s="341" t="s">
        <v>1604</v>
      </c>
      <c r="B138" s="1217">
        <v>45209</v>
      </c>
      <c r="C138" s="32">
        <v>45208</v>
      </c>
      <c r="D138" s="521">
        <v>15088</v>
      </c>
      <c r="E138" s="34" t="s">
        <v>1221</v>
      </c>
      <c r="F138" s="33">
        <v>3590</v>
      </c>
      <c r="G138" s="19" t="s">
        <v>47</v>
      </c>
      <c r="H138" s="521">
        <v>2</v>
      </c>
      <c r="I138" s="35" t="s">
        <v>6</v>
      </c>
      <c r="J138" s="19"/>
      <c r="K138" s="21"/>
      <c r="L138" s="1218">
        <v>115.52</v>
      </c>
      <c r="M138" s="249"/>
      <c r="N138" s="249"/>
      <c r="O138" s="249"/>
      <c r="P138" s="249"/>
      <c r="Q138" s="249"/>
      <c r="R138" s="249"/>
      <c r="T138" s="608"/>
      <c r="U138" s="249"/>
      <c r="V138" s="249"/>
      <c r="W138" s="249"/>
      <c r="X138" s="249"/>
      <c r="Y138" s="249"/>
    </row>
    <row r="139" spans="1:25" s="41" customFormat="1" ht="15.75">
      <c r="A139" s="341" t="s">
        <v>67</v>
      </c>
      <c r="B139" s="1217">
        <v>45210</v>
      </c>
      <c r="C139" s="32">
        <v>45204</v>
      </c>
      <c r="D139" s="521">
        <v>15095</v>
      </c>
      <c r="E139" s="34" t="s">
        <v>2</v>
      </c>
      <c r="F139" s="33">
        <v>1862</v>
      </c>
      <c r="G139" s="19" t="s">
        <v>20</v>
      </c>
      <c r="H139" s="521">
        <v>15</v>
      </c>
      <c r="I139" s="35" t="s">
        <v>6</v>
      </c>
      <c r="J139" s="19"/>
      <c r="K139" s="21"/>
      <c r="L139" s="1218">
        <v>515.25</v>
      </c>
      <c r="M139" s="249"/>
      <c r="N139" s="249"/>
      <c r="O139" s="249"/>
      <c r="P139" s="249"/>
      <c r="Q139" s="249"/>
      <c r="R139" s="249"/>
      <c r="T139" s="608"/>
      <c r="U139" s="249"/>
      <c r="V139" s="249"/>
      <c r="W139" s="249"/>
      <c r="X139" s="249"/>
      <c r="Y139" s="249"/>
    </row>
    <row r="140" spans="1:25" s="41" customFormat="1" ht="15.75">
      <c r="A140" s="341" t="s">
        <v>1635</v>
      </c>
      <c r="B140" s="1217">
        <v>45210</v>
      </c>
      <c r="C140" s="32">
        <v>45208</v>
      </c>
      <c r="D140" s="521">
        <v>15096</v>
      </c>
      <c r="E140" s="34" t="s">
        <v>2</v>
      </c>
      <c r="F140" s="33">
        <v>1087</v>
      </c>
      <c r="G140" s="19" t="s">
        <v>46</v>
      </c>
      <c r="H140" s="521">
        <v>25</v>
      </c>
      <c r="I140" s="35" t="s">
        <v>6</v>
      </c>
      <c r="J140" s="19"/>
      <c r="K140" s="21"/>
      <c r="L140" s="1218">
        <v>403.5</v>
      </c>
      <c r="M140" s="249"/>
      <c r="N140" s="249"/>
      <c r="O140" s="249"/>
      <c r="P140" s="249"/>
      <c r="Q140" s="249"/>
      <c r="R140" s="249"/>
      <c r="T140" s="608"/>
      <c r="U140" s="249"/>
      <c r="V140" s="249"/>
      <c r="W140" s="249"/>
      <c r="X140" s="249"/>
      <c r="Y140" s="249"/>
    </row>
    <row r="141" spans="1:25" s="41" customFormat="1" ht="15.75">
      <c r="A141" s="341"/>
      <c r="B141" s="1217"/>
      <c r="C141" s="32"/>
      <c r="D141" s="521"/>
      <c r="E141" s="34" t="s">
        <v>2</v>
      </c>
      <c r="F141" s="33">
        <v>2825</v>
      </c>
      <c r="G141" s="19" t="s">
        <v>207</v>
      </c>
      <c r="H141" s="521" t="s">
        <v>1092</v>
      </c>
      <c r="I141" s="35" t="s">
        <v>6</v>
      </c>
      <c r="J141" s="19"/>
      <c r="K141" s="21"/>
      <c r="L141" s="1218">
        <v>130.19999999999999</v>
      </c>
      <c r="M141" s="249"/>
      <c r="N141" s="249"/>
      <c r="O141" s="249"/>
      <c r="P141" s="249"/>
      <c r="Q141" s="249"/>
      <c r="R141" s="249"/>
      <c r="T141" s="608"/>
      <c r="U141" s="249"/>
      <c r="V141" s="249"/>
      <c r="W141" s="249"/>
      <c r="X141" s="249"/>
      <c r="Y141" s="249"/>
    </row>
    <row r="142" spans="1:25" s="41" customFormat="1" ht="15.75">
      <c r="A142" s="341" t="s">
        <v>2742</v>
      </c>
      <c r="B142" s="1217">
        <v>45210</v>
      </c>
      <c r="C142" s="32">
        <v>45208</v>
      </c>
      <c r="D142" s="521">
        <v>15097</v>
      </c>
      <c r="E142" s="34" t="s">
        <v>1221</v>
      </c>
      <c r="F142" s="33">
        <v>4524</v>
      </c>
      <c r="G142" s="19" t="s">
        <v>505</v>
      </c>
      <c r="H142" s="521">
        <v>45</v>
      </c>
      <c r="I142" s="35" t="s">
        <v>6</v>
      </c>
      <c r="J142" s="19"/>
      <c r="K142" s="21"/>
      <c r="L142" s="1218">
        <v>180</v>
      </c>
      <c r="M142" s="249"/>
      <c r="N142" s="249"/>
      <c r="O142" s="249"/>
      <c r="P142" s="249"/>
      <c r="Q142" s="249"/>
      <c r="R142" s="249"/>
      <c r="T142" s="608"/>
      <c r="U142" s="249"/>
      <c r="V142" s="249"/>
      <c r="W142" s="249"/>
      <c r="X142" s="249"/>
      <c r="Y142" s="249"/>
    </row>
    <row r="143" spans="1:25" s="42" customFormat="1" ht="14.25" customHeight="1">
      <c r="A143" s="341" t="s">
        <v>3360</v>
      </c>
      <c r="B143" s="1217">
        <v>45210</v>
      </c>
      <c r="C143" s="32">
        <v>45204</v>
      </c>
      <c r="D143" s="521">
        <v>15098</v>
      </c>
      <c r="E143" s="34" t="s">
        <v>2</v>
      </c>
      <c r="F143" s="33">
        <v>855</v>
      </c>
      <c r="G143" s="19" t="s">
        <v>38</v>
      </c>
      <c r="H143" s="521">
        <v>2</v>
      </c>
      <c r="I143" s="35" t="s">
        <v>6</v>
      </c>
      <c r="J143" s="19"/>
      <c r="K143" s="21"/>
      <c r="L143" s="1218">
        <v>29.8</v>
      </c>
      <c r="M143" s="80"/>
      <c r="N143" s="80"/>
      <c r="O143" s="80"/>
      <c r="P143" s="80"/>
      <c r="Q143" s="80"/>
      <c r="R143" s="80"/>
      <c r="T143" s="80"/>
      <c r="U143" s="80"/>
      <c r="V143" s="80"/>
      <c r="W143" s="80"/>
      <c r="X143" s="80"/>
      <c r="Y143" s="80"/>
    </row>
    <row r="144" spans="1:25" s="42" customFormat="1" ht="14.25" customHeight="1">
      <c r="A144" s="341" t="s">
        <v>2745</v>
      </c>
      <c r="B144" s="1217">
        <v>45212</v>
      </c>
      <c r="C144" s="32">
        <v>45208</v>
      </c>
      <c r="D144" s="521">
        <v>15113</v>
      </c>
      <c r="E144" s="34" t="s">
        <v>2</v>
      </c>
      <c r="F144" s="33">
        <v>869</v>
      </c>
      <c r="G144" s="19" t="s">
        <v>16</v>
      </c>
      <c r="H144" s="521">
        <v>50</v>
      </c>
      <c r="I144" s="35" t="s">
        <v>6</v>
      </c>
      <c r="J144" s="19"/>
      <c r="K144" s="21"/>
      <c r="L144" s="1218">
        <v>475</v>
      </c>
      <c r="M144" s="80"/>
      <c r="N144" s="80"/>
      <c r="O144" s="80"/>
      <c r="P144" s="80"/>
      <c r="Q144" s="80"/>
      <c r="R144" s="80"/>
      <c r="T144" s="80"/>
      <c r="U144" s="80"/>
      <c r="V144" s="80"/>
      <c r="W144" s="80"/>
      <c r="X144" s="80"/>
      <c r="Y144" s="80"/>
    </row>
    <row r="145" spans="1:25" s="42" customFormat="1" ht="14.25" customHeight="1">
      <c r="A145" s="341"/>
      <c r="B145" s="1217"/>
      <c r="C145" s="32"/>
      <c r="D145" s="521"/>
      <c r="E145" s="34" t="s">
        <v>1221</v>
      </c>
      <c r="F145" s="33">
        <v>2908</v>
      </c>
      <c r="G145" s="19" t="s">
        <v>22</v>
      </c>
      <c r="H145" s="521">
        <v>50</v>
      </c>
      <c r="I145" s="35" t="s">
        <v>6</v>
      </c>
      <c r="J145" s="19"/>
      <c r="K145" s="21"/>
      <c r="L145" s="1218">
        <v>825</v>
      </c>
      <c r="M145" s="80"/>
      <c r="N145" s="80"/>
      <c r="O145" s="80"/>
      <c r="P145" s="80"/>
      <c r="Q145" s="80"/>
      <c r="R145" s="80"/>
      <c r="T145" s="80"/>
      <c r="U145" s="80"/>
      <c r="V145" s="80"/>
      <c r="W145" s="80"/>
      <c r="X145" s="80"/>
      <c r="Y145" s="80"/>
    </row>
    <row r="146" spans="1:25" s="42" customFormat="1" ht="14.25" customHeight="1">
      <c r="A146" s="341" t="s">
        <v>3364</v>
      </c>
      <c r="B146" s="1217">
        <v>45212</v>
      </c>
      <c r="C146" s="32">
        <v>45209</v>
      </c>
      <c r="D146" s="521">
        <v>15114</v>
      </c>
      <c r="E146" s="34" t="s">
        <v>2</v>
      </c>
      <c r="F146" s="33">
        <v>2069</v>
      </c>
      <c r="G146" s="19" t="s">
        <v>310</v>
      </c>
      <c r="H146" s="521">
        <v>10</v>
      </c>
      <c r="I146" s="35" t="s">
        <v>6</v>
      </c>
      <c r="J146" s="19"/>
      <c r="K146" s="21"/>
      <c r="L146" s="1218">
        <v>78.5</v>
      </c>
      <c r="M146" s="80"/>
      <c r="N146" s="80"/>
      <c r="O146" s="80"/>
      <c r="P146" s="80"/>
      <c r="Q146" s="80"/>
      <c r="R146" s="80"/>
      <c r="T146" s="80"/>
      <c r="U146" s="80"/>
      <c r="V146" s="80"/>
      <c r="W146" s="80"/>
      <c r="X146" s="80"/>
      <c r="Y146" s="80"/>
    </row>
    <row r="147" spans="1:25" s="42" customFormat="1" ht="14.25" customHeight="1">
      <c r="A147" s="341" t="s">
        <v>485</v>
      </c>
      <c r="B147" s="1217">
        <v>44939</v>
      </c>
      <c r="C147" s="32">
        <v>45210</v>
      </c>
      <c r="D147" s="521">
        <v>15120</v>
      </c>
      <c r="E147" s="34" t="s">
        <v>2351</v>
      </c>
      <c r="F147" s="33">
        <v>3096</v>
      </c>
      <c r="G147" s="19" t="s">
        <v>47</v>
      </c>
      <c r="H147" s="521">
        <v>20</v>
      </c>
      <c r="I147" s="35" t="s">
        <v>6</v>
      </c>
      <c r="J147" s="19"/>
      <c r="K147" s="21"/>
      <c r="L147" s="1218"/>
      <c r="M147" s="80"/>
      <c r="N147" s="80"/>
      <c r="O147" s="80"/>
      <c r="P147" s="80"/>
      <c r="Q147" s="80"/>
      <c r="R147" s="80"/>
      <c r="T147" s="80"/>
      <c r="U147" s="80"/>
      <c r="V147" s="80"/>
      <c r="W147" s="80"/>
      <c r="X147" s="80"/>
      <c r="Y147" s="80"/>
    </row>
    <row r="148" spans="1:25" s="42" customFormat="1" ht="14.25" customHeight="1">
      <c r="A148" s="341"/>
      <c r="B148" s="1217"/>
      <c r="C148" s="32"/>
      <c r="D148" s="521"/>
      <c r="E148" s="34" t="s">
        <v>2</v>
      </c>
      <c r="F148" s="33">
        <v>2039</v>
      </c>
      <c r="G148" s="19" t="s">
        <v>29</v>
      </c>
      <c r="H148" s="521" t="s">
        <v>870</v>
      </c>
      <c r="I148" s="35" t="s">
        <v>6</v>
      </c>
      <c r="J148" s="19"/>
      <c r="K148" s="21"/>
      <c r="L148" s="1218">
        <v>2449.8000000000002</v>
      </c>
      <c r="M148" s="80"/>
      <c r="N148" s="80"/>
      <c r="O148" s="80"/>
      <c r="P148" s="80"/>
      <c r="Q148" s="80"/>
      <c r="R148" s="80"/>
      <c r="T148" s="80"/>
      <c r="U148" s="80"/>
      <c r="V148" s="80"/>
      <c r="W148" s="80"/>
      <c r="X148" s="80"/>
      <c r="Y148" s="80"/>
    </row>
    <row r="149" spans="1:25" s="42" customFormat="1" ht="14.25" customHeight="1">
      <c r="A149" s="341" t="s">
        <v>3365</v>
      </c>
      <c r="B149" s="1217">
        <v>45217</v>
      </c>
      <c r="C149" s="32">
        <v>45209</v>
      </c>
      <c r="D149" s="521">
        <v>15122</v>
      </c>
      <c r="E149" s="34" t="s">
        <v>7</v>
      </c>
      <c r="F149" s="33">
        <v>1395</v>
      </c>
      <c r="G149" s="19" t="s">
        <v>30</v>
      </c>
      <c r="H149" s="521">
        <v>7</v>
      </c>
      <c r="I149" s="35" t="s">
        <v>6</v>
      </c>
      <c r="J149" s="19"/>
      <c r="K149" s="21"/>
      <c r="L149" s="1218">
        <v>108.5</v>
      </c>
      <c r="M149" s="80"/>
      <c r="N149" s="80"/>
      <c r="O149" s="80"/>
      <c r="P149" s="80"/>
      <c r="Q149" s="80"/>
      <c r="R149" s="80"/>
      <c r="T149" s="80"/>
      <c r="U149" s="80"/>
      <c r="V149" s="80"/>
      <c r="W149" s="80"/>
      <c r="X149" s="80"/>
      <c r="Y149" s="80"/>
    </row>
    <row r="150" spans="1:25" s="42" customFormat="1" ht="14.25" customHeight="1">
      <c r="A150" s="341" t="s">
        <v>1256</v>
      </c>
      <c r="B150" s="1217">
        <v>45212</v>
      </c>
      <c r="C150" s="32">
        <v>45210</v>
      </c>
      <c r="D150" s="521">
        <v>15124</v>
      </c>
      <c r="E150" s="34" t="s">
        <v>40</v>
      </c>
      <c r="F150" s="33">
        <v>2051</v>
      </c>
      <c r="G150" s="19" t="s">
        <v>5</v>
      </c>
      <c r="H150" s="521">
        <v>6</v>
      </c>
      <c r="I150" s="35" t="s">
        <v>6</v>
      </c>
      <c r="J150" s="19"/>
      <c r="K150" s="21"/>
      <c r="L150" s="1218"/>
      <c r="M150" s="80"/>
      <c r="N150" s="80"/>
      <c r="O150" s="80"/>
      <c r="P150" s="80"/>
      <c r="Q150" s="80"/>
      <c r="R150" s="80"/>
      <c r="T150" s="80"/>
      <c r="U150" s="80"/>
      <c r="V150" s="80"/>
      <c r="W150" s="80"/>
      <c r="X150" s="80"/>
      <c r="Y150" s="80"/>
    </row>
    <row r="151" spans="1:25" s="42" customFormat="1" ht="14.25" customHeight="1">
      <c r="A151" s="341"/>
      <c r="B151" s="1217"/>
      <c r="C151" s="32"/>
      <c r="D151" s="521"/>
      <c r="E151" s="34" t="s">
        <v>40</v>
      </c>
      <c r="F151" s="33">
        <v>3508</v>
      </c>
      <c r="G151" s="19" t="s">
        <v>36</v>
      </c>
      <c r="H151" s="521">
        <v>10</v>
      </c>
      <c r="I151" s="35" t="s">
        <v>6</v>
      </c>
      <c r="J151" s="19"/>
      <c r="K151" s="21"/>
      <c r="L151" s="1218">
        <v>1388.46</v>
      </c>
      <c r="M151" s="80"/>
      <c r="N151" s="80"/>
      <c r="O151" s="80"/>
      <c r="P151" s="80"/>
      <c r="Q151" s="80"/>
      <c r="R151" s="80"/>
      <c r="T151" s="80"/>
      <c r="U151" s="80"/>
      <c r="V151" s="80"/>
      <c r="W151" s="80"/>
      <c r="X151" s="80"/>
      <c r="Y151" s="80"/>
    </row>
    <row r="152" spans="1:25" s="42" customFormat="1" ht="14.25" customHeight="1">
      <c r="A152" s="341" t="s">
        <v>1508</v>
      </c>
      <c r="B152" s="1217">
        <v>45216</v>
      </c>
      <c r="C152" s="32">
        <v>45209</v>
      </c>
      <c r="D152" s="521">
        <v>15128</v>
      </c>
      <c r="E152" s="34" t="s">
        <v>435</v>
      </c>
      <c r="F152" s="33">
        <v>2646</v>
      </c>
      <c r="G152" s="19" t="s">
        <v>182</v>
      </c>
      <c r="H152" s="521">
        <v>50</v>
      </c>
      <c r="I152" s="35" t="s">
        <v>6</v>
      </c>
      <c r="J152" s="19"/>
      <c r="K152" s="21"/>
      <c r="L152" s="1218">
        <v>913.5</v>
      </c>
      <c r="M152" s="80"/>
      <c r="N152" s="80"/>
      <c r="O152" s="80"/>
      <c r="P152" s="80"/>
      <c r="Q152" s="80"/>
      <c r="R152" s="80"/>
      <c r="T152" s="80"/>
      <c r="U152" s="80"/>
      <c r="V152" s="80"/>
      <c r="W152" s="80"/>
      <c r="X152" s="80"/>
      <c r="Y152" s="80"/>
    </row>
    <row r="153" spans="1:25" s="42" customFormat="1" ht="14.25" customHeight="1">
      <c r="A153" s="341" t="s">
        <v>175</v>
      </c>
      <c r="B153" s="1217">
        <v>45216</v>
      </c>
      <c r="C153" s="32">
        <v>45215</v>
      </c>
      <c r="D153" s="521">
        <v>15129</v>
      </c>
      <c r="E153" s="34" t="s">
        <v>435</v>
      </c>
      <c r="F153" s="33">
        <v>3310</v>
      </c>
      <c r="G153" s="19" t="s">
        <v>4</v>
      </c>
      <c r="H153" s="521">
        <v>35</v>
      </c>
      <c r="I153" s="35" t="s">
        <v>6</v>
      </c>
      <c r="J153" s="19"/>
      <c r="K153" s="21"/>
      <c r="L153" s="1218">
        <v>1190</v>
      </c>
      <c r="M153" s="80"/>
      <c r="N153" s="80"/>
      <c r="O153" s="80"/>
      <c r="P153" s="80"/>
      <c r="Q153" s="80"/>
      <c r="R153" s="80"/>
      <c r="T153" s="80"/>
      <c r="U153" s="80"/>
      <c r="V153" s="80"/>
      <c r="W153" s="80"/>
      <c r="X153" s="80"/>
      <c r="Y153" s="80"/>
    </row>
    <row r="154" spans="1:25" s="42" customFormat="1" ht="14.25" customHeight="1">
      <c r="A154" s="341" t="s">
        <v>86</v>
      </c>
      <c r="B154" s="1217">
        <v>45216</v>
      </c>
      <c r="C154" s="32">
        <v>45215</v>
      </c>
      <c r="D154" s="521">
        <v>15138</v>
      </c>
      <c r="E154" s="34" t="s">
        <v>1221</v>
      </c>
      <c r="F154" s="33">
        <v>1712</v>
      </c>
      <c r="G154" s="19" t="s">
        <v>19</v>
      </c>
      <c r="H154" s="521">
        <v>24</v>
      </c>
      <c r="I154" s="35" t="s">
        <v>6</v>
      </c>
      <c r="J154" s="19"/>
      <c r="K154" s="21"/>
      <c r="L154" s="1218"/>
      <c r="M154" s="80"/>
      <c r="N154" s="80"/>
      <c r="O154" s="80"/>
      <c r="P154" s="80"/>
      <c r="Q154" s="80"/>
      <c r="R154" s="80"/>
      <c r="T154" s="80"/>
      <c r="U154" s="80"/>
      <c r="V154" s="80"/>
      <c r="W154" s="80"/>
      <c r="X154" s="80"/>
      <c r="Y154" s="80"/>
    </row>
    <row r="155" spans="1:25" s="42" customFormat="1" ht="14.25" customHeight="1">
      <c r="A155" s="341"/>
      <c r="B155" s="1217"/>
      <c r="C155" s="32"/>
      <c r="D155" s="521"/>
      <c r="E155" s="34" t="s">
        <v>1221</v>
      </c>
      <c r="F155" s="33">
        <v>2244</v>
      </c>
      <c r="G155" s="19" t="s">
        <v>17</v>
      </c>
      <c r="H155" s="521">
        <v>14</v>
      </c>
      <c r="I155" s="35" t="s">
        <v>6</v>
      </c>
      <c r="J155" s="19"/>
      <c r="K155" s="21"/>
      <c r="L155" s="1218">
        <v>1307.68</v>
      </c>
      <c r="M155" s="80"/>
      <c r="N155" s="80"/>
      <c r="O155" s="80"/>
      <c r="P155" s="80"/>
      <c r="Q155" s="80"/>
      <c r="R155" s="80"/>
      <c r="T155" s="80"/>
      <c r="U155" s="80"/>
      <c r="V155" s="80"/>
      <c r="W155" s="80"/>
      <c r="X155" s="80"/>
      <c r="Y155" s="80"/>
    </row>
    <row r="156" spans="1:25" s="42" customFormat="1" ht="14.25" customHeight="1">
      <c r="A156" s="341" t="s">
        <v>918</v>
      </c>
      <c r="B156" s="1217">
        <v>45219</v>
      </c>
      <c r="C156" s="32">
        <v>45215</v>
      </c>
      <c r="D156" s="521">
        <v>15147</v>
      </c>
      <c r="E156" s="34" t="s">
        <v>2</v>
      </c>
      <c r="F156" s="33">
        <v>1126</v>
      </c>
      <c r="G156" s="19" t="s">
        <v>57</v>
      </c>
      <c r="H156" s="521">
        <v>8</v>
      </c>
      <c r="I156" s="35" t="s">
        <v>6</v>
      </c>
      <c r="J156" s="19"/>
      <c r="K156" s="21" t="s">
        <v>3372</v>
      </c>
      <c r="L156" s="1218">
        <v>656</v>
      </c>
      <c r="M156" s="80"/>
      <c r="N156" s="80"/>
      <c r="O156" s="80"/>
      <c r="P156" s="80"/>
      <c r="Q156" s="80"/>
      <c r="R156" s="80"/>
      <c r="T156" s="80"/>
      <c r="U156" s="80"/>
      <c r="V156" s="80"/>
      <c r="W156" s="80"/>
      <c r="X156" s="80"/>
      <c r="Y156" s="80"/>
    </row>
    <row r="157" spans="1:25" s="42" customFormat="1" ht="14.25" customHeight="1">
      <c r="A157" s="341" t="s">
        <v>3001</v>
      </c>
      <c r="B157" s="1217">
        <v>45222</v>
      </c>
      <c r="C157" s="32">
        <v>45219</v>
      </c>
      <c r="D157" s="521">
        <v>15108</v>
      </c>
      <c r="E157" s="34" t="s">
        <v>2</v>
      </c>
      <c r="F157" s="33">
        <v>4768</v>
      </c>
      <c r="G157" s="19" t="s">
        <v>62</v>
      </c>
      <c r="H157" s="521">
        <v>100</v>
      </c>
      <c r="I157" s="35" t="s">
        <v>6</v>
      </c>
      <c r="J157" s="19"/>
      <c r="K157" s="21"/>
      <c r="L157" s="1218">
        <v>1990</v>
      </c>
      <c r="M157" s="80"/>
      <c r="N157" s="80"/>
      <c r="O157" s="80"/>
      <c r="P157" s="80"/>
      <c r="Q157" s="80"/>
      <c r="R157" s="80"/>
      <c r="T157" s="80"/>
      <c r="U157" s="80"/>
      <c r="V157" s="80"/>
      <c r="W157" s="80"/>
      <c r="X157" s="80"/>
      <c r="Y157" s="80"/>
    </row>
    <row r="158" spans="1:25" s="41" customFormat="1" ht="15.75">
      <c r="A158" s="341" t="s">
        <v>2488</v>
      </c>
      <c r="B158" s="1217">
        <v>45218</v>
      </c>
      <c r="C158" s="32">
        <v>45216</v>
      </c>
      <c r="D158" s="521">
        <v>15004</v>
      </c>
      <c r="E158" s="34" t="s">
        <v>2351</v>
      </c>
      <c r="F158" s="33">
        <v>4443</v>
      </c>
      <c r="G158" s="19" t="s">
        <v>47</v>
      </c>
      <c r="H158" s="521">
        <v>150</v>
      </c>
      <c r="I158" s="35" t="s">
        <v>6</v>
      </c>
      <c r="J158" s="19"/>
      <c r="K158" s="21"/>
      <c r="L158" s="1218">
        <v>5970</v>
      </c>
      <c r="M158" s="249"/>
      <c r="N158" s="249"/>
      <c r="O158" s="249"/>
      <c r="P158" s="249"/>
      <c r="Q158" s="249"/>
      <c r="R158" s="249"/>
      <c r="T158" s="1677" t="s">
        <v>3348</v>
      </c>
      <c r="U158" s="570"/>
      <c r="V158" s="570" t="s">
        <v>6</v>
      </c>
      <c r="W158" s="249"/>
      <c r="X158" s="249"/>
      <c r="Y158" s="249"/>
    </row>
    <row r="159" spans="1:25" s="42" customFormat="1" ht="14.25" customHeight="1">
      <c r="A159" s="341" t="s">
        <v>3373</v>
      </c>
      <c r="B159" s="1217">
        <v>45219</v>
      </c>
      <c r="C159" s="32">
        <v>45215</v>
      </c>
      <c r="D159" s="521">
        <v>15148</v>
      </c>
      <c r="E159" s="34" t="s">
        <v>2</v>
      </c>
      <c r="F159" s="33">
        <v>1555</v>
      </c>
      <c r="G159" s="19" t="s">
        <v>22</v>
      </c>
      <c r="H159" s="521" t="s">
        <v>849</v>
      </c>
      <c r="I159" s="35" t="s">
        <v>6</v>
      </c>
      <c r="J159" s="19"/>
      <c r="K159" s="21"/>
      <c r="L159" s="1218">
        <v>78.75</v>
      </c>
      <c r="M159" s="80"/>
      <c r="N159" s="80"/>
      <c r="O159" s="80"/>
      <c r="P159" s="80"/>
      <c r="Q159" s="80"/>
      <c r="R159" s="80"/>
      <c r="T159" s="80"/>
      <c r="U159" s="80"/>
      <c r="V159" s="80"/>
      <c r="W159" s="80"/>
      <c r="X159" s="80"/>
      <c r="Y159" s="80"/>
    </row>
    <row r="160" spans="1:25" s="42" customFormat="1" ht="14.25" customHeight="1">
      <c r="A160" s="341" t="s">
        <v>3374</v>
      </c>
      <c r="B160" s="1217">
        <v>45219</v>
      </c>
      <c r="C160" s="32">
        <v>45215</v>
      </c>
      <c r="D160" s="521">
        <v>15149</v>
      </c>
      <c r="E160" s="34" t="s">
        <v>2351</v>
      </c>
      <c r="F160" s="33">
        <v>4821</v>
      </c>
      <c r="G160" s="19" t="s">
        <v>48</v>
      </c>
      <c r="H160" s="521">
        <v>2</v>
      </c>
      <c r="I160" s="35" t="s">
        <v>6</v>
      </c>
      <c r="J160" s="19"/>
      <c r="K160" s="21"/>
      <c r="L160" s="1218">
        <v>173</v>
      </c>
      <c r="M160" s="80"/>
      <c r="N160" s="80"/>
      <c r="O160" s="80"/>
      <c r="P160" s="80"/>
      <c r="Q160" s="80"/>
      <c r="R160" s="80"/>
      <c r="T160" s="80"/>
      <c r="U160" s="80"/>
      <c r="V160" s="80"/>
      <c r="W160" s="80"/>
      <c r="X160" s="80"/>
      <c r="Y160" s="80"/>
    </row>
    <row r="161" spans="1:25" s="42" customFormat="1" ht="14.25" customHeight="1">
      <c r="A161" s="341" t="s">
        <v>1198</v>
      </c>
      <c r="B161" s="1217">
        <v>45219</v>
      </c>
      <c r="C161" s="32">
        <v>45215</v>
      </c>
      <c r="D161" s="521">
        <v>15151</v>
      </c>
      <c r="E161" s="34" t="s">
        <v>1221</v>
      </c>
      <c r="F161" s="33">
        <v>2908</v>
      </c>
      <c r="G161" s="19" t="s">
        <v>22</v>
      </c>
      <c r="H161" s="521">
        <v>10</v>
      </c>
      <c r="I161" s="35" t="s">
        <v>6</v>
      </c>
      <c r="J161" s="19"/>
      <c r="K161" s="21"/>
      <c r="L161" s="1218">
        <v>165</v>
      </c>
      <c r="M161" s="80"/>
      <c r="N161" s="80"/>
      <c r="O161" s="80"/>
      <c r="P161" s="80"/>
      <c r="Q161" s="80"/>
      <c r="R161" s="80"/>
      <c r="T161" s="80"/>
      <c r="U161" s="80"/>
      <c r="V161" s="80"/>
      <c r="W161" s="80"/>
      <c r="X161" s="80"/>
      <c r="Y161" s="80"/>
    </row>
    <row r="162" spans="1:25" s="42" customFormat="1" ht="14.25" customHeight="1">
      <c r="A162" s="341" t="s">
        <v>141</v>
      </c>
      <c r="B162" s="1217">
        <v>45224</v>
      </c>
      <c r="C162" s="32">
        <v>45219</v>
      </c>
      <c r="D162" s="521">
        <v>15152</v>
      </c>
      <c r="E162" s="34" t="s">
        <v>1221</v>
      </c>
      <c r="F162" s="33">
        <v>4736</v>
      </c>
      <c r="G162" s="19" t="s">
        <v>729</v>
      </c>
      <c r="H162" s="521" t="s">
        <v>2756</v>
      </c>
      <c r="I162" s="35" t="s">
        <v>6</v>
      </c>
      <c r="J162" s="19"/>
      <c r="K162" s="21" t="s">
        <v>3372</v>
      </c>
      <c r="L162" s="1218">
        <v>450.12</v>
      </c>
      <c r="M162" s="80"/>
      <c r="N162" s="80"/>
      <c r="O162" s="80"/>
      <c r="P162" s="80"/>
      <c r="Q162" s="80"/>
      <c r="R162" s="80"/>
      <c r="T162" s="80"/>
      <c r="U162" s="80"/>
      <c r="V162" s="80"/>
      <c r="W162" s="80"/>
      <c r="X162" s="80"/>
      <c r="Y162" s="80"/>
    </row>
    <row r="163" spans="1:25" s="42" customFormat="1" ht="14.25" customHeight="1">
      <c r="A163" s="341" t="s">
        <v>1982</v>
      </c>
      <c r="B163" s="1217">
        <v>45224</v>
      </c>
      <c r="C163" s="32">
        <v>45215</v>
      </c>
      <c r="D163" s="521">
        <v>15155</v>
      </c>
      <c r="E163" s="34" t="s">
        <v>2</v>
      </c>
      <c r="F163" s="33">
        <v>1677</v>
      </c>
      <c r="G163" s="19" t="s">
        <v>70</v>
      </c>
      <c r="H163" s="521">
        <v>10</v>
      </c>
      <c r="I163" s="35" t="s">
        <v>6</v>
      </c>
      <c r="J163" s="19"/>
      <c r="K163" s="21" t="s">
        <v>3372</v>
      </c>
      <c r="L163" s="1218">
        <v>125</v>
      </c>
      <c r="M163" s="80"/>
      <c r="N163" s="80"/>
      <c r="O163" s="80"/>
      <c r="P163" s="80"/>
      <c r="Q163" s="80"/>
      <c r="R163" s="80"/>
      <c r="T163" s="80"/>
      <c r="U163" s="80"/>
      <c r="V163" s="80"/>
      <c r="W163" s="80"/>
      <c r="X163" s="80"/>
      <c r="Y163" s="80"/>
    </row>
    <row r="164" spans="1:25" s="42" customFormat="1" ht="14.25" customHeight="1">
      <c r="A164" s="341" t="s">
        <v>2374</v>
      </c>
      <c r="B164" s="1217">
        <v>45218</v>
      </c>
      <c r="C164" s="32">
        <v>45217</v>
      </c>
      <c r="D164" s="521">
        <v>15156</v>
      </c>
      <c r="E164" s="34" t="s">
        <v>1221</v>
      </c>
      <c r="F164" s="33">
        <v>4375</v>
      </c>
      <c r="G164" s="19" t="s">
        <v>31</v>
      </c>
      <c r="H164" s="521">
        <v>100</v>
      </c>
      <c r="I164" s="35" t="s">
        <v>6</v>
      </c>
      <c r="J164" s="19"/>
      <c r="K164" s="21"/>
      <c r="L164" s="1218">
        <v>2090</v>
      </c>
      <c r="M164" s="80"/>
      <c r="N164" s="80"/>
      <c r="O164" s="80"/>
      <c r="P164" s="80"/>
      <c r="Q164" s="80"/>
      <c r="R164" s="80"/>
      <c r="T164" s="80"/>
      <c r="U164" s="80"/>
      <c r="V164" s="80"/>
      <c r="W164" s="80"/>
      <c r="X164" s="80"/>
      <c r="Y164" s="80"/>
    </row>
    <row r="165" spans="1:25" s="42" customFormat="1" ht="14.25" customHeight="1">
      <c r="A165" s="341" t="s">
        <v>565</v>
      </c>
      <c r="B165" s="1217">
        <v>45219</v>
      </c>
      <c r="C165" s="32">
        <v>45217</v>
      </c>
      <c r="D165" s="521">
        <v>15157</v>
      </c>
      <c r="E165" s="34" t="s">
        <v>1609</v>
      </c>
      <c r="F165" s="33">
        <v>4592</v>
      </c>
      <c r="G165" s="19" t="s">
        <v>200</v>
      </c>
      <c r="H165" s="521">
        <v>10</v>
      </c>
      <c r="I165" s="35" t="s">
        <v>6</v>
      </c>
      <c r="J165" s="19"/>
      <c r="K165" s="21"/>
      <c r="L165" s="1218">
        <v>350</v>
      </c>
      <c r="M165" s="80"/>
      <c r="N165" s="80"/>
      <c r="O165" s="80"/>
      <c r="P165" s="80"/>
      <c r="Q165" s="80"/>
      <c r="R165" s="80"/>
      <c r="T165" s="80"/>
      <c r="U165" s="80"/>
      <c r="V165" s="80"/>
      <c r="W165" s="80"/>
      <c r="X165" s="80"/>
      <c r="Y165" s="80"/>
    </row>
    <row r="166" spans="1:25" s="42" customFormat="1" ht="14.25" customHeight="1">
      <c r="A166" s="341" t="s">
        <v>380</v>
      </c>
      <c r="B166" s="1217">
        <v>45219</v>
      </c>
      <c r="C166" s="32">
        <v>45217</v>
      </c>
      <c r="D166" s="521">
        <v>15163</v>
      </c>
      <c r="E166" s="34" t="s">
        <v>153</v>
      </c>
      <c r="F166" s="33">
        <v>2765</v>
      </c>
      <c r="G166" s="19" t="s">
        <v>35</v>
      </c>
      <c r="H166" s="521">
        <v>25</v>
      </c>
      <c r="I166" s="35" t="s">
        <v>6</v>
      </c>
      <c r="J166" s="19"/>
      <c r="K166" s="21"/>
      <c r="L166" s="1218"/>
      <c r="M166" s="80"/>
      <c r="N166" s="80"/>
      <c r="O166" s="80"/>
      <c r="P166" s="80"/>
      <c r="Q166" s="80"/>
      <c r="R166" s="80"/>
      <c r="T166" s="80"/>
      <c r="U166" s="80"/>
      <c r="V166" s="80"/>
      <c r="W166" s="80"/>
      <c r="X166" s="80"/>
      <c r="Y166" s="80"/>
    </row>
    <row r="167" spans="1:25" s="42" customFormat="1" ht="14.25" customHeight="1">
      <c r="A167" s="341"/>
      <c r="B167" s="1217"/>
      <c r="C167" s="32"/>
      <c r="D167" s="521"/>
      <c r="E167" s="34" t="s">
        <v>2</v>
      </c>
      <c r="F167" s="33">
        <v>2515</v>
      </c>
      <c r="G167" s="19" t="s">
        <v>35</v>
      </c>
      <c r="H167" s="521">
        <v>25</v>
      </c>
      <c r="I167" s="35" t="s">
        <v>6</v>
      </c>
      <c r="J167" s="19"/>
      <c r="K167" s="21"/>
      <c r="L167" s="1218">
        <v>692.25</v>
      </c>
      <c r="M167" s="80"/>
      <c r="N167" s="80"/>
      <c r="O167" s="80"/>
      <c r="P167" s="80"/>
      <c r="Q167" s="80"/>
      <c r="R167" s="80"/>
      <c r="T167" s="80"/>
      <c r="U167" s="80"/>
      <c r="V167" s="80"/>
      <c r="W167" s="80"/>
      <c r="X167" s="80"/>
      <c r="Y167" s="80"/>
    </row>
    <row r="168" spans="1:25" s="42" customFormat="1" ht="14.25" customHeight="1">
      <c r="A168" s="341" t="s">
        <v>779</v>
      </c>
      <c r="B168" s="1217">
        <v>45219</v>
      </c>
      <c r="C168" s="32">
        <v>45216</v>
      </c>
      <c r="D168" s="521">
        <v>15172</v>
      </c>
      <c r="E168" s="34" t="s">
        <v>2</v>
      </c>
      <c r="F168" s="33">
        <v>753</v>
      </c>
      <c r="G168" s="19" t="s">
        <v>47</v>
      </c>
      <c r="H168" s="521">
        <v>20</v>
      </c>
      <c r="I168" s="35" t="s">
        <v>6</v>
      </c>
      <c r="J168" s="19"/>
      <c r="K168" s="21"/>
      <c r="L168" s="1218">
        <v>570</v>
      </c>
      <c r="M168" s="80"/>
      <c r="N168" s="80"/>
      <c r="O168" s="80"/>
      <c r="P168" s="80"/>
      <c r="Q168" s="80"/>
      <c r="R168" s="80"/>
      <c r="T168" s="80"/>
      <c r="U168" s="80"/>
      <c r="V168" s="80"/>
      <c r="W168" s="80"/>
      <c r="X168" s="80"/>
      <c r="Y168" s="80"/>
    </row>
    <row r="169" spans="1:25" s="42" customFormat="1" ht="14.25" customHeight="1">
      <c r="A169" s="341" t="s">
        <v>3058</v>
      </c>
      <c r="B169" s="1217">
        <v>45219</v>
      </c>
      <c r="C169" s="32">
        <v>45216</v>
      </c>
      <c r="D169" s="521">
        <v>15176</v>
      </c>
      <c r="E169" s="34" t="s">
        <v>2</v>
      </c>
      <c r="F169" s="33">
        <v>869</v>
      </c>
      <c r="G169" s="19" t="s">
        <v>16</v>
      </c>
      <c r="H169" s="521">
        <v>10</v>
      </c>
      <c r="I169" s="35" t="s">
        <v>6</v>
      </c>
      <c r="J169" s="19"/>
      <c r="K169" s="21"/>
      <c r="L169" s="1218">
        <v>115</v>
      </c>
      <c r="M169" s="80"/>
      <c r="N169" s="80"/>
      <c r="O169" s="80"/>
      <c r="P169" s="80"/>
      <c r="Q169" s="80"/>
      <c r="R169" s="80"/>
      <c r="T169" s="80"/>
      <c r="U169" s="80"/>
      <c r="V169" s="80"/>
      <c r="W169" s="80"/>
      <c r="X169" s="80"/>
      <c r="Y169" s="80"/>
    </row>
    <row r="170" spans="1:25" s="42" customFormat="1" ht="14.25" customHeight="1">
      <c r="A170" s="341" t="s">
        <v>141</v>
      </c>
      <c r="B170" s="1217">
        <v>45225</v>
      </c>
      <c r="C170" s="32">
        <v>45222</v>
      </c>
      <c r="D170" s="521">
        <v>15182</v>
      </c>
      <c r="E170" s="34" t="s">
        <v>1221</v>
      </c>
      <c r="F170" s="33">
        <v>4736</v>
      </c>
      <c r="G170" s="19" t="s">
        <v>729</v>
      </c>
      <c r="H170" s="521" t="s">
        <v>2756</v>
      </c>
      <c r="I170" s="35" t="s">
        <v>12</v>
      </c>
      <c r="J170" s="19"/>
      <c r="K170" s="21" t="s">
        <v>1911</v>
      </c>
      <c r="L170" s="1218">
        <v>450.12</v>
      </c>
      <c r="M170" s="80"/>
      <c r="N170" s="80"/>
      <c r="O170" s="80"/>
      <c r="P170" s="80"/>
      <c r="Q170" s="80"/>
      <c r="R170" s="80"/>
      <c r="T170" s="80"/>
      <c r="U170" s="80"/>
      <c r="V170" s="80"/>
      <c r="W170" s="80"/>
      <c r="X170" s="80"/>
      <c r="Y170" s="80"/>
    </row>
    <row r="171" spans="1:25" s="42" customFormat="1" ht="14.25" customHeight="1">
      <c r="A171" s="341" t="s">
        <v>1469</v>
      </c>
      <c r="B171" s="1217">
        <v>45218</v>
      </c>
      <c r="C171" s="32">
        <v>45217</v>
      </c>
      <c r="D171" s="521">
        <v>15188</v>
      </c>
      <c r="E171" s="34" t="s">
        <v>2</v>
      </c>
      <c r="F171" s="33">
        <v>843</v>
      </c>
      <c r="G171" s="19" t="s">
        <v>203</v>
      </c>
      <c r="H171" s="521">
        <v>1</v>
      </c>
      <c r="I171" s="35" t="s">
        <v>6</v>
      </c>
      <c r="J171" s="19"/>
      <c r="K171" s="21"/>
      <c r="L171" s="1218">
        <v>5.47</v>
      </c>
      <c r="M171" s="80"/>
      <c r="N171" s="80"/>
      <c r="O171" s="80"/>
      <c r="P171" s="80"/>
      <c r="Q171" s="80"/>
      <c r="R171" s="80"/>
      <c r="T171" s="80"/>
      <c r="U171" s="80"/>
      <c r="V171" s="80"/>
      <c r="W171" s="80"/>
      <c r="X171" s="80"/>
      <c r="Y171" s="80"/>
    </row>
    <row r="172" spans="1:25" s="42" customFormat="1" ht="14.25" customHeight="1">
      <c r="A172" s="341" t="s">
        <v>1934</v>
      </c>
      <c r="B172" s="1217">
        <v>45223</v>
      </c>
      <c r="C172" s="32">
        <v>45219</v>
      </c>
      <c r="D172" s="521">
        <v>15189</v>
      </c>
      <c r="E172" s="34" t="s">
        <v>2351</v>
      </c>
      <c r="F172" s="33">
        <v>4409</v>
      </c>
      <c r="G172" s="19" t="s">
        <v>120</v>
      </c>
      <c r="H172" s="521">
        <v>12</v>
      </c>
      <c r="I172" s="35" t="s">
        <v>6</v>
      </c>
      <c r="J172" s="19"/>
      <c r="K172" s="21"/>
      <c r="L172" s="1218">
        <v>615.6</v>
      </c>
      <c r="M172" s="80"/>
      <c r="N172" s="80"/>
      <c r="O172" s="80"/>
      <c r="P172" s="80"/>
      <c r="Q172" s="80"/>
      <c r="R172" s="80"/>
      <c r="T172" s="80"/>
      <c r="U172" s="80"/>
      <c r="V172" s="80"/>
      <c r="W172" s="80"/>
      <c r="X172" s="80"/>
      <c r="Y172" s="80"/>
    </row>
    <row r="173" spans="1:25" s="42" customFormat="1" ht="14.25" customHeight="1">
      <c r="A173" s="341" t="s">
        <v>519</v>
      </c>
      <c r="B173" s="1217">
        <v>45224</v>
      </c>
      <c r="C173" s="32">
        <v>45219</v>
      </c>
      <c r="D173" s="521">
        <v>15190</v>
      </c>
      <c r="E173" s="34" t="s">
        <v>1221</v>
      </c>
      <c r="F173" s="33">
        <v>3922</v>
      </c>
      <c r="G173" s="19" t="s">
        <v>5</v>
      </c>
      <c r="H173" s="521">
        <v>51</v>
      </c>
      <c r="I173" s="235" t="s">
        <v>6</v>
      </c>
      <c r="J173" s="19"/>
      <c r="K173" s="21"/>
      <c r="L173" s="1218">
        <v>1545</v>
      </c>
      <c r="M173" s="80"/>
      <c r="N173" s="80"/>
      <c r="O173" s="80"/>
      <c r="P173" s="80"/>
      <c r="Q173" s="80"/>
      <c r="R173" s="80"/>
      <c r="T173" s="80"/>
      <c r="U173" s="80"/>
      <c r="V173" s="80"/>
      <c r="W173" s="80"/>
      <c r="X173" s="80"/>
      <c r="Y173" s="80"/>
    </row>
    <row r="174" spans="1:25" s="42" customFormat="1" ht="14.25" customHeight="1">
      <c r="A174" s="341" t="s">
        <v>313</v>
      </c>
      <c r="B174" s="1217">
        <v>45230</v>
      </c>
      <c r="C174" s="32">
        <v>45223</v>
      </c>
      <c r="D174" s="521">
        <v>15180</v>
      </c>
      <c r="E174" s="34" t="s">
        <v>1609</v>
      </c>
      <c r="F174" s="33">
        <v>4223</v>
      </c>
      <c r="G174" s="19" t="s">
        <v>96</v>
      </c>
      <c r="H174" s="521">
        <v>15</v>
      </c>
      <c r="I174" s="35" t="s">
        <v>6</v>
      </c>
      <c r="J174" s="19"/>
      <c r="K174" s="21"/>
      <c r="L174" s="1218">
        <v>345</v>
      </c>
      <c r="M174" s="80"/>
      <c r="N174" s="80"/>
      <c r="O174" s="80"/>
      <c r="P174" s="80"/>
      <c r="Q174" s="80"/>
      <c r="R174" s="80"/>
      <c r="T174" s="80"/>
      <c r="U174" s="80"/>
      <c r="V174" s="80"/>
      <c r="W174" s="80"/>
      <c r="X174" s="80"/>
      <c r="Y174" s="80"/>
    </row>
    <row r="175" spans="1:25" s="42" customFormat="1" ht="14.25" customHeight="1">
      <c r="A175" s="341" t="s">
        <v>791</v>
      </c>
      <c r="B175" s="1217">
        <v>45224</v>
      </c>
      <c r="C175" s="32">
        <v>45218</v>
      </c>
      <c r="D175" s="521">
        <v>15195</v>
      </c>
      <c r="E175" s="34" t="s">
        <v>7</v>
      </c>
      <c r="F175" s="33">
        <v>1446</v>
      </c>
      <c r="G175" s="19" t="s">
        <v>58</v>
      </c>
      <c r="H175" s="521">
        <v>2</v>
      </c>
      <c r="I175" s="35" t="s">
        <v>6</v>
      </c>
      <c r="J175" s="19"/>
      <c r="K175" s="21"/>
      <c r="L175" s="1218">
        <v>390</v>
      </c>
      <c r="M175" s="80"/>
      <c r="N175" s="80"/>
      <c r="O175" s="80"/>
      <c r="P175" s="80"/>
      <c r="Q175" s="80"/>
      <c r="R175" s="80"/>
      <c r="T175" s="80"/>
      <c r="U175" s="80"/>
      <c r="V175" s="80"/>
      <c r="W175" s="80"/>
      <c r="X175" s="80"/>
      <c r="Y175" s="80"/>
    </row>
    <row r="176" spans="1:25" s="42" customFormat="1" ht="14.25" customHeight="1">
      <c r="A176" s="341" t="s">
        <v>1867</v>
      </c>
      <c r="B176" s="1217">
        <v>45224</v>
      </c>
      <c r="C176" s="32">
        <v>45218</v>
      </c>
      <c r="D176" s="521">
        <v>15200</v>
      </c>
      <c r="E176" s="34" t="s">
        <v>2</v>
      </c>
      <c r="F176" s="33">
        <v>744</v>
      </c>
      <c r="G176" s="19" t="s">
        <v>48</v>
      </c>
      <c r="H176" s="521">
        <v>4</v>
      </c>
      <c r="I176" s="35" t="s">
        <v>6</v>
      </c>
      <c r="J176" s="19"/>
      <c r="K176" s="21"/>
      <c r="L176" s="1218">
        <v>238</v>
      </c>
      <c r="M176" s="80"/>
      <c r="N176" s="80"/>
      <c r="O176" s="80"/>
      <c r="P176" s="80"/>
      <c r="Q176" s="80"/>
      <c r="R176" s="80"/>
      <c r="T176" s="80"/>
      <c r="U176" s="80"/>
      <c r="V176" s="80"/>
      <c r="W176" s="80"/>
      <c r="X176" s="80"/>
      <c r="Y176" s="80"/>
    </row>
    <row r="177" spans="1:25" s="42" customFormat="1" ht="14.25" customHeight="1">
      <c r="A177" s="341" t="s">
        <v>1469</v>
      </c>
      <c r="B177" s="1217">
        <v>45224</v>
      </c>
      <c r="C177" s="32">
        <v>45223</v>
      </c>
      <c r="D177" s="521">
        <v>15201</v>
      </c>
      <c r="E177" s="34" t="s">
        <v>435</v>
      </c>
      <c r="F177" s="33">
        <v>4812</v>
      </c>
      <c r="G177" s="19" t="s">
        <v>203</v>
      </c>
      <c r="H177" s="521">
        <v>10</v>
      </c>
      <c r="I177" s="35" t="s">
        <v>6</v>
      </c>
      <c r="J177" s="19"/>
      <c r="K177" s="21"/>
      <c r="L177" s="1218">
        <v>340</v>
      </c>
      <c r="M177" s="80"/>
      <c r="N177" s="80"/>
      <c r="O177" s="80"/>
      <c r="P177" s="80"/>
      <c r="Q177" s="80"/>
      <c r="R177" s="80"/>
      <c r="T177" s="80"/>
      <c r="U177" s="80"/>
      <c r="V177" s="80"/>
      <c r="W177" s="80"/>
      <c r="X177" s="80"/>
      <c r="Y177" s="80"/>
    </row>
    <row r="178" spans="1:25" s="42" customFormat="1" ht="14.25" customHeight="1">
      <c r="A178" s="341" t="s">
        <v>601</v>
      </c>
      <c r="B178" s="1217">
        <v>45225</v>
      </c>
      <c r="C178" s="32">
        <v>45218</v>
      </c>
      <c r="D178" s="521">
        <v>15204</v>
      </c>
      <c r="E178" s="34" t="s">
        <v>2</v>
      </c>
      <c r="F178" s="33">
        <v>1126</v>
      </c>
      <c r="G178" s="19" t="s">
        <v>57</v>
      </c>
      <c r="H178" s="521">
        <v>12</v>
      </c>
      <c r="I178" s="35" t="s">
        <v>6</v>
      </c>
      <c r="J178" s="19"/>
      <c r="K178" s="21"/>
      <c r="L178" s="1218">
        <v>1140</v>
      </c>
      <c r="M178" s="80"/>
      <c r="N178" s="80"/>
      <c r="O178" s="80"/>
      <c r="P178" s="80"/>
      <c r="Q178" s="80"/>
      <c r="R178" s="80"/>
      <c r="T178" s="80"/>
      <c r="U178" s="80"/>
      <c r="V178" s="80"/>
      <c r="W178" s="80"/>
      <c r="X178" s="80"/>
      <c r="Y178" s="80"/>
    </row>
    <row r="179" spans="1:25" s="42" customFormat="1" ht="14.25" customHeight="1">
      <c r="A179" s="341" t="s">
        <v>1261</v>
      </c>
      <c r="B179" s="1217">
        <v>45225</v>
      </c>
      <c r="C179" s="32">
        <v>45222</v>
      </c>
      <c r="D179" s="521">
        <v>15212</v>
      </c>
      <c r="E179" s="34" t="s">
        <v>2</v>
      </c>
      <c r="F179" s="33">
        <v>879</v>
      </c>
      <c r="G179" s="19" t="s">
        <v>17</v>
      </c>
      <c r="H179" s="521">
        <v>7</v>
      </c>
      <c r="I179" s="35" t="s">
        <v>6</v>
      </c>
      <c r="J179" s="19"/>
      <c r="K179" s="21"/>
      <c r="L179" s="1218">
        <v>398.3</v>
      </c>
      <c r="M179" s="80"/>
      <c r="N179" s="80"/>
      <c r="O179" s="80"/>
      <c r="P179" s="80"/>
      <c r="Q179" s="80"/>
      <c r="R179" s="80"/>
      <c r="T179" s="80"/>
      <c r="U179" s="80"/>
      <c r="V179" s="80"/>
      <c r="W179" s="80"/>
      <c r="X179" s="80"/>
      <c r="Y179" s="80"/>
    </row>
    <row r="180" spans="1:25" s="42" customFormat="1" ht="14.25" customHeight="1">
      <c r="A180" s="341" t="s">
        <v>2796</v>
      </c>
      <c r="B180" s="1217">
        <v>45225</v>
      </c>
      <c r="C180" s="32">
        <v>45222</v>
      </c>
      <c r="D180" s="521">
        <v>15216</v>
      </c>
      <c r="E180" s="34" t="s">
        <v>2</v>
      </c>
      <c r="F180" s="33">
        <v>2761</v>
      </c>
      <c r="G180" s="19" t="s">
        <v>63</v>
      </c>
      <c r="H180" s="521">
        <v>4</v>
      </c>
      <c r="I180" s="35" t="s">
        <v>6</v>
      </c>
      <c r="J180" s="19"/>
      <c r="K180" s="21"/>
      <c r="L180" s="1218">
        <v>216</v>
      </c>
      <c r="M180" s="80"/>
      <c r="N180" s="80"/>
      <c r="O180" s="80"/>
      <c r="P180" s="80"/>
      <c r="Q180" s="80"/>
      <c r="R180" s="80"/>
      <c r="T180" s="80"/>
      <c r="U180" s="80"/>
      <c r="V180" s="80"/>
      <c r="W180" s="80"/>
      <c r="X180" s="80"/>
      <c r="Y180" s="80"/>
    </row>
    <row r="181" spans="1:25" s="42" customFormat="1" ht="14.25" customHeight="1">
      <c r="A181" s="341" t="s">
        <v>800</v>
      </c>
      <c r="B181" s="1217">
        <v>45226</v>
      </c>
      <c r="C181" s="32">
        <v>45222</v>
      </c>
      <c r="D181" s="521">
        <v>15218</v>
      </c>
      <c r="E181" s="34" t="s">
        <v>2</v>
      </c>
      <c r="F181" s="33">
        <v>744</v>
      </c>
      <c r="G181" s="19" t="s">
        <v>48</v>
      </c>
      <c r="H181" s="521">
        <v>5</v>
      </c>
      <c r="I181" s="35" t="s">
        <v>6</v>
      </c>
      <c r="J181" s="19"/>
      <c r="K181" s="21"/>
      <c r="L181" s="1218">
        <v>244.5</v>
      </c>
      <c r="M181" s="80"/>
      <c r="N181" s="80"/>
      <c r="O181" s="80"/>
      <c r="P181" s="80"/>
      <c r="Q181" s="80"/>
      <c r="R181" s="80"/>
      <c r="T181" s="80"/>
      <c r="U181" s="80"/>
      <c r="V181" s="80"/>
      <c r="W181" s="80"/>
      <c r="X181" s="80"/>
      <c r="Y181" s="80"/>
    </row>
    <row r="182" spans="1:25" s="42" customFormat="1" ht="14.25" customHeight="1">
      <c r="A182" s="341" t="s">
        <v>400</v>
      </c>
      <c r="B182" s="1217">
        <v>45223</v>
      </c>
      <c r="C182" s="32">
        <v>45222</v>
      </c>
      <c r="D182" s="521">
        <v>15229</v>
      </c>
      <c r="E182" s="34" t="s">
        <v>2</v>
      </c>
      <c r="F182" s="33">
        <v>908</v>
      </c>
      <c r="G182" s="19" t="s">
        <v>30</v>
      </c>
      <c r="H182" s="521" t="s">
        <v>3395</v>
      </c>
      <c r="I182" s="35" t="s">
        <v>6</v>
      </c>
      <c r="J182" s="19"/>
      <c r="K182" s="21"/>
      <c r="L182" s="1218">
        <v>1279.25</v>
      </c>
      <c r="M182" s="80"/>
      <c r="N182" s="80"/>
      <c r="O182" s="80"/>
      <c r="P182" s="80"/>
      <c r="Q182" s="80"/>
      <c r="R182" s="80"/>
      <c r="T182" s="80"/>
      <c r="U182" s="80"/>
      <c r="V182" s="80"/>
      <c r="W182" s="80"/>
      <c r="X182" s="80"/>
      <c r="Y182" s="80"/>
    </row>
    <row r="183" spans="1:25" s="42" customFormat="1" ht="14.25" customHeight="1">
      <c r="A183" s="339" t="s">
        <v>787</v>
      </c>
      <c r="B183" s="1606">
        <v>45226</v>
      </c>
      <c r="C183" s="132"/>
      <c r="D183" s="547">
        <v>15225</v>
      </c>
      <c r="E183" s="131" t="s">
        <v>1221</v>
      </c>
      <c r="F183" s="133">
        <v>2438</v>
      </c>
      <c r="G183" s="134" t="s">
        <v>47</v>
      </c>
      <c r="H183" s="547">
        <v>8</v>
      </c>
      <c r="I183" s="235"/>
      <c r="J183" s="134"/>
      <c r="K183" s="525" t="s">
        <v>1911</v>
      </c>
      <c r="L183" s="516">
        <v>352</v>
      </c>
      <c r="M183" s="80"/>
      <c r="N183" s="80"/>
      <c r="O183" s="80"/>
      <c r="P183" s="80"/>
      <c r="Q183" s="80"/>
      <c r="R183" s="80"/>
      <c r="T183" s="80"/>
      <c r="U183" s="80"/>
      <c r="V183" s="80"/>
      <c r="W183" s="80"/>
      <c r="X183" s="80"/>
      <c r="Y183" s="80"/>
    </row>
    <row r="184" spans="1:25" s="42" customFormat="1" ht="14.25" customHeight="1">
      <c r="A184" s="341" t="s">
        <v>1303</v>
      </c>
      <c r="B184" s="1217">
        <v>45226</v>
      </c>
      <c r="C184" s="32">
        <v>45222</v>
      </c>
      <c r="D184" s="521">
        <v>15228</v>
      </c>
      <c r="E184" s="34" t="s">
        <v>1221</v>
      </c>
      <c r="F184" s="33">
        <v>3625</v>
      </c>
      <c r="G184" s="19" t="s">
        <v>902</v>
      </c>
      <c r="H184" s="521">
        <v>10</v>
      </c>
      <c r="I184" s="35" t="s">
        <v>6</v>
      </c>
      <c r="J184" s="19"/>
      <c r="K184" s="21"/>
      <c r="L184" s="1218">
        <v>215.6</v>
      </c>
      <c r="M184" s="80"/>
      <c r="N184" s="80"/>
      <c r="O184" s="80"/>
      <c r="P184" s="80"/>
      <c r="Q184" s="80"/>
      <c r="R184" s="80"/>
      <c r="T184" s="80"/>
      <c r="U184" s="80"/>
      <c r="V184" s="80"/>
      <c r="W184" s="80"/>
      <c r="X184" s="80"/>
      <c r="Y184" s="80"/>
    </row>
    <row r="185" spans="1:25" s="42" customFormat="1" ht="14.25" customHeight="1">
      <c r="A185" s="341" t="s">
        <v>226</v>
      </c>
      <c r="B185" s="1217">
        <v>45226</v>
      </c>
      <c r="C185" s="32">
        <v>45223</v>
      </c>
      <c r="D185" s="521">
        <v>15320</v>
      </c>
      <c r="E185" s="34" t="s">
        <v>435</v>
      </c>
      <c r="F185" s="33">
        <v>4256</v>
      </c>
      <c r="G185" s="19" t="s">
        <v>29</v>
      </c>
      <c r="H185" s="521">
        <v>30</v>
      </c>
      <c r="I185" s="35" t="s">
        <v>6</v>
      </c>
      <c r="J185" s="19"/>
      <c r="K185" s="21"/>
      <c r="L185" s="1218"/>
      <c r="M185" s="80"/>
      <c r="N185" s="80"/>
      <c r="O185" s="80"/>
      <c r="P185" s="80"/>
      <c r="Q185" s="80"/>
      <c r="R185" s="80"/>
      <c r="T185" s="80"/>
      <c r="U185" s="80"/>
      <c r="V185" s="80"/>
      <c r="W185" s="80"/>
      <c r="X185" s="80"/>
      <c r="Y185" s="80"/>
    </row>
    <row r="186" spans="1:25" s="42" customFormat="1" ht="14.25" customHeight="1">
      <c r="A186" s="341"/>
      <c r="B186" s="1217"/>
      <c r="C186" s="32"/>
      <c r="D186" s="521"/>
      <c r="E186" s="34" t="s">
        <v>435</v>
      </c>
      <c r="F186" s="33">
        <v>3753</v>
      </c>
      <c r="G186" s="19" t="s">
        <v>29</v>
      </c>
      <c r="H186" s="521">
        <v>6</v>
      </c>
      <c r="I186" s="35" t="s">
        <v>6</v>
      </c>
      <c r="J186" s="19"/>
      <c r="K186" s="21"/>
      <c r="L186" s="1218"/>
      <c r="M186" s="80"/>
      <c r="N186" s="80"/>
      <c r="O186" s="80"/>
      <c r="P186" s="80"/>
      <c r="Q186" s="80"/>
      <c r="R186" s="80"/>
      <c r="T186" s="80"/>
      <c r="U186" s="80"/>
      <c r="V186" s="80"/>
      <c r="W186" s="80"/>
      <c r="X186" s="80"/>
      <c r="Y186" s="80"/>
    </row>
    <row r="187" spans="1:25" s="42" customFormat="1" ht="14.25" customHeight="1">
      <c r="A187" s="341"/>
      <c r="B187" s="1217"/>
      <c r="C187" s="32"/>
      <c r="D187" s="521"/>
      <c r="E187" s="34" t="s">
        <v>153</v>
      </c>
      <c r="F187" s="33">
        <v>4551</v>
      </c>
      <c r="G187" s="19" t="s">
        <v>75</v>
      </c>
      <c r="H187" s="521">
        <v>15</v>
      </c>
      <c r="I187" s="35" t="s">
        <v>6</v>
      </c>
      <c r="J187" s="19"/>
      <c r="K187" s="21"/>
      <c r="L187" s="1218">
        <v>1706.6</v>
      </c>
      <c r="M187" s="80"/>
      <c r="N187" s="80"/>
      <c r="O187" s="80"/>
      <c r="P187" s="80"/>
      <c r="Q187" s="80"/>
      <c r="R187" s="80"/>
      <c r="T187" s="80"/>
      <c r="U187" s="80"/>
      <c r="V187" s="80"/>
      <c r="W187" s="80"/>
      <c r="X187" s="80"/>
      <c r="Y187" s="80"/>
    </row>
    <row r="188" spans="1:25" s="42" customFormat="1" ht="14.25" customHeight="1">
      <c r="A188" s="341" t="s">
        <v>971</v>
      </c>
      <c r="B188" s="1217">
        <v>45226</v>
      </c>
      <c r="C188" s="32">
        <v>45222</v>
      </c>
      <c r="D188" s="521">
        <v>15231</v>
      </c>
      <c r="E188" s="34" t="s">
        <v>2</v>
      </c>
      <c r="F188" s="33">
        <v>838</v>
      </c>
      <c r="G188" s="19" t="s">
        <v>5</v>
      </c>
      <c r="H188" s="521">
        <v>20</v>
      </c>
      <c r="I188" s="35" t="s">
        <v>6</v>
      </c>
      <c r="J188" s="19"/>
      <c r="K188" s="21"/>
      <c r="L188" s="1218">
        <v>751.6</v>
      </c>
      <c r="M188" s="80"/>
      <c r="N188" s="80"/>
      <c r="O188" s="80"/>
      <c r="P188" s="80"/>
      <c r="Q188" s="80"/>
      <c r="R188" s="80"/>
      <c r="T188" s="80"/>
      <c r="U188" s="80"/>
      <c r="V188" s="80"/>
      <c r="W188" s="80"/>
      <c r="X188" s="80"/>
      <c r="Y188" s="80"/>
    </row>
    <row r="189" spans="1:25" s="42" customFormat="1" ht="14.25" customHeight="1">
      <c r="A189" s="341" t="s">
        <v>3396</v>
      </c>
      <c r="B189" s="1217">
        <v>45226</v>
      </c>
      <c r="C189" s="32">
        <v>45222</v>
      </c>
      <c r="D189" s="521">
        <v>15232</v>
      </c>
      <c r="E189" s="34" t="s">
        <v>2</v>
      </c>
      <c r="F189" s="33">
        <v>2604</v>
      </c>
      <c r="G189" s="19" t="s">
        <v>116</v>
      </c>
      <c r="H189" s="521" t="s">
        <v>1530</v>
      </c>
      <c r="I189" s="35" t="s">
        <v>6</v>
      </c>
      <c r="J189" s="19"/>
      <c r="K189" s="21"/>
      <c r="L189" s="1218">
        <v>208.55</v>
      </c>
      <c r="M189" s="80"/>
      <c r="N189" s="80"/>
      <c r="O189" s="80"/>
      <c r="P189" s="80"/>
      <c r="Q189" s="80"/>
      <c r="R189" s="80"/>
      <c r="T189" s="80"/>
      <c r="U189" s="80"/>
      <c r="V189" s="80"/>
      <c r="W189" s="80"/>
      <c r="X189" s="80"/>
      <c r="Y189" s="80"/>
    </row>
    <row r="190" spans="1:25" s="42" customFormat="1" ht="14.25" customHeight="1">
      <c r="A190" s="341" t="s">
        <v>3401</v>
      </c>
      <c r="B190" s="1217">
        <v>45226</v>
      </c>
      <c r="C190" s="32">
        <v>45224</v>
      </c>
      <c r="D190" s="521">
        <v>15243</v>
      </c>
      <c r="E190" s="34" t="s">
        <v>2</v>
      </c>
      <c r="F190" s="33">
        <v>1186</v>
      </c>
      <c r="G190" s="19" t="s">
        <v>79</v>
      </c>
      <c r="H190" s="521">
        <v>5</v>
      </c>
      <c r="I190" s="35" t="s">
        <v>6</v>
      </c>
      <c r="J190" s="19"/>
      <c r="K190" s="21"/>
      <c r="L190" s="1218"/>
      <c r="M190" s="80"/>
      <c r="N190" s="80"/>
      <c r="O190" s="80"/>
      <c r="P190" s="80"/>
      <c r="Q190" s="80"/>
      <c r="R190" s="80"/>
      <c r="T190" s="80"/>
      <c r="U190" s="80"/>
      <c r="V190" s="80"/>
      <c r="W190" s="80"/>
      <c r="X190" s="80"/>
      <c r="Y190" s="80"/>
    </row>
    <row r="191" spans="1:25" s="42" customFormat="1" ht="14.25" customHeight="1">
      <c r="A191" s="341"/>
      <c r="B191" s="1217"/>
      <c r="C191" s="32"/>
      <c r="D191" s="521"/>
      <c r="E191" s="34" t="s">
        <v>671</v>
      </c>
      <c r="F191" s="33">
        <v>3016</v>
      </c>
      <c r="G191" s="19" t="s">
        <v>22</v>
      </c>
      <c r="H191" s="521">
        <v>10</v>
      </c>
      <c r="I191" s="35" t="s">
        <v>6</v>
      </c>
      <c r="J191" s="19"/>
      <c r="K191" s="21"/>
      <c r="L191" s="1218">
        <v>566.5</v>
      </c>
      <c r="M191" s="80"/>
      <c r="N191" s="80"/>
      <c r="O191" s="80"/>
      <c r="P191" s="80"/>
      <c r="Q191" s="80"/>
      <c r="R191" s="80"/>
      <c r="T191" s="80"/>
      <c r="U191" s="80"/>
      <c r="V191" s="80"/>
      <c r="W191" s="80"/>
      <c r="X191" s="80"/>
      <c r="Y191" s="80"/>
    </row>
    <row r="192" spans="1:25" s="42" customFormat="1" ht="14.25" customHeight="1">
      <c r="A192" s="341" t="s">
        <v>407</v>
      </c>
      <c r="B192" s="1217">
        <v>45230</v>
      </c>
      <c r="C192" s="32">
        <v>45225</v>
      </c>
      <c r="D192" s="521">
        <v>15244</v>
      </c>
      <c r="E192" s="34" t="s">
        <v>2</v>
      </c>
      <c r="F192" s="33">
        <v>3756</v>
      </c>
      <c r="G192" s="19" t="s">
        <v>22</v>
      </c>
      <c r="H192" s="521">
        <v>200</v>
      </c>
      <c r="I192" s="35" t="s">
        <v>6</v>
      </c>
      <c r="J192" s="19"/>
      <c r="K192" s="21"/>
      <c r="L192" s="1218">
        <v>2100</v>
      </c>
      <c r="M192" s="80"/>
      <c r="N192" s="80"/>
      <c r="O192" s="80"/>
      <c r="P192" s="80"/>
      <c r="Q192" s="80"/>
      <c r="R192" s="80"/>
      <c r="T192" s="80"/>
      <c r="U192" s="80"/>
      <c r="V192" s="80"/>
      <c r="W192" s="80"/>
      <c r="X192" s="80"/>
      <c r="Y192" s="80"/>
    </row>
    <row r="193" spans="1:25" s="42" customFormat="1" ht="14.25" customHeight="1">
      <c r="A193" s="341" t="s">
        <v>3402</v>
      </c>
      <c r="B193" s="1217">
        <v>45226</v>
      </c>
      <c r="C193" s="32">
        <v>45225</v>
      </c>
      <c r="D193" s="521">
        <v>15245</v>
      </c>
      <c r="E193" s="34" t="s">
        <v>7</v>
      </c>
      <c r="F193" s="33">
        <v>4888</v>
      </c>
      <c r="G193" s="19" t="s">
        <v>57</v>
      </c>
      <c r="H193" s="521">
        <v>2</v>
      </c>
      <c r="I193" s="35" t="s">
        <v>6</v>
      </c>
      <c r="J193" s="19"/>
      <c r="K193" s="21"/>
      <c r="L193" s="1218"/>
      <c r="M193" s="80"/>
      <c r="N193" s="80"/>
      <c r="O193" s="80"/>
      <c r="P193" s="80"/>
      <c r="Q193" s="80"/>
      <c r="R193" s="80"/>
      <c r="T193" s="80"/>
      <c r="U193" s="80"/>
      <c r="V193" s="80"/>
      <c r="W193" s="80"/>
      <c r="X193" s="80"/>
      <c r="Y193" s="80"/>
    </row>
    <row r="194" spans="1:25" s="42" customFormat="1" ht="14.25" customHeight="1">
      <c r="A194" s="341"/>
      <c r="B194" s="1217"/>
      <c r="C194" s="32"/>
      <c r="D194" s="521"/>
      <c r="E194" s="34" t="s">
        <v>2</v>
      </c>
      <c r="F194" s="33">
        <v>838</v>
      </c>
      <c r="G194" s="19" t="s">
        <v>5</v>
      </c>
      <c r="H194" s="521">
        <v>4</v>
      </c>
      <c r="I194" s="35" t="s">
        <v>6</v>
      </c>
      <c r="J194" s="19"/>
      <c r="K194" s="21"/>
      <c r="L194" s="1218">
        <v>374.7</v>
      </c>
      <c r="M194" s="80"/>
      <c r="N194" s="80"/>
      <c r="O194" s="80"/>
      <c r="P194" s="80"/>
      <c r="Q194" s="80"/>
      <c r="R194" s="80"/>
      <c r="T194" s="80"/>
      <c r="U194" s="80"/>
      <c r="V194" s="80"/>
      <c r="W194" s="80"/>
      <c r="X194" s="80"/>
      <c r="Y194" s="80"/>
    </row>
    <row r="195" spans="1:25" s="42" customFormat="1" ht="14.25" customHeight="1">
      <c r="A195" s="341" t="s">
        <v>2177</v>
      </c>
      <c r="B195" s="1217">
        <v>45226</v>
      </c>
      <c r="C195" s="32">
        <v>45225</v>
      </c>
      <c r="D195" s="521">
        <v>15247</v>
      </c>
      <c r="E195" s="34" t="s">
        <v>1221</v>
      </c>
      <c r="F195" s="33">
        <v>2438</v>
      </c>
      <c r="G195" s="19" t="s">
        <v>47</v>
      </c>
      <c r="H195" s="521" t="s">
        <v>1029</v>
      </c>
      <c r="I195" s="35" t="s">
        <v>6</v>
      </c>
      <c r="J195" s="19"/>
      <c r="K195" s="21"/>
      <c r="L195" s="1218">
        <v>34.24</v>
      </c>
      <c r="M195" s="80"/>
      <c r="N195" s="80"/>
      <c r="O195" s="80"/>
      <c r="P195" s="80"/>
      <c r="Q195" s="80"/>
      <c r="R195" s="80"/>
      <c r="T195" s="80"/>
      <c r="U195" s="80"/>
      <c r="V195" s="80"/>
      <c r="W195" s="80"/>
      <c r="X195" s="80"/>
      <c r="Y195" s="80"/>
    </row>
    <row r="196" spans="1:25" s="42" customFormat="1" ht="14.25" customHeight="1">
      <c r="A196" s="341" t="s">
        <v>2177</v>
      </c>
      <c r="B196" s="1217">
        <v>45226</v>
      </c>
      <c r="C196" s="32">
        <v>45225</v>
      </c>
      <c r="D196" s="521">
        <v>15248</v>
      </c>
      <c r="E196" s="34" t="s">
        <v>1221</v>
      </c>
      <c r="F196" s="33">
        <v>2438</v>
      </c>
      <c r="G196" s="19" t="s">
        <v>47</v>
      </c>
      <c r="H196" s="521" t="s">
        <v>1066</v>
      </c>
      <c r="I196" s="35" t="s">
        <v>6</v>
      </c>
      <c r="J196" s="19"/>
      <c r="K196" s="21"/>
      <c r="L196" s="1218">
        <v>119.84</v>
      </c>
      <c r="M196" s="80"/>
      <c r="N196" s="80"/>
      <c r="O196" s="80"/>
      <c r="P196" s="80"/>
      <c r="Q196" s="80"/>
      <c r="R196" s="80"/>
      <c r="T196" s="80"/>
      <c r="U196" s="80"/>
      <c r="V196" s="80"/>
      <c r="W196" s="80"/>
      <c r="X196" s="80"/>
      <c r="Y196" s="80"/>
    </row>
    <row r="197" spans="1:25" s="42" customFormat="1" ht="14.25" customHeight="1">
      <c r="A197" s="341" t="s">
        <v>1952</v>
      </c>
      <c r="B197" s="1217">
        <v>45237</v>
      </c>
      <c r="C197" s="32">
        <v>45226</v>
      </c>
      <c r="D197" s="521">
        <v>15267</v>
      </c>
      <c r="E197" s="34" t="s">
        <v>2</v>
      </c>
      <c r="F197" s="33">
        <v>869</v>
      </c>
      <c r="G197" s="19" t="s">
        <v>16</v>
      </c>
      <c r="H197" s="521">
        <v>25</v>
      </c>
      <c r="I197" s="35" t="s">
        <v>6</v>
      </c>
      <c r="J197" s="19"/>
      <c r="K197" s="21" t="s">
        <v>1911</v>
      </c>
      <c r="L197" s="1218">
        <v>362.5</v>
      </c>
      <c r="M197" s="80"/>
      <c r="N197" s="80"/>
      <c r="O197" s="80"/>
      <c r="P197" s="80"/>
      <c r="Q197" s="80"/>
      <c r="R197" s="80"/>
      <c r="T197" s="80"/>
      <c r="U197" s="80"/>
      <c r="V197" s="80" t="s">
        <v>3405</v>
      </c>
      <c r="W197" s="80"/>
      <c r="X197" s="80"/>
      <c r="Y197" s="80"/>
    </row>
    <row r="198" spans="1:25" s="42" customFormat="1" ht="14.25" customHeight="1">
      <c r="A198" s="341"/>
      <c r="B198" s="1217"/>
      <c r="C198" s="32"/>
      <c r="D198" s="521"/>
      <c r="E198" s="34" t="s">
        <v>2212</v>
      </c>
      <c r="F198" s="33">
        <v>3765</v>
      </c>
      <c r="G198" s="19" t="s">
        <v>200</v>
      </c>
      <c r="H198" s="521">
        <v>12</v>
      </c>
      <c r="I198" s="35" t="s">
        <v>6</v>
      </c>
      <c r="J198" s="19"/>
      <c r="K198" s="21" t="s">
        <v>1911</v>
      </c>
      <c r="L198" s="1218">
        <v>420</v>
      </c>
      <c r="M198" s="80"/>
      <c r="N198" s="80"/>
      <c r="O198" s="80"/>
      <c r="P198" s="80"/>
      <c r="Q198" s="80"/>
      <c r="R198" s="80"/>
      <c r="T198" s="80"/>
      <c r="U198" s="80"/>
      <c r="V198" s="80">
        <v>9548.7999999999993</v>
      </c>
      <c r="W198" s="80"/>
      <c r="X198" s="80"/>
      <c r="Y198" s="80"/>
    </row>
    <row r="199" spans="1:25" s="42" customFormat="1" ht="14.25" customHeight="1">
      <c r="A199" s="341" t="s">
        <v>1076</v>
      </c>
      <c r="B199" s="1217">
        <v>45230</v>
      </c>
      <c r="C199" s="32">
        <v>45225</v>
      </c>
      <c r="D199" s="521">
        <v>15268</v>
      </c>
      <c r="E199" s="34" t="s">
        <v>2351</v>
      </c>
      <c r="F199" s="33">
        <v>3096</v>
      </c>
      <c r="G199" s="19" t="s">
        <v>47</v>
      </c>
      <c r="H199" s="521">
        <v>5</v>
      </c>
      <c r="I199" s="35" t="s">
        <v>6</v>
      </c>
      <c r="J199" s="19"/>
      <c r="K199" s="21"/>
      <c r="L199" s="1218">
        <v>425</v>
      </c>
      <c r="M199" s="80"/>
      <c r="N199" s="80"/>
      <c r="O199" s="80"/>
      <c r="P199" s="80"/>
      <c r="Q199" s="80"/>
      <c r="R199" s="80"/>
      <c r="T199" s="80"/>
      <c r="U199" s="80"/>
      <c r="V199" s="80"/>
      <c r="W199" s="80"/>
      <c r="X199" s="80"/>
      <c r="Y199" s="80"/>
    </row>
    <row r="200" spans="1:25" s="42" customFormat="1" ht="14.25" customHeight="1">
      <c r="A200" s="341" t="s">
        <v>2219</v>
      </c>
      <c r="B200" s="1217">
        <v>45230</v>
      </c>
      <c r="C200" s="32">
        <v>45226</v>
      </c>
      <c r="D200" s="521">
        <v>15270</v>
      </c>
      <c r="E200" s="34" t="s">
        <v>349</v>
      </c>
      <c r="F200" s="33">
        <v>2935</v>
      </c>
      <c r="G200" s="19" t="s">
        <v>63</v>
      </c>
      <c r="H200" s="521">
        <v>6</v>
      </c>
      <c r="I200" s="35" t="s">
        <v>6</v>
      </c>
      <c r="J200" s="19"/>
      <c r="K200" s="21"/>
      <c r="L200" s="1218">
        <v>1125</v>
      </c>
      <c r="M200" s="80"/>
      <c r="N200" s="80"/>
      <c r="O200" s="80"/>
      <c r="P200" s="80"/>
      <c r="Q200" s="80"/>
      <c r="R200" s="80"/>
      <c r="T200" s="80"/>
      <c r="U200" s="80"/>
      <c r="V200" s="80"/>
      <c r="W200" s="80"/>
      <c r="X200" s="80"/>
      <c r="Y200" s="80"/>
    </row>
    <row r="201" spans="1:25" s="42" customFormat="1" ht="14.25" customHeight="1">
      <c r="A201" s="341" t="s">
        <v>174</v>
      </c>
      <c r="B201" s="1217">
        <v>45230</v>
      </c>
      <c r="C201" s="32">
        <v>45226</v>
      </c>
      <c r="D201" s="521">
        <v>15271</v>
      </c>
      <c r="E201" s="34" t="s">
        <v>1221</v>
      </c>
      <c r="F201" s="33">
        <v>4535</v>
      </c>
      <c r="G201" s="19" t="s">
        <v>18</v>
      </c>
      <c r="H201" s="521">
        <v>5</v>
      </c>
      <c r="I201" s="35" t="s">
        <v>6</v>
      </c>
      <c r="J201" s="19"/>
      <c r="K201" s="21"/>
      <c r="L201" s="1218"/>
      <c r="M201" s="80"/>
      <c r="N201" s="80"/>
      <c r="O201" s="80"/>
      <c r="P201" s="80"/>
      <c r="Q201" s="80"/>
      <c r="R201" s="80"/>
      <c r="T201" s="80"/>
      <c r="U201" s="80"/>
      <c r="V201" s="80"/>
      <c r="W201" s="80"/>
      <c r="X201" s="80"/>
      <c r="Y201" s="80"/>
    </row>
    <row r="202" spans="1:25" s="42" customFormat="1" ht="14.25" customHeight="1">
      <c r="A202" s="341"/>
      <c r="B202" s="1217"/>
      <c r="C202" s="32"/>
      <c r="D202" s="521"/>
      <c r="E202" s="34" t="s">
        <v>2</v>
      </c>
      <c r="F202" s="33">
        <v>1960</v>
      </c>
      <c r="G202" s="19" t="s">
        <v>13</v>
      </c>
      <c r="H202" s="521">
        <v>12</v>
      </c>
      <c r="I202" s="35" t="s">
        <v>6</v>
      </c>
      <c r="J202" s="19"/>
      <c r="K202" s="21"/>
      <c r="L202" s="1218"/>
      <c r="M202" s="80"/>
      <c r="N202" s="80"/>
      <c r="O202" s="80"/>
      <c r="P202" s="80"/>
      <c r="Q202" s="80"/>
      <c r="R202" s="80"/>
      <c r="T202" s="80"/>
      <c r="U202" s="80"/>
      <c r="V202" s="80"/>
      <c r="W202" s="80"/>
      <c r="X202" s="80"/>
      <c r="Y202" s="80"/>
    </row>
    <row r="203" spans="1:25" s="42" customFormat="1" ht="14.25" customHeight="1">
      <c r="A203" s="341"/>
      <c r="B203" s="1217"/>
      <c r="C203" s="32"/>
      <c r="D203" s="521"/>
      <c r="E203" s="34" t="s">
        <v>2</v>
      </c>
      <c r="F203" s="33">
        <v>855</v>
      </c>
      <c r="G203" s="19" t="s">
        <v>38</v>
      </c>
      <c r="H203" s="521">
        <v>10</v>
      </c>
      <c r="I203" s="35" t="s">
        <v>6</v>
      </c>
      <c r="J203" s="19"/>
      <c r="K203" s="21"/>
      <c r="L203" s="1218">
        <v>359.3</v>
      </c>
      <c r="M203" s="80"/>
      <c r="N203" s="80"/>
      <c r="O203" s="80"/>
      <c r="P203" s="80"/>
      <c r="Q203" s="80"/>
      <c r="R203" s="80"/>
      <c r="T203" s="80"/>
      <c r="U203" s="80"/>
      <c r="V203" s="80"/>
      <c r="W203" s="80"/>
      <c r="X203" s="80"/>
      <c r="Y203" s="80"/>
    </row>
    <row r="204" spans="1:25" s="42" customFormat="1" ht="14.25" customHeight="1">
      <c r="A204" s="341" t="s">
        <v>68</v>
      </c>
      <c r="B204" s="1217">
        <v>45230</v>
      </c>
      <c r="C204" s="32">
        <v>45229</v>
      </c>
      <c r="D204" s="521">
        <v>15274</v>
      </c>
      <c r="E204" s="34" t="s">
        <v>2</v>
      </c>
      <c r="F204" s="33">
        <v>1960</v>
      </c>
      <c r="G204" s="19" t="s">
        <v>13</v>
      </c>
      <c r="H204" s="521">
        <v>54</v>
      </c>
      <c r="I204" s="35" t="s">
        <v>6</v>
      </c>
      <c r="J204" s="19"/>
      <c r="K204" s="21"/>
      <c r="L204" s="1218">
        <v>993.6</v>
      </c>
      <c r="M204" s="80"/>
      <c r="N204" s="80"/>
      <c r="O204" s="80"/>
      <c r="P204" s="80"/>
      <c r="Q204" s="80"/>
      <c r="R204" s="80"/>
      <c r="T204" s="80"/>
      <c r="U204" s="80"/>
      <c r="V204" s="80"/>
      <c r="W204" s="80"/>
      <c r="X204" s="80"/>
      <c r="Y204" s="80"/>
    </row>
    <row r="205" spans="1:25" s="42" customFormat="1" ht="14.25" customHeight="1">
      <c r="A205" s="341" t="s">
        <v>992</v>
      </c>
      <c r="B205" s="1217">
        <v>45230</v>
      </c>
      <c r="C205" s="32">
        <v>45229</v>
      </c>
      <c r="D205" s="521">
        <v>15275</v>
      </c>
      <c r="E205" s="34" t="s">
        <v>2</v>
      </c>
      <c r="F205" s="33">
        <v>753</v>
      </c>
      <c r="G205" s="19" t="s">
        <v>47</v>
      </c>
      <c r="H205" s="521" t="s">
        <v>900</v>
      </c>
      <c r="I205" s="35" t="s">
        <v>6</v>
      </c>
      <c r="J205" s="19"/>
      <c r="K205" s="21"/>
      <c r="L205" s="1218">
        <v>499</v>
      </c>
      <c r="M205" s="80"/>
      <c r="N205" s="80"/>
      <c r="O205" s="80"/>
      <c r="P205" s="80"/>
      <c r="Q205" s="80"/>
      <c r="R205" s="80"/>
      <c r="T205" s="80"/>
      <c r="U205" s="80"/>
      <c r="V205" s="80"/>
      <c r="W205" s="80"/>
      <c r="X205" s="80"/>
      <c r="Y205" s="80"/>
    </row>
    <row r="206" spans="1:25" s="41" customFormat="1" ht="15.75">
      <c r="A206" s="341" t="s">
        <v>1177</v>
      </c>
      <c r="B206" s="1217">
        <v>45231</v>
      </c>
      <c r="C206" s="32">
        <v>45229</v>
      </c>
      <c r="D206" s="521">
        <v>14328</v>
      </c>
      <c r="E206" s="34" t="s">
        <v>2</v>
      </c>
      <c r="F206" s="33">
        <v>1007</v>
      </c>
      <c r="G206" s="19" t="s">
        <v>135</v>
      </c>
      <c r="H206" s="521">
        <v>20</v>
      </c>
      <c r="I206" s="35" t="s">
        <v>6</v>
      </c>
      <c r="J206" s="19" t="s">
        <v>3158</v>
      </c>
      <c r="K206" s="21" t="s">
        <v>1340</v>
      </c>
      <c r="L206" s="1218">
        <v>570</v>
      </c>
      <c r="M206" s="249"/>
      <c r="N206" s="249"/>
      <c r="O206" s="249"/>
      <c r="P206" s="249"/>
      <c r="Q206" s="249"/>
      <c r="R206" s="249"/>
      <c r="T206" s="608" t="s">
        <v>3205</v>
      </c>
      <c r="U206" s="249"/>
      <c r="V206" s="249"/>
      <c r="W206" s="249"/>
      <c r="X206" s="249"/>
      <c r="Y206" s="249"/>
    </row>
    <row r="207" spans="1:25" s="41" customFormat="1" ht="15.75">
      <c r="A207" s="341" t="s">
        <v>2854</v>
      </c>
      <c r="B207" s="1217">
        <v>45240</v>
      </c>
      <c r="C207" s="32">
        <v>45230</v>
      </c>
      <c r="D207" s="521">
        <v>15035</v>
      </c>
      <c r="E207" s="34" t="s">
        <v>2</v>
      </c>
      <c r="F207" s="33">
        <v>2691</v>
      </c>
      <c r="G207" s="19" t="s">
        <v>47</v>
      </c>
      <c r="H207" s="521" t="s">
        <v>2028</v>
      </c>
      <c r="I207" s="35" t="s">
        <v>6</v>
      </c>
      <c r="J207" s="19" t="s">
        <v>3158</v>
      </c>
      <c r="K207" s="21"/>
      <c r="L207" s="1218"/>
      <c r="M207" s="249"/>
      <c r="N207" s="249"/>
      <c r="O207" s="249"/>
      <c r="P207" s="249"/>
      <c r="Q207" s="249"/>
      <c r="R207" s="249"/>
      <c r="T207" s="608"/>
      <c r="U207" s="249"/>
      <c r="V207" s="249"/>
      <c r="W207" s="249"/>
      <c r="X207" s="249"/>
      <c r="Y207" s="249"/>
    </row>
    <row r="208" spans="1:25" s="41" customFormat="1" ht="15.75">
      <c r="A208" s="341"/>
      <c r="B208" s="1217"/>
      <c r="C208" s="32"/>
      <c r="D208" s="521"/>
      <c r="E208" s="34" t="s">
        <v>2</v>
      </c>
      <c r="F208" s="33">
        <v>869</v>
      </c>
      <c r="G208" s="19" t="s">
        <v>16</v>
      </c>
      <c r="H208" s="521">
        <v>50</v>
      </c>
      <c r="I208" s="35" t="s">
        <v>6</v>
      </c>
      <c r="J208" s="19" t="s">
        <v>3158</v>
      </c>
      <c r="K208" s="21"/>
      <c r="L208" s="1218">
        <v>1795</v>
      </c>
      <c r="M208" s="249"/>
      <c r="N208" s="249"/>
      <c r="O208" s="249"/>
      <c r="P208" s="249"/>
      <c r="Q208" s="249"/>
      <c r="R208" s="249"/>
      <c r="T208" s="608"/>
      <c r="U208" s="249"/>
      <c r="V208" s="249"/>
      <c r="W208" s="249"/>
      <c r="X208" s="249"/>
      <c r="Y208" s="249"/>
    </row>
    <row r="209" spans="1:25" s="42" customFormat="1" ht="14.25" customHeight="1">
      <c r="A209" s="339"/>
      <c r="B209" s="1606"/>
      <c r="C209" s="132"/>
      <c r="D209" s="547"/>
      <c r="E209" s="131"/>
      <c r="F209" s="133"/>
      <c r="G209" s="134"/>
      <c r="H209" s="547"/>
      <c r="I209" s="235"/>
      <c r="J209" s="134"/>
      <c r="K209" s="525"/>
      <c r="L209" s="516"/>
      <c r="M209" s="80"/>
      <c r="N209" s="80"/>
      <c r="O209" s="80"/>
      <c r="P209" s="80"/>
      <c r="Q209" s="80"/>
      <c r="R209" s="80"/>
      <c r="T209" s="80"/>
      <c r="U209" s="80"/>
      <c r="V209" s="80"/>
      <c r="W209" s="80"/>
      <c r="X209" s="80"/>
      <c r="Y209" s="80"/>
    </row>
    <row r="210" spans="1:25" s="42" customFormat="1" ht="14.25" customHeight="1">
      <c r="A210" s="339"/>
      <c r="B210" s="1606"/>
      <c r="C210" s="132"/>
      <c r="D210" s="547"/>
      <c r="E210" s="131"/>
      <c r="F210" s="133"/>
      <c r="G210" s="134"/>
      <c r="H210" s="547"/>
      <c r="I210" s="235"/>
      <c r="J210" s="134"/>
      <c r="K210" s="525"/>
      <c r="L210" s="516"/>
      <c r="M210" s="80"/>
      <c r="N210" s="80"/>
      <c r="O210" s="80"/>
      <c r="P210" s="80"/>
      <c r="Q210" s="80"/>
      <c r="R210" s="80"/>
      <c r="T210" s="80"/>
      <c r="U210" s="80"/>
      <c r="V210" s="80"/>
      <c r="W210" s="80"/>
      <c r="X210" s="80"/>
      <c r="Y210" s="80"/>
    </row>
    <row r="211" spans="1:25" s="42" customFormat="1" ht="14.25" customHeight="1">
      <c r="A211" s="339" t="s">
        <v>1303</v>
      </c>
      <c r="B211" s="1606">
        <v>45239</v>
      </c>
      <c r="C211" s="132"/>
      <c r="D211" s="547">
        <v>15297</v>
      </c>
      <c r="E211" s="131" t="s">
        <v>1221</v>
      </c>
      <c r="F211" s="133">
        <v>3627</v>
      </c>
      <c r="G211" s="134" t="s">
        <v>1465</v>
      </c>
      <c r="H211" s="547">
        <v>10</v>
      </c>
      <c r="I211" s="235"/>
      <c r="J211" s="134"/>
      <c r="K211" s="525" t="s">
        <v>893</v>
      </c>
      <c r="L211" s="516"/>
      <c r="M211" s="80"/>
      <c r="N211" s="80"/>
      <c r="O211" s="80"/>
      <c r="P211" s="80"/>
      <c r="Q211" s="80"/>
      <c r="R211" s="80"/>
      <c r="T211" s="80"/>
      <c r="U211" s="80"/>
      <c r="V211" s="80"/>
      <c r="W211" s="80"/>
      <c r="X211" s="80"/>
      <c r="Y211" s="80"/>
    </row>
    <row r="212" spans="1:25" s="42" customFormat="1" ht="14.25" customHeight="1">
      <c r="A212" s="339"/>
      <c r="B212" s="1606"/>
      <c r="C212" s="132"/>
      <c r="D212" s="547"/>
      <c r="E212" s="131" t="s">
        <v>1221</v>
      </c>
      <c r="F212" s="133">
        <v>3630</v>
      </c>
      <c r="G212" s="134" t="s">
        <v>1465</v>
      </c>
      <c r="H212" s="547">
        <v>10</v>
      </c>
      <c r="I212" s="235"/>
      <c r="J212" s="134"/>
      <c r="K212" s="525" t="s">
        <v>893</v>
      </c>
      <c r="L212" s="516"/>
      <c r="M212" s="80"/>
      <c r="N212" s="80"/>
      <c r="O212" s="80"/>
      <c r="P212" s="80"/>
      <c r="Q212" s="80"/>
      <c r="R212" s="80"/>
      <c r="T212" s="80"/>
      <c r="U212" s="80"/>
      <c r="V212" s="80"/>
      <c r="W212" s="80"/>
      <c r="X212" s="80"/>
      <c r="Y212" s="80"/>
    </row>
    <row r="213" spans="1:25" s="42" customFormat="1" ht="14.25" customHeight="1">
      <c r="A213" s="339"/>
      <c r="B213" s="1606"/>
      <c r="C213" s="132"/>
      <c r="D213" s="547"/>
      <c r="E213" s="131" t="s">
        <v>671</v>
      </c>
      <c r="F213" s="133">
        <v>3626</v>
      </c>
      <c r="G213" s="134" t="s">
        <v>1441</v>
      </c>
      <c r="H213" s="547">
        <v>25</v>
      </c>
      <c r="I213" s="235"/>
      <c r="J213" s="134"/>
      <c r="K213" s="525"/>
      <c r="L213" s="516"/>
      <c r="M213" s="80"/>
      <c r="N213" s="80"/>
      <c r="O213" s="80"/>
      <c r="P213" s="80"/>
      <c r="Q213" s="80"/>
      <c r="R213" s="80"/>
      <c r="T213" s="80"/>
      <c r="U213" s="80"/>
      <c r="V213" s="80"/>
      <c r="W213" s="80"/>
      <c r="X213" s="80"/>
      <c r="Y213" s="80"/>
    </row>
    <row r="214" spans="1:25" s="42" customFormat="1" ht="14.25" customHeight="1">
      <c r="A214" s="339"/>
      <c r="B214" s="1606"/>
      <c r="C214" s="132"/>
      <c r="D214" s="547"/>
      <c r="E214" s="131" t="s">
        <v>2351</v>
      </c>
      <c r="F214" s="133">
        <v>3623</v>
      </c>
      <c r="G214" s="134" t="s">
        <v>47</v>
      </c>
      <c r="H214" s="547">
        <v>20</v>
      </c>
      <c r="I214" s="235"/>
      <c r="J214" s="134"/>
      <c r="K214" s="525"/>
      <c r="L214" s="516"/>
      <c r="M214" s="80"/>
      <c r="N214" s="80"/>
      <c r="O214" s="80"/>
      <c r="P214" s="80"/>
      <c r="Q214" s="80"/>
      <c r="R214" s="80"/>
      <c r="T214" s="80"/>
      <c r="U214" s="80"/>
      <c r="V214" s="80"/>
      <c r="W214" s="80"/>
      <c r="X214" s="80"/>
      <c r="Y214" s="80"/>
    </row>
    <row r="215" spans="1:25" s="42" customFormat="1" ht="14.25" customHeight="1">
      <c r="A215" s="339"/>
      <c r="B215" s="1606"/>
      <c r="C215" s="132"/>
      <c r="D215" s="547"/>
      <c r="E215" s="131" t="s">
        <v>1221</v>
      </c>
      <c r="F215" s="133">
        <v>3625</v>
      </c>
      <c r="G215" s="134" t="s">
        <v>902</v>
      </c>
      <c r="H215" s="547">
        <v>2</v>
      </c>
      <c r="I215" s="235"/>
      <c r="J215" s="134"/>
      <c r="K215" s="525"/>
      <c r="L215" s="516"/>
      <c r="M215" s="80"/>
      <c r="N215" s="80"/>
      <c r="O215" s="80"/>
      <c r="P215" s="80"/>
      <c r="Q215" s="80"/>
      <c r="R215" s="80"/>
      <c r="T215" s="80"/>
      <c r="U215" s="80"/>
      <c r="V215" s="80"/>
      <c r="W215" s="80"/>
      <c r="X215" s="80"/>
      <c r="Y215" s="80"/>
    </row>
    <row r="216" spans="1:25" s="42" customFormat="1" ht="14.25" customHeight="1">
      <c r="A216" s="339"/>
      <c r="B216" s="1606"/>
      <c r="C216" s="132"/>
      <c r="D216" s="547"/>
      <c r="E216" s="131" t="s">
        <v>1221</v>
      </c>
      <c r="F216" s="133">
        <v>3624</v>
      </c>
      <c r="G216" s="134" t="s">
        <v>63</v>
      </c>
      <c r="H216" s="547">
        <v>20</v>
      </c>
      <c r="I216" s="235"/>
      <c r="J216" s="134"/>
      <c r="K216" s="525" t="s">
        <v>893</v>
      </c>
      <c r="L216" s="516">
        <v>2467.52</v>
      </c>
      <c r="M216" s="80"/>
      <c r="N216" s="80"/>
      <c r="O216" s="80"/>
      <c r="P216" s="80"/>
      <c r="Q216" s="80"/>
      <c r="R216" s="80"/>
      <c r="T216" s="80"/>
      <c r="U216" s="80"/>
      <c r="V216" s="80"/>
      <c r="W216" s="80"/>
      <c r="X216" s="80"/>
      <c r="Y216" s="80"/>
    </row>
    <row r="217" spans="1:25" s="42" customFormat="1" ht="14.25" customHeight="1">
      <c r="A217" s="339" t="s">
        <v>1303</v>
      </c>
      <c r="B217" s="1606">
        <v>45240</v>
      </c>
      <c r="C217" s="132"/>
      <c r="D217" s="547">
        <v>15295</v>
      </c>
      <c r="E217" s="131" t="s">
        <v>671</v>
      </c>
      <c r="F217" s="133">
        <v>3626</v>
      </c>
      <c r="G217" s="134" t="s">
        <v>1441</v>
      </c>
      <c r="H217" s="547">
        <v>30</v>
      </c>
      <c r="I217" s="235"/>
      <c r="J217" s="134"/>
      <c r="K217" s="525"/>
      <c r="L217" s="516"/>
      <c r="M217" s="80"/>
      <c r="N217" s="80"/>
      <c r="O217" s="80"/>
      <c r="P217" s="80"/>
      <c r="Q217" s="80"/>
      <c r="R217" s="80"/>
      <c r="T217" s="80"/>
      <c r="U217" s="80"/>
      <c r="V217" s="80"/>
      <c r="W217" s="80"/>
      <c r="X217" s="80"/>
      <c r="Y217" s="80"/>
    </row>
    <row r="218" spans="1:25" s="42" customFormat="1" ht="14.25" customHeight="1">
      <c r="A218" s="339"/>
      <c r="B218" s="1606"/>
      <c r="C218" s="132"/>
      <c r="D218" s="547"/>
      <c r="E218" s="131" t="s">
        <v>2351</v>
      </c>
      <c r="F218" s="133">
        <v>3623</v>
      </c>
      <c r="G218" s="134" t="s">
        <v>47</v>
      </c>
      <c r="H218" s="547">
        <v>20</v>
      </c>
      <c r="I218" s="235"/>
      <c r="J218" s="134"/>
      <c r="K218" s="525"/>
      <c r="L218" s="516"/>
      <c r="M218" s="80"/>
      <c r="N218" s="80"/>
      <c r="O218" s="80"/>
      <c r="P218" s="80"/>
      <c r="Q218" s="80"/>
      <c r="R218" s="80"/>
      <c r="T218" s="80"/>
      <c r="U218" s="80"/>
      <c r="V218" s="80"/>
      <c r="W218" s="80"/>
      <c r="X218" s="80"/>
      <c r="Y218" s="80"/>
    </row>
    <row r="219" spans="1:25" s="42" customFormat="1" ht="14.25" customHeight="1">
      <c r="A219" s="339"/>
      <c r="B219" s="1606"/>
      <c r="C219" s="132"/>
      <c r="D219" s="547"/>
      <c r="E219" s="131" t="s">
        <v>1221</v>
      </c>
      <c r="F219" s="133">
        <v>3625</v>
      </c>
      <c r="G219" s="134" t="s">
        <v>902</v>
      </c>
      <c r="H219" s="547">
        <v>15</v>
      </c>
      <c r="I219" s="235"/>
      <c r="J219" s="134"/>
      <c r="K219" s="525"/>
      <c r="L219" s="516"/>
      <c r="M219" s="80"/>
      <c r="N219" s="80"/>
      <c r="O219" s="80"/>
      <c r="P219" s="80"/>
      <c r="Q219" s="80"/>
      <c r="R219" s="80"/>
      <c r="T219" s="80"/>
      <c r="U219" s="80"/>
      <c r="V219" s="80"/>
      <c r="W219" s="80"/>
      <c r="X219" s="80"/>
      <c r="Y219" s="80"/>
    </row>
    <row r="220" spans="1:25" s="42" customFormat="1" ht="14.25" customHeight="1">
      <c r="A220" s="339"/>
      <c r="B220" s="1606"/>
      <c r="C220" s="132"/>
      <c r="D220" s="547"/>
      <c r="E220" s="131" t="s">
        <v>1221</v>
      </c>
      <c r="F220" s="133">
        <v>3624</v>
      </c>
      <c r="G220" s="134" t="s">
        <v>63</v>
      </c>
      <c r="H220" s="547">
        <v>20</v>
      </c>
      <c r="I220" s="235"/>
      <c r="J220" s="134"/>
      <c r="K220" s="525" t="s">
        <v>893</v>
      </c>
      <c r="L220" s="516">
        <v>2440</v>
      </c>
      <c r="M220" s="80"/>
      <c r="N220" s="80"/>
      <c r="O220" s="80"/>
      <c r="P220" s="80"/>
      <c r="Q220" s="80"/>
      <c r="R220" s="80"/>
      <c r="T220" s="80"/>
      <c r="U220" s="80"/>
      <c r="V220" s="80"/>
      <c r="W220" s="80"/>
      <c r="X220" s="80"/>
      <c r="Y220" s="80"/>
    </row>
    <row r="221" spans="1:25" s="42" customFormat="1" ht="14.25" customHeight="1">
      <c r="A221" s="339" t="s">
        <v>1303</v>
      </c>
      <c r="B221" s="1606">
        <v>45247</v>
      </c>
      <c r="C221" s="132"/>
      <c r="D221" s="547">
        <v>15296</v>
      </c>
      <c r="E221" s="131" t="s">
        <v>671</v>
      </c>
      <c r="F221" s="133">
        <v>3626</v>
      </c>
      <c r="G221" s="134" t="s">
        <v>1441</v>
      </c>
      <c r="H221" s="547">
        <v>30</v>
      </c>
      <c r="I221" s="235"/>
      <c r="J221" s="134"/>
      <c r="K221" s="525"/>
      <c r="L221" s="516"/>
      <c r="M221" s="80"/>
      <c r="N221" s="80"/>
      <c r="O221" s="80"/>
      <c r="P221" s="80"/>
      <c r="Q221" s="80"/>
      <c r="R221" s="80"/>
      <c r="T221" s="80"/>
      <c r="U221" s="80"/>
      <c r="V221" s="80"/>
      <c r="W221" s="80"/>
      <c r="X221" s="80"/>
      <c r="Y221" s="80"/>
    </row>
    <row r="222" spans="1:25" s="42" customFormat="1" ht="14.25" customHeight="1">
      <c r="A222" s="339"/>
      <c r="B222" s="1606"/>
      <c r="C222" s="132"/>
      <c r="D222" s="547"/>
      <c r="E222" s="131" t="s">
        <v>2351</v>
      </c>
      <c r="F222" s="133">
        <v>3623</v>
      </c>
      <c r="G222" s="134" t="s">
        <v>47</v>
      </c>
      <c r="H222" s="547">
        <v>20</v>
      </c>
      <c r="I222" s="235"/>
      <c r="J222" s="134"/>
      <c r="K222" s="525"/>
      <c r="L222" s="516"/>
      <c r="M222" s="80"/>
      <c r="N222" s="80"/>
      <c r="O222" s="80"/>
      <c r="P222" s="80"/>
      <c r="Q222" s="80"/>
      <c r="R222" s="80"/>
      <c r="T222" s="80"/>
      <c r="U222" s="80"/>
      <c r="V222" s="80"/>
      <c r="W222" s="80"/>
      <c r="X222" s="80"/>
      <c r="Y222" s="80"/>
    </row>
    <row r="223" spans="1:25" s="42" customFormat="1" ht="14.25" customHeight="1">
      <c r="A223" s="339"/>
      <c r="B223" s="1606"/>
      <c r="C223" s="132"/>
      <c r="D223" s="547"/>
      <c r="E223" s="131" t="s">
        <v>1221</v>
      </c>
      <c r="F223" s="133">
        <v>3624</v>
      </c>
      <c r="G223" s="134" t="s">
        <v>63</v>
      </c>
      <c r="H223" s="547">
        <v>20</v>
      </c>
      <c r="I223" s="235"/>
      <c r="J223" s="134"/>
      <c r="K223" s="525" t="s">
        <v>893</v>
      </c>
      <c r="L223" s="516">
        <v>2116.6</v>
      </c>
      <c r="M223" s="80"/>
      <c r="N223" s="80"/>
      <c r="O223" s="80"/>
      <c r="P223" s="80"/>
      <c r="Q223" s="80"/>
      <c r="R223" s="80"/>
      <c r="T223" s="80"/>
      <c r="U223" s="80"/>
      <c r="V223" s="80"/>
      <c r="W223" s="80"/>
      <c r="X223" s="80"/>
      <c r="Y223" s="80"/>
    </row>
    <row r="224" spans="1:25" s="42" customFormat="1" ht="14.25" customHeight="1">
      <c r="A224" s="339" t="s">
        <v>779</v>
      </c>
      <c r="B224" s="1606">
        <v>45237</v>
      </c>
      <c r="C224" s="132"/>
      <c r="D224" s="547">
        <v>15304</v>
      </c>
      <c r="E224" s="131" t="s">
        <v>2</v>
      </c>
      <c r="F224" s="133">
        <v>753</v>
      </c>
      <c r="G224" s="134" t="s">
        <v>47</v>
      </c>
      <c r="H224" s="547">
        <v>20</v>
      </c>
      <c r="I224" s="235"/>
      <c r="J224" s="134"/>
      <c r="K224" s="525"/>
      <c r="L224" s="516">
        <v>570</v>
      </c>
      <c r="M224" s="80"/>
      <c r="N224" s="80"/>
      <c r="O224" s="80"/>
      <c r="P224" s="80"/>
      <c r="Q224" s="80"/>
      <c r="R224" s="80"/>
      <c r="T224" s="80"/>
      <c r="U224" s="80"/>
      <c r="V224" s="80"/>
      <c r="W224" s="80"/>
      <c r="X224" s="80"/>
      <c r="Y224" s="80"/>
    </row>
    <row r="225" spans="1:25" s="42" customFormat="1" ht="14.25" customHeight="1">
      <c r="A225" s="339"/>
      <c r="B225" s="1606"/>
      <c r="C225" s="132"/>
      <c r="D225" s="547"/>
      <c r="E225" s="131"/>
      <c r="F225" s="133"/>
      <c r="G225" s="134"/>
      <c r="H225" s="547"/>
      <c r="I225" s="235"/>
      <c r="J225" s="134"/>
      <c r="K225" s="525"/>
      <c r="L225" s="516"/>
      <c r="M225" s="80"/>
      <c r="N225" s="80"/>
      <c r="O225" s="80"/>
      <c r="P225" s="80"/>
      <c r="Q225" s="80"/>
      <c r="R225" s="80"/>
      <c r="T225" s="80"/>
      <c r="U225" s="80"/>
      <c r="V225" s="80"/>
      <c r="W225" s="80"/>
      <c r="X225" s="80"/>
      <c r="Y225" s="80"/>
    </row>
    <row r="226" spans="1:25" s="42" customFormat="1" ht="14.25" customHeight="1">
      <c r="A226" s="339"/>
      <c r="B226" s="1606"/>
      <c r="C226" s="132"/>
      <c r="D226" s="547"/>
      <c r="E226" s="131"/>
      <c r="F226" s="133"/>
      <c r="G226" s="134"/>
      <c r="H226" s="547"/>
      <c r="I226" s="235"/>
      <c r="J226" s="134"/>
      <c r="K226" s="525"/>
      <c r="L226" s="516"/>
      <c r="M226" s="80"/>
      <c r="N226" s="80"/>
      <c r="O226" s="80"/>
      <c r="P226" s="80"/>
      <c r="Q226" s="80"/>
      <c r="R226" s="80"/>
      <c r="T226" s="80"/>
      <c r="U226" s="80"/>
      <c r="V226" s="80"/>
      <c r="W226" s="80"/>
      <c r="X226" s="80"/>
      <c r="Y226" s="80"/>
    </row>
    <row r="227" spans="1:25" s="42" customFormat="1" ht="14.25" customHeight="1">
      <c r="A227" s="339"/>
      <c r="B227" s="1606"/>
      <c r="C227" s="132"/>
      <c r="D227" s="547"/>
      <c r="E227" s="131"/>
      <c r="F227" s="133"/>
      <c r="G227" s="134"/>
      <c r="H227" s="547"/>
      <c r="I227" s="235"/>
      <c r="J227" s="134"/>
      <c r="K227" s="525"/>
      <c r="L227" s="516"/>
      <c r="M227" s="80"/>
      <c r="N227" s="80"/>
      <c r="O227" s="80"/>
      <c r="P227" s="80"/>
      <c r="Q227" s="80"/>
      <c r="R227" s="80"/>
      <c r="T227" s="80"/>
      <c r="U227" s="80"/>
      <c r="V227" s="80"/>
      <c r="W227" s="80"/>
      <c r="X227" s="80"/>
      <c r="Y227" s="80"/>
    </row>
    <row r="228" spans="1:25" s="42" customFormat="1" ht="14.25" customHeight="1">
      <c r="A228" s="339"/>
      <c r="B228" s="1606"/>
      <c r="C228" s="132"/>
      <c r="D228" s="547"/>
      <c r="E228" s="131"/>
      <c r="F228" s="133"/>
      <c r="G228" s="134"/>
      <c r="H228" s="547"/>
      <c r="I228" s="235"/>
      <c r="J228" s="134"/>
      <c r="K228" s="525"/>
      <c r="L228" s="516"/>
      <c r="M228" s="80"/>
      <c r="N228" s="80"/>
      <c r="O228" s="80"/>
      <c r="P228" s="80"/>
      <c r="Q228" s="80"/>
      <c r="R228" s="80"/>
      <c r="T228" s="80"/>
      <c r="U228" s="80"/>
      <c r="V228" s="80"/>
      <c r="W228" s="80"/>
      <c r="X228" s="80"/>
      <c r="Y228" s="80"/>
    </row>
    <row r="229" spans="1:25" s="42" customFormat="1" ht="14.25" customHeight="1">
      <c r="A229" s="339"/>
      <c r="B229" s="1606"/>
      <c r="C229" s="132"/>
      <c r="D229" s="547"/>
      <c r="E229" s="131"/>
      <c r="F229" s="133"/>
      <c r="G229" s="134"/>
      <c r="H229" s="547"/>
      <c r="I229" s="235"/>
      <c r="J229" s="134"/>
      <c r="K229" s="525"/>
      <c r="L229" s="516"/>
      <c r="M229" s="80"/>
      <c r="N229" s="80"/>
      <c r="O229" s="80"/>
      <c r="P229" s="80"/>
      <c r="Q229" s="80"/>
      <c r="R229" s="80"/>
      <c r="T229" s="80"/>
      <c r="U229" s="80"/>
      <c r="V229" s="80"/>
      <c r="W229" s="80"/>
      <c r="X229" s="80"/>
      <c r="Y229" s="80"/>
    </row>
    <row r="230" spans="1:25" s="42" customFormat="1" ht="14.25" customHeight="1">
      <c r="A230" s="339"/>
      <c r="B230" s="1606"/>
      <c r="C230" s="132"/>
      <c r="D230" s="547"/>
      <c r="E230" s="131"/>
      <c r="F230" s="133"/>
      <c r="G230" s="134"/>
      <c r="H230" s="547"/>
      <c r="I230" s="235"/>
      <c r="J230" s="134"/>
      <c r="K230" s="525"/>
      <c r="L230" s="516"/>
      <c r="M230" s="80"/>
      <c r="N230" s="80"/>
      <c r="O230" s="80"/>
      <c r="P230" s="80"/>
      <c r="Q230" s="80"/>
      <c r="R230" s="80"/>
      <c r="T230" s="80"/>
      <c r="U230" s="80"/>
      <c r="V230" s="80"/>
      <c r="W230" s="80"/>
      <c r="X230" s="80"/>
      <c r="Y230" s="80"/>
    </row>
    <row r="231" spans="1:25" s="42" customFormat="1" ht="14.25" customHeight="1">
      <c r="A231" s="339"/>
      <c r="B231" s="1606"/>
      <c r="C231" s="132"/>
      <c r="D231" s="547"/>
      <c r="E231" s="131"/>
      <c r="F231" s="133"/>
      <c r="G231" s="134"/>
      <c r="H231" s="547"/>
      <c r="I231" s="235"/>
      <c r="J231" s="134"/>
      <c r="K231" s="525"/>
      <c r="L231" s="516"/>
      <c r="M231" s="80"/>
      <c r="N231" s="80"/>
      <c r="O231" s="80"/>
      <c r="P231" s="80"/>
      <c r="Q231" s="80"/>
      <c r="R231" s="80"/>
      <c r="T231" s="80"/>
      <c r="U231" s="80"/>
      <c r="V231" s="80"/>
      <c r="W231" s="80"/>
      <c r="X231" s="80"/>
      <c r="Y231" s="80"/>
    </row>
    <row r="232" spans="1:25" s="42" customFormat="1" ht="13.5" customHeight="1">
      <c r="A232" s="339"/>
      <c r="B232" s="1606"/>
      <c r="C232" s="132"/>
      <c r="D232" s="547"/>
      <c r="E232" s="131"/>
      <c r="F232" s="133"/>
      <c r="G232" s="134"/>
      <c r="H232" s="547"/>
      <c r="I232" s="235"/>
      <c r="J232" s="134"/>
      <c r="K232" s="525"/>
      <c r="L232" s="516"/>
      <c r="M232" s="80"/>
      <c r="N232" s="80"/>
      <c r="O232" s="80"/>
      <c r="P232" s="80"/>
      <c r="Q232" s="80"/>
      <c r="R232" s="80"/>
      <c r="T232" s="249"/>
      <c r="U232" s="80"/>
      <c r="V232" s="80"/>
      <c r="W232" s="80"/>
      <c r="X232" s="80"/>
      <c r="Y232" s="80"/>
    </row>
    <row r="233" spans="1:25" s="42" customFormat="1" ht="13.5" customHeight="1">
      <c r="A233" s="1477"/>
      <c r="B233" s="1613"/>
      <c r="C233" s="1614"/>
      <c r="D233" s="1615"/>
      <c r="E233" s="1616"/>
      <c r="F233" s="1617"/>
      <c r="G233" s="1618"/>
      <c r="H233" s="1615"/>
      <c r="I233" s="1619"/>
      <c r="J233" s="1618"/>
      <c r="K233" s="1618"/>
      <c r="L233" s="1620">
        <f>SUM(L99:L146)</f>
        <v>24281.88</v>
      </c>
      <c r="M233" s="80"/>
      <c r="N233" s="80"/>
      <c r="O233" s="80"/>
      <c r="P233" s="80"/>
      <c r="Q233" s="80"/>
      <c r="R233" s="80"/>
      <c r="T233" s="249"/>
      <c r="U233" s="80"/>
      <c r="V233" s="80"/>
      <c r="W233" s="80"/>
      <c r="X233" s="80"/>
      <c r="Y233" s="80"/>
    </row>
    <row r="234" spans="1:25" s="41" customFormat="1" ht="15.75">
      <c r="A234" s="2543" t="s">
        <v>3199</v>
      </c>
      <c r="B234" s="2544"/>
      <c r="C234" s="2544"/>
      <c r="D234" s="2544"/>
      <c r="E234" s="2544"/>
      <c r="F234" s="2544"/>
      <c r="G234" s="2544"/>
      <c r="H234" s="2544"/>
      <c r="I234" s="2544"/>
      <c r="J234" s="2544"/>
      <c r="K234" s="2544"/>
      <c r="L234" s="2545"/>
      <c r="M234" s="249"/>
      <c r="N234" s="249"/>
      <c r="O234" s="249"/>
      <c r="P234" s="249"/>
      <c r="Q234" s="249"/>
      <c r="R234" s="249"/>
      <c r="T234" s="608"/>
      <c r="U234" s="249"/>
      <c r="V234" s="249"/>
      <c r="W234" s="249"/>
      <c r="X234" s="249"/>
      <c r="Y234" s="249"/>
    </row>
    <row r="235" spans="1:25" s="41" customFormat="1" ht="15.75">
      <c r="A235" s="1706"/>
      <c r="B235" s="1707"/>
      <c r="C235" s="1707"/>
      <c r="D235" s="1707"/>
      <c r="E235" s="1707"/>
      <c r="F235" s="1707"/>
      <c r="G235" s="1707"/>
      <c r="H235" s="1707"/>
      <c r="I235" s="1707"/>
      <c r="J235" s="1707"/>
      <c r="K235" s="1707"/>
      <c r="L235" s="1708"/>
      <c r="M235" s="249"/>
      <c r="N235" s="249"/>
      <c r="O235" s="249"/>
      <c r="P235" s="249"/>
      <c r="Q235" s="249"/>
      <c r="R235" s="249"/>
      <c r="T235" s="608"/>
      <c r="U235" s="249"/>
      <c r="V235" s="249"/>
      <c r="W235" s="249"/>
      <c r="X235" s="249"/>
      <c r="Y235" s="249"/>
    </row>
    <row r="236" spans="1:25" s="41" customFormat="1" ht="15.75">
      <c r="A236" s="1053" t="s">
        <v>2700</v>
      </c>
      <c r="B236" s="1714">
        <v>45184</v>
      </c>
      <c r="C236" s="1288"/>
      <c r="D236" s="1715">
        <v>14178</v>
      </c>
      <c r="E236" s="1290" t="s">
        <v>1221</v>
      </c>
      <c r="F236" s="1289">
        <v>4268</v>
      </c>
      <c r="G236" s="1291" t="s">
        <v>29</v>
      </c>
      <c r="H236" s="1715" t="s">
        <v>1455</v>
      </c>
      <c r="I236" s="1293"/>
      <c r="J236" s="1291" t="s">
        <v>3158</v>
      </c>
      <c r="K236" s="1294" t="s">
        <v>1340</v>
      </c>
      <c r="L236" s="1716"/>
      <c r="M236" s="1051"/>
      <c r="N236" s="1051"/>
      <c r="O236" s="1051"/>
      <c r="P236" s="1051"/>
      <c r="Q236" s="1051"/>
      <c r="R236" s="1051"/>
      <c r="S236" s="70"/>
      <c r="T236" s="1677" t="s">
        <v>3202</v>
      </c>
      <c r="U236" s="1051" t="s">
        <v>3262</v>
      </c>
      <c r="V236" s="249"/>
      <c r="W236" s="249"/>
      <c r="X236" s="249"/>
      <c r="Y236" s="249"/>
    </row>
    <row r="237" spans="1:25" s="41" customFormat="1" ht="15.75">
      <c r="A237" s="1053"/>
      <c r="B237" s="1714"/>
      <c r="C237" s="1288"/>
      <c r="D237" s="1715"/>
      <c r="E237" s="1290" t="s">
        <v>1221</v>
      </c>
      <c r="F237" s="1289">
        <v>4513</v>
      </c>
      <c r="G237" s="1291" t="s">
        <v>1204</v>
      </c>
      <c r="H237" s="1715" t="s">
        <v>1353</v>
      </c>
      <c r="I237" s="1293"/>
      <c r="J237" s="1291" t="s">
        <v>3158</v>
      </c>
      <c r="K237" s="1294" t="s">
        <v>1340</v>
      </c>
      <c r="L237" s="1716">
        <v>1201.1199999999999</v>
      </c>
      <c r="M237" s="1051"/>
      <c r="N237" s="1051"/>
      <c r="O237" s="1051"/>
      <c r="P237" s="1051"/>
      <c r="Q237" s="1051"/>
      <c r="R237" s="1051"/>
      <c r="S237" s="70"/>
      <c r="T237" s="1677" t="s">
        <v>3203</v>
      </c>
      <c r="U237" s="1051" t="s">
        <v>3262</v>
      </c>
      <c r="V237" s="249"/>
      <c r="W237" s="249"/>
      <c r="X237" s="249"/>
      <c r="Y237" s="249"/>
    </row>
    <row r="238" spans="1:25" s="41" customFormat="1" ht="15.75">
      <c r="A238" s="1053" t="s">
        <v>2700</v>
      </c>
      <c r="B238" s="1714">
        <v>45215</v>
      </c>
      <c r="C238" s="1288"/>
      <c r="D238" s="1715">
        <v>14179</v>
      </c>
      <c r="E238" s="1290" t="s">
        <v>1221</v>
      </c>
      <c r="F238" s="1289">
        <v>4268</v>
      </c>
      <c r="G238" s="1291" t="s">
        <v>29</v>
      </c>
      <c r="H238" s="1715" t="s">
        <v>1455</v>
      </c>
      <c r="I238" s="1293"/>
      <c r="J238" s="1291" t="s">
        <v>3158</v>
      </c>
      <c r="K238" s="1294" t="s">
        <v>1340</v>
      </c>
      <c r="L238" s="1716"/>
      <c r="M238" s="1051"/>
      <c r="N238" s="1051"/>
      <c r="O238" s="1051"/>
      <c r="P238" s="1051"/>
      <c r="Q238" s="1051"/>
      <c r="R238" s="1051"/>
      <c r="S238" s="70"/>
      <c r="T238" s="1677" t="s">
        <v>3202</v>
      </c>
      <c r="U238" s="1051" t="s">
        <v>3262</v>
      </c>
      <c r="V238" s="249"/>
      <c r="W238" s="249"/>
      <c r="X238" s="249"/>
      <c r="Y238" s="249"/>
    </row>
    <row r="239" spans="1:25" s="41" customFormat="1" ht="15.75">
      <c r="A239" s="1053"/>
      <c r="B239" s="1714"/>
      <c r="C239" s="1288"/>
      <c r="D239" s="1715"/>
      <c r="E239" s="1290" t="s">
        <v>1221</v>
      </c>
      <c r="F239" s="1289">
        <v>4513</v>
      </c>
      <c r="G239" s="1291" t="s">
        <v>1204</v>
      </c>
      <c r="H239" s="1715" t="s">
        <v>1353</v>
      </c>
      <c r="I239" s="1293"/>
      <c r="J239" s="1291" t="s">
        <v>3158</v>
      </c>
      <c r="K239" s="1294" t="s">
        <v>1340</v>
      </c>
      <c r="L239" s="1716">
        <v>1201.1199999999999</v>
      </c>
      <c r="M239" s="1051"/>
      <c r="N239" s="1051"/>
      <c r="O239" s="1051"/>
      <c r="P239" s="1051"/>
      <c r="Q239" s="1051"/>
      <c r="R239" s="1051"/>
      <c r="S239" s="70"/>
      <c r="T239" s="1677" t="s">
        <v>3203</v>
      </c>
      <c r="U239" s="1051" t="s">
        <v>3262</v>
      </c>
      <c r="V239" s="249"/>
      <c r="W239" s="249"/>
      <c r="X239" s="249"/>
      <c r="Y239" s="249"/>
    </row>
    <row r="240" spans="1:25" s="41" customFormat="1" ht="15.75">
      <c r="A240" s="534" t="s">
        <v>1177</v>
      </c>
      <c r="B240" s="1611">
        <v>45261</v>
      </c>
      <c r="C240" s="535"/>
      <c r="D240" s="550">
        <v>14328</v>
      </c>
      <c r="E240" s="536" t="s">
        <v>2</v>
      </c>
      <c r="F240" s="537">
        <v>1007</v>
      </c>
      <c r="G240" s="538" t="s">
        <v>135</v>
      </c>
      <c r="H240" s="550">
        <v>20</v>
      </c>
      <c r="I240" s="539"/>
      <c r="J240" s="538" t="s">
        <v>3158</v>
      </c>
      <c r="K240" s="540" t="s">
        <v>1340</v>
      </c>
      <c r="L240" s="1612">
        <v>570</v>
      </c>
      <c r="M240" s="249"/>
      <c r="N240" s="249"/>
      <c r="O240" s="249"/>
      <c r="P240" s="249"/>
      <c r="Q240" s="249"/>
      <c r="R240" s="249"/>
      <c r="T240" s="608" t="s">
        <v>3206</v>
      </c>
      <c r="U240" s="249"/>
      <c r="V240" s="249"/>
      <c r="W240" s="249"/>
      <c r="X240" s="249"/>
      <c r="Y240" s="249"/>
    </row>
    <row r="241" spans="1:25" s="41" customFormat="1" ht="15.75">
      <c r="A241" s="339" t="s">
        <v>67</v>
      </c>
      <c r="B241" s="1606">
        <v>45264</v>
      </c>
      <c r="C241" s="132"/>
      <c r="D241" s="547">
        <v>15290</v>
      </c>
      <c r="E241" s="131" t="s">
        <v>2</v>
      </c>
      <c r="F241" s="133">
        <v>1862</v>
      </c>
      <c r="G241" s="134" t="s">
        <v>20</v>
      </c>
      <c r="H241" s="547">
        <v>15</v>
      </c>
      <c r="I241" s="235"/>
      <c r="J241" s="134" t="s">
        <v>3158</v>
      </c>
      <c r="K241" s="525" t="s">
        <v>1340</v>
      </c>
      <c r="L241" s="516">
        <v>515.25</v>
      </c>
      <c r="M241" s="249"/>
      <c r="N241" s="249"/>
      <c r="O241" s="249"/>
      <c r="P241" s="249"/>
      <c r="Q241" s="249"/>
      <c r="R241" s="249"/>
      <c r="T241" s="608" t="s">
        <v>3410</v>
      </c>
      <c r="U241" s="249"/>
      <c r="V241" s="249"/>
      <c r="W241" s="249"/>
      <c r="X241" s="249"/>
      <c r="Y241" s="249"/>
    </row>
    <row r="242" spans="1:25" s="41" customFormat="1" ht="15.75">
      <c r="A242" s="339"/>
      <c r="B242" s="1606"/>
      <c r="C242" s="132"/>
      <c r="D242" s="547"/>
      <c r="E242" s="131"/>
      <c r="F242" s="133"/>
      <c r="G242" s="134"/>
      <c r="H242" s="547"/>
      <c r="I242" s="235"/>
      <c r="J242" s="134"/>
      <c r="K242" s="525"/>
      <c r="L242" s="516"/>
      <c r="M242" s="249"/>
      <c r="N242" s="249"/>
      <c r="O242" s="249"/>
      <c r="P242" s="249"/>
      <c r="Q242" s="249"/>
      <c r="R242" s="249"/>
      <c r="T242" s="608"/>
      <c r="U242" s="249"/>
      <c r="V242" s="249"/>
      <c r="W242" s="249"/>
      <c r="X242" s="249"/>
      <c r="Y242" s="249"/>
    </row>
    <row r="243" spans="1:25" s="41" customFormat="1" ht="15.75">
      <c r="A243" s="339"/>
      <c r="B243" s="1606"/>
      <c r="C243" s="132"/>
      <c r="D243" s="547"/>
      <c r="E243" s="131"/>
      <c r="F243" s="133"/>
      <c r="G243" s="134"/>
      <c r="H243" s="547"/>
      <c r="I243" s="235"/>
      <c r="J243" s="134"/>
      <c r="K243" s="525"/>
      <c r="L243" s="516"/>
      <c r="M243" s="249"/>
      <c r="N243" s="249"/>
      <c r="O243" s="249"/>
      <c r="P243" s="249"/>
      <c r="Q243" s="249"/>
      <c r="R243" s="249"/>
      <c r="T243" s="608"/>
      <c r="U243" s="249"/>
      <c r="V243" s="249"/>
      <c r="W243" s="249"/>
      <c r="X243" s="249"/>
      <c r="Y243" s="249"/>
    </row>
    <row r="244" spans="1:25" s="6" customFormat="1" ht="15" customHeight="1">
      <c r="A244" s="2530">
        <f>SUM(L237:L239)</f>
        <v>2402.2399999999998</v>
      </c>
      <c r="B244" s="2531"/>
      <c r="C244" s="2531"/>
      <c r="D244" s="2531"/>
      <c r="E244" s="2531"/>
      <c r="F244" s="2531"/>
      <c r="G244" s="2531"/>
      <c r="H244" s="2531"/>
      <c r="I244" s="2531"/>
      <c r="J244" s="2531"/>
      <c r="K244" s="2531"/>
      <c r="L244" s="2532"/>
      <c r="T244" s="1035"/>
    </row>
    <row r="245" spans="1:25" s="6" customFormat="1">
      <c r="A245" s="387"/>
      <c r="H245" s="823"/>
      <c r="I245" s="387"/>
      <c r="L245" s="587"/>
    </row>
    <row r="246" spans="1:25" s="6" customFormat="1">
      <c r="A246" s="387"/>
      <c r="H246" s="823"/>
      <c r="I246" s="387"/>
      <c r="L246" s="587"/>
    </row>
    <row r="247" spans="1:25" s="6" customFormat="1">
      <c r="A247" s="387"/>
      <c r="H247" s="823"/>
      <c r="I247" s="387"/>
      <c r="L247" s="587"/>
    </row>
    <row r="248" spans="1:25" s="6" customFormat="1">
      <c r="A248" s="387"/>
      <c r="H248" s="823"/>
      <c r="I248" s="387"/>
      <c r="L248" s="587"/>
    </row>
    <row r="249" spans="1:25" s="6" customFormat="1">
      <c r="A249" s="387"/>
      <c r="H249" s="823"/>
      <c r="I249" s="387"/>
      <c r="L249" s="587"/>
    </row>
    <row r="250" spans="1:25" s="6" customFormat="1">
      <c r="A250" s="387"/>
      <c r="H250" s="823"/>
      <c r="I250" s="387"/>
      <c r="L250" s="587"/>
    </row>
    <row r="251" spans="1:25" s="6" customFormat="1">
      <c r="A251" s="387"/>
      <c r="H251" s="823"/>
      <c r="I251" s="387"/>
      <c r="L251" s="587"/>
    </row>
    <row r="252" spans="1:25" s="6" customFormat="1">
      <c r="A252" s="387"/>
      <c r="H252" s="823"/>
      <c r="I252" s="387"/>
      <c r="L252" s="587"/>
    </row>
    <row r="253" spans="1:25" s="6" customFormat="1">
      <c r="A253" s="387"/>
      <c r="H253" s="823"/>
      <c r="I253" s="387"/>
      <c r="L253" s="587"/>
    </row>
    <row r="254" spans="1:25" s="6" customFormat="1">
      <c r="A254" s="387"/>
      <c r="H254" s="823"/>
      <c r="I254" s="387"/>
      <c r="L254" s="587"/>
    </row>
    <row r="255" spans="1:25" s="6" customFormat="1">
      <c r="A255" s="387"/>
      <c r="H255" s="823"/>
      <c r="I255" s="387"/>
      <c r="L255" s="587"/>
    </row>
    <row r="256" spans="1:25" s="6" customFormat="1">
      <c r="A256" s="387"/>
      <c r="H256" s="823"/>
      <c r="I256" s="387"/>
      <c r="L256" s="587"/>
    </row>
    <row r="257" spans="1:25" s="6" customFormat="1">
      <c r="A257" s="387"/>
      <c r="H257" s="823"/>
      <c r="I257" s="387"/>
      <c r="L257" s="587"/>
    </row>
    <row r="258" spans="1:25" s="6" customFormat="1" hidden="1">
      <c r="A258" s="387"/>
      <c r="H258" s="823"/>
      <c r="I258" s="387"/>
      <c r="L258" s="587"/>
    </row>
    <row r="259" spans="1:25" s="6" customFormat="1" hidden="1">
      <c r="A259" s="387"/>
      <c r="H259" s="823"/>
      <c r="I259" s="387"/>
      <c r="L259" s="587"/>
    </row>
    <row r="260" spans="1:25" s="6" customFormat="1" hidden="1">
      <c r="A260" s="37"/>
      <c r="B260"/>
      <c r="C260"/>
      <c r="D260"/>
      <c r="E260"/>
      <c r="F260"/>
      <c r="G260"/>
      <c r="H260" s="484"/>
      <c r="I260" s="37"/>
      <c r="J260"/>
      <c r="K260"/>
      <c r="L260" s="587"/>
      <c r="S260"/>
    </row>
    <row r="261" spans="1:25" s="6" customFormat="1" hidden="1">
      <c r="A261" s="37"/>
      <c r="B261"/>
      <c r="C261"/>
      <c r="D261"/>
      <c r="E261"/>
      <c r="F261"/>
      <c r="G261"/>
      <c r="H261" s="484"/>
      <c r="I261" s="37"/>
      <c r="J261"/>
      <c r="K261"/>
      <c r="L261" s="587"/>
      <c r="S261"/>
    </row>
    <row r="262" spans="1:25" s="6" customFormat="1" hidden="1">
      <c r="A262" s="37"/>
      <c r="B262"/>
      <c r="C262"/>
      <c r="D262"/>
      <c r="E262"/>
      <c r="F262"/>
      <c r="G262"/>
      <c r="H262" s="484"/>
      <c r="I262" s="37"/>
      <c r="J262"/>
      <c r="K262"/>
      <c r="L262" s="587"/>
      <c r="S262"/>
    </row>
    <row r="263" spans="1:25" s="6" customFormat="1" hidden="1">
      <c r="A263" s="37"/>
      <c r="B263"/>
      <c r="C263"/>
      <c r="D263"/>
      <c r="E263"/>
      <c r="F263"/>
      <c r="G263"/>
      <c r="H263" s="484"/>
      <c r="I263" s="37"/>
      <c r="J263"/>
      <c r="K263"/>
      <c r="L263" s="587"/>
      <c r="S263"/>
    </row>
    <row r="264" spans="1:25" s="6" customFormat="1" hidden="1">
      <c r="A264" s="37"/>
      <c r="B264"/>
      <c r="C264"/>
      <c r="D264"/>
      <c r="E264"/>
      <c r="F264"/>
      <c r="G264"/>
      <c r="H264" s="484"/>
      <c r="I264" s="37"/>
      <c r="J264"/>
      <c r="K264"/>
      <c r="L264" s="587"/>
      <c r="S264"/>
    </row>
    <row r="265" spans="1:25" s="6" customFormat="1" hidden="1">
      <c r="A265" s="37"/>
      <c r="B265"/>
      <c r="C265"/>
      <c r="D265"/>
      <c r="E265"/>
      <c r="F265"/>
      <c r="G265"/>
      <c r="H265" s="484"/>
      <c r="I265" s="37"/>
      <c r="J265"/>
      <c r="K265"/>
      <c r="L265" s="587"/>
      <c r="S265"/>
    </row>
    <row r="266" spans="1:25" s="6" customFormat="1" hidden="1">
      <c r="A266" s="37"/>
      <c r="B266"/>
      <c r="C266"/>
      <c r="D266"/>
      <c r="E266"/>
      <c r="F266"/>
      <c r="G266"/>
      <c r="H266" s="484"/>
      <c r="I266" s="37"/>
      <c r="J266"/>
      <c r="K266"/>
      <c r="L266" s="587"/>
      <c r="S266"/>
    </row>
    <row r="267" spans="1:25" s="6" customFormat="1" hidden="1">
      <c r="A267" s="37"/>
      <c r="B267"/>
      <c r="C267"/>
      <c r="D267"/>
      <c r="E267"/>
      <c r="F267"/>
      <c r="G267"/>
      <c r="H267" s="484"/>
      <c r="I267" s="37"/>
      <c r="J267"/>
      <c r="K267"/>
      <c r="L267" s="587"/>
      <c r="S267"/>
    </row>
    <row r="268" spans="1:25" s="6" customFormat="1" hidden="1">
      <c r="A268" s="37"/>
      <c r="B268"/>
      <c r="C268"/>
      <c r="D268"/>
      <c r="E268"/>
      <c r="F268"/>
      <c r="G268"/>
      <c r="H268" s="484"/>
      <c r="I268" s="37"/>
      <c r="J268"/>
      <c r="K268"/>
      <c r="L268" s="587"/>
      <c r="S268"/>
    </row>
    <row r="269" spans="1:25" s="6" customFormat="1" hidden="1">
      <c r="A269" s="37"/>
      <c r="B269"/>
      <c r="C269"/>
      <c r="D269"/>
      <c r="E269"/>
      <c r="F269"/>
      <c r="G269"/>
      <c r="H269" s="484"/>
      <c r="I269" s="37"/>
      <c r="J269"/>
      <c r="K269"/>
      <c r="L269" s="587"/>
      <c r="S269"/>
    </row>
    <row r="270" spans="1:25" s="37" customFormat="1" hidden="1">
      <c r="B270"/>
      <c r="C270"/>
      <c r="D270"/>
      <c r="E270"/>
      <c r="F270"/>
      <c r="G270"/>
      <c r="H270" s="484"/>
      <c r="J270"/>
      <c r="K270"/>
      <c r="L270" s="587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1:25" s="37" customFormat="1" hidden="1">
      <c r="B271"/>
      <c r="C271"/>
      <c r="D271"/>
      <c r="E271"/>
      <c r="F271"/>
      <c r="G271"/>
      <c r="H271" s="484"/>
      <c r="J271"/>
      <c r="K271"/>
      <c r="L271" s="587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1:25" s="37" customFormat="1" hidden="1">
      <c r="B272"/>
      <c r="C272"/>
      <c r="D272"/>
      <c r="E272"/>
      <c r="F272"/>
      <c r="G272"/>
      <c r="H272" s="484"/>
      <c r="J272"/>
      <c r="K272"/>
      <c r="L272" s="587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87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87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87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87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87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87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87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87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87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87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87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87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87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87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87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87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87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87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87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87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87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87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87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87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87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87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87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87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87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87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87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87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87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87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87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87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87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87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87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87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87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87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87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87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87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87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87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87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2:25" s="37" customFormat="1" hidden="1">
      <c r="B321"/>
      <c r="C321"/>
      <c r="D321"/>
      <c r="E321"/>
      <c r="F321"/>
      <c r="G321"/>
      <c r="H321" s="484"/>
      <c r="J321"/>
      <c r="K321"/>
      <c r="L321" s="587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2:25" s="37" customFormat="1" hidden="1">
      <c r="B322"/>
      <c r="C322"/>
      <c r="D322"/>
      <c r="E322"/>
      <c r="F322"/>
      <c r="G322"/>
      <c r="H322" s="484"/>
      <c r="J322"/>
      <c r="K322"/>
      <c r="L322" s="587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2:25" s="37" customFormat="1" hidden="1">
      <c r="B323"/>
      <c r="C323"/>
      <c r="D323"/>
      <c r="E323"/>
      <c r="F323"/>
      <c r="G323"/>
      <c r="H323" s="484"/>
      <c r="J323"/>
      <c r="K323"/>
      <c r="L323" s="587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2:25" s="37" customFormat="1" hidden="1">
      <c r="B324"/>
      <c r="C324"/>
      <c r="D324"/>
      <c r="E324"/>
      <c r="F324"/>
      <c r="G324"/>
      <c r="H324" s="484"/>
      <c r="J324"/>
      <c r="K324"/>
      <c r="L324" s="587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2:25" s="37" customFormat="1" hidden="1">
      <c r="B325"/>
      <c r="C325"/>
      <c r="D325"/>
      <c r="E325"/>
      <c r="F325"/>
      <c r="G325"/>
      <c r="H325" s="484"/>
      <c r="J325"/>
      <c r="K325"/>
      <c r="L325" s="587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2:25" s="37" customFormat="1" hidden="1">
      <c r="B326"/>
      <c r="C326"/>
      <c r="D326"/>
      <c r="E326"/>
      <c r="F326"/>
      <c r="G326"/>
      <c r="H326" s="484"/>
      <c r="J326"/>
      <c r="K326"/>
      <c r="L326" s="587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2:25" s="37" customFormat="1" hidden="1">
      <c r="B327"/>
      <c r="C327"/>
      <c r="D327"/>
      <c r="E327"/>
      <c r="F327"/>
      <c r="G327"/>
      <c r="H327" s="484"/>
      <c r="J327"/>
      <c r="K327"/>
      <c r="L327" s="587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2:25" s="37" customFormat="1" hidden="1">
      <c r="B328"/>
      <c r="C328"/>
      <c r="D328"/>
      <c r="E328"/>
      <c r="F328"/>
      <c r="G328"/>
      <c r="H328" s="484"/>
      <c r="J328"/>
      <c r="K328"/>
      <c r="L328" s="587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2:25" s="37" customFormat="1" hidden="1">
      <c r="B329"/>
      <c r="C329"/>
      <c r="D329"/>
      <c r="E329"/>
      <c r="F329"/>
      <c r="G329"/>
      <c r="H329" s="484"/>
      <c r="J329"/>
      <c r="K329"/>
      <c r="L329" s="587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2:25" s="37" customFormat="1" hidden="1">
      <c r="B330"/>
      <c r="C330"/>
      <c r="D330"/>
      <c r="E330"/>
      <c r="F330"/>
      <c r="G330"/>
      <c r="H330" s="484"/>
      <c r="J330"/>
      <c r="K330"/>
      <c r="L330" s="587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2:25" s="37" customFormat="1" hidden="1">
      <c r="B331"/>
      <c r="C331"/>
      <c r="D331"/>
      <c r="E331"/>
      <c r="F331"/>
      <c r="G331"/>
      <c r="H331" s="484"/>
      <c r="J331"/>
      <c r="K331"/>
      <c r="L331" s="587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2" spans="2:25" s="37" customFormat="1" hidden="1">
      <c r="B332"/>
      <c r="C332"/>
      <c r="D332"/>
      <c r="E332"/>
      <c r="F332"/>
      <c r="G332"/>
      <c r="H332" s="484"/>
      <c r="J332"/>
      <c r="K332"/>
      <c r="L332" s="587"/>
      <c r="M332" s="6"/>
      <c r="N332" s="6"/>
      <c r="O332" s="6"/>
      <c r="P332" s="6"/>
      <c r="Q332" s="6"/>
      <c r="R332" s="6"/>
      <c r="S332"/>
      <c r="T332" s="6"/>
      <c r="U332" s="6"/>
      <c r="V332" s="6"/>
      <c r="W332" s="6"/>
      <c r="X332" s="6"/>
      <c r="Y332" s="6"/>
    </row>
    <row r="333" spans="2:25" s="37" customFormat="1" hidden="1">
      <c r="B333"/>
      <c r="C333"/>
      <c r="D333"/>
      <c r="E333"/>
      <c r="F333"/>
      <c r="G333"/>
      <c r="H333" s="484"/>
      <c r="J333"/>
      <c r="K333"/>
      <c r="L333" s="587"/>
      <c r="M333" s="6"/>
      <c r="N333" s="6"/>
      <c r="O333" s="6"/>
      <c r="P333" s="6"/>
      <c r="Q333" s="6"/>
      <c r="R333" s="6"/>
      <c r="S333"/>
      <c r="T333" s="6"/>
      <c r="U333" s="6"/>
      <c r="V333" s="6"/>
      <c r="W333" s="6"/>
      <c r="X333" s="6"/>
      <c r="Y333" s="6"/>
    </row>
    <row r="334" spans="2:25" s="37" customFormat="1" hidden="1">
      <c r="B334"/>
      <c r="C334"/>
      <c r="D334"/>
      <c r="E334"/>
      <c r="F334"/>
      <c r="G334"/>
      <c r="H334" s="484"/>
      <c r="J334"/>
      <c r="K334"/>
      <c r="L334" s="587"/>
      <c r="M334" s="6"/>
      <c r="N334" s="6"/>
      <c r="O334" s="6"/>
      <c r="P334" s="6"/>
      <c r="Q334" s="6"/>
      <c r="R334" s="6"/>
      <c r="S334"/>
      <c r="T334" s="6"/>
      <c r="U334" s="6"/>
      <c r="V334" s="6"/>
      <c r="W334" s="6"/>
      <c r="X334" s="6"/>
      <c r="Y334" s="6"/>
    </row>
    <row r="335" spans="2:25" s="37" customFormat="1" hidden="1">
      <c r="B335"/>
      <c r="C335"/>
      <c r="D335"/>
      <c r="E335"/>
      <c r="F335"/>
      <c r="G335"/>
      <c r="H335" s="484"/>
      <c r="J335"/>
      <c r="K335"/>
      <c r="L335" s="587"/>
      <c r="M335" s="6"/>
      <c r="N335" s="6"/>
      <c r="O335" s="6"/>
      <c r="P335" s="6"/>
      <c r="Q335" s="6"/>
      <c r="R335" s="6"/>
      <c r="S335"/>
      <c r="T335" s="6"/>
      <c r="U335" s="6"/>
      <c r="V335" s="6"/>
      <c r="W335" s="6"/>
      <c r="X335" s="6"/>
      <c r="Y335" s="6"/>
    </row>
    <row r="336" spans="2:25" s="37" customFormat="1" hidden="1">
      <c r="B336"/>
      <c r="C336"/>
      <c r="D336"/>
      <c r="E336"/>
      <c r="F336"/>
      <c r="G336"/>
      <c r="H336" s="484"/>
      <c r="J336"/>
      <c r="K336"/>
      <c r="L336" s="587"/>
      <c r="M336" s="6"/>
      <c r="N336" s="6"/>
      <c r="O336" s="6"/>
      <c r="P336" s="6"/>
      <c r="Q336" s="6"/>
      <c r="R336" s="6"/>
      <c r="S336"/>
      <c r="T336" s="6"/>
      <c r="U336" s="6"/>
      <c r="V336" s="6"/>
      <c r="W336" s="6"/>
      <c r="X336" s="6"/>
      <c r="Y336" s="6"/>
    </row>
    <row r="337" spans="2:25" s="37" customFormat="1" hidden="1">
      <c r="B337"/>
      <c r="C337"/>
      <c r="D337"/>
      <c r="E337"/>
      <c r="F337"/>
      <c r="G337"/>
      <c r="H337" s="484"/>
      <c r="J337"/>
      <c r="K337"/>
      <c r="L337" s="587"/>
      <c r="M337" s="6"/>
      <c r="N337" s="6"/>
      <c r="O337" s="6"/>
      <c r="P337" s="6"/>
      <c r="Q337" s="6"/>
      <c r="R337" s="6"/>
      <c r="S337"/>
      <c r="T337" s="6"/>
      <c r="U337" s="6"/>
      <c r="V337" s="6"/>
      <c r="W337" s="6"/>
      <c r="X337" s="6"/>
      <c r="Y337" s="6"/>
    </row>
    <row r="338" spans="2:25" s="37" customFormat="1" hidden="1">
      <c r="B338"/>
      <c r="C338"/>
      <c r="D338"/>
      <c r="E338"/>
      <c r="F338"/>
      <c r="G338"/>
      <c r="H338" s="484"/>
      <c r="J338"/>
      <c r="K338"/>
      <c r="L338" s="587"/>
      <c r="M338" s="6"/>
      <c r="N338" s="6"/>
      <c r="O338" s="6"/>
      <c r="P338" s="6"/>
      <c r="Q338" s="6"/>
      <c r="R338" s="6"/>
      <c r="S338"/>
      <c r="T338" s="6"/>
      <c r="U338" s="6"/>
      <c r="V338" s="6"/>
      <c r="W338" s="6"/>
      <c r="X338" s="6"/>
      <c r="Y338" s="6"/>
    </row>
    <row r="339" spans="2:25" s="37" customFormat="1" hidden="1">
      <c r="B339"/>
      <c r="C339"/>
      <c r="D339"/>
      <c r="E339"/>
      <c r="F339"/>
      <c r="G339"/>
      <c r="H339" s="484"/>
      <c r="J339"/>
      <c r="K339"/>
      <c r="L339" s="587"/>
      <c r="M339" s="6"/>
      <c r="N339" s="6"/>
      <c r="O339" s="6"/>
      <c r="P339" s="6"/>
      <c r="Q339" s="6"/>
      <c r="R339" s="6"/>
      <c r="S339"/>
      <c r="T339" s="6"/>
      <c r="U339" s="6"/>
      <c r="V339" s="6"/>
      <c r="W339" s="6"/>
      <c r="X339" s="6"/>
      <c r="Y339" s="6"/>
    </row>
    <row r="340" spans="2:25" s="37" customFormat="1" hidden="1">
      <c r="B340"/>
      <c r="C340"/>
      <c r="D340"/>
      <c r="E340"/>
      <c r="F340"/>
      <c r="G340"/>
      <c r="H340" s="484"/>
      <c r="J340"/>
      <c r="K340"/>
      <c r="L340" s="587"/>
      <c r="M340" s="6"/>
      <c r="N340" s="6"/>
      <c r="O340" s="6"/>
      <c r="P340" s="6"/>
      <c r="Q340" s="6"/>
      <c r="R340" s="6"/>
      <c r="S340"/>
      <c r="T340" s="6"/>
      <c r="U340" s="6"/>
      <c r="V340" s="6"/>
      <c r="W340" s="6"/>
      <c r="X340" s="6"/>
      <c r="Y340" s="6"/>
    </row>
    <row r="341" spans="2:25" s="37" customFormat="1" hidden="1">
      <c r="B341"/>
      <c r="C341"/>
      <c r="D341"/>
      <c r="E341"/>
      <c r="F341"/>
      <c r="G341"/>
      <c r="H341" s="484"/>
      <c r="J341"/>
      <c r="K341"/>
      <c r="L341" s="587"/>
      <c r="M341" s="6"/>
      <c r="N341" s="6"/>
      <c r="O341" s="6"/>
      <c r="P341" s="6"/>
      <c r="Q341" s="6"/>
      <c r="R341" s="6"/>
      <c r="S341"/>
      <c r="T341" s="6"/>
      <c r="U341" s="6"/>
      <c r="V341" s="6"/>
      <c r="W341" s="6"/>
      <c r="X341" s="6"/>
      <c r="Y341" s="6"/>
    </row>
    <row r="342" spans="2:25" s="37" customFormat="1" hidden="1">
      <c r="B342"/>
      <c r="C342"/>
      <c r="D342"/>
      <c r="E342"/>
      <c r="F342"/>
      <c r="G342"/>
      <c r="H342" s="484"/>
      <c r="J342"/>
      <c r="K342"/>
      <c r="L342" s="587"/>
      <c r="M342" s="6"/>
      <c r="N342" s="6"/>
      <c r="O342" s="6"/>
      <c r="P342" s="6"/>
      <c r="Q342" s="6"/>
      <c r="R342" s="6"/>
      <c r="S342"/>
      <c r="T342" s="6"/>
      <c r="U342" s="6"/>
      <c r="V342" s="6"/>
      <c r="W342" s="6"/>
      <c r="X342" s="6"/>
      <c r="Y342" s="6"/>
    </row>
    <row r="343" spans="2:25" s="37" customFormat="1" hidden="1">
      <c r="B343"/>
      <c r="C343"/>
      <c r="D343"/>
      <c r="E343"/>
      <c r="F343"/>
      <c r="G343"/>
      <c r="H343" s="484"/>
      <c r="J343"/>
      <c r="K343"/>
      <c r="L343" s="587"/>
      <c r="M343" s="6"/>
      <c r="N343" s="6"/>
      <c r="O343" s="6"/>
      <c r="P343" s="6"/>
      <c r="Q343" s="6"/>
      <c r="R343" s="6"/>
      <c r="S343"/>
      <c r="T343" s="6"/>
      <c r="U343" s="6"/>
      <c r="V343" s="6"/>
      <c r="W343" s="6"/>
      <c r="X343" s="6"/>
      <c r="Y343" s="6"/>
    </row>
    <row r="344" spans="2:25" s="37" customFormat="1" hidden="1">
      <c r="B344"/>
      <c r="C344"/>
      <c r="D344"/>
      <c r="E344"/>
      <c r="F344"/>
      <c r="G344"/>
      <c r="H344" s="484"/>
      <c r="J344"/>
      <c r="K344"/>
      <c r="L344" s="587"/>
      <c r="M344" s="6"/>
      <c r="N344" s="6"/>
      <c r="O344" s="6"/>
      <c r="P344" s="6"/>
      <c r="Q344" s="6"/>
      <c r="R344" s="6"/>
      <c r="S344"/>
      <c r="T344" s="6"/>
      <c r="U344" s="6"/>
      <c r="V344" s="6"/>
      <c r="W344" s="6"/>
      <c r="X344" s="6"/>
      <c r="Y344" s="6"/>
    </row>
    <row r="345" spans="2:25" s="37" customFormat="1" hidden="1">
      <c r="B345"/>
      <c r="C345"/>
      <c r="D345"/>
      <c r="E345"/>
      <c r="F345"/>
      <c r="G345"/>
      <c r="H345" s="484"/>
      <c r="J345"/>
      <c r="K345"/>
      <c r="L345" s="587"/>
      <c r="M345" s="6"/>
      <c r="N345" s="6"/>
      <c r="O345" s="6"/>
      <c r="P345" s="6"/>
      <c r="Q345" s="6"/>
      <c r="R345" s="6"/>
      <c r="S345"/>
      <c r="T345" s="6"/>
      <c r="U345" s="6"/>
      <c r="V345" s="6"/>
      <c r="W345" s="6"/>
      <c r="X345" s="6"/>
      <c r="Y345" s="6"/>
    </row>
    <row r="346" spans="2:25" s="37" customFormat="1" hidden="1">
      <c r="B346"/>
      <c r="C346"/>
      <c r="D346"/>
      <c r="E346"/>
      <c r="F346"/>
      <c r="G346"/>
      <c r="H346" s="484"/>
      <c r="J346"/>
      <c r="K346"/>
      <c r="L346" s="587"/>
      <c r="M346" s="6"/>
      <c r="N346" s="6"/>
      <c r="O346" s="6"/>
      <c r="P346" s="6"/>
      <c r="Q346" s="6"/>
      <c r="R346" s="6"/>
      <c r="S346"/>
      <c r="T346" s="6"/>
      <c r="U346" s="6"/>
      <c r="V346" s="6"/>
      <c r="W346" s="6"/>
      <c r="X346" s="6"/>
      <c r="Y346" s="6"/>
    </row>
    <row r="347" spans="2:25" s="37" customFormat="1" hidden="1">
      <c r="B347"/>
      <c r="C347"/>
      <c r="D347"/>
      <c r="E347"/>
      <c r="F347"/>
      <c r="G347"/>
      <c r="H347" s="484"/>
      <c r="J347"/>
      <c r="K347"/>
      <c r="L347" s="587"/>
      <c r="M347" s="6"/>
      <c r="N347" s="6"/>
      <c r="O347" s="6"/>
      <c r="P347" s="6"/>
      <c r="Q347" s="6"/>
      <c r="R347" s="6"/>
      <c r="S347"/>
      <c r="T347" s="6"/>
      <c r="U347" s="6"/>
      <c r="V347" s="6"/>
      <c r="W347" s="6"/>
      <c r="X347" s="6"/>
      <c r="Y347" s="6"/>
    </row>
    <row r="348" spans="2:25" s="37" customFormat="1" hidden="1">
      <c r="B348"/>
      <c r="C348"/>
      <c r="D348"/>
      <c r="E348"/>
      <c r="F348"/>
      <c r="G348"/>
      <c r="H348" s="484"/>
      <c r="J348"/>
      <c r="K348"/>
      <c r="L348" s="587"/>
      <c r="M348" s="6"/>
      <c r="N348" s="6"/>
      <c r="O348" s="6"/>
      <c r="P348" s="6"/>
      <c r="Q348" s="6"/>
      <c r="R348" s="6"/>
      <c r="S348"/>
      <c r="T348" s="6"/>
      <c r="U348" s="6"/>
      <c r="V348" s="6"/>
      <c r="W348" s="6"/>
      <c r="X348" s="6"/>
      <c r="Y348" s="6"/>
    </row>
    <row r="349" spans="2:25" s="37" customFormat="1" hidden="1">
      <c r="B349"/>
      <c r="C349"/>
      <c r="D349"/>
      <c r="E349"/>
      <c r="F349"/>
      <c r="G349"/>
      <c r="H349" s="484"/>
      <c r="J349"/>
      <c r="K349"/>
      <c r="L349" s="587"/>
      <c r="M349" s="6"/>
      <c r="N349" s="6"/>
      <c r="O349" s="6"/>
      <c r="P349" s="6"/>
      <c r="Q349" s="6"/>
      <c r="R349" s="6"/>
      <c r="S349"/>
      <c r="T349" s="6"/>
      <c r="U349" s="6"/>
      <c r="V349" s="6"/>
      <c r="W349" s="6"/>
      <c r="X349" s="6"/>
      <c r="Y349" s="6"/>
    </row>
    <row r="350" spans="2:25" s="37" customFormat="1" hidden="1">
      <c r="B350"/>
      <c r="C350"/>
      <c r="D350"/>
      <c r="E350"/>
      <c r="F350"/>
      <c r="G350"/>
      <c r="H350" s="484"/>
      <c r="J350"/>
      <c r="K350"/>
      <c r="L350" s="587"/>
      <c r="M350" s="6"/>
      <c r="N350" s="6"/>
      <c r="O350" s="6"/>
      <c r="P350" s="6"/>
      <c r="Q350" s="6"/>
      <c r="R350" s="6"/>
      <c r="S350"/>
      <c r="T350" s="6"/>
      <c r="U350" s="6"/>
      <c r="V350" s="6"/>
      <c r="W350" s="6"/>
      <c r="X350" s="6"/>
      <c r="Y350" s="6"/>
    </row>
    <row r="351" spans="2:25" s="37" customFormat="1" hidden="1">
      <c r="B351"/>
      <c r="C351"/>
      <c r="D351"/>
      <c r="E351"/>
      <c r="F351"/>
      <c r="G351"/>
      <c r="H351" s="484"/>
      <c r="J351"/>
      <c r="K351"/>
      <c r="L351" s="587"/>
      <c r="M351" s="6"/>
      <c r="N351" s="6"/>
      <c r="O351" s="6"/>
      <c r="P351" s="6"/>
      <c r="Q351" s="6"/>
      <c r="R351" s="6"/>
      <c r="S351"/>
      <c r="T351" s="6"/>
      <c r="U351" s="6"/>
      <c r="V351" s="6"/>
      <c r="W351" s="6"/>
      <c r="X351" s="6"/>
      <c r="Y351" s="6"/>
    </row>
    <row r="352" spans="2:25" s="37" customFormat="1" hidden="1">
      <c r="B352"/>
      <c r="C352"/>
      <c r="D352"/>
      <c r="E352"/>
      <c r="F352"/>
      <c r="G352"/>
      <c r="H352" s="484"/>
      <c r="J352"/>
      <c r="K352"/>
      <c r="L352" s="587"/>
      <c r="M352" s="6"/>
      <c r="N352" s="6"/>
      <c r="O352" s="6"/>
      <c r="P352" s="6"/>
      <c r="Q352" s="6"/>
      <c r="R352" s="6"/>
      <c r="S352"/>
      <c r="T352" s="6"/>
      <c r="U352" s="6"/>
      <c r="V352" s="6"/>
      <c r="W352" s="6"/>
      <c r="X352" s="6"/>
      <c r="Y352" s="6"/>
    </row>
    <row r="353" spans="2:25" s="37" customFormat="1" hidden="1">
      <c r="B353"/>
      <c r="C353"/>
      <c r="D353"/>
      <c r="E353"/>
      <c r="F353"/>
      <c r="G353"/>
      <c r="H353" s="484"/>
      <c r="J353"/>
      <c r="K353"/>
      <c r="L353" s="587"/>
      <c r="M353" s="6"/>
      <c r="N353" s="6"/>
      <c r="O353" s="6"/>
      <c r="P353" s="6"/>
      <c r="Q353" s="6"/>
      <c r="R353" s="6"/>
      <c r="S353"/>
      <c r="T353" s="6"/>
      <c r="U353" s="6"/>
      <c r="V353" s="6"/>
      <c r="W353" s="6"/>
      <c r="X353" s="6"/>
      <c r="Y353" s="6"/>
    </row>
    <row r="354" spans="2:25" s="37" customFormat="1" hidden="1">
      <c r="B354"/>
      <c r="C354"/>
      <c r="D354"/>
      <c r="E354"/>
      <c r="F354"/>
      <c r="G354"/>
      <c r="H354" s="484"/>
      <c r="J354"/>
      <c r="K354"/>
      <c r="L354" s="587"/>
      <c r="M354" s="6"/>
      <c r="N354" s="6"/>
      <c r="O354" s="6"/>
      <c r="P354" s="6"/>
      <c r="Q354" s="6"/>
      <c r="R354" s="6"/>
      <c r="S354"/>
      <c r="T354" s="6"/>
      <c r="U354" s="6"/>
      <c r="V354" s="6"/>
      <c r="W354" s="6"/>
      <c r="X354" s="6"/>
      <c r="Y354" s="6"/>
    </row>
    <row r="355" spans="2:25" s="37" customFormat="1" hidden="1">
      <c r="B355"/>
      <c r="C355"/>
      <c r="D355"/>
      <c r="E355"/>
      <c r="F355"/>
      <c r="G355"/>
      <c r="H355" s="484"/>
      <c r="J355"/>
      <c r="K355"/>
      <c r="L355" s="587"/>
      <c r="M355" s="6"/>
      <c r="N355" s="6"/>
      <c r="O355" s="6"/>
      <c r="P355" s="6"/>
      <c r="Q355" s="6"/>
      <c r="R355" s="6"/>
      <c r="S355"/>
      <c r="T355" s="6"/>
      <c r="U355" s="6"/>
      <c r="V355" s="6"/>
      <c r="W355" s="6"/>
      <c r="X355" s="6"/>
      <c r="Y355" s="6"/>
    </row>
    <row r="356" spans="2:25" s="37" customFormat="1" hidden="1">
      <c r="B356"/>
      <c r="C356"/>
      <c r="D356"/>
      <c r="E356"/>
      <c r="F356"/>
      <c r="G356"/>
      <c r="H356" s="484"/>
      <c r="J356"/>
      <c r="K356"/>
      <c r="L356" s="587"/>
      <c r="M356" s="6"/>
      <c r="N356" s="6"/>
      <c r="O356" s="6"/>
      <c r="P356" s="6"/>
      <c r="Q356" s="6"/>
      <c r="R356" s="6"/>
      <c r="S356"/>
      <c r="T356" s="6"/>
      <c r="U356" s="6"/>
      <c r="V356" s="6"/>
      <c r="W356" s="6"/>
      <c r="X356" s="6"/>
      <c r="Y356" s="6"/>
    </row>
    <row r="357" spans="2:25" s="37" customFormat="1" hidden="1">
      <c r="B357"/>
      <c r="C357"/>
      <c r="D357"/>
      <c r="E357"/>
      <c r="F357"/>
      <c r="G357"/>
      <c r="H357" s="484"/>
      <c r="J357"/>
      <c r="K357"/>
      <c r="L357" s="587"/>
      <c r="M357" s="6"/>
      <c r="N357" s="6"/>
      <c r="O357" s="6"/>
      <c r="P357" s="6"/>
      <c r="Q357" s="6"/>
      <c r="R357" s="6"/>
      <c r="S357"/>
      <c r="T357" s="6"/>
      <c r="U357" s="6"/>
      <c r="V357" s="6"/>
      <c r="W357" s="6"/>
      <c r="X357" s="6"/>
      <c r="Y357" s="6"/>
    </row>
    <row r="358" spans="2:25" s="37" customFormat="1" hidden="1">
      <c r="B358"/>
      <c r="C358"/>
      <c r="D358"/>
      <c r="E358"/>
      <c r="F358"/>
      <c r="G358"/>
      <c r="H358" s="484"/>
      <c r="J358"/>
      <c r="K358"/>
      <c r="L358" s="587"/>
      <c r="M358" s="6"/>
      <c r="N358" s="6"/>
      <c r="O358" s="6"/>
      <c r="P358" s="6"/>
      <c r="Q358" s="6"/>
      <c r="R358" s="6"/>
      <c r="S358"/>
      <c r="T358" s="6"/>
      <c r="U358" s="6"/>
      <c r="V358" s="6"/>
      <c r="W358" s="6"/>
      <c r="X358" s="6"/>
      <c r="Y358" s="6"/>
    </row>
    <row r="359" spans="2:25" s="37" customFormat="1" hidden="1">
      <c r="B359"/>
      <c r="C359"/>
      <c r="D359"/>
      <c r="E359"/>
      <c r="F359"/>
      <c r="G359"/>
      <c r="H359" s="484"/>
      <c r="J359"/>
      <c r="K359"/>
      <c r="L359" s="587"/>
      <c r="M359" s="6"/>
      <c r="N359" s="6"/>
      <c r="O359" s="6"/>
      <c r="P359" s="6"/>
      <c r="Q359" s="6"/>
      <c r="R359" s="6"/>
      <c r="S359"/>
      <c r="T359" s="6"/>
      <c r="U359" s="6"/>
      <c r="V359" s="6"/>
      <c r="W359" s="6"/>
      <c r="X359" s="6"/>
      <c r="Y359" s="6"/>
    </row>
    <row r="360" spans="2:25" s="37" customFormat="1" hidden="1">
      <c r="B360"/>
      <c r="C360"/>
      <c r="D360"/>
      <c r="E360"/>
      <c r="F360"/>
      <c r="G360"/>
      <c r="H360" s="484"/>
      <c r="J360"/>
      <c r="K360"/>
      <c r="L360" s="587"/>
      <c r="M360" s="6"/>
      <c r="N360" s="6"/>
      <c r="O360" s="6"/>
      <c r="P360" s="6"/>
      <c r="Q360" s="6"/>
      <c r="R360" s="6"/>
      <c r="S360"/>
      <c r="T360" s="6"/>
      <c r="U360" s="6"/>
      <c r="V360" s="6"/>
      <c r="W360" s="6"/>
      <c r="X360" s="6"/>
      <c r="Y360" s="6"/>
    </row>
    <row r="361" spans="2:25" s="37" customFormat="1" hidden="1">
      <c r="B361"/>
      <c r="C361"/>
      <c r="D361"/>
      <c r="E361"/>
      <c r="F361"/>
      <c r="G361"/>
      <c r="H361" s="484"/>
      <c r="J361"/>
      <c r="K361"/>
      <c r="L361" s="587"/>
      <c r="M361" s="6"/>
      <c r="N361" s="6"/>
      <c r="O361" s="6"/>
      <c r="P361" s="6"/>
      <c r="Q361" s="6"/>
      <c r="R361" s="6"/>
      <c r="S361"/>
      <c r="T361" s="6"/>
      <c r="U361" s="6"/>
      <c r="V361" s="6"/>
      <c r="W361" s="6"/>
      <c r="X361" s="6"/>
      <c r="Y361" s="6"/>
    </row>
    <row r="362" spans="2:25" s="37" customFormat="1" hidden="1">
      <c r="B362"/>
      <c r="C362"/>
      <c r="D362"/>
      <c r="E362"/>
      <c r="F362"/>
      <c r="G362"/>
      <c r="H362" s="484"/>
      <c r="J362"/>
      <c r="K362"/>
      <c r="L362" s="587"/>
      <c r="M362" s="6"/>
      <c r="N362" s="6"/>
      <c r="O362" s="6"/>
      <c r="P362" s="6"/>
      <c r="Q362" s="6"/>
      <c r="R362" s="6"/>
      <c r="S362"/>
      <c r="T362" s="6"/>
      <c r="U362" s="6"/>
      <c r="V362" s="6"/>
      <c r="W362" s="6"/>
      <c r="X362" s="6"/>
      <c r="Y362" s="6"/>
    </row>
    <row r="363" spans="2:25" s="37" customFormat="1" hidden="1">
      <c r="B363"/>
      <c r="C363"/>
      <c r="D363"/>
      <c r="E363"/>
      <c r="F363"/>
      <c r="G363"/>
      <c r="H363" s="484"/>
      <c r="J363"/>
      <c r="K363"/>
      <c r="L363" s="587"/>
      <c r="M363" s="6"/>
      <c r="N363" s="6"/>
      <c r="O363" s="6"/>
      <c r="P363" s="6"/>
      <c r="Q363" s="6"/>
      <c r="R363" s="6"/>
      <c r="S363"/>
      <c r="T363" s="6"/>
      <c r="U363" s="6"/>
      <c r="V363" s="6"/>
      <c r="W363" s="6"/>
      <c r="X363" s="6"/>
      <c r="Y363" s="6"/>
    </row>
    <row r="364" spans="2:25" s="37" customFormat="1" hidden="1">
      <c r="B364"/>
      <c r="C364"/>
      <c r="D364"/>
      <c r="E364"/>
      <c r="F364"/>
      <c r="G364"/>
      <c r="H364" s="484"/>
      <c r="J364"/>
      <c r="K364"/>
      <c r="L364" s="587"/>
      <c r="M364" s="6"/>
      <c r="N364" s="6"/>
      <c r="O364" s="6"/>
      <c r="P364" s="6"/>
      <c r="Q364" s="6"/>
      <c r="R364" s="6"/>
      <c r="S364"/>
      <c r="T364" s="6"/>
      <c r="U364" s="6"/>
      <c r="V364" s="6"/>
      <c r="W364" s="6"/>
      <c r="X364" s="6"/>
      <c r="Y364" s="6"/>
    </row>
    <row r="365" spans="2:25" s="37" customFormat="1" hidden="1">
      <c r="B365"/>
      <c r="C365"/>
      <c r="D365"/>
      <c r="E365"/>
      <c r="F365"/>
      <c r="G365"/>
      <c r="H365" s="484"/>
      <c r="J365"/>
      <c r="K365"/>
      <c r="L365" s="587"/>
      <c r="M365" s="6"/>
      <c r="N365" s="6"/>
      <c r="O365" s="6"/>
      <c r="P365" s="6"/>
      <c r="Q365" s="6"/>
      <c r="R365" s="6"/>
      <c r="S365"/>
      <c r="T365" s="6"/>
      <c r="U365" s="6"/>
      <c r="V365" s="6"/>
      <c r="W365" s="6"/>
      <c r="X365" s="6"/>
      <c r="Y365" s="6"/>
    </row>
    <row r="366" spans="2:25" s="37" customFormat="1" hidden="1">
      <c r="B366"/>
      <c r="C366"/>
      <c r="D366"/>
      <c r="E366"/>
      <c r="F366"/>
      <c r="G366"/>
      <c r="H366" s="484"/>
      <c r="J366"/>
      <c r="K366"/>
      <c r="L366" s="587"/>
      <c r="M366" s="6"/>
      <c r="N366" s="6"/>
      <c r="O366" s="6"/>
      <c r="P366" s="6"/>
      <c r="Q366" s="6"/>
      <c r="R366" s="6"/>
      <c r="S366"/>
      <c r="T366" s="6"/>
      <c r="U366" s="6"/>
      <c r="V366" s="6"/>
      <c r="W366" s="6"/>
      <c r="X366" s="6"/>
      <c r="Y366" s="6"/>
    </row>
    <row r="367" spans="2:25" s="37" customFormat="1" hidden="1">
      <c r="B367"/>
      <c r="C367"/>
      <c r="D367"/>
      <c r="E367"/>
      <c r="F367"/>
      <c r="G367"/>
      <c r="H367" s="484"/>
      <c r="J367"/>
      <c r="K367"/>
      <c r="L367" s="587"/>
      <c r="M367" s="6"/>
      <c r="N367" s="6"/>
      <c r="O367" s="6"/>
      <c r="P367" s="6"/>
      <c r="Q367" s="6"/>
      <c r="R367" s="6"/>
      <c r="S367"/>
      <c r="T367" s="6"/>
      <c r="U367" s="6"/>
      <c r="V367" s="6"/>
      <c r="W367" s="6"/>
      <c r="X367" s="6"/>
      <c r="Y367" s="6"/>
    </row>
    <row r="368" spans="2:25" s="37" customFormat="1" hidden="1">
      <c r="B368"/>
      <c r="C368"/>
      <c r="D368"/>
      <c r="E368"/>
      <c r="F368"/>
      <c r="G368"/>
      <c r="H368" s="484"/>
      <c r="J368"/>
      <c r="K368"/>
      <c r="L368" s="587"/>
      <c r="M368" s="6"/>
      <c r="N368" s="6"/>
      <c r="O368" s="6"/>
      <c r="P368" s="6"/>
      <c r="Q368" s="6"/>
      <c r="R368" s="6"/>
      <c r="S368"/>
      <c r="T368" s="6"/>
      <c r="U368" s="6"/>
      <c r="V368" s="6"/>
      <c r="W368" s="6"/>
      <c r="X368" s="6"/>
      <c r="Y368" s="6"/>
    </row>
    <row r="369" spans="1:25" s="37" customFormat="1" hidden="1">
      <c r="B369"/>
      <c r="C369"/>
      <c r="D369"/>
      <c r="E369"/>
      <c r="F369"/>
      <c r="G369"/>
      <c r="H369" s="484"/>
      <c r="J369"/>
      <c r="K369"/>
      <c r="L369" s="587"/>
      <c r="M369" s="6"/>
      <c r="N369" s="6"/>
      <c r="O369" s="6"/>
      <c r="P369" s="6"/>
      <c r="Q369" s="6"/>
      <c r="R369" s="6"/>
      <c r="S369"/>
      <c r="T369" s="6"/>
      <c r="U369" s="6"/>
      <c r="V369" s="6"/>
      <c r="W369" s="6"/>
      <c r="X369" s="6"/>
      <c r="Y369" s="6"/>
    </row>
    <row r="370" spans="1:25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</row>
    <row r="371" spans="1:25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</row>
    <row r="372" spans="1:25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</row>
    <row r="373" spans="1:25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</row>
    <row r="374" spans="1:25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</row>
    <row r="375" spans="1:25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25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  <c r="U376" s="1704">
        <v>1</v>
      </c>
      <c r="V376" s="5"/>
    </row>
    <row r="377" spans="1:25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  <c r="U377" s="1704">
        <v>2</v>
      </c>
      <c r="V377" s="5"/>
    </row>
    <row r="378" spans="1:25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  <c r="U378" s="1704">
        <v>3</v>
      </c>
      <c r="V378" s="5"/>
    </row>
    <row r="379" spans="1:25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  <c r="U379" s="1704">
        <v>4</v>
      </c>
      <c r="V379" s="5"/>
    </row>
    <row r="380" spans="1:25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  <c r="U380" s="1704">
        <v>5</v>
      </c>
      <c r="V380" s="5"/>
    </row>
    <row r="381" spans="1:25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  <c r="U381" s="1704">
        <v>6</v>
      </c>
      <c r="V381" s="5"/>
    </row>
    <row r="382" spans="1:25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  <c r="U382" s="1704">
        <v>7</v>
      </c>
      <c r="V382" s="5"/>
    </row>
    <row r="383" spans="1:25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  <c r="U383" s="1704">
        <v>8</v>
      </c>
      <c r="V383" s="5"/>
    </row>
    <row r="384" spans="1:25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  <c r="U384" s="1704">
        <v>9</v>
      </c>
      <c r="V384" s="5"/>
    </row>
    <row r="385" spans="1:22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  <c r="U385" s="1704">
        <v>10</v>
      </c>
      <c r="V385" s="5"/>
    </row>
    <row r="386" spans="1:22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  <c r="U386" s="1704">
        <v>11</v>
      </c>
      <c r="V386" s="5"/>
    </row>
    <row r="387" spans="1:22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  <c r="U387" s="1704">
        <v>12</v>
      </c>
      <c r="V387" s="5"/>
    </row>
    <row r="388" spans="1:22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  <c r="U388" s="1704">
        <v>13</v>
      </c>
      <c r="V388" s="5"/>
    </row>
    <row r="389" spans="1:22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  <c r="U389" s="1704">
        <v>14</v>
      </c>
      <c r="V389" s="5"/>
    </row>
    <row r="390" spans="1:22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  <c r="U390" s="1704">
        <v>15</v>
      </c>
      <c r="V390" s="5"/>
    </row>
    <row r="391" spans="1:22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  <c r="U391" s="1704">
        <v>16</v>
      </c>
      <c r="V391" s="5"/>
    </row>
    <row r="392" spans="1:22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22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22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22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22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22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22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22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22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  <row r="587" spans="1:19" s="6" customFormat="1">
      <c r="A587" s="37"/>
      <c r="B587"/>
      <c r="C587"/>
      <c r="D587"/>
      <c r="E587"/>
      <c r="F587"/>
      <c r="G587"/>
      <c r="H587" s="484"/>
      <c r="I587" s="37"/>
      <c r="J587"/>
      <c r="K587"/>
      <c r="L587" s="587"/>
      <c r="S587"/>
    </row>
    <row r="588" spans="1:19" s="6" customFormat="1">
      <c r="A588" s="37"/>
      <c r="B588"/>
      <c r="C588"/>
      <c r="D588"/>
      <c r="E588"/>
      <c r="F588"/>
      <c r="G588"/>
      <c r="H588" s="484"/>
      <c r="I588" s="37"/>
      <c r="J588"/>
      <c r="K588"/>
      <c r="L588" s="587"/>
      <c r="S588"/>
    </row>
    <row r="589" spans="1:19" s="6" customFormat="1">
      <c r="A589" s="37"/>
      <c r="B589"/>
      <c r="C589"/>
      <c r="D589"/>
      <c r="E589"/>
      <c r="F589"/>
      <c r="G589"/>
      <c r="H589" s="484"/>
      <c r="I589" s="37"/>
      <c r="J589"/>
      <c r="K589"/>
      <c r="L589" s="587"/>
      <c r="S589"/>
    </row>
    <row r="590" spans="1:19" s="6" customFormat="1">
      <c r="A590" s="37"/>
      <c r="B590"/>
      <c r="C590"/>
      <c r="D590"/>
      <c r="E590"/>
      <c r="F590"/>
      <c r="G590"/>
      <c r="H590" s="484"/>
      <c r="I590" s="37"/>
      <c r="J590"/>
      <c r="K590"/>
      <c r="L590" s="587"/>
      <c r="S590"/>
    </row>
    <row r="591" spans="1:19" s="6" customFormat="1">
      <c r="A591" s="37"/>
      <c r="B591"/>
      <c r="C591"/>
      <c r="D591"/>
      <c r="E591"/>
      <c r="F591"/>
      <c r="G591"/>
      <c r="H591" s="484"/>
      <c r="I591" s="37"/>
      <c r="J591"/>
      <c r="K591"/>
      <c r="L591" s="587"/>
      <c r="S591"/>
    </row>
    <row r="592" spans="1:19" s="6" customFormat="1">
      <c r="A592" s="37"/>
      <c r="B592"/>
      <c r="C592"/>
      <c r="D592"/>
      <c r="E592"/>
      <c r="F592"/>
      <c r="G592"/>
      <c r="H592" s="484"/>
      <c r="I592" s="37"/>
      <c r="J592"/>
      <c r="K592"/>
      <c r="L592" s="587"/>
      <c r="S592"/>
    </row>
    <row r="593" spans="1:19" s="6" customFormat="1">
      <c r="A593" s="37"/>
      <c r="B593"/>
      <c r="C593"/>
      <c r="D593"/>
      <c r="E593"/>
      <c r="F593"/>
      <c r="G593"/>
      <c r="H593" s="484"/>
      <c r="I593" s="37"/>
      <c r="J593"/>
      <c r="K593"/>
      <c r="L593" s="587"/>
      <c r="S593"/>
    </row>
    <row r="594" spans="1:19" s="6" customFormat="1">
      <c r="A594" s="37"/>
      <c r="B594"/>
      <c r="C594"/>
      <c r="D594"/>
      <c r="E594"/>
      <c r="F594"/>
      <c r="G594"/>
      <c r="H594" s="484"/>
      <c r="I594" s="37"/>
      <c r="J594"/>
      <c r="K594"/>
      <c r="L594" s="587"/>
      <c r="S594"/>
    </row>
    <row r="595" spans="1:19" s="6" customFormat="1">
      <c r="A595" s="37"/>
      <c r="B595"/>
      <c r="C595"/>
      <c r="D595"/>
      <c r="E595"/>
      <c r="F595"/>
      <c r="G595"/>
      <c r="H595" s="484"/>
      <c r="I595" s="37"/>
      <c r="J595"/>
      <c r="K595"/>
      <c r="L595" s="587"/>
      <c r="S595"/>
    </row>
    <row r="596" spans="1:19" s="6" customFormat="1">
      <c r="A596" s="37"/>
      <c r="B596"/>
      <c r="C596"/>
      <c r="D596"/>
      <c r="E596"/>
      <c r="F596"/>
      <c r="G596"/>
      <c r="H596" s="484"/>
      <c r="I596" s="37"/>
      <c r="J596"/>
      <c r="K596"/>
      <c r="L596" s="587"/>
      <c r="S596"/>
    </row>
    <row r="597" spans="1:19" s="6" customFormat="1">
      <c r="A597" s="37"/>
      <c r="B597"/>
      <c r="C597"/>
      <c r="D597"/>
      <c r="E597"/>
      <c r="F597"/>
      <c r="G597"/>
      <c r="H597" s="484"/>
      <c r="I597" s="37"/>
      <c r="J597"/>
      <c r="K597"/>
      <c r="L597" s="587"/>
      <c r="S597"/>
    </row>
    <row r="598" spans="1:19" s="6" customFormat="1">
      <c r="A598" s="37"/>
      <c r="B598"/>
      <c r="C598"/>
      <c r="D598"/>
      <c r="E598"/>
      <c r="F598"/>
      <c r="G598"/>
      <c r="H598" s="484"/>
      <c r="I598" s="37"/>
      <c r="J598"/>
      <c r="K598"/>
      <c r="L598" s="587"/>
      <c r="S598"/>
    </row>
    <row r="599" spans="1:19" s="6" customFormat="1">
      <c r="A599" s="37"/>
      <c r="B599"/>
      <c r="C599"/>
      <c r="D599"/>
      <c r="E599"/>
      <c r="F599"/>
      <c r="G599"/>
      <c r="H599" s="484"/>
      <c r="I599" s="37"/>
      <c r="J599"/>
      <c r="K599"/>
      <c r="L599" s="587"/>
      <c r="S599"/>
    </row>
    <row r="600" spans="1:19" s="6" customFormat="1">
      <c r="A600" s="37"/>
      <c r="B600"/>
      <c r="C600"/>
      <c r="D600"/>
      <c r="E600"/>
      <c r="F600"/>
      <c r="G600"/>
      <c r="H600" s="484"/>
      <c r="I600" s="37"/>
      <c r="J600"/>
      <c r="K600"/>
      <c r="L600" s="587"/>
      <c r="S600"/>
    </row>
    <row r="601" spans="1:19" s="6" customFormat="1">
      <c r="A601" s="37"/>
      <c r="B601"/>
      <c r="C601"/>
      <c r="D601"/>
      <c r="E601"/>
      <c r="F601"/>
      <c r="G601"/>
      <c r="H601" s="484"/>
      <c r="I601" s="37"/>
      <c r="J601"/>
      <c r="K601"/>
      <c r="L601" s="587"/>
      <c r="S601"/>
    </row>
    <row r="602" spans="1:19" s="6" customFormat="1">
      <c r="A602" s="37"/>
      <c r="B602"/>
      <c r="C602"/>
      <c r="D602"/>
      <c r="E602"/>
      <c r="F602"/>
      <c r="G602"/>
      <c r="H602" s="484"/>
      <c r="I602" s="37"/>
      <c r="J602"/>
      <c r="K602"/>
      <c r="L602" s="587"/>
      <c r="S602"/>
    </row>
    <row r="603" spans="1:19" s="6" customFormat="1">
      <c r="A603" s="37"/>
      <c r="B603"/>
      <c r="C603"/>
      <c r="D603"/>
      <c r="E603"/>
      <c r="F603"/>
      <c r="G603"/>
      <c r="H603" s="484"/>
      <c r="I603" s="37"/>
      <c r="J603"/>
      <c r="K603"/>
      <c r="L603" s="587"/>
      <c r="S603"/>
    </row>
    <row r="604" spans="1:19" s="6" customFormat="1">
      <c r="A604" s="37"/>
      <c r="B604"/>
      <c r="C604"/>
      <c r="D604"/>
      <c r="E604"/>
      <c r="F604"/>
      <c r="G604"/>
      <c r="H604" s="484"/>
      <c r="I604" s="37"/>
      <c r="J604"/>
      <c r="K604"/>
      <c r="L604" s="587"/>
      <c r="S604"/>
    </row>
    <row r="605" spans="1:19" s="6" customFormat="1">
      <c r="A605" s="37"/>
      <c r="B605"/>
      <c r="C605"/>
      <c r="D605"/>
      <c r="E605"/>
      <c r="F605"/>
      <c r="G605"/>
      <c r="H605" s="484"/>
      <c r="I605" s="37"/>
      <c r="J605"/>
      <c r="K605"/>
      <c r="L605" s="587"/>
      <c r="S605"/>
    </row>
    <row r="606" spans="1:19" s="6" customFormat="1">
      <c r="A606" s="37"/>
      <c r="B606"/>
      <c r="C606"/>
      <c r="D606"/>
      <c r="E606"/>
      <c r="F606"/>
      <c r="G606"/>
      <c r="H606" s="484"/>
      <c r="I606" s="37"/>
      <c r="J606"/>
      <c r="K606"/>
      <c r="L606" s="587"/>
      <c r="S606"/>
    </row>
    <row r="607" spans="1:19" s="6" customFormat="1">
      <c r="A607" s="37"/>
      <c r="B607"/>
      <c r="C607"/>
      <c r="D607"/>
      <c r="E607"/>
      <c r="F607"/>
      <c r="G607"/>
      <c r="H607" s="484"/>
      <c r="I607" s="37"/>
      <c r="J607"/>
      <c r="K607"/>
      <c r="L607" s="587"/>
      <c r="S607"/>
    </row>
    <row r="608" spans="1:19" s="6" customFormat="1">
      <c r="A608" s="37"/>
      <c r="B608"/>
      <c r="C608"/>
      <c r="D608"/>
      <c r="E608"/>
      <c r="F608"/>
      <c r="G608"/>
      <c r="H608" s="484"/>
      <c r="I608" s="37"/>
      <c r="J608"/>
      <c r="K608"/>
      <c r="L608" s="587"/>
      <c r="S608"/>
    </row>
    <row r="609" spans="1:19" s="6" customFormat="1">
      <c r="A609" s="37"/>
      <c r="B609"/>
      <c r="C609"/>
      <c r="D609"/>
      <c r="E609"/>
      <c r="F609"/>
      <c r="G609"/>
      <c r="H609" s="484"/>
      <c r="I609" s="37"/>
      <c r="J609"/>
      <c r="K609"/>
      <c r="L609" s="587"/>
      <c r="S609"/>
    </row>
    <row r="610" spans="1:19" s="6" customFormat="1">
      <c r="A610" s="37"/>
      <c r="B610"/>
      <c r="C610"/>
      <c r="D610"/>
      <c r="E610"/>
      <c r="F610"/>
      <c r="G610"/>
      <c r="H610" s="484"/>
      <c r="I610" s="37"/>
      <c r="J610"/>
      <c r="K610"/>
      <c r="L610" s="587"/>
      <c r="S610"/>
    </row>
    <row r="611" spans="1:19" s="6" customFormat="1">
      <c r="A611" s="37"/>
      <c r="B611"/>
      <c r="C611"/>
      <c r="D611"/>
      <c r="E611"/>
      <c r="F611"/>
      <c r="G611"/>
      <c r="H611" s="484"/>
      <c r="I611" s="37"/>
      <c r="J611"/>
      <c r="K611"/>
      <c r="L611" s="587"/>
      <c r="S611"/>
    </row>
    <row r="612" spans="1:19" s="6" customFormat="1">
      <c r="A612" s="37"/>
      <c r="B612"/>
      <c r="C612"/>
      <c r="D612"/>
      <c r="E612"/>
      <c r="F612"/>
      <c r="G612"/>
      <c r="H612" s="484"/>
      <c r="I612" s="37"/>
      <c r="J612"/>
      <c r="K612"/>
      <c r="L612" s="587"/>
      <c r="S612"/>
    </row>
    <row r="613" spans="1:19" s="6" customFormat="1">
      <c r="A613" s="37"/>
      <c r="B613"/>
      <c r="C613"/>
      <c r="D613"/>
      <c r="E613"/>
      <c r="F613"/>
      <c r="G613"/>
      <c r="H613" s="484"/>
      <c r="I613" s="37"/>
      <c r="J613"/>
      <c r="K613"/>
      <c r="L613" s="587"/>
      <c r="S613"/>
    </row>
    <row r="614" spans="1:19" s="6" customFormat="1">
      <c r="A614" s="37"/>
      <c r="B614"/>
      <c r="C614"/>
      <c r="D614"/>
      <c r="E614"/>
      <c r="F614"/>
      <c r="G614"/>
      <c r="H614" s="484"/>
      <c r="I614" s="37"/>
      <c r="J614"/>
      <c r="K614"/>
      <c r="L614" s="587"/>
      <c r="S614"/>
    </row>
    <row r="615" spans="1:19" s="6" customFormat="1">
      <c r="A615" s="37"/>
      <c r="B615"/>
      <c r="C615"/>
      <c r="D615"/>
      <c r="E615"/>
      <c r="F615"/>
      <c r="G615"/>
      <c r="H615" s="484"/>
      <c r="I615" s="37"/>
      <c r="J615"/>
      <c r="K615"/>
      <c r="L615" s="587"/>
      <c r="S615"/>
    </row>
    <row r="616" spans="1:19" s="6" customFormat="1">
      <c r="A616" s="37"/>
      <c r="B616"/>
      <c r="C616"/>
      <c r="D616"/>
      <c r="E616"/>
      <c r="F616"/>
      <c r="G616"/>
      <c r="H616" s="484"/>
      <c r="I616" s="37"/>
      <c r="J616"/>
      <c r="K616"/>
      <c r="L616" s="587"/>
      <c r="S616"/>
    </row>
    <row r="617" spans="1:19" s="6" customFormat="1">
      <c r="A617" s="37"/>
      <c r="B617"/>
      <c r="C617"/>
      <c r="D617"/>
      <c r="E617"/>
      <c r="F617"/>
      <c r="G617"/>
      <c r="H617" s="484"/>
      <c r="I617" s="37"/>
      <c r="J617"/>
      <c r="K617"/>
      <c r="L617" s="587"/>
      <c r="S617"/>
    </row>
    <row r="618" spans="1:19" s="6" customFormat="1">
      <c r="A618" s="37"/>
      <c r="B618"/>
      <c r="C618"/>
      <c r="D618"/>
      <c r="E618"/>
      <c r="F618"/>
      <c r="G618"/>
      <c r="H618" s="484"/>
      <c r="I618" s="37"/>
      <c r="J618"/>
      <c r="K618"/>
      <c r="L618" s="587"/>
      <c r="S618"/>
    </row>
    <row r="619" spans="1:19" s="6" customFormat="1">
      <c r="A619" s="37"/>
      <c r="B619"/>
      <c r="C619"/>
      <c r="D619"/>
      <c r="E619"/>
      <c r="F619"/>
      <c r="G619"/>
      <c r="H619" s="484"/>
      <c r="I619" s="37"/>
      <c r="J619"/>
      <c r="K619"/>
      <c r="L619" s="587"/>
      <c r="S619"/>
    </row>
    <row r="620" spans="1:19" s="6" customFormat="1">
      <c r="A620" s="37"/>
      <c r="B620"/>
      <c r="C620"/>
      <c r="D620"/>
      <c r="E620"/>
      <c r="F620"/>
      <c r="G620"/>
      <c r="H620" s="484"/>
      <c r="I620" s="37"/>
      <c r="J620"/>
      <c r="K620"/>
      <c r="L620" s="587"/>
      <c r="S620"/>
    </row>
    <row r="621" spans="1:19" s="6" customFormat="1">
      <c r="A621" s="37"/>
      <c r="B621"/>
      <c r="C621"/>
      <c r="D621"/>
      <c r="E621"/>
      <c r="F621"/>
      <c r="G621"/>
      <c r="H621" s="484"/>
      <c r="I621" s="37"/>
      <c r="J621"/>
      <c r="K621"/>
      <c r="L621" s="587"/>
      <c r="S621"/>
    </row>
    <row r="622" spans="1:19" s="6" customFormat="1">
      <c r="A622" s="37"/>
      <c r="B622"/>
      <c r="C622"/>
      <c r="D622"/>
      <c r="E622"/>
      <c r="F622"/>
      <c r="G622"/>
      <c r="H622" s="484"/>
      <c r="I622" s="37"/>
      <c r="J622"/>
      <c r="K622"/>
      <c r="L622" s="587"/>
      <c r="S622"/>
    </row>
    <row r="623" spans="1:19" s="6" customFormat="1">
      <c r="A623" s="37"/>
      <c r="B623"/>
      <c r="C623"/>
      <c r="D623"/>
      <c r="E623"/>
      <c r="F623"/>
      <c r="G623"/>
      <c r="H623" s="484"/>
      <c r="I623" s="37"/>
      <c r="J623"/>
      <c r="K623"/>
      <c r="L623" s="587"/>
      <c r="S623"/>
    </row>
    <row r="624" spans="1:19" s="6" customFormat="1">
      <c r="A624" s="37"/>
      <c r="B624"/>
      <c r="C624"/>
      <c r="D624"/>
      <c r="E624"/>
      <c r="F624"/>
      <c r="G624"/>
      <c r="H624" s="484"/>
      <c r="I624" s="37"/>
      <c r="J624"/>
      <c r="K624"/>
      <c r="L624" s="587"/>
      <c r="S624"/>
    </row>
    <row r="625" spans="1:19" s="6" customFormat="1">
      <c r="A625" s="37"/>
      <c r="B625"/>
      <c r="C625"/>
      <c r="D625"/>
      <c r="E625"/>
      <c r="F625"/>
      <c r="G625"/>
      <c r="H625" s="484"/>
      <c r="I625" s="37"/>
      <c r="J625"/>
      <c r="K625"/>
      <c r="L625" s="587"/>
      <c r="S625"/>
    </row>
    <row r="626" spans="1:19" s="6" customFormat="1">
      <c r="A626" s="37"/>
      <c r="B626"/>
      <c r="C626"/>
      <c r="D626"/>
      <c r="E626"/>
      <c r="F626"/>
      <c r="G626"/>
      <c r="H626" s="484"/>
      <c r="I626" s="37"/>
      <c r="J626"/>
      <c r="K626"/>
      <c r="L626" s="587"/>
      <c r="S626"/>
    </row>
    <row r="627" spans="1:19" s="6" customFormat="1">
      <c r="A627" s="37"/>
      <c r="B627"/>
      <c r="C627"/>
      <c r="D627"/>
      <c r="E627"/>
      <c r="F627"/>
      <c r="G627"/>
      <c r="H627" s="484"/>
      <c r="I627" s="37"/>
      <c r="J627"/>
      <c r="K627"/>
      <c r="L627" s="587"/>
      <c r="S627"/>
    </row>
    <row r="628" spans="1:19" s="6" customFormat="1">
      <c r="A628" s="37"/>
      <c r="B628"/>
      <c r="C628"/>
      <c r="D628"/>
      <c r="E628"/>
      <c r="F628"/>
      <c r="G628"/>
      <c r="H628" s="484"/>
      <c r="I628" s="37"/>
      <c r="J628"/>
      <c r="K628"/>
      <c r="L628" s="587"/>
      <c r="S628"/>
    </row>
    <row r="629" spans="1:19" s="6" customFormat="1">
      <c r="A629" s="37"/>
      <c r="B629"/>
      <c r="C629"/>
      <c r="D629"/>
      <c r="E629"/>
      <c r="F629"/>
      <c r="G629"/>
      <c r="H629" s="484"/>
      <c r="I629" s="37"/>
      <c r="J629"/>
      <c r="K629"/>
      <c r="L629" s="587"/>
      <c r="S629"/>
    </row>
    <row r="630" spans="1:19" s="6" customFormat="1">
      <c r="A630" s="37"/>
      <c r="B630"/>
      <c r="C630"/>
      <c r="D630"/>
      <c r="E630"/>
      <c r="F630"/>
      <c r="G630"/>
      <c r="H630" s="484"/>
      <c r="I630" s="37"/>
      <c r="J630"/>
      <c r="K630"/>
      <c r="L630" s="587"/>
      <c r="S630"/>
    </row>
    <row r="631" spans="1:19" s="6" customFormat="1">
      <c r="A631" s="37"/>
      <c r="B631"/>
      <c r="C631"/>
      <c r="D631"/>
      <c r="E631"/>
      <c r="F631"/>
      <c r="G631"/>
      <c r="H631" s="484"/>
      <c r="I631" s="37"/>
      <c r="J631"/>
      <c r="K631"/>
      <c r="L631" s="587"/>
      <c r="S631"/>
    </row>
    <row r="632" spans="1:19" s="6" customFormat="1">
      <c r="A632" s="37"/>
      <c r="B632"/>
      <c r="C632"/>
      <c r="D632"/>
      <c r="E632"/>
      <c r="F632"/>
      <c r="G632"/>
      <c r="H632" s="484"/>
      <c r="I632" s="37"/>
      <c r="J632"/>
      <c r="K632"/>
      <c r="L632" s="587"/>
      <c r="S632"/>
    </row>
    <row r="633" spans="1:19" s="6" customFormat="1">
      <c r="A633" s="37"/>
      <c r="B633"/>
      <c r="C633"/>
      <c r="D633"/>
      <c r="E633"/>
      <c r="F633"/>
      <c r="G633"/>
      <c r="H633" s="484"/>
      <c r="I633" s="37"/>
      <c r="J633"/>
      <c r="K633"/>
      <c r="L633" s="587"/>
      <c r="S633"/>
    </row>
    <row r="634" spans="1:19" s="6" customFormat="1">
      <c r="A634" s="37"/>
      <c r="B634"/>
      <c r="C634"/>
      <c r="D634"/>
      <c r="E634"/>
      <c r="F634"/>
      <c r="G634"/>
      <c r="H634" s="484"/>
      <c r="I634" s="37"/>
      <c r="J634"/>
      <c r="K634"/>
      <c r="L634" s="587"/>
      <c r="S634"/>
    </row>
    <row r="635" spans="1:19" s="6" customFormat="1">
      <c r="A635" s="37"/>
      <c r="B635"/>
      <c r="C635"/>
      <c r="D635"/>
      <c r="E635"/>
      <c r="F635"/>
      <c r="G635"/>
      <c r="H635" s="484"/>
      <c r="I635" s="37"/>
      <c r="J635"/>
      <c r="K635"/>
      <c r="L635" s="587"/>
      <c r="S635"/>
    </row>
    <row r="636" spans="1:19" s="6" customFormat="1">
      <c r="A636" s="37"/>
      <c r="B636"/>
      <c r="C636"/>
      <c r="D636"/>
      <c r="E636"/>
      <c r="F636"/>
      <c r="G636"/>
      <c r="H636" s="484"/>
      <c r="I636" s="37"/>
      <c r="J636"/>
      <c r="K636"/>
      <c r="L636" s="587"/>
      <c r="S636"/>
    </row>
    <row r="637" spans="1:19" s="6" customFormat="1">
      <c r="A637" s="37"/>
      <c r="B637"/>
      <c r="C637"/>
      <c r="D637"/>
      <c r="E637"/>
      <c r="F637"/>
      <c r="G637"/>
      <c r="H637" s="484"/>
      <c r="I637" s="37"/>
      <c r="J637"/>
      <c r="K637"/>
      <c r="L637" s="587"/>
      <c r="S637"/>
    </row>
  </sheetData>
  <mergeCells count="10">
    <mergeCell ref="A97:L97"/>
    <mergeCell ref="A98:L98"/>
    <mergeCell ref="A234:L234"/>
    <mergeCell ref="A244:L244"/>
    <mergeCell ref="A2:L2"/>
    <mergeCell ref="A14:L14"/>
    <mergeCell ref="A19:L19"/>
    <mergeCell ref="A20:L20"/>
    <mergeCell ref="A62:L62"/>
    <mergeCell ref="A63:L63"/>
  </mergeCells>
  <conditionalFormatting sqref="I236:I243 J110:L111 B111 A110:A111 C110:H111 I99:I233 I1 I15:I18 I21:I61 I3:I13 I64:I96">
    <cfRule type="containsText" dxfId="16" priority="1" operator="containsText" text="OK">
      <formula>NOT(ISERROR(SEARCH("OK",A1)))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sheetPr>
    <tabColor rgb="FF7030A0"/>
  </sheetPr>
  <dimension ref="A1:Y628"/>
  <sheetViews>
    <sheetView topLeftCell="A22" zoomScale="98" zoomScaleNormal="98" workbookViewId="0">
      <selection activeCell="G23" sqref="G23"/>
    </sheetView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6.8554687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6" bestFit="1" customWidth="1"/>
    <col min="11" max="11" width="17.710937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2.5703125" style="6" bestFit="1" customWidth="1"/>
    <col min="21" max="21" width="9.8554687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2927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0" t="s">
        <v>2360</v>
      </c>
      <c r="B3" s="40" t="s">
        <v>1716</v>
      </c>
      <c r="C3" s="40" t="s">
        <v>3412</v>
      </c>
      <c r="D3" s="40" t="s">
        <v>3327</v>
      </c>
      <c r="E3" s="40" t="s">
        <v>2333</v>
      </c>
      <c r="F3" s="40" t="s">
        <v>2362</v>
      </c>
      <c r="G3" s="40" t="s">
        <v>2363</v>
      </c>
      <c r="H3" s="40" t="s">
        <v>3413</v>
      </c>
      <c r="I3" s="45" t="s">
        <v>6</v>
      </c>
      <c r="J3" s="40" t="s">
        <v>247</v>
      </c>
      <c r="K3" s="40" t="s">
        <v>3328</v>
      </c>
      <c r="L3" s="457">
        <v>3780</v>
      </c>
      <c r="M3" s="16"/>
      <c r="N3" s="16"/>
      <c r="O3" s="16"/>
      <c r="P3" s="16"/>
      <c r="Q3" s="16"/>
      <c r="R3" s="16"/>
      <c r="T3" s="530">
        <v>45231</v>
      </c>
      <c r="U3" s="16"/>
      <c r="V3" s="16"/>
      <c r="W3" s="16"/>
      <c r="X3" s="16"/>
      <c r="Y3" s="16"/>
    </row>
    <row r="4" spans="1:25" s="15" customFormat="1">
      <c r="A4" s="341" t="s">
        <v>2374</v>
      </c>
      <c r="B4" s="34"/>
      <c r="C4" s="34" t="s">
        <v>2433</v>
      </c>
      <c r="D4" s="34" t="s">
        <v>3438</v>
      </c>
      <c r="E4" s="34" t="s">
        <v>3457</v>
      </c>
      <c r="F4" s="34" t="s">
        <v>2454</v>
      </c>
      <c r="G4" s="34" t="s">
        <v>210</v>
      </c>
      <c r="H4" s="34" t="s">
        <v>1921</v>
      </c>
      <c r="I4" s="35" t="s">
        <v>6</v>
      </c>
      <c r="J4" s="34" t="s">
        <v>247</v>
      </c>
      <c r="K4" s="34" t="s">
        <v>3368</v>
      </c>
      <c r="L4" s="451">
        <v>620</v>
      </c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 t="s">
        <v>2944</v>
      </c>
      <c r="B5" s="34" t="s">
        <v>2537</v>
      </c>
      <c r="C5" s="34" t="s">
        <v>3412</v>
      </c>
      <c r="D5" s="34" t="s">
        <v>3393</v>
      </c>
      <c r="E5" s="34" t="s">
        <v>2</v>
      </c>
      <c r="F5" s="34" t="s">
        <v>2947</v>
      </c>
      <c r="G5" s="34" t="s">
        <v>2948</v>
      </c>
      <c r="H5" s="34" t="s">
        <v>3414</v>
      </c>
      <c r="I5" s="35" t="s">
        <v>6</v>
      </c>
      <c r="J5" s="34" t="s">
        <v>247</v>
      </c>
      <c r="K5" s="34" t="s">
        <v>3394</v>
      </c>
      <c r="L5" s="451">
        <v>3978.8</v>
      </c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41" t="s">
        <v>151</v>
      </c>
      <c r="B6" s="34" t="s">
        <v>2537</v>
      </c>
      <c r="C6" s="34" t="s">
        <v>3450</v>
      </c>
      <c r="D6" s="34" t="s">
        <v>3398</v>
      </c>
      <c r="E6" s="34" t="s">
        <v>1221</v>
      </c>
      <c r="F6" s="34" t="s">
        <v>1726</v>
      </c>
      <c r="G6" s="34" t="s">
        <v>373</v>
      </c>
      <c r="H6" s="34" t="s">
        <v>1897</v>
      </c>
      <c r="I6" s="35" t="s">
        <v>6</v>
      </c>
      <c r="J6" s="34" t="s">
        <v>2391</v>
      </c>
      <c r="K6" s="34" t="s">
        <v>3397</v>
      </c>
      <c r="L6" s="451">
        <v>590</v>
      </c>
      <c r="M6" s="16"/>
      <c r="N6" s="16"/>
      <c r="O6" s="16"/>
      <c r="P6" s="16"/>
      <c r="Q6" s="16"/>
      <c r="R6" s="16"/>
      <c r="T6" s="530">
        <v>45238</v>
      </c>
      <c r="U6" s="16"/>
      <c r="V6" s="16"/>
      <c r="W6" s="16"/>
      <c r="X6" s="16"/>
      <c r="Y6" s="16"/>
    </row>
    <row r="7" spans="1:25" s="15" customFormat="1">
      <c r="A7" s="341" t="s">
        <v>2517</v>
      </c>
      <c r="B7" s="34" t="s">
        <v>1137</v>
      </c>
      <c r="C7" s="34" t="s">
        <v>3450</v>
      </c>
      <c r="D7" s="34" t="s">
        <v>3424</v>
      </c>
      <c r="E7" s="34" t="s">
        <v>3425</v>
      </c>
      <c r="F7" s="34" t="s">
        <v>2521</v>
      </c>
      <c r="G7" s="34" t="s">
        <v>38</v>
      </c>
      <c r="H7" s="34" t="s">
        <v>3451</v>
      </c>
      <c r="I7" s="35" t="s">
        <v>6</v>
      </c>
      <c r="J7" s="34" t="s">
        <v>247</v>
      </c>
      <c r="K7" s="34" t="s">
        <v>3426</v>
      </c>
      <c r="L7" s="451">
        <v>675</v>
      </c>
      <c r="M7" s="16"/>
      <c r="N7" s="16"/>
      <c r="O7" s="16"/>
      <c r="P7" s="16"/>
      <c r="Q7" s="16"/>
      <c r="R7" s="16"/>
      <c r="T7" s="530"/>
      <c r="U7" s="16"/>
      <c r="V7" s="16"/>
      <c r="W7" s="16"/>
      <c r="X7" s="16"/>
      <c r="Y7" s="16"/>
    </row>
    <row r="8" spans="1:25" s="15" customFormat="1">
      <c r="A8" s="339" t="s">
        <v>188</v>
      </c>
      <c r="B8" s="131" t="s">
        <v>2662</v>
      </c>
      <c r="C8" s="131"/>
      <c r="D8" s="131" t="s">
        <v>3452</v>
      </c>
      <c r="E8" s="131" t="s">
        <v>2</v>
      </c>
      <c r="F8" s="131" t="s">
        <v>1714</v>
      </c>
      <c r="G8" s="131" t="s">
        <v>189</v>
      </c>
      <c r="H8" s="131" t="s">
        <v>1484</v>
      </c>
      <c r="I8" s="235"/>
      <c r="J8" s="131" t="s">
        <v>2391</v>
      </c>
      <c r="K8" s="131" t="s">
        <v>3453</v>
      </c>
      <c r="L8" s="1075">
        <v>819</v>
      </c>
      <c r="M8" s="1030"/>
      <c r="N8" s="1030"/>
      <c r="O8" s="1030"/>
      <c r="P8" s="1030"/>
      <c r="Q8" s="1030"/>
      <c r="R8" s="1030"/>
      <c r="S8" s="1678"/>
      <c r="T8" s="16"/>
      <c r="U8" s="16"/>
      <c r="V8" s="16"/>
      <c r="W8" s="16"/>
      <c r="X8" s="16"/>
      <c r="Y8" s="16"/>
    </row>
    <row r="9" spans="1:25" s="15" customFormat="1">
      <c r="A9" s="1533"/>
      <c r="B9" s="1534"/>
      <c r="C9" s="1534"/>
      <c r="D9" s="1534"/>
      <c r="E9" s="1534"/>
      <c r="F9" s="1534"/>
      <c r="G9" s="1534"/>
      <c r="H9" s="1534"/>
      <c r="I9" s="1535"/>
      <c r="J9" s="1534"/>
      <c r="K9" s="1534"/>
      <c r="L9" s="1536">
        <f>SUM(L3:L3)</f>
        <v>3780</v>
      </c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 ht="18.75">
      <c r="A10" s="2460" t="s">
        <v>2875</v>
      </c>
      <c r="B10" s="2450"/>
      <c r="C10" s="2450"/>
      <c r="D10" s="2450"/>
      <c r="E10" s="2450"/>
      <c r="F10" s="2450"/>
      <c r="G10" s="2450"/>
      <c r="H10" s="2450"/>
      <c r="I10" s="2450"/>
      <c r="J10" s="2450"/>
      <c r="K10" s="2450"/>
      <c r="L10" s="2451"/>
      <c r="M10" s="1713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341" t="s">
        <v>3416</v>
      </c>
      <c r="B11" s="34" t="s">
        <v>3417</v>
      </c>
      <c r="C11" s="34" t="s">
        <v>3417</v>
      </c>
      <c r="D11" s="34" t="s">
        <v>3418</v>
      </c>
      <c r="E11" s="34" t="s">
        <v>1221</v>
      </c>
      <c r="F11" s="34" t="s">
        <v>3419</v>
      </c>
      <c r="G11" s="34" t="s">
        <v>4</v>
      </c>
      <c r="H11" s="34" t="s">
        <v>3421</v>
      </c>
      <c r="I11" s="35" t="s">
        <v>6</v>
      </c>
      <c r="J11" s="34"/>
      <c r="K11" s="11"/>
      <c r="L11" s="451"/>
      <c r="M11" s="1605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41"/>
      <c r="B12" s="34"/>
      <c r="C12" s="34"/>
      <c r="D12" s="34"/>
      <c r="E12" s="34" t="s">
        <v>1221</v>
      </c>
      <c r="F12" s="34" t="s">
        <v>3420</v>
      </c>
      <c r="G12" s="34" t="s">
        <v>63</v>
      </c>
      <c r="H12" s="34" t="s">
        <v>3422</v>
      </c>
      <c r="I12" s="35" t="s">
        <v>6</v>
      </c>
      <c r="J12" s="34"/>
      <c r="K12" s="11"/>
      <c r="L12" s="451">
        <v>226.4</v>
      </c>
      <c r="M12" s="1605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41" t="s">
        <v>241</v>
      </c>
      <c r="B13" s="34" t="s">
        <v>3432</v>
      </c>
      <c r="C13" s="34" t="s">
        <v>3432</v>
      </c>
      <c r="D13" s="34" t="s">
        <v>3433</v>
      </c>
      <c r="E13" s="34" t="s">
        <v>262</v>
      </c>
      <c r="F13" s="34" t="s">
        <v>1918</v>
      </c>
      <c r="G13" s="34" t="s">
        <v>193</v>
      </c>
      <c r="H13" s="34" t="s">
        <v>1132</v>
      </c>
      <c r="I13" s="35" t="s">
        <v>6</v>
      </c>
      <c r="J13" s="34"/>
      <c r="K13" s="11" t="s">
        <v>991</v>
      </c>
      <c r="L13" s="451"/>
      <c r="M13" s="1605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41"/>
      <c r="B14" s="34"/>
      <c r="C14" s="34"/>
      <c r="D14" s="34"/>
      <c r="E14" s="34"/>
      <c r="F14" s="34" t="s">
        <v>1622</v>
      </c>
      <c r="G14" s="34" t="s">
        <v>193</v>
      </c>
      <c r="H14" s="34" t="s">
        <v>2952</v>
      </c>
      <c r="I14" s="35" t="s">
        <v>6</v>
      </c>
      <c r="J14" s="34"/>
      <c r="K14" s="11" t="s">
        <v>991</v>
      </c>
      <c r="L14" s="451"/>
      <c r="M14" s="1605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41"/>
      <c r="B15" s="34"/>
      <c r="C15" s="34"/>
      <c r="D15" s="34"/>
      <c r="E15" s="34"/>
      <c r="F15" s="34" t="s">
        <v>1746</v>
      </c>
      <c r="G15" s="34" t="s">
        <v>193</v>
      </c>
      <c r="H15" s="34" t="s">
        <v>3434</v>
      </c>
      <c r="I15" s="35" t="s">
        <v>6</v>
      </c>
      <c r="J15" s="34"/>
      <c r="K15" s="11" t="s">
        <v>991</v>
      </c>
      <c r="L15" s="451">
        <v>3022.5</v>
      </c>
      <c r="M15" s="1605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>
      <c r="A16" s="341" t="s">
        <v>2374</v>
      </c>
      <c r="B16" s="34" t="s">
        <v>3440</v>
      </c>
      <c r="C16" s="34" t="s">
        <v>3442</v>
      </c>
      <c r="D16" s="34" t="s">
        <v>3441</v>
      </c>
      <c r="E16" s="34" t="s">
        <v>1221</v>
      </c>
      <c r="F16" s="34" t="s">
        <v>2667</v>
      </c>
      <c r="G16" s="34" t="s">
        <v>2456</v>
      </c>
      <c r="H16" s="34" t="s">
        <v>3249</v>
      </c>
      <c r="I16" s="35" t="s">
        <v>6</v>
      </c>
      <c r="J16" s="34"/>
      <c r="K16" s="11"/>
      <c r="L16" s="451">
        <v>966</v>
      </c>
      <c r="M16" s="1605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15" customFormat="1">
      <c r="A17" s="339"/>
      <c r="B17" s="131"/>
      <c r="C17" s="131"/>
      <c r="D17" s="131"/>
      <c r="E17" s="131"/>
      <c r="F17" s="131"/>
      <c r="G17" s="131"/>
      <c r="H17" s="131"/>
      <c r="I17" s="235"/>
      <c r="J17" s="131"/>
      <c r="K17" s="756"/>
      <c r="L17" s="1075"/>
      <c r="M17" s="1605"/>
      <c r="N17" s="16"/>
      <c r="O17" s="16"/>
      <c r="P17" s="16"/>
      <c r="Q17" s="16"/>
      <c r="R17" s="16"/>
      <c r="T17" s="16"/>
      <c r="U17" s="16"/>
      <c r="V17" s="16"/>
      <c r="W17" s="16"/>
      <c r="X17" s="16"/>
      <c r="Y17" s="16"/>
    </row>
    <row r="18" spans="1:25" s="41" customFormat="1">
      <c r="A18" s="2539">
        <f>SUM(L12:L16)</f>
        <v>4214.8999999999996</v>
      </c>
      <c r="B18" s="2539"/>
      <c r="C18" s="2539"/>
      <c r="D18" s="2539"/>
      <c r="E18" s="2539"/>
      <c r="F18" s="2539"/>
      <c r="G18" s="2539"/>
      <c r="H18" s="2539"/>
      <c r="I18" s="2539"/>
      <c r="J18" s="2539"/>
      <c r="K18" s="2539"/>
      <c r="L18" s="2539"/>
      <c r="M18" s="249"/>
      <c r="N18" s="249"/>
      <c r="O18" s="249"/>
      <c r="P18" s="249"/>
      <c r="Q18" s="249"/>
      <c r="R18" s="249"/>
      <c r="T18" s="249"/>
      <c r="U18" s="249"/>
      <c r="V18" s="249"/>
      <c r="W18" s="249"/>
      <c r="X18" s="249"/>
      <c r="Y18" s="249"/>
    </row>
    <row r="19" spans="1:25" s="41" customFormat="1" ht="18.75">
      <c r="A19" s="2460" t="s">
        <v>749</v>
      </c>
      <c r="B19" s="2450"/>
      <c r="C19" s="2450"/>
      <c r="D19" s="2450"/>
      <c r="E19" s="2450"/>
      <c r="F19" s="2450"/>
      <c r="G19" s="2450"/>
      <c r="H19" s="2450"/>
      <c r="I19" s="2450"/>
      <c r="J19" s="2450"/>
      <c r="K19" s="2450"/>
      <c r="L19" s="2451"/>
      <c r="M19" s="249"/>
      <c r="N19" s="249"/>
      <c r="O19" s="249"/>
      <c r="P19" s="249"/>
      <c r="Q19" s="249"/>
      <c r="R19" s="249"/>
      <c r="T19" s="249"/>
      <c r="U19" s="249"/>
      <c r="V19" s="249"/>
      <c r="W19" s="249"/>
      <c r="X19" s="249"/>
      <c r="Y19" s="249"/>
    </row>
    <row r="20" spans="1:25" s="41" customFormat="1" ht="15.75">
      <c r="A20" s="341" t="s">
        <v>109</v>
      </c>
      <c r="B20" s="1217">
        <v>45237</v>
      </c>
      <c r="C20" s="32">
        <v>45231</v>
      </c>
      <c r="D20" s="521">
        <v>15301</v>
      </c>
      <c r="E20" s="34" t="s">
        <v>44</v>
      </c>
      <c r="F20" s="33">
        <v>4904</v>
      </c>
      <c r="G20" s="19" t="s">
        <v>244</v>
      </c>
      <c r="H20" s="521">
        <v>10</v>
      </c>
      <c r="I20" s="35" t="s">
        <v>6</v>
      </c>
      <c r="J20" s="19"/>
      <c r="K20" s="21"/>
      <c r="L20" s="1218">
        <v>232.2</v>
      </c>
      <c r="M20" s="249"/>
      <c r="N20" s="249"/>
      <c r="O20" s="249"/>
      <c r="P20" s="249"/>
      <c r="Q20" s="249"/>
      <c r="R20" s="249"/>
      <c r="T20" s="608"/>
      <c r="U20" s="249"/>
      <c r="V20" s="249"/>
      <c r="W20" s="249"/>
      <c r="X20" s="249"/>
      <c r="Y20" s="249"/>
    </row>
    <row r="21" spans="1:25" s="41" customFormat="1" ht="15.75">
      <c r="A21" s="341" t="s">
        <v>3324</v>
      </c>
      <c r="B21" s="1217">
        <v>45237</v>
      </c>
      <c r="C21" s="32">
        <v>45231</v>
      </c>
      <c r="D21" s="521">
        <v>15300</v>
      </c>
      <c r="E21" s="34" t="s">
        <v>2</v>
      </c>
      <c r="F21" s="33">
        <v>4855</v>
      </c>
      <c r="G21" s="19" t="s">
        <v>3355</v>
      </c>
      <c r="H21" s="521" t="s">
        <v>952</v>
      </c>
      <c r="I21" s="35" t="s">
        <v>6</v>
      </c>
      <c r="J21" s="19"/>
      <c r="K21" s="21"/>
      <c r="L21" s="1218">
        <v>67.099999999999994</v>
      </c>
      <c r="M21" s="249"/>
      <c r="N21" s="249"/>
      <c r="O21" s="249"/>
      <c r="P21" s="249"/>
      <c r="Q21" s="249"/>
      <c r="R21" s="249"/>
      <c r="T21" s="608"/>
      <c r="U21" s="249"/>
      <c r="V21" s="249"/>
      <c r="W21" s="249"/>
      <c r="X21" s="249"/>
      <c r="Y21" s="249"/>
    </row>
    <row r="22" spans="1:25" s="41" customFormat="1" ht="15.75">
      <c r="A22" s="341" t="s">
        <v>1604</v>
      </c>
      <c r="B22" s="1217">
        <v>45243</v>
      </c>
      <c r="C22" s="32">
        <v>45240</v>
      </c>
      <c r="D22" s="521">
        <v>15362</v>
      </c>
      <c r="E22" s="34" t="s">
        <v>1221</v>
      </c>
      <c r="F22" s="33">
        <v>2491</v>
      </c>
      <c r="G22" s="19" t="s">
        <v>122</v>
      </c>
      <c r="H22" s="521" t="s">
        <v>1114</v>
      </c>
      <c r="I22" s="35" t="s">
        <v>6</v>
      </c>
      <c r="J22" s="19"/>
      <c r="K22" s="21"/>
      <c r="L22" s="1218">
        <v>50.48</v>
      </c>
      <c r="M22" s="249"/>
      <c r="N22" s="249"/>
      <c r="O22" s="249"/>
      <c r="P22" s="249"/>
      <c r="Q22" s="249"/>
      <c r="R22" s="249"/>
      <c r="T22" s="608"/>
      <c r="U22" s="249"/>
      <c r="V22" s="249"/>
      <c r="W22" s="249"/>
      <c r="X22" s="249"/>
      <c r="Y22" s="249"/>
    </row>
    <row r="23" spans="1:25" s="42" customFormat="1" ht="14.25" customHeight="1">
      <c r="A23" s="341" t="s">
        <v>794</v>
      </c>
      <c r="B23" s="1217">
        <v>45244</v>
      </c>
      <c r="C23" s="32">
        <v>45243</v>
      </c>
      <c r="D23" s="521">
        <v>15307</v>
      </c>
      <c r="E23" s="34" t="s">
        <v>2351</v>
      </c>
      <c r="F23" s="33">
        <v>4135</v>
      </c>
      <c r="G23" s="19" t="s">
        <v>63</v>
      </c>
      <c r="H23" s="521">
        <v>20</v>
      </c>
      <c r="I23" s="35" t="s">
        <v>6</v>
      </c>
      <c r="J23" s="19"/>
      <c r="K23" s="21" t="s">
        <v>780</v>
      </c>
      <c r="L23" s="1218">
        <v>1670</v>
      </c>
      <c r="M23" s="80"/>
      <c r="N23" s="80"/>
      <c r="O23" s="80"/>
      <c r="P23" s="80"/>
      <c r="Q23" s="80"/>
      <c r="R23" s="80"/>
      <c r="T23" s="80"/>
      <c r="U23" s="80"/>
      <c r="V23" s="80"/>
      <c r="W23" s="80"/>
      <c r="X23" s="80"/>
      <c r="Y23" s="80"/>
    </row>
    <row r="24" spans="1:25" s="42" customFormat="1" ht="14.25" customHeight="1">
      <c r="A24" s="341" t="s">
        <v>518</v>
      </c>
      <c r="B24" s="1217">
        <v>45240</v>
      </c>
      <c r="C24" s="32">
        <v>45240</v>
      </c>
      <c r="D24" s="521">
        <v>15410</v>
      </c>
      <c r="E24" s="34" t="s">
        <v>2</v>
      </c>
      <c r="F24" s="33">
        <v>1140</v>
      </c>
      <c r="G24" s="19" t="s">
        <v>144</v>
      </c>
      <c r="H24" s="521">
        <v>16</v>
      </c>
      <c r="I24" s="35" t="s">
        <v>6</v>
      </c>
      <c r="J24" s="19"/>
      <c r="K24" s="21"/>
      <c r="L24" s="1218">
        <v>216</v>
      </c>
      <c r="M24" s="80"/>
      <c r="N24" s="80"/>
      <c r="O24" s="80"/>
      <c r="P24" s="80"/>
      <c r="Q24" s="80"/>
      <c r="R24" s="80"/>
      <c r="T24" s="80"/>
      <c r="U24" s="80"/>
      <c r="V24" s="80"/>
      <c r="W24" s="80"/>
      <c r="X24" s="80"/>
      <c r="Y24" s="80"/>
    </row>
    <row r="25" spans="1:25" s="42" customFormat="1" ht="14.25" customHeight="1">
      <c r="A25" s="341" t="s">
        <v>794</v>
      </c>
      <c r="B25" s="1217">
        <v>45240</v>
      </c>
      <c r="C25" s="32">
        <v>45240</v>
      </c>
      <c r="D25" s="521">
        <v>15420</v>
      </c>
      <c r="E25" s="34" t="s">
        <v>7</v>
      </c>
      <c r="F25" s="33">
        <v>4605</v>
      </c>
      <c r="G25" s="19" t="s">
        <v>2905</v>
      </c>
      <c r="H25" s="521" t="s">
        <v>840</v>
      </c>
      <c r="I25" s="35" t="s">
        <v>6</v>
      </c>
      <c r="J25" s="19"/>
      <c r="K25" s="21"/>
      <c r="L25" s="1218">
        <v>299.25</v>
      </c>
      <c r="M25" s="80"/>
      <c r="N25" s="80"/>
      <c r="O25" s="80"/>
      <c r="P25" s="80"/>
      <c r="Q25" s="80"/>
      <c r="R25" s="80"/>
      <c r="T25" s="80"/>
      <c r="U25" s="80"/>
      <c r="V25" s="80"/>
      <c r="W25" s="80"/>
      <c r="X25" s="80"/>
      <c r="Y25" s="80"/>
    </row>
    <row r="26" spans="1:25" s="42" customFormat="1" ht="14.25" customHeight="1">
      <c r="A26" s="341" t="s">
        <v>134</v>
      </c>
      <c r="B26" s="1217">
        <v>45244</v>
      </c>
      <c r="C26" s="32">
        <v>45240</v>
      </c>
      <c r="D26" s="521">
        <v>15401</v>
      </c>
      <c r="E26" s="34" t="s">
        <v>2</v>
      </c>
      <c r="F26" s="33">
        <v>97</v>
      </c>
      <c r="G26" s="19" t="s">
        <v>98</v>
      </c>
      <c r="H26" s="521" t="s">
        <v>908</v>
      </c>
      <c r="I26" s="35" t="s">
        <v>6</v>
      </c>
      <c r="J26" s="19"/>
      <c r="K26" s="21"/>
      <c r="L26" s="1218">
        <v>283.45999999999998</v>
      </c>
      <c r="M26" s="80"/>
      <c r="N26" s="80"/>
      <c r="O26" s="80"/>
      <c r="P26" s="80"/>
      <c r="Q26" s="80"/>
      <c r="R26" s="80"/>
      <c r="T26" s="80"/>
      <c r="U26" s="80"/>
      <c r="V26" s="80"/>
      <c r="W26" s="80"/>
      <c r="X26" s="80"/>
      <c r="Y26" s="80"/>
    </row>
    <row r="27" spans="1:25" s="42" customFormat="1" ht="14.25" customHeight="1">
      <c r="A27" s="341"/>
      <c r="B27" s="1217"/>
      <c r="C27" s="32"/>
      <c r="D27" s="521"/>
      <c r="E27" s="34"/>
      <c r="F27" s="33">
        <v>97</v>
      </c>
      <c r="G27" s="19" t="s">
        <v>98</v>
      </c>
      <c r="H27" s="521" t="s">
        <v>984</v>
      </c>
      <c r="I27" s="35" t="s">
        <v>6</v>
      </c>
      <c r="J27" s="19"/>
      <c r="K27" s="21"/>
      <c r="L27" s="1218"/>
      <c r="M27" s="80"/>
      <c r="N27" s="80"/>
      <c r="O27" s="80"/>
      <c r="P27" s="80"/>
      <c r="Q27" s="80"/>
      <c r="R27" s="80"/>
      <c r="T27" s="80"/>
      <c r="U27" s="80"/>
      <c r="V27" s="80"/>
      <c r="W27" s="80"/>
      <c r="X27" s="80"/>
      <c r="Y27" s="80"/>
    </row>
    <row r="28" spans="1:25" s="42" customFormat="1" ht="14.25" customHeight="1">
      <c r="A28" s="341" t="s">
        <v>2152</v>
      </c>
      <c r="B28" s="1217">
        <v>45247</v>
      </c>
      <c r="C28" s="32">
        <v>45246</v>
      </c>
      <c r="D28" s="521">
        <v>15447</v>
      </c>
      <c r="E28" s="34" t="s">
        <v>2</v>
      </c>
      <c r="F28" s="33">
        <v>1195</v>
      </c>
      <c r="G28" s="19" t="s">
        <v>27</v>
      </c>
      <c r="H28" s="521">
        <v>5</v>
      </c>
      <c r="I28" s="35" t="s">
        <v>6</v>
      </c>
      <c r="J28" s="19"/>
      <c r="K28" s="21"/>
      <c r="L28" s="1218">
        <v>225</v>
      </c>
      <c r="M28" s="80"/>
      <c r="N28" s="80"/>
      <c r="O28" s="80"/>
      <c r="P28" s="80"/>
      <c r="Q28" s="80"/>
      <c r="R28" s="80"/>
      <c r="T28" s="80"/>
      <c r="U28" s="80"/>
      <c r="V28" s="80"/>
      <c r="W28" s="80"/>
      <c r="X28" s="80"/>
      <c r="Y28" s="80"/>
    </row>
    <row r="29" spans="1:25" s="42" customFormat="1" ht="14.25" customHeight="1">
      <c r="A29" s="341" t="s">
        <v>2399</v>
      </c>
      <c r="B29" s="1217">
        <v>45247</v>
      </c>
      <c r="C29" s="32">
        <v>45247</v>
      </c>
      <c r="D29" s="521">
        <v>15458</v>
      </c>
      <c r="E29" s="34" t="s">
        <v>2</v>
      </c>
      <c r="F29" s="33">
        <v>1514</v>
      </c>
      <c r="G29" s="19" t="s">
        <v>430</v>
      </c>
      <c r="H29" s="521">
        <v>6</v>
      </c>
      <c r="I29" s="35" t="s">
        <v>6</v>
      </c>
      <c r="J29" s="19"/>
      <c r="K29" s="21"/>
      <c r="L29" s="1218">
        <v>172.5</v>
      </c>
      <c r="M29" s="80"/>
      <c r="N29" s="80"/>
      <c r="O29" s="80"/>
      <c r="P29" s="80"/>
      <c r="Q29" s="80"/>
      <c r="R29" s="80"/>
      <c r="T29" s="80"/>
      <c r="U29" s="80"/>
      <c r="V29" s="80"/>
      <c r="W29" s="80"/>
      <c r="X29" s="80"/>
      <c r="Y29" s="80"/>
    </row>
    <row r="30" spans="1:25" s="42" customFormat="1" ht="14.25" customHeight="1">
      <c r="A30" s="341" t="s">
        <v>130</v>
      </c>
      <c r="B30" s="1217">
        <v>45247</v>
      </c>
      <c r="C30" s="32">
        <v>45246</v>
      </c>
      <c r="D30" s="521">
        <v>15457</v>
      </c>
      <c r="E30" s="34" t="s">
        <v>7</v>
      </c>
      <c r="F30" s="33">
        <v>4106</v>
      </c>
      <c r="G30" s="19" t="s">
        <v>52</v>
      </c>
      <c r="H30" s="521">
        <v>5</v>
      </c>
      <c r="I30" s="35" t="s">
        <v>6</v>
      </c>
      <c r="J30" s="19"/>
      <c r="K30" s="21"/>
      <c r="L30" s="1218">
        <v>233.25</v>
      </c>
      <c r="M30" s="80"/>
      <c r="N30" s="80"/>
      <c r="O30" s="80"/>
      <c r="P30" s="80"/>
      <c r="Q30" s="80"/>
      <c r="R30" s="80"/>
      <c r="T30" s="80"/>
      <c r="U30" s="80"/>
      <c r="V30" s="80"/>
      <c r="W30" s="80"/>
      <c r="X30" s="80"/>
      <c r="Y30" s="80"/>
    </row>
    <row r="31" spans="1:25" s="42" customFormat="1" ht="14.25" customHeight="1">
      <c r="A31" s="341" t="s">
        <v>2821</v>
      </c>
      <c r="B31" s="1217">
        <v>45258</v>
      </c>
      <c r="C31" s="32">
        <v>45244</v>
      </c>
      <c r="D31" s="521">
        <v>15460</v>
      </c>
      <c r="E31" s="34" t="s">
        <v>2</v>
      </c>
      <c r="F31" s="33">
        <v>4554</v>
      </c>
      <c r="G31" s="19" t="s">
        <v>36</v>
      </c>
      <c r="H31" s="521">
        <v>10</v>
      </c>
      <c r="I31" s="35" t="s">
        <v>6</v>
      </c>
      <c r="J31" s="19"/>
      <c r="K31" s="21" t="s">
        <v>780</v>
      </c>
      <c r="L31" s="1218">
        <v>630</v>
      </c>
      <c r="M31" s="80"/>
      <c r="N31" s="80"/>
      <c r="O31" s="80"/>
      <c r="P31" s="80"/>
      <c r="Q31" s="80"/>
      <c r="R31" s="80"/>
      <c r="T31" s="80"/>
      <c r="U31" s="80"/>
      <c r="V31" s="80"/>
      <c r="W31" s="80"/>
      <c r="X31" s="80"/>
      <c r="Y31" s="80"/>
    </row>
    <row r="32" spans="1:25" s="42" customFormat="1" ht="14.25" customHeight="1">
      <c r="A32" s="341" t="s">
        <v>1934</v>
      </c>
      <c r="B32" s="1217">
        <v>45247</v>
      </c>
      <c r="C32" s="32">
        <v>45244</v>
      </c>
      <c r="D32" s="521">
        <v>15487</v>
      </c>
      <c r="E32" s="34" t="s">
        <v>1803</v>
      </c>
      <c r="F32" s="33">
        <v>4435</v>
      </c>
      <c r="G32" s="19" t="s">
        <v>1475</v>
      </c>
      <c r="H32" s="521">
        <v>1</v>
      </c>
      <c r="I32" s="35" t="s">
        <v>6</v>
      </c>
      <c r="J32" s="19"/>
      <c r="K32" s="21"/>
      <c r="L32" s="1218">
        <v>50</v>
      </c>
      <c r="M32" s="80"/>
      <c r="N32" s="80"/>
      <c r="O32" s="80"/>
      <c r="P32" s="80"/>
      <c r="Q32" s="80"/>
      <c r="R32" s="80"/>
      <c r="T32" s="80"/>
      <c r="U32" s="80"/>
      <c r="V32" s="80"/>
      <c r="W32" s="80"/>
      <c r="X32" s="80"/>
      <c r="Y32" s="80"/>
    </row>
    <row r="33" spans="1:25" s="42" customFormat="1" ht="14.25" customHeight="1">
      <c r="A33" s="341" t="s">
        <v>471</v>
      </c>
      <c r="B33" s="1217">
        <v>45246</v>
      </c>
      <c r="C33" s="32">
        <v>45246</v>
      </c>
      <c r="D33" s="521">
        <v>15488</v>
      </c>
      <c r="E33" s="34" t="s">
        <v>1221</v>
      </c>
      <c r="F33" s="33">
        <v>4892</v>
      </c>
      <c r="G33" s="19" t="s">
        <v>3431</v>
      </c>
      <c r="H33" s="521" t="s">
        <v>984</v>
      </c>
      <c r="I33" s="35" t="s">
        <v>6</v>
      </c>
      <c r="J33" s="19"/>
      <c r="K33" s="21"/>
      <c r="L33" s="1218">
        <v>116.25</v>
      </c>
      <c r="M33" s="80"/>
      <c r="N33" s="80"/>
      <c r="O33" s="80"/>
      <c r="P33" s="80"/>
      <c r="Q33" s="80"/>
      <c r="R33" s="80"/>
      <c r="T33" s="80"/>
      <c r="U33" s="80"/>
      <c r="V33" s="80"/>
      <c r="W33" s="80"/>
      <c r="X33" s="80"/>
      <c r="Y33" s="80"/>
    </row>
    <row r="34" spans="1:25" s="42" customFormat="1" ht="14.25" customHeight="1">
      <c r="A34" s="785" t="s">
        <v>3334</v>
      </c>
      <c r="B34" s="1674">
        <v>45258</v>
      </c>
      <c r="C34" s="32">
        <v>45257</v>
      </c>
      <c r="D34" s="521">
        <v>15514</v>
      </c>
      <c r="E34" s="34" t="s">
        <v>44</v>
      </c>
      <c r="F34" s="33">
        <v>4832</v>
      </c>
      <c r="G34" s="19" t="s">
        <v>182</v>
      </c>
      <c r="H34" s="521">
        <v>6</v>
      </c>
      <c r="I34" s="35" t="s">
        <v>6</v>
      </c>
      <c r="J34" s="19"/>
      <c r="K34" s="21"/>
      <c r="L34" s="1218">
        <v>67.5</v>
      </c>
      <c r="M34" s="80"/>
      <c r="N34" s="80"/>
      <c r="O34" s="80"/>
      <c r="P34" s="80"/>
      <c r="Q34" s="80"/>
      <c r="R34" s="80"/>
      <c r="T34" s="80"/>
      <c r="U34" s="80"/>
      <c r="V34" s="80"/>
      <c r="W34" s="80"/>
      <c r="X34" s="80"/>
      <c r="Y34" s="80"/>
    </row>
    <row r="35" spans="1:25" s="42" customFormat="1" ht="14.25" customHeight="1">
      <c r="A35" s="341" t="s">
        <v>180</v>
      </c>
      <c r="B35" s="1217">
        <v>45258</v>
      </c>
      <c r="C35" s="32">
        <v>45257</v>
      </c>
      <c r="D35" s="521">
        <v>15518</v>
      </c>
      <c r="E35" s="34" t="s">
        <v>2</v>
      </c>
      <c r="F35" s="33">
        <v>2788</v>
      </c>
      <c r="G35" s="19" t="s">
        <v>27</v>
      </c>
      <c r="H35" s="521">
        <v>6</v>
      </c>
      <c r="I35" s="35" t="s">
        <v>12</v>
      </c>
      <c r="J35" s="19"/>
      <c r="K35" s="21"/>
      <c r="L35" s="1218">
        <v>216</v>
      </c>
      <c r="M35" s="80"/>
      <c r="N35" s="80"/>
      <c r="O35" s="80"/>
      <c r="P35" s="80"/>
      <c r="Q35" s="80"/>
      <c r="R35" s="80"/>
      <c r="T35" s="80"/>
      <c r="U35" s="80"/>
      <c r="V35" s="80"/>
      <c r="W35" s="80"/>
      <c r="X35" s="80"/>
      <c r="Y35" s="80"/>
    </row>
    <row r="36" spans="1:25" s="42" customFormat="1" ht="14.25" customHeight="1">
      <c r="A36" s="341" t="s">
        <v>108</v>
      </c>
      <c r="B36" s="1217">
        <v>45260</v>
      </c>
      <c r="C36" s="32">
        <v>45258</v>
      </c>
      <c r="D36" s="521">
        <v>15519</v>
      </c>
      <c r="E36" s="34" t="s">
        <v>7</v>
      </c>
      <c r="F36" s="33">
        <v>1155</v>
      </c>
      <c r="G36" s="19" t="s">
        <v>73</v>
      </c>
      <c r="H36" s="521">
        <v>3</v>
      </c>
      <c r="I36" s="35" t="s">
        <v>6</v>
      </c>
      <c r="J36" s="19"/>
      <c r="K36" s="21"/>
      <c r="L36" s="1218"/>
      <c r="M36" s="80"/>
      <c r="N36" s="80"/>
      <c r="O36" s="80"/>
      <c r="P36" s="80"/>
      <c r="Q36" s="80"/>
      <c r="R36" s="80"/>
      <c r="T36" s="80"/>
      <c r="U36" s="80"/>
      <c r="V36" s="80"/>
      <c r="W36" s="80"/>
      <c r="X36" s="80"/>
      <c r="Y36" s="80"/>
    </row>
    <row r="37" spans="1:25" s="42" customFormat="1" ht="14.25" customHeight="1">
      <c r="A37" s="341"/>
      <c r="B37" s="1217"/>
      <c r="C37" s="32"/>
      <c r="D37" s="521"/>
      <c r="E37" s="34" t="s">
        <v>474</v>
      </c>
      <c r="F37" s="33">
        <v>3267</v>
      </c>
      <c r="G37" s="19" t="s">
        <v>530</v>
      </c>
      <c r="H37" s="521">
        <v>5</v>
      </c>
      <c r="I37" s="35" t="s">
        <v>6</v>
      </c>
      <c r="J37" s="19"/>
      <c r="K37" s="21" t="s">
        <v>121</v>
      </c>
      <c r="L37" s="1218"/>
      <c r="M37" s="80"/>
      <c r="N37" s="80"/>
      <c r="O37" s="80"/>
      <c r="P37" s="80"/>
      <c r="Q37" s="80"/>
      <c r="R37" s="80"/>
      <c r="T37" s="80"/>
      <c r="U37" s="80"/>
      <c r="V37" s="80"/>
      <c r="W37" s="80"/>
      <c r="X37" s="80"/>
      <c r="Y37" s="80"/>
    </row>
    <row r="38" spans="1:25" s="42" customFormat="1" ht="14.25" customHeight="1">
      <c r="A38" s="341"/>
      <c r="B38" s="1217"/>
      <c r="C38" s="32"/>
      <c r="D38" s="521"/>
      <c r="E38" s="34" t="s">
        <v>7</v>
      </c>
      <c r="F38" s="33">
        <v>1157</v>
      </c>
      <c r="G38" s="19" t="s">
        <v>45</v>
      </c>
      <c r="H38" s="521">
        <v>5</v>
      </c>
      <c r="I38" s="35" t="s">
        <v>6</v>
      </c>
      <c r="J38" s="19"/>
      <c r="K38" s="21" t="s">
        <v>121</v>
      </c>
      <c r="L38" s="1218">
        <v>557.5</v>
      </c>
      <c r="M38" s="80"/>
      <c r="N38" s="80"/>
      <c r="O38" s="80"/>
      <c r="P38" s="80"/>
      <c r="Q38" s="80"/>
      <c r="R38" s="80"/>
      <c r="T38" s="80"/>
      <c r="U38" s="80"/>
      <c r="V38" s="80"/>
      <c r="W38" s="80"/>
      <c r="X38" s="80"/>
      <c r="Y38" s="80"/>
    </row>
    <row r="39" spans="1:25" s="42" customFormat="1" ht="14.25" customHeight="1">
      <c r="A39" s="341" t="s">
        <v>2044</v>
      </c>
      <c r="B39" s="1217">
        <v>45259</v>
      </c>
      <c r="C39" s="32">
        <v>45259</v>
      </c>
      <c r="D39" s="521">
        <v>15534</v>
      </c>
      <c r="E39" s="34" t="s">
        <v>2</v>
      </c>
      <c r="F39" s="33">
        <v>3224</v>
      </c>
      <c r="G39" s="19" t="s">
        <v>855</v>
      </c>
      <c r="H39" s="521">
        <v>8</v>
      </c>
      <c r="I39" s="35" t="s">
        <v>6</v>
      </c>
      <c r="J39" s="19"/>
      <c r="K39" s="21"/>
      <c r="L39" s="1218">
        <v>68</v>
      </c>
      <c r="M39" s="80"/>
      <c r="N39" s="80"/>
      <c r="O39" s="80"/>
      <c r="P39" s="80"/>
      <c r="Q39" s="80"/>
      <c r="R39" s="80"/>
      <c r="T39" s="80"/>
      <c r="U39" s="80"/>
      <c r="V39" s="80"/>
      <c r="W39" s="80"/>
      <c r="X39" s="80"/>
      <c r="Y39" s="80"/>
    </row>
    <row r="40" spans="1:25" s="42" customFormat="1" ht="14.25" customHeight="1">
      <c r="A40" s="341" t="s">
        <v>2742</v>
      </c>
      <c r="B40" s="1217">
        <v>45260</v>
      </c>
      <c r="C40" s="32">
        <v>45259</v>
      </c>
      <c r="D40" s="521">
        <v>15541</v>
      </c>
      <c r="E40" s="34" t="s">
        <v>2</v>
      </c>
      <c r="F40" s="33">
        <v>4635</v>
      </c>
      <c r="G40" s="19" t="s">
        <v>2963</v>
      </c>
      <c r="H40" s="521">
        <v>6</v>
      </c>
      <c r="I40" s="35" t="s">
        <v>12</v>
      </c>
      <c r="J40" s="19"/>
      <c r="K40" s="21"/>
      <c r="L40" s="1218">
        <v>29.7</v>
      </c>
      <c r="M40" s="80"/>
      <c r="N40" s="80"/>
      <c r="O40" s="80"/>
      <c r="P40" s="80"/>
      <c r="Q40" s="80"/>
      <c r="R40" s="80"/>
      <c r="T40" s="80"/>
      <c r="U40" s="80"/>
      <c r="V40" s="80"/>
      <c r="W40" s="80"/>
      <c r="X40" s="80"/>
      <c r="Y40" s="80"/>
    </row>
    <row r="41" spans="1:25" s="42" customFormat="1" ht="14.25" customHeight="1">
      <c r="A41" s="341"/>
      <c r="B41" s="1217"/>
      <c r="C41" s="32"/>
      <c r="D41" s="521"/>
      <c r="E41" s="34" t="s">
        <v>2</v>
      </c>
      <c r="F41" s="33">
        <v>4634</v>
      </c>
      <c r="G41" s="19" t="s">
        <v>2977</v>
      </c>
      <c r="H41" s="521">
        <v>20</v>
      </c>
      <c r="I41" s="35" t="s">
        <v>12</v>
      </c>
      <c r="J41" s="19"/>
      <c r="K41" s="21"/>
      <c r="L41" s="1218">
        <v>24</v>
      </c>
      <c r="M41" s="80"/>
      <c r="N41" s="80"/>
      <c r="O41" s="80"/>
      <c r="P41" s="80"/>
      <c r="Q41" s="80"/>
      <c r="R41" s="80"/>
      <c r="T41" s="80"/>
      <c r="U41" s="80"/>
      <c r="V41" s="80"/>
      <c r="W41" s="80"/>
      <c r="X41" s="80"/>
      <c r="Y41" s="80"/>
    </row>
    <row r="42" spans="1:25" s="42" customFormat="1" ht="14.25" customHeight="1">
      <c r="A42" s="341" t="s">
        <v>2824</v>
      </c>
      <c r="B42" s="1217">
        <v>45260</v>
      </c>
      <c r="C42" s="32">
        <v>45259</v>
      </c>
      <c r="D42" s="521">
        <v>15580</v>
      </c>
      <c r="E42" s="34" t="s">
        <v>2</v>
      </c>
      <c r="F42" s="33">
        <v>1454</v>
      </c>
      <c r="G42" s="19" t="s">
        <v>864</v>
      </c>
      <c r="H42" s="521">
        <v>15</v>
      </c>
      <c r="I42" s="35" t="s">
        <v>6</v>
      </c>
      <c r="J42" s="19"/>
      <c r="K42" s="21"/>
      <c r="L42" s="1218">
        <v>93</v>
      </c>
      <c r="M42" s="80"/>
      <c r="N42" s="80"/>
      <c r="O42" s="80"/>
      <c r="P42" s="80"/>
      <c r="Q42" s="80"/>
      <c r="R42" s="80"/>
      <c r="T42" s="80"/>
      <c r="U42" s="80"/>
      <c r="V42" s="80"/>
      <c r="W42" s="80"/>
      <c r="X42" s="80"/>
      <c r="Y42" s="80"/>
    </row>
    <row r="43" spans="1:25" s="42" customFormat="1" ht="14.25" customHeight="1">
      <c r="A43" s="341" t="s">
        <v>2104</v>
      </c>
      <c r="B43" s="1217">
        <v>45260</v>
      </c>
      <c r="C43" s="32">
        <v>45259</v>
      </c>
      <c r="D43" s="521">
        <v>15586</v>
      </c>
      <c r="E43" s="34" t="s">
        <v>2</v>
      </c>
      <c r="F43" s="33">
        <v>4919</v>
      </c>
      <c r="G43" s="19" t="s">
        <v>133</v>
      </c>
      <c r="H43" s="521">
        <v>4</v>
      </c>
      <c r="I43" s="35" t="s">
        <v>6</v>
      </c>
      <c r="J43" s="19"/>
      <c r="K43" s="21"/>
      <c r="L43" s="1218">
        <v>174</v>
      </c>
      <c r="M43" s="80"/>
      <c r="N43" s="80"/>
      <c r="O43" s="80"/>
      <c r="P43" s="80"/>
      <c r="Q43" s="80"/>
      <c r="R43" s="80"/>
      <c r="T43" s="80"/>
      <c r="U43" s="80"/>
      <c r="V43" s="80"/>
      <c r="W43" s="80"/>
      <c r="X43" s="80"/>
      <c r="Y43" s="80"/>
    </row>
    <row r="44" spans="1:25" s="42" customFormat="1">
      <c r="A44" s="341" t="s">
        <v>1627</v>
      </c>
      <c r="B44" s="1217">
        <v>45258</v>
      </c>
      <c r="C44" s="32">
        <v>45257</v>
      </c>
      <c r="D44" s="521">
        <v>15513</v>
      </c>
      <c r="E44" s="34" t="s">
        <v>7</v>
      </c>
      <c r="F44" s="33">
        <v>4795</v>
      </c>
      <c r="G44" s="19" t="s">
        <v>864</v>
      </c>
      <c r="H44" s="521">
        <v>10</v>
      </c>
      <c r="I44" s="35" t="s">
        <v>6</v>
      </c>
      <c r="J44" s="19"/>
      <c r="K44" s="21"/>
      <c r="L44" s="1218">
        <v>121</v>
      </c>
      <c r="M44" s="80"/>
      <c r="N44" s="80"/>
      <c r="O44" s="80"/>
      <c r="P44" s="80"/>
      <c r="Q44" s="80"/>
      <c r="R44" s="80"/>
      <c r="T44" s="249"/>
      <c r="U44" s="80"/>
      <c r="V44" s="80"/>
      <c r="W44" s="80"/>
      <c r="X44" s="80"/>
      <c r="Y44" s="80"/>
    </row>
    <row r="45" spans="1:25" s="42" customFormat="1" ht="14.25" customHeight="1">
      <c r="A45" s="341" t="s">
        <v>471</v>
      </c>
      <c r="B45" s="1217">
        <v>45260</v>
      </c>
      <c r="C45" s="32">
        <v>45260</v>
      </c>
      <c r="D45" s="521">
        <v>15663</v>
      </c>
      <c r="E45" s="34" t="s">
        <v>2</v>
      </c>
      <c r="F45" s="33">
        <v>752</v>
      </c>
      <c r="G45" s="19" t="s">
        <v>2164</v>
      </c>
      <c r="H45" s="521">
        <v>20</v>
      </c>
      <c r="I45" s="35" t="s">
        <v>12</v>
      </c>
      <c r="J45" s="19"/>
      <c r="K45" s="21"/>
      <c r="L45" s="1218">
        <v>171.6</v>
      </c>
      <c r="M45" s="80"/>
      <c r="N45" s="80"/>
      <c r="O45" s="80"/>
      <c r="P45" s="80"/>
      <c r="Q45" s="80"/>
      <c r="R45" s="80"/>
      <c r="T45" s="80"/>
      <c r="U45" s="80"/>
      <c r="V45" s="80"/>
      <c r="W45" s="80"/>
      <c r="X45" s="80"/>
      <c r="Y45" s="80"/>
    </row>
    <row r="46" spans="1:25" s="42" customFormat="1" ht="14.25" customHeight="1">
      <c r="A46" s="341" t="s">
        <v>1934</v>
      </c>
      <c r="B46" s="1217">
        <v>45260</v>
      </c>
      <c r="C46" s="32">
        <v>45259</v>
      </c>
      <c r="D46" s="521">
        <v>15695</v>
      </c>
      <c r="E46" s="34" t="s">
        <v>1803</v>
      </c>
      <c r="F46" s="33">
        <v>3661</v>
      </c>
      <c r="G46" s="19"/>
      <c r="H46" s="521">
        <v>1</v>
      </c>
      <c r="I46" s="35" t="s">
        <v>6</v>
      </c>
      <c r="J46" s="19"/>
      <c r="K46" s="21"/>
      <c r="L46" s="1218">
        <v>50</v>
      </c>
      <c r="M46" s="80"/>
      <c r="N46" s="80"/>
      <c r="O46" s="80"/>
      <c r="P46" s="80"/>
      <c r="Q46" s="80"/>
      <c r="R46" s="80"/>
      <c r="T46" s="80"/>
      <c r="U46" s="80"/>
      <c r="V46" s="80"/>
      <c r="W46" s="80"/>
      <c r="X46" s="80"/>
      <c r="Y46" s="80"/>
    </row>
    <row r="47" spans="1:25" s="41" customFormat="1" ht="15.75">
      <c r="A47" s="341" t="s">
        <v>249</v>
      </c>
      <c r="B47" s="1217">
        <v>45271</v>
      </c>
      <c r="C47" s="32">
        <v>45259</v>
      </c>
      <c r="D47" s="521">
        <v>15606</v>
      </c>
      <c r="E47" s="34" t="s">
        <v>44</v>
      </c>
      <c r="F47" s="33">
        <v>3184</v>
      </c>
      <c r="G47" s="19" t="s">
        <v>1630</v>
      </c>
      <c r="H47" s="521">
        <v>6</v>
      </c>
      <c r="I47" s="35" t="s">
        <v>6</v>
      </c>
      <c r="J47" s="19"/>
      <c r="K47" s="21" t="s">
        <v>1911</v>
      </c>
      <c r="L47" s="1218">
        <v>125</v>
      </c>
      <c r="M47" s="249"/>
      <c r="N47" s="249"/>
      <c r="O47" s="249"/>
      <c r="P47" s="249"/>
      <c r="Q47" s="249"/>
      <c r="R47" s="249"/>
      <c r="T47" s="608"/>
      <c r="U47" s="249"/>
      <c r="V47" s="249"/>
      <c r="W47" s="249"/>
      <c r="X47" s="249"/>
      <c r="Y47" s="249"/>
    </row>
    <row r="48" spans="1:25" s="42" customFormat="1" ht="14.25" customHeight="1">
      <c r="A48" s="341" t="s">
        <v>1635</v>
      </c>
      <c r="B48" s="1217">
        <v>45260</v>
      </c>
      <c r="C48" s="32">
        <v>45260</v>
      </c>
      <c r="D48" s="521">
        <v>15641</v>
      </c>
      <c r="E48" s="34" t="s">
        <v>2</v>
      </c>
      <c r="F48" s="33">
        <v>1087</v>
      </c>
      <c r="G48" s="19" t="s">
        <v>46</v>
      </c>
      <c r="H48" s="521">
        <v>20</v>
      </c>
      <c r="I48" s="35" t="s">
        <v>6</v>
      </c>
      <c r="J48" s="19"/>
      <c r="K48" s="21" t="s">
        <v>3454</v>
      </c>
      <c r="L48" s="1218">
        <v>452.2</v>
      </c>
      <c r="M48" s="80"/>
      <c r="N48" s="80"/>
      <c r="O48" s="80"/>
      <c r="P48" s="80"/>
      <c r="Q48" s="80"/>
      <c r="R48" s="80"/>
      <c r="T48" s="80"/>
      <c r="U48" s="80"/>
      <c r="V48" s="80"/>
      <c r="W48" s="80"/>
      <c r="X48" s="80"/>
      <c r="Y48" s="80"/>
    </row>
    <row r="49" spans="1:25" s="42" customFormat="1">
      <c r="A49" s="1121" t="s">
        <v>1627</v>
      </c>
      <c r="B49" s="1122">
        <v>45260</v>
      </c>
      <c r="C49" s="1122">
        <v>45260</v>
      </c>
      <c r="D49" s="1123">
        <v>15674</v>
      </c>
      <c r="E49" s="1124" t="s">
        <v>7</v>
      </c>
      <c r="F49" s="1123">
        <v>4795</v>
      </c>
      <c r="G49" s="1125" t="s">
        <v>864</v>
      </c>
      <c r="H49" s="1126">
        <v>50</v>
      </c>
      <c r="I49" s="1127" t="s">
        <v>6</v>
      </c>
      <c r="J49" s="1125"/>
      <c r="K49" s="1130"/>
      <c r="L49" s="1131">
        <v>605</v>
      </c>
      <c r="M49" s="80"/>
      <c r="N49" s="80"/>
      <c r="O49" s="80"/>
      <c r="P49" s="80"/>
      <c r="Q49" s="80"/>
      <c r="R49" s="80"/>
      <c r="T49" s="249"/>
      <c r="U49" s="80"/>
      <c r="V49" s="80"/>
      <c r="W49" s="80"/>
      <c r="X49" s="80"/>
      <c r="Y49" s="80"/>
    </row>
    <row r="50" spans="1:25" s="42" customFormat="1" ht="14.25" customHeight="1">
      <c r="A50" s="1747" t="s">
        <v>454</v>
      </c>
      <c r="B50" s="1748">
        <v>45260</v>
      </c>
      <c r="C50" s="1749"/>
      <c r="D50" s="1750">
        <v>15680</v>
      </c>
      <c r="E50" s="1751" t="s">
        <v>2</v>
      </c>
      <c r="F50" s="1752">
        <v>2347</v>
      </c>
      <c r="G50" s="1753" t="s">
        <v>455</v>
      </c>
      <c r="H50" s="1750">
        <v>5</v>
      </c>
      <c r="I50" s="1754"/>
      <c r="J50" s="1753"/>
      <c r="K50" s="1755" t="s">
        <v>3455</v>
      </c>
      <c r="L50" s="1756">
        <v>369.75</v>
      </c>
      <c r="M50" s="80"/>
      <c r="N50" s="80"/>
      <c r="O50" s="80"/>
      <c r="P50" s="80"/>
      <c r="Q50" s="80"/>
      <c r="R50" s="80"/>
      <c r="T50" s="80"/>
      <c r="U50" s="80"/>
      <c r="V50" s="80"/>
      <c r="W50" s="80"/>
      <c r="X50" s="80"/>
      <c r="Y50" s="80"/>
    </row>
    <row r="51" spans="1:25" s="41" customFormat="1" ht="15.75">
      <c r="A51" s="1723" t="s">
        <v>2216</v>
      </c>
      <c r="B51" s="1724">
        <v>45268</v>
      </c>
      <c r="C51" s="1725"/>
      <c r="D51" s="1726">
        <v>15597</v>
      </c>
      <c r="E51" s="1727" t="s">
        <v>44</v>
      </c>
      <c r="F51" s="1728">
        <v>1316</v>
      </c>
      <c r="G51" s="763" t="s">
        <v>50</v>
      </c>
      <c r="H51" s="1726">
        <v>40</v>
      </c>
      <c r="I51" s="1729"/>
      <c r="J51" s="763"/>
      <c r="K51" s="764" t="s">
        <v>1911</v>
      </c>
      <c r="L51" s="1730">
        <v>640</v>
      </c>
      <c r="M51" s="249"/>
      <c r="N51" s="249"/>
      <c r="O51" s="249"/>
      <c r="P51" s="249"/>
      <c r="Q51" s="249"/>
      <c r="R51" s="249"/>
      <c r="T51" s="608"/>
      <c r="U51" s="249"/>
      <c r="V51" s="249"/>
      <c r="W51" s="249"/>
      <c r="X51" s="249"/>
      <c r="Y51" s="249"/>
    </row>
    <row r="52" spans="1:25" s="41" customFormat="1" ht="15.75">
      <c r="A52" s="1723" t="s">
        <v>3444</v>
      </c>
      <c r="B52" s="1724">
        <v>45268</v>
      </c>
      <c r="C52" s="1725"/>
      <c r="D52" s="1726">
        <v>15599</v>
      </c>
      <c r="E52" s="1727" t="s">
        <v>2</v>
      </c>
      <c r="F52" s="1728">
        <v>1514</v>
      </c>
      <c r="G52" s="763" t="s">
        <v>430</v>
      </c>
      <c r="H52" s="1726">
        <v>6</v>
      </c>
      <c r="I52" s="1729"/>
      <c r="J52" s="763"/>
      <c r="K52" s="764" t="s">
        <v>1911</v>
      </c>
      <c r="L52" s="1730">
        <v>144.5</v>
      </c>
      <c r="M52" s="249"/>
      <c r="N52" s="249"/>
      <c r="O52" s="249"/>
      <c r="P52" s="249"/>
      <c r="Q52" s="249"/>
      <c r="R52" s="249"/>
      <c r="T52" s="608"/>
      <c r="U52" s="249"/>
      <c r="V52" s="249"/>
      <c r="W52" s="249"/>
      <c r="X52" s="249"/>
      <c r="Y52" s="249"/>
    </row>
    <row r="53" spans="1:25" s="41" customFormat="1" ht="15.75">
      <c r="A53" s="1723" t="s">
        <v>1162</v>
      </c>
      <c r="B53" s="1724">
        <v>45271</v>
      </c>
      <c r="C53" s="1725"/>
      <c r="D53" s="1726">
        <v>15611</v>
      </c>
      <c r="E53" s="1727" t="s">
        <v>7</v>
      </c>
      <c r="F53" s="1728">
        <v>4164</v>
      </c>
      <c r="G53" s="763" t="s">
        <v>482</v>
      </c>
      <c r="H53" s="1726">
        <v>5</v>
      </c>
      <c r="I53" s="1729"/>
      <c r="J53" s="763"/>
      <c r="K53" s="764" t="s">
        <v>1911</v>
      </c>
      <c r="L53" s="1730">
        <v>190</v>
      </c>
      <c r="M53" s="249"/>
      <c r="N53" s="249"/>
      <c r="O53" s="249"/>
      <c r="P53" s="249"/>
      <c r="Q53" s="249"/>
      <c r="R53" s="249"/>
      <c r="T53" s="608"/>
      <c r="U53" s="249"/>
      <c r="V53" s="249"/>
      <c r="W53" s="249"/>
      <c r="X53" s="249"/>
      <c r="Y53" s="249"/>
    </row>
    <row r="54" spans="1:25" s="41" customFormat="1" ht="15.75">
      <c r="A54" s="1738"/>
      <c r="B54" s="1739"/>
      <c r="C54" s="1740"/>
      <c r="D54" s="1741"/>
      <c r="E54" s="1742"/>
      <c r="F54" s="1743"/>
      <c r="G54" s="1744"/>
      <c r="H54" s="1741"/>
      <c r="I54" s="1745"/>
      <c r="J54" s="1744"/>
      <c r="K54" s="1744"/>
      <c r="L54" s="1746"/>
      <c r="M54" s="249"/>
      <c r="N54" s="249"/>
      <c r="O54" s="249"/>
      <c r="P54" s="249"/>
      <c r="Q54" s="249"/>
      <c r="R54" s="249"/>
      <c r="T54" s="608"/>
      <c r="U54" s="249"/>
      <c r="V54" s="249"/>
      <c r="W54" s="249"/>
      <c r="X54" s="249"/>
      <c r="Y54" s="249"/>
    </row>
    <row r="55" spans="1:25" s="41" customFormat="1">
      <c r="A55" s="2530">
        <f>SUM(L20:L51)</f>
        <v>8009.74</v>
      </c>
      <c r="B55" s="2531"/>
      <c r="C55" s="2531"/>
      <c r="D55" s="2531"/>
      <c r="E55" s="2531"/>
      <c r="F55" s="2531"/>
      <c r="G55" s="2531"/>
      <c r="H55" s="2531"/>
      <c r="I55" s="2531"/>
      <c r="J55" s="2531"/>
      <c r="K55" s="2531"/>
      <c r="L55" s="2532"/>
      <c r="M55" s="249"/>
      <c r="N55" s="249"/>
      <c r="O55" s="249"/>
      <c r="P55" s="249"/>
      <c r="Q55" s="249"/>
      <c r="R55" s="249"/>
      <c r="T55" s="249"/>
      <c r="U55" s="249"/>
      <c r="V55" s="249"/>
      <c r="W55" s="249"/>
      <c r="X55" s="249"/>
      <c r="Y55" s="249"/>
    </row>
    <row r="56" spans="1:25" s="41" customFormat="1" ht="18.75">
      <c r="A56" s="2460" t="s">
        <v>1225</v>
      </c>
      <c r="B56" s="2546"/>
      <c r="C56" s="2546"/>
      <c r="D56" s="2546"/>
      <c r="E56" s="2546"/>
      <c r="F56" s="2546"/>
      <c r="G56" s="2546"/>
      <c r="H56" s="2546"/>
      <c r="I56" s="2546"/>
      <c r="J56" s="2546"/>
      <c r="K56" s="2546"/>
      <c r="L56" s="2547"/>
      <c r="M56" s="249"/>
      <c r="N56" s="249"/>
      <c r="O56" s="249"/>
      <c r="P56" s="249"/>
      <c r="Q56" s="249"/>
      <c r="R56" s="249"/>
      <c r="T56" s="249"/>
      <c r="U56" s="249"/>
      <c r="V56" s="249"/>
      <c r="W56" s="249"/>
      <c r="X56" s="249"/>
      <c r="Y56" s="249"/>
    </row>
    <row r="57" spans="1:25" s="42" customFormat="1">
      <c r="A57" s="1121" t="s">
        <v>109</v>
      </c>
      <c r="B57" s="1122">
        <v>45231</v>
      </c>
      <c r="C57" s="1122">
        <v>45231</v>
      </c>
      <c r="D57" s="1123">
        <v>15317</v>
      </c>
      <c r="E57" s="1124" t="s">
        <v>2060</v>
      </c>
      <c r="F57" s="1123">
        <v>4025</v>
      </c>
      <c r="G57" s="1125" t="s">
        <v>399</v>
      </c>
      <c r="H57" s="1126" t="s">
        <v>1092</v>
      </c>
      <c r="I57" s="1111" t="s">
        <v>6</v>
      </c>
      <c r="J57" s="1125"/>
      <c r="K57" s="1125"/>
      <c r="L57" s="1131">
        <v>75</v>
      </c>
      <c r="M57" s="80"/>
      <c r="N57" s="80"/>
      <c r="O57" s="80"/>
      <c r="P57" s="80"/>
      <c r="Q57" s="80"/>
      <c r="R57" s="80"/>
      <c r="T57" s="249"/>
      <c r="U57" s="80"/>
      <c r="V57" s="80"/>
      <c r="W57" s="80"/>
      <c r="X57" s="80"/>
      <c r="Y57" s="80"/>
    </row>
    <row r="58" spans="1:25" s="42" customFormat="1">
      <c r="A58" s="1121" t="s">
        <v>156</v>
      </c>
      <c r="B58" s="1122">
        <v>45240</v>
      </c>
      <c r="C58" s="1122">
        <v>45239</v>
      </c>
      <c r="D58" s="1123">
        <v>15305</v>
      </c>
      <c r="E58" s="1124" t="s">
        <v>2</v>
      </c>
      <c r="F58" s="1123">
        <v>343</v>
      </c>
      <c r="G58" s="1125" t="s">
        <v>65</v>
      </c>
      <c r="H58" s="1126">
        <v>7</v>
      </c>
      <c r="I58" s="1127" t="s">
        <v>6</v>
      </c>
      <c r="J58" s="1125"/>
      <c r="K58" s="1125"/>
      <c r="L58" s="1131">
        <v>245</v>
      </c>
      <c r="M58" s="80"/>
      <c r="N58" s="80"/>
      <c r="O58" s="80"/>
      <c r="P58" s="80"/>
      <c r="Q58" s="80"/>
      <c r="R58" s="80"/>
      <c r="T58" s="249"/>
      <c r="U58" s="80"/>
      <c r="V58" s="80"/>
      <c r="W58" s="80"/>
      <c r="X58" s="80"/>
      <c r="Y58" s="80"/>
    </row>
    <row r="59" spans="1:25" s="42" customFormat="1">
      <c r="A59" s="1121" t="s">
        <v>2824</v>
      </c>
      <c r="B59" s="1122">
        <v>45240</v>
      </c>
      <c r="C59" s="1122">
        <v>45236</v>
      </c>
      <c r="D59" s="1123">
        <v>15311</v>
      </c>
      <c r="E59" s="1124" t="s">
        <v>2</v>
      </c>
      <c r="F59" s="1123">
        <v>2450</v>
      </c>
      <c r="G59" s="1125" t="s">
        <v>61</v>
      </c>
      <c r="H59" s="1126">
        <v>3</v>
      </c>
      <c r="I59" s="1127" t="s">
        <v>6</v>
      </c>
      <c r="J59" s="1125"/>
      <c r="K59" s="1125"/>
      <c r="L59" s="1131">
        <v>121.5</v>
      </c>
      <c r="M59" s="80"/>
      <c r="N59" s="80"/>
      <c r="O59" s="80"/>
      <c r="P59" s="80"/>
      <c r="Q59" s="80"/>
      <c r="R59" s="80"/>
      <c r="T59" s="249"/>
      <c r="U59" s="80"/>
      <c r="V59" s="80"/>
      <c r="W59" s="80"/>
      <c r="X59" s="80"/>
      <c r="Y59" s="80"/>
    </row>
    <row r="60" spans="1:25" s="42" customFormat="1" ht="14.25" customHeight="1">
      <c r="A60" s="341" t="s">
        <v>1303</v>
      </c>
      <c r="B60" s="1217">
        <v>45239</v>
      </c>
      <c r="C60" s="32">
        <v>45237</v>
      </c>
      <c r="D60" s="521">
        <v>15297</v>
      </c>
      <c r="E60" s="34" t="s">
        <v>2351</v>
      </c>
      <c r="F60" s="33">
        <v>3623</v>
      </c>
      <c r="G60" s="19" t="s">
        <v>47</v>
      </c>
      <c r="H60" s="521">
        <v>20</v>
      </c>
      <c r="I60" s="35" t="s">
        <v>6</v>
      </c>
      <c r="J60" s="19"/>
      <c r="K60" s="21"/>
      <c r="L60" s="1218"/>
      <c r="M60" s="80"/>
      <c r="N60" s="80"/>
      <c r="O60" s="80"/>
      <c r="P60" s="80"/>
      <c r="Q60" s="80"/>
      <c r="R60" s="80"/>
      <c r="T60" s="80"/>
      <c r="U60" s="80"/>
      <c r="V60" s="80"/>
      <c r="W60" s="80"/>
      <c r="X60" s="80"/>
      <c r="Y60" s="80"/>
    </row>
    <row r="61" spans="1:25" s="42" customFormat="1" ht="14.25" customHeight="1">
      <c r="A61" s="341" t="s">
        <v>1303</v>
      </c>
      <c r="B61" s="1217">
        <v>45247</v>
      </c>
      <c r="C61" s="32">
        <v>45238</v>
      </c>
      <c r="D61" s="521">
        <v>15296</v>
      </c>
      <c r="E61" s="34" t="s">
        <v>2351</v>
      </c>
      <c r="F61" s="33">
        <v>3623</v>
      </c>
      <c r="G61" s="19" t="s">
        <v>47</v>
      </c>
      <c r="H61" s="521">
        <v>20</v>
      </c>
      <c r="I61" s="35" t="s">
        <v>6</v>
      </c>
      <c r="J61" s="19"/>
      <c r="K61" s="21"/>
      <c r="L61" s="1218"/>
      <c r="M61" s="80"/>
      <c r="N61" s="80"/>
      <c r="O61" s="80"/>
      <c r="P61" s="80"/>
      <c r="Q61" s="80"/>
      <c r="R61" s="80"/>
      <c r="T61" s="80"/>
      <c r="U61" s="80"/>
      <c r="V61" s="80"/>
      <c r="W61" s="80"/>
      <c r="X61" s="80"/>
      <c r="Y61" s="80"/>
    </row>
    <row r="62" spans="1:25" s="42" customFormat="1">
      <c r="A62" s="1121" t="s">
        <v>381</v>
      </c>
      <c r="B62" s="1122">
        <v>45240</v>
      </c>
      <c r="C62" s="1122">
        <v>45236</v>
      </c>
      <c r="D62" s="1123">
        <v>15320</v>
      </c>
      <c r="E62" s="1124" t="s">
        <v>7</v>
      </c>
      <c r="F62" s="1123">
        <v>2555</v>
      </c>
      <c r="G62" s="1125" t="s">
        <v>382</v>
      </c>
      <c r="H62" s="1126">
        <v>4</v>
      </c>
      <c r="I62" s="1127" t="s">
        <v>6</v>
      </c>
      <c r="J62" s="1125"/>
      <c r="K62" s="1125"/>
      <c r="L62" s="1131">
        <v>308</v>
      </c>
      <c r="M62" s="80"/>
      <c r="N62" s="80"/>
      <c r="O62" s="80"/>
      <c r="P62" s="80"/>
      <c r="Q62" s="80"/>
      <c r="R62" s="80"/>
      <c r="T62" s="249"/>
      <c r="U62" s="80"/>
      <c r="V62" s="80"/>
      <c r="W62" s="80"/>
      <c r="X62" s="80"/>
      <c r="Y62" s="80"/>
    </row>
    <row r="63" spans="1:25" s="42" customFormat="1">
      <c r="A63" s="1121" t="s">
        <v>109</v>
      </c>
      <c r="B63" s="1122">
        <v>45236</v>
      </c>
      <c r="C63" s="1122">
        <v>45237</v>
      </c>
      <c r="D63" s="1123">
        <v>15376</v>
      </c>
      <c r="E63" s="1124" t="s">
        <v>2060</v>
      </c>
      <c r="F63" s="1123">
        <v>4025</v>
      </c>
      <c r="G63" s="1125" t="s">
        <v>3415</v>
      </c>
      <c r="H63" s="1126" t="s">
        <v>1092</v>
      </c>
      <c r="I63" s="1127" t="s">
        <v>6</v>
      </c>
      <c r="J63" s="1125"/>
      <c r="K63" s="1125"/>
      <c r="L63" s="1131">
        <v>75</v>
      </c>
      <c r="M63" s="80"/>
      <c r="N63" s="80"/>
      <c r="O63" s="80"/>
      <c r="P63" s="80"/>
      <c r="Q63" s="80"/>
      <c r="R63" s="80"/>
      <c r="T63" s="249"/>
      <c r="U63" s="80"/>
      <c r="V63" s="80"/>
      <c r="W63" s="80"/>
      <c r="X63" s="80"/>
      <c r="Y63" s="80"/>
    </row>
    <row r="64" spans="1:25" s="42" customFormat="1">
      <c r="A64" s="1121" t="s">
        <v>381</v>
      </c>
      <c r="B64" s="1122">
        <v>45240</v>
      </c>
      <c r="C64" s="1122">
        <v>45237</v>
      </c>
      <c r="D64" s="1123">
        <v>15346</v>
      </c>
      <c r="E64" s="1124" t="s">
        <v>7</v>
      </c>
      <c r="F64" s="1123">
        <v>2555</v>
      </c>
      <c r="G64" s="1125" t="s">
        <v>382</v>
      </c>
      <c r="H64" s="1126">
        <v>10</v>
      </c>
      <c r="I64" s="1127" t="s">
        <v>6</v>
      </c>
      <c r="J64" s="1125"/>
      <c r="K64" s="1125"/>
      <c r="L64" s="1131">
        <v>770</v>
      </c>
      <c r="M64" s="80"/>
      <c r="N64" s="80"/>
      <c r="O64" s="80"/>
      <c r="P64" s="80"/>
      <c r="Q64" s="80"/>
      <c r="R64" s="80"/>
      <c r="T64" s="249"/>
      <c r="U64" s="80"/>
      <c r="V64" s="80"/>
      <c r="W64" s="80"/>
      <c r="X64" s="80"/>
      <c r="Y64" s="80"/>
    </row>
    <row r="65" spans="1:25" s="42" customFormat="1">
      <c r="A65" s="1121" t="s">
        <v>2078</v>
      </c>
      <c r="B65" s="1122">
        <v>45240</v>
      </c>
      <c r="C65" s="1122">
        <v>45240</v>
      </c>
      <c r="D65" s="1123">
        <v>15348</v>
      </c>
      <c r="E65" s="1124" t="s">
        <v>40</v>
      </c>
      <c r="F65" s="1123">
        <v>4105</v>
      </c>
      <c r="G65" s="1125" t="s">
        <v>16</v>
      </c>
      <c r="H65" s="1126">
        <v>10</v>
      </c>
      <c r="I65" s="1127" t="s">
        <v>6</v>
      </c>
      <c r="J65" s="1125"/>
      <c r="K65" s="1125"/>
      <c r="L65" s="1131">
        <v>145</v>
      </c>
      <c r="M65" s="80"/>
      <c r="N65" s="80"/>
      <c r="O65" s="80"/>
      <c r="P65" s="80"/>
      <c r="Q65" s="80"/>
      <c r="R65" s="80"/>
      <c r="T65" s="249"/>
      <c r="U65" s="80"/>
      <c r="V65" s="80"/>
      <c r="W65" s="80"/>
      <c r="X65" s="80"/>
      <c r="Y65" s="80"/>
    </row>
    <row r="66" spans="1:25" s="42" customFormat="1">
      <c r="A66" s="1121" t="s">
        <v>156</v>
      </c>
      <c r="B66" s="1122">
        <v>45243</v>
      </c>
      <c r="C66" s="1122">
        <v>45237</v>
      </c>
      <c r="D66" s="1123">
        <v>15356</v>
      </c>
      <c r="E66" s="1124" t="s">
        <v>2</v>
      </c>
      <c r="F66" s="1123">
        <v>343</v>
      </c>
      <c r="G66" s="1125" t="s">
        <v>65</v>
      </c>
      <c r="H66" s="1126">
        <v>7</v>
      </c>
      <c r="I66" s="1127" t="s">
        <v>6</v>
      </c>
      <c r="J66" s="1125"/>
      <c r="K66" s="1125"/>
      <c r="L66" s="1131">
        <v>245</v>
      </c>
      <c r="M66" s="80"/>
      <c r="N66" s="80"/>
      <c r="O66" s="80"/>
      <c r="P66" s="80"/>
      <c r="Q66" s="80"/>
      <c r="R66" s="80"/>
      <c r="T66" s="249"/>
      <c r="U66" s="80"/>
      <c r="V66" s="80"/>
      <c r="W66" s="80"/>
      <c r="X66" s="80"/>
      <c r="Y66" s="80"/>
    </row>
    <row r="67" spans="1:25" s="41" customFormat="1" ht="15.75">
      <c r="A67" s="341" t="s">
        <v>2700</v>
      </c>
      <c r="B67" s="1217">
        <v>45243</v>
      </c>
      <c r="C67" s="32">
        <v>45238</v>
      </c>
      <c r="D67" s="521">
        <v>15342</v>
      </c>
      <c r="E67" s="34" t="s">
        <v>1221</v>
      </c>
      <c r="F67" s="33">
        <v>4513</v>
      </c>
      <c r="G67" s="19" t="s">
        <v>1204</v>
      </c>
      <c r="H67" s="521" t="s">
        <v>1859</v>
      </c>
      <c r="I67" s="35" t="s">
        <v>6</v>
      </c>
      <c r="J67" s="19"/>
      <c r="K67" s="21"/>
      <c r="L67" s="1218">
        <v>895</v>
      </c>
      <c r="M67" s="249"/>
      <c r="N67" s="249"/>
      <c r="O67" s="249"/>
      <c r="P67" s="249"/>
      <c r="Q67" s="249"/>
      <c r="R67" s="249"/>
      <c r="T67" s="608"/>
      <c r="U67" s="249"/>
      <c r="V67" s="249"/>
      <c r="W67" s="249"/>
      <c r="X67" s="249"/>
      <c r="Y67" s="249"/>
    </row>
    <row r="68" spans="1:25" s="42" customFormat="1">
      <c r="A68" s="1121" t="s">
        <v>565</v>
      </c>
      <c r="B68" s="1122">
        <v>45243</v>
      </c>
      <c r="C68" s="1122">
        <v>45239</v>
      </c>
      <c r="D68" s="1123">
        <v>15387</v>
      </c>
      <c r="E68" s="1124" t="s">
        <v>2</v>
      </c>
      <c r="F68" s="1123">
        <v>343</v>
      </c>
      <c r="G68" s="1125" t="s">
        <v>65</v>
      </c>
      <c r="H68" s="1126">
        <v>21</v>
      </c>
      <c r="I68" s="1127" t="s">
        <v>6</v>
      </c>
      <c r="J68" s="1125"/>
      <c r="K68" s="1125"/>
      <c r="L68" s="1131">
        <v>378</v>
      </c>
      <c r="M68" s="80"/>
      <c r="N68" s="80"/>
      <c r="O68" s="80"/>
      <c r="P68" s="80"/>
      <c r="Q68" s="80"/>
      <c r="R68" s="80"/>
      <c r="T68" s="249"/>
      <c r="U68" s="80"/>
      <c r="V68" s="80"/>
      <c r="W68" s="80"/>
      <c r="X68" s="80"/>
      <c r="Y68" s="80"/>
    </row>
    <row r="69" spans="1:25" s="42" customFormat="1">
      <c r="A69" s="1121" t="s">
        <v>381</v>
      </c>
      <c r="B69" s="1122">
        <v>45240</v>
      </c>
      <c r="C69" s="1122">
        <v>45237</v>
      </c>
      <c r="D69" s="1123">
        <v>15395</v>
      </c>
      <c r="E69" s="1124" t="s">
        <v>7</v>
      </c>
      <c r="F69" s="1123">
        <v>2555</v>
      </c>
      <c r="G69" s="1125" t="s">
        <v>382</v>
      </c>
      <c r="H69" s="1126">
        <v>6</v>
      </c>
      <c r="I69" s="1127" t="s">
        <v>6</v>
      </c>
      <c r="J69" s="1125"/>
      <c r="K69" s="1125"/>
      <c r="L69" s="1131">
        <v>308</v>
      </c>
      <c r="M69" s="80"/>
      <c r="N69" s="80"/>
      <c r="O69" s="80"/>
      <c r="P69" s="80"/>
      <c r="Q69" s="80"/>
      <c r="R69" s="80"/>
      <c r="T69" s="249"/>
      <c r="U69" s="80"/>
      <c r="V69" s="80"/>
      <c r="W69" s="80"/>
      <c r="X69" s="80"/>
      <c r="Y69" s="80"/>
    </row>
    <row r="70" spans="1:25" s="42" customFormat="1">
      <c r="A70" s="1121" t="s">
        <v>3386</v>
      </c>
      <c r="B70" s="1122">
        <v>45247</v>
      </c>
      <c r="C70" s="1122">
        <v>45243</v>
      </c>
      <c r="D70" s="1123">
        <v>15384</v>
      </c>
      <c r="E70" s="1124" t="s">
        <v>1221</v>
      </c>
      <c r="F70" s="1123">
        <v>4870</v>
      </c>
      <c r="G70" s="1125" t="s">
        <v>3322</v>
      </c>
      <c r="H70" s="1126">
        <v>400</v>
      </c>
      <c r="I70" s="1127" t="s">
        <v>6</v>
      </c>
      <c r="J70" s="1125"/>
      <c r="K70" s="1125"/>
      <c r="L70" s="1131">
        <v>1920</v>
      </c>
      <c r="M70" s="80"/>
      <c r="N70" s="80"/>
      <c r="O70" s="80"/>
      <c r="P70" s="80"/>
      <c r="Q70" s="80"/>
      <c r="R70" s="80"/>
      <c r="T70" s="249"/>
      <c r="U70" s="80"/>
      <c r="V70" s="80"/>
      <c r="W70" s="80"/>
      <c r="X70" s="80"/>
      <c r="Y70" s="80"/>
    </row>
    <row r="71" spans="1:25" s="42" customFormat="1">
      <c r="A71" s="1121" t="s">
        <v>109</v>
      </c>
      <c r="B71" s="1122">
        <v>45244</v>
      </c>
      <c r="C71" s="1122">
        <v>45244</v>
      </c>
      <c r="D71" s="1123">
        <v>15412</v>
      </c>
      <c r="E71" s="1124" t="s">
        <v>169</v>
      </c>
      <c r="F71" s="1123">
        <v>4131</v>
      </c>
      <c r="G71" s="1125" t="s">
        <v>2074</v>
      </c>
      <c r="H71" s="1126">
        <v>5</v>
      </c>
      <c r="I71" s="1127" t="s">
        <v>6</v>
      </c>
      <c r="J71" s="1125"/>
      <c r="K71" s="1125"/>
      <c r="L71" s="1131">
        <v>34.450000000000003</v>
      </c>
      <c r="M71" s="80"/>
      <c r="N71" s="80"/>
      <c r="O71" s="80"/>
      <c r="P71" s="80"/>
      <c r="Q71" s="80"/>
      <c r="R71" s="80"/>
      <c r="T71" s="249"/>
      <c r="U71" s="80"/>
      <c r="V71" s="80"/>
      <c r="W71" s="80"/>
      <c r="X71" s="80"/>
      <c r="Y71" s="80"/>
    </row>
    <row r="72" spans="1:25" s="42" customFormat="1">
      <c r="A72" s="1121" t="s">
        <v>1594</v>
      </c>
      <c r="B72" s="1122">
        <v>45253</v>
      </c>
      <c r="C72" s="1122">
        <v>45247</v>
      </c>
      <c r="D72" s="1123">
        <v>15424</v>
      </c>
      <c r="E72" s="1124" t="s">
        <v>1221</v>
      </c>
      <c r="F72" s="1123">
        <v>4269</v>
      </c>
      <c r="G72" s="1125" t="s">
        <v>2208</v>
      </c>
      <c r="H72" s="1126">
        <v>5</v>
      </c>
      <c r="I72" s="1127" t="s">
        <v>6</v>
      </c>
      <c r="J72" s="1125"/>
      <c r="K72" s="1125" t="s">
        <v>8</v>
      </c>
      <c r="L72" s="1131">
        <v>455.65</v>
      </c>
      <c r="M72" s="80"/>
      <c r="N72" s="80"/>
      <c r="O72" s="80"/>
      <c r="P72" s="80"/>
      <c r="Q72" s="80"/>
      <c r="R72" s="80"/>
      <c r="T72" s="249"/>
      <c r="U72" s="80"/>
      <c r="V72" s="80"/>
      <c r="W72" s="80"/>
      <c r="X72" s="80"/>
      <c r="Y72" s="80"/>
    </row>
    <row r="73" spans="1:25" s="42" customFormat="1">
      <c r="A73" s="1121" t="s">
        <v>2904</v>
      </c>
      <c r="B73" s="1122">
        <v>45246</v>
      </c>
      <c r="C73" s="1122">
        <v>45244</v>
      </c>
      <c r="D73" s="1123">
        <v>15429</v>
      </c>
      <c r="E73" s="1124" t="s">
        <v>40</v>
      </c>
      <c r="F73" s="1123">
        <v>4602</v>
      </c>
      <c r="G73" s="1125" t="s">
        <v>830</v>
      </c>
      <c r="H73" s="1126">
        <v>2</v>
      </c>
      <c r="I73" s="1127" t="s">
        <v>6</v>
      </c>
      <c r="J73" s="1125"/>
      <c r="K73" s="1125"/>
      <c r="L73" s="1131">
        <v>93</v>
      </c>
      <c r="M73" s="80"/>
      <c r="N73" s="80"/>
      <c r="O73" s="80"/>
      <c r="P73" s="80"/>
      <c r="Q73" s="80"/>
      <c r="R73" s="80"/>
      <c r="T73" s="249"/>
      <c r="U73" s="80"/>
      <c r="V73" s="80"/>
      <c r="W73" s="80"/>
      <c r="X73" s="80"/>
      <c r="Y73" s="80"/>
    </row>
    <row r="74" spans="1:25" s="42" customFormat="1">
      <c r="A74" s="1121" t="s">
        <v>3429</v>
      </c>
      <c r="B74" s="1122">
        <v>45247</v>
      </c>
      <c r="C74" s="1122">
        <v>45244</v>
      </c>
      <c r="D74" s="1123">
        <v>15430</v>
      </c>
      <c r="E74" s="1124" t="s">
        <v>2</v>
      </c>
      <c r="F74" s="1123">
        <v>1018</v>
      </c>
      <c r="G74" s="1125" t="s">
        <v>204</v>
      </c>
      <c r="H74" s="1126">
        <v>7</v>
      </c>
      <c r="I74" s="1127" t="s">
        <v>6</v>
      </c>
      <c r="J74" s="1125"/>
      <c r="K74" s="1125"/>
      <c r="L74" s="1131">
        <v>269.5</v>
      </c>
      <c r="M74" s="80"/>
      <c r="N74" s="80"/>
      <c r="O74" s="80"/>
      <c r="P74" s="80"/>
      <c r="Q74" s="80"/>
      <c r="R74" s="80"/>
      <c r="T74" s="249"/>
      <c r="U74" s="80"/>
      <c r="V74" s="80"/>
      <c r="W74" s="80"/>
      <c r="X74" s="80"/>
      <c r="Y74" s="80"/>
    </row>
    <row r="75" spans="1:25" s="42" customFormat="1" ht="14.25" customHeight="1">
      <c r="A75" s="341" t="s">
        <v>1604</v>
      </c>
      <c r="B75" s="1217">
        <v>45243</v>
      </c>
      <c r="C75" s="32">
        <v>45240</v>
      </c>
      <c r="D75" s="521">
        <v>15362</v>
      </c>
      <c r="E75" s="34" t="s">
        <v>1221</v>
      </c>
      <c r="F75" s="33">
        <v>3590</v>
      </c>
      <c r="G75" s="19" t="s">
        <v>47</v>
      </c>
      <c r="H75" s="521" t="s">
        <v>984</v>
      </c>
      <c r="I75" s="35" t="s">
        <v>6</v>
      </c>
      <c r="J75" s="19"/>
      <c r="K75" s="21"/>
      <c r="L75" s="1218">
        <v>144.4</v>
      </c>
      <c r="M75" s="80"/>
      <c r="N75" s="80"/>
      <c r="O75" s="80"/>
      <c r="P75" s="80"/>
      <c r="Q75" s="80"/>
      <c r="R75" s="80"/>
      <c r="T75" s="80"/>
      <c r="U75" s="80"/>
      <c r="V75" s="80"/>
      <c r="W75" s="80"/>
      <c r="X75" s="80"/>
      <c r="Y75" s="80"/>
    </row>
    <row r="76" spans="1:25" s="42" customFormat="1">
      <c r="A76" s="1121" t="s">
        <v>3386</v>
      </c>
      <c r="B76" s="1122">
        <v>45260</v>
      </c>
      <c r="C76" s="1122">
        <v>45260</v>
      </c>
      <c r="D76" s="1123">
        <v>15631</v>
      </c>
      <c r="E76" s="1124" t="s">
        <v>1221</v>
      </c>
      <c r="F76" s="1123">
        <v>4870</v>
      </c>
      <c r="G76" s="1125" t="s">
        <v>3322</v>
      </c>
      <c r="H76" s="1126">
        <v>400</v>
      </c>
      <c r="I76" s="1127" t="s">
        <v>6</v>
      </c>
      <c r="J76" s="1125"/>
      <c r="K76" s="1130" t="s">
        <v>2359</v>
      </c>
      <c r="L76" s="1131">
        <v>1920</v>
      </c>
      <c r="M76" s="80"/>
      <c r="N76" s="80"/>
      <c r="O76" s="80"/>
      <c r="P76" s="80"/>
      <c r="Q76" s="80"/>
      <c r="R76" s="80"/>
      <c r="T76" s="249"/>
      <c r="U76" s="80"/>
      <c r="V76" s="80"/>
      <c r="W76" s="80"/>
      <c r="X76" s="80"/>
      <c r="Y76" s="80"/>
    </row>
    <row r="77" spans="1:25" s="42" customFormat="1">
      <c r="A77" s="1121" t="s">
        <v>628</v>
      </c>
      <c r="B77" s="1122">
        <v>45260</v>
      </c>
      <c r="C77" s="1122">
        <v>45260</v>
      </c>
      <c r="D77" s="1123">
        <v>15648</v>
      </c>
      <c r="E77" s="1124" t="s">
        <v>2</v>
      </c>
      <c r="F77" s="1123">
        <v>1292</v>
      </c>
      <c r="G77" s="1125" t="s">
        <v>54</v>
      </c>
      <c r="H77" s="1126">
        <v>30</v>
      </c>
      <c r="I77" s="1127" t="s">
        <v>12</v>
      </c>
      <c r="J77" s="1125"/>
      <c r="K77" s="1130"/>
      <c r="L77" s="1131">
        <v>672</v>
      </c>
      <c r="M77" s="80"/>
      <c r="N77" s="80"/>
      <c r="O77" s="80"/>
      <c r="P77" s="80"/>
      <c r="Q77" s="80"/>
      <c r="R77" s="80"/>
      <c r="T77" s="249"/>
      <c r="U77" s="80"/>
      <c r="V77" s="80"/>
      <c r="W77" s="80"/>
      <c r="X77" s="80"/>
      <c r="Y77" s="80"/>
    </row>
    <row r="78" spans="1:25" s="42" customFormat="1">
      <c r="A78" s="1121" t="s">
        <v>1439</v>
      </c>
      <c r="B78" s="1122">
        <v>45261</v>
      </c>
      <c r="C78" s="1122">
        <v>45259</v>
      </c>
      <c r="D78" s="1123">
        <v>15651</v>
      </c>
      <c r="E78" s="1124" t="s">
        <v>2</v>
      </c>
      <c r="F78" s="1123">
        <v>3805</v>
      </c>
      <c r="G78" s="1125" t="s">
        <v>1639</v>
      </c>
      <c r="H78" s="1126" t="s">
        <v>1700</v>
      </c>
      <c r="I78" s="1127" t="s">
        <v>6</v>
      </c>
      <c r="J78" s="1125"/>
      <c r="K78" s="1130"/>
      <c r="L78" s="1131">
        <v>910.2</v>
      </c>
      <c r="M78" s="80"/>
      <c r="N78" s="80"/>
      <c r="O78" s="80"/>
      <c r="P78" s="80"/>
      <c r="Q78" s="80"/>
      <c r="R78" s="80"/>
      <c r="T78" s="249"/>
      <c r="U78" s="80"/>
      <c r="V78" s="80"/>
      <c r="W78" s="80"/>
      <c r="X78" s="80"/>
      <c r="Y78" s="80"/>
    </row>
    <row r="79" spans="1:25" s="41" customFormat="1" ht="15.75">
      <c r="A79" s="341" t="s">
        <v>2517</v>
      </c>
      <c r="B79" s="1217">
        <v>45268</v>
      </c>
      <c r="C79" s="32">
        <v>45261</v>
      </c>
      <c r="D79" s="521">
        <v>15656</v>
      </c>
      <c r="E79" s="34" t="s">
        <v>2520</v>
      </c>
      <c r="F79" s="33">
        <v>4455</v>
      </c>
      <c r="G79" s="19" t="s">
        <v>179</v>
      </c>
      <c r="H79" s="521">
        <v>3</v>
      </c>
      <c r="I79" s="35" t="s">
        <v>6</v>
      </c>
      <c r="J79" s="19"/>
      <c r="K79" s="21"/>
      <c r="L79" s="1218">
        <v>525</v>
      </c>
      <c r="M79" s="249"/>
      <c r="N79" s="249"/>
      <c r="O79" s="249"/>
      <c r="P79" s="249"/>
      <c r="Q79" s="249"/>
      <c r="R79" s="249"/>
      <c r="T79" s="608"/>
      <c r="U79" s="249"/>
      <c r="V79" s="249"/>
      <c r="W79" s="249"/>
      <c r="X79" s="249"/>
      <c r="Y79" s="249"/>
    </row>
    <row r="80" spans="1:25" s="42" customFormat="1">
      <c r="A80" s="1757" t="s">
        <v>86</v>
      </c>
      <c r="B80" s="1758">
        <v>45261</v>
      </c>
      <c r="C80" s="1758"/>
      <c r="D80" s="1759">
        <v>15699</v>
      </c>
      <c r="E80" s="1760" t="s">
        <v>7</v>
      </c>
      <c r="F80" s="1759">
        <v>3917</v>
      </c>
      <c r="G80" s="1761" t="s">
        <v>127</v>
      </c>
      <c r="H80" s="1762">
        <v>7</v>
      </c>
      <c r="I80" s="1763"/>
      <c r="J80" s="1761"/>
      <c r="K80" s="1764"/>
      <c r="L80" s="1765">
        <v>1032.29</v>
      </c>
      <c r="M80" s="80"/>
      <c r="N80" s="80"/>
      <c r="O80" s="80"/>
      <c r="P80" s="80"/>
      <c r="Q80" s="80"/>
      <c r="R80" s="80"/>
      <c r="T80" s="249"/>
      <c r="U80" s="80"/>
      <c r="V80" s="80"/>
      <c r="W80" s="80"/>
      <c r="X80" s="80"/>
      <c r="Y80" s="80"/>
    </row>
    <row r="81" spans="1:25" s="42" customFormat="1">
      <c r="A81" s="1757" t="s">
        <v>517</v>
      </c>
      <c r="B81" s="1758">
        <v>45261</v>
      </c>
      <c r="C81" s="1758"/>
      <c r="D81" s="1759">
        <v>15702</v>
      </c>
      <c r="E81" s="1760" t="s">
        <v>1221</v>
      </c>
      <c r="F81" s="1759">
        <v>4687</v>
      </c>
      <c r="G81" s="1761" t="s">
        <v>83</v>
      </c>
      <c r="H81" s="1762">
        <v>10</v>
      </c>
      <c r="I81" s="1763"/>
      <c r="J81" s="1761"/>
      <c r="K81" s="1764"/>
      <c r="L81" s="1765">
        <v>287.89999999999998</v>
      </c>
      <c r="M81" s="80"/>
      <c r="N81" s="80"/>
      <c r="O81" s="80"/>
      <c r="P81" s="80"/>
      <c r="Q81" s="80"/>
      <c r="R81" s="80"/>
      <c r="T81" s="249"/>
      <c r="U81" s="80"/>
      <c r="V81" s="80"/>
      <c r="W81" s="80"/>
      <c r="X81" s="80"/>
      <c r="Y81" s="80"/>
    </row>
    <row r="82" spans="1:25" s="41" customFormat="1">
      <c r="A82" s="339"/>
      <c r="B82" s="1606"/>
      <c r="C82" s="132"/>
      <c r="D82" s="547"/>
      <c r="E82" s="131"/>
      <c r="F82" s="133"/>
      <c r="G82" s="134"/>
      <c r="H82" s="547"/>
      <c r="I82" s="235"/>
      <c r="J82" s="134"/>
      <c r="K82" s="525"/>
      <c r="L82" s="516"/>
      <c r="M82" s="247"/>
      <c r="N82" s="249"/>
      <c r="O82" s="249"/>
      <c r="P82" s="249"/>
      <c r="Q82" s="249"/>
      <c r="R82" s="249"/>
      <c r="T82" s="249"/>
      <c r="U82" s="249"/>
      <c r="V82" s="249"/>
      <c r="W82" s="249"/>
      <c r="X82" s="249"/>
      <c r="Y82" s="249"/>
    </row>
    <row r="83" spans="1:25" s="41" customFormat="1">
      <c r="A83" s="1533"/>
      <c r="B83" s="1717"/>
      <c r="C83" s="1718"/>
      <c r="D83" s="1719"/>
      <c r="E83" s="1534"/>
      <c r="F83" s="1720"/>
      <c r="G83" s="1721"/>
      <c r="H83" s="1719"/>
      <c r="I83" s="1535"/>
      <c r="J83" s="1721"/>
      <c r="K83" s="1721"/>
      <c r="L83" s="1722"/>
      <c r="M83" s="247"/>
      <c r="N83" s="249"/>
      <c r="O83" s="249"/>
      <c r="P83" s="249"/>
      <c r="Q83" s="249"/>
      <c r="R83" s="249"/>
      <c r="T83" s="249"/>
      <c r="U83" s="249"/>
      <c r="V83" s="249"/>
      <c r="W83" s="249"/>
      <c r="X83" s="249"/>
      <c r="Y83" s="249"/>
    </row>
    <row r="84" spans="1:25" s="44" customFormat="1">
      <c r="A84" s="2464">
        <f>SUM(L57:S82)</f>
        <v>11829.890000000001</v>
      </c>
      <c r="B84" s="2465"/>
      <c r="C84" s="2465"/>
      <c r="D84" s="2465"/>
      <c r="E84" s="2465"/>
      <c r="F84" s="2465"/>
      <c r="G84" s="2465"/>
      <c r="H84" s="2465"/>
      <c r="I84" s="2465"/>
      <c r="J84" s="2465"/>
      <c r="K84" s="2465"/>
      <c r="L84" s="2466"/>
      <c r="M84" s="246"/>
      <c r="N84" s="246"/>
      <c r="O84" s="246"/>
      <c r="P84" s="246"/>
      <c r="Q84" s="246"/>
      <c r="R84" s="246"/>
      <c r="T84" s="246"/>
      <c r="U84" s="246"/>
      <c r="V84" s="246"/>
      <c r="W84" s="246"/>
      <c r="X84" s="246"/>
      <c r="Y84" s="246"/>
    </row>
    <row r="85" spans="1:25" s="42" customFormat="1" ht="14.25" customHeight="1">
      <c r="A85" s="2461" t="s">
        <v>1315</v>
      </c>
      <c r="B85" s="2462"/>
      <c r="C85" s="2462"/>
      <c r="D85" s="2462"/>
      <c r="E85" s="2462"/>
      <c r="F85" s="2462"/>
      <c r="G85" s="2462"/>
      <c r="H85" s="2462"/>
      <c r="I85" s="2462"/>
      <c r="J85" s="2462"/>
      <c r="K85" s="2462"/>
      <c r="L85" s="2463"/>
      <c r="M85" s="80"/>
      <c r="N85" s="80"/>
      <c r="O85" s="80"/>
      <c r="P85" s="80"/>
      <c r="Q85" s="80"/>
      <c r="R85" s="80"/>
      <c r="T85" s="80"/>
      <c r="U85" s="80"/>
      <c r="V85" s="80"/>
      <c r="W85" s="80"/>
      <c r="X85" s="80"/>
      <c r="Y85" s="80"/>
    </row>
    <row r="86" spans="1:25" s="42" customFormat="1" ht="14.25" customHeight="1">
      <c r="A86" s="341" t="s">
        <v>787</v>
      </c>
      <c r="B86" s="1217">
        <v>45226</v>
      </c>
      <c r="C86" s="32">
        <v>45236</v>
      </c>
      <c r="D86" s="521">
        <v>15225</v>
      </c>
      <c r="E86" s="34" t="s">
        <v>1221</v>
      </c>
      <c r="F86" s="33">
        <v>2438</v>
      </c>
      <c r="G86" s="19" t="s">
        <v>47</v>
      </c>
      <c r="H86" s="521">
        <v>8</v>
      </c>
      <c r="I86" s="35" t="s">
        <v>6</v>
      </c>
      <c r="J86" s="19"/>
      <c r="K86" s="21" t="s">
        <v>1911</v>
      </c>
      <c r="L86" s="1218">
        <v>352</v>
      </c>
      <c r="M86" s="80"/>
      <c r="N86" s="80"/>
      <c r="O86" s="80"/>
      <c r="P86" s="80"/>
      <c r="Q86" s="80"/>
      <c r="R86" s="80"/>
      <c r="T86" s="80"/>
      <c r="U86" s="80"/>
      <c r="V86" s="80"/>
      <c r="W86" s="80"/>
      <c r="X86" s="80"/>
      <c r="Y86" s="80"/>
    </row>
    <row r="87" spans="1:25" s="42" customFormat="1" ht="14.25" customHeight="1">
      <c r="A87" s="341" t="s">
        <v>1303</v>
      </c>
      <c r="B87" s="1217">
        <v>45239</v>
      </c>
      <c r="C87" s="32">
        <v>45237</v>
      </c>
      <c r="D87" s="521">
        <v>15297</v>
      </c>
      <c r="E87" s="34" t="s">
        <v>1221</v>
      </c>
      <c r="F87" s="33">
        <v>3627</v>
      </c>
      <c r="G87" s="19" t="s">
        <v>1465</v>
      </c>
      <c r="H87" s="521">
        <v>10</v>
      </c>
      <c r="I87" s="35" t="s">
        <v>6</v>
      </c>
      <c r="J87" s="19"/>
      <c r="K87" s="21" t="s">
        <v>893</v>
      </c>
      <c r="L87" s="1218"/>
      <c r="M87" s="80"/>
      <c r="N87" s="80"/>
      <c r="O87" s="80"/>
      <c r="P87" s="80"/>
      <c r="Q87" s="80"/>
      <c r="R87" s="80"/>
      <c r="T87" s="80"/>
      <c r="U87" s="80"/>
      <c r="V87" s="80"/>
      <c r="W87" s="80"/>
      <c r="X87" s="80"/>
      <c r="Y87" s="80"/>
    </row>
    <row r="88" spans="1:25" s="42" customFormat="1" ht="14.25" customHeight="1">
      <c r="A88" s="341"/>
      <c r="B88" s="1217"/>
      <c r="C88" s="32"/>
      <c r="D88" s="521"/>
      <c r="E88" s="34" t="s">
        <v>1221</v>
      </c>
      <c r="F88" s="33">
        <v>3630</v>
      </c>
      <c r="G88" s="19" t="s">
        <v>1465</v>
      </c>
      <c r="H88" s="521">
        <v>10</v>
      </c>
      <c r="I88" s="35" t="s">
        <v>6</v>
      </c>
      <c r="J88" s="19"/>
      <c r="K88" s="21" t="s">
        <v>893</v>
      </c>
      <c r="L88" s="1218"/>
      <c r="M88" s="80"/>
      <c r="N88" s="80"/>
      <c r="O88" s="80"/>
      <c r="P88" s="80"/>
      <c r="Q88" s="80"/>
      <c r="R88" s="80"/>
      <c r="T88" s="80"/>
      <c r="U88" s="80"/>
      <c r="V88" s="80"/>
      <c r="W88" s="80"/>
      <c r="X88" s="80"/>
      <c r="Y88" s="80"/>
    </row>
    <row r="89" spans="1:25" s="42" customFormat="1" ht="14.25" customHeight="1">
      <c r="A89" s="341"/>
      <c r="B89" s="1217"/>
      <c r="C89" s="32"/>
      <c r="D89" s="521"/>
      <c r="E89" s="34" t="s">
        <v>671</v>
      </c>
      <c r="F89" s="33">
        <v>3626</v>
      </c>
      <c r="G89" s="19" t="s">
        <v>1441</v>
      </c>
      <c r="H89" s="521">
        <v>25</v>
      </c>
      <c r="I89" s="35" t="s">
        <v>6</v>
      </c>
      <c r="J89" s="19"/>
      <c r="K89" s="21"/>
      <c r="L89" s="1218"/>
      <c r="M89" s="80"/>
      <c r="N89" s="80"/>
      <c r="O89" s="80"/>
      <c r="P89" s="80"/>
      <c r="Q89" s="80"/>
      <c r="R89" s="80"/>
      <c r="T89" s="80"/>
      <c r="U89" s="80"/>
      <c r="V89" s="80"/>
      <c r="W89" s="80"/>
      <c r="X89" s="80"/>
      <c r="Y89" s="80"/>
    </row>
    <row r="90" spans="1:25" s="42" customFormat="1" ht="14.25" customHeight="1">
      <c r="A90" s="341"/>
      <c r="B90" s="1217"/>
      <c r="C90" s="32"/>
      <c r="D90" s="521"/>
      <c r="E90" s="34" t="s">
        <v>1221</v>
      </c>
      <c r="F90" s="33">
        <v>3625</v>
      </c>
      <c r="G90" s="19" t="s">
        <v>902</v>
      </c>
      <c r="H90" s="521">
        <v>2</v>
      </c>
      <c r="I90" s="35" t="s">
        <v>6</v>
      </c>
      <c r="J90" s="19"/>
      <c r="K90" s="21"/>
      <c r="L90" s="1218"/>
      <c r="M90" s="80"/>
      <c r="N90" s="80"/>
      <c r="O90" s="80"/>
      <c r="P90" s="80"/>
      <c r="Q90" s="80"/>
      <c r="R90" s="80"/>
      <c r="T90" s="80"/>
      <c r="U90" s="80"/>
      <c r="V90" s="80"/>
      <c r="W90" s="80"/>
      <c r="X90" s="80"/>
      <c r="Y90" s="80"/>
    </row>
    <row r="91" spans="1:25" s="42" customFormat="1" ht="14.25" customHeight="1">
      <c r="A91" s="341"/>
      <c r="B91" s="1217"/>
      <c r="C91" s="32"/>
      <c r="D91" s="521"/>
      <c r="E91" s="34" t="s">
        <v>1221</v>
      </c>
      <c r="F91" s="33">
        <v>3624</v>
      </c>
      <c r="G91" s="19" t="s">
        <v>63</v>
      </c>
      <c r="H91" s="521">
        <v>20</v>
      </c>
      <c r="I91" s="35" t="s">
        <v>6</v>
      </c>
      <c r="J91" s="19"/>
      <c r="K91" s="21" t="s">
        <v>893</v>
      </c>
      <c r="L91" s="1218">
        <v>2467.52</v>
      </c>
      <c r="M91" s="80"/>
      <c r="N91" s="80"/>
      <c r="O91" s="80"/>
      <c r="P91" s="80"/>
      <c r="Q91" s="80"/>
      <c r="R91" s="80"/>
      <c r="T91" s="80"/>
      <c r="U91" s="80"/>
      <c r="V91" s="80"/>
      <c r="W91" s="80"/>
      <c r="X91" s="80"/>
      <c r="Y91" s="80"/>
    </row>
    <row r="92" spans="1:25" s="42" customFormat="1" ht="14.25" customHeight="1">
      <c r="A92" s="341" t="s">
        <v>1303</v>
      </c>
      <c r="B92" s="1217">
        <v>45240</v>
      </c>
      <c r="C92" s="32">
        <v>45238</v>
      </c>
      <c r="D92" s="521">
        <v>15295</v>
      </c>
      <c r="E92" s="34" t="s">
        <v>671</v>
      </c>
      <c r="F92" s="33">
        <v>3626</v>
      </c>
      <c r="G92" s="19" t="s">
        <v>1441</v>
      </c>
      <c r="H92" s="521">
        <v>15</v>
      </c>
      <c r="I92" s="35" t="s">
        <v>6</v>
      </c>
      <c r="J92" s="19"/>
      <c r="K92" s="21"/>
      <c r="L92" s="1218"/>
      <c r="M92" s="80"/>
      <c r="N92" s="80"/>
      <c r="O92" s="80"/>
      <c r="P92" s="80"/>
      <c r="Q92" s="80"/>
      <c r="R92" s="80"/>
      <c r="T92" s="80"/>
      <c r="U92" s="80"/>
      <c r="V92" s="80"/>
      <c r="W92" s="80"/>
      <c r="X92" s="80"/>
      <c r="Y92" s="80"/>
    </row>
    <row r="93" spans="1:25" s="42" customFormat="1" ht="14.25" customHeight="1">
      <c r="A93" s="341"/>
      <c r="B93" s="1217"/>
      <c r="C93" s="32"/>
      <c r="D93" s="521"/>
      <c r="E93" s="34" t="s">
        <v>1221</v>
      </c>
      <c r="F93" s="33">
        <v>3625</v>
      </c>
      <c r="G93" s="19" t="s">
        <v>902</v>
      </c>
      <c r="H93" s="521">
        <v>3</v>
      </c>
      <c r="I93" s="35" t="s">
        <v>6</v>
      </c>
      <c r="J93" s="19"/>
      <c r="K93" s="21"/>
      <c r="L93" s="1218"/>
      <c r="M93" s="80"/>
      <c r="N93" s="80"/>
      <c r="O93" s="80"/>
      <c r="P93" s="80"/>
      <c r="Q93" s="80"/>
      <c r="R93" s="80"/>
      <c r="T93" s="80"/>
      <c r="U93" s="80"/>
      <c r="V93" s="80"/>
      <c r="W93" s="80"/>
      <c r="X93" s="80"/>
      <c r="Y93" s="80"/>
    </row>
    <row r="94" spans="1:25" s="42" customFormat="1" ht="14.25" customHeight="1">
      <c r="A94" s="341"/>
      <c r="B94" s="1217"/>
      <c r="C94" s="32"/>
      <c r="D94" s="521"/>
      <c r="E94" s="34" t="s">
        <v>1221</v>
      </c>
      <c r="F94" s="33">
        <v>3624</v>
      </c>
      <c r="G94" s="19" t="s">
        <v>63</v>
      </c>
      <c r="H94" s="521">
        <v>20</v>
      </c>
      <c r="I94" s="35" t="s">
        <v>6</v>
      </c>
      <c r="J94" s="19"/>
      <c r="K94" s="21" t="s">
        <v>893</v>
      </c>
      <c r="L94" s="1218">
        <v>2440</v>
      </c>
      <c r="M94" s="80"/>
      <c r="N94" s="80"/>
      <c r="O94" s="80"/>
      <c r="P94" s="80"/>
      <c r="Q94" s="80"/>
      <c r="R94" s="80"/>
      <c r="T94" s="80"/>
      <c r="U94" s="80"/>
      <c r="V94" s="80"/>
      <c r="W94" s="80"/>
      <c r="X94" s="80"/>
      <c r="Y94" s="80"/>
    </row>
    <row r="95" spans="1:25" s="42" customFormat="1" ht="14.25" customHeight="1">
      <c r="A95" s="341" t="s">
        <v>1303</v>
      </c>
      <c r="B95" s="1217">
        <v>45247</v>
      </c>
      <c r="C95" s="32">
        <v>45238</v>
      </c>
      <c r="D95" s="521">
        <v>15296</v>
      </c>
      <c r="E95" s="34" t="s">
        <v>671</v>
      </c>
      <c r="F95" s="33">
        <v>3626</v>
      </c>
      <c r="G95" s="19" t="s">
        <v>1441</v>
      </c>
      <c r="H95" s="521">
        <v>30</v>
      </c>
      <c r="I95" s="35" t="s">
        <v>6</v>
      </c>
      <c r="J95" s="19"/>
      <c r="K95" s="21"/>
      <c r="L95" s="1218"/>
      <c r="M95" s="80"/>
      <c r="N95" s="80"/>
      <c r="O95" s="80"/>
      <c r="P95" s="80"/>
      <c r="Q95" s="80"/>
      <c r="R95" s="80"/>
      <c r="T95" s="80"/>
      <c r="U95" s="80"/>
      <c r="V95" s="80"/>
      <c r="W95" s="80"/>
      <c r="X95" s="80"/>
      <c r="Y95" s="80"/>
    </row>
    <row r="96" spans="1:25" s="42" customFormat="1" ht="14.25" customHeight="1">
      <c r="A96" s="341"/>
      <c r="B96" s="1217"/>
      <c r="C96" s="32"/>
      <c r="D96" s="521"/>
      <c r="E96" s="34" t="s">
        <v>1221</v>
      </c>
      <c r="F96" s="33">
        <v>3624</v>
      </c>
      <c r="G96" s="19" t="s">
        <v>63</v>
      </c>
      <c r="H96" s="521">
        <v>20</v>
      </c>
      <c r="I96" s="35" t="s">
        <v>6</v>
      </c>
      <c r="J96" s="19"/>
      <c r="K96" s="21" t="s">
        <v>893</v>
      </c>
      <c r="L96" s="1218">
        <v>2116.6</v>
      </c>
      <c r="M96" s="80"/>
      <c r="N96" s="80"/>
      <c r="O96" s="80"/>
      <c r="P96" s="80"/>
      <c r="Q96" s="80"/>
      <c r="R96" s="80"/>
      <c r="T96" s="80"/>
      <c r="U96" s="80"/>
      <c r="V96" s="80"/>
      <c r="W96" s="80"/>
      <c r="X96" s="80"/>
      <c r="Y96" s="80"/>
    </row>
    <row r="97" spans="1:25" s="42" customFormat="1" ht="14.25" customHeight="1">
      <c r="A97" s="341" t="s">
        <v>779</v>
      </c>
      <c r="B97" s="1217">
        <v>45237</v>
      </c>
      <c r="C97" s="32">
        <v>45231</v>
      </c>
      <c r="D97" s="521">
        <v>15304</v>
      </c>
      <c r="E97" s="34" t="s">
        <v>2</v>
      </c>
      <c r="F97" s="33">
        <v>753</v>
      </c>
      <c r="G97" s="19" t="s">
        <v>47</v>
      </c>
      <c r="H97" s="521">
        <v>20</v>
      </c>
      <c r="I97" s="35" t="s">
        <v>6</v>
      </c>
      <c r="J97" s="19"/>
      <c r="K97" s="21"/>
      <c r="L97" s="1218">
        <v>570</v>
      </c>
      <c r="M97" s="80"/>
      <c r="N97" s="80"/>
      <c r="O97" s="80"/>
      <c r="P97" s="80"/>
      <c r="Q97" s="80"/>
      <c r="R97" s="80"/>
      <c r="T97" s="80"/>
      <c r="U97" s="80"/>
      <c r="V97" s="80"/>
      <c r="W97" s="80"/>
      <c r="X97" s="80"/>
      <c r="Y97" s="80"/>
    </row>
    <row r="98" spans="1:25" s="42" customFormat="1" ht="14.25" customHeight="1">
      <c r="A98" s="341" t="s">
        <v>794</v>
      </c>
      <c r="B98" s="1217">
        <v>45244</v>
      </c>
      <c r="C98" s="32">
        <v>45243</v>
      </c>
      <c r="D98" s="521">
        <v>15307</v>
      </c>
      <c r="E98" s="34" t="s">
        <v>2351</v>
      </c>
      <c r="F98" s="33">
        <v>4135</v>
      </c>
      <c r="G98" s="19" t="s">
        <v>63</v>
      </c>
      <c r="H98" s="521">
        <v>20</v>
      </c>
      <c r="I98" s="35" t="s">
        <v>6</v>
      </c>
      <c r="J98" s="19"/>
      <c r="K98" s="21"/>
      <c r="L98" s="1218">
        <v>1670</v>
      </c>
      <c r="M98" s="80"/>
      <c r="N98" s="80"/>
      <c r="O98" s="80"/>
      <c r="P98" s="80"/>
      <c r="Q98" s="80"/>
      <c r="R98" s="80"/>
      <c r="T98" s="80"/>
      <c r="U98" s="80"/>
      <c r="V98" s="80"/>
      <c r="W98" s="80"/>
      <c r="X98" s="80"/>
      <c r="Y98" s="80"/>
    </row>
    <row r="99" spans="1:25" s="42" customFormat="1" ht="14.25" customHeight="1">
      <c r="A99" s="341" t="s">
        <v>535</v>
      </c>
      <c r="B99" s="1217">
        <v>45240</v>
      </c>
      <c r="C99" s="32">
        <v>45240</v>
      </c>
      <c r="D99" s="521">
        <v>15310</v>
      </c>
      <c r="E99" s="34" t="s">
        <v>2</v>
      </c>
      <c r="F99" s="33">
        <v>2760</v>
      </c>
      <c r="G99" s="19" t="s">
        <v>20</v>
      </c>
      <c r="H99" s="521">
        <v>23</v>
      </c>
      <c r="I99" s="35" t="s">
        <v>6</v>
      </c>
      <c r="J99" s="19"/>
      <c r="K99" s="21" t="s">
        <v>893</v>
      </c>
      <c r="L99" s="1218">
        <v>908.5</v>
      </c>
      <c r="M99" s="80"/>
      <c r="N99" s="80"/>
      <c r="O99" s="80"/>
      <c r="P99" s="80"/>
      <c r="Q99" s="80"/>
      <c r="R99" s="80"/>
      <c r="T99" s="80"/>
      <c r="U99" s="80"/>
      <c r="V99" s="80"/>
      <c r="W99" s="80"/>
      <c r="X99" s="80"/>
      <c r="Y99" s="80"/>
    </row>
    <row r="100" spans="1:25" s="42" customFormat="1" ht="14.25" customHeight="1">
      <c r="A100" s="341" t="s">
        <v>1508</v>
      </c>
      <c r="B100" s="1217">
        <v>45238</v>
      </c>
      <c r="C100" s="32">
        <v>45236</v>
      </c>
      <c r="D100" s="521">
        <v>15319</v>
      </c>
      <c r="E100" s="34" t="s">
        <v>2</v>
      </c>
      <c r="F100" s="33">
        <v>2739</v>
      </c>
      <c r="G100" s="19" t="s">
        <v>119</v>
      </c>
      <c r="H100" s="521" t="s">
        <v>882</v>
      </c>
      <c r="I100" s="35" t="s">
        <v>6</v>
      </c>
      <c r="J100" s="19"/>
      <c r="K100" s="21"/>
      <c r="L100" s="1218">
        <v>249.2</v>
      </c>
      <c r="M100" s="80"/>
      <c r="N100" s="80"/>
      <c r="O100" s="80"/>
      <c r="P100" s="80"/>
      <c r="Q100" s="80"/>
      <c r="R100" s="80"/>
      <c r="T100" s="80"/>
      <c r="U100" s="80"/>
      <c r="V100" s="80"/>
      <c r="W100" s="80"/>
      <c r="X100" s="80"/>
      <c r="Y100" s="80"/>
    </row>
    <row r="101" spans="1:25" s="42" customFormat="1" ht="14.25" customHeight="1">
      <c r="A101" s="341" t="s">
        <v>2276</v>
      </c>
      <c r="B101" s="1217">
        <v>45239</v>
      </c>
      <c r="C101" s="32">
        <v>45236</v>
      </c>
      <c r="D101" s="521">
        <v>15323</v>
      </c>
      <c r="E101" s="34" t="s">
        <v>1221</v>
      </c>
      <c r="F101" s="33">
        <v>4183</v>
      </c>
      <c r="G101" s="19" t="s">
        <v>120</v>
      </c>
      <c r="H101" s="521">
        <v>10</v>
      </c>
      <c r="I101" s="35" t="s">
        <v>6</v>
      </c>
      <c r="J101" s="19"/>
      <c r="K101" s="21"/>
      <c r="L101" s="1218">
        <v>374.8</v>
      </c>
      <c r="M101" s="80"/>
      <c r="N101" s="80"/>
      <c r="O101" s="80"/>
      <c r="P101" s="80"/>
      <c r="Q101" s="80"/>
      <c r="R101" s="80"/>
      <c r="T101" s="80"/>
      <c r="U101" s="80"/>
      <c r="V101" s="80"/>
      <c r="W101" s="80"/>
      <c r="X101" s="80"/>
      <c r="Y101" s="80"/>
    </row>
    <row r="102" spans="1:25" s="42" customFormat="1" ht="14.25" customHeight="1">
      <c r="A102" s="341" t="s">
        <v>67</v>
      </c>
      <c r="B102" s="1217">
        <v>45240</v>
      </c>
      <c r="C102" s="32">
        <v>45238</v>
      </c>
      <c r="D102" s="521">
        <v>15341</v>
      </c>
      <c r="E102" s="34" t="s">
        <v>2</v>
      </c>
      <c r="F102" s="33">
        <v>1862</v>
      </c>
      <c r="G102" s="19" t="s">
        <v>20</v>
      </c>
      <c r="H102" s="521">
        <v>15</v>
      </c>
      <c r="I102" s="35" t="s">
        <v>6</v>
      </c>
      <c r="J102" s="19"/>
      <c r="K102" s="21"/>
      <c r="L102" s="1218">
        <v>515.25</v>
      </c>
      <c r="M102" s="80"/>
      <c r="N102" s="80"/>
      <c r="O102" s="80"/>
      <c r="P102" s="80"/>
      <c r="Q102" s="80"/>
      <c r="R102" s="80"/>
      <c r="T102" s="80"/>
      <c r="U102" s="80"/>
      <c r="V102" s="80"/>
      <c r="W102" s="80"/>
      <c r="X102" s="80"/>
      <c r="Y102" s="80"/>
    </row>
    <row r="103" spans="1:25" s="42" customFormat="1" ht="14.25" customHeight="1">
      <c r="A103" s="341" t="s">
        <v>2700</v>
      </c>
      <c r="B103" s="1217">
        <v>45243</v>
      </c>
      <c r="C103" s="32">
        <v>45238</v>
      </c>
      <c r="D103" s="521">
        <v>15342</v>
      </c>
      <c r="E103" s="34" t="s">
        <v>1221</v>
      </c>
      <c r="F103" s="33">
        <v>4268</v>
      </c>
      <c r="G103" s="19" t="s">
        <v>29</v>
      </c>
      <c r="H103" s="521" t="s">
        <v>870</v>
      </c>
      <c r="I103" s="35" t="s">
        <v>6</v>
      </c>
      <c r="J103" s="19"/>
      <c r="K103" s="21"/>
      <c r="L103" s="1218">
        <v>780</v>
      </c>
      <c r="M103" s="80"/>
      <c r="N103" s="80"/>
      <c r="O103" s="80"/>
      <c r="P103" s="80"/>
      <c r="Q103" s="80"/>
      <c r="R103" s="80"/>
      <c r="T103" s="80"/>
      <c r="U103" s="80"/>
      <c r="V103" s="80"/>
      <c r="W103" s="80"/>
      <c r="X103" s="80"/>
      <c r="Y103" s="80"/>
    </row>
    <row r="104" spans="1:25" s="42" customFormat="1" ht="14.25" customHeight="1">
      <c r="A104" s="341" t="s">
        <v>871</v>
      </c>
      <c r="B104" s="1217">
        <v>45240</v>
      </c>
      <c r="C104" s="32">
        <v>45238</v>
      </c>
      <c r="D104" s="521">
        <v>15345</v>
      </c>
      <c r="E104" s="34" t="s">
        <v>2</v>
      </c>
      <c r="F104" s="33">
        <v>1387</v>
      </c>
      <c r="G104" s="19" t="s">
        <v>770</v>
      </c>
      <c r="H104" s="521">
        <v>17</v>
      </c>
      <c r="I104" s="35" t="s">
        <v>6</v>
      </c>
      <c r="J104" s="19"/>
      <c r="K104" s="21"/>
      <c r="L104" s="1218">
        <v>765</v>
      </c>
      <c r="M104" s="80"/>
      <c r="N104" s="80"/>
      <c r="O104" s="80"/>
      <c r="P104" s="80"/>
      <c r="Q104" s="80"/>
      <c r="R104" s="80"/>
      <c r="T104" s="80"/>
      <c r="U104" s="80"/>
      <c r="V104" s="80"/>
      <c r="W104" s="80"/>
      <c r="X104" s="80"/>
      <c r="Y104" s="80"/>
    </row>
    <row r="105" spans="1:25" s="42" customFormat="1" ht="14.25" customHeight="1">
      <c r="A105" s="341" t="s">
        <v>3423</v>
      </c>
      <c r="B105" s="1217">
        <v>45240</v>
      </c>
      <c r="C105" s="32">
        <v>45238</v>
      </c>
      <c r="D105" s="521">
        <v>15375</v>
      </c>
      <c r="E105" s="34" t="s">
        <v>2</v>
      </c>
      <c r="F105" s="33">
        <v>838</v>
      </c>
      <c r="G105" s="19" t="s">
        <v>5</v>
      </c>
      <c r="H105" s="521">
        <v>4</v>
      </c>
      <c r="I105" s="35" t="s">
        <v>6</v>
      </c>
      <c r="J105" s="19"/>
      <c r="K105" s="21"/>
      <c r="L105" s="1218">
        <v>150.32</v>
      </c>
      <c r="M105" s="80"/>
      <c r="N105" s="80"/>
      <c r="O105" s="80"/>
      <c r="P105" s="80"/>
      <c r="Q105" s="80"/>
      <c r="R105" s="80"/>
      <c r="T105" s="80"/>
      <c r="U105" s="80"/>
      <c r="V105" s="80"/>
      <c r="W105" s="80"/>
      <c r="X105" s="80"/>
      <c r="Y105" s="80"/>
    </row>
    <row r="106" spans="1:25" s="42" customFormat="1" ht="14.25" customHeight="1">
      <c r="A106" s="341" t="s">
        <v>224</v>
      </c>
      <c r="B106" s="1217">
        <v>45243</v>
      </c>
      <c r="C106" s="32">
        <v>45240</v>
      </c>
      <c r="D106" s="521">
        <v>15355</v>
      </c>
      <c r="E106" s="34" t="s">
        <v>2</v>
      </c>
      <c r="F106" s="33">
        <v>838</v>
      </c>
      <c r="G106" s="19" t="s">
        <v>5</v>
      </c>
      <c r="H106" s="521">
        <v>5</v>
      </c>
      <c r="I106" s="35" t="s">
        <v>6</v>
      </c>
      <c r="J106" s="19"/>
      <c r="K106" s="21"/>
      <c r="L106" s="1218">
        <v>202.45</v>
      </c>
      <c r="M106" s="80"/>
      <c r="N106" s="80"/>
      <c r="O106" s="80"/>
      <c r="P106" s="80"/>
      <c r="Q106" s="80"/>
      <c r="R106" s="80"/>
      <c r="T106" s="80"/>
      <c r="U106" s="80"/>
      <c r="V106" s="80"/>
      <c r="W106" s="80"/>
      <c r="X106" s="80"/>
      <c r="Y106" s="80"/>
    </row>
    <row r="107" spans="1:25" s="42" customFormat="1" ht="14.25" customHeight="1">
      <c r="A107" s="341" t="s">
        <v>2099</v>
      </c>
      <c r="B107" s="1217">
        <v>45243</v>
      </c>
      <c r="C107" s="32">
        <v>45243</v>
      </c>
      <c r="D107" s="521">
        <v>15391</v>
      </c>
      <c r="E107" s="34" t="s">
        <v>2351</v>
      </c>
      <c r="F107" s="33">
        <v>2329</v>
      </c>
      <c r="G107" s="19" t="s">
        <v>53</v>
      </c>
      <c r="H107" s="521">
        <v>12</v>
      </c>
      <c r="I107" s="35" t="s">
        <v>6</v>
      </c>
      <c r="J107" s="19"/>
      <c r="K107" s="21"/>
      <c r="L107" s="1218">
        <v>1314</v>
      </c>
      <c r="M107" s="80"/>
      <c r="N107" s="80"/>
      <c r="O107" s="80"/>
      <c r="P107" s="80"/>
      <c r="Q107" s="80"/>
      <c r="R107" s="80"/>
      <c r="T107" s="80"/>
      <c r="U107" s="80"/>
      <c r="V107" s="80"/>
      <c r="W107" s="80"/>
      <c r="X107" s="80"/>
      <c r="Y107" s="80"/>
    </row>
    <row r="108" spans="1:25" s="42" customFormat="1" ht="14.25" customHeight="1">
      <c r="A108" s="341" t="s">
        <v>180</v>
      </c>
      <c r="B108" s="1217">
        <v>45247</v>
      </c>
      <c r="C108" s="32">
        <v>45244</v>
      </c>
      <c r="D108" s="521">
        <v>15347</v>
      </c>
      <c r="E108" s="34" t="s">
        <v>3427</v>
      </c>
      <c r="F108" s="33">
        <v>4682</v>
      </c>
      <c r="G108" s="19" t="s">
        <v>47</v>
      </c>
      <c r="H108" s="521">
        <v>4</v>
      </c>
      <c r="I108" s="35" t="s">
        <v>6</v>
      </c>
      <c r="J108" s="19"/>
      <c r="K108" s="21"/>
      <c r="L108" s="1218">
        <v>360</v>
      </c>
      <c r="M108" s="80"/>
      <c r="N108" s="80"/>
      <c r="O108" s="80"/>
      <c r="P108" s="80"/>
      <c r="Q108" s="80"/>
      <c r="R108" s="80"/>
      <c r="T108" s="80"/>
      <c r="U108" s="80"/>
      <c r="V108" s="80"/>
      <c r="W108" s="80"/>
      <c r="X108" s="80"/>
      <c r="Y108" s="80"/>
    </row>
    <row r="109" spans="1:25" s="42" customFormat="1" ht="14.25" customHeight="1">
      <c r="A109" s="341" t="s">
        <v>1303</v>
      </c>
      <c r="B109" s="1217">
        <v>45244</v>
      </c>
      <c r="C109" s="32">
        <v>45240</v>
      </c>
      <c r="D109" s="521">
        <v>15397</v>
      </c>
      <c r="E109" s="34" t="s">
        <v>1221</v>
      </c>
      <c r="F109" s="33">
        <v>2315</v>
      </c>
      <c r="G109" s="19" t="s">
        <v>237</v>
      </c>
      <c r="H109" s="521">
        <v>2</v>
      </c>
      <c r="I109" s="35" t="s">
        <v>6</v>
      </c>
      <c r="J109" s="19"/>
      <c r="K109" s="21" t="s">
        <v>893</v>
      </c>
      <c r="L109" s="1218">
        <v>55.44</v>
      </c>
      <c r="M109" s="80"/>
      <c r="N109" s="80"/>
      <c r="O109" s="80"/>
      <c r="P109" s="80"/>
      <c r="Q109" s="80"/>
      <c r="R109" s="80"/>
      <c r="T109" s="80"/>
      <c r="U109" s="80"/>
      <c r="V109" s="80"/>
      <c r="W109" s="80"/>
      <c r="X109" s="80"/>
      <c r="Y109" s="80"/>
    </row>
    <row r="110" spans="1:25" s="42" customFormat="1" ht="14.25" customHeight="1">
      <c r="A110" s="341" t="s">
        <v>466</v>
      </c>
      <c r="B110" s="1217">
        <v>45243</v>
      </c>
      <c r="C110" s="32">
        <v>45238</v>
      </c>
      <c r="D110" s="521">
        <v>15405</v>
      </c>
      <c r="E110" s="34" t="s">
        <v>2</v>
      </c>
      <c r="F110" s="33">
        <v>4075</v>
      </c>
      <c r="G110" s="19" t="s">
        <v>103</v>
      </c>
      <c r="H110" s="521">
        <v>8</v>
      </c>
      <c r="I110" s="35" t="s">
        <v>6</v>
      </c>
      <c r="J110" s="19"/>
      <c r="K110" s="21"/>
      <c r="L110" s="1218">
        <v>152</v>
      </c>
      <c r="M110" s="80"/>
      <c r="N110" s="80"/>
      <c r="O110" s="80"/>
      <c r="P110" s="80"/>
      <c r="Q110" s="80"/>
      <c r="R110" s="80"/>
      <c r="T110" s="80"/>
      <c r="U110" s="80"/>
      <c r="V110" s="80"/>
      <c r="W110" s="80"/>
      <c r="X110" s="80"/>
      <c r="Y110" s="80"/>
    </row>
    <row r="111" spans="1:25" s="42" customFormat="1" ht="14.25" customHeight="1">
      <c r="A111" s="341" t="s">
        <v>466</v>
      </c>
      <c r="B111" s="1217">
        <v>45258</v>
      </c>
      <c r="C111" s="32">
        <v>45239</v>
      </c>
      <c r="D111" s="521">
        <v>15406</v>
      </c>
      <c r="E111" s="34" t="s">
        <v>2</v>
      </c>
      <c r="F111" s="33">
        <v>4075</v>
      </c>
      <c r="G111" s="19" t="s">
        <v>103</v>
      </c>
      <c r="H111" s="521">
        <v>20</v>
      </c>
      <c r="I111" s="35" t="s">
        <v>6</v>
      </c>
      <c r="J111" s="19"/>
      <c r="K111" s="21" t="s">
        <v>1911</v>
      </c>
      <c r="L111" s="1218">
        <v>380</v>
      </c>
      <c r="M111" s="80"/>
      <c r="N111" s="80"/>
      <c r="O111" s="80"/>
      <c r="P111" s="80"/>
      <c r="Q111" s="80"/>
      <c r="R111" s="80"/>
      <c r="T111" s="80"/>
      <c r="U111" s="80"/>
      <c r="V111" s="80"/>
      <c r="W111" s="80"/>
      <c r="X111" s="80"/>
      <c r="Y111" s="80"/>
    </row>
    <row r="112" spans="1:25" s="42" customFormat="1" ht="14.25" customHeight="1">
      <c r="A112" s="341" t="s">
        <v>1635</v>
      </c>
      <c r="B112" s="1217">
        <v>45244</v>
      </c>
      <c r="C112" s="32">
        <v>45240</v>
      </c>
      <c r="D112" s="521">
        <v>15414</v>
      </c>
      <c r="E112" s="34" t="s">
        <v>2</v>
      </c>
      <c r="F112" s="33">
        <v>1087</v>
      </c>
      <c r="G112" s="19" t="s">
        <v>46</v>
      </c>
      <c r="H112" s="521">
        <v>20</v>
      </c>
      <c r="I112" s="35" t="s">
        <v>6</v>
      </c>
      <c r="J112" s="19"/>
      <c r="K112" s="21"/>
      <c r="L112" s="1218"/>
      <c r="M112" s="80"/>
      <c r="N112" s="80"/>
      <c r="O112" s="80"/>
      <c r="P112" s="80"/>
      <c r="Q112" s="80"/>
      <c r="R112" s="80"/>
      <c r="T112" s="80"/>
      <c r="U112" s="80"/>
      <c r="V112" s="80"/>
      <c r="W112" s="80"/>
      <c r="X112" s="80"/>
      <c r="Y112" s="80"/>
    </row>
    <row r="113" spans="1:25" s="42" customFormat="1" ht="14.25" customHeight="1">
      <c r="A113" s="341"/>
      <c r="B113" s="1217"/>
      <c r="C113" s="32"/>
      <c r="D113" s="521"/>
      <c r="E113" s="34" t="s">
        <v>2</v>
      </c>
      <c r="F113" s="33">
        <v>2825</v>
      </c>
      <c r="G113" s="19" t="s">
        <v>207</v>
      </c>
      <c r="H113" s="521">
        <v>2</v>
      </c>
      <c r="I113" s="35" t="s">
        <v>6</v>
      </c>
      <c r="J113" s="19"/>
      <c r="K113" s="21"/>
      <c r="L113" s="1218">
        <v>452.2</v>
      </c>
      <c r="M113" s="80"/>
      <c r="N113" s="80"/>
      <c r="O113" s="80"/>
      <c r="P113" s="80"/>
      <c r="Q113" s="80"/>
      <c r="R113" s="80"/>
      <c r="T113" s="80"/>
      <c r="U113" s="80"/>
      <c r="V113" s="80"/>
      <c r="W113" s="80"/>
      <c r="X113" s="80"/>
      <c r="Y113" s="80"/>
    </row>
    <row r="114" spans="1:25" s="42" customFormat="1" ht="14.25" customHeight="1">
      <c r="A114" s="341" t="s">
        <v>1303</v>
      </c>
      <c r="B114" s="1217">
        <v>45247</v>
      </c>
      <c r="C114" s="32">
        <v>45247</v>
      </c>
      <c r="D114" s="521">
        <v>15415</v>
      </c>
      <c r="E114" s="34" t="s">
        <v>671</v>
      </c>
      <c r="F114" s="33">
        <v>3626</v>
      </c>
      <c r="G114" s="19" t="s">
        <v>1441</v>
      </c>
      <c r="H114" s="521">
        <v>15</v>
      </c>
      <c r="I114" s="35" t="s">
        <v>6</v>
      </c>
      <c r="J114" s="19"/>
      <c r="K114" s="21"/>
      <c r="L114" s="1218"/>
      <c r="M114" s="80"/>
      <c r="N114" s="80"/>
      <c r="O114" s="80"/>
      <c r="P114" s="80"/>
      <c r="Q114" s="80"/>
      <c r="R114" s="80"/>
      <c r="T114" s="80"/>
      <c r="U114" s="80"/>
      <c r="V114" s="80"/>
      <c r="W114" s="80"/>
      <c r="X114" s="80"/>
      <c r="Y114" s="80"/>
    </row>
    <row r="115" spans="1:25" s="42" customFormat="1" ht="14.25" customHeight="1">
      <c r="A115" s="341"/>
      <c r="B115" s="1217"/>
      <c r="C115" s="32"/>
      <c r="D115" s="521"/>
      <c r="E115" s="34" t="s">
        <v>2351</v>
      </c>
      <c r="F115" s="33">
        <v>3623</v>
      </c>
      <c r="G115" s="19" t="s">
        <v>47</v>
      </c>
      <c r="H115" s="521">
        <v>20</v>
      </c>
      <c r="I115" s="35" t="s">
        <v>6</v>
      </c>
      <c r="J115" s="19"/>
      <c r="K115" s="21"/>
      <c r="L115" s="1218"/>
      <c r="M115" s="80"/>
      <c r="N115" s="80"/>
      <c r="O115" s="80"/>
      <c r="P115" s="80"/>
      <c r="Q115" s="80"/>
      <c r="R115" s="80"/>
      <c r="T115" s="80"/>
      <c r="U115" s="80"/>
      <c r="V115" s="80"/>
      <c r="W115" s="80"/>
      <c r="X115" s="80"/>
      <c r="Y115" s="80"/>
    </row>
    <row r="116" spans="1:25" s="42" customFormat="1" ht="14.25" customHeight="1">
      <c r="A116" s="341"/>
      <c r="B116" s="1217"/>
      <c r="C116" s="32"/>
      <c r="D116" s="521"/>
      <c r="E116" s="34" t="s">
        <v>1221</v>
      </c>
      <c r="F116" s="33">
        <v>3625</v>
      </c>
      <c r="G116" s="19" t="s">
        <v>902</v>
      </c>
      <c r="H116" s="521">
        <v>13</v>
      </c>
      <c r="I116" s="35" t="s">
        <v>6</v>
      </c>
      <c r="J116" s="19"/>
      <c r="K116" s="21"/>
      <c r="L116" s="1218">
        <v>1649.88</v>
      </c>
      <c r="M116" s="80"/>
      <c r="N116" s="80"/>
      <c r="O116" s="80"/>
      <c r="P116" s="80"/>
      <c r="Q116" s="80"/>
      <c r="R116" s="80"/>
      <c r="T116" s="80"/>
      <c r="U116" s="80"/>
      <c r="V116" s="80"/>
      <c r="W116" s="80"/>
      <c r="X116" s="80"/>
      <c r="Y116" s="80"/>
    </row>
    <row r="117" spans="1:25" s="42" customFormat="1" ht="14.25" customHeight="1">
      <c r="A117" s="341" t="s">
        <v>601</v>
      </c>
      <c r="B117" s="1217">
        <v>45246</v>
      </c>
      <c r="C117" s="32">
        <v>45240</v>
      </c>
      <c r="D117" s="521">
        <v>15422</v>
      </c>
      <c r="E117" s="34" t="s">
        <v>2</v>
      </c>
      <c r="F117" s="33">
        <v>1126</v>
      </c>
      <c r="G117" s="19" t="s">
        <v>57</v>
      </c>
      <c r="H117" s="521">
        <v>8</v>
      </c>
      <c r="I117" s="35" t="s">
        <v>6</v>
      </c>
      <c r="J117" s="19"/>
      <c r="K117" s="21"/>
      <c r="L117" s="1218">
        <v>680</v>
      </c>
      <c r="M117" s="80"/>
      <c r="N117" s="80"/>
      <c r="O117" s="80"/>
      <c r="P117" s="80"/>
      <c r="Q117" s="80"/>
      <c r="R117" s="80"/>
      <c r="T117" s="80"/>
      <c r="U117" s="80"/>
      <c r="V117" s="80"/>
      <c r="W117" s="80"/>
      <c r="X117" s="80"/>
      <c r="Y117" s="80"/>
    </row>
    <row r="118" spans="1:25" s="42" customFormat="1" ht="14.25" customHeight="1">
      <c r="A118" s="341" t="s">
        <v>3244</v>
      </c>
      <c r="B118" s="1217">
        <v>45246</v>
      </c>
      <c r="C118" s="32">
        <v>45240</v>
      </c>
      <c r="D118" s="521">
        <v>15427</v>
      </c>
      <c r="E118" s="34" t="s">
        <v>2</v>
      </c>
      <c r="F118" s="33">
        <v>1960</v>
      </c>
      <c r="G118" s="19" t="s">
        <v>13</v>
      </c>
      <c r="H118" s="521">
        <v>9</v>
      </c>
      <c r="I118" s="35" t="s">
        <v>6</v>
      </c>
      <c r="J118" s="19"/>
      <c r="K118" s="21"/>
      <c r="L118" s="1218">
        <v>148.5</v>
      </c>
      <c r="M118" s="80"/>
      <c r="N118" s="80"/>
      <c r="O118" s="80"/>
      <c r="P118" s="80"/>
      <c r="Q118" s="80"/>
      <c r="R118" s="80"/>
      <c r="T118" s="80"/>
      <c r="U118" s="80"/>
      <c r="V118" s="80"/>
      <c r="W118" s="80"/>
      <c r="X118" s="80"/>
      <c r="Y118" s="80"/>
    </row>
    <row r="119" spans="1:25" s="42" customFormat="1" ht="14.25" customHeight="1">
      <c r="A119" s="341" t="s">
        <v>2190</v>
      </c>
      <c r="B119" s="1217">
        <v>45247</v>
      </c>
      <c r="C119" s="32">
        <v>45243</v>
      </c>
      <c r="D119" s="521">
        <v>15434</v>
      </c>
      <c r="E119" s="34" t="s">
        <v>2</v>
      </c>
      <c r="F119" s="33">
        <v>1468</v>
      </c>
      <c r="G119" s="19" t="s">
        <v>21</v>
      </c>
      <c r="H119" s="521">
        <v>25</v>
      </c>
      <c r="I119" s="35" t="s">
        <v>6</v>
      </c>
      <c r="J119" s="19"/>
      <c r="K119" s="21"/>
      <c r="L119" s="1218">
        <v>1780</v>
      </c>
      <c r="M119" s="80"/>
      <c r="N119" s="80"/>
      <c r="O119" s="80"/>
      <c r="P119" s="80"/>
      <c r="Q119" s="80"/>
      <c r="R119" s="80"/>
      <c r="T119" s="80"/>
      <c r="U119" s="80"/>
      <c r="V119" s="80"/>
      <c r="W119" s="80"/>
      <c r="X119" s="80"/>
      <c r="Y119" s="80"/>
    </row>
    <row r="120" spans="1:25" s="42" customFormat="1" ht="14.25" customHeight="1">
      <c r="A120" s="785" t="s">
        <v>1142</v>
      </c>
      <c r="B120" s="1674">
        <v>45247</v>
      </c>
      <c r="C120" s="32">
        <v>45257</v>
      </c>
      <c r="D120" s="521">
        <v>15436</v>
      </c>
      <c r="E120" s="34" t="s">
        <v>2</v>
      </c>
      <c r="F120" s="33">
        <v>744</v>
      </c>
      <c r="G120" s="19" t="s">
        <v>48</v>
      </c>
      <c r="H120" s="521">
        <v>5</v>
      </c>
      <c r="I120" s="35" t="s">
        <v>6</v>
      </c>
      <c r="J120" s="19"/>
      <c r="K120" s="21"/>
      <c r="L120" s="1218">
        <v>266.5</v>
      </c>
      <c r="M120" s="80"/>
      <c r="N120" s="80"/>
      <c r="O120" s="80"/>
      <c r="P120" s="80"/>
      <c r="Q120" s="80"/>
      <c r="R120" s="80"/>
      <c r="T120" s="80"/>
      <c r="U120" s="80"/>
      <c r="V120" s="80"/>
      <c r="W120" s="80"/>
      <c r="X120" s="80"/>
      <c r="Y120" s="80"/>
    </row>
    <row r="121" spans="1:25" s="42" customFormat="1" ht="14.25" customHeight="1">
      <c r="A121" s="341" t="s">
        <v>2488</v>
      </c>
      <c r="B121" s="1217">
        <v>45247</v>
      </c>
      <c r="C121" s="32">
        <v>45244</v>
      </c>
      <c r="D121" s="521">
        <v>15437</v>
      </c>
      <c r="E121" s="34" t="s">
        <v>81</v>
      </c>
      <c r="F121" s="33">
        <v>4703</v>
      </c>
      <c r="G121" s="19" t="s">
        <v>57</v>
      </c>
      <c r="H121" s="521">
        <v>10</v>
      </c>
      <c r="I121" s="35" t="s">
        <v>6</v>
      </c>
      <c r="J121" s="19"/>
      <c r="K121" s="21"/>
      <c r="L121" s="1218">
        <v>960</v>
      </c>
      <c r="M121" s="80"/>
      <c r="N121" s="80"/>
      <c r="O121" s="80"/>
      <c r="P121" s="80"/>
      <c r="Q121" s="80"/>
      <c r="R121" s="80"/>
      <c r="T121" s="80"/>
      <c r="U121" s="80"/>
      <c r="V121" s="80"/>
      <c r="W121" s="80"/>
      <c r="X121" s="80"/>
      <c r="Y121" s="80"/>
    </row>
    <row r="122" spans="1:25" s="42" customFormat="1" ht="14.25" customHeight="1">
      <c r="A122" s="785" t="s">
        <v>3428</v>
      </c>
      <c r="B122" s="1674">
        <v>45247</v>
      </c>
      <c r="C122" s="32">
        <v>45257</v>
      </c>
      <c r="D122" s="521">
        <v>15445</v>
      </c>
      <c r="E122" s="34" t="s">
        <v>2</v>
      </c>
      <c r="F122" s="33">
        <v>753</v>
      </c>
      <c r="G122" s="19" t="s">
        <v>47</v>
      </c>
      <c r="H122" s="521">
        <v>100</v>
      </c>
      <c r="I122" s="35" t="s">
        <v>6</v>
      </c>
      <c r="J122" s="19"/>
      <c r="K122" s="21"/>
      <c r="L122" s="1218">
        <v>2850</v>
      </c>
      <c r="M122" s="80"/>
      <c r="N122" s="80"/>
      <c r="O122" s="80"/>
      <c r="P122" s="80"/>
      <c r="Q122" s="80"/>
      <c r="R122" s="80"/>
      <c r="T122" s="80"/>
      <c r="U122" s="80"/>
      <c r="V122" s="80"/>
      <c r="W122" s="80"/>
      <c r="X122" s="80"/>
      <c r="Y122" s="80"/>
    </row>
    <row r="123" spans="1:25" s="42" customFormat="1" ht="14.25" customHeight="1">
      <c r="A123" s="341" t="s">
        <v>2152</v>
      </c>
      <c r="B123" s="1217">
        <v>45247</v>
      </c>
      <c r="C123" s="32">
        <v>45246</v>
      </c>
      <c r="D123" s="521">
        <v>15447</v>
      </c>
      <c r="E123" s="34" t="s">
        <v>2</v>
      </c>
      <c r="F123" s="33">
        <v>951</v>
      </c>
      <c r="G123" s="19" t="s">
        <v>58</v>
      </c>
      <c r="H123" s="521" t="s">
        <v>1495</v>
      </c>
      <c r="I123" s="35" t="s">
        <v>6</v>
      </c>
      <c r="J123" s="19"/>
      <c r="K123" s="21"/>
      <c r="L123" s="1218">
        <v>180</v>
      </c>
      <c r="M123" s="80"/>
      <c r="N123" s="80"/>
      <c r="O123" s="80"/>
      <c r="P123" s="80"/>
      <c r="Q123" s="80"/>
      <c r="R123" s="80"/>
      <c r="T123" s="80"/>
      <c r="U123" s="80"/>
      <c r="V123" s="80"/>
      <c r="W123" s="80"/>
      <c r="X123" s="80"/>
      <c r="Y123" s="80"/>
    </row>
    <row r="124" spans="1:25" s="42" customFormat="1" ht="14.25" customHeight="1">
      <c r="A124" s="341" t="s">
        <v>580</v>
      </c>
      <c r="B124" s="1217">
        <v>45247</v>
      </c>
      <c r="C124" s="32">
        <v>45247</v>
      </c>
      <c r="D124" s="521">
        <v>15452</v>
      </c>
      <c r="E124" s="34" t="s">
        <v>2</v>
      </c>
      <c r="F124" s="33">
        <v>3620</v>
      </c>
      <c r="G124" s="19" t="s">
        <v>22</v>
      </c>
      <c r="H124" s="521">
        <v>20</v>
      </c>
      <c r="I124" s="35" t="s">
        <v>6</v>
      </c>
      <c r="J124" s="19"/>
      <c r="K124" s="21"/>
      <c r="L124" s="1218">
        <v>510</v>
      </c>
      <c r="M124" s="80"/>
      <c r="N124" s="80"/>
      <c r="O124" s="80"/>
      <c r="P124" s="80"/>
      <c r="Q124" s="80"/>
      <c r="R124" s="80"/>
      <c r="T124" s="80"/>
      <c r="U124" s="80"/>
      <c r="V124" s="80"/>
      <c r="W124" s="80"/>
      <c r="X124" s="80"/>
      <c r="Y124" s="80"/>
    </row>
    <row r="125" spans="1:25" s="42" customFormat="1" ht="14.25" customHeight="1">
      <c r="A125" s="341"/>
      <c r="B125" s="1217"/>
      <c r="C125" s="32"/>
      <c r="D125" s="521"/>
      <c r="E125" s="34" t="s">
        <v>2</v>
      </c>
      <c r="F125" s="33">
        <v>3605</v>
      </c>
      <c r="G125" s="19" t="s">
        <v>21</v>
      </c>
      <c r="H125" s="521">
        <v>2</v>
      </c>
      <c r="I125" s="35" t="s">
        <v>6</v>
      </c>
      <c r="J125" s="19"/>
      <c r="K125" s="21"/>
      <c r="L125" s="1218">
        <v>71</v>
      </c>
      <c r="M125" s="80"/>
      <c r="N125" s="80"/>
      <c r="O125" s="80"/>
      <c r="P125" s="80"/>
      <c r="Q125" s="80"/>
      <c r="R125" s="80"/>
      <c r="T125" s="80"/>
      <c r="U125" s="80"/>
      <c r="V125" s="80"/>
      <c r="W125" s="80"/>
      <c r="X125" s="80"/>
      <c r="Y125" s="80"/>
    </row>
    <row r="126" spans="1:25" s="42" customFormat="1" ht="14.25" customHeight="1">
      <c r="A126" s="785" t="s">
        <v>1103</v>
      </c>
      <c r="B126" s="1674">
        <v>45251</v>
      </c>
      <c r="C126" s="32">
        <v>45257</v>
      </c>
      <c r="D126" s="521">
        <v>15454</v>
      </c>
      <c r="E126" s="34" t="s">
        <v>2351</v>
      </c>
      <c r="F126" s="33">
        <v>3341</v>
      </c>
      <c r="G126" s="19" t="s">
        <v>19</v>
      </c>
      <c r="H126" s="521">
        <v>3</v>
      </c>
      <c r="I126" s="35" t="s">
        <v>6</v>
      </c>
      <c r="J126" s="19"/>
      <c r="K126" s="21"/>
      <c r="L126" s="1218">
        <v>104.67</v>
      </c>
      <c r="M126" s="80"/>
      <c r="N126" s="80"/>
      <c r="O126" s="80"/>
      <c r="P126" s="80"/>
      <c r="Q126" s="80"/>
      <c r="R126" s="80"/>
      <c r="T126" s="80"/>
      <c r="U126" s="80"/>
      <c r="V126" s="80"/>
      <c r="W126" s="80"/>
      <c r="X126" s="80"/>
      <c r="Y126" s="80"/>
    </row>
    <row r="127" spans="1:25" s="42" customFormat="1" ht="14.25" customHeight="1">
      <c r="A127" s="785" t="s">
        <v>3075</v>
      </c>
      <c r="B127" s="1674">
        <v>45251</v>
      </c>
      <c r="C127" s="32">
        <v>45257</v>
      </c>
      <c r="D127" s="521">
        <v>15455</v>
      </c>
      <c r="E127" s="34" t="s">
        <v>2</v>
      </c>
      <c r="F127" s="33">
        <v>1468</v>
      </c>
      <c r="G127" s="19" t="s">
        <v>21</v>
      </c>
      <c r="H127" s="521">
        <v>5</v>
      </c>
      <c r="I127" s="35" t="s">
        <v>6</v>
      </c>
      <c r="J127" s="19"/>
      <c r="K127" s="21"/>
      <c r="L127" s="1218">
        <v>359.9</v>
      </c>
      <c r="M127" s="80"/>
      <c r="N127" s="80"/>
      <c r="O127" s="80"/>
      <c r="P127" s="80"/>
      <c r="Q127" s="80"/>
      <c r="R127" s="80"/>
      <c r="T127" s="80"/>
      <c r="U127" s="80"/>
      <c r="V127" s="80"/>
      <c r="W127" s="80"/>
      <c r="X127" s="80"/>
      <c r="Y127" s="80"/>
    </row>
    <row r="128" spans="1:25" s="42" customFormat="1" ht="14.25" customHeight="1">
      <c r="A128" s="785" t="s">
        <v>3429</v>
      </c>
      <c r="B128" s="1674">
        <v>45251</v>
      </c>
      <c r="C128" s="32">
        <v>45257</v>
      </c>
      <c r="D128" s="521">
        <v>15462</v>
      </c>
      <c r="E128" s="34" t="s">
        <v>1221</v>
      </c>
      <c r="F128" s="33">
        <v>4183</v>
      </c>
      <c r="G128" s="19" t="s">
        <v>120</v>
      </c>
      <c r="H128" s="521">
        <v>10</v>
      </c>
      <c r="I128" s="35" t="s">
        <v>6</v>
      </c>
      <c r="J128" s="19"/>
      <c r="K128" s="21"/>
      <c r="L128" s="1218">
        <v>375</v>
      </c>
      <c r="M128" s="80"/>
      <c r="N128" s="80"/>
      <c r="O128" s="80"/>
      <c r="P128" s="80"/>
      <c r="Q128" s="80"/>
      <c r="R128" s="80"/>
      <c r="T128" s="80"/>
      <c r="U128" s="80"/>
      <c r="V128" s="80"/>
      <c r="W128" s="80"/>
      <c r="X128" s="80"/>
      <c r="Y128" s="80"/>
    </row>
    <row r="129" spans="1:25" s="42" customFormat="1" ht="14.25" customHeight="1">
      <c r="A129" s="341" t="s">
        <v>2821</v>
      </c>
      <c r="B129" s="1217">
        <v>45258</v>
      </c>
      <c r="C129" s="32">
        <v>45246</v>
      </c>
      <c r="D129" s="521">
        <v>15460</v>
      </c>
      <c r="E129" s="34" t="s">
        <v>2</v>
      </c>
      <c r="F129" s="33">
        <v>4554</v>
      </c>
      <c r="G129" s="19" t="s">
        <v>36</v>
      </c>
      <c r="H129" s="521">
        <v>10</v>
      </c>
      <c r="I129" s="35" t="s">
        <v>6</v>
      </c>
      <c r="J129" s="19"/>
      <c r="K129" s="21" t="s">
        <v>780</v>
      </c>
      <c r="L129" s="1218">
        <v>630</v>
      </c>
      <c r="M129" s="80"/>
      <c r="N129" s="80"/>
      <c r="O129" s="80"/>
      <c r="P129" s="80"/>
      <c r="Q129" s="80"/>
      <c r="R129" s="80"/>
      <c r="T129" s="80"/>
      <c r="U129" s="80"/>
      <c r="V129" s="80"/>
      <c r="W129" s="80"/>
      <c r="X129" s="80"/>
      <c r="Y129" s="80"/>
    </row>
    <row r="130" spans="1:25" s="42" customFormat="1" ht="14.25" customHeight="1">
      <c r="A130" s="785" t="s">
        <v>773</v>
      </c>
      <c r="B130" s="1674">
        <v>45251</v>
      </c>
      <c r="C130" s="32">
        <v>45257</v>
      </c>
      <c r="D130" s="521">
        <v>15465</v>
      </c>
      <c r="E130" s="34" t="s">
        <v>7</v>
      </c>
      <c r="F130" s="33">
        <v>1599</v>
      </c>
      <c r="G130" s="19" t="s">
        <v>9</v>
      </c>
      <c r="H130" s="521" t="s">
        <v>840</v>
      </c>
      <c r="I130" s="35" t="s">
        <v>6</v>
      </c>
      <c r="J130" s="19"/>
      <c r="K130" s="21"/>
      <c r="L130" s="1218">
        <v>357</v>
      </c>
      <c r="M130" s="80"/>
      <c r="N130" s="80"/>
      <c r="O130" s="80"/>
      <c r="P130" s="80"/>
      <c r="Q130" s="80"/>
      <c r="R130" s="80"/>
      <c r="T130" s="80"/>
      <c r="U130" s="80"/>
      <c r="V130" s="80"/>
      <c r="W130" s="80"/>
      <c r="X130" s="80"/>
      <c r="Y130" s="80"/>
    </row>
    <row r="131" spans="1:25" s="42" customFormat="1" ht="14.25" customHeight="1">
      <c r="A131" s="785" t="s">
        <v>3430</v>
      </c>
      <c r="B131" s="1674">
        <v>45250</v>
      </c>
      <c r="C131" s="32">
        <v>45257</v>
      </c>
      <c r="D131" s="521">
        <v>15468</v>
      </c>
      <c r="E131" s="34" t="s">
        <v>7</v>
      </c>
      <c r="F131" s="33">
        <v>4915</v>
      </c>
      <c r="G131" s="19" t="s">
        <v>22</v>
      </c>
      <c r="H131" s="521">
        <v>2</v>
      </c>
      <c r="I131" s="35" t="s">
        <v>6</v>
      </c>
      <c r="J131" s="19"/>
      <c r="K131" s="21"/>
      <c r="L131" s="1218"/>
      <c r="M131" s="80"/>
      <c r="N131" s="80"/>
      <c r="O131" s="80"/>
      <c r="P131" s="80"/>
      <c r="Q131" s="80"/>
      <c r="R131" s="80"/>
      <c r="T131" s="80"/>
      <c r="U131" s="80"/>
      <c r="V131" s="80"/>
      <c r="W131" s="80"/>
      <c r="X131" s="80"/>
      <c r="Y131" s="80"/>
    </row>
    <row r="132" spans="1:25" s="42" customFormat="1" ht="14.25" customHeight="1">
      <c r="A132" s="785"/>
      <c r="B132" s="1674"/>
      <c r="C132" s="32"/>
      <c r="D132" s="521"/>
      <c r="E132" s="34" t="s">
        <v>7</v>
      </c>
      <c r="F132" s="33">
        <v>1853</v>
      </c>
      <c r="G132" s="19" t="s">
        <v>20</v>
      </c>
      <c r="H132" s="521">
        <v>3</v>
      </c>
      <c r="I132" s="35" t="s">
        <v>6</v>
      </c>
      <c r="J132" s="19"/>
      <c r="K132" s="21"/>
      <c r="L132" s="1218">
        <v>273</v>
      </c>
      <c r="M132" s="80"/>
      <c r="N132" s="80"/>
      <c r="O132" s="80"/>
      <c r="P132" s="80"/>
      <c r="Q132" s="80"/>
      <c r="R132" s="80"/>
      <c r="T132" s="80"/>
      <c r="U132" s="1051"/>
      <c r="V132" s="80" t="s">
        <v>3448</v>
      </c>
      <c r="W132" s="80"/>
      <c r="X132" s="80"/>
      <c r="Y132" s="80"/>
    </row>
    <row r="133" spans="1:25" s="42" customFormat="1" ht="14.25" customHeight="1">
      <c r="A133" s="785" t="s">
        <v>3239</v>
      </c>
      <c r="B133" s="1674">
        <v>45251</v>
      </c>
      <c r="C133" s="32">
        <v>45257</v>
      </c>
      <c r="D133" s="521">
        <v>15469</v>
      </c>
      <c r="E133" s="34" t="s">
        <v>1609</v>
      </c>
      <c r="F133" s="33">
        <v>4592</v>
      </c>
      <c r="G133" s="19" t="s">
        <v>200</v>
      </c>
      <c r="H133" s="521">
        <v>8</v>
      </c>
      <c r="I133" s="35" t="s">
        <v>6</v>
      </c>
      <c r="J133" s="19"/>
      <c r="K133" s="21"/>
      <c r="L133" s="1218">
        <v>280</v>
      </c>
      <c r="M133" s="80"/>
      <c r="N133" s="80"/>
      <c r="O133" s="80"/>
      <c r="P133" s="80"/>
      <c r="Q133" s="80"/>
      <c r="R133" s="80"/>
      <c r="T133" s="80"/>
      <c r="U133" s="80"/>
      <c r="V133" s="80"/>
      <c r="W133" s="80"/>
      <c r="X133" s="80"/>
      <c r="Y133" s="80"/>
    </row>
    <row r="134" spans="1:25" s="42" customFormat="1" ht="14.25" customHeight="1">
      <c r="A134" s="785" t="s">
        <v>3294</v>
      </c>
      <c r="B134" s="1674">
        <v>45251</v>
      </c>
      <c r="C134" s="32">
        <v>45257</v>
      </c>
      <c r="D134" s="521">
        <v>15471</v>
      </c>
      <c r="E134" s="34" t="s">
        <v>2</v>
      </c>
      <c r="F134" s="33">
        <v>1007</v>
      </c>
      <c r="G134" s="19" t="s">
        <v>135</v>
      </c>
      <c r="H134" s="521">
        <v>2</v>
      </c>
      <c r="I134" s="35" t="s">
        <v>6</v>
      </c>
      <c r="J134" s="19"/>
      <c r="K134" s="21"/>
      <c r="L134" s="1218">
        <v>54.4</v>
      </c>
      <c r="M134" s="80"/>
      <c r="N134" s="80"/>
      <c r="O134" s="80"/>
      <c r="P134" s="80"/>
      <c r="Q134" s="80"/>
      <c r="R134" s="80"/>
      <c r="T134" s="80"/>
      <c r="U134" s="80"/>
      <c r="V134" s="80"/>
      <c r="W134" s="80"/>
      <c r="X134" s="80"/>
      <c r="Y134" s="80"/>
    </row>
    <row r="135" spans="1:25" s="42" customFormat="1" ht="14.25" customHeight="1">
      <c r="A135" s="341" t="s">
        <v>2374</v>
      </c>
      <c r="B135" s="1217">
        <v>45252</v>
      </c>
      <c r="C135" s="32">
        <v>45246</v>
      </c>
      <c r="D135" s="521">
        <v>15473</v>
      </c>
      <c r="E135" s="34" t="s">
        <v>1221</v>
      </c>
      <c r="F135" s="33">
        <v>4375</v>
      </c>
      <c r="G135" s="19" t="s">
        <v>31</v>
      </c>
      <c r="H135" s="521">
        <v>100</v>
      </c>
      <c r="I135" s="35" t="s">
        <v>6</v>
      </c>
      <c r="J135" s="19"/>
      <c r="K135" s="21"/>
      <c r="L135" s="1218">
        <v>2090</v>
      </c>
      <c r="M135" s="80"/>
      <c r="N135" s="80"/>
      <c r="O135" s="80"/>
      <c r="P135" s="80"/>
      <c r="Q135" s="80"/>
      <c r="R135" s="80"/>
      <c r="T135" s="80"/>
      <c r="U135" s="80"/>
      <c r="V135" s="80"/>
      <c r="W135" s="80"/>
      <c r="X135" s="80"/>
      <c r="Y135" s="80"/>
    </row>
    <row r="136" spans="1:25" s="42" customFormat="1" ht="14.25" customHeight="1">
      <c r="A136" s="785" t="s">
        <v>400</v>
      </c>
      <c r="B136" s="1217">
        <v>45253</v>
      </c>
      <c r="C136" s="32">
        <v>45257</v>
      </c>
      <c r="D136" s="521">
        <v>15474</v>
      </c>
      <c r="E136" s="34" t="s">
        <v>2</v>
      </c>
      <c r="F136" s="33">
        <v>753</v>
      </c>
      <c r="G136" s="19" t="s">
        <v>47</v>
      </c>
      <c r="H136" s="521">
        <v>80</v>
      </c>
      <c r="I136" s="35" t="s">
        <v>6</v>
      </c>
      <c r="J136" s="19"/>
      <c r="K136" s="21"/>
      <c r="L136" s="1218"/>
      <c r="M136" s="80"/>
      <c r="N136" s="80"/>
      <c r="O136" s="80"/>
      <c r="P136" s="80"/>
      <c r="Q136" s="80"/>
      <c r="R136" s="80"/>
      <c r="T136" s="80"/>
      <c r="U136" s="80"/>
      <c r="V136" s="80"/>
      <c r="W136" s="80"/>
      <c r="X136" s="80"/>
      <c r="Y136" s="80"/>
    </row>
    <row r="137" spans="1:25" s="42" customFormat="1" ht="14.25" customHeight="1">
      <c r="A137" s="785"/>
      <c r="B137" s="1217"/>
      <c r="C137" s="32"/>
      <c r="D137" s="521"/>
      <c r="E137" s="34" t="s">
        <v>2</v>
      </c>
      <c r="F137" s="33">
        <v>908</v>
      </c>
      <c r="G137" s="19" t="s">
        <v>30</v>
      </c>
      <c r="H137" s="521">
        <v>252</v>
      </c>
      <c r="I137" s="35" t="s">
        <v>6</v>
      </c>
      <c r="J137" s="19"/>
      <c r="K137" s="21"/>
      <c r="L137" s="1218">
        <v>5125</v>
      </c>
      <c r="M137" s="80"/>
      <c r="N137" s="80"/>
      <c r="O137" s="80"/>
      <c r="P137" s="80"/>
      <c r="Q137" s="80"/>
      <c r="R137" s="80"/>
      <c r="T137" s="80"/>
      <c r="U137" s="80"/>
      <c r="V137" s="80"/>
      <c r="W137" s="80"/>
      <c r="X137" s="80"/>
      <c r="Y137" s="80"/>
    </row>
    <row r="138" spans="1:25" s="42" customFormat="1" ht="14.25" customHeight="1">
      <c r="A138" s="785" t="s">
        <v>1217</v>
      </c>
      <c r="B138" s="1674">
        <v>45253</v>
      </c>
      <c r="C138" s="32">
        <v>45257</v>
      </c>
      <c r="D138" s="521">
        <v>15482</v>
      </c>
      <c r="E138" s="34" t="s">
        <v>2</v>
      </c>
      <c r="F138" s="33">
        <v>1614</v>
      </c>
      <c r="G138" s="19" t="s">
        <v>52</v>
      </c>
      <c r="H138" s="521">
        <v>120</v>
      </c>
      <c r="I138" s="35" t="s">
        <v>6</v>
      </c>
      <c r="J138" s="19"/>
      <c r="K138" s="21"/>
      <c r="L138" s="1218">
        <v>1872</v>
      </c>
      <c r="M138" s="80"/>
      <c r="N138" s="80"/>
      <c r="O138" s="80"/>
      <c r="P138" s="80"/>
      <c r="Q138" s="80"/>
      <c r="R138" s="80"/>
      <c r="T138" s="80"/>
      <c r="U138" s="80"/>
      <c r="V138" s="80"/>
      <c r="W138" s="80"/>
      <c r="X138" s="80"/>
      <c r="Y138" s="80"/>
    </row>
    <row r="139" spans="1:25" s="42" customFormat="1" ht="14.25" customHeight="1">
      <c r="A139" s="785" t="s">
        <v>107</v>
      </c>
      <c r="B139" s="1674">
        <v>45253</v>
      </c>
      <c r="C139" s="32">
        <v>45257</v>
      </c>
      <c r="D139" s="521">
        <v>15492</v>
      </c>
      <c r="E139" s="34" t="s">
        <v>2</v>
      </c>
      <c r="F139" s="33">
        <v>2720</v>
      </c>
      <c r="G139" s="19" t="s">
        <v>162</v>
      </c>
      <c r="H139" s="521">
        <v>12</v>
      </c>
      <c r="I139" s="35" t="s">
        <v>6</v>
      </c>
      <c r="J139" s="19"/>
      <c r="K139" s="21"/>
      <c r="L139" s="1218">
        <v>118.92</v>
      </c>
      <c r="M139" s="80"/>
      <c r="N139" s="80"/>
      <c r="O139" s="80"/>
      <c r="P139" s="80"/>
      <c r="Q139" s="80"/>
      <c r="R139" s="80"/>
      <c r="T139" s="80"/>
      <c r="U139" s="80"/>
      <c r="V139" s="80"/>
      <c r="W139" s="80"/>
      <c r="X139" s="80"/>
      <c r="Y139" s="80"/>
    </row>
    <row r="140" spans="1:25" s="42" customFormat="1" ht="14.25" customHeight="1">
      <c r="A140" s="785" t="s">
        <v>1303</v>
      </c>
      <c r="B140" s="1217">
        <v>45254</v>
      </c>
      <c r="C140" s="32">
        <v>45257</v>
      </c>
      <c r="D140" s="521">
        <v>15499</v>
      </c>
      <c r="E140" s="34" t="s">
        <v>671</v>
      </c>
      <c r="F140" s="33">
        <v>3626</v>
      </c>
      <c r="G140" s="19" t="s">
        <v>1441</v>
      </c>
      <c r="H140" s="521">
        <v>15</v>
      </c>
      <c r="I140" s="35" t="s">
        <v>6</v>
      </c>
      <c r="J140" s="19"/>
      <c r="K140" s="21"/>
      <c r="L140" s="1218"/>
      <c r="M140" s="80"/>
      <c r="N140" s="80"/>
      <c r="O140" s="80"/>
      <c r="P140" s="80"/>
      <c r="Q140" s="80"/>
      <c r="R140" s="80"/>
      <c r="T140" s="80"/>
      <c r="U140" s="80"/>
      <c r="V140" s="80"/>
      <c r="W140" s="80"/>
      <c r="X140" s="80"/>
      <c r="Y140" s="80"/>
    </row>
    <row r="141" spans="1:25" s="42" customFormat="1" ht="14.25" customHeight="1">
      <c r="A141" s="785"/>
      <c r="B141" s="1217"/>
      <c r="C141" s="32"/>
      <c r="D141" s="521"/>
      <c r="E141" s="34" t="s">
        <v>2351</v>
      </c>
      <c r="F141" s="33">
        <v>3623</v>
      </c>
      <c r="G141" s="19" t="s">
        <v>47</v>
      </c>
      <c r="H141" s="521">
        <v>3</v>
      </c>
      <c r="I141" s="35" t="s">
        <v>6</v>
      </c>
      <c r="J141" s="19"/>
      <c r="K141" s="21"/>
      <c r="L141" s="1218"/>
      <c r="M141" s="80"/>
      <c r="N141" s="80"/>
      <c r="O141" s="80"/>
      <c r="P141" s="80"/>
      <c r="Q141" s="80"/>
      <c r="R141" s="80"/>
      <c r="T141" s="80"/>
      <c r="U141" s="80"/>
      <c r="V141" s="80"/>
      <c r="W141" s="80"/>
      <c r="X141" s="80"/>
      <c r="Y141" s="80"/>
    </row>
    <row r="142" spans="1:25" s="42" customFormat="1" ht="14.25" customHeight="1">
      <c r="A142" s="785"/>
      <c r="B142" s="1217"/>
      <c r="C142" s="32"/>
      <c r="D142" s="521"/>
      <c r="E142" s="34" t="s">
        <v>1221</v>
      </c>
      <c r="F142" s="33">
        <v>3625</v>
      </c>
      <c r="G142" s="19" t="s">
        <v>902</v>
      </c>
      <c r="H142" s="521">
        <v>13</v>
      </c>
      <c r="I142" s="35" t="s">
        <v>6</v>
      </c>
      <c r="J142" s="19"/>
      <c r="K142" s="21"/>
      <c r="L142" s="1218">
        <v>954.41</v>
      </c>
      <c r="M142" s="80"/>
      <c r="N142" s="80"/>
      <c r="O142" s="80"/>
      <c r="P142" s="80"/>
      <c r="Q142" s="80"/>
      <c r="R142" s="80"/>
      <c r="T142" s="80"/>
      <c r="U142" s="80"/>
      <c r="V142" s="80"/>
      <c r="W142" s="80"/>
      <c r="X142" s="80"/>
      <c r="Y142" s="80"/>
    </row>
    <row r="143" spans="1:25" s="42" customFormat="1" ht="14.25" customHeight="1">
      <c r="A143" s="785" t="s">
        <v>3436</v>
      </c>
      <c r="B143" s="1674">
        <v>45254</v>
      </c>
      <c r="C143" s="32">
        <v>45257</v>
      </c>
      <c r="D143" s="521">
        <v>15500</v>
      </c>
      <c r="E143" s="34" t="s">
        <v>2</v>
      </c>
      <c r="F143" s="33">
        <v>951</v>
      </c>
      <c r="G143" s="19" t="s">
        <v>58</v>
      </c>
      <c r="H143" s="521">
        <v>1</v>
      </c>
      <c r="I143" s="35" t="s">
        <v>6</v>
      </c>
      <c r="J143" s="19"/>
      <c r="K143" s="21"/>
      <c r="L143" s="1218">
        <v>115</v>
      </c>
      <c r="M143" s="80"/>
      <c r="N143" s="80"/>
      <c r="O143" s="80"/>
      <c r="P143" s="80"/>
      <c r="Q143" s="80"/>
      <c r="R143" s="80"/>
      <c r="T143" s="80"/>
      <c r="U143" s="80"/>
      <c r="V143" s="80"/>
      <c r="W143" s="80"/>
      <c r="X143" s="80"/>
      <c r="Y143" s="80"/>
    </row>
    <row r="144" spans="1:25" s="42" customFormat="1" ht="14.25" customHeight="1">
      <c r="A144" s="785" t="s">
        <v>86</v>
      </c>
      <c r="B144" s="1674">
        <v>45254</v>
      </c>
      <c r="C144" s="32">
        <v>45257</v>
      </c>
      <c r="D144" s="521">
        <v>15503</v>
      </c>
      <c r="E144" s="34" t="s">
        <v>1221</v>
      </c>
      <c r="F144" s="33">
        <v>2244</v>
      </c>
      <c r="G144" s="19" t="s">
        <v>17</v>
      </c>
      <c r="H144" s="521" t="s">
        <v>840</v>
      </c>
      <c r="I144" s="35" t="s">
        <v>6</v>
      </c>
      <c r="J144" s="19"/>
      <c r="K144" s="21"/>
      <c r="L144" s="1218">
        <v>543.20000000000005</v>
      </c>
      <c r="M144" s="80"/>
      <c r="N144" s="80"/>
      <c r="O144" s="80"/>
      <c r="P144" s="80"/>
      <c r="Q144" s="80"/>
      <c r="R144" s="80"/>
      <c r="T144" s="80"/>
      <c r="U144" s="80"/>
      <c r="V144" s="80"/>
      <c r="W144" s="80"/>
      <c r="X144" s="80"/>
      <c r="Y144" s="80"/>
    </row>
    <row r="145" spans="1:25" s="42" customFormat="1" ht="14.25" customHeight="1">
      <c r="A145" s="785" t="s">
        <v>3141</v>
      </c>
      <c r="B145" s="1674">
        <v>45254</v>
      </c>
      <c r="C145" s="32">
        <v>45257</v>
      </c>
      <c r="D145" s="521">
        <v>15507</v>
      </c>
      <c r="E145" s="34" t="s">
        <v>2</v>
      </c>
      <c r="F145" s="33">
        <v>855</v>
      </c>
      <c r="G145" s="19" t="s">
        <v>38</v>
      </c>
      <c r="H145" s="521">
        <v>6</v>
      </c>
      <c r="I145" s="35" t="s">
        <v>6</v>
      </c>
      <c r="J145" s="19"/>
      <c r="K145" s="21"/>
      <c r="L145" s="1218">
        <v>148.4</v>
      </c>
      <c r="M145" s="80"/>
      <c r="N145" s="80"/>
      <c r="O145" s="80"/>
      <c r="P145" s="80"/>
      <c r="Q145" s="80"/>
      <c r="R145" s="80"/>
      <c r="T145" s="80"/>
      <c r="U145" s="80"/>
      <c r="V145" s="80"/>
      <c r="W145" s="80"/>
      <c r="X145" s="80"/>
      <c r="Y145" s="80"/>
    </row>
    <row r="146" spans="1:25" s="42" customFormat="1" ht="14.25" customHeight="1">
      <c r="A146" s="785" t="s">
        <v>3334</v>
      </c>
      <c r="B146" s="1674">
        <v>45258</v>
      </c>
      <c r="C146" s="32">
        <v>45257</v>
      </c>
      <c r="D146" s="521">
        <v>15514</v>
      </c>
      <c r="E146" s="34" t="s">
        <v>7</v>
      </c>
      <c r="F146" s="33">
        <v>4916</v>
      </c>
      <c r="G146" s="19" t="s">
        <v>19</v>
      </c>
      <c r="H146" s="521" t="s">
        <v>1092</v>
      </c>
      <c r="I146" s="35" t="s">
        <v>6</v>
      </c>
      <c r="J146" s="19"/>
      <c r="K146" s="21"/>
      <c r="L146" s="1218">
        <v>27.86</v>
      </c>
      <c r="M146" s="80"/>
      <c r="N146" s="80"/>
      <c r="O146" s="80"/>
      <c r="P146" s="80"/>
      <c r="Q146" s="80"/>
      <c r="R146" s="80"/>
      <c r="T146" s="80"/>
      <c r="U146" s="80"/>
      <c r="V146" s="80"/>
      <c r="W146" s="80"/>
      <c r="X146" s="80"/>
      <c r="Y146" s="80"/>
    </row>
    <row r="147" spans="1:25" s="42" customFormat="1" ht="14.25" customHeight="1">
      <c r="A147" s="785"/>
      <c r="B147" s="1674"/>
      <c r="C147" s="32"/>
      <c r="D147" s="521"/>
      <c r="E147" s="34" t="s">
        <v>2</v>
      </c>
      <c r="F147" s="33">
        <v>869</v>
      </c>
      <c r="G147" s="19" t="s">
        <v>16</v>
      </c>
      <c r="H147" s="521">
        <v>20</v>
      </c>
      <c r="I147" s="35" t="s">
        <v>6</v>
      </c>
      <c r="J147" s="19"/>
      <c r="K147" s="21"/>
      <c r="L147" s="1218">
        <v>160</v>
      </c>
      <c r="M147" s="80"/>
      <c r="N147" s="80"/>
      <c r="O147" s="80"/>
      <c r="P147" s="80"/>
      <c r="Q147" s="80"/>
      <c r="R147" s="80"/>
      <c r="T147" s="80"/>
      <c r="U147" s="80"/>
      <c r="V147" s="80"/>
      <c r="W147" s="80"/>
      <c r="X147" s="80"/>
      <c r="Y147" s="80"/>
    </row>
    <row r="148" spans="1:25" s="42" customFormat="1" ht="14.25" customHeight="1">
      <c r="A148" s="785" t="s">
        <v>963</v>
      </c>
      <c r="B148" s="1674">
        <v>45257</v>
      </c>
      <c r="C148" s="32">
        <v>45257</v>
      </c>
      <c r="D148" s="521">
        <v>15522</v>
      </c>
      <c r="E148" s="34" t="s">
        <v>2</v>
      </c>
      <c r="F148" s="33">
        <v>1468</v>
      </c>
      <c r="G148" s="19" t="s">
        <v>21</v>
      </c>
      <c r="H148" s="521">
        <v>10</v>
      </c>
      <c r="I148" s="35" t="s">
        <v>6</v>
      </c>
      <c r="J148" s="19"/>
      <c r="K148" s="21"/>
      <c r="L148" s="1218">
        <v>719.8</v>
      </c>
      <c r="M148" s="80"/>
      <c r="N148" s="80"/>
      <c r="O148" s="80"/>
      <c r="P148" s="80"/>
      <c r="Q148" s="80"/>
      <c r="R148" s="80"/>
      <c r="T148" s="80"/>
      <c r="U148" s="80"/>
      <c r="V148" s="80"/>
      <c r="W148" s="80"/>
      <c r="X148" s="80"/>
      <c r="Y148" s="80"/>
    </row>
    <row r="149" spans="1:25" s="42" customFormat="1" ht="14.25" customHeight="1">
      <c r="A149" s="341" t="s">
        <v>1627</v>
      </c>
      <c r="B149" s="1217">
        <v>45258</v>
      </c>
      <c r="C149" s="32">
        <v>45257</v>
      </c>
      <c r="D149" s="521">
        <v>15513</v>
      </c>
      <c r="E149" s="34" t="s">
        <v>7</v>
      </c>
      <c r="F149" s="33">
        <v>1446</v>
      </c>
      <c r="G149" s="19" t="s">
        <v>58</v>
      </c>
      <c r="H149" s="521">
        <v>10</v>
      </c>
      <c r="I149" s="35" t="s">
        <v>6</v>
      </c>
      <c r="J149" s="19"/>
      <c r="K149" s="21"/>
      <c r="L149" s="1218">
        <v>1827</v>
      </c>
      <c r="M149" s="80"/>
      <c r="N149" s="80"/>
      <c r="O149" s="80"/>
      <c r="P149" s="80"/>
      <c r="Q149" s="80"/>
      <c r="R149" s="80"/>
      <c r="T149" s="80"/>
      <c r="U149" s="80"/>
      <c r="V149" s="80"/>
      <c r="W149" s="80"/>
      <c r="X149" s="80"/>
      <c r="Y149" s="80"/>
    </row>
    <row r="150" spans="1:25" s="42" customFormat="1" ht="14.25" customHeight="1">
      <c r="A150" s="341" t="s">
        <v>3435</v>
      </c>
      <c r="B150" s="1217">
        <v>45259</v>
      </c>
      <c r="C150" s="32">
        <v>45257</v>
      </c>
      <c r="D150" s="521">
        <v>15481</v>
      </c>
      <c r="E150" s="34" t="s">
        <v>1221</v>
      </c>
      <c r="F150" s="33">
        <v>2498</v>
      </c>
      <c r="G150" s="19" t="s">
        <v>31</v>
      </c>
      <c r="H150" s="521">
        <v>5</v>
      </c>
      <c r="I150" s="35" t="s">
        <v>6</v>
      </c>
      <c r="J150" s="19"/>
      <c r="K150" s="21" t="s">
        <v>121</v>
      </c>
      <c r="L150" s="1218">
        <v>197.5</v>
      </c>
      <c r="M150" s="80"/>
      <c r="N150" s="80"/>
      <c r="O150" s="80"/>
      <c r="P150" s="80"/>
      <c r="Q150" s="80"/>
      <c r="R150" s="80"/>
      <c r="T150" s="80"/>
      <c r="U150" s="80"/>
      <c r="V150" s="80"/>
      <c r="W150" s="80"/>
      <c r="X150" s="80"/>
      <c r="Y150" s="80"/>
    </row>
    <row r="151" spans="1:25" s="42" customFormat="1" ht="14.25" customHeight="1">
      <c r="A151" s="341" t="s">
        <v>1303</v>
      </c>
      <c r="B151" s="1217">
        <v>45259</v>
      </c>
      <c r="C151" s="32">
        <v>45257</v>
      </c>
      <c r="D151" s="521">
        <v>15485</v>
      </c>
      <c r="E151" s="34" t="s">
        <v>1221</v>
      </c>
      <c r="F151" s="33">
        <v>3624</v>
      </c>
      <c r="G151" s="19" t="s">
        <v>63</v>
      </c>
      <c r="H151" s="521">
        <v>30</v>
      </c>
      <c r="I151" s="35" t="s">
        <v>6</v>
      </c>
      <c r="J151" s="19"/>
      <c r="K151" s="21" t="s">
        <v>121</v>
      </c>
      <c r="L151" s="1218">
        <v>293.39999999999998</v>
      </c>
      <c r="M151" s="80"/>
      <c r="N151" s="80"/>
      <c r="O151" s="80"/>
      <c r="P151" s="80"/>
      <c r="Q151" s="80"/>
      <c r="R151" s="80"/>
      <c r="T151" s="80"/>
      <c r="U151" s="80"/>
      <c r="V151" s="80"/>
      <c r="W151" s="80"/>
      <c r="X151" s="80"/>
      <c r="Y151" s="80"/>
    </row>
    <row r="152" spans="1:25" s="42" customFormat="1" ht="14.25" customHeight="1">
      <c r="A152" s="341" t="s">
        <v>472</v>
      </c>
      <c r="B152" s="1217">
        <v>45258</v>
      </c>
      <c r="C152" s="32">
        <v>45257</v>
      </c>
      <c r="D152" s="521">
        <v>15359</v>
      </c>
      <c r="E152" s="34" t="s">
        <v>1221</v>
      </c>
      <c r="F152" s="33">
        <v>4268</v>
      </c>
      <c r="G152" s="19" t="s">
        <v>29</v>
      </c>
      <c r="H152" s="521">
        <v>21</v>
      </c>
      <c r="I152" s="35" t="s">
        <v>6</v>
      </c>
      <c r="J152" s="19"/>
      <c r="K152" s="21" t="s">
        <v>1911</v>
      </c>
      <c r="L152" s="1218">
        <v>409.5</v>
      </c>
      <c r="M152" s="80"/>
      <c r="N152" s="80"/>
      <c r="O152" s="80"/>
      <c r="P152" s="80"/>
      <c r="Q152" s="80"/>
      <c r="R152" s="80"/>
      <c r="T152" s="80"/>
      <c r="U152" s="80"/>
      <c r="V152" s="80"/>
      <c r="W152" s="80"/>
      <c r="X152" s="80"/>
      <c r="Y152" s="80"/>
    </row>
    <row r="153" spans="1:25" s="42" customFormat="1" ht="14.25" customHeight="1">
      <c r="A153" s="341" t="s">
        <v>67</v>
      </c>
      <c r="B153" s="1217">
        <v>45260</v>
      </c>
      <c r="C153" s="32">
        <v>45257</v>
      </c>
      <c r="D153" s="521">
        <v>15352</v>
      </c>
      <c r="E153" s="34" t="s">
        <v>2</v>
      </c>
      <c r="F153" s="33">
        <v>1862</v>
      </c>
      <c r="G153" s="19" t="s">
        <v>20</v>
      </c>
      <c r="H153" s="521">
        <v>15</v>
      </c>
      <c r="I153" s="35" t="s">
        <v>6</v>
      </c>
      <c r="J153" s="19"/>
      <c r="K153" s="21"/>
      <c r="L153" s="1218">
        <v>515.25</v>
      </c>
      <c r="M153" s="80"/>
      <c r="N153" s="80"/>
      <c r="O153" s="80"/>
      <c r="P153" s="80"/>
      <c r="Q153" s="80"/>
      <c r="R153" s="80"/>
      <c r="T153" s="80"/>
      <c r="U153" s="80"/>
      <c r="V153" s="80"/>
      <c r="W153" s="80"/>
      <c r="X153" s="80"/>
      <c r="Y153" s="80"/>
    </row>
    <row r="154" spans="1:25" s="42" customFormat="1" ht="14.25" customHeight="1">
      <c r="A154" s="341" t="s">
        <v>1995</v>
      </c>
      <c r="B154" s="1217">
        <v>45260</v>
      </c>
      <c r="C154" s="32">
        <v>45257</v>
      </c>
      <c r="D154" s="521">
        <v>15535</v>
      </c>
      <c r="E154" s="34" t="s">
        <v>2</v>
      </c>
      <c r="F154" s="33">
        <v>2186</v>
      </c>
      <c r="G154" s="19" t="s">
        <v>120</v>
      </c>
      <c r="H154" s="521">
        <v>5</v>
      </c>
      <c r="I154" s="35" t="s">
        <v>6</v>
      </c>
      <c r="J154" s="19"/>
      <c r="K154" s="21"/>
      <c r="L154" s="1218">
        <v>162.5</v>
      </c>
      <c r="M154" s="80"/>
      <c r="N154" s="80"/>
      <c r="O154" s="80"/>
      <c r="P154" s="80"/>
      <c r="Q154" s="80"/>
      <c r="R154" s="80"/>
      <c r="T154" s="80"/>
      <c r="U154" s="80"/>
      <c r="V154" s="80"/>
      <c r="W154" s="80"/>
      <c r="X154" s="80"/>
      <c r="Y154" s="80"/>
    </row>
    <row r="155" spans="1:25" s="42" customFormat="1" ht="14.25" customHeight="1">
      <c r="A155" s="341" t="s">
        <v>3439</v>
      </c>
      <c r="B155" s="1217">
        <v>45260</v>
      </c>
      <c r="C155" s="32">
        <v>45257</v>
      </c>
      <c r="D155" s="521">
        <v>15538</v>
      </c>
      <c r="E155" s="34" t="s">
        <v>2</v>
      </c>
      <c r="F155" s="33">
        <v>753</v>
      </c>
      <c r="G155" s="19" t="s">
        <v>47</v>
      </c>
      <c r="H155" s="521" t="s">
        <v>1066</v>
      </c>
      <c r="I155" s="35" t="s">
        <v>6</v>
      </c>
      <c r="J155" s="19"/>
      <c r="K155" s="21"/>
      <c r="L155" s="1218"/>
      <c r="M155" s="80"/>
      <c r="N155" s="80"/>
      <c r="O155" s="80"/>
      <c r="P155" s="80"/>
      <c r="Q155" s="80"/>
      <c r="R155" s="80"/>
      <c r="T155" s="80"/>
      <c r="U155" s="80"/>
      <c r="V155" s="80"/>
      <c r="W155" s="80"/>
      <c r="X155" s="80"/>
      <c r="Y155" s="80"/>
    </row>
    <row r="156" spans="1:25" s="42" customFormat="1" ht="14.25" customHeight="1">
      <c r="A156" s="341"/>
      <c r="B156" s="1217"/>
      <c r="C156" s="32"/>
      <c r="D156" s="521"/>
      <c r="E156" s="34" t="s">
        <v>153</v>
      </c>
      <c r="F156" s="33">
        <v>4767</v>
      </c>
      <c r="G156" s="19" t="s">
        <v>47</v>
      </c>
      <c r="H156" s="521" t="s">
        <v>1066</v>
      </c>
      <c r="I156" s="35" t="s">
        <v>6</v>
      </c>
      <c r="J156" s="19"/>
      <c r="K156" s="21"/>
      <c r="L156" s="1218">
        <v>265.60000000000002</v>
      </c>
      <c r="M156" s="80"/>
      <c r="N156" s="80"/>
      <c r="O156" s="80"/>
      <c r="P156" s="80"/>
      <c r="Q156" s="80"/>
      <c r="R156" s="80"/>
      <c r="T156" s="80"/>
      <c r="U156" s="80"/>
      <c r="V156" s="80"/>
      <c r="W156" s="80"/>
      <c r="X156" s="80"/>
      <c r="Y156" s="80"/>
    </row>
    <row r="157" spans="1:25" s="42" customFormat="1" ht="14.25" customHeight="1">
      <c r="A157" s="341" t="s">
        <v>364</v>
      </c>
      <c r="B157" s="1217">
        <v>45260</v>
      </c>
      <c r="C157" s="32">
        <v>45259</v>
      </c>
      <c r="D157" s="521">
        <v>15540</v>
      </c>
      <c r="E157" s="34" t="s">
        <v>153</v>
      </c>
      <c r="F157" s="33">
        <v>2040</v>
      </c>
      <c r="G157" s="19" t="s">
        <v>75</v>
      </c>
      <c r="H157" s="521">
        <v>25</v>
      </c>
      <c r="I157" s="35" t="s">
        <v>6</v>
      </c>
      <c r="J157" s="19"/>
      <c r="K157" s="21"/>
      <c r="L157" s="1218">
        <v>450</v>
      </c>
      <c r="M157" s="80"/>
      <c r="N157" s="80"/>
      <c r="O157" s="80"/>
      <c r="P157" s="80"/>
      <c r="Q157" s="80"/>
      <c r="R157" s="80"/>
      <c r="T157" s="80"/>
      <c r="U157" s="80"/>
      <c r="V157" s="80"/>
      <c r="W157" s="80"/>
      <c r="X157" s="80"/>
      <c r="Y157" s="80"/>
    </row>
    <row r="158" spans="1:25" s="42" customFormat="1" ht="14.25" customHeight="1">
      <c r="A158" s="341" t="s">
        <v>2742</v>
      </c>
      <c r="B158" s="1217">
        <v>45260</v>
      </c>
      <c r="C158" s="32">
        <v>45259</v>
      </c>
      <c r="D158" s="521">
        <v>15541</v>
      </c>
      <c r="E158" s="34" t="s">
        <v>2</v>
      </c>
      <c r="F158" s="33">
        <v>4751</v>
      </c>
      <c r="G158" s="19" t="s">
        <v>52</v>
      </c>
      <c r="H158" s="521">
        <v>10</v>
      </c>
      <c r="I158" s="35" t="s">
        <v>6</v>
      </c>
      <c r="J158" s="19"/>
      <c r="K158" s="21"/>
      <c r="L158" s="1218">
        <v>172</v>
      </c>
      <c r="M158" s="80"/>
      <c r="N158" s="80"/>
      <c r="O158" s="80"/>
      <c r="P158" s="80"/>
      <c r="Q158" s="80"/>
      <c r="R158" s="80"/>
      <c r="T158" s="80"/>
      <c r="U158" s="80"/>
      <c r="V158" s="80"/>
      <c r="W158" s="80"/>
      <c r="X158" s="80"/>
      <c r="Y158" s="80"/>
    </row>
    <row r="159" spans="1:25" s="42" customFormat="1" ht="14.25" customHeight="1">
      <c r="A159" s="341"/>
      <c r="B159" s="1217"/>
      <c r="C159" s="32"/>
      <c r="D159" s="521"/>
      <c r="E159" s="34" t="s">
        <v>1221</v>
      </c>
      <c r="F159" s="33">
        <v>4524</v>
      </c>
      <c r="G159" s="19" t="s">
        <v>505</v>
      </c>
      <c r="H159" s="521">
        <v>30</v>
      </c>
      <c r="I159" s="35" t="s">
        <v>6</v>
      </c>
      <c r="J159" s="19"/>
      <c r="K159" s="21"/>
      <c r="L159" s="1218">
        <v>135</v>
      </c>
      <c r="M159" s="80"/>
      <c r="N159" s="80"/>
      <c r="O159" s="80"/>
      <c r="P159" s="80"/>
      <c r="Q159" s="80"/>
      <c r="R159" s="80"/>
      <c r="T159" s="80"/>
      <c r="U159" s="80"/>
      <c r="V159" s="80"/>
      <c r="W159" s="80"/>
      <c r="X159" s="80"/>
      <c r="Y159" s="80"/>
    </row>
    <row r="160" spans="1:25" s="42" customFormat="1" ht="14.25" customHeight="1">
      <c r="A160" s="341" t="s">
        <v>1790</v>
      </c>
      <c r="B160" s="1217">
        <v>45260</v>
      </c>
      <c r="C160" s="32">
        <v>45257</v>
      </c>
      <c r="D160" s="521">
        <v>15548</v>
      </c>
      <c r="E160" s="34" t="s">
        <v>2</v>
      </c>
      <c r="F160" s="33">
        <v>1139</v>
      </c>
      <c r="G160" s="19" t="s">
        <v>139</v>
      </c>
      <c r="H160" s="521">
        <v>5</v>
      </c>
      <c r="I160" s="35" t="s">
        <v>6</v>
      </c>
      <c r="J160" s="19"/>
      <c r="K160" s="21"/>
      <c r="L160" s="1218">
        <v>337.5</v>
      </c>
      <c r="M160" s="80"/>
      <c r="N160" s="80"/>
      <c r="O160" s="80"/>
      <c r="P160" s="80"/>
      <c r="Q160" s="80"/>
      <c r="R160" s="80"/>
      <c r="T160" s="80"/>
      <c r="U160" s="80"/>
      <c r="V160" s="80"/>
      <c r="W160" s="80"/>
      <c r="X160" s="80"/>
      <c r="Y160" s="80"/>
    </row>
    <row r="161" spans="1:25" s="42" customFormat="1" ht="14.25" customHeight="1">
      <c r="A161" s="341" t="s">
        <v>3313</v>
      </c>
      <c r="B161" s="1217">
        <v>45260</v>
      </c>
      <c r="C161" s="32">
        <v>45259</v>
      </c>
      <c r="D161" s="521">
        <v>15555</v>
      </c>
      <c r="E161" s="34" t="s">
        <v>671</v>
      </c>
      <c r="F161" s="33">
        <v>2358</v>
      </c>
      <c r="G161" s="19" t="s">
        <v>17</v>
      </c>
      <c r="H161" s="521">
        <v>5</v>
      </c>
      <c r="I161" s="35" t="s">
        <v>6</v>
      </c>
      <c r="J161" s="19"/>
      <c r="K161" s="21"/>
      <c r="L161" s="1218"/>
      <c r="M161" s="80"/>
      <c r="N161" s="80"/>
      <c r="O161" s="80"/>
      <c r="P161" s="80"/>
      <c r="Q161" s="80"/>
      <c r="R161" s="80"/>
      <c r="T161" s="80"/>
      <c r="U161" s="80"/>
      <c r="V161" s="80"/>
      <c r="W161" s="80"/>
      <c r="X161" s="80"/>
      <c r="Y161" s="80"/>
    </row>
    <row r="162" spans="1:25" s="42" customFormat="1" ht="14.25" customHeight="1">
      <c r="A162" s="341"/>
      <c r="B162" s="1217"/>
      <c r="C162" s="32"/>
      <c r="D162" s="521"/>
      <c r="E162" s="34" t="s">
        <v>453</v>
      </c>
      <c r="F162" s="33">
        <v>4917</v>
      </c>
      <c r="G162" s="19" t="s">
        <v>17</v>
      </c>
      <c r="H162" s="521">
        <v>3</v>
      </c>
      <c r="I162" s="35" t="s">
        <v>6</v>
      </c>
      <c r="J162" s="19"/>
      <c r="K162" s="21"/>
      <c r="L162" s="1218">
        <v>598.78</v>
      </c>
      <c r="M162" s="80"/>
      <c r="N162" s="80"/>
      <c r="O162" s="80"/>
      <c r="P162" s="80"/>
      <c r="Q162" s="80"/>
      <c r="R162" s="80"/>
      <c r="T162" s="80"/>
      <c r="U162" s="80"/>
      <c r="V162" s="80"/>
      <c r="W162" s="80"/>
      <c r="X162" s="80"/>
      <c r="Y162" s="80"/>
    </row>
    <row r="163" spans="1:25" s="42" customFormat="1" ht="14.25" customHeight="1">
      <c r="A163" s="341" t="s">
        <v>2374</v>
      </c>
      <c r="B163" s="1217">
        <v>45257</v>
      </c>
      <c r="C163" s="32">
        <v>45257</v>
      </c>
      <c r="D163" s="521">
        <v>15560</v>
      </c>
      <c r="E163" s="34" t="s">
        <v>1221</v>
      </c>
      <c r="F163" s="33">
        <v>4375</v>
      </c>
      <c r="G163" s="19" t="s">
        <v>31</v>
      </c>
      <c r="H163" s="521">
        <v>100</v>
      </c>
      <c r="I163" s="35" t="s">
        <v>6</v>
      </c>
      <c r="J163" s="19"/>
      <c r="K163" s="21"/>
      <c r="L163" s="1218">
        <v>2090</v>
      </c>
      <c r="M163" s="80"/>
      <c r="N163" s="80"/>
      <c r="O163" s="80"/>
      <c r="P163" s="80"/>
      <c r="Q163" s="80"/>
      <c r="R163" s="80"/>
      <c r="T163" s="80"/>
      <c r="U163" s="80"/>
      <c r="V163" s="80"/>
      <c r="W163" s="80"/>
      <c r="X163" s="80"/>
      <c r="Y163" s="80"/>
    </row>
    <row r="164" spans="1:25" s="42" customFormat="1" ht="14.25" customHeight="1">
      <c r="A164" s="341" t="s">
        <v>223</v>
      </c>
      <c r="B164" s="1217">
        <v>45260</v>
      </c>
      <c r="C164" s="32">
        <v>45257</v>
      </c>
      <c r="D164" s="521">
        <v>15579</v>
      </c>
      <c r="E164" s="34" t="s">
        <v>2</v>
      </c>
      <c r="F164" s="33">
        <v>838</v>
      </c>
      <c r="G164" s="19" t="s">
        <v>5</v>
      </c>
      <c r="H164" s="521">
        <v>20</v>
      </c>
      <c r="I164" s="35" t="s">
        <v>6</v>
      </c>
      <c r="J164" s="19"/>
      <c r="K164" s="21"/>
      <c r="L164" s="1218">
        <v>633.79999999999995</v>
      </c>
      <c r="M164" s="80"/>
      <c r="N164" s="80"/>
      <c r="O164" s="80"/>
      <c r="P164" s="80"/>
      <c r="Q164" s="80"/>
      <c r="R164" s="80"/>
      <c r="T164" s="80"/>
      <c r="U164" s="80"/>
      <c r="V164" s="80"/>
      <c r="W164" s="80"/>
      <c r="X164" s="80"/>
      <c r="Y164" s="80"/>
    </row>
    <row r="165" spans="1:25" s="42" customFormat="1" ht="14.25" customHeight="1">
      <c r="A165" s="341" t="s">
        <v>137</v>
      </c>
      <c r="B165" s="1217">
        <v>45260</v>
      </c>
      <c r="C165" s="32">
        <v>45257</v>
      </c>
      <c r="D165" s="521">
        <v>15625</v>
      </c>
      <c r="E165" s="34" t="s">
        <v>44</v>
      </c>
      <c r="F165" s="33">
        <v>4029</v>
      </c>
      <c r="G165" s="19" t="s">
        <v>219</v>
      </c>
      <c r="H165" s="521">
        <v>40</v>
      </c>
      <c r="I165" s="35" t="s">
        <v>6</v>
      </c>
      <c r="J165" s="19"/>
      <c r="K165" s="21"/>
      <c r="L165" s="1218">
        <v>1140</v>
      </c>
      <c r="M165" s="80"/>
      <c r="N165" s="80"/>
      <c r="O165" s="80"/>
      <c r="P165" s="80"/>
      <c r="Q165" s="80"/>
      <c r="R165" s="80"/>
      <c r="T165" s="80"/>
      <c r="U165" s="80"/>
      <c r="V165" s="80"/>
      <c r="W165" s="80"/>
      <c r="X165" s="80"/>
      <c r="Y165" s="80"/>
    </row>
    <row r="166" spans="1:25" s="42" customFormat="1" ht="14.25" customHeight="1">
      <c r="A166" s="341" t="s">
        <v>779</v>
      </c>
      <c r="B166" s="1217">
        <v>45260</v>
      </c>
      <c r="C166" s="32">
        <v>45259</v>
      </c>
      <c r="D166" s="521">
        <v>15628</v>
      </c>
      <c r="E166" s="34" t="s">
        <v>2</v>
      </c>
      <c r="F166" s="33">
        <v>753</v>
      </c>
      <c r="G166" s="19" t="s">
        <v>47</v>
      </c>
      <c r="H166" s="521">
        <v>20</v>
      </c>
      <c r="I166" s="35" t="s">
        <v>6</v>
      </c>
      <c r="J166" s="19"/>
      <c r="K166" s="21"/>
      <c r="L166" s="1218">
        <v>570</v>
      </c>
      <c r="M166" s="80"/>
      <c r="N166" s="80"/>
      <c r="O166" s="80"/>
      <c r="P166" s="80"/>
      <c r="Q166" s="80"/>
      <c r="R166" s="80"/>
      <c r="T166" s="80"/>
      <c r="U166" s="80"/>
      <c r="V166" s="80"/>
      <c r="W166" s="80"/>
      <c r="X166" s="80"/>
      <c r="Y166" s="80"/>
    </row>
    <row r="167" spans="1:25" s="42" customFormat="1" ht="14.25" customHeight="1">
      <c r="A167" s="341" t="s">
        <v>1303</v>
      </c>
      <c r="B167" s="1217">
        <v>45260</v>
      </c>
      <c r="C167" s="32">
        <v>45259</v>
      </c>
      <c r="D167" s="521">
        <v>15630</v>
      </c>
      <c r="E167" s="34" t="s">
        <v>1221</v>
      </c>
      <c r="F167" s="33">
        <v>3624</v>
      </c>
      <c r="G167" s="19" t="s">
        <v>63</v>
      </c>
      <c r="H167" s="521">
        <v>50</v>
      </c>
      <c r="I167" s="35" t="s">
        <v>6</v>
      </c>
      <c r="J167" s="19"/>
      <c r="K167" s="21" t="s">
        <v>121</v>
      </c>
      <c r="L167" s="1218">
        <v>489</v>
      </c>
      <c r="M167" s="80"/>
      <c r="N167" s="80"/>
      <c r="O167" s="80"/>
      <c r="P167" s="80"/>
      <c r="Q167" s="80"/>
      <c r="R167" s="80"/>
      <c r="T167" s="80"/>
      <c r="U167" s="80"/>
      <c r="V167" s="80"/>
      <c r="W167" s="80"/>
      <c r="X167" s="80"/>
      <c r="Y167" s="80"/>
    </row>
    <row r="168" spans="1:25" s="42" customFormat="1" ht="14.25" customHeight="1">
      <c r="A168" s="341" t="s">
        <v>3443</v>
      </c>
      <c r="B168" s="1217">
        <v>45260</v>
      </c>
      <c r="C168" s="32">
        <v>45259</v>
      </c>
      <c r="D168" s="521">
        <v>15635</v>
      </c>
      <c r="E168" s="34" t="s">
        <v>2</v>
      </c>
      <c r="F168" s="33">
        <v>3302</v>
      </c>
      <c r="G168" s="19" t="s">
        <v>15</v>
      </c>
      <c r="H168" s="521">
        <v>10</v>
      </c>
      <c r="I168" s="35" t="s">
        <v>6</v>
      </c>
      <c r="J168" s="19"/>
      <c r="K168" s="21"/>
      <c r="L168" s="1218">
        <v>80</v>
      </c>
      <c r="M168" s="80"/>
      <c r="N168" s="80"/>
      <c r="O168" s="80"/>
      <c r="P168" s="80"/>
      <c r="Q168" s="80"/>
      <c r="R168" s="80"/>
      <c r="T168" s="80"/>
      <c r="U168" s="80"/>
      <c r="V168" s="80"/>
      <c r="W168" s="80"/>
      <c r="X168" s="80"/>
      <c r="Y168" s="80"/>
    </row>
    <row r="169" spans="1:25" s="42" customFormat="1" ht="14.25" customHeight="1">
      <c r="A169" s="341" t="s">
        <v>740</v>
      </c>
      <c r="B169" s="1217">
        <v>45260</v>
      </c>
      <c r="C169" s="32">
        <v>45259</v>
      </c>
      <c r="D169" s="521">
        <v>15639</v>
      </c>
      <c r="E169" s="34" t="s">
        <v>2</v>
      </c>
      <c r="F169" s="33">
        <v>1862</v>
      </c>
      <c r="G169" s="19" t="s">
        <v>20</v>
      </c>
      <c r="H169" s="521">
        <v>10</v>
      </c>
      <c r="I169" s="35" t="s">
        <v>6</v>
      </c>
      <c r="J169" s="19"/>
      <c r="K169" s="21"/>
      <c r="L169" s="1218">
        <v>295.2</v>
      </c>
      <c r="M169" s="80"/>
      <c r="N169" s="80"/>
      <c r="O169" s="80"/>
      <c r="P169" s="80"/>
      <c r="Q169" s="80"/>
      <c r="R169" s="80"/>
      <c r="T169" s="80"/>
      <c r="U169" s="80"/>
      <c r="V169" s="80"/>
      <c r="W169" s="80"/>
      <c r="X169" s="80"/>
      <c r="Y169" s="80"/>
    </row>
    <row r="170" spans="1:25" s="42" customFormat="1" ht="14.25" customHeight="1">
      <c r="A170" s="341" t="s">
        <v>1635</v>
      </c>
      <c r="B170" s="1217">
        <v>45260</v>
      </c>
      <c r="C170" s="32">
        <v>45260</v>
      </c>
      <c r="D170" s="521">
        <v>15641</v>
      </c>
      <c r="E170" s="34" t="s">
        <v>2</v>
      </c>
      <c r="F170" s="33">
        <v>2825</v>
      </c>
      <c r="G170" s="19" t="s">
        <v>207</v>
      </c>
      <c r="H170" s="521" t="s">
        <v>1092</v>
      </c>
      <c r="I170" s="35" t="s">
        <v>6</v>
      </c>
      <c r="J170" s="19"/>
      <c r="K170" s="21"/>
      <c r="L170" s="1218">
        <v>452.2</v>
      </c>
      <c r="M170" s="80"/>
      <c r="N170" s="80"/>
      <c r="O170" s="80"/>
      <c r="P170" s="80"/>
      <c r="Q170" s="80"/>
      <c r="R170" s="80"/>
      <c r="T170" s="80"/>
      <c r="U170" s="80"/>
      <c r="V170" s="80"/>
      <c r="W170" s="80"/>
      <c r="X170" s="80"/>
      <c r="Y170" s="80"/>
    </row>
    <row r="171" spans="1:25" s="42" customFormat="1" ht="14.25" customHeight="1">
      <c r="A171" s="341" t="s">
        <v>3402</v>
      </c>
      <c r="B171" s="1217">
        <v>45258</v>
      </c>
      <c r="C171" s="32">
        <v>45257</v>
      </c>
      <c r="D171" s="521">
        <v>15653</v>
      </c>
      <c r="E171" s="34" t="s">
        <v>2</v>
      </c>
      <c r="F171" s="33">
        <v>838</v>
      </c>
      <c r="G171" s="19" t="s">
        <v>5</v>
      </c>
      <c r="H171" s="521">
        <v>6</v>
      </c>
      <c r="I171" s="35" t="s">
        <v>6</v>
      </c>
      <c r="J171" s="19"/>
      <c r="K171" s="21"/>
      <c r="L171" s="1218">
        <v>252</v>
      </c>
      <c r="M171" s="80"/>
      <c r="N171" s="80"/>
      <c r="O171" s="80"/>
      <c r="P171" s="80"/>
      <c r="Q171" s="80"/>
      <c r="R171" s="80"/>
      <c r="T171" s="80"/>
      <c r="U171" s="80"/>
      <c r="V171" s="80"/>
      <c r="W171" s="80"/>
      <c r="X171" s="80"/>
      <c r="Y171" s="80"/>
    </row>
    <row r="172" spans="1:25" s="42" customFormat="1" ht="14.25" customHeight="1">
      <c r="A172" s="341" t="s">
        <v>3449</v>
      </c>
      <c r="B172" s="1217">
        <v>45260</v>
      </c>
      <c r="C172" s="32">
        <v>45167</v>
      </c>
      <c r="D172" s="521">
        <v>15665</v>
      </c>
      <c r="E172" s="34" t="s">
        <v>2</v>
      </c>
      <c r="F172" s="33">
        <v>951</v>
      </c>
      <c r="G172" s="19" t="s">
        <v>58</v>
      </c>
      <c r="H172" s="521">
        <v>2</v>
      </c>
      <c r="I172" s="35" t="s">
        <v>6</v>
      </c>
      <c r="J172" s="19"/>
      <c r="K172" s="21"/>
      <c r="L172" s="1218">
        <v>194</v>
      </c>
      <c r="M172" s="80"/>
      <c r="N172" s="80"/>
      <c r="O172" s="80"/>
      <c r="P172" s="80"/>
      <c r="Q172" s="80"/>
      <c r="R172" s="80"/>
      <c r="T172" s="80"/>
      <c r="U172" s="80"/>
      <c r="V172" s="80"/>
      <c r="W172" s="80"/>
      <c r="X172" s="80"/>
      <c r="Y172" s="80"/>
    </row>
    <row r="173" spans="1:25" s="42" customFormat="1" ht="14.25" customHeight="1">
      <c r="A173" s="341" t="s">
        <v>2428</v>
      </c>
      <c r="B173" s="1217">
        <v>45260</v>
      </c>
      <c r="C173" s="32">
        <v>45259</v>
      </c>
      <c r="D173" s="521">
        <v>15667</v>
      </c>
      <c r="E173" s="34" t="s">
        <v>2351</v>
      </c>
      <c r="F173" s="33">
        <v>4366</v>
      </c>
      <c r="G173" s="19" t="s">
        <v>17</v>
      </c>
      <c r="H173" s="521" t="s">
        <v>1212</v>
      </c>
      <c r="I173" s="35" t="s">
        <v>6</v>
      </c>
      <c r="J173" s="19"/>
      <c r="K173" s="21"/>
      <c r="L173" s="1218">
        <v>105.36</v>
      </c>
      <c r="M173" s="80"/>
      <c r="N173" s="80"/>
      <c r="O173" s="80"/>
      <c r="P173" s="80"/>
      <c r="Q173" s="80"/>
      <c r="R173" s="80"/>
      <c r="T173" s="80"/>
      <c r="U173" s="80"/>
      <c r="V173" s="80"/>
      <c r="W173" s="80"/>
      <c r="X173" s="80"/>
      <c r="Y173" s="80"/>
    </row>
    <row r="174" spans="1:25" s="42" customFormat="1" ht="14.25" customHeight="1">
      <c r="A174" s="341" t="s">
        <v>3334</v>
      </c>
      <c r="B174" s="1217">
        <v>45260</v>
      </c>
      <c r="C174" s="32">
        <v>45259</v>
      </c>
      <c r="D174" s="521">
        <v>15668</v>
      </c>
      <c r="E174" s="34" t="s">
        <v>1243</v>
      </c>
      <c r="F174" s="33">
        <v>4921</v>
      </c>
      <c r="G174" s="19" t="s">
        <v>19</v>
      </c>
      <c r="H174" s="521">
        <v>1</v>
      </c>
      <c r="I174" s="35" t="s">
        <v>6</v>
      </c>
      <c r="J174" s="19"/>
      <c r="K174" s="21"/>
      <c r="L174" s="1218">
        <v>45.11</v>
      </c>
      <c r="M174" s="80"/>
      <c r="N174" s="80"/>
      <c r="O174" s="80"/>
      <c r="P174" s="80"/>
      <c r="Q174" s="80"/>
      <c r="R174" s="80"/>
      <c r="T174" s="80"/>
      <c r="U174" s="80"/>
      <c r="V174" s="80"/>
      <c r="W174" s="80"/>
      <c r="X174" s="80"/>
      <c r="Y174" s="80"/>
    </row>
    <row r="175" spans="1:25" s="42" customFormat="1" ht="14.25" customHeight="1">
      <c r="A175" s="341" t="s">
        <v>107</v>
      </c>
      <c r="B175" s="1217">
        <v>45260</v>
      </c>
      <c r="C175" s="32"/>
      <c r="D175" s="521">
        <v>15675</v>
      </c>
      <c r="E175" s="34" t="s">
        <v>2</v>
      </c>
      <c r="F175" s="33">
        <v>1467</v>
      </c>
      <c r="G175" s="19" t="s">
        <v>62</v>
      </c>
      <c r="H175" s="521">
        <v>60</v>
      </c>
      <c r="I175" s="35" t="s">
        <v>6</v>
      </c>
      <c r="J175" s="19"/>
      <c r="K175" s="21"/>
      <c r="L175" s="1218">
        <v>2015.4</v>
      </c>
      <c r="M175" s="80"/>
      <c r="N175" s="80"/>
      <c r="O175" s="80"/>
      <c r="P175" s="80"/>
      <c r="Q175" s="80"/>
      <c r="R175" s="80"/>
      <c r="T175" s="80"/>
      <c r="U175" s="80"/>
      <c r="V175" s="80"/>
      <c r="W175" s="80"/>
      <c r="X175" s="80"/>
      <c r="Y175" s="80"/>
    </row>
    <row r="176" spans="1:25" s="42" customFormat="1" ht="14.25" customHeight="1">
      <c r="A176" s="341" t="s">
        <v>3108</v>
      </c>
      <c r="B176" s="1217">
        <v>45260</v>
      </c>
      <c r="C176" s="32">
        <v>45260</v>
      </c>
      <c r="D176" s="521">
        <v>15650</v>
      </c>
      <c r="E176" s="34" t="s">
        <v>2</v>
      </c>
      <c r="F176" s="33">
        <v>4638</v>
      </c>
      <c r="G176" s="19" t="s">
        <v>30</v>
      </c>
      <c r="H176" s="521">
        <v>300</v>
      </c>
      <c r="I176" s="35" t="s">
        <v>6</v>
      </c>
      <c r="J176" s="19"/>
      <c r="K176" s="21" t="s">
        <v>2359</v>
      </c>
      <c r="L176" s="1218">
        <v>1800</v>
      </c>
      <c r="M176" s="80"/>
      <c r="N176" s="80"/>
      <c r="O176" s="80"/>
      <c r="P176" s="80"/>
      <c r="Q176" s="80"/>
      <c r="R176" s="80"/>
      <c r="T176" s="80"/>
      <c r="U176" s="80"/>
      <c r="V176" s="80"/>
      <c r="W176" s="80"/>
      <c r="X176" s="80"/>
      <c r="Y176" s="80"/>
    </row>
    <row r="177" spans="1:25" s="42" customFormat="1" ht="14.25" customHeight="1">
      <c r="A177" s="341" t="s">
        <v>520</v>
      </c>
      <c r="B177" s="1217">
        <v>45260</v>
      </c>
      <c r="C177" s="32">
        <v>45260</v>
      </c>
      <c r="D177" s="521">
        <v>15696</v>
      </c>
      <c r="E177" s="34" t="s">
        <v>7</v>
      </c>
      <c r="F177" s="33">
        <v>4467</v>
      </c>
      <c r="G177" s="19" t="s">
        <v>127</v>
      </c>
      <c r="H177" s="521">
        <v>9</v>
      </c>
      <c r="I177" s="35" t="s">
        <v>6</v>
      </c>
      <c r="J177" s="19"/>
      <c r="K177" s="21"/>
      <c r="L177" s="1218">
        <v>1061.0999999999999</v>
      </c>
      <c r="M177" s="80"/>
      <c r="N177" s="80"/>
      <c r="O177" s="80"/>
      <c r="P177" s="80"/>
      <c r="Q177" s="80"/>
      <c r="R177" s="80"/>
      <c r="T177" s="80"/>
      <c r="U177" s="80"/>
      <c r="V177" s="80"/>
      <c r="W177" s="80"/>
      <c r="X177" s="80"/>
      <c r="Y177" s="80"/>
    </row>
    <row r="178" spans="1:25" s="42" customFormat="1" ht="14.25" customHeight="1">
      <c r="A178" s="341" t="s">
        <v>3409</v>
      </c>
      <c r="B178" s="1217">
        <v>45260</v>
      </c>
      <c r="C178" s="32">
        <v>45260</v>
      </c>
      <c r="D178" s="521">
        <v>15698</v>
      </c>
      <c r="E178" s="34" t="s">
        <v>7</v>
      </c>
      <c r="F178" s="33">
        <v>1853</v>
      </c>
      <c r="G178" s="19" t="s">
        <v>20</v>
      </c>
      <c r="H178" s="521">
        <v>10</v>
      </c>
      <c r="I178" s="35" t="s">
        <v>6</v>
      </c>
      <c r="J178" s="19"/>
      <c r="K178" s="21"/>
      <c r="L178" s="1218">
        <v>448.1</v>
      </c>
      <c r="M178" s="80"/>
      <c r="N178" s="80"/>
      <c r="O178" s="80"/>
      <c r="P178" s="80"/>
      <c r="Q178" s="80"/>
      <c r="R178" s="80"/>
      <c r="T178" s="80"/>
      <c r="U178" s="80"/>
      <c r="V178" s="80"/>
      <c r="W178" s="80"/>
      <c r="X178" s="80"/>
      <c r="Y178" s="80"/>
    </row>
    <row r="179" spans="1:25" s="42" customFormat="1" ht="14.25" customHeight="1">
      <c r="A179" s="339"/>
      <c r="B179" s="1606"/>
      <c r="C179" s="132"/>
      <c r="D179" s="547"/>
      <c r="E179" s="131"/>
      <c r="F179" s="133"/>
      <c r="G179" s="134"/>
      <c r="H179" s="547"/>
      <c r="I179" s="235"/>
      <c r="J179" s="134"/>
      <c r="K179" s="525"/>
      <c r="L179" s="516"/>
      <c r="M179" s="80"/>
      <c r="N179" s="80"/>
      <c r="O179" s="80"/>
      <c r="P179" s="80"/>
      <c r="Q179" s="80"/>
      <c r="R179" s="80"/>
      <c r="T179" s="80"/>
      <c r="U179" s="80"/>
      <c r="V179" s="80"/>
      <c r="W179" s="80"/>
      <c r="X179" s="80"/>
      <c r="Y179" s="80"/>
    </row>
    <row r="180" spans="1:25" s="42" customFormat="1" ht="14.25" customHeight="1">
      <c r="A180" s="1747" t="s">
        <v>400</v>
      </c>
      <c r="B180" s="1748">
        <v>45261</v>
      </c>
      <c r="C180" s="1749"/>
      <c r="D180" s="1750">
        <v>15480</v>
      </c>
      <c r="E180" s="1751" t="s">
        <v>2</v>
      </c>
      <c r="F180" s="1752">
        <v>1468</v>
      </c>
      <c r="G180" s="1753" t="s">
        <v>21</v>
      </c>
      <c r="H180" s="1750">
        <v>80</v>
      </c>
      <c r="I180" s="1754"/>
      <c r="J180" s="1753"/>
      <c r="K180" s="1755"/>
      <c r="L180" s="1756">
        <v>3120</v>
      </c>
      <c r="M180" s="80"/>
      <c r="N180" s="80"/>
      <c r="O180" s="80"/>
      <c r="P180" s="80"/>
      <c r="Q180" s="80"/>
      <c r="R180" s="80"/>
      <c r="T180" s="80" t="s">
        <v>3456</v>
      </c>
      <c r="U180" s="80"/>
      <c r="V180" s="80"/>
      <c r="W180" s="80"/>
      <c r="X180" s="80"/>
      <c r="Y180" s="80"/>
    </row>
    <row r="181" spans="1:25" s="41" customFormat="1" ht="15.75">
      <c r="A181" s="1747" t="s">
        <v>1177</v>
      </c>
      <c r="B181" s="1748">
        <v>45261</v>
      </c>
      <c r="C181" s="1749"/>
      <c r="D181" s="1750">
        <v>15371</v>
      </c>
      <c r="E181" s="1751" t="s">
        <v>2</v>
      </c>
      <c r="F181" s="1752">
        <v>1007</v>
      </c>
      <c r="G181" s="1753" t="s">
        <v>135</v>
      </c>
      <c r="H181" s="1750">
        <v>20</v>
      </c>
      <c r="I181" s="1754"/>
      <c r="J181" s="1753"/>
      <c r="K181" s="1755"/>
      <c r="L181" s="1756">
        <v>570</v>
      </c>
      <c r="M181" s="249"/>
      <c r="N181" s="249"/>
      <c r="O181" s="249"/>
      <c r="P181" s="249"/>
      <c r="Q181" s="249"/>
      <c r="R181" s="249"/>
      <c r="T181" s="608" t="s">
        <v>3456</v>
      </c>
      <c r="U181" s="249"/>
      <c r="V181" s="249"/>
      <c r="W181" s="249"/>
      <c r="X181" s="249"/>
      <c r="Y181" s="249"/>
    </row>
    <row r="182" spans="1:25" s="42" customFormat="1" ht="14.25" customHeight="1">
      <c r="A182" s="339"/>
      <c r="B182" s="1606"/>
      <c r="C182" s="132"/>
      <c r="D182" s="547"/>
      <c r="E182" s="131"/>
      <c r="F182" s="133"/>
      <c r="G182" s="134"/>
      <c r="H182" s="547"/>
      <c r="I182" s="235"/>
      <c r="J182" s="134"/>
      <c r="K182" s="525"/>
      <c r="L182" s="516"/>
      <c r="M182" s="80"/>
      <c r="N182" s="80"/>
      <c r="O182" s="80"/>
      <c r="P182" s="80"/>
      <c r="Q182" s="80"/>
      <c r="R182" s="80"/>
      <c r="T182" s="80"/>
      <c r="U182" s="80"/>
      <c r="V182" s="80"/>
      <c r="W182" s="80"/>
      <c r="X182" s="80"/>
      <c r="Y182" s="80"/>
    </row>
    <row r="183" spans="1:25" s="42" customFormat="1" ht="14.25" customHeight="1">
      <c r="A183" s="339"/>
      <c r="B183" s="1606"/>
      <c r="C183" s="132"/>
      <c r="D183" s="547"/>
      <c r="E183" s="131"/>
      <c r="F183" s="133"/>
      <c r="G183" s="134"/>
      <c r="H183" s="547"/>
      <c r="I183" s="235"/>
      <c r="J183" s="134"/>
      <c r="K183" s="134"/>
      <c r="L183" s="516"/>
      <c r="M183" s="80"/>
      <c r="N183" s="80"/>
      <c r="O183" s="80"/>
      <c r="P183" s="80"/>
      <c r="Q183" s="80"/>
      <c r="R183" s="80"/>
      <c r="T183" s="80"/>
      <c r="U183" s="80"/>
      <c r="V183" s="80"/>
      <c r="W183" s="80"/>
      <c r="X183" s="80"/>
      <c r="Y183" s="80"/>
    </row>
    <row r="184" spans="1:25" s="41" customFormat="1" ht="15.75">
      <c r="A184" s="1477"/>
      <c r="B184" s="1613"/>
      <c r="C184" s="1614"/>
      <c r="D184" s="1615"/>
      <c r="E184" s="1616"/>
      <c r="F184" s="1617"/>
      <c r="G184" s="1618"/>
      <c r="H184" s="1615"/>
      <c r="I184" s="1619"/>
      <c r="J184" s="1618"/>
      <c r="K184" s="1618"/>
      <c r="L184" s="1620">
        <f>SUM(L86:S183)</f>
        <v>60405.020000000004</v>
      </c>
      <c r="M184" s="249"/>
      <c r="N184" s="249"/>
      <c r="O184" s="249"/>
      <c r="P184" s="249"/>
      <c r="Q184" s="249"/>
      <c r="R184" s="249"/>
      <c r="T184" s="608"/>
      <c r="U184" s="249"/>
      <c r="V184" s="249"/>
      <c r="W184" s="249"/>
      <c r="X184" s="249"/>
      <c r="Y184" s="249"/>
    </row>
    <row r="185" spans="1:25" s="41" customFormat="1" ht="15.75">
      <c r="A185" s="2543" t="s">
        <v>3199</v>
      </c>
      <c r="B185" s="2544"/>
      <c r="C185" s="2544"/>
      <c r="D185" s="2544"/>
      <c r="E185" s="2544"/>
      <c r="F185" s="2544"/>
      <c r="G185" s="2544"/>
      <c r="H185" s="2544"/>
      <c r="I185" s="2544"/>
      <c r="J185" s="2544"/>
      <c r="K185" s="2544"/>
      <c r="L185" s="2545"/>
      <c r="M185" s="249"/>
      <c r="N185" s="249"/>
      <c r="O185" s="249"/>
      <c r="P185" s="249"/>
      <c r="Q185" s="249"/>
      <c r="R185" s="249"/>
      <c r="T185" s="608"/>
      <c r="U185" s="249"/>
      <c r="V185" s="249"/>
      <c r="W185" s="249"/>
      <c r="X185" s="249"/>
      <c r="Y185" s="249"/>
    </row>
    <row r="186" spans="1:25" s="41" customFormat="1" ht="15.75">
      <c r="A186" s="1735"/>
      <c r="B186" s="1736"/>
      <c r="C186" s="1736"/>
      <c r="D186" s="1736"/>
      <c r="E186" s="1736"/>
      <c r="F186" s="1736"/>
      <c r="G186" s="1736"/>
      <c r="H186" s="1736"/>
      <c r="I186" s="1736"/>
      <c r="J186" s="1736"/>
      <c r="K186" s="1736"/>
      <c r="L186" s="1737"/>
      <c r="M186" s="1051"/>
      <c r="N186" s="1051"/>
      <c r="O186" s="1051"/>
      <c r="P186" s="1051"/>
      <c r="Q186" s="1051"/>
      <c r="R186" s="1051"/>
      <c r="S186" s="70"/>
      <c r="T186" s="1677" t="s">
        <v>3202</v>
      </c>
      <c r="U186" s="1051" t="s">
        <v>3262</v>
      </c>
      <c r="V186" s="249"/>
      <c r="W186" s="249"/>
      <c r="X186" s="249"/>
      <c r="Y186" s="249"/>
    </row>
    <row r="187" spans="1:25" s="41" customFormat="1" ht="15.75">
      <c r="A187" s="1053" t="s">
        <v>2700</v>
      </c>
      <c r="B187" s="1714">
        <v>45184</v>
      </c>
      <c r="C187" s="1288"/>
      <c r="D187" s="1715">
        <v>14178</v>
      </c>
      <c r="E187" s="1290" t="s">
        <v>1221</v>
      </c>
      <c r="F187" s="1289">
        <v>4268</v>
      </c>
      <c r="G187" s="1291" t="s">
        <v>29</v>
      </c>
      <c r="H187" s="1715" t="s">
        <v>1455</v>
      </c>
      <c r="I187" s="1293"/>
      <c r="J187" s="1291" t="s">
        <v>3158</v>
      </c>
      <c r="K187" s="1294" t="s">
        <v>1340</v>
      </c>
      <c r="L187" s="1716"/>
      <c r="M187" s="1051"/>
      <c r="N187" s="1051"/>
      <c r="O187" s="1051"/>
      <c r="P187" s="1051"/>
      <c r="Q187" s="1051"/>
      <c r="R187" s="1051"/>
      <c r="S187" s="70"/>
      <c r="T187" s="1677" t="s">
        <v>3203</v>
      </c>
      <c r="U187" s="1051" t="s">
        <v>3262</v>
      </c>
      <c r="V187" s="249"/>
      <c r="W187" s="249"/>
      <c r="X187" s="249"/>
      <c r="Y187" s="249"/>
    </row>
    <row r="188" spans="1:25" s="41" customFormat="1" ht="15.75">
      <c r="A188" s="1053"/>
      <c r="B188" s="1714"/>
      <c r="C188" s="1288"/>
      <c r="D188" s="1715"/>
      <c r="E188" s="1290" t="s">
        <v>1221</v>
      </c>
      <c r="F188" s="1289">
        <v>4513</v>
      </c>
      <c r="G188" s="1291" t="s">
        <v>1204</v>
      </c>
      <c r="H188" s="1715" t="s">
        <v>1353</v>
      </c>
      <c r="I188" s="1293"/>
      <c r="J188" s="1291" t="s">
        <v>3158</v>
      </c>
      <c r="K188" s="1294" t="s">
        <v>1340</v>
      </c>
      <c r="L188" s="1716">
        <v>1201.1199999999999</v>
      </c>
      <c r="M188" s="1051"/>
      <c r="N188" s="1051"/>
      <c r="O188" s="1051"/>
      <c r="P188" s="1051"/>
      <c r="Q188" s="1051"/>
      <c r="R188" s="1051"/>
      <c r="S188" s="70"/>
      <c r="T188" s="1677" t="s">
        <v>3202</v>
      </c>
      <c r="U188" s="1051" t="s">
        <v>3262</v>
      </c>
      <c r="V188" s="249"/>
      <c r="W188" s="249"/>
      <c r="X188" s="249"/>
      <c r="Y188" s="249"/>
    </row>
    <row r="189" spans="1:25" s="41" customFormat="1" ht="15.75">
      <c r="A189" s="1053" t="s">
        <v>2700</v>
      </c>
      <c r="B189" s="1714">
        <v>45215</v>
      </c>
      <c r="C189" s="1288"/>
      <c r="D189" s="1715">
        <v>14179</v>
      </c>
      <c r="E189" s="1290" t="s">
        <v>1221</v>
      </c>
      <c r="F189" s="1289">
        <v>4268</v>
      </c>
      <c r="G189" s="1291" t="s">
        <v>29</v>
      </c>
      <c r="H189" s="1715" t="s">
        <v>1455</v>
      </c>
      <c r="I189" s="1293"/>
      <c r="J189" s="1291" t="s">
        <v>3158</v>
      </c>
      <c r="K189" s="1294" t="s">
        <v>1340</v>
      </c>
      <c r="L189" s="1716"/>
      <c r="M189" s="1051"/>
      <c r="N189" s="1051"/>
      <c r="O189" s="1051"/>
      <c r="P189" s="1051"/>
      <c r="Q189" s="1051"/>
      <c r="R189" s="1051"/>
      <c r="S189" s="70"/>
      <c r="T189" s="1677" t="s">
        <v>3203</v>
      </c>
      <c r="U189" s="1051" t="s">
        <v>3262</v>
      </c>
      <c r="V189" s="249"/>
      <c r="W189" s="249"/>
      <c r="X189" s="249"/>
      <c r="Y189" s="249"/>
    </row>
    <row r="190" spans="1:25" s="41" customFormat="1" ht="15.75">
      <c r="A190" s="1053"/>
      <c r="B190" s="1714"/>
      <c r="C190" s="1288"/>
      <c r="D190" s="1715"/>
      <c r="E190" s="1290" t="s">
        <v>1221</v>
      </c>
      <c r="F190" s="1289">
        <v>4513</v>
      </c>
      <c r="G190" s="1291" t="s">
        <v>1204</v>
      </c>
      <c r="H190" s="1715" t="s">
        <v>1353</v>
      </c>
      <c r="I190" s="1293"/>
      <c r="J190" s="1291" t="s">
        <v>3158</v>
      </c>
      <c r="K190" s="1294" t="s">
        <v>1340</v>
      </c>
      <c r="L190" s="1716">
        <v>1201.1199999999999</v>
      </c>
      <c r="M190" s="249"/>
      <c r="N190" s="249"/>
      <c r="O190" s="249"/>
      <c r="P190" s="249"/>
      <c r="Q190" s="249"/>
      <c r="R190" s="249"/>
      <c r="T190" s="608" t="s">
        <v>3206</v>
      </c>
      <c r="U190" s="249"/>
      <c r="V190" s="249"/>
      <c r="W190" s="249"/>
      <c r="X190" s="249"/>
      <c r="Y190" s="249"/>
    </row>
    <row r="191" spans="1:25" s="41" customFormat="1" ht="15.75">
      <c r="A191" s="1723" t="s">
        <v>67</v>
      </c>
      <c r="B191" s="1724">
        <v>45264</v>
      </c>
      <c r="C191" s="1725"/>
      <c r="D191" s="1726">
        <v>15290</v>
      </c>
      <c r="E191" s="1727" t="s">
        <v>2</v>
      </c>
      <c r="F191" s="1728">
        <v>1862</v>
      </c>
      <c r="G191" s="763" t="s">
        <v>20</v>
      </c>
      <c r="H191" s="1726">
        <v>15</v>
      </c>
      <c r="I191" s="1729"/>
      <c r="J191" s="763" t="s">
        <v>3158</v>
      </c>
      <c r="K191" s="764" t="s">
        <v>1340</v>
      </c>
      <c r="L191" s="1730">
        <v>515.25</v>
      </c>
      <c r="M191" s="249"/>
      <c r="N191" s="249"/>
      <c r="O191" s="249"/>
      <c r="P191" s="249"/>
      <c r="Q191" s="249"/>
      <c r="R191" s="249"/>
      <c r="T191" s="608"/>
      <c r="U191" s="249"/>
      <c r="V191" s="249"/>
      <c r="W191" s="249"/>
      <c r="X191" s="249"/>
      <c r="Y191" s="249"/>
    </row>
    <row r="192" spans="1:25" s="41" customFormat="1" ht="15.75">
      <c r="A192" s="1723" t="s">
        <v>1303</v>
      </c>
      <c r="B192" s="1724">
        <v>45264</v>
      </c>
      <c r="C192" s="1725"/>
      <c r="D192" s="1726">
        <v>15415</v>
      </c>
      <c r="E192" s="1727" t="s">
        <v>1574</v>
      </c>
      <c r="F192" s="1728">
        <v>3626</v>
      </c>
      <c r="G192" s="763" t="s">
        <v>1441</v>
      </c>
      <c r="H192" s="1726">
        <v>15</v>
      </c>
      <c r="I192" s="1729"/>
      <c r="J192" s="763"/>
      <c r="K192" s="764"/>
      <c r="L192" s="1730"/>
      <c r="M192" s="249"/>
      <c r="N192" s="249"/>
      <c r="O192" s="249"/>
      <c r="P192" s="249"/>
      <c r="Q192" s="249"/>
      <c r="R192" s="249"/>
      <c r="T192" s="608"/>
      <c r="U192" s="249"/>
      <c r="V192" s="249"/>
      <c r="W192" s="249"/>
      <c r="X192" s="249"/>
      <c r="Y192" s="249"/>
    </row>
    <row r="193" spans="1:25" s="41" customFormat="1" ht="15.75">
      <c r="A193" s="1723"/>
      <c r="B193" s="1724"/>
      <c r="C193" s="1725"/>
      <c r="D193" s="1726"/>
      <c r="E193" s="1727" t="s">
        <v>2351</v>
      </c>
      <c r="F193" s="1728">
        <v>3623</v>
      </c>
      <c r="G193" s="763" t="s">
        <v>47</v>
      </c>
      <c r="H193" s="1726">
        <v>3</v>
      </c>
      <c r="I193" s="1729"/>
      <c r="J193" s="763"/>
      <c r="K193" s="764"/>
      <c r="L193" s="1730"/>
      <c r="M193" s="249"/>
      <c r="N193" s="249"/>
      <c r="O193" s="249"/>
      <c r="P193" s="249"/>
      <c r="Q193" s="249"/>
      <c r="R193" s="249"/>
      <c r="T193" s="608"/>
      <c r="U193" s="249"/>
      <c r="V193" s="249"/>
      <c r="W193" s="249"/>
      <c r="X193" s="249"/>
      <c r="Y193" s="249"/>
    </row>
    <row r="194" spans="1:25" s="41" customFormat="1" ht="15.75">
      <c r="A194" s="1723"/>
      <c r="B194" s="1724"/>
      <c r="C194" s="1725"/>
      <c r="D194" s="1726"/>
      <c r="E194" s="1727" t="s">
        <v>1221</v>
      </c>
      <c r="F194" s="1728">
        <v>3625</v>
      </c>
      <c r="G194" s="763" t="s">
        <v>902</v>
      </c>
      <c r="H194" s="1726">
        <v>13</v>
      </c>
      <c r="I194" s="1729"/>
      <c r="J194" s="763"/>
      <c r="K194" s="764"/>
      <c r="L194" s="1730">
        <v>954.41</v>
      </c>
      <c r="M194" s="249"/>
      <c r="N194" s="249"/>
      <c r="O194" s="249"/>
      <c r="P194" s="249"/>
      <c r="Q194" s="249"/>
      <c r="R194" s="249"/>
      <c r="T194" s="608"/>
      <c r="U194" s="249"/>
      <c r="V194" s="249"/>
      <c r="W194" s="249"/>
      <c r="X194" s="249"/>
      <c r="Y194" s="249"/>
    </row>
    <row r="195" spans="1:25" s="41" customFormat="1" ht="15.75">
      <c r="A195" s="1723" t="s">
        <v>3437</v>
      </c>
      <c r="B195" s="1724">
        <v>45265</v>
      </c>
      <c r="C195" s="1725"/>
      <c r="D195" s="1726">
        <v>15530</v>
      </c>
      <c r="E195" s="1727" t="s">
        <v>2</v>
      </c>
      <c r="F195" s="1728">
        <v>869</v>
      </c>
      <c r="G195" s="763" t="s">
        <v>16</v>
      </c>
      <c r="H195" s="1726">
        <v>50</v>
      </c>
      <c r="I195" s="1729"/>
      <c r="J195" s="763"/>
      <c r="K195" s="764"/>
      <c r="L195" s="1730"/>
      <c r="M195" s="249"/>
      <c r="N195" s="249"/>
      <c r="O195" s="249"/>
      <c r="P195" s="249"/>
      <c r="Q195" s="249"/>
      <c r="R195" s="249"/>
      <c r="T195" s="608"/>
      <c r="U195" s="249"/>
      <c r="V195" s="249"/>
      <c r="W195" s="249"/>
      <c r="X195" s="249"/>
      <c r="Y195" s="249"/>
    </row>
    <row r="196" spans="1:25" s="41" customFormat="1" ht="15.75">
      <c r="A196" s="1723"/>
      <c r="B196" s="1724"/>
      <c r="C196" s="1725"/>
      <c r="D196" s="1726"/>
      <c r="E196" s="1727" t="s">
        <v>2</v>
      </c>
      <c r="F196" s="1728">
        <v>1126</v>
      </c>
      <c r="G196" s="763" t="s">
        <v>57</v>
      </c>
      <c r="H196" s="1726">
        <v>30</v>
      </c>
      <c r="I196" s="1729"/>
      <c r="J196" s="763"/>
      <c r="K196" s="764"/>
      <c r="L196" s="1730">
        <v>2401</v>
      </c>
      <c r="M196" s="249"/>
      <c r="N196" s="249"/>
      <c r="O196" s="249"/>
      <c r="P196" s="249"/>
      <c r="Q196" s="249"/>
      <c r="R196" s="249"/>
      <c r="T196" s="608"/>
      <c r="U196" s="249"/>
      <c r="V196" s="249"/>
      <c r="W196" s="249"/>
      <c r="X196" s="249"/>
      <c r="Y196" s="249"/>
    </row>
    <row r="197" spans="1:25" s="41" customFormat="1" ht="15.75">
      <c r="A197" s="1723" t="s">
        <v>86</v>
      </c>
      <c r="B197" s="1724">
        <v>45265</v>
      </c>
      <c r="C197" s="1725"/>
      <c r="D197" s="1726">
        <v>15629</v>
      </c>
      <c r="E197" s="1727" t="s">
        <v>1221</v>
      </c>
      <c r="F197" s="1728">
        <v>2244</v>
      </c>
      <c r="G197" s="763" t="s">
        <v>17</v>
      </c>
      <c r="H197" s="1726" t="s">
        <v>840</v>
      </c>
      <c r="I197" s="1729"/>
      <c r="J197" s="763"/>
      <c r="K197" s="764"/>
      <c r="L197" s="1730">
        <v>543.20000000000005</v>
      </c>
      <c r="M197" s="249"/>
      <c r="N197" s="249"/>
      <c r="O197" s="249"/>
      <c r="P197" s="249"/>
      <c r="Q197" s="249"/>
      <c r="R197" s="249"/>
      <c r="T197" s="608"/>
      <c r="U197" s="249"/>
      <c r="V197" s="249"/>
      <c r="W197" s="249"/>
      <c r="X197" s="249"/>
      <c r="Y197" s="249"/>
    </row>
    <row r="198" spans="1:25" s="41" customFormat="1" ht="15.75">
      <c r="A198" s="1723" t="s">
        <v>137</v>
      </c>
      <c r="B198" s="1724">
        <v>45268</v>
      </c>
      <c r="C198" s="1725"/>
      <c r="D198" s="1726">
        <v>15642</v>
      </c>
      <c r="E198" s="1727" t="s">
        <v>44</v>
      </c>
      <c r="F198" s="1728">
        <v>4029</v>
      </c>
      <c r="G198" s="763" t="s">
        <v>219</v>
      </c>
      <c r="H198" s="1726">
        <v>60</v>
      </c>
      <c r="I198" s="1729"/>
      <c r="J198" s="763"/>
      <c r="K198" s="764"/>
      <c r="L198" s="1730">
        <v>900</v>
      </c>
      <c r="M198" s="249"/>
      <c r="N198" s="249"/>
      <c r="O198" s="249"/>
      <c r="P198" s="249"/>
      <c r="Q198" s="249"/>
      <c r="R198" s="249"/>
      <c r="T198" s="608"/>
      <c r="U198" s="249"/>
      <c r="V198" s="249"/>
      <c r="W198" s="249"/>
      <c r="X198" s="249"/>
      <c r="Y198" s="249"/>
    </row>
    <row r="199" spans="1:25" s="41" customFormat="1" ht="15.75">
      <c r="A199" s="339" t="s">
        <v>1303</v>
      </c>
      <c r="B199" s="1606">
        <v>45268</v>
      </c>
      <c r="C199" s="132"/>
      <c r="D199" s="547">
        <v>15708</v>
      </c>
      <c r="E199" s="131" t="s">
        <v>1574</v>
      </c>
      <c r="F199" s="133">
        <v>3626</v>
      </c>
      <c r="G199" s="134" t="s">
        <v>1441</v>
      </c>
      <c r="H199" s="547">
        <v>30</v>
      </c>
      <c r="I199" s="235"/>
      <c r="J199" s="134"/>
      <c r="K199" s="525"/>
      <c r="L199" s="516"/>
      <c r="M199" s="249"/>
      <c r="N199" s="249"/>
      <c r="O199" s="249"/>
      <c r="P199" s="249"/>
      <c r="Q199" s="249"/>
      <c r="R199" s="249"/>
      <c r="T199" s="608"/>
      <c r="U199" s="249"/>
      <c r="V199" s="249"/>
      <c r="W199" s="249"/>
      <c r="X199" s="249"/>
      <c r="Y199" s="249"/>
    </row>
    <row r="200" spans="1:25" s="41" customFormat="1" ht="15.75">
      <c r="A200" s="339"/>
      <c r="B200" s="1606"/>
      <c r="C200" s="132"/>
      <c r="D200" s="547"/>
      <c r="E200" s="131" t="s">
        <v>3003</v>
      </c>
      <c r="F200" s="133">
        <v>3623</v>
      </c>
      <c r="G200" s="134" t="s">
        <v>47</v>
      </c>
      <c r="H200" s="547">
        <v>20</v>
      </c>
      <c r="I200" s="235"/>
      <c r="J200" s="134"/>
      <c r="K200" s="525"/>
      <c r="L200" s="516"/>
      <c r="M200" s="249"/>
      <c r="N200" s="249"/>
      <c r="O200" s="249"/>
      <c r="P200" s="249"/>
      <c r="Q200" s="249"/>
      <c r="R200" s="249"/>
      <c r="T200" s="608"/>
      <c r="U200" s="249"/>
      <c r="V200" s="249"/>
      <c r="W200" s="249"/>
      <c r="X200" s="249"/>
      <c r="Y200" s="249"/>
    </row>
    <row r="201" spans="1:25" s="41" customFormat="1" ht="15.75">
      <c r="A201" s="339"/>
      <c r="B201" s="1606"/>
      <c r="C201" s="132"/>
      <c r="D201" s="547"/>
      <c r="E201" s="131" t="s">
        <v>1221</v>
      </c>
      <c r="F201" s="133">
        <v>3625</v>
      </c>
      <c r="G201" s="134" t="s">
        <v>902</v>
      </c>
      <c r="H201" s="547">
        <v>20</v>
      </c>
      <c r="I201" s="235"/>
      <c r="J201" s="134"/>
      <c r="K201" s="525"/>
      <c r="L201" s="516"/>
      <c r="M201" s="249"/>
      <c r="N201" s="249"/>
      <c r="O201" s="249"/>
      <c r="P201" s="249"/>
      <c r="Q201" s="249"/>
      <c r="R201" s="249"/>
      <c r="T201" s="608"/>
      <c r="U201" s="249"/>
      <c r="V201" s="249"/>
      <c r="W201" s="249"/>
      <c r="X201" s="249"/>
      <c r="Y201" s="249"/>
    </row>
    <row r="202" spans="1:25" s="41" customFormat="1" ht="15.75">
      <c r="A202" s="339"/>
      <c r="B202" s="1606"/>
      <c r="C202" s="132"/>
      <c r="D202" s="547"/>
      <c r="E202" s="131" t="s">
        <v>1221</v>
      </c>
      <c r="F202" s="133">
        <v>3624</v>
      </c>
      <c r="G202" s="134" t="s">
        <v>63</v>
      </c>
      <c r="H202" s="547">
        <v>20</v>
      </c>
      <c r="I202" s="235"/>
      <c r="J202" s="134"/>
      <c r="K202" s="525"/>
      <c r="L202" s="516">
        <v>2547.8000000000002</v>
      </c>
      <c r="M202" s="249"/>
      <c r="N202" s="249"/>
      <c r="O202" s="249"/>
      <c r="P202" s="249"/>
      <c r="Q202" s="249"/>
      <c r="R202" s="249"/>
      <c r="T202" s="608"/>
      <c r="U202" s="249"/>
      <c r="V202" s="249"/>
      <c r="W202" s="249"/>
      <c r="X202" s="249"/>
      <c r="Y202" s="249"/>
    </row>
    <row r="203" spans="1:25" s="41" customFormat="1" ht="15.75">
      <c r="A203" s="1723" t="s">
        <v>3001</v>
      </c>
      <c r="B203" s="1724">
        <v>45271</v>
      </c>
      <c r="C203" s="1725"/>
      <c r="D203" s="1726">
        <v>15645</v>
      </c>
      <c r="E203" s="1727" t="s">
        <v>2</v>
      </c>
      <c r="F203" s="1728">
        <v>4768</v>
      </c>
      <c r="G203" s="763" t="s">
        <v>62</v>
      </c>
      <c r="H203" s="1726">
        <v>50</v>
      </c>
      <c r="I203" s="1729"/>
      <c r="J203" s="763"/>
      <c r="K203" s="764"/>
      <c r="L203" s="1730"/>
      <c r="M203" s="249"/>
      <c r="N203" s="249"/>
      <c r="O203" s="249"/>
      <c r="P203" s="249"/>
      <c r="Q203" s="249"/>
      <c r="R203" s="249"/>
      <c r="T203" s="608"/>
      <c r="U203" s="249"/>
      <c r="V203" s="249"/>
      <c r="W203" s="249"/>
      <c r="X203" s="249"/>
      <c r="Y203" s="249"/>
    </row>
    <row r="204" spans="1:25" s="41" customFormat="1" ht="15.75">
      <c r="A204" s="1723"/>
      <c r="B204" s="1724"/>
      <c r="C204" s="1725"/>
      <c r="D204" s="1726"/>
      <c r="E204" s="1727" t="s">
        <v>2</v>
      </c>
      <c r="F204" s="1728">
        <v>4666</v>
      </c>
      <c r="G204" s="763" t="s">
        <v>2545</v>
      </c>
      <c r="H204" s="1726">
        <v>300</v>
      </c>
      <c r="I204" s="1729"/>
      <c r="J204" s="763"/>
      <c r="K204" s="764" t="s">
        <v>1189</v>
      </c>
      <c r="L204" s="1730">
        <v>3050</v>
      </c>
      <c r="M204" s="249"/>
      <c r="N204" s="249"/>
      <c r="O204" s="249"/>
      <c r="P204" s="249"/>
      <c r="Q204" s="249"/>
      <c r="R204" s="249"/>
      <c r="T204" s="608"/>
      <c r="U204" s="249"/>
      <c r="V204" s="249"/>
      <c r="W204" s="249"/>
      <c r="X204" s="249"/>
      <c r="Y204" s="249"/>
    </row>
    <row r="205" spans="1:25" s="41" customFormat="1" ht="15.75">
      <c r="A205" s="1723" t="s">
        <v>400</v>
      </c>
      <c r="B205" s="1724">
        <v>45275</v>
      </c>
      <c r="C205" s="1725"/>
      <c r="D205" s="1726">
        <v>15475</v>
      </c>
      <c r="E205" s="1727" t="s">
        <v>2</v>
      </c>
      <c r="F205" s="1728">
        <v>908</v>
      </c>
      <c r="G205" s="763" t="s">
        <v>30</v>
      </c>
      <c r="H205" s="1726">
        <v>56</v>
      </c>
      <c r="I205" s="1729"/>
      <c r="J205" s="763"/>
      <c r="K205" s="764"/>
      <c r="L205" s="1730"/>
      <c r="M205" s="249"/>
      <c r="N205" s="249"/>
      <c r="O205" s="249"/>
      <c r="P205" s="249"/>
      <c r="Q205" s="249"/>
      <c r="R205" s="249"/>
      <c r="T205" s="608"/>
      <c r="U205" s="249"/>
      <c r="V205" s="249"/>
      <c r="W205" s="249"/>
      <c r="X205" s="249"/>
      <c r="Y205" s="249"/>
    </row>
    <row r="206" spans="1:25" s="41" customFormat="1" ht="15.75">
      <c r="A206" s="1723"/>
      <c r="B206" s="1724"/>
      <c r="C206" s="1725"/>
      <c r="D206" s="1726"/>
      <c r="E206" s="1727" t="s">
        <v>2</v>
      </c>
      <c r="F206" s="1728">
        <v>753</v>
      </c>
      <c r="G206" s="763" t="s">
        <v>47</v>
      </c>
      <c r="H206" s="1726">
        <v>80</v>
      </c>
      <c r="I206" s="1729"/>
      <c r="J206" s="763"/>
      <c r="K206" s="764"/>
      <c r="L206" s="1730">
        <v>3425</v>
      </c>
      <c r="M206" s="249"/>
      <c r="N206" s="249"/>
      <c r="O206" s="249"/>
      <c r="P206" s="249"/>
      <c r="Q206" s="249"/>
      <c r="R206" s="249"/>
      <c r="T206" s="608"/>
      <c r="U206" s="249"/>
      <c r="V206" s="249"/>
      <c r="W206" s="249"/>
      <c r="X206" s="249"/>
      <c r="Y206" s="249"/>
    </row>
    <row r="207" spans="1:25" s="41" customFormat="1" ht="15.75">
      <c r="A207" s="1723" t="s">
        <v>163</v>
      </c>
      <c r="B207" s="1724">
        <v>45268</v>
      </c>
      <c r="C207" s="1725"/>
      <c r="D207" s="1726">
        <v>15592</v>
      </c>
      <c r="E207" s="1727" t="s">
        <v>2</v>
      </c>
      <c r="F207" s="1728">
        <v>838</v>
      </c>
      <c r="G207" s="763" t="s">
        <v>5</v>
      </c>
      <c r="H207" s="1726">
        <v>10</v>
      </c>
      <c r="I207" s="1729"/>
      <c r="J207" s="763"/>
      <c r="K207" s="764" t="s">
        <v>1911</v>
      </c>
      <c r="L207" s="1730">
        <v>105.4</v>
      </c>
      <c r="M207" s="249"/>
      <c r="N207" s="249"/>
      <c r="O207" s="249"/>
      <c r="P207" s="249"/>
      <c r="Q207" s="249"/>
      <c r="R207" s="249"/>
      <c r="T207" s="608"/>
      <c r="U207" s="249"/>
      <c r="V207" s="249"/>
      <c r="W207" s="249"/>
      <c r="X207" s="249"/>
      <c r="Y207" s="249"/>
    </row>
    <row r="208" spans="1:25" s="41" customFormat="1" ht="15.75">
      <c r="A208" s="1723" t="s">
        <v>368</v>
      </c>
      <c r="B208" s="1724">
        <v>45268</v>
      </c>
      <c r="C208" s="1725"/>
      <c r="D208" s="1726">
        <v>15593</v>
      </c>
      <c r="E208" s="1727" t="s">
        <v>2</v>
      </c>
      <c r="F208" s="1728">
        <v>838</v>
      </c>
      <c r="G208" s="763" t="s">
        <v>5</v>
      </c>
      <c r="H208" s="1726">
        <v>5</v>
      </c>
      <c r="I208" s="1729"/>
      <c r="J208" s="763"/>
      <c r="K208" s="764" t="s">
        <v>1911</v>
      </c>
      <c r="L208" s="1730">
        <v>52.7</v>
      </c>
      <c r="M208" s="249"/>
      <c r="N208" s="249"/>
      <c r="O208" s="249"/>
      <c r="P208" s="249"/>
      <c r="Q208" s="249"/>
      <c r="R208" s="249"/>
      <c r="T208" s="608"/>
      <c r="U208" s="249"/>
      <c r="V208" s="249"/>
      <c r="W208" s="249"/>
      <c r="X208" s="249"/>
      <c r="Y208" s="249"/>
    </row>
    <row r="209" spans="1:25" s="41" customFormat="1" ht="15.75">
      <c r="A209" s="1723" t="s">
        <v>249</v>
      </c>
      <c r="B209" s="1724">
        <v>45268</v>
      </c>
      <c r="C209" s="1725"/>
      <c r="D209" s="1726">
        <v>15594</v>
      </c>
      <c r="E209" s="1727" t="s">
        <v>2</v>
      </c>
      <c r="F209" s="1728">
        <v>869</v>
      </c>
      <c r="G209" s="763" t="s">
        <v>16</v>
      </c>
      <c r="H209" s="1726">
        <v>100</v>
      </c>
      <c r="I209" s="1729"/>
      <c r="J209" s="763"/>
      <c r="K209" s="764" t="s">
        <v>1911</v>
      </c>
      <c r="L209" s="1730">
        <v>800</v>
      </c>
      <c r="M209" s="249"/>
      <c r="N209" s="249"/>
      <c r="O209" s="249"/>
      <c r="P209" s="249"/>
      <c r="Q209" s="249"/>
      <c r="R209" s="249"/>
      <c r="T209" s="608"/>
      <c r="U209" s="249"/>
      <c r="V209" s="249"/>
      <c r="W209" s="249"/>
      <c r="X209" s="249"/>
      <c r="Y209" s="249"/>
    </row>
    <row r="210" spans="1:25" s="41" customFormat="1" ht="15.75">
      <c r="A210" s="1723" t="s">
        <v>1564</v>
      </c>
      <c r="B210" s="1724">
        <v>45268</v>
      </c>
      <c r="C210" s="1725"/>
      <c r="D210" s="1726">
        <v>15595</v>
      </c>
      <c r="E210" s="1727" t="s">
        <v>2</v>
      </c>
      <c r="F210" s="1728">
        <v>951</v>
      </c>
      <c r="G210" s="763" t="s">
        <v>58</v>
      </c>
      <c r="H210" s="1726">
        <v>4</v>
      </c>
      <c r="I210" s="1729"/>
      <c r="J210" s="763"/>
      <c r="K210" s="764" t="s">
        <v>1911</v>
      </c>
      <c r="L210" s="1730">
        <v>388</v>
      </c>
      <c r="M210" s="249"/>
      <c r="N210" s="249"/>
      <c r="O210" s="249"/>
      <c r="P210" s="249"/>
      <c r="Q210" s="249"/>
      <c r="R210" s="249"/>
      <c r="T210" s="608"/>
      <c r="U210" s="249"/>
      <c r="V210" s="249"/>
      <c r="W210" s="249"/>
      <c r="X210" s="249"/>
      <c r="Y210" s="249"/>
    </row>
    <row r="211" spans="1:25" s="41" customFormat="1" ht="15.75">
      <c r="A211" s="1723" t="s">
        <v>791</v>
      </c>
      <c r="B211" s="1724">
        <v>45268</v>
      </c>
      <c r="C211" s="1725"/>
      <c r="D211" s="1726">
        <v>15596</v>
      </c>
      <c r="E211" s="1727" t="s">
        <v>7</v>
      </c>
      <c r="F211" s="1728">
        <v>1095</v>
      </c>
      <c r="G211" s="763" t="s">
        <v>47</v>
      </c>
      <c r="H211" s="1726">
        <v>4</v>
      </c>
      <c r="I211" s="1729"/>
      <c r="J211" s="763"/>
      <c r="K211" s="764" t="s">
        <v>1911</v>
      </c>
      <c r="L211" s="1730">
        <v>240</v>
      </c>
      <c r="M211" s="249"/>
      <c r="N211" s="249"/>
      <c r="O211" s="249"/>
      <c r="P211" s="249"/>
      <c r="Q211" s="249"/>
      <c r="R211" s="249"/>
      <c r="T211" s="608"/>
      <c r="U211" s="249"/>
      <c r="V211" s="249"/>
      <c r="W211" s="249"/>
      <c r="X211" s="249"/>
      <c r="Y211" s="249"/>
    </row>
    <row r="212" spans="1:25" s="41" customFormat="1" ht="15.75">
      <c r="A212" s="1723" t="s">
        <v>2481</v>
      </c>
      <c r="B212" s="1724">
        <v>45268</v>
      </c>
      <c r="C212" s="1725"/>
      <c r="D212" s="1726">
        <v>15598</v>
      </c>
      <c r="E212" s="1727" t="s">
        <v>7</v>
      </c>
      <c r="F212" s="1728">
        <v>1395</v>
      </c>
      <c r="G212" s="763" t="s">
        <v>30</v>
      </c>
      <c r="H212" s="1726">
        <v>7</v>
      </c>
      <c r="I212" s="1729"/>
      <c r="J212" s="763"/>
      <c r="K212" s="764" t="s">
        <v>1911</v>
      </c>
      <c r="L212" s="1730">
        <v>77.5</v>
      </c>
      <c r="M212" s="249"/>
      <c r="N212" s="249"/>
      <c r="O212" s="249"/>
      <c r="P212" s="249"/>
      <c r="Q212" s="249"/>
      <c r="R212" s="249"/>
      <c r="T212" s="608"/>
      <c r="U212" s="249"/>
      <c r="V212" s="249"/>
      <c r="W212" s="249"/>
      <c r="X212" s="249"/>
      <c r="Y212" s="249"/>
    </row>
    <row r="213" spans="1:25" s="41" customFormat="1" ht="15.75">
      <c r="A213" s="1723" t="s">
        <v>1494</v>
      </c>
      <c r="B213" s="1724">
        <v>45272</v>
      </c>
      <c r="C213" s="1725"/>
      <c r="D213" s="1726">
        <v>15600</v>
      </c>
      <c r="E213" s="1727" t="s">
        <v>1221</v>
      </c>
      <c r="F213" s="1728">
        <v>2498</v>
      </c>
      <c r="G213" s="763" t="s">
        <v>31</v>
      </c>
      <c r="H213" s="1726">
        <v>15</v>
      </c>
      <c r="I213" s="1729"/>
      <c r="J213" s="763" t="s">
        <v>991</v>
      </c>
      <c r="K213" s="764" t="s">
        <v>1911</v>
      </c>
      <c r="L213" s="1730">
        <v>600</v>
      </c>
      <c r="M213" s="249"/>
      <c r="N213" s="249"/>
      <c r="O213" s="249"/>
      <c r="P213" s="249"/>
      <c r="Q213" s="249"/>
      <c r="R213" s="249"/>
      <c r="T213" s="608"/>
      <c r="U213" s="249"/>
      <c r="V213" s="249"/>
      <c r="W213" s="249"/>
      <c r="X213" s="249"/>
      <c r="Y213" s="249"/>
    </row>
    <row r="214" spans="1:25" s="41" customFormat="1" ht="15.75">
      <c r="A214" s="1723" t="s">
        <v>368</v>
      </c>
      <c r="B214" s="1724">
        <v>45271</v>
      </c>
      <c r="C214" s="1725"/>
      <c r="D214" s="1726">
        <v>15601</v>
      </c>
      <c r="E214" s="1727" t="s">
        <v>2</v>
      </c>
      <c r="F214" s="1728">
        <v>2515</v>
      </c>
      <c r="G214" s="763" t="s">
        <v>35</v>
      </c>
      <c r="H214" s="1726">
        <v>20</v>
      </c>
      <c r="I214" s="1729"/>
      <c r="J214" s="763"/>
      <c r="K214" s="764" t="s">
        <v>1911</v>
      </c>
      <c r="L214" s="1730">
        <v>250</v>
      </c>
      <c r="M214" s="249"/>
      <c r="N214" s="249"/>
      <c r="O214" s="249"/>
      <c r="P214" s="249"/>
      <c r="Q214" s="249"/>
      <c r="R214" s="249"/>
      <c r="T214" s="608"/>
      <c r="U214" s="249"/>
      <c r="V214" s="249"/>
      <c r="W214" s="249"/>
      <c r="X214" s="249"/>
      <c r="Y214" s="249"/>
    </row>
    <row r="215" spans="1:25" s="41" customFormat="1" ht="15.75">
      <c r="A215" s="1723" t="s">
        <v>1057</v>
      </c>
      <c r="B215" s="1724">
        <v>45271</v>
      </c>
      <c r="C215" s="1725"/>
      <c r="D215" s="1726">
        <v>15602</v>
      </c>
      <c r="E215" s="1727" t="s">
        <v>2</v>
      </c>
      <c r="F215" s="1728">
        <v>2515</v>
      </c>
      <c r="G215" s="763" t="s">
        <v>35</v>
      </c>
      <c r="H215" s="1726">
        <v>20</v>
      </c>
      <c r="I215" s="1729"/>
      <c r="J215" s="763"/>
      <c r="K215" s="764" t="s">
        <v>1911</v>
      </c>
      <c r="L215" s="1730">
        <v>250</v>
      </c>
      <c r="M215" s="249"/>
      <c r="N215" s="249"/>
      <c r="O215" s="249"/>
      <c r="P215" s="249"/>
      <c r="Q215" s="249"/>
      <c r="R215" s="249"/>
      <c r="T215" s="608"/>
      <c r="U215" s="249"/>
      <c r="V215" s="249"/>
      <c r="W215" s="249"/>
      <c r="X215" s="249"/>
      <c r="Y215" s="249"/>
    </row>
    <row r="216" spans="1:25" s="41" customFormat="1" ht="15.75">
      <c r="A216" s="1723" t="s">
        <v>115</v>
      </c>
      <c r="B216" s="1724">
        <v>45271</v>
      </c>
      <c r="C216" s="1725"/>
      <c r="D216" s="1726">
        <v>15603</v>
      </c>
      <c r="E216" s="1727" t="s">
        <v>2</v>
      </c>
      <c r="F216" s="1728">
        <v>2604</v>
      </c>
      <c r="G216" s="763" t="s">
        <v>116</v>
      </c>
      <c r="H216" s="1726">
        <v>21</v>
      </c>
      <c r="I216" s="1729"/>
      <c r="J216" s="763"/>
      <c r="K216" s="764" t="s">
        <v>1911</v>
      </c>
      <c r="L216" s="1730">
        <v>600</v>
      </c>
      <c r="M216" s="249"/>
      <c r="N216" s="249"/>
      <c r="O216" s="249"/>
      <c r="P216" s="249"/>
      <c r="Q216" s="249"/>
      <c r="R216" s="249"/>
      <c r="T216" s="608"/>
      <c r="U216" s="249"/>
      <c r="V216" s="249"/>
      <c r="W216" s="249"/>
      <c r="X216" s="249"/>
      <c r="Y216" s="249"/>
    </row>
    <row r="217" spans="1:25" s="41" customFormat="1" ht="15.75">
      <c r="A217" s="1723" t="s">
        <v>3445</v>
      </c>
      <c r="B217" s="1724" t="s">
        <v>3446</v>
      </c>
      <c r="C217" s="1725"/>
      <c r="D217" s="1726">
        <v>15604</v>
      </c>
      <c r="E217" s="1727" t="s">
        <v>2</v>
      </c>
      <c r="F217" s="1728">
        <v>2664</v>
      </c>
      <c r="G217" s="763" t="s">
        <v>142</v>
      </c>
      <c r="H217" s="1726">
        <v>50</v>
      </c>
      <c r="I217" s="1729"/>
      <c r="J217" s="763"/>
      <c r="K217" s="764" t="s">
        <v>1911</v>
      </c>
      <c r="L217" s="1730">
        <v>300</v>
      </c>
      <c r="M217" s="249"/>
      <c r="N217" s="249"/>
      <c r="O217" s="249"/>
      <c r="P217" s="249"/>
      <c r="Q217" s="249"/>
      <c r="R217" s="249"/>
      <c r="T217" s="608"/>
      <c r="U217" s="249"/>
      <c r="V217" s="249"/>
      <c r="W217" s="249"/>
      <c r="X217" s="249"/>
      <c r="Y217" s="249"/>
    </row>
    <row r="218" spans="1:25" s="41" customFormat="1" ht="15.75">
      <c r="A218" s="1723" t="s">
        <v>141</v>
      </c>
      <c r="B218" s="1724">
        <v>45271</v>
      </c>
      <c r="C218" s="1725"/>
      <c r="D218" s="1726">
        <v>15607</v>
      </c>
      <c r="E218" s="1727" t="s">
        <v>2</v>
      </c>
      <c r="F218" s="1728">
        <v>3295</v>
      </c>
      <c r="G218" s="763" t="s">
        <v>521</v>
      </c>
      <c r="H218" s="1726">
        <v>10</v>
      </c>
      <c r="I218" s="1729"/>
      <c r="J218" s="763"/>
      <c r="K218" s="764" t="s">
        <v>1911</v>
      </c>
      <c r="L218" s="1730">
        <v>148.80000000000001</v>
      </c>
      <c r="M218" s="249"/>
      <c r="N218" s="249"/>
      <c r="O218" s="249"/>
      <c r="P218" s="249"/>
      <c r="Q218" s="249"/>
      <c r="R218" s="249"/>
      <c r="T218" s="608"/>
      <c r="U218" s="249"/>
      <c r="V218" s="249"/>
      <c r="W218" s="249"/>
      <c r="X218" s="249"/>
      <c r="Y218" s="249"/>
    </row>
    <row r="219" spans="1:25" s="41" customFormat="1" ht="15.75">
      <c r="A219" s="1723" t="s">
        <v>141</v>
      </c>
      <c r="B219" s="1724">
        <v>45271</v>
      </c>
      <c r="C219" s="1725"/>
      <c r="D219" s="1726">
        <v>15608</v>
      </c>
      <c r="E219" s="1727" t="s">
        <v>1574</v>
      </c>
      <c r="F219" s="1728">
        <v>3458</v>
      </c>
      <c r="G219" s="763" t="s">
        <v>75</v>
      </c>
      <c r="H219" s="1726">
        <v>10</v>
      </c>
      <c r="I219" s="1729"/>
      <c r="J219" s="763"/>
      <c r="K219" s="764" t="s">
        <v>1911</v>
      </c>
      <c r="L219" s="1730">
        <v>120</v>
      </c>
      <c r="M219" s="249"/>
      <c r="N219" s="249"/>
      <c r="O219" s="249"/>
      <c r="P219" s="249"/>
      <c r="Q219" s="249"/>
      <c r="R219" s="249"/>
      <c r="T219" s="608"/>
      <c r="U219" s="249"/>
      <c r="V219" s="249"/>
      <c r="W219" s="249"/>
      <c r="X219" s="249"/>
      <c r="Y219" s="249"/>
    </row>
    <row r="220" spans="1:25" s="41" customFormat="1" ht="15.75">
      <c r="A220" s="1723" t="s">
        <v>2473</v>
      </c>
      <c r="B220" s="1724">
        <v>45271</v>
      </c>
      <c r="C220" s="1725"/>
      <c r="D220" s="1726">
        <v>15609</v>
      </c>
      <c r="E220" s="1727" t="s">
        <v>2212</v>
      </c>
      <c r="F220" s="1728">
        <v>3765</v>
      </c>
      <c r="G220" s="763" t="s">
        <v>200</v>
      </c>
      <c r="H220" s="1726">
        <v>20</v>
      </c>
      <c r="I220" s="1729"/>
      <c r="J220" s="763"/>
      <c r="K220" s="764" t="s">
        <v>1911</v>
      </c>
      <c r="L220" s="1730">
        <v>700</v>
      </c>
      <c r="M220" s="249"/>
      <c r="N220" s="249"/>
      <c r="O220" s="249"/>
      <c r="P220" s="249"/>
      <c r="Q220" s="249"/>
      <c r="R220" s="249"/>
      <c r="T220" s="608"/>
      <c r="U220" s="249"/>
      <c r="V220" s="249"/>
      <c r="W220" s="249"/>
      <c r="X220" s="249"/>
      <c r="Y220" s="249"/>
    </row>
    <row r="221" spans="1:25" s="41" customFormat="1" ht="15.75">
      <c r="A221" s="1723" t="s">
        <v>1997</v>
      </c>
      <c r="B221" s="1724">
        <v>45272</v>
      </c>
      <c r="C221" s="1725"/>
      <c r="D221" s="1726">
        <v>15610</v>
      </c>
      <c r="E221" s="1727" t="s">
        <v>1221</v>
      </c>
      <c r="F221" s="1728">
        <v>4059</v>
      </c>
      <c r="G221" s="763" t="s">
        <v>2011</v>
      </c>
      <c r="H221" s="1726">
        <v>30</v>
      </c>
      <c r="I221" s="1729"/>
      <c r="J221" s="763"/>
      <c r="K221" s="764" t="s">
        <v>1911</v>
      </c>
      <c r="L221" s="1730"/>
      <c r="M221" s="249"/>
      <c r="N221" s="249"/>
      <c r="O221" s="249"/>
      <c r="P221" s="249"/>
      <c r="Q221" s="249"/>
      <c r="R221" s="249"/>
      <c r="T221" s="608"/>
      <c r="U221" s="249"/>
      <c r="V221" s="249"/>
      <c r="W221" s="249"/>
      <c r="X221" s="249"/>
      <c r="Y221" s="249"/>
    </row>
    <row r="222" spans="1:25" s="41" customFormat="1" ht="15.75">
      <c r="A222" s="1723"/>
      <c r="B222" s="1724"/>
      <c r="C222" s="1725"/>
      <c r="D222" s="1726"/>
      <c r="E222" s="1727" t="s">
        <v>1221</v>
      </c>
      <c r="F222" s="1728">
        <v>4060</v>
      </c>
      <c r="G222" s="763" t="s">
        <v>2012</v>
      </c>
      <c r="H222" s="1726">
        <v>50</v>
      </c>
      <c r="I222" s="1729"/>
      <c r="J222" s="763"/>
      <c r="K222" s="764" t="s">
        <v>1911</v>
      </c>
      <c r="L222" s="1730">
        <v>1645</v>
      </c>
      <c r="M222" s="249"/>
      <c r="N222" s="249"/>
      <c r="O222" s="249"/>
      <c r="P222" s="249"/>
      <c r="Q222" s="249"/>
      <c r="R222" s="249"/>
      <c r="T222" s="608"/>
      <c r="U222" s="249"/>
      <c r="V222" s="249"/>
      <c r="W222" s="249"/>
      <c r="X222" s="249"/>
      <c r="Y222" s="249"/>
    </row>
    <row r="223" spans="1:25" s="41" customFormat="1" ht="15.75">
      <c r="A223" s="1723" t="s">
        <v>520</v>
      </c>
      <c r="B223" s="1724">
        <v>44969</v>
      </c>
      <c r="C223" s="1725"/>
      <c r="D223" s="1726">
        <v>15613</v>
      </c>
      <c r="E223" s="1727" t="s">
        <v>7</v>
      </c>
      <c r="F223" s="1728">
        <v>4466</v>
      </c>
      <c r="G223" s="763" t="s">
        <v>521</v>
      </c>
      <c r="H223" s="1726">
        <v>20</v>
      </c>
      <c r="I223" s="1729"/>
      <c r="J223" s="763"/>
      <c r="K223" s="764" t="s">
        <v>1911</v>
      </c>
      <c r="L223" s="1730"/>
      <c r="M223" s="249"/>
      <c r="N223" s="249"/>
      <c r="O223" s="249"/>
      <c r="P223" s="249"/>
      <c r="Q223" s="249"/>
      <c r="R223" s="249"/>
      <c r="T223" s="608"/>
      <c r="U223" s="249"/>
      <c r="V223" s="249"/>
      <c r="W223" s="249"/>
      <c r="X223" s="249"/>
      <c r="Y223" s="249"/>
    </row>
    <row r="224" spans="1:25" s="41" customFormat="1" ht="15.75">
      <c r="A224" s="1723"/>
      <c r="B224" s="1724"/>
      <c r="C224" s="1725"/>
      <c r="D224" s="1726"/>
      <c r="E224" s="1727" t="s">
        <v>7</v>
      </c>
      <c r="F224" s="1728">
        <v>4467</v>
      </c>
      <c r="G224" s="763" t="s">
        <v>127</v>
      </c>
      <c r="H224" s="1726" t="s">
        <v>3447</v>
      </c>
      <c r="I224" s="1729"/>
      <c r="J224" s="763"/>
      <c r="K224" s="764" t="s">
        <v>1911</v>
      </c>
      <c r="L224" s="1730">
        <v>899.5</v>
      </c>
      <c r="M224" s="249"/>
      <c r="N224" s="249"/>
      <c r="O224" s="249"/>
      <c r="P224" s="249"/>
      <c r="Q224" s="249"/>
      <c r="R224" s="249"/>
      <c r="T224" s="608"/>
      <c r="U224" s="249"/>
      <c r="V224" s="249"/>
      <c r="W224" s="249"/>
      <c r="X224" s="249"/>
      <c r="Y224" s="249"/>
    </row>
    <row r="225" spans="1:25" s="41" customFormat="1" ht="15.75">
      <c r="A225" s="1723" t="s">
        <v>3171</v>
      </c>
      <c r="B225" s="1724">
        <v>45271</v>
      </c>
      <c r="C225" s="1725"/>
      <c r="D225" s="1726">
        <v>15614</v>
      </c>
      <c r="E225" s="1727" t="s">
        <v>2</v>
      </c>
      <c r="F225" s="1728">
        <v>4452</v>
      </c>
      <c r="G225" s="763" t="s">
        <v>54</v>
      </c>
      <c r="H225" s="1726">
        <v>21</v>
      </c>
      <c r="I225" s="1729"/>
      <c r="J225" s="763"/>
      <c r="K225" s="764" t="s">
        <v>1911</v>
      </c>
      <c r="L225" s="1730">
        <v>190</v>
      </c>
      <c r="M225" s="249"/>
      <c r="N225" s="249"/>
      <c r="O225" s="249"/>
      <c r="P225" s="249"/>
      <c r="Q225" s="249"/>
      <c r="R225" s="249"/>
      <c r="T225" s="608"/>
      <c r="U225" s="249"/>
      <c r="V225" s="249"/>
      <c r="W225" s="249"/>
      <c r="X225" s="249"/>
      <c r="Y225" s="249"/>
    </row>
    <row r="226" spans="1:25" s="41" customFormat="1" ht="15.75">
      <c r="A226" s="339"/>
      <c r="B226" s="1606"/>
      <c r="C226" s="132"/>
      <c r="D226" s="547"/>
      <c r="E226" s="131"/>
      <c r="F226" s="133"/>
      <c r="G226" s="134"/>
      <c r="H226" s="547"/>
      <c r="I226" s="235"/>
      <c r="J226" s="134"/>
      <c r="K226" s="525"/>
      <c r="L226" s="516"/>
      <c r="M226" s="249"/>
      <c r="N226" s="249"/>
      <c r="O226" s="249"/>
      <c r="P226" s="249"/>
      <c r="Q226" s="249"/>
      <c r="R226" s="249"/>
      <c r="T226" s="608"/>
      <c r="U226" s="249"/>
      <c r="V226" s="249"/>
      <c r="W226" s="249"/>
      <c r="X226" s="249"/>
      <c r="Y226" s="249"/>
    </row>
    <row r="227" spans="1:25" s="41" customFormat="1" ht="9.75" customHeight="1">
      <c r="A227" s="560"/>
      <c r="B227" s="1733"/>
      <c r="C227" s="561"/>
      <c r="D227" s="562"/>
      <c r="E227" s="563"/>
      <c r="F227" s="564"/>
      <c r="G227" s="565"/>
      <c r="H227" s="562"/>
      <c r="I227" s="567"/>
      <c r="J227" s="565"/>
      <c r="K227" s="568"/>
      <c r="L227" s="1734"/>
      <c r="M227" s="249"/>
      <c r="N227" s="249"/>
      <c r="O227" s="249"/>
      <c r="P227" s="249"/>
      <c r="Q227" s="249"/>
      <c r="R227" s="249"/>
      <c r="T227" s="608"/>
      <c r="U227" s="249"/>
      <c r="V227" s="249"/>
      <c r="W227" s="249"/>
      <c r="X227" s="249"/>
      <c r="Y227" s="249"/>
    </row>
    <row r="228" spans="1:25" s="41" customFormat="1" ht="15.75">
      <c r="A228" s="339" t="s">
        <v>400</v>
      </c>
      <c r="B228" s="1606">
        <v>44948</v>
      </c>
      <c r="C228" s="132"/>
      <c r="D228" s="547">
        <v>15476</v>
      </c>
      <c r="E228" s="131" t="s">
        <v>2</v>
      </c>
      <c r="F228" s="133">
        <v>908</v>
      </c>
      <c r="G228" s="134" t="s">
        <v>30</v>
      </c>
      <c r="H228" s="547">
        <v>56</v>
      </c>
      <c r="I228" s="235"/>
      <c r="J228" s="134"/>
      <c r="K228" s="525"/>
      <c r="L228" s="516">
        <v>425</v>
      </c>
      <c r="M228" s="249"/>
      <c r="N228" s="249"/>
      <c r="O228" s="249"/>
      <c r="P228" s="249"/>
      <c r="Q228" s="249"/>
      <c r="R228" s="249"/>
      <c r="T228" s="608"/>
      <c r="U228" s="249"/>
      <c r="V228" s="249"/>
      <c r="W228" s="249"/>
      <c r="X228" s="249"/>
      <c r="Y228" s="249"/>
    </row>
    <row r="229" spans="1:25" s="41" customFormat="1" ht="15.75">
      <c r="A229" s="339" t="s">
        <v>400</v>
      </c>
      <c r="B229" s="1606">
        <v>44948</v>
      </c>
      <c r="C229" s="132"/>
      <c r="D229" s="547">
        <v>15477</v>
      </c>
      <c r="E229" s="131" t="s">
        <v>2</v>
      </c>
      <c r="F229" s="133">
        <v>753</v>
      </c>
      <c r="G229" s="134" t="s">
        <v>47</v>
      </c>
      <c r="H229" s="547">
        <v>80</v>
      </c>
      <c r="I229" s="235"/>
      <c r="J229" s="134"/>
      <c r="K229" s="525"/>
      <c r="L229" s="516"/>
      <c r="M229" s="249"/>
      <c r="N229" s="249"/>
      <c r="O229" s="249"/>
      <c r="P229" s="249"/>
      <c r="Q229" s="249"/>
      <c r="R229" s="249"/>
      <c r="T229" s="608"/>
      <c r="U229" s="249"/>
      <c r="V229" s="249"/>
      <c r="W229" s="249"/>
      <c r="X229" s="249"/>
      <c r="Y229" s="249"/>
    </row>
    <row r="230" spans="1:25" s="41" customFormat="1" ht="15.75">
      <c r="A230" s="339"/>
      <c r="B230" s="1606"/>
      <c r="C230" s="132"/>
      <c r="D230" s="547"/>
      <c r="E230" s="131" t="s">
        <v>2</v>
      </c>
      <c r="F230" s="133">
        <v>1468</v>
      </c>
      <c r="G230" s="134" t="s">
        <v>21</v>
      </c>
      <c r="H230" s="547">
        <v>80</v>
      </c>
      <c r="I230" s="235"/>
      <c r="J230" s="134"/>
      <c r="K230" s="525"/>
      <c r="L230" s="516">
        <v>6120</v>
      </c>
      <c r="M230" s="249"/>
      <c r="N230" s="249"/>
      <c r="O230" s="249"/>
      <c r="P230" s="249"/>
      <c r="Q230" s="249"/>
      <c r="R230" s="249"/>
      <c r="T230" s="608"/>
      <c r="U230" s="249"/>
      <c r="V230" s="249"/>
      <c r="W230" s="249"/>
      <c r="X230" s="249"/>
      <c r="Y230" s="249"/>
    </row>
    <row r="231" spans="1:25" s="41" customFormat="1" ht="15.75">
      <c r="A231" s="339" t="s">
        <v>400</v>
      </c>
      <c r="B231" s="1606">
        <v>44977</v>
      </c>
      <c r="C231" s="132"/>
      <c r="D231" s="547">
        <v>15478</v>
      </c>
      <c r="E231" s="131" t="s">
        <v>2</v>
      </c>
      <c r="F231" s="133">
        <v>753</v>
      </c>
      <c r="G231" s="134" t="s">
        <v>47</v>
      </c>
      <c r="H231" s="547">
        <v>80</v>
      </c>
      <c r="I231" s="235"/>
      <c r="J231" s="134"/>
      <c r="K231" s="525"/>
      <c r="L231" s="516"/>
      <c r="M231" s="249"/>
      <c r="N231" s="249"/>
      <c r="O231" s="249"/>
      <c r="P231" s="249"/>
      <c r="Q231" s="249"/>
      <c r="R231" s="249"/>
      <c r="T231" s="608"/>
      <c r="U231" s="249"/>
      <c r="V231" s="249"/>
      <c r="W231" s="249"/>
      <c r="X231" s="249"/>
      <c r="Y231" s="249"/>
    </row>
    <row r="232" spans="1:25" s="41" customFormat="1" ht="15.75">
      <c r="A232" s="339"/>
      <c r="B232" s="1606"/>
      <c r="C232" s="132"/>
      <c r="D232" s="547"/>
      <c r="E232" s="131" t="s">
        <v>2</v>
      </c>
      <c r="F232" s="133">
        <v>1468</v>
      </c>
      <c r="G232" s="134" t="s">
        <v>21</v>
      </c>
      <c r="H232" s="547">
        <v>80</v>
      </c>
      <c r="I232" s="235"/>
      <c r="J232" s="134"/>
      <c r="K232" s="525"/>
      <c r="L232" s="516">
        <v>6120</v>
      </c>
      <c r="M232" s="249"/>
      <c r="N232" s="249"/>
      <c r="O232" s="249"/>
      <c r="P232" s="249"/>
      <c r="Q232" s="249"/>
      <c r="R232" s="249"/>
      <c r="T232" s="608"/>
      <c r="U232" s="249"/>
      <c r="V232" s="249"/>
      <c r="W232" s="249"/>
      <c r="X232" s="249"/>
      <c r="Y232" s="249"/>
    </row>
    <row r="233" spans="1:25" s="41" customFormat="1" ht="15.75">
      <c r="A233" s="339"/>
      <c r="B233" s="1606"/>
      <c r="C233" s="132"/>
      <c r="D233" s="547"/>
      <c r="E233" s="131"/>
      <c r="F233" s="133"/>
      <c r="G233" s="134"/>
      <c r="H233" s="547"/>
      <c r="I233" s="235"/>
      <c r="J233" s="134"/>
      <c r="K233" s="525"/>
      <c r="L233" s="516"/>
      <c r="M233" s="249"/>
      <c r="N233" s="249"/>
      <c r="O233" s="249"/>
      <c r="P233" s="249"/>
      <c r="Q233" s="249"/>
      <c r="R233" s="249"/>
      <c r="T233" s="608"/>
      <c r="U233" s="249"/>
      <c r="V233" s="249"/>
      <c r="W233" s="249"/>
      <c r="X233" s="249"/>
      <c r="Y233" s="249"/>
    </row>
    <row r="234" spans="1:25" s="6" customFormat="1" ht="15" customHeight="1">
      <c r="A234" s="339"/>
      <c r="B234" s="1606"/>
      <c r="C234" s="132"/>
      <c r="D234" s="547"/>
      <c r="E234" s="131"/>
      <c r="F234" s="133"/>
      <c r="G234" s="134"/>
      <c r="H234" s="547"/>
      <c r="I234" s="235"/>
      <c r="J234" s="134"/>
      <c r="K234" s="525"/>
      <c r="L234" s="516"/>
      <c r="T234" s="1035"/>
    </row>
    <row r="235" spans="1:25" s="6" customFormat="1">
      <c r="A235" s="2530">
        <f>SUM(L187:L234)</f>
        <v>36770.800000000003</v>
      </c>
      <c r="B235" s="2531"/>
      <c r="C235" s="2531"/>
      <c r="D235" s="2531"/>
      <c r="E235" s="2531"/>
      <c r="F235" s="2531"/>
      <c r="G235" s="2531"/>
      <c r="H235" s="2531"/>
      <c r="I235" s="2531"/>
      <c r="J235" s="2531"/>
      <c r="K235" s="2531"/>
      <c r="L235" s="2532"/>
    </row>
    <row r="236" spans="1:25" s="6" customFormat="1">
      <c r="A236" s="387"/>
      <c r="H236" s="823"/>
      <c r="I236" s="387"/>
      <c r="L236" s="587"/>
    </row>
    <row r="237" spans="1:25" s="6" customFormat="1">
      <c r="A237" s="387"/>
      <c r="H237" s="823"/>
      <c r="I237" s="387"/>
      <c r="L237" s="587"/>
    </row>
    <row r="238" spans="1:25" s="6" customFormat="1">
      <c r="A238" s="387"/>
      <c r="H238" s="823"/>
      <c r="I238" s="387"/>
      <c r="L238" s="587"/>
    </row>
    <row r="239" spans="1:25" s="6" customFormat="1">
      <c r="A239" s="387"/>
      <c r="H239" s="823"/>
      <c r="I239" s="387"/>
      <c r="L239" s="587"/>
    </row>
    <row r="240" spans="1:25" s="6" customFormat="1">
      <c r="A240" s="387"/>
      <c r="H240" s="823"/>
      <c r="I240" s="387"/>
      <c r="L240" s="587"/>
    </row>
    <row r="241" spans="1:19" s="6" customFormat="1">
      <c r="A241" s="387"/>
      <c r="H241" s="823"/>
      <c r="I241" s="387"/>
      <c r="L241" s="587"/>
    </row>
    <row r="242" spans="1:19" s="6" customFormat="1">
      <c r="A242" s="387"/>
      <c r="H242" s="823"/>
      <c r="I242" s="387"/>
      <c r="L242" s="587"/>
    </row>
    <row r="243" spans="1:19" s="6" customFormat="1">
      <c r="A243" s="387"/>
      <c r="H243" s="823"/>
      <c r="I243" s="387"/>
      <c r="L243" s="587"/>
    </row>
    <row r="244" spans="1:19" s="6" customFormat="1">
      <c r="A244" s="387"/>
      <c r="H244" s="823"/>
      <c r="I244" s="387"/>
      <c r="L244" s="587"/>
    </row>
    <row r="245" spans="1:19" s="6" customFormat="1">
      <c r="A245" s="387"/>
      <c r="H245" s="823"/>
      <c r="I245" s="387"/>
      <c r="L245" s="587"/>
    </row>
    <row r="246" spans="1:19" s="6" customFormat="1">
      <c r="A246" s="387"/>
      <c r="H246" s="823"/>
      <c r="I246" s="387"/>
      <c r="L246" s="587"/>
    </row>
    <row r="247" spans="1:19" s="6" customFormat="1">
      <c r="A247" s="387"/>
      <c r="H247" s="823"/>
      <c r="I247" s="387"/>
      <c r="L247" s="587"/>
    </row>
    <row r="248" spans="1:19" s="6" customFormat="1" hidden="1">
      <c r="A248" s="387"/>
      <c r="H248" s="823"/>
      <c r="I248" s="387"/>
      <c r="L248" s="587"/>
    </row>
    <row r="249" spans="1:19" s="6" customFormat="1" hidden="1">
      <c r="A249" s="387"/>
      <c r="H249" s="823"/>
      <c r="I249" s="387"/>
      <c r="L249" s="587"/>
    </row>
    <row r="250" spans="1:19" s="6" customFormat="1" hidden="1">
      <c r="A250" s="387"/>
      <c r="H250" s="823"/>
      <c r="I250" s="387"/>
      <c r="L250" s="587"/>
      <c r="S250"/>
    </row>
    <row r="251" spans="1:19" s="6" customFormat="1" hidden="1">
      <c r="A251" s="37"/>
      <c r="B251"/>
      <c r="C251"/>
      <c r="D251"/>
      <c r="E251"/>
      <c r="F251"/>
      <c r="G251"/>
      <c r="H251" s="484"/>
      <c r="I251" s="37"/>
      <c r="J251"/>
      <c r="K251"/>
      <c r="L251" s="587"/>
      <c r="S251"/>
    </row>
    <row r="252" spans="1:19" s="6" customFormat="1" hidden="1">
      <c r="A252" s="37"/>
      <c r="B252"/>
      <c r="C252"/>
      <c r="D252"/>
      <c r="E252"/>
      <c r="F252"/>
      <c r="G252"/>
      <c r="H252" s="484"/>
      <c r="I252" s="37"/>
      <c r="J252"/>
      <c r="K252"/>
      <c r="L252" s="587"/>
      <c r="S252"/>
    </row>
    <row r="253" spans="1:19" s="6" customFormat="1" hidden="1">
      <c r="A253" s="37"/>
      <c r="B253"/>
      <c r="C253"/>
      <c r="D253"/>
      <c r="E253"/>
      <c r="F253"/>
      <c r="G253"/>
      <c r="H253" s="484"/>
      <c r="I253" s="37"/>
      <c r="J253"/>
      <c r="K253"/>
      <c r="L253" s="587"/>
      <c r="S253"/>
    </row>
    <row r="254" spans="1:19" s="6" customFormat="1" hidden="1">
      <c r="A254" s="37"/>
      <c r="B254"/>
      <c r="C254"/>
      <c r="D254"/>
      <c r="E254"/>
      <c r="F254"/>
      <c r="G254"/>
      <c r="H254" s="484"/>
      <c r="I254" s="37"/>
      <c r="J254"/>
      <c r="K254"/>
      <c r="L254" s="587"/>
      <c r="S254"/>
    </row>
    <row r="255" spans="1:19" s="6" customFormat="1" hidden="1">
      <c r="A255" s="37"/>
      <c r="B255"/>
      <c r="C255"/>
      <c r="D255"/>
      <c r="E255"/>
      <c r="F255"/>
      <c r="G255"/>
      <c r="H255" s="484"/>
      <c r="I255" s="37"/>
      <c r="J255"/>
      <c r="K255"/>
      <c r="L255" s="587"/>
      <c r="S255"/>
    </row>
    <row r="256" spans="1:19" s="6" customFormat="1" hidden="1">
      <c r="A256" s="37"/>
      <c r="B256"/>
      <c r="C256"/>
      <c r="D256"/>
      <c r="E256"/>
      <c r="F256"/>
      <c r="G256"/>
      <c r="H256" s="484"/>
      <c r="I256" s="37"/>
      <c r="J256"/>
      <c r="K256"/>
      <c r="L256" s="587"/>
      <c r="S256"/>
    </row>
    <row r="257" spans="1:25" s="6" customFormat="1" hidden="1">
      <c r="A257" s="37"/>
      <c r="B257"/>
      <c r="C257"/>
      <c r="D257"/>
      <c r="E257"/>
      <c r="F257"/>
      <c r="G257"/>
      <c r="H257" s="484"/>
      <c r="I257" s="37"/>
      <c r="J257"/>
      <c r="K257"/>
      <c r="L257" s="587"/>
      <c r="S257"/>
    </row>
    <row r="258" spans="1:25" s="6" customFormat="1" hidden="1">
      <c r="A258" s="37"/>
      <c r="B258"/>
      <c r="C258"/>
      <c r="D258"/>
      <c r="E258"/>
      <c r="F258"/>
      <c r="G258"/>
      <c r="H258" s="484"/>
      <c r="I258" s="37"/>
      <c r="J258"/>
      <c r="K258"/>
      <c r="L258" s="587"/>
      <c r="S258"/>
    </row>
    <row r="259" spans="1:25" s="6" customFormat="1" hidden="1">
      <c r="A259" s="37"/>
      <c r="B259"/>
      <c r="C259"/>
      <c r="D259"/>
      <c r="E259"/>
      <c r="F259"/>
      <c r="G259"/>
      <c r="H259" s="484"/>
      <c r="I259" s="37"/>
      <c r="J259"/>
      <c r="K259"/>
      <c r="L259" s="587"/>
      <c r="S259"/>
    </row>
    <row r="260" spans="1:25" s="37" customFormat="1" hidden="1">
      <c r="B260"/>
      <c r="C260"/>
      <c r="D260"/>
      <c r="E260"/>
      <c r="F260"/>
      <c r="G260"/>
      <c r="H260" s="484"/>
      <c r="J260"/>
      <c r="K260"/>
      <c r="L260" s="587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1:25" s="37" customFormat="1" hidden="1">
      <c r="B261"/>
      <c r="C261"/>
      <c r="D261"/>
      <c r="E261"/>
      <c r="F261"/>
      <c r="G261"/>
      <c r="H261" s="484"/>
      <c r="J261"/>
      <c r="K261"/>
      <c r="L261" s="587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1:25" s="37" customFormat="1" hidden="1">
      <c r="B262"/>
      <c r="C262"/>
      <c r="D262"/>
      <c r="E262"/>
      <c r="F262"/>
      <c r="G262"/>
      <c r="H262" s="484"/>
      <c r="J262"/>
      <c r="K262"/>
      <c r="L262" s="587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1:25" s="37" customFormat="1" hidden="1">
      <c r="B263"/>
      <c r="C263"/>
      <c r="D263"/>
      <c r="E263"/>
      <c r="F263"/>
      <c r="G263"/>
      <c r="H263" s="484"/>
      <c r="J263"/>
      <c r="K263"/>
      <c r="L263" s="587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1:25" s="37" customFormat="1" hidden="1">
      <c r="B264"/>
      <c r="C264"/>
      <c r="D264"/>
      <c r="E264"/>
      <c r="F264"/>
      <c r="G264"/>
      <c r="H264" s="484"/>
      <c r="J264"/>
      <c r="K264"/>
      <c r="L264" s="587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1:25" s="37" customFormat="1" hidden="1">
      <c r="B265"/>
      <c r="C265"/>
      <c r="D265"/>
      <c r="E265"/>
      <c r="F265"/>
      <c r="G265"/>
      <c r="H265" s="484"/>
      <c r="J265"/>
      <c r="K265"/>
      <c r="L265" s="587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1:25" s="37" customFormat="1" hidden="1">
      <c r="B266"/>
      <c r="C266"/>
      <c r="D266"/>
      <c r="E266"/>
      <c r="F266"/>
      <c r="G266"/>
      <c r="H266" s="484"/>
      <c r="J266"/>
      <c r="K266"/>
      <c r="L266" s="587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1:25" s="37" customFormat="1" hidden="1">
      <c r="B267"/>
      <c r="C267"/>
      <c r="D267"/>
      <c r="E267"/>
      <c r="F267"/>
      <c r="G267"/>
      <c r="H267" s="484"/>
      <c r="J267"/>
      <c r="K267"/>
      <c r="L267" s="587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1:25" s="37" customFormat="1" hidden="1">
      <c r="B268"/>
      <c r="C268"/>
      <c r="D268"/>
      <c r="E268"/>
      <c r="F268"/>
      <c r="G268"/>
      <c r="H268" s="484"/>
      <c r="J268"/>
      <c r="K268"/>
      <c r="L268" s="587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1:25" s="37" customFormat="1" hidden="1">
      <c r="B269"/>
      <c r="C269"/>
      <c r="D269"/>
      <c r="E269"/>
      <c r="F269"/>
      <c r="G269"/>
      <c r="H269" s="484"/>
      <c r="J269"/>
      <c r="K269"/>
      <c r="L269" s="587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1:25" s="37" customFormat="1" hidden="1">
      <c r="B270"/>
      <c r="C270"/>
      <c r="D270"/>
      <c r="E270"/>
      <c r="F270"/>
      <c r="G270"/>
      <c r="H270" s="484"/>
      <c r="J270"/>
      <c r="K270"/>
      <c r="L270" s="587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1:25" s="37" customFormat="1" hidden="1">
      <c r="B271"/>
      <c r="C271"/>
      <c r="D271"/>
      <c r="E271"/>
      <c r="F271"/>
      <c r="G271"/>
      <c r="H271" s="484"/>
      <c r="J271"/>
      <c r="K271"/>
      <c r="L271" s="587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1:25" s="37" customFormat="1" hidden="1">
      <c r="B272"/>
      <c r="C272"/>
      <c r="D272"/>
      <c r="E272"/>
      <c r="F272"/>
      <c r="G272"/>
      <c r="H272" s="484"/>
      <c r="J272"/>
      <c r="K272"/>
      <c r="L272" s="587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87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87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87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87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87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87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87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87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87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87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87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87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87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87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87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87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87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87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87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87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87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87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87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87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87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87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87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87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87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87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87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87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87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87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87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87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87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87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87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87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87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87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87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87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87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87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87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87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2:25" s="37" customFormat="1" hidden="1">
      <c r="B321"/>
      <c r="C321"/>
      <c r="D321"/>
      <c r="E321"/>
      <c r="F321"/>
      <c r="G321"/>
      <c r="H321" s="484"/>
      <c r="J321"/>
      <c r="K321"/>
      <c r="L321" s="587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2:25" s="37" customFormat="1" hidden="1">
      <c r="B322"/>
      <c r="C322"/>
      <c r="D322"/>
      <c r="E322"/>
      <c r="F322"/>
      <c r="G322"/>
      <c r="H322" s="484"/>
      <c r="J322"/>
      <c r="K322"/>
      <c r="L322" s="587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2:25" s="37" customFormat="1" hidden="1">
      <c r="B323"/>
      <c r="C323"/>
      <c r="D323"/>
      <c r="E323"/>
      <c r="F323"/>
      <c r="G323"/>
      <c r="H323" s="484"/>
      <c r="J323"/>
      <c r="K323"/>
      <c r="L323" s="587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2:25" s="37" customFormat="1" hidden="1">
      <c r="B324"/>
      <c r="C324"/>
      <c r="D324"/>
      <c r="E324"/>
      <c r="F324"/>
      <c r="G324"/>
      <c r="H324" s="484"/>
      <c r="J324"/>
      <c r="K324"/>
      <c r="L324" s="587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2:25" s="37" customFormat="1" hidden="1">
      <c r="B325"/>
      <c r="C325"/>
      <c r="D325"/>
      <c r="E325"/>
      <c r="F325"/>
      <c r="G325"/>
      <c r="H325" s="484"/>
      <c r="J325"/>
      <c r="K325"/>
      <c r="L325" s="587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2:25" s="37" customFormat="1" hidden="1">
      <c r="B326"/>
      <c r="C326"/>
      <c r="D326"/>
      <c r="E326"/>
      <c r="F326"/>
      <c r="G326"/>
      <c r="H326" s="484"/>
      <c r="J326"/>
      <c r="K326"/>
      <c r="L326" s="587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2:25" s="37" customFormat="1" hidden="1">
      <c r="B327"/>
      <c r="C327"/>
      <c r="D327"/>
      <c r="E327"/>
      <c r="F327"/>
      <c r="G327"/>
      <c r="H327" s="484"/>
      <c r="J327"/>
      <c r="K327"/>
      <c r="L327" s="587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2:25" s="37" customFormat="1" hidden="1">
      <c r="B328"/>
      <c r="C328"/>
      <c r="D328"/>
      <c r="E328"/>
      <c r="F328"/>
      <c r="G328"/>
      <c r="H328" s="484"/>
      <c r="J328"/>
      <c r="K328"/>
      <c r="L328" s="587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2:25" s="37" customFormat="1" hidden="1">
      <c r="B329"/>
      <c r="C329"/>
      <c r="D329"/>
      <c r="E329"/>
      <c r="F329"/>
      <c r="G329"/>
      <c r="H329" s="484"/>
      <c r="J329"/>
      <c r="K329"/>
      <c r="L329" s="587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2:25" s="37" customFormat="1" hidden="1">
      <c r="B330"/>
      <c r="C330"/>
      <c r="D330"/>
      <c r="E330"/>
      <c r="F330"/>
      <c r="G330"/>
      <c r="H330" s="484"/>
      <c r="J330"/>
      <c r="K330"/>
      <c r="L330" s="587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2:25" s="37" customFormat="1" hidden="1">
      <c r="B331"/>
      <c r="C331"/>
      <c r="D331"/>
      <c r="E331"/>
      <c r="F331"/>
      <c r="G331"/>
      <c r="H331" s="484"/>
      <c r="J331"/>
      <c r="K331"/>
      <c r="L331" s="587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2" spans="2:25" s="37" customFormat="1" hidden="1">
      <c r="B332"/>
      <c r="C332"/>
      <c r="D332"/>
      <c r="E332"/>
      <c r="F332"/>
      <c r="G332"/>
      <c r="H332" s="484"/>
      <c r="J332"/>
      <c r="K332"/>
      <c r="L332" s="587"/>
      <c r="M332" s="6"/>
      <c r="N332" s="6"/>
      <c r="O332" s="6"/>
      <c r="P332" s="6"/>
      <c r="Q332" s="6"/>
      <c r="R332" s="6"/>
      <c r="S332"/>
      <c r="T332" s="6"/>
      <c r="U332" s="6"/>
      <c r="V332" s="6"/>
      <c r="W332" s="6"/>
      <c r="X332" s="6"/>
      <c r="Y332" s="6"/>
    </row>
    <row r="333" spans="2:25" s="37" customFormat="1" hidden="1">
      <c r="B333"/>
      <c r="C333"/>
      <c r="D333"/>
      <c r="E333"/>
      <c r="F333"/>
      <c r="G333"/>
      <c r="H333" s="484"/>
      <c r="J333"/>
      <c r="K333"/>
      <c r="L333" s="587"/>
      <c r="M333" s="6"/>
      <c r="N333" s="6"/>
      <c r="O333" s="6"/>
      <c r="P333" s="6"/>
      <c r="Q333" s="6"/>
      <c r="R333" s="6"/>
      <c r="S333"/>
      <c r="T333" s="6"/>
      <c r="U333" s="6"/>
      <c r="V333" s="6"/>
      <c r="W333" s="6"/>
      <c r="X333" s="6"/>
      <c r="Y333" s="6"/>
    </row>
    <row r="334" spans="2:25" s="37" customFormat="1" hidden="1">
      <c r="B334"/>
      <c r="C334"/>
      <c r="D334"/>
      <c r="E334"/>
      <c r="F334"/>
      <c r="G334"/>
      <c r="H334" s="484"/>
      <c r="J334"/>
      <c r="K334"/>
      <c r="L334" s="587"/>
      <c r="M334" s="6"/>
      <c r="N334" s="6"/>
      <c r="O334" s="6"/>
      <c r="P334" s="6"/>
      <c r="Q334" s="6"/>
      <c r="R334" s="6"/>
      <c r="S334"/>
      <c r="T334" s="6"/>
      <c r="U334" s="6"/>
      <c r="V334" s="6"/>
      <c r="W334" s="6"/>
      <c r="X334" s="6"/>
      <c r="Y334" s="6"/>
    </row>
    <row r="335" spans="2:25" s="37" customFormat="1" hidden="1">
      <c r="B335"/>
      <c r="C335"/>
      <c r="D335"/>
      <c r="E335"/>
      <c r="F335"/>
      <c r="G335"/>
      <c r="H335" s="484"/>
      <c r="J335"/>
      <c r="K335"/>
      <c r="L335" s="587"/>
      <c r="M335" s="6"/>
      <c r="N335" s="6"/>
      <c r="O335" s="6"/>
      <c r="P335" s="6"/>
      <c r="Q335" s="6"/>
      <c r="R335" s="6"/>
      <c r="S335"/>
      <c r="T335" s="6"/>
      <c r="U335" s="6"/>
      <c r="V335" s="6"/>
      <c r="W335" s="6"/>
      <c r="X335" s="6"/>
      <c r="Y335" s="6"/>
    </row>
    <row r="336" spans="2:25" s="37" customFormat="1" hidden="1">
      <c r="B336"/>
      <c r="C336"/>
      <c r="D336"/>
      <c r="E336"/>
      <c r="F336"/>
      <c r="G336"/>
      <c r="H336" s="484"/>
      <c r="J336"/>
      <c r="K336"/>
      <c r="L336" s="587"/>
      <c r="M336" s="6"/>
      <c r="N336" s="6"/>
      <c r="O336" s="6"/>
      <c r="P336" s="6"/>
      <c r="Q336" s="6"/>
      <c r="R336" s="6"/>
      <c r="S336"/>
      <c r="T336" s="6"/>
      <c r="U336" s="6"/>
      <c r="V336" s="6"/>
      <c r="W336" s="6"/>
      <c r="X336" s="6"/>
      <c r="Y336" s="6"/>
    </row>
    <row r="337" spans="2:25" s="37" customFormat="1" hidden="1">
      <c r="B337"/>
      <c r="C337"/>
      <c r="D337"/>
      <c r="E337"/>
      <c r="F337"/>
      <c r="G337"/>
      <c r="H337" s="484"/>
      <c r="J337"/>
      <c r="K337"/>
      <c r="L337" s="587"/>
      <c r="M337" s="6"/>
      <c r="N337" s="6"/>
      <c r="O337" s="6"/>
      <c r="P337" s="6"/>
      <c r="Q337" s="6"/>
      <c r="R337" s="6"/>
      <c r="S337"/>
      <c r="T337" s="6"/>
      <c r="U337" s="6"/>
      <c r="V337" s="6"/>
      <c r="W337" s="6"/>
      <c r="X337" s="6"/>
      <c r="Y337" s="6"/>
    </row>
    <row r="338" spans="2:25" s="37" customFormat="1" hidden="1">
      <c r="B338"/>
      <c r="C338"/>
      <c r="D338"/>
      <c r="E338"/>
      <c r="F338"/>
      <c r="G338"/>
      <c r="H338" s="484"/>
      <c r="J338"/>
      <c r="K338"/>
      <c r="L338" s="587"/>
      <c r="M338" s="6"/>
      <c r="N338" s="6"/>
      <c r="O338" s="6"/>
      <c r="P338" s="6"/>
      <c r="Q338" s="6"/>
      <c r="R338" s="6"/>
      <c r="S338"/>
      <c r="T338" s="6"/>
      <c r="U338" s="6"/>
      <c r="V338" s="6"/>
      <c r="W338" s="6"/>
      <c r="X338" s="6"/>
      <c r="Y338" s="6"/>
    </row>
    <row r="339" spans="2:25" s="37" customFormat="1" hidden="1">
      <c r="B339"/>
      <c r="C339"/>
      <c r="D339"/>
      <c r="E339"/>
      <c r="F339"/>
      <c r="G339"/>
      <c r="H339" s="484"/>
      <c r="J339"/>
      <c r="K339"/>
      <c r="L339" s="587"/>
      <c r="M339" s="6"/>
      <c r="N339" s="6"/>
      <c r="O339" s="6"/>
      <c r="P339" s="6"/>
      <c r="Q339" s="6"/>
      <c r="R339" s="6"/>
      <c r="S339"/>
      <c r="T339" s="6"/>
      <c r="U339" s="6"/>
      <c r="V339" s="6"/>
      <c r="W339" s="6"/>
      <c r="X339" s="6"/>
      <c r="Y339" s="6"/>
    </row>
    <row r="340" spans="2:25" s="37" customFormat="1" hidden="1">
      <c r="B340"/>
      <c r="C340"/>
      <c r="D340"/>
      <c r="E340"/>
      <c r="F340"/>
      <c r="G340"/>
      <c r="H340" s="484"/>
      <c r="J340"/>
      <c r="K340"/>
      <c r="L340" s="587"/>
      <c r="M340" s="6"/>
      <c r="N340" s="6"/>
      <c r="O340" s="6"/>
      <c r="P340" s="6"/>
      <c r="Q340" s="6"/>
      <c r="R340" s="6"/>
      <c r="S340"/>
      <c r="T340" s="6"/>
      <c r="U340" s="6"/>
      <c r="V340" s="6"/>
      <c r="W340" s="6"/>
      <c r="X340" s="6"/>
      <c r="Y340" s="6"/>
    </row>
    <row r="341" spans="2:25" s="37" customFormat="1" hidden="1">
      <c r="B341"/>
      <c r="C341"/>
      <c r="D341"/>
      <c r="E341"/>
      <c r="F341"/>
      <c r="G341"/>
      <c r="H341" s="484"/>
      <c r="J341"/>
      <c r="K341"/>
      <c r="L341" s="587"/>
      <c r="M341" s="6"/>
      <c r="N341" s="6"/>
      <c r="O341" s="6"/>
      <c r="P341" s="6"/>
      <c r="Q341" s="6"/>
      <c r="R341" s="6"/>
      <c r="S341"/>
      <c r="T341" s="6"/>
      <c r="U341" s="6"/>
      <c r="V341" s="6"/>
      <c r="W341" s="6"/>
      <c r="X341" s="6"/>
      <c r="Y341" s="6"/>
    </row>
    <row r="342" spans="2:25" s="37" customFormat="1" hidden="1">
      <c r="B342"/>
      <c r="C342"/>
      <c r="D342"/>
      <c r="E342"/>
      <c r="F342"/>
      <c r="G342"/>
      <c r="H342" s="484"/>
      <c r="J342"/>
      <c r="K342"/>
      <c r="L342" s="587"/>
      <c r="M342" s="6"/>
      <c r="N342" s="6"/>
      <c r="O342" s="6"/>
      <c r="P342" s="6"/>
      <c r="Q342" s="6"/>
      <c r="R342" s="6"/>
      <c r="S342"/>
      <c r="T342" s="6"/>
      <c r="U342" s="6"/>
      <c r="V342" s="6"/>
      <c r="W342" s="6"/>
      <c r="X342" s="6"/>
      <c r="Y342" s="6"/>
    </row>
    <row r="343" spans="2:25" s="37" customFormat="1" hidden="1">
      <c r="B343"/>
      <c r="C343"/>
      <c r="D343"/>
      <c r="E343"/>
      <c r="F343"/>
      <c r="G343"/>
      <c r="H343" s="484"/>
      <c r="J343"/>
      <c r="K343"/>
      <c r="L343" s="587"/>
      <c r="M343" s="6"/>
      <c r="N343" s="6"/>
      <c r="O343" s="6"/>
      <c r="P343" s="6"/>
      <c r="Q343" s="6"/>
      <c r="R343" s="6"/>
      <c r="S343"/>
      <c r="T343" s="6"/>
      <c r="U343" s="6"/>
      <c r="V343" s="6"/>
      <c r="W343" s="6"/>
      <c r="X343" s="6"/>
      <c r="Y343" s="6"/>
    </row>
    <row r="344" spans="2:25" s="37" customFormat="1" hidden="1">
      <c r="B344"/>
      <c r="C344"/>
      <c r="D344"/>
      <c r="E344"/>
      <c r="F344"/>
      <c r="G344"/>
      <c r="H344" s="484"/>
      <c r="J344"/>
      <c r="K344"/>
      <c r="L344" s="587"/>
      <c r="M344" s="6"/>
      <c r="N344" s="6"/>
      <c r="O344" s="6"/>
      <c r="P344" s="6"/>
      <c r="Q344" s="6"/>
      <c r="R344" s="6"/>
      <c r="S344"/>
      <c r="T344" s="6"/>
      <c r="U344" s="6"/>
      <c r="V344" s="6"/>
      <c r="W344" s="6"/>
      <c r="X344" s="6"/>
      <c r="Y344" s="6"/>
    </row>
    <row r="345" spans="2:25" s="37" customFormat="1" hidden="1">
      <c r="B345"/>
      <c r="C345"/>
      <c r="D345"/>
      <c r="E345"/>
      <c r="F345"/>
      <c r="G345"/>
      <c r="H345" s="484"/>
      <c r="J345"/>
      <c r="K345"/>
      <c r="L345" s="587"/>
      <c r="M345" s="6"/>
      <c r="N345" s="6"/>
      <c r="O345" s="6"/>
      <c r="P345" s="6"/>
      <c r="Q345" s="6"/>
      <c r="R345" s="6"/>
      <c r="S345"/>
      <c r="T345" s="6"/>
      <c r="U345" s="6"/>
      <c r="V345" s="6"/>
      <c r="W345" s="6"/>
      <c r="X345" s="6"/>
      <c r="Y345" s="6"/>
    </row>
    <row r="346" spans="2:25" s="37" customFormat="1" hidden="1">
      <c r="B346"/>
      <c r="C346"/>
      <c r="D346"/>
      <c r="E346"/>
      <c r="F346"/>
      <c r="G346"/>
      <c r="H346" s="484"/>
      <c r="J346"/>
      <c r="K346"/>
      <c r="L346" s="587"/>
      <c r="M346" s="6"/>
      <c r="N346" s="6"/>
      <c r="O346" s="6"/>
      <c r="P346" s="6"/>
      <c r="Q346" s="6"/>
      <c r="R346" s="6"/>
      <c r="S346"/>
      <c r="T346" s="6"/>
      <c r="U346" s="6"/>
      <c r="V346" s="6"/>
      <c r="W346" s="6"/>
      <c r="X346" s="6"/>
      <c r="Y346" s="6"/>
    </row>
    <row r="347" spans="2:25" s="37" customFormat="1" hidden="1">
      <c r="B347"/>
      <c r="C347"/>
      <c r="D347"/>
      <c r="E347"/>
      <c r="F347"/>
      <c r="G347"/>
      <c r="H347" s="484"/>
      <c r="J347"/>
      <c r="K347"/>
      <c r="L347" s="587"/>
      <c r="M347" s="6"/>
      <c r="N347" s="6"/>
      <c r="O347" s="6"/>
      <c r="P347" s="6"/>
      <c r="Q347" s="6"/>
      <c r="R347" s="6"/>
      <c r="S347"/>
      <c r="T347" s="6"/>
      <c r="U347" s="6"/>
      <c r="V347" s="6"/>
      <c r="W347" s="6"/>
      <c r="X347" s="6"/>
      <c r="Y347" s="6"/>
    </row>
    <row r="348" spans="2:25" s="37" customFormat="1" hidden="1">
      <c r="B348"/>
      <c r="C348"/>
      <c r="D348"/>
      <c r="E348"/>
      <c r="F348"/>
      <c r="G348"/>
      <c r="H348" s="484"/>
      <c r="J348"/>
      <c r="K348"/>
      <c r="L348" s="587"/>
      <c r="M348" s="6"/>
      <c r="N348" s="6"/>
      <c r="O348" s="6"/>
      <c r="P348" s="6"/>
      <c r="Q348" s="6"/>
      <c r="R348" s="6"/>
      <c r="S348"/>
      <c r="T348" s="6"/>
      <c r="U348" s="6"/>
      <c r="V348" s="6"/>
      <c r="W348" s="6"/>
      <c r="X348" s="6"/>
      <c r="Y348" s="6"/>
    </row>
    <row r="349" spans="2:25" s="37" customFormat="1" hidden="1">
      <c r="B349"/>
      <c r="C349"/>
      <c r="D349"/>
      <c r="E349"/>
      <c r="F349"/>
      <c r="G349"/>
      <c r="H349" s="484"/>
      <c r="J349"/>
      <c r="K349"/>
      <c r="L349" s="587"/>
      <c r="M349" s="6"/>
      <c r="N349" s="6"/>
      <c r="O349" s="6"/>
      <c r="P349" s="6"/>
      <c r="Q349" s="6"/>
      <c r="R349" s="6"/>
      <c r="S349"/>
      <c r="T349" s="6"/>
      <c r="U349" s="6"/>
      <c r="V349" s="6"/>
      <c r="W349" s="6"/>
      <c r="X349" s="6"/>
      <c r="Y349" s="6"/>
    </row>
    <row r="350" spans="2:25" s="37" customFormat="1" hidden="1">
      <c r="B350"/>
      <c r="C350"/>
      <c r="D350"/>
      <c r="E350"/>
      <c r="F350"/>
      <c r="G350"/>
      <c r="H350" s="484"/>
      <c r="J350"/>
      <c r="K350"/>
      <c r="L350" s="587"/>
      <c r="M350" s="6"/>
      <c r="N350" s="6"/>
      <c r="O350" s="6"/>
      <c r="P350" s="6"/>
      <c r="Q350" s="6"/>
      <c r="R350" s="6"/>
      <c r="S350"/>
      <c r="T350" s="6"/>
      <c r="U350" s="6"/>
      <c r="V350" s="6"/>
      <c r="W350" s="6"/>
      <c r="X350" s="6"/>
      <c r="Y350" s="6"/>
    </row>
    <row r="351" spans="2:25" s="37" customFormat="1" hidden="1">
      <c r="B351"/>
      <c r="C351"/>
      <c r="D351"/>
      <c r="E351"/>
      <c r="F351"/>
      <c r="G351"/>
      <c r="H351" s="484"/>
      <c r="J351"/>
      <c r="K351"/>
      <c r="L351" s="587"/>
      <c r="M351" s="6"/>
      <c r="N351" s="6"/>
      <c r="O351" s="6"/>
      <c r="P351" s="6"/>
      <c r="Q351" s="6"/>
      <c r="R351" s="6"/>
      <c r="S351"/>
      <c r="T351" s="6"/>
      <c r="U351" s="6"/>
      <c r="V351" s="6"/>
      <c r="W351" s="6"/>
      <c r="X351" s="6"/>
      <c r="Y351" s="6"/>
    </row>
    <row r="352" spans="2:25" s="37" customFormat="1" hidden="1">
      <c r="B352"/>
      <c r="C352"/>
      <c r="D352"/>
      <c r="E352"/>
      <c r="F352"/>
      <c r="G352"/>
      <c r="H352" s="484"/>
      <c r="J352"/>
      <c r="K352"/>
      <c r="L352" s="587"/>
      <c r="M352" s="6"/>
      <c r="N352" s="6"/>
      <c r="O352" s="6"/>
      <c r="P352" s="6"/>
      <c r="Q352" s="6"/>
      <c r="R352" s="6"/>
      <c r="S352"/>
      <c r="T352" s="6"/>
      <c r="U352" s="6"/>
      <c r="V352" s="6"/>
      <c r="W352" s="6"/>
      <c r="X352" s="6"/>
      <c r="Y352" s="6"/>
    </row>
    <row r="353" spans="1:25" s="37" customFormat="1" hidden="1">
      <c r="B353"/>
      <c r="C353"/>
      <c r="D353"/>
      <c r="E353"/>
      <c r="F353"/>
      <c r="G353"/>
      <c r="H353" s="484"/>
      <c r="J353"/>
      <c r="K353"/>
      <c r="L353" s="587"/>
      <c r="M353" s="6"/>
      <c r="N353" s="6"/>
      <c r="O353" s="6"/>
      <c r="P353" s="6"/>
      <c r="Q353" s="6"/>
      <c r="R353" s="6"/>
      <c r="S353"/>
      <c r="T353" s="6"/>
      <c r="U353" s="6"/>
      <c r="V353" s="6"/>
      <c r="W353" s="6"/>
      <c r="X353" s="6"/>
      <c r="Y353" s="6"/>
    </row>
    <row r="354" spans="1:25" s="37" customFormat="1" hidden="1">
      <c r="B354"/>
      <c r="C354"/>
      <c r="D354"/>
      <c r="E354"/>
      <c r="F354"/>
      <c r="G354"/>
      <c r="H354" s="484"/>
      <c r="J354"/>
      <c r="K354"/>
      <c r="L354" s="587"/>
      <c r="M354" s="6"/>
      <c r="N354" s="6"/>
      <c r="O354" s="6"/>
      <c r="P354" s="6"/>
      <c r="Q354" s="6"/>
      <c r="R354" s="6"/>
      <c r="S354"/>
      <c r="T354" s="6"/>
      <c r="U354" s="6"/>
      <c r="V354" s="6"/>
      <c r="W354" s="6"/>
      <c r="X354" s="6"/>
      <c r="Y354" s="6"/>
    </row>
    <row r="355" spans="1:25" s="37" customFormat="1" hidden="1">
      <c r="B355"/>
      <c r="C355"/>
      <c r="D355"/>
      <c r="E355"/>
      <c r="F355"/>
      <c r="G355"/>
      <c r="H355" s="484"/>
      <c r="J355"/>
      <c r="K355"/>
      <c r="L355" s="587"/>
      <c r="M355" s="6"/>
      <c r="N355" s="6"/>
      <c r="O355" s="6"/>
      <c r="P355" s="6"/>
      <c r="Q355" s="6"/>
      <c r="R355" s="6"/>
      <c r="S355"/>
      <c r="T355" s="6"/>
      <c r="U355" s="6"/>
      <c r="V355" s="6"/>
      <c r="W355" s="6"/>
      <c r="X355" s="6"/>
      <c r="Y355" s="6"/>
    </row>
    <row r="356" spans="1:25" s="37" customFormat="1" hidden="1">
      <c r="B356"/>
      <c r="C356"/>
      <c r="D356"/>
      <c r="E356"/>
      <c r="F356"/>
      <c r="G356"/>
      <c r="H356" s="484"/>
      <c r="J356"/>
      <c r="K356"/>
      <c r="L356" s="587"/>
      <c r="M356" s="6"/>
      <c r="N356" s="6"/>
      <c r="O356" s="6"/>
      <c r="P356" s="6"/>
      <c r="Q356" s="6"/>
      <c r="R356" s="6"/>
      <c r="S356"/>
      <c r="T356" s="6"/>
      <c r="U356" s="6"/>
      <c r="V356" s="6"/>
      <c r="W356" s="6"/>
      <c r="X356" s="6"/>
      <c r="Y356" s="6"/>
    </row>
    <row r="357" spans="1:25" s="37" customFormat="1" hidden="1">
      <c r="B357"/>
      <c r="C357"/>
      <c r="D357"/>
      <c r="E357"/>
      <c r="F357"/>
      <c r="G357"/>
      <c r="H357" s="484"/>
      <c r="J357"/>
      <c r="K357"/>
      <c r="L357" s="587"/>
      <c r="M357" s="6"/>
      <c r="N357" s="6"/>
      <c r="O357" s="6"/>
      <c r="P357" s="6"/>
      <c r="Q357" s="6"/>
      <c r="R357" s="6"/>
      <c r="S357"/>
      <c r="T357" s="6"/>
      <c r="U357" s="6"/>
      <c r="V357" s="6"/>
      <c r="W357" s="6"/>
      <c r="X357" s="6"/>
      <c r="Y357" s="6"/>
    </row>
    <row r="358" spans="1:25" s="37" customFormat="1" hidden="1">
      <c r="B358"/>
      <c r="C358"/>
      <c r="D358"/>
      <c r="E358"/>
      <c r="F358"/>
      <c r="G358"/>
      <c r="H358" s="484"/>
      <c r="J358"/>
      <c r="K358"/>
      <c r="L358" s="587"/>
      <c r="M358" s="6"/>
      <c r="N358" s="6"/>
      <c r="O358" s="6"/>
      <c r="P358" s="6"/>
      <c r="Q358" s="6"/>
      <c r="R358" s="6"/>
      <c r="S358"/>
      <c r="T358" s="6"/>
      <c r="U358" s="6"/>
      <c r="V358" s="6"/>
      <c r="W358" s="6"/>
      <c r="X358" s="6"/>
      <c r="Y358" s="6"/>
    </row>
    <row r="359" spans="1:25" s="37" customFormat="1" hidden="1">
      <c r="B359"/>
      <c r="C359"/>
      <c r="D359"/>
      <c r="E359"/>
      <c r="F359"/>
      <c r="G359"/>
      <c r="H359" s="484"/>
      <c r="J359"/>
      <c r="K359"/>
      <c r="L359" s="587"/>
      <c r="M359" s="6"/>
      <c r="N359" s="6"/>
      <c r="O359" s="6"/>
      <c r="P359" s="6"/>
      <c r="Q359" s="6"/>
      <c r="R359" s="6"/>
      <c r="S359"/>
      <c r="T359" s="6"/>
      <c r="U359" s="6"/>
      <c r="V359" s="6"/>
      <c r="W359" s="6"/>
      <c r="X359" s="6"/>
      <c r="Y359" s="6"/>
    </row>
    <row r="360" spans="1:25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</row>
    <row r="361" spans="1:25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</row>
    <row r="362" spans="1:25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</row>
    <row r="363" spans="1:25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</row>
    <row r="364" spans="1:25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</row>
    <row r="365" spans="1:25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</row>
    <row r="366" spans="1:25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  <c r="U366" s="1712">
        <v>1</v>
      </c>
      <c r="V366" s="5"/>
    </row>
    <row r="367" spans="1:25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  <c r="U367" s="1712">
        <v>2</v>
      </c>
      <c r="V367" s="5"/>
    </row>
    <row r="368" spans="1:25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  <c r="U368" s="1712">
        <v>3</v>
      </c>
      <c r="V368" s="5"/>
    </row>
    <row r="369" spans="1:22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  <c r="U369" s="1712">
        <v>4</v>
      </c>
      <c r="V369" s="5"/>
    </row>
    <row r="370" spans="1:22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  <c r="U370" s="1712">
        <v>5</v>
      </c>
      <c r="V370" s="5"/>
    </row>
    <row r="371" spans="1:22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  <c r="U371" s="1712">
        <v>6</v>
      </c>
      <c r="V371" s="5"/>
    </row>
    <row r="372" spans="1:22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  <c r="U372" s="1712">
        <v>7</v>
      </c>
      <c r="V372" s="5"/>
    </row>
    <row r="373" spans="1:22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  <c r="U373" s="1712">
        <v>8</v>
      </c>
      <c r="V373" s="5"/>
    </row>
    <row r="374" spans="1:22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  <c r="U374" s="1712">
        <v>9</v>
      </c>
      <c r="V374" s="5"/>
    </row>
    <row r="375" spans="1:22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  <c r="U375" s="1712">
        <v>10</v>
      </c>
      <c r="V375" s="5"/>
    </row>
    <row r="376" spans="1:22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  <c r="U376" s="1712">
        <v>11</v>
      </c>
      <c r="V376" s="5"/>
    </row>
    <row r="377" spans="1:22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  <c r="U377" s="1712">
        <v>12</v>
      </c>
      <c r="V377" s="5"/>
    </row>
    <row r="378" spans="1:22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  <c r="U378" s="1712">
        <v>13</v>
      </c>
      <c r="V378" s="5"/>
    </row>
    <row r="379" spans="1:22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  <c r="U379" s="1712">
        <v>14</v>
      </c>
      <c r="V379" s="5"/>
    </row>
    <row r="380" spans="1:22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  <c r="U380" s="1712">
        <v>15</v>
      </c>
      <c r="V380" s="5"/>
    </row>
    <row r="381" spans="1:22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  <c r="U381" s="1712">
        <v>16</v>
      </c>
      <c r="V381" s="5"/>
    </row>
    <row r="382" spans="1:22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22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22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  <row r="587" spans="1:19" s="6" customFormat="1">
      <c r="A587" s="37"/>
      <c r="B587"/>
      <c r="C587"/>
      <c r="D587"/>
      <c r="E587"/>
      <c r="F587"/>
      <c r="G587"/>
      <c r="H587" s="484"/>
      <c r="I587" s="37"/>
      <c r="J587"/>
      <c r="K587"/>
      <c r="L587" s="587"/>
      <c r="S587"/>
    </row>
    <row r="588" spans="1:19" s="6" customFormat="1">
      <c r="A588" s="37"/>
      <c r="B588"/>
      <c r="C588"/>
      <c r="D588"/>
      <c r="E588"/>
      <c r="F588"/>
      <c r="G588"/>
      <c r="H588" s="484"/>
      <c r="I588" s="37"/>
      <c r="J588"/>
      <c r="K588"/>
      <c r="L588" s="587"/>
      <c r="S588"/>
    </row>
    <row r="589" spans="1:19" s="6" customFormat="1">
      <c r="A589" s="37"/>
      <c r="B589"/>
      <c r="C589"/>
      <c r="D589"/>
      <c r="E589"/>
      <c r="F589"/>
      <c r="G589"/>
      <c r="H589" s="484"/>
      <c r="I589" s="37"/>
      <c r="J589"/>
      <c r="K589"/>
      <c r="L589" s="587"/>
      <c r="S589"/>
    </row>
    <row r="590" spans="1:19" s="6" customFormat="1">
      <c r="A590" s="37"/>
      <c r="B590"/>
      <c r="C590"/>
      <c r="D590"/>
      <c r="E590"/>
      <c r="F590"/>
      <c r="G590"/>
      <c r="H590" s="484"/>
      <c r="I590" s="37"/>
      <c r="J590"/>
      <c r="K590"/>
      <c r="L590" s="587"/>
      <c r="S590"/>
    </row>
    <row r="591" spans="1:19" s="6" customFormat="1">
      <c r="A591" s="37"/>
      <c r="B591"/>
      <c r="C591"/>
      <c r="D591"/>
      <c r="E591"/>
      <c r="F591"/>
      <c r="G591"/>
      <c r="H591" s="484"/>
      <c r="I591" s="37"/>
      <c r="J591"/>
      <c r="K591"/>
      <c r="L591" s="587"/>
      <c r="S591"/>
    </row>
    <row r="592" spans="1:19" s="6" customFormat="1">
      <c r="A592" s="37"/>
      <c r="B592"/>
      <c r="C592"/>
      <c r="D592"/>
      <c r="E592"/>
      <c r="F592"/>
      <c r="G592"/>
      <c r="H592" s="484"/>
      <c r="I592" s="37"/>
      <c r="J592"/>
      <c r="K592"/>
      <c r="L592" s="587"/>
      <c r="S592"/>
    </row>
    <row r="593" spans="1:19" s="6" customFormat="1">
      <c r="A593" s="37"/>
      <c r="B593"/>
      <c r="C593"/>
      <c r="D593"/>
      <c r="E593"/>
      <c r="F593"/>
      <c r="G593"/>
      <c r="H593" s="484"/>
      <c r="I593" s="37"/>
      <c r="J593"/>
      <c r="K593"/>
      <c r="L593" s="587"/>
      <c r="S593"/>
    </row>
    <row r="594" spans="1:19" s="6" customFormat="1">
      <c r="A594" s="37"/>
      <c r="B594"/>
      <c r="C594"/>
      <c r="D594"/>
      <c r="E594"/>
      <c r="F594"/>
      <c r="G594"/>
      <c r="H594" s="484"/>
      <c r="I594" s="37"/>
      <c r="J594"/>
      <c r="K594"/>
      <c r="L594" s="587"/>
      <c r="S594"/>
    </row>
    <row r="595" spans="1:19" s="6" customFormat="1">
      <c r="A595" s="37"/>
      <c r="B595"/>
      <c r="C595"/>
      <c r="D595"/>
      <c r="E595"/>
      <c r="F595"/>
      <c r="G595"/>
      <c r="H595" s="484"/>
      <c r="I595" s="37"/>
      <c r="J595"/>
      <c r="K595"/>
      <c r="L595" s="587"/>
      <c r="S595"/>
    </row>
    <row r="596" spans="1:19" s="6" customFormat="1">
      <c r="A596" s="37"/>
      <c r="B596"/>
      <c r="C596"/>
      <c r="D596"/>
      <c r="E596"/>
      <c r="F596"/>
      <c r="G596"/>
      <c r="H596" s="484"/>
      <c r="I596" s="37"/>
      <c r="J596"/>
      <c r="K596"/>
      <c r="L596" s="587"/>
      <c r="S596"/>
    </row>
    <row r="597" spans="1:19" s="6" customFormat="1">
      <c r="A597" s="37"/>
      <c r="B597"/>
      <c r="C597"/>
      <c r="D597"/>
      <c r="E597"/>
      <c r="F597"/>
      <c r="G597"/>
      <c r="H597" s="484"/>
      <c r="I597" s="37"/>
      <c r="J597"/>
      <c r="K597"/>
      <c r="L597" s="587"/>
      <c r="S597"/>
    </row>
    <row r="598" spans="1:19" s="6" customFormat="1">
      <c r="A598" s="37"/>
      <c r="B598"/>
      <c r="C598"/>
      <c r="D598"/>
      <c r="E598"/>
      <c r="F598"/>
      <c r="G598"/>
      <c r="H598" s="484"/>
      <c r="I598" s="37"/>
      <c r="J598"/>
      <c r="K598"/>
      <c r="L598" s="587"/>
      <c r="S598"/>
    </row>
    <row r="599" spans="1:19" s="6" customFormat="1">
      <c r="A599" s="37"/>
      <c r="B599"/>
      <c r="C599"/>
      <c r="D599"/>
      <c r="E599"/>
      <c r="F599"/>
      <c r="G599"/>
      <c r="H599" s="484"/>
      <c r="I599" s="37"/>
      <c r="J599"/>
      <c r="K599"/>
      <c r="L599" s="587"/>
      <c r="S599"/>
    </row>
    <row r="600" spans="1:19" s="6" customFormat="1">
      <c r="A600" s="37"/>
      <c r="B600"/>
      <c r="C600"/>
      <c r="D600"/>
      <c r="E600"/>
      <c r="F600"/>
      <c r="G600"/>
      <c r="H600" s="484"/>
      <c r="I600" s="37"/>
      <c r="J600"/>
      <c r="K600"/>
      <c r="L600" s="587"/>
      <c r="S600"/>
    </row>
    <row r="601" spans="1:19" s="6" customFormat="1">
      <c r="A601" s="37"/>
      <c r="B601"/>
      <c r="C601"/>
      <c r="D601"/>
      <c r="E601"/>
      <c r="F601"/>
      <c r="G601"/>
      <c r="H601" s="484"/>
      <c r="I601" s="37"/>
      <c r="J601"/>
      <c r="K601"/>
      <c r="L601" s="587"/>
      <c r="S601"/>
    </row>
    <row r="602" spans="1:19" s="6" customFormat="1">
      <c r="A602" s="37"/>
      <c r="B602"/>
      <c r="C602"/>
      <c r="D602"/>
      <c r="E602"/>
      <c r="F602"/>
      <c r="G602"/>
      <c r="H602" s="484"/>
      <c r="I602" s="37"/>
      <c r="J602"/>
      <c r="K602"/>
      <c r="L602" s="587"/>
      <c r="S602"/>
    </row>
    <row r="603" spans="1:19" s="6" customFormat="1">
      <c r="A603" s="37"/>
      <c r="B603"/>
      <c r="C603"/>
      <c r="D603"/>
      <c r="E603"/>
      <c r="F603"/>
      <c r="G603"/>
      <c r="H603" s="484"/>
      <c r="I603" s="37"/>
      <c r="J603"/>
      <c r="K603"/>
      <c r="L603" s="587"/>
      <c r="S603"/>
    </row>
    <row r="604" spans="1:19" s="6" customFormat="1">
      <c r="A604" s="37"/>
      <c r="B604"/>
      <c r="C604"/>
      <c r="D604"/>
      <c r="E604"/>
      <c r="F604"/>
      <c r="G604"/>
      <c r="H604" s="484"/>
      <c r="I604" s="37"/>
      <c r="J604"/>
      <c r="K604"/>
      <c r="L604" s="587"/>
      <c r="S604"/>
    </row>
    <row r="605" spans="1:19" s="6" customFormat="1">
      <c r="A605" s="37"/>
      <c r="B605"/>
      <c r="C605"/>
      <c r="D605"/>
      <c r="E605"/>
      <c r="F605"/>
      <c r="G605"/>
      <c r="H605" s="484"/>
      <c r="I605" s="37"/>
      <c r="J605"/>
      <c r="K605"/>
      <c r="L605" s="587"/>
      <c r="S605"/>
    </row>
    <row r="606" spans="1:19" s="6" customFormat="1">
      <c r="A606" s="37"/>
      <c r="B606"/>
      <c r="C606"/>
      <c r="D606"/>
      <c r="E606"/>
      <c r="F606"/>
      <c r="G606"/>
      <c r="H606" s="484"/>
      <c r="I606" s="37"/>
      <c r="J606"/>
      <c r="K606"/>
      <c r="L606" s="587"/>
      <c r="S606"/>
    </row>
    <row r="607" spans="1:19" s="6" customFormat="1">
      <c r="A607" s="37"/>
      <c r="B607"/>
      <c r="C607"/>
      <c r="D607"/>
      <c r="E607"/>
      <c r="F607"/>
      <c r="G607"/>
      <c r="H607" s="484"/>
      <c r="I607" s="37"/>
      <c r="J607"/>
      <c r="K607"/>
      <c r="L607" s="587"/>
      <c r="S607"/>
    </row>
    <row r="608" spans="1:19" s="6" customFormat="1">
      <c r="A608" s="37"/>
      <c r="B608"/>
      <c r="C608"/>
      <c r="D608"/>
      <c r="E608"/>
      <c r="F608"/>
      <c r="G608"/>
      <c r="H608" s="484"/>
      <c r="I608" s="37"/>
      <c r="J608"/>
      <c r="K608"/>
      <c r="L608" s="587"/>
      <c r="S608"/>
    </row>
    <row r="609" spans="1:19" s="6" customFormat="1">
      <c r="A609" s="37"/>
      <c r="B609"/>
      <c r="C609"/>
      <c r="D609"/>
      <c r="E609"/>
      <c r="F609"/>
      <c r="G609"/>
      <c r="H609" s="484"/>
      <c r="I609" s="37"/>
      <c r="J609"/>
      <c r="K609"/>
      <c r="L609" s="587"/>
      <c r="S609"/>
    </row>
    <row r="610" spans="1:19" s="6" customFormat="1">
      <c r="A610" s="37"/>
      <c r="B610"/>
      <c r="C610"/>
      <c r="D610"/>
      <c r="E610"/>
      <c r="F610"/>
      <c r="G610"/>
      <c r="H610" s="484"/>
      <c r="I610" s="37"/>
      <c r="J610"/>
      <c r="K610"/>
      <c r="L610" s="587"/>
      <c r="S610"/>
    </row>
    <row r="611" spans="1:19" s="6" customFormat="1">
      <c r="A611" s="37"/>
      <c r="B611"/>
      <c r="C611"/>
      <c r="D611"/>
      <c r="E611"/>
      <c r="F611"/>
      <c r="G611"/>
      <c r="H611" s="484"/>
      <c r="I611" s="37"/>
      <c r="J611"/>
      <c r="K611"/>
      <c r="L611" s="587"/>
      <c r="S611"/>
    </row>
    <row r="612" spans="1:19" s="6" customFormat="1">
      <c r="A612" s="37"/>
      <c r="B612"/>
      <c r="C612"/>
      <c r="D612"/>
      <c r="E612"/>
      <c r="F612"/>
      <c r="G612"/>
      <c r="H612" s="484"/>
      <c r="I612" s="37"/>
      <c r="J612"/>
      <c r="K612"/>
      <c r="L612" s="587"/>
      <c r="S612"/>
    </row>
    <row r="613" spans="1:19" s="6" customFormat="1">
      <c r="A613" s="37"/>
      <c r="B613"/>
      <c r="C613"/>
      <c r="D613"/>
      <c r="E613"/>
      <c r="F613"/>
      <c r="G613"/>
      <c r="H613" s="484"/>
      <c r="I613" s="37"/>
      <c r="J613"/>
      <c r="K613"/>
      <c r="L613" s="587"/>
      <c r="S613"/>
    </row>
    <row r="614" spans="1:19" s="6" customFormat="1">
      <c r="A614" s="37"/>
      <c r="B614"/>
      <c r="C614"/>
      <c r="D614"/>
      <c r="E614"/>
      <c r="F614"/>
      <c r="G614"/>
      <c r="H614" s="484"/>
      <c r="I614" s="37"/>
      <c r="J614"/>
      <c r="K614"/>
      <c r="L614" s="587"/>
      <c r="S614"/>
    </row>
    <row r="615" spans="1:19" s="6" customFormat="1">
      <c r="A615" s="37"/>
      <c r="B615"/>
      <c r="C615"/>
      <c r="D615"/>
      <c r="E615"/>
      <c r="F615"/>
      <c r="G615"/>
      <c r="H615" s="484"/>
      <c r="I615" s="37"/>
      <c r="J615"/>
      <c r="K615"/>
      <c r="L615" s="587"/>
      <c r="S615"/>
    </row>
    <row r="616" spans="1:19" s="6" customFormat="1">
      <c r="A616" s="37"/>
      <c r="B616"/>
      <c r="C616"/>
      <c r="D616"/>
      <c r="E616"/>
      <c r="F616"/>
      <c r="G616"/>
      <c r="H616" s="484"/>
      <c r="I616" s="37"/>
      <c r="J616"/>
      <c r="K616"/>
      <c r="L616" s="587"/>
      <c r="S616"/>
    </row>
    <row r="617" spans="1:19" s="6" customFormat="1">
      <c r="A617" s="37"/>
      <c r="B617"/>
      <c r="C617"/>
      <c r="D617"/>
      <c r="E617"/>
      <c r="F617"/>
      <c r="G617"/>
      <c r="H617" s="484"/>
      <c r="I617" s="37"/>
      <c r="J617"/>
      <c r="K617"/>
      <c r="L617" s="587"/>
      <c r="S617"/>
    </row>
    <row r="618" spans="1:19" s="6" customFormat="1">
      <c r="A618" s="37"/>
      <c r="B618"/>
      <c r="C618"/>
      <c r="D618"/>
      <c r="E618"/>
      <c r="F618"/>
      <c r="G618"/>
      <c r="H618" s="484"/>
      <c r="I618" s="37"/>
      <c r="J618"/>
      <c r="K618"/>
      <c r="L618" s="587"/>
      <c r="S618"/>
    </row>
    <row r="619" spans="1:19" s="6" customFormat="1">
      <c r="A619" s="37"/>
      <c r="B619"/>
      <c r="C619"/>
      <c r="D619"/>
      <c r="E619"/>
      <c r="F619"/>
      <c r="G619"/>
      <c r="H619" s="484"/>
      <c r="I619" s="37"/>
      <c r="J619"/>
      <c r="K619"/>
      <c r="L619" s="587"/>
      <c r="S619"/>
    </row>
    <row r="620" spans="1:19" s="6" customFormat="1">
      <c r="A620" s="37"/>
      <c r="B620"/>
      <c r="C620"/>
      <c r="D620"/>
      <c r="E620"/>
      <c r="F620"/>
      <c r="G620"/>
      <c r="H620" s="484"/>
      <c r="I620" s="37"/>
      <c r="J620"/>
      <c r="K620"/>
      <c r="L620" s="587"/>
      <c r="S620"/>
    </row>
    <row r="621" spans="1:19" s="6" customFormat="1">
      <c r="A621" s="37"/>
      <c r="B621"/>
      <c r="C621"/>
      <c r="D621"/>
      <c r="E621"/>
      <c r="F621"/>
      <c r="G621"/>
      <c r="H621" s="484"/>
      <c r="I621" s="37"/>
      <c r="J621"/>
      <c r="K621"/>
      <c r="L621" s="587"/>
      <c r="S621"/>
    </row>
    <row r="622" spans="1:19" s="6" customFormat="1">
      <c r="A622" s="37"/>
      <c r="B622"/>
      <c r="C622"/>
      <c r="D622"/>
      <c r="E622"/>
      <c r="F622"/>
      <c r="G622"/>
      <c r="H622" s="484"/>
      <c r="I622" s="37"/>
      <c r="J622"/>
      <c r="K622"/>
      <c r="L622" s="587"/>
      <c r="S622"/>
    </row>
    <row r="623" spans="1:19" s="6" customFormat="1">
      <c r="A623" s="37"/>
      <c r="B623"/>
      <c r="C623"/>
      <c r="D623"/>
      <c r="E623"/>
      <c r="F623"/>
      <c r="G623"/>
      <c r="H623" s="484"/>
      <c r="I623" s="37"/>
      <c r="J623"/>
      <c r="K623"/>
      <c r="L623" s="587"/>
      <c r="S623"/>
    </row>
    <row r="624" spans="1:19" s="6" customFormat="1">
      <c r="A624" s="37"/>
      <c r="B624"/>
      <c r="C624"/>
      <c r="D624"/>
      <c r="E624"/>
      <c r="F624"/>
      <c r="G624"/>
      <c r="H624" s="484"/>
      <c r="I624" s="37"/>
      <c r="J624"/>
      <c r="K624"/>
      <c r="L624" s="587"/>
      <c r="S624"/>
    </row>
    <row r="625" spans="1:19" s="6" customFormat="1">
      <c r="A625" s="37"/>
      <c r="B625"/>
      <c r="C625"/>
      <c r="D625"/>
      <c r="E625"/>
      <c r="F625"/>
      <c r="G625"/>
      <c r="H625" s="484"/>
      <c r="I625" s="37"/>
      <c r="J625"/>
      <c r="K625"/>
      <c r="L625" s="587"/>
      <c r="S625"/>
    </row>
    <row r="626" spans="1:19" s="6" customFormat="1">
      <c r="A626" s="37"/>
      <c r="B626"/>
      <c r="C626"/>
      <c r="D626"/>
      <c r="E626"/>
      <c r="F626"/>
      <c r="G626"/>
      <c r="H626" s="484"/>
      <c r="I626" s="37"/>
      <c r="J626"/>
      <c r="K626"/>
      <c r="L626" s="587"/>
      <c r="S626"/>
    </row>
    <row r="627" spans="1:19" s="6" customFormat="1">
      <c r="A627" s="37"/>
      <c r="B627"/>
      <c r="C627"/>
      <c r="D627"/>
      <c r="E627"/>
      <c r="F627"/>
      <c r="G627"/>
      <c r="H627" s="484"/>
      <c r="I627" s="37"/>
      <c r="J627"/>
      <c r="K627"/>
      <c r="L627" s="587"/>
      <c r="S627"/>
    </row>
    <row r="628" spans="1:19">
      <c r="L628" s="587"/>
    </row>
  </sheetData>
  <mergeCells count="10">
    <mergeCell ref="A84:L84"/>
    <mergeCell ref="A85:L85"/>
    <mergeCell ref="A185:L185"/>
    <mergeCell ref="A235:L235"/>
    <mergeCell ref="A56:L56"/>
    <mergeCell ref="A55:L55"/>
    <mergeCell ref="A2:L2"/>
    <mergeCell ref="A10:L10"/>
    <mergeCell ref="A18:L18"/>
    <mergeCell ref="A19:L19"/>
  </mergeCells>
  <conditionalFormatting sqref="I86:I184 I187:I234 I57:I83 I1 I11:I17 I3:I9 I20:I54">
    <cfRule type="containsText" dxfId="15" priority="1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sheetPr>
    <tabColor rgb="FFFF0000"/>
  </sheetPr>
  <dimension ref="A1:Y586"/>
  <sheetViews>
    <sheetView topLeftCell="A16" workbookViewId="0">
      <selection activeCell="G30" sqref="G30"/>
    </sheetView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6.8554687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8.85546875" bestFit="1" customWidth="1"/>
    <col min="11" max="11" width="17.710937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2.5703125" style="6" bestFit="1" customWidth="1"/>
    <col min="21" max="21" width="9.8554687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2209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39" t="s">
        <v>188</v>
      </c>
      <c r="B3" s="131" t="s">
        <v>2662</v>
      </c>
      <c r="C3" s="131"/>
      <c r="D3" s="131" t="s">
        <v>3452</v>
      </c>
      <c r="E3" s="131" t="s">
        <v>2</v>
      </c>
      <c r="F3" s="131" t="s">
        <v>1714</v>
      </c>
      <c r="G3" s="131" t="s">
        <v>189</v>
      </c>
      <c r="H3" s="131" t="s">
        <v>1484</v>
      </c>
      <c r="I3" s="235"/>
      <c r="J3" s="131" t="s">
        <v>2391</v>
      </c>
      <c r="K3" s="131" t="s">
        <v>3453</v>
      </c>
      <c r="L3" s="1075">
        <v>819</v>
      </c>
      <c r="M3" s="1030"/>
      <c r="N3" s="1030"/>
      <c r="O3" s="1030"/>
      <c r="P3" s="1030"/>
      <c r="Q3" s="1030"/>
      <c r="R3" s="1030"/>
      <c r="S3" s="1678"/>
      <c r="T3" s="16"/>
      <c r="U3" s="16"/>
      <c r="V3" s="16"/>
      <c r="W3" s="16"/>
      <c r="X3" s="16"/>
      <c r="Y3" s="16"/>
    </row>
    <row r="4" spans="1:25" s="15" customFormat="1">
      <c r="A4" s="341" t="s">
        <v>2517</v>
      </c>
      <c r="B4" s="34" t="s">
        <v>1137</v>
      </c>
      <c r="C4" s="34" t="s">
        <v>3450</v>
      </c>
      <c r="D4" s="34" t="s">
        <v>3424</v>
      </c>
      <c r="E4" s="34" t="s">
        <v>3425</v>
      </c>
      <c r="F4" s="34" t="s">
        <v>2521</v>
      </c>
      <c r="G4" s="34" t="s">
        <v>38</v>
      </c>
      <c r="H4" s="34" t="s">
        <v>3451</v>
      </c>
      <c r="I4" s="35" t="s">
        <v>6</v>
      </c>
      <c r="J4" s="34" t="s">
        <v>247</v>
      </c>
      <c r="K4" s="34" t="s">
        <v>3426</v>
      </c>
      <c r="L4" s="451">
        <v>675</v>
      </c>
      <c r="M4" s="1030"/>
      <c r="N4" s="1030"/>
      <c r="O4" s="1030"/>
      <c r="P4" s="1030"/>
      <c r="Q4" s="1030"/>
      <c r="R4" s="1030"/>
      <c r="S4" s="1678"/>
      <c r="T4" s="16" t="s">
        <v>3458</v>
      </c>
      <c r="U4" s="16"/>
      <c r="V4" s="16"/>
      <c r="W4" s="16"/>
      <c r="X4" s="16"/>
      <c r="Y4" s="16"/>
    </row>
    <row r="5" spans="1:25" s="15" customFormat="1">
      <c r="A5" s="339" t="s">
        <v>810</v>
      </c>
      <c r="B5" s="131" t="s">
        <v>3480</v>
      </c>
      <c r="C5" s="131"/>
      <c r="D5" s="131" t="s">
        <v>3481</v>
      </c>
      <c r="E5" s="131" t="s">
        <v>254</v>
      </c>
      <c r="F5" s="131" t="s">
        <v>2064</v>
      </c>
      <c r="G5" s="131" t="s">
        <v>729</v>
      </c>
      <c r="H5" s="131" t="s">
        <v>1491</v>
      </c>
      <c r="I5" s="235"/>
      <c r="J5" s="131" t="s">
        <v>2391</v>
      </c>
      <c r="K5" s="131" t="s">
        <v>3482</v>
      </c>
      <c r="L5" s="1075">
        <v>4050</v>
      </c>
      <c r="M5" s="1030"/>
      <c r="N5" s="1030"/>
      <c r="O5" s="1030"/>
      <c r="P5" s="1030"/>
      <c r="Q5" s="1030"/>
      <c r="R5" s="1030"/>
      <c r="S5" s="1678"/>
      <c r="T5" s="16"/>
      <c r="U5" s="16"/>
      <c r="V5" s="16"/>
      <c r="W5" s="16"/>
      <c r="X5" s="16"/>
      <c r="Y5" s="16"/>
    </row>
    <row r="6" spans="1:25" s="15" customFormat="1">
      <c r="A6" s="341" t="s">
        <v>3324</v>
      </c>
      <c r="B6" s="34" t="s">
        <v>2631</v>
      </c>
      <c r="C6" s="34" t="s">
        <v>2631</v>
      </c>
      <c r="D6" s="34" t="s">
        <v>3483</v>
      </c>
      <c r="E6" s="34" t="s">
        <v>2</v>
      </c>
      <c r="F6" s="34" t="s">
        <v>3484</v>
      </c>
      <c r="G6" s="34" t="s">
        <v>27</v>
      </c>
      <c r="H6" s="34" t="s">
        <v>1132</v>
      </c>
      <c r="I6" s="35" t="s">
        <v>6</v>
      </c>
      <c r="J6" s="34" t="s">
        <v>2281</v>
      </c>
      <c r="K6" s="34" t="s">
        <v>3485</v>
      </c>
      <c r="L6" s="451">
        <v>750</v>
      </c>
      <c r="M6" s="1030"/>
      <c r="N6" s="1030"/>
      <c r="O6" s="1030"/>
      <c r="P6" s="1030"/>
      <c r="Q6" s="1030"/>
      <c r="R6" s="1030"/>
      <c r="S6" s="1678"/>
      <c r="T6" s="16"/>
      <c r="U6" s="16"/>
      <c r="V6" s="16"/>
      <c r="W6" s="16"/>
      <c r="X6" s="16"/>
      <c r="Y6" s="16"/>
    </row>
    <row r="7" spans="1:25" s="15" customFormat="1">
      <c r="A7" s="1533"/>
      <c r="B7" s="1534"/>
      <c r="C7" s="1534"/>
      <c r="D7" s="1534"/>
      <c r="E7" s="1534"/>
      <c r="F7" s="1534"/>
      <c r="G7" s="1534"/>
      <c r="H7" s="1534"/>
      <c r="I7" s="1535"/>
      <c r="J7" s="1534"/>
      <c r="K7" s="1534"/>
      <c r="L7" s="1536">
        <f>SUM(L3:L6)</f>
        <v>6294</v>
      </c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 ht="18.75">
      <c r="A8" s="2460" t="s">
        <v>3486</v>
      </c>
      <c r="B8" s="2450"/>
      <c r="C8" s="2450"/>
      <c r="D8" s="2450"/>
      <c r="E8" s="2450"/>
      <c r="F8" s="2450"/>
      <c r="G8" s="2450"/>
      <c r="H8" s="2450"/>
      <c r="I8" s="2450"/>
      <c r="J8" s="2450"/>
      <c r="K8" s="2450"/>
      <c r="L8" s="2451"/>
      <c r="M8" s="1732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41" t="s">
        <v>3416</v>
      </c>
      <c r="B9" s="34" t="s">
        <v>1878</v>
      </c>
      <c r="C9" s="34" t="s">
        <v>1878</v>
      </c>
      <c r="D9" s="34" t="s">
        <v>3487</v>
      </c>
      <c r="E9" s="34" t="s">
        <v>2520</v>
      </c>
      <c r="F9" s="34" t="s">
        <v>3488</v>
      </c>
      <c r="G9" s="34" t="s">
        <v>3489</v>
      </c>
      <c r="H9" s="34" t="s">
        <v>900</v>
      </c>
      <c r="I9" s="35" t="s">
        <v>6</v>
      </c>
      <c r="J9" s="34"/>
      <c r="K9" s="11"/>
      <c r="L9" s="451">
        <v>1976</v>
      </c>
      <c r="M9" s="1605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39"/>
      <c r="B10" s="131"/>
      <c r="C10" s="131"/>
      <c r="D10" s="131"/>
      <c r="E10" s="131"/>
      <c r="F10" s="131"/>
      <c r="G10" s="131"/>
      <c r="H10" s="131"/>
      <c r="I10" s="235"/>
      <c r="J10" s="131"/>
      <c r="K10" s="756"/>
      <c r="L10" s="1075"/>
      <c r="M10" s="1605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339"/>
      <c r="B11" s="131"/>
      <c r="C11" s="131"/>
      <c r="D11" s="131"/>
      <c r="E11" s="131"/>
      <c r="F11" s="131"/>
      <c r="G11" s="131"/>
      <c r="H11" s="131"/>
      <c r="I11" s="235"/>
      <c r="J11" s="131"/>
      <c r="K11" s="756"/>
      <c r="L11" s="1075"/>
      <c r="M11" s="1605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39"/>
      <c r="B12" s="131"/>
      <c r="C12" s="131"/>
      <c r="D12" s="131"/>
      <c r="E12" s="131"/>
      <c r="F12" s="131"/>
      <c r="G12" s="131"/>
      <c r="H12" s="131"/>
      <c r="I12" s="235"/>
      <c r="J12" s="131"/>
      <c r="K12" s="756"/>
      <c r="L12" s="1075"/>
      <c r="M12" s="1605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39"/>
      <c r="B13" s="131"/>
      <c r="C13" s="131"/>
      <c r="D13" s="131"/>
      <c r="E13" s="131"/>
      <c r="F13" s="131"/>
      <c r="G13" s="131"/>
      <c r="H13" s="131"/>
      <c r="I13" s="235"/>
      <c r="J13" s="131"/>
      <c r="K13" s="756"/>
      <c r="L13" s="1075"/>
      <c r="M13" s="1605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39"/>
      <c r="B14" s="131"/>
      <c r="C14" s="131"/>
      <c r="D14" s="131"/>
      <c r="E14" s="131"/>
      <c r="F14" s="131"/>
      <c r="G14" s="131"/>
      <c r="H14" s="131"/>
      <c r="I14" s="235"/>
      <c r="J14" s="131"/>
      <c r="K14" s="756"/>
      <c r="L14" s="1075"/>
      <c r="M14" s="1605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39"/>
      <c r="B15" s="131"/>
      <c r="C15" s="131"/>
      <c r="D15" s="131"/>
      <c r="E15" s="131"/>
      <c r="F15" s="131"/>
      <c r="G15" s="131"/>
      <c r="H15" s="131"/>
      <c r="I15" s="235"/>
      <c r="J15" s="131"/>
      <c r="K15" s="756"/>
      <c r="L15" s="1075"/>
      <c r="M15" s="1605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41" customFormat="1">
      <c r="A16" s="2539">
        <f>SUM(L10:L14)</f>
        <v>0</v>
      </c>
      <c r="B16" s="2539"/>
      <c r="C16" s="2539"/>
      <c r="D16" s="2539"/>
      <c r="E16" s="2539"/>
      <c r="F16" s="2539"/>
      <c r="G16" s="2539"/>
      <c r="H16" s="2539"/>
      <c r="I16" s="2539"/>
      <c r="J16" s="2539"/>
      <c r="K16" s="2539"/>
      <c r="L16" s="2539"/>
      <c r="M16" s="249"/>
      <c r="N16" s="249"/>
      <c r="O16" s="249"/>
      <c r="P16" s="249"/>
      <c r="Q16" s="249"/>
      <c r="R16" s="249"/>
      <c r="T16" s="249"/>
      <c r="U16" s="249"/>
      <c r="V16" s="249"/>
      <c r="W16" s="249"/>
      <c r="X16" s="249"/>
      <c r="Y16" s="249"/>
    </row>
    <row r="17" spans="1:25" s="41" customFormat="1" ht="18.75">
      <c r="A17" s="2460" t="s">
        <v>749</v>
      </c>
      <c r="B17" s="2450"/>
      <c r="C17" s="2450"/>
      <c r="D17" s="2450"/>
      <c r="E17" s="2450"/>
      <c r="F17" s="2450"/>
      <c r="G17" s="2450"/>
      <c r="H17" s="2450"/>
      <c r="I17" s="2450"/>
      <c r="J17" s="2450"/>
      <c r="K17" s="2450"/>
      <c r="L17" s="2451"/>
      <c r="M17" s="249"/>
      <c r="N17" s="249"/>
      <c r="O17" s="249"/>
      <c r="P17" s="249"/>
      <c r="Q17" s="249"/>
      <c r="R17" s="249"/>
      <c r="T17" s="249"/>
      <c r="U17" s="249"/>
      <c r="V17" s="249"/>
      <c r="W17" s="249"/>
      <c r="X17" s="249"/>
      <c r="Y17" s="249"/>
    </row>
    <row r="18" spans="1:25" s="42" customFormat="1" ht="14.25" customHeight="1">
      <c r="A18" s="341" t="s">
        <v>454</v>
      </c>
      <c r="B18" s="1217">
        <v>45260</v>
      </c>
      <c r="C18" s="32">
        <v>45261</v>
      </c>
      <c r="D18" s="521">
        <v>15680</v>
      </c>
      <c r="E18" s="34" t="s">
        <v>2</v>
      </c>
      <c r="F18" s="33">
        <v>2347</v>
      </c>
      <c r="G18" s="19" t="s">
        <v>455</v>
      </c>
      <c r="H18" s="521">
        <v>5</v>
      </c>
      <c r="I18" s="35" t="s">
        <v>6</v>
      </c>
      <c r="J18" s="19"/>
      <c r="K18" s="21" t="s">
        <v>3455</v>
      </c>
      <c r="L18" s="1218">
        <v>369.75</v>
      </c>
      <c r="M18" s="80"/>
      <c r="N18" s="80"/>
      <c r="O18" s="80"/>
      <c r="P18" s="80"/>
      <c r="Q18" s="80"/>
      <c r="R18" s="80"/>
      <c r="T18" s="80"/>
      <c r="U18" s="80"/>
      <c r="V18" s="80"/>
      <c r="W18" s="80"/>
      <c r="X18" s="80"/>
      <c r="Y18" s="80"/>
    </row>
    <row r="19" spans="1:25" s="41" customFormat="1" ht="15.75">
      <c r="A19" s="341" t="s">
        <v>2216</v>
      </c>
      <c r="B19" s="1217">
        <v>45268</v>
      </c>
      <c r="C19" s="32">
        <v>45261</v>
      </c>
      <c r="D19" s="521">
        <v>15597</v>
      </c>
      <c r="E19" s="34" t="s">
        <v>44</v>
      </c>
      <c r="F19" s="33">
        <v>1316</v>
      </c>
      <c r="G19" s="19" t="s">
        <v>50</v>
      </c>
      <c r="H19" s="521">
        <v>40</v>
      </c>
      <c r="I19" s="35" t="s">
        <v>6</v>
      </c>
      <c r="J19" s="19"/>
      <c r="K19" s="21" t="s">
        <v>1911</v>
      </c>
      <c r="L19" s="1218">
        <v>640</v>
      </c>
      <c r="M19" s="249"/>
      <c r="N19" s="249"/>
      <c r="O19" s="249"/>
      <c r="P19" s="249"/>
      <c r="Q19" s="249"/>
      <c r="R19" s="249"/>
      <c r="T19" s="608"/>
      <c r="U19" s="249"/>
      <c r="V19" s="249"/>
      <c r="W19" s="249"/>
      <c r="X19" s="249"/>
      <c r="Y19" s="249"/>
    </row>
    <row r="20" spans="1:25" s="41" customFormat="1" ht="15.75">
      <c r="A20" s="341" t="s">
        <v>3444</v>
      </c>
      <c r="B20" s="1217">
        <v>45268</v>
      </c>
      <c r="C20" s="32">
        <v>45265</v>
      </c>
      <c r="D20" s="521">
        <v>15599</v>
      </c>
      <c r="E20" s="34" t="s">
        <v>2</v>
      </c>
      <c r="F20" s="33">
        <v>1514</v>
      </c>
      <c r="G20" s="19" t="s">
        <v>430</v>
      </c>
      <c r="H20" s="521">
        <v>6</v>
      </c>
      <c r="I20" s="35" t="s">
        <v>6</v>
      </c>
      <c r="J20" s="19"/>
      <c r="K20" s="21" t="s">
        <v>1911</v>
      </c>
      <c r="L20" s="1218">
        <v>144.5</v>
      </c>
      <c r="M20" s="249"/>
      <c r="N20" s="249"/>
      <c r="O20" s="249"/>
      <c r="P20" s="249"/>
      <c r="Q20" s="249"/>
      <c r="R20" s="249"/>
      <c r="T20" s="608"/>
      <c r="U20" s="249"/>
      <c r="V20" s="249"/>
      <c r="W20" s="249"/>
      <c r="X20" s="249"/>
      <c r="Y20" s="249"/>
    </row>
    <row r="21" spans="1:25" s="41" customFormat="1" ht="15.75">
      <c r="A21" s="341" t="s">
        <v>1162</v>
      </c>
      <c r="B21" s="1217">
        <v>45271</v>
      </c>
      <c r="C21" s="32">
        <v>45266</v>
      </c>
      <c r="D21" s="521">
        <v>15611</v>
      </c>
      <c r="E21" s="34" t="s">
        <v>7</v>
      </c>
      <c r="F21" s="33">
        <v>4164</v>
      </c>
      <c r="G21" s="19" t="s">
        <v>482</v>
      </c>
      <c r="H21" s="521">
        <v>5</v>
      </c>
      <c r="I21" s="35" t="s">
        <v>6</v>
      </c>
      <c r="J21" s="19"/>
      <c r="K21" s="21" t="s">
        <v>1911</v>
      </c>
      <c r="L21" s="1218">
        <v>190</v>
      </c>
      <c r="M21" s="249"/>
      <c r="N21" s="249"/>
      <c r="O21" s="249"/>
      <c r="P21" s="249"/>
      <c r="Q21" s="249"/>
      <c r="R21" s="249"/>
      <c r="T21" s="608"/>
      <c r="U21" s="249"/>
      <c r="V21" s="249"/>
      <c r="W21" s="249"/>
      <c r="X21" s="249"/>
      <c r="Y21" s="249"/>
    </row>
    <row r="22" spans="1:25" s="41" customFormat="1" ht="15.75">
      <c r="A22" s="341" t="s">
        <v>2672</v>
      </c>
      <c r="B22" s="1217">
        <v>45273</v>
      </c>
      <c r="C22" s="32">
        <v>45265</v>
      </c>
      <c r="D22" s="521">
        <v>15713</v>
      </c>
      <c r="E22" s="34" t="s">
        <v>2351</v>
      </c>
      <c r="F22" s="33">
        <v>4925</v>
      </c>
      <c r="G22" s="19" t="s">
        <v>3459</v>
      </c>
      <c r="H22" s="521">
        <v>1</v>
      </c>
      <c r="I22" s="35" t="s">
        <v>6</v>
      </c>
      <c r="J22" s="19"/>
      <c r="K22" s="19"/>
      <c r="L22" s="1218">
        <v>88.5</v>
      </c>
      <c r="M22" s="249"/>
      <c r="N22" s="249"/>
      <c r="O22" s="249"/>
      <c r="P22" s="249"/>
      <c r="Q22" s="249"/>
      <c r="R22" s="249"/>
      <c r="T22" s="608"/>
      <c r="U22" s="249"/>
      <c r="V22" s="249"/>
      <c r="W22" s="249"/>
      <c r="X22" s="249"/>
      <c r="Y22" s="249"/>
    </row>
    <row r="23" spans="1:25" s="41" customFormat="1" ht="15.75">
      <c r="A23" s="341" t="s">
        <v>109</v>
      </c>
      <c r="B23" s="1217">
        <v>45267</v>
      </c>
      <c r="C23" s="32">
        <v>45265</v>
      </c>
      <c r="D23" s="521">
        <v>15728</v>
      </c>
      <c r="E23" s="34" t="s">
        <v>2</v>
      </c>
      <c r="F23" s="33">
        <v>4669</v>
      </c>
      <c r="G23" s="19" t="s">
        <v>3005</v>
      </c>
      <c r="H23" s="521">
        <v>10</v>
      </c>
      <c r="I23" s="35" t="s">
        <v>6</v>
      </c>
      <c r="J23" s="19"/>
      <c r="K23" s="19"/>
      <c r="L23" s="1218">
        <v>209.5</v>
      </c>
      <c r="M23" s="249"/>
      <c r="N23" s="249"/>
      <c r="O23" s="249"/>
      <c r="P23" s="249"/>
      <c r="Q23" s="249"/>
      <c r="R23" s="249"/>
      <c r="T23" s="608"/>
      <c r="U23" s="249"/>
      <c r="V23" s="249"/>
      <c r="W23" s="249"/>
      <c r="X23" s="249"/>
      <c r="Y23" s="249"/>
    </row>
    <row r="24" spans="1:25" s="41" customFormat="1" ht="15.75">
      <c r="A24" s="341" t="s">
        <v>3460</v>
      </c>
      <c r="B24" s="1217">
        <v>45268</v>
      </c>
      <c r="C24" s="32">
        <v>45266</v>
      </c>
      <c r="D24" s="521">
        <v>15719</v>
      </c>
      <c r="E24" s="34" t="s">
        <v>2</v>
      </c>
      <c r="F24" s="33">
        <v>4927</v>
      </c>
      <c r="G24" s="19" t="s">
        <v>3461</v>
      </c>
      <c r="H24" s="521">
        <v>2</v>
      </c>
      <c r="I24" s="35" t="s">
        <v>6</v>
      </c>
      <c r="J24" s="19"/>
      <c r="K24" s="19"/>
      <c r="L24" s="1218">
        <v>9.3000000000000007</v>
      </c>
      <c r="M24" s="249"/>
      <c r="N24" s="249"/>
      <c r="O24" s="249"/>
      <c r="P24" s="249"/>
      <c r="Q24" s="249"/>
      <c r="R24" s="249"/>
      <c r="T24" s="608"/>
      <c r="U24" s="249"/>
      <c r="V24" s="249"/>
      <c r="W24" s="249"/>
      <c r="X24" s="249"/>
      <c r="Y24" s="249"/>
    </row>
    <row r="25" spans="1:25" s="41" customFormat="1" ht="15.75">
      <c r="A25" s="341" t="s">
        <v>3460</v>
      </c>
      <c r="B25" s="1217">
        <v>45268</v>
      </c>
      <c r="C25" s="32">
        <v>45266</v>
      </c>
      <c r="D25" s="521">
        <v>15720</v>
      </c>
      <c r="E25" s="34" t="s">
        <v>2</v>
      </c>
      <c r="F25" s="33">
        <v>4926</v>
      </c>
      <c r="G25" s="19" t="s">
        <v>3462</v>
      </c>
      <c r="H25" s="521">
        <v>2</v>
      </c>
      <c r="I25" s="35" t="s">
        <v>6</v>
      </c>
      <c r="J25" s="19"/>
      <c r="K25" s="19"/>
      <c r="L25" s="1218">
        <v>5.25</v>
      </c>
      <c r="M25" s="249"/>
      <c r="N25" s="249"/>
      <c r="O25" s="249"/>
      <c r="P25" s="249"/>
      <c r="Q25" s="249"/>
      <c r="R25" s="249"/>
      <c r="T25" s="608"/>
      <c r="U25" s="249"/>
      <c r="V25" s="249"/>
      <c r="W25" s="249"/>
      <c r="X25" s="249"/>
      <c r="Y25" s="249"/>
    </row>
    <row r="26" spans="1:25" s="41" customFormat="1" ht="15.75">
      <c r="A26" s="341" t="s">
        <v>3058</v>
      </c>
      <c r="B26" s="1217">
        <v>45268</v>
      </c>
      <c r="C26" s="32">
        <v>45267</v>
      </c>
      <c r="D26" s="521">
        <v>15734</v>
      </c>
      <c r="E26" s="34" t="s">
        <v>2</v>
      </c>
      <c r="F26" s="33">
        <v>4933</v>
      </c>
      <c r="G26" s="19" t="s">
        <v>3466</v>
      </c>
      <c r="H26" s="521">
        <v>2</v>
      </c>
      <c r="I26" s="35" t="s">
        <v>6</v>
      </c>
      <c r="J26" s="19"/>
      <c r="K26" s="19"/>
      <c r="L26" s="1218">
        <v>49</v>
      </c>
      <c r="M26" s="249"/>
      <c r="N26" s="249"/>
      <c r="O26" s="249"/>
      <c r="P26" s="249"/>
      <c r="Q26" s="249"/>
      <c r="R26" s="249"/>
      <c r="T26" s="608"/>
      <c r="U26" s="249"/>
      <c r="V26" s="249"/>
      <c r="W26" s="249"/>
      <c r="X26" s="249"/>
      <c r="Y26" s="249"/>
    </row>
    <row r="27" spans="1:25" s="41" customFormat="1" ht="15.75">
      <c r="A27" s="341" t="s">
        <v>1631</v>
      </c>
      <c r="B27" s="1217">
        <v>45268</v>
      </c>
      <c r="C27" s="32">
        <v>45267</v>
      </c>
      <c r="D27" s="521">
        <v>15739</v>
      </c>
      <c r="E27" s="34" t="s">
        <v>44</v>
      </c>
      <c r="F27" s="33">
        <v>2081</v>
      </c>
      <c r="G27" s="19" t="s">
        <v>1195</v>
      </c>
      <c r="H27" s="521">
        <v>2</v>
      </c>
      <c r="I27" s="35" t="s">
        <v>6</v>
      </c>
      <c r="J27" s="19"/>
      <c r="K27" s="19"/>
      <c r="L27" s="1218">
        <v>33.6</v>
      </c>
      <c r="M27" s="249"/>
      <c r="N27" s="249"/>
      <c r="O27" s="249"/>
      <c r="P27" s="249"/>
      <c r="Q27" s="249"/>
      <c r="R27" s="249"/>
      <c r="T27" s="608"/>
      <c r="U27" s="249"/>
      <c r="V27" s="249"/>
      <c r="W27" s="249"/>
      <c r="X27" s="249"/>
      <c r="Y27" s="249"/>
    </row>
    <row r="28" spans="1:25" s="41" customFormat="1" ht="15.75">
      <c r="A28" s="341" t="s">
        <v>1604</v>
      </c>
      <c r="B28" s="1217">
        <v>45274</v>
      </c>
      <c r="C28" s="32">
        <v>45267</v>
      </c>
      <c r="D28" s="521">
        <v>15758</v>
      </c>
      <c r="E28" s="34" t="s">
        <v>1221</v>
      </c>
      <c r="F28" s="33">
        <v>2491</v>
      </c>
      <c r="G28" s="19" t="s">
        <v>122</v>
      </c>
      <c r="H28" s="521" t="s">
        <v>1114</v>
      </c>
      <c r="I28" s="35" t="s">
        <v>6</v>
      </c>
      <c r="J28" s="19"/>
      <c r="K28" s="19"/>
      <c r="L28" s="1218">
        <v>50.48</v>
      </c>
      <c r="M28" s="249"/>
      <c r="N28" s="249"/>
      <c r="O28" s="249"/>
      <c r="P28" s="249"/>
      <c r="Q28" s="249"/>
      <c r="R28" s="249"/>
      <c r="T28" s="608"/>
      <c r="U28" s="249"/>
      <c r="V28" s="249"/>
      <c r="W28" s="249"/>
      <c r="X28" s="249"/>
      <c r="Y28" s="249"/>
    </row>
    <row r="29" spans="1:25" s="41" customFormat="1" ht="15.75">
      <c r="A29" s="341" t="s">
        <v>3460</v>
      </c>
      <c r="B29" s="1217">
        <v>45268</v>
      </c>
      <c r="C29" s="32">
        <v>45267</v>
      </c>
      <c r="D29" s="521">
        <v>15722</v>
      </c>
      <c r="E29" s="34" t="s">
        <v>1221</v>
      </c>
      <c r="F29" s="33">
        <v>4928</v>
      </c>
      <c r="G29" s="19" t="s">
        <v>3467</v>
      </c>
      <c r="H29" s="521">
        <v>1</v>
      </c>
      <c r="I29" s="35" t="s">
        <v>6</v>
      </c>
      <c r="J29" s="19" t="s">
        <v>673</v>
      </c>
      <c r="K29" s="21" t="s">
        <v>991</v>
      </c>
      <c r="L29" s="1218"/>
      <c r="M29" s="249"/>
      <c r="N29" s="249"/>
      <c r="O29" s="249"/>
      <c r="P29" s="249"/>
      <c r="Q29" s="249"/>
      <c r="R29" s="249"/>
      <c r="T29" s="608"/>
      <c r="U29" s="249"/>
      <c r="V29" s="249"/>
      <c r="W29" s="249"/>
      <c r="X29" s="249"/>
      <c r="Y29" s="249"/>
    </row>
    <row r="30" spans="1:25" s="41" customFormat="1" ht="15.75">
      <c r="A30" s="341"/>
      <c r="B30" s="1217"/>
      <c r="C30" s="32"/>
      <c r="D30" s="521"/>
      <c r="E30" s="34" t="s">
        <v>1221</v>
      </c>
      <c r="F30" s="33">
        <v>4929</v>
      </c>
      <c r="G30" s="19" t="s">
        <v>3467</v>
      </c>
      <c r="H30" s="521">
        <v>1</v>
      </c>
      <c r="I30" s="35" t="s">
        <v>6</v>
      </c>
      <c r="J30" s="19" t="s">
        <v>673</v>
      </c>
      <c r="K30" s="21" t="s">
        <v>991</v>
      </c>
      <c r="L30" s="1218"/>
      <c r="M30" s="249"/>
      <c r="N30" s="249"/>
      <c r="O30" s="249"/>
      <c r="P30" s="249"/>
      <c r="Q30" s="249"/>
      <c r="R30" s="249"/>
      <c r="T30" s="608"/>
      <c r="U30" s="249"/>
      <c r="V30" s="249"/>
      <c r="W30" s="249"/>
      <c r="X30" s="249"/>
      <c r="Y30" s="249"/>
    </row>
    <row r="31" spans="1:25" s="41" customFormat="1" ht="15.75">
      <c r="A31" s="341"/>
      <c r="B31" s="1217"/>
      <c r="C31" s="32"/>
      <c r="D31" s="521"/>
      <c r="E31" s="34" t="s">
        <v>1221</v>
      </c>
      <c r="F31" s="33">
        <v>4930</v>
      </c>
      <c r="G31" s="19" t="s">
        <v>36</v>
      </c>
      <c r="H31" s="521">
        <v>5</v>
      </c>
      <c r="I31" s="35" t="s">
        <v>6</v>
      </c>
      <c r="J31" s="19" t="s">
        <v>673</v>
      </c>
      <c r="K31" s="21" t="s">
        <v>991</v>
      </c>
      <c r="L31" s="1218"/>
      <c r="M31" s="249"/>
      <c r="N31" s="249"/>
      <c r="O31" s="249"/>
      <c r="P31" s="249"/>
      <c r="Q31" s="249"/>
      <c r="R31" s="249"/>
      <c r="T31" s="608"/>
      <c r="U31" s="249"/>
      <c r="V31" s="249"/>
      <c r="W31" s="249"/>
      <c r="X31" s="249"/>
      <c r="Y31" s="249"/>
    </row>
    <row r="32" spans="1:25" s="41" customFormat="1" ht="15.75">
      <c r="A32" s="341"/>
      <c r="B32" s="1217"/>
      <c r="C32" s="32"/>
      <c r="D32" s="521"/>
      <c r="E32" s="34" t="s">
        <v>1221</v>
      </c>
      <c r="F32" s="33">
        <v>4931</v>
      </c>
      <c r="G32" s="19" t="s">
        <v>36</v>
      </c>
      <c r="H32" s="521">
        <v>5</v>
      </c>
      <c r="I32" s="35" t="s">
        <v>6</v>
      </c>
      <c r="J32" s="19" t="s">
        <v>673</v>
      </c>
      <c r="K32" s="21" t="s">
        <v>991</v>
      </c>
      <c r="L32" s="1218">
        <v>120</v>
      </c>
      <c r="M32" s="249"/>
      <c r="N32" s="249"/>
      <c r="O32" s="249"/>
      <c r="P32" s="249"/>
      <c r="Q32" s="249"/>
      <c r="R32" s="249"/>
      <c r="T32" s="608"/>
      <c r="U32" s="249"/>
      <c r="V32" s="249"/>
      <c r="W32" s="249"/>
      <c r="X32" s="249"/>
      <c r="Y32" s="249"/>
    </row>
    <row r="33" spans="1:25" s="41" customFormat="1" ht="15.75">
      <c r="A33" s="341" t="s">
        <v>3324</v>
      </c>
      <c r="B33" s="1217">
        <v>45271</v>
      </c>
      <c r="C33" s="32">
        <v>45267</v>
      </c>
      <c r="D33" s="521">
        <v>15770</v>
      </c>
      <c r="E33" s="34" t="s">
        <v>2</v>
      </c>
      <c r="F33" s="33">
        <v>4938</v>
      </c>
      <c r="G33" s="19" t="s">
        <v>26</v>
      </c>
      <c r="H33" s="521">
        <v>2</v>
      </c>
      <c r="I33" s="35" t="s">
        <v>6</v>
      </c>
      <c r="J33" s="19"/>
      <c r="K33" s="21"/>
      <c r="L33" s="1218">
        <v>58.6</v>
      </c>
      <c r="M33" s="249"/>
      <c r="N33" s="249"/>
      <c r="O33" s="249"/>
      <c r="P33" s="249"/>
      <c r="Q33" s="249"/>
      <c r="R33" s="249"/>
      <c r="T33" s="608"/>
      <c r="U33" s="249"/>
      <c r="V33" s="249"/>
      <c r="W33" s="249"/>
      <c r="X33" s="249"/>
      <c r="Y33" s="249"/>
    </row>
    <row r="34" spans="1:25" s="41" customFormat="1" ht="15.75">
      <c r="A34" s="341" t="s">
        <v>3295</v>
      </c>
      <c r="B34" s="1217">
        <v>45267</v>
      </c>
      <c r="C34" s="32">
        <v>45267</v>
      </c>
      <c r="D34" s="521">
        <v>0</v>
      </c>
      <c r="E34" s="34" t="s">
        <v>3470</v>
      </c>
      <c r="F34" s="33">
        <v>0</v>
      </c>
      <c r="G34" s="19" t="s">
        <v>864</v>
      </c>
      <c r="H34" s="521" t="s">
        <v>1114</v>
      </c>
      <c r="I34" s="35" t="s">
        <v>6</v>
      </c>
      <c r="J34" s="19" t="s">
        <v>1275</v>
      </c>
      <c r="K34" s="21" t="s">
        <v>2117</v>
      </c>
      <c r="L34" s="1218">
        <v>0</v>
      </c>
      <c r="M34" s="249"/>
      <c r="N34" s="249"/>
      <c r="O34" s="249"/>
      <c r="P34" s="249"/>
      <c r="Q34" s="249"/>
      <c r="R34" s="249"/>
      <c r="T34" s="608"/>
      <c r="U34" s="249"/>
      <c r="V34" s="249"/>
      <c r="W34" s="249"/>
      <c r="X34" s="249"/>
      <c r="Y34" s="249"/>
    </row>
    <row r="35" spans="1:25" s="41" customFormat="1" ht="15.75">
      <c r="A35" s="341" t="s">
        <v>472</v>
      </c>
      <c r="B35" s="1217">
        <v>45272</v>
      </c>
      <c r="C35" s="32">
        <v>45271</v>
      </c>
      <c r="D35" s="521">
        <v>15804</v>
      </c>
      <c r="E35" s="34" t="s">
        <v>1221</v>
      </c>
      <c r="F35" s="33">
        <v>4283</v>
      </c>
      <c r="G35" s="19" t="s">
        <v>2254</v>
      </c>
      <c r="H35" s="521" t="s">
        <v>3476</v>
      </c>
      <c r="I35" s="35" t="s">
        <v>6</v>
      </c>
      <c r="J35" s="19"/>
      <c r="K35" s="21"/>
      <c r="L35" s="1218">
        <v>720</v>
      </c>
      <c r="M35" s="249"/>
      <c r="N35" s="249"/>
      <c r="O35" s="249"/>
      <c r="P35" s="249"/>
      <c r="Q35" s="249"/>
      <c r="R35" s="249"/>
      <c r="T35" s="608"/>
      <c r="U35" s="249"/>
      <c r="V35" s="249"/>
      <c r="W35" s="249"/>
      <c r="X35" s="249"/>
      <c r="Y35" s="249"/>
    </row>
    <row r="36" spans="1:25" s="41" customFormat="1" ht="15.75">
      <c r="A36" s="341" t="s">
        <v>109</v>
      </c>
      <c r="B36" s="1217">
        <v>45267</v>
      </c>
      <c r="C36" s="32">
        <v>45267</v>
      </c>
      <c r="D36" s="521">
        <v>15824</v>
      </c>
      <c r="E36" s="34" t="s">
        <v>2060</v>
      </c>
      <c r="F36" s="33">
        <v>4025</v>
      </c>
      <c r="G36" s="19" t="s">
        <v>2829</v>
      </c>
      <c r="H36" s="521">
        <v>2</v>
      </c>
      <c r="I36" s="35" t="s">
        <v>6</v>
      </c>
      <c r="J36" s="19"/>
      <c r="K36" s="21" t="s">
        <v>2060</v>
      </c>
      <c r="L36" s="1218">
        <v>100</v>
      </c>
      <c r="M36" s="249"/>
      <c r="N36" s="249"/>
      <c r="O36" s="249"/>
      <c r="P36" s="249"/>
      <c r="Q36" s="249"/>
      <c r="R36" s="249"/>
      <c r="T36" s="608"/>
      <c r="U36" s="249"/>
      <c r="V36" s="249"/>
      <c r="W36" s="249"/>
      <c r="X36" s="249"/>
      <c r="Y36" s="249"/>
    </row>
    <row r="37" spans="1:25" s="41" customFormat="1" ht="15.75">
      <c r="A37" s="341" t="s">
        <v>3474</v>
      </c>
      <c r="B37" s="1217">
        <v>45278</v>
      </c>
      <c r="C37" s="32">
        <v>45272</v>
      </c>
      <c r="D37" s="521">
        <v>15809</v>
      </c>
      <c r="E37" s="34" t="s">
        <v>780</v>
      </c>
      <c r="F37" s="33">
        <v>4554</v>
      </c>
      <c r="G37" s="19" t="s">
        <v>36</v>
      </c>
      <c r="H37" s="521">
        <v>10</v>
      </c>
      <c r="I37" s="35" t="s">
        <v>6</v>
      </c>
      <c r="J37" s="19"/>
      <c r="K37" s="21"/>
      <c r="L37" s="1218">
        <v>630</v>
      </c>
      <c r="M37" s="249"/>
      <c r="N37" s="249"/>
      <c r="O37" s="249"/>
      <c r="P37" s="249"/>
      <c r="Q37" s="249"/>
      <c r="R37" s="249"/>
      <c r="T37" s="608"/>
      <c r="U37" s="249"/>
      <c r="V37" s="249"/>
      <c r="W37" s="249"/>
      <c r="X37" s="249"/>
      <c r="Y37" s="249"/>
    </row>
    <row r="38" spans="1:25" s="41" customFormat="1" ht="15.75">
      <c r="A38" s="341" t="s">
        <v>109</v>
      </c>
      <c r="B38" s="1217">
        <v>45282</v>
      </c>
      <c r="C38" s="32">
        <v>45272</v>
      </c>
      <c r="D38" s="521">
        <v>15838</v>
      </c>
      <c r="E38" s="34" t="s">
        <v>828</v>
      </c>
      <c r="F38" s="33">
        <v>4944</v>
      </c>
      <c r="G38" s="19" t="s">
        <v>829</v>
      </c>
      <c r="H38" s="521">
        <v>2</v>
      </c>
      <c r="I38" s="35" t="s">
        <v>6</v>
      </c>
      <c r="J38" s="19"/>
      <c r="K38" s="21" t="s">
        <v>3477</v>
      </c>
      <c r="L38" s="1218">
        <v>100</v>
      </c>
      <c r="M38" s="249"/>
      <c r="N38" s="249"/>
      <c r="O38" s="249"/>
      <c r="P38" s="249"/>
      <c r="Q38" s="249"/>
      <c r="R38" s="249"/>
      <c r="T38" s="608"/>
      <c r="U38" s="249"/>
      <c r="V38" s="249"/>
      <c r="W38" s="249"/>
      <c r="X38" s="249"/>
      <c r="Y38" s="249"/>
    </row>
    <row r="39" spans="1:25" s="41" customFormat="1" ht="15.75">
      <c r="A39" s="341" t="s">
        <v>407</v>
      </c>
      <c r="B39" s="1217">
        <v>45275</v>
      </c>
      <c r="C39" s="32">
        <v>45273</v>
      </c>
      <c r="D39" s="521">
        <v>15856</v>
      </c>
      <c r="E39" s="34" t="s">
        <v>2</v>
      </c>
      <c r="F39" s="33">
        <v>4408</v>
      </c>
      <c r="G39" s="19" t="s">
        <v>2443</v>
      </c>
      <c r="H39" s="521">
        <v>50</v>
      </c>
      <c r="I39" s="35" t="s">
        <v>6</v>
      </c>
      <c r="J39" s="19"/>
      <c r="K39" s="21"/>
      <c r="L39" s="1218">
        <v>310</v>
      </c>
      <c r="M39" s="249"/>
      <c r="N39" s="249"/>
      <c r="O39" s="249"/>
      <c r="P39" s="249"/>
      <c r="Q39" s="249"/>
      <c r="R39" s="249"/>
      <c r="T39" s="608"/>
      <c r="U39" s="249"/>
      <c r="V39" s="249"/>
      <c r="W39" s="249"/>
      <c r="X39" s="249"/>
      <c r="Y39" s="249"/>
    </row>
    <row r="40" spans="1:25" s="41" customFormat="1" ht="15.75">
      <c r="A40" s="341" t="s">
        <v>3437</v>
      </c>
      <c r="B40" s="1217">
        <v>45278</v>
      </c>
      <c r="C40" s="32">
        <v>45275</v>
      </c>
      <c r="D40" s="521">
        <v>15879</v>
      </c>
      <c r="E40" s="34" t="s">
        <v>2</v>
      </c>
      <c r="F40" s="33">
        <v>4950</v>
      </c>
      <c r="G40" s="19" t="s">
        <v>1014</v>
      </c>
      <c r="H40" s="521">
        <v>6</v>
      </c>
      <c r="I40" s="35" t="s">
        <v>6</v>
      </c>
      <c r="J40" s="19"/>
      <c r="K40" s="21"/>
      <c r="L40" s="1218">
        <v>99</v>
      </c>
      <c r="M40" s="249"/>
      <c r="N40" s="249"/>
      <c r="O40" s="249"/>
      <c r="P40" s="249"/>
      <c r="Q40" s="249"/>
      <c r="R40" s="249"/>
      <c r="T40" s="608"/>
      <c r="U40" s="249"/>
      <c r="V40" s="249"/>
      <c r="W40" s="249"/>
      <c r="X40" s="249"/>
      <c r="Y40" s="249"/>
    </row>
    <row r="41" spans="1:25" s="41" customFormat="1" ht="15.75">
      <c r="A41" s="341" t="s">
        <v>180</v>
      </c>
      <c r="B41" s="1217">
        <v>45278</v>
      </c>
      <c r="C41" s="32">
        <v>45275</v>
      </c>
      <c r="D41" s="521">
        <v>15886</v>
      </c>
      <c r="E41" s="34" t="s">
        <v>2</v>
      </c>
      <c r="F41" s="33">
        <v>2788</v>
      </c>
      <c r="G41" s="19" t="s">
        <v>27</v>
      </c>
      <c r="H41" s="521">
        <v>6</v>
      </c>
      <c r="I41" s="35" t="s">
        <v>6</v>
      </c>
      <c r="J41" s="19"/>
      <c r="K41" s="21"/>
      <c r="L41" s="1218">
        <v>216</v>
      </c>
      <c r="M41" s="249"/>
      <c r="N41" s="249"/>
      <c r="O41" s="249"/>
      <c r="P41" s="249"/>
      <c r="Q41" s="249"/>
      <c r="R41" s="249"/>
      <c r="T41" s="608"/>
      <c r="U41" s="249"/>
      <c r="V41" s="249"/>
      <c r="W41" s="249"/>
      <c r="X41" s="249"/>
      <c r="Y41" s="249"/>
    </row>
    <row r="42" spans="1:25" s="41" customFormat="1" ht="15.75">
      <c r="A42" s="341" t="s">
        <v>2854</v>
      </c>
      <c r="B42" s="1217">
        <v>44951</v>
      </c>
      <c r="C42" s="32">
        <v>45278</v>
      </c>
      <c r="D42" s="521">
        <v>15853</v>
      </c>
      <c r="E42" s="34" t="s">
        <v>81</v>
      </c>
      <c r="F42" s="33">
        <v>4873</v>
      </c>
      <c r="G42" s="19" t="s">
        <v>3378</v>
      </c>
      <c r="H42" s="521">
        <v>36</v>
      </c>
      <c r="I42" s="35" t="s">
        <v>6</v>
      </c>
      <c r="J42" s="19"/>
      <c r="K42" s="21" t="s">
        <v>3478</v>
      </c>
      <c r="L42" s="1218">
        <v>208.8</v>
      </c>
      <c r="M42" s="249"/>
      <c r="N42" s="249"/>
      <c r="O42" s="249"/>
      <c r="P42" s="249"/>
      <c r="Q42" s="249"/>
      <c r="R42" s="249"/>
      <c r="T42" s="608"/>
      <c r="U42" s="249"/>
      <c r="V42" s="249"/>
      <c r="W42" s="249"/>
      <c r="X42" s="249"/>
      <c r="Y42" s="249"/>
    </row>
    <row r="43" spans="1:25" s="41" customFormat="1" ht="15.75">
      <c r="A43" s="339"/>
      <c r="B43" s="1606"/>
      <c r="C43" s="132"/>
      <c r="D43" s="547"/>
      <c r="E43" s="131"/>
      <c r="F43" s="133"/>
      <c r="G43" s="134"/>
      <c r="H43" s="547"/>
      <c r="I43" s="235"/>
      <c r="J43" s="134"/>
      <c r="K43" s="134"/>
      <c r="L43" s="516"/>
      <c r="M43" s="249"/>
      <c r="N43" s="249"/>
      <c r="O43" s="249"/>
      <c r="P43" s="249"/>
      <c r="Q43" s="249"/>
      <c r="R43" s="249"/>
      <c r="T43" s="608"/>
      <c r="U43" s="249"/>
      <c r="V43" s="249"/>
      <c r="W43" s="249"/>
      <c r="X43" s="249"/>
      <c r="Y43" s="249"/>
    </row>
    <row r="44" spans="1:25" s="41" customFormat="1">
      <c r="A44" s="2530">
        <f>SUM(L18:L42)</f>
        <v>4352.28</v>
      </c>
      <c r="B44" s="2531"/>
      <c r="C44" s="2531"/>
      <c r="D44" s="2531"/>
      <c r="E44" s="2531"/>
      <c r="F44" s="2531"/>
      <c r="G44" s="2531"/>
      <c r="H44" s="2531"/>
      <c r="I44" s="2531"/>
      <c r="J44" s="2531"/>
      <c r="K44" s="2531"/>
      <c r="L44" s="2532"/>
      <c r="M44" s="249"/>
      <c r="N44" s="249"/>
      <c r="O44" s="249"/>
      <c r="P44" s="249"/>
      <c r="Q44" s="249"/>
      <c r="R44" s="249"/>
      <c r="T44" s="249"/>
      <c r="U44" s="249"/>
      <c r="V44" s="249"/>
      <c r="W44" s="249"/>
      <c r="X44" s="249"/>
      <c r="Y44" s="249"/>
    </row>
    <row r="45" spans="1:25" s="41" customFormat="1" ht="18.75">
      <c r="A45" s="2460" t="s">
        <v>1225</v>
      </c>
      <c r="B45" s="2546"/>
      <c r="C45" s="2546"/>
      <c r="D45" s="2546"/>
      <c r="E45" s="2546"/>
      <c r="F45" s="2546"/>
      <c r="G45" s="2546"/>
      <c r="H45" s="2546"/>
      <c r="I45" s="2546"/>
      <c r="J45" s="2546"/>
      <c r="K45" s="2546"/>
      <c r="L45" s="2547"/>
      <c r="M45" s="249"/>
      <c r="N45" s="249"/>
      <c r="O45" s="249"/>
      <c r="P45" s="249"/>
      <c r="Q45" s="249"/>
      <c r="R45" s="249"/>
      <c r="T45" s="249"/>
      <c r="U45" s="249"/>
      <c r="V45" s="249"/>
      <c r="W45" s="249"/>
      <c r="X45" s="249"/>
      <c r="Y45" s="249"/>
    </row>
    <row r="46" spans="1:25" s="42" customFormat="1">
      <c r="A46" s="1121" t="s">
        <v>86</v>
      </c>
      <c r="B46" s="1122">
        <v>45261</v>
      </c>
      <c r="C46" s="1122">
        <v>45261</v>
      </c>
      <c r="D46" s="1123">
        <v>15699</v>
      </c>
      <c r="E46" s="1124" t="s">
        <v>7</v>
      </c>
      <c r="F46" s="1123">
        <v>3917</v>
      </c>
      <c r="G46" s="1125" t="s">
        <v>127</v>
      </c>
      <c r="H46" s="1126">
        <v>7</v>
      </c>
      <c r="I46" s="1127" t="s">
        <v>6</v>
      </c>
      <c r="J46" s="1125"/>
      <c r="K46" s="1130"/>
      <c r="L46" s="1131">
        <v>1032.29</v>
      </c>
      <c r="M46" s="80"/>
      <c r="N46" s="80"/>
      <c r="O46" s="80"/>
      <c r="P46" s="80"/>
      <c r="Q46" s="80"/>
      <c r="R46" s="80"/>
      <c r="T46" s="249"/>
      <c r="U46" s="80"/>
      <c r="V46" s="80"/>
      <c r="W46" s="80"/>
      <c r="X46" s="80"/>
      <c r="Y46" s="80"/>
    </row>
    <row r="47" spans="1:25" s="42" customFormat="1">
      <c r="A47" s="1121" t="s">
        <v>517</v>
      </c>
      <c r="B47" s="1122">
        <v>45261</v>
      </c>
      <c r="C47" s="1122">
        <v>45261</v>
      </c>
      <c r="D47" s="1123">
        <v>15702</v>
      </c>
      <c r="E47" s="1124" t="s">
        <v>1221</v>
      </c>
      <c r="F47" s="1123">
        <v>4687</v>
      </c>
      <c r="G47" s="1125" t="s">
        <v>83</v>
      </c>
      <c r="H47" s="1126">
        <v>10</v>
      </c>
      <c r="I47" s="1127" t="s">
        <v>6</v>
      </c>
      <c r="J47" s="1125"/>
      <c r="K47" s="1130"/>
      <c r="L47" s="1131">
        <v>287.89999999999998</v>
      </c>
      <c r="M47" s="80"/>
      <c r="N47" s="80"/>
      <c r="O47" s="80"/>
      <c r="P47" s="80"/>
      <c r="Q47" s="80"/>
      <c r="R47" s="80"/>
      <c r="T47" s="249"/>
      <c r="U47" s="80"/>
      <c r="V47" s="80"/>
      <c r="W47" s="80"/>
      <c r="X47" s="80"/>
      <c r="Y47" s="80"/>
    </row>
    <row r="48" spans="1:25" s="41" customFormat="1">
      <c r="A48" s="341" t="s">
        <v>1594</v>
      </c>
      <c r="B48" s="1217">
        <v>45273</v>
      </c>
      <c r="C48" s="32">
        <v>45268</v>
      </c>
      <c r="D48" s="521">
        <v>15743</v>
      </c>
      <c r="E48" s="34" t="s">
        <v>671</v>
      </c>
      <c r="F48" s="33">
        <v>4935</v>
      </c>
      <c r="G48" s="19" t="s">
        <v>65</v>
      </c>
      <c r="H48" s="521">
        <v>51</v>
      </c>
      <c r="I48" s="35" t="s">
        <v>6</v>
      </c>
      <c r="J48" s="19"/>
      <c r="K48" s="21"/>
      <c r="L48" s="1218">
        <v>850.5</v>
      </c>
      <c r="M48" s="247"/>
      <c r="N48" s="249"/>
      <c r="O48" s="249"/>
      <c r="P48" s="249"/>
      <c r="Q48" s="249"/>
      <c r="R48" s="249"/>
      <c r="T48" s="249"/>
      <c r="U48" s="249"/>
      <c r="V48" s="249"/>
      <c r="W48" s="249"/>
      <c r="X48" s="249"/>
      <c r="Y48" s="249"/>
    </row>
    <row r="49" spans="1:25" s="41" customFormat="1">
      <c r="A49" s="341" t="s">
        <v>110</v>
      </c>
      <c r="B49" s="1217">
        <v>45272</v>
      </c>
      <c r="C49" s="32">
        <v>45267</v>
      </c>
      <c r="D49" s="521">
        <v>15759</v>
      </c>
      <c r="E49" s="34" t="s">
        <v>671</v>
      </c>
      <c r="F49" s="33">
        <v>2578</v>
      </c>
      <c r="G49" s="19" t="s">
        <v>221</v>
      </c>
      <c r="H49" s="521">
        <v>20</v>
      </c>
      <c r="I49" s="35" t="s">
        <v>6</v>
      </c>
      <c r="J49" s="19"/>
      <c r="K49" s="21"/>
      <c r="L49" s="1218">
        <v>396</v>
      </c>
      <c r="M49" s="247"/>
      <c r="N49" s="249"/>
      <c r="O49" s="249"/>
      <c r="P49" s="249"/>
      <c r="Q49" s="249"/>
      <c r="R49" s="249"/>
      <c r="T49" s="249"/>
      <c r="U49" s="249"/>
      <c r="V49" s="249"/>
      <c r="W49" s="249"/>
      <c r="X49" s="249"/>
      <c r="Y49" s="249"/>
    </row>
    <row r="50" spans="1:25" s="41" customFormat="1">
      <c r="A50" s="341" t="s">
        <v>108</v>
      </c>
      <c r="B50" s="1217">
        <v>45273</v>
      </c>
      <c r="C50" s="32">
        <v>45268</v>
      </c>
      <c r="D50" s="521">
        <v>15796</v>
      </c>
      <c r="E50" s="34" t="s">
        <v>7</v>
      </c>
      <c r="F50" s="33">
        <v>1401</v>
      </c>
      <c r="G50" s="19" t="s">
        <v>65</v>
      </c>
      <c r="H50" s="521">
        <v>9</v>
      </c>
      <c r="I50" s="35" t="s">
        <v>6</v>
      </c>
      <c r="J50" s="19"/>
      <c r="K50" s="21"/>
      <c r="L50" s="1218">
        <v>149.4</v>
      </c>
      <c r="M50" s="247"/>
      <c r="N50" s="249"/>
      <c r="O50" s="249"/>
      <c r="P50" s="249"/>
      <c r="Q50" s="249"/>
      <c r="R50" s="249"/>
      <c r="T50" s="249"/>
      <c r="U50" s="249"/>
      <c r="V50" s="249"/>
      <c r="W50" s="249"/>
      <c r="X50" s="249"/>
      <c r="Y50" s="249"/>
    </row>
    <row r="51" spans="1:25" s="41" customFormat="1" ht="15.75">
      <c r="A51" s="341" t="s">
        <v>3171</v>
      </c>
      <c r="B51" s="1217">
        <v>45271</v>
      </c>
      <c r="C51" s="32">
        <v>45272</v>
      </c>
      <c r="D51" s="521">
        <v>15614</v>
      </c>
      <c r="E51" s="34" t="s">
        <v>2</v>
      </c>
      <c r="F51" s="33">
        <v>4452</v>
      </c>
      <c r="G51" s="19" t="s">
        <v>54</v>
      </c>
      <c r="H51" s="521">
        <v>21</v>
      </c>
      <c r="I51" s="35" t="s">
        <v>6</v>
      </c>
      <c r="J51" s="19"/>
      <c r="K51" s="21" t="s">
        <v>1911</v>
      </c>
      <c r="L51" s="1218">
        <v>190</v>
      </c>
      <c r="M51" s="249"/>
      <c r="N51" s="249"/>
      <c r="O51" s="249"/>
      <c r="P51" s="249"/>
      <c r="Q51" s="249"/>
      <c r="R51" s="249"/>
      <c r="T51" s="608"/>
      <c r="U51" s="249"/>
      <c r="V51" s="249"/>
      <c r="W51" s="249"/>
      <c r="X51" s="249"/>
      <c r="Y51" s="249"/>
    </row>
    <row r="52" spans="1:25" s="41" customFormat="1">
      <c r="A52" s="341" t="s">
        <v>2134</v>
      </c>
      <c r="B52" s="1217">
        <v>45275</v>
      </c>
      <c r="C52" s="32">
        <v>45273</v>
      </c>
      <c r="D52" s="521">
        <v>15854</v>
      </c>
      <c r="E52" s="34" t="s">
        <v>2</v>
      </c>
      <c r="F52" s="33">
        <v>754</v>
      </c>
      <c r="G52" s="19" t="s">
        <v>530</v>
      </c>
      <c r="H52" s="521">
        <v>5</v>
      </c>
      <c r="I52" s="35" t="s">
        <v>6</v>
      </c>
      <c r="J52" s="19"/>
      <c r="K52" s="21"/>
      <c r="L52" s="1218">
        <v>147.5</v>
      </c>
      <c r="M52" s="247"/>
      <c r="N52" s="249"/>
      <c r="O52" s="249"/>
      <c r="P52" s="249"/>
      <c r="Q52" s="249"/>
      <c r="R52" s="249"/>
      <c r="T52" s="249"/>
      <c r="U52" s="249"/>
      <c r="V52" s="249"/>
      <c r="W52" s="249"/>
      <c r="X52" s="249"/>
      <c r="Y52" s="249"/>
    </row>
    <row r="53" spans="1:25" s="41" customFormat="1">
      <c r="A53" s="341" t="s">
        <v>2262</v>
      </c>
      <c r="B53" s="1217">
        <v>45278</v>
      </c>
      <c r="C53" s="32">
        <v>45274</v>
      </c>
      <c r="D53" s="521">
        <v>15868</v>
      </c>
      <c r="E53" s="34" t="s">
        <v>7</v>
      </c>
      <c r="F53" s="33">
        <v>2555</v>
      </c>
      <c r="G53" s="19" t="s">
        <v>382</v>
      </c>
      <c r="H53" s="521">
        <v>6</v>
      </c>
      <c r="I53" s="35" t="s">
        <v>6</v>
      </c>
      <c r="J53" s="19"/>
      <c r="K53" s="21"/>
      <c r="L53" s="1218">
        <v>462</v>
      </c>
      <c r="M53" s="247"/>
      <c r="N53" s="249"/>
      <c r="O53" s="249"/>
      <c r="P53" s="249"/>
      <c r="Q53" s="249"/>
      <c r="R53" s="249"/>
      <c r="T53" s="249"/>
      <c r="U53" s="249"/>
      <c r="V53" s="249"/>
      <c r="W53" s="249"/>
      <c r="X53" s="249"/>
      <c r="Y53" s="249"/>
    </row>
    <row r="54" spans="1:25" s="41" customFormat="1">
      <c r="A54" s="341" t="s">
        <v>168</v>
      </c>
      <c r="B54" s="1217">
        <v>45278</v>
      </c>
      <c r="C54" s="32">
        <v>45274</v>
      </c>
      <c r="D54" s="521">
        <v>15869</v>
      </c>
      <c r="E54" s="34" t="s">
        <v>2</v>
      </c>
      <c r="F54" s="33">
        <v>1215</v>
      </c>
      <c r="G54" s="19" t="s">
        <v>87</v>
      </c>
      <c r="H54" s="521">
        <v>16</v>
      </c>
      <c r="I54" s="35" t="s">
        <v>6</v>
      </c>
      <c r="J54" s="19"/>
      <c r="K54" s="21"/>
      <c r="L54" s="1218">
        <v>224.16</v>
      </c>
      <c r="M54" s="247"/>
      <c r="N54" s="249"/>
      <c r="O54" s="249"/>
      <c r="P54" s="249"/>
      <c r="Q54" s="249"/>
      <c r="R54" s="249"/>
      <c r="T54" s="249"/>
      <c r="U54" s="249"/>
      <c r="V54" s="249"/>
      <c r="W54" s="249"/>
      <c r="X54" s="249"/>
      <c r="Y54" s="249"/>
    </row>
    <row r="55" spans="1:25" s="41" customFormat="1">
      <c r="A55" s="341" t="s">
        <v>3495</v>
      </c>
      <c r="B55" s="1217">
        <v>45279</v>
      </c>
      <c r="C55" s="32">
        <v>45278</v>
      </c>
      <c r="D55" s="521">
        <v>15892</v>
      </c>
      <c r="E55" s="34" t="s">
        <v>7</v>
      </c>
      <c r="F55" s="33">
        <v>3687</v>
      </c>
      <c r="G55" s="19" t="s">
        <v>399</v>
      </c>
      <c r="H55" s="521">
        <v>5</v>
      </c>
      <c r="I55" s="35" t="s">
        <v>6</v>
      </c>
      <c r="J55" s="19"/>
      <c r="K55" s="21"/>
      <c r="L55" s="1218">
        <v>395</v>
      </c>
      <c r="M55" s="247"/>
      <c r="N55" s="249"/>
      <c r="O55" s="249"/>
      <c r="P55" s="249"/>
      <c r="Q55" s="249"/>
      <c r="R55" s="249"/>
      <c r="T55" s="249"/>
      <c r="U55" s="249"/>
      <c r="V55" s="249"/>
      <c r="W55" s="249"/>
      <c r="X55" s="249"/>
      <c r="Y55" s="249"/>
    </row>
    <row r="56" spans="1:25" s="41" customFormat="1">
      <c r="A56" s="339"/>
      <c r="B56" s="1606"/>
      <c r="C56" s="132"/>
      <c r="D56" s="547"/>
      <c r="E56" s="131"/>
      <c r="F56" s="133"/>
      <c r="G56" s="134"/>
      <c r="H56" s="547"/>
      <c r="I56" s="235"/>
      <c r="J56" s="134"/>
      <c r="K56" s="525"/>
      <c r="L56" s="516"/>
      <c r="M56" s="247"/>
      <c r="N56" s="249"/>
      <c r="O56" s="249"/>
      <c r="P56" s="249"/>
      <c r="Q56" s="249"/>
      <c r="R56" s="249"/>
      <c r="T56" s="249"/>
      <c r="U56" s="249"/>
      <c r="V56" s="249"/>
      <c r="W56" s="249"/>
      <c r="X56" s="249"/>
      <c r="Y56" s="249"/>
    </row>
    <row r="57" spans="1:25" s="41" customFormat="1">
      <c r="A57" s="339"/>
      <c r="B57" s="1606"/>
      <c r="C57" s="132"/>
      <c r="D57" s="547"/>
      <c r="E57" s="131"/>
      <c r="F57" s="133"/>
      <c r="G57" s="134"/>
      <c r="H57" s="547"/>
      <c r="I57" s="235"/>
      <c r="J57" s="134"/>
      <c r="K57" s="525"/>
      <c r="L57" s="516"/>
      <c r="M57" s="247"/>
      <c r="N57" s="249"/>
      <c r="O57" s="249"/>
      <c r="P57" s="249"/>
      <c r="Q57" s="249"/>
      <c r="R57" s="249"/>
      <c r="T57" s="249"/>
      <c r="U57" s="249"/>
      <c r="V57" s="249"/>
      <c r="W57" s="249"/>
      <c r="X57" s="249"/>
      <c r="Y57" s="249"/>
    </row>
    <row r="58" spans="1:25" s="41" customFormat="1">
      <c r="A58" s="339"/>
      <c r="B58" s="1606"/>
      <c r="C58" s="132"/>
      <c r="D58" s="547"/>
      <c r="E58" s="131"/>
      <c r="F58" s="133"/>
      <c r="G58" s="134"/>
      <c r="H58" s="547"/>
      <c r="I58" s="235"/>
      <c r="J58" s="134"/>
      <c r="K58" s="134"/>
      <c r="L58" s="516"/>
      <c r="M58" s="247"/>
      <c r="N58" s="249"/>
      <c r="O58" s="249"/>
      <c r="P58" s="249"/>
      <c r="Q58" s="249"/>
      <c r="R58" s="249"/>
      <c r="T58" s="249"/>
      <c r="U58" s="249"/>
      <c r="V58" s="249"/>
      <c r="W58" s="249"/>
      <c r="X58" s="249"/>
      <c r="Y58" s="249"/>
    </row>
    <row r="59" spans="1:25" s="41" customFormat="1">
      <c r="A59" s="339"/>
      <c r="B59" s="1606"/>
      <c r="C59" s="132"/>
      <c r="D59" s="547"/>
      <c r="E59" s="131"/>
      <c r="F59" s="133"/>
      <c r="G59" s="134"/>
      <c r="H59" s="547"/>
      <c r="I59" s="235"/>
      <c r="J59" s="134"/>
      <c r="K59" s="134"/>
      <c r="L59" s="516"/>
      <c r="M59" s="247"/>
      <c r="N59" s="249"/>
      <c r="O59" s="249"/>
      <c r="P59" s="249"/>
      <c r="Q59" s="249"/>
      <c r="R59" s="249"/>
      <c r="T59" s="249"/>
      <c r="U59" s="249"/>
      <c r="V59" s="249"/>
      <c r="W59" s="249"/>
      <c r="X59" s="249"/>
      <c r="Y59" s="249"/>
    </row>
    <row r="60" spans="1:25" s="41" customFormat="1">
      <c r="A60" s="339"/>
      <c r="B60" s="1606"/>
      <c r="C60" s="132"/>
      <c r="D60" s="547"/>
      <c r="E60" s="131"/>
      <c r="F60" s="133"/>
      <c r="G60" s="134"/>
      <c r="H60" s="547"/>
      <c r="I60" s="235"/>
      <c r="J60" s="134"/>
      <c r="K60" s="134"/>
      <c r="L60" s="516"/>
      <c r="M60" s="247"/>
      <c r="N60" s="249"/>
      <c r="O60" s="249"/>
      <c r="P60" s="249"/>
      <c r="Q60" s="249"/>
      <c r="R60" s="249"/>
      <c r="T60" s="249"/>
      <c r="U60" s="249"/>
      <c r="V60" s="249"/>
      <c r="W60" s="249"/>
      <c r="X60" s="249"/>
      <c r="Y60" s="249"/>
    </row>
    <row r="61" spans="1:25" s="44" customFormat="1">
      <c r="A61" s="2464">
        <f>SUM(L46:L55)</f>
        <v>4134.75</v>
      </c>
      <c r="B61" s="2465"/>
      <c r="C61" s="2465"/>
      <c r="D61" s="2465"/>
      <c r="E61" s="2465"/>
      <c r="F61" s="2465"/>
      <c r="G61" s="2465"/>
      <c r="H61" s="2465"/>
      <c r="I61" s="2465"/>
      <c r="J61" s="2465"/>
      <c r="K61" s="2465"/>
      <c r="L61" s="2466"/>
      <c r="M61" s="246"/>
      <c r="N61" s="246"/>
      <c r="O61" s="246"/>
      <c r="P61" s="246"/>
      <c r="Q61" s="246"/>
      <c r="R61" s="246"/>
      <c r="T61" s="246"/>
      <c r="U61" s="246"/>
      <c r="V61" s="246"/>
      <c r="W61" s="246"/>
      <c r="X61" s="246"/>
      <c r="Y61" s="246"/>
    </row>
    <row r="62" spans="1:25" s="42" customFormat="1" ht="24" customHeight="1">
      <c r="A62" s="2461" t="s">
        <v>1315</v>
      </c>
      <c r="B62" s="2462"/>
      <c r="C62" s="2462"/>
      <c r="D62" s="2462"/>
      <c r="E62" s="2462"/>
      <c r="F62" s="2462"/>
      <c r="G62" s="2462"/>
      <c r="H62" s="2462"/>
      <c r="I62" s="2462"/>
      <c r="J62" s="2462"/>
      <c r="K62" s="2462"/>
      <c r="L62" s="2463"/>
      <c r="M62" s="80"/>
      <c r="N62" s="80"/>
      <c r="O62" s="80"/>
      <c r="P62" s="80"/>
      <c r="Q62" s="80"/>
      <c r="R62" s="80"/>
      <c r="T62" s="80"/>
      <c r="U62" s="80"/>
      <c r="V62" s="80"/>
      <c r="W62" s="80"/>
      <c r="X62" s="80"/>
      <c r="Y62" s="80"/>
    </row>
    <row r="63" spans="1:25" s="42" customFormat="1" ht="14.25" customHeight="1">
      <c r="A63" s="341" t="s">
        <v>400</v>
      </c>
      <c r="B63" s="1217">
        <v>45261</v>
      </c>
      <c r="C63" s="32">
        <v>45264</v>
      </c>
      <c r="D63" s="521">
        <v>15480</v>
      </c>
      <c r="E63" s="34" t="s">
        <v>2</v>
      </c>
      <c r="F63" s="33">
        <v>1468</v>
      </c>
      <c r="G63" s="19" t="s">
        <v>21</v>
      </c>
      <c r="H63" s="521">
        <v>80</v>
      </c>
      <c r="I63" s="35" t="s">
        <v>6</v>
      </c>
      <c r="J63" s="19"/>
      <c r="K63" s="21"/>
      <c r="L63" s="1218">
        <v>3120</v>
      </c>
      <c r="M63" s="80"/>
      <c r="N63" s="80"/>
      <c r="O63" s="80"/>
      <c r="P63" s="80"/>
      <c r="Q63" s="80"/>
      <c r="R63" s="80"/>
      <c r="T63" s="80" t="s">
        <v>3456</v>
      </c>
      <c r="U63" s="80"/>
      <c r="V63" s="80"/>
      <c r="W63" s="80"/>
      <c r="X63" s="80"/>
      <c r="Y63" s="80"/>
    </row>
    <row r="64" spans="1:25" s="41" customFormat="1" ht="15.75">
      <c r="A64" s="341" t="s">
        <v>1177</v>
      </c>
      <c r="B64" s="1217">
        <v>45261</v>
      </c>
      <c r="C64" s="32">
        <v>45261</v>
      </c>
      <c r="D64" s="521">
        <v>15371</v>
      </c>
      <c r="E64" s="34" t="s">
        <v>2</v>
      </c>
      <c r="F64" s="33">
        <v>1007</v>
      </c>
      <c r="G64" s="19" t="s">
        <v>135</v>
      </c>
      <c r="H64" s="521">
        <v>20</v>
      </c>
      <c r="I64" s="35" t="s">
        <v>6</v>
      </c>
      <c r="J64" s="19"/>
      <c r="K64" s="21"/>
      <c r="L64" s="1218">
        <v>570</v>
      </c>
      <c r="M64" s="249"/>
      <c r="N64" s="249"/>
      <c r="O64" s="249"/>
      <c r="P64" s="249"/>
      <c r="Q64" s="249"/>
      <c r="R64" s="249"/>
      <c r="T64" s="608" t="s">
        <v>3456</v>
      </c>
      <c r="U64" s="249"/>
      <c r="V64" s="249"/>
      <c r="W64" s="249"/>
      <c r="X64" s="249"/>
      <c r="Y64" s="249"/>
    </row>
    <row r="65" spans="1:25" s="41" customFormat="1" ht="15.75">
      <c r="A65" s="341" t="s">
        <v>67</v>
      </c>
      <c r="B65" s="1217">
        <v>45264</v>
      </c>
      <c r="C65" s="32">
        <v>45264</v>
      </c>
      <c r="D65" s="521">
        <v>15290</v>
      </c>
      <c r="E65" s="34" t="s">
        <v>2</v>
      </c>
      <c r="F65" s="33">
        <v>1862</v>
      </c>
      <c r="G65" s="19" t="s">
        <v>20</v>
      </c>
      <c r="H65" s="521">
        <v>15</v>
      </c>
      <c r="I65" s="35" t="s">
        <v>6</v>
      </c>
      <c r="J65" s="19" t="s">
        <v>3158</v>
      </c>
      <c r="K65" s="21" t="s">
        <v>1340</v>
      </c>
      <c r="L65" s="1218">
        <v>515.25</v>
      </c>
      <c r="M65" s="249"/>
      <c r="N65" s="249"/>
      <c r="O65" s="249"/>
      <c r="P65" s="249"/>
      <c r="Q65" s="249"/>
      <c r="R65" s="249"/>
      <c r="T65" s="608"/>
      <c r="U65" s="249"/>
      <c r="V65" s="249"/>
      <c r="W65" s="249"/>
      <c r="X65" s="249"/>
      <c r="Y65" s="249"/>
    </row>
    <row r="66" spans="1:25" s="41" customFormat="1" ht="15.75">
      <c r="A66" s="341" t="s">
        <v>1303</v>
      </c>
      <c r="B66" s="1217">
        <v>45264</v>
      </c>
      <c r="C66" s="32">
        <v>45261</v>
      </c>
      <c r="D66" s="521">
        <v>15415</v>
      </c>
      <c r="E66" s="34" t="s">
        <v>1574</v>
      </c>
      <c r="F66" s="33">
        <v>3626</v>
      </c>
      <c r="G66" s="19" t="s">
        <v>1441</v>
      </c>
      <c r="H66" s="521">
        <v>15</v>
      </c>
      <c r="I66" s="35" t="s">
        <v>6</v>
      </c>
      <c r="J66" s="19"/>
      <c r="K66" s="21"/>
      <c r="L66" s="1218"/>
      <c r="M66" s="249"/>
      <c r="N66" s="249"/>
      <c r="O66" s="249"/>
      <c r="P66" s="249"/>
      <c r="Q66" s="249"/>
      <c r="R66" s="249"/>
      <c r="T66" s="608"/>
      <c r="U66" s="249"/>
      <c r="V66" s="249"/>
      <c r="W66" s="249"/>
      <c r="X66" s="249"/>
      <c r="Y66" s="249"/>
    </row>
    <row r="67" spans="1:25" s="41" customFormat="1" ht="15.75">
      <c r="A67" s="341"/>
      <c r="B67" s="1217"/>
      <c r="C67" s="32"/>
      <c r="D67" s="521"/>
      <c r="E67" s="34" t="s">
        <v>2351</v>
      </c>
      <c r="F67" s="33">
        <v>3623</v>
      </c>
      <c r="G67" s="19" t="s">
        <v>47</v>
      </c>
      <c r="H67" s="521">
        <v>3</v>
      </c>
      <c r="I67" s="35" t="s">
        <v>6</v>
      </c>
      <c r="J67" s="19"/>
      <c r="K67" s="21"/>
      <c r="L67" s="1218"/>
      <c r="M67" s="249"/>
      <c r="N67" s="249"/>
      <c r="O67" s="249"/>
      <c r="P67" s="249"/>
      <c r="Q67" s="249"/>
      <c r="R67" s="249"/>
      <c r="T67" s="608"/>
      <c r="U67" s="249"/>
      <c r="V67" s="249"/>
      <c r="W67" s="249"/>
      <c r="X67" s="249"/>
      <c r="Y67" s="249"/>
    </row>
    <row r="68" spans="1:25" s="41" customFormat="1" ht="15.75">
      <c r="A68" s="341"/>
      <c r="B68" s="1217"/>
      <c r="C68" s="32"/>
      <c r="D68" s="521"/>
      <c r="E68" s="34" t="s">
        <v>1221</v>
      </c>
      <c r="F68" s="33">
        <v>3625</v>
      </c>
      <c r="G68" s="19" t="s">
        <v>902</v>
      </c>
      <c r="H68" s="521">
        <v>13</v>
      </c>
      <c r="I68" s="35" t="s">
        <v>6</v>
      </c>
      <c r="J68" s="19"/>
      <c r="K68" s="21"/>
      <c r="L68" s="1218">
        <v>954.41</v>
      </c>
      <c r="M68" s="249"/>
      <c r="N68" s="249"/>
      <c r="O68" s="249"/>
      <c r="P68" s="249"/>
      <c r="Q68" s="249"/>
      <c r="R68" s="249"/>
      <c r="T68" s="608"/>
      <c r="U68" s="249"/>
      <c r="V68" s="249"/>
      <c r="W68" s="249"/>
      <c r="X68" s="249"/>
      <c r="Y68" s="249"/>
    </row>
    <row r="69" spans="1:25" s="41" customFormat="1" ht="15.75">
      <c r="A69" s="341" t="s">
        <v>3437</v>
      </c>
      <c r="B69" s="1217">
        <v>45265</v>
      </c>
      <c r="C69" s="32">
        <v>45266</v>
      </c>
      <c r="D69" s="521">
        <v>15530</v>
      </c>
      <c r="E69" s="34" t="s">
        <v>2</v>
      </c>
      <c r="F69" s="33">
        <v>869</v>
      </c>
      <c r="G69" s="19" t="s">
        <v>16</v>
      </c>
      <c r="H69" s="521">
        <v>50</v>
      </c>
      <c r="I69" s="35" t="s">
        <v>6</v>
      </c>
      <c r="J69" s="19"/>
      <c r="K69" s="21"/>
      <c r="L69" s="1218"/>
      <c r="M69" s="249"/>
      <c r="N69" s="249"/>
      <c r="O69" s="249"/>
      <c r="P69" s="249"/>
      <c r="Q69" s="249"/>
      <c r="R69" s="249"/>
      <c r="T69" s="608"/>
      <c r="U69" s="249"/>
      <c r="V69" s="249"/>
      <c r="W69" s="249"/>
      <c r="X69" s="249"/>
      <c r="Y69" s="249"/>
    </row>
    <row r="70" spans="1:25" s="41" customFormat="1" ht="15.75">
      <c r="A70" s="341"/>
      <c r="B70" s="1217"/>
      <c r="C70" s="32"/>
      <c r="D70" s="521"/>
      <c r="E70" s="34" t="s">
        <v>2</v>
      </c>
      <c r="F70" s="33">
        <v>1126</v>
      </c>
      <c r="G70" s="19" t="s">
        <v>57</v>
      </c>
      <c r="H70" s="521">
        <v>30</v>
      </c>
      <c r="I70" s="35" t="s">
        <v>6</v>
      </c>
      <c r="J70" s="19"/>
      <c r="K70" s="21"/>
      <c r="L70" s="1218">
        <v>2401</v>
      </c>
      <c r="M70" s="249"/>
      <c r="N70" s="249"/>
      <c r="O70" s="249"/>
      <c r="P70" s="249"/>
      <c r="Q70" s="249"/>
      <c r="R70" s="249"/>
      <c r="T70" s="608"/>
      <c r="U70" s="249"/>
      <c r="V70" s="249"/>
      <c r="W70" s="249"/>
      <c r="X70" s="249"/>
      <c r="Y70" s="249"/>
    </row>
    <row r="71" spans="1:25" s="41" customFormat="1" ht="15.75">
      <c r="A71" s="341" t="s">
        <v>86</v>
      </c>
      <c r="B71" s="1217">
        <v>45265</v>
      </c>
      <c r="C71" s="32">
        <v>45261</v>
      </c>
      <c r="D71" s="521">
        <v>15629</v>
      </c>
      <c r="E71" s="34" t="s">
        <v>1221</v>
      </c>
      <c r="F71" s="33">
        <v>2244</v>
      </c>
      <c r="G71" s="19" t="s">
        <v>17</v>
      </c>
      <c r="H71" s="521" t="s">
        <v>840</v>
      </c>
      <c r="I71" s="35" t="s">
        <v>6</v>
      </c>
      <c r="J71" s="19"/>
      <c r="K71" s="21"/>
      <c r="L71" s="1218">
        <v>543.20000000000005</v>
      </c>
      <c r="M71" s="249"/>
      <c r="N71" s="249"/>
      <c r="O71" s="249"/>
      <c r="P71" s="249"/>
      <c r="Q71" s="249"/>
      <c r="R71" s="249"/>
      <c r="T71" s="608"/>
      <c r="U71" s="249"/>
      <c r="V71" s="249"/>
      <c r="W71" s="249"/>
      <c r="X71" s="249"/>
      <c r="Y71" s="249"/>
    </row>
    <row r="72" spans="1:25" s="41" customFormat="1" ht="15.75">
      <c r="A72" s="341" t="s">
        <v>137</v>
      </c>
      <c r="B72" s="1217">
        <v>45268</v>
      </c>
      <c r="C72" s="32">
        <v>45267</v>
      </c>
      <c r="D72" s="521">
        <v>15642</v>
      </c>
      <c r="E72" s="34" t="s">
        <v>44</v>
      </c>
      <c r="F72" s="33">
        <v>4029</v>
      </c>
      <c r="G72" s="19" t="s">
        <v>219</v>
      </c>
      <c r="H72" s="521">
        <v>60</v>
      </c>
      <c r="I72" s="35" t="s">
        <v>12</v>
      </c>
      <c r="J72" s="19"/>
      <c r="K72" s="21"/>
      <c r="L72" s="1218">
        <v>900</v>
      </c>
      <c r="M72" s="249"/>
      <c r="N72" s="249"/>
      <c r="O72" s="249"/>
      <c r="P72" s="249"/>
      <c r="Q72" s="249"/>
      <c r="R72" s="249"/>
      <c r="T72" s="608"/>
      <c r="U72" s="249"/>
      <c r="V72" s="249"/>
      <c r="W72" s="249"/>
      <c r="X72" s="249"/>
      <c r="Y72" s="249"/>
    </row>
    <row r="73" spans="1:25" s="41" customFormat="1" ht="15.75">
      <c r="A73" s="341" t="s">
        <v>1303</v>
      </c>
      <c r="B73" s="1217">
        <v>45268</v>
      </c>
      <c r="C73" s="32">
        <v>45266</v>
      </c>
      <c r="D73" s="521">
        <v>15708</v>
      </c>
      <c r="E73" s="34" t="s">
        <v>1574</v>
      </c>
      <c r="F73" s="33">
        <v>3626</v>
      </c>
      <c r="G73" s="19" t="s">
        <v>1441</v>
      </c>
      <c r="H73" s="521">
        <v>30</v>
      </c>
      <c r="I73" s="35" t="s">
        <v>6</v>
      </c>
      <c r="J73" s="19"/>
      <c r="K73" s="21"/>
      <c r="L73" s="1218"/>
      <c r="M73" s="249"/>
      <c r="N73" s="249"/>
      <c r="O73" s="249"/>
      <c r="P73" s="249"/>
      <c r="Q73" s="249"/>
      <c r="R73" s="249"/>
      <c r="T73" s="608"/>
      <c r="U73" s="249"/>
      <c r="V73" s="249"/>
      <c r="W73" s="249"/>
      <c r="X73" s="249"/>
      <c r="Y73" s="249"/>
    </row>
    <row r="74" spans="1:25" s="41" customFormat="1" ht="15.75">
      <c r="A74" s="341"/>
      <c r="B74" s="1217"/>
      <c r="C74" s="32"/>
      <c r="D74" s="521"/>
      <c r="E74" s="34" t="s">
        <v>3003</v>
      </c>
      <c r="F74" s="33">
        <v>3623</v>
      </c>
      <c r="G74" s="19" t="s">
        <v>47</v>
      </c>
      <c r="H74" s="521">
        <v>20</v>
      </c>
      <c r="I74" s="35" t="s">
        <v>6</v>
      </c>
      <c r="J74" s="19"/>
      <c r="K74" s="21"/>
      <c r="L74" s="1218"/>
      <c r="M74" s="249"/>
      <c r="N74" s="249"/>
      <c r="O74" s="249"/>
      <c r="P74" s="249"/>
      <c r="Q74" s="249"/>
      <c r="R74" s="249"/>
      <c r="T74" s="608"/>
      <c r="U74" s="249"/>
      <c r="V74" s="249"/>
      <c r="W74" s="249"/>
      <c r="X74" s="249"/>
      <c r="Y74" s="249"/>
    </row>
    <row r="75" spans="1:25" s="41" customFormat="1" ht="15.75">
      <c r="A75" s="341"/>
      <c r="B75" s="1217"/>
      <c r="C75" s="32"/>
      <c r="D75" s="521"/>
      <c r="E75" s="34" t="s">
        <v>1221</v>
      </c>
      <c r="F75" s="33">
        <v>3625</v>
      </c>
      <c r="G75" s="19" t="s">
        <v>902</v>
      </c>
      <c r="H75" s="521">
        <v>20</v>
      </c>
      <c r="I75" s="35" t="s">
        <v>6</v>
      </c>
      <c r="J75" s="19"/>
      <c r="K75" s="21"/>
      <c r="L75" s="1218"/>
      <c r="M75" s="249"/>
      <c r="N75" s="249"/>
      <c r="O75" s="249"/>
      <c r="P75" s="249"/>
      <c r="Q75" s="249"/>
      <c r="R75" s="249"/>
      <c r="T75" s="608"/>
      <c r="U75" s="249"/>
      <c r="V75" s="249"/>
      <c r="W75" s="249"/>
      <c r="X75" s="249"/>
      <c r="Y75" s="249"/>
    </row>
    <row r="76" spans="1:25" s="41" customFormat="1" ht="15.75">
      <c r="A76" s="341"/>
      <c r="B76" s="1217"/>
      <c r="C76" s="32"/>
      <c r="D76" s="521"/>
      <c r="E76" s="34" t="s">
        <v>1221</v>
      </c>
      <c r="F76" s="33">
        <v>3624</v>
      </c>
      <c r="G76" s="19" t="s">
        <v>63</v>
      </c>
      <c r="H76" s="521">
        <v>20</v>
      </c>
      <c r="I76" s="35" t="s">
        <v>6</v>
      </c>
      <c r="J76" s="19"/>
      <c r="K76" s="21" t="s">
        <v>991</v>
      </c>
      <c r="L76" s="1218">
        <v>2547.8000000000002</v>
      </c>
      <c r="M76" s="249"/>
      <c r="N76" s="249"/>
      <c r="O76" s="249"/>
      <c r="P76" s="249"/>
      <c r="Q76" s="249"/>
      <c r="R76" s="249"/>
      <c r="T76" s="608"/>
      <c r="U76" s="249"/>
      <c r="V76" s="249"/>
      <c r="W76" s="249"/>
      <c r="X76" s="249"/>
      <c r="Y76" s="249"/>
    </row>
    <row r="77" spans="1:25" s="41" customFormat="1" ht="15.75">
      <c r="A77" s="341" t="s">
        <v>1303</v>
      </c>
      <c r="B77" s="1217">
        <v>45268</v>
      </c>
      <c r="C77" s="32">
        <v>45266</v>
      </c>
      <c r="D77" s="521">
        <v>15709</v>
      </c>
      <c r="E77" s="34" t="s">
        <v>1574</v>
      </c>
      <c r="F77" s="33">
        <v>3626</v>
      </c>
      <c r="G77" s="19" t="s">
        <v>1441</v>
      </c>
      <c r="H77" s="521">
        <v>30</v>
      </c>
      <c r="I77" s="35" t="s">
        <v>6</v>
      </c>
      <c r="J77" s="19"/>
      <c r="K77" s="21"/>
      <c r="L77" s="1218"/>
      <c r="M77" s="249"/>
      <c r="N77" s="249"/>
      <c r="O77" s="249"/>
      <c r="P77" s="249"/>
      <c r="Q77" s="249"/>
      <c r="R77" s="249"/>
      <c r="T77" s="608"/>
      <c r="U77" s="249"/>
      <c r="V77" s="249"/>
      <c r="W77" s="249"/>
      <c r="X77" s="249"/>
      <c r="Y77" s="249"/>
    </row>
    <row r="78" spans="1:25" s="41" customFormat="1" ht="15.75">
      <c r="A78" s="341"/>
      <c r="B78" s="1217"/>
      <c r="C78" s="32"/>
      <c r="D78" s="521"/>
      <c r="E78" s="34" t="s">
        <v>2351</v>
      </c>
      <c r="F78" s="33">
        <v>3623</v>
      </c>
      <c r="G78" s="19" t="s">
        <v>47</v>
      </c>
      <c r="H78" s="521">
        <v>20</v>
      </c>
      <c r="I78" s="35" t="s">
        <v>6</v>
      </c>
      <c r="J78" s="19"/>
      <c r="K78" s="21"/>
      <c r="L78" s="1218"/>
      <c r="M78" s="249"/>
      <c r="N78" s="249"/>
      <c r="O78" s="249"/>
      <c r="P78" s="249"/>
      <c r="Q78" s="249"/>
      <c r="R78" s="249"/>
      <c r="T78" s="608"/>
      <c r="U78" s="249"/>
      <c r="V78" s="249"/>
      <c r="W78" s="249"/>
      <c r="X78" s="249"/>
      <c r="Y78" s="249"/>
    </row>
    <row r="79" spans="1:25" s="41" customFormat="1" ht="15.75">
      <c r="A79" s="341"/>
      <c r="B79" s="1217"/>
      <c r="C79" s="32"/>
      <c r="D79" s="521"/>
      <c r="E79" s="34" t="s">
        <v>1221</v>
      </c>
      <c r="F79" s="33">
        <v>3625</v>
      </c>
      <c r="G79" s="19" t="s">
        <v>902</v>
      </c>
      <c r="H79" s="521">
        <v>20</v>
      </c>
      <c r="I79" s="35" t="s">
        <v>6</v>
      </c>
      <c r="J79" s="19"/>
      <c r="K79" s="21"/>
      <c r="L79" s="1218"/>
      <c r="M79" s="249"/>
      <c r="N79" s="249"/>
      <c r="O79" s="249"/>
      <c r="P79" s="249"/>
      <c r="Q79" s="249"/>
      <c r="R79" s="249"/>
      <c r="T79" s="608"/>
      <c r="U79" s="249"/>
      <c r="V79" s="249"/>
      <c r="W79" s="249"/>
      <c r="X79" s="249"/>
      <c r="Y79" s="249"/>
    </row>
    <row r="80" spans="1:25" s="41" customFormat="1" ht="15.75">
      <c r="A80" s="341"/>
      <c r="B80" s="1217"/>
      <c r="C80" s="32"/>
      <c r="D80" s="521"/>
      <c r="E80" s="34" t="s">
        <v>1221</v>
      </c>
      <c r="F80" s="33">
        <v>3624</v>
      </c>
      <c r="G80" s="19" t="s">
        <v>63</v>
      </c>
      <c r="H80" s="521">
        <v>20</v>
      </c>
      <c r="I80" s="35" t="s">
        <v>6</v>
      </c>
      <c r="J80" s="19"/>
      <c r="K80" s="21" t="s">
        <v>991</v>
      </c>
      <c r="L80" s="1218">
        <v>2574.8000000000002</v>
      </c>
      <c r="M80" s="249"/>
      <c r="N80" s="249"/>
      <c r="O80" s="249"/>
      <c r="P80" s="249"/>
      <c r="Q80" s="249"/>
      <c r="R80" s="249"/>
      <c r="T80" s="608"/>
      <c r="U80" s="249"/>
      <c r="V80" s="249"/>
      <c r="W80" s="249"/>
      <c r="X80" s="249"/>
      <c r="Y80" s="249"/>
    </row>
    <row r="81" spans="1:25" s="41" customFormat="1" ht="15.75">
      <c r="A81" s="341" t="s">
        <v>1604</v>
      </c>
      <c r="B81" s="1217">
        <v>45268</v>
      </c>
      <c r="C81" s="32">
        <v>45266</v>
      </c>
      <c r="D81" s="521">
        <v>15716</v>
      </c>
      <c r="E81" s="34" t="s">
        <v>1221</v>
      </c>
      <c r="F81" s="33">
        <v>3590</v>
      </c>
      <c r="G81" s="19" t="s">
        <v>47</v>
      </c>
      <c r="H81" s="521">
        <v>3</v>
      </c>
      <c r="I81" s="35" t="s">
        <v>6</v>
      </c>
      <c r="J81" s="19"/>
      <c r="K81" s="21"/>
      <c r="L81" s="1218">
        <v>173.28</v>
      </c>
      <c r="M81" s="249"/>
      <c r="N81" s="249"/>
      <c r="O81" s="249"/>
      <c r="P81" s="249"/>
      <c r="Q81" s="249"/>
      <c r="R81" s="249"/>
      <c r="T81" s="608"/>
      <c r="U81" s="249"/>
      <c r="V81" s="249"/>
      <c r="W81" s="249"/>
      <c r="X81" s="249"/>
      <c r="Y81" s="249"/>
    </row>
    <row r="82" spans="1:25" s="41" customFormat="1" ht="15.75">
      <c r="A82" s="341" t="s">
        <v>3295</v>
      </c>
      <c r="B82" s="1217">
        <v>45268</v>
      </c>
      <c r="C82" s="32">
        <v>45266</v>
      </c>
      <c r="D82" s="521">
        <v>15721</v>
      </c>
      <c r="E82" s="34" t="s">
        <v>2351</v>
      </c>
      <c r="F82" s="33">
        <v>4811</v>
      </c>
      <c r="G82" s="19" t="s">
        <v>22</v>
      </c>
      <c r="H82" s="521" t="s">
        <v>3468</v>
      </c>
      <c r="I82" s="35" t="s">
        <v>6</v>
      </c>
      <c r="J82" s="19"/>
      <c r="K82" s="21"/>
      <c r="L82" s="1218">
        <v>893.76</v>
      </c>
      <c r="M82" s="249"/>
      <c r="N82" s="249"/>
      <c r="O82" s="249"/>
      <c r="P82" s="249"/>
      <c r="Q82" s="249"/>
      <c r="R82" s="249"/>
      <c r="T82" s="608"/>
      <c r="U82" s="249"/>
      <c r="V82" s="249"/>
      <c r="W82" s="249"/>
      <c r="X82" s="249"/>
      <c r="Y82" s="249"/>
    </row>
    <row r="83" spans="1:25" s="41" customFormat="1" ht="15.75">
      <c r="A83" s="341" t="s">
        <v>3001</v>
      </c>
      <c r="B83" s="1217">
        <v>45271</v>
      </c>
      <c r="C83" s="32">
        <v>45268</v>
      </c>
      <c r="D83" s="521">
        <v>15645</v>
      </c>
      <c r="E83" s="34" t="s">
        <v>2</v>
      </c>
      <c r="F83" s="33">
        <v>4768</v>
      </c>
      <c r="G83" s="19" t="s">
        <v>62</v>
      </c>
      <c r="H83" s="521">
        <v>50</v>
      </c>
      <c r="I83" s="35" t="s">
        <v>6</v>
      </c>
      <c r="J83" s="19"/>
      <c r="K83" s="21"/>
      <c r="L83" s="1218"/>
      <c r="M83" s="249"/>
      <c r="N83" s="249"/>
      <c r="O83" s="249"/>
      <c r="P83" s="249"/>
      <c r="Q83" s="249"/>
      <c r="R83" s="249"/>
      <c r="T83" s="608"/>
      <c r="U83" s="249"/>
      <c r="V83" s="249"/>
      <c r="W83" s="249"/>
      <c r="X83" s="249"/>
      <c r="Y83" s="249"/>
    </row>
    <row r="84" spans="1:25" s="41" customFormat="1" ht="15.75">
      <c r="A84" s="341"/>
      <c r="B84" s="1217"/>
      <c r="C84" s="32"/>
      <c r="D84" s="521"/>
      <c r="E84" s="34" t="s">
        <v>2</v>
      </c>
      <c r="F84" s="33">
        <v>4666</v>
      </c>
      <c r="G84" s="19" t="s">
        <v>2545</v>
      </c>
      <c r="H84" s="521">
        <v>300</v>
      </c>
      <c r="I84" s="35" t="s">
        <v>6</v>
      </c>
      <c r="J84" s="19"/>
      <c r="K84" s="21" t="s">
        <v>1189</v>
      </c>
      <c r="L84" s="1218">
        <v>3050</v>
      </c>
      <c r="M84" s="249"/>
      <c r="N84" s="249"/>
      <c r="O84" s="249"/>
      <c r="P84" s="249"/>
      <c r="Q84" s="249"/>
      <c r="R84" s="249"/>
      <c r="T84" s="608"/>
      <c r="U84" s="249"/>
      <c r="V84" s="249"/>
      <c r="W84" s="249"/>
      <c r="X84" s="249"/>
      <c r="Y84" s="249"/>
    </row>
    <row r="85" spans="1:25" s="41" customFormat="1" ht="15.75">
      <c r="A85" s="341" t="s">
        <v>132</v>
      </c>
      <c r="B85" s="1217">
        <v>45272</v>
      </c>
      <c r="C85" s="32">
        <v>45271</v>
      </c>
      <c r="D85" s="521">
        <v>15723</v>
      </c>
      <c r="E85" s="34" t="s">
        <v>7</v>
      </c>
      <c r="F85" s="33">
        <v>3758</v>
      </c>
      <c r="G85" s="19" t="s">
        <v>62</v>
      </c>
      <c r="H85" s="521">
        <v>20</v>
      </c>
      <c r="I85" s="35" t="s">
        <v>6</v>
      </c>
      <c r="J85" s="19"/>
      <c r="K85" s="21"/>
      <c r="L85" s="1218">
        <v>1199.8</v>
      </c>
      <c r="M85" s="249"/>
      <c r="N85" s="249"/>
      <c r="O85" s="249"/>
      <c r="P85" s="249"/>
      <c r="Q85" s="249"/>
      <c r="R85" s="249"/>
      <c r="T85" s="608"/>
      <c r="U85" s="249"/>
      <c r="V85" s="249"/>
      <c r="W85" s="249"/>
      <c r="X85" s="249"/>
      <c r="Y85" s="249"/>
    </row>
    <row r="86" spans="1:25" s="41" customFormat="1" ht="15.75">
      <c r="A86" s="341" t="s">
        <v>172</v>
      </c>
      <c r="B86" s="1217">
        <v>45272</v>
      </c>
      <c r="C86" s="32">
        <v>45265</v>
      </c>
      <c r="D86" s="521">
        <v>15726</v>
      </c>
      <c r="E86" s="34" t="s">
        <v>1221</v>
      </c>
      <c r="F86" s="33">
        <v>3314</v>
      </c>
      <c r="G86" s="19" t="s">
        <v>5</v>
      </c>
      <c r="H86" s="521">
        <v>20</v>
      </c>
      <c r="I86" s="35" t="s">
        <v>6</v>
      </c>
      <c r="J86" s="19"/>
      <c r="K86" s="21"/>
      <c r="L86" s="1218">
        <v>560</v>
      </c>
      <c r="M86" s="249"/>
      <c r="N86" s="249"/>
      <c r="O86" s="249"/>
      <c r="P86" s="249"/>
      <c r="Q86" s="249"/>
      <c r="R86" s="249"/>
      <c r="T86" s="608"/>
      <c r="U86" s="249"/>
      <c r="V86" s="249"/>
      <c r="W86" s="249"/>
      <c r="X86" s="249"/>
      <c r="Y86" s="249"/>
    </row>
    <row r="87" spans="1:25" s="41" customFormat="1" ht="15.75">
      <c r="A87" s="341" t="s">
        <v>68</v>
      </c>
      <c r="B87" s="1217">
        <v>45272</v>
      </c>
      <c r="C87" s="32">
        <v>45268</v>
      </c>
      <c r="D87" s="521">
        <v>15730</v>
      </c>
      <c r="E87" s="34" t="s">
        <v>2</v>
      </c>
      <c r="F87" s="33">
        <v>1960</v>
      </c>
      <c r="G87" s="19" t="s">
        <v>13</v>
      </c>
      <c r="H87" s="521">
        <v>54</v>
      </c>
      <c r="I87" s="35" t="s">
        <v>6</v>
      </c>
      <c r="J87" s="19"/>
      <c r="K87" s="21"/>
      <c r="L87" s="1218">
        <v>993.6</v>
      </c>
      <c r="M87" s="249"/>
      <c r="N87" s="249"/>
      <c r="O87" s="249"/>
      <c r="P87" s="249"/>
      <c r="Q87" s="249"/>
      <c r="R87" s="249"/>
      <c r="T87" s="608"/>
      <c r="U87" s="249"/>
      <c r="V87" s="249"/>
      <c r="W87" s="249"/>
      <c r="X87" s="249"/>
      <c r="Y87" s="249"/>
    </row>
    <row r="88" spans="1:25" s="41" customFormat="1" ht="15.75">
      <c r="A88" s="341" t="s">
        <v>3465</v>
      </c>
      <c r="B88" s="1217">
        <v>45272</v>
      </c>
      <c r="C88" s="32">
        <v>45268</v>
      </c>
      <c r="D88" s="521">
        <v>15733</v>
      </c>
      <c r="E88" s="34" t="s">
        <v>2</v>
      </c>
      <c r="F88" s="33">
        <v>3302</v>
      </c>
      <c r="G88" s="19" t="s">
        <v>15</v>
      </c>
      <c r="H88" s="521">
        <v>50</v>
      </c>
      <c r="I88" s="35" t="s">
        <v>6</v>
      </c>
      <c r="J88" s="19"/>
      <c r="K88" s="21"/>
      <c r="L88" s="1218">
        <v>376.5</v>
      </c>
      <c r="M88" s="1055"/>
      <c r="N88" s="1055"/>
      <c r="O88" s="1055"/>
      <c r="P88" s="1055"/>
      <c r="Q88" s="1055"/>
      <c r="R88" s="1055"/>
      <c r="S88" s="1766"/>
      <c r="T88" s="1621"/>
      <c r="U88" s="249"/>
      <c r="V88" s="249"/>
      <c r="W88" s="249"/>
      <c r="X88" s="249"/>
      <c r="Y88" s="249"/>
    </row>
    <row r="89" spans="1:25" s="41" customFormat="1" ht="15.75">
      <c r="A89" s="341" t="s">
        <v>247</v>
      </c>
      <c r="B89" s="1217">
        <v>45272</v>
      </c>
      <c r="C89" s="32">
        <v>45269</v>
      </c>
      <c r="D89" s="521">
        <v>15745</v>
      </c>
      <c r="E89" s="34" t="s">
        <v>2</v>
      </c>
      <c r="F89" s="33">
        <v>2664</v>
      </c>
      <c r="G89" s="19" t="s">
        <v>142</v>
      </c>
      <c r="H89" s="521">
        <v>50</v>
      </c>
      <c r="I89" s="35" t="s">
        <v>6</v>
      </c>
      <c r="J89" s="19"/>
      <c r="K89" s="21"/>
      <c r="L89" s="1218">
        <v>367.5</v>
      </c>
      <c r="M89" s="249"/>
      <c r="N89" s="249"/>
      <c r="O89" s="249"/>
      <c r="P89" s="249"/>
      <c r="Q89" s="249"/>
      <c r="R89" s="249"/>
      <c r="T89" s="608"/>
      <c r="U89" s="249"/>
      <c r="V89" s="249"/>
      <c r="W89" s="249"/>
      <c r="X89" s="249"/>
      <c r="Y89" s="249"/>
    </row>
    <row r="90" spans="1:25" s="41" customFormat="1" ht="15.75">
      <c r="A90" s="341" t="s">
        <v>452</v>
      </c>
      <c r="B90" s="1217">
        <v>45273</v>
      </c>
      <c r="C90" s="32">
        <v>45267</v>
      </c>
      <c r="D90" s="521">
        <v>15741</v>
      </c>
      <c r="E90" s="34" t="s">
        <v>2</v>
      </c>
      <c r="F90" s="33">
        <v>3646</v>
      </c>
      <c r="G90" s="19" t="s">
        <v>35</v>
      </c>
      <c r="H90" s="521">
        <v>6</v>
      </c>
      <c r="I90" s="35" t="s">
        <v>6</v>
      </c>
      <c r="J90" s="19"/>
      <c r="K90" s="21" t="s">
        <v>991</v>
      </c>
      <c r="L90" s="1218"/>
      <c r="M90" s="249"/>
      <c r="N90" s="249"/>
      <c r="O90" s="249"/>
      <c r="P90" s="249"/>
      <c r="Q90" s="249"/>
      <c r="R90" s="249"/>
      <c r="T90" s="608"/>
      <c r="U90" s="249"/>
      <c r="V90" s="249"/>
      <c r="W90" s="249"/>
      <c r="X90" s="249"/>
      <c r="Y90" s="249"/>
    </row>
    <row r="91" spans="1:25" s="41" customFormat="1" ht="15.75">
      <c r="A91" s="341"/>
      <c r="B91" s="1217"/>
      <c r="C91" s="32"/>
      <c r="D91" s="521"/>
      <c r="E91" s="34" t="s">
        <v>2</v>
      </c>
      <c r="F91" s="33">
        <v>1273</v>
      </c>
      <c r="G91" s="19" t="s">
        <v>35</v>
      </c>
      <c r="H91" s="521">
        <v>3</v>
      </c>
      <c r="I91" s="35" t="s">
        <v>6</v>
      </c>
      <c r="J91" s="19"/>
      <c r="K91" s="21" t="s">
        <v>991</v>
      </c>
      <c r="L91" s="1218"/>
      <c r="M91" s="249"/>
      <c r="N91" s="249"/>
      <c r="O91" s="249"/>
      <c r="P91" s="249"/>
      <c r="Q91" s="249"/>
      <c r="R91" s="249"/>
      <c r="T91" s="608"/>
      <c r="U91" s="249"/>
      <c r="V91" s="249"/>
      <c r="W91" s="249"/>
      <c r="X91" s="249"/>
      <c r="Y91" s="249"/>
    </row>
    <row r="92" spans="1:25" s="41" customFormat="1" ht="15.75">
      <c r="A92" s="341"/>
      <c r="B92" s="1217"/>
      <c r="C92" s="32"/>
      <c r="D92" s="521"/>
      <c r="E92" s="34" t="s">
        <v>2</v>
      </c>
      <c r="F92" s="33">
        <v>3647</v>
      </c>
      <c r="G92" s="19" t="s">
        <v>35</v>
      </c>
      <c r="H92" s="521">
        <v>3</v>
      </c>
      <c r="I92" s="35" t="s">
        <v>6</v>
      </c>
      <c r="J92" s="19"/>
      <c r="K92" s="21" t="s">
        <v>991</v>
      </c>
      <c r="L92" s="1218"/>
      <c r="M92" s="249"/>
      <c r="N92" s="249"/>
      <c r="O92" s="249"/>
      <c r="P92" s="249"/>
      <c r="Q92" s="249"/>
      <c r="R92" s="249"/>
      <c r="T92" s="608"/>
      <c r="U92" s="249"/>
      <c r="V92" s="249"/>
      <c r="W92" s="249"/>
      <c r="X92" s="249"/>
      <c r="Y92" s="249"/>
    </row>
    <row r="93" spans="1:25" s="41" customFormat="1" ht="15.75">
      <c r="A93" s="341"/>
      <c r="B93" s="1217"/>
      <c r="C93" s="32"/>
      <c r="D93" s="521"/>
      <c r="E93" s="34" t="s">
        <v>2</v>
      </c>
      <c r="F93" s="33">
        <v>3648</v>
      </c>
      <c r="G93" s="19" t="s">
        <v>35</v>
      </c>
      <c r="H93" s="521">
        <v>3</v>
      </c>
      <c r="I93" s="35" t="s">
        <v>6</v>
      </c>
      <c r="J93" s="19"/>
      <c r="K93" s="21" t="s">
        <v>991</v>
      </c>
      <c r="L93" s="1218"/>
      <c r="M93" s="249"/>
      <c r="N93" s="249"/>
      <c r="O93" s="249"/>
      <c r="P93" s="249"/>
      <c r="Q93" s="249"/>
      <c r="R93" s="249"/>
      <c r="T93" s="608"/>
      <c r="U93" s="249"/>
      <c r="V93" s="249"/>
      <c r="W93" s="249"/>
      <c r="X93" s="249"/>
      <c r="Y93" s="249"/>
    </row>
    <row r="94" spans="1:25" s="41" customFormat="1" ht="15.75">
      <c r="A94" s="341"/>
      <c r="B94" s="1217"/>
      <c r="C94" s="32"/>
      <c r="D94" s="521"/>
      <c r="E94" s="34" t="s">
        <v>2</v>
      </c>
      <c r="F94" s="33">
        <v>4023</v>
      </c>
      <c r="G94" s="19" t="s">
        <v>35</v>
      </c>
      <c r="H94" s="521">
        <v>6</v>
      </c>
      <c r="I94" s="35" t="s">
        <v>6</v>
      </c>
      <c r="J94" s="19"/>
      <c r="K94" s="21" t="s">
        <v>991</v>
      </c>
      <c r="L94" s="1218">
        <v>577.5</v>
      </c>
      <c r="M94" s="249"/>
      <c r="N94" s="249"/>
      <c r="O94" s="249"/>
      <c r="P94" s="249"/>
      <c r="Q94" s="249"/>
      <c r="R94" s="249"/>
      <c r="T94" s="608"/>
      <c r="U94" s="249"/>
      <c r="V94" s="249"/>
      <c r="W94" s="249"/>
      <c r="X94" s="249"/>
      <c r="Y94" s="249"/>
    </row>
    <row r="95" spans="1:25" s="41" customFormat="1" ht="15.75">
      <c r="A95" s="341" t="s">
        <v>1594</v>
      </c>
      <c r="B95" s="1217">
        <v>45273</v>
      </c>
      <c r="C95" s="32">
        <v>45268</v>
      </c>
      <c r="D95" s="521">
        <v>15743</v>
      </c>
      <c r="E95" s="34" t="s">
        <v>1221</v>
      </c>
      <c r="F95" s="33">
        <v>4269</v>
      </c>
      <c r="G95" s="19" t="s">
        <v>2208</v>
      </c>
      <c r="H95" s="521">
        <v>10</v>
      </c>
      <c r="I95" s="35" t="s">
        <v>6</v>
      </c>
      <c r="J95" s="19"/>
      <c r="K95" s="21"/>
      <c r="L95" s="1218">
        <v>880</v>
      </c>
      <c r="M95" s="249"/>
      <c r="N95" s="249"/>
      <c r="O95" s="249"/>
      <c r="P95" s="249"/>
      <c r="Q95" s="249"/>
      <c r="R95" s="249"/>
      <c r="T95" s="608"/>
      <c r="U95" s="249"/>
      <c r="V95" s="249"/>
      <c r="W95" s="249"/>
      <c r="X95" s="249"/>
      <c r="Y95" s="249"/>
    </row>
    <row r="96" spans="1:25" s="41" customFormat="1" ht="15.75">
      <c r="A96" s="341" t="s">
        <v>1997</v>
      </c>
      <c r="B96" s="1217">
        <v>45273</v>
      </c>
      <c r="C96" s="32">
        <v>45271</v>
      </c>
      <c r="D96" s="521">
        <v>15749</v>
      </c>
      <c r="E96" s="34" t="s">
        <v>1221</v>
      </c>
      <c r="F96" s="33">
        <v>4060</v>
      </c>
      <c r="G96" s="19" t="s">
        <v>2012</v>
      </c>
      <c r="H96" s="521">
        <v>10</v>
      </c>
      <c r="I96" s="35" t="s">
        <v>6</v>
      </c>
      <c r="J96" s="19"/>
      <c r="K96" s="21"/>
      <c r="L96" s="1218">
        <v>278</v>
      </c>
      <c r="M96" s="249"/>
      <c r="N96" s="249"/>
      <c r="O96" s="249"/>
      <c r="P96" s="249"/>
      <c r="Q96" s="249"/>
      <c r="R96" s="249"/>
      <c r="T96" s="608"/>
      <c r="U96" s="249"/>
      <c r="V96" s="249"/>
      <c r="W96" s="249"/>
      <c r="X96" s="249"/>
      <c r="Y96" s="249"/>
    </row>
    <row r="97" spans="1:25" s="41" customFormat="1" ht="15.75">
      <c r="A97" s="341" t="s">
        <v>1617</v>
      </c>
      <c r="B97" s="1217">
        <v>45273</v>
      </c>
      <c r="C97" s="32">
        <v>45271</v>
      </c>
      <c r="D97" s="521">
        <v>15751</v>
      </c>
      <c r="E97" s="34" t="s">
        <v>2</v>
      </c>
      <c r="F97" s="33">
        <v>3101</v>
      </c>
      <c r="G97" s="19" t="s">
        <v>21</v>
      </c>
      <c r="H97" s="521">
        <v>5</v>
      </c>
      <c r="I97" s="35" t="s">
        <v>6</v>
      </c>
      <c r="J97" s="19"/>
      <c r="K97" s="21"/>
      <c r="L97" s="1218"/>
      <c r="M97" s="249"/>
      <c r="N97" s="249"/>
      <c r="O97" s="249"/>
      <c r="P97" s="249"/>
      <c r="Q97" s="249"/>
      <c r="R97" s="249"/>
      <c r="T97" s="608"/>
      <c r="U97" s="249"/>
      <c r="V97" s="249"/>
      <c r="W97" s="249"/>
      <c r="X97" s="249"/>
      <c r="Y97" s="249"/>
    </row>
    <row r="98" spans="1:25" s="41" customFormat="1" ht="15.75">
      <c r="A98" s="341"/>
      <c r="B98" s="1217"/>
      <c r="C98" s="32"/>
      <c r="D98" s="521"/>
      <c r="E98" s="34" t="s">
        <v>2</v>
      </c>
      <c r="F98" s="33">
        <v>744</v>
      </c>
      <c r="G98" s="19" t="s">
        <v>48</v>
      </c>
      <c r="H98" s="521">
        <v>5</v>
      </c>
      <c r="I98" s="35" t="s">
        <v>6</v>
      </c>
      <c r="J98" s="19"/>
      <c r="K98" s="21"/>
      <c r="L98" s="1218"/>
      <c r="M98" s="249"/>
      <c r="N98" s="249"/>
      <c r="O98" s="249"/>
      <c r="P98" s="249"/>
      <c r="Q98" s="249"/>
      <c r="R98" s="249"/>
      <c r="T98" s="608"/>
      <c r="U98" s="249"/>
      <c r="V98" s="249"/>
      <c r="W98" s="249"/>
      <c r="X98" s="249"/>
      <c r="Y98" s="249"/>
    </row>
    <row r="99" spans="1:25" s="41" customFormat="1" ht="15.75">
      <c r="A99" s="341"/>
      <c r="B99" s="1217"/>
      <c r="C99" s="32"/>
      <c r="D99" s="521"/>
      <c r="E99" s="34" t="s">
        <v>1221</v>
      </c>
      <c r="F99" s="33">
        <v>2438</v>
      </c>
      <c r="G99" s="19" t="s">
        <v>47</v>
      </c>
      <c r="H99" s="521" t="s">
        <v>882</v>
      </c>
      <c r="I99" s="35" t="s">
        <v>6</v>
      </c>
      <c r="J99" s="19"/>
      <c r="K99" s="21"/>
      <c r="L99" s="1218">
        <v>978.54</v>
      </c>
      <c r="M99" s="249"/>
      <c r="N99" s="249"/>
      <c r="O99" s="249"/>
      <c r="P99" s="249"/>
      <c r="Q99" s="249"/>
      <c r="R99" s="249"/>
      <c r="T99" s="608"/>
      <c r="U99" s="249"/>
      <c r="V99" s="249"/>
      <c r="W99" s="249"/>
      <c r="X99" s="249"/>
      <c r="Y99" s="249"/>
    </row>
    <row r="100" spans="1:25" s="41" customFormat="1" ht="15.75">
      <c r="A100" s="341" t="s">
        <v>2123</v>
      </c>
      <c r="B100" s="1217">
        <v>45273</v>
      </c>
      <c r="C100" s="32">
        <v>45269</v>
      </c>
      <c r="D100" s="521">
        <v>15752</v>
      </c>
      <c r="E100" s="34" t="s">
        <v>2</v>
      </c>
      <c r="F100" s="33">
        <v>951</v>
      </c>
      <c r="G100" s="19" t="s">
        <v>58</v>
      </c>
      <c r="H100" s="521">
        <v>3</v>
      </c>
      <c r="I100" s="35" t="s">
        <v>6</v>
      </c>
      <c r="J100" s="19"/>
      <c r="K100" s="21"/>
      <c r="L100" s="1218">
        <v>432.18</v>
      </c>
      <c r="M100" s="249"/>
      <c r="N100" s="249"/>
      <c r="O100" s="249"/>
      <c r="P100" s="249"/>
      <c r="Q100" s="249"/>
      <c r="R100" s="249"/>
      <c r="T100" s="608"/>
      <c r="U100" s="249"/>
      <c r="V100" s="249"/>
      <c r="W100" s="249"/>
      <c r="X100" s="249"/>
      <c r="Y100" s="249"/>
    </row>
    <row r="101" spans="1:25" s="41" customFormat="1" ht="15.75">
      <c r="A101" s="341" t="s">
        <v>1604</v>
      </c>
      <c r="B101" s="1217">
        <v>45274</v>
      </c>
      <c r="C101" s="32">
        <v>45267</v>
      </c>
      <c r="D101" s="521">
        <v>15758</v>
      </c>
      <c r="E101" s="34" t="s">
        <v>1221</v>
      </c>
      <c r="F101" s="33">
        <v>2438</v>
      </c>
      <c r="G101" s="19" t="s">
        <v>47</v>
      </c>
      <c r="H101" s="521" t="s">
        <v>1066</v>
      </c>
      <c r="I101" s="35" t="s">
        <v>6</v>
      </c>
      <c r="J101" s="19"/>
      <c r="K101" s="21"/>
      <c r="L101" s="1218">
        <v>173.28</v>
      </c>
      <c r="M101" s="249"/>
      <c r="N101" s="249"/>
      <c r="O101" s="249"/>
      <c r="P101" s="249"/>
      <c r="Q101" s="249"/>
      <c r="R101" s="249"/>
      <c r="T101" s="608"/>
      <c r="U101" s="249"/>
      <c r="V101" s="249"/>
      <c r="W101" s="249"/>
      <c r="X101" s="249"/>
      <c r="Y101" s="249"/>
    </row>
    <row r="102" spans="1:25" s="41" customFormat="1" ht="15.75">
      <c r="A102" s="341" t="s">
        <v>141</v>
      </c>
      <c r="B102" s="1217">
        <v>45274</v>
      </c>
      <c r="C102" s="32">
        <v>45272</v>
      </c>
      <c r="D102" s="521">
        <v>15769</v>
      </c>
      <c r="E102" s="34" t="s">
        <v>1574</v>
      </c>
      <c r="F102" s="33">
        <v>3458</v>
      </c>
      <c r="G102" s="19" t="s">
        <v>75</v>
      </c>
      <c r="H102" s="521">
        <v>10</v>
      </c>
      <c r="I102" s="35" t="s">
        <v>6</v>
      </c>
      <c r="J102" s="19"/>
      <c r="K102" s="21"/>
      <c r="L102" s="1218">
        <v>145</v>
      </c>
      <c r="M102" s="249"/>
      <c r="N102" s="249"/>
      <c r="O102" s="249"/>
      <c r="P102" s="249"/>
      <c r="Q102" s="249"/>
      <c r="R102" s="249"/>
      <c r="T102" s="608"/>
      <c r="U102" s="249"/>
      <c r="V102" s="249"/>
      <c r="W102" s="249"/>
      <c r="X102" s="249"/>
      <c r="Y102" s="249"/>
    </row>
    <row r="103" spans="1:25" s="41" customFormat="1" ht="15.75">
      <c r="A103" s="341" t="s">
        <v>3469</v>
      </c>
      <c r="B103" s="1217">
        <v>45274</v>
      </c>
      <c r="C103" s="32">
        <v>45271</v>
      </c>
      <c r="D103" s="521">
        <v>15773</v>
      </c>
      <c r="E103" s="34" t="s">
        <v>2</v>
      </c>
      <c r="F103" s="33">
        <v>753</v>
      </c>
      <c r="G103" s="19" t="s">
        <v>47</v>
      </c>
      <c r="H103" s="521">
        <v>12</v>
      </c>
      <c r="I103" s="35" t="s">
        <v>6</v>
      </c>
      <c r="J103" s="19"/>
      <c r="K103" s="21"/>
      <c r="L103" s="1218">
        <v>426</v>
      </c>
      <c r="M103" s="249"/>
      <c r="N103" s="249"/>
      <c r="O103" s="249"/>
      <c r="P103" s="249"/>
      <c r="Q103" s="249"/>
      <c r="R103" s="249"/>
      <c r="T103" s="608"/>
      <c r="U103" s="249"/>
      <c r="V103" s="249"/>
      <c r="W103" s="249"/>
      <c r="X103" s="249"/>
      <c r="Y103" s="249"/>
    </row>
    <row r="104" spans="1:25" s="41" customFormat="1" ht="15.75">
      <c r="A104" s="341" t="s">
        <v>141</v>
      </c>
      <c r="B104" s="1217">
        <v>45274</v>
      </c>
      <c r="C104" s="32">
        <v>45269</v>
      </c>
      <c r="D104" s="521">
        <v>15776</v>
      </c>
      <c r="E104" s="34" t="s">
        <v>2</v>
      </c>
      <c r="F104" s="33">
        <v>1350</v>
      </c>
      <c r="G104" s="19" t="s">
        <v>182</v>
      </c>
      <c r="H104" s="521">
        <v>6</v>
      </c>
      <c r="I104" s="35" t="s">
        <v>6</v>
      </c>
      <c r="J104" s="19"/>
      <c r="K104" s="21"/>
      <c r="L104" s="1218">
        <v>87</v>
      </c>
      <c r="M104" s="249"/>
      <c r="N104" s="249"/>
      <c r="O104" s="249"/>
      <c r="P104" s="249"/>
      <c r="Q104" s="249"/>
      <c r="R104" s="249"/>
      <c r="T104" s="608"/>
      <c r="U104" s="249"/>
      <c r="V104" s="249"/>
      <c r="W104" s="249"/>
      <c r="X104" s="249"/>
      <c r="Y104" s="249"/>
    </row>
    <row r="105" spans="1:25" s="41" customFormat="1" ht="15.75">
      <c r="A105" s="341" t="s">
        <v>400</v>
      </c>
      <c r="B105" s="1217">
        <v>45275</v>
      </c>
      <c r="C105" s="32">
        <v>45272</v>
      </c>
      <c r="D105" s="521">
        <v>15475</v>
      </c>
      <c r="E105" s="34" t="s">
        <v>2</v>
      </c>
      <c r="F105" s="33">
        <v>908</v>
      </c>
      <c r="G105" s="19" t="s">
        <v>30</v>
      </c>
      <c r="H105" s="521">
        <v>56</v>
      </c>
      <c r="I105" s="35" t="s">
        <v>6</v>
      </c>
      <c r="J105" s="19"/>
      <c r="K105" s="21"/>
      <c r="L105" s="1218"/>
      <c r="M105" s="249"/>
      <c r="N105" s="249"/>
      <c r="O105" s="249"/>
      <c r="P105" s="249"/>
      <c r="Q105" s="249"/>
      <c r="R105" s="249"/>
      <c r="T105" s="608"/>
      <c r="U105" s="249"/>
      <c r="V105" s="249"/>
      <c r="W105" s="249"/>
      <c r="X105" s="249"/>
      <c r="Y105" s="249"/>
    </row>
    <row r="106" spans="1:25" s="41" customFormat="1" ht="15.75">
      <c r="A106" s="341"/>
      <c r="B106" s="1217"/>
      <c r="C106" s="32"/>
      <c r="D106" s="521"/>
      <c r="E106" s="34" t="s">
        <v>2</v>
      </c>
      <c r="F106" s="33">
        <v>753</v>
      </c>
      <c r="G106" s="19" t="s">
        <v>47</v>
      </c>
      <c r="H106" s="521">
        <v>80</v>
      </c>
      <c r="I106" s="35" t="s">
        <v>6</v>
      </c>
      <c r="J106" s="19"/>
      <c r="K106" s="21"/>
      <c r="L106" s="1218">
        <v>3425</v>
      </c>
      <c r="M106" s="249"/>
      <c r="N106" s="249"/>
      <c r="O106" s="249"/>
      <c r="P106" s="249"/>
      <c r="Q106" s="249"/>
      <c r="R106" s="249"/>
      <c r="T106" s="608"/>
      <c r="U106" s="249"/>
      <c r="V106" s="249"/>
      <c r="W106" s="249"/>
      <c r="X106" s="249"/>
      <c r="Y106" s="249"/>
    </row>
    <row r="107" spans="1:25" s="41" customFormat="1" ht="15.75">
      <c r="A107" s="341" t="s">
        <v>1303</v>
      </c>
      <c r="B107" s="1217">
        <v>45275</v>
      </c>
      <c r="C107" s="32">
        <v>45272</v>
      </c>
      <c r="D107" s="521">
        <v>15710</v>
      </c>
      <c r="E107" s="34" t="s">
        <v>1574</v>
      </c>
      <c r="F107" s="33">
        <v>3626</v>
      </c>
      <c r="G107" s="19" t="s">
        <v>1441</v>
      </c>
      <c r="H107" s="521">
        <v>30</v>
      </c>
      <c r="I107" s="35" t="s">
        <v>6</v>
      </c>
      <c r="J107" s="19"/>
      <c r="K107" s="21"/>
      <c r="L107" s="1218"/>
      <c r="M107" s="249"/>
      <c r="N107" s="249"/>
      <c r="O107" s="249"/>
      <c r="P107" s="249"/>
      <c r="Q107" s="249"/>
      <c r="R107" s="249"/>
      <c r="T107" s="608"/>
      <c r="U107" s="249"/>
      <c r="V107" s="249"/>
      <c r="W107" s="249"/>
      <c r="X107" s="249"/>
      <c r="Y107" s="249"/>
    </row>
    <row r="108" spans="1:25" s="41" customFormat="1" ht="15.75">
      <c r="A108" s="341"/>
      <c r="B108" s="1217"/>
      <c r="C108" s="32"/>
      <c r="D108" s="521"/>
      <c r="E108" s="34" t="s">
        <v>2351</v>
      </c>
      <c r="F108" s="33">
        <v>3623</v>
      </c>
      <c r="G108" s="19" t="s">
        <v>47</v>
      </c>
      <c r="H108" s="521">
        <v>20</v>
      </c>
      <c r="I108" s="35" t="s">
        <v>6</v>
      </c>
      <c r="J108" s="19"/>
      <c r="K108" s="21"/>
      <c r="L108" s="1218"/>
      <c r="M108" s="249"/>
      <c r="N108" s="249"/>
      <c r="O108" s="249"/>
      <c r="P108" s="249"/>
      <c r="Q108" s="249"/>
      <c r="R108" s="249"/>
      <c r="T108" s="608"/>
      <c r="U108" s="249"/>
      <c r="V108" s="249"/>
      <c r="W108" s="249"/>
      <c r="X108" s="249"/>
      <c r="Y108" s="249"/>
    </row>
    <row r="109" spans="1:25" s="41" customFormat="1" ht="15.75">
      <c r="A109" s="341"/>
      <c r="B109" s="1217"/>
      <c r="C109" s="32">
        <v>45268</v>
      </c>
      <c r="D109" s="521"/>
      <c r="E109" s="34" t="s">
        <v>1221</v>
      </c>
      <c r="F109" s="33">
        <v>3624</v>
      </c>
      <c r="G109" s="19" t="s">
        <v>63</v>
      </c>
      <c r="H109" s="521">
        <v>10</v>
      </c>
      <c r="I109" s="35" t="s">
        <v>6</v>
      </c>
      <c r="J109" s="19"/>
      <c r="K109" s="21" t="s">
        <v>991</v>
      </c>
      <c r="L109" s="1218">
        <v>2018.8</v>
      </c>
      <c r="M109" s="249"/>
      <c r="N109" s="249"/>
      <c r="O109" s="249"/>
      <c r="P109" s="249"/>
      <c r="Q109" s="249"/>
      <c r="R109" s="249"/>
      <c r="T109" s="608"/>
      <c r="U109" s="249"/>
      <c r="V109" s="249"/>
      <c r="W109" s="249"/>
      <c r="X109" s="249"/>
      <c r="Y109" s="249"/>
    </row>
    <row r="110" spans="1:25" s="41" customFormat="1" ht="15.75">
      <c r="A110" s="341" t="s">
        <v>1303</v>
      </c>
      <c r="B110" s="1217">
        <v>45279</v>
      </c>
      <c r="C110" s="32">
        <v>45273</v>
      </c>
      <c r="D110" s="521">
        <v>15711</v>
      </c>
      <c r="E110" s="34" t="s">
        <v>1574</v>
      </c>
      <c r="F110" s="33">
        <v>3626</v>
      </c>
      <c r="G110" s="19" t="s">
        <v>1441</v>
      </c>
      <c r="H110" s="521">
        <v>30</v>
      </c>
      <c r="I110" s="35" t="s">
        <v>6</v>
      </c>
      <c r="J110" s="19"/>
      <c r="K110" s="21"/>
      <c r="L110" s="1218"/>
      <c r="M110" s="249"/>
      <c r="N110" s="249"/>
      <c r="O110" s="249"/>
      <c r="P110" s="249"/>
      <c r="Q110" s="249"/>
      <c r="R110" s="249"/>
      <c r="T110" s="608"/>
      <c r="U110" s="249"/>
      <c r="V110" s="249"/>
      <c r="W110" s="249"/>
      <c r="X110" s="249"/>
      <c r="Y110" s="249"/>
    </row>
    <row r="111" spans="1:25" s="41" customFormat="1" ht="15.75">
      <c r="A111" s="341"/>
      <c r="B111" s="1217"/>
      <c r="C111" s="32"/>
      <c r="D111" s="521"/>
      <c r="E111" s="34" t="s">
        <v>2351</v>
      </c>
      <c r="F111" s="33">
        <v>3623</v>
      </c>
      <c r="G111" s="19" t="s">
        <v>47</v>
      </c>
      <c r="H111" s="521">
        <v>20</v>
      </c>
      <c r="I111" s="35" t="s">
        <v>6</v>
      </c>
      <c r="J111" s="19"/>
      <c r="K111" s="21"/>
      <c r="L111" s="1218"/>
      <c r="M111" s="249"/>
      <c r="N111" s="249"/>
      <c r="O111" s="249"/>
      <c r="P111" s="249"/>
      <c r="Q111" s="249"/>
      <c r="R111" s="249"/>
      <c r="T111" s="608"/>
      <c r="U111" s="249"/>
      <c r="V111" s="249"/>
      <c r="W111" s="249"/>
      <c r="X111" s="249"/>
      <c r="Y111" s="249"/>
    </row>
    <row r="112" spans="1:25" s="41" customFormat="1" ht="15.75">
      <c r="A112" s="341"/>
      <c r="B112" s="1217"/>
      <c r="C112" s="32">
        <v>45268</v>
      </c>
      <c r="D112" s="521"/>
      <c r="E112" s="34" t="s">
        <v>1221</v>
      </c>
      <c r="F112" s="33">
        <v>3624</v>
      </c>
      <c r="G112" s="19" t="s">
        <v>63</v>
      </c>
      <c r="H112" s="521">
        <v>10</v>
      </c>
      <c r="I112" s="35" t="s">
        <v>6</v>
      </c>
      <c r="J112" s="19"/>
      <c r="K112" s="21" t="s">
        <v>991</v>
      </c>
      <c r="L112" s="1218">
        <v>2018.8</v>
      </c>
      <c r="M112" s="249"/>
      <c r="N112" s="249"/>
      <c r="O112" s="249"/>
      <c r="P112" s="249"/>
      <c r="Q112" s="249"/>
      <c r="R112" s="249"/>
      <c r="T112" s="608"/>
      <c r="U112" s="249"/>
      <c r="V112" s="249"/>
      <c r="W112" s="249"/>
      <c r="X112" s="249"/>
      <c r="Y112" s="249"/>
    </row>
    <row r="113" spans="1:25" s="41" customFormat="1" ht="15.75">
      <c r="A113" s="341" t="s">
        <v>2854</v>
      </c>
      <c r="B113" s="1217">
        <v>45267</v>
      </c>
      <c r="C113" s="32">
        <v>45267</v>
      </c>
      <c r="D113" s="521">
        <v>15786</v>
      </c>
      <c r="E113" s="34" t="s">
        <v>2</v>
      </c>
      <c r="F113" s="33">
        <v>869</v>
      </c>
      <c r="G113" s="19" t="s">
        <v>958</v>
      </c>
      <c r="H113" s="521">
        <v>40</v>
      </c>
      <c r="I113" s="35" t="s">
        <v>6</v>
      </c>
      <c r="J113" s="19"/>
      <c r="K113" s="21"/>
      <c r="L113" s="1218">
        <v>260</v>
      </c>
      <c r="M113" s="249"/>
      <c r="N113" s="249"/>
      <c r="O113" s="249"/>
      <c r="P113" s="249"/>
      <c r="Q113" s="249"/>
      <c r="R113" s="249"/>
      <c r="T113" s="608"/>
      <c r="U113" s="249"/>
      <c r="V113" s="249"/>
      <c r="W113" s="249"/>
      <c r="X113" s="249"/>
      <c r="Y113" s="249"/>
    </row>
    <row r="114" spans="1:25" s="41" customFormat="1" ht="15.75">
      <c r="A114" s="341" t="s">
        <v>115</v>
      </c>
      <c r="B114" s="1217">
        <v>45271</v>
      </c>
      <c r="C114" s="32">
        <v>45268</v>
      </c>
      <c r="D114" s="521">
        <v>15795</v>
      </c>
      <c r="E114" s="34" t="s">
        <v>2</v>
      </c>
      <c r="F114" s="33">
        <v>2604</v>
      </c>
      <c r="G114" s="19" t="s">
        <v>116</v>
      </c>
      <c r="H114" s="521">
        <v>21</v>
      </c>
      <c r="I114" s="35" t="s">
        <v>6</v>
      </c>
      <c r="J114" s="19"/>
      <c r="K114" s="21"/>
      <c r="L114" s="1218">
        <v>770</v>
      </c>
      <c r="M114" s="249"/>
      <c r="N114" s="249"/>
      <c r="O114" s="249"/>
      <c r="P114" s="249"/>
      <c r="Q114" s="249"/>
      <c r="R114" s="249"/>
      <c r="T114" s="608"/>
      <c r="U114" s="249"/>
      <c r="V114" s="249"/>
      <c r="W114" s="249"/>
      <c r="X114" s="249"/>
      <c r="Y114" s="249"/>
    </row>
    <row r="115" spans="1:25" s="41" customFormat="1" ht="15.75">
      <c r="A115" s="341" t="s">
        <v>3471</v>
      </c>
      <c r="B115" s="1217">
        <v>45275</v>
      </c>
      <c r="C115" s="32">
        <v>45269</v>
      </c>
      <c r="D115" s="521">
        <v>15798</v>
      </c>
      <c r="E115" s="34" t="s">
        <v>2</v>
      </c>
      <c r="F115" s="33">
        <v>2664</v>
      </c>
      <c r="G115" s="19" t="s">
        <v>142</v>
      </c>
      <c r="H115" s="521">
        <v>20</v>
      </c>
      <c r="I115" s="35" t="s">
        <v>6</v>
      </c>
      <c r="J115" s="19"/>
      <c r="K115" s="21"/>
      <c r="L115" s="1218">
        <v>182</v>
      </c>
      <c r="M115" s="249"/>
      <c r="N115" s="249"/>
      <c r="O115" s="249"/>
      <c r="P115" s="249"/>
      <c r="Q115" s="249"/>
      <c r="R115" s="249"/>
      <c r="T115" s="608"/>
      <c r="U115" s="249"/>
      <c r="V115" s="249"/>
      <c r="W115" s="249"/>
      <c r="X115" s="249"/>
      <c r="Y115" s="249"/>
    </row>
    <row r="116" spans="1:25" s="41" customFormat="1" ht="15.75">
      <c r="A116" s="341" t="s">
        <v>160</v>
      </c>
      <c r="B116" s="1217">
        <v>45275</v>
      </c>
      <c r="C116" s="32">
        <v>45268</v>
      </c>
      <c r="D116" s="521">
        <v>15690</v>
      </c>
      <c r="E116" s="34" t="s">
        <v>2</v>
      </c>
      <c r="F116" s="33">
        <v>1186</v>
      </c>
      <c r="G116" s="19" t="s">
        <v>79</v>
      </c>
      <c r="H116" s="521">
        <v>5</v>
      </c>
      <c r="I116" s="35" t="s">
        <v>6</v>
      </c>
      <c r="J116" s="19"/>
      <c r="K116" s="21"/>
      <c r="L116" s="1218"/>
      <c r="M116" s="249"/>
      <c r="N116" s="249"/>
      <c r="O116" s="249"/>
      <c r="P116" s="249"/>
      <c r="Q116" s="249"/>
      <c r="R116" s="249"/>
      <c r="T116" s="608"/>
      <c r="U116" s="249"/>
      <c r="V116" s="249"/>
      <c r="W116" s="249"/>
      <c r="X116" s="249"/>
      <c r="Y116" s="249"/>
    </row>
    <row r="117" spans="1:25" s="41" customFormat="1" ht="15.75">
      <c r="A117" s="341"/>
      <c r="B117" s="1217"/>
      <c r="C117" s="32"/>
      <c r="D117" s="521"/>
      <c r="E117" s="34" t="s">
        <v>1574</v>
      </c>
      <c r="F117" s="33">
        <v>3016</v>
      </c>
      <c r="G117" s="19" t="s">
        <v>22</v>
      </c>
      <c r="H117" s="521">
        <v>20</v>
      </c>
      <c r="I117" s="35" t="s">
        <v>6</v>
      </c>
      <c r="J117" s="19"/>
      <c r="K117" s="21"/>
      <c r="L117" s="1218">
        <v>738.5</v>
      </c>
      <c r="M117" s="249"/>
      <c r="N117" s="249"/>
      <c r="O117" s="249"/>
      <c r="P117" s="249"/>
      <c r="Q117" s="249"/>
      <c r="R117" s="249"/>
      <c r="T117" s="608"/>
      <c r="U117" s="249"/>
      <c r="V117" s="249"/>
      <c r="W117" s="249"/>
      <c r="X117" s="249"/>
      <c r="Y117" s="249"/>
    </row>
    <row r="118" spans="1:25" s="41" customFormat="1" ht="15.75">
      <c r="A118" s="341" t="s">
        <v>226</v>
      </c>
      <c r="B118" s="1217">
        <v>45275</v>
      </c>
      <c r="C118" s="32">
        <v>45273</v>
      </c>
      <c r="D118" s="521">
        <v>15684</v>
      </c>
      <c r="E118" s="34" t="s">
        <v>2</v>
      </c>
      <c r="F118" s="33">
        <v>4256</v>
      </c>
      <c r="G118" s="19" t="s">
        <v>29</v>
      </c>
      <c r="H118" s="521">
        <v>25</v>
      </c>
      <c r="I118" s="35" t="s">
        <v>6</v>
      </c>
      <c r="J118" s="19"/>
      <c r="K118" s="21"/>
      <c r="L118" s="1218"/>
      <c r="M118" s="249"/>
      <c r="N118" s="249"/>
      <c r="O118" s="249"/>
      <c r="P118" s="249"/>
      <c r="Q118" s="249"/>
      <c r="R118" s="249"/>
      <c r="T118" s="608"/>
      <c r="U118" s="249"/>
      <c r="V118" s="249"/>
      <c r="W118" s="249"/>
      <c r="X118" s="249"/>
      <c r="Y118" s="249"/>
    </row>
    <row r="119" spans="1:25" s="41" customFormat="1" ht="15.75">
      <c r="A119" s="341"/>
      <c r="B119" s="1217"/>
      <c r="C119" s="32"/>
      <c r="D119" s="521"/>
      <c r="E119" s="34" t="s">
        <v>153</v>
      </c>
      <c r="F119" s="33">
        <v>4551</v>
      </c>
      <c r="G119" s="19" t="s">
        <v>75</v>
      </c>
      <c r="H119" s="521">
        <v>20</v>
      </c>
      <c r="I119" s="35" t="s">
        <v>6</v>
      </c>
      <c r="J119" s="19"/>
      <c r="K119" s="21" t="s">
        <v>3472</v>
      </c>
      <c r="L119" s="1218">
        <v>1089.7</v>
      </c>
      <c r="M119" s="249"/>
      <c r="N119" s="249"/>
      <c r="O119" s="249"/>
      <c r="P119" s="249"/>
      <c r="Q119" s="249"/>
      <c r="R119" s="249"/>
      <c r="T119" s="608"/>
      <c r="U119" s="249"/>
      <c r="V119" s="249"/>
      <c r="W119" s="249"/>
      <c r="X119" s="249"/>
      <c r="Y119" s="249"/>
    </row>
    <row r="120" spans="1:25" s="41" customFormat="1" ht="15.75">
      <c r="A120" s="341" t="s">
        <v>494</v>
      </c>
      <c r="B120" s="1217">
        <v>45275</v>
      </c>
      <c r="C120" s="32">
        <v>45268</v>
      </c>
      <c r="D120" s="521">
        <v>15807</v>
      </c>
      <c r="E120" s="34" t="s">
        <v>2351</v>
      </c>
      <c r="F120" s="33">
        <v>4527</v>
      </c>
      <c r="G120" s="19" t="s">
        <v>38</v>
      </c>
      <c r="H120" s="521">
        <v>20</v>
      </c>
      <c r="I120" s="35" t="s">
        <v>6</v>
      </c>
      <c r="J120" s="19"/>
      <c r="K120" s="21"/>
      <c r="L120" s="1218"/>
      <c r="M120" s="249"/>
      <c r="N120" s="249"/>
      <c r="O120" s="249"/>
      <c r="P120" s="249"/>
      <c r="Q120" s="249"/>
      <c r="R120" s="249"/>
      <c r="T120" s="608"/>
      <c r="U120" s="249"/>
      <c r="V120" s="249"/>
      <c r="W120" s="249"/>
      <c r="X120" s="249"/>
      <c r="Y120" s="249"/>
    </row>
    <row r="121" spans="1:25" s="41" customFormat="1" ht="15.75">
      <c r="A121" s="341"/>
      <c r="B121" s="1217"/>
      <c r="C121" s="32"/>
      <c r="D121" s="521"/>
      <c r="E121" s="34" t="s">
        <v>2351</v>
      </c>
      <c r="F121" s="33">
        <v>4943</v>
      </c>
      <c r="G121" s="19" t="s">
        <v>31</v>
      </c>
      <c r="H121" s="521">
        <v>5</v>
      </c>
      <c r="I121" s="35" t="s">
        <v>6</v>
      </c>
      <c r="J121" s="19"/>
      <c r="K121" s="21" t="s">
        <v>991</v>
      </c>
      <c r="L121" s="1218">
        <v>1462.5</v>
      </c>
      <c r="M121" s="249"/>
      <c r="N121" s="249"/>
      <c r="O121" s="249"/>
      <c r="P121" s="249"/>
      <c r="Q121" s="249"/>
      <c r="R121" s="249"/>
      <c r="T121" s="608"/>
      <c r="U121" s="249"/>
      <c r="V121" s="249"/>
      <c r="W121" s="249"/>
      <c r="X121" s="249"/>
      <c r="Y121" s="249"/>
    </row>
    <row r="122" spans="1:25" s="41" customFormat="1" ht="15.75">
      <c r="A122" s="341" t="s">
        <v>3473</v>
      </c>
      <c r="B122" s="1217">
        <v>45275</v>
      </c>
      <c r="C122" s="32">
        <v>45272</v>
      </c>
      <c r="D122" s="521">
        <v>15808</v>
      </c>
      <c r="E122" s="34" t="s">
        <v>2351</v>
      </c>
      <c r="F122" s="33">
        <v>3341</v>
      </c>
      <c r="G122" s="19" t="s">
        <v>19</v>
      </c>
      <c r="H122" s="521">
        <v>6</v>
      </c>
      <c r="I122" s="35" t="s">
        <v>6</v>
      </c>
      <c r="J122" s="19"/>
      <c r="K122" s="21"/>
      <c r="L122" s="1218">
        <v>177</v>
      </c>
      <c r="M122" s="249"/>
      <c r="N122" s="249"/>
      <c r="O122" s="249"/>
      <c r="P122" s="249"/>
      <c r="Q122" s="249"/>
      <c r="R122" s="249"/>
      <c r="T122" s="608"/>
      <c r="U122" s="249"/>
      <c r="V122" s="249"/>
      <c r="W122" s="249"/>
      <c r="X122" s="249"/>
      <c r="Y122" s="249"/>
    </row>
    <row r="123" spans="1:25" s="41" customFormat="1" ht="15.75">
      <c r="A123" s="341" t="s">
        <v>3474</v>
      </c>
      <c r="B123" s="1217">
        <v>45278</v>
      </c>
      <c r="C123" s="32">
        <v>45272</v>
      </c>
      <c r="D123" s="521">
        <v>15809</v>
      </c>
      <c r="E123" s="34" t="s">
        <v>2</v>
      </c>
      <c r="F123" s="33">
        <v>4554</v>
      </c>
      <c r="G123" s="19" t="s">
        <v>36</v>
      </c>
      <c r="H123" s="521">
        <v>10</v>
      </c>
      <c r="I123" s="35" t="s">
        <v>6</v>
      </c>
      <c r="J123" s="19"/>
      <c r="K123" s="21"/>
      <c r="L123" s="1218">
        <v>630</v>
      </c>
      <c r="M123" s="249"/>
      <c r="N123" s="249"/>
      <c r="O123" s="249"/>
      <c r="P123" s="249"/>
      <c r="Q123" s="249"/>
      <c r="R123" s="249"/>
      <c r="T123" s="608"/>
      <c r="U123" s="249"/>
      <c r="V123" s="249"/>
      <c r="W123" s="249"/>
      <c r="X123" s="249"/>
      <c r="Y123" s="249"/>
    </row>
    <row r="124" spans="1:25" s="41" customFormat="1" ht="15.75">
      <c r="A124" s="341" t="s">
        <v>1303</v>
      </c>
      <c r="B124" s="1217">
        <v>45275</v>
      </c>
      <c r="C124" s="32">
        <v>45269</v>
      </c>
      <c r="D124" s="521">
        <v>15812</v>
      </c>
      <c r="E124" s="34" t="s">
        <v>1221</v>
      </c>
      <c r="F124" s="33">
        <v>4650</v>
      </c>
      <c r="G124" s="19" t="s">
        <v>783</v>
      </c>
      <c r="H124" s="521">
        <v>10</v>
      </c>
      <c r="I124" s="235" t="s">
        <v>6</v>
      </c>
      <c r="J124" s="19"/>
      <c r="K124" s="21" t="s">
        <v>991</v>
      </c>
      <c r="L124" s="1218"/>
      <c r="M124" s="249"/>
      <c r="N124" s="249"/>
      <c r="O124" s="249"/>
      <c r="P124" s="249"/>
      <c r="Q124" s="249"/>
      <c r="R124" s="249"/>
      <c r="T124" s="608"/>
      <c r="U124" s="249"/>
      <c r="V124" s="249"/>
      <c r="W124" s="249"/>
      <c r="X124" s="249"/>
      <c r="Y124" s="249"/>
    </row>
    <row r="125" spans="1:25" s="41" customFormat="1" ht="15.75">
      <c r="A125" s="341"/>
      <c r="B125" s="1217"/>
      <c r="C125" s="32"/>
      <c r="D125" s="521"/>
      <c r="E125" s="34" t="s">
        <v>1221</v>
      </c>
      <c r="F125" s="33">
        <v>4227</v>
      </c>
      <c r="G125" s="19" t="s">
        <v>783</v>
      </c>
      <c r="H125" s="521">
        <v>4</v>
      </c>
      <c r="I125" s="235" t="s">
        <v>6</v>
      </c>
      <c r="J125" s="19"/>
      <c r="K125" s="21" t="s">
        <v>991</v>
      </c>
      <c r="L125" s="1218"/>
      <c r="M125" s="249"/>
      <c r="N125" s="249"/>
      <c r="O125" s="249"/>
      <c r="P125" s="249"/>
      <c r="Q125" s="249"/>
      <c r="R125" s="249"/>
      <c r="T125" s="608"/>
      <c r="U125" s="249"/>
      <c r="V125" s="249"/>
      <c r="W125" s="249"/>
      <c r="X125" s="249"/>
      <c r="Y125" s="249"/>
    </row>
    <row r="126" spans="1:25" s="41" customFormat="1" ht="15.75">
      <c r="A126" s="341"/>
      <c r="B126" s="1217"/>
      <c r="C126" s="32"/>
      <c r="D126" s="521"/>
      <c r="E126" s="34" t="s">
        <v>1221</v>
      </c>
      <c r="F126" s="33">
        <v>4374</v>
      </c>
      <c r="G126" s="19" t="s">
        <v>783</v>
      </c>
      <c r="H126" s="521">
        <v>4</v>
      </c>
      <c r="I126" s="235" t="s">
        <v>6</v>
      </c>
      <c r="J126" s="19"/>
      <c r="K126" s="21" t="s">
        <v>991</v>
      </c>
      <c r="L126" s="1218">
        <v>634.5</v>
      </c>
      <c r="M126" s="249"/>
      <c r="N126" s="249"/>
      <c r="O126" s="249"/>
      <c r="P126" s="249"/>
      <c r="Q126" s="249"/>
      <c r="R126" s="249"/>
      <c r="T126" s="608"/>
      <c r="U126" s="249"/>
      <c r="V126" s="249"/>
      <c r="W126" s="249"/>
      <c r="X126" s="249"/>
      <c r="Y126" s="249"/>
    </row>
    <row r="127" spans="1:25" s="41" customFormat="1" ht="15.75">
      <c r="A127" s="341" t="s">
        <v>1508</v>
      </c>
      <c r="B127" s="1217">
        <v>45278</v>
      </c>
      <c r="C127" s="32">
        <v>45272</v>
      </c>
      <c r="D127" s="521">
        <v>15817</v>
      </c>
      <c r="E127" s="34" t="s">
        <v>2452</v>
      </c>
      <c r="F127" s="33">
        <v>2646</v>
      </c>
      <c r="G127" s="19" t="s">
        <v>182</v>
      </c>
      <c r="H127" s="521">
        <v>50</v>
      </c>
      <c r="I127" s="35" t="s">
        <v>6</v>
      </c>
      <c r="J127" s="19"/>
      <c r="K127" s="21"/>
      <c r="L127" s="1218">
        <v>913.5</v>
      </c>
      <c r="M127" s="249"/>
      <c r="N127" s="249"/>
      <c r="O127" s="249"/>
      <c r="P127" s="249"/>
      <c r="Q127" s="249"/>
      <c r="R127" s="249"/>
      <c r="T127" s="608"/>
      <c r="U127" s="249"/>
      <c r="V127" s="249"/>
      <c r="W127" s="249"/>
      <c r="X127" s="249"/>
      <c r="Y127" s="249"/>
    </row>
    <row r="128" spans="1:25" s="41" customFormat="1" ht="15.75">
      <c r="A128" s="341" t="s">
        <v>1303</v>
      </c>
      <c r="B128" s="1217">
        <v>45279</v>
      </c>
      <c r="C128" s="32">
        <v>45271</v>
      </c>
      <c r="D128" s="521">
        <v>15821</v>
      </c>
      <c r="E128" s="34" t="s">
        <v>1221</v>
      </c>
      <c r="F128" s="33">
        <v>3630</v>
      </c>
      <c r="G128" s="19" t="s">
        <v>2004</v>
      </c>
      <c r="H128" s="521">
        <v>5</v>
      </c>
      <c r="I128" s="35" t="s">
        <v>6</v>
      </c>
      <c r="J128" s="19"/>
      <c r="K128" s="21" t="s">
        <v>991</v>
      </c>
      <c r="L128" s="1218"/>
      <c r="M128" s="249"/>
      <c r="N128" s="249"/>
      <c r="O128" s="249"/>
      <c r="P128" s="249"/>
      <c r="Q128" s="249"/>
      <c r="R128" s="249"/>
      <c r="T128" s="608"/>
      <c r="U128" s="249"/>
      <c r="V128" s="249"/>
      <c r="W128" s="249"/>
      <c r="X128" s="249"/>
      <c r="Y128" s="249"/>
    </row>
    <row r="129" spans="1:25" s="41" customFormat="1" ht="15.75">
      <c r="A129" s="341"/>
      <c r="B129" s="1217"/>
      <c r="C129" s="32"/>
      <c r="D129" s="521"/>
      <c r="E129" s="34" t="s">
        <v>1221</v>
      </c>
      <c r="F129" s="33">
        <v>3621</v>
      </c>
      <c r="G129" s="19" t="s">
        <v>1396</v>
      </c>
      <c r="H129" s="521">
        <v>100</v>
      </c>
      <c r="I129" s="35" t="s">
        <v>6</v>
      </c>
      <c r="J129" s="19"/>
      <c r="K129" s="21"/>
      <c r="L129" s="1218"/>
      <c r="M129" s="249"/>
      <c r="N129" s="249"/>
      <c r="O129" s="249"/>
      <c r="P129" s="249"/>
      <c r="Q129" s="249"/>
      <c r="R129" s="249"/>
      <c r="T129" s="608"/>
      <c r="U129" s="249"/>
      <c r="V129" s="249"/>
      <c r="W129" s="249"/>
      <c r="X129" s="249"/>
      <c r="Y129" s="249"/>
    </row>
    <row r="130" spans="1:25" s="41" customFormat="1" ht="15.75">
      <c r="A130" s="341"/>
      <c r="B130" s="1217"/>
      <c r="C130" s="32"/>
      <c r="D130" s="521"/>
      <c r="E130" s="34" t="s">
        <v>1574</v>
      </c>
      <c r="F130" s="33">
        <v>3626</v>
      </c>
      <c r="G130" s="19" t="s">
        <v>1441</v>
      </c>
      <c r="H130" s="521">
        <v>40</v>
      </c>
      <c r="I130" s="35" t="s">
        <v>6</v>
      </c>
      <c r="J130" s="19"/>
      <c r="K130" s="21"/>
      <c r="L130" s="1218"/>
      <c r="M130" s="249"/>
      <c r="N130" s="249"/>
      <c r="O130" s="249"/>
      <c r="P130" s="249"/>
      <c r="Q130" s="249"/>
      <c r="R130" s="249"/>
      <c r="T130" s="608"/>
      <c r="U130" s="249"/>
      <c r="V130" s="249"/>
      <c r="W130" s="249"/>
      <c r="X130" s="249"/>
      <c r="Y130" s="249"/>
    </row>
    <row r="131" spans="1:25" s="41" customFormat="1" ht="15.75">
      <c r="A131" s="341"/>
      <c r="B131" s="1217"/>
      <c r="C131" s="32"/>
      <c r="D131" s="521"/>
      <c r="E131" s="34" t="s">
        <v>2351</v>
      </c>
      <c r="F131" s="33">
        <v>3623</v>
      </c>
      <c r="G131" s="19" t="s">
        <v>47</v>
      </c>
      <c r="H131" s="521">
        <v>23</v>
      </c>
      <c r="I131" s="35" t="s">
        <v>6</v>
      </c>
      <c r="J131" s="19"/>
      <c r="K131" s="21"/>
      <c r="L131" s="1218"/>
      <c r="M131" s="249"/>
      <c r="N131" s="249"/>
      <c r="O131" s="249"/>
      <c r="P131" s="249"/>
      <c r="Q131" s="249"/>
      <c r="R131" s="249"/>
      <c r="T131" s="608"/>
      <c r="U131" s="249"/>
      <c r="V131" s="249"/>
      <c r="W131" s="249"/>
      <c r="X131" s="249"/>
      <c r="Y131" s="249"/>
    </row>
    <row r="132" spans="1:25" s="41" customFormat="1" ht="15.75">
      <c r="A132" s="341"/>
      <c r="B132" s="1217"/>
      <c r="C132" s="32"/>
      <c r="D132" s="521"/>
      <c r="E132" s="34" t="s">
        <v>1221</v>
      </c>
      <c r="F132" s="33">
        <v>3625</v>
      </c>
      <c r="G132" s="19" t="s">
        <v>902</v>
      </c>
      <c r="H132" s="521">
        <v>25</v>
      </c>
      <c r="I132" s="35" t="s">
        <v>6</v>
      </c>
      <c r="J132" s="19"/>
      <c r="K132" s="21"/>
      <c r="L132" s="1218"/>
      <c r="M132" s="249"/>
      <c r="N132" s="249"/>
      <c r="O132" s="249"/>
      <c r="P132" s="249"/>
      <c r="Q132" s="249"/>
      <c r="R132" s="249"/>
      <c r="T132" s="608"/>
      <c r="U132" s="249"/>
      <c r="V132" s="249"/>
      <c r="W132" s="249"/>
      <c r="X132" s="249"/>
      <c r="Y132" s="249"/>
    </row>
    <row r="133" spans="1:25" s="41" customFormat="1" ht="15.75">
      <c r="A133" s="341"/>
      <c r="B133" s="1217"/>
      <c r="C133" s="32">
        <v>45271</v>
      </c>
      <c r="D133" s="521"/>
      <c r="E133" s="34" t="s">
        <v>1221</v>
      </c>
      <c r="F133" s="33">
        <v>3624</v>
      </c>
      <c r="G133" s="19" t="s">
        <v>63</v>
      </c>
      <c r="H133" s="521">
        <v>40</v>
      </c>
      <c r="I133" s="35" t="s">
        <v>6</v>
      </c>
      <c r="J133" s="19"/>
      <c r="K133" s="21" t="s">
        <v>991</v>
      </c>
      <c r="L133" s="1218">
        <v>4842.8500000000004</v>
      </c>
      <c r="M133" s="249"/>
      <c r="N133" s="249"/>
      <c r="O133" s="249"/>
      <c r="P133" s="249"/>
      <c r="Q133" s="249"/>
      <c r="R133" s="249"/>
      <c r="T133" s="608"/>
      <c r="U133" s="249"/>
      <c r="V133" s="249"/>
      <c r="W133" s="249"/>
      <c r="X133" s="249"/>
      <c r="Y133" s="249"/>
    </row>
    <row r="134" spans="1:25" s="41" customFormat="1" ht="15.75">
      <c r="A134" s="341" t="s">
        <v>1576</v>
      </c>
      <c r="B134" s="1217">
        <v>45278</v>
      </c>
      <c r="C134" s="32">
        <v>45271</v>
      </c>
      <c r="D134" s="521">
        <v>15832</v>
      </c>
      <c r="E134" s="34" t="s">
        <v>2</v>
      </c>
      <c r="F134" s="33">
        <v>753</v>
      </c>
      <c r="G134" s="19" t="s">
        <v>47</v>
      </c>
      <c r="H134" s="521" t="s">
        <v>1004</v>
      </c>
      <c r="I134" s="35" t="s">
        <v>6</v>
      </c>
      <c r="J134" s="19"/>
      <c r="K134" s="21"/>
      <c r="L134" s="1218">
        <v>1095</v>
      </c>
      <c r="M134" s="249"/>
      <c r="N134" s="249"/>
      <c r="O134" s="249"/>
      <c r="P134" s="249"/>
      <c r="Q134" s="249"/>
      <c r="R134" s="249"/>
      <c r="T134" s="608"/>
      <c r="U134" s="249"/>
      <c r="V134" s="249"/>
      <c r="W134" s="249"/>
      <c r="X134" s="249"/>
      <c r="Y134" s="249"/>
    </row>
    <row r="135" spans="1:25" s="41" customFormat="1" ht="15.75">
      <c r="A135" s="341" t="s">
        <v>1093</v>
      </c>
      <c r="B135" s="1217">
        <v>45272</v>
      </c>
      <c r="C135" s="32">
        <v>45269</v>
      </c>
      <c r="D135" s="521">
        <v>15834</v>
      </c>
      <c r="E135" s="34" t="s">
        <v>2</v>
      </c>
      <c r="F135" s="33">
        <v>869</v>
      </c>
      <c r="G135" s="19" t="s">
        <v>16</v>
      </c>
      <c r="H135" s="521">
        <v>5</v>
      </c>
      <c r="I135" s="35" t="s">
        <v>6</v>
      </c>
      <c r="J135" s="19"/>
      <c r="K135" s="21"/>
      <c r="L135" s="1218">
        <v>47.5</v>
      </c>
      <c r="M135" s="249"/>
      <c r="N135" s="249"/>
      <c r="O135" s="249"/>
      <c r="P135" s="249"/>
      <c r="Q135" s="249"/>
      <c r="R135" s="249"/>
      <c r="T135" s="608"/>
      <c r="U135" s="249"/>
      <c r="V135" s="249"/>
      <c r="W135" s="249"/>
      <c r="X135" s="249"/>
      <c r="Y135" s="249"/>
    </row>
    <row r="136" spans="1:25" s="41" customFormat="1" ht="15.75">
      <c r="A136" s="341" t="s">
        <v>1564</v>
      </c>
      <c r="B136" s="1217">
        <v>45279</v>
      </c>
      <c r="C136" s="32">
        <v>45272</v>
      </c>
      <c r="D136" s="521">
        <v>15840</v>
      </c>
      <c r="E136" s="34" t="s">
        <v>2</v>
      </c>
      <c r="F136" s="33">
        <v>1126</v>
      </c>
      <c r="G136" s="19" t="s">
        <v>57</v>
      </c>
      <c r="H136" s="521">
        <v>8</v>
      </c>
      <c r="I136" s="35" t="s">
        <v>6</v>
      </c>
      <c r="J136" s="19"/>
      <c r="K136" s="21"/>
      <c r="L136" s="1218">
        <v>680</v>
      </c>
      <c r="M136" s="249"/>
      <c r="N136" s="249"/>
      <c r="O136" s="249"/>
      <c r="P136" s="249"/>
      <c r="Q136" s="249"/>
      <c r="R136" s="249"/>
      <c r="T136" s="608"/>
      <c r="U136" s="249"/>
      <c r="V136" s="249"/>
      <c r="W136" s="249"/>
      <c r="X136" s="249"/>
      <c r="Y136" s="249"/>
    </row>
    <row r="137" spans="1:25" s="41" customFormat="1" ht="15.75">
      <c r="A137" s="341" t="s">
        <v>779</v>
      </c>
      <c r="B137" s="1217">
        <v>45279</v>
      </c>
      <c r="C137" s="32">
        <v>45272</v>
      </c>
      <c r="D137" s="521">
        <v>15841</v>
      </c>
      <c r="E137" s="34" t="s">
        <v>2</v>
      </c>
      <c r="F137" s="33">
        <v>753</v>
      </c>
      <c r="G137" s="19" t="s">
        <v>47</v>
      </c>
      <c r="H137" s="521">
        <v>20</v>
      </c>
      <c r="I137" s="35" t="s">
        <v>6</v>
      </c>
      <c r="J137" s="19"/>
      <c r="K137" s="21"/>
      <c r="L137" s="1218">
        <v>570</v>
      </c>
      <c r="M137" s="249"/>
      <c r="N137" s="249"/>
      <c r="O137" s="249"/>
      <c r="P137" s="249"/>
      <c r="Q137" s="249"/>
      <c r="R137" s="249"/>
      <c r="T137" s="608"/>
      <c r="U137" s="249"/>
      <c r="V137" s="249"/>
      <c r="W137" s="249"/>
      <c r="X137" s="249"/>
      <c r="Y137" s="249"/>
    </row>
    <row r="138" spans="1:25" s="41" customFormat="1" ht="15.75">
      <c r="A138" s="341" t="s">
        <v>2763</v>
      </c>
      <c r="B138" s="1217">
        <v>45279</v>
      </c>
      <c r="C138" s="32">
        <v>45273</v>
      </c>
      <c r="D138" s="521">
        <v>15842</v>
      </c>
      <c r="E138" s="34" t="s">
        <v>2</v>
      </c>
      <c r="F138" s="33">
        <v>1397</v>
      </c>
      <c r="G138" s="19" t="s">
        <v>22</v>
      </c>
      <c r="H138" s="521">
        <v>15</v>
      </c>
      <c r="I138" s="35" t="s">
        <v>6</v>
      </c>
      <c r="J138" s="19"/>
      <c r="K138" s="21"/>
      <c r="L138" s="1218">
        <v>271.5</v>
      </c>
      <c r="M138" s="249"/>
      <c r="N138" s="249"/>
      <c r="O138" s="249"/>
      <c r="P138" s="249"/>
      <c r="Q138" s="249"/>
      <c r="R138" s="249"/>
      <c r="T138" s="608"/>
      <c r="U138" s="249"/>
      <c r="V138" s="249"/>
      <c r="W138" s="249"/>
      <c r="X138" s="249"/>
      <c r="Y138" s="249"/>
    </row>
    <row r="139" spans="1:25" s="41" customFormat="1" ht="15.75">
      <c r="A139" s="341" t="s">
        <v>163</v>
      </c>
      <c r="B139" s="1217">
        <v>45268</v>
      </c>
      <c r="C139" s="32">
        <v>45269</v>
      </c>
      <c r="D139" s="521">
        <v>15592</v>
      </c>
      <c r="E139" s="34" t="s">
        <v>2</v>
      </c>
      <c r="F139" s="33">
        <v>838</v>
      </c>
      <c r="G139" s="19" t="s">
        <v>5</v>
      </c>
      <c r="H139" s="521">
        <v>10</v>
      </c>
      <c r="I139" s="35" t="s">
        <v>6</v>
      </c>
      <c r="J139" s="19"/>
      <c r="K139" s="21" t="s">
        <v>1911</v>
      </c>
      <c r="L139" s="1218">
        <v>105.4</v>
      </c>
      <c r="M139" s="249"/>
      <c r="N139" s="249"/>
      <c r="O139" s="249"/>
      <c r="P139" s="249"/>
      <c r="Q139" s="249"/>
      <c r="R139" s="249"/>
      <c r="T139" s="608"/>
      <c r="U139" s="249"/>
      <c r="V139" s="249"/>
      <c r="W139" s="249"/>
      <c r="X139" s="249"/>
      <c r="Y139" s="249"/>
    </row>
    <row r="140" spans="1:25" s="41" customFormat="1" ht="15.75">
      <c r="A140" s="341" t="s">
        <v>368</v>
      </c>
      <c r="B140" s="1217">
        <v>45268</v>
      </c>
      <c r="C140" s="32">
        <v>45269</v>
      </c>
      <c r="D140" s="521">
        <v>15593</v>
      </c>
      <c r="E140" s="34" t="s">
        <v>2</v>
      </c>
      <c r="F140" s="33">
        <v>838</v>
      </c>
      <c r="G140" s="19" t="s">
        <v>5</v>
      </c>
      <c r="H140" s="521">
        <v>5</v>
      </c>
      <c r="I140" s="35" t="s">
        <v>6</v>
      </c>
      <c r="J140" s="19"/>
      <c r="K140" s="21" t="s">
        <v>1911</v>
      </c>
      <c r="L140" s="1218">
        <v>52.7</v>
      </c>
      <c r="M140" s="249"/>
      <c r="N140" s="249"/>
      <c r="O140" s="249"/>
      <c r="P140" s="249"/>
      <c r="Q140" s="249"/>
      <c r="R140" s="249"/>
      <c r="T140" s="608"/>
      <c r="U140" s="249"/>
      <c r="V140" s="249"/>
      <c r="W140" s="249"/>
      <c r="X140" s="249"/>
      <c r="Y140" s="249"/>
    </row>
    <row r="141" spans="1:25" s="41" customFormat="1" ht="15.75">
      <c r="A141" s="341" t="s">
        <v>249</v>
      </c>
      <c r="B141" s="1217">
        <v>45268</v>
      </c>
      <c r="C141" s="32">
        <v>45268</v>
      </c>
      <c r="D141" s="521">
        <v>15594</v>
      </c>
      <c r="E141" s="34" t="s">
        <v>2</v>
      </c>
      <c r="F141" s="33">
        <v>869</v>
      </c>
      <c r="G141" s="19" t="s">
        <v>16</v>
      </c>
      <c r="H141" s="521">
        <v>100</v>
      </c>
      <c r="I141" s="35" t="s">
        <v>6</v>
      </c>
      <c r="J141" s="19"/>
      <c r="K141" s="21" t="s">
        <v>1911</v>
      </c>
      <c r="L141" s="1218">
        <v>800</v>
      </c>
      <c r="M141" s="249"/>
      <c r="N141" s="249"/>
      <c r="O141" s="249"/>
      <c r="P141" s="249"/>
      <c r="Q141" s="249"/>
      <c r="R141" s="249"/>
      <c r="T141" s="608"/>
      <c r="U141" s="249"/>
      <c r="V141" s="249"/>
      <c r="W141" s="249"/>
      <c r="X141" s="249"/>
      <c r="Y141" s="249"/>
    </row>
    <row r="142" spans="1:25" s="41" customFormat="1" ht="15.75">
      <c r="A142" s="341" t="s">
        <v>1564</v>
      </c>
      <c r="B142" s="1217">
        <v>45268</v>
      </c>
      <c r="C142" s="32">
        <v>45268</v>
      </c>
      <c r="D142" s="521">
        <v>15595</v>
      </c>
      <c r="E142" s="34" t="s">
        <v>2</v>
      </c>
      <c r="F142" s="33">
        <v>951</v>
      </c>
      <c r="G142" s="19" t="s">
        <v>58</v>
      </c>
      <c r="H142" s="521">
        <v>4</v>
      </c>
      <c r="I142" s="35" t="s">
        <v>6</v>
      </c>
      <c r="J142" s="19"/>
      <c r="K142" s="21" t="s">
        <v>1911</v>
      </c>
      <c r="L142" s="1218">
        <v>388</v>
      </c>
      <c r="M142" s="249"/>
      <c r="N142" s="249"/>
      <c r="O142" s="249"/>
      <c r="P142" s="249"/>
      <c r="Q142" s="249"/>
      <c r="R142" s="249"/>
      <c r="T142" s="608"/>
      <c r="U142" s="249"/>
      <c r="V142" s="249"/>
      <c r="W142" s="249"/>
      <c r="X142" s="249"/>
      <c r="Y142" s="249"/>
    </row>
    <row r="143" spans="1:25" s="41" customFormat="1" ht="15.75">
      <c r="A143" s="341" t="s">
        <v>791</v>
      </c>
      <c r="B143" s="1217">
        <v>45268</v>
      </c>
      <c r="C143" s="32">
        <v>45272</v>
      </c>
      <c r="D143" s="521">
        <v>15596</v>
      </c>
      <c r="E143" s="34" t="s">
        <v>7</v>
      </c>
      <c r="F143" s="33">
        <v>1095</v>
      </c>
      <c r="G143" s="19" t="s">
        <v>47</v>
      </c>
      <c r="H143" s="521">
        <v>4</v>
      </c>
      <c r="I143" s="35" t="s">
        <v>6</v>
      </c>
      <c r="J143" s="19"/>
      <c r="K143" s="21" t="s">
        <v>1911</v>
      </c>
      <c r="L143" s="1218">
        <v>240</v>
      </c>
      <c r="M143" s="249"/>
      <c r="N143" s="249"/>
      <c r="O143" s="249"/>
      <c r="P143" s="249"/>
      <c r="Q143" s="249"/>
      <c r="R143" s="249"/>
      <c r="T143" s="608"/>
      <c r="U143" s="249"/>
      <c r="V143" s="249"/>
      <c r="W143" s="249"/>
      <c r="X143" s="249"/>
      <c r="Y143" s="249"/>
    </row>
    <row r="144" spans="1:25" s="41" customFormat="1" ht="15.75">
      <c r="A144" s="341" t="s">
        <v>2481</v>
      </c>
      <c r="B144" s="1217">
        <v>45268</v>
      </c>
      <c r="C144" s="32">
        <v>45272</v>
      </c>
      <c r="D144" s="521">
        <v>15598</v>
      </c>
      <c r="E144" s="34" t="s">
        <v>7</v>
      </c>
      <c r="F144" s="33">
        <v>1395</v>
      </c>
      <c r="G144" s="19" t="s">
        <v>30</v>
      </c>
      <c r="H144" s="521">
        <v>7</v>
      </c>
      <c r="I144" s="35" t="s">
        <v>6</v>
      </c>
      <c r="J144" s="19"/>
      <c r="K144" s="21" t="s">
        <v>1911</v>
      </c>
      <c r="L144" s="1218">
        <v>77.5</v>
      </c>
      <c r="M144" s="249"/>
      <c r="N144" s="249"/>
      <c r="O144" s="249"/>
      <c r="P144" s="249"/>
      <c r="Q144" s="249"/>
      <c r="R144" s="249"/>
      <c r="T144" s="608"/>
      <c r="U144" s="249"/>
      <c r="V144" s="249"/>
      <c r="W144" s="249"/>
      <c r="X144" s="249"/>
      <c r="Y144" s="249"/>
    </row>
    <row r="145" spans="1:25" s="41" customFormat="1" ht="15.75">
      <c r="A145" s="341" t="s">
        <v>1494</v>
      </c>
      <c r="B145" s="1217">
        <v>45272</v>
      </c>
      <c r="C145" s="32">
        <v>45272</v>
      </c>
      <c r="D145" s="521">
        <v>15600</v>
      </c>
      <c r="E145" s="34" t="s">
        <v>1221</v>
      </c>
      <c r="F145" s="33">
        <v>2498</v>
      </c>
      <c r="G145" s="19" t="s">
        <v>31</v>
      </c>
      <c r="H145" s="521">
        <v>15</v>
      </c>
      <c r="I145" s="35" t="s">
        <v>6</v>
      </c>
      <c r="J145" s="19" t="s">
        <v>991</v>
      </c>
      <c r="K145" s="21" t="s">
        <v>1911</v>
      </c>
      <c r="L145" s="1218">
        <v>600</v>
      </c>
      <c r="M145" s="249"/>
      <c r="N145" s="249"/>
      <c r="O145" s="249"/>
      <c r="P145" s="249"/>
      <c r="Q145" s="249"/>
      <c r="R145" s="249"/>
      <c r="T145" s="608"/>
      <c r="U145" s="249"/>
      <c r="V145" s="249"/>
      <c r="W145" s="249"/>
      <c r="X145" s="249"/>
      <c r="Y145" s="249"/>
    </row>
    <row r="146" spans="1:25" s="41" customFormat="1" ht="15.75">
      <c r="A146" s="341" t="s">
        <v>368</v>
      </c>
      <c r="B146" s="1217">
        <v>45271</v>
      </c>
      <c r="C146" s="32">
        <v>45273</v>
      </c>
      <c r="D146" s="521">
        <v>15601</v>
      </c>
      <c r="E146" s="34" t="s">
        <v>2</v>
      </c>
      <c r="F146" s="33">
        <v>2515</v>
      </c>
      <c r="G146" s="19" t="s">
        <v>35</v>
      </c>
      <c r="H146" s="521">
        <v>20</v>
      </c>
      <c r="I146" s="35" t="s">
        <v>6</v>
      </c>
      <c r="J146" s="19"/>
      <c r="K146" s="21" t="s">
        <v>1911</v>
      </c>
      <c r="L146" s="1218">
        <v>250</v>
      </c>
      <c r="M146" s="249"/>
      <c r="N146" s="249"/>
      <c r="O146" s="249"/>
      <c r="P146" s="249"/>
      <c r="Q146" s="249"/>
      <c r="R146" s="249"/>
      <c r="T146" s="608"/>
      <c r="U146" s="249"/>
      <c r="V146" s="249"/>
      <c r="W146" s="249"/>
      <c r="X146" s="249"/>
      <c r="Y146" s="249"/>
    </row>
    <row r="147" spans="1:25" s="41" customFormat="1" ht="15.75">
      <c r="A147" s="341" t="s">
        <v>1057</v>
      </c>
      <c r="B147" s="1217">
        <v>45271</v>
      </c>
      <c r="C147" s="32">
        <v>45273</v>
      </c>
      <c r="D147" s="521">
        <v>15602</v>
      </c>
      <c r="E147" s="34" t="s">
        <v>2</v>
      </c>
      <c r="F147" s="33">
        <v>2515</v>
      </c>
      <c r="G147" s="19" t="s">
        <v>35</v>
      </c>
      <c r="H147" s="521">
        <v>20</v>
      </c>
      <c r="I147" s="35" t="s">
        <v>6</v>
      </c>
      <c r="J147" s="19"/>
      <c r="K147" s="21" t="s">
        <v>1911</v>
      </c>
      <c r="L147" s="1218">
        <v>250</v>
      </c>
      <c r="M147" s="249"/>
      <c r="N147" s="249"/>
      <c r="O147" s="249"/>
      <c r="P147" s="249"/>
      <c r="Q147" s="249"/>
      <c r="R147" s="249"/>
      <c r="T147" s="608"/>
      <c r="U147" s="249"/>
      <c r="V147" s="249"/>
      <c r="W147" s="249"/>
      <c r="X147" s="249"/>
      <c r="Y147" s="249"/>
    </row>
    <row r="148" spans="1:25" s="41" customFormat="1" ht="15.75">
      <c r="A148" s="341" t="s">
        <v>115</v>
      </c>
      <c r="B148" s="1217">
        <v>45271</v>
      </c>
      <c r="C148" s="32">
        <v>45272</v>
      </c>
      <c r="D148" s="521">
        <v>15603</v>
      </c>
      <c r="E148" s="34" t="s">
        <v>2</v>
      </c>
      <c r="F148" s="33">
        <v>2604</v>
      </c>
      <c r="G148" s="19" t="s">
        <v>116</v>
      </c>
      <c r="H148" s="521">
        <v>21</v>
      </c>
      <c r="I148" s="35" t="s">
        <v>6</v>
      </c>
      <c r="J148" s="19"/>
      <c r="K148" s="21" t="s">
        <v>1911</v>
      </c>
      <c r="L148" s="1218">
        <v>600</v>
      </c>
      <c r="M148" s="249"/>
      <c r="N148" s="249"/>
      <c r="O148" s="249"/>
      <c r="P148" s="249"/>
      <c r="Q148" s="249"/>
      <c r="R148" s="249"/>
      <c r="T148" s="608"/>
      <c r="U148" s="249"/>
      <c r="V148" s="249"/>
      <c r="W148" s="249"/>
      <c r="X148" s="249"/>
      <c r="Y148" s="249"/>
    </row>
    <row r="149" spans="1:25" s="41" customFormat="1" ht="15.75">
      <c r="A149" s="341" t="s">
        <v>3445</v>
      </c>
      <c r="B149" s="1217">
        <v>45271</v>
      </c>
      <c r="C149" s="32">
        <v>45269</v>
      </c>
      <c r="D149" s="521">
        <v>15604</v>
      </c>
      <c r="E149" s="34" t="s">
        <v>2</v>
      </c>
      <c r="F149" s="33">
        <v>2664</v>
      </c>
      <c r="G149" s="19" t="s">
        <v>142</v>
      </c>
      <c r="H149" s="521">
        <v>50</v>
      </c>
      <c r="I149" s="35" t="s">
        <v>6</v>
      </c>
      <c r="J149" s="19"/>
      <c r="K149" s="21" t="s">
        <v>1911</v>
      </c>
      <c r="L149" s="1218">
        <v>300</v>
      </c>
      <c r="M149" s="249"/>
      <c r="N149" s="249"/>
      <c r="O149" s="249"/>
      <c r="P149" s="249"/>
      <c r="Q149" s="249"/>
      <c r="R149" s="249"/>
      <c r="T149" s="608"/>
      <c r="U149" s="249"/>
      <c r="V149" s="249"/>
      <c r="W149" s="249"/>
      <c r="X149" s="249"/>
      <c r="Y149" s="249"/>
    </row>
    <row r="150" spans="1:25" s="41" customFormat="1" ht="15.75">
      <c r="A150" s="341" t="s">
        <v>141</v>
      </c>
      <c r="B150" s="1217">
        <v>45271</v>
      </c>
      <c r="C150" s="32">
        <v>45269</v>
      </c>
      <c r="D150" s="521">
        <v>15607</v>
      </c>
      <c r="E150" s="34" t="s">
        <v>2</v>
      </c>
      <c r="F150" s="33">
        <v>3295</v>
      </c>
      <c r="G150" s="19" t="s">
        <v>521</v>
      </c>
      <c r="H150" s="521">
        <v>10</v>
      </c>
      <c r="I150" s="35" t="s">
        <v>6</v>
      </c>
      <c r="J150" s="19"/>
      <c r="K150" s="21" t="s">
        <v>1911</v>
      </c>
      <c r="L150" s="1218">
        <v>148.80000000000001</v>
      </c>
      <c r="M150" s="249"/>
      <c r="N150" s="249"/>
      <c r="O150" s="249"/>
      <c r="P150" s="249"/>
      <c r="Q150" s="249"/>
      <c r="R150" s="249"/>
      <c r="T150" s="608"/>
      <c r="U150" s="249"/>
      <c r="V150" s="249"/>
      <c r="W150" s="249"/>
      <c r="X150" s="249"/>
      <c r="Y150" s="249"/>
    </row>
    <row r="151" spans="1:25" s="41" customFormat="1" ht="15.75">
      <c r="A151" s="341" t="s">
        <v>141</v>
      </c>
      <c r="B151" s="1217">
        <v>45271</v>
      </c>
      <c r="C151" s="32">
        <v>45272</v>
      </c>
      <c r="D151" s="521">
        <v>15608</v>
      </c>
      <c r="E151" s="34" t="s">
        <v>1574</v>
      </c>
      <c r="F151" s="33">
        <v>3458</v>
      </c>
      <c r="G151" s="19" t="s">
        <v>75</v>
      </c>
      <c r="H151" s="521">
        <v>10</v>
      </c>
      <c r="I151" s="35" t="s">
        <v>6</v>
      </c>
      <c r="J151" s="19"/>
      <c r="K151" s="21" t="s">
        <v>1911</v>
      </c>
      <c r="L151" s="1218">
        <v>120</v>
      </c>
      <c r="M151" s="249"/>
      <c r="N151" s="249"/>
      <c r="O151" s="249"/>
      <c r="P151" s="249"/>
      <c r="Q151" s="249"/>
      <c r="R151" s="249"/>
      <c r="T151" s="608"/>
      <c r="U151" s="249"/>
      <c r="V151" s="249"/>
      <c r="W151" s="249"/>
      <c r="X151" s="249"/>
      <c r="Y151" s="249"/>
    </row>
    <row r="152" spans="1:25" s="41" customFormat="1" ht="15.75">
      <c r="A152" s="341" t="s">
        <v>2473</v>
      </c>
      <c r="B152" s="1217">
        <v>45271</v>
      </c>
      <c r="C152" s="32">
        <v>45273</v>
      </c>
      <c r="D152" s="521">
        <v>15609</v>
      </c>
      <c r="E152" s="34" t="s">
        <v>2212</v>
      </c>
      <c r="F152" s="33">
        <v>3765</v>
      </c>
      <c r="G152" s="19" t="s">
        <v>200</v>
      </c>
      <c r="H152" s="521">
        <v>22</v>
      </c>
      <c r="I152" s="35" t="s">
        <v>6</v>
      </c>
      <c r="J152" s="19"/>
      <c r="K152" s="21" t="s">
        <v>1911</v>
      </c>
      <c r="L152" s="1218">
        <v>700</v>
      </c>
      <c r="M152" s="249"/>
      <c r="N152" s="249"/>
      <c r="O152" s="249"/>
      <c r="P152" s="249"/>
      <c r="Q152" s="249"/>
      <c r="R152" s="249"/>
      <c r="T152" s="608"/>
      <c r="U152" s="249"/>
      <c r="V152" s="249"/>
      <c r="W152" s="249"/>
      <c r="X152" s="249"/>
      <c r="Y152" s="249"/>
    </row>
    <row r="153" spans="1:25" s="41" customFormat="1" ht="15.75">
      <c r="A153" s="341" t="s">
        <v>520</v>
      </c>
      <c r="B153" s="1217">
        <v>44969</v>
      </c>
      <c r="C153" s="32">
        <v>45271</v>
      </c>
      <c r="D153" s="521">
        <v>15613</v>
      </c>
      <c r="E153" s="34" t="s">
        <v>7</v>
      </c>
      <c r="F153" s="33">
        <v>4466</v>
      </c>
      <c r="G153" s="19" t="s">
        <v>521</v>
      </c>
      <c r="H153" s="521">
        <v>20</v>
      </c>
      <c r="I153" s="35" t="s">
        <v>6</v>
      </c>
      <c r="J153" s="19"/>
      <c r="K153" s="21" t="s">
        <v>1911</v>
      </c>
      <c r="L153" s="1218"/>
      <c r="M153" s="249"/>
      <c r="N153" s="249"/>
      <c r="O153" s="249"/>
      <c r="P153" s="249"/>
      <c r="Q153" s="249"/>
      <c r="R153" s="249"/>
      <c r="T153" s="608"/>
      <c r="U153" s="249"/>
      <c r="V153" s="249"/>
      <c r="W153" s="249"/>
      <c r="X153" s="249"/>
      <c r="Y153" s="249"/>
    </row>
    <row r="154" spans="1:25" s="41" customFormat="1" ht="15.75">
      <c r="A154" s="341"/>
      <c r="B154" s="1217"/>
      <c r="C154" s="32"/>
      <c r="D154" s="521"/>
      <c r="E154" s="34" t="s">
        <v>7</v>
      </c>
      <c r="F154" s="33">
        <v>4467</v>
      </c>
      <c r="G154" s="19" t="s">
        <v>127</v>
      </c>
      <c r="H154" s="521" t="s">
        <v>3447</v>
      </c>
      <c r="I154" s="35" t="s">
        <v>6</v>
      </c>
      <c r="J154" s="19"/>
      <c r="K154" s="21" t="s">
        <v>1911</v>
      </c>
      <c r="L154" s="1218">
        <v>899.5</v>
      </c>
      <c r="M154" s="249"/>
      <c r="N154" s="249"/>
      <c r="O154" s="249"/>
      <c r="P154" s="249"/>
      <c r="Q154" s="249"/>
      <c r="R154" s="249"/>
      <c r="T154" s="608"/>
      <c r="U154" s="249"/>
      <c r="V154" s="249"/>
      <c r="W154" s="249"/>
      <c r="X154" s="249"/>
      <c r="Y154" s="249"/>
    </row>
    <row r="155" spans="1:25" s="41" customFormat="1" ht="15.75">
      <c r="A155" s="341" t="s">
        <v>472</v>
      </c>
      <c r="B155" s="1217">
        <v>45278</v>
      </c>
      <c r="C155" s="32">
        <v>45271</v>
      </c>
      <c r="D155" s="521">
        <v>15815</v>
      </c>
      <c r="E155" s="34" t="s">
        <v>1221</v>
      </c>
      <c r="F155" s="33">
        <v>4268</v>
      </c>
      <c r="G155" s="19" t="s">
        <v>29</v>
      </c>
      <c r="H155" s="521">
        <v>30</v>
      </c>
      <c r="I155" s="35" t="s">
        <v>6</v>
      </c>
      <c r="J155" s="19"/>
      <c r="K155" s="21" t="s">
        <v>1911</v>
      </c>
      <c r="L155" s="1218">
        <v>585</v>
      </c>
      <c r="M155" s="249"/>
      <c r="N155" s="249"/>
      <c r="O155" s="249"/>
      <c r="P155" s="249"/>
      <c r="Q155" s="249"/>
      <c r="R155" s="249"/>
      <c r="T155" s="608"/>
      <c r="U155" s="249"/>
      <c r="V155" s="249"/>
      <c r="W155" s="249"/>
      <c r="X155" s="249"/>
      <c r="Y155" s="249"/>
    </row>
    <row r="156" spans="1:25" s="41" customFormat="1" ht="15.75">
      <c r="A156" s="341" t="s">
        <v>181</v>
      </c>
      <c r="B156" s="1217">
        <v>45273</v>
      </c>
      <c r="C156" s="32">
        <v>45273</v>
      </c>
      <c r="D156" s="521">
        <v>15864</v>
      </c>
      <c r="E156" s="34" t="s">
        <v>435</v>
      </c>
      <c r="F156" s="33">
        <v>2646</v>
      </c>
      <c r="G156" s="19" t="s">
        <v>182</v>
      </c>
      <c r="H156" s="521">
        <v>10</v>
      </c>
      <c r="I156" s="35" t="s">
        <v>6</v>
      </c>
      <c r="J156" s="19"/>
      <c r="K156" s="21"/>
      <c r="L156" s="1218">
        <v>165</v>
      </c>
      <c r="M156" s="249"/>
      <c r="N156" s="249"/>
      <c r="O156" s="249"/>
      <c r="P156" s="249"/>
      <c r="Q156" s="249"/>
      <c r="R156" s="249"/>
      <c r="T156" s="608"/>
      <c r="U156" s="249"/>
      <c r="V156" s="249"/>
      <c r="W156" s="249"/>
      <c r="X156" s="249"/>
      <c r="Y156" s="249"/>
    </row>
    <row r="157" spans="1:25" s="41" customFormat="1" ht="15.75">
      <c r="A157" s="341" t="s">
        <v>2283</v>
      </c>
      <c r="B157" s="1217">
        <v>45275</v>
      </c>
      <c r="C157" s="32">
        <v>45274</v>
      </c>
      <c r="D157" s="521">
        <v>15867</v>
      </c>
      <c r="E157" s="34" t="s">
        <v>2</v>
      </c>
      <c r="F157" s="33">
        <v>753</v>
      </c>
      <c r="G157" s="19" t="s">
        <v>47</v>
      </c>
      <c r="H157" s="521" t="s">
        <v>919</v>
      </c>
      <c r="I157" s="35" t="s">
        <v>6</v>
      </c>
      <c r="J157" s="19"/>
      <c r="K157" s="21"/>
      <c r="L157" s="1218">
        <v>189.6</v>
      </c>
      <c r="M157" s="249"/>
      <c r="N157" s="249"/>
      <c r="O157" s="249"/>
      <c r="P157" s="249"/>
      <c r="Q157" s="249"/>
      <c r="R157" s="249"/>
      <c r="T157" s="608"/>
      <c r="U157" s="249"/>
      <c r="V157" s="249"/>
      <c r="W157" s="249"/>
      <c r="X157" s="249"/>
      <c r="Y157" s="249"/>
    </row>
    <row r="158" spans="1:25" s="41" customFormat="1" ht="15.75">
      <c r="A158" s="341" t="s">
        <v>371</v>
      </c>
      <c r="B158" s="1217">
        <v>45279</v>
      </c>
      <c r="C158" s="32">
        <v>45274</v>
      </c>
      <c r="D158" s="521">
        <v>15873</v>
      </c>
      <c r="E158" s="34" t="s">
        <v>2351</v>
      </c>
      <c r="F158" s="33">
        <v>2329</v>
      </c>
      <c r="G158" s="19" t="s">
        <v>53</v>
      </c>
      <c r="H158" s="521" t="s">
        <v>1065</v>
      </c>
      <c r="I158" s="35" t="s">
        <v>6</v>
      </c>
      <c r="J158" s="19"/>
      <c r="K158" s="21"/>
      <c r="L158" s="1218">
        <v>1275.75</v>
      </c>
      <c r="M158" s="249"/>
      <c r="N158" s="249"/>
      <c r="O158" s="249"/>
      <c r="P158" s="249"/>
      <c r="Q158" s="249"/>
      <c r="R158" s="249"/>
      <c r="T158" s="608"/>
      <c r="U158" s="249"/>
      <c r="V158" s="249"/>
      <c r="W158" s="249"/>
      <c r="X158" s="249"/>
      <c r="Y158" s="249"/>
    </row>
    <row r="159" spans="1:25" s="41" customFormat="1" ht="15.75">
      <c r="A159" s="341" t="s">
        <v>376</v>
      </c>
      <c r="B159" s="1217">
        <v>45278</v>
      </c>
      <c r="C159" s="32">
        <v>45274</v>
      </c>
      <c r="D159" s="521">
        <v>15882</v>
      </c>
      <c r="E159" s="34" t="s">
        <v>1574</v>
      </c>
      <c r="F159" s="33">
        <v>2358</v>
      </c>
      <c r="G159" s="19" t="s">
        <v>17</v>
      </c>
      <c r="H159" s="521" t="s">
        <v>1065</v>
      </c>
      <c r="I159" s="35" t="s">
        <v>6</v>
      </c>
      <c r="J159" s="19"/>
      <c r="K159" s="21"/>
      <c r="L159" s="1218">
        <v>785</v>
      </c>
      <c r="M159" s="249"/>
      <c r="N159" s="249"/>
      <c r="O159" s="249"/>
      <c r="P159" s="249"/>
      <c r="Q159" s="249"/>
      <c r="R159" s="249"/>
      <c r="T159" s="608"/>
      <c r="U159" s="249"/>
      <c r="V159" s="249"/>
      <c r="W159" s="249"/>
      <c r="X159" s="249"/>
      <c r="Y159" s="249"/>
    </row>
    <row r="160" spans="1:25" s="41" customFormat="1" ht="15.75">
      <c r="A160" s="341" t="s">
        <v>137</v>
      </c>
      <c r="B160" s="1217">
        <v>45278</v>
      </c>
      <c r="C160" s="32">
        <v>45275</v>
      </c>
      <c r="D160" s="521">
        <v>15828</v>
      </c>
      <c r="E160" s="34" t="s">
        <v>44</v>
      </c>
      <c r="F160" s="33">
        <v>4029</v>
      </c>
      <c r="G160" s="19" t="s">
        <v>219</v>
      </c>
      <c r="H160" s="521">
        <v>60</v>
      </c>
      <c r="I160" s="35" t="s">
        <v>6</v>
      </c>
      <c r="J160" s="19"/>
      <c r="K160" s="21"/>
      <c r="L160" s="1218"/>
      <c r="M160" s="249"/>
      <c r="N160" s="249"/>
      <c r="O160" s="249"/>
      <c r="P160" s="249"/>
      <c r="Q160" s="249"/>
      <c r="R160" s="249"/>
      <c r="T160" s="608"/>
      <c r="U160" s="249"/>
      <c r="V160" s="249"/>
      <c r="W160" s="249"/>
      <c r="X160" s="249"/>
      <c r="Y160" s="249"/>
    </row>
    <row r="161" spans="1:25" s="41" customFormat="1" ht="15.75">
      <c r="A161" s="341"/>
      <c r="B161" s="1217"/>
      <c r="C161" s="32"/>
      <c r="D161" s="521"/>
      <c r="E161" s="34" t="s">
        <v>3475</v>
      </c>
      <c r="F161" s="33">
        <v>3302</v>
      </c>
      <c r="G161" s="19" t="s">
        <v>15</v>
      </c>
      <c r="H161" s="521">
        <v>250</v>
      </c>
      <c r="I161" s="35" t="s">
        <v>6</v>
      </c>
      <c r="J161" s="19"/>
      <c r="K161" s="21"/>
      <c r="L161" s="1218"/>
      <c r="M161" s="249"/>
      <c r="N161" s="249"/>
      <c r="O161" s="249"/>
      <c r="P161" s="249"/>
      <c r="Q161" s="249"/>
      <c r="R161" s="249"/>
      <c r="T161" s="608"/>
      <c r="U161" s="249"/>
      <c r="V161" s="249"/>
      <c r="W161" s="249"/>
      <c r="X161" s="249"/>
      <c r="Y161" s="249"/>
    </row>
    <row r="162" spans="1:25" s="41" customFormat="1" ht="15.75">
      <c r="A162" s="341"/>
      <c r="B162" s="1217"/>
      <c r="C162" s="32"/>
      <c r="D162" s="521"/>
      <c r="E162" s="34" t="s">
        <v>3475</v>
      </c>
      <c r="F162" s="33">
        <v>3303</v>
      </c>
      <c r="G162" s="19" t="s">
        <v>9</v>
      </c>
      <c r="H162" s="521">
        <v>75</v>
      </c>
      <c r="I162" s="35" t="s">
        <v>6</v>
      </c>
      <c r="J162" s="19"/>
      <c r="K162" s="21"/>
      <c r="L162" s="1218">
        <v>3840</v>
      </c>
      <c r="M162" s="249"/>
      <c r="N162" s="249"/>
      <c r="O162" s="249"/>
      <c r="P162" s="249"/>
      <c r="Q162" s="249"/>
      <c r="R162" s="249"/>
      <c r="T162" s="608"/>
      <c r="U162" s="249"/>
      <c r="V162" s="249"/>
      <c r="W162" s="249"/>
      <c r="X162" s="249"/>
      <c r="Y162" s="249"/>
    </row>
    <row r="163" spans="1:25" s="41" customFormat="1" ht="15.75">
      <c r="A163" s="341" t="s">
        <v>3479</v>
      </c>
      <c r="B163" s="1217">
        <v>45278</v>
      </c>
      <c r="C163" s="32">
        <v>45275</v>
      </c>
      <c r="D163" s="521">
        <v>15863</v>
      </c>
      <c r="E163" s="34" t="s">
        <v>44</v>
      </c>
      <c r="F163" s="33">
        <v>4029</v>
      </c>
      <c r="G163" s="19" t="s">
        <v>219</v>
      </c>
      <c r="H163" s="521">
        <v>60</v>
      </c>
      <c r="I163" s="35" t="s">
        <v>6</v>
      </c>
      <c r="J163" s="19"/>
      <c r="K163" s="21"/>
      <c r="L163" s="1218">
        <v>1140</v>
      </c>
      <c r="M163" s="249"/>
      <c r="N163" s="249"/>
      <c r="O163" s="249"/>
      <c r="P163" s="249"/>
      <c r="Q163" s="249"/>
      <c r="R163" s="249"/>
      <c r="T163" s="608"/>
      <c r="U163" s="249"/>
      <c r="V163" s="249"/>
      <c r="W163" s="249"/>
      <c r="X163" s="249"/>
      <c r="Y163" s="249"/>
    </row>
    <row r="164" spans="1:25" s="41" customFormat="1" ht="15.75">
      <c r="A164" s="341" t="s">
        <v>400</v>
      </c>
      <c r="B164" s="1217">
        <v>44948</v>
      </c>
      <c r="C164" s="32">
        <v>45275</v>
      </c>
      <c r="D164" s="521">
        <v>15476</v>
      </c>
      <c r="E164" s="34" t="s">
        <v>2</v>
      </c>
      <c r="F164" s="33">
        <v>908</v>
      </c>
      <c r="G164" s="19" t="s">
        <v>30</v>
      </c>
      <c r="H164" s="521">
        <v>56</v>
      </c>
      <c r="I164" s="35" t="s">
        <v>6</v>
      </c>
      <c r="J164" s="19"/>
      <c r="K164" s="21"/>
      <c r="L164" s="1218">
        <v>425</v>
      </c>
      <c r="M164" s="249"/>
      <c r="N164" s="249"/>
      <c r="O164" s="249"/>
      <c r="P164" s="249"/>
      <c r="Q164" s="249"/>
      <c r="R164" s="249"/>
      <c r="T164" s="608" t="s">
        <v>3491</v>
      </c>
      <c r="U164" s="249"/>
      <c r="V164" s="249"/>
      <c r="W164" s="249"/>
      <c r="X164" s="249"/>
      <c r="Y164" s="249"/>
    </row>
    <row r="165" spans="1:25" s="41" customFormat="1" ht="15.75">
      <c r="A165" s="341" t="s">
        <v>3494</v>
      </c>
      <c r="B165" s="1217">
        <v>45278</v>
      </c>
      <c r="C165" s="32">
        <v>45278</v>
      </c>
      <c r="D165" s="521">
        <v>15777</v>
      </c>
      <c r="E165" s="34" t="s">
        <v>2</v>
      </c>
      <c r="F165" s="33">
        <v>1869</v>
      </c>
      <c r="G165" s="19" t="s">
        <v>15</v>
      </c>
      <c r="H165" s="521">
        <v>40</v>
      </c>
      <c r="I165" s="35" t="s">
        <v>12</v>
      </c>
      <c r="J165" s="19"/>
      <c r="K165" s="21"/>
      <c r="L165" s="1218">
        <v>284</v>
      </c>
      <c r="M165" s="249"/>
      <c r="N165" s="249"/>
      <c r="O165" s="249"/>
      <c r="P165" s="249"/>
      <c r="Q165" s="249"/>
      <c r="R165" s="249"/>
      <c r="T165" s="608"/>
      <c r="U165" s="249"/>
      <c r="V165" s="249"/>
      <c r="W165" s="249"/>
      <c r="X165" s="249"/>
      <c r="Y165" s="249"/>
    </row>
    <row r="166" spans="1:25" s="41" customFormat="1" ht="15.75">
      <c r="A166" s="341" t="s">
        <v>1303</v>
      </c>
      <c r="B166" s="1217">
        <v>45280</v>
      </c>
      <c r="C166" s="32">
        <v>45278</v>
      </c>
      <c r="D166" s="521">
        <v>15895</v>
      </c>
      <c r="E166" s="34" t="s">
        <v>1221</v>
      </c>
      <c r="F166" s="33">
        <v>3630</v>
      </c>
      <c r="G166" s="19" t="s">
        <v>1465</v>
      </c>
      <c r="H166" s="521">
        <v>10</v>
      </c>
      <c r="I166" s="35" t="s">
        <v>12</v>
      </c>
      <c r="J166" s="19"/>
      <c r="K166" s="21" t="s">
        <v>991</v>
      </c>
      <c r="L166" s="1218">
        <v>245.8</v>
      </c>
      <c r="M166" s="249"/>
      <c r="N166" s="249"/>
      <c r="O166" s="249"/>
      <c r="P166" s="249"/>
      <c r="Q166" s="249"/>
      <c r="R166" s="249"/>
      <c r="T166" s="608"/>
      <c r="U166" s="249"/>
      <c r="V166" s="249"/>
      <c r="W166" s="249"/>
      <c r="X166" s="249"/>
      <c r="Y166" s="249"/>
    </row>
    <row r="167" spans="1:25" s="42" customFormat="1" ht="14.25" customHeight="1">
      <c r="A167" s="339"/>
      <c r="B167" s="1606"/>
      <c r="C167" s="132"/>
      <c r="D167" s="547"/>
      <c r="E167" s="131"/>
      <c r="F167" s="133"/>
      <c r="G167" s="134"/>
      <c r="H167" s="547"/>
      <c r="I167" s="235"/>
      <c r="J167" s="134"/>
      <c r="K167" s="134"/>
      <c r="L167" s="516"/>
      <c r="M167" s="80"/>
      <c r="N167" s="80"/>
      <c r="O167" s="80"/>
      <c r="P167" s="80"/>
      <c r="Q167" s="80"/>
      <c r="R167" s="80"/>
      <c r="T167" s="80"/>
      <c r="U167" s="80"/>
      <c r="V167" s="80"/>
      <c r="W167" s="80"/>
      <c r="X167" s="80"/>
      <c r="Y167" s="80"/>
    </row>
    <row r="168" spans="1:25" s="41" customFormat="1" ht="15.75">
      <c r="A168" s="1477"/>
      <c r="B168" s="1613"/>
      <c r="C168" s="1614"/>
      <c r="D168" s="1615"/>
      <c r="E168" s="1616"/>
      <c r="F168" s="1617"/>
      <c r="G168" s="1618"/>
      <c r="H168" s="1615"/>
      <c r="I168" s="1619"/>
      <c r="J168" s="1618"/>
      <c r="K168" s="1618"/>
      <c r="L168" s="1620">
        <f>SUM(L63:S167)</f>
        <v>62012.6</v>
      </c>
      <c r="M168" s="249"/>
      <c r="N168" s="249"/>
      <c r="O168" s="249"/>
      <c r="P168" s="249"/>
      <c r="Q168" s="249"/>
      <c r="R168" s="249"/>
      <c r="T168" s="608"/>
      <c r="U168" s="249"/>
      <c r="V168" s="249"/>
      <c r="W168" s="249"/>
      <c r="X168" s="249"/>
      <c r="Y168" s="249"/>
    </row>
    <row r="169" spans="1:25" s="41" customFormat="1" ht="15.75">
      <c r="A169" s="2543" t="s">
        <v>3199</v>
      </c>
      <c r="B169" s="2544"/>
      <c r="C169" s="2544"/>
      <c r="D169" s="2544"/>
      <c r="E169" s="2544"/>
      <c r="F169" s="2544"/>
      <c r="G169" s="2544"/>
      <c r="H169" s="2544"/>
      <c r="I169" s="2544"/>
      <c r="J169" s="2544"/>
      <c r="K169" s="2544"/>
      <c r="L169" s="2545"/>
      <c r="M169" s="249"/>
      <c r="N169" s="249"/>
      <c r="O169" s="249"/>
      <c r="P169" s="249"/>
      <c r="Q169" s="249"/>
      <c r="R169" s="249"/>
      <c r="T169" s="608"/>
      <c r="U169" s="249"/>
      <c r="V169" s="249"/>
      <c r="W169" s="249"/>
      <c r="X169" s="249"/>
      <c r="Y169" s="249"/>
    </row>
    <row r="170" spans="1:25" s="41" customFormat="1" ht="15.75">
      <c r="A170" s="1735"/>
      <c r="B170" s="1736"/>
      <c r="C170" s="1736"/>
      <c r="D170" s="1736"/>
      <c r="E170" s="1736"/>
      <c r="F170" s="1736"/>
      <c r="G170" s="1736"/>
      <c r="H170" s="1736"/>
      <c r="I170" s="1736"/>
      <c r="J170" s="1736"/>
      <c r="K170" s="1736"/>
      <c r="L170" s="1737"/>
      <c r="M170" s="1051"/>
      <c r="N170" s="1051"/>
      <c r="O170" s="1051"/>
      <c r="P170" s="1051"/>
      <c r="Q170" s="1051"/>
      <c r="R170" s="1051"/>
      <c r="S170" s="70"/>
      <c r="T170" s="1677" t="s">
        <v>3202</v>
      </c>
      <c r="U170" s="1051" t="s">
        <v>3262</v>
      </c>
      <c r="V170" s="249"/>
      <c r="W170" s="249"/>
      <c r="X170" s="249"/>
      <c r="Y170" s="249"/>
    </row>
    <row r="171" spans="1:25" s="41" customFormat="1" ht="15.75">
      <c r="A171" s="1053" t="s">
        <v>2700</v>
      </c>
      <c r="B171" s="1714">
        <v>45184</v>
      </c>
      <c r="C171" s="1288"/>
      <c r="D171" s="1715">
        <v>14178</v>
      </c>
      <c r="E171" s="1290" t="s">
        <v>1221</v>
      </c>
      <c r="F171" s="1289">
        <v>4268</v>
      </c>
      <c r="G171" s="1291" t="s">
        <v>29</v>
      </c>
      <c r="H171" s="1715" t="s">
        <v>1455</v>
      </c>
      <c r="I171" s="1293"/>
      <c r="J171" s="1291" t="s">
        <v>3158</v>
      </c>
      <c r="K171" s="1294" t="s">
        <v>1340</v>
      </c>
      <c r="L171" s="1716"/>
      <c r="M171" s="1051"/>
      <c r="N171" s="1051"/>
      <c r="O171" s="1051"/>
      <c r="P171" s="1051"/>
      <c r="Q171" s="1051"/>
      <c r="R171" s="1051"/>
      <c r="S171" s="70"/>
      <c r="T171" s="1677" t="s">
        <v>3203</v>
      </c>
      <c r="U171" s="1051" t="s">
        <v>3262</v>
      </c>
      <c r="V171" s="249"/>
      <c r="W171" s="249"/>
      <c r="X171" s="249"/>
      <c r="Y171" s="249"/>
    </row>
    <row r="172" spans="1:25" s="41" customFormat="1" ht="15.75">
      <c r="A172" s="1053"/>
      <c r="B172" s="1714"/>
      <c r="C172" s="1288"/>
      <c r="D172" s="1715"/>
      <c r="E172" s="1290" t="s">
        <v>1221</v>
      </c>
      <c r="F172" s="1289">
        <v>4513</v>
      </c>
      <c r="G172" s="1291" t="s">
        <v>1204</v>
      </c>
      <c r="H172" s="1715" t="s">
        <v>1353</v>
      </c>
      <c r="I172" s="1293"/>
      <c r="J172" s="1291" t="s">
        <v>3158</v>
      </c>
      <c r="K172" s="1294" t="s">
        <v>1340</v>
      </c>
      <c r="L172" s="1716">
        <v>1201.1199999999999</v>
      </c>
      <c r="M172" s="1051"/>
      <c r="N172" s="1051"/>
      <c r="O172" s="1051"/>
      <c r="P172" s="1051"/>
      <c r="Q172" s="1051"/>
      <c r="R172" s="1051"/>
      <c r="S172" s="70"/>
      <c r="T172" s="1677" t="s">
        <v>3202</v>
      </c>
      <c r="U172" s="1051" t="s">
        <v>3262</v>
      </c>
      <c r="V172" s="249"/>
      <c r="W172" s="249"/>
      <c r="X172" s="249"/>
      <c r="Y172" s="249"/>
    </row>
    <row r="173" spans="1:25" s="41" customFormat="1" ht="15.75">
      <c r="A173" s="1053" t="s">
        <v>2700</v>
      </c>
      <c r="B173" s="1714">
        <v>45215</v>
      </c>
      <c r="C173" s="1288"/>
      <c r="D173" s="1715">
        <v>14179</v>
      </c>
      <c r="E173" s="1290" t="s">
        <v>1221</v>
      </c>
      <c r="F173" s="1289">
        <v>4268</v>
      </c>
      <c r="G173" s="1291" t="s">
        <v>29</v>
      </c>
      <c r="H173" s="1715" t="s">
        <v>1455</v>
      </c>
      <c r="I173" s="1293"/>
      <c r="J173" s="1291" t="s">
        <v>3158</v>
      </c>
      <c r="K173" s="1294" t="s">
        <v>1340</v>
      </c>
      <c r="L173" s="1716"/>
      <c r="M173" s="1051"/>
      <c r="N173" s="1051"/>
      <c r="O173" s="1051"/>
      <c r="P173" s="1051"/>
      <c r="Q173" s="1051"/>
      <c r="R173" s="1051"/>
      <c r="S173" s="70"/>
      <c r="T173" s="1677" t="s">
        <v>3203</v>
      </c>
      <c r="U173" s="1051" t="s">
        <v>3262</v>
      </c>
      <c r="V173" s="249"/>
      <c r="W173" s="249"/>
      <c r="X173" s="249"/>
      <c r="Y173" s="249"/>
    </row>
    <row r="174" spans="1:25" s="41" customFormat="1" ht="15.75">
      <c r="A174" s="1053"/>
      <c r="B174" s="1714"/>
      <c r="C174" s="1288"/>
      <c r="D174" s="1715"/>
      <c r="E174" s="1290" t="s">
        <v>1221</v>
      </c>
      <c r="F174" s="1289">
        <v>4513</v>
      </c>
      <c r="G174" s="1291" t="s">
        <v>1204</v>
      </c>
      <c r="H174" s="1715" t="s">
        <v>1353</v>
      </c>
      <c r="I174" s="1293"/>
      <c r="J174" s="1291" t="s">
        <v>3158</v>
      </c>
      <c r="K174" s="1294" t="s">
        <v>1340</v>
      </c>
      <c r="L174" s="1716">
        <v>1201.1199999999999</v>
      </c>
      <c r="M174" s="249"/>
      <c r="N174" s="249"/>
      <c r="O174" s="249"/>
      <c r="P174" s="249"/>
      <c r="Q174" s="249"/>
      <c r="R174" s="249"/>
      <c r="T174" s="608" t="s">
        <v>3206</v>
      </c>
      <c r="U174" s="249"/>
      <c r="V174" s="249"/>
      <c r="W174" s="249"/>
      <c r="X174" s="249"/>
      <c r="Y174" s="249"/>
    </row>
    <row r="175" spans="1:25" s="41" customFormat="1" ht="9.75" customHeight="1">
      <c r="A175" s="560"/>
      <c r="B175" s="1733"/>
      <c r="C175" s="561"/>
      <c r="D175" s="562"/>
      <c r="E175" s="563"/>
      <c r="F175" s="564"/>
      <c r="G175" s="565"/>
      <c r="H175" s="562"/>
      <c r="I175" s="567"/>
      <c r="J175" s="565"/>
      <c r="K175" s="568"/>
      <c r="L175" s="1734"/>
      <c r="M175" s="249"/>
      <c r="N175" s="249"/>
      <c r="O175" s="249"/>
      <c r="P175" s="249"/>
      <c r="Q175" s="249"/>
      <c r="R175" s="249"/>
      <c r="T175" s="608"/>
      <c r="U175" s="249"/>
      <c r="V175" s="249"/>
      <c r="W175" s="249"/>
      <c r="X175" s="249"/>
      <c r="Y175" s="249"/>
    </row>
    <row r="177" spans="1:25" s="41" customFormat="1" ht="15.75">
      <c r="A177" s="339" t="s">
        <v>400</v>
      </c>
      <c r="B177" s="1606">
        <v>44948</v>
      </c>
      <c r="C177" s="132"/>
      <c r="D177" s="547">
        <v>15477</v>
      </c>
      <c r="E177" s="131" t="s">
        <v>2</v>
      </c>
      <c r="F177" s="133">
        <v>753</v>
      </c>
      <c r="G177" s="134" t="s">
        <v>47</v>
      </c>
      <c r="H177" s="547">
        <v>80</v>
      </c>
      <c r="I177" s="235"/>
      <c r="J177" s="134"/>
      <c r="K177" s="525"/>
      <c r="L177" s="516"/>
      <c r="M177" s="249"/>
      <c r="N177" s="249"/>
      <c r="O177" s="249"/>
      <c r="P177" s="249"/>
      <c r="Q177" s="249"/>
      <c r="R177" s="249"/>
      <c r="T177" s="608" t="s">
        <v>3492</v>
      </c>
      <c r="U177" s="249"/>
      <c r="V177" s="249"/>
      <c r="W177" s="249"/>
      <c r="X177" s="249"/>
      <c r="Y177" s="249"/>
    </row>
    <row r="178" spans="1:25" s="41" customFormat="1" ht="15.75">
      <c r="A178" s="339"/>
      <c r="B178" s="1606"/>
      <c r="C178" s="132"/>
      <c r="D178" s="547"/>
      <c r="E178" s="131" t="s">
        <v>2</v>
      </c>
      <c r="F178" s="133">
        <v>1468</v>
      </c>
      <c r="G178" s="134" t="s">
        <v>21</v>
      </c>
      <c r="H178" s="547">
        <v>80</v>
      </c>
      <c r="I178" s="235"/>
      <c r="J178" s="134"/>
      <c r="K178" s="525"/>
      <c r="L178" s="516">
        <v>6120</v>
      </c>
      <c r="M178" s="249"/>
      <c r="N178" s="249"/>
      <c r="O178" s="249"/>
      <c r="P178" s="249"/>
      <c r="Q178" s="249"/>
      <c r="R178" s="249"/>
      <c r="T178" s="608" t="s">
        <v>3493</v>
      </c>
      <c r="U178" s="249"/>
      <c r="V178" s="249"/>
      <c r="W178" s="249"/>
      <c r="X178" s="249"/>
      <c r="Y178" s="249"/>
    </row>
    <row r="179" spans="1:25" s="41" customFormat="1" ht="15.75">
      <c r="A179" s="339" t="s">
        <v>400</v>
      </c>
      <c r="B179" s="1606">
        <v>44977</v>
      </c>
      <c r="C179" s="132"/>
      <c r="D179" s="547">
        <v>15478</v>
      </c>
      <c r="E179" s="131" t="s">
        <v>2</v>
      </c>
      <c r="F179" s="133">
        <v>753</v>
      </c>
      <c r="G179" s="134" t="s">
        <v>47</v>
      </c>
      <c r="H179" s="547">
        <v>80</v>
      </c>
      <c r="I179" s="235"/>
      <c r="J179" s="134"/>
      <c r="K179" s="525"/>
      <c r="L179" s="516"/>
      <c r="M179" s="249"/>
      <c r="N179" s="249"/>
      <c r="O179" s="249"/>
      <c r="P179" s="249"/>
      <c r="Q179" s="249"/>
      <c r="R179" s="249"/>
      <c r="T179" s="608"/>
      <c r="U179" s="249"/>
      <c r="V179" s="249"/>
      <c r="W179" s="249"/>
      <c r="X179" s="249"/>
      <c r="Y179" s="249"/>
    </row>
    <row r="180" spans="1:25" s="41" customFormat="1" ht="15.75">
      <c r="A180" s="339"/>
      <c r="B180" s="1606"/>
      <c r="C180" s="132"/>
      <c r="D180" s="547"/>
      <c r="E180" s="131" t="s">
        <v>2</v>
      </c>
      <c r="F180" s="133">
        <v>1468</v>
      </c>
      <c r="G180" s="134" t="s">
        <v>21</v>
      </c>
      <c r="H180" s="547">
        <v>80</v>
      </c>
      <c r="I180" s="235"/>
      <c r="J180" s="134"/>
      <c r="K180" s="525"/>
      <c r="L180" s="516">
        <v>6120</v>
      </c>
      <c r="M180" s="249"/>
      <c r="N180" s="249"/>
      <c r="O180" s="249"/>
      <c r="P180" s="249"/>
      <c r="Q180" s="249"/>
      <c r="R180" s="249"/>
      <c r="T180" s="608"/>
      <c r="U180" s="249"/>
      <c r="V180" s="249"/>
      <c r="W180" s="249"/>
      <c r="X180" s="249"/>
      <c r="Y180" s="249"/>
    </row>
    <row r="181" spans="1:25" s="41" customFormat="1" ht="15.75">
      <c r="A181" s="339" t="s">
        <v>393</v>
      </c>
      <c r="B181" s="1606">
        <v>44936</v>
      </c>
      <c r="C181" s="132"/>
      <c r="D181" s="547">
        <v>15783</v>
      </c>
      <c r="E181" s="131" t="s">
        <v>2351</v>
      </c>
      <c r="F181" s="133">
        <v>2560</v>
      </c>
      <c r="G181" s="134" t="s">
        <v>5</v>
      </c>
      <c r="H181" s="547">
        <v>4</v>
      </c>
      <c r="I181" s="235"/>
      <c r="J181" s="134"/>
      <c r="K181" s="525"/>
      <c r="L181" s="516">
        <v>180.8</v>
      </c>
      <c r="M181" s="249"/>
      <c r="N181" s="249"/>
      <c r="O181" s="249"/>
      <c r="P181" s="249"/>
      <c r="Q181" s="249"/>
      <c r="R181" s="249"/>
      <c r="T181" s="608"/>
      <c r="U181" s="249"/>
      <c r="V181" s="249"/>
      <c r="W181" s="249"/>
      <c r="X181" s="249"/>
      <c r="Y181" s="249"/>
    </row>
    <row r="182" spans="1:25" s="41" customFormat="1" ht="15.75">
      <c r="A182" s="339" t="s">
        <v>883</v>
      </c>
      <c r="B182" s="1606">
        <v>44935</v>
      </c>
      <c r="C182" s="132"/>
      <c r="D182" s="547">
        <v>15814</v>
      </c>
      <c r="E182" s="131" t="s">
        <v>1221</v>
      </c>
      <c r="F182" s="133">
        <v>4073</v>
      </c>
      <c r="G182" s="134" t="s">
        <v>3</v>
      </c>
      <c r="H182" s="547">
        <v>10</v>
      </c>
      <c r="I182" s="235"/>
      <c r="J182" s="134"/>
      <c r="K182" s="525"/>
      <c r="L182" s="516">
        <v>525</v>
      </c>
      <c r="M182" s="249"/>
      <c r="N182" s="249"/>
      <c r="O182" s="249"/>
      <c r="P182" s="249"/>
      <c r="Q182" s="249"/>
      <c r="R182" s="249"/>
      <c r="T182" s="608"/>
      <c r="U182" s="249"/>
      <c r="V182" s="249"/>
      <c r="W182" s="249"/>
      <c r="X182" s="249"/>
      <c r="Y182" s="249"/>
    </row>
    <row r="183" spans="1:25" s="41" customFormat="1" ht="19.5" customHeight="1">
      <c r="A183" s="339" t="s">
        <v>1997</v>
      </c>
      <c r="B183" s="1606">
        <v>44931</v>
      </c>
      <c r="C183" s="132"/>
      <c r="D183" s="547">
        <v>15610</v>
      </c>
      <c r="E183" s="131" t="s">
        <v>1221</v>
      </c>
      <c r="F183" s="133">
        <v>4059</v>
      </c>
      <c r="G183" s="134" t="s">
        <v>2011</v>
      </c>
      <c r="H183" s="547">
        <v>30</v>
      </c>
      <c r="I183" s="235"/>
      <c r="J183" s="134" t="s">
        <v>3490</v>
      </c>
      <c r="K183" s="525" t="s">
        <v>1911</v>
      </c>
      <c r="L183" s="516"/>
      <c r="M183" s="249"/>
      <c r="N183" s="249"/>
      <c r="O183" s="249"/>
      <c r="P183" s="249"/>
      <c r="Q183" s="249"/>
      <c r="R183" s="249"/>
      <c r="T183" s="608"/>
      <c r="U183" s="249"/>
      <c r="V183" s="249"/>
      <c r="W183" s="249"/>
      <c r="X183" s="249"/>
      <c r="Y183" s="249"/>
    </row>
    <row r="184" spans="1:25" s="6" customFormat="1" ht="17.25" customHeight="1">
      <c r="A184" s="339"/>
      <c r="B184" s="1606"/>
      <c r="C184" s="132"/>
      <c r="D184" s="547"/>
      <c r="E184" s="131"/>
      <c r="F184" s="133">
        <v>4060</v>
      </c>
      <c r="G184" s="134" t="s">
        <v>2012</v>
      </c>
      <c r="H184" s="547">
        <v>50</v>
      </c>
      <c r="I184" s="235"/>
      <c r="J184" s="134"/>
      <c r="K184" s="525" t="s">
        <v>1911</v>
      </c>
      <c r="L184" s="516">
        <v>1645</v>
      </c>
      <c r="T184" s="1035"/>
    </row>
    <row r="185" spans="1:25" s="6" customFormat="1" ht="17.25" customHeight="1">
      <c r="A185" s="339" t="s">
        <v>1303</v>
      </c>
      <c r="B185" s="1606">
        <v>44936</v>
      </c>
      <c r="C185" s="132"/>
      <c r="D185" s="547">
        <v>15822</v>
      </c>
      <c r="E185" s="131" t="s">
        <v>1221</v>
      </c>
      <c r="F185" s="133">
        <v>3630</v>
      </c>
      <c r="G185" s="134" t="s">
        <v>1465</v>
      </c>
      <c r="H185" s="547">
        <v>5</v>
      </c>
      <c r="I185" s="235"/>
      <c r="J185" s="134"/>
      <c r="K185" s="789" t="s">
        <v>991</v>
      </c>
      <c r="L185" s="516"/>
      <c r="T185" s="1035"/>
    </row>
    <row r="186" spans="1:25" s="6" customFormat="1" ht="17.25" customHeight="1">
      <c r="A186" s="339"/>
      <c r="B186" s="1606"/>
      <c r="C186" s="132"/>
      <c r="D186" s="547"/>
      <c r="E186" s="131" t="s">
        <v>1221</v>
      </c>
      <c r="F186" s="133">
        <v>3621</v>
      </c>
      <c r="G186" s="134" t="s">
        <v>1396</v>
      </c>
      <c r="H186" s="547">
        <v>100</v>
      </c>
      <c r="I186" s="235"/>
      <c r="J186" s="134"/>
      <c r="K186" s="525"/>
      <c r="L186" s="516"/>
      <c r="T186" s="1035"/>
    </row>
    <row r="187" spans="1:25" s="6" customFormat="1" ht="17.25" customHeight="1">
      <c r="A187" s="341"/>
      <c r="B187" s="1217"/>
      <c r="C187" s="32">
        <v>45279</v>
      </c>
      <c r="D187" s="521"/>
      <c r="E187" s="34" t="s">
        <v>1574</v>
      </c>
      <c r="F187" s="33">
        <v>3626</v>
      </c>
      <c r="G187" s="19" t="s">
        <v>1441</v>
      </c>
      <c r="H187" s="521">
        <v>40</v>
      </c>
      <c r="I187" s="35" t="s">
        <v>6</v>
      </c>
      <c r="J187" s="19"/>
      <c r="K187" s="21"/>
      <c r="L187" s="1218"/>
      <c r="T187" s="1035"/>
    </row>
    <row r="188" spans="1:25" s="6" customFormat="1" ht="17.25" customHeight="1">
      <c r="A188" s="339"/>
      <c r="B188" s="1606"/>
      <c r="C188" s="132"/>
      <c r="D188" s="547"/>
      <c r="E188" s="131" t="s">
        <v>2351</v>
      </c>
      <c r="F188" s="133">
        <v>3623</v>
      </c>
      <c r="G188" s="134" t="s">
        <v>47</v>
      </c>
      <c r="H188" s="547">
        <v>25</v>
      </c>
      <c r="I188" s="235"/>
      <c r="J188" s="134"/>
      <c r="K188" s="525"/>
      <c r="L188" s="516"/>
      <c r="T188" s="1035"/>
    </row>
    <row r="189" spans="1:25" s="6" customFormat="1" ht="15" customHeight="1">
      <c r="A189" s="339"/>
      <c r="B189" s="1606"/>
      <c r="C189" s="132"/>
      <c r="D189" s="547"/>
      <c r="E189" s="131" t="s">
        <v>1221</v>
      </c>
      <c r="F189" s="133">
        <v>3625</v>
      </c>
      <c r="G189" s="134" t="s">
        <v>902</v>
      </c>
      <c r="H189" s="547">
        <v>10</v>
      </c>
      <c r="I189" s="235"/>
      <c r="J189" s="134"/>
      <c r="K189" s="134"/>
      <c r="L189" s="516"/>
      <c r="T189" s="1035"/>
    </row>
    <row r="190" spans="1:25">
      <c r="A190" s="710"/>
      <c r="B190" s="1767"/>
      <c r="C190" s="1767"/>
      <c r="D190" s="1767"/>
      <c r="E190" s="1767" t="s">
        <v>1221</v>
      </c>
      <c r="F190" s="1767">
        <v>3624</v>
      </c>
      <c r="G190" s="1767" t="s">
        <v>63</v>
      </c>
      <c r="H190" s="708">
        <v>40</v>
      </c>
      <c r="I190" s="710"/>
      <c r="J190" s="1767"/>
      <c r="K190" s="56" t="s">
        <v>991</v>
      </c>
      <c r="L190" s="528">
        <v>4842.8500000000004</v>
      </c>
    </row>
    <row r="191" spans="1:25">
      <c r="A191" s="710" t="s">
        <v>1190</v>
      </c>
      <c r="B191" s="1769">
        <v>45295</v>
      </c>
      <c r="C191" s="1768"/>
      <c r="D191" s="1768">
        <v>15918</v>
      </c>
      <c r="E191" s="1768" t="s">
        <v>2</v>
      </c>
      <c r="F191" s="1768">
        <v>838</v>
      </c>
      <c r="G191" s="1768" t="s">
        <v>5</v>
      </c>
      <c r="H191" s="708">
        <v>10</v>
      </c>
      <c r="I191" s="710"/>
      <c r="J191" s="1768"/>
      <c r="K191" s="24"/>
      <c r="L191" s="528">
        <v>316.89999999999998</v>
      </c>
    </row>
    <row r="192" spans="1:25">
      <c r="A192" s="710" t="s">
        <v>3496</v>
      </c>
      <c r="B192" s="1769">
        <v>45310</v>
      </c>
      <c r="C192" s="1768"/>
      <c r="D192" s="1768">
        <v>15917</v>
      </c>
      <c r="E192" s="1768" t="s">
        <v>2351</v>
      </c>
      <c r="F192" s="1768">
        <v>4443</v>
      </c>
      <c r="G192" s="1768" t="s">
        <v>47</v>
      </c>
      <c r="H192" s="708">
        <v>150</v>
      </c>
      <c r="I192" s="710"/>
      <c r="J192" s="1768"/>
      <c r="K192" s="24"/>
      <c r="L192" s="528">
        <v>4695</v>
      </c>
    </row>
    <row r="193" spans="1:19" s="6" customFormat="1">
      <c r="A193" s="2530">
        <f>SUM(L171:L184)</f>
        <v>16993.04</v>
      </c>
      <c r="B193" s="2531"/>
      <c r="C193" s="2531"/>
      <c r="D193" s="2531"/>
      <c r="E193" s="2531"/>
      <c r="F193" s="2531"/>
      <c r="G193" s="2531"/>
      <c r="H193" s="2531"/>
      <c r="I193" s="2531"/>
      <c r="J193" s="2531"/>
      <c r="K193" s="2531"/>
      <c r="L193" s="2532"/>
    </row>
    <row r="194" spans="1:19" s="6" customFormat="1">
      <c r="A194" s="387"/>
      <c r="H194" s="823"/>
      <c r="I194" s="387"/>
      <c r="L194" s="587"/>
    </row>
    <row r="195" spans="1:19" s="6" customFormat="1">
      <c r="A195" s="387"/>
      <c r="H195" s="823"/>
      <c r="I195" s="387"/>
      <c r="L195" s="587"/>
    </row>
    <row r="196" spans="1:19" s="6" customFormat="1">
      <c r="A196" s="387"/>
      <c r="H196" s="823"/>
      <c r="I196" s="387"/>
      <c r="L196" s="587"/>
    </row>
    <row r="197" spans="1:19" s="6" customFormat="1">
      <c r="A197" s="387"/>
      <c r="H197" s="823"/>
      <c r="I197" s="387"/>
      <c r="L197" s="587"/>
    </row>
    <row r="198" spans="1:19" s="6" customFormat="1">
      <c r="A198" s="387"/>
      <c r="H198" s="823"/>
      <c r="I198" s="387"/>
      <c r="L198" s="587"/>
    </row>
    <row r="199" spans="1:19" s="6" customFormat="1">
      <c r="A199" s="387"/>
      <c r="H199" s="823"/>
      <c r="I199" s="387"/>
      <c r="L199" s="587"/>
    </row>
    <row r="200" spans="1:19" s="6" customFormat="1">
      <c r="A200" s="387"/>
      <c r="H200" s="823"/>
      <c r="I200" s="387"/>
      <c r="L200" s="587"/>
    </row>
    <row r="201" spans="1:19" s="6" customFormat="1">
      <c r="A201" s="387"/>
      <c r="H201" s="823"/>
      <c r="I201" s="387"/>
      <c r="L201" s="587"/>
    </row>
    <row r="202" spans="1:19" s="6" customFormat="1">
      <c r="A202" s="387"/>
      <c r="H202" s="823"/>
      <c r="I202" s="387"/>
      <c r="L202" s="587"/>
    </row>
    <row r="203" spans="1:19" s="6" customFormat="1">
      <c r="A203" s="387"/>
      <c r="H203" s="823"/>
      <c r="I203" s="387"/>
      <c r="L203" s="587"/>
    </row>
    <row r="204" spans="1:19" s="6" customFormat="1">
      <c r="A204" s="387"/>
      <c r="H204" s="823"/>
      <c r="I204" s="387"/>
      <c r="L204" s="587"/>
    </row>
    <row r="205" spans="1:19" s="6" customFormat="1">
      <c r="A205" s="387"/>
      <c r="H205" s="823"/>
      <c r="I205" s="387"/>
      <c r="L205" s="587"/>
    </row>
    <row r="206" spans="1:19" s="6" customFormat="1" hidden="1">
      <c r="A206" s="387"/>
      <c r="H206" s="823"/>
      <c r="I206" s="387"/>
      <c r="L206" s="587"/>
    </row>
    <row r="207" spans="1:19" s="6" customFormat="1" hidden="1">
      <c r="A207" s="387"/>
      <c r="H207" s="823"/>
      <c r="I207" s="387"/>
      <c r="L207" s="587"/>
    </row>
    <row r="208" spans="1:19" s="6" customFormat="1" hidden="1">
      <c r="A208" s="387"/>
      <c r="H208" s="823"/>
      <c r="I208" s="387"/>
      <c r="L208" s="587"/>
      <c r="S208"/>
    </row>
    <row r="209" spans="1:25" s="6" customFormat="1" hidden="1">
      <c r="A209" s="37"/>
      <c r="B209"/>
      <c r="C209"/>
      <c r="D209"/>
      <c r="E209"/>
      <c r="F209"/>
      <c r="G209"/>
      <c r="H209" s="484"/>
      <c r="I209" s="37"/>
      <c r="J209"/>
      <c r="K209"/>
      <c r="L209" s="587"/>
      <c r="S209"/>
    </row>
    <row r="210" spans="1:25" s="6" customFormat="1" hidden="1">
      <c r="A210" s="37"/>
      <c r="B210"/>
      <c r="C210"/>
      <c r="D210"/>
      <c r="E210"/>
      <c r="F210"/>
      <c r="G210"/>
      <c r="H210" s="484"/>
      <c r="I210" s="37"/>
      <c r="J210"/>
      <c r="K210"/>
      <c r="L210" s="587"/>
      <c r="S210"/>
    </row>
    <row r="211" spans="1:25" s="6" customFormat="1" hidden="1">
      <c r="A211" s="37"/>
      <c r="B211"/>
      <c r="C211"/>
      <c r="D211"/>
      <c r="E211"/>
      <c r="F211"/>
      <c r="G211"/>
      <c r="H211" s="484"/>
      <c r="I211" s="37"/>
      <c r="J211"/>
      <c r="K211"/>
      <c r="L211" s="587"/>
      <c r="S211"/>
    </row>
    <row r="212" spans="1:25" s="6" customFormat="1" hidden="1">
      <c r="A212" s="37"/>
      <c r="B212"/>
      <c r="C212"/>
      <c r="D212"/>
      <c r="E212"/>
      <c r="F212"/>
      <c r="G212"/>
      <c r="H212" s="484"/>
      <c r="I212" s="37"/>
      <c r="J212"/>
      <c r="K212"/>
      <c r="L212" s="587"/>
      <c r="S212"/>
    </row>
    <row r="213" spans="1:25" s="6" customFormat="1" hidden="1">
      <c r="A213" s="37"/>
      <c r="B213"/>
      <c r="C213"/>
      <c r="D213"/>
      <c r="E213"/>
      <c r="F213"/>
      <c r="G213"/>
      <c r="H213" s="484"/>
      <c r="I213" s="37"/>
      <c r="J213"/>
      <c r="K213"/>
      <c r="L213" s="587"/>
      <c r="S213"/>
    </row>
    <row r="214" spans="1:25" s="6" customFormat="1" hidden="1">
      <c r="A214" s="37"/>
      <c r="B214"/>
      <c r="C214"/>
      <c r="D214"/>
      <c r="E214"/>
      <c r="F214"/>
      <c r="G214"/>
      <c r="H214" s="484"/>
      <c r="I214" s="37"/>
      <c r="J214"/>
      <c r="K214"/>
      <c r="L214" s="587"/>
      <c r="S214"/>
    </row>
    <row r="215" spans="1:25" s="6" customFormat="1" hidden="1">
      <c r="A215" s="37"/>
      <c r="B215"/>
      <c r="C215"/>
      <c r="D215"/>
      <c r="E215"/>
      <c r="F215"/>
      <c r="G215"/>
      <c r="H215" s="484"/>
      <c r="I215" s="37"/>
      <c r="J215"/>
      <c r="K215"/>
      <c r="L215" s="587"/>
      <c r="S215"/>
    </row>
    <row r="216" spans="1:25" s="6" customFormat="1" hidden="1">
      <c r="A216" s="37"/>
      <c r="B216"/>
      <c r="C216"/>
      <c r="D216"/>
      <c r="E216"/>
      <c r="F216"/>
      <c r="G216"/>
      <c r="H216" s="484"/>
      <c r="I216" s="37"/>
      <c r="J216"/>
      <c r="K216"/>
      <c r="L216" s="587"/>
      <c r="S216"/>
    </row>
    <row r="217" spans="1:25" s="6" customFormat="1" hidden="1">
      <c r="A217" s="37"/>
      <c r="B217"/>
      <c r="C217"/>
      <c r="D217"/>
      <c r="E217"/>
      <c r="F217"/>
      <c r="G217"/>
      <c r="H217" s="484"/>
      <c r="I217" s="37"/>
      <c r="J217"/>
      <c r="K217"/>
      <c r="L217" s="587"/>
      <c r="S217"/>
    </row>
    <row r="218" spans="1:25" s="37" customFormat="1" hidden="1">
      <c r="B218"/>
      <c r="C218"/>
      <c r="D218"/>
      <c r="E218"/>
      <c r="F218"/>
      <c r="G218"/>
      <c r="H218" s="484"/>
      <c r="J218"/>
      <c r="K218"/>
      <c r="L218" s="587"/>
      <c r="M218" s="6"/>
      <c r="N218" s="6"/>
      <c r="O218" s="6"/>
      <c r="P218" s="6"/>
      <c r="Q218" s="6"/>
      <c r="R218" s="6"/>
      <c r="S218"/>
      <c r="T218" s="6"/>
      <c r="U218" s="6"/>
      <c r="V218" s="6"/>
      <c r="W218" s="6"/>
      <c r="X218" s="6"/>
      <c r="Y218" s="6"/>
    </row>
    <row r="219" spans="1:25" s="37" customFormat="1" hidden="1">
      <c r="B219"/>
      <c r="C219"/>
      <c r="D219"/>
      <c r="E219"/>
      <c r="F219"/>
      <c r="G219"/>
      <c r="H219" s="484"/>
      <c r="J219"/>
      <c r="K219"/>
      <c r="L219" s="587"/>
      <c r="M219" s="6"/>
      <c r="N219" s="6"/>
      <c r="O219" s="6"/>
      <c r="P219" s="6"/>
      <c r="Q219" s="6"/>
      <c r="R219" s="6"/>
      <c r="S219"/>
      <c r="T219" s="6"/>
      <c r="U219" s="6"/>
      <c r="V219" s="6"/>
      <c r="W219" s="6"/>
      <c r="X219" s="6"/>
      <c r="Y219" s="6"/>
    </row>
    <row r="220" spans="1:25" s="37" customFormat="1" hidden="1">
      <c r="B220"/>
      <c r="C220"/>
      <c r="D220"/>
      <c r="E220"/>
      <c r="F220"/>
      <c r="G220"/>
      <c r="H220" s="484"/>
      <c r="J220"/>
      <c r="K220"/>
      <c r="L220" s="587"/>
      <c r="M220" s="6"/>
      <c r="N220" s="6"/>
      <c r="O220" s="6"/>
      <c r="P220" s="6"/>
      <c r="Q220" s="6"/>
      <c r="R220" s="6"/>
      <c r="S220"/>
      <c r="T220" s="6"/>
      <c r="U220" s="6"/>
      <c r="V220" s="6"/>
      <c r="W220" s="6"/>
      <c r="X220" s="6"/>
      <c r="Y220" s="6"/>
    </row>
    <row r="221" spans="1:25" s="37" customFormat="1" hidden="1">
      <c r="B221"/>
      <c r="C221"/>
      <c r="D221"/>
      <c r="E221"/>
      <c r="F221"/>
      <c r="G221"/>
      <c r="H221" s="484"/>
      <c r="J221"/>
      <c r="K221"/>
      <c r="L221" s="587"/>
      <c r="M221" s="6"/>
      <c r="N221" s="6"/>
      <c r="O221" s="6"/>
      <c r="P221" s="6"/>
      <c r="Q221" s="6"/>
      <c r="R221" s="6"/>
      <c r="S221"/>
      <c r="T221" s="6"/>
      <c r="U221" s="6"/>
      <c r="V221" s="6"/>
      <c r="W221" s="6"/>
      <c r="X221" s="6"/>
      <c r="Y221" s="6"/>
    </row>
    <row r="222" spans="1:25" s="37" customFormat="1" hidden="1">
      <c r="B222"/>
      <c r="C222"/>
      <c r="D222"/>
      <c r="E222"/>
      <c r="F222"/>
      <c r="G222"/>
      <c r="H222" s="484"/>
      <c r="J222"/>
      <c r="K222"/>
      <c r="L222" s="587"/>
      <c r="M222" s="6"/>
      <c r="N222" s="6"/>
      <c r="O222" s="6"/>
      <c r="P222" s="6"/>
      <c r="Q222" s="6"/>
      <c r="R222" s="6"/>
      <c r="S222"/>
      <c r="T222" s="6"/>
      <c r="U222" s="6"/>
      <c r="V222" s="6"/>
      <c r="W222" s="6"/>
      <c r="X222" s="6"/>
      <c r="Y222" s="6"/>
    </row>
    <row r="223" spans="1:25" s="37" customFormat="1" hidden="1">
      <c r="B223"/>
      <c r="C223"/>
      <c r="D223"/>
      <c r="E223"/>
      <c r="F223"/>
      <c r="G223"/>
      <c r="H223" s="484"/>
      <c r="J223"/>
      <c r="K223"/>
      <c r="L223" s="587"/>
      <c r="M223" s="6"/>
      <c r="N223" s="6"/>
      <c r="O223" s="6"/>
      <c r="P223" s="6"/>
      <c r="Q223" s="6"/>
      <c r="R223" s="6"/>
      <c r="S223"/>
      <c r="T223" s="6"/>
      <c r="U223" s="6"/>
      <c r="V223" s="6"/>
      <c r="W223" s="6"/>
      <c r="X223" s="6"/>
      <c r="Y223" s="6"/>
    </row>
    <row r="224" spans="1:25" s="37" customFormat="1" hidden="1">
      <c r="B224"/>
      <c r="C224"/>
      <c r="D224"/>
      <c r="E224"/>
      <c r="F224"/>
      <c r="G224"/>
      <c r="H224" s="484"/>
      <c r="J224"/>
      <c r="K224"/>
      <c r="L224" s="587"/>
      <c r="M224" s="6"/>
      <c r="N224" s="6"/>
      <c r="O224" s="6"/>
      <c r="P224" s="6"/>
      <c r="Q224" s="6"/>
      <c r="R224" s="6"/>
      <c r="S224"/>
      <c r="T224" s="6"/>
      <c r="U224" s="6"/>
      <c r="V224" s="6"/>
      <c r="W224" s="6"/>
      <c r="X224" s="6"/>
      <c r="Y224" s="6"/>
    </row>
    <row r="225" spans="2:25" s="37" customFormat="1" hidden="1">
      <c r="B225"/>
      <c r="C225"/>
      <c r="D225"/>
      <c r="E225"/>
      <c r="F225"/>
      <c r="G225"/>
      <c r="H225" s="484"/>
      <c r="J225"/>
      <c r="K225"/>
      <c r="L225" s="587"/>
      <c r="M225" s="6"/>
      <c r="N225" s="6"/>
      <c r="O225" s="6"/>
      <c r="P225" s="6"/>
      <c r="Q225" s="6"/>
      <c r="R225" s="6"/>
      <c r="S225"/>
      <c r="T225" s="6"/>
      <c r="U225" s="6"/>
      <c r="V225" s="6"/>
      <c r="W225" s="6"/>
      <c r="X225" s="6"/>
      <c r="Y225" s="6"/>
    </row>
    <row r="226" spans="2:25" s="37" customFormat="1" hidden="1">
      <c r="B226"/>
      <c r="C226"/>
      <c r="D226"/>
      <c r="E226"/>
      <c r="F226"/>
      <c r="G226"/>
      <c r="H226" s="484"/>
      <c r="J226"/>
      <c r="K226"/>
      <c r="L226" s="587"/>
      <c r="M226" s="6"/>
      <c r="N226" s="6"/>
      <c r="O226" s="6"/>
      <c r="P226" s="6"/>
      <c r="Q226" s="6"/>
      <c r="R226" s="6"/>
      <c r="S226"/>
      <c r="T226" s="6"/>
      <c r="U226" s="6"/>
      <c r="V226" s="6"/>
      <c r="W226" s="6"/>
      <c r="X226" s="6"/>
      <c r="Y226" s="6"/>
    </row>
    <row r="227" spans="2:25" s="37" customFormat="1" hidden="1">
      <c r="B227"/>
      <c r="C227"/>
      <c r="D227"/>
      <c r="E227"/>
      <c r="F227"/>
      <c r="G227"/>
      <c r="H227" s="484"/>
      <c r="J227"/>
      <c r="K227"/>
      <c r="L227" s="587"/>
      <c r="M227" s="6"/>
      <c r="N227" s="6"/>
      <c r="O227" s="6"/>
      <c r="P227" s="6"/>
      <c r="Q227" s="6"/>
      <c r="R227" s="6"/>
      <c r="S227"/>
      <c r="T227" s="6"/>
      <c r="U227" s="6"/>
      <c r="V227" s="6"/>
      <c r="W227" s="6"/>
      <c r="X227" s="6"/>
      <c r="Y227" s="6"/>
    </row>
    <row r="228" spans="2:25" s="37" customFormat="1" hidden="1">
      <c r="B228"/>
      <c r="C228"/>
      <c r="D228"/>
      <c r="E228"/>
      <c r="F228"/>
      <c r="G228"/>
      <c r="H228" s="484"/>
      <c r="J228"/>
      <c r="K228"/>
      <c r="L228" s="587"/>
      <c r="M228" s="6"/>
      <c r="N228" s="6"/>
      <c r="O228" s="6"/>
      <c r="P228" s="6"/>
      <c r="Q228" s="6"/>
      <c r="R228" s="6"/>
      <c r="S228"/>
      <c r="T228" s="6"/>
      <c r="U228" s="6"/>
      <c r="V228" s="6"/>
      <c r="W228" s="6"/>
      <c r="X228" s="6"/>
      <c r="Y228" s="6"/>
    </row>
    <row r="229" spans="2:25" s="37" customFormat="1" hidden="1">
      <c r="B229"/>
      <c r="C229"/>
      <c r="D229"/>
      <c r="E229"/>
      <c r="F229"/>
      <c r="G229"/>
      <c r="H229" s="484"/>
      <c r="J229"/>
      <c r="K229"/>
      <c r="L229" s="587"/>
      <c r="M229" s="6"/>
      <c r="N229" s="6"/>
      <c r="O229" s="6"/>
      <c r="P229" s="6"/>
      <c r="Q229" s="6"/>
      <c r="R229" s="6"/>
      <c r="S229"/>
      <c r="T229" s="6"/>
      <c r="U229" s="6"/>
      <c r="V229" s="6"/>
      <c r="W229" s="6"/>
      <c r="X229" s="6"/>
      <c r="Y229" s="6"/>
    </row>
    <row r="230" spans="2:25" s="37" customFormat="1" hidden="1">
      <c r="B230"/>
      <c r="C230"/>
      <c r="D230"/>
      <c r="E230"/>
      <c r="F230"/>
      <c r="G230"/>
      <c r="H230" s="484"/>
      <c r="J230"/>
      <c r="K230"/>
      <c r="L230" s="587"/>
      <c r="M230" s="6"/>
      <c r="N230" s="6"/>
      <c r="O230" s="6"/>
      <c r="P230" s="6"/>
      <c r="Q230" s="6"/>
      <c r="R230" s="6"/>
      <c r="S230"/>
      <c r="T230" s="6"/>
      <c r="U230" s="6"/>
      <c r="V230" s="6"/>
      <c r="W230" s="6"/>
      <c r="X230" s="6"/>
      <c r="Y230" s="6"/>
    </row>
    <row r="231" spans="2:25" s="37" customFormat="1" hidden="1">
      <c r="B231"/>
      <c r="C231"/>
      <c r="D231"/>
      <c r="E231"/>
      <c r="F231"/>
      <c r="G231"/>
      <c r="H231" s="484"/>
      <c r="J231"/>
      <c r="K231"/>
      <c r="L231" s="587"/>
      <c r="M231" s="6"/>
      <c r="N231" s="6"/>
      <c r="O231" s="6"/>
      <c r="P231" s="6"/>
      <c r="Q231" s="6"/>
      <c r="R231" s="6"/>
      <c r="S231"/>
      <c r="T231" s="6"/>
      <c r="U231" s="6"/>
      <c r="V231" s="6"/>
      <c r="W231" s="6"/>
      <c r="X231" s="6"/>
      <c r="Y231" s="6"/>
    </row>
    <row r="232" spans="2:25" s="37" customFormat="1" hidden="1">
      <c r="B232"/>
      <c r="C232"/>
      <c r="D232"/>
      <c r="E232"/>
      <c r="F232"/>
      <c r="G232"/>
      <c r="H232" s="484"/>
      <c r="J232"/>
      <c r="K232"/>
      <c r="L232" s="587"/>
      <c r="M232" s="6"/>
      <c r="N232" s="6"/>
      <c r="O232" s="6"/>
      <c r="P232" s="6"/>
      <c r="Q232" s="6"/>
      <c r="R232" s="6"/>
      <c r="S232"/>
      <c r="T232" s="6"/>
      <c r="U232" s="6"/>
      <c r="V232" s="6"/>
      <c r="W232" s="6"/>
      <c r="X232" s="6"/>
      <c r="Y232" s="6"/>
    </row>
    <row r="233" spans="2:25" s="37" customFormat="1" hidden="1">
      <c r="B233"/>
      <c r="C233"/>
      <c r="D233"/>
      <c r="E233"/>
      <c r="F233"/>
      <c r="G233"/>
      <c r="H233" s="484"/>
      <c r="J233"/>
      <c r="K233"/>
      <c r="L233" s="587"/>
      <c r="M233" s="6"/>
      <c r="N233" s="6"/>
      <c r="O233" s="6"/>
      <c r="P233" s="6"/>
      <c r="Q233" s="6"/>
      <c r="R233" s="6"/>
      <c r="S233"/>
      <c r="T233" s="6"/>
      <c r="U233" s="6"/>
      <c r="V233" s="6"/>
      <c r="W233" s="6"/>
      <c r="X233" s="6"/>
      <c r="Y233" s="6"/>
    </row>
    <row r="234" spans="2:25" s="37" customFormat="1" hidden="1">
      <c r="B234"/>
      <c r="C234"/>
      <c r="D234"/>
      <c r="E234"/>
      <c r="F234"/>
      <c r="G234"/>
      <c r="H234" s="484"/>
      <c r="J234"/>
      <c r="K234"/>
      <c r="L234" s="587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2:25" s="37" customFormat="1" hidden="1">
      <c r="B235"/>
      <c r="C235"/>
      <c r="D235"/>
      <c r="E235"/>
      <c r="F235"/>
      <c r="G235"/>
      <c r="H235" s="484"/>
      <c r="J235"/>
      <c r="K235"/>
      <c r="L235" s="587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2:25" s="37" customFormat="1" hidden="1">
      <c r="B236"/>
      <c r="C236"/>
      <c r="D236"/>
      <c r="E236"/>
      <c r="F236"/>
      <c r="G236"/>
      <c r="H236" s="484"/>
      <c r="J236"/>
      <c r="K236"/>
      <c r="L236" s="587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2:25" s="37" customFormat="1" hidden="1">
      <c r="B237"/>
      <c r="C237"/>
      <c r="D237"/>
      <c r="E237"/>
      <c r="F237"/>
      <c r="G237"/>
      <c r="H237" s="484"/>
      <c r="J237"/>
      <c r="K237"/>
      <c r="L237" s="587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2:25" s="37" customFormat="1" hidden="1">
      <c r="B238"/>
      <c r="C238"/>
      <c r="D238"/>
      <c r="E238"/>
      <c r="F238"/>
      <c r="G238"/>
      <c r="H238" s="484"/>
      <c r="J238"/>
      <c r="K238"/>
      <c r="L238" s="587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2:25" s="37" customFormat="1" hidden="1">
      <c r="B239"/>
      <c r="C239"/>
      <c r="D239"/>
      <c r="E239"/>
      <c r="F239"/>
      <c r="G239"/>
      <c r="H239" s="484"/>
      <c r="J239"/>
      <c r="K239"/>
      <c r="L239" s="587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2:25" s="37" customFormat="1" hidden="1">
      <c r="B240"/>
      <c r="C240"/>
      <c r="D240"/>
      <c r="E240"/>
      <c r="F240"/>
      <c r="G240"/>
      <c r="H240" s="484"/>
      <c r="J240"/>
      <c r="K240"/>
      <c r="L240" s="587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87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87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87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87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87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87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87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87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87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2:25" s="37" customFormat="1" hidden="1">
      <c r="B250"/>
      <c r="C250"/>
      <c r="D250"/>
      <c r="E250"/>
      <c r="F250"/>
      <c r="G250"/>
      <c r="H250" s="484"/>
      <c r="J250"/>
      <c r="K250"/>
      <c r="L250" s="587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2:25" s="37" customFormat="1" hidden="1">
      <c r="B251"/>
      <c r="C251"/>
      <c r="D251"/>
      <c r="E251"/>
      <c r="F251"/>
      <c r="G251"/>
      <c r="H251" s="484"/>
      <c r="J251"/>
      <c r="K251"/>
      <c r="L251" s="587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2:25" s="37" customFormat="1" hidden="1">
      <c r="B252"/>
      <c r="C252"/>
      <c r="D252"/>
      <c r="E252"/>
      <c r="F252"/>
      <c r="G252"/>
      <c r="H252" s="484"/>
      <c r="J252"/>
      <c r="K252"/>
      <c r="L252" s="587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2:25" s="37" customFormat="1" hidden="1">
      <c r="B253"/>
      <c r="C253"/>
      <c r="D253"/>
      <c r="E253"/>
      <c r="F253"/>
      <c r="G253"/>
      <c r="H253" s="484"/>
      <c r="J253"/>
      <c r="K253"/>
      <c r="L253" s="587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2:25" s="37" customFormat="1" hidden="1">
      <c r="B254"/>
      <c r="C254"/>
      <c r="D254"/>
      <c r="E254"/>
      <c r="F254"/>
      <c r="G254"/>
      <c r="H254" s="484"/>
      <c r="J254"/>
      <c r="K254"/>
      <c r="L254" s="587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2:25" s="37" customFormat="1" hidden="1">
      <c r="B255"/>
      <c r="C255"/>
      <c r="D255"/>
      <c r="E255"/>
      <c r="F255"/>
      <c r="G255"/>
      <c r="H255" s="484"/>
      <c r="J255"/>
      <c r="K255"/>
      <c r="L255" s="587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2:25" s="37" customFormat="1" hidden="1">
      <c r="B256"/>
      <c r="C256"/>
      <c r="D256"/>
      <c r="E256"/>
      <c r="F256"/>
      <c r="G256"/>
      <c r="H256" s="484"/>
      <c r="J256"/>
      <c r="K256"/>
      <c r="L256" s="587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87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87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87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87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87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87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87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87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87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87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87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87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87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87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87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87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87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87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87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87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87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87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87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87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87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87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87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87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87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87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87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87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87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87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87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87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87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87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87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87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87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87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87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87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87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87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87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87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1:25" s="37" customFormat="1" hidden="1">
      <c r="B305"/>
      <c r="C305"/>
      <c r="D305"/>
      <c r="E305"/>
      <c r="F305"/>
      <c r="G305"/>
      <c r="H305" s="484"/>
      <c r="J305"/>
      <c r="K305"/>
      <c r="L305" s="587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1:25" s="37" customFormat="1" hidden="1">
      <c r="B306"/>
      <c r="C306"/>
      <c r="D306"/>
      <c r="E306"/>
      <c r="F306"/>
      <c r="G306"/>
      <c r="H306" s="484"/>
      <c r="J306"/>
      <c r="K306"/>
      <c r="L306" s="587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1:25" s="37" customFormat="1" hidden="1">
      <c r="B307"/>
      <c r="C307"/>
      <c r="D307"/>
      <c r="E307"/>
      <c r="F307"/>
      <c r="G307"/>
      <c r="H307" s="484"/>
      <c r="J307"/>
      <c r="K307"/>
      <c r="L307" s="587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1:25" s="37" customFormat="1" hidden="1">
      <c r="B308"/>
      <c r="C308"/>
      <c r="D308"/>
      <c r="E308"/>
      <c r="F308"/>
      <c r="G308"/>
      <c r="H308" s="484"/>
      <c r="J308"/>
      <c r="K308"/>
      <c r="L308" s="587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1:25" s="37" customFormat="1" hidden="1">
      <c r="B309"/>
      <c r="C309"/>
      <c r="D309"/>
      <c r="E309"/>
      <c r="F309"/>
      <c r="G309"/>
      <c r="H309" s="484"/>
      <c r="J309"/>
      <c r="K309"/>
      <c r="L309" s="587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1:25" s="37" customFormat="1" hidden="1">
      <c r="B310"/>
      <c r="C310"/>
      <c r="D310"/>
      <c r="E310"/>
      <c r="F310"/>
      <c r="G310"/>
      <c r="H310" s="484"/>
      <c r="J310"/>
      <c r="K310"/>
      <c r="L310" s="587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1:25" s="37" customFormat="1" hidden="1">
      <c r="B311"/>
      <c r="C311"/>
      <c r="D311"/>
      <c r="E311"/>
      <c r="F311"/>
      <c r="G311"/>
      <c r="H311" s="484"/>
      <c r="J311"/>
      <c r="K311"/>
      <c r="L311" s="587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1:25" s="37" customFormat="1" hidden="1">
      <c r="B312"/>
      <c r="C312"/>
      <c r="D312"/>
      <c r="E312"/>
      <c r="F312"/>
      <c r="G312"/>
      <c r="H312" s="484"/>
      <c r="J312"/>
      <c r="K312"/>
      <c r="L312" s="587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1:25" s="37" customFormat="1" hidden="1">
      <c r="B313"/>
      <c r="C313"/>
      <c r="D313"/>
      <c r="E313"/>
      <c r="F313"/>
      <c r="G313"/>
      <c r="H313" s="484"/>
      <c r="J313"/>
      <c r="K313"/>
      <c r="L313" s="587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1:25" s="37" customFormat="1" hidden="1">
      <c r="B314"/>
      <c r="C314"/>
      <c r="D314"/>
      <c r="E314"/>
      <c r="F314"/>
      <c r="G314"/>
      <c r="H314" s="484"/>
      <c r="J314"/>
      <c r="K314"/>
      <c r="L314" s="587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1:25" s="37" customFormat="1" hidden="1">
      <c r="B315"/>
      <c r="C315"/>
      <c r="D315"/>
      <c r="E315"/>
      <c r="F315"/>
      <c r="G315"/>
      <c r="H315" s="484"/>
      <c r="J315"/>
      <c r="K315"/>
      <c r="L315" s="587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1:25" s="37" customFormat="1" hidden="1">
      <c r="B316"/>
      <c r="C316"/>
      <c r="D316"/>
      <c r="E316"/>
      <c r="F316"/>
      <c r="G316"/>
      <c r="H316" s="484"/>
      <c r="J316"/>
      <c r="K316"/>
      <c r="L316" s="587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1:25" s="37" customFormat="1" hidden="1">
      <c r="B317"/>
      <c r="C317"/>
      <c r="D317"/>
      <c r="E317"/>
      <c r="F317"/>
      <c r="G317"/>
      <c r="H317" s="484"/>
      <c r="J317"/>
      <c r="K317"/>
      <c r="L317" s="587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1:25" s="6" customFormat="1">
      <c r="A318" s="37"/>
      <c r="B318"/>
      <c r="C318"/>
      <c r="D318"/>
      <c r="E318"/>
      <c r="F318"/>
      <c r="G318"/>
      <c r="H318" s="484"/>
      <c r="I318" s="37"/>
      <c r="J318"/>
      <c r="K318"/>
      <c r="L318" s="587"/>
      <c r="S318"/>
    </row>
    <row r="319" spans="1:25" s="6" customFormat="1">
      <c r="A319" s="37"/>
      <c r="B319"/>
      <c r="C319"/>
      <c r="D319"/>
      <c r="E319"/>
      <c r="F319"/>
      <c r="G319"/>
      <c r="H319" s="484"/>
      <c r="I319" s="37"/>
      <c r="J319"/>
      <c r="K319"/>
      <c r="L319" s="587"/>
      <c r="S319"/>
    </row>
    <row r="320" spans="1:25" s="6" customFormat="1">
      <c r="A320" s="37"/>
      <c r="B320"/>
      <c r="C320"/>
      <c r="D320"/>
      <c r="E320"/>
      <c r="F320"/>
      <c r="G320"/>
      <c r="H320" s="484"/>
      <c r="I320" s="37"/>
      <c r="J320"/>
      <c r="K320"/>
      <c r="L320" s="587"/>
      <c r="S320"/>
    </row>
    <row r="321" spans="1:22" s="6" customFormat="1">
      <c r="A321" s="37"/>
      <c r="B321"/>
      <c r="C321"/>
      <c r="D321"/>
      <c r="E321"/>
      <c r="F321"/>
      <c r="G321"/>
      <c r="H321" s="484"/>
      <c r="I321" s="37"/>
      <c r="J321"/>
      <c r="K321"/>
      <c r="L321" s="587"/>
      <c r="S321"/>
    </row>
    <row r="322" spans="1:22" s="6" customFormat="1">
      <c r="A322" s="37"/>
      <c r="B322"/>
      <c r="C322"/>
      <c r="D322"/>
      <c r="E322"/>
      <c r="F322"/>
      <c r="G322"/>
      <c r="H322" s="484"/>
      <c r="I322" s="37"/>
      <c r="J322"/>
      <c r="K322"/>
      <c r="L322" s="587"/>
      <c r="S322"/>
    </row>
    <row r="323" spans="1:22" s="6" customFormat="1">
      <c r="A323" s="37"/>
      <c r="B323"/>
      <c r="C323"/>
      <c r="D323"/>
      <c r="E323"/>
      <c r="F323"/>
      <c r="G323"/>
      <c r="H323" s="484"/>
      <c r="I323" s="37"/>
      <c r="J323"/>
      <c r="K323"/>
      <c r="L323" s="587"/>
      <c r="S323"/>
    </row>
    <row r="324" spans="1:22" s="6" customFormat="1">
      <c r="A324" s="37"/>
      <c r="B324"/>
      <c r="C324"/>
      <c r="D324"/>
      <c r="E324"/>
      <c r="F324"/>
      <c r="G324"/>
      <c r="H324" s="484"/>
      <c r="I324" s="37"/>
      <c r="J324"/>
      <c r="K324"/>
      <c r="L324" s="587"/>
      <c r="S324"/>
      <c r="U324" s="1731">
        <v>1</v>
      </c>
      <c r="V324" s="5"/>
    </row>
    <row r="325" spans="1:22" s="6" customFormat="1">
      <c r="A325" s="37"/>
      <c r="B325"/>
      <c r="C325"/>
      <c r="D325"/>
      <c r="E325"/>
      <c r="F325"/>
      <c r="G325"/>
      <c r="H325" s="484"/>
      <c r="I325" s="37"/>
      <c r="J325"/>
      <c r="K325"/>
      <c r="L325" s="587"/>
      <c r="S325"/>
      <c r="U325" s="1731">
        <v>2</v>
      </c>
      <c r="V325" s="5"/>
    </row>
    <row r="326" spans="1:22" s="6" customFormat="1">
      <c r="A326" s="37"/>
      <c r="B326"/>
      <c r="C326"/>
      <c r="D326"/>
      <c r="E326"/>
      <c r="F326"/>
      <c r="G326"/>
      <c r="H326" s="484"/>
      <c r="I326" s="37"/>
      <c r="J326"/>
      <c r="K326"/>
      <c r="L326" s="587"/>
      <c r="S326"/>
      <c r="U326" s="1731">
        <v>3</v>
      </c>
      <c r="V326" s="5"/>
    </row>
    <row r="327" spans="1:22" s="6" customFormat="1">
      <c r="A327" s="37"/>
      <c r="B327"/>
      <c r="C327"/>
      <c r="D327"/>
      <c r="E327"/>
      <c r="F327"/>
      <c r="G327"/>
      <c r="H327" s="484"/>
      <c r="I327" s="37"/>
      <c r="J327"/>
      <c r="K327"/>
      <c r="L327" s="587"/>
      <c r="S327"/>
      <c r="U327" s="1731">
        <v>4</v>
      </c>
      <c r="V327" s="5"/>
    </row>
    <row r="328" spans="1:22" s="6" customFormat="1">
      <c r="A328" s="37"/>
      <c r="B328"/>
      <c r="C328"/>
      <c r="D328"/>
      <c r="E328"/>
      <c r="F328"/>
      <c r="G328"/>
      <c r="H328" s="484"/>
      <c r="I328" s="37"/>
      <c r="J328"/>
      <c r="K328"/>
      <c r="L328" s="587"/>
      <c r="S328"/>
      <c r="U328" s="1731">
        <v>5</v>
      </c>
      <c r="V328" s="5"/>
    </row>
    <row r="329" spans="1:22" s="6" customFormat="1">
      <c r="A329" s="37"/>
      <c r="B329"/>
      <c r="C329"/>
      <c r="D329"/>
      <c r="E329"/>
      <c r="F329"/>
      <c r="G329"/>
      <c r="H329" s="484"/>
      <c r="I329" s="37"/>
      <c r="J329"/>
      <c r="K329"/>
      <c r="L329" s="587"/>
      <c r="S329"/>
      <c r="U329" s="1731">
        <v>6</v>
      </c>
      <c r="V329" s="5"/>
    </row>
    <row r="330" spans="1:22" s="6" customFormat="1">
      <c r="A330" s="37"/>
      <c r="B330"/>
      <c r="C330"/>
      <c r="D330"/>
      <c r="E330"/>
      <c r="F330"/>
      <c r="G330"/>
      <c r="H330" s="484"/>
      <c r="I330" s="37"/>
      <c r="J330"/>
      <c r="K330"/>
      <c r="L330" s="587"/>
      <c r="S330"/>
      <c r="U330" s="1731">
        <v>7</v>
      </c>
      <c r="V330" s="5"/>
    </row>
    <row r="331" spans="1:22" s="6" customFormat="1">
      <c r="A331" s="37"/>
      <c r="B331"/>
      <c r="C331"/>
      <c r="D331"/>
      <c r="E331"/>
      <c r="F331"/>
      <c r="G331"/>
      <c r="H331" s="484"/>
      <c r="I331" s="37"/>
      <c r="J331"/>
      <c r="K331"/>
      <c r="L331" s="587"/>
      <c r="S331"/>
      <c r="U331" s="1731">
        <v>8</v>
      </c>
      <c r="V331" s="5"/>
    </row>
    <row r="332" spans="1:22" s="6" customFormat="1">
      <c r="A332" s="37"/>
      <c r="B332"/>
      <c r="C332"/>
      <c r="D332"/>
      <c r="E332"/>
      <c r="F332"/>
      <c r="G332"/>
      <c r="H332" s="484"/>
      <c r="I332" s="37"/>
      <c r="J332"/>
      <c r="K332"/>
      <c r="L332" s="587"/>
      <c r="S332"/>
      <c r="U332" s="1731">
        <v>9</v>
      </c>
      <c r="V332" s="5"/>
    </row>
    <row r="333" spans="1:22" s="6" customFormat="1">
      <c r="A333" s="37"/>
      <c r="B333"/>
      <c r="C333"/>
      <c r="D333"/>
      <c r="E333"/>
      <c r="F333"/>
      <c r="G333"/>
      <c r="H333" s="484"/>
      <c r="I333" s="37"/>
      <c r="J333"/>
      <c r="K333"/>
      <c r="L333" s="587"/>
      <c r="S333"/>
      <c r="U333" s="1731">
        <v>10</v>
      </c>
      <c r="V333" s="5"/>
    </row>
    <row r="334" spans="1:22" s="6" customFormat="1">
      <c r="A334" s="37"/>
      <c r="B334"/>
      <c r="C334"/>
      <c r="D334"/>
      <c r="E334"/>
      <c r="F334"/>
      <c r="G334"/>
      <c r="H334" s="484"/>
      <c r="I334" s="37"/>
      <c r="J334"/>
      <c r="K334"/>
      <c r="L334" s="587"/>
      <c r="S334"/>
      <c r="U334" s="1731">
        <v>11</v>
      </c>
      <c r="V334" s="5"/>
    </row>
    <row r="335" spans="1:22" s="6" customFormat="1">
      <c r="A335" s="37"/>
      <c r="B335"/>
      <c r="C335"/>
      <c r="D335"/>
      <c r="E335"/>
      <c r="F335"/>
      <c r="G335"/>
      <c r="H335" s="484"/>
      <c r="I335" s="37"/>
      <c r="J335"/>
      <c r="K335"/>
      <c r="L335" s="587"/>
      <c r="S335"/>
      <c r="U335" s="1731">
        <v>12</v>
      </c>
      <c r="V335" s="5"/>
    </row>
    <row r="336" spans="1:22" s="6" customFormat="1">
      <c r="A336" s="37"/>
      <c r="B336"/>
      <c r="C336"/>
      <c r="D336"/>
      <c r="E336"/>
      <c r="F336"/>
      <c r="G336"/>
      <c r="H336" s="484"/>
      <c r="I336" s="37"/>
      <c r="J336"/>
      <c r="K336"/>
      <c r="L336" s="587"/>
      <c r="S336"/>
      <c r="U336" s="1731">
        <v>13</v>
      </c>
      <c r="V336" s="5"/>
    </row>
    <row r="337" spans="1:22" s="6" customFormat="1">
      <c r="A337" s="37"/>
      <c r="B337"/>
      <c r="C337"/>
      <c r="D337"/>
      <c r="E337"/>
      <c r="F337"/>
      <c r="G337"/>
      <c r="H337" s="484"/>
      <c r="I337" s="37"/>
      <c r="J337"/>
      <c r="K337"/>
      <c r="L337" s="587"/>
      <c r="S337"/>
      <c r="U337" s="1731">
        <v>14</v>
      </c>
      <c r="V337" s="5"/>
    </row>
    <row r="338" spans="1:22" s="6" customFormat="1">
      <c r="A338" s="37"/>
      <c r="B338"/>
      <c r="C338"/>
      <c r="D338"/>
      <c r="E338"/>
      <c r="F338"/>
      <c r="G338"/>
      <c r="H338" s="484"/>
      <c r="I338" s="37"/>
      <c r="J338"/>
      <c r="K338"/>
      <c r="L338" s="587"/>
      <c r="S338"/>
      <c r="U338" s="1731">
        <v>15</v>
      </c>
      <c r="V338" s="5"/>
    </row>
    <row r="339" spans="1:22" s="6" customFormat="1">
      <c r="A339" s="37"/>
      <c r="B339"/>
      <c r="C339"/>
      <c r="D339"/>
      <c r="E339"/>
      <c r="F339"/>
      <c r="G339"/>
      <c r="H339" s="484"/>
      <c r="I339" s="37"/>
      <c r="J339"/>
      <c r="K339"/>
      <c r="L339" s="587"/>
      <c r="S339"/>
      <c r="U339" s="1731">
        <v>16</v>
      </c>
      <c r="V339" s="5"/>
    </row>
    <row r="340" spans="1:22" s="6" customFormat="1">
      <c r="A340" s="37"/>
      <c r="B340"/>
      <c r="C340"/>
      <c r="D340"/>
      <c r="E340"/>
      <c r="F340"/>
      <c r="G340"/>
      <c r="H340" s="484"/>
      <c r="I340" s="37"/>
      <c r="J340"/>
      <c r="K340"/>
      <c r="L340" s="587"/>
      <c r="S340"/>
    </row>
    <row r="341" spans="1:22" s="6" customFormat="1">
      <c r="A341" s="37"/>
      <c r="B341"/>
      <c r="C341"/>
      <c r="D341"/>
      <c r="E341"/>
      <c r="F341"/>
      <c r="G341"/>
      <c r="H341" s="484"/>
      <c r="I341" s="37"/>
      <c r="J341"/>
      <c r="K341"/>
      <c r="L341" s="587"/>
      <c r="S341"/>
    </row>
    <row r="342" spans="1:22" s="6" customFormat="1">
      <c r="A342" s="37"/>
      <c r="B342"/>
      <c r="C342"/>
      <c r="D342"/>
      <c r="E342"/>
      <c r="F342"/>
      <c r="G342"/>
      <c r="H342" s="484"/>
      <c r="I342" s="37"/>
      <c r="J342"/>
      <c r="K342"/>
      <c r="L342" s="587"/>
      <c r="S342"/>
    </row>
    <row r="343" spans="1:22" s="6" customFormat="1">
      <c r="A343" s="37"/>
      <c r="B343"/>
      <c r="C343"/>
      <c r="D343"/>
      <c r="E343"/>
      <c r="F343"/>
      <c r="G343"/>
      <c r="H343" s="484"/>
      <c r="I343" s="37"/>
      <c r="J343"/>
      <c r="K343"/>
      <c r="L343" s="587"/>
      <c r="S343"/>
    </row>
    <row r="344" spans="1:22" s="6" customFormat="1">
      <c r="A344" s="37"/>
      <c r="B344"/>
      <c r="C344"/>
      <c r="D344"/>
      <c r="E344"/>
      <c r="F344"/>
      <c r="G344"/>
      <c r="H344" s="484"/>
      <c r="I344" s="37"/>
      <c r="J344"/>
      <c r="K344"/>
      <c r="L344" s="587"/>
      <c r="S344"/>
    </row>
    <row r="345" spans="1:22" s="6" customFormat="1">
      <c r="A345" s="37"/>
      <c r="B345"/>
      <c r="C345"/>
      <c r="D345"/>
      <c r="E345"/>
      <c r="F345"/>
      <c r="G345"/>
      <c r="H345" s="484"/>
      <c r="I345" s="37"/>
      <c r="J345"/>
      <c r="K345"/>
      <c r="L345" s="587"/>
      <c r="S345"/>
    </row>
    <row r="346" spans="1:22" s="6" customFormat="1">
      <c r="A346" s="37"/>
      <c r="B346"/>
      <c r="C346"/>
      <c r="D346"/>
      <c r="E346"/>
      <c r="F346"/>
      <c r="G346"/>
      <c r="H346" s="484"/>
      <c r="I346" s="37"/>
      <c r="J346"/>
      <c r="K346"/>
      <c r="L346" s="587"/>
      <c r="S346"/>
    </row>
    <row r="347" spans="1:22" s="6" customFormat="1">
      <c r="A347" s="37"/>
      <c r="B347"/>
      <c r="C347"/>
      <c r="D347"/>
      <c r="E347"/>
      <c r="F347"/>
      <c r="G347"/>
      <c r="H347" s="484"/>
      <c r="I347" s="37"/>
      <c r="J347"/>
      <c r="K347"/>
      <c r="L347" s="587"/>
      <c r="S347"/>
    </row>
    <row r="348" spans="1:22" s="6" customFormat="1">
      <c r="A348" s="37"/>
      <c r="B348"/>
      <c r="C348"/>
      <c r="D348"/>
      <c r="E348"/>
      <c r="F348"/>
      <c r="G348"/>
      <c r="H348" s="484"/>
      <c r="I348" s="37"/>
      <c r="J348"/>
      <c r="K348"/>
      <c r="L348" s="587"/>
      <c r="S348"/>
    </row>
    <row r="349" spans="1:22" s="6" customFormat="1">
      <c r="A349" s="37"/>
      <c r="B349"/>
      <c r="C349"/>
      <c r="D349"/>
      <c r="E349"/>
      <c r="F349"/>
      <c r="G349"/>
      <c r="H349" s="484"/>
      <c r="I349" s="37"/>
      <c r="J349"/>
      <c r="K349"/>
      <c r="L349" s="587"/>
      <c r="S349"/>
    </row>
    <row r="350" spans="1:22" s="6" customFormat="1">
      <c r="A350" s="37"/>
      <c r="B350"/>
      <c r="C350"/>
      <c r="D350"/>
      <c r="E350"/>
      <c r="F350"/>
      <c r="G350"/>
      <c r="H350" s="484"/>
      <c r="I350" s="37"/>
      <c r="J350"/>
      <c r="K350"/>
      <c r="L350" s="587"/>
      <c r="S350"/>
    </row>
    <row r="351" spans="1:22" s="6" customFormat="1">
      <c r="A351" s="37"/>
      <c r="B351"/>
      <c r="C351"/>
      <c r="D351"/>
      <c r="E351"/>
      <c r="F351"/>
      <c r="G351"/>
      <c r="H351" s="484"/>
      <c r="I351" s="37"/>
      <c r="J351"/>
      <c r="K351"/>
      <c r="L351" s="587"/>
      <c r="S351"/>
    </row>
    <row r="352" spans="1:22" s="6" customFormat="1">
      <c r="A352" s="37"/>
      <c r="B352"/>
      <c r="C352"/>
      <c r="D352"/>
      <c r="E352"/>
      <c r="F352"/>
      <c r="G352"/>
      <c r="H352" s="484"/>
      <c r="I352" s="37"/>
      <c r="J352"/>
      <c r="K352"/>
      <c r="L352" s="587"/>
      <c r="S352"/>
    </row>
    <row r="353" spans="1:19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87"/>
      <c r="S353"/>
    </row>
    <row r="354" spans="1:19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</row>
    <row r="355" spans="1:19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</row>
    <row r="356" spans="1:19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87"/>
      <c r="S356"/>
    </row>
    <row r="357" spans="1:19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</row>
    <row r="358" spans="1:19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</row>
    <row r="359" spans="1:19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</row>
    <row r="360" spans="1:19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</row>
    <row r="361" spans="1:19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</row>
    <row r="362" spans="1:19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</row>
    <row r="363" spans="1:19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</row>
    <row r="364" spans="1:19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</row>
    <row r="365" spans="1:19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</row>
    <row r="366" spans="1:19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</row>
    <row r="367" spans="1:19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</row>
    <row r="368" spans="1:19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</row>
    <row r="369" spans="1:19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</row>
    <row r="370" spans="1:19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</row>
    <row r="371" spans="1:19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</row>
    <row r="372" spans="1:19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</row>
    <row r="373" spans="1:19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</row>
    <row r="374" spans="1:19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</row>
    <row r="375" spans="1:19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19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19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19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19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19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19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19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19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19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</sheetData>
  <mergeCells count="10">
    <mergeCell ref="A61:L61"/>
    <mergeCell ref="A62:L62"/>
    <mergeCell ref="A169:L169"/>
    <mergeCell ref="A193:L193"/>
    <mergeCell ref="A2:L2"/>
    <mergeCell ref="A8:L8"/>
    <mergeCell ref="A16:L16"/>
    <mergeCell ref="A17:L17"/>
    <mergeCell ref="A44:L44"/>
    <mergeCell ref="A45:L45"/>
  </mergeCells>
  <conditionalFormatting sqref="I171:I175 I177:I189 I46:I60 I63:I168 I3:I7 I9:I15 I1 I18:I43">
    <cfRule type="containsText" dxfId="14" priority="2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sheetPr>
    <tabColor theme="3" tint="0.79998168889431442"/>
  </sheetPr>
  <dimension ref="A1:Y625"/>
  <sheetViews>
    <sheetView topLeftCell="A8" workbookViewId="0">
      <selection activeCell="A20" sqref="A20:L50"/>
    </sheetView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6.8554687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8.85546875" bestFit="1" customWidth="1"/>
    <col min="11" max="11" width="17.710937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2.5703125" style="6" bestFit="1" customWidth="1"/>
    <col min="21" max="21" width="9.8554687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3570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188</v>
      </c>
      <c r="B3" s="34" t="s">
        <v>2662</v>
      </c>
      <c r="C3" s="34"/>
      <c r="D3" s="34" t="s">
        <v>3452</v>
      </c>
      <c r="E3" s="34" t="s">
        <v>2</v>
      </c>
      <c r="F3" s="34" t="s">
        <v>1714</v>
      </c>
      <c r="G3" s="34" t="s">
        <v>189</v>
      </c>
      <c r="H3" s="34" t="s">
        <v>1484</v>
      </c>
      <c r="I3" s="35"/>
      <c r="J3" s="34" t="s">
        <v>2391</v>
      </c>
      <c r="K3" s="34" t="s">
        <v>3453</v>
      </c>
      <c r="L3" s="451">
        <v>819</v>
      </c>
      <c r="M3" s="1030"/>
      <c r="N3" s="1030"/>
      <c r="O3" s="1030"/>
      <c r="P3" s="1030"/>
      <c r="Q3" s="1030"/>
      <c r="R3" s="1030"/>
      <c r="S3" s="1678"/>
      <c r="T3" s="16"/>
      <c r="U3" s="16"/>
      <c r="V3" s="16"/>
      <c r="W3" s="16"/>
      <c r="X3" s="16"/>
      <c r="Y3" s="16"/>
    </row>
    <row r="4" spans="1:25" s="15" customFormat="1">
      <c r="A4" s="341" t="s">
        <v>810</v>
      </c>
      <c r="B4" s="34" t="s">
        <v>3480</v>
      </c>
      <c r="C4" s="1783" t="s">
        <v>3521</v>
      </c>
      <c r="D4" s="34" t="s">
        <v>3481</v>
      </c>
      <c r="E4" s="34" t="s">
        <v>254</v>
      </c>
      <c r="F4" s="34" t="s">
        <v>3008</v>
      </c>
      <c r="G4" s="34" t="s">
        <v>729</v>
      </c>
      <c r="H4" s="34" t="s">
        <v>1491</v>
      </c>
      <c r="I4" s="35" t="s">
        <v>6</v>
      </c>
      <c r="J4" s="34" t="s">
        <v>2391</v>
      </c>
      <c r="K4" s="34" t="s">
        <v>3482</v>
      </c>
      <c r="L4" s="451">
        <v>4525</v>
      </c>
      <c r="M4" s="1030"/>
      <c r="N4" s="1030"/>
      <c r="O4" s="1030"/>
      <c r="P4" s="1030"/>
      <c r="Q4" s="1030"/>
      <c r="R4" s="1030"/>
      <c r="S4" s="1678"/>
      <c r="T4" s="16"/>
      <c r="U4" s="16"/>
      <c r="V4" s="16"/>
      <c r="W4" s="16"/>
      <c r="X4" s="16"/>
      <c r="Y4" s="16"/>
    </row>
    <row r="5" spans="1:25" s="15" customFormat="1">
      <c r="A5" s="339" t="s">
        <v>475</v>
      </c>
      <c r="B5" s="131" t="s">
        <v>3515</v>
      </c>
      <c r="C5" s="131"/>
      <c r="D5" s="131" t="s">
        <v>3516</v>
      </c>
      <c r="E5" s="131" t="s">
        <v>1704</v>
      </c>
      <c r="F5" s="131" t="s">
        <v>1705</v>
      </c>
      <c r="G5" s="131" t="s">
        <v>476</v>
      </c>
      <c r="H5" s="131" t="s">
        <v>3517</v>
      </c>
      <c r="I5" s="235"/>
      <c r="J5" s="131" t="s">
        <v>2391</v>
      </c>
      <c r="K5" s="131" t="s">
        <v>3518</v>
      </c>
      <c r="L5" s="1075">
        <v>1790</v>
      </c>
      <c r="M5" s="1030"/>
      <c r="N5" s="1030"/>
      <c r="O5" s="1030"/>
      <c r="P5" s="1030"/>
      <c r="Q5" s="1030"/>
      <c r="R5" s="1030"/>
      <c r="S5" s="1678"/>
      <c r="T5" s="16"/>
      <c r="U5" s="16"/>
      <c r="V5" s="16"/>
      <c r="W5" s="16"/>
      <c r="X5" s="16"/>
      <c r="Y5" s="16"/>
    </row>
    <row r="6" spans="1:25" s="15" customFormat="1">
      <c r="A6" s="341" t="s">
        <v>2374</v>
      </c>
      <c r="B6" s="34" t="s">
        <v>1740</v>
      </c>
      <c r="C6" s="34" t="s">
        <v>2670</v>
      </c>
      <c r="D6" s="34" t="s">
        <v>1552</v>
      </c>
      <c r="E6" s="34" t="s">
        <v>7</v>
      </c>
      <c r="F6" s="34" t="s">
        <v>2454</v>
      </c>
      <c r="G6" s="34" t="s">
        <v>210</v>
      </c>
      <c r="H6" s="34" t="s">
        <v>3519</v>
      </c>
      <c r="I6" s="35" t="s">
        <v>6</v>
      </c>
      <c r="J6" s="34" t="s">
        <v>247</v>
      </c>
      <c r="K6" s="34" t="s">
        <v>3368</v>
      </c>
      <c r="L6" s="451">
        <v>2223.9</v>
      </c>
      <c r="M6" s="1030"/>
      <c r="N6" s="1030"/>
      <c r="O6" s="1030"/>
      <c r="P6" s="1030"/>
      <c r="Q6" s="1030"/>
      <c r="R6" s="1030"/>
      <c r="S6" s="1678"/>
      <c r="T6" s="16"/>
      <c r="U6" s="16"/>
      <c r="V6" s="16"/>
      <c r="W6" s="16"/>
      <c r="X6" s="16"/>
      <c r="Y6" s="16"/>
    </row>
    <row r="7" spans="1:25" s="15" customFormat="1">
      <c r="A7" s="339" t="s">
        <v>241</v>
      </c>
      <c r="B7" s="131" t="s">
        <v>3558</v>
      </c>
      <c r="C7" s="131"/>
      <c r="D7" s="131" t="s">
        <v>3559</v>
      </c>
      <c r="E7" s="131" t="s">
        <v>254</v>
      </c>
      <c r="F7" s="131" t="s">
        <v>2435</v>
      </c>
      <c r="G7" s="131" t="s">
        <v>193</v>
      </c>
      <c r="H7" s="131" t="s">
        <v>1484</v>
      </c>
      <c r="I7" s="235"/>
      <c r="J7" s="131" t="s">
        <v>247</v>
      </c>
      <c r="K7" s="131" t="s">
        <v>3560</v>
      </c>
      <c r="L7" s="1075">
        <v>1600</v>
      </c>
      <c r="M7" s="1030"/>
      <c r="N7" s="1030"/>
      <c r="O7" s="1030"/>
      <c r="P7" s="1030"/>
      <c r="Q7" s="1030"/>
      <c r="R7" s="1030"/>
      <c r="S7" s="1678"/>
      <c r="T7" s="16"/>
      <c r="U7" s="16"/>
      <c r="V7" s="16"/>
      <c r="W7" s="16"/>
      <c r="X7" s="16"/>
      <c r="Y7" s="16"/>
    </row>
    <row r="8" spans="1:25" s="15" customFormat="1">
      <c r="A8" s="341" t="s">
        <v>2360</v>
      </c>
      <c r="B8" s="34" t="s">
        <v>3515</v>
      </c>
      <c r="C8" s="1783" t="s">
        <v>3568</v>
      </c>
      <c r="D8" s="34" t="s">
        <v>3566</v>
      </c>
      <c r="E8" s="34" t="s">
        <v>2333</v>
      </c>
      <c r="F8" s="34" t="s">
        <v>2362</v>
      </c>
      <c r="G8" s="34" t="s">
        <v>2363</v>
      </c>
      <c r="H8" s="1783" t="s">
        <v>3593</v>
      </c>
      <c r="I8" s="35" t="s">
        <v>6</v>
      </c>
      <c r="J8" s="34" t="s">
        <v>247</v>
      </c>
      <c r="K8" s="34" t="s">
        <v>3567</v>
      </c>
      <c r="L8" s="451">
        <v>3780</v>
      </c>
      <c r="M8" s="1030"/>
      <c r="N8" s="1030"/>
      <c r="O8" s="1030"/>
      <c r="P8" s="1030"/>
      <c r="Q8" s="1030"/>
      <c r="R8" s="1030"/>
      <c r="S8" s="1678"/>
      <c r="T8" s="16"/>
      <c r="U8" s="16"/>
      <c r="V8" s="16"/>
      <c r="W8" s="16"/>
      <c r="X8" s="16"/>
      <c r="Y8" s="16"/>
    </row>
    <row r="9" spans="1:25" s="15" customFormat="1">
      <c r="A9" s="339" t="s">
        <v>2374</v>
      </c>
      <c r="B9" s="1782" t="s">
        <v>3604</v>
      </c>
      <c r="C9" s="1782"/>
      <c r="D9" s="1782" t="s">
        <v>3605</v>
      </c>
      <c r="E9" s="1782" t="s">
        <v>1221</v>
      </c>
      <c r="F9" s="1782" t="s">
        <v>2667</v>
      </c>
      <c r="G9" s="1782" t="s">
        <v>2456</v>
      </c>
      <c r="H9" s="1782" t="s">
        <v>3606</v>
      </c>
      <c r="I9" s="235"/>
      <c r="J9" s="1782" t="s">
        <v>247</v>
      </c>
      <c r="K9" s="1782" t="s">
        <v>3607</v>
      </c>
      <c r="L9" s="1075">
        <v>322</v>
      </c>
      <c r="M9" s="1030"/>
      <c r="N9" s="1030"/>
      <c r="O9" s="1030"/>
      <c r="P9" s="1030"/>
      <c r="Q9" s="1030"/>
      <c r="R9" s="1030"/>
      <c r="S9" s="1678"/>
      <c r="T9" s="16"/>
      <c r="U9" s="16"/>
      <c r="V9" s="16"/>
      <c r="W9" s="16"/>
      <c r="X9" s="16"/>
      <c r="Y9" s="16"/>
    </row>
    <row r="10" spans="1:25" s="15" customFormat="1">
      <c r="A10" s="1533"/>
      <c r="B10" s="1534"/>
      <c r="C10" s="1534"/>
      <c r="D10" s="1534"/>
      <c r="E10" s="1534"/>
      <c r="F10" s="1534"/>
      <c r="G10" s="1534"/>
      <c r="H10" s="1534"/>
      <c r="I10" s="1535"/>
      <c r="J10" s="1534"/>
      <c r="K10" s="1534"/>
      <c r="L10" s="1536">
        <f>SUM(L3:L4)</f>
        <v>5344</v>
      </c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 ht="18.75">
      <c r="A11" s="2460" t="s">
        <v>3486</v>
      </c>
      <c r="B11" s="2450"/>
      <c r="C11" s="2450"/>
      <c r="D11" s="2450"/>
      <c r="E11" s="2450"/>
      <c r="F11" s="2450"/>
      <c r="G11" s="2450"/>
      <c r="H11" s="2450"/>
      <c r="I11" s="2450"/>
      <c r="J11" s="2450"/>
      <c r="K11" s="2450"/>
      <c r="L11" s="2451"/>
      <c r="M11" s="1771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41" t="s">
        <v>2374</v>
      </c>
      <c r="B12" s="34" t="s">
        <v>3508</v>
      </c>
      <c r="C12" s="34" t="s">
        <v>3525</v>
      </c>
      <c r="D12" s="34" t="s">
        <v>3524</v>
      </c>
      <c r="E12" s="34" t="s">
        <v>1221</v>
      </c>
      <c r="F12" s="34" t="s">
        <v>2667</v>
      </c>
      <c r="G12" s="34" t="s">
        <v>2456</v>
      </c>
      <c r="H12" s="34" t="s">
        <v>3526</v>
      </c>
      <c r="I12" s="35" t="s">
        <v>12</v>
      </c>
      <c r="J12" s="34"/>
      <c r="K12" s="11" t="s">
        <v>3250</v>
      </c>
      <c r="L12" s="451">
        <v>966</v>
      </c>
      <c r="M12" s="1605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39" t="s">
        <v>3416</v>
      </c>
      <c r="B13" s="131" t="s">
        <v>3568</v>
      </c>
      <c r="C13" s="131"/>
      <c r="D13" s="131" t="s">
        <v>3569</v>
      </c>
      <c r="E13" s="131" t="s">
        <v>2520</v>
      </c>
      <c r="F13" s="131" t="s">
        <v>3488</v>
      </c>
      <c r="G13" s="131" t="s">
        <v>3489</v>
      </c>
      <c r="H13" s="1782" t="s">
        <v>1038</v>
      </c>
      <c r="I13" s="235"/>
      <c r="J13" s="131"/>
      <c r="K13" s="756"/>
      <c r="L13" s="1075">
        <v>1620</v>
      </c>
      <c r="M13" s="1605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39"/>
      <c r="B14" s="131"/>
      <c r="C14" s="131"/>
      <c r="D14" s="131"/>
      <c r="E14" s="131"/>
      <c r="F14" s="131"/>
      <c r="G14" s="131"/>
      <c r="H14" s="1782" t="s">
        <v>1742</v>
      </c>
      <c r="I14" s="235"/>
      <c r="J14" s="131"/>
      <c r="K14" s="756"/>
      <c r="L14" s="1075"/>
      <c r="M14" s="1605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39"/>
      <c r="B15" s="131"/>
      <c r="C15" s="131"/>
      <c r="D15" s="131"/>
      <c r="E15" s="131"/>
      <c r="F15" s="131"/>
      <c r="G15" s="131"/>
      <c r="H15" s="131"/>
      <c r="I15" s="235"/>
      <c r="J15" s="131"/>
      <c r="K15" s="756"/>
      <c r="L15" s="1075"/>
      <c r="M15" s="1605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>
      <c r="A16" s="339"/>
      <c r="B16" s="131"/>
      <c r="C16" s="131"/>
      <c r="D16" s="131"/>
      <c r="E16" s="131"/>
      <c r="F16" s="131"/>
      <c r="G16" s="131"/>
      <c r="H16" s="131"/>
      <c r="I16" s="235"/>
      <c r="J16" s="131"/>
      <c r="K16" s="756"/>
      <c r="L16" s="1075"/>
      <c r="M16" s="1605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15" customFormat="1">
      <c r="A17" s="339"/>
      <c r="B17" s="131"/>
      <c r="C17" s="131"/>
      <c r="D17" s="131"/>
      <c r="E17" s="131"/>
      <c r="F17" s="131"/>
      <c r="G17" s="131"/>
      <c r="H17" s="131"/>
      <c r="I17" s="235"/>
      <c r="J17" s="131"/>
      <c r="K17" s="756"/>
      <c r="L17" s="1075"/>
      <c r="M17" s="1605"/>
      <c r="N17" s="16"/>
      <c r="O17" s="16"/>
      <c r="P17" s="16"/>
      <c r="Q17" s="16"/>
      <c r="R17" s="16"/>
      <c r="T17" s="16"/>
      <c r="U17" s="16"/>
      <c r="V17" s="16"/>
      <c r="W17" s="16"/>
      <c r="X17" s="16"/>
      <c r="Y17" s="16"/>
    </row>
    <row r="18" spans="1:25" s="41" customFormat="1">
      <c r="A18" s="2539">
        <f>SUM(L12:L16)</f>
        <v>2586</v>
      </c>
      <c r="B18" s="2539"/>
      <c r="C18" s="2539"/>
      <c r="D18" s="2539"/>
      <c r="E18" s="2539"/>
      <c r="F18" s="2539"/>
      <c r="G18" s="2539"/>
      <c r="H18" s="2539"/>
      <c r="I18" s="2539"/>
      <c r="J18" s="2539"/>
      <c r="K18" s="2539"/>
      <c r="L18" s="2539"/>
      <c r="M18" s="249"/>
      <c r="N18" s="249"/>
      <c r="O18" s="249"/>
      <c r="P18" s="249"/>
      <c r="Q18" s="249"/>
      <c r="R18" s="249"/>
      <c r="T18" s="249"/>
      <c r="U18" s="249"/>
      <c r="V18" s="249"/>
      <c r="W18" s="249"/>
      <c r="X18" s="249"/>
      <c r="Y18" s="249"/>
    </row>
    <row r="19" spans="1:25" s="41" customFormat="1" ht="18.75">
      <c r="A19" s="2460" t="s">
        <v>749</v>
      </c>
      <c r="B19" s="2450"/>
      <c r="C19" s="2450"/>
      <c r="D19" s="2450"/>
      <c r="E19" s="2450"/>
      <c r="F19" s="2450"/>
      <c r="G19" s="2450"/>
      <c r="H19" s="2450"/>
      <c r="I19" s="2450"/>
      <c r="J19" s="2450"/>
      <c r="K19" s="2450"/>
      <c r="L19" s="2451"/>
      <c r="M19" s="249"/>
      <c r="N19" s="249"/>
      <c r="O19" s="249"/>
      <c r="P19" s="249"/>
      <c r="Q19" s="249"/>
      <c r="R19" s="249"/>
      <c r="T19" s="249"/>
      <c r="U19" s="249"/>
      <c r="V19" s="249"/>
      <c r="W19" s="249"/>
      <c r="X19" s="249"/>
      <c r="Y19" s="249"/>
    </row>
    <row r="20" spans="1:25" s="41" customFormat="1">
      <c r="A20" s="341" t="s">
        <v>472</v>
      </c>
      <c r="B20" s="341" t="s">
        <v>3561</v>
      </c>
      <c r="C20" s="341" t="s">
        <v>3561</v>
      </c>
      <c r="D20" s="341" t="s">
        <v>3497</v>
      </c>
      <c r="E20" s="341" t="s">
        <v>1221</v>
      </c>
      <c r="F20" s="341" t="s">
        <v>3498</v>
      </c>
      <c r="G20" s="341" t="s">
        <v>2254</v>
      </c>
      <c r="H20" s="341" t="s">
        <v>1092</v>
      </c>
      <c r="I20" s="341" t="s">
        <v>6</v>
      </c>
      <c r="J20" s="341"/>
      <c r="K20" s="341"/>
      <c r="L20" s="1478">
        <v>300</v>
      </c>
      <c r="M20" s="249"/>
      <c r="N20" s="249"/>
      <c r="O20" s="249"/>
      <c r="P20" s="249"/>
      <c r="Q20" s="249"/>
      <c r="R20" s="249"/>
      <c r="T20" s="249"/>
      <c r="U20" s="249"/>
      <c r="V20" s="249"/>
      <c r="W20" s="249"/>
      <c r="X20" s="249"/>
      <c r="Y20" s="249"/>
    </row>
    <row r="21" spans="1:25" s="41" customFormat="1">
      <c r="A21" s="341" t="s">
        <v>3503</v>
      </c>
      <c r="B21" s="34" t="s">
        <v>3504</v>
      </c>
      <c r="C21" s="34" t="s">
        <v>3504</v>
      </c>
      <c r="D21" s="34" t="s">
        <v>3505</v>
      </c>
      <c r="E21" s="34" t="s">
        <v>2</v>
      </c>
      <c r="F21" s="34" t="s">
        <v>3506</v>
      </c>
      <c r="G21" s="34" t="s">
        <v>421</v>
      </c>
      <c r="H21" s="34" t="s">
        <v>3507</v>
      </c>
      <c r="I21" s="35" t="s">
        <v>6</v>
      </c>
      <c r="J21" s="34"/>
      <c r="K21" s="34"/>
      <c r="L21" s="1218">
        <v>450</v>
      </c>
      <c r="M21" s="249"/>
      <c r="N21" s="249"/>
      <c r="O21" s="249"/>
      <c r="P21" s="249"/>
      <c r="Q21" s="249"/>
      <c r="R21" s="249"/>
      <c r="T21" s="249"/>
      <c r="U21" s="249"/>
      <c r="V21" s="249"/>
      <c r="W21" s="249"/>
      <c r="X21" s="249"/>
      <c r="Y21" s="249"/>
    </row>
    <row r="22" spans="1:25" s="41" customFormat="1">
      <c r="A22" s="341" t="s">
        <v>1463</v>
      </c>
      <c r="B22" s="34" t="s">
        <v>2670</v>
      </c>
      <c r="C22" s="34" t="s">
        <v>3504</v>
      </c>
      <c r="D22" s="34" t="s">
        <v>3509</v>
      </c>
      <c r="E22" s="34" t="s">
        <v>44</v>
      </c>
      <c r="F22" s="34" t="s">
        <v>3510</v>
      </c>
      <c r="G22" s="34" t="s">
        <v>99</v>
      </c>
      <c r="H22" s="34" t="s">
        <v>1881</v>
      </c>
      <c r="I22" s="35" t="s">
        <v>6</v>
      </c>
      <c r="J22" s="34"/>
      <c r="K22" s="34"/>
      <c r="L22" s="1218">
        <v>49.5</v>
      </c>
      <c r="M22" s="249"/>
      <c r="N22" s="249"/>
      <c r="O22" s="249"/>
      <c r="P22" s="249"/>
      <c r="Q22" s="249"/>
      <c r="R22" s="249"/>
      <c r="T22" s="249"/>
      <c r="U22" s="249"/>
      <c r="V22" s="249"/>
      <c r="W22" s="249"/>
      <c r="X22" s="249"/>
      <c r="Y22" s="249"/>
    </row>
    <row r="23" spans="1:25" s="41" customFormat="1">
      <c r="A23" s="341" t="s">
        <v>1680</v>
      </c>
      <c r="B23" s="34" t="s">
        <v>3508</v>
      </c>
      <c r="C23" s="34" t="s">
        <v>3525</v>
      </c>
      <c r="D23" s="34" t="s">
        <v>3511</v>
      </c>
      <c r="E23" s="34" t="s">
        <v>60</v>
      </c>
      <c r="F23" s="34" t="s">
        <v>3512</v>
      </c>
      <c r="G23" s="34" t="s">
        <v>63</v>
      </c>
      <c r="H23" s="34" t="s">
        <v>1796</v>
      </c>
      <c r="I23" s="35" t="s">
        <v>6</v>
      </c>
      <c r="J23" s="34"/>
      <c r="K23" s="34"/>
      <c r="L23" s="1218"/>
      <c r="M23" s="249"/>
      <c r="N23" s="249"/>
      <c r="O23" s="249"/>
      <c r="P23" s="249"/>
      <c r="Q23" s="249"/>
      <c r="R23" s="249"/>
      <c r="T23" s="249"/>
      <c r="U23" s="249"/>
      <c r="V23" s="249"/>
      <c r="W23" s="249"/>
      <c r="X23" s="249"/>
      <c r="Y23" s="249"/>
    </row>
    <row r="24" spans="1:25" s="41" customFormat="1">
      <c r="A24" s="341"/>
      <c r="B24" s="34"/>
      <c r="C24" s="34"/>
      <c r="D24" s="34"/>
      <c r="E24" s="34" t="s">
        <v>60</v>
      </c>
      <c r="F24" s="34" t="s">
        <v>3513</v>
      </c>
      <c r="G24" s="34" t="s">
        <v>63</v>
      </c>
      <c r="H24" s="34" t="s">
        <v>1715</v>
      </c>
      <c r="I24" s="35" t="s">
        <v>6</v>
      </c>
      <c r="J24" s="34"/>
      <c r="K24" s="34"/>
      <c r="L24" s="1218"/>
      <c r="M24" s="249"/>
      <c r="N24" s="249"/>
      <c r="O24" s="249"/>
      <c r="P24" s="249"/>
      <c r="Q24" s="249"/>
      <c r="R24" s="249"/>
      <c r="T24" s="249"/>
      <c r="U24" s="249"/>
      <c r="V24" s="249"/>
      <c r="W24" s="249"/>
      <c r="X24" s="249"/>
      <c r="Y24" s="249"/>
    </row>
    <row r="25" spans="1:25" s="41" customFormat="1">
      <c r="A25" s="341"/>
      <c r="B25" s="34"/>
      <c r="C25" s="34"/>
      <c r="D25" s="34"/>
      <c r="E25" s="34" t="s">
        <v>60</v>
      </c>
      <c r="F25" s="34" t="s">
        <v>3514</v>
      </c>
      <c r="G25" s="34" t="s">
        <v>63</v>
      </c>
      <c r="H25" s="34" t="s">
        <v>1796</v>
      </c>
      <c r="I25" s="35" t="s">
        <v>6</v>
      </c>
      <c r="J25" s="34"/>
      <c r="K25" s="34"/>
      <c r="L25" s="1218">
        <v>4020</v>
      </c>
      <c r="M25" s="249"/>
      <c r="N25" s="249"/>
      <c r="O25" s="249"/>
      <c r="P25" s="249"/>
      <c r="Q25" s="249"/>
      <c r="R25" s="249"/>
      <c r="T25" s="249"/>
      <c r="U25" s="249"/>
      <c r="V25" s="249"/>
      <c r="W25" s="249"/>
      <c r="X25" s="249"/>
      <c r="Y25" s="249"/>
    </row>
    <row r="26" spans="1:25" s="41" customFormat="1">
      <c r="A26" s="341" t="s">
        <v>2211</v>
      </c>
      <c r="B26" s="34" t="s">
        <v>3521</v>
      </c>
      <c r="C26" s="34" t="s">
        <v>3530</v>
      </c>
      <c r="D26" s="34" t="s">
        <v>3522</v>
      </c>
      <c r="E26" s="34" t="s">
        <v>44</v>
      </c>
      <c r="F26" s="34" t="s">
        <v>3523</v>
      </c>
      <c r="G26" s="34" t="s">
        <v>1195</v>
      </c>
      <c r="H26" s="34" t="s">
        <v>1897</v>
      </c>
      <c r="I26" s="35" t="s">
        <v>6</v>
      </c>
      <c r="J26" s="34"/>
      <c r="K26" s="34"/>
      <c r="L26" s="1218">
        <v>244.5</v>
      </c>
      <c r="M26" s="249"/>
      <c r="N26" s="249"/>
      <c r="O26" s="249"/>
      <c r="P26" s="249"/>
      <c r="Q26" s="249"/>
      <c r="R26" s="249"/>
      <c r="T26" s="249"/>
      <c r="U26" s="249"/>
      <c r="V26" s="249"/>
      <c r="W26" s="249"/>
      <c r="X26" s="249"/>
      <c r="Y26" s="249"/>
    </row>
    <row r="27" spans="1:25" s="1773" customFormat="1">
      <c r="A27" s="341" t="s">
        <v>2262</v>
      </c>
      <c r="B27" s="34" t="s">
        <v>3527</v>
      </c>
      <c r="C27" s="34" t="s">
        <v>3543</v>
      </c>
      <c r="D27" s="34" t="s">
        <v>3528</v>
      </c>
      <c r="E27" s="34" t="s">
        <v>2942</v>
      </c>
      <c r="F27" s="34" t="s">
        <v>3529</v>
      </c>
      <c r="G27" s="34" t="s">
        <v>2943</v>
      </c>
      <c r="H27" s="34" t="s">
        <v>1881</v>
      </c>
      <c r="I27" s="35" t="s">
        <v>6</v>
      </c>
      <c r="J27" s="341"/>
      <c r="K27" s="341"/>
      <c r="L27" s="1478">
        <v>119.28</v>
      </c>
      <c r="M27" s="1772"/>
      <c r="N27" s="1772"/>
      <c r="O27" s="1772"/>
      <c r="P27" s="1772"/>
      <c r="Q27" s="1772"/>
      <c r="R27" s="1772"/>
      <c r="T27" s="1772"/>
      <c r="U27" s="1772"/>
      <c r="V27" s="1772"/>
      <c r="W27" s="1772"/>
      <c r="X27" s="1772"/>
      <c r="Y27" s="1772"/>
    </row>
    <row r="28" spans="1:25" s="41" customFormat="1">
      <c r="A28" s="341" t="s">
        <v>2822</v>
      </c>
      <c r="B28" s="34" t="s">
        <v>3534</v>
      </c>
      <c r="C28" s="34" t="s">
        <v>3534</v>
      </c>
      <c r="D28" s="34" t="s">
        <v>1552</v>
      </c>
      <c r="E28" s="34" t="s">
        <v>2060</v>
      </c>
      <c r="F28" s="34" t="s">
        <v>3535</v>
      </c>
      <c r="G28" s="34" t="s">
        <v>3339</v>
      </c>
      <c r="H28" s="34" t="s">
        <v>1936</v>
      </c>
      <c r="I28" s="35" t="s">
        <v>6</v>
      </c>
      <c r="J28" s="34"/>
      <c r="K28" s="34"/>
      <c r="L28" s="1218"/>
      <c r="M28" s="249"/>
      <c r="N28" s="249"/>
      <c r="O28" s="249"/>
      <c r="P28" s="249"/>
      <c r="Q28" s="249"/>
      <c r="R28" s="249"/>
      <c r="T28" s="249"/>
      <c r="U28" s="249"/>
      <c r="V28" s="249"/>
      <c r="W28" s="249"/>
      <c r="X28" s="249"/>
      <c r="Y28" s="249"/>
    </row>
    <row r="29" spans="1:25" s="41" customFormat="1">
      <c r="A29" s="341"/>
      <c r="B29" s="34"/>
      <c r="C29" s="34"/>
      <c r="D29" s="34"/>
      <c r="E29" s="34" t="s">
        <v>2060</v>
      </c>
      <c r="F29" s="34" t="s">
        <v>3536</v>
      </c>
      <c r="G29" s="34" t="s">
        <v>3339</v>
      </c>
      <c r="H29" s="34" t="s">
        <v>1936</v>
      </c>
      <c r="I29" s="35" t="s">
        <v>6</v>
      </c>
      <c r="J29" s="34"/>
      <c r="K29" s="34"/>
      <c r="L29" s="1218">
        <v>100</v>
      </c>
      <c r="M29" s="249"/>
      <c r="N29" s="249"/>
      <c r="O29" s="249"/>
      <c r="P29" s="249"/>
      <c r="Q29" s="249"/>
      <c r="R29" s="249"/>
      <c r="T29" s="249"/>
      <c r="U29" s="249"/>
      <c r="V29" s="249"/>
      <c r="W29" s="249"/>
      <c r="X29" s="249"/>
      <c r="Y29" s="249"/>
    </row>
    <row r="30" spans="1:25" s="1773" customFormat="1">
      <c r="A30" s="341" t="s">
        <v>3537</v>
      </c>
      <c r="B30" s="34" t="s">
        <v>3527</v>
      </c>
      <c r="C30" s="34" t="s">
        <v>3543</v>
      </c>
      <c r="D30" s="34" t="s">
        <v>3538</v>
      </c>
      <c r="E30" s="34" t="s">
        <v>44</v>
      </c>
      <c r="F30" s="34" t="s">
        <v>3510</v>
      </c>
      <c r="G30" s="34" t="s">
        <v>99</v>
      </c>
      <c r="H30" s="34" t="s">
        <v>1132</v>
      </c>
      <c r="I30" s="35" t="s">
        <v>6</v>
      </c>
      <c r="J30" s="34"/>
      <c r="K30" s="34"/>
      <c r="L30" s="1218">
        <v>141</v>
      </c>
      <c r="M30" s="1772"/>
      <c r="N30" s="1772"/>
      <c r="O30" s="1772"/>
      <c r="P30" s="1772"/>
      <c r="Q30" s="1772"/>
      <c r="R30" s="1772"/>
      <c r="T30" s="1772"/>
      <c r="U30" s="1772"/>
      <c r="V30" s="1772"/>
      <c r="W30" s="1772"/>
      <c r="X30" s="1772"/>
      <c r="Y30" s="1772"/>
    </row>
    <row r="31" spans="1:25" s="1773" customFormat="1">
      <c r="A31" s="341" t="s">
        <v>2821</v>
      </c>
      <c r="B31" s="34" t="s">
        <v>3539</v>
      </c>
      <c r="C31" s="34" t="s">
        <v>3571</v>
      </c>
      <c r="D31" s="34" t="s">
        <v>3540</v>
      </c>
      <c r="E31" s="34" t="s">
        <v>2</v>
      </c>
      <c r="F31" s="34" t="s">
        <v>3541</v>
      </c>
      <c r="G31" s="34" t="s">
        <v>36</v>
      </c>
      <c r="H31" s="34" t="s">
        <v>1132</v>
      </c>
      <c r="I31" s="35" t="s">
        <v>6</v>
      </c>
      <c r="J31" s="34"/>
      <c r="K31" s="34" t="s">
        <v>780</v>
      </c>
      <c r="L31" s="1218">
        <v>630</v>
      </c>
      <c r="M31" s="1772"/>
      <c r="N31" s="1772"/>
      <c r="O31" s="1772"/>
      <c r="P31" s="1772"/>
      <c r="Q31" s="1772"/>
      <c r="R31" s="1772"/>
      <c r="T31" s="1772"/>
      <c r="U31" s="1772"/>
      <c r="V31" s="1772"/>
      <c r="W31" s="1772"/>
      <c r="X31" s="1772"/>
      <c r="Y31" s="1772"/>
    </row>
    <row r="32" spans="1:25" s="1773" customFormat="1">
      <c r="A32" s="341" t="s">
        <v>1977</v>
      </c>
      <c r="B32" s="34"/>
      <c r="C32" s="34" t="s">
        <v>3539</v>
      </c>
      <c r="D32" s="34"/>
      <c r="E32" s="34"/>
      <c r="F32" s="34"/>
      <c r="G32" s="34" t="s">
        <v>17</v>
      </c>
      <c r="H32" s="34" t="s">
        <v>1484</v>
      </c>
      <c r="I32" s="35" t="s">
        <v>6</v>
      </c>
      <c r="J32" s="34"/>
      <c r="K32" s="34" t="s">
        <v>780</v>
      </c>
      <c r="L32" s="1218"/>
      <c r="M32" s="1772"/>
      <c r="N32" s="1772"/>
      <c r="O32" s="1772"/>
      <c r="P32" s="1772"/>
      <c r="Q32" s="1772"/>
      <c r="R32" s="1772"/>
      <c r="T32" s="1772"/>
      <c r="U32" s="1772"/>
      <c r="V32" s="1772"/>
      <c r="W32" s="1772"/>
      <c r="X32" s="1772"/>
      <c r="Y32" s="1772"/>
    </row>
    <row r="33" spans="1:25" s="1773" customFormat="1">
      <c r="A33" s="341" t="s">
        <v>1493</v>
      </c>
      <c r="B33" s="34"/>
      <c r="C33" s="34"/>
      <c r="D33" s="34"/>
      <c r="E33" s="1783" t="s">
        <v>1803</v>
      </c>
      <c r="F33" s="34"/>
      <c r="G33" s="34"/>
      <c r="H33" s="34"/>
      <c r="I33" s="34"/>
      <c r="J33" s="34"/>
      <c r="K33" s="34"/>
      <c r="L33" s="1218"/>
      <c r="M33" s="1772"/>
      <c r="N33" s="1772"/>
      <c r="O33" s="1772"/>
      <c r="P33" s="1772"/>
      <c r="Q33" s="1772"/>
      <c r="R33" s="1772"/>
      <c r="T33" s="1772"/>
      <c r="U33" s="1772"/>
      <c r="V33" s="1772"/>
      <c r="W33" s="1772"/>
      <c r="X33" s="1772"/>
      <c r="Y33" s="1772"/>
    </row>
    <row r="34" spans="1:25" s="1773" customFormat="1">
      <c r="A34" s="341" t="s">
        <v>606</v>
      </c>
      <c r="B34" s="34" t="s">
        <v>3546</v>
      </c>
      <c r="C34" s="34" t="s">
        <v>3539</v>
      </c>
      <c r="D34" s="34" t="s">
        <v>3547</v>
      </c>
      <c r="E34" s="34" t="s">
        <v>2</v>
      </c>
      <c r="F34" s="34" t="s">
        <v>3548</v>
      </c>
      <c r="G34" s="34" t="s">
        <v>27</v>
      </c>
      <c r="H34" s="34" t="s">
        <v>1715</v>
      </c>
      <c r="I34" s="35" t="s">
        <v>6</v>
      </c>
      <c r="J34" s="34"/>
      <c r="K34" s="34"/>
      <c r="L34" s="1218">
        <v>180</v>
      </c>
      <c r="M34" s="1772"/>
      <c r="N34" s="1772"/>
      <c r="O34" s="1772"/>
      <c r="P34" s="1772"/>
      <c r="Q34" s="1772"/>
      <c r="R34" s="1772"/>
      <c r="T34" s="1772"/>
      <c r="U34" s="1772"/>
      <c r="V34" s="1772"/>
      <c r="W34" s="1772"/>
      <c r="X34" s="1772"/>
      <c r="Y34" s="1772"/>
    </row>
    <row r="35" spans="1:25" s="1773" customFormat="1">
      <c r="A35" s="341" t="s">
        <v>2742</v>
      </c>
      <c r="B35" s="34" t="s">
        <v>3546</v>
      </c>
      <c r="C35" s="34" t="s">
        <v>3565</v>
      </c>
      <c r="D35" s="34" t="s">
        <v>3549</v>
      </c>
      <c r="E35" s="34" t="s">
        <v>2</v>
      </c>
      <c r="F35" s="34" t="s">
        <v>3550</v>
      </c>
      <c r="G35" s="34" t="s">
        <v>2963</v>
      </c>
      <c r="H35" s="34" t="s">
        <v>1787</v>
      </c>
      <c r="I35" s="35" t="s">
        <v>6</v>
      </c>
      <c r="J35" s="34"/>
      <c r="K35" s="34"/>
      <c r="L35" s="1218">
        <v>32.4</v>
      </c>
      <c r="M35" s="1772"/>
      <c r="N35" s="1772"/>
      <c r="O35" s="1772"/>
      <c r="P35" s="1772"/>
      <c r="Q35" s="1772"/>
      <c r="R35" s="1772"/>
      <c r="T35" s="1772"/>
      <c r="U35" s="1772"/>
      <c r="V35" s="1772"/>
      <c r="W35" s="1772"/>
      <c r="X35" s="1772"/>
      <c r="Y35" s="1772"/>
    </row>
    <row r="36" spans="1:25" s="1773" customFormat="1">
      <c r="A36" s="341" t="s">
        <v>109</v>
      </c>
      <c r="B36" s="34" t="s">
        <v>3527</v>
      </c>
      <c r="C36" s="34" t="s">
        <v>3527</v>
      </c>
      <c r="D36" s="34" t="s">
        <v>3551</v>
      </c>
      <c r="E36" s="34" t="s">
        <v>2060</v>
      </c>
      <c r="F36" s="34" t="s">
        <v>3552</v>
      </c>
      <c r="G36" s="34" t="s">
        <v>164</v>
      </c>
      <c r="H36" s="34" t="s">
        <v>1132</v>
      </c>
      <c r="I36" s="35" t="s">
        <v>6</v>
      </c>
      <c r="J36" s="34"/>
      <c r="K36" s="34" t="s">
        <v>2551</v>
      </c>
      <c r="L36" s="1218">
        <v>50</v>
      </c>
      <c r="M36" s="1772"/>
      <c r="N36" s="1772"/>
      <c r="O36" s="1772"/>
      <c r="P36" s="1772"/>
      <c r="Q36" s="1772"/>
      <c r="R36" s="1772"/>
      <c r="T36" s="1772"/>
      <c r="U36" s="1772"/>
      <c r="V36" s="1772"/>
      <c r="W36" s="1772"/>
      <c r="X36" s="1772"/>
      <c r="Y36" s="1772"/>
    </row>
    <row r="37" spans="1:25" s="1773" customFormat="1">
      <c r="A37" s="341" t="s">
        <v>2824</v>
      </c>
      <c r="B37" s="34" t="s">
        <v>3561</v>
      </c>
      <c r="C37" s="34" t="s">
        <v>3539</v>
      </c>
      <c r="D37" s="34" t="s">
        <v>3562</v>
      </c>
      <c r="E37" s="34" t="s">
        <v>2</v>
      </c>
      <c r="F37" s="34" t="s">
        <v>3563</v>
      </c>
      <c r="G37" s="34" t="s">
        <v>864</v>
      </c>
      <c r="H37" s="34" t="s">
        <v>1897</v>
      </c>
      <c r="I37" s="35" t="s">
        <v>6</v>
      </c>
      <c r="J37" s="34"/>
      <c r="K37" s="34"/>
      <c r="L37" s="1218">
        <v>93</v>
      </c>
      <c r="M37" s="1772"/>
      <c r="N37" s="1772"/>
      <c r="O37" s="1772"/>
      <c r="P37" s="1772"/>
      <c r="Q37" s="1772"/>
      <c r="R37" s="1772"/>
      <c r="T37" s="1772"/>
      <c r="U37" s="1772"/>
      <c r="V37" s="1772"/>
      <c r="W37" s="1772"/>
      <c r="X37" s="1772"/>
      <c r="Y37" s="1772"/>
    </row>
    <row r="38" spans="1:25" s="1773" customFormat="1">
      <c r="A38" s="341" t="s">
        <v>109</v>
      </c>
      <c r="B38" s="1783" t="s">
        <v>3571</v>
      </c>
      <c r="C38" s="1783" t="s">
        <v>3571</v>
      </c>
      <c r="D38" s="1783" t="s">
        <v>3575</v>
      </c>
      <c r="E38" s="1783" t="s">
        <v>3576</v>
      </c>
      <c r="F38" s="1783" t="s">
        <v>3552</v>
      </c>
      <c r="G38" s="1783" t="s">
        <v>155</v>
      </c>
      <c r="H38" s="1783" t="s">
        <v>1880</v>
      </c>
      <c r="I38" s="35" t="s">
        <v>6</v>
      </c>
      <c r="J38" s="1783" t="s">
        <v>3578</v>
      </c>
      <c r="K38" s="1783" t="s">
        <v>3577</v>
      </c>
      <c r="L38" s="1218">
        <v>50</v>
      </c>
      <c r="M38" s="1772"/>
      <c r="N38" s="1772"/>
      <c r="O38" s="1772"/>
      <c r="P38" s="1772"/>
      <c r="Q38" s="1772"/>
      <c r="R38" s="1772"/>
      <c r="T38" s="1772"/>
      <c r="U38" s="1772"/>
      <c r="V38" s="1772"/>
      <c r="W38" s="1772"/>
      <c r="X38" s="1772"/>
      <c r="Y38" s="1772"/>
    </row>
    <row r="39" spans="1:25" s="1773" customFormat="1">
      <c r="A39" s="341" t="s">
        <v>3572</v>
      </c>
      <c r="B39" s="34" t="s">
        <v>3515</v>
      </c>
      <c r="C39" s="1783" t="s">
        <v>3568</v>
      </c>
      <c r="D39" s="34" t="s">
        <v>3573</v>
      </c>
      <c r="E39" s="34" t="s">
        <v>2</v>
      </c>
      <c r="F39" s="34" t="s">
        <v>3574</v>
      </c>
      <c r="G39" s="34" t="s">
        <v>129</v>
      </c>
      <c r="H39" s="34" t="s">
        <v>2289</v>
      </c>
      <c r="I39" s="35" t="s">
        <v>6</v>
      </c>
      <c r="J39" s="34"/>
      <c r="K39" s="34"/>
      <c r="L39" s="1218">
        <v>734.4</v>
      </c>
      <c r="M39" s="1772"/>
      <c r="N39" s="1772"/>
      <c r="O39" s="1772"/>
      <c r="P39" s="1772"/>
      <c r="Q39" s="1772"/>
      <c r="R39" s="1772"/>
      <c r="T39" s="1772"/>
      <c r="U39" s="1772"/>
      <c r="V39" s="1772"/>
      <c r="W39" s="1772"/>
      <c r="X39" s="1772"/>
      <c r="Y39" s="1772"/>
    </row>
    <row r="40" spans="1:25" s="1773" customFormat="1">
      <c r="A40" s="341" t="s">
        <v>109</v>
      </c>
      <c r="B40" s="1783" t="s">
        <v>3515</v>
      </c>
      <c r="C40" s="1783" t="s">
        <v>3582</v>
      </c>
      <c r="D40" s="1783" t="s">
        <v>3579</v>
      </c>
      <c r="E40" s="1783" t="s">
        <v>44</v>
      </c>
      <c r="F40" s="1783" t="s">
        <v>3580</v>
      </c>
      <c r="G40" s="1783" t="s">
        <v>93</v>
      </c>
      <c r="H40" s="1783" t="s">
        <v>2639</v>
      </c>
      <c r="I40" s="35" t="s">
        <v>6</v>
      </c>
      <c r="J40" s="34"/>
      <c r="K40" s="34"/>
      <c r="L40" s="1218">
        <v>318</v>
      </c>
      <c r="M40" s="1772"/>
      <c r="N40" s="1772"/>
      <c r="O40" s="1772"/>
      <c r="P40" s="1772"/>
      <c r="Q40" s="1772"/>
      <c r="R40" s="1772"/>
      <c r="T40" s="1772"/>
      <c r="U40" s="1772"/>
      <c r="V40" s="1772"/>
      <c r="W40" s="1772"/>
      <c r="X40" s="1772"/>
      <c r="Y40" s="1772"/>
    </row>
    <row r="41" spans="1:25" s="1773" customFormat="1">
      <c r="A41" s="341" t="s">
        <v>109</v>
      </c>
      <c r="B41" s="1783" t="s">
        <v>3561</v>
      </c>
      <c r="C41" s="1783" t="s">
        <v>3561</v>
      </c>
      <c r="D41" s="1783" t="s">
        <v>3594</v>
      </c>
      <c r="E41" s="1783" t="s">
        <v>2060</v>
      </c>
      <c r="F41" s="1783" t="s">
        <v>3552</v>
      </c>
      <c r="G41" s="1783" t="s">
        <v>83</v>
      </c>
      <c r="H41" s="1783" t="s">
        <v>1114</v>
      </c>
      <c r="I41" s="35" t="s">
        <v>6</v>
      </c>
      <c r="J41" s="34"/>
      <c r="K41" s="34"/>
      <c r="L41" s="1218"/>
      <c r="M41" s="1772"/>
      <c r="N41" s="1772"/>
      <c r="O41" s="1772"/>
      <c r="P41" s="1772"/>
      <c r="Q41" s="1772"/>
      <c r="R41" s="1772"/>
      <c r="T41" s="1772"/>
      <c r="U41" s="1772"/>
      <c r="V41" s="1772"/>
      <c r="W41" s="1772"/>
      <c r="X41" s="1772"/>
      <c r="Y41" s="1772"/>
    </row>
    <row r="42" spans="1:25" s="41" customFormat="1">
      <c r="A42" s="341" t="s">
        <v>2873</v>
      </c>
      <c r="B42" s="1217">
        <v>45322</v>
      </c>
      <c r="C42" s="32">
        <v>45320</v>
      </c>
      <c r="D42" s="521">
        <v>16198</v>
      </c>
      <c r="E42" s="1783" t="s">
        <v>2</v>
      </c>
      <c r="F42" s="33">
        <v>913</v>
      </c>
      <c r="G42" s="1787" t="s">
        <v>1014</v>
      </c>
      <c r="H42" s="521">
        <v>10</v>
      </c>
      <c r="I42" s="35" t="s">
        <v>6</v>
      </c>
      <c r="J42" s="19"/>
      <c r="K42" s="19"/>
      <c r="L42" s="1218">
        <v>235</v>
      </c>
      <c r="M42" s="249"/>
      <c r="N42" s="249"/>
      <c r="O42" s="249"/>
      <c r="P42" s="249"/>
      <c r="Q42" s="249"/>
      <c r="R42" s="249"/>
      <c r="T42" s="249"/>
      <c r="U42" s="249"/>
      <c r="V42" s="249"/>
      <c r="W42" s="249"/>
      <c r="X42" s="249"/>
      <c r="Y42" s="249"/>
    </row>
    <row r="43" spans="1:25" s="1773" customFormat="1">
      <c r="A43" s="339" t="s">
        <v>108</v>
      </c>
      <c r="B43" s="1782" t="s">
        <v>2811</v>
      </c>
      <c r="C43" s="131"/>
      <c r="D43" s="1782" t="s">
        <v>3586</v>
      </c>
      <c r="E43" s="1782" t="s">
        <v>7</v>
      </c>
      <c r="F43" s="1782" t="s">
        <v>3587</v>
      </c>
      <c r="G43" s="1782" t="s">
        <v>530</v>
      </c>
      <c r="H43" s="1782" t="s">
        <v>1495</v>
      </c>
      <c r="I43" s="131"/>
      <c r="J43" s="131"/>
      <c r="K43" s="131"/>
      <c r="L43" s="516"/>
      <c r="M43" s="1772"/>
      <c r="N43" s="1772"/>
      <c r="O43" s="1772"/>
      <c r="P43" s="1772"/>
      <c r="Q43" s="1772"/>
      <c r="R43" s="1772"/>
      <c r="T43" s="1772"/>
      <c r="U43" s="1772"/>
      <c r="V43" s="1772"/>
      <c r="W43" s="1772"/>
      <c r="X43" s="1772"/>
      <c r="Y43" s="1772"/>
    </row>
    <row r="44" spans="1:25" s="1773" customFormat="1">
      <c r="A44" s="339"/>
      <c r="B44" s="131"/>
      <c r="C44" s="131"/>
      <c r="D44" s="131"/>
      <c r="E44" s="131"/>
      <c r="F44" s="1782" t="s">
        <v>3588</v>
      </c>
      <c r="G44" s="1782" t="s">
        <v>530</v>
      </c>
      <c r="H44" s="1782" t="s">
        <v>1495</v>
      </c>
      <c r="I44" s="131"/>
      <c r="J44" s="131"/>
      <c r="K44" s="131"/>
      <c r="L44" s="516"/>
      <c r="M44" s="1772"/>
      <c r="N44" s="1772"/>
      <c r="O44" s="1772"/>
      <c r="P44" s="1772"/>
      <c r="Q44" s="1772"/>
      <c r="R44" s="1772"/>
      <c r="T44" s="1772"/>
      <c r="U44" s="1772"/>
      <c r="V44" s="1772"/>
      <c r="W44" s="1772"/>
      <c r="X44" s="1772"/>
      <c r="Y44" s="1772"/>
    </row>
    <row r="45" spans="1:25" s="1773" customFormat="1">
      <c r="A45" s="339"/>
      <c r="B45" s="131"/>
      <c r="C45" s="131"/>
      <c r="D45" s="131"/>
      <c r="E45" s="131"/>
      <c r="F45" s="1782" t="s">
        <v>3589</v>
      </c>
      <c r="G45" s="1782" t="s">
        <v>210</v>
      </c>
      <c r="H45" s="1782" t="s">
        <v>1796</v>
      </c>
      <c r="I45" s="131"/>
      <c r="J45" s="131"/>
      <c r="K45" s="131"/>
      <c r="L45" s="516"/>
      <c r="M45" s="1772"/>
      <c r="N45" s="1772"/>
      <c r="O45" s="1772"/>
      <c r="P45" s="1772"/>
      <c r="Q45" s="1772"/>
      <c r="R45" s="1772"/>
      <c r="T45" s="1772"/>
      <c r="U45" s="1772"/>
      <c r="V45" s="1772"/>
      <c r="W45" s="1772"/>
      <c r="X45" s="1772"/>
      <c r="Y45" s="1772"/>
    </row>
    <row r="46" spans="1:25" s="1773" customFormat="1">
      <c r="A46" s="339"/>
      <c r="B46" s="131"/>
      <c r="C46" s="131"/>
      <c r="D46" s="131"/>
      <c r="E46" s="131"/>
      <c r="F46" s="1782" t="s">
        <v>3590</v>
      </c>
      <c r="G46" s="1782" t="s">
        <v>73</v>
      </c>
      <c r="H46" s="1782" t="s">
        <v>1787</v>
      </c>
      <c r="I46" s="131"/>
      <c r="J46" s="131"/>
      <c r="K46" s="131"/>
      <c r="L46" s="516"/>
      <c r="M46" s="1772"/>
      <c r="N46" s="1772"/>
      <c r="O46" s="1772"/>
      <c r="P46" s="1772"/>
      <c r="Q46" s="1772"/>
      <c r="R46" s="1772"/>
      <c r="T46" s="1772"/>
      <c r="U46" s="1772"/>
      <c r="V46" s="1772"/>
      <c r="W46" s="1772"/>
      <c r="X46" s="1772"/>
      <c r="Y46" s="1772"/>
    </row>
    <row r="47" spans="1:25" s="1773" customFormat="1">
      <c r="A47" s="339"/>
      <c r="B47" s="131"/>
      <c r="C47" s="131"/>
      <c r="D47" s="131"/>
      <c r="E47" s="131"/>
      <c r="F47" s="1782" t="s">
        <v>3591</v>
      </c>
      <c r="G47" s="1782" t="s">
        <v>65</v>
      </c>
      <c r="H47" s="1782" t="s">
        <v>1018</v>
      </c>
      <c r="I47" s="131"/>
      <c r="J47" s="131"/>
      <c r="K47" s="131"/>
      <c r="L47" s="516">
        <v>456.85</v>
      </c>
      <c r="M47" s="1772"/>
      <c r="N47" s="1772"/>
      <c r="O47" s="1772"/>
      <c r="P47" s="1772"/>
      <c r="Q47" s="1772"/>
      <c r="R47" s="1772"/>
      <c r="T47" s="1772"/>
      <c r="U47" s="1772"/>
      <c r="V47" s="1772"/>
      <c r="W47" s="1772"/>
      <c r="X47" s="1772"/>
      <c r="Y47" s="1772"/>
    </row>
    <row r="48" spans="1:25" s="1773" customFormat="1">
      <c r="A48" s="341" t="s">
        <v>565</v>
      </c>
      <c r="B48" s="1783" t="s">
        <v>3515</v>
      </c>
      <c r="C48" s="1783" t="s">
        <v>3515</v>
      </c>
      <c r="D48" s="1783" t="s">
        <v>3599</v>
      </c>
      <c r="E48" s="1783" t="s">
        <v>2</v>
      </c>
      <c r="F48" s="1783" t="s">
        <v>3600</v>
      </c>
      <c r="G48" s="1783" t="s">
        <v>65</v>
      </c>
      <c r="H48" s="1783" t="s">
        <v>840</v>
      </c>
      <c r="I48" s="35" t="s">
        <v>6</v>
      </c>
      <c r="J48" s="34"/>
      <c r="K48" s="34"/>
      <c r="L48" s="1218">
        <v>189</v>
      </c>
      <c r="M48" s="1772"/>
      <c r="N48" s="1772"/>
      <c r="O48" s="1772"/>
      <c r="P48" s="1772"/>
      <c r="Q48" s="1772"/>
      <c r="R48" s="1772"/>
      <c r="T48" s="1772"/>
      <c r="U48" s="1772"/>
      <c r="V48" s="1772"/>
      <c r="W48" s="1772"/>
      <c r="X48" s="1772"/>
      <c r="Y48" s="1772"/>
    </row>
    <row r="49" spans="1:25" s="41" customFormat="1">
      <c r="A49" s="341" t="s">
        <v>156</v>
      </c>
      <c r="B49" s="1217">
        <v>45329</v>
      </c>
      <c r="C49" s="32">
        <v>45322</v>
      </c>
      <c r="D49" s="521">
        <v>16217</v>
      </c>
      <c r="E49" s="1783" t="s">
        <v>2</v>
      </c>
      <c r="F49" s="33">
        <v>343</v>
      </c>
      <c r="G49" s="1787" t="s">
        <v>65</v>
      </c>
      <c r="H49" s="521">
        <v>7</v>
      </c>
      <c r="I49" s="35" t="s">
        <v>6</v>
      </c>
      <c r="J49" s="19"/>
      <c r="K49" s="19"/>
      <c r="L49" s="1218">
        <v>245</v>
      </c>
      <c r="M49" s="249"/>
      <c r="N49" s="249"/>
      <c r="O49" s="249"/>
      <c r="P49" s="249"/>
      <c r="Q49" s="249"/>
      <c r="R49" s="249"/>
      <c r="T49" s="249"/>
      <c r="U49" s="249"/>
      <c r="V49" s="249"/>
      <c r="W49" s="249"/>
      <c r="X49" s="249"/>
      <c r="Y49" s="249"/>
    </row>
    <row r="50" spans="1:25" s="1773" customFormat="1">
      <c r="A50" s="341" t="s">
        <v>472</v>
      </c>
      <c r="B50" s="1783" t="s">
        <v>3515</v>
      </c>
      <c r="C50" s="1783" t="s">
        <v>3515</v>
      </c>
      <c r="D50" s="1783" t="s">
        <v>3601</v>
      </c>
      <c r="E50" s="1783" t="s">
        <v>1221</v>
      </c>
      <c r="F50" s="1783" t="s">
        <v>3498</v>
      </c>
      <c r="G50" s="1783" t="s">
        <v>2254</v>
      </c>
      <c r="H50" s="1783" t="s">
        <v>3013</v>
      </c>
      <c r="I50" s="35" t="s">
        <v>6</v>
      </c>
      <c r="J50" s="34"/>
      <c r="K50" s="34"/>
      <c r="L50" s="1218">
        <v>480</v>
      </c>
      <c r="M50" s="1772"/>
      <c r="N50" s="1772"/>
      <c r="O50" s="1772"/>
      <c r="P50" s="1772"/>
      <c r="Q50" s="1772"/>
      <c r="R50" s="1772"/>
      <c r="T50" s="1772"/>
      <c r="U50" s="1772"/>
      <c r="V50" s="1772"/>
      <c r="W50" s="1772"/>
      <c r="X50" s="1772"/>
      <c r="Y50" s="1772"/>
    </row>
    <row r="51" spans="1:25" s="1773" customFormat="1">
      <c r="A51" s="339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516"/>
      <c r="M51" s="1772"/>
      <c r="N51" s="1772"/>
      <c r="O51" s="1772"/>
      <c r="P51" s="1772"/>
      <c r="Q51" s="1772"/>
      <c r="R51" s="1772"/>
      <c r="T51" s="1772"/>
      <c r="U51" s="1772"/>
      <c r="V51" s="1772"/>
      <c r="W51" s="1772"/>
      <c r="X51" s="1772"/>
      <c r="Y51" s="1772"/>
    </row>
    <row r="52" spans="1:25" s="1773" customFormat="1">
      <c r="A52" s="339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516"/>
      <c r="M52" s="1772"/>
      <c r="N52" s="1772"/>
      <c r="O52" s="1772"/>
      <c r="P52" s="1772"/>
      <c r="Q52" s="1772"/>
      <c r="R52" s="1772"/>
      <c r="T52" s="1772"/>
      <c r="U52" s="1772"/>
      <c r="V52" s="1772"/>
      <c r="W52" s="1772"/>
      <c r="X52" s="1772"/>
      <c r="Y52" s="1772"/>
    </row>
    <row r="53" spans="1:25" s="1773" customFormat="1">
      <c r="A53" s="339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516"/>
      <c r="M53" s="1772"/>
      <c r="N53" s="1772"/>
      <c r="O53" s="1772"/>
      <c r="P53" s="1772"/>
      <c r="Q53" s="1772"/>
      <c r="R53" s="1772"/>
      <c r="T53" s="1772"/>
      <c r="U53" s="1772"/>
      <c r="V53" s="1772"/>
      <c r="W53" s="1772"/>
      <c r="X53" s="1772"/>
      <c r="Y53" s="1772"/>
    </row>
    <row r="54" spans="1:25" s="1773" customFormat="1">
      <c r="A54" s="339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516"/>
      <c r="M54" s="1772"/>
      <c r="N54" s="1772"/>
      <c r="O54" s="1772"/>
      <c r="P54" s="1772"/>
      <c r="Q54" s="1772"/>
      <c r="R54" s="1772"/>
      <c r="T54" s="1772"/>
      <c r="U54" s="1772"/>
      <c r="V54" s="1772"/>
      <c r="W54" s="1772"/>
      <c r="X54" s="1772"/>
      <c r="Y54" s="1772"/>
    </row>
    <row r="55" spans="1:25" s="1773" customFormat="1">
      <c r="A55" s="339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516"/>
      <c r="M55" s="1772"/>
      <c r="N55" s="1772"/>
      <c r="O55" s="1772"/>
      <c r="P55" s="1772"/>
      <c r="Q55" s="1772"/>
      <c r="R55" s="1772"/>
      <c r="T55" s="1772"/>
      <c r="U55" s="1772"/>
      <c r="V55" s="1772"/>
      <c r="W55" s="1772"/>
      <c r="X55" s="1772"/>
      <c r="Y55" s="1772"/>
    </row>
    <row r="56" spans="1:25" s="1773" customFormat="1" ht="15.75">
      <c r="A56" s="339"/>
      <c r="B56" s="1606"/>
      <c r="C56" s="132"/>
      <c r="D56" s="547"/>
      <c r="E56" s="131"/>
      <c r="F56" s="133"/>
      <c r="G56" s="134"/>
      <c r="H56" s="547"/>
      <c r="I56" s="134"/>
      <c r="J56" s="134"/>
      <c r="K56" s="134"/>
      <c r="L56" s="516"/>
      <c r="M56" s="1772"/>
      <c r="N56" s="1772"/>
      <c r="O56" s="1772"/>
      <c r="P56" s="1772"/>
      <c r="Q56" s="1772"/>
      <c r="R56" s="1772"/>
      <c r="T56" s="608"/>
      <c r="U56" s="1772"/>
      <c r="V56" s="1772"/>
      <c r="W56" s="1772"/>
      <c r="X56" s="1772"/>
      <c r="Y56" s="1772"/>
    </row>
    <row r="57" spans="1:25" s="41" customFormat="1">
      <c r="A57" s="2530" t="e">
        <f>SUM(#REF!)</f>
        <v>#REF!</v>
      </c>
      <c r="B57" s="2531"/>
      <c r="C57" s="2531"/>
      <c r="D57" s="2531"/>
      <c r="E57" s="2531"/>
      <c r="F57" s="2531"/>
      <c r="G57" s="2531"/>
      <c r="H57" s="2531"/>
      <c r="I57" s="2531"/>
      <c r="J57" s="2531"/>
      <c r="K57" s="2531"/>
      <c r="L57" s="2532"/>
      <c r="M57" s="249"/>
      <c r="N57" s="249"/>
      <c r="O57" s="249"/>
      <c r="P57" s="249"/>
      <c r="Q57" s="249"/>
      <c r="R57" s="249"/>
      <c r="T57" s="249"/>
      <c r="U57" s="249"/>
      <c r="V57" s="249"/>
      <c r="W57" s="249"/>
      <c r="X57" s="249"/>
      <c r="Y57" s="249"/>
    </row>
    <row r="58" spans="1:25" s="41" customFormat="1" ht="18.75">
      <c r="A58" s="2460" t="s">
        <v>1225</v>
      </c>
      <c r="B58" s="2546"/>
      <c r="C58" s="2546"/>
      <c r="D58" s="2546"/>
      <c r="E58" s="2546"/>
      <c r="F58" s="2546"/>
      <c r="G58" s="2546"/>
      <c r="H58" s="2546"/>
      <c r="I58" s="2546"/>
      <c r="J58" s="2546"/>
      <c r="K58" s="2546"/>
      <c r="L58" s="2547"/>
      <c r="M58" s="249"/>
      <c r="N58" s="249"/>
      <c r="O58" s="249"/>
      <c r="P58" s="249"/>
      <c r="Q58" s="249"/>
      <c r="R58" s="249"/>
      <c r="T58" s="249"/>
      <c r="U58" s="249"/>
      <c r="V58" s="249"/>
      <c r="W58" s="249"/>
      <c r="X58" s="249"/>
      <c r="Y58" s="249"/>
    </row>
    <row r="59" spans="1:25" s="41" customFormat="1">
      <c r="A59" s="341" t="s">
        <v>471</v>
      </c>
      <c r="B59" s="1217">
        <v>45295</v>
      </c>
      <c r="C59" s="32">
        <v>45295</v>
      </c>
      <c r="D59" s="521">
        <v>15953</v>
      </c>
      <c r="E59" s="34" t="s">
        <v>2060</v>
      </c>
      <c r="F59" s="33">
        <v>4025</v>
      </c>
      <c r="G59" s="19" t="s">
        <v>622</v>
      </c>
      <c r="H59" s="521">
        <v>2</v>
      </c>
      <c r="I59" s="35" t="s">
        <v>6</v>
      </c>
      <c r="J59" s="19"/>
      <c r="K59" s="21"/>
      <c r="L59" s="1218">
        <v>100</v>
      </c>
      <c r="M59" s="247"/>
      <c r="N59" s="249"/>
      <c r="O59" s="249"/>
      <c r="P59" s="249"/>
      <c r="Q59" s="249"/>
      <c r="R59" s="249"/>
      <c r="T59" s="249"/>
      <c r="U59" s="249"/>
      <c r="V59" s="249"/>
      <c r="W59" s="249"/>
      <c r="X59" s="249"/>
      <c r="Y59" s="249"/>
    </row>
    <row r="60" spans="1:25" s="41" customFormat="1">
      <c r="A60" s="341"/>
      <c r="B60" s="1217"/>
      <c r="C60" s="32"/>
      <c r="D60" s="521"/>
      <c r="E60" s="34" t="s">
        <v>2060</v>
      </c>
      <c r="F60" s="33">
        <v>4025</v>
      </c>
      <c r="G60" s="19" t="s">
        <v>58</v>
      </c>
      <c r="H60" s="521">
        <v>1</v>
      </c>
      <c r="I60" s="35" t="s">
        <v>6</v>
      </c>
      <c r="J60" s="19"/>
      <c r="K60" s="21"/>
      <c r="L60" s="1218">
        <v>50</v>
      </c>
      <c r="M60" s="247"/>
      <c r="N60" s="249"/>
      <c r="O60" s="249"/>
      <c r="P60" s="249"/>
      <c r="Q60" s="249"/>
      <c r="R60" s="249"/>
      <c r="T60" s="249"/>
      <c r="U60" s="249"/>
      <c r="V60" s="249"/>
      <c r="W60" s="249"/>
      <c r="X60" s="249"/>
      <c r="Y60" s="249"/>
    </row>
    <row r="61" spans="1:25" s="41" customFormat="1">
      <c r="A61" s="341"/>
      <c r="B61" s="1217"/>
      <c r="C61" s="32"/>
      <c r="D61" s="521"/>
      <c r="E61" s="34" t="s">
        <v>2060</v>
      </c>
      <c r="F61" s="33">
        <v>4025</v>
      </c>
      <c r="G61" s="19" t="s">
        <v>52</v>
      </c>
      <c r="H61" s="521">
        <v>1</v>
      </c>
      <c r="I61" s="35" t="s">
        <v>6</v>
      </c>
      <c r="J61" s="19"/>
      <c r="K61" s="19"/>
      <c r="L61" s="1218">
        <v>50</v>
      </c>
      <c r="M61" s="247"/>
      <c r="N61" s="249"/>
      <c r="O61" s="249"/>
      <c r="P61" s="249"/>
      <c r="Q61" s="249"/>
      <c r="R61" s="249"/>
      <c r="T61" s="249"/>
      <c r="U61" s="249"/>
      <c r="V61" s="249"/>
      <c r="W61" s="249"/>
      <c r="X61" s="249"/>
      <c r="Y61" s="249"/>
    </row>
    <row r="62" spans="1:25" s="41" customFormat="1">
      <c r="A62" s="341" t="s">
        <v>3404</v>
      </c>
      <c r="B62" s="1217">
        <v>45310</v>
      </c>
      <c r="C62" s="32">
        <v>45309</v>
      </c>
      <c r="D62" s="521">
        <v>15992</v>
      </c>
      <c r="E62" s="34" t="s">
        <v>199</v>
      </c>
      <c r="F62" s="33">
        <v>4837</v>
      </c>
      <c r="G62" s="19" t="s">
        <v>3381</v>
      </c>
      <c r="H62" s="521" t="s">
        <v>3545</v>
      </c>
      <c r="I62" s="35" t="s">
        <v>6</v>
      </c>
      <c r="J62" s="19"/>
      <c r="K62" s="36" t="s">
        <v>1778</v>
      </c>
      <c r="L62" s="1218">
        <v>5850</v>
      </c>
      <c r="M62" s="247"/>
      <c r="N62" s="249"/>
      <c r="O62" s="249"/>
      <c r="P62" s="249"/>
      <c r="Q62" s="249"/>
      <c r="R62" s="249"/>
      <c r="T62" s="249"/>
      <c r="U62" s="249"/>
      <c r="V62" s="249"/>
      <c r="W62" s="249"/>
      <c r="X62" s="249"/>
      <c r="Y62" s="249"/>
    </row>
    <row r="63" spans="1:25" s="41" customFormat="1">
      <c r="A63" s="341" t="s">
        <v>2262</v>
      </c>
      <c r="B63" s="1217">
        <v>45310</v>
      </c>
      <c r="C63" s="32">
        <v>45307</v>
      </c>
      <c r="D63" s="521">
        <v>15998</v>
      </c>
      <c r="E63" s="34" t="s">
        <v>7</v>
      </c>
      <c r="F63" s="33">
        <v>2555</v>
      </c>
      <c r="G63" s="19" t="s">
        <v>382</v>
      </c>
      <c r="H63" s="521">
        <v>8</v>
      </c>
      <c r="I63" s="35" t="s">
        <v>6</v>
      </c>
      <c r="J63" s="19"/>
      <c r="K63" s="19"/>
      <c r="L63" s="1218">
        <v>462</v>
      </c>
      <c r="M63" s="247"/>
      <c r="N63" s="249"/>
      <c r="O63" s="249"/>
      <c r="P63" s="249"/>
      <c r="Q63" s="249"/>
      <c r="R63" s="249"/>
      <c r="T63" s="249"/>
      <c r="U63" s="249"/>
      <c r="V63" s="249"/>
      <c r="W63" s="249"/>
      <c r="X63" s="249"/>
      <c r="Y63" s="249"/>
    </row>
    <row r="64" spans="1:25" s="41" customFormat="1">
      <c r="A64" s="341" t="s">
        <v>2204</v>
      </c>
      <c r="B64" s="1217">
        <v>45315</v>
      </c>
      <c r="C64" s="32">
        <v>45310</v>
      </c>
      <c r="D64" s="521">
        <v>16041</v>
      </c>
      <c r="E64" s="34" t="s">
        <v>1221</v>
      </c>
      <c r="F64" s="33">
        <v>4219</v>
      </c>
      <c r="G64" s="19" t="s">
        <v>530</v>
      </c>
      <c r="H64" s="521">
        <v>5</v>
      </c>
      <c r="I64" s="35" t="s">
        <v>6</v>
      </c>
      <c r="J64" s="19"/>
      <c r="K64" s="36" t="s">
        <v>1778</v>
      </c>
      <c r="L64" s="1218">
        <v>155.5</v>
      </c>
      <c r="M64" s="247"/>
      <c r="N64" s="249"/>
      <c r="O64" s="249"/>
      <c r="P64" s="249"/>
      <c r="Q64" s="249"/>
      <c r="R64" s="249"/>
      <c r="T64" s="249"/>
      <c r="U64" s="249"/>
      <c r="V64" s="249"/>
      <c r="W64" s="249"/>
      <c r="X64" s="249"/>
      <c r="Y64" s="249"/>
    </row>
    <row r="65" spans="1:25" s="41" customFormat="1">
      <c r="A65" s="341" t="s">
        <v>3542</v>
      </c>
      <c r="B65" s="1217">
        <v>45309</v>
      </c>
      <c r="C65" s="32">
        <v>45307</v>
      </c>
      <c r="D65" s="521">
        <v>16050</v>
      </c>
      <c r="E65" s="34" t="s">
        <v>2</v>
      </c>
      <c r="F65" s="33">
        <v>784</v>
      </c>
      <c r="G65" s="19" t="s">
        <v>41</v>
      </c>
      <c r="H65" s="521">
        <v>100</v>
      </c>
      <c r="I65" s="35" t="s">
        <v>6</v>
      </c>
      <c r="J65" s="19"/>
      <c r="K65" s="19"/>
      <c r="L65" s="1218">
        <v>504</v>
      </c>
      <c r="M65" s="247"/>
      <c r="N65" s="249"/>
      <c r="O65" s="249"/>
      <c r="P65" s="249"/>
      <c r="Q65" s="249"/>
      <c r="R65" s="249"/>
      <c r="T65" s="249"/>
      <c r="U65" s="249"/>
      <c r="V65" s="249"/>
      <c r="W65" s="249"/>
      <c r="X65" s="249"/>
      <c r="Y65" s="249"/>
    </row>
    <row r="66" spans="1:25" s="41" customFormat="1">
      <c r="A66" s="341" t="s">
        <v>1663</v>
      </c>
      <c r="B66" s="1217">
        <v>45315</v>
      </c>
      <c r="C66" s="32">
        <v>45313</v>
      </c>
      <c r="D66" s="521">
        <v>1054</v>
      </c>
      <c r="E66" s="34" t="s">
        <v>2</v>
      </c>
      <c r="F66" s="33">
        <v>1018</v>
      </c>
      <c r="G66" s="19" t="s">
        <v>204</v>
      </c>
      <c r="H66" s="521">
        <v>15</v>
      </c>
      <c r="I66" s="35" t="s">
        <v>6</v>
      </c>
      <c r="J66" s="19"/>
      <c r="K66" s="19"/>
      <c r="L66" s="1218">
        <v>795</v>
      </c>
      <c r="M66" s="247"/>
      <c r="N66" s="249"/>
      <c r="O66" s="249"/>
      <c r="P66" s="249"/>
      <c r="Q66" s="249"/>
      <c r="R66" s="249"/>
      <c r="T66" s="249"/>
      <c r="U66" s="249"/>
      <c r="V66" s="249"/>
      <c r="W66" s="249"/>
      <c r="X66" s="249"/>
      <c r="Y66" s="249"/>
    </row>
    <row r="67" spans="1:25" s="41" customFormat="1">
      <c r="A67" s="341" t="s">
        <v>3542</v>
      </c>
      <c r="B67" s="1217">
        <v>45309</v>
      </c>
      <c r="C67" s="32">
        <v>45308</v>
      </c>
      <c r="D67" s="521">
        <v>16066</v>
      </c>
      <c r="E67" s="34" t="s">
        <v>2</v>
      </c>
      <c r="F67" s="33">
        <v>784</v>
      </c>
      <c r="G67" s="19" t="s">
        <v>41</v>
      </c>
      <c r="H67" s="521">
        <v>50</v>
      </c>
      <c r="I67" s="35" t="s">
        <v>6</v>
      </c>
      <c r="J67" s="19"/>
      <c r="K67" s="19"/>
      <c r="L67" s="1218">
        <v>252</v>
      </c>
      <c r="M67" s="247"/>
      <c r="N67" s="249"/>
      <c r="O67" s="249"/>
      <c r="P67" s="249"/>
      <c r="Q67" s="249"/>
      <c r="R67" s="249"/>
      <c r="T67" s="249"/>
      <c r="U67" s="249"/>
      <c r="V67" s="249"/>
      <c r="W67" s="249"/>
      <c r="X67" s="249"/>
      <c r="Y67" s="249"/>
    </row>
    <row r="68" spans="1:25" s="41" customFormat="1">
      <c r="A68" s="341" t="s">
        <v>3553</v>
      </c>
      <c r="B68" s="1217">
        <v>45314</v>
      </c>
      <c r="C68" s="32">
        <v>45313</v>
      </c>
      <c r="D68" s="521">
        <v>16102</v>
      </c>
      <c r="E68" s="34" t="s">
        <v>2</v>
      </c>
      <c r="F68" s="33">
        <v>4301</v>
      </c>
      <c r="G68" s="19" t="s">
        <v>54</v>
      </c>
      <c r="H68" s="521">
        <v>12</v>
      </c>
      <c r="I68" s="35" t="s">
        <v>6</v>
      </c>
      <c r="J68" s="19"/>
      <c r="K68" s="19"/>
      <c r="L68" s="1218">
        <v>152.25</v>
      </c>
      <c r="M68" s="247"/>
      <c r="N68" s="249"/>
      <c r="O68" s="249"/>
      <c r="P68" s="249"/>
      <c r="Q68" s="249"/>
      <c r="R68" s="249"/>
      <c r="T68" s="249"/>
      <c r="U68" s="249"/>
      <c r="V68" s="249"/>
      <c r="W68" s="249"/>
      <c r="X68" s="249"/>
      <c r="Y68" s="249"/>
    </row>
    <row r="69" spans="1:25" s="41" customFormat="1">
      <c r="A69" s="341" t="s">
        <v>1227</v>
      </c>
      <c r="B69" s="1217">
        <v>45316</v>
      </c>
      <c r="C69" s="32">
        <v>45314</v>
      </c>
      <c r="D69" s="521">
        <v>16110</v>
      </c>
      <c r="E69" s="34" t="s">
        <v>2</v>
      </c>
      <c r="F69" s="33">
        <v>1271</v>
      </c>
      <c r="G69" s="19" t="s">
        <v>25</v>
      </c>
      <c r="H69" s="521" t="s">
        <v>895</v>
      </c>
      <c r="I69" s="35" t="s">
        <v>6</v>
      </c>
      <c r="J69" s="19"/>
      <c r="K69" s="19"/>
      <c r="L69" s="1218">
        <v>90.72</v>
      </c>
      <c r="M69" s="247"/>
      <c r="N69" s="249"/>
      <c r="O69" s="249"/>
      <c r="P69" s="249"/>
      <c r="Q69" s="249"/>
      <c r="R69" s="249"/>
      <c r="T69" s="249"/>
      <c r="U69" s="249"/>
      <c r="V69" s="249"/>
      <c r="W69" s="249"/>
      <c r="X69" s="249"/>
      <c r="Y69" s="249"/>
    </row>
    <row r="70" spans="1:25" s="41" customFormat="1">
      <c r="A70" s="341" t="s">
        <v>3001</v>
      </c>
      <c r="B70" s="1217">
        <v>45316</v>
      </c>
      <c r="C70" s="32">
        <v>45315</v>
      </c>
      <c r="D70" s="521">
        <v>16164</v>
      </c>
      <c r="E70" s="34" t="s">
        <v>1221</v>
      </c>
      <c r="F70" s="33">
        <v>4842</v>
      </c>
      <c r="G70" s="19" t="s">
        <v>3338</v>
      </c>
      <c r="H70" s="521">
        <v>60</v>
      </c>
      <c r="I70" s="35" t="s">
        <v>6</v>
      </c>
      <c r="J70" s="19"/>
      <c r="K70" s="19"/>
      <c r="L70" s="1218"/>
      <c r="M70" s="249"/>
      <c r="N70" s="249"/>
      <c r="O70" s="249"/>
      <c r="P70" s="249"/>
      <c r="Q70" s="249"/>
      <c r="R70" s="249"/>
      <c r="T70" s="249"/>
      <c r="U70" s="249"/>
      <c r="V70" s="249"/>
      <c r="W70" s="249"/>
      <c r="X70" s="249"/>
      <c r="Y70" s="249"/>
    </row>
    <row r="71" spans="1:25" s="41" customFormat="1">
      <c r="A71" s="341" t="s">
        <v>3001</v>
      </c>
      <c r="B71" s="1217">
        <v>45324</v>
      </c>
      <c r="C71" s="32">
        <v>45322</v>
      </c>
      <c r="D71" s="521">
        <v>16164</v>
      </c>
      <c r="E71" s="34" t="s">
        <v>1221</v>
      </c>
      <c r="F71" s="33">
        <v>4842</v>
      </c>
      <c r="G71" s="19" t="s">
        <v>3338</v>
      </c>
      <c r="H71" s="521">
        <v>375</v>
      </c>
      <c r="I71" s="35" t="s">
        <v>12</v>
      </c>
      <c r="J71" s="19"/>
      <c r="K71" s="19"/>
      <c r="L71" s="1218">
        <v>1106.25</v>
      </c>
      <c r="M71" s="249"/>
      <c r="N71" s="249"/>
      <c r="O71" s="249"/>
      <c r="P71" s="249"/>
      <c r="Q71" s="249"/>
      <c r="R71" s="249"/>
      <c r="T71" s="249"/>
      <c r="U71" s="249"/>
      <c r="V71" s="249"/>
      <c r="W71" s="249"/>
      <c r="X71" s="249"/>
      <c r="Y71" s="249"/>
    </row>
    <row r="72" spans="1:25" s="41" customFormat="1">
      <c r="A72" s="339" t="s">
        <v>3001</v>
      </c>
      <c r="B72" s="1606">
        <v>45324</v>
      </c>
      <c r="C72" s="132"/>
      <c r="D72" s="547">
        <v>16164</v>
      </c>
      <c r="E72" s="131" t="s">
        <v>1221</v>
      </c>
      <c r="F72" s="133">
        <v>4842</v>
      </c>
      <c r="G72" s="134" t="s">
        <v>3338</v>
      </c>
      <c r="H72" s="547">
        <v>375</v>
      </c>
      <c r="I72" s="235"/>
      <c r="J72" s="134"/>
      <c r="K72" s="134"/>
      <c r="L72" s="516">
        <v>1106.25</v>
      </c>
      <c r="M72" s="249"/>
      <c r="N72" s="249"/>
      <c r="O72" s="249"/>
      <c r="P72" s="249"/>
      <c r="Q72" s="249"/>
      <c r="R72" s="249"/>
      <c r="T72" s="249"/>
      <c r="U72" s="249"/>
      <c r="V72" s="249"/>
      <c r="W72" s="249"/>
      <c r="X72" s="249"/>
      <c r="Y72" s="249"/>
    </row>
    <row r="73" spans="1:25" s="41" customFormat="1">
      <c r="A73" s="341" t="s">
        <v>1510</v>
      </c>
      <c r="B73" s="1217">
        <v>45322</v>
      </c>
      <c r="C73" s="32">
        <v>45317</v>
      </c>
      <c r="D73" s="521">
        <v>16131</v>
      </c>
      <c r="E73" s="34" t="s">
        <v>40</v>
      </c>
      <c r="F73" s="33">
        <v>3685</v>
      </c>
      <c r="G73" s="19" t="s">
        <v>399</v>
      </c>
      <c r="H73" s="1788" t="s">
        <v>889</v>
      </c>
      <c r="I73" s="35" t="s">
        <v>6</v>
      </c>
      <c r="J73" s="19"/>
      <c r="K73" s="19"/>
      <c r="L73" s="1218"/>
      <c r="M73" s="249"/>
      <c r="N73" s="249"/>
      <c r="O73" s="249"/>
      <c r="P73" s="249"/>
      <c r="Q73" s="249"/>
      <c r="R73" s="249"/>
      <c r="T73" s="249"/>
      <c r="U73" s="249"/>
      <c r="V73" s="249"/>
      <c r="W73" s="249"/>
      <c r="X73" s="249"/>
      <c r="Y73" s="249"/>
    </row>
    <row r="74" spans="1:25" s="41" customFormat="1">
      <c r="A74" s="341"/>
      <c r="B74" s="1217"/>
      <c r="C74" s="32"/>
      <c r="D74" s="521"/>
      <c r="E74" s="34" t="s">
        <v>40</v>
      </c>
      <c r="F74" s="33">
        <v>2108</v>
      </c>
      <c r="G74" s="19" t="s">
        <v>100</v>
      </c>
      <c r="H74" s="521">
        <v>13</v>
      </c>
      <c r="I74" s="35" t="s">
        <v>6</v>
      </c>
      <c r="J74" s="19"/>
      <c r="K74" s="19"/>
      <c r="L74" s="1218">
        <v>1454.75</v>
      </c>
      <c r="M74" s="249"/>
      <c r="N74" s="249"/>
      <c r="O74" s="249"/>
      <c r="P74" s="249"/>
      <c r="Q74" s="249"/>
      <c r="R74" s="249"/>
      <c r="T74" s="249"/>
      <c r="U74" s="249"/>
      <c r="V74" s="249"/>
      <c r="W74" s="249"/>
      <c r="X74" s="249"/>
      <c r="Y74" s="249"/>
    </row>
    <row r="75" spans="1:25" s="41" customFormat="1">
      <c r="A75" s="339" t="s">
        <v>3168</v>
      </c>
      <c r="B75" s="1606">
        <v>45328</v>
      </c>
      <c r="C75" s="132"/>
      <c r="D75" s="547">
        <v>16207</v>
      </c>
      <c r="E75" s="1782" t="s">
        <v>2</v>
      </c>
      <c r="F75" s="133">
        <v>4761</v>
      </c>
      <c r="G75" s="1786" t="s">
        <v>3169</v>
      </c>
      <c r="H75" s="547">
        <v>50</v>
      </c>
      <c r="I75" s="235"/>
      <c r="J75" s="134"/>
      <c r="K75" s="134"/>
      <c r="L75" s="516"/>
      <c r="M75" s="249"/>
      <c r="N75" s="249"/>
      <c r="O75" s="249"/>
      <c r="P75" s="249"/>
      <c r="Q75" s="249"/>
      <c r="R75" s="249"/>
      <c r="T75" s="249"/>
      <c r="U75" s="249"/>
      <c r="V75" s="249"/>
      <c r="W75" s="249"/>
      <c r="X75" s="249"/>
      <c r="Y75" s="249"/>
    </row>
    <row r="76" spans="1:25" s="41" customFormat="1">
      <c r="A76" s="339"/>
      <c r="B76" s="1606"/>
      <c r="C76" s="132"/>
      <c r="D76" s="547"/>
      <c r="E76" s="1782"/>
      <c r="F76" s="133">
        <v>4762</v>
      </c>
      <c r="G76" s="1786" t="s">
        <v>3170</v>
      </c>
      <c r="H76" s="1789" t="s">
        <v>1092</v>
      </c>
      <c r="I76" s="235"/>
      <c r="J76" s="134"/>
      <c r="K76" s="134"/>
      <c r="L76" s="516"/>
      <c r="M76" s="249"/>
      <c r="N76" s="249"/>
      <c r="O76" s="249"/>
      <c r="P76" s="249"/>
      <c r="Q76" s="249"/>
      <c r="R76" s="249"/>
      <c r="T76" s="249"/>
      <c r="U76" s="249"/>
      <c r="V76" s="249"/>
      <c r="W76" s="249"/>
      <c r="X76" s="249"/>
      <c r="Y76" s="249"/>
    </row>
    <row r="77" spans="1:25" s="41" customFormat="1">
      <c r="A77" s="339"/>
      <c r="B77" s="1606"/>
      <c r="C77" s="132"/>
      <c r="D77" s="547"/>
      <c r="E77" s="1782"/>
      <c r="F77" s="133">
        <v>1034</v>
      </c>
      <c r="G77" s="1786" t="s">
        <v>1865</v>
      </c>
      <c r="H77" s="1789" t="s">
        <v>1163</v>
      </c>
      <c r="I77" s="235"/>
      <c r="J77" s="134"/>
      <c r="K77" s="134"/>
      <c r="L77" s="516"/>
      <c r="M77" s="249"/>
      <c r="N77" s="249"/>
      <c r="O77" s="249"/>
      <c r="P77" s="249"/>
      <c r="Q77" s="249"/>
      <c r="R77" s="249"/>
      <c r="T77" s="249"/>
      <c r="U77" s="249"/>
      <c r="V77" s="249"/>
      <c r="W77" s="249"/>
      <c r="X77" s="249"/>
      <c r="Y77" s="249"/>
    </row>
    <row r="78" spans="1:25" s="41" customFormat="1">
      <c r="A78" s="339"/>
      <c r="B78" s="1606"/>
      <c r="C78" s="132"/>
      <c r="D78" s="547"/>
      <c r="E78" s="1782"/>
      <c r="F78" s="133">
        <v>992</v>
      </c>
      <c r="G78" s="1786" t="s">
        <v>213</v>
      </c>
      <c r="H78" s="547">
        <v>32</v>
      </c>
      <c r="I78" s="235"/>
      <c r="J78" s="134"/>
      <c r="K78" s="134"/>
      <c r="L78" s="516"/>
      <c r="M78" s="249"/>
      <c r="N78" s="249"/>
      <c r="O78" s="249"/>
      <c r="P78" s="249"/>
      <c r="Q78" s="249"/>
      <c r="R78" s="249"/>
      <c r="T78" s="249"/>
      <c r="U78" s="249"/>
      <c r="V78" s="249"/>
      <c r="W78" s="249"/>
      <c r="X78" s="249"/>
      <c r="Y78" s="249"/>
    </row>
    <row r="79" spans="1:25" s="41" customFormat="1">
      <c r="A79" s="339"/>
      <c r="B79" s="1606"/>
      <c r="C79" s="132"/>
      <c r="D79" s="547"/>
      <c r="E79" s="1782"/>
      <c r="F79" s="133">
        <v>3213</v>
      </c>
      <c r="G79" s="1786" t="s">
        <v>213</v>
      </c>
      <c r="H79" s="547">
        <v>27</v>
      </c>
      <c r="I79" s="235"/>
      <c r="J79" s="134"/>
      <c r="K79" s="134"/>
      <c r="L79" s="516"/>
      <c r="M79" s="249"/>
      <c r="N79" s="249"/>
      <c r="O79" s="249"/>
      <c r="P79" s="249"/>
      <c r="Q79" s="249"/>
      <c r="R79" s="249"/>
      <c r="T79" s="249"/>
      <c r="U79" s="249"/>
      <c r="V79" s="249"/>
      <c r="W79" s="249"/>
      <c r="X79" s="249"/>
      <c r="Y79" s="249"/>
    </row>
    <row r="80" spans="1:25" s="41" customFormat="1">
      <c r="A80" s="339"/>
      <c r="B80" s="1606"/>
      <c r="C80" s="132"/>
      <c r="D80" s="547"/>
      <c r="E80" s="1782"/>
      <c r="F80" s="133">
        <v>3376</v>
      </c>
      <c r="G80" s="1786" t="s">
        <v>825</v>
      </c>
      <c r="H80" s="547">
        <v>7</v>
      </c>
      <c r="I80" s="235"/>
      <c r="J80" s="134"/>
      <c r="K80" s="134"/>
      <c r="L80" s="516">
        <v>2538.25</v>
      </c>
      <c r="M80" s="249"/>
      <c r="N80" s="249"/>
      <c r="O80" s="249"/>
      <c r="P80" s="249"/>
      <c r="Q80" s="249"/>
      <c r="R80" s="249"/>
      <c r="T80" s="249"/>
      <c r="U80" s="249"/>
      <c r="V80" s="249"/>
      <c r="W80" s="249"/>
      <c r="X80" s="249"/>
      <c r="Y80" s="249"/>
    </row>
    <row r="81" spans="1:25" s="41" customFormat="1">
      <c r="A81" s="339" t="s">
        <v>2262</v>
      </c>
      <c r="B81" s="1606">
        <v>45331</v>
      </c>
      <c r="C81" s="132"/>
      <c r="D81" s="547">
        <v>16255</v>
      </c>
      <c r="E81" s="1782" t="s">
        <v>7</v>
      </c>
      <c r="F81" s="133">
        <v>2555</v>
      </c>
      <c r="G81" s="1786" t="s">
        <v>382</v>
      </c>
      <c r="H81" s="547">
        <v>4</v>
      </c>
      <c r="I81" s="235"/>
      <c r="J81" s="134"/>
      <c r="K81" s="134"/>
      <c r="L81" s="516">
        <v>308</v>
      </c>
      <c r="M81" s="249"/>
      <c r="N81" s="249"/>
      <c r="O81" s="249"/>
      <c r="P81" s="249"/>
      <c r="Q81" s="249"/>
      <c r="R81" s="249"/>
      <c r="T81" s="249"/>
      <c r="U81" s="249"/>
      <c r="V81" s="249"/>
      <c r="W81" s="249"/>
      <c r="X81" s="249"/>
      <c r="Y81" s="249"/>
    </row>
    <row r="82" spans="1:25" s="41" customFormat="1">
      <c r="A82" s="339"/>
      <c r="B82" s="1606"/>
      <c r="C82" s="132"/>
      <c r="D82" s="547"/>
      <c r="E82" s="1782"/>
      <c r="F82" s="133"/>
      <c r="G82" s="1786"/>
      <c r="H82" s="547"/>
      <c r="I82" s="235"/>
      <c r="J82" s="134"/>
      <c r="K82" s="134"/>
      <c r="L82" s="516"/>
      <c r="M82" s="249"/>
      <c r="N82" s="249"/>
      <c r="O82" s="249"/>
      <c r="P82" s="249"/>
      <c r="Q82" s="249"/>
      <c r="R82" s="249"/>
      <c r="T82" s="249"/>
      <c r="U82" s="249"/>
      <c r="V82" s="249"/>
      <c r="W82" s="249"/>
      <c r="X82" s="249"/>
      <c r="Y82" s="249"/>
    </row>
    <row r="83" spans="1:25" s="41" customFormat="1">
      <c r="A83" s="339"/>
      <c r="B83" s="1606"/>
      <c r="C83" s="132"/>
      <c r="D83" s="547"/>
      <c r="E83" s="1782"/>
      <c r="F83" s="133"/>
      <c r="G83" s="1786"/>
      <c r="H83" s="547"/>
      <c r="I83" s="235"/>
      <c r="J83" s="134"/>
      <c r="K83" s="134"/>
      <c r="L83" s="516"/>
      <c r="M83" s="249"/>
      <c r="N83" s="249"/>
      <c r="O83" s="249"/>
      <c r="P83" s="249"/>
      <c r="Q83" s="249"/>
      <c r="R83" s="249"/>
      <c r="T83" s="249"/>
      <c r="U83" s="249"/>
      <c r="V83" s="249"/>
      <c r="W83" s="249"/>
      <c r="X83" s="249"/>
      <c r="Y83" s="249"/>
    </row>
    <row r="84" spans="1:25" s="41" customFormat="1">
      <c r="A84" s="339"/>
      <c r="B84" s="1606"/>
      <c r="C84" s="132"/>
      <c r="D84" s="547"/>
      <c r="E84" s="1782"/>
      <c r="F84" s="133"/>
      <c r="G84" s="1786"/>
      <c r="H84" s="547"/>
      <c r="I84" s="235"/>
      <c r="J84" s="134"/>
      <c r="K84" s="134"/>
      <c r="L84" s="516"/>
      <c r="M84" s="249"/>
      <c r="N84" s="249"/>
      <c r="O84" s="249"/>
      <c r="P84" s="249"/>
      <c r="Q84" s="249"/>
      <c r="R84" s="249"/>
      <c r="T84" s="249"/>
      <c r="U84" s="249"/>
      <c r="V84" s="249"/>
      <c r="W84" s="249"/>
      <c r="X84" s="249"/>
      <c r="Y84" s="249"/>
    </row>
    <row r="85" spans="1:25" s="41" customFormat="1">
      <c r="A85" s="339"/>
      <c r="B85" s="1606"/>
      <c r="C85" s="132"/>
      <c r="D85" s="547"/>
      <c r="E85" s="1782"/>
      <c r="F85" s="133"/>
      <c r="G85" s="1786"/>
      <c r="H85" s="547"/>
      <c r="I85" s="235"/>
      <c r="J85" s="134"/>
      <c r="K85" s="134"/>
      <c r="L85" s="516"/>
      <c r="M85" s="249"/>
      <c r="N85" s="249"/>
      <c r="O85" s="249"/>
      <c r="P85" s="249"/>
      <c r="Q85" s="249"/>
      <c r="R85" s="249"/>
      <c r="T85" s="249"/>
      <c r="U85" s="249"/>
      <c r="V85" s="249"/>
      <c r="W85" s="249"/>
      <c r="X85" s="249"/>
      <c r="Y85" s="249"/>
    </row>
    <row r="86" spans="1:25" s="41" customFormat="1">
      <c r="A86" s="339"/>
      <c r="B86" s="1606"/>
      <c r="C86" s="132"/>
      <c r="D86" s="547"/>
      <c r="E86" s="1782"/>
      <c r="F86" s="133"/>
      <c r="G86" s="1786"/>
      <c r="H86" s="547"/>
      <c r="I86" s="235"/>
      <c r="J86" s="134"/>
      <c r="K86" s="134"/>
      <c r="L86" s="516"/>
      <c r="M86" s="249"/>
      <c r="N86" s="249"/>
      <c r="O86" s="249"/>
      <c r="P86" s="249"/>
      <c r="Q86" s="249"/>
      <c r="R86" s="249"/>
      <c r="T86" s="249"/>
      <c r="U86" s="249"/>
      <c r="V86" s="249"/>
      <c r="W86" s="249"/>
      <c r="X86" s="249"/>
      <c r="Y86" s="249"/>
    </row>
    <row r="87" spans="1:25" s="41" customFormat="1">
      <c r="A87" s="339"/>
      <c r="B87" s="1606"/>
      <c r="C87" s="132"/>
      <c r="D87" s="547"/>
      <c r="E87" s="1782"/>
      <c r="F87" s="133"/>
      <c r="G87" s="1786"/>
      <c r="H87" s="547"/>
      <c r="I87" s="235"/>
      <c r="J87" s="134"/>
      <c r="K87" s="134"/>
      <c r="L87" s="516"/>
      <c r="M87" s="249"/>
      <c r="N87" s="249"/>
      <c r="O87" s="249"/>
      <c r="P87" s="249"/>
      <c r="Q87" s="249"/>
      <c r="R87" s="249"/>
      <c r="T87" s="249"/>
      <c r="U87" s="249"/>
      <c r="V87" s="249"/>
      <c r="W87" s="249"/>
      <c r="X87" s="249"/>
      <c r="Y87" s="249"/>
    </row>
    <row r="88" spans="1:25" s="41" customFormat="1">
      <c r="A88" s="339"/>
      <c r="B88" s="1606"/>
      <c r="C88" s="132"/>
      <c r="D88" s="547"/>
      <c r="E88" s="1782"/>
      <c r="F88" s="133"/>
      <c r="G88" s="1786"/>
      <c r="H88" s="547"/>
      <c r="I88" s="235"/>
      <c r="J88" s="134"/>
      <c r="K88" s="134"/>
      <c r="L88" s="516"/>
      <c r="M88" s="249"/>
      <c r="N88" s="249"/>
      <c r="O88" s="249"/>
      <c r="P88" s="249"/>
      <c r="Q88" s="249"/>
      <c r="R88" s="249"/>
      <c r="T88" s="249"/>
      <c r="U88" s="249"/>
      <c r="V88" s="249"/>
      <c r="W88" s="249"/>
      <c r="X88" s="249"/>
      <c r="Y88" s="249"/>
    </row>
    <row r="89" spans="1:25" s="41" customFormat="1">
      <c r="A89" s="339"/>
      <c r="B89" s="1606"/>
      <c r="C89" s="132"/>
      <c r="D89" s="547"/>
      <c r="E89" s="1782"/>
      <c r="F89" s="133"/>
      <c r="G89" s="1786"/>
      <c r="H89" s="547"/>
      <c r="I89" s="235"/>
      <c r="J89" s="134"/>
      <c r="K89" s="134"/>
      <c r="L89" s="516"/>
      <c r="M89" s="249"/>
      <c r="N89" s="249"/>
      <c r="O89" s="249"/>
      <c r="P89" s="249"/>
      <c r="Q89" s="249"/>
      <c r="R89" s="249"/>
      <c r="T89" s="249"/>
      <c r="U89" s="249"/>
      <c r="V89" s="249"/>
      <c r="W89" s="249"/>
      <c r="X89" s="249"/>
      <c r="Y89" s="249"/>
    </row>
    <row r="90" spans="1:25" s="41" customFormat="1">
      <c r="A90" s="339"/>
      <c r="B90" s="1606"/>
      <c r="C90" s="132"/>
      <c r="D90" s="547"/>
      <c r="E90" s="1782"/>
      <c r="F90" s="133"/>
      <c r="G90" s="1786"/>
      <c r="H90" s="547"/>
      <c r="I90" s="235"/>
      <c r="J90" s="134"/>
      <c r="K90" s="134"/>
      <c r="L90" s="516"/>
      <c r="M90" s="249"/>
      <c r="N90" s="249"/>
      <c r="O90" s="249"/>
      <c r="P90" s="249"/>
      <c r="Q90" s="249"/>
      <c r="R90" s="249"/>
      <c r="T90" s="249"/>
      <c r="U90" s="249"/>
      <c r="V90" s="249"/>
      <c r="W90" s="249"/>
      <c r="X90" s="249"/>
      <c r="Y90" s="249"/>
    </row>
    <row r="91" spans="1:25" s="41" customFormat="1">
      <c r="A91" s="339"/>
      <c r="B91" s="1606"/>
      <c r="C91" s="132"/>
      <c r="D91" s="547"/>
      <c r="E91" s="1782"/>
      <c r="F91" s="133"/>
      <c r="G91" s="1786"/>
      <c r="H91" s="547"/>
      <c r="I91" s="235"/>
      <c r="J91" s="134"/>
      <c r="K91" s="134"/>
      <c r="L91" s="516"/>
      <c r="M91" s="249"/>
      <c r="N91" s="249"/>
      <c r="O91" s="249"/>
      <c r="P91" s="249"/>
      <c r="Q91" s="249"/>
      <c r="R91" s="249"/>
      <c r="T91" s="249"/>
      <c r="U91" s="249"/>
      <c r="V91" s="249"/>
      <c r="W91" s="249"/>
      <c r="X91" s="249"/>
      <c r="Y91" s="249"/>
    </row>
    <row r="92" spans="1:25" s="41" customFormat="1">
      <c r="A92" s="339"/>
      <c r="B92" s="1606"/>
      <c r="C92" s="132"/>
      <c r="D92" s="547"/>
      <c r="E92" s="131"/>
      <c r="F92" s="133"/>
      <c r="G92" s="134"/>
      <c r="H92" s="547"/>
      <c r="I92" s="235"/>
      <c r="J92" s="134"/>
      <c r="K92" s="134"/>
      <c r="L92" s="516"/>
      <c r="M92" s="247"/>
      <c r="N92" s="249"/>
      <c r="O92" s="249"/>
      <c r="P92" s="249"/>
      <c r="Q92" s="249"/>
      <c r="R92" s="249"/>
      <c r="T92" s="249"/>
      <c r="U92" s="249"/>
      <c r="V92" s="249"/>
      <c r="W92" s="249"/>
      <c r="X92" s="249"/>
      <c r="Y92" s="249"/>
    </row>
    <row r="93" spans="1:25" s="44" customFormat="1">
      <c r="A93" s="2464" t="e">
        <f>SUM(#REF!)</f>
        <v>#REF!</v>
      </c>
      <c r="B93" s="2465"/>
      <c r="C93" s="2465"/>
      <c r="D93" s="2465"/>
      <c r="E93" s="2465"/>
      <c r="F93" s="2465"/>
      <c r="G93" s="2465"/>
      <c r="H93" s="2465"/>
      <c r="I93" s="2465"/>
      <c r="J93" s="2465"/>
      <c r="K93" s="2465"/>
      <c r="L93" s="2466"/>
      <c r="M93" s="246"/>
      <c r="N93" s="246"/>
      <c r="O93" s="246"/>
      <c r="P93" s="246"/>
      <c r="Q93" s="246"/>
      <c r="R93" s="246"/>
      <c r="T93" s="246"/>
      <c r="U93" s="246"/>
      <c r="V93" s="246"/>
      <c r="W93" s="246"/>
      <c r="X93" s="246"/>
      <c r="Y93" s="246"/>
    </row>
    <row r="94" spans="1:25" s="42" customFormat="1" ht="24" customHeight="1">
      <c r="A94" s="2461" t="s">
        <v>1315</v>
      </c>
      <c r="B94" s="2462"/>
      <c r="C94" s="2462"/>
      <c r="D94" s="2462"/>
      <c r="E94" s="2462"/>
      <c r="F94" s="2462"/>
      <c r="G94" s="2462"/>
      <c r="H94" s="2462"/>
      <c r="I94" s="2462"/>
      <c r="J94" s="2462"/>
      <c r="K94" s="2462"/>
      <c r="L94" s="2463"/>
      <c r="M94" s="80"/>
      <c r="N94" s="80"/>
      <c r="O94" s="80"/>
      <c r="P94" s="80"/>
      <c r="Q94" s="80"/>
      <c r="R94" s="80"/>
      <c r="T94" s="80"/>
      <c r="U94" s="80"/>
      <c r="V94" s="80"/>
      <c r="W94" s="80"/>
      <c r="X94" s="80"/>
      <c r="Y94" s="80"/>
    </row>
    <row r="95" spans="1:25">
      <c r="A95" s="25" t="s">
        <v>1190</v>
      </c>
      <c r="B95" s="14">
        <v>45295</v>
      </c>
      <c r="C95" s="14">
        <v>45294</v>
      </c>
      <c r="D95" s="9">
        <v>15918</v>
      </c>
      <c r="E95" s="9" t="s">
        <v>2</v>
      </c>
      <c r="F95" s="9">
        <v>838</v>
      </c>
      <c r="G95" s="9" t="s">
        <v>5</v>
      </c>
      <c r="H95" s="10">
        <v>10</v>
      </c>
      <c r="I95" s="235" t="s">
        <v>6</v>
      </c>
      <c r="J95" s="9"/>
      <c r="K95" s="9"/>
      <c r="L95" s="458">
        <v>316.89999999999998</v>
      </c>
    </row>
    <row r="96" spans="1:25">
      <c r="A96" s="25" t="s">
        <v>472</v>
      </c>
      <c r="B96" s="14">
        <v>45296</v>
      </c>
      <c r="C96" s="14">
        <v>45299</v>
      </c>
      <c r="D96" s="9">
        <v>15912</v>
      </c>
      <c r="E96" s="9" t="s">
        <v>1221</v>
      </c>
      <c r="F96" s="9">
        <v>4268</v>
      </c>
      <c r="G96" s="9" t="s">
        <v>29</v>
      </c>
      <c r="H96" s="10">
        <v>15</v>
      </c>
      <c r="I96" s="35" t="s">
        <v>6</v>
      </c>
      <c r="J96" s="9"/>
      <c r="K96" s="11"/>
      <c r="L96" s="458">
        <v>292.5</v>
      </c>
    </row>
    <row r="97" spans="1:25">
      <c r="A97" s="25" t="s">
        <v>1604</v>
      </c>
      <c r="B97" s="14">
        <v>45296</v>
      </c>
      <c r="C97" s="14">
        <v>45295</v>
      </c>
      <c r="D97" s="9">
        <v>15919</v>
      </c>
      <c r="E97" s="9" t="s">
        <v>1221</v>
      </c>
      <c r="F97" s="9">
        <v>2438</v>
      </c>
      <c r="G97" s="9" t="s">
        <v>47</v>
      </c>
      <c r="H97" s="10" t="s">
        <v>1066</v>
      </c>
      <c r="I97" s="235" t="s">
        <v>6</v>
      </c>
      <c r="J97" s="9"/>
      <c r="K97" s="11"/>
      <c r="L97" s="458">
        <v>166.4</v>
      </c>
    </row>
    <row r="98" spans="1:25" s="41" customFormat="1" ht="15.75">
      <c r="A98" s="341" t="s">
        <v>883</v>
      </c>
      <c r="B98" s="1217">
        <v>44935</v>
      </c>
      <c r="C98" s="32">
        <v>45295</v>
      </c>
      <c r="D98" s="521">
        <v>15814</v>
      </c>
      <c r="E98" s="34" t="s">
        <v>1221</v>
      </c>
      <c r="F98" s="33">
        <v>4073</v>
      </c>
      <c r="G98" s="19" t="s">
        <v>3</v>
      </c>
      <c r="H98" s="521">
        <v>10</v>
      </c>
      <c r="I98" s="35" t="s">
        <v>6</v>
      </c>
      <c r="J98" s="19"/>
      <c r="K98" s="21"/>
      <c r="L98" s="1218">
        <v>525</v>
      </c>
      <c r="M98" s="249"/>
      <c r="N98" s="249"/>
      <c r="O98" s="249"/>
      <c r="P98" s="249"/>
      <c r="Q98" s="249"/>
      <c r="R98" s="249"/>
      <c r="T98" s="608"/>
      <c r="U98" s="249"/>
      <c r="V98" s="249"/>
      <c r="W98" s="249"/>
      <c r="X98" s="249"/>
      <c r="Y98" s="249"/>
    </row>
    <row r="99" spans="1:25" s="41" customFormat="1" ht="15.75">
      <c r="A99" s="341" t="s">
        <v>393</v>
      </c>
      <c r="B99" s="1217">
        <v>44936</v>
      </c>
      <c r="C99" s="32">
        <v>45299</v>
      </c>
      <c r="D99" s="521">
        <v>15783</v>
      </c>
      <c r="E99" s="34" t="s">
        <v>2351</v>
      </c>
      <c r="F99" s="33">
        <v>2560</v>
      </c>
      <c r="G99" s="19" t="s">
        <v>5</v>
      </c>
      <c r="H99" s="521">
        <v>4</v>
      </c>
      <c r="I99" s="35" t="s">
        <v>6</v>
      </c>
      <c r="J99" s="19"/>
      <c r="K99" s="21"/>
      <c r="L99" s="1218">
        <v>180.8</v>
      </c>
      <c r="M99" s="249"/>
      <c r="N99" s="249"/>
      <c r="O99" s="249"/>
      <c r="P99" s="249"/>
      <c r="Q99" s="249"/>
      <c r="R99" s="249"/>
      <c r="T99" s="608"/>
      <c r="U99" s="249"/>
      <c r="V99" s="249"/>
      <c r="W99" s="249"/>
      <c r="X99" s="249"/>
      <c r="Y99" s="249"/>
    </row>
    <row r="100" spans="1:25" s="6" customFormat="1" ht="17.25" customHeight="1">
      <c r="A100" s="341" t="s">
        <v>1303</v>
      </c>
      <c r="B100" s="1217">
        <v>44936</v>
      </c>
      <c r="C100" s="32">
        <v>45295</v>
      </c>
      <c r="D100" s="521">
        <v>15822</v>
      </c>
      <c r="E100" s="34" t="s">
        <v>1221</v>
      </c>
      <c r="F100" s="33">
        <v>3630</v>
      </c>
      <c r="G100" s="19" t="s">
        <v>1465</v>
      </c>
      <c r="H100" s="521">
        <v>5</v>
      </c>
      <c r="I100" s="35" t="s">
        <v>6</v>
      </c>
      <c r="J100" s="19"/>
      <c r="K100" s="21" t="s">
        <v>991</v>
      </c>
      <c r="L100" s="1218"/>
      <c r="T100" s="1035"/>
    </row>
    <row r="101" spans="1:25" s="6" customFormat="1" ht="17.25" customHeight="1">
      <c r="A101" s="341"/>
      <c r="B101" s="1217"/>
      <c r="C101" s="32">
        <v>45295</v>
      </c>
      <c r="D101" s="521"/>
      <c r="E101" s="34" t="s">
        <v>1221</v>
      </c>
      <c r="F101" s="33">
        <v>3621</v>
      </c>
      <c r="G101" s="19" t="s">
        <v>1396</v>
      </c>
      <c r="H101" s="521">
        <v>100</v>
      </c>
      <c r="I101" s="35" t="s">
        <v>6</v>
      </c>
      <c r="J101" s="19"/>
      <c r="K101" s="21"/>
      <c r="L101" s="1218"/>
      <c r="T101" s="1035"/>
    </row>
    <row r="102" spans="1:25" s="6" customFormat="1" ht="17.25" customHeight="1">
      <c r="A102" s="341"/>
      <c r="B102" s="1217"/>
      <c r="C102" s="32">
        <v>45279</v>
      </c>
      <c r="D102" s="521"/>
      <c r="E102" s="34" t="s">
        <v>1574</v>
      </c>
      <c r="F102" s="33">
        <v>3626</v>
      </c>
      <c r="G102" s="19" t="s">
        <v>1441</v>
      </c>
      <c r="H102" s="521">
        <v>40</v>
      </c>
      <c r="I102" s="35" t="s">
        <v>6</v>
      </c>
      <c r="J102" s="19"/>
      <c r="K102" s="21"/>
      <c r="L102" s="1218"/>
      <c r="T102" s="1035"/>
    </row>
    <row r="103" spans="1:25" s="6" customFormat="1" ht="17.25" customHeight="1">
      <c r="A103" s="341"/>
      <c r="B103" s="1217"/>
      <c r="C103" s="32">
        <v>45299</v>
      </c>
      <c r="D103" s="521"/>
      <c r="E103" s="34" t="s">
        <v>2351</v>
      </c>
      <c r="F103" s="33">
        <v>3623</v>
      </c>
      <c r="G103" s="19" t="s">
        <v>47</v>
      </c>
      <c r="H103" s="521">
        <v>25</v>
      </c>
      <c r="I103" s="35" t="s">
        <v>6</v>
      </c>
      <c r="J103" s="19"/>
      <c r="K103" s="21"/>
      <c r="L103" s="1218"/>
      <c r="T103" s="1035"/>
    </row>
    <row r="104" spans="1:25" s="6" customFormat="1" ht="15" customHeight="1">
      <c r="A104" s="341"/>
      <c r="B104" s="1217"/>
      <c r="C104" s="32">
        <v>45295</v>
      </c>
      <c r="D104" s="521"/>
      <c r="E104" s="34" t="s">
        <v>1221</v>
      </c>
      <c r="F104" s="33">
        <v>3625</v>
      </c>
      <c r="G104" s="19" t="s">
        <v>902</v>
      </c>
      <c r="H104" s="521">
        <v>10</v>
      </c>
      <c r="I104" s="35" t="s">
        <v>6</v>
      </c>
      <c r="J104" s="19"/>
      <c r="K104" s="19"/>
      <c r="L104" s="1218"/>
      <c r="T104" s="1035"/>
    </row>
    <row r="105" spans="1:25">
      <c r="A105" s="25"/>
      <c r="B105" s="9"/>
      <c r="C105" s="14">
        <v>45295</v>
      </c>
      <c r="D105" s="9"/>
      <c r="E105" s="9" t="s">
        <v>1221</v>
      </c>
      <c r="F105" s="9">
        <v>3624</v>
      </c>
      <c r="G105" s="9" t="s">
        <v>63</v>
      </c>
      <c r="H105" s="10">
        <v>40</v>
      </c>
      <c r="I105" s="35" t="s">
        <v>6</v>
      </c>
      <c r="J105" s="9"/>
      <c r="K105" s="9" t="s">
        <v>991</v>
      </c>
      <c r="L105" s="458">
        <v>4842.8500000000004</v>
      </c>
    </row>
    <row r="106" spans="1:25">
      <c r="A106" s="25" t="s">
        <v>2488</v>
      </c>
      <c r="B106" s="14">
        <v>45310</v>
      </c>
      <c r="C106" s="14">
        <v>45303</v>
      </c>
      <c r="D106" s="9">
        <v>15917</v>
      </c>
      <c r="E106" s="9" t="s">
        <v>2351</v>
      </c>
      <c r="F106" s="9">
        <v>4443</v>
      </c>
      <c r="G106" s="9" t="s">
        <v>47</v>
      </c>
      <c r="H106" s="10">
        <v>150</v>
      </c>
      <c r="I106" s="35" t="s">
        <v>6</v>
      </c>
      <c r="J106" s="9"/>
      <c r="K106" s="9"/>
      <c r="L106" s="458">
        <v>4695</v>
      </c>
    </row>
    <row r="107" spans="1:25" s="41" customFormat="1" ht="15.75">
      <c r="A107" s="341" t="s">
        <v>400</v>
      </c>
      <c r="B107" s="1217">
        <v>44948</v>
      </c>
      <c r="C107" s="32">
        <v>45308</v>
      </c>
      <c r="D107" s="521">
        <v>15477</v>
      </c>
      <c r="E107" s="34" t="s">
        <v>2</v>
      </c>
      <c r="F107" s="33">
        <v>753</v>
      </c>
      <c r="G107" s="19" t="s">
        <v>47</v>
      </c>
      <c r="H107" s="521">
        <v>80</v>
      </c>
      <c r="I107" s="35" t="s">
        <v>6</v>
      </c>
      <c r="J107" s="19"/>
      <c r="K107" s="21"/>
      <c r="L107" s="1218"/>
      <c r="M107" s="249"/>
      <c r="N107" s="249"/>
      <c r="O107" s="249"/>
      <c r="P107" s="249"/>
      <c r="Q107" s="249"/>
      <c r="R107" s="249"/>
      <c r="T107" s="608" t="s">
        <v>3492</v>
      </c>
      <c r="U107" s="249"/>
      <c r="V107" s="249"/>
      <c r="W107" s="249"/>
      <c r="X107" s="249"/>
      <c r="Y107" s="249"/>
    </row>
    <row r="108" spans="1:25" s="41" customFormat="1" ht="15.75">
      <c r="A108" s="341"/>
      <c r="B108" s="1217"/>
      <c r="C108" s="32"/>
      <c r="D108" s="521"/>
      <c r="E108" s="34" t="s">
        <v>2</v>
      </c>
      <c r="F108" s="33">
        <v>1468</v>
      </c>
      <c r="G108" s="19" t="s">
        <v>21</v>
      </c>
      <c r="H108" s="521">
        <v>80</v>
      </c>
      <c r="I108" s="35" t="s">
        <v>6</v>
      </c>
      <c r="J108" s="19"/>
      <c r="K108" s="21"/>
      <c r="L108" s="1218">
        <v>6120</v>
      </c>
      <c r="M108" s="249"/>
      <c r="N108" s="249"/>
      <c r="O108" s="249"/>
      <c r="P108" s="249"/>
      <c r="Q108" s="249"/>
      <c r="R108" s="249"/>
      <c r="T108" s="608" t="s">
        <v>3493</v>
      </c>
      <c r="U108" s="249"/>
      <c r="V108" s="249"/>
      <c r="W108" s="249"/>
      <c r="X108" s="249"/>
      <c r="Y108" s="249"/>
    </row>
    <row r="109" spans="1:25" s="41" customFormat="1" ht="15.75">
      <c r="A109" s="341" t="s">
        <v>2229</v>
      </c>
      <c r="B109" s="1217">
        <v>45301</v>
      </c>
      <c r="C109" s="32">
        <v>45299</v>
      </c>
      <c r="D109" s="521">
        <v>15924</v>
      </c>
      <c r="E109" s="34" t="s">
        <v>7</v>
      </c>
      <c r="F109" s="33">
        <v>4467</v>
      </c>
      <c r="G109" s="19" t="s">
        <v>127</v>
      </c>
      <c r="H109" s="521">
        <v>30</v>
      </c>
      <c r="I109" s="35" t="s">
        <v>6</v>
      </c>
      <c r="J109" s="19"/>
      <c r="K109" s="21"/>
      <c r="L109" s="1218">
        <v>3537</v>
      </c>
      <c r="M109" s="249"/>
      <c r="N109" s="249"/>
      <c r="O109" s="249"/>
      <c r="P109" s="249"/>
      <c r="Q109" s="249"/>
      <c r="R109" s="249"/>
      <c r="T109" s="608"/>
      <c r="U109" s="249"/>
      <c r="V109" s="249"/>
      <c r="W109" s="249"/>
      <c r="X109" s="249"/>
      <c r="Y109" s="249"/>
    </row>
    <row r="110" spans="1:25" s="41" customFormat="1" ht="15.75">
      <c r="A110" s="341" t="s">
        <v>3500</v>
      </c>
      <c r="B110" s="1217">
        <v>45301</v>
      </c>
      <c r="C110" s="32">
        <v>45295</v>
      </c>
      <c r="D110" s="521">
        <v>15925</v>
      </c>
      <c r="E110" s="34" t="s">
        <v>7</v>
      </c>
      <c r="F110" s="33">
        <v>2467</v>
      </c>
      <c r="G110" s="19" t="s">
        <v>63</v>
      </c>
      <c r="H110" s="521">
        <v>3</v>
      </c>
      <c r="I110" s="35" t="s">
        <v>6</v>
      </c>
      <c r="J110" s="19"/>
      <c r="K110" s="21"/>
      <c r="L110" s="1218">
        <v>285.89999999999998</v>
      </c>
      <c r="M110" s="249"/>
      <c r="N110" s="249"/>
      <c r="O110" s="249"/>
      <c r="P110" s="249"/>
      <c r="Q110" s="249"/>
      <c r="R110" s="249"/>
      <c r="T110" s="608"/>
      <c r="U110" s="249"/>
      <c r="V110" s="249"/>
      <c r="W110" s="249"/>
      <c r="X110" s="249"/>
      <c r="Y110" s="249"/>
    </row>
    <row r="111" spans="1:25" s="41" customFormat="1" ht="15.75">
      <c r="A111" s="341" t="s">
        <v>2854</v>
      </c>
      <c r="B111" s="1217">
        <v>45307</v>
      </c>
      <c r="C111" s="32">
        <v>45302</v>
      </c>
      <c r="D111" s="521">
        <v>15930</v>
      </c>
      <c r="E111" s="34" t="s">
        <v>2</v>
      </c>
      <c r="F111" s="33">
        <v>869</v>
      </c>
      <c r="G111" s="19" t="s">
        <v>16</v>
      </c>
      <c r="H111" s="521">
        <v>50</v>
      </c>
      <c r="I111" s="35" t="s">
        <v>6</v>
      </c>
      <c r="J111" s="19"/>
      <c r="K111" s="21"/>
      <c r="L111" s="1218"/>
      <c r="M111" s="249"/>
      <c r="N111" s="249"/>
      <c r="O111" s="249"/>
      <c r="P111" s="249"/>
      <c r="Q111" s="249"/>
      <c r="R111" s="249"/>
      <c r="T111" s="608"/>
      <c r="U111" s="249"/>
      <c r="V111" s="249"/>
      <c r="W111" s="249"/>
      <c r="X111" s="249"/>
      <c r="Y111" s="249"/>
    </row>
    <row r="112" spans="1:25" s="41" customFormat="1" ht="15.75">
      <c r="A112" s="341"/>
      <c r="B112" s="1217"/>
      <c r="C112" s="32"/>
      <c r="D112" s="521"/>
      <c r="E112" s="34" t="s">
        <v>2</v>
      </c>
      <c r="F112" s="33">
        <v>2691</v>
      </c>
      <c r="G112" s="19" t="s">
        <v>47</v>
      </c>
      <c r="H112" s="521" t="s">
        <v>2028</v>
      </c>
      <c r="I112" s="35" t="s">
        <v>6</v>
      </c>
      <c r="J112" s="19"/>
      <c r="K112" s="21"/>
      <c r="L112" s="1218">
        <v>1795</v>
      </c>
      <c r="M112" s="249"/>
      <c r="N112" s="249"/>
      <c r="O112" s="249"/>
      <c r="P112" s="249"/>
      <c r="Q112" s="249"/>
      <c r="R112" s="249"/>
      <c r="T112" s="608"/>
      <c r="U112" s="249"/>
      <c r="V112" s="249"/>
      <c r="W112" s="249"/>
      <c r="X112" s="249"/>
      <c r="Y112" s="249"/>
    </row>
    <row r="113" spans="1:25" s="41" customFormat="1" ht="15.75">
      <c r="A113" s="341" t="s">
        <v>3502</v>
      </c>
      <c r="B113" s="1217">
        <v>45296</v>
      </c>
      <c r="C113" s="32">
        <v>45295</v>
      </c>
      <c r="D113" s="521">
        <v>15933</v>
      </c>
      <c r="E113" s="34" t="s">
        <v>1221</v>
      </c>
      <c r="F113" s="33">
        <v>4524</v>
      </c>
      <c r="G113" s="19" t="s">
        <v>505</v>
      </c>
      <c r="H113" s="521">
        <v>60</v>
      </c>
      <c r="I113" s="35" t="s">
        <v>6</v>
      </c>
      <c r="J113" s="19"/>
      <c r="K113" s="21"/>
      <c r="L113" s="1218">
        <v>125</v>
      </c>
      <c r="M113" s="249"/>
      <c r="N113" s="249"/>
      <c r="O113" s="249"/>
      <c r="P113" s="249"/>
      <c r="Q113" s="249"/>
      <c r="R113" s="249"/>
      <c r="T113" s="608"/>
      <c r="U113" s="249"/>
      <c r="V113" s="249"/>
      <c r="W113" s="249"/>
      <c r="X113" s="249"/>
      <c r="Y113" s="249"/>
    </row>
    <row r="114" spans="1:25" s="41" customFormat="1" ht="15.75">
      <c r="A114" s="341" t="s">
        <v>520</v>
      </c>
      <c r="B114" s="1217">
        <v>45301</v>
      </c>
      <c r="C114" s="32">
        <v>45296</v>
      </c>
      <c r="D114" s="521">
        <v>15941</v>
      </c>
      <c r="E114" s="34" t="s">
        <v>7</v>
      </c>
      <c r="F114" s="33">
        <v>4467</v>
      </c>
      <c r="G114" s="19" t="s">
        <v>127</v>
      </c>
      <c r="H114" s="521" t="s">
        <v>2126</v>
      </c>
      <c r="I114" s="35" t="s">
        <v>6</v>
      </c>
      <c r="J114" s="19"/>
      <c r="K114" s="21"/>
      <c r="L114" s="1218">
        <v>212.22</v>
      </c>
      <c r="M114" s="249"/>
      <c r="N114" s="249"/>
      <c r="O114" s="249"/>
      <c r="P114" s="249"/>
      <c r="Q114" s="249"/>
      <c r="R114" s="249"/>
      <c r="T114" s="608"/>
      <c r="U114" s="249"/>
      <c r="V114" s="249"/>
      <c r="W114" s="249"/>
      <c r="X114" s="249"/>
      <c r="Y114" s="249"/>
    </row>
    <row r="115" spans="1:25" s="41" customFormat="1" ht="15.75">
      <c r="A115" s="341" t="s">
        <v>2218</v>
      </c>
      <c r="B115" s="1217">
        <v>45302</v>
      </c>
      <c r="C115" s="32">
        <v>45302</v>
      </c>
      <c r="D115" s="521">
        <v>15955</v>
      </c>
      <c r="E115" s="34" t="s">
        <v>1221</v>
      </c>
      <c r="F115" s="33">
        <v>2564</v>
      </c>
      <c r="G115" s="19" t="s">
        <v>32</v>
      </c>
      <c r="H115" s="521">
        <v>5</v>
      </c>
      <c r="I115" s="35" t="s">
        <v>6</v>
      </c>
      <c r="J115" s="19"/>
      <c r="K115" s="21" t="s">
        <v>991</v>
      </c>
      <c r="L115" s="1218">
        <v>187.5</v>
      </c>
      <c r="M115" s="249"/>
      <c r="N115" s="249"/>
      <c r="O115" s="249"/>
      <c r="P115" s="249"/>
      <c r="Q115" s="249"/>
      <c r="R115" s="249"/>
      <c r="T115" s="608"/>
      <c r="U115" s="249"/>
      <c r="V115" s="249"/>
      <c r="W115" s="249"/>
      <c r="X115" s="249"/>
      <c r="Y115" s="249"/>
    </row>
    <row r="116" spans="1:25" s="41" customFormat="1" ht="15.75">
      <c r="A116" s="341" t="s">
        <v>2374</v>
      </c>
      <c r="B116" s="1217">
        <v>45306</v>
      </c>
      <c r="C116" s="32">
        <v>45309</v>
      </c>
      <c r="D116" s="521">
        <v>15957</v>
      </c>
      <c r="E116" s="34" t="s">
        <v>1221</v>
      </c>
      <c r="F116" s="33">
        <v>4375</v>
      </c>
      <c r="G116" s="19" t="s">
        <v>31</v>
      </c>
      <c r="H116" s="521">
        <v>86</v>
      </c>
      <c r="I116" s="35" t="s">
        <v>6</v>
      </c>
      <c r="J116" s="19"/>
      <c r="K116" s="21"/>
      <c r="L116" s="1218">
        <v>2090</v>
      </c>
      <c r="M116" s="249"/>
      <c r="N116" s="249"/>
      <c r="O116" s="249"/>
      <c r="P116" s="249"/>
      <c r="Q116" s="249"/>
      <c r="R116" s="249"/>
      <c r="T116" s="608"/>
      <c r="U116" s="249"/>
      <c r="V116" s="249"/>
      <c r="W116" s="249"/>
      <c r="X116" s="249"/>
      <c r="Y116" s="249"/>
    </row>
    <row r="117" spans="1:25" s="41" customFormat="1" ht="15.75">
      <c r="A117" s="341"/>
      <c r="B117" s="1217"/>
      <c r="C117" s="32"/>
      <c r="D117" s="521"/>
      <c r="E117" s="34"/>
      <c r="F117" s="33"/>
      <c r="G117" s="19" t="s">
        <v>1800</v>
      </c>
      <c r="H117" s="521">
        <v>14</v>
      </c>
      <c r="I117" s="35" t="s">
        <v>6</v>
      </c>
      <c r="J117" s="19"/>
      <c r="K117" s="21"/>
      <c r="L117" s="1218"/>
      <c r="M117" s="249"/>
      <c r="N117" s="249"/>
      <c r="O117" s="249"/>
      <c r="P117" s="249"/>
      <c r="Q117" s="249"/>
      <c r="R117" s="249"/>
      <c r="T117" s="608"/>
      <c r="U117" s="249"/>
      <c r="V117" s="249"/>
      <c r="W117" s="249"/>
      <c r="X117" s="249"/>
      <c r="Y117" s="249"/>
    </row>
    <row r="118" spans="1:25" s="41" customFormat="1" ht="15.75">
      <c r="A118" s="341" t="s">
        <v>963</v>
      </c>
      <c r="B118" s="1217">
        <v>45306</v>
      </c>
      <c r="C118" s="32">
        <v>45300</v>
      </c>
      <c r="D118" s="521">
        <v>15963</v>
      </c>
      <c r="E118" s="34" t="s">
        <v>2</v>
      </c>
      <c r="F118" s="33">
        <v>1468</v>
      </c>
      <c r="G118" s="19" t="s">
        <v>21</v>
      </c>
      <c r="H118" s="521">
        <v>3</v>
      </c>
      <c r="I118" s="35" t="s">
        <v>6</v>
      </c>
      <c r="J118" s="19"/>
      <c r="K118" s="21"/>
      <c r="L118" s="1218">
        <v>215.94</v>
      </c>
      <c r="M118" s="249"/>
      <c r="N118" s="249"/>
      <c r="O118" s="249"/>
      <c r="P118" s="249"/>
      <c r="Q118" s="249"/>
      <c r="R118" s="249"/>
      <c r="T118" s="608"/>
      <c r="U118" s="249"/>
      <c r="V118" s="249"/>
      <c r="W118" s="249"/>
      <c r="X118" s="249"/>
      <c r="Y118" s="249"/>
    </row>
    <row r="119" spans="1:25" s="41" customFormat="1" ht="15.75">
      <c r="A119" s="341" t="s">
        <v>3323</v>
      </c>
      <c r="B119" s="1217">
        <v>45306</v>
      </c>
      <c r="C119" s="32">
        <v>45300</v>
      </c>
      <c r="D119" s="521">
        <v>15969</v>
      </c>
      <c r="E119" s="34" t="s">
        <v>1574</v>
      </c>
      <c r="F119" s="33">
        <v>4830</v>
      </c>
      <c r="G119" s="19" t="s">
        <v>38</v>
      </c>
      <c r="H119" s="521">
        <v>4</v>
      </c>
      <c r="I119" s="35" t="s">
        <v>6</v>
      </c>
      <c r="J119" s="19"/>
      <c r="K119" s="21"/>
      <c r="L119" s="1218">
        <v>101.48</v>
      </c>
      <c r="M119" s="249"/>
      <c r="N119" s="249"/>
      <c r="O119" s="249"/>
      <c r="P119" s="249"/>
      <c r="Q119" s="249"/>
      <c r="R119" s="249"/>
      <c r="T119" s="608"/>
      <c r="U119" s="249"/>
      <c r="V119" s="249"/>
      <c r="W119" s="249"/>
      <c r="X119" s="249"/>
      <c r="Y119" s="249"/>
    </row>
    <row r="120" spans="1:25" s="41" customFormat="1" ht="15.75">
      <c r="A120" s="341" t="s">
        <v>2842</v>
      </c>
      <c r="B120" s="1217">
        <v>45306</v>
      </c>
      <c r="C120" s="32">
        <v>45300</v>
      </c>
      <c r="D120" s="521">
        <v>15973</v>
      </c>
      <c r="E120" s="34" t="s">
        <v>2</v>
      </c>
      <c r="F120" s="33">
        <v>2762</v>
      </c>
      <c r="G120" s="19" t="s">
        <v>164</v>
      </c>
      <c r="H120" s="521">
        <v>30</v>
      </c>
      <c r="I120" s="35" t="s">
        <v>6</v>
      </c>
      <c r="J120" s="19"/>
      <c r="K120" s="21"/>
      <c r="L120" s="1218">
        <v>300</v>
      </c>
      <c r="M120" s="249"/>
      <c r="N120" s="249"/>
      <c r="O120" s="249"/>
      <c r="P120" s="249"/>
      <c r="Q120" s="249"/>
      <c r="R120" s="249"/>
      <c r="T120" s="608"/>
      <c r="U120" s="249"/>
      <c r="V120" s="249"/>
      <c r="W120" s="249"/>
      <c r="X120" s="249"/>
      <c r="Y120" s="249"/>
    </row>
    <row r="121" spans="1:25" s="41" customFormat="1" ht="15.75">
      <c r="A121" s="341" t="s">
        <v>141</v>
      </c>
      <c r="B121" s="1217">
        <v>45307</v>
      </c>
      <c r="C121" s="32">
        <v>45300</v>
      </c>
      <c r="D121" s="521">
        <v>15976</v>
      </c>
      <c r="E121" s="34" t="s">
        <v>2</v>
      </c>
      <c r="F121" s="33">
        <v>951</v>
      </c>
      <c r="G121" s="19" t="s">
        <v>58</v>
      </c>
      <c r="H121" s="521" t="s">
        <v>1092</v>
      </c>
      <c r="I121" s="35" t="s">
        <v>6</v>
      </c>
      <c r="J121" s="19"/>
      <c r="K121" s="21"/>
      <c r="L121" s="1218">
        <v>145.5</v>
      </c>
      <c r="M121" s="249"/>
      <c r="N121" s="249"/>
      <c r="O121" s="249"/>
      <c r="P121" s="249"/>
      <c r="Q121" s="249"/>
      <c r="R121" s="249"/>
      <c r="T121" s="608"/>
      <c r="U121" s="249"/>
      <c r="V121" s="249"/>
      <c r="W121" s="249"/>
      <c r="X121" s="249"/>
      <c r="Y121" s="249"/>
    </row>
    <row r="122" spans="1:25" s="41" customFormat="1" ht="15.75">
      <c r="A122" s="341" t="s">
        <v>508</v>
      </c>
      <c r="B122" s="1217">
        <v>45307</v>
      </c>
      <c r="C122" s="32">
        <v>45302</v>
      </c>
      <c r="D122" s="521">
        <v>15974</v>
      </c>
      <c r="E122" s="34" t="s">
        <v>131</v>
      </c>
      <c r="F122" s="33">
        <v>4961</v>
      </c>
      <c r="G122" s="19" t="s">
        <v>47</v>
      </c>
      <c r="H122" s="521">
        <v>1</v>
      </c>
      <c r="I122" s="35" t="s">
        <v>6</v>
      </c>
      <c r="J122" s="19"/>
      <c r="K122" s="21"/>
      <c r="L122" s="1218"/>
      <c r="M122" s="249"/>
      <c r="N122" s="249"/>
      <c r="O122" s="249"/>
      <c r="P122" s="249"/>
      <c r="Q122" s="249"/>
      <c r="R122" s="249"/>
      <c r="T122" s="608"/>
      <c r="U122" s="249"/>
      <c r="V122" s="249"/>
      <c r="W122" s="249"/>
      <c r="X122" s="249"/>
      <c r="Y122" s="249"/>
    </row>
    <row r="123" spans="1:25" s="41" customFormat="1" ht="15.75">
      <c r="A123" s="341"/>
      <c r="B123" s="1217"/>
      <c r="C123" s="32"/>
      <c r="D123" s="521"/>
      <c r="E123" s="34" t="s">
        <v>81</v>
      </c>
      <c r="F123" s="33">
        <v>4962</v>
      </c>
      <c r="G123" s="19" t="s">
        <v>47</v>
      </c>
      <c r="H123" s="521">
        <v>1</v>
      </c>
      <c r="I123" s="35" t="s">
        <v>6</v>
      </c>
      <c r="J123" s="19"/>
      <c r="K123" s="21"/>
      <c r="L123" s="1218"/>
      <c r="M123" s="249"/>
      <c r="N123" s="249"/>
      <c r="O123" s="249"/>
      <c r="P123" s="249"/>
      <c r="Q123" s="249"/>
      <c r="R123" s="249"/>
      <c r="T123" s="608"/>
      <c r="U123" s="249"/>
      <c r="V123" s="249"/>
      <c r="W123" s="249"/>
      <c r="X123" s="249"/>
      <c r="Y123" s="249"/>
    </row>
    <row r="124" spans="1:25" s="41" customFormat="1" ht="15.75">
      <c r="A124" s="341"/>
      <c r="B124" s="1217"/>
      <c r="C124" s="32"/>
      <c r="D124" s="521"/>
      <c r="E124" s="34" t="s">
        <v>474</v>
      </c>
      <c r="F124" s="33">
        <v>4767</v>
      </c>
      <c r="G124" s="19" t="s">
        <v>47</v>
      </c>
      <c r="H124" s="521">
        <v>1</v>
      </c>
      <c r="I124" s="35" t="s">
        <v>6</v>
      </c>
      <c r="J124" s="19"/>
      <c r="K124" s="21"/>
      <c r="L124" s="1218">
        <v>169.86</v>
      </c>
      <c r="M124" s="249"/>
      <c r="N124" s="249"/>
      <c r="O124" s="249"/>
      <c r="P124" s="249"/>
      <c r="Q124" s="249"/>
      <c r="R124" s="249"/>
      <c r="T124" s="608"/>
      <c r="U124" s="249"/>
      <c r="V124" s="249"/>
      <c r="W124" s="249"/>
      <c r="X124" s="249"/>
      <c r="Y124" s="249"/>
    </row>
    <row r="125" spans="1:25" s="41" customFormat="1" ht="15.75">
      <c r="A125" s="341" t="s">
        <v>1594</v>
      </c>
      <c r="B125" s="1217">
        <v>45317</v>
      </c>
      <c r="C125" s="32">
        <v>45303</v>
      </c>
      <c r="D125" s="521">
        <v>15986</v>
      </c>
      <c r="E125" s="34" t="s">
        <v>474</v>
      </c>
      <c r="F125" s="33">
        <v>4269</v>
      </c>
      <c r="G125" s="19" t="s">
        <v>2208</v>
      </c>
      <c r="H125" s="521">
        <v>3</v>
      </c>
      <c r="I125" s="35" t="s">
        <v>6</v>
      </c>
      <c r="J125" s="19"/>
      <c r="K125" s="21"/>
      <c r="L125" s="1218"/>
      <c r="M125" s="249"/>
      <c r="N125" s="249"/>
      <c r="O125" s="249"/>
      <c r="P125" s="249"/>
      <c r="Q125" s="249"/>
      <c r="R125" s="249"/>
      <c r="T125" s="608"/>
      <c r="U125" s="249"/>
      <c r="V125" s="249"/>
      <c r="W125" s="249"/>
      <c r="X125" s="249"/>
      <c r="Y125" s="249"/>
    </row>
    <row r="126" spans="1:25" s="41" customFormat="1" ht="15.75">
      <c r="A126" s="341"/>
      <c r="B126" s="1217"/>
      <c r="C126" s="32"/>
      <c r="D126" s="521"/>
      <c r="E126" s="34" t="s">
        <v>1221</v>
      </c>
      <c r="F126" s="33">
        <v>4434</v>
      </c>
      <c r="G126" s="19" t="s">
        <v>2208</v>
      </c>
      <c r="H126" s="521">
        <v>3</v>
      </c>
      <c r="I126" s="35" t="s">
        <v>6</v>
      </c>
      <c r="J126" s="19"/>
      <c r="K126" s="21"/>
      <c r="L126" s="1218">
        <v>3320</v>
      </c>
      <c r="M126" s="249"/>
      <c r="N126" s="249"/>
      <c r="O126" s="249"/>
      <c r="P126" s="249"/>
      <c r="Q126" s="249"/>
      <c r="R126" s="249"/>
      <c r="T126" s="608"/>
      <c r="U126" s="249"/>
      <c r="V126" s="249"/>
      <c r="W126" s="249"/>
      <c r="X126" s="249"/>
      <c r="Y126" s="249"/>
    </row>
    <row r="127" spans="1:25" s="41" customFormat="1" ht="15.75">
      <c r="A127" s="341"/>
      <c r="B127" s="1217"/>
      <c r="C127" s="32"/>
      <c r="D127" s="521"/>
      <c r="E127" s="34"/>
      <c r="F127" s="33">
        <v>4269</v>
      </c>
      <c r="G127" s="19" t="s">
        <v>2208</v>
      </c>
      <c r="H127" s="521">
        <v>27</v>
      </c>
      <c r="I127" s="35" t="s">
        <v>6</v>
      </c>
      <c r="J127" s="19"/>
      <c r="K127" s="21"/>
      <c r="L127" s="1218"/>
      <c r="M127" s="249"/>
      <c r="N127" s="249"/>
      <c r="O127" s="249"/>
      <c r="P127" s="249"/>
      <c r="Q127" s="249"/>
      <c r="R127" s="249"/>
      <c r="T127" s="608"/>
      <c r="U127" s="249"/>
      <c r="V127" s="249"/>
      <c r="W127" s="249"/>
      <c r="X127" s="249"/>
      <c r="Y127" s="249"/>
    </row>
    <row r="128" spans="1:25" s="41" customFormat="1" ht="15.75">
      <c r="A128" s="341"/>
      <c r="B128" s="1217"/>
      <c r="C128" s="32"/>
      <c r="D128" s="521"/>
      <c r="E128" s="34"/>
      <c r="F128" s="33">
        <v>4434</v>
      </c>
      <c r="G128" s="19" t="s">
        <v>2208</v>
      </c>
      <c r="H128" s="521">
        <v>7</v>
      </c>
      <c r="I128" s="35" t="s">
        <v>6</v>
      </c>
      <c r="J128" s="19"/>
      <c r="K128" s="21"/>
      <c r="L128" s="1218"/>
      <c r="M128" s="249"/>
      <c r="N128" s="249"/>
      <c r="O128" s="249"/>
      <c r="P128" s="249"/>
      <c r="Q128" s="249"/>
      <c r="R128" s="249"/>
      <c r="T128" s="608"/>
      <c r="U128" s="249"/>
      <c r="V128" s="249"/>
      <c r="W128" s="249"/>
      <c r="X128" s="249"/>
      <c r="Y128" s="249"/>
    </row>
    <row r="129" spans="1:25" s="41" customFormat="1" ht="15.75">
      <c r="A129" s="341" t="s">
        <v>160</v>
      </c>
      <c r="B129" s="1217">
        <v>45309</v>
      </c>
      <c r="C129" s="32">
        <v>45306</v>
      </c>
      <c r="D129" s="521">
        <v>15991</v>
      </c>
      <c r="E129" s="34" t="s">
        <v>2</v>
      </c>
      <c r="F129" s="33">
        <v>843</v>
      </c>
      <c r="G129" s="19" t="s">
        <v>203</v>
      </c>
      <c r="H129" s="521">
        <v>4</v>
      </c>
      <c r="I129" s="35" t="s">
        <v>6</v>
      </c>
      <c r="J129" s="19"/>
      <c r="K129" s="21"/>
      <c r="L129" s="1218">
        <v>32.4</v>
      </c>
      <c r="M129" s="249"/>
      <c r="N129" s="249"/>
      <c r="O129" s="249"/>
      <c r="P129" s="249"/>
      <c r="Q129" s="249"/>
      <c r="R129" s="249"/>
      <c r="T129" s="608"/>
      <c r="U129" s="249"/>
      <c r="V129" s="249"/>
      <c r="W129" s="249"/>
      <c r="X129" s="249"/>
      <c r="Y129" s="249"/>
    </row>
    <row r="130" spans="1:25" s="41" customFormat="1" ht="15.75">
      <c r="A130" s="341"/>
      <c r="B130" s="1217"/>
      <c r="C130" s="32"/>
      <c r="D130" s="521"/>
      <c r="E130" s="34" t="s">
        <v>1574</v>
      </c>
      <c r="F130" s="33">
        <v>3016</v>
      </c>
      <c r="G130" s="19" t="s">
        <v>22</v>
      </c>
      <c r="H130" s="521">
        <v>15</v>
      </c>
      <c r="I130" s="35" t="s">
        <v>6</v>
      </c>
      <c r="J130" s="19"/>
      <c r="K130" s="21"/>
      <c r="L130" s="1218">
        <v>348</v>
      </c>
      <c r="M130" s="249"/>
      <c r="N130" s="249"/>
      <c r="O130" s="249"/>
      <c r="P130" s="249"/>
      <c r="Q130" s="249"/>
      <c r="R130" s="249"/>
      <c r="T130" s="608"/>
      <c r="U130" s="249"/>
      <c r="V130" s="249"/>
      <c r="W130" s="249"/>
      <c r="X130" s="249"/>
      <c r="Y130" s="249"/>
    </row>
    <row r="131" spans="1:25" s="41" customFormat="1" ht="15.75">
      <c r="A131" s="341" t="s">
        <v>2283</v>
      </c>
      <c r="B131" s="1217">
        <v>45309</v>
      </c>
      <c r="C131" s="32">
        <v>45303</v>
      </c>
      <c r="D131" s="521">
        <v>15995</v>
      </c>
      <c r="E131" s="34" t="s">
        <v>2</v>
      </c>
      <c r="F131" s="33">
        <v>753</v>
      </c>
      <c r="G131" s="19" t="s">
        <v>47</v>
      </c>
      <c r="H131" s="521" t="s">
        <v>1666</v>
      </c>
      <c r="I131" s="35" t="s">
        <v>6</v>
      </c>
      <c r="J131" s="19"/>
      <c r="K131" s="21"/>
      <c r="L131" s="1218">
        <v>379.2</v>
      </c>
      <c r="M131" s="249"/>
      <c r="N131" s="249"/>
      <c r="O131" s="249"/>
      <c r="P131" s="249"/>
      <c r="Q131" s="249"/>
      <c r="R131" s="249"/>
      <c r="T131" s="608"/>
      <c r="U131" s="249"/>
      <c r="V131" s="249"/>
      <c r="W131" s="249"/>
      <c r="X131" s="249"/>
      <c r="Y131" s="249"/>
    </row>
    <row r="132" spans="1:25" s="41" customFormat="1" ht="15.75">
      <c r="A132" s="341" t="s">
        <v>2420</v>
      </c>
      <c r="B132" s="1217">
        <v>45309</v>
      </c>
      <c r="C132" s="32">
        <v>45306</v>
      </c>
      <c r="D132" s="521">
        <v>15996</v>
      </c>
      <c r="E132" s="34" t="s">
        <v>2</v>
      </c>
      <c r="F132" s="33">
        <v>951</v>
      </c>
      <c r="G132" s="19" t="s">
        <v>58</v>
      </c>
      <c r="H132" s="521">
        <v>5</v>
      </c>
      <c r="I132" s="35" t="s">
        <v>6</v>
      </c>
      <c r="J132" s="19"/>
      <c r="K132" s="21"/>
      <c r="L132" s="1218">
        <v>642.5</v>
      </c>
      <c r="M132" s="249"/>
      <c r="N132" s="249"/>
      <c r="O132" s="249"/>
      <c r="P132" s="249"/>
      <c r="Q132" s="249"/>
      <c r="R132" s="249"/>
      <c r="T132" s="608"/>
      <c r="U132" s="249"/>
      <c r="V132" s="249"/>
      <c r="W132" s="249"/>
      <c r="X132" s="249"/>
      <c r="Y132" s="249"/>
    </row>
    <row r="133" spans="1:25" s="41" customFormat="1" ht="15.75">
      <c r="A133" s="341" t="s">
        <v>2883</v>
      </c>
      <c r="B133" s="1217">
        <v>45310</v>
      </c>
      <c r="C133" s="32">
        <v>45306</v>
      </c>
      <c r="D133" s="521">
        <v>16008</v>
      </c>
      <c r="E133" s="34" t="s">
        <v>2</v>
      </c>
      <c r="F133" s="33">
        <v>4582</v>
      </c>
      <c r="G133" s="19" t="s">
        <v>31</v>
      </c>
      <c r="H133" s="521">
        <v>30</v>
      </c>
      <c r="I133" s="35" t="s">
        <v>6</v>
      </c>
      <c r="J133" s="19"/>
      <c r="K133" s="21"/>
      <c r="L133" s="1218">
        <v>1170</v>
      </c>
      <c r="M133" s="249"/>
      <c r="N133" s="249"/>
      <c r="O133" s="249"/>
      <c r="P133" s="249"/>
      <c r="Q133" s="249"/>
      <c r="R133" s="249"/>
      <c r="T133" s="608"/>
      <c r="U133" s="249"/>
      <c r="V133" s="249"/>
      <c r="W133" s="249"/>
      <c r="X133" s="249"/>
      <c r="Y133" s="249"/>
    </row>
    <row r="134" spans="1:25" s="41" customFormat="1" ht="15.75">
      <c r="A134" s="341" t="s">
        <v>1303</v>
      </c>
      <c r="B134" s="1217">
        <v>45308</v>
      </c>
      <c r="C134" s="32">
        <v>45307</v>
      </c>
      <c r="D134" s="521">
        <v>16010</v>
      </c>
      <c r="E134" s="34" t="s">
        <v>1221</v>
      </c>
      <c r="F134" s="33">
        <v>437</v>
      </c>
      <c r="G134" s="19" t="s">
        <v>103</v>
      </c>
      <c r="H134" s="521">
        <v>4</v>
      </c>
      <c r="I134" s="35" t="s">
        <v>6</v>
      </c>
      <c r="J134" s="19"/>
      <c r="K134" s="21" t="s">
        <v>991</v>
      </c>
      <c r="L134" s="1218"/>
      <c r="M134" s="249"/>
      <c r="N134" s="249"/>
      <c r="O134" s="249"/>
      <c r="P134" s="249"/>
      <c r="Q134" s="249"/>
      <c r="R134" s="249"/>
      <c r="T134" s="608"/>
      <c r="U134" s="249"/>
      <c r="V134" s="249"/>
      <c r="W134" s="249"/>
      <c r="X134" s="249"/>
      <c r="Y134" s="249"/>
    </row>
    <row r="135" spans="1:25" s="41" customFormat="1" ht="15.75">
      <c r="A135" s="341" t="s">
        <v>1199</v>
      </c>
      <c r="B135" s="1217">
        <v>45314</v>
      </c>
      <c r="C135" s="32">
        <v>45307</v>
      </c>
      <c r="D135" s="521">
        <v>16013</v>
      </c>
      <c r="E135" s="34" t="s">
        <v>2</v>
      </c>
      <c r="F135" s="33">
        <v>855</v>
      </c>
      <c r="G135" s="19" t="s">
        <v>38</v>
      </c>
      <c r="H135" s="521">
        <v>60</v>
      </c>
      <c r="I135" s="35" t="s">
        <v>6</v>
      </c>
      <c r="J135" s="19"/>
      <c r="K135" s="21"/>
      <c r="L135" s="1218">
        <v>1080</v>
      </c>
      <c r="M135" s="249"/>
      <c r="N135" s="249"/>
      <c r="O135" s="249"/>
      <c r="P135" s="249"/>
      <c r="Q135" s="249"/>
      <c r="R135" s="249"/>
      <c r="T135" s="608"/>
      <c r="U135" s="249"/>
      <c r="V135" s="249"/>
      <c r="W135" s="249"/>
      <c r="X135" s="249"/>
      <c r="Y135" s="249"/>
    </row>
    <row r="136" spans="1:25" s="41" customFormat="1" ht="15.75">
      <c r="A136" s="341" t="s">
        <v>2549</v>
      </c>
      <c r="B136" s="1217">
        <v>45314</v>
      </c>
      <c r="C136" s="32">
        <v>45307</v>
      </c>
      <c r="D136" s="521">
        <v>16020</v>
      </c>
      <c r="E136" s="34" t="s">
        <v>3532</v>
      </c>
      <c r="F136" s="33">
        <v>4682</v>
      </c>
      <c r="G136" s="19" t="s">
        <v>47</v>
      </c>
      <c r="H136" s="521">
        <v>2</v>
      </c>
      <c r="I136" s="35" t="s">
        <v>6</v>
      </c>
      <c r="J136" s="19"/>
      <c r="K136" s="21"/>
      <c r="L136" s="1218">
        <v>340</v>
      </c>
      <c r="M136" s="249"/>
      <c r="N136" s="249"/>
      <c r="O136" s="249"/>
      <c r="P136" s="249"/>
      <c r="Q136" s="249"/>
      <c r="R136" s="249"/>
      <c r="T136" s="608"/>
      <c r="U136" s="249"/>
      <c r="V136" s="249"/>
      <c r="W136" s="249"/>
      <c r="X136" s="249"/>
      <c r="Y136" s="249"/>
    </row>
    <row r="137" spans="1:25" s="41" customFormat="1" ht="15.75">
      <c r="A137" s="341" t="s">
        <v>3533</v>
      </c>
      <c r="B137" s="1217">
        <v>45314</v>
      </c>
      <c r="C137" s="32">
        <v>45307</v>
      </c>
      <c r="D137" s="521">
        <v>16024</v>
      </c>
      <c r="E137" s="34" t="s">
        <v>7</v>
      </c>
      <c r="F137" s="33">
        <v>1446</v>
      </c>
      <c r="G137" s="19" t="s">
        <v>58</v>
      </c>
      <c r="H137" s="521">
        <v>1</v>
      </c>
      <c r="I137" s="35" t="s">
        <v>6</v>
      </c>
      <c r="J137" s="19"/>
      <c r="K137" s="21"/>
      <c r="L137" s="1218">
        <v>130.5</v>
      </c>
      <c r="M137" s="249"/>
      <c r="N137" s="249"/>
      <c r="O137" s="249"/>
      <c r="P137" s="249"/>
      <c r="Q137" s="249"/>
      <c r="R137" s="249"/>
      <c r="T137" s="608"/>
      <c r="U137" s="249"/>
      <c r="V137" s="249"/>
      <c r="W137" s="249"/>
      <c r="X137" s="249"/>
      <c r="Y137" s="249"/>
    </row>
    <row r="138" spans="1:25" s="41" customFormat="1" ht="15.75">
      <c r="A138" s="341" t="s">
        <v>2568</v>
      </c>
      <c r="B138" s="1217">
        <v>45313</v>
      </c>
      <c r="C138" s="32">
        <v>45307</v>
      </c>
      <c r="D138" s="521">
        <v>16022</v>
      </c>
      <c r="E138" s="34" t="s">
        <v>7</v>
      </c>
      <c r="F138" s="33">
        <v>4479</v>
      </c>
      <c r="G138" s="19" t="s">
        <v>22</v>
      </c>
      <c r="H138" s="521">
        <v>100</v>
      </c>
      <c r="I138" s="35" t="s">
        <v>6</v>
      </c>
      <c r="J138" s="19"/>
      <c r="K138" s="21"/>
      <c r="L138" s="1218">
        <v>1390</v>
      </c>
      <c r="M138" s="249"/>
      <c r="N138" s="249"/>
      <c r="O138" s="249"/>
      <c r="P138" s="249"/>
      <c r="Q138" s="249"/>
      <c r="R138" s="249"/>
      <c r="T138" s="608"/>
      <c r="U138" s="249"/>
      <c r="V138" s="249"/>
      <c r="W138" s="249"/>
      <c r="X138" s="249"/>
      <c r="Y138" s="249"/>
    </row>
    <row r="139" spans="1:25" s="41" customFormat="1" ht="15.75">
      <c r="A139" s="341"/>
      <c r="B139" s="1217"/>
      <c r="C139" s="32"/>
      <c r="D139" s="521"/>
      <c r="E139" s="34" t="s">
        <v>81</v>
      </c>
      <c r="F139" s="33">
        <v>4829</v>
      </c>
      <c r="G139" s="19" t="s">
        <v>22</v>
      </c>
      <c r="H139" s="521">
        <v>20</v>
      </c>
      <c r="I139" s="35" t="s">
        <v>6</v>
      </c>
      <c r="J139" s="19"/>
      <c r="K139" s="21"/>
      <c r="L139" s="1218">
        <v>375</v>
      </c>
      <c r="M139" s="249"/>
      <c r="N139" s="249"/>
      <c r="O139" s="249"/>
      <c r="P139" s="249"/>
      <c r="Q139" s="249"/>
      <c r="R139" s="249"/>
      <c r="T139" s="608"/>
      <c r="U139" s="249"/>
      <c r="V139" s="249"/>
      <c r="W139" s="249"/>
      <c r="X139" s="249"/>
      <c r="Y139" s="249"/>
    </row>
    <row r="140" spans="1:25" s="41" customFormat="1" ht="15.75">
      <c r="A140" s="341" t="s">
        <v>3585</v>
      </c>
      <c r="B140" s="1217">
        <v>45317</v>
      </c>
      <c r="C140" s="32">
        <v>45317</v>
      </c>
      <c r="D140" s="521"/>
      <c r="E140" s="34" t="s">
        <v>1221</v>
      </c>
      <c r="F140" s="33"/>
      <c r="G140" s="19" t="s">
        <v>58</v>
      </c>
      <c r="H140" s="521">
        <v>20</v>
      </c>
      <c r="I140" s="35" t="s">
        <v>6</v>
      </c>
      <c r="J140" s="19"/>
      <c r="K140" s="21"/>
      <c r="L140" s="1218">
        <v>0</v>
      </c>
      <c r="M140" s="249"/>
      <c r="N140" s="249"/>
      <c r="O140" s="249"/>
      <c r="P140" s="249"/>
      <c r="Q140" s="249"/>
      <c r="R140" s="249"/>
      <c r="T140" s="608"/>
      <c r="U140" s="249"/>
      <c r="V140" s="249"/>
      <c r="W140" s="249"/>
      <c r="X140" s="249"/>
      <c r="Y140" s="249"/>
    </row>
    <row r="141" spans="1:25" s="41" customFormat="1" ht="15.75">
      <c r="A141" s="341" t="s">
        <v>224</v>
      </c>
      <c r="B141" s="1217">
        <v>45315</v>
      </c>
      <c r="C141" s="32">
        <v>45307</v>
      </c>
      <c r="D141" s="521">
        <v>16036</v>
      </c>
      <c r="E141" s="34" t="s">
        <v>2</v>
      </c>
      <c r="F141" s="33">
        <v>838</v>
      </c>
      <c r="G141" s="19" t="s">
        <v>5</v>
      </c>
      <c r="H141" s="521">
        <v>5</v>
      </c>
      <c r="I141" s="35" t="s">
        <v>12</v>
      </c>
      <c r="J141" s="19"/>
      <c r="K141" s="21"/>
      <c r="L141" s="1218">
        <v>202.45</v>
      </c>
      <c r="M141" s="249"/>
      <c r="N141" s="249"/>
      <c r="O141" s="249"/>
      <c r="P141" s="249"/>
      <c r="Q141" s="249"/>
      <c r="R141" s="249"/>
      <c r="T141" s="608"/>
      <c r="U141" s="249"/>
      <c r="V141" s="249"/>
      <c r="W141" s="249"/>
      <c r="X141" s="249"/>
      <c r="Y141" s="249"/>
    </row>
    <row r="142" spans="1:25" s="41" customFormat="1" ht="15.75">
      <c r="A142" s="341" t="s">
        <v>3232</v>
      </c>
      <c r="B142" s="1217">
        <v>45315</v>
      </c>
      <c r="C142" s="32">
        <v>45310</v>
      </c>
      <c r="D142" s="521">
        <v>16039</v>
      </c>
      <c r="E142" s="34" t="s">
        <v>81</v>
      </c>
      <c r="F142" s="33">
        <v>4777</v>
      </c>
      <c r="G142" s="19" t="s">
        <v>58</v>
      </c>
      <c r="H142" s="521">
        <v>10</v>
      </c>
      <c r="I142" s="35" t="s">
        <v>6</v>
      </c>
      <c r="J142" s="19"/>
      <c r="K142" s="21"/>
      <c r="L142" s="1218"/>
      <c r="M142" s="249"/>
      <c r="N142" s="249"/>
      <c r="O142" s="249"/>
      <c r="P142" s="249"/>
      <c r="Q142" s="249"/>
      <c r="R142" s="249"/>
      <c r="T142" s="608"/>
      <c r="U142" s="249"/>
      <c r="V142" s="249"/>
      <c r="W142" s="249"/>
      <c r="X142" s="249"/>
      <c r="Y142" s="249"/>
    </row>
    <row r="143" spans="1:25" s="41" customFormat="1" ht="15.75">
      <c r="A143" s="341"/>
      <c r="B143" s="1217"/>
      <c r="C143" s="32"/>
      <c r="D143" s="521"/>
      <c r="E143" s="34" t="s">
        <v>69</v>
      </c>
      <c r="F143" s="33">
        <v>4968</v>
      </c>
      <c r="G143" s="19" t="s">
        <v>58</v>
      </c>
      <c r="H143" s="521">
        <v>10</v>
      </c>
      <c r="I143" s="35" t="s">
        <v>6</v>
      </c>
      <c r="J143" s="19"/>
      <c r="K143" s="21"/>
      <c r="L143" s="1218"/>
      <c r="M143" s="249"/>
      <c r="N143" s="249"/>
      <c r="O143" s="249"/>
      <c r="P143" s="249"/>
      <c r="Q143" s="249"/>
      <c r="R143" s="249"/>
      <c r="T143" s="608"/>
      <c r="U143" s="249"/>
      <c r="V143" s="249"/>
      <c r="W143" s="249"/>
      <c r="X143" s="249"/>
      <c r="Y143" s="249"/>
    </row>
    <row r="144" spans="1:25" s="41" customFormat="1" ht="15.75">
      <c r="A144" s="341"/>
      <c r="B144" s="1217"/>
      <c r="C144" s="32"/>
      <c r="D144" s="521"/>
      <c r="E144" s="34" t="s">
        <v>1221</v>
      </c>
      <c r="F144" s="33">
        <v>4746</v>
      </c>
      <c r="G144" s="19" t="s">
        <v>58</v>
      </c>
      <c r="H144" s="521">
        <v>20</v>
      </c>
      <c r="I144" s="35" t="s">
        <v>6</v>
      </c>
      <c r="J144" s="19"/>
      <c r="K144" s="21"/>
      <c r="L144" s="1218">
        <v>3960</v>
      </c>
      <c r="M144" s="249"/>
      <c r="N144" s="249"/>
      <c r="O144" s="249"/>
      <c r="P144" s="249"/>
      <c r="Q144" s="249"/>
      <c r="R144" s="249"/>
      <c r="T144" s="608"/>
      <c r="U144" s="249"/>
      <c r="V144" s="249"/>
      <c r="W144" s="249"/>
      <c r="X144" s="249"/>
      <c r="Y144" s="249"/>
    </row>
    <row r="145" spans="1:25" s="41" customFormat="1" ht="15.75">
      <c r="A145" s="341" t="s">
        <v>3416</v>
      </c>
      <c r="B145" s="1217">
        <v>45315</v>
      </c>
      <c r="C145" s="32">
        <v>45313</v>
      </c>
      <c r="D145" s="521">
        <v>16048</v>
      </c>
      <c r="E145" s="34" t="s">
        <v>2</v>
      </c>
      <c r="F145" s="33">
        <v>4954</v>
      </c>
      <c r="G145" s="19" t="s">
        <v>31</v>
      </c>
      <c r="H145" s="521">
        <v>6</v>
      </c>
      <c r="I145" s="35" t="s">
        <v>6</v>
      </c>
      <c r="J145" s="19"/>
      <c r="K145" s="21" t="s">
        <v>991</v>
      </c>
      <c r="L145" s="1218">
        <v>210</v>
      </c>
      <c r="M145" s="249"/>
      <c r="N145" s="249"/>
      <c r="O145" s="249"/>
      <c r="P145" s="249"/>
      <c r="Q145" s="249"/>
      <c r="R145" s="249"/>
      <c r="T145" s="608"/>
      <c r="U145" s="249"/>
      <c r="V145" s="249"/>
      <c r="W145" s="249"/>
      <c r="X145" s="249"/>
      <c r="Y145" s="249"/>
    </row>
    <row r="146" spans="1:25" s="41" customFormat="1" ht="15.75">
      <c r="A146" s="341" t="s">
        <v>3416</v>
      </c>
      <c r="B146" s="1217">
        <v>45315</v>
      </c>
      <c r="C146" s="32">
        <v>45313</v>
      </c>
      <c r="D146" s="521">
        <v>16108</v>
      </c>
      <c r="E146" s="34" t="s">
        <v>2</v>
      </c>
      <c r="F146" s="33">
        <v>4954</v>
      </c>
      <c r="G146" s="19" t="s">
        <v>31</v>
      </c>
      <c r="H146" s="521" t="s">
        <v>3557</v>
      </c>
      <c r="I146" s="35" t="s">
        <v>6</v>
      </c>
      <c r="J146" s="19"/>
      <c r="K146" s="21"/>
      <c r="L146" s="1218"/>
      <c r="M146" s="249"/>
      <c r="N146" s="249"/>
      <c r="O146" s="249"/>
      <c r="P146" s="249"/>
      <c r="Q146" s="249"/>
      <c r="R146" s="249"/>
      <c r="T146" s="608"/>
      <c r="U146" s="249"/>
      <c r="V146" s="249"/>
      <c r="W146" s="249"/>
      <c r="X146" s="249"/>
      <c r="Y146" s="249"/>
    </row>
    <row r="147" spans="1:25" s="41" customFormat="1" ht="15.75">
      <c r="A147" s="341" t="s">
        <v>2821</v>
      </c>
      <c r="B147" s="1217">
        <v>45588</v>
      </c>
      <c r="C147" s="32">
        <v>45315</v>
      </c>
      <c r="D147" s="521">
        <v>16047</v>
      </c>
      <c r="E147" s="34" t="s">
        <v>2</v>
      </c>
      <c r="F147" s="33">
        <v>4554</v>
      </c>
      <c r="G147" s="19" t="s">
        <v>36</v>
      </c>
      <c r="H147" s="521">
        <v>10</v>
      </c>
      <c r="I147" s="35" t="s">
        <v>12</v>
      </c>
      <c r="J147" s="19"/>
      <c r="K147" s="21"/>
      <c r="L147" s="1218">
        <v>630</v>
      </c>
      <c r="M147" s="249"/>
      <c r="N147" s="249"/>
      <c r="O147" s="249"/>
      <c r="P147" s="249"/>
      <c r="Q147" s="249"/>
      <c r="R147" s="249"/>
      <c r="T147" s="608"/>
      <c r="U147" s="249"/>
      <c r="V147" s="249"/>
      <c r="W147" s="249"/>
      <c r="X147" s="249"/>
      <c r="Y147" s="249"/>
    </row>
    <row r="148" spans="1:25" s="41" customFormat="1" ht="15.75">
      <c r="A148" s="341" t="s">
        <v>3141</v>
      </c>
      <c r="B148" s="1217">
        <v>45316</v>
      </c>
      <c r="C148" s="32">
        <v>45307</v>
      </c>
      <c r="D148" s="521">
        <v>16055</v>
      </c>
      <c r="E148" s="34" t="s">
        <v>2</v>
      </c>
      <c r="F148" s="33">
        <v>855</v>
      </c>
      <c r="G148" s="19" t="s">
        <v>38</v>
      </c>
      <c r="H148" s="521">
        <v>4</v>
      </c>
      <c r="I148" s="35" t="s">
        <v>6</v>
      </c>
      <c r="J148" s="19"/>
      <c r="K148" s="21"/>
      <c r="L148" s="1218">
        <v>78.72</v>
      </c>
      <c r="M148" s="249"/>
      <c r="N148" s="249"/>
      <c r="O148" s="249"/>
      <c r="P148" s="249"/>
      <c r="Q148" s="249"/>
      <c r="R148" s="249"/>
      <c r="T148" s="608"/>
      <c r="U148" s="249"/>
      <c r="V148" s="249"/>
      <c r="W148" s="249"/>
      <c r="X148" s="249"/>
      <c r="Y148" s="249"/>
    </row>
    <row r="149" spans="1:25" s="41" customFormat="1" ht="15.75">
      <c r="A149" s="341" t="s">
        <v>2549</v>
      </c>
      <c r="B149" s="1217">
        <v>45316</v>
      </c>
      <c r="C149" s="32">
        <v>45309</v>
      </c>
      <c r="D149" s="521">
        <v>16056</v>
      </c>
      <c r="E149" s="34" t="s">
        <v>1221</v>
      </c>
      <c r="F149" s="33">
        <v>3314</v>
      </c>
      <c r="G149" s="19" t="s">
        <v>5</v>
      </c>
      <c r="H149" s="521">
        <v>5</v>
      </c>
      <c r="I149" s="35" t="s">
        <v>6</v>
      </c>
      <c r="J149" s="19"/>
      <c r="K149" s="21"/>
      <c r="L149" s="1218">
        <v>193.2</v>
      </c>
      <c r="M149" s="249"/>
      <c r="N149" s="249"/>
      <c r="O149" s="249"/>
      <c r="P149" s="249"/>
      <c r="Q149" s="249"/>
      <c r="R149" s="249"/>
      <c r="T149" s="608"/>
      <c r="U149" s="249"/>
      <c r="V149" s="249"/>
      <c r="W149" s="249"/>
      <c r="X149" s="249"/>
      <c r="Y149" s="249"/>
    </row>
    <row r="150" spans="1:25" s="41" customFormat="1" ht="15.75">
      <c r="A150" s="341" t="s">
        <v>86</v>
      </c>
      <c r="B150" s="1217">
        <v>45309</v>
      </c>
      <c r="C150" s="32">
        <v>45309</v>
      </c>
      <c r="D150" s="521">
        <v>16053</v>
      </c>
      <c r="E150" s="34" t="s">
        <v>1221</v>
      </c>
      <c r="F150" s="33">
        <v>2244</v>
      </c>
      <c r="G150" s="19" t="s">
        <v>17</v>
      </c>
      <c r="H150" s="521">
        <v>21</v>
      </c>
      <c r="I150" s="35" t="s">
        <v>6</v>
      </c>
      <c r="J150" s="19"/>
      <c r="K150" s="21"/>
      <c r="L150" s="1218">
        <v>1086.4000000000001</v>
      </c>
      <c r="M150" s="249"/>
      <c r="N150" s="249"/>
      <c r="O150" s="249"/>
      <c r="P150" s="249"/>
      <c r="Q150" s="249"/>
      <c r="R150" s="249"/>
      <c r="T150" s="608"/>
      <c r="U150" s="249"/>
      <c r="V150" s="249"/>
      <c r="W150" s="249"/>
      <c r="X150" s="249"/>
      <c r="Y150" s="249"/>
    </row>
    <row r="151" spans="1:25" s="41" customFormat="1" ht="15.75">
      <c r="A151" s="341" t="s">
        <v>1977</v>
      </c>
      <c r="B151" s="1217">
        <v>45316</v>
      </c>
      <c r="C151" s="32">
        <v>45314</v>
      </c>
      <c r="D151" s="521">
        <v>16061</v>
      </c>
      <c r="E151" s="34" t="s">
        <v>2</v>
      </c>
      <c r="F151" s="33">
        <v>2655</v>
      </c>
      <c r="G151" s="19" t="s">
        <v>17</v>
      </c>
      <c r="H151" s="521">
        <v>21</v>
      </c>
      <c r="I151" s="35" t="s">
        <v>6</v>
      </c>
      <c r="J151" s="19"/>
      <c r="K151" s="21"/>
      <c r="L151" s="1218">
        <v>920</v>
      </c>
      <c r="M151" s="249"/>
      <c r="N151" s="249"/>
      <c r="O151" s="249"/>
      <c r="P151" s="249"/>
      <c r="Q151" s="249"/>
      <c r="R151" s="249"/>
      <c r="T151" s="608"/>
      <c r="U151" s="249"/>
      <c r="V151" s="249"/>
      <c r="W151" s="249"/>
      <c r="X151" s="249"/>
      <c r="Y151" s="249"/>
    </row>
    <row r="152" spans="1:25" s="41" customFormat="1" ht="15.75">
      <c r="A152" s="341" t="s">
        <v>3437</v>
      </c>
      <c r="B152" s="1217">
        <v>45316</v>
      </c>
      <c r="C152" s="32">
        <v>45309</v>
      </c>
      <c r="D152" s="521">
        <v>16063</v>
      </c>
      <c r="E152" s="34" t="s">
        <v>2</v>
      </c>
      <c r="F152" s="33">
        <v>744</v>
      </c>
      <c r="G152" s="19" t="s">
        <v>48</v>
      </c>
      <c r="H152" s="521">
        <v>5</v>
      </c>
      <c r="I152" s="35" t="s">
        <v>6</v>
      </c>
      <c r="J152" s="19"/>
      <c r="K152" s="21"/>
      <c r="L152" s="1218">
        <v>275</v>
      </c>
      <c r="M152" s="249"/>
      <c r="N152" s="249"/>
      <c r="O152" s="249"/>
      <c r="P152" s="249"/>
      <c r="Q152" s="249"/>
      <c r="R152" s="249"/>
      <c r="T152" s="608"/>
      <c r="U152" s="249"/>
      <c r="V152" s="249"/>
      <c r="W152" s="249"/>
      <c r="X152" s="249"/>
      <c r="Y152" s="249"/>
    </row>
    <row r="153" spans="1:25" s="41" customFormat="1" ht="15.75">
      <c r="A153" s="341" t="s">
        <v>2814</v>
      </c>
      <c r="B153" s="1217">
        <v>45315</v>
      </c>
      <c r="C153" s="32">
        <v>45309</v>
      </c>
      <c r="D153" s="521">
        <v>16067</v>
      </c>
      <c r="E153" s="34" t="s">
        <v>1221</v>
      </c>
      <c r="F153" s="33">
        <v>3590</v>
      </c>
      <c r="G153" s="19" t="s">
        <v>47</v>
      </c>
      <c r="H153" s="521">
        <v>15</v>
      </c>
      <c r="I153" s="35" t="s">
        <v>6</v>
      </c>
      <c r="J153" s="19"/>
      <c r="K153" s="21"/>
      <c r="L153" s="1218">
        <v>705</v>
      </c>
      <c r="M153" s="249"/>
      <c r="N153" s="249"/>
      <c r="O153" s="249"/>
      <c r="P153" s="249"/>
      <c r="Q153" s="249"/>
      <c r="R153" s="249"/>
      <c r="T153" s="608"/>
      <c r="U153" s="249"/>
      <c r="V153" s="249"/>
      <c r="W153" s="249"/>
      <c r="X153" s="249"/>
      <c r="Y153" s="249"/>
    </row>
    <row r="154" spans="1:25" s="41" customFormat="1" ht="15.75">
      <c r="A154" s="341" t="s">
        <v>2900</v>
      </c>
      <c r="B154" s="1217">
        <v>45310</v>
      </c>
      <c r="C154" s="32">
        <v>45310</v>
      </c>
      <c r="D154" s="521">
        <v>16087</v>
      </c>
      <c r="E154" s="34" t="s">
        <v>1221</v>
      </c>
      <c r="F154" s="33">
        <v>4177</v>
      </c>
      <c r="G154" s="19" t="s">
        <v>521</v>
      </c>
      <c r="H154" s="521">
        <v>6</v>
      </c>
      <c r="I154" s="35" t="s">
        <v>12</v>
      </c>
      <c r="J154" s="19"/>
      <c r="K154" s="21"/>
      <c r="L154" s="1218">
        <v>65.150000000000006</v>
      </c>
      <c r="M154" s="249"/>
      <c r="N154" s="249"/>
      <c r="O154" s="249"/>
      <c r="P154" s="249"/>
      <c r="Q154" s="249"/>
      <c r="R154" s="249"/>
      <c r="T154" s="608"/>
      <c r="U154" s="249"/>
      <c r="V154" s="249"/>
      <c r="W154" s="249"/>
      <c r="X154" s="249"/>
      <c r="Y154" s="249"/>
    </row>
    <row r="155" spans="1:25" s="41" customFormat="1" ht="15.75">
      <c r="A155" s="341" t="s">
        <v>2742</v>
      </c>
      <c r="B155" s="1217">
        <v>45316</v>
      </c>
      <c r="C155" s="32">
        <v>45313</v>
      </c>
      <c r="D155" s="521">
        <v>16094</v>
      </c>
      <c r="E155" s="34" t="s">
        <v>2351</v>
      </c>
      <c r="F155" s="33">
        <v>4821</v>
      </c>
      <c r="G155" s="19" t="s">
        <v>48</v>
      </c>
      <c r="H155" s="521" t="s">
        <v>984</v>
      </c>
      <c r="I155" s="35" t="s">
        <v>6</v>
      </c>
      <c r="J155" s="19"/>
      <c r="K155" s="21"/>
      <c r="L155" s="1218">
        <v>184.5</v>
      </c>
      <c r="M155" s="249"/>
      <c r="N155" s="249"/>
      <c r="O155" s="249"/>
      <c r="P155" s="249"/>
      <c r="Q155" s="249"/>
      <c r="R155" s="249"/>
      <c r="T155" s="608"/>
      <c r="U155" s="249"/>
      <c r="V155" s="249"/>
      <c r="W155" s="249"/>
      <c r="X155" s="249"/>
      <c r="Y155" s="249"/>
    </row>
    <row r="156" spans="1:25" s="41" customFormat="1" ht="15.75">
      <c r="A156" s="341" t="s">
        <v>1997</v>
      </c>
      <c r="B156" s="1217">
        <v>44931</v>
      </c>
      <c r="C156" s="32">
        <v>45307</v>
      </c>
      <c r="D156" s="521">
        <v>15610</v>
      </c>
      <c r="E156" s="34" t="s">
        <v>1221</v>
      </c>
      <c r="F156" s="33">
        <v>4059</v>
      </c>
      <c r="G156" s="19" t="s">
        <v>2011</v>
      </c>
      <c r="H156" s="521">
        <v>30</v>
      </c>
      <c r="I156" s="35" t="s">
        <v>12</v>
      </c>
      <c r="J156" s="19" t="s">
        <v>3490</v>
      </c>
      <c r="K156" s="21" t="s">
        <v>1911</v>
      </c>
      <c r="L156" s="1218"/>
      <c r="M156" s="249"/>
      <c r="N156" s="249"/>
      <c r="O156" s="249"/>
      <c r="P156" s="249"/>
      <c r="Q156" s="249"/>
      <c r="R156" s="249"/>
      <c r="T156" s="608"/>
      <c r="U156" s="249"/>
      <c r="V156" s="249"/>
      <c r="W156" s="249"/>
      <c r="X156" s="249"/>
      <c r="Y156" s="249"/>
    </row>
    <row r="157" spans="1:25" s="6" customFormat="1" ht="16.5" customHeight="1">
      <c r="A157" s="341"/>
      <c r="B157" s="1217"/>
      <c r="C157" s="32"/>
      <c r="D157" s="521"/>
      <c r="E157" s="34"/>
      <c r="F157" s="33">
        <v>4060</v>
      </c>
      <c r="G157" s="19" t="s">
        <v>2012</v>
      </c>
      <c r="H157" s="521">
        <v>50</v>
      </c>
      <c r="I157" s="35" t="s">
        <v>12</v>
      </c>
      <c r="J157" s="19"/>
      <c r="K157" s="21" t="s">
        <v>1911</v>
      </c>
      <c r="L157" s="1218">
        <v>1645</v>
      </c>
      <c r="T157" s="1035"/>
    </row>
    <row r="158" spans="1:25" s="41" customFormat="1" ht="15.75">
      <c r="A158" s="341" t="s">
        <v>787</v>
      </c>
      <c r="B158" s="1217">
        <v>45303</v>
      </c>
      <c r="C158" s="32">
        <v>45295</v>
      </c>
      <c r="D158" s="521">
        <v>15922</v>
      </c>
      <c r="E158" s="34" t="s">
        <v>1221</v>
      </c>
      <c r="F158" s="33">
        <v>2438</v>
      </c>
      <c r="G158" s="19" t="s">
        <v>47</v>
      </c>
      <c r="H158" s="521" t="s">
        <v>1065</v>
      </c>
      <c r="I158" s="35" t="s">
        <v>6</v>
      </c>
      <c r="J158" s="19"/>
      <c r="K158" s="21" t="s">
        <v>1911</v>
      </c>
      <c r="L158" s="1218">
        <v>440</v>
      </c>
      <c r="M158" s="249"/>
      <c r="N158" s="249"/>
      <c r="O158" s="249"/>
      <c r="P158" s="249"/>
      <c r="Q158" s="249"/>
      <c r="R158" s="249"/>
      <c r="T158" s="608"/>
      <c r="U158" s="249"/>
      <c r="V158" s="249"/>
      <c r="W158" s="249"/>
      <c r="X158" s="249"/>
      <c r="Y158" s="249"/>
    </row>
    <row r="159" spans="1:25" s="41" customFormat="1" ht="15.75">
      <c r="A159" s="341" t="s">
        <v>520</v>
      </c>
      <c r="B159" s="1217">
        <v>45307</v>
      </c>
      <c r="C159" s="32">
        <v>45300</v>
      </c>
      <c r="D159" s="521">
        <v>15940</v>
      </c>
      <c r="E159" s="34" t="s">
        <v>7</v>
      </c>
      <c r="F159" s="33">
        <v>4467</v>
      </c>
      <c r="G159" s="19" t="s">
        <v>127</v>
      </c>
      <c r="H159" s="521">
        <v>9</v>
      </c>
      <c r="I159" s="35" t="s">
        <v>6</v>
      </c>
      <c r="J159" s="19"/>
      <c r="K159" s="21" t="s">
        <v>1911</v>
      </c>
      <c r="L159" s="1218">
        <v>1061.0999999999999</v>
      </c>
      <c r="M159" s="249"/>
      <c r="N159" s="249"/>
      <c r="O159" s="249"/>
      <c r="P159" s="249"/>
      <c r="Q159" s="249"/>
      <c r="R159" s="249"/>
      <c r="T159" s="608"/>
      <c r="U159" s="249"/>
      <c r="V159" s="249"/>
      <c r="W159" s="249"/>
      <c r="X159" s="249"/>
      <c r="Y159" s="249"/>
    </row>
    <row r="160" spans="1:25" s="41" customFormat="1" ht="15.75">
      <c r="A160" s="341" t="s">
        <v>163</v>
      </c>
      <c r="B160" s="1217">
        <v>45307</v>
      </c>
      <c r="C160" s="32">
        <v>45299</v>
      </c>
      <c r="D160" s="521">
        <v>15946</v>
      </c>
      <c r="E160" s="34" t="s">
        <v>2</v>
      </c>
      <c r="F160" s="33">
        <v>838</v>
      </c>
      <c r="G160" s="19" t="s">
        <v>5</v>
      </c>
      <c r="H160" s="521">
        <v>10</v>
      </c>
      <c r="I160" s="35" t="s">
        <v>6</v>
      </c>
      <c r="J160" s="19"/>
      <c r="K160" s="21" t="s">
        <v>1911</v>
      </c>
      <c r="L160" s="1218">
        <v>105.4</v>
      </c>
      <c r="M160" s="249"/>
      <c r="N160" s="249"/>
      <c r="O160" s="249"/>
      <c r="P160" s="249"/>
      <c r="Q160" s="249"/>
      <c r="R160" s="249"/>
      <c r="T160" s="608"/>
      <c r="U160" s="249"/>
      <c r="V160" s="249"/>
      <c r="W160" s="249"/>
      <c r="X160" s="249"/>
      <c r="Y160" s="249"/>
    </row>
    <row r="161" spans="1:25" s="41" customFormat="1" ht="15.75">
      <c r="A161" s="341" t="s">
        <v>1564</v>
      </c>
      <c r="B161" s="1217">
        <v>45307</v>
      </c>
      <c r="C161" s="32">
        <v>45300</v>
      </c>
      <c r="D161" s="521">
        <v>15947</v>
      </c>
      <c r="E161" s="34" t="s">
        <v>2</v>
      </c>
      <c r="F161" s="33">
        <v>951</v>
      </c>
      <c r="G161" s="19" t="s">
        <v>58</v>
      </c>
      <c r="H161" s="521">
        <v>5</v>
      </c>
      <c r="I161" s="35" t="s">
        <v>6</v>
      </c>
      <c r="J161" s="19"/>
      <c r="K161" s="21" t="s">
        <v>1911</v>
      </c>
      <c r="L161" s="1218">
        <v>485</v>
      </c>
      <c r="M161" s="249"/>
      <c r="N161" s="249"/>
      <c r="O161" s="249"/>
      <c r="P161" s="249"/>
      <c r="Q161" s="249"/>
      <c r="R161" s="249"/>
      <c r="T161" s="608"/>
      <c r="U161" s="249"/>
      <c r="V161" s="249"/>
      <c r="W161" s="249"/>
      <c r="X161" s="249"/>
      <c r="Y161" s="249"/>
    </row>
    <row r="162" spans="1:25" s="41" customFormat="1" ht="15.75">
      <c r="A162" s="341" t="s">
        <v>1982</v>
      </c>
      <c r="B162" s="1217">
        <v>45307</v>
      </c>
      <c r="C162" s="32">
        <v>45300</v>
      </c>
      <c r="D162" s="521">
        <v>15948</v>
      </c>
      <c r="E162" s="34" t="s">
        <v>2</v>
      </c>
      <c r="F162" s="33">
        <v>1677</v>
      </c>
      <c r="G162" s="19" t="s">
        <v>70</v>
      </c>
      <c r="H162" s="521">
        <v>20</v>
      </c>
      <c r="I162" s="35" t="s">
        <v>6</v>
      </c>
      <c r="J162" s="19"/>
      <c r="K162" s="21" t="s">
        <v>1911</v>
      </c>
      <c r="L162" s="1218">
        <v>180</v>
      </c>
      <c r="M162" s="249"/>
      <c r="N162" s="249"/>
      <c r="O162" s="249"/>
      <c r="P162" s="249"/>
      <c r="Q162" s="249"/>
      <c r="R162" s="249"/>
      <c r="T162" s="608"/>
      <c r="U162" s="249"/>
      <c r="V162" s="249"/>
      <c r="W162" s="249"/>
      <c r="X162" s="249"/>
      <c r="Y162" s="249"/>
    </row>
    <row r="163" spans="1:25" s="41" customFormat="1" ht="15.75">
      <c r="A163" s="341" t="s">
        <v>1494</v>
      </c>
      <c r="B163" s="1217">
        <v>45308</v>
      </c>
      <c r="C163" s="32">
        <v>45300</v>
      </c>
      <c r="D163" s="521">
        <v>15949</v>
      </c>
      <c r="E163" s="34" t="s">
        <v>1221</v>
      </c>
      <c r="F163" s="33">
        <v>2498</v>
      </c>
      <c r="G163" s="19" t="s">
        <v>31</v>
      </c>
      <c r="H163" s="521">
        <v>15</v>
      </c>
      <c r="I163" s="35" t="s">
        <v>6</v>
      </c>
      <c r="J163" s="19" t="s">
        <v>991</v>
      </c>
      <c r="K163" s="21" t="s">
        <v>1911</v>
      </c>
      <c r="L163" s="1218">
        <v>600</v>
      </c>
      <c r="M163" s="249"/>
      <c r="N163" s="249"/>
      <c r="O163" s="249"/>
      <c r="P163" s="249"/>
      <c r="Q163" s="249"/>
      <c r="R163" s="249"/>
      <c r="T163" s="608"/>
      <c r="U163" s="249"/>
      <c r="V163" s="249"/>
      <c r="W163" s="249"/>
      <c r="X163" s="249"/>
      <c r="Y163" s="249"/>
    </row>
    <row r="164" spans="1:25" s="41" customFormat="1" ht="15.75">
      <c r="A164" s="341" t="s">
        <v>1177</v>
      </c>
      <c r="B164" s="1217">
        <v>45308</v>
      </c>
      <c r="C164" s="32">
        <v>45300</v>
      </c>
      <c r="D164" s="521">
        <v>15950</v>
      </c>
      <c r="E164" s="34" t="s">
        <v>2</v>
      </c>
      <c r="F164" s="33">
        <v>1007</v>
      </c>
      <c r="G164" s="19" t="s">
        <v>135</v>
      </c>
      <c r="H164" s="521">
        <v>20</v>
      </c>
      <c r="I164" s="35" t="s">
        <v>6</v>
      </c>
      <c r="J164" s="19"/>
      <c r="K164" s="21" t="s">
        <v>1911</v>
      </c>
      <c r="L164" s="1218">
        <v>700</v>
      </c>
      <c r="M164" s="249"/>
      <c r="N164" s="249"/>
      <c r="O164" s="249"/>
      <c r="P164" s="249"/>
      <c r="Q164" s="249"/>
      <c r="R164" s="249"/>
      <c r="T164" s="608"/>
      <c r="U164" s="249"/>
      <c r="V164" s="249"/>
      <c r="W164" s="249"/>
      <c r="X164" s="249"/>
      <c r="Y164" s="249"/>
    </row>
    <row r="165" spans="1:25" s="41" customFormat="1" ht="15.75">
      <c r="A165" s="341" t="s">
        <v>2104</v>
      </c>
      <c r="B165" s="1217">
        <v>45308</v>
      </c>
      <c r="C165" s="32">
        <v>45300</v>
      </c>
      <c r="D165" s="521">
        <v>15956</v>
      </c>
      <c r="E165" s="34" t="s">
        <v>2</v>
      </c>
      <c r="F165" s="33">
        <v>1468</v>
      </c>
      <c r="G165" s="19" t="s">
        <v>21</v>
      </c>
      <c r="H165" s="521">
        <v>10</v>
      </c>
      <c r="I165" s="35" t="s">
        <v>6</v>
      </c>
      <c r="J165" s="19"/>
      <c r="K165" s="21" t="s">
        <v>1911</v>
      </c>
      <c r="L165" s="1218">
        <v>630</v>
      </c>
      <c r="M165" s="249"/>
      <c r="N165" s="249"/>
      <c r="O165" s="249"/>
      <c r="P165" s="249"/>
      <c r="Q165" s="249"/>
      <c r="R165" s="249"/>
      <c r="T165" s="608"/>
      <c r="U165" s="249"/>
      <c r="V165" s="249"/>
      <c r="W165" s="249"/>
      <c r="X165" s="249"/>
      <c r="Y165" s="249"/>
    </row>
    <row r="166" spans="1:25" s="41" customFormat="1" ht="15.75">
      <c r="A166" s="341" t="s">
        <v>791</v>
      </c>
      <c r="B166" s="1217">
        <v>45310</v>
      </c>
      <c r="C166" s="32">
        <v>45302</v>
      </c>
      <c r="D166" s="521">
        <v>15985</v>
      </c>
      <c r="E166" s="34" t="s">
        <v>7</v>
      </c>
      <c r="F166" s="33">
        <v>1095</v>
      </c>
      <c r="G166" s="19" t="s">
        <v>47</v>
      </c>
      <c r="H166" s="521">
        <v>4</v>
      </c>
      <c r="I166" s="35" t="s">
        <v>6</v>
      </c>
      <c r="J166" s="19"/>
      <c r="K166" s="21" t="s">
        <v>1911</v>
      </c>
      <c r="L166" s="1218">
        <v>240</v>
      </c>
      <c r="M166" s="249"/>
      <c r="N166" s="249"/>
      <c r="O166" s="249"/>
      <c r="P166" s="249"/>
      <c r="Q166" s="249"/>
      <c r="R166" s="249"/>
      <c r="T166" s="608"/>
      <c r="U166" s="249"/>
      <c r="V166" s="249"/>
      <c r="W166" s="249"/>
      <c r="X166" s="249"/>
      <c r="Y166" s="249"/>
    </row>
    <row r="167" spans="1:25" s="41" customFormat="1" ht="15.75">
      <c r="A167" s="341" t="s">
        <v>1493</v>
      </c>
      <c r="B167" s="1217">
        <v>45309</v>
      </c>
      <c r="C167" s="32">
        <v>45309</v>
      </c>
      <c r="D167" s="521">
        <v>16097</v>
      </c>
      <c r="E167" s="34" t="s">
        <v>2</v>
      </c>
      <c r="F167" s="33">
        <v>1098</v>
      </c>
      <c r="G167" s="19" t="s">
        <v>3</v>
      </c>
      <c r="H167" s="521">
        <v>1</v>
      </c>
      <c r="I167" s="35" t="s">
        <v>6</v>
      </c>
      <c r="J167" s="19"/>
      <c r="K167" s="21"/>
      <c r="L167" s="1218"/>
      <c r="M167" s="249"/>
      <c r="N167" s="249"/>
      <c r="O167" s="249"/>
      <c r="P167" s="249"/>
      <c r="Q167" s="249"/>
      <c r="R167" s="249"/>
      <c r="T167" s="608"/>
      <c r="U167" s="249"/>
      <c r="V167" s="249"/>
      <c r="W167" s="249"/>
      <c r="X167" s="249"/>
      <c r="Y167" s="249"/>
    </row>
    <row r="168" spans="1:25" s="41" customFormat="1" ht="15.75">
      <c r="A168" s="341"/>
      <c r="B168" s="1217"/>
      <c r="C168" s="32"/>
      <c r="D168" s="521"/>
      <c r="E168" s="34" t="s">
        <v>1221</v>
      </c>
      <c r="F168" s="33">
        <v>4073</v>
      </c>
      <c r="G168" s="19" t="s">
        <v>3</v>
      </c>
      <c r="H168" s="521">
        <v>1</v>
      </c>
      <c r="I168" s="35" t="s">
        <v>6</v>
      </c>
      <c r="J168" s="19"/>
      <c r="K168" s="21"/>
      <c r="L168" s="1218"/>
      <c r="M168" s="249"/>
      <c r="N168" s="249"/>
      <c r="O168" s="249"/>
      <c r="P168" s="249"/>
      <c r="Q168" s="249"/>
      <c r="R168" s="249"/>
      <c r="T168" s="608"/>
      <c r="U168" s="249"/>
      <c r="V168" s="249"/>
      <c r="W168" s="249"/>
      <c r="X168" s="249"/>
      <c r="Y168" s="249"/>
    </row>
    <row r="169" spans="1:25" s="41" customFormat="1" ht="15.75">
      <c r="A169" s="341"/>
      <c r="B169" s="1217"/>
      <c r="C169" s="32"/>
      <c r="D169" s="521"/>
      <c r="E169" s="34" t="s">
        <v>1221</v>
      </c>
      <c r="F169" s="33">
        <v>4715</v>
      </c>
      <c r="G169" s="19" t="s">
        <v>58</v>
      </c>
      <c r="H169" s="521" t="s">
        <v>1114</v>
      </c>
      <c r="I169" s="35" t="s">
        <v>6</v>
      </c>
      <c r="J169" s="19"/>
      <c r="K169" s="21"/>
      <c r="L169" s="1218">
        <v>138.02000000000001</v>
      </c>
      <c r="M169" s="249"/>
      <c r="N169" s="249"/>
      <c r="O169" s="249"/>
      <c r="P169" s="249"/>
      <c r="Q169" s="249"/>
      <c r="R169" s="249"/>
      <c r="T169" s="608"/>
      <c r="U169" s="249"/>
      <c r="V169" s="249"/>
      <c r="W169" s="249"/>
      <c r="X169" s="249"/>
      <c r="Y169" s="249"/>
    </row>
    <row r="170" spans="1:25" s="41" customFormat="1" ht="15.75">
      <c r="A170" s="341" t="s">
        <v>1635</v>
      </c>
      <c r="B170" s="1217">
        <v>45317</v>
      </c>
      <c r="C170" s="32">
        <v>45317</v>
      </c>
      <c r="D170" s="521">
        <v>16112</v>
      </c>
      <c r="E170" s="34" t="s">
        <v>2</v>
      </c>
      <c r="F170" s="33">
        <v>1087</v>
      </c>
      <c r="G170" s="19" t="s">
        <v>46</v>
      </c>
      <c r="H170" s="521">
        <v>20</v>
      </c>
      <c r="I170" s="35" t="s">
        <v>12</v>
      </c>
      <c r="J170" s="19"/>
      <c r="K170" s="21"/>
      <c r="L170" s="1218">
        <v>322</v>
      </c>
      <c r="M170" s="249"/>
      <c r="N170" s="249"/>
      <c r="O170" s="249"/>
      <c r="P170" s="249"/>
      <c r="Q170" s="249"/>
      <c r="R170" s="249"/>
      <c r="T170" s="608"/>
      <c r="U170" s="249"/>
      <c r="V170" s="249"/>
      <c r="W170" s="249"/>
      <c r="X170" s="249"/>
      <c r="Y170" s="249"/>
    </row>
    <row r="171" spans="1:25" s="41" customFormat="1" ht="15.75">
      <c r="A171" s="341" t="s">
        <v>1564</v>
      </c>
      <c r="B171" s="1217">
        <v>45317</v>
      </c>
      <c r="C171" s="32">
        <v>45315</v>
      </c>
      <c r="D171" s="521">
        <v>16114</v>
      </c>
      <c r="E171" s="34" t="s">
        <v>2</v>
      </c>
      <c r="F171" s="33">
        <v>951</v>
      </c>
      <c r="G171" s="19" t="s">
        <v>58</v>
      </c>
      <c r="H171" s="521" t="s">
        <v>908</v>
      </c>
      <c r="I171" s="35" t="s">
        <v>12</v>
      </c>
      <c r="J171" s="19"/>
      <c r="K171" s="21"/>
      <c r="L171" s="1218">
        <v>425.25</v>
      </c>
      <c r="M171" s="249"/>
      <c r="N171" s="249"/>
      <c r="O171" s="249"/>
      <c r="P171" s="249"/>
      <c r="Q171" s="249"/>
      <c r="R171" s="249"/>
      <c r="T171" s="608"/>
      <c r="U171" s="249"/>
      <c r="V171" s="249"/>
      <c r="W171" s="249"/>
      <c r="X171" s="249"/>
      <c r="Y171" s="249"/>
    </row>
    <row r="172" spans="1:25" s="41" customFormat="1" ht="15.75">
      <c r="A172" s="341" t="s">
        <v>3564</v>
      </c>
      <c r="B172" s="1217">
        <v>45321</v>
      </c>
      <c r="C172" s="32">
        <v>45317</v>
      </c>
      <c r="D172" s="521">
        <v>16118</v>
      </c>
      <c r="E172" s="34" t="s">
        <v>7</v>
      </c>
      <c r="F172" s="33">
        <v>4972</v>
      </c>
      <c r="G172" s="19" t="s">
        <v>47</v>
      </c>
      <c r="H172" s="521" t="s">
        <v>1065</v>
      </c>
      <c r="I172" s="35" t="s">
        <v>12</v>
      </c>
      <c r="J172" s="19"/>
      <c r="K172" s="21" t="s">
        <v>780</v>
      </c>
      <c r="L172" s="1218">
        <v>597.5</v>
      </c>
      <c r="M172" s="249"/>
      <c r="N172" s="249"/>
      <c r="O172" s="249"/>
      <c r="P172" s="249"/>
      <c r="Q172" s="249"/>
      <c r="R172" s="249"/>
      <c r="T172" s="608"/>
      <c r="U172" s="249"/>
      <c r="V172" s="249"/>
      <c r="W172" s="249"/>
      <c r="X172" s="249"/>
      <c r="Y172" s="249"/>
    </row>
    <row r="173" spans="1:25" s="41" customFormat="1" ht="15.75">
      <c r="A173" s="341" t="s">
        <v>1635</v>
      </c>
      <c r="B173" s="1217">
        <v>45324</v>
      </c>
      <c r="C173" s="32">
        <v>45314</v>
      </c>
      <c r="D173" s="521">
        <v>16124</v>
      </c>
      <c r="E173" s="34" t="s">
        <v>2</v>
      </c>
      <c r="F173" s="33">
        <v>2825</v>
      </c>
      <c r="G173" s="19" t="s">
        <v>207</v>
      </c>
      <c r="H173" s="521">
        <v>4</v>
      </c>
      <c r="I173" s="35" t="s">
        <v>6</v>
      </c>
      <c r="J173" s="19"/>
      <c r="K173" s="21"/>
      <c r="L173" s="1218"/>
      <c r="M173" s="249"/>
      <c r="N173" s="249"/>
      <c r="O173" s="249"/>
      <c r="P173" s="249"/>
      <c r="Q173" s="249"/>
      <c r="R173" s="249"/>
      <c r="T173" s="608"/>
      <c r="U173" s="249"/>
      <c r="V173" s="249"/>
      <c r="W173" s="249"/>
      <c r="X173" s="249"/>
      <c r="Y173" s="249"/>
    </row>
    <row r="174" spans="1:25" s="41" customFormat="1" ht="15.75">
      <c r="A174" s="341"/>
      <c r="B174" s="1217"/>
      <c r="C174" s="32"/>
      <c r="D174" s="521"/>
      <c r="E174" s="34" t="s">
        <v>1221</v>
      </c>
      <c r="F174" s="33">
        <v>2244</v>
      </c>
      <c r="G174" s="19" t="s">
        <v>17</v>
      </c>
      <c r="H174" s="521" t="s">
        <v>840</v>
      </c>
      <c r="I174" s="35" t="s">
        <v>6</v>
      </c>
      <c r="J174" s="19"/>
      <c r="K174" s="21"/>
      <c r="L174" s="1218">
        <v>947.38</v>
      </c>
      <c r="M174" s="249"/>
      <c r="N174" s="249"/>
      <c r="O174" s="249"/>
      <c r="P174" s="249"/>
      <c r="Q174" s="249"/>
      <c r="R174" s="249"/>
      <c r="T174" s="608"/>
      <c r="U174" s="249"/>
      <c r="V174" s="249"/>
      <c r="W174" s="249"/>
      <c r="X174" s="249"/>
      <c r="Y174" s="249"/>
    </row>
    <row r="175" spans="1:25" s="41" customFormat="1" ht="15.75">
      <c r="A175" s="341" t="s">
        <v>779</v>
      </c>
      <c r="B175" s="1217">
        <v>45321</v>
      </c>
      <c r="C175" s="32">
        <v>45315</v>
      </c>
      <c r="D175" s="521">
        <v>16134</v>
      </c>
      <c r="E175" s="34" t="s">
        <v>2</v>
      </c>
      <c r="F175" s="33">
        <v>753</v>
      </c>
      <c r="G175" s="19" t="s">
        <v>47</v>
      </c>
      <c r="H175" s="521">
        <v>20</v>
      </c>
      <c r="I175" s="35" t="s">
        <v>6</v>
      </c>
      <c r="J175" s="19"/>
      <c r="K175" s="21"/>
      <c r="L175" s="1218">
        <v>570</v>
      </c>
      <c r="M175" s="249"/>
      <c r="N175" s="249"/>
      <c r="O175" s="249"/>
      <c r="P175" s="249"/>
      <c r="Q175" s="249"/>
      <c r="R175" s="249"/>
      <c r="T175" s="608"/>
      <c r="U175" s="249"/>
      <c r="V175" s="249"/>
      <c r="W175" s="249"/>
      <c r="X175" s="249"/>
      <c r="Y175" s="249"/>
    </row>
    <row r="176" spans="1:25" s="41" customFormat="1" ht="15.75">
      <c r="A176" s="341" t="s">
        <v>2469</v>
      </c>
      <c r="B176" s="1217">
        <v>45321</v>
      </c>
      <c r="C176" s="32">
        <v>45315</v>
      </c>
      <c r="D176" s="521">
        <v>16137</v>
      </c>
      <c r="E176" s="34" t="s">
        <v>2</v>
      </c>
      <c r="F176" s="33">
        <v>3620</v>
      </c>
      <c r="G176" s="19" t="s">
        <v>22</v>
      </c>
      <c r="H176" s="521">
        <v>70</v>
      </c>
      <c r="I176" s="35" t="s">
        <v>6</v>
      </c>
      <c r="J176" s="19"/>
      <c r="K176" s="21"/>
      <c r="L176" s="1218">
        <v>1104.5999999999999</v>
      </c>
      <c r="M176" s="249"/>
      <c r="N176" s="249"/>
      <c r="O176" s="249"/>
      <c r="P176" s="249"/>
      <c r="Q176" s="249"/>
      <c r="R176" s="249"/>
      <c r="T176" s="608"/>
      <c r="U176" s="249"/>
      <c r="V176" s="249"/>
      <c r="W176" s="249"/>
      <c r="X176" s="249"/>
      <c r="Y176" s="249"/>
    </row>
    <row r="177" spans="1:25" s="41" customFormat="1" ht="15.75">
      <c r="A177" s="341" t="s">
        <v>3040</v>
      </c>
      <c r="B177" s="1217">
        <v>45321</v>
      </c>
      <c r="C177" s="32">
        <v>45317</v>
      </c>
      <c r="D177" s="521">
        <v>16138</v>
      </c>
      <c r="E177" s="34" t="s">
        <v>1221</v>
      </c>
      <c r="F177" s="33">
        <v>4168</v>
      </c>
      <c r="G177" s="19" t="s">
        <v>16</v>
      </c>
      <c r="H177" s="521">
        <v>10</v>
      </c>
      <c r="I177" s="35" t="s">
        <v>6</v>
      </c>
      <c r="J177" s="19"/>
      <c r="K177" s="21"/>
      <c r="L177" s="1218"/>
      <c r="M177" s="249"/>
      <c r="N177" s="249"/>
      <c r="O177" s="249"/>
      <c r="P177" s="249"/>
      <c r="Q177" s="249"/>
      <c r="R177" s="249"/>
      <c r="T177" s="608"/>
      <c r="U177" s="249"/>
      <c r="V177" s="249"/>
      <c r="W177" s="249"/>
      <c r="X177" s="249"/>
      <c r="Y177" s="249"/>
    </row>
    <row r="178" spans="1:25" s="41" customFormat="1" ht="15.75">
      <c r="A178" s="341"/>
      <c r="B178" s="1217"/>
      <c r="C178" s="32"/>
      <c r="D178" s="521"/>
      <c r="E178" s="34" t="s">
        <v>1221</v>
      </c>
      <c r="F178" s="33">
        <v>4686</v>
      </c>
      <c r="G178" s="19" t="s">
        <v>52</v>
      </c>
      <c r="H178" s="521">
        <v>6</v>
      </c>
      <c r="I178" s="35" t="s">
        <v>6</v>
      </c>
      <c r="J178" s="19"/>
      <c r="K178" s="21"/>
      <c r="L178" s="1218"/>
      <c r="M178" s="249"/>
      <c r="N178" s="249"/>
      <c r="O178" s="249"/>
      <c r="P178" s="249"/>
      <c r="Q178" s="249"/>
      <c r="R178" s="249"/>
      <c r="T178" s="608"/>
      <c r="U178" s="249"/>
      <c r="V178" s="249"/>
      <c r="W178" s="249"/>
      <c r="X178" s="249"/>
      <c r="Y178" s="249"/>
    </row>
    <row r="179" spans="1:25" s="41" customFormat="1" ht="15.75">
      <c r="A179" s="341"/>
      <c r="B179" s="1217"/>
      <c r="C179" s="32"/>
      <c r="D179" s="521"/>
      <c r="E179" s="34" t="s">
        <v>1221</v>
      </c>
      <c r="F179" s="33">
        <v>4271</v>
      </c>
      <c r="G179" s="19" t="s">
        <v>52</v>
      </c>
      <c r="H179" s="521">
        <v>6</v>
      </c>
      <c r="I179" s="35" t="s">
        <v>6</v>
      </c>
      <c r="J179" s="19"/>
      <c r="K179" s="21"/>
      <c r="L179" s="1218">
        <v>245.88</v>
      </c>
      <c r="M179" s="249"/>
      <c r="N179" s="249"/>
      <c r="O179" s="249"/>
      <c r="P179" s="249"/>
      <c r="Q179" s="249"/>
      <c r="R179" s="249"/>
      <c r="T179" s="608"/>
      <c r="U179" s="249"/>
      <c r="V179" s="249"/>
      <c r="W179" s="249"/>
      <c r="X179" s="249"/>
      <c r="Y179" s="249"/>
    </row>
    <row r="180" spans="1:25" s="41" customFormat="1" ht="15.75">
      <c r="A180" s="341" t="s">
        <v>1627</v>
      </c>
      <c r="B180" s="1217">
        <v>45321</v>
      </c>
      <c r="C180" s="32">
        <v>45321</v>
      </c>
      <c r="D180" s="521">
        <v>16141</v>
      </c>
      <c r="E180" s="34" t="s">
        <v>7</v>
      </c>
      <c r="F180" s="33">
        <v>1446</v>
      </c>
      <c r="G180" s="19" t="s">
        <v>58</v>
      </c>
      <c r="H180" s="521">
        <v>10</v>
      </c>
      <c r="I180" s="35" t="s">
        <v>6</v>
      </c>
      <c r="J180" s="19"/>
      <c r="K180" s="21"/>
      <c r="L180" s="1218">
        <v>1539.9</v>
      </c>
      <c r="M180" s="249"/>
      <c r="N180" s="249"/>
      <c r="O180" s="249"/>
      <c r="P180" s="249"/>
      <c r="Q180" s="249"/>
      <c r="R180" s="249"/>
      <c r="T180" s="608"/>
      <c r="U180" s="249"/>
      <c r="V180" s="249"/>
      <c r="W180" s="249"/>
      <c r="X180" s="249"/>
      <c r="Y180" s="249"/>
    </row>
    <row r="181" spans="1:25" s="41" customFormat="1" ht="15.75">
      <c r="A181" s="341" t="s">
        <v>3313</v>
      </c>
      <c r="B181" s="1217">
        <v>45317</v>
      </c>
      <c r="C181" s="32">
        <v>45317</v>
      </c>
      <c r="D181" s="521">
        <v>16090</v>
      </c>
      <c r="E181" s="34" t="s">
        <v>131</v>
      </c>
      <c r="F181" s="33">
        <v>3487</v>
      </c>
      <c r="G181" s="19" t="s">
        <v>17</v>
      </c>
      <c r="H181" s="521" t="s">
        <v>2025</v>
      </c>
      <c r="I181" s="35" t="s">
        <v>6</v>
      </c>
      <c r="J181" s="19"/>
      <c r="K181" s="21"/>
      <c r="L181" s="1218"/>
      <c r="M181" s="249"/>
      <c r="N181" s="249"/>
      <c r="O181" s="249"/>
      <c r="P181" s="249"/>
      <c r="Q181" s="249"/>
      <c r="R181" s="249"/>
      <c r="T181" s="608"/>
      <c r="U181" s="249"/>
      <c r="V181" s="249"/>
      <c r="W181" s="249"/>
      <c r="X181" s="249"/>
      <c r="Y181" s="249"/>
    </row>
    <row r="182" spans="1:25" s="41" customFormat="1" ht="15.75">
      <c r="A182" s="341"/>
      <c r="B182" s="1217"/>
      <c r="C182" s="32"/>
      <c r="D182" s="521"/>
      <c r="E182" s="34" t="s">
        <v>474</v>
      </c>
      <c r="F182" s="33">
        <v>2987</v>
      </c>
      <c r="G182" s="19" t="s">
        <v>17</v>
      </c>
      <c r="H182" s="521" t="s">
        <v>2025</v>
      </c>
      <c r="I182" s="35" t="s">
        <v>6</v>
      </c>
      <c r="J182" s="19"/>
      <c r="K182" s="21"/>
      <c r="L182" s="1218"/>
      <c r="M182" s="249"/>
      <c r="N182" s="249"/>
      <c r="O182" s="249"/>
      <c r="P182" s="249"/>
      <c r="Q182" s="249"/>
      <c r="R182" s="249"/>
      <c r="T182" s="608"/>
      <c r="U182" s="249"/>
      <c r="V182" s="249"/>
      <c r="W182" s="249"/>
      <c r="X182" s="249"/>
      <c r="Y182" s="249"/>
    </row>
    <row r="183" spans="1:25" s="41" customFormat="1" ht="15.75">
      <c r="A183" s="341"/>
      <c r="B183" s="1217"/>
      <c r="C183" s="32"/>
      <c r="D183" s="521"/>
      <c r="E183" s="34" t="s">
        <v>1574</v>
      </c>
      <c r="F183" s="33">
        <v>2358</v>
      </c>
      <c r="G183" s="19" t="s">
        <v>17</v>
      </c>
      <c r="H183" s="521" t="s">
        <v>952</v>
      </c>
      <c r="I183" s="35" t="s">
        <v>6</v>
      </c>
      <c r="J183" s="19"/>
      <c r="K183" s="21"/>
      <c r="L183" s="1218">
        <v>803.88</v>
      </c>
      <c r="M183" s="249"/>
      <c r="N183" s="249"/>
      <c r="O183" s="249"/>
      <c r="P183" s="249"/>
      <c r="Q183" s="249"/>
      <c r="R183" s="249"/>
      <c r="T183" s="608"/>
      <c r="U183" s="249"/>
      <c r="V183" s="249"/>
      <c r="W183" s="249"/>
      <c r="X183" s="249"/>
      <c r="Y183" s="249"/>
    </row>
    <row r="184" spans="1:25" s="41" customFormat="1" ht="15.75">
      <c r="A184" s="341" t="s">
        <v>141</v>
      </c>
      <c r="B184" s="1790">
        <v>45323</v>
      </c>
      <c r="C184" s="1791">
        <v>45320</v>
      </c>
      <c r="D184" s="1788">
        <v>16148</v>
      </c>
      <c r="E184" s="1783" t="s">
        <v>1221</v>
      </c>
      <c r="F184" s="1792">
        <v>4736</v>
      </c>
      <c r="G184" s="1787" t="s">
        <v>729</v>
      </c>
      <c r="H184" s="1788" t="s">
        <v>2624</v>
      </c>
      <c r="I184" s="35" t="s">
        <v>6</v>
      </c>
      <c r="J184" s="1787"/>
      <c r="K184" s="1793" t="s">
        <v>1911</v>
      </c>
      <c r="L184" s="1794">
        <v>278.26</v>
      </c>
      <c r="M184" s="249"/>
      <c r="N184" s="249"/>
      <c r="O184" s="249"/>
      <c r="P184" s="249"/>
      <c r="Q184" s="249"/>
      <c r="R184" s="249"/>
      <c r="T184" s="608"/>
      <c r="U184" s="249"/>
      <c r="V184" s="249"/>
      <c r="W184" s="249"/>
      <c r="X184" s="249"/>
      <c r="Y184" s="249"/>
    </row>
    <row r="185" spans="1:25" s="41" customFormat="1" ht="15.75">
      <c r="A185" s="341" t="s">
        <v>2283</v>
      </c>
      <c r="B185" s="1217">
        <v>45321</v>
      </c>
      <c r="C185" s="32">
        <v>45315</v>
      </c>
      <c r="D185" s="521">
        <v>16150</v>
      </c>
      <c r="E185" s="34" t="s">
        <v>2</v>
      </c>
      <c r="F185" s="33">
        <v>753</v>
      </c>
      <c r="G185" s="19" t="s">
        <v>47</v>
      </c>
      <c r="H185" s="521" t="s">
        <v>1666</v>
      </c>
      <c r="I185" s="35" t="s">
        <v>6</v>
      </c>
      <c r="J185" s="19"/>
      <c r="K185" s="21"/>
      <c r="L185" s="1218">
        <v>479.04</v>
      </c>
      <c r="M185" s="249"/>
      <c r="N185" s="249"/>
      <c r="O185" s="249"/>
      <c r="P185" s="249"/>
      <c r="Q185" s="249"/>
      <c r="R185" s="249"/>
      <c r="T185" s="608"/>
      <c r="U185" s="249"/>
      <c r="V185" s="249"/>
      <c r="W185" s="249"/>
      <c r="X185" s="249"/>
      <c r="Y185" s="249"/>
    </row>
    <row r="186" spans="1:25" s="41" customFormat="1" ht="15.75">
      <c r="A186" s="341" t="s">
        <v>107</v>
      </c>
      <c r="B186" s="1217">
        <v>45321</v>
      </c>
      <c r="C186" s="32">
        <v>45315</v>
      </c>
      <c r="D186" s="521">
        <v>16166</v>
      </c>
      <c r="E186" s="34" t="s">
        <v>2</v>
      </c>
      <c r="F186" s="33">
        <v>2720</v>
      </c>
      <c r="G186" s="19" t="s">
        <v>162</v>
      </c>
      <c r="H186" s="521">
        <v>60</v>
      </c>
      <c r="I186" s="35" t="s">
        <v>6</v>
      </c>
      <c r="J186" s="19"/>
      <c r="K186" s="21"/>
      <c r="L186" s="1218">
        <v>600</v>
      </c>
      <c r="M186" s="249"/>
      <c r="N186" s="249"/>
      <c r="O186" s="249"/>
      <c r="P186" s="249"/>
      <c r="Q186" s="249"/>
      <c r="R186" s="249"/>
      <c r="T186" s="608"/>
      <c r="U186" s="249"/>
      <c r="V186" s="249"/>
      <c r="W186" s="249"/>
      <c r="X186" s="249"/>
      <c r="Y186" s="249"/>
    </row>
    <row r="187" spans="1:25" s="41" customFormat="1" ht="15.75">
      <c r="A187" s="341" t="s">
        <v>601</v>
      </c>
      <c r="B187" s="1217">
        <v>45321</v>
      </c>
      <c r="C187" s="32">
        <v>45315</v>
      </c>
      <c r="D187" s="521">
        <v>16173</v>
      </c>
      <c r="E187" s="34" t="s">
        <v>2</v>
      </c>
      <c r="F187" s="33">
        <v>1126</v>
      </c>
      <c r="G187" s="19" t="s">
        <v>57</v>
      </c>
      <c r="H187" s="521">
        <v>8</v>
      </c>
      <c r="I187" s="35" t="s">
        <v>6</v>
      </c>
      <c r="J187" s="19"/>
      <c r="K187" s="21"/>
      <c r="L187" s="1218">
        <v>760</v>
      </c>
      <c r="M187" s="249"/>
      <c r="N187" s="249"/>
      <c r="O187" s="249"/>
      <c r="P187" s="249"/>
      <c r="Q187" s="249"/>
      <c r="R187" s="249"/>
      <c r="T187" s="608"/>
      <c r="U187" s="249"/>
      <c r="V187" s="249"/>
      <c r="W187" s="249"/>
      <c r="X187" s="249"/>
      <c r="Y187" s="249"/>
    </row>
    <row r="188" spans="1:25" s="41" customFormat="1" ht="15.75">
      <c r="A188" s="341" t="s">
        <v>591</v>
      </c>
      <c r="B188" s="1217">
        <v>45322</v>
      </c>
      <c r="C188" s="32">
        <v>45317</v>
      </c>
      <c r="D188" s="521">
        <v>16176</v>
      </c>
      <c r="E188" s="1783" t="s">
        <v>2</v>
      </c>
      <c r="F188" s="33">
        <v>1387</v>
      </c>
      <c r="G188" s="1787" t="s">
        <v>3581</v>
      </c>
      <c r="H188" s="521">
        <v>15</v>
      </c>
      <c r="I188" s="35" t="s">
        <v>6</v>
      </c>
      <c r="J188" s="19"/>
      <c r="K188" s="21"/>
      <c r="L188" s="1218">
        <v>702</v>
      </c>
      <c r="M188" s="249"/>
      <c r="N188" s="249"/>
      <c r="O188" s="249"/>
      <c r="P188" s="249"/>
      <c r="Q188" s="249"/>
      <c r="R188" s="249"/>
      <c r="T188" s="608"/>
      <c r="U188" s="249"/>
      <c r="V188" s="249"/>
      <c r="W188" s="249"/>
      <c r="X188" s="249"/>
      <c r="Y188" s="249"/>
    </row>
    <row r="189" spans="1:25" s="41" customFormat="1" ht="15.75">
      <c r="A189" s="341" t="s">
        <v>2266</v>
      </c>
      <c r="B189" s="1217">
        <v>45322</v>
      </c>
      <c r="C189" s="32">
        <v>45320</v>
      </c>
      <c r="D189" s="521">
        <v>16196</v>
      </c>
      <c r="E189" s="1783" t="s">
        <v>2</v>
      </c>
      <c r="F189" s="33">
        <v>838</v>
      </c>
      <c r="G189" s="1787" t="s">
        <v>5</v>
      </c>
      <c r="H189" s="521">
        <v>10</v>
      </c>
      <c r="I189" s="35" t="s">
        <v>6</v>
      </c>
      <c r="J189" s="19"/>
      <c r="K189" s="21"/>
      <c r="L189" s="1218">
        <v>395</v>
      </c>
      <c r="M189" s="249"/>
      <c r="N189" s="249"/>
      <c r="O189" s="249"/>
      <c r="P189" s="249"/>
      <c r="Q189" s="249"/>
      <c r="R189" s="249"/>
      <c r="T189" s="608"/>
      <c r="U189" s="249"/>
      <c r="V189" s="249"/>
      <c r="W189" s="249"/>
      <c r="X189" s="249"/>
      <c r="Y189" s="249"/>
    </row>
    <row r="190" spans="1:25" s="41" customFormat="1" ht="15.75">
      <c r="A190" s="341" t="s">
        <v>380</v>
      </c>
      <c r="B190" s="1217">
        <v>45322</v>
      </c>
      <c r="C190" s="32">
        <v>45320</v>
      </c>
      <c r="D190" s="521">
        <v>16191</v>
      </c>
      <c r="E190" s="1783" t="s">
        <v>2</v>
      </c>
      <c r="F190" s="33">
        <v>2515</v>
      </c>
      <c r="G190" s="1787" t="s">
        <v>35</v>
      </c>
      <c r="H190" s="521">
        <v>30</v>
      </c>
      <c r="I190" s="35" t="s">
        <v>6</v>
      </c>
      <c r="J190" s="19"/>
      <c r="K190" s="21"/>
      <c r="L190" s="1218">
        <v>419.7</v>
      </c>
      <c r="M190" s="249"/>
      <c r="N190" s="249"/>
      <c r="O190" s="249"/>
      <c r="P190" s="249"/>
      <c r="Q190" s="249"/>
      <c r="R190" s="249"/>
      <c r="T190" s="608"/>
      <c r="U190" s="249"/>
      <c r="V190" s="249"/>
      <c r="W190" s="249"/>
      <c r="X190" s="249"/>
      <c r="Y190" s="249"/>
    </row>
    <row r="191" spans="1:25" s="41" customFormat="1" ht="15.75">
      <c r="A191" s="341" t="s">
        <v>1597</v>
      </c>
      <c r="B191" s="1217">
        <v>45322</v>
      </c>
      <c r="C191" s="32">
        <v>45320</v>
      </c>
      <c r="D191" s="521">
        <v>16205</v>
      </c>
      <c r="E191" s="1783" t="s">
        <v>2351</v>
      </c>
      <c r="F191" s="33">
        <v>3096</v>
      </c>
      <c r="G191" s="1787" t="s">
        <v>47</v>
      </c>
      <c r="H191" s="521">
        <v>10</v>
      </c>
      <c r="I191" s="35" t="s">
        <v>6</v>
      </c>
      <c r="J191" s="19"/>
      <c r="K191" s="21"/>
      <c r="L191" s="1218">
        <v>850</v>
      </c>
      <c r="M191" s="249"/>
      <c r="N191" s="249"/>
      <c r="O191" s="249"/>
      <c r="P191" s="249"/>
      <c r="Q191" s="249"/>
      <c r="R191" s="249"/>
      <c r="T191" s="608"/>
      <c r="U191" s="249"/>
      <c r="V191" s="249"/>
      <c r="W191" s="249"/>
      <c r="X191" s="249"/>
      <c r="Y191" s="249"/>
    </row>
    <row r="192" spans="1:25" s="41" customFormat="1" ht="15.75">
      <c r="A192" s="341" t="s">
        <v>675</v>
      </c>
      <c r="B192" s="1217">
        <v>45322</v>
      </c>
      <c r="C192" s="32">
        <v>45321</v>
      </c>
      <c r="D192" s="521">
        <v>16210</v>
      </c>
      <c r="E192" s="1783" t="s">
        <v>2</v>
      </c>
      <c r="F192" s="33">
        <v>885</v>
      </c>
      <c r="G192" s="1787" t="s">
        <v>32</v>
      </c>
      <c r="H192" s="521">
        <v>30</v>
      </c>
      <c r="I192" s="35" t="s">
        <v>6</v>
      </c>
      <c r="J192" s="19"/>
      <c r="K192" s="21"/>
      <c r="L192" s="1218">
        <v>954</v>
      </c>
      <c r="M192" s="249"/>
      <c r="N192" s="249"/>
      <c r="O192" s="249"/>
      <c r="P192" s="249"/>
      <c r="Q192" s="249"/>
      <c r="R192" s="249"/>
      <c r="T192" s="608"/>
      <c r="U192" s="249"/>
      <c r="V192" s="249"/>
      <c r="W192" s="249"/>
      <c r="X192" s="249"/>
      <c r="Y192" s="249"/>
    </row>
    <row r="193" spans="1:25" s="41" customFormat="1" ht="15.75">
      <c r="A193" s="341" t="s">
        <v>3074</v>
      </c>
      <c r="B193" s="1217">
        <v>45322</v>
      </c>
      <c r="C193" s="32">
        <v>45321</v>
      </c>
      <c r="D193" s="521">
        <v>16213</v>
      </c>
      <c r="E193" s="1783" t="s">
        <v>7</v>
      </c>
      <c r="F193" s="33">
        <v>2490</v>
      </c>
      <c r="G193" s="1787" t="s">
        <v>85</v>
      </c>
      <c r="H193" s="521">
        <v>5</v>
      </c>
      <c r="I193" s="35" t="s">
        <v>6</v>
      </c>
      <c r="J193" s="19"/>
      <c r="K193" s="21"/>
      <c r="L193" s="1218">
        <v>184</v>
      </c>
      <c r="M193" s="249"/>
      <c r="N193" s="249"/>
      <c r="O193" s="249"/>
      <c r="P193" s="249"/>
      <c r="Q193" s="249"/>
      <c r="R193" s="249"/>
      <c r="T193" s="608"/>
      <c r="U193" s="249"/>
      <c r="V193" s="249"/>
      <c r="W193" s="249"/>
      <c r="X193" s="249"/>
      <c r="Y193" s="249"/>
    </row>
    <row r="194" spans="1:25" s="41" customFormat="1" ht="15.75">
      <c r="A194" s="341" t="s">
        <v>3416</v>
      </c>
      <c r="B194" s="1217">
        <v>45322</v>
      </c>
      <c r="C194" s="32">
        <v>45321</v>
      </c>
      <c r="D194" s="521">
        <v>16220</v>
      </c>
      <c r="E194" s="1783" t="s">
        <v>2</v>
      </c>
      <c r="F194" s="33">
        <v>4954</v>
      </c>
      <c r="G194" s="1787" t="s">
        <v>31</v>
      </c>
      <c r="H194" s="1788" t="s">
        <v>3592</v>
      </c>
      <c r="I194" s="35" t="s">
        <v>6</v>
      </c>
      <c r="J194" s="19"/>
      <c r="K194" s="1793" t="s">
        <v>991</v>
      </c>
      <c r="L194" s="1218">
        <v>514.15</v>
      </c>
      <c r="M194" s="249"/>
      <c r="N194" s="249"/>
      <c r="O194" s="249"/>
      <c r="P194" s="249"/>
      <c r="Q194" s="249"/>
      <c r="R194" s="249"/>
      <c r="T194" s="608"/>
      <c r="U194" s="249"/>
      <c r="V194" s="249"/>
      <c r="W194" s="249"/>
      <c r="X194" s="249"/>
      <c r="Y194" s="249"/>
    </row>
    <row r="195" spans="1:25" s="41" customFormat="1" ht="15.75">
      <c r="A195" s="341" t="s">
        <v>1565</v>
      </c>
      <c r="B195" s="1217">
        <v>45322</v>
      </c>
      <c r="C195" s="32">
        <v>45321</v>
      </c>
      <c r="D195" s="521">
        <v>16224</v>
      </c>
      <c r="E195" s="1783" t="s">
        <v>2</v>
      </c>
      <c r="F195" s="33">
        <v>753</v>
      </c>
      <c r="G195" s="1787" t="s">
        <v>47</v>
      </c>
      <c r="H195" s="1788" t="s">
        <v>903</v>
      </c>
      <c r="I195" s="35" t="s">
        <v>6</v>
      </c>
      <c r="J195" s="19"/>
      <c r="K195" s="21"/>
      <c r="L195" s="1218">
        <v>288</v>
      </c>
      <c r="M195" s="249"/>
      <c r="N195" s="249"/>
      <c r="O195" s="249"/>
      <c r="P195" s="249"/>
      <c r="Q195" s="249"/>
      <c r="R195" s="249"/>
      <c r="T195" s="608"/>
      <c r="U195" s="249"/>
      <c r="V195" s="249"/>
      <c r="W195" s="249"/>
      <c r="X195" s="249"/>
      <c r="Y195" s="249"/>
    </row>
    <row r="196" spans="1:25" s="41" customFormat="1" ht="15.75">
      <c r="A196" s="341" t="s">
        <v>3043</v>
      </c>
      <c r="B196" s="1217">
        <v>45322</v>
      </c>
      <c r="C196" s="32">
        <v>45321</v>
      </c>
      <c r="D196" s="521">
        <v>16234</v>
      </c>
      <c r="E196" s="1783" t="s">
        <v>1221</v>
      </c>
      <c r="F196" s="33">
        <v>4825</v>
      </c>
      <c r="G196" s="1787" t="s">
        <v>48</v>
      </c>
      <c r="H196" s="521">
        <v>10</v>
      </c>
      <c r="I196" s="35" t="s">
        <v>6</v>
      </c>
      <c r="J196" s="19"/>
      <c r="K196" s="21"/>
      <c r="L196" s="1218">
        <v>636.1</v>
      </c>
      <c r="M196" s="249"/>
      <c r="N196" s="249"/>
      <c r="O196" s="249"/>
      <c r="P196" s="249"/>
      <c r="Q196" s="249"/>
      <c r="R196" s="249"/>
      <c r="T196" s="608"/>
      <c r="U196" s="249"/>
      <c r="V196" s="249"/>
      <c r="W196" s="249"/>
      <c r="X196" s="249"/>
      <c r="Y196" s="249"/>
    </row>
    <row r="197" spans="1:25" s="41" customFormat="1" ht="15.75">
      <c r="A197" s="341" t="s">
        <v>918</v>
      </c>
      <c r="B197" s="1217">
        <v>45322</v>
      </c>
      <c r="C197" s="32">
        <v>45321</v>
      </c>
      <c r="D197" s="521">
        <v>16239</v>
      </c>
      <c r="E197" s="1783" t="s">
        <v>2</v>
      </c>
      <c r="F197" s="33">
        <v>1126</v>
      </c>
      <c r="G197" s="1787" t="s">
        <v>57</v>
      </c>
      <c r="H197" s="521">
        <v>10</v>
      </c>
      <c r="I197" s="35" t="s">
        <v>6</v>
      </c>
      <c r="J197" s="19"/>
      <c r="K197" s="21"/>
      <c r="L197" s="1218">
        <v>850</v>
      </c>
      <c r="M197" s="249"/>
      <c r="N197" s="249"/>
      <c r="O197" s="249"/>
      <c r="P197" s="249"/>
      <c r="Q197" s="249"/>
      <c r="R197" s="249"/>
      <c r="T197" s="608"/>
      <c r="U197" s="249"/>
      <c r="V197" s="249"/>
      <c r="W197" s="249"/>
      <c r="X197" s="249"/>
      <c r="Y197" s="249"/>
    </row>
    <row r="198" spans="1:25" s="41" customFormat="1" ht="15.75">
      <c r="A198" s="341" t="s">
        <v>1468</v>
      </c>
      <c r="B198" s="1217">
        <v>45322</v>
      </c>
      <c r="C198" s="32">
        <v>45322</v>
      </c>
      <c r="D198" s="521">
        <v>16244</v>
      </c>
      <c r="E198" s="1783" t="s">
        <v>2</v>
      </c>
      <c r="F198" s="33">
        <v>753</v>
      </c>
      <c r="G198" s="1787" t="s">
        <v>47</v>
      </c>
      <c r="H198" s="1788" t="s">
        <v>1066</v>
      </c>
      <c r="I198" s="35" t="s">
        <v>6</v>
      </c>
      <c r="J198" s="19"/>
      <c r="K198" s="21"/>
      <c r="L198" s="1218">
        <v>144.32</v>
      </c>
      <c r="M198" s="249"/>
      <c r="N198" s="249"/>
      <c r="O198" s="249"/>
      <c r="P198" s="249"/>
      <c r="Q198" s="249"/>
      <c r="R198" s="249"/>
      <c r="T198" s="608"/>
      <c r="U198" s="249"/>
      <c r="V198" s="249"/>
      <c r="W198" s="249"/>
      <c r="X198" s="249"/>
      <c r="Y198" s="249"/>
    </row>
    <row r="199" spans="1:25" s="41" customFormat="1" ht="15.75">
      <c r="A199" s="341" t="s">
        <v>779</v>
      </c>
      <c r="B199" s="1217">
        <v>45322</v>
      </c>
      <c r="C199" s="32">
        <v>45322</v>
      </c>
      <c r="D199" s="521">
        <v>16246</v>
      </c>
      <c r="E199" s="1783" t="s">
        <v>2</v>
      </c>
      <c r="F199" s="33">
        <v>753</v>
      </c>
      <c r="G199" s="1787" t="s">
        <v>47</v>
      </c>
      <c r="H199" s="521">
        <v>20</v>
      </c>
      <c r="I199" s="35" t="s">
        <v>6</v>
      </c>
      <c r="J199" s="19"/>
      <c r="K199" s="21"/>
      <c r="L199" s="1218">
        <v>998</v>
      </c>
      <c r="M199" s="249"/>
      <c r="N199" s="249"/>
      <c r="O199" s="249"/>
      <c r="P199" s="249"/>
      <c r="Q199" s="249"/>
      <c r="R199" s="249"/>
      <c r="T199" s="608"/>
      <c r="U199" s="249"/>
      <c r="V199" s="249"/>
      <c r="W199" s="249"/>
      <c r="X199" s="249"/>
      <c r="Y199" s="249"/>
    </row>
    <row r="200" spans="1:25" s="41" customFormat="1" ht="15.75">
      <c r="A200" s="341" t="s">
        <v>134</v>
      </c>
      <c r="B200" s="1217">
        <v>45322</v>
      </c>
      <c r="C200" s="32">
        <v>45322</v>
      </c>
      <c r="D200" s="521">
        <v>16253</v>
      </c>
      <c r="E200" s="1783" t="s">
        <v>2</v>
      </c>
      <c r="F200" s="33">
        <v>744</v>
      </c>
      <c r="G200" s="1787" t="s">
        <v>48</v>
      </c>
      <c r="H200" s="521">
        <v>5</v>
      </c>
      <c r="I200" s="35" t="s">
        <v>6</v>
      </c>
      <c r="J200" s="19"/>
      <c r="K200" s="21"/>
      <c r="L200" s="1218">
        <v>310.5</v>
      </c>
      <c r="M200" s="249"/>
      <c r="N200" s="249"/>
      <c r="O200" s="249"/>
      <c r="P200" s="249"/>
      <c r="Q200" s="249"/>
      <c r="R200" s="249"/>
      <c r="T200" s="608"/>
      <c r="U200" s="249"/>
      <c r="V200" s="249"/>
      <c r="W200" s="249"/>
      <c r="X200" s="249"/>
      <c r="Y200" s="249"/>
    </row>
    <row r="201" spans="1:25" s="41" customFormat="1" ht="15.75">
      <c r="A201" s="339" t="s">
        <v>1303</v>
      </c>
      <c r="B201" s="1606">
        <v>45327</v>
      </c>
      <c r="C201" s="132"/>
      <c r="D201" s="547">
        <v>16258</v>
      </c>
      <c r="E201" s="1782" t="s">
        <v>1221</v>
      </c>
      <c r="F201" s="133">
        <v>3621</v>
      </c>
      <c r="G201" s="1786" t="s">
        <v>35</v>
      </c>
      <c r="H201" s="547">
        <v>50</v>
      </c>
      <c r="I201" s="235"/>
      <c r="J201" s="134"/>
      <c r="K201" s="525"/>
      <c r="L201" s="516">
        <v>795</v>
      </c>
      <c r="M201" s="249"/>
      <c r="N201" s="249"/>
      <c r="O201" s="249"/>
      <c r="P201" s="249"/>
      <c r="Q201" s="249"/>
      <c r="R201" s="249"/>
      <c r="T201" s="608"/>
      <c r="U201" s="249"/>
      <c r="V201" s="249"/>
      <c r="W201" s="249"/>
      <c r="X201" s="249"/>
      <c r="Y201" s="249"/>
    </row>
    <row r="202" spans="1:25" s="41" customFormat="1" ht="15.75">
      <c r="A202" s="339"/>
      <c r="B202" s="1606"/>
      <c r="C202" s="132"/>
      <c r="D202" s="547"/>
      <c r="E202" s="131"/>
      <c r="F202" s="133"/>
      <c r="G202" s="134"/>
      <c r="H202" s="547"/>
      <c r="I202" s="235"/>
      <c r="J202" s="134"/>
      <c r="K202" s="525"/>
      <c r="L202" s="516"/>
      <c r="M202" s="249"/>
      <c r="N202" s="249"/>
      <c r="O202" s="249"/>
      <c r="P202" s="249"/>
      <c r="Q202" s="249"/>
      <c r="R202" s="249"/>
      <c r="T202" s="608"/>
      <c r="U202" s="249"/>
      <c r="V202" s="249"/>
      <c r="W202" s="249"/>
      <c r="X202" s="249"/>
      <c r="Y202" s="249"/>
    </row>
    <row r="203" spans="1:25" s="41" customFormat="1" ht="15.75">
      <c r="A203" s="339"/>
      <c r="B203" s="1606"/>
      <c r="C203" s="132"/>
      <c r="D203" s="547"/>
      <c r="E203" s="131"/>
      <c r="F203" s="133"/>
      <c r="G203" s="134"/>
      <c r="H203" s="547"/>
      <c r="I203" s="235"/>
      <c r="J203" s="134"/>
      <c r="K203" s="525"/>
      <c r="L203" s="516"/>
      <c r="M203" s="249"/>
      <c r="N203" s="249"/>
      <c r="O203" s="249"/>
      <c r="P203" s="249"/>
      <c r="Q203" s="249"/>
      <c r="R203" s="249"/>
      <c r="T203" s="608"/>
      <c r="U203" s="249"/>
      <c r="V203" s="249"/>
      <c r="W203" s="249"/>
      <c r="X203" s="249"/>
      <c r="Y203" s="249"/>
    </row>
    <row r="204" spans="1:25" s="42" customFormat="1" ht="14.25" customHeight="1">
      <c r="A204" s="339"/>
      <c r="B204" s="1606"/>
      <c r="C204" s="132"/>
      <c r="D204" s="547"/>
      <c r="E204" s="131"/>
      <c r="F204" s="133"/>
      <c r="G204" s="134"/>
      <c r="H204" s="547"/>
      <c r="I204" s="235"/>
      <c r="J204" s="134"/>
      <c r="K204" s="134"/>
      <c r="L204" s="516"/>
      <c r="M204" s="80"/>
      <c r="N204" s="80"/>
      <c r="O204" s="80"/>
      <c r="P204" s="80"/>
      <c r="Q204" s="80"/>
      <c r="R204" s="80"/>
      <c r="T204" s="80"/>
      <c r="U204" s="80"/>
      <c r="V204" s="80"/>
      <c r="W204" s="80"/>
      <c r="X204" s="80"/>
      <c r="Y204" s="80"/>
    </row>
    <row r="205" spans="1:25" s="41" customFormat="1" ht="15.75">
      <c r="A205" s="1477"/>
      <c r="B205" s="1613"/>
      <c r="C205" s="1614"/>
      <c r="D205" s="1615"/>
      <c r="E205" s="1616"/>
      <c r="F205" s="1617"/>
      <c r="G205" s="1618"/>
      <c r="H205" s="1615"/>
      <c r="I205" s="1619"/>
      <c r="J205" s="1618"/>
      <c r="K205" s="1618"/>
      <c r="L205" s="1620">
        <f>SUM(L95:S204)</f>
        <v>66961.849999999991</v>
      </c>
      <c r="M205" s="249"/>
      <c r="N205" s="249"/>
      <c r="O205" s="249"/>
      <c r="P205" s="249"/>
      <c r="Q205" s="249"/>
      <c r="R205" s="249"/>
      <c r="T205" s="608"/>
      <c r="U205" s="249"/>
      <c r="V205" s="249"/>
      <c r="W205" s="249"/>
      <c r="X205" s="249"/>
      <c r="Y205" s="249"/>
    </row>
    <row r="206" spans="1:25" s="41" customFormat="1" ht="15.75">
      <c r="A206" s="2543" t="s">
        <v>3199</v>
      </c>
      <c r="B206" s="2544"/>
      <c r="C206" s="2544"/>
      <c r="D206" s="2544"/>
      <c r="E206" s="2544"/>
      <c r="F206" s="2544"/>
      <c r="G206" s="2544"/>
      <c r="H206" s="2544"/>
      <c r="I206" s="2544"/>
      <c r="J206" s="2544"/>
      <c r="K206" s="2544"/>
      <c r="L206" s="2545"/>
      <c r="M206" s="249"/>
      <c r="N206" s="249"/>
      <c r="O206" s="249"/>
      <c r="P206" s="249"/>
      <c r="Q206" s="249"/>
      <c r="R206" s="249"/>
      <c r="T206" s="608"/>
      <c r="U206" s="249"/>
      <c r="V206" s="249"/>
      <c r="W206" s="249"/>
      <c r="X206" s="249"/>
      <c r="Y206" s="249"/>
    </row>
    <row r="207" spans="1:25" s="41" customFormat="1" ht="15.75">
      <c r="A207" s="1723" t="s">
        <v>400</v>
      </c>
      <c r="B207" s="1724">
        <v>44977</v>
      </c>
      <c r="C207" s="1725"/>
      <c r="D207" s="1726">
        <v>15478</v>
      </c>
      <c r="E207" s="1727" t="s">
        <v>2</v>
      </c>
      <c r="F207" s="1728">
        <v>753</v>
      </c>
      <c r="G207" s="763" t="s">
        <v>47</v>
      </c>
      <c r="H207" s="1726">
        <v>80</v>
      </c>
      <c r="I207" s="1729"/>
      <c r="J207" s="763"/>
      <c r="K207" s="764"/>
      <c r="L207" s="1730"/>
      <c r="M207" s="249"/>
      <c r="N207" s="249"/>
      <c r="O207" s="249"/>
      <c r="P207" s="249"/>
      <c r="Q207" s="249"/>
      <c r="R207" s="249"/>
      <c r="T207" s="608" t="s">
        <v>3492</v>
      </c>
      <c r="U207" s="249"/>
      <c r="V207" s="249"/>
      <c r="W207" s="249"/>
      <c r="X207" s="249"/>
      <c r="Y207" s="249"/>
    </row>
    <row r="208" spans="1:25" s="41" customFormat="1" ht="15.75">
      <c r="A208" s="1723"/>
      <c r="B208" s="1724"/>
      <c r="C208" s="1725"/>
      <c r="D208" s="1726"/>
      <c r="E208" s="1727" t="s">
        <v>2</v>
      </c>
      <c r="F208" s="1728">
        <v>1468</v>
      </c>
      <c r="G208" s="763" t="s">
        <v>21</v>
      </c>
      <c r="H208" s="1726">
        <v>80</v>
      </c>
      <c r="I208" s="1729"/>
      <c r="J208" s="763"/>
      <c r="K208" s="764"/>
      <c r="L208" s="1730">
        <v>6120</v>
      </c>
      <c r="M208" s="249"/>
      <c r="N208" s="249"/>
      <c r="O208" s="249"/>
      <c r="P208" s="249"/>
      <c r="Q208" s="249"/>
      <c r="R208" s="249"/>
      <c r="T208" s="608" t="s">
        <v>3493</v>
      </c>
      <c r="U208" s="249"/>
      <c r="V208" s="249"/>
      <c r="W208" s="249"/>
      <c r="X208" s="249"/>
      <c r="Y208" s="249"/>
    </row>
    <row r="209" spans="1:20" s="6" customFormat="1">
      <c r="A209" s="1043" t="s">
        <v>2854</v>
      </c>
      <c r="B209" s="1797">
        <v>45327</v>
      </c>
      <c r="C209" s="771"/>
      <c r="D209" s="771">
        <v>15929</v>
      </c>
      <c r="E209" s="771" t="s">
        <v>2</v>
      </c>
      <c r="F209" s="771">
        <v>869</v>
      </c>
      <c r="G209" s="771" t="s">
        <v>16</v>
      </c>
      <c r="H209" s="1798">
        <v>50</v>
      </c>
      <c r="I209" s="1043"/>
      <c r="J209" s="771"/>
      <c r="K209" s="771"/>
      <c r="L209" s="1799"/>
      <c r="T209" s="6" t="s">
        <v>3292</v>
      </c>
    </row>
    <row r="210" spans="1:20" s="6" customFormat="1">
      <c r="A210" s="1043"/>
      <c r="B210" s="771"/>
      <c r="C210" s="771"/>
      <c r="D210" s="771"/>
      <c r="E210" s="771" t="s">
        <v>2</v>
      </c>
      <c r="F210" s="771">
        <v>2691</v>
      </c>
      <c r="G210" s="771" t="s">
        <v>47</v>
      </c>
      <c r="H210" s="1798" t="s">
        <v>2028</v>
      </c>
      <c r="I210" s="1043"/>
      <c r="J210" s="771"/>
      <c r="K210" s="771"/>
      <c r="L210" s="1799">
        <v>1795</v>
      </c>
      <c r="T210" s="6" t="s">
        <v>3501</v>
      </c>
    </row>
    <row r="211" spans="1:20" s="6" customFormat="1">
      <c r="A211" s="596" t="s">
        <v>1177</v>
      </c>
      <c r="B211" s="1774">
        <v>45352</v>
      </c>
      <c r="C211" s="597"/>
      <c r="D211" s="597">
        <v>16075</v>
      </c>
      <c r="E211" s="597" t="s">
        <v>2</v>
      </c>
      <c r="F211" s="597">
        <v>1007</v>
      </c>
      <c r="G211" s="597" t="s">
        <v>135</v>
      </c>
      <c r="H211" s="1775">
        <v>20</v>
      </c>
      <c r="I211" s="596"/>
      <c r="J211" s="597"/>
      <c r="K211" s="597"/>
      <c r="L211" s="599">
        <v>570</v>
      </c>
    </row>
    <row r="212" spans="1:20" s="6" customFormat="1">
      <c r="A212" s="596" t="s">
        <v>1177</v>
      </c>
      <c r="B212" s="1774">
        <v>45383</v>
      </c>
      <c r="C212" s="597"/>
      <c r="D212" s="597">
        <v>16076</v>
      </c>
      <c r="E212" s="597" t="s">
        <v>2</v>
      </c>
      <c r="F212" s="597">
        <v>1007</v>
      </c>
      <c r="G212" s="597" t="s">
        <v>135</v>
      </c>
      <c r="H212" s="1775">
        <v>20</v>
      </c>
      <c r="I212" s="596"/>
      <c r="J212" s="597"/>
      <c r="K212" s="597"/>
      <c r="L212" s="599">
        <v>570</v>
      </c>
    </row>
    <row r="213" spans="1:20" s="6" customFormat="1">
      <c r="A213" s="596" t="s">
        <v>1177</v>
      </c>
      <c r="B213" s="1774">
        <v>45413</v>
      </c>
      <c r="C213" s="597"/>
      <c r="D213" s="597">
        <v>16078</v>
      </c>
      <c r="E213" s="597" t="s">
        <v>2</v>
      </c>
      <c r="F213" s="597">
        <v>1007</v>
      </c>
      <c r="G213" s="597" t="s">
        <v>135</v>
      </c>
      <c r="H213" s="1775">
        <v>20</v>
      </c>
      <c r="I213" s="596"/>
      <c r="J213" s="597"/>
      <c r="K213" s="597"/>
      <c r="L213" s="599">
        <v>570</v>
      </c>
    </row>
    <row r="214" spans="1:20" s="6" customFormat="1">
      <c r="A214" s="596" t="s">
        <v>1177</v>
      </c>
      <c r="B214" s="1774">
        <v>45446</v>
      </c>
      <c r="C214" s="597"/>
      <c r="D214" s="597">
        <v>16081</v>
      </c>
      <c r="E214" s="597" t="s">
        <v>2</v>
      </c>
      <c r="F214" s="597">
        <v>1007</v>
      </c>
      <c r="G214" s="597" t="s">
        <v>135</v>
      </c>
      <c r="H214" s="1775">
        <v>20</v>
      </c>
      <c r="I214" s="596"/>
      <c r="J214" s="597"/>
      <c r="K214" s="597"/>
      <c r="L214" s="599">
        <v>570</v>
      </c>
    </row>
    <row r="215" spans="1:20" s="6" customFormat="1">
      <c r="A215" s="596" t="s">
        <v>1177</v>
      </c>
      <c r="B215" s="1774">
        <v>45474</v>
      </c>
      <c r="C215" s="597"/>
      <c r="D215" s="597">
        <v>16082</v>
      </c>
      <c r="E215" s="597" t="s">
        <v>2</v>
      </c>
      <c r="F215" s="597">
        <v>1007</v>
      </c>
      <c r="G215" s="597" t="s">
        <v>135</v>
      </c>
      <c r="H215" s="1775">
        <v>20</v>
      </c>
      <c r="I215" s="596"/>
      <c r="J215" s="597"/>
      <c r="K215" s="597"/>
      <c r="L215" s="599">
        <v>570</v>
      </c>
    </row>
    <row r="216" spans="1:20" s="6" customFormat="1">
      <c r="A216" s="1043" t="s">
        <v>2340</v>
      </c>
      <c r="B216" s="1797">
        <v>45341</v>
      </c>
      <c r="C216" s="771"/>
      <c r="D216" s="771">
        <v>16099</v>
      </c>
      <c r="E216" s="771" t="s">
        <v>3554</v>
      </c>
      <c r="F216" s="771">
        <v>4313</v>
      </c>
      <c r="G216" s="771" t="s">
        <v>52</v>
      </c>
      <c r="H216" s="1798">
        <v>200</v>
      </c>
      <c r="I216" s="1043"/>
      <c r="J216" s="771"/>
      <c r="K216" s="771"/>
      <c r="L216" s="1799"/>
    </row>
    <row r="217" spans="1:20" s="6" customFormat="1">
      <c r="A217" s="1043"/>
      <c r="B217" s="771"/>
      <c r="C217" s="771"/>
      <c r="D217" s="771"/>
      <c r="E217" s="771" t="s">
        <v>3554</v>
      </c>
      <c r="F217" s="771">
        <v>4314</v>
      </c>
      <c r="G217" s="771" t="s">
        <v>27</v>
      </c>
      <c r="H217" s="1798" t="s">
        <v>3556</v>
      </c>
      <c r="I217" s="1043"/>
      <c r="J217" s="771"/>
      <c r="K217" s="771"/>
      <c r="L217" s="1799"/>
    </row>
    <row r="218" spans="1:20" s="6" customFormat="1">
      <c r="A218" s="1043"/>
      <c r="B218" s="771"/>
      <c r="C218" s="771"/>
      <c r="D218" s="771"/>
      <c r="E218" s="771" t="s">
        <v>3555</v>
      </c>
      <c r="F218" s="771">
        <v>4315</v>
      </c>
      <c r="G218" s="771" t="s">
        <v>2341</v>
      </c>
      <c r="H218" s="1798" t="s">
        <v>1634</v>
      </c>
      <c r="I218" s="1043"/>
      <c r="J218" s="771"/>
      <c r="K218" s="771"/>
      <c r="L218" s="1799"/>
    </row>
    <row r="219" spans="1:20" s="6" customFormat="1">
      <c r="A219" s="1043"/>
      <c r="B219" s="771"/>
      <c r="C219" s="771"/>
      <c r="D219" s="771"/>
      <c r="E219" s="771" t="s">
        <v>2</v>
      </c>
      <c r="F219" s="771">
        <v>4316</v>
      </c>
      <c r="G219" s="771" t="s">
        <v>57</v>
      </c>
      <c r="H219" s="1798">
        <v>25</v>
      </c>
      <c r="I219" s="1043"/>
      <c r="J219" s="771"/>
      <c r="K219" s="771"/>
      <c r="L219" s="1799">
        <v>7525</v>
      </c>
    </row>
    <row r="220" spans="1:20" s="6" customFormat="1">
      <c r="A220" s="596" t="s">
        <v>2340</v>
      </c>
      <c r="B220" s="1774">
        <v>45380</v>
      </c>
      <c r="C220" s="597"/>
      <c r="D220" s="597">
        <v>16100</v>
      </c>
      <c r="E220" s="597" t="s">
        <v>3554</v>
      </c>
      <c r="F220" s="597">
        <v>4313</v>
      </c>
      <c r="G220" s="597" t="s">
        <v>52</v>
      </c>
      <c r="H220" s="1775">
        <v>200</v>
      </c>
      <c r="I220" s="596"/>
      <c r="J220" s="597"/>
      <c r="K220" s="597"/>
      <c r="L220" s="599"/>
    </row>
    <row r="221" spans="1:20" s="6" customFormat="1">
      <c r="A221" s="596"/>
      <c r="B221" s="597"/>
      <c r="C221" s="597"/>
      <c r="D221" s="597"/>
      <c r="E221" s="597" t="s">
        <v>3554</v>
      </c>
      <c r="F221" s="597">
        <v>4314</v>
      </c>
      <c r="G221" s="597" t="s">
        <v>27</v>
      </c>
      <c r="H221" s="1775" t="s">
        <v>3556</v>
      </c>
      <c r="I221" s="596"/>
      <c r="J221" s="597"/>
      <c r="K221" s="597"/>
      <c r="L221" s="599"/>
    </row>
    <row r="222" spans="1:20" s="6" customFormat="1">
      <c r="A222" s="596"/>
      <c r="B222" s="597"/>
      <c r="C222" s="597"/>
      <c r="D222" s="597"/>
      <c r="E222" s="597" t="s">
        <v>3555</v>
      </c>
      <c r="F222" s="597">
        <v>4315</v>
      </c>
      <c r="G222" s="597" t="s">
        <v>2341</v>
      </c>
      <c r="H222" s="1775" t="s">
        <v>1634</v>
      </c>
      <c r="I222" s="596"/>
      <c r="J222" s="597"/>
      <c r="K222" s="597"/>
      <c r="L222" s="599"/>
    </row>
    <row r="223" spans="1:20" s="6" customFormat="1">
      <c r="A223" s="596"/>
      <c r="B223" s="597"/>
      <c r="C223" s="597"/>
      <c r="D223" s="597"/>
      <c r="E223" s="597" t="s">
        <v>2</v>
      </c>
      <c r="F223" s="597">
        <v>4316</v>
      </c>
      <c r="G223" s="597" t="s">
        <v>57</v>
      </c>
      <c r="H223" s="1775">
        <v>25</v>
      </c>
      <c r="I223" s="596"/>
      <c r="J223" s="597"/>
      <c r="K223" s="597"/>
      <c r="L223" s="599">
        <v>7525</v>
      </c>
    </row>
    <row r="224" spans="1:20" s="6" customFormat="1">
      <c r="A224" s="1043" t="s">
        <v>400</v>
      </c>
      <c r="B224" s="1797">
        <v>45331</v>
      </c>
      <c r="C224" s="771"/>
      <c r="D224" s="771">
        <v>16184</v>
      </c>
      <c r="E224" s="771" t="s">
        <v>2</v>
      </c>
      <c r="F224" s="771">
        <v>908</v>
      </c>
      <c r="G224" s="771" t="s">
        <v>30</v>
      </c>
      <c r="H224" s="1798">
        <v>63</v>
      </c>
      <c r="I224" s="1043"/>
      <c r="J224" s="771"/>
      <c r="K224" s="771"/>
      <c r="L224" s="1799">
        <v>510</v>
      </c>
      <c r="T224" s="6" t="s">
        <v>3583</v>
      </c>
    </row>
    <row r="225" spans="1:25" s="6" customFormat="1">
      <c r="A225" s="596" t="s">
        <v>400</v>
      </c>
      <c r="B225" s="1774">
        <v>45362</v>
      </c>
      <c r="C225" s="597"/>
      <c r="D225" s="597">
        <v>16185</v>
      </c>
      <c r="E225" s="597" t="s">
        <v>2</v>
      </c>
      <c r="F225" s="597">
        <v>908</v>
      </c>
      <c r="G225" s="597" t="s">
        <v>30</v>
      </c>
      <c r="H225" s="1775">
        <v>63</v>
      </c>
      <c r="I225" s="596"/>
      <c r="J225" s="597"/>
      <c r="K225" s="597"/>
      <c r="L225" s="599">
        <v>510</v>
      </c>
      <c r="T225" s="6" t="s">
        <v>3583</v>
      </c>
    </row>
    <row r="226" spans="1:25" s="6" customFormat="1">
      <c r="A226" s="596" t="s">
        <v>400</v>
      </c>
      <c r="B226" s="1774">
        <v>45362</v>
      </c>
      <c r="C226" s="597"/>
      <c r="D226" s="597">
        <v>16187</v>
      </c>
      <c r="E226" s="597" t="s">
        <v>2</v>
      </c>
      <c r="F226" s="597">
        <v>753</v>
      </c>
      <c r="G226" s="597" t="s">
        <v>47</v>
      </c>
      <c r="H226" s="1775">
        <v>100</v>
      </c>
      <c r="I226" s="596"/>
      <c r="J226" s="597"/>
      <c r="K226" s="597"/>
      <c r="L226" s="599">
        <v>3750</v>
      </c>
      <c r="T226" s="6" t="s">
        <v>3584</v>
      </c>
    </row>
    <row r="227" spans="1:25" s="6" customFormat="1">
      <c r="A227" s="596" t="s">
        <v>400</v>
      </c>
      <c r="B227" s="1774">
        <v>45392</v>
      </c>
      <c r="C227" s="597"/>
      <c r="D227" s="597">
        <v>16186</v>
      </c>
      <c r="E227" s="597" t="s">
        <v>2</v>
      </c>
      <c r="F227" s="597">
        <v>908</v>
      </c>
      <c r="G227" s="597" t="s">
        <v>30</v>
      </c>
      <c r="H227" s="1775">
        <v>63</v>
      </c>
      <c r="I227" s="596"/>
      <c r="J227" s="597"/>
      <c r="K227" s="597"/>
      <c r="L227" s="599">
        <v>510</v>
      </c>
      <c r="T227" s="6" t="s">
        <v>3583</v>
      </c>
    </row>
    <row r="228" spans="1:25" s="6" customFormat="1">
      <c r="A228" s="596" t="s">
        <v>400</v>
      </c>
      <c r="B228" s="1774">
        <v>45392</v>
      </c>
      <c r="C228" s="597"/>
      <c r="D228" s="597">
        <v>16188</v>
      </c>
      <c r="E228" s="597" t="s">
        <v>2</v>
      </c>
      <c r="F228" s="597">
        <v>753</v>
      </c>
      <c r="G228" s="597" t="s">
        <v>47</v>
      </c>
      <c r="H228" s="1775">
        <v>100</v>
      </c>
      <c r="I228" s="596"/>
      <c r="J228" s="597"/>
      <c r="K228" s="597"/>
      <c r="L228" s="599">
        <v>3750</v>
      </c>
      <c r="T228" s="6" t="s">
        <v>3584</v>
      </c>
    </row>
    <row r="229" spans="1:25" s="41" customFormat="1">
      <c r="A229" s="1723" t="s">
        <v>2374</v>
      </c>
      <c r="B229" s="1724">
        <v>45331</v>
      </c>
      <c r="C229" s="1725"/>
      <c r="D229" s="1726">
        <v>16218</v>
      </c>
      <c r="E229" s="1800" t="s">
        <v>1221</v>
      </c>
      <c r="F229" s="1728">
        <v>4375</v>
      </c>
      <c r="G229" s="1801" t="s">
        <v>31</v>
      </c>
      <c r="H229" s="1726">
        <v>100</v>
      </c>
      <c r="I229" s="1729"/>
      <c r="J229" s="763"/>
      <c r="K229" s="763"/>
      <c r="L229" s="1730">
        <v>2090</v>
      </c>
      <c r="M229" s="249"/>
      <c r="N229" s="249"/>
      <c r="O229" s="249"/>
      <c r="P229" s="249"/>
      <c r="Q229" s="249"/>
      <c r="R229" s="249"/>
      <c r="T229" s="1796" t="s">
        <v>3598</v>
      </c>
      <c r="U229" s="249"/>
      <c r="V229" s="249"/>
      <c r="W229" s="249"/>
      <c r="X229" s="249"/>
      <c r="Y229" s="249"/>
    </row>
    <row r="230" spans="1:25" s="6" customFormat="1">
      <c r="A230" s="1043" t="s">
        <v>2854</v>
      </c>
      <c r="B230" s="1797">
        <v>45341</v>
      </c>
      <c r="C230" s="771"/>
      <c r="D230" s="771">
        <v>16230</v>
      </c>
      <c r="E230" s="771" t="s">
        <v>2</v>
      </c>
      <c r="F230" s="771">
        <v>2691</v>
      </c>
      <c r="G230" s="771" t="s">
        <v>47</v>
      </c>
      <c r="H230" s="1798" t="s">
        <v>2028</v>
      </c>
      <c r="I230" s="1043"/>
      <c r="J230" s="771"/>
      <c r="K230" s="771"/>
      <c r="L230" s="1799">
        <v>1653.76</v>
      </c>
      <c r="T230" s="1795" t="s">
        <v>3595</v>
      </c>
    </row>
    <row r="231" spans="1:25" s="6" customFormat="1">
      <c r="A231" s="596" t="s">
        <v>2854</v>
      </c>
      <c r="B231" s="1774">
        <v>45355</v>
      </c>
      <c r="C231" s="597"/>
      <c r="D231" s="597">
        <v>16231</v>
      </c>
      <c r="E231" s="597" t="s">
        <v>2</v>
      </c>
      <c r="F231" s="597">
        <v>2691</v>
      </c>
      <c r="G231" s="597" t="s">
        <v>47</v>
      </c>
      <c r="H231" s="1775" t="s">
        <v>2028</v>
      </c>
      <c r="I231" s="596"/>
      <c r="J231" s="597"/>
      <c r="K231" s="597"/>
      <c r="L231" s="599">
        <v>1653.76</v>
      </c>
      <c r="T231" s="1795" t="s">
        <v>3596</v>
      </c>
    </row>
    <row r="232" spans="1:25" s="6" customFormat="1">
      <c r="A232" s="596" t="s">
        <v>2854</v>
      </c>
      <c r="B232" s="1774">
        <v>45364</v>
      </c>
      <c r="C232" s="597"/>
      <c r="D232" s="597">
        <v>16232</v>
      </c>
      <c r="E232" s="597" t="s">
        <v>81</v>
      </c>
      <c r="F232" s="597">
        <v>4873</v>
      </c>
      <c r="G232" s="597" t="s">
        <v>3378</v>
      </c>
      <c r="H232" s="1775">
        <v>48</v>
      </c>
      <c r="I232" s="596"/>
      <c r="J232" s="597"/>
      <c r="K232" s="597"/>
      <c r="L232" s="599">
        <v>290.39999999999998</v>
      </c>
    </row>
    <row r="233" spans="1:25" s="6" customFormat="1">
      <c r="A233" s="1043" t="s">
        <v>1510</v>
      </c>
      <c r="B233" s="1797">
        <v>45337</v>
      </c>
      <c r="C233" s="771"/>
      <c r="D233" s="771">
        <v>16235</v>
      </c>
      <c r="E233" s="771" t="s">
        <v>40</v>
      </c>
      <c r="F233" s="771">
        <v>2108</v>
      </c>
      <c r="G233" s="771" t="s">
        <v>100</v>
      </c>
      <c r="H233" s="1798">
        <v>20</v>
      </c>
      <c r="I233" s="1043"/>
      <c r="J233" s="771"/>
      <c r="K233" s="771"/>
      <c r="L233" s="1799">
        <v>363</v>
      </c>
      <c r="T233" s="1030" t="s">
        <v>3597</v>
      </c>
      <c r="U233" s="1030" t="s">
        <v>40</v>
      </c>
    </row>
    <row r="234" spans="1:25" s="6" customFormat="1">
      <c r="A234" s="1043" t="s">
        <v>3295</v>
      </c>
      <c r="B234" s="1797">
        <v>45343</v>
      </c>
      <c r="C234" s="771"/>
      <c r="D234" s="771">
        <v>16242</v>
      </c>
      <c r="E234" s="771" t="s">
        <v>2351</v>
      </c>
      <c r="F234" s="771">
        <v>4811</v>
      </c>
      <c r="G234" s="771" t="s">
        <v>22</v>
      </c>
      <c r="H234" s="1798" t="s">
        <v>3602</v>
      </c>
      <c r="I234" s="1043"/>
      <c r="J234" s="771"/>
      <c r="K234" s="771"/>
      <c r="L234" s="1799">
        <v>297.92</v>
      </c>
      <c r="T234" s="1795" t="s">
        <v>3603</v>
      </c>
    </row>
    <row r="235" spans="1:25" s="6" customFormat="1">
      <c r="A235" s="596" t="s">
        <v>918</v>
      </c>
      <c r="B235" s="1774">
        <v>45376</v>
      </c>
      <c r="C235" s="597"/>
      <c r="D235" s="597">
        <v>16254</v>
      </c>
      <c r="E235" s="597" t="s">
        <v>2</v>
      </c>
      <c r="F235" s="597">
        <v>1126</v>
      </c>
      <c r="G235" s="597" t="s">
        <v>57</v>
      </c>
      <c r="H235" s="1775">
        <v>10</v>
      </c>
      <c r="I235" s="596"/>
      <c r="J235" s="597"/>
      <c r="K235" s="597"/>
      <c r="L235" s="599">
        <v>850</v>
      </c>
      <c r="T235" s="1795" t="s">
        <v>3608</v>
      </c>
    </row>
    <row r="236" spans="1:25" s="6" customFormat="1">
      <c r="A236" s="337"/>
      <c r="B236" s="5"/>
      <c r="C236" s="5"/>
      <c r="D236" s="5"/>
      <c r="E236" s="5"/>
      <c r="F236" s="5"/>
      <c r="G236" s="5"/>
      <c r="H236" s="1504"/>
      <c r="I236" s="337"/>
      <c r="J236" s="5"/>
      <c r="K236" s="5"/>
      <c r="L236" s="528"/>
    </row>
    <row r="237" spans="1:25" s="6" customFormat="1">
      <c r="A237" s="387"/>
      <c r="H237" s="823"/>
      <c r="I237" s="387"/>
      <c r="L237" s="587"/>
    </row>
    <row r="238" spans="1:25" s="6" customFormat="1">
      <c r="A238" s="387"/>
      <c r="H238" s="823"/>
      <c r="I238" s="387"/>
      <c r="L238" s="587"/>
    </row>
    <row r="239" spans="1:25" s="6" customFormat="1">
      <c r="A239" s="387"/>
      <c r="H239" s="823"/>
      <c r="I239" s="387"/>
      <c r="L239" s="587"/>
    </row>
    <row r="240" spans="1:25" s="6" customFormat="1">
      <c r="A240" s="387"/>
      <c r="H240" s="823"/>
      <c r="I240" s="387"/>
      <c r="L240" s="587"/>
    </row>
    <row r="241" spans="1:19" s="6" customFormat="1">
      <c r="A241" s="387"/>
      <c r="H241" s="823"/>
      <c r="I241" s="387"/>
      <c r="L241" s="587"/>
    </row>
    <row r="242" spans="1:19" s="6" customFormat="1">
      <c r="A242" s="387"/>
      <c r="H242" s="823"/>
      <c r="I242" s="387"/>
      <c r="L242" s="587"/>
    </row>
    <row r="243" spans="1:19" s="6" customFormat="1">
      <c r="A243" s="387"/>
      <c r="H243" s="823"/>
      <c r="I243" s="387"/>
      <c r="L243" s="587"/>
    </row>
    <row r="244" spans="1:19" s="6" customFormat="1">
      <c r="A244" s="387"/>
      <c r="H244" s="823"/>
      <c r="I244" s="387"/>
      <c r="L244" s="587"/>
    </row>
    <row r="245" spans="1:19" s="6" customFormat="1" hidden="1">
      <c r="A245" s="387"/>
      <c r="H245" s="823"/>
      <c r="I245" s="387"/>
      <c r="L245" s="587"/>
    </row>
    <row r="246" spans="1:19" s="6" customFormat="1" hidden="1">
      <c r="A246" s="387"/>
      <c r="H246" s="823"/>
      <c r="I246" s="387"/>
      <c r="L246" s="587"/>
    </row>
    <row r="247" spans="1:19" s="6" customFormat="1" hidden="1">
      <c r="A247" s="387"/>
      <c r="H247" s="823"/>
      <c r="I247" s="387"/>
      <c r="L247" s="587"/>
      <c r="S247"/>
    </row>
    <row r="248" spans="1:19" s="6" customFormat="1" hidden="1">
      <c r="A248" s="37"/>
      <c r="B248"/>
      <c r="C248"/>
      <c r="D248"/>
      <c r="E248"/>
      <c r="F248"/>
      <c r="G248"/>
      <c r="H248" s="484"/>
      <c r="I248" s="37"/>
      <c r="J248"/>
      <c r="K248"/>
      <c r="L248" s="587"/>
      <c r="S248"/>
    </row>
    <row r="249" spans="1:19" s="6" customFormat="1" hidden="1">
      <c r="A249" s="37"/>
      <c r="B249"/>
      <c r="C249"/>
      <c r="D249"/>
      <c r="E249"/>
      <c r="F249"/>
      <c r="G249"/>
      <c r="H249" s="484"/>
      <c r="I249" s="37"/>
      <c r="J249"/>
      <c r="K249"/>
      <c r="L249" s="587"/>
      <c r="S249"/>
    </row>
    <row r="250" spans="1:19" s="6" customFormat="1" hidden="1">
      <c r="A250" s="37"/>
      <c r="B250"/>
      <c r="C250"/>
      <c r="D250"/>
      <c r="E250"/>
      <c r="F250"/>
      <c r="G250"/>
      <c r="H250" s="484"/>
      <c r="I250" s="37"/>
      <c r="J250"/>
      <c r="K250"/>
      <c r="L250" s="587"/>
      <c r="S250"/>
    </row>
    <row r="251" spans="1:19" s="6" customFormat="1" hidden="1">
      <c r="A251" s="37"/>
      <c r="B251"/>
      <c r="C251"/>
      <c r="D251"/>
      <c r="E251"/>
      <c r="F251"/>
      <c r="G251"/>
      <c r="H251" s="484"/>
      <c r="I251" s="37"/>
      <c r="J251"/>
      <c r="K251"/>
      <c r="L251" s="587"/>
      <c r="S251"/>
    </row>
    <row r="252" spans="1:19" s="6" customFormat="1" hidden="1">
      <c r="A252" s="37"/>
      <c r="B252"/>
      <c r="C252"/>
      <c r="D252"/>
      <c r="E252"/>
      <c r="F252"/>
      <c r="G252"/>
      <c r="H252" s="484"/>
      <c r="I252" s="37"/>
      <c r="J252"/>
      <c r="K252"/>
      <c r="L252" s="587"/>
      <c r="S252"/>
    </row>
    <row r="253" spans="1:19" s="6" customFormat="1" hidden="1">
      <c r="A253" s="37"/>
      <c r="B253"/>
      <c r="C253"/>
      <c r="D253"/>
      <c r="E253"/>
      <c r="F253"/>
      <c r="G253"/>
      <c r="H253" s="484"/>
      <c r="I253" s="37"/>
      <c r="J253"/>
      <c r="K253"/>
      <c r="L253" s="587"/>
      <c r="S253"/>
    </row>
    <row r="254" spans="1:19" s="6" customFormat="1" hidden="1">
      <c r="A254" s="37"/>
      <c r="B254"/>
      <c r="C254"/>
      <c r="D254"/>
      <c r="E254"/>
      <c r="F254"/>
      <c r="G254"/>
      <c r="H254" s="484"/>
      <c r="I254" s="37"/>
      <c r="J254"/>
      <c r="K254"/>
      <c r="L254" s="587"/>
      <c r="S254"/>
    </row>
    <row r="255" spans="1:19" s="6" customFormat="1" hidden="1">
      <c r="A255" s="37"/>
      <c r="B255"/>
      <c r="C255"/>
      <c r="D255"/>
      <c r="E255"/>
      <c r="F255"/>
      <c r="G255"/>
      <c r="H255" s="484"/>
      <c r="I255" s="37"/>
      <c r="J255"/>
      <c r="K255"/>
      <c r="L255" s="587"/>
      <c r="S255"/>
    </row>
    <row r="256" spans="1:19" s="6" customFormat="1" hidden="1">
      <c r="A256" s="37"/>
      <c r="B256"/>
      <c r="C256"/>
      <c r="D256"/>
      <c r="E256"/>
      <c r="F256"/>
      <c r="G256"/>
      <c r="H256" s="484"/>
      <c r="I256" s="37"/>
      <c r="J256"/>
      <c r="K256"/>
      <c r="L256" s="587"/>
      <c r="S25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87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87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87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87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87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87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87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87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87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87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87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87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87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87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87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87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87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87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87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87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87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87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87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87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87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87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87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87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87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87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87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87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87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87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87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87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87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87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87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87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87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87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87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87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87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87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87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87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87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87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87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87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87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87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87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87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87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87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87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87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87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87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87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87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2:25" s="37" customFormat="1" hidden="1">
      <c r="B321"/>
      <c r="C321"/>
      <c r="D321"/>
      <c r="E321"/>
      <c r="F321"/>
      <c r="G321"/>
      <c r="H321" s="484"/>
      <c r="J321"/>
      <c r="K321"/>
      <c r="L321" s="587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2:25" s="37" customFormat="1" hidden="1">
      <c r="B322"/>
      <c r="C322"/>
      <c r="D322"/>
      <c r="E322"/>
      <c r="F322"/>
      <c r="G322"/>
      <c r="H322" s="484"/>
      <c r="J322"/>
      <c r="K322"/>
      <c r="L322" s="587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2:25" s="37" customFormat="1" hidden="1">
      <c r="B323"/>
      <c r="C323"/>
      <c r="D323"/>
      <c r="E323"/>
      <c r="F323"/>
      <c r="G323"/>
      <c r="H323" s="484"/>
      <c r="J323"/>
      <c r="K323"/>
      <c r="L323" s="587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2:25" s="37" customFormat="1" hidden="1">
      <c r="B324"/>
      <c r="C324"/>
      <c r="D324"/>
      <c r="E324"/>
      <c r="F324"/>
      <c r="G324"/>
      <c r="H324" s="484"/>
      <c r="J324"/>
      <c r="K324"/>
      <c r="L324" s="587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2:25" s="37" customFormat="1" hidden="1">
      <c r="B325"/>
      <c r="C325"/>
      <c r="D325"/>
      <c r="E325"/>
      <c r="F325"/>
      <c r="G325"/>
      <c r="H325" s="484"/>
      <c r="J325"/>
      <c r="K325"/>
      <c r="L325" s="587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2:25" s="37" customFormat="1" hidden="1">
      <c r="B326"/>
      <c r="C326"/>
      <c r="D326"/>
      <c r="E326"/>
      <c r="F326"/>
      <c r="G326"/>
      <c r="H326" s="484"/>
      <c r="J326"/>
      <c r="K326"/>
      <c r="L326" s="587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2:25" s="37" customFormat="1" hidden="1">
      <c r="B327"/>
      <c r="C327"/>
      <c r="D327"/>
      <c r="E327"/>
      <c r="F327"/>
      <c r="G327"/>
      <c r="H327" s="484"/>
      <c r="J327"/>
      <c r="K327"/>
      <c r="L327" s="587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2:25" s="37" customFormat="1" hidden="1">
      <c r="B328"/>
      <c r="C328"/>
      <c r="D328"/>
      <c r="E328"/>
      <c r="F328"/>
      <c r="G328"/>
      <c r="H328" s="484"/>
      <c r="J328"/>
      <c r="K328"/>
      <c r="L328" s="587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2:25" s="37" customFormat="1" hidden="1">
      <c r="B329"/>
      <c r="C329"/>
      <c r="D329"/>
      <c r="E329"/>
      <c r="F329"/>
      <c r="G329"/>
      <c r="H329" s="484"/>
      <c r="J329"/>
      <c r="K329"/>
      <c r="L329" s="587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2:25" s="37" customFormat="1" hidden="1">
      <c r="B330"/>
      <c r="C330"/>
      <c r="D330"/>
      <c r="E330"/>
      <c r="F330"/>
      <c r="G330"/>
      <c r="H330" s="484"/>
      <c r="J330"/>
      <c r="K330"/>
      <c r="L330" s="587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2:25" s="37" customFormat="1" hidden="1">
      <c r="B331"/>
      <c r="C331"/>
      <c r="D331"/>
      <c r="E331"/>
      <c r="F331"/>
      <c r="G331"/>
      <c r="H331" s="484"/>
      <c r="J331"/>
      <c r="K331"/>
      <c r="L331" s="587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2" spans="2:25" s="37" customFormat="1" hidden="1">
      <c r="B332"/>
      <c r="C332"/>
      <c r="D332"/>
      <c r="E332"/>
      <c r="F332"/>
      <c r="G332"/>
      <c r="H332" s="484"/>
      <c r="J332"/>
      <c r="K332"/>
      <c r="L332" s="587"/>
      <c r="M332" s="6"/>
      <c r="N332" s="6"/>
      <c r="O332" s="6"/>
      <c r="P332" s="6"/>
      <c r="Q332" s="6"/>
      <c r="R332" s="6"/>
      <c r="S332"/>
      <c r="T332" s="6"/>
      <c r="U332" s="6"/>
      <c r="V332" s="6"/>
      <c r="W332" s="6"/>
      <c r="X332" s="6"/>
      <c r="Y332" s="6"/>
    </row>
    <row r="333" spans="2:25" s="37" customFormat="1" hidden="1">
      <c r="B333"/>
      <c r="C333"/>
      <c r="D333"/>
      <c r="E333"/>
      <c r="F333"/>
      <c r="G333"/>
      <c r="H333" s="484"/>
      <c r="J333"/>
      <c r="K333"/>
      <c r="L333" s="587"/>
      <c r="M333" s="6"/>
      <c r="N333" s="6"/>
      <c r="O333" s="6"/>
      <c r="P333" s="6"/>
      <c r="Q333" s="6"/>
      <c r="R333" s="6"/>
      <c r="S333"/>
      <c r="T333" s="6"/>
      <c r="U333" s="6"/>
      <c r="V333" s="6"/>
      <c r="W333" s="6"/>
      <c r="X333" s="6"/>
      <c r="Y333" s="6"/>
    </row>
    <row r="334" spans="2:25" s="37" customFormat="1" hidden="1">
      <c r="B334"/>
      <c r="C334"/>
      <c r="D334"/>
      <c r="E334"/>
      <c r="F334"/>
      <c r="G334"/>
      <c r="H334" s="484"/>
      <c r="J334"/>
      <c r="K334"/>
      <c r="L334" s="587"/>
      <c r="M334" s="6"/>
      <c r="N334" s="6"/>
      <c r="O334" s="6"/>
      <c r="P334" s="6"/>
      <c r="Q334" s="6"/>
      <c r="R334" s="6"/>
      <c r="S334"/>
      <c r="T334" s="6"/>
      <c r="U334" s="6"/>
      <c r="V334" s="6"/>
      <c r="W334" s="6"/>
      <c r="X334" s="6"/>
      <c r="Y334" s="6"/>
    </row>
    <row r="335" spans="2:25" s="37" customFormat="1" hidden="1">
      <c r="B335"/>
      <c r="C335"/>
      <c r="D335"/>
      <c r="E335"/>
      <c r="F335"/>
      <c r="G335"/>
      <c r="H335" s="484"/>
      <c r="J335"/>
      <c r="K335"/>
      <c r="L335" s="587"/>
      <c r="M335" s="6"/>
      <c r="N335" s="6"/>
      <c r="O335" s="6"/>
      <c r="P335" s="6"/>
      <c r="Q335" s="6"/>
      <c r="R335" s="6"/>
      <c r="S335"/>
      <c r="T335" s="6"/>
      <c r="U335" s="6"/>
      <c r="V335" s="6"/>
      <c r="W335" s="6"/>
      <c r="X335" s="6"/>
      <c r="Y335" s="6"/>
    </row>
    <row r="336" spans="2:25" s="37" customFormat="1" hidden="1">
      <c r="B336"/>
      <c r="C336"/>
      <c r="D336"/>
      <c r="E336"/>
      <c r="F336"/>
      <c r="G336"/>
      <c r="H336" s="484"/>
      <c r="J336"/>
      <c r="K336"/>
      <c r="L336" s="587"/>
      <c r="M336" s="6"/>
      <c r="N336" s="6"/>
      <c r="O336" s="6"/>
      <c r="P336" s="6"/>
      <c r="Q336" s="6"/>
      <c r="R336" s="6"/>
      <c r="S336"/>
      <c r="T336" s="6"/>
      <c r="U336" s="6"/>
      <c r="V336" s="6"/>
      <c r="W336" s="6"/>
      <c r="X336" s="6"/>
      <c r="Y336" s="6"/>
    </row>
    <row r="337" spans="2:25" s="37" customFormat="1" hidden="1">
      <c r="B337"/>
      <c r="C337"/>
      <c r="D337"/>
      <c r="E337"/>
      <c r="F337"/>
      <c r="G337"/>
      <c r="H337" s="484"/>
      <c r="J337"/>
      <c r="K337"/>
      <c r="L337" s="587"/>
      <c r="M337" s="6"/>
      <c r="N337" s="6"/>
      <c r="O337" s="6"/>
      <c r="P337" s="6"/>
      <c r="Q337" s="6"/>
      <c r="R337" s="6"/>
      <c r="S337"/>
      <c r="T337" s="6"/>
      <c r="U337" s="6"/>
      <c r="V337" s="6"/>
      <c r="W337" s="6"/>
      <c r="X337" s="6"/>
      <c r="Y337" s="6"/>
    </row>
    <row r="338" spans="2:25" s="37" customFormat="1" hidden="1">
      <c r="B338"/>
      <c r="C338"/>
      <c r="D338"/>
      <c r="E338"/>
      <c r="F338"/>
      <c r="G338"/>
      <c r="H338" s="484"/>
      <c r="J338"/>
      <c r="K338"/>
      <c r="L338" s="587"/>
      <c r="M338" s="6"/>
      <c r="N338" s="6"/>
      <c r="O338" s="6"/>
      <c r="P338" s="6"/>
      <c r="Q338" s="6"/>
      <c r="R338" s="6"/>
      <c r="S338"/>
      <c r="T338" s="6"/>
      <c r="U338" s="6"/>
      <c r="V338" s="6"/>
      <c r="W338" s="6"/>
      <c r="X338" s="6"/>
      <c r="Y338" s="6"/>
    </row>
    <row r="339" spans="2:25" s="37" customFormat="1" hidden="1">
      <c r="B339"/>
      <c r="C339"/>
      <c r="D339"/>
      <c r="E339"/>
      <c r="F339"/>
      <c r="G339"/>
      <c r="H339" s="484"/>
      <c r="J339"/>
      <c r="K339"/>
      <c r="L339" s="587"/>
      <c r="M339" s="6"/>
      <c r="N339" s="6"/>
      <c r="O339" s="6"/>
      <c r="P339" s="6"/>
      <c r="Q339" s="6"/>
      <c r="R339" s="6"/>
      <c r="S339"/>
      <c r="T339" s="6"/>
      <c r="U339" s="6"/>
      <c r="V339" s="6"/>
      <c r="W339" s="6"/>
      <c r="X339" s="6"/>
      <c r="Y339" s="6"/>
    </row>
    <row r="340" spans="2:25" s="37" customFormat="1" hidden="1">
      <c r="B340"/>
      <c r="C340"/>
      <c r="D340"/>
      <c r="E340"/>
      <c r="F340"/>
      <c r="G340"/>
      <c r="H340" s="484"/>
      <c r="J340"/>
      <c r="K340"/>
      <c r="L340" s="587"/>
      <c r="M340" s="6"/>
      <c r="N340" s="6"/>
      <c r="O340" s="6"/>
      <c r="P340" s="6"/>
      <c r="Q340" s="6"/>
      <c r="R340" s="6"/>
      <c r="S340"/>
      <c r="T340" s="6"/>
      <c r="U340" s="6"/>
      <c r="V340" s="6"/>
      <c r="W340" s="6"/>
      <c r="X340" s="6"/>
      <c r="Y340" s="6"/>
    </row>
    <row r="341" spans="2:25" s="37" customFormat="1" hidden="1">
      <c r="B341"/>
      <c r="C341"/>
      <c r="D341"/>
      <c r="E341"/>
      <c r="F341"/>
      <c r="G341"/>
      <c r="H341" s="484"/>
      <c r="J341"/>
      <c r="K341"/>
      <c r="L341" s="587"/>
      <c r="M341" s="6"/>
      <c r="N341" s="6"/>
      <c r="O341" s="6"/>
      <c r="P341" s="6"/>
      <c r="Q341" s="6"/>
      <c r="R341" s="6"/>
      <c r="S341"/>
      <c r="T341" s="6"/>
      <c r="U341" s="6"/>
      <c r="V341" s="6"/>
      <c r="W341" s="6"/>
      <c r="X341" s="6"/>
      <c r="Y341" s="6"/>
    </row>
    <row r="342" spans="2:25" s="37" customFormat="1" hidden="1">
      <c r="B342"/>
      <c r="C342"/>
      <c r="D342"/>
      <c r="E342"/>
      <c r="F342"/>
      <c r="G342"/>
      <c r="H342" s="484"/>
      <c r="J342"/>
      <c r="K342"/>
      <c r="L342" s="587"/>
      <c r="M342" s="6"/>
      <c r="N342" s="6"/>
      <c r="O342" s="6"/>
      <c r="P342" s="6"/>
      <c r="Q342" s="6"/>
      <c r="R342" s="6"/>
      <c r="S342"/>
      <c r="T342" s="6"/>
      <c r="U342" s="6"/>
      <c r="V342" s="6"/>
      <c r="W342" s="6"/>
      <c r="X342" s="6"/>
      <c r="Y342" s="6"/>
    </row>
    <row r="343" spans="2:25" s="37" customFormat="1" hidden="1">
      <c r="B343"/>
      <c r="C343"/>
      <c r="D343"/>
      <c r="E343"/>
      <c r="F343"/>
      <c r="G343"/>
      <c r="H343" s="484"/>
      <c r="J343"/>
      <c r="K343"/>
      <c r="L343" s="587"/>
      <c r="M343" s="6"/>
      <c r="N343" s="6"/>
      <c r="O343" s="6"/>
      <c r="P343" s="6"/>
      <c r="Q343" s="6"/>
      <c r="R343" s="6"/>
      <c r="S343"/>
      <c r="T343" s="6"/>
      <c r="U343" s="6"/>
      <c r="V343" s="6"/>
      <c r="W343" s="6"/>
      <c r="X343" s="6"/>
      <c r="Y343" s="6"/>
    </row>
    <row r="344" spans="2:25" s="37" customFormat="1" hidden="1">
      <c r="B344"/>
      <c r="C344"/>
      <c r="D344"/>
      <c r="E344"/>
      <c r="F344"/>
      <c r="G344"/>
      <c r="H344" s="484"/>
      <c r="J344"/>
      <c r="K344"/>
      <c r="L344" s="587"/>
      <c r="M344" s="6"/>
      <c r="N344" s="6"/>
      <c r="O344" s="6"/>
      <c r="P344" s="6"/>
      <c r="Q344" s="6"/>
      <c r="R344" s="6"/>
      <c r="S344"/>
      <c r="T344" s="6"/>
      <c r="U344" s="6"/>
      <c r="V344" s="6"/>
      <c r="W344" s="6"/>
      <c r="X344" s="6"/>
      <c r="Y344" s="6"/>
    </row>
    <row r="345" spans="2:25" s="37" customFormat="1" hidden="1">
      <c r="B345"/>
      <c r="C345"/>
      <c r="D345"/>
      <c r="E345"/>
      <c r="F345"/>
      <c r="G345"/>
      <c r="H345" s="484"/>
      <c r="J345"/>
      <c r="K345"/>
      <c r="L345" s="587"/>
      <c r="M345" s="6"/>
      <c r="N345" s="6"/>
      <c r="O345" s="6"/>
      <c r="P345" s="6"/>
      <c r="Q345" s="6"/>
      <c r="R345" s="6"/>
      <c r="S345"/>
      <c r="T345" s="6"/>
      <c r="U345" s="6"/>
      <c r="V345" s="6"/>
      <c r="W345" s="6"/>
      <c r="X345" s="6"/>
      <c r="Y345" s="6"/>
    </row>
    <row r="346" spans="2:25" s="37" customFormat="1" hidden="1">
      <c r="B346"/>
      <c r="C346"/>
      <c r="D346"/>
      <c r="E346"/>
      <c r="F346"/>
      <c r="G346"/>
      <c r="H346" s="484"/>
      <c r="J346"/>
      <c r="K346"/>
      <c r="L346" s="587"/>
      <c r="M346" s="6"/>
      <c r="N346" s="6"/>
      <c r="O346" s="6"/>
      <c r="P346" s="6"/>
      <c r="Q346" s="6"/>
      <c r="R346" s="6"/>
      <c r="S346"/>
      <c r="T346" s="6"/>
      <c r="U346" s="6"/>
      <c r="V346" s="6"/>
      <c r="W346" s="6"/>
      <c r="X346" s="6"/>
      <c r="Y346" s="6"/>
    </row>
    <row r="347" spans="2:25" s="37" customFormat="1" hidden="1">
      <c r="B347"/>
      <c r="C347"/>
      <c r="D347"/>
      <c r="E347"/>
      <c r="F347"/>
      <c r="G347"/>
      <c r="H347" s="484"/>
      <c r="J347"/>
      <c r="K347"/>
      <c r="L347" s="587"/>
      <c r="M347" s="6"/>
      <c r="N347" s="6"/>
      <c r="O347" s="6"/>
      <c r="P347" s="6"/>
      <c r="Q347" s="6"/>
      <c r="R347" s="6"/>
      <c r="S347"/>
      <c r="T347" s="6"/>
      <c r="U347" s="6"/>
      <c r="V347" s="6"/>
      <c r="W347" s="6"/>
      <c r="X347" s="6"/>
      <c r="Y347" s="6"/>
    </row>
    <row r="348" spans="2:25" s="37" customFormat="1" hidden="1">
      <c r="B348"/>
      <c r="C348"/>
      <c r="D348"/>
      <c r="E348"/>
      <c r="F348"/>
      <c r="G348"/>
      <c r="H348" s="484"/>
      <c r="J348"/>
      <c r="K348"/>
      <c r="L348" s="587"/>
      <c r="M348" s="6"/>
      <c r="N348" s="6"/>
      <c r="O348" s="6"/>
      <c r="P348" s="6"/>
      <c r="Q348" s="6"/>
      <c r="R348" s="6"/>
      <c r="S348"/>
      <c r="T348" s="6"/>
      <c r="U348" s="6"/>
      <c r="V348" s="6"/>
      <c r="W348" s="6"/>
      <c r="X348" s="6"/>
      <c r="Y348" s="6"/>
    </row>
    <row r="349" spans="2:25" s="37" customFormat="1" hidden="1">
      <c r="B349"/>
      <c r="C349"/>
      <c r="D349"/>
      <c r="E349"/>
      <c r="F349"/>
      <c r="G349"/>
      <c r="H349" s="484"/>
      <c r="J349"/>
      <c r="K349"/>
      <c r="L349" s="587"/>
      <c r="M349" s="6"/>
      <c r="N349" s="6"/>
      <c r="O349" s="6"/>
      <c r="P349" s="6"/>
      <c r="Q349" s="6"/>
      <c r="R349" s="6"/>
      <c r="S349"/>
      <c r="T349" s="6"/>
      <c r="U349" s="6"/>
      <c r="V349" s="6"/>
      <c r="W349" s="6"/>
      <c r="X349" s="6"/>
      <c r="Y349" s="6"/>
    </row>
    <row r="350" spans="2:25" s="37" customFormat="1" hidden="1">
      <c r="B350"/>
      <c r="C350"/>
      <c r="D350"/>
      <c r="E350"/>
      <c r="F350"/>
      <c r="G350"/>
      <c r="H350" s="484"/>
      <c r="J350"/>
      <c r="K350"/>
      <c r="L350" s="587"/>
      <c r="M350" s="6"/>
      <c r="N350" s="6"/>
      <c r="O350" s="6"/>
      <c r="P350" s="6"/>
      <c r="Q350" s="6"/>
      <c r="R350" s="6"/>
      <c r="S350"/>
      <c r="T350" s="6"/>
      <c r="U350" s="6"/>
      <c r="V350" s="6"/>
      <c r="W350" s="6"/>
      <c r="X350" s="6"/>
      <c r="Y350" s="6"/>
    </row>
    <row r="351" spans="2:25" s="37" customFormat="1" hidden="1">
      <c r="B351"/>
      <c r="C351"/>
      <c r="D351"/>
      <c r="E351"/>
      <c r="F351"/>
      <c r="G351"/>
      <c r="H351" s="484"/>
      <c r="J351"/>
      <c r="K351"/>
      <c r="L351" s="587"/>
      <c r="M351" s="6"/>
      <c r="N351" s="6"/>
      <c r="O351" s="6"/>
      <c r="P351" s="6"/>
      <c r="Q351" s="6"/>
      <c r="R351" s="6"/>
      <c r="S351"/>
      <c r="T351" s="6"/>
      <c r="U351" s="6"/>
      <c r="V351" s="6"/>
      <c r="W351" s="6"/>
      <c r="X351" s="6"/>
      <c r="Y351" s="6"/>
    </row>
    <row r="352" spans="2:25" s="37" customFormat="1" hidden="1">
      <c r="B352"/>
      <c r="C352"/>
      <c r="D352"/>
      <c r="E352"/>
      <c r="F352"/>
      <c r="G352"/>
      <c r="H352" s="484"/>
      <c r="J352"/>
      <c r="K352"/>
      <c r="L352" s="587"/>
      <c r="M352" s="6"/>
      <c r="N352" s="6"/>
      <c r="O352" s="6"/>
      <c r="P352" s="6"/>
      <c r="Q352" s="6"/>
      <c r="R352" s="6"/>
      <c r="S352"/>
      <c r="T352" s="6"/>
      <c r="U352" s="6"/>
      <c r="V352" s="6"/>
      <c r="W352" s="6"/>
      <c r="X352" s="6"/>
      <c r="Y352" s="6"/>
    </row>
    <row r="353" spans="1:25" s="37" customFormat="1" hidden="1">
      <c r="B353"/>
      <c r="C353"/>
      <c r="D353"/>
      <c r="E353"/>
      <c r="F353"/>
      <c r="G353"/>
      <c r="H353" s="484"/>
      <c r="J353"/>
      <c r="K353"/>
      <c r="L353" s="587"/>
      <c r="M353" s="6"/>
      <c r="N353" s="6"/>
      <c r="O353" s="6"/>
      <c r="P353" s="6"/>
      <c r="Q353" s="6"/>
      <c r="R353" s="6"/>
      <c r="S353"/>
      <c r="T353" s="6"/>
      <c r="U353" s="6"/>
      <c r="V353" s="6"/>
      <c r="W353" s="6"/>
      <c r="X353" s="6"/>
      <c r="Y353" s="6"/>
    </row>
    <row r="354" spans="1:25" s="37" customFormat="1" hidden="1">
      <c r="B354"/>
      <c r="C354"/>
      <c r="D354"/>
      <c r="E354"/>
      <c r="F354"/>
      <c r="G354"/>
      <c r="H354" s="484"/>
      <c r="J354"/>
      <c r="K354"/>
      <c r="L354" s="587"/>
      <c r="M354" s="6"/>
      <c r="N354" s="6"/>
      <c r="O354" s="6"/>
      <c r="P354" s="6"/>
      <c r="Q354" s="6"/>
      <c r="R354" s="6"/>
      <c r="S354"/>
      <c r="T354" s="6"/>
      <c r="U354" s="6"/>
      <c r="V354" s="6"/>
      <c r="W354" s="6"/>
      <c r="X354" s="6"/>
      <c r="Y354" s="6"/>
    </row>
    <row r="355" spans="1:25" s="37" customFormat="1" hidden="1">
      <c r="B355"/>
      <c r="C355"/>
      <c r="D355"/>
      <c r="E355"/>
      <c r="F355"/>
      <c r="G355"/>
      <c r="H355" s="484"/>
      <c r="J355"/>
      <c r="K355"/>
      <c r="L355" s="587"/>
      <c r="M355" s="6"/>
      <c r="N355" s="6"/>
      <c r="O355" s="6"/>
      <c r="P355" s="6"/>
      <c r="Q355" s="6"/>
      <c r="R355" s="6"/>
      <c r="S355"/>
      <c r="T355" s="6"/>
      <c r="U355" s="6"/>
      <c r="V355" s="6"/>
      <c r="W355" s="6"/>
      <c r="X355" s="6"/>
      <c r="Y355" s="6"/>
    </row>
    <row r="356" spans="1:25" s="37" customFormat="1" hidden="1">
      <c r="B356"/>
      <c r="C356"/>
      <c r="D356"/>
      <c r="E356"/>
      <c r="F356"/>
      <c r="G356"/>
      <c r="H356" s="484"/>
      <c r="J356"/>
      <c r="K356"/>
      <c r="L356" s="587"/>
      <c r="M356" s="6"/>
      <c r="N356" s="6"/>
      <c r="O356" s="6"/>
      <c r="P356" s="6"/>
      <c r="Q356" s="6"/>
      <c r="R356" s="6"/>
      <c r="S356"/>
      <c r="T356" s="6"/>
      <c r="U356" s="6"/>
      <c r="V356" s="6"/>
      <c r="W356" s="6"/>
      <c r="X356" s="6"/>
      <c r="Y356" s="6"/>
    </row>
    <row r="357" spans="1:25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</row>
    <row r="358" spans="1:25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</row>
    <row r="359" spans="1:25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</row>
    <row r="360" spans="1:25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</row>
    <row r="361" spans="1:25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</row>
    <row r="362" spans="1:25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</row>
    <row r="363" spans="1:25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  <c r="U363" s="1770">
        <v>1</v>
      </c>
      <c r="V363" s="5"/>
    </row>
    <row r="364" spans="1:25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  <c r="U364" s="1770">
        <v>2</v>
      </c>
      <c r="V364" s="5"/>
    </row>
    <row r="365" spans="1:25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  <c r="U365" s="1770">
        <v>3</v>
      </c>
      <c r="V365" s="5"/>
    </row>
    <row r="366" spans="1:25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  <c r="U366" s="1770">
        <v>4</v>
      </c>
      <c r="V366" s="5"/>
    </row>
    <row r="367" spans="1:25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  <c r="U367" s="1770">
        <v>5</v>
      </c>
      <c r="V367" s="5"/>
    </row>
    <row r="368" spans="1:25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  <c r="U368" s="1770">
        <v>6</v>
      </c>
      <c r="V368" s="5"/>
    </row>
    <row r="369" spans="1:22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  <c r="U369" s="1770">
        <v>7</v>
      </c>
      <c r="V369" s="5"/>
    </row>
    <row r="370" spans="1:22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  <c r="U370" s="1770">
        <v>8</v>
      </c>
      <c r="V370" s="5"/>
    </row>
    <row r="371" spans="1:22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  <c r="U371" s="1770">
        <v>9</v>
      </c>
      <c r="V371" s="5"/>
    </row>
    <row r="372" spans="1:22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  <c r="U372" s="1770">
        <v>10</v>
      </c>
      <c r="V372" s="5"/>
    </row>
    <row r="373" spans="1:22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  <c r="U373" s="1770">
        <v>11</v>
      </c>
      <c r="V373" s="5"/>
    </row>
    <row r="374" spans="1:22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  <c r="U374" s="1770">
        <v>12</v>
      </c>
      <c r="V374" s="5"/>
    </row>
    <row r="375" spans="1:22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  <c r="U375" s="1770">
        <v>13</v>
      </c>
      <c r="V375" s="5"/>
    </row>
    <row r="376" spans="1:22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  <c r="U376" s="1770">
        <v>14</v>
      </c>
      <c r="V376" s="5"/>
    </row>
    <row r="377" spans="1:22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  <c r="U377" s="1770">
        <v>15</v>
      </c>
      <c r="V377" s="5"/>
    </row>
    <row r="378" spans="1:22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  <c r="U378" s="1770">
        <v>16</v>
      </c>
      <c r="V378" s="5"/>
    </row>
    <row r="379" spans="1:22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22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22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22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22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22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  <row r="587" spans="1:19" s="6" customFormat="1">
      <c r="A587" s="37"/>
      <c r="B587"/>
      <c r="C587"/>
      <c r="D587"/>
      <c r="E587"/>
      <c r="F587"/>
      <c r="G587"/>
      <c r="H587" s="484"/>
      <c r="I587" s="37"/>
      <c r="J587"/>
      <c r="K587"/>
      <c r="L587" s="587"/>
      <c r="S587"/>
    </row>
    <row r="588" spans="1:19" s="6" customFormat="1">
      <c r="A588" s="37"/>
      <c r="B588"/>
      <c r="C588"/>
      <c r="D588"/>
      <c r="E588"/>
      <c r="F588"/>
      <c r="G588"/>
      <c r="H588" s="484"/>
      <c r="I588" s="37"/>
      <c r="J588"/>
      <c r="K588"/>
      <c r="L588" s="587"/>
      <c r="S588"/>
    </row>
    <row r="589" spans="1:19" s="6" customFormat="1">
      <c r="A589" s="37"/>
      <c r="B589"/>
      <c r="C589"/>
      <c r="D589"/>
      <c r="E589"/>
      <c r="F589"/>
      <c r="G589"/>
      <c r="H589" s="484"/>
      <c r="I589" s="37"/>
      <c r="J589"/>
      <c r="K589"/>
      <c r="L589" s="587"/>
      <c r="S589"/>
    </row>
    <row r="590" spans="1:19" s="6" customFormat="1">
      <c r="A590" s="37"/>
      <c r="B590"/>
      <c r="C590"/>
      <c r="D590"/>
      <c r="E590"/>
      <c r="F590"/>
      <c r="G590"/>
      <c r="H590" s="484"/>
      <c r="I590" s="37"/>
      <c r="J590"/>
      <c r="K590"/>
      <c r="L590" s="587"/>
      <c r="S590"/>
    </row>
    <row r="591" spans="1:19" s="6" customFormat="1">
      <c r="A591" s="37"/>
      <c r="B591"/>
      <c r="C591"/>
      <c r="D591"/>
      <c r="E591"/>
      <c r="F591"/>
      <c r="G591"/>
      <c r="H591" s="484"/>
      <c r="I591" s="37"/>
      <c r="J591"/>
      <c r="K591"/>
      <c r="L591" s="587"/>
      <c r="S591"/>
    </row>
    <row r="592" spans="1:19" s="6" customFormat="1">
      <c r="A592" s="37"/>
      <c r="B592"/>
      <c r="C592"/>
      <c r="D592"/>
      <c r="E592"/>
      <c r="F592"/>
      <c r="G592"/>
      <c r="H592" s="484"/>
      <c r="I592" s="37"/>
      <c r="J592"/>
      <c r="K592"/>
      <c r="L592" s="587"/>
      <c r="S592"/>
    </row>
    <row r="593" spans="1:19" s="6" customFormat="1">
      <c r="A593" s="37"/>
      <c r="B593"/>
      <c r="C593"/>
      <c r="D593"/>
      <c r="E593"/>
      <c r="F593"/>
      <c r="G593"/>
      <c r="H593" s="484"/>
      <c r="I593" s="37"/>
      <c r="J593"/>
      <c r="K593"/>
      <c r="L593" s="587"/>
      <c r="S593"/>
    </row>
    <row r="594" spans="1:19" s="6" customFormat="1">
      <c r="A594" s="37"/>
      <c r="B594"/>
      <c r="C594"/>
      <c r="D594"/>
      <c r="E594"/>
      <c r="F594"/>
      <c r="G594"/>
      <c r="H594" s="484"/>
      <c r="I594" s="37"/>
      <c r="J594"/>
      <c r="K594"/>
      <c r="L594" s="587"/>
      <c r="S594"/>
    </row>
    <row r="595" spans="1:19" s="6" customFormat="1">
      <c r="A595" s="37"/>
      <c r="B595"/>
      <c r="C595"/>
      <c r="D595"/>
      <c r="E595"/>
      <c r="F595"/>
      <c r="G595"/>
      <c r="H595" s="484"/>
      <c r="I595" s="37"/>
      <c r="J595"/>
      <c r="K595"/>
      <c r="L595" s="587"/>
      <c r="S595"/>
    </row>
    <row r="596" spans="1:19" s="6" customFormat="1">
      <c r="A596" s="37"/>
      <c r="B596"/>
      <c r="C596"/>
      <c r="D596"/>
      <c r="E596"/>
      <c r="F596"/>
      <c r="G596"/>
      <c r="H596" s="484"/>
      <c r="I596" s="37"/>
      <c r="J596"/>
      <c r="K596"/>
      <c r="L596" s="587"/>
      <c r="S596"/>
    </row>
    <row r="597" spans="1:19" s="6" customFormat="1">
      <c r="A597" s="37"/>
      <c r="B597"/>
      <c r="C597"/>
      <c r="D597"/>
      <c r="E597"/>
      <c r="F597"/>
      <c r="G597"/>
      <c r="H597" s="484"/>
      <c r="I597" s="37"/>
      <c r="J597"/>
      <c r="K597"/>
      <c r="L597" s="587"/>
      <c r="S597"/>
    </row>
    <row r="598" spans="1:19" s="6" customFormat="1">
      <c r="A598" s="37"/>
      <c r="B598"/>
      <c r="C598"/>
      <c r="D598"/>
      <c r="E598"/>
      <c r="F598"/>
      <c r="G598"/>
      <c r="H598" s="484"/>
      <c r="I598" s="37"/>
      <c r="J598"/>
      <c r="K598"/>
      <c r="L598" s="587"/>
      <c r="S598"/>
    </row>
    <row r="599" spans="1:19" s="6" customFormat="1">
      <c r="A599" s="37"/>
      <c r="B599"/>
      <c r="C599"/>
      <c r="D599"/>
      <c r="E599"/>
      <c r="F599"/>
      <c r="G599"/>
      <c r="H599" s="484"/>
      <c r="I599" s="37"/>
      <c r="J599"/>
      <c r="K599"/>
      <c r="L599" s="587"/>
      <c r="S599"/>
    </row>
    <row r="600" spans="1:19" s="6" customFormat="1">
      <c r="A600" s="37"/>
      <c r="B600"/>
      <c r="C600"/>
      <c r="D600"/>
      <c r="E600"/>
      <c r="F600"/>
      <c r="G600"/>
      <c r="H600" s="484"/>
      <c r="I600" s="37"/>
      <c r="J600"/>
      <c r="K600"/>
      <c r="L600" s="587"/>
      <c r="S600"/>
    </row>
    <row r="601" spans="1:19" s="6" customFormat="1">
      <c r="A601" s="37"/>
      <c r="B601"/>
      <c r="C601"/>
      <c r="D601"/>
      <c r="E601"/>
      <c r="F601"/>
      <c r="G601"/>
      <c r="H601" s="484"/>
      <c r="I601" s="37"/>
      <c r="J601"/>
      <c r="K601"/>
      <c r="L601" s="587"/>
      <c r="S601"/>
    </row>
    <row r="602" spans="1:19" s="6" customFormat="1">
      <c r="A602" s="37"/>
      <c r="B602"/>
      <c r="C602"/>
      <c r="D602"/>
      <c r="E602"/>
      <c r="F602"/>
      <c r="G602"/>
      <c r="H602" s="484"/>
      <c r="I602" s="37"/>
      <c r="J602"/>
      <c r="K602"/>
      <c r="L602" s="587"/>
      <c r="S602"/>
    </row>
    <row r="603" spans="1:19" s="6" customFormat="1">
      <c r="A603" s="37"/>
      <c r="B603"/>
      <c r="C603"/>
      <c r="D603"/>
      <c r="E603"/>
      <c r="F603"/>
      <c r="G603"/>
      <c r="H603" s="484"/>
      <c r="I603" s="37"/>
      <c r="J603"/>
      <c r="K603"/>
      <c r="L603" s="587"/>
      <c r="S603"/>
    </row>
    <row r="604" spans="1:19" s="6" customFormat="1">
      <c r="A604" s="37"/>
      <c r="B604"/>
      <c r="C604"/>
      <c r="D604"/>
      <c r="E604"/>
      <c r="F604"/>
      <c r="G604"/>
      <c r="H604" s="484"/>
      <c r="I604" s="37"/>
      <c r="J604"/>
      <c r="K604"/>
      <c r="L604" s="587"/>
      <c r="S604"/>
    </row>
    <row r="605" spans="1:19" s="6" customFormat="1">
      <c r="A605" s="37"/>
      <c r="B605"/>
      <c r="C605"/>
      <c r="D605"/>
      <c r="E605"/>
      <c r="F605"/>
      <c r="G605"/>
      <c r="H605" s="484"/>
      <c r="I605" s="37"/>
      <c r="J605"/>
      <c r="K605"/>
      <c r="L605" s="587"/>
      <c r="S605"/>
    </row>
    <row r="606" spans="1:19" s="6" customFormat="1">
      <c r="A606" s="37"/>
      <c r="B606"/>
      <c r="C606"/>
      <c r="D606"/>
      <c r="E606"/>
      <c r="F606"/>
      <c r="G606"/>
      <c r="H606" s="484"/>
      <c r="I606" s="37"/>
      <c r="J606"/>
      <c r="K606"/>
      <c r="L606" s="587"/>
      <c r="S606"/>
    </row>
    <row r="607" spans="1:19" s="6" customFormat="1">
      <c r="A607" s="37"/>
      <c r="B607"/>
      <c r="C607"/>
      <c r="D607"/>
      <c r="E607"/>
      <c r="F607"/>
      <c r="G607"/>
      <c r="H607" s="484"/>
      <c r="I607" s="37"/>
      <c r="J607"/>
      <c r="K607"/>
      <c r="L607" s="587"/>
      <c r="S607"/>
    </row>
    <row r="608" spans="1:19" s="6" customFormat="1">
      <c r="A608" s="37"/>
      <c r="B608"/>
      <c r="C608"/>
      <c r="D608"/>
      <c r="E608"/>
      <c r="F608"/>
      <c r="G608"/>
      <c r="H608" s="484"/>
      <c r="I608" s="37"/>
      <c r="J608"/>
      <c r="K608"/>
      <c r="L608" s="587"/>
      <c r="S608"/>
    </row>
    <row r="609" spans="1:19" s="6" customFormat="1">
      <c r="A609" s="37"/>
      <c r="B609"/>
      <c r="C609"/>
      <c r="D609"/>
      <c r="E609"/>
      <c r="F609"/>
      <c r="G609"/>
      <c r="H609" s="484"/>
      <c r="I609" s="37"/>
      <c r="J609"/>
      <c r="K609"/>
      <c r="L609" s="587"/>
      <c r="S609"/>
    </row>
    <row r="610" spans="1:19" s="6" customFormat="1">
      <c r="A610" s="37"/>
      <c r="B610"/>
      <c r="C610"/>
      <c r="D610"/>
      <c r="E610"/>
      <c r="F610"/>
      <c r="G610"/>
      <c r="H610" s="484"/>
      <c r="I610" s="37"/>
      <c r="J610"/>
      <c r="K610"/>
      <c r="L610" s="587"/>
      <c r="S610"/>
    </row>
    <row r="611" spans="1:19" s="6" customFormat="1">
      <c r="A611" s="37"/>
      <c r="B611"/>
      <c r="C611"/>
      <c r="D611"/>
      <c r="E611"/>
      <c r="F611"/>
      <c r="G611"/>
      <c r="H611" s="484"/>
      <c r="I611" s="37"/>
      <c r="J611"/>
      <c r="K611"/>
      <c r="L611" s="587"/>
      <c r="S611"/>
    </row>
    <row r="612" spans="1:19" s="6" customFormat="1">
      <c r="A612" s="37"/>
      <c r="B612"/>
      <c r="C612"/>
      <c r="D612"/>
      <c r="E612"/>
      <c r="F612"/>
      <c r="G612"/>
      <c r="H612" s="484"/>
      <c r="I612" s="37"/>
      <c r="J612"/>
      <c r="K612"/>
      <c r="L612" s="587"/>
      <c r="S612"/>
    </row>
    <row r="613" spans="1:19" s="6" customFormat="1">
      <c r="A613" s="37"/>
      <c r="B613"/>
      <c r="C613"/>
      <c r="D613"/>
      <c r="E613"/>
      <c r="F613"/>
      <c r="G613"/>
      <c r="H613" s="484"/>
      <c r="I613" s="37"/>
      <c r="J613"/>
      <c r="K613"/>
      <c r="L613" s="587"/>
      <c r="S613"/>
    </row>
    <row r="614" spans="1:19" s="6" customFormat="1">
      <c r="A614" s="37"/>
      <c r="B614"/>
      <c r="C614"/>
      <c r="D614"/>
      <c r="E614"/>
      <c r="F614"/>
      <c r="G614"/>
      <c r="H614" s="484"/>
      <c r="I614" s="37"/>
      <c r="J614"/>
      <c r="K614"/>
      <c r="L614" s="587"/>
      <c r="S614"/>
    </row>
    <row r="615" spans="1:19" s="6" customFormat="1">
      <c r="A615" s="37"/>
      <c r="B615"/>
      <c r="C615"/>
      <c r="D615"/>
      <c r="E615"/>
      <c r="F615"/>
      <c r="G615"/>
      <c r="H615" s="484"/>
      <c r="I615" s="37"/>
      <c r="J615"/>
      <c r="K615"/>
      <c r="L615" s="587"/>
      <c r="S615"/>
    </row>
    <row r="616" spans="1:19" s="6" customFormat="1">
      <c r="A616" s="37"/>
      <c r="B616"/>
      <c r="C616"/>
      <c r="D616"/>
      <c r="E616"/>
      <c r="F616"/>
      <c r="G616"/>
      <c r="H616" s="484"/>
      <c r="I616" s="37"/>
      <c r="J616"/>
      <c r="K616"/>
      <c r="L616" s="587"/>
      <c r="S616"/>
    </row>
    <row r="617" spans="1:19" s="6" customFormat="1">
      <c r="A617" s="37"/>
      <c r="B617"/>
      <c r="C617"/>
      <c r="D617"/>
      <c r="E617"/>
      <c r="F617"/>
      <c r="G617"/>
      <c r="H617" s="484"/>
      <c r="I617" s="37"/>
      <c r="J617"/>
      <c r="K617"/>
      <c r="L617" s="587"/>
      <c r="S617"/>
    </row>
    <row r="618" spans="1:19" s="6" customFormat="1">
      <c r="A618" s="37"/>
      <c r="B618"/>
      <c r="C618"/>
      <c r="D618"/>
      <c r="E618"/>
      <c r="F618"/>
      <c r="G618"/>
      <c r="H618" s="484"/>
      <c r="I618" s="37"/>
      <c r="J618"/>
      <c r="K618"/>
      <c r="L618" s="587"/>
      <c r="S618"/>
    </row>
    <row r="619" spans="1:19" s="6" customFormat="1">
      <c r="A619" s="37"/>
      <c r="B619"/>
      <c r="C619"/>
      <c r="D619"/>
      <c r="E619"/>
      <c r="F619"/>
      <c r="G619"/>
      <c r="H619" s="484"/>
      <c r="I619" s="37"/>
      <c r="J619"/>
      <c r="K619"/>
      <c r="L619" s="587"/>
      <c r="S619"/>
    </row>
    <row r="620" spans="1:19" s="6" customFormat="1">
      <c r="A620" s="37"/>
      <c r="B620"/>
      <c r="C620"/>
      <c r="D620"/>
      <c r="E620"/>
      <c r="F620"/>
      <c r="G620"/>
      <c r="H620" s="484"/>
      <c r="I620" s="37"/>
      <c r="J620"/>
      <c r="K620"/>
      <c r="L620" s="587"/>
      <c r="S620"/>
    </row>
    <row r="621" spans="1:19" s="6" customFormat="1">
      <c r="A621" s="37"/>
      <c r="B621"/>
      <c r="C621"/>
      <c r="D621"/>
      <c r="E621"/>
      <c r="F621"/>
      <c r="G621"/>
      <c r="H621" s="484"/>
      <c r="I621" s="37"/>
      <c r="J621"/>
      <c r="K621"/>
      <c r="L621" s="587"/>
      <c r="S621"/>
    </row>
    <row r="622" spans="1:19" s="6" customFormat="1">
      <c r="A622" s="37"/>
      <c r="B622"/>
      <c r="C622"/>
      <c r="D622"/>
      <c r="E622"/>
      <c r="F622"/>
      <c r="G622"/>
      <c r="H622" s="484"/>
      <c r="I622" s="37"/>
      <c r="J622"/>
      <c r="K622"/>
      <c r="L622" s="587"/>
      <c r="S622"/>
    </row>
    <row r="623" spans="1:19" s="6" customFormat="1">
      <c r="A623" s="37"/>
      <c r="B623"/>
      <c r="C623"/>
      <c r="D623"/>
      <c r="E623"/>
      <c r="F623"/>
      <c r="G623"/>
      <c r="H623" s="484"/>
      <c r="I623" s="37"/>
      <c r="J623"/>
      <c r="K623"/>
      <c r="L623" s="587"/>
      <c r="S623"/>
    </row>
    <row r="624" spans="1:19" s="6" customFormat="1">
      <c r="A624" s="37"/>
      <c r="B624"/>
      <c r="C624"/>
      <c r="D624"/>
      <c r="E624"/>
      <c r="F624"/>
      <c r="G624"/>
      <c r="H624" s="484"/>
      <c r="I624" s="37"/>
      <c r="J624"/>
      <c r="K624"/>
      <c r="L624" s="587"/>
      <c r="S624"/>
    </row>
    <row r="625" spans="1:19" s="6" customFormat="1">
      <c r="A625" s="37"/>
      <c r="B625"/>
      <c r="C625"/>
      <c r="D625"/>
      <c r="E625"/>
      <c r="F625"/>
      <c r="G625"/>
      <c r="H625" s="484"/>
      <c r="I625" s="37"/>
      <c r="J625"/>
      <c r="K625"/>
      <c r="L625" s="587"/>
      <c r="S625"/>
    </row>
  </sheetData>
  <mergeCells count="9">
    <mergeCell ref="A93:L93"/>
    <mergeCell ref="A94:L94"/>
    <mergeCell ref="A206:L206"/>
    <mergeCell ref="A2:L2"/>
    <mergeCell ref="A11:L11"/>
    <mergeCell ref="A18:L18"/>
    <mergeCell ref="A19:L19"/>
    <mergeCell ref="A57:L57"/>
    <mergeCell ref="A58:L58"/>
  </mergeCells>
  <conditionalFormatting sqref="I207:I208 I229 I1 I56 I12:I17 I3:I10 I49 I21:I32 I34:I42 I95:I205 I59:I92">
    <cfRule type="containsText" dxfId="13" priority="8" operator="containsText" text="OK">
      <formula>NOT(ISERROR(SEARCH("OK",I1)))</formula>
    </cfRule>
  </conditionalFormatting>
  <conditionalFormatting sqref="I48:I50">
    <cfRule type="containsText" dxfId="12" priority="1" operator="containsText" text="OK">
      <formula>NOT(ISERROR(SEARCH("OK",I48)))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sheetPr>
    <tabColor theme="3" tint="0.79998168889431442"/>
  </sheetPr>
  <dimension ref="A1:Y613"/>
  <sheetViews>
    <sheetView topLeftCell="A11" workbookViewId="0">
      <selection activeCell="H30" sqref="H30"/>
    </sheetView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6.8554687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8.85546875" bestFit="1" customWidth="1"/>
    <col min="11" max="11" width="17.710937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2.5703125" style="6" bestFit="1" customWidth="1"/>
    <col min="21" max="21" width="9.8554687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3570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241</v>
      </c>
      <c r="B3" s="34" t="s">
        <v>3558</v>
      </c>
      <c r="C3" s="1783" t="s">
        <v>3626</v>
      </c>
      <c r="D3" s="34" t="s">
        <v>3559</v>
      </c>
      <c r="E3" s="34" t="s">
        <v>254</v>
      </c>
      <c r="F3" s="34" t="s">
        <v>2435</v>
      </c>
      <c r="G3" s="34" t="s">
        <v>193</v>
      </c>
      <c r="H3" s="34" t="s">
        <v>1484</v>
      </c>
      <c r="I3" s="35" t="s">
        <v>6</v>
      </c>
      <c r="J3" s="34" t="s">
        <v>247</v>
      </c>
      <c r="K3" s="34" t="s">
        <v>3560</v>
      </c>
      <c r="L3" s="464">
        <v>1600</v>
      </c>
      <c r="M3" s="1030"/>
      <c r="N3" s="1030"/>
      <c r="O3" s="1030"/>
      <c r="P3" s="1030"/>
      <c r="Q3" s="1030"/>
      <c r="R3" s="1030"/>
      <c r="S3" s="1678"/>
      <c r="T3" s="16"/>
      <c r="U3" s="16"/>
      <c r="V3" s="16"/>
      <c r="W3" s="16"/>
      <c r="X3" s="16"/>
      <c r="Y3" s="16"/>
    </row>
    <row r="4" spans="1:25" s="15" customFormat="1">
      <c r="A4" s="341" t="s">
        <v>2374</v>
      </c>
      <c r="B4" s="1783" t="s">
        <v>3604</v>
      </c>
      <c r="C4" s="1783" t="s">
        <v>3626</v>
      </c>
      <c r="D4" s="1783" t="s">
        <v>3605</v>
      </c>
      <c r="E4" s="1783" t="s">
        <v>1221</v>
      </c>
      <c r="F4" s="1783" t="s">
        <v>2667</v>
      </c>
      <c r="G4" s="1783" t="s">
        <v>2456</v>
      </c>
      <c r="H4" s="1783" t="s">
        <v>3627</v>
      </c>
      <c r="I4" s="35" t="s">
        <v>6</v>
      </c>
      <c r="J4" s="1783" t="s">
        <v>247</v>
      </c>
      <c r="K4" s="1783" t="s">
        <v>3607</v>
      </c>
      <c r="L4" s="464">
        <v>322</v>
      </c>
      <c r="M4" s="1030"/>
      <c r="N4" s="1030"/>
      <c r="O4" s="1030"/>
      <c r="P4" s="1030"/>
      <c r="Q4" s="1030"/>
      <c r="R4" s="1030"/>
      <c r="S4" s="1678"/>
      <c r="T4" s="16"/>
      <c r="U4" s="16"/>
      <c r="V4" s="16"/>
      <c r="W4" s="16"/>
      <c r="X4" s="16"/>
      <c r="Y4" s="16"/>
    </row>
    <row r="5" spans="1:25" s="15" customFormat="1">
      <c r="A5" s="341" t="s">
        <v>3609</v>
      </c>
      <c r="B5" s="1783" t="s">
        <v>3604</v>
      </c>
      <c r="C5" s="1783" t="s">
        <v>3630</v>
      </c>
      <c r="D5" s="1783" t="s">
        <v>3610</v>
      </c>
      <c r="E5" s="1783" t="s">
        <v>2351</v>
      </c>
      <c r="F5" s="1783" t="s">
        <v>3611</v>
      </c>
      <c r="G5" s="1783" t="s">
        <v>821</v>
      </c>
      <c r="H5" s="1783" t="s">
        <v>840</v>
      </c>
      <c r="I5" s="35" t="s">
        <v>6</v>
      </c>
      <c r="J5" s="1783" t="s">
        <v>247</v>
      </c>
      <c r="K5" s="1783" t="s">
        <v>3612</v>
      </c>
      <c r="L5" s="464">
        <v>1620</v>
      </c>
      <c r="M5" s="1030"/>
      <c r="N5" s="1030"/>
      <c r="O5" s="1030"/>
      <c r="P5" s="1030"/>
      <c r="Q5" s="1030"/>
      <c r="R5" s="1030"/>
      <c r="S5" s="1678"/>
      <c r="T5" s="16"/>
      <c r="U5" s="16"/>
      <c r="V5" s="16"/>
      <c r="W5" s="16"/>
      <c r="X5" s="16"/>
      <c r="Y5" s="16"/>
    </row>
    <row r="6" spans="1:25" s="15" customFormat="1">
      <c r="A6" s="341" t="s">
        <v>2276</v>
      </c>
      <c r="B6" s="1783" t="s">
        <v>3635</v>
      </c>
      <c r="C6" s="1783" t="s">
        <v>3667</v>
      </c>
      <c r="D6" s="1783" t="s">
        <v>3636</v>
      </c>
      <c r="E6" s="1783" t="s">
        <v>1221</v>
      </c>
      <c r="F6" s="1783" t="s">
        <v>2279</v>
      </c>
      <c r="G6" s="1783" t="s">
        <v>57</v>
      </c>
      <c r="H6" s="1783" t="s">
        <v>2696</v>
      </c>
      <c r="I6" s="35" t="s">
        <v>12</v>
      </c>
      <c r="J6" s="1783" t="s">
        <v>247</v>
      </c>
      <c r="K6" s="1783" t="s">
        <v>3637</v>
      </c>
      <c r="L6" s="464">
        <v>1300</v>
      </c>
      <c r="M6" s="1030"/>
      <c r="N6" s="1030"/>
      <c r="O6" s="1030"/>
      <c r="P6" s="1030"/>
      <c r="Q6" s="1030"/>
      <c r="R6" s="1030"/>
      <c r="S6" s="1678"/>
      <c r="T6" s="16"/>
      <c r="U6" s="16"/>
      <c r="V6" s="16"/>
      <c r="W6" s="16"/>
      <c r="X6" s="16"/>
      <c r="Y6" s="16"/>
    </row>
    <row r="7" spans="1:25" s="15" customFormat="1">
      <c r="A7" s="1533"/>
      <c r="B7" s="1534"/>
      <c r="C7" s="1534"/>
      <c r="D7" s="1534"/>
      <c r="E7" s="1534"/>
      <c r="F7" s="1534"/>
      <c r="G7" s="1534"/>
      <c r="H7" s="1534"/>
      <c r="I7" s="1535"/>
      <c r="J7" s="1534"/>
      <c r="K7" s="1534"/>
      <c r="L7" s="1803" t="e">
        <f>SUM(#REF!)</f>
        <v>#REF!</v>
      </c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 ht="18.75">
      <c r="A8" s="2460" t="s">
        <v>3486</v>
      </c>
      <c r="B8" s="2450"/>
      <c r="C8" s="2450"/>
      <c r="D8" s="2450"/>
      <c r="E8" s="2450"/>
      <c r="F8" s="2450"/>
      <c r="G8" s="2450"/>
      <c r="H8" s="2450"/>
      <c r="I8" s="2450"/>
      <c r="J8" s="2450"/>
      <c r="K8" s="2450"/>
      <c r="L8" s="2451"/>
      <c r="M8" s="1785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41" t="s">
        <v>3416</v>
      </c>
      <c r="B9" s="34" t="s">
        <v>3568</v>
      </c>
      <c r="C9" s="34"/>
      <c r="D9" s="34" t="s">
        <v>3569</v>
      </c>
      <c r="E9" s="34" t="s">
        <v>2520</v>
      </c>
      <c r="F9" s="34" t="s">
        <v>3488</v>
      </c>
      <c r="G9" s="34" t="s">
        <v>3489</v>
      </c>
      <c r="H9" s="1783" t="s">
        <v>1038</v>
      </c>
      <c r="I9" s="35" t="s">
        <v>6</v>
      </c>
      <c r="J9" s="34"/>
      <c r="K9" s="11"/>
      <c r="L9" s="464">
        <v>1620</v>
      </c>
      <c r="M9" s="1605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41"/>
      <c r="B10" s="34"/>
      <c r="C10" s="1783" t="s">
        <v>3641</v>
      </c>
      <c r="D10" s="34"/>
      <c r="E10" s="34"/>
      <c r="F10" s="34"/>
      <c r="G10" s="34"/>
      <c r="H10" s="1783" t="s">
        <v>3642</v>
      </c>
      <c r="I10" s="35" t="s">
        <v>6</v>
      </c>
      <c r="J10" s="34"/>
      <c r="K10" s="11"/>
      <c r="L10" s="464"/>
      <c r="M10" s="1605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341" t="s">
        <v>171</v>
      </c>
      <c r="B11" s="1783" t="s">
        <v>3604</v>
      </c>
      <c r="C11" s="1783" t="s">
        <v>3604</v>
      </c>
      <c r="D11" s="1783" t="s">
        <v>3559</v>
      </c>
      <c r="E11" s="1783" t="s">
        <v>254</v>
      </c>
      <c r="F11" s="1783" t="s">
        <v>1746</v>
      </c>
      <c r="G11" s="1783" t="s">
        <v>193</v>
      </c>
      <c r="H11" s="1783" t="s">
        <v>1491</v>
      </c>
      <c r="I11" s="35" t="s">
        <v>6</v>
      </c>
      <c r="J11" s="34"/>
      <c r="K11" s="11"/>
      <c r="L11" s="464"/>
      <c r="M11" s="1605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41"/>
      <c r="B12" s="34"/>
      <c r="C12" s="34"/>
      <c r="D12" s="34"/>
      <c r="E12" s="1783" t="s">
        <v>254</v>
      </c>
      <c r="F12" s="1783" t="s">
        <v>1918</v>
      </c>
      <c r="G12" s="1783" t="s">
        <v>193</v>
      </c>
      <c r="H12" s="1783" t="s">
        <v>3013</v>
      </c>
      <c r="I12" s="35" t="s">
        <v>6</v>
      </c>
      <c r="J12" s="34"/>
      <c r="K12" s="11"/>
      <c r="L12" s="464"/>
      <c r="M12" s="1605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41"/>
      <c r="B13" s="34"/>
      <c r="C13" s="34"/>
      <c r="D13" s="34"/>
      <c r="E13" s="1783" t="s">
        <v>254</v>
      </c>
      <c r="F13" s="1783" t="s">
        <v>1622</v>
      </c>
      <c r="G13" s="1783" t="s">
        <v>193</v>
      </c>
      <c r="H13" s="1783" t="s">
        <v>1881</v>
      </c>
      <c r="I13" s="35" t="s">
        <v>6</v>
      </c>
      <c r="J13" s="34"/>
      <c r="K13" s="11"/>
      <c r="L13" s="464">
        <v>1550</v>
      </c>
      <c r="M13" s="1605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41" t="s">
        <v>2374</v>
      </c>
      <c r="B14" s="1783" t="s">
        <v>3659</v>
      </c>
      <c r="C14" s="1783" t="s">
        <v>2790</v>
      </c>
      <c r="D14" s="1783" t="s">
        <v>3660</v>
      </c>
      <c r="E14" s="1783" t="s">
        <v>3163</v>
      </c>
      <c r="F14" s="1783" t="s">
        <v>2454</v>
      </c>
      <c r="G14" s="1783" t="s">
        <v>210</v>
      </c>
      <c r="H14" s="1783" t="s">
        <v>1921</v>
      </c>
      <c r="I14" s="35" t="s">
        <v>6</v>
      </c>
      <c r="J14" s="34"/>
      <c r="K14" s="11"/>
      <c r="L14" s="464"/>
      <c r="M14" s="1605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41"/>
      <c r="B15" s="34"/>
      <c r="C15" s="34"/>
      <c r="D15" s="34"/>
      <c r="E15" s="1783" t="s">
        <v>3661</v>
      </c>
      <c r="F15" s="1783" t="s">
        <v>2667</v>
      </c>
      <c r="G15" s="1783" t="s">
        <v>2456</v>
      </c>
      <c r="H15" s="1783" t="s">
        <v>3662</v>
      </c>
      <c r="I15" s="35" t="s">
        <v>6</v>
      </c>
      <c r="J15" s="34"/>
      <c r="K15" s="11"/>
      <c r="L15" s="464">
        <v>1034</v>
      </c>
      <c r="M15" s="1605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>
      <c r="A16" s="339" t="s">
        <v>2374</v>
      </c>
      <c r="B16" s="1782" t="s">
        <v>3663</v>
      </c>
      <c r="C16" s="131"/>
      <c r="D16" s="1782" t="s">
        <v>3664</v>
      </c>
      <c r="E16" s="1782" t="s">
        <v>3661</v>
      </c>
      <c r="F16" s="1782" t="s">
        <v>2667</v>
      </c>
      <c r="G16" s="1782" t="s">
        <v>2456</v>
      </c>
      <c r="H16" s="1782" t="s">
        <v>3665</v>
      </c>
      <c r="I16" s="235"/>
      <c r="J16" s="131"/>
      <c r="K16" s="756"/>
      <c r="L16" s="454">
        <v>483</v>
      </c>
      <c r="M16" s="1605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41" customFormat="1">
      <c r="A17" s="2539">
        <f>SUM(L9:L12)</f>
        <v>1620</v>
      </c>
      <c r="B17" s="2539"/>
      <c r="C17" s="2539"/>
      <c r="D17" s="2539"/>
      <c r="E17" s="2539"/>
      <c r="F17" s="2539"/>
      <c r="G17" s="2539"/>
      <c r="H17" s="2539"/>
      <c r="I17" s="2539"/>
      <c r="J17" s="2539"/>
      <c r="K17" s="2539"/>
      <c r="L17" s="2539"/>
      <c r="M17" s="249"/>
      <c r="N17" s="249"/>
      <c r="O17" s="249"/>
      <c r="P17" s="249"/>
      <c r="Q17" s="249"/>
      <c r="R17" s="249"/>
      <c r="T17" s="249"/>
      <c r="U17" s="249"/>
      <c r="V17" s="249"/>
      <c r="W17" s="249"/>
      <c r="X17" s="249"/>
      <c r="Y17" s="249"/>
    </row>
    <row r="18" spans="1:25" s="41" customFormat="1" ht="18.75">
      <c r="A18" s="2460" t="s">
        <v>749</v>
      </c>
      <c r="B18" s="2450"/>
      <c r="C18" s="2450"/>
      <c r="D18" s="2450"/>
      <c r="E18" s="2450"/>
      <c r="F18" s="2450"/>
      <c r="G18" s="2450"/>
      <c r="H18" s="2450"/>
      <c r="I18" s="2450"/>
      <c r="J18" s="2450"/>
      <c r="K18" s="2450"/>
      <c r="L18" s="2451"/>
      <c r="M18" s="249"/>
      <c r="N18" s="249"/>
      <c r="O18" s="249"/>
      <c r="P18" s="249"/>
      <c r="Q18" s="249"/>
      <c r="R18" s="249"/>
      <c r="T18" s="249"/>
      <c r="U18" s="249"/>
      <c r="V18" s="249"/>
      <c r="W18" s="249"/>
      <c r="X18" s="249"/>
      <c r="Y18" s="249"/>
    </row>
    <row r="19" spans="1:25" s="1773" customFormat="1" ht="14.25" customHeight="1">
      <c r="A19" s="341" t="s">
        <v>108</v>
      </c>
      <c r="B19" s="1783" t="s">
        <v>2811</v>
      </c>
      <c r="C19" s="1783" t="s">
        <v>2760</v>
      </c>
      <c r="D19" s="1783" t="s">
        <v>3586</v>
      </c>
      <c r="E19" s="1783" t="s">
        <v>7</v>
      </c>
      <c r="F19" s="1783" t="s">
        <v>3590</v>
      </c>
      <c r="G19" s="1783" t="s">
        <v>73</v>
      </c>
      <c r="H19" s="1783" t="s">
        <v>1787</v>
      </c>
      <c r="I19" s="35" t="s">
        <v>6</v>
      </c>
      <c r="J19" s="34"/>
      <c r="K19" s="34"/>
      <c r="L19" s="1478">
        <v>97.5</v>
      </c>
      <c r="M19" s="1772"/>
      <c r="N19" s="1772"/>
      <c r="O19" s="1772"/>
      <c r="P19" s="1772"/>
      <c r="Q19" s="1772"/>
      <c r="R19" s="1772"/>
      <c r="T19" s="1772"/>
      <c r="U19" s="1772"/>
      <c r="V19" s="1772"/>
      <c r="W19" s="1772"/>
      <c r="X19" s="1772"/>
      <c r="Y19" s="1772"/>
    </row>
    <row r="20" spans="1:25" s="1773" customFormat="1">
      <c r="A20" s="341" t="s">
        <v>2152</v>
      </c>
      <c r="B20" s="1783" t="s">
        <v>2797</v>
      </c>
      <c r="C20" s="1783" t="s">
        <v>2797</v>
      </c>
      <c r="D20" s="1783" t="s">
        <v>3613</v>
      </c>
      <c r="E20" s="1783" t="s">
        <v>2</v>
      </c>
      <c r="F20" s="1783" t="s">
        <v>3548</v>
      </c>
      <c r="G20" s="1783" t="s">
        <v>27</v>
      </c>
      <c r="H20" s="1783" t="s">
        <v>1897</v>
      </c>
      <c r="I20" s="35" t="s">
        <v>6</v>
      </c>
      <c r="J20" s="34"/>
      <c r="K20" s="34"/>
      <c r="L20" s="1478">
        <v>480</v>
      </c>
      <c r="M20" s="1772"/>
      <c r="N20" s="1772"/>
      <c r="O20" s="1772"/>
      <c r="P20" s="1772"/>
      <c r="Q20" s="1772"/>
      <c r="R20" s="1772"/>
      <c r="T20" s="1772"/>
      <c r="U20" s="1772"/>
      <c r="V20" s="1772"/>
      <c r="W20" s="1772"/>
      <c r="X20" s="1772"/>
      <c r="Y20" s="1772"/>
    </row>
    <row r="21" spans="1:25" s="1773" customFormat="1">
      <c r="A21" s="341" t="s">
        <v>226</v>
      </c>
      <c r="B21" s="1783" t="s">
        <v>2797</v>
      </c>
      <c r="C21" s="1783" t="s">
        <v>2797</v>
      </c>
      <c r="D21" s="1783" t="s">
        <v>3614</v>
      </c>
      <c r="E21" s="1783" t="s">
        <v>44</v>
      </c>
      <c r="F21" s="1783" t="s">
        <v>3615</v>
      </c>
      <c r="G21" s="1783" t="s">
        <v>1461</v>
      </c>
      <c r="H21" s="1783" t="s">
        <v>2696</v>
      </c>
      <c r="I21" s="35" t="s">
        <v>6</v>
      </c>
      <c r="J21" s="34"/>
      <c r="K21" s="34"/>
      <c r="L21" s="1478">
        <v>394</v>
      </c>
      <c r="M21" s="1772"/>
      <c r="N21" s="1772"/>
      <c r="O21" s="1772"/>
      <c r="P21" s="1772"/>
      <c r="Q21" s="1772"/>
      <c r="R21" s="1772"/>
      <c r="T21" s="1772"/>
      <c r="U21" s="1772"/>
      <c r="V21" s="1772"/>
      <c r="W21" s="1772"/>
      <c r="X21" s="1772"/>
      <c r="Y21" s="1772"/>
    </row>
    <row r="22" spans="1:25" s="1773" customFormat="1">
      <c r="A22" s="341" t="s">
        <v>3616</v>
      </c>
      <c r="B22" s="1783" t="s">
        <v>3621</v>
      </c>
      <c r="C22" s="1783" t="s">
        <v>3621</v>
      </c>
      <c r="D22" s="1783" t="s">
        <v>3622</v>
      </c>
      <c r="E22" s="1783" t="s">
        <v>7</v>
      </c>
      <c r="F22" s="1783" t="s">
        <v>3623</v>
      </c>
      <c r="G22" s="1783" t="s">
        <v>389</v>
      </c>
      <c r="H22" s="1783" t="s">
        <v>2639</v>
      </c>
      <c r="I22" s="35" t="s">
        <v>6</v>
      </c>
      <c r="J22" s="34"/>
      <c r="K22" s="34"/>
      <c r="L22" s="1478">
        <v>207</v>
      </c>
      <c r="M22" s="1772"/>
      <c r="N22" s="1772"/>
      <c r="O22" s="1772"/>
      <c r="P22" s="1772"/>
      <c r="Q22" s="1772"/>
      <c r="R22" s="1772"/>
      <c r="T22" s="1772"/>
      <c r="U22" s="1772"/>
      <c r="V22" s="1772"/>
      <c r="W22" s="1772"/>
      <c r="X22" s="1772"/>
      <c r="Y22" s="1772"/>
    </row>
    <row r="23" spans="1:25" s="1773" customFormat="1">
      <c r="A23" s="339"/>
      <c r="B23" s="131"/>
      <c r="C23" s="131"/>
      <c r="D23" s="131"/>
      <c r="E23" s="131"/>
      <c r="F23" s="1782"/>
      <c r="G23" s="1782"/>
      <c r="H23" s="1782"/>
      <c r="I23" s="131"/>
      <c r="J23" s="131"/>
      <c r="K23" s="131"/>
      <c r="L23" s="1804"/>
      <c r="M23" s="1772"/>
      <c r="N23" s="1772"/>
      <c r="O23" s="1772"/>
      <c r="P23" s="1772"/>
      <c r="Q23" s="1772"/>
      <c r="R23" s="1772"/>
      <c r="T23" s="1772"/>
      <c r="U23" s="1772"/>
      <c r="V23" s="1772"/>
      <c r="W23" s="1772"/>
      <c r="X23" s="1772"/>
      <c r="Y23" s="1772"/>
    </row>
    <row r="24" spans="1:25" s="41" customFormat="1">
      <c r="A24" s="2530" t="e">
        <f>SUM(#REF!)</f>
        <v>#REF!</v>
      </c>
      <c r="B24" s="2531"/>
      <c r="C24" s="2531"/>
      <c r="D24" s="2531"/>
      <c r="E24" s="2531"/>
      <c r="F24" s="2531"/>
      <c r="G24" s="2531"/>
      <c r="H24" s="2531"/>
      <c r="I24" s="2531"/>
      <c r="J24" s="2531"/>
      <c r="K24" s="2531"/>
      <c r="L24" s="2532"/>
      <c r="M24" s="249"/>
      <c r="N24" s="249"/>
      <c r="O24" s="249"/>
      <c r="P24" s="249"/>
      <c r="Q24" s="249"/>
      <c r="R24" s="249"/>
      <c r="T24" s="249"/>
      <c r="U24" s="249"/>
      <c r="V24" s="249"/>
      <c r="W24" s="249"/>
      <c r="X24" s="249"/>
      <c r="Y24" s="249"/>
    </row>
    <row r="25" spans="1:25" s="41" customFormat="1" ht="18.75">
      <c r="A25" s="2460" t="s">
        <v>1225</v>
      </c>
      <c r="B25" s="2546"/>
      <c r="C25" s="2546"/>
      <c r="D25" s="2546"/>
      <c r="E25" s="2546"/>
      <c r="F25" s="2546"/>
      <c r="G25" s="2546"/>
      <c r="H25" s="2546"/>
      <c r="I25" s="2546"/>
      <c r="J25" s="2546"/>
      <c r="K25" s="2546"/>
      <c r="L25" s="2547"/>
      <c r="M25" s="249"/>
      <c r="N25" s="249"/>
      <c r="O25" s="249"/>
      <c r="P25" s="249"/>
      <c r="Q25" s="249"/>
      <c r="R25" s="249"/>
      <c r="T25" s="249"/>
      <c r="U25" s="249"/>
      <c r="V25" s="249"/>
      <c r="W25" s="249"/>
      <c r="X25" s="249"/>
      <c r="Y25" s="249"/>
    </row>
    <row r="26" spans="1:25" s="41" customFormat="1">
      <c r="A26" s="341" t="s">
        <v>3001</v>
      </c>
      <c r="B26" s="1217">
        <v>45324</v>
      </c>
      <c r="C26" s="32">
        <v>45328</v>
      </c>
      <c r="D26" s="521">
        <v>16164</v>
      </c>
      <c r="E26" s="34" t="s">
        <v>1221</v>
      </c>
      <c r="F26" s="33">
        <v>4842</v>
      </c>
      <c r="G26" s="19" t="s">
        <v>3338</v>
      </c>
      <c r="H26" s="521">
        <v>375</v>
      </c>
      <c r="I26" s="35" t="s">
        <v>6</v>
      </c>
      <c r="J26" s="19"/>
      <c r="K26" s="19"/>
      <c r="L26" s="1478">
        <v>1106.25</v>
      </c>
      <c r="M26" s="249"/>
      <c r="N26" s="249"/>
      <c r="O26" s="249"/>
      <c r="P26" s="249"/>
      <c r="Q26" s="249"/>
      <c r="R26" s="249"/>
      <c r="T26" s="249"/>
      <c r="U26" s="249"/>
      <c r="V26" s="249"/>
      <c r="W26" s="249"/>
      <c r="X26" s="249"/>
      <c r="Y26" s="249"/>
    </row>
    <row r="27" spans="1:25" s="41" customFormat="1">
      <c r="A27" s="341" t="s">
        <v>3168</v>
      </c>
      <c r="B27" s="1217">
        <v>45328</v>
      </c>
      <c r="C27" s="32">
        <v>45329</v>
      </c>
      <c r="D27" s="521">
        <v>16207</v>
      </c>
      <c r="E27" s="1783" t="s">
        <v>2</v>
      </c>
      <c r="F27" s="33">
        <v>4761</v>
      </c>
      <c r="G27" s="1787" t="s">
        <v>3169</v>
      </c>
      <c r="H27" s="521">
        <v>50</v>
      </c>
      <c r="I27" s="35" t="s">
        <v>6</v>
      </c>
      <c r="J27" s="19"/>
      <c r="K27" s="19"/>
      <c r="L27" s="1478"/>
      <c r="M27" s="249"/>
      <c r="N27" s="249"/>
      <c r="O27" s="249"/>
      <c r="P27" s="249"/>
      <c r="Q27" s="249"/>
      <c r="R27" s="249"/>
      <c r="T27" s="249"/>
      <c r="U27" s="249"/>
      <c r="V27" s="249"/>
      <c r="W27" s="249"/>
      <c r="X27" s="249"/>
      <c r="Y27" s="249"/>
    </row>
    <row r="28" spans="1:25" s="41" customFormat="1">
      <c r="A28" s="341"/>
      <c r="B28" s="1217"/>
      <c r="C28" s="32"/>
      <c r="D28" s="521"/>
      <c r="E28" s="1783"/>
      <c r="F28" s="33">
        <v>4762</v>
      </c>
      <c r="G28" s="1787" t="s">
        <v>3170</v>
      </c>
      <c r="H28" s="1788" t="s">
        <v>1092</v>
      </c>
      <c r="I28" s="35" t="s">
        <v>6</v>
      </c>
      <c r="J28" s="19"/>
      <c r="K28" s="19"/>
      <c r="L28" s="1478"/>
      <c r="M28" s="249"/>
      <c r="N28" s="249"/>
      <c r="O28" s="249"/>
      <c r="P28" s="249"/>
      <c r="Q28" s="249"/>
      <c r="R28" s="249"/>
      <c r="T28" s="249"/>
      <c r="U28" s="249"/>
      <c r="V28" s="249"/>
      <c r="W28" s="249"/>
      <c r="X28" s="249"/>
      <c r="Y28" s="249"/>
    </row>
    <row r="29" spans="1:25" s="41" customFormat="1">
      <c r="A29" s="341"/>
      <c r="B29" s="1217"/>
      <c r="C29" s="32"/>
      <c r="D29" s="521"/>
      <c r="E29" s="1783"/>
      <c r="F29" s="33">
        <v>1034</v>
      </c>
      <c r="G29" s="1787" t="s">
        <v>1865</v>
      </c>
      <c r="H29" s="1788" t="s">
        <v>1163</v>
      </c>
      <c r="I29" s="35" t="s">
        <v>6</v>
      </c>
      <c r="J29" s="19"/>
      <c r="K29" s="19"/>
      <c r="L29" s="1478"/>
      <c r="M29" s="249"/>
      <c r="N29" s="249"/>
      <c r="O29" s="249"/>
      <c r="P29" s="249"/>
      <c r="Q29" s="249"/>
      <c r="R29" s="249"/>
      <c r="T29" s="249"/>
      <c r="U29" s="249"/>
      <c r="V29" s="249"/>
      <c r="W29" s="249"/>
      <c r="X29" s="249"/>
      <c r="Y29" s="249"/>
    </row>
    <row r="30" spans="1:25" s="41" customFormat="1">
      <c r="A30" s="341"/>
      <c r="B30" s="1217"/>
      <c r="C30" s="32"/>
      <c r="D30" s="521"/>
      <c r="E30" s="1783"/>
      <c r="F30" s="33">
        <v>992</v>
      </c>
      <c r="G30" s="1787" t="s">
        <v>213</v>
      </c>
      <c r="H30" s="521">
        <v>32</v>
      </c>
      <c r="I30" s="35" t="s">
        <v>6</v>
      </c>
      <c r="J30" s="19"/>
      <c r="K30" s="19"/>
      <c r="L30" s="1478"/>
      <c r="M30" s="249"/>
      <c r="N30" s="249"/>
      <c r="O30" s="249"/>
      <c r="P30" s="249"/>
      <c r="Q30" s="249"/>
      <c r="R30" s="249"/>
      <c r="T30" s="249"/>
      <c r="U30" s="249"/>
      <c r="V30" s="249"/>
      <c r="W30" s="249"/>
      <c r="X30" s="249"/>
      <c r="Y30" s="249"/>
    </row>
    <row r="31" spans="1:25" s="41" customFormat="1">
      <c r="A31" s="341"/>
      <c r="B31" s="1217"/>
      <c r="C31" s="32"/>
      <c r="D31" s="521"/>
      <c r="E31" s="1783"/>
      <c r="F31" s="33">
        <v>3213</v>
      </c>
      <c r="G31" s="1787" t="s">
        <v>213</v>
      </c>
      <c r="H31" s="521">
        <v>27</v>
      </c>
      <c r="I31" s="35" t="s">
        <v>6</v>
      </c>
      <c r="J31" s="19"/>
      <c r="K31" s="19"/>
      <c r="L31" s="1478"/>
      <c r="M31" s="249"/>
      <c r="N31" s="249"/>
      <c r="O31" s="249"/>
      <c r="P31" s="249"/>
      <c r="Q31" s="249"/>
      <c r="R31" s="249"/>
      <c r="T31" s="249"/>
      <c r="U31" s="249"/>
      <c r="V31" s="249"/>
      <c r="W31" s="249"/>
      <c r="X31" s="249"/>
      <c r="Y31" s="249"/>
    </row>
    <row r="32" spans="1:25" s="41" customFormat="1">
      <c r="A32" s="341"/>
      <c r="B32" s="1217"/>
      <c r="C32" s="32"/>
      <c r="D32" s="521"/>
      <c r="E32" s="1783"/>
      <c r="F32" s="33">
        <v>3376</v>
      </c>
      <c r="G32" s="1787" t="s">
        <v>825</v>
      </c>
      <c r="H32" s="521">
        <v>7</v>
      </c>
      <c r="I32" s="35" t="s">
        <v>6</v>
      </c>
      <c r="J32" s="19"/>
      <c r="K32" s="19"/>
      <c r="L32" s="1478">
        <v>2538.25</v>
      </c>
      <c r="M32" s="249"/>
      <c r="N32" s="249"/>
      <c r="O32" s="249"/>
      <c r="P32" s="249"/>
      <c r="Q32" s="249"/>
      <c r="R32" s="249"/>
      <c r="T32" s="249"/>
      <c r="U32" s="249"/>
      <c r="V32" s="249"/>
      <c r="W32" s="249"/>
      <c r="X32" s="249"/>
      <c r="Y32" s="249"/>
    </row>
    <row r="33" spans="1:25" s="41" customFormat="1">
      <c r="A33" s="341" t="s">
        <v>2824</v>
      </c>
      <c r="B33" s="1217">
        <v>45334</v>
      </c>
      <c r="C33" s="32">
        <v>45329</v>
      </c>
      <c r="D33" s="521">
        <v>16269</v>
      </c>
      <c r="E33" s="1783" t="s">
        <v>2</v>
      </c>
      <c r="F33" s="33">
        <v>2450</v>
      </c>
      <c r="G33" s="1787" t="s">
        <v>61</v>
      </c>
      <c r="H33" s="521">
        <v>3</v>
      </c>
      <c r="I33" s="35" t="s">
        <v>6</v>
      </c>
      <c r="J33" s="19"/>
      <c r="K33" s="19"/>
      <c r="L33" s="1478">
        <v>153.6</v>
      </c>
      <c r="M33" s="249"/>
      <c r="N33" s="249"/>
      <c r="O33" s="249"/>
      <c r="P33" s="249"/>
      <c r="Q33" s="249"/>
      <c r="R33" s="249"/>
      <c r="T33" s="249"/>
      <c r="U33" s="249"/>
      <c r="V33" s="249"/>
      <c r="W33" s="249"/>
      <c r="X33" s="249"/>
      <c r="Y33" s="249"/>
    </row>
    <row r="34" spans="1:25" s="41" customFormat="1">
      <c r="A34" s="341" t="s">
        <v>3617</v>
      </c>
      <c r="B34" s="1217">
        <v>45336</v>
      </c>
      <c r="C34" s="32">
        <v>45330</v>
      </c>
      <c r="D34" s="521">
        <v>16303</v>
      </c>
      <c r="E34" s="1783" t="s">
        <v>2</v>
      </c>
      <c r="F34" s="33">
        <v>784</v>
      </c>
      <c r="G34" s="1787" t="s">
        <v>41</v>
      </c>
      <c r="H34" s="521">
        <v>10</v>
      </c>
      <c r="I34" s="35" t="s">
        <v>6</v>
      </c>
      <c r="J34" s="19"/>
      <c r="K34" s="19"/>
      <c r="L34" s="1478">
        <v>69</v>
      </c>
      <c r="M34" s="249"/>
      <c r="N34" s="249"/>
      <c r="O34" s="249"/>
      <c r="P34" s="249"/>
      <c r="Q34" s="249"/>
      <c r="R34" s="249"/>
      <c r="T34" s="249"/>
      <c r="U34" s="249"/>
      <c r="V34" s="249"/>
      <c r="W34" s="249"/>
      <c r="X34" s="249"/>
      <c r="Y34" s="249"/>
    </row>
    <row r="35" spans="1:25" s="41" customFormat="1">
      <c r="A35" s="341" t="s">
        <v>517</v>
      </c>
      <c r="B35" s="1217">
        <v>45336</v>
      </c>
      <c r="C35" s="32">
        <v>45330</v>
      </c>
      <c r="D35" s="521">
        <v>16286</v>
      </c>
      <c r="E35" s="1783" t="s">
        <v>1221</v>
      </c>
      <c r="F35" s="33">
        <v>4687</v>
      </c>
      <c r="G35" s="1787" t="s">
        <v>83</v>
      </c>
      <c r="H35" s="521">
        <v>10</v>
      </c>
      <c r="I35" s="35" t="s">
        <v>6</v>
      </c>
      <c r="J35" s="19"/>
      <c r="K35" s="19"/>
      <c r="L35" s="1478">
        <v>287.89999999999998</v>
      </c>
      <c r="M35" s="249"/>
      <c r="N35" s="249"/>
      <c r="O35" s="249"/>
      <c r="P35" s="249"/>
      <c r="Q35" s="249"/>
      <c r="R35" s="249"/>
      <c r="T35" s="249"/>
      <c r="U35" s="249"/>
      <c r="V35" s="249"/>
      <c r="W35" s="249"/>
      <c r="X35" s="249"/>
      <c r="Y35" s="249"/>
    </row>
    <row r="36" spans="1:25" s="41" customFormat="1">
      <c r="A36" s="341" t="s">
        <v>518</v>
      </c>
      <c r="B36" s="1217">
        <v>45341</v>
      </c>
      <c r="C36" s="32">
        <v>45335</v>
      </c>
      <c r="D36" s="521">
        <v>16294</v>
      </c>
      <c r="E36" s="1783" t="s">
        <v>2</v>
      </c>
      <c r="F36" s="33">
        <v>1140</v>
      </c>
      <c r="G36" s="1787" t="s">
        <v>144</v>
      </c>
      <c r="H36" s="521">
        <v>12</v>
      </c>
      <c r="I36" s="35" t="s">
        <v>6</v>
      </c>
      <c r="J36" s="19"/>
      <c r="K36" s="1787" t="s">
        <v>571</v>
      </c>
      <c r="L36" s="1478">
        <v>200</v>
      </c>
      <c r="M36" s="249"/>
      <c r="N36" s="249"/>
      <c r="O36" s="249"/>
      <c r="P36" s="249"/>
      <c r="Q36" s="249"/>
      <c r="R36" s="249"/>
      <c r="T36" s="249"/>
      <c r="U36" s="249"/>
      <c r="V36" s="249"/>
      <c r="W36" s="249"/>
      <c r="X36" s="249"/>
      <c r="Y36" s="249"/>
    </row>
    <row r="37" spans="1:25" s="41" customFormat="1">
      <c r="A37" s="341" t="s">
        <v>92</v>
      </c>
      <c r="B37" s="1217">
        <v>45342</v>
      </c>
      <c r="C37" s="32">
        <v>45337</v>
      </c>
      <c r="D37" s="521">
        <v>16309</v>
      </c>
      <c r="E37" s="1783" t="s">
        <v>2</v>
      </c>
      <c r="F37" s="33">
        <v>2697</v>
      </c>
      <c r="G37" s="1787" t="s">
        <v>147</v>
      </c>
      <c r="H37" s="521">
        <v>32</v>
      </c>
      <c r="I37" s="35" t="s">
        <v>6</v>
      </c>
      <c r="J37" s="19"/>
      <c r="K37" s="1787" t="s">
        <v>571</v>
      </c>
      <c r="L37" s="1478"/>
      <c r="M37" s="249"/>
      <c r="N37" s="249"/>
      <c r="O37" s="249"/>
      <c r="P37" s="249"/>
      <c r="Q37" s="249"/>
      <c r="R37" s="249"/>
      <c r="T37" s="249"/>
      <c r="U37" s="249"/>
      <c r="V37" s="249"/>
      <c r="W37" s="249"/>
      <c r="X37" s="249"/>
      <c r="Y37" s="249"/>
    </row>
    <row r="38" spans="1:25" s="41" customFormat="1">
      <c r="A38" s="341"/>
      <c r="B38" s="1217"/>
      <c r="C38" s="32"/>
      <c r="D38" s="521"/>
      <c r="E38" s="1783" t="s">
        <v>2</v>
      </c>
      <c r="F38" s="33">
        <v>2854</v>
      </c>
      <c r="G38" s="1787" t="s">
        <v>211</v>
      </c>
      <c r="H38" s="1788" t="s">
        <v>3176</v>
      </c>
      <c r="I38" s="35" t="s">
        <v>6</v>
      </c>
      <c r="J38" s="19"/>
      <c r="K38" s="19"/>
      <c r="L38" s="1478">
        <v>546.67999999999995</v>
      </c>
      <c r="M38" s="249"/>
      <c r="N38" s="249"/>
      <c r="O38" s="249"/>
      <c r="P38" s="249"/>
      <c r="Q38" s="249"/>
      <c r="R38" s="249"/>
      <c r="T38" s="249"/>
      <c r="U38" s="249"/>
      <c r="V38" s="249"/>
      <c r="W38" s="249"/>
      <c r="X38" s="249"/>
      <c r="Y38" s="249"/>
    </row>
    <row r="39" spans="1:25" s="41" customFormat="1">
      <c r="A39" s="341" t="s">
        <v>1744</v>
      </c>
      <c r="B39" s="1217">
        <v>45342</v>
      </c>
      <c r="C39" s="32">
        <v>45337</v>
      </c>
      <c r="D39" s="521">
        <v>16298</v>
      </c>
      <c r="E39" s="1783" t="s">
        <v>1221</v>
      </c>
      <c r="F39" s="33">
        <v>3870</v>
      </c>
      <c r="G39" s="1787" t="s">
        <v>1745</v>
      </c>
      <c r="H39" s="521">
        <v>5</v>
      </c>
      <c r="I39" s="35" t="s">
        <v>6</v>
      </c>
      <c r="J39" s="19"/>
      <c r="K39" s="1787" t="s">
        <v>571</v>
      </c>
      <c r="L39" s="1478">
        <v>197.5</v>
      </c>
      <c r="M39" s="249"/>
      <c r="N39" s="249"/>
      <c r="O39" s="249"/>
      <c r="P39" s="249"/>
      <c r="Q39" s="249"/>
      <c r="R39" s="249"/>
      <c r="T39" s="249"/>
      <c r="U39" s="249"/>
      <c r="V39" s="249"/>
      <c r="W39" s="249"/>
      <c r="X39" s="249"/>
      <c r="Y39" s="249"/>
    </row>
    <row r="40" spans="1:25" s="41" customFormat="1">
      <c r="A40" s="341" t="s">
        <v>2262</v>
      </c>
      <c r="B40" s="1217">
        <v>45337</v>
      </c>
      <c r="C40" s="32">
        <v>45331</v>
      </c>
      <c r="D40" s="521">
        <v>16317</v>
      </c>
      <c r="E40" s="1783" t="s">
        <v>2</v>
      </c>
      <c r="F40" s="33">
        <v>2774</v>
      </c>
      <c r="G40" s="1787" t="s">
        <v>127</v>
      </c>
      <c r="H40" s="1788" t="s">
        <v>2096</v>
      </c>
      <c r="I40" s="35" t="s">
        <v>6</v>
      </c>
      <c r="J40" s="19"/>
      <c r="K40" s="19"/>
      <c r="L40" s="1478">
        <v>142.91</v>
      </c>
      <c r="M40" s="249"/>
      <c r="N40" s="249"/>
      <c r="O40" s="249"/>
      <c r="P40" s="249"/>
      <c r="Q40" s="249"/>
      <c r="R40" s="249"/>
      <c r="T40" s="249"/>
      <c r="U40" s="249"/>
      <c r="V40" s="249"/>
      <c r="W40" s="249"/>
      <c r="X40" s="249"/>
      <c r="Y40" s="249"/>
    </row>
    <row r="41" spans="1:25" s="6" customFormat="1">
      <c r="A41" s="25" t="s">
        <v>1510</v>
      </c>
      <c r="B41" s="14">
        <v>45337</v>
      </c>
      <c r="C41" s="14">
        <v>45334</v>
      </c>
      <c r="D41" s="9">
        <v>16235</v>
      </c>
      <c r="E41" s="9" t="s">
        <v>40</v>
      </c>
      <c r="F41" s="9">
        <v>2108</v>
      </c>
      <c r="G41" s="9" t="s">
        <v>100</v>
      </c>
      <c r="H41" s="10">
        <v>20</v>
      </c>
      <c r="I41" s="35" t="s">
        <v>6</v>
      </c>
      <c r="J41" s="9"/>
      <c r="K41" s="9" t="s">
        <v>3625</v>
      </c>
      <c r="L41" s="458">
        <v>363</v>
      </c>
      <c r="T41" s="1030" t="s">
        <v>3597</v>
      </c>
      <c r="U41" s="1030" t="s">
        <v>40</v>
      </c>
    </row>
    <row r="42" spans="1:25" s="41" customFormat="1">
      <c r="A42" s="341" t="s">
        <v>2262</v>
      </c>
      <c r="B42" s="1217">
        <v>45351</v>
      </c>
      <c r="C42" s="32">
        <v>45344</v>
      </c>
      <c r="D42" s="521">
        <v>16300</v>
      </c>
      <c r="E42" s="1783" t="s">
        <v>7</v>
      </c>
      <c r="F42" s="33">
        <v>4879</v>
      </c>
      <c r="G42" s="1787" t="s">
        <v>3211</v>
      </c>
      <c r="H42" s="1788" t="s">
        <v>984</v>
      </c>
      <c r="I42" s="35" t="s">
        <v>6</v>
      </c>
      <c r="J42" s="1787" t="s">
        <v>2676</v>
      </c>
      <c r="K42" s="1787" t="s">
        <v>571</v>
      </c>
      <c r="L42" s="1478">
        <v>392</v>
      </c>
      <c r="M42" s="249"/>
      <c r="N42" s="249"/>
      <c r="O42" s="249"/>
      <c r="P42" s="249"/>
      <c r="Q42" s="249"/>
      <c r="R42" s="249"/>
      <c r="T42" s="249"/>
      <c r="U42" s="249"/>
      <c r="V42" s="249"/>
      <c r="W42" s="249"/>
      <c r="X42" s="249"/>
      <c r="Y42" s="249"/>
    </row>
    <row r="43" spans="1:25" s="41" customFormat="1">
      <c r="A43" s="341"/>
      <c r="B43" s="1217"/>
      <c r="C43" s="32">
        <v>45338</v>
      </c>
      <c r="D43" s="521"/>
      <c r="E43" s="1783"/>
      <c r="F43" s="33"/>
      <c r="G43" s="1787" t="s">
        <v>3211</v>
      </c>
      <c r="H43" s="1788" t="s">
        <v>3631</v>
      </c>
      <c r="I43" s="35" t="s">
        <v>6</v>
      </c>
      <c r="J43" s="1787" t="s">
        <v>1275</v>
      </c>
      <c r="K43" s="1787"/>
      <c r="L43" s="1478"/>
      <c r="M43" s="249"/>
      <c r="N43" s="249"/>
      <c r="O43" s="249"/>
      <c r="P43" s="249"/>
      <c r="Q43" s="249"/>
      <c r="R43" s="249"/>
      <c r="T43" s="249"/>
      <c r="U43" s="249"/>
      <c r="V43" s="249"/>
      <c r="W43" s="249"/>
      <c r="X43" s="249"/>
      <c r="Y43" s="249"/>
    </row>
    <row r="44" spans="1:25" s="41" customFormat="1">
      <c r="A44" s="341" t="s">
        <v>3072</v>
      </c>
      <c r="B44" s="1217">
        <v>45342</v>
      </c>
      <c r="C44" s="32">
        <v>45343</v>
      </c>
      <c r="D44" s="521">
        <v>16361</v>
      </c>
      <c r="E44" s="1783" t="s">
        <v>2</v>
      </c>
      <c r="F44" s="33">
        <v>4701</v>
      </c>
      <c r="G44" s="1787" t="s">
        <v>3079</v>
      </c>
      <c r="H44" s="1788" t="s">
        <v>1092</v>
      </c>
      <c r="I44" s="35" t="s">
        <v>6</v>
      </c>
      <c r="J44" s="19"/>
      <c r="K44" s="1787" t="s">
        <v>571</v>
      </c>
      <c r="L44" s="1478">
        <v>147</v>
      </c>
      <c r="M44" s="249"/>
      <c r="N44" s="249"/>
      <c r="O44" s="249"/>
      <c r="P44" s="249"/>
      <c r="Q44" s="249"/>
      <c r="R44" s="249"/>
      <c r="T44" s="249"/>
      <c r="U44" s="249"/>
      <c r="V44" s="249"/>
      <c r="W44" s="249"/>
      <c r="X44" s="249"/>
      <c r="Y44" s="249"/>
    </row>
    <row r="45" spans="1:25" s="41" customFormat="1">
      <c r="A45" s="341" t="s">
        <v>2854</v>
      </c>
      <c r="B45" s="1203">
        <v>45344</v>
      </c>
      <c r="C45" s="32">
        <v>45346</v>
      </c>
      <c r="D45" s="521">
        <v>16232</v>
      </c>
      <c r="E45" s="1783" t="s">
        <v>81</v>
      </c>
      <c r="F45" s="33">
        <v>4873</v>
      </c>
      <c r="G45" s="1787" t="s">
        <v>3378</v>
      </c>
      <c r="H45" s="1788" t="s">
        <v>3651</v>
      </c>
      <c r="I45" s="35" t="s">
        <v>12</v>
      </c>
      <c r="J45" s="19"/>
      <c r="K45" s="1787" t="s">
        <v>571</v>
      </c>
      <c r="L45" s="1478">
        <v>232</v>
      </c>
      <c r="M45" s="249"/>
      <c r="N45" s="249"/>
      <c r="O45" s="249"/>
      <c r="P45" s="249"/>
      <c r="Q45" s="249"/>
      <c r="R45" s="249"/>
      <c r="T45" s="249"/>
      <c r="U45" s="249"/>
      <c r="V45" s="249"/>
      <c r="W45" s="249"/>
      <c r="X45" s="249"/>
      <c r="Y45" s="249"/>
    </row>
    <row r="46" spans="1:25" s="41" customFormat="1">
      <c r="A46" s="341" t="s">
        <v>3644</v>
      </c>
      <c r="B46" s="1217">
        <v>45345</v>
      </c>
      <c r="C46" s="32">
        <v>45343</v>
      </c>
      <c r="D46" s="521">
        <v>16360</v>
      </c>
      <c r="E46" s="1783" t="s">
        <v>199</v>
      </c>
      <c r="F46" s="33">
        <v>4836</v>
      </c>
      <c r="G46" s="1787" t="s">
        <v>3380</v>
      </c>
      <c r="H46" s="521">
        <v>30</v>
      </c>
      <c r="I46" s="35" t="s">
        <v>6</v>
      </c>
      <c r="J46" s="19"/>
      <c r="K46" s="1787" t="s">
        <v>3625</v>
      </c>
      <c r="L46" s="1478">
        <v>1050</v>
      </c>
      <c r="M46" s="249"/>
      <c r="N46" s="249"/>
      <c r="O46" s="249"/>
      <c r="P46" s="249"/>
      <c r="Q46" s="249"/>
      <c r="R46" s="249"/>
      <c r="T46" s="249"/>
      <c r="U46" s="249"/>
      <c r="V46" s="249"/>
      <c r="W46" s="249"/>
      <c r="X46" s="249"/>
      <c r="Y46" s="249"/>
    </row>
    <row r="47" spans="1:25" s="41" customFormat="1">
      <c r="A47" s="341" t="s">
        <v>2262</v>
      </c>
      <c r="B47" s="1217">
        <v>45348</v>
      </c>
      <c r="C47" s="32">
        <v>45344</v>
      </c>
      <c r="D47" s="521">
        <v>16390</v>
      </c>
      <c r="E47" s="1783" t="s">
        <v>2</v>
      </c>
      <c r="F47" s="33">
        <v>2774</v>
      </c>
      <c r="G47" s="1787" t="s">
        <v>127</v>
      </c>
      <c r="H47" s="1788" t="s">
        <v>1963</v>
      </c>
      <c r="I47" s="35" t="s">
        <v>6</v>
      </c>
      <c r="J47" s="19"/>
      <c r="K47" s="19"/>
      <c r="L47" s="1478">
        <v>237.35</v>
      </c>
      <c r="M47" s="249"/>
      <c r="N47" s="249"/>
      <c r="O47" s="249"/>
      <c r="P47" s="249"/>
      <c r="Q47" s="249"/>
      <c r="R47" s="249"/>
      <c r="T47" s="249"/>
      <c r="U47" s="249"/>
      <c r="V47" s="249"/>
      <c r="W47" s="249"/>
      <c r="X47" s="249"/>
      <c r="Y47" s="249"/>
    </row>
    <row r="48" spans="1:25" s="41" customFormat="1">
      <c r="A48" s="341" t="s">
        <v>3649</v>
      </c>
      <c r="B48" s="1217">
        <v>45349</v>
      </c>
      <c r="C48" s="32">
        <v>45344</v>
      </c>
      <c r="D48" s="521">
        <v>16429</v>
      </c>
      <c r="E48" s="1783" t="s">
        <v>7</v>
      </c>
      <c r="F48" s="33">
        <v>4662</v>
      </c>
      <c r="G48" s="1787" t="s">
        <v>45</v>
      </c>
      <c r="H48" s="521">
        <v>15</v>
      </c>
      <c r="I48" s="35" t="s">
        <v>12</v>
      </c>
      <c r="J48" s="19"/>
      <c r="K48" s="19"/>
      <c r="L48" s="1478">
        <v>51</v>
      </c>
      <c r="M48" s="249"/>
      <c r="N48" s="249"/>
      <c r="O48" s="249"/>
      <c r="P48" s="249"/>
      <c r="Q48" s="249"/>
      <c r="R48" s="249"/>
      <c r="T48" s="249"/>
      <c r="U48" s="249"/>
      <c r="V48" s="249"/>
      <c r="W48" s="249"/>
      <c r="X48" s="249"/>
      <c r="Y48" s="249"/>
    </row>
    <row r="49" spans="1:25" s="41" customFormat="1">
      <c r="A49" s="341" t="s">
        <v>1439</v>
      </c>
      <c r="B49" s="1217">
        <v>45350</v>
      </c>
      <c r="C49" s="32">
        <v>45349</v>
      </c>
      <c r="D49" s="521">
        <v>16440</v>
      </c>
      <c r="E49" s="1783" t="s">
        <v>2</v>
      </c>
      <c r="F49" s="33">
        <v>3805</v>
      </c>
      <c r="G49" s="1787" t="s">
        <v>1639</v>
      </c>
      <c r="H49" s="521">
        <v>60</v>
      </c>
      <c r="I49" s="35" t="s">
        <v>6</v>
      </c>
      <c r="J49" s="19"/>
      <c r="K49" s="19"/>
      <c r="L49" s="1478">
        <v>984</v>
      </c>
      <c r="M49" s="249"/>
      <c r="N49" s="249"/>
      <c r="O49" s="249"/>
      <c r="P49" s="249"/>
      <c r="Q49" s="249"/>
      <c r="R49" s="249"/>
      <c r="T49" s="249"/>
      <c r="U49" s="249"/>
      <c r="V49" s="249"/>
      <c r="W49" s="249"/>
      <c r="X49" s="249"/>
      <c r="Y49" s="249"/>
    </row>
    <row r="50" spans="1:25" s="41" customFormat="1">
      <c r="A50" s="341" t="s">
        <v>2742</v>
      </c>
      <c r="B50" s="1217">
        <v>45351</v>
      </c>
      <c r="C50" s="32">
        <v>45349</v>
      </c>
      <c r="D50" s="521">
        <v>16397</v>
      </c>
      <c r="E50" s="1783" t="s">
        <v>2</v>
      </c>
      <c r="F50" s="33">
        <v>4635</v>
      </c>
      <c r="G50" s="1787" t="s">
        <v>2963</v>
      </c>
      <c r="H50" s="521">
        <v>6</v>
      </c>
      <c r="I50" s="35" t="s">
        <v>12</v>
      </c>
      <c r="J50" s="19"/>
      <c r="K50" s="1787" t="s">
        <v>571</v>
      </c>
      <c r="L50" s="1478">
        <v>32.4</v>
      </c>
      <c r="M50" s="249"/>
      <c r="N50" s="249"/>
      <c r="O50" s="249"/>
      <c r="P50" s="249"/>
      <c r="Q50" s="249"/>
      <c r="R50" s="249"/>
      <c r="T50" s="249"/>
      <c r="U50" s="249"/>
      <c r="V50" s="249"/>
      <c r="W50" s="249"/>
      <c r="X50" s="249"/>
      <c r="Y50" s="249"/>
    </row>
    <row r="51" spans="1:25" s="41" customFormat="1">
      <c r="A51" s="341" t="s">
        <v>791</v>
      </c>
      <c r="B51" s="1217">
        <v>45348</v>
      </c>
      <c r="C51" s="32">
        <v>45348</v>
      </c>
      <c r="D51" s="521">
        <v>16399</v>
      </c>
      <c r="E51" s="1783" t="s">
        <v>153</v>
      </c>
      <c r="F51" s="33">
        <v>4880</v>
      </c>
      <c r="G51" s="1787" t="s">
        <v>1204</v>
      </c>
      <c r="H51" s="1788" t="s">
        <v>952</v>
      </c>
      <c r="I51" s="35" t="s">
        <v>6</v>
      </c>
      <c r="J51" s="19"/>
      <c r="K51" s="1787" t="s">
        <v>270</v>
      </c>
      <c r="L51" s="1478">
        <v>388</v>
      </c>
      <c r="M51" s="249"/>
      <c r="N51" s="249"/>
      <c r="O51" s="249"/>
      <c r="P51" s="249"/>
      <c r="Q51" s="249"/>
      <c r="R51" s="249"/>
      <c r="T51" s="249"/>
      <c r="U51" s="249"/>
      <c r="V51" s="249"/>
      <c r="W51" s="249"/>
      <c r="X51" s="249"/>
      <c r="Y51" s="249"/>
    </row>
    <row r="52" spans="1:25" s="41" customFormat="1">
      <c r="A52" s="341" t="s">
        <v>791</v>
      </c>
      <c r="B52" s="1217">
        <v>45348</v>
      </c>
      <c r="C52" s="32">
        <v>45348</v>
      </c>
      <c r="D52" s="521">
        <v>16340</v>
      </c>
      <c r="E52" s="1783" t="s">
        <v>401</v>
      </c>
      <c r="F52" s="33">
        <v>5000</v>
      </c>
      <c r="G52" s="1787" t="s">
        <v>1204</v>
      </c>
      <c r="H52" s="1788" t="s">
        <v>2154</v>
      </c>
      <c r="I52" s="35" t="s">
        <v>6</v>
      </c>
      <c r="J52" s="19"/>
      <c r="K52" s="19"/>
      <c r="L52" s="1478">
        <v>19.399999999999999</v>
      </c>
      <c r="M52" s="249"/>
      <c r="N52" s="249"/>
      <c r="O52" s="249"/>
      <c r="P52" s="249"/>
      <c r="Q52" s="249"/>
      <c r="R52" s="249"/>
      <c r="T52" s="249"/>
      <c r="U52" s="249"/>
      <c r="V52" s="249"/>
      <c r="W52" s="249"/>
      <c r="X52" s="249"/>
      <c r="Y52" s="249"/>
    </row>
    <row r="53" spans="1:25" s="41" customFormat="1">
      <c r="A53" s="341" t="s">
        <v>791</v>
      </c>
      <c r="B53" s="1217">
        <v>45348</v>
      </c>
      <c r="C53" s="32">
        <v>45348</v>
      </c>
      <c r="D53" s="521">
        <v>16436</v>
      </c>
      <c r="E53" s="1783" t="s">
        <v>3632</v>
      </c>
      <c r="F53" s="33">
        <v>5001</v>
      </c>
      <c r="G53" s="1787" t="s">
        <v>1204</v>
      </c>
      <c r="H53" s="1788" t="s">
        <v>2154</v>
      </c>
      <c r="I53" s="35" t="s">
        <v>6</v>
      </c>
      <c r="J53" s="19"/>
      <c r="K53" s="19"/>
      <c r="L53" s="1478"/>
      <c r="M53" s="249"/>
      <c r="N53" s="249"/>
      <c r="O53" s="249"/>
      <c r="P53" s="249"/>
      <c r="Q53" s="249"/>
      <c r="R53" s="249"/>
      <c r="T53" s="249"/>
      <c r="U53" s="249"/>
      <c r="V53" s="249"/>
      <c r="W53" s="249"/>
      <c r="X53" s="249"/>
      <c r="Y53" s="249"/>
    </row>
    <row r="54" spans="1:25" s="41" customFormat="1">
      <c r="A54" s="341"/>
      <c r="B54" s="1217"/>
      <c r="C54" s="32"/>
      <c r="D54" s="521"/>
      <c r="E54" s="1783" t="s">
        <v>2520</v>
      </c>
      <c r="F54" s="33">
        <v>5002</v>
      </c>
      <c r="G54" s="1787" t="s">
        <v>1204</v>
      </c>
      <c r="H54" s="1788" t="s">
        <v>2154</v>
      </c>
      <c r="I54" s="35" t="s">
        <v>6</v>
      </c>
      <c r="J54" s="19"/>
      <c r="K54" s="19"/>
      <c r="L54" s="1478"/>
      <c r="M54" s="249"/>
      <c r="N54" s="249"/>
      <c r="O54" s="249"/>
      <c r="P54" s="249"/>
      <c r="Q54" s="249"/>
      <c r="R54" s="249"/>
      <c r="T54" s="249"/>
      <c r="U54" s="249"/>
      <c r="V54" s="249"/>
      <c r="W54" s="249"/>
      <c r="X54" s="249"/>
      <c r="Y54" s="249"/>
    </row>
    <row r="55" spans="1:25" s="41" customFormat="1">
      <c r="A55" s="341"/>
      <c r="B55" s="1217"/>
      <c r="C55" s="32"/>
      <c r="D55" s="521"/>
      <c r="E55" s="1783" t="s">
        <v>199</v>
      </c>
      <c r="F55" s="33">
        <v>5003</v>
      </c>
      <c r="G55" s="1787" t="s">
        <v>1204</v>
      </c>
      <c r="H55" s="1788" t="s">
        <v>3002</v>
      </c>
      <c r="I55" s="35" t="s">
        <v>6</v>
      </c>
      <c r="J55" s="19"/>
      <c r="K55" s="19"/>
      <c r="L55" s="1478">
        <v>0.3</v>
      </c>
      <c r="M55" s="249"/>
      <c r="N55" s="249"/>
      <c r="O55" s="249"/>
      <c r="P55" s="249"/>
      <c r="Q55" s="249"/>
      <c r="R55" s="249"/>
      <c r="T55" s="249"/>
      <c r="U55" s="249"/>
      <c r="V55" s="249"/>
      <c r="W55" s="249"/>
      <c r="X55" s="249"/>
      <c r="Y55" s="249"/>
    </row>
    <row r="56" spans="1:25" s="41" customFormat="1">
      <c r="A56" s="341" t="s">
        <v>3058</v>
      </c>
      <c r="B56" s="1217">
        <v>45344</v>
      </c>
      <c r="C56" s="32">
        <v>45345</v>
      </c>
      <c r="D56" s="521">
        <v>16385</v>
      </c>
      <c r="E56" s="1783" t="s">
        <v>1221</v>
      </c>
      <c r="F56" s="33">
        <v>4733</v>
      </c>
      <c r="G56" s="1787" t="s">
        <v>3112</v>
      </c>
      <c r="H56" s="521">
        <v>20</v>
      </c>
      <c r="I56" s="35" t="s">
        <v>6</v>
      </c>
      <c r="J56" s="19"/>
      <c r="K56" s="1787" t="s">
        <v>571</v>
      </c>
      <c r="L56" s="1478">
        <v>190</v>
      </c>
      <c r="M56" s="249"/>
      <c r="N56" s="249"/>
      <c r="O56" s="249"/>
      <c r="P56" s="249"/>
      <c r="Q56" s="249"/>
      <c r="R56" s="249"/>
      <c r="T56" s="249"/>
      <c r="U56" s="249"/>
      <c r="V56" s="249"/>
      <c r="W56" s="249"/>
      <c r="X56" s="249"/>
      <c r="Y56" s="249"/>
    </row>
    <row r="57" spans="1:25" s="41" customFormat="1">
      <c r="A57" s="341" t="s">
        <v>3638</v>
      </c>
      <c r="B57" s="1217">
        <v>45348</v>
      </c>
      <c r="C57" s="32">
        <v>45344</v>
      </c>
      <c r="D57" s="521">
        <v>16448</v>
      </c>
      <c r="E57" s="1783" t="s">
        <v>7</v>
      </c>
      <c r="F57" s="33">
        <v>5006</v>
      </c>
      <c r="G57" s="1787" t="s">
        <v>1615</v>
      </c>
      <c r="H57" s="521">
        <v>3</v>
      </c>
      <c r="I57" s="35" t="s">
        <v>6</v>
      </c>
      <c r="J57" s="19"/>
      <c r="K57" s="19"/>
      <c r="L57" s="1478">
        <v>204</v>
      </c>
      <c r="M57" s="249"/>
      <c r="N57" s="249"/>
      <c r="O57" s="249"/>
      <c r="P57" s="249"/>
      <c r="Q57" s="249"/>
      <c r="R57" s="249"/>
      <c r="T57" s="249"/>
      <c r="U57" s="249"/>
      <c r="V57" s="249"/>
      <c r="W57" s="249"/>
      <c r="X57" s="249"/>
      <c r="Y57" s="249"/>
    </row>
    <row r="58" spans="1:25" s="41" customFormat="1">
      <c r="A58" s="341" t="s">
        <v>3645</v>
      </c>
      <c r="B58" s="1217">
        <v>45351</v>
      </c>
      <c r="C58" s="32">
        <v>45348</v>
      </c>
      <c r="D58" s="521">
        <v>16482</v>
      </c>
      <c r="E58" s="1783" t="s">
        <v>1221</v>
      </c>
      <c r="F58" s="33">
        <v>5014</v>
      </c>
      <c r="G58" s="1787" t="s">
        <v>822</v>
      </c>
      <c r="H58" s="521">
        <v>50</v>
      </c>
      <c r="I58" s="35" t="s">
        <v>6</v>
      </c>
      <c r="J58" s="19"/>
      <c r="K58" s="1787" t="s">
        <v>571</v>
      </c>
      <c r="L58" s="1478">
        <v>315</v>
      </c>
      <c r="M58" s="249"/>
      <c r="N58" s="249"/>
      <c r="O58" s="249"/>
      <c r="P58" s="249"/>
      <c r="Q58" s="249"/>
      <c r="R58" s="249"/>
      <c r="T58" s="249"/>
      <c r="U58" s="249"/>
      <c r="V58" s="249"/>
      <c r="W58" s="249"/>
      <c r="X58" s="249"/>
      <c r="Y58" s="249"/>
    </row>
    <row r="59" spans="1:25" s="41" customFormat="1">
      <c r="A59" s="341" t="s">
        <v>109</v>
      </c>
      <c r="B59" s="1217">
        <v>45343</v>
      </c>
      <c r="C59" s="32">
        <v>45343</v>
      </c>
      <c r="D59" s="521">
        <v>16497</v>
      </c>
      <c r="E59" s="1783" t="s">
        <v>2060</v>
      </c>
      <c r="F59" s="1792">
        <v>4025</v>
      </c>
      <c r="G59" s="1787" t="s">
        <v>3646</v>
      </c>
      <c r="H59" s="521">
        <v>10</v>
      </c>
      <c r="I59" s="35" t="s">
        <v>6</v>
      </c>
      <c r="J59" s="19"/>
      <c r="K59" s="1787" t="s">
        <v>3647</v>
      </c>
      <c r="L59" s="1478">
        <v>100</v>
      </c>
      <c r="M59" s="249"/>
      <c r="N59" s="249"/>
      <c r="O59" s="249"/>
      <c r="P59" s="249"/>
      <c r="Q59" s="249"/>
      <c r="R59" s="249"/>
      <c r="T59" s="249"/>
      <c r="U59" s="249"/>
      <c r="V59" s="249"/>
      <c r="W59" s="249"/>
      <c r="X59" s="249"/>
      <c r="Y59" s="249"/>
    </row>
    <row r="60" spans="1:25" s="41" customFormat="1">
      <c r="A60" s="341" t="s">
        <v>2742</v>
      </c>
      <c r="B60" s="1217">
        <v>45351</v>
      </c>
      <c r="C60" s="32">
        <v>45348</v>
      </c>
      <c r="D60" s="521">
        <v>16492</v>
      </c>
      <c r="E60" s="1783" t="s">
        <v>2</v>
      </c>
      <c r="F60" s="1792">
        <v>4635</v>
      </c>
      <c r="G60" s="1787" t="s">
        <v>2963</v>
      </c>
      <c r="H60" s="1788" t="s">
        <v>840</v>
      </c>
      <c r="I60" s="35" t="s">
        <v>12</v>
      </c>
      <c r="J60" s="19"/>
      <c r="K60" s="1787"/>
      <c r="L60" s="1478">
        <v>54</v>
      </c>
      <c r="M60" s="249"/>
      <c r="N60" s="249"/>
      <c r="O60" s="249"/>
      <c r="P60" s="249"/>
      <c r="Q60" s="249"/>
      <c r="R60" s="249"/>
      <c r="T60" s="249"/>
      <c r="U60" s="249"/>
      <c r="V60" s="249"/>
      <c r="W60" s="249"/>
      <c r="X60" s="249"/>
      <c r="Y60" s="249"/>
    </row>
    <row r="61" spans="1:25" s="41" customFormat="1">
      <c r="A61" s="341" t="s">
        <v>2549</v>
      </c>
      <c r="B61" s="1217">
        <v>45351</v>
      </c>
      <c r="C61" s="32">
        <v>45344</v>
      </c>
      <c r="D61" s="521">
        <v>16494</v>
      </c>
      <c r="E61" s="1783" t="s">
        <v>2</v>
      </c>
      <c r="F61" s="1792">
        <v>4465</v>
      </c>
      <c r="G61" s="1787" t="s">
        <v>2327</v>
      </c>
      <c r="H61" s="521">
        <v>10</v>
      </c>
      <c r="I61" s="35" t="s">
        <v>6</v>
      </c>
      <c r="J61" s="19"/>
      <c r="K61" s="1787"/>
      <c r="L61" s="1478">
        <v>155</v>
      </c>
      <c r="M61" s="249"/>
      <c r="N61" s="249"/>
      <c r="O61" s="249"/>
      <c r="P61" s="249"/>
      <c r="Q61" s="249"/>
      <c r="R61" s="249"/>
      <c r="T61" s="249"/>
      <c r="U61" s="249"/>
      <c r="V61" s="249"/>
      <c r="W61" s="249"/>
      <c r="X61" s="249"/>
      <c r="Y61" s="249"/>
    </row>
    <row r="62" spans="1:25" s="41" customFormat="1">
      <c r="A62" s="339" t="s">
        <v>625</v>
      </c>
      <c r="B62" s="1606">
        <v>45357</v>
      </c>
      <c r="C62" s="132"/>
      <c r="D62" s="547">
        <v>16501</v>
      </c>
      <c r="E62" s="1782" t="s">
        <v>2</v>
      </c>
      <c r="F62" s="1808">
        <v>2263</v>
      </c>
      <c r="G62" s="1786" t="s">
        <v>626</v>
      </c>
      <c r="H62" s="547">
        <v>6</v>
      </c>
      <c r="I62" s="235"/>
      <c r="J62" s="134"/>
      <c r="K62" s="1802" t="s">
        <v>571</v>
      </c>
      <c r="L62" s="1804">
        <v>1079.7</v>
      </c>
      <c r="M62" s="249"/>
      <c r="N62" s="249"/>
      <c r="O62" s="249"/>
      <c r="P62" s="249"/>
      <c r="Q62" s="249"/>
      <c r="R62" s="249"/>
      <c r="T62" s="249"/>
      <c r="U62" s="249"/>
      <c r="V62" s="249"/>
      <c r="W62" s="249"/>
      <c r="X62" s="249"/>
      <c r="Y62" s="249"/>
    </row>
    <row r="63" spans="1:25" s="41" customFormat="1">
      <c r="A63" s="341" t="s">
        <v>1648</v>
      </c>
      <c r="B63" s="1217">
        <v>45351</v>
      </c>
      <c r="C63" s="32">
        <v>45349</v>
      </c>
      <c r="D63" s="521">
        <v>16452</v>
      </c>
      <c r="E63" s="1783" t="s">
        <v>2</v>
      </c>
      <c r="F63" s="1792">
        <v>3805</v>
      </c>
      <c r="G63" s="1787" t="s">
        <v>1639</v>
      </c>
      <c r="H63" s="521">
        <v>15</v>
      </c>
      <c r="I63" s="35" t="s">
        <v>6</v>
      </c>
      <c r="J63" s="19"/>
      <c r="K63" s="1787"/>
      <c r="L63" s="1478">
        <v>246</v>
      </c>
      <c r="M63" s="249"/>
      <c r="N63" s="249"/>
      <c r="O63" s="249"/>
      <c r="P63" s="249"/>
      <c r="Q63" s="249"/>
      <c r="R63" s="249"/>
      <c r="T63" s="249"/>
      <c r="U63" s="249"/>
      <c r="V63" s="249"/>
      <c r="W63" s="249"/>
      <c r="X63" s="249"/>
      <c r="Y63" s="249"/>
    </row>
    <row r="64" spans="1:25" s="41" customFormat="1">
      <c r="A64" s="341" t="s">
        <v>141</v>
      </c>
      <c r="B64" s="1217">
        <v>45351</v>
      </c>
      <c r="C64" s="32">
        <v>45350</v>
      </c>
      <c r="D64" s="521">
        <v>16534</v>
      </c>
      <c r="E64" s="1783" t="s">
        <v>40</v>
      </c>
      <c r="F64" s="1792">
        <v>4105</v>
      </c>
      <c r="G64" s="1787" t="s">
        <v>16</v>
      </c>
      <c r="H64" s="521">
        <v>5</v>
      </c>
      <c r="I64" s="35" t="s">
        <v>6</v>
      </c>
      <c r="J64" s="19"/>
      <c r="K64" s="1787"/>
      <c r="L64" s="1478">
        <v>72.5</v>
      </c>
      <c r="M64" s="249"/>
      <c r="N64" s="249"/>
      <c r="O64" s="249"/>
      <c r="P64" s="249"/>
      <c r="Q64" s="249"/>
      <c r="R64" s="249"/>
      <c r="T64" s="249"/>
      <c r="U64" s="249"/>
      <c r="V64" s="249"/>
      <c r="W64" s="249"/>
      <c r="X64" s="249"/>
      <c r="Y64" s="249"/>
    </row>
    <row r="65" spans="1:25" s="41" customFormat="1">
      <c r="A65" s="341" t="s">
        <v>156</v>
      </c>
      <c r="B65" s="1217">
        <v>45351</v>
      </c>
      <c r="C65" s="32">
        <v>45350</v>
      </c>
      <c r="D65" s="521">
        <v>16538</v>
      </c>
      <c r="E65" s="1783" t="s">
        <v>2</v>
      </c>
      <c r="F65" s="1792">
        <v>3343</v>
      </c>
      <c r="G65" s="1787" t="s">
        <v>65</v>
      </c>
      <c r="H65" s="521">
        <v>7</v>
      </c>
      <c r="I65" s="35" t="s">
        <v>6</v>
      </c>
      <c r="J65" s="19"/>
      <c r="K65" s="1787"/>
      <c r="L65" s="1478">
        <v>245</v>
      </c>
      <c r="M65" s="249"/>
      <c r="N65" s="249"/>
      <c r="O65" s="249"/>
      <c r="P65" s="249"/>
      <c r="Q65" s="249"/>
      <c r="R65" s="249"/>
      <c r="T65" s="249"/>
      <c r="U65" s="249"/>
      <c r="V65" s="249"/>
      <c r="W65" s="249"/>
      <c r="X65" s="249"/>
      <c r="Y65" s="249"/>
    </row>
    <row r="66" spans="1:25" s="41" customFormat="1">
      <c r="A66" s="339" t="s">
        <v>2179</v>
      </c>
      <c r="B66" s="1606"/>
      <c r="C66" s="132"/>
      <c r="D66" s="547"/>
      <c r="E66" s="1782" t="s">
        <v>1275</v>
      </c>
      <c r="F66" s="1808"/>
      <c r="G66" s="1786"/>
      <c r="H66" s="547"/>
      <c r="I66" s="235"/>
      <c r="J66" s="134"/>
      <c r="K66" s="1786"/>
      <c r="L66" s="1804"/>
      <c r="M66" s="249"/>
      <c r="N66" s="249"/>
      <c r="O66" s="249"/>
      <c r="P66" s="249"/>
      <c r="Q66" s="249"/>
      <c r="R66" s="249"/>
      <c r="T66" s="249"/>
      <c r="U66" s="249"/>
      <c r="V66" s="249"/>
      <c r="W66" s="249"/>
      <c r="X66" s="249"/>
      <c r="Y66" s="249"/>
    </row>
    <row r="67" spans="1:25" s="41" customFormat="1">
      <c r="A67" s="339"/>
      <c r="B67" s="1606"/>
      <c r="C67" s="132"/>
      <c r="D67" s="547"/>
      <c r="E67" s="1782" t="s">
        <v>1275</v>
      </c>
      <c r="F67" s="1808"/>
      <c r="G67" s="1786"/>
      <c r="H67" s="547"/>
      <c r="I67" s="235"/>
      <c r="J67" s="134"/>
      <c r="K67" s="1786"/>
      <c r="L67" s="1804"/>
      <c r="M67" s="249"/>
      <c r="N67" s="249"/>
      <c r="O67" s="249"/>
      <c r="P67" s="249"/>
      <c r="Q67" s="249"/>
      <c r="R67" s="249"/>
      <c r="T67" s="249"/>
      <c r="U67" s="249"/>
      <c r="V67" s="249"/>
      <c r="W67" s="249"/>
      <c r="X67" s="249"/>
      <c r="Y67" s="249"/>
    </row>
    <row r="68" spans="1:25" s="41" customFormat="1">
      <c r="A68" s="341" t="s">
        <v>109</v>
      </c>
      <c r="B68" s="1217">
        <v>45351</v>
      </c>
      <c r="C68" s="32">
        <v>45351</v>
      </c>
      <c r="D68" s="521">
        <v>16590</v>
      </c>
      <c r="E68" s="1783" t="s">
        <v>2060</v>
      </c>
      <c r="F68" s="1792">
        <v>4025</v>
      </c>
      <c r="G68" s="1787" t="s">
        <v>461</v>
      </c>
      <c r="H68" s="1788" t="s">
        <v>1114</v>
      </c>
      <c r="I68" s="35" t="s">
        <v>6</v>
      </c>
      <c r="J68" s="19"/>
      <c r="K68" s="1787"/>
      <c r="L68" s="1478"/>
      <c r="M68" s="249"/>
      <c r="N68" s="249"/>
      <c r="O68" s="249"/>
      <c r="P68" s="249"/>
      <c r="Q68" s="249"/>
      <c r="R68" s="249"/>
      <c r="T68" s="249"/>
      <c r="U68" s="249"/>
      <c r="V68" s="249"/>
      <c r="W68" s="249"/>
      <c r="X68" s="249"/>
      <c r="Y68" s="249"/>
    </row>
    <row r="69" spans="1:25" s="41" customFormat="1">
      <c r="A69" s="341"/>
      <c r="B69" s="1217"/>
      <c r="C69" s="32"/>
      <c r="D69" s="521"/>
      <c r="E69" s="1783" t="s">
        <v>2060</v>
      </c>
      <c r="F69" s="1792">
        <v>4025</v>
      </c>
      <c r="G69" s="1787" t="s">
        <v>3646</v>
      </c>
      <c r="H69" s="1788" t="s">
        <v>1114</v>
      </c>
      <c r="I69" s="35" t="s">
        <v>6</v>
      </c>
      <c r="J69" s="19"/>
      <c r="K69" s="1787"/>
      <c r="L69" s="1478">
        <v>50</v>
      </c>
      <c r="M69" s="249"/>
      <c r="N69" s="249"/>
      <c r="O69" s="249"/>
      <c r="P69" s="249"/>
      <c r="Q69" s="249"/>
      <c r="R69" s="249"/>
      <c r="T69" s="249"/>
      <c r="U69" s="249"/>
      <c r="V69" s="249"/>
      <c r="W69" s="249"/>
      <c r="X69" s="249"/>
      <c r="Y69" s="249"/>
    </row>
    <row r="70" spans="1:25" s="41" customFormat="1">
      <c r="A70" s="785" t="s">
        <v>794</v>
      </c>
      <c r="B70" s="1606">
        <v>45362</v>
      </c>
      <c r="C70" s="132"/>
      <c r="D70" s="547">
        <v>16574</v>
      </c>
      <c r="E70" s="1782" t="s">
        <v>7</v>
      </c>
      <c r="F70" s="1808">
        <v>1020</v>
      </c>
      <c r="G70" s="1786" t="s">
        <v>1276</v>
      </c>
      <c r="H70" s="1789" t="s">
        <v>1065</v>
      </c>
      <c r="I70" s="235"/>
      <c r="J70" s="134"/>
      <c r="K70" s="1786"/>
      <c r="L70" s="1804"/>
      <c r="M70" s="249"/>
      <c r="N70" s="249"/>
      <c r="O70" s="249"/>
      <c r="P70" s="249"/>
      <c r="Q70" s="249"/>
      <c r="R70" s="249"/>
      <c r="T70" s="249"/>
      <c r="U70" s="249"/>
      <c r="V70" s="249"/>
      <c r="W70" s="249"/>
      <c r="X70" s="249"/>
      <c r="Y70" s="249"/>
    </row>
    <row r="71" spans="1:25" s="41" customFormat="1">
      <c r="A71" s="339"/>
      <c r="B71" s="1606"/>
      <c r="C71" s="132"/>
      <c r="D71" s="547"/>
      <c r="E71" s="1782" t="s">
        <v>2351</v>
      </c>
      <c r="F71" s="1808">
        <v>4118</v>
      </c>
      <c r="G71" s="1786" t="s">
        <v>45</v>
      </c>
      <c r="H71" s="547">
        <v>90</v>
      </c>
      <c r="I71" s="235"/>
      <c r="J71" s="134"/>
      <c r="K71" s="1786"/>
      <c r="L71" s="1804">
        <v>769</v>
      </c>
      <c r="M71" s="249"/>
      <c r="N71" s="249"/>
      <c r="O71" s="249"/>
      <c r="P71" s="249"/>
      <c r="Q71" s="249"/>
      <c r="R71" s="249"/>
      <c r="T71" s="249"/>
      <c r="U71" s="249"/>
      <c r="V71" s="249"/>
      <c r="W71" s="249"/>
      <c r="X71" s="249"/>
      <c r="Y71" s="249"/>
    </row>
    <row r="72" spans="1:25" s="41" customFormat="1" ht="15.75">
      <c r="A72" s="785" t="s">
        <v>3669</v>
      </c>
      <c r="B72" s="1606">
        <v>45351</v>
      </c>
      <c r="C72" s="132"/>
      <c r="D72" s="547">
        <v>16568</v>
      </c>
      <c r="E72" s="1782" t="s">
        <v>1221</v>
      </c>
      <c r="F72" s="133">
        <v>4274</v>
      </c>
      <c r="G72" s="1786" t="s">
        <v>864</v>
      </c>
      <c r="H72" s="547">
        <v>10</v>
      </c>
      <c r="I72" s="235"/>
      <c r="J72" s="134"/>
      <c r="K72" s="525"/>
      <c r="L72" s="1804">
        <v>105</v>
      </c>
      <c r="M72" s="249"/>
      <c r="N72" s="249"/>
      <c r="O72" s="249"/>
      <c r="P72" s="249"/>
      <c r="Q72" s="249"/>
      <c r="R72" s="249"/>
      <c r="T72" s="608"/>
      <c r="U72" s="249"/>
      <c r="V72" s="249"/>
      <c r="W72" s="249"/>
      <c r="X72" s="249"/>
      <c r="Y72" s="249"/>
    </row>
    <row r="73" spans="1:25" s="41" customFormat="1">
      <c r="A73" s="339" t="s">
        <v>3673</v>
      </c>
      <c r="B73" s="1606">
        <v>45358</v>
      </c>
      <c r="C73" s="132"/>
      <c r="D73" s="547">
        <v>16583</v>
      </c>
      <c r="E73" s="1782" t="s">
        <v>2</v>
      </c>
      <c r="F73" s="1808">
        <v>784</v>
      </c>
      <c r="G73" s="1786" t="s">
        <v>41</v>
      </c>
      <c r="H73" s="547">
        <v>10</v>
      </c>
      <c r="I73" s="235"/>
      <c r="J73" s="134"/>
      <c r="K73" s="1786"/>
      <c r="L73" s="1804">
        <v>65</v>
      </c>
      <c r="M73" s="249"/>
      <c r="N73" s="249"/>
      <c r="O73" s="249"/>
      <c r="P73" s="249"/>
      <c r="Q73" s="249"/>
      <c r="R73" s="249"/>
      <c r="T73" s="249"/>
      <c r="U73" s="249"/>
      <c r="V73" s="249"/>
      <c r="W73" s="249"/>
      <c r="X73" s="249"/>
      <c r="Y73" s="249"/>
    </row>
    <row r="74" spans="1:25" s="41" customFormat="1">
      <c r="A74" s="339"/>
      <c r="B74" s="1606"/>
      <c r="C74" s="132"/>
      <c r="D74" s="547"/>
      <c r="E74" s="131"/>
      <c r="F74" s="133"/>
      <c r="G74" s="134"/>
      <c r="H74" s="547"/>
      <c r="I74" s="235"/>
      <c r="J74" s="134"/>
      <c r="K74" s="134"/>
      <c r="L74" s="1804"/>
      <c r="M74" s="247"/>
      <c r="N74" s="249"/>
      <c r="O74" s="249"/>
      <c r="P74" s="249"/>
      <c r="Q74" s="249"/>
      <c r="R74" s="249"/>
      <c r="T74" s="249"/>
      <c r="U74" s="249"/>
      <c r="V74" s="249"/>
      <c r="W74" s="249"/>
      <c r="X74" s="249"/>
      <c r="Y74" s="249"/>
    </row>
    <row r="75" spans="1:25" s="44" customFormat="1">
      <c r="A75" s="2464" t="e">
        <f>SUM(#REF!)</f>
        <v>#REF!</v>
      </c>
      <c r="B75" s="2465"/>
      <c r="C75" s="2465"/>
      <c r="D75" s="2465"/>
      <c r="E75" s="2465"/>
      <c r="F75" s="2465"/>
      <c r="G75" s="2465"/>
      <c r="H75" s="2465"/>
      <c r="I75" s="2465"/>
      <c r="J75" s="2465"/>
      <c r="K75" s="2465"/>
      <c r="L75" s="2466"/>
      <c r="M75" s="246"/>
      <c r="N75" s="246"/>
      <c r="O75" s="246"/>
      <c r="P75" s="246"/>
      <c r="Q75" s="246"/>
      <c r="R75" s="246"/>
      <c r="T75" s="246"/>
      <c r="U75" s="246"/>
      <c r="V75" s="246"/>
      <c r="W75" s="246"/>
      <c r="X75" s="246"/>
      <c r="Y75" s="246"/>
    </row>
    <row r="76" spans="1:25" s="42" customFormat="1" ht="24" customHeight="1">
      <c r="A76" s="2461" t="s">
        <v>1315</v>
      </c>
      <c r="B76" s="2462"/>
      <c r="C76" s="2462"/>
      <c r="D76" s="2462"/>
      <c r="E76" s="2462"/>
      <c r="F76" s="2462"/>
      <c r="G76" s="2462"/>
      <c r="H76" s="2462"/>
      <c r="I76" s="2462"/>
      <c r="J76" s="2462"/>
      <c r="K76" s="2462"/>
      <c r="L76" s="2463"/>
      <c r="M76" s="80"/>
      <c r="N76" s="80"/>
      <c r="O76" s="80"/>
      <c r="P76" s="80"/>
      <c r="Q76" s="80"/>
      <c r="R76" s="80"/>
      <c r="T76" s="80"/>
      <c r="U76" s="80"/>
      <c r="V76" s="80"/>
      <c r="W76" s="80"/>
      <c r="X76" s="80"/>
      <c r="Y76" s="80"/>
    </row>
    <row r="77" spans="1:25" s="41" customFormat="1" ht="15.75">
      <c r="A77" s="341" t="s">
        <v>1303</v>
      </c>
      <c r="B77" s="1217">
        <v>45327</v>
      </c>
      <c r="C77" s="32">
        <v>45324</v>
      </c>
      <c r="D77" s="521">
        <v>16258</v>
      </c>
      <c r="E77" s="1783" t="s">
        <v>1221</v>
      </c>
      <c r="F77" s="33">
        <v>3621</v>
      </c>
      <c r="G77" s="1787" t="s">
        <v>35</v>
      </c>
      <c r="H77" s="521">
        <v>50</v>
      </c>
      <c r="I77" s="35" t="s">
        <v>6</v>
      </c>
      <c r="J77" s="19"/>
      <c r="K77" s="21"/>
      <c r="L77" s="1478">
        <v>795</v>
      </c>
      <c r="M77" s="249"/>
      <c r="N77" s="249"/>
      <c r="O77" s="249"/>
      <c r="P77" s="249"/>
      <c r="Q77" s="249"/>
      <c r="R77" s="249"/>
      <c r="T77" s="608"/>
      <c r="U77" s="249"/>
      <c r="V77" s="249"/>
      <c r="W77" s="249"/>
      <c r="X77" s="249"/>
      <c r="Y77" s="249"/>
    </row>
    <row r="78" spans="1:25" s="6" customFormat="1">
      <c r="A78" s="25" t="s">
        <v>2854</v>
      </c>
      <c r="B78" s="14">
        <v>45327</v>
      </c>
      <c r="C78" s="14">
        <v>45324</v>
      </c>
      <c r="D78" s="9">
        <v>15929</v>
      </c>
      <c r="E78" s="9" t="s">
        <v>2</v>
      </c>
      <c r="F78" s="9">
        <v>869</v>
      </c>
      <c r="G78" s="9" t="s">
        <v>16</v>
      </c>
      <c r="H78" s="10">
        <v>50</v>
      </c>
      <c r="I78" s="35" t="s">
        <v>6</v>
      </c>
      <c r="J78" s="9"/>
      <c r="K78" s="9"/>
      <c r="L78" s="458"/>
      <c r="T78" s="6" t="s">
        <v>3292</v>
      </c>
    </row>
    <row r="79" spans="1:25" s="6" customFormat="1">
      <c r="A79" s="25"/>
      <c r="B79" s="9"/>
      <c r="C79" s="9"/>
      <c r="D79" s="9"/>
      <c r="E79" s="9" t="s">
        <v>2</v>
      </c>
      <c r="F79" s="9">
        <v>2691</v>
      </c>
      <c r="G79" s="9" t="s">
        <v>47</v>
      </c>
      <c r="H79" s="10" t="s">
        <v>2028</v>
      </c>
      <c r="I79" s="35" t="s">
        <v>6</v>
      </c>
      <c r="J79" s="9"/>
      <c r="K79" s="9"/>
      <c r="L79" s="458">
        <v>1795</v>
      </c>
      <c r="T79" s="6" t="s">
        <v>3501</v>
      </c>
    </row>
    <row r="80" spans="1:25" s="41" customFormat="1">
      <c r="A80" s="341" t="s">
        <v>2374</v>
      </c>
      <c r="B80" s="1217">
        <v>45331</v>
      </c>
      <c r="C80" s="32">
        <v>45328</v>
      </c>
      <c r="D80" s="521">
        <v>16218</v>
      </c>
      <c r="E80" s="1783" t="s">
        <v>1221</v>
      </c>
      <c r="F80" s="33">
        <v>4375</v>
      </c>
      <c r="G80" s="1787" t="s">
        <v>31</v>
      </c>
      <c r="H80" s="521">
        <v>100</v>
      </c>
      <c r="I80" s="35" t="s">
        <v>6</v>
      </c>
      <c r="J80" s="19"/>
      <c r="K80" s="19"/>
      <c r="L80" s="1478">
        <v>2090</v>
      </c>
      <c r="M80" s="249"/>
      <c r="N80" s="249"/>
      <c r="O80" s="249"/>
      <c r="P80" s="249"/>
      <c r="Q80" s="249"/>
      <c r="R80" s="249"/>
      <c r="T80" s="1796" t="s">
        <v>3598</v>
      </c>
      <c r="U80" s="249"/>
      <c r="V80" s="249"/>
      <c r="W80" s="249"/>
      <c r="X80" s="249"/>
      <c r="Y80" s="249"/>
    </row>
    <row r="81" spans="1:20" s="6" customFormat="1">
      <c r="A81" s="25" t="s">
        <v>400</v>
      </c>
      <c r="B81" s="14">
        <v>45331</v>
      </c>
      <c r="C81" s="14">
        <v>45330</v>
      </c>
      <c r="D81" s="9">
        <v>16184</v>
      </c>
      <c r="E81" s="9" t="s">
        <v>2</v>
      </c>
      <c r="F81" s="9">
        <v>908</v>
      </c>
      <c r="G81" s="9" t="s">
        <v>30</v>
      </c>
      <c r="H81" s="10">
        <v>63</v>
      </c>
      <c r="I81" s="35" t="s">
        <v>6</v>
      </c>
      <c r="J81" s="9"/>
      <c r="K81" s="9"/>
      <c r="L81" s="458">
        <v>510</v>
      </c>
      <c r="T81" s="6" t="s">
        <v>3583</v>
      </c>
    </row>
    <row r="82" spans="1:20" s="6" customFormat="1">
      <c r="A82" s="25" t="s">
        <v>2854</v>
      </c>
      <c r="B82" s="14">
        <v>45341</v>
      </c>
      <c r="C82" s="14">
        <v>45324</v>
      </c>
      <c r="D82" s="9">
        <v>16230</v>
      </c>
      <c r="E82" s="9" t="s">
        <v>2</v>
      </c>
      <c r="F82" s="9">
        <v>2691</v>
      </c>
      <c r="G82" s="9" t="s">
        <v>47</v>
      </c>
      <c r="H82" s="10" t="s">
        <v>2028</v>
      </c>
      <c r="I82" s="35" t="s">
        <v>6</v>
      </c>
      <c r="J82" s="9"/>
      <c r="K82" s="9"/>
      <c r="L82" s="458">
        <v>1653.76</v>
      </c>
      <c r="T82" s="1795" t="s">
        <v>3595</v>
      </c>
    </row>
    <row r="83" spans="1:20" s="6" customFormat="1">
      <c r="A83" s="25" t="s">
        <v>3295</v>
      </c>
      <c r="B83" s="14">
        <v>45343</v>
      </c>
      <c r="C83" s="14">
        <v>45328</v>
      </c>
      <c r="D83" s="9">
        <v>16242</v>
      </c>
      <c r="E83" s="9" t="s">
        <v>2351</v>
      </c>
      <c r="F83" s="9">
        <v>4811</v>
      </c>
      <c r="G83" s="9" t="s">
        <v>22</v>
      </c>
      <c r="H83" s="10" t="s">
        <v>3602</v>
      </c>
      <c r="I83" s="35" t="s">
        <v>6</v>
      </c>
      <c r="J83" s="9"/>
      <c r="K83" s="9"/>
      <c r="L83" s="458">
        <v>297.92</v>
      </c>
      <c r="T83" s="1795" t="s">
        <v>3603</v>
      </c>
    </row>
    <row r="84" spans="1:20" s="6" customFormat="1">
      <c r="A84" s="25" t="s">
        <v>3416</v>
      </c>
      <c r="B84" s="14">
        <v>45331</v>
      </c>
      <c r="C84" s="14">
        <v>45329</v>
      </c>
      <c r="D84" s="9">
        <v>16048</v>
      </c>
      <c r="E84" s="9" t="s">
        <v>2</v>
      </c>
      <c r="F84" s="9">
        <v>4954</v>
      </c>
      <c r="G84" s="9" t="s">
        <v>31</v>
      </c>
      <c r="H84" s="10">
        <v>6</v>
      </c>
      <c r="I84" s="35" t="s">
        <v>6</v>
      </c>
      <c r="J84" s="9"/>
      <c r="K84" s="9"/>
      <c r="L84" s="458">
        <v>210</v>
      </c>
    </row>
    <row r="85" spans="1:20" s="6" customFormat="1">
      <c r="A85" s="25" t="s">
        <v>2399</v>
      </c>
      <c r="B85" s="14">
        <v>45334</v>
      </c>
      <c r="C85" s="14">
        <v>45329</v>
      </c>
      <c r="D85" s="9">
        <v>16272</v>
      </c>
      <c r="E85" s="9" t="s">
        <v>2</v>
      </c>
      <c r="F85" s="9">
        <v>1397</v>
      </c>
      <c r="G85" s="9" t="s">
        <v>22</v>
      </c>
      <c r="H85" s="10" t="s">
        <v>2154</v>
      </c>
      <c r="I85" s="35" t="s">
        <v>6</v>
      </c>
      <c r="J85" s="9"/>
      <c r="K85" s="9"/>
      <c r="L85" s="458">
        <v>1.75</v>
      </c>
    </row>
    <row r="86" spans="1:20" s="6" customFormat="1">
      <c r="A86" s="25" t="s">
        <v>141</v>
      </c>
      <c r="B86" s="14">
        <v>45334</v>
      </c>
      <c r="C86" s="14">
        <v>45329</v>
      </c>
      <c r="D86" s="9">
        <v>16283</v>
      </c>
      <c r="E86" s="9" t="s">
        <v>2</v>
      </c>
      <c r="F86" s="9">
        <v>1350</v>
      </c>
      <c r="G86" s="9" t="s">
        <v>182</v>
      </c>
      <c r="H86" s="10">
        <v>16</v>
      </c>
      <c r="I86" s="35" t="s">
        <v>6</v>
      </c>
      <c r="J86" s="9"/>
      <c r="K86" s="9"/>
      <c r="L86" s="458">
        <v>238.4</v>
      </c>
    </row>
    <row r="87" spans="1:20" s="6" customFormat="1">
      <c r="A87" s="25" t="s">
        <v>771</v>
      </c>
      <c r="B87" s="14">
        <v>45334</v>
      </c>
      <c r="C87" s="14">
        <v>45329</v>
      </c>
      <c r="D87" s="9">
        <v>16285</v>
      </c>
      <c r="E87" s="9" t="s">
        <v>2</v>
      </c>
      <c r="F87" s="9">
        <v>1677</v>
      </c>
      <c r="G87" s="9" t="s">
        <v>70</v>
      </c>
      <c r="H87" s="10">
        <v>10</v>
      </c>
      <c r="I87" s="35" t="s">
        <v>6</v>
      </c>
      <c r="J87" s="9"/>
      <c r="K87" s="9"/>
      <c r="L87" s="458">
        <v>137</v>
      </c>
    </row>
    <row r="88" spans="1:20" s="6" customFormat="1">
      <c r="A88" s="25" t="s">
        <v>1792</v>
      </c>
      <c r="B88" s="14">
        <v>45336</v>
      </c>
      <c r="C88" s="14">
        <v>45330</v>
      </c>
      <c r="D88" s="9">
        <v>16293</v>
      </c>
      <c r="E88" s="9" t="s">
        <v>153</v>
      </c>
      <c r="F88" s="9">
        <v>3915</v>
      </c>
      <c r="G88" s="9" t="s">
        <v>15</v>
      </c>
      <c r="H88" s="10">
        <v>15</v>
      </c>
      <c r="I88" s="35" t="s">
        <v>6</v>
      </c>
      <c r="J88" s="9"/>
      <c r="K88" s="9" t="s">
        <v>991</v>
      </c>
      <c r="L88" s="458">
        <v>322.5</v>
      </c>
    </row>
    <row r="89" spans="1:20" s="6" customFormat="1">
      <c r="A89" s="25" t="s">
        <v>2996</v>
      </c>
      <c r="B89" s="14">
        <v>45336</v>
      </c>
      <c r="C89" s="14">
        <v>45331</v>
      </c>
      <c r="D89" s="9">
        <v>16296</v>
      </c>
      <c r="E89" s="9" t="s">
        <v>40</v>
      </c>
      <c r="F89" s="9">
        <v>2948</v>
      </c>
      <c r="G89" s="9" t="s">
        <v>17</v>
      </c>
      <c r="H89" s="10" t="s">
        <v>952</v>
      </c>
      <c r="I89" s="35" t="s">
        <v>6</v>
      </c>
      <c r="J89" s="9"/>
      <c r="K89" s="9"/>
      <c r="L89" s="458">
        <v>179.54499999999999</v>
      </c>
    </row>
    <row r="90" spans="1:20" s="6" customFormat="1">
      <c r="A90" s="25" t="s">
        <v>1995</v>
      </c>
      <c r="B90" s="14">
        <v>45336</v>
      </c>
      <c r="C90" s="14">
        <v>45329</v>
      </c>
      <c r="D90" s="9">
        <v>16302</v>
      </c>
      <c r="E90" s="9" t="s">
        <v>2</v>
      </c>
      <c r="F90" s="9">
        <v>2186</v>
      </c>
      <c r="G90" s="9" t="s">
        <v>120</v>
      </c>
      <c r="H90" s="10">
        <v>5</v>
      </c>
      <c r="I90" s="35" t="s">
        <v>6</v>
      </c>
      <c r="J90" s="9"/>
      <c r="K90" s="9"/>
      <c r="L90" s="458">
        <v>177.5</v>
      </c>
    </row>
    <row r="91" spans="1:20" s="6" customFormat="1">
      <c r="A91" s="25" t="s">
        <v>3618</v>
      </c>
      <c r="B91" s="14">
        <v>45335</v>
      </c>
      <c r="C91" s="14">
        <v>45329</v>
      </c>
      <c r="D91" s="9">
        <v>16278</v>
      </c>
      <c r="E91" s="9" t="s">
        <v>2</v>
      </c>
      <c r="F91" s="9">
        <v>2739</v>
      </c>
      <c r="G91" s="9" t="s">
        <v>119</v>
      </c>
      <c r="H91" s="10" t="s">
        <v>882</v>
      </c>
      <c r="I91" s="35" t="s">
        <v>6</v>
      </c>
      <c r="J91" s="9"/>
      <c r="K91" s="9"/>
      <c r="L91" s="458">
        <v>249.2</v>
      </c>
    </row>
    <row r="92" spans="1:20" s="6" customFormat="1">
      <c r="A92" s="25" t="s">
        <v>517</v>
      </c>
      <c r="B92" s="14">
        <v>45336</v>
      </c>
      <c r="C92" s="14">
        <v>45330</v>
      </c>
      <c r="D92" s="9">
        <v>16286</v>
      </c>
      <c r="E92" s="9" t="s">
        <v>1221</v>
      </c>
      <c r="F92" s="9">
        <v>4186</v>
      </c>
      <c r="G92" s="9" t="s">
        <v>16</v>
      </c>
      <c r="H92" s="10">
        <v>20</v>
      </c>
      <c r="I92" s="35" t="s">
        <v>6</v>
      </c>
      <c r="J92" s="9"/>
      <c r="K92" s="9"/>
      <c r="L92" s="458">
        <v>167.6</v>
      </c>
    </row>
    <row r="93" spans="1:20" s="6" customFormat="1">
      <c r="A93" s="25" t="s">
        <v>2190</v>
      </c>
      <c r="B93" s="14">
        <v>45336</v>
      </c>
      <c r="C93" s="14">
        <v>45331</v>
      </c>
      <c r="D93" s="9">
        <v>16289</v>
      </c>
      <c r="E93" s="9" t="s">
        <v>2</v>
      </c>
      <c r="F93" s="9">
        <v>1468</v>
      </c>
      <c r="G93" s="9" t="s">
        <v>21</v>
      </c>
      <c r="H93" s="10">
        <v>30</v>
      </c>
      <c r="I93" s="35" t="s">
        <v>6</v>
      </c>
      <c r="J93" s="9"/>
      <c r="K93" s="9"/>
      <c r="L93" s="458">
        <v>2136</v>
      </c>
    </row>
    <row r="94" spans="1:20" s="6" customFormat="1">
      <c r="A94" s="25" t="s">
        <v>3324</v>
      </c>
      <c r="B94" s="14">
        <v>45337</v>
      </c>
      <c r="C94" s="14">
        <v>45329</v>
      </c>
      <c r="D94" s="9">
        <v>16310</v>
      </c>
      <c r="E94" s="9" t="s">
        <v>7</v>
      </c>
      <c r="F94" s="9">
        <v>1095</v>
      </c>
      <c r="G94" s="9" t="s">
        <v>47</v>
      </c>
      <c r="H94" s="10">
        <v>5</v>
      </c>
      <c r="I94" s="35" t="s">
        <v>6</v>
      </c>
      <c r="J94" s="9"/>
      <c r="K94" s="9"/>
      <c r="L94" s="458">
        <v>199.5</v>
      </c>
    </row>
    <row r="95" spans="1:20" s="6" customFormat="1">
      <c r="A95" s="25" t="s">
        <v>1647</v>
      </c>
      <c r="B95" s="14">
        <v>45337</v>
      </c>
      <c r="C95" s="14">
        <v>45330</v>
      </c>
      <c r="D95" s="9">
        <v>16311</v>
      </c>
      <c r="E95" s="9" t="s">
        <v>2</v>
      </c>
      <c r="F95" s="9">
        <v>951</v>
      </c>
      <c r="G95" s="9" t="s">
        <v>58</v>
      </c>
      <c r="H95" s="10">
        <v>1</v>
      </c>
      <c r="I95" s="35" t="s">
        <v>6</v>
      </c>
      <c r="J95" s="9"/>
      <c r="K95" s="9"/>
      <c r="L95" s="458">
        <v>95.5</v>
      </c>
    </row>
    <row r="96" spans="1:20" s="6" customFormat="1">
      <c r="A96" s="25" t="s">
        <v>2688</v>
      </c>
      <c r="B96" s="14">
        <v>45337</v>
      </c>
      <c r="C96" s="14">
        <v>45330</v>
      </c>
      <c r="D96" s="9">
        <v>16315</v>
      </c>
      <c r="E96" s="9" t="s">
        <v>2</v>
      </c>
      <c r="F96" s="9">
        <v>951</v>
      </c>
      <c r="G96" s="9" t="s">
        <v>58</v>
      </c>
      <c r="H96" s="10" t="s">
        <v>3114</v>
      </c>
      <c r="I96" s="35" t="s">
        <v>6</v>
      </c>
      <c r="J96" s="9"/>
      <c r="K96" s="9"/>
      <c r="L96" s="458">
        <v>27.5</v>
      </c>
    </row>
    <row r="97" spans="1:25" s="6" customFormat="1">
      <c r="A97" s="25" t="s">
        <v>3619</v>
      </c>
      <c r="B97" s="14">
        <v>45337</v>
      </c>
      <c r="C97" s="14">
        <v>45330</v>
      </c>
      <c r="D97" s="9">
        <v>16318</v>
      </c>
      <c r="E97" s="9" t="s">
        <v>2</v>
      </c>
      <c r="F97" s="9">
        <v>1555</v>
      </c>
      <c r="G97" s="9" t="s">
        <v>22</v>
      </c>
      <c r="H97" s="10" t="s">
        <v>849</v>
      </c>
      <c r="I97" s="35" t="s">
        <v>6</v>
      </c>
      <c r="J97" s="9"/>
      <c r="K97" s="9"/>
      <c r="L97" s="458">
        <v>101.25</v>
      </c>
    </row>
    <row r="98" spans="1:25" s="6" customFormat="1">
      <c r="A98" s="25" t="s">
        <v>3620</v>
      </c>
      <c r="B98" s="14">
        <v>45337</v>
      </c>
      <c r="C98" s="14">
        <v>45330</v>
      </c>
      <c r="D98" s="9">
        <v>16306</v>
      </c>
      <c r="E98" s="9" t="s">
        <v>2</v>
      </c>
      <c r="F98" s="9">
        <v>951</v>
      </c>
      <c r="G98" s="9" t="s">
        <v>58</v>
      </c>
      <c r="H98" s="10">
        <v>1</v>
      </c>
      <c r="I98" s="35" t="s">
        <v>6</v>
      </c>
      <c r="J98" s="9"/>
      <c r="K98" s="9"/>
      <c r="L98" s="458">
        <v>101</v>
      </c>
    </row>
    <row r="99" spans="1:25" s="41" customFormat="1">
      <c r="A99" s="341" t="s">
        <v>2262</v>
      </c>
      <c r="B99" s="1217">
        <v>45331</v>
      </c>
      <c r="C99" s="32">
        <v>45328</v>
      </c>
      <c r="D99" s="521">
        <v>16255</v>
      </c>
      <c r="E99" s="1783" t="s">
        <v>7</v>
      </c>
      <c r="F99" s="33">
        <v>2555</v>
      </c>
      <c r="G99" s="1787" t="s">
        <v>382</v>
      </c>
      <c r="H99" s="521">
        <v>4</v>
      </c>
      <c r="I99" s="35" t="s">
        <v>6</v>
      </c>
      <c r="J99" s="19"/>
      <c r="K99" s="19"/>
      <c r="L99" s="1478">
        <v>308</v>
      </c>
      <c r="M99" s="249"/>
      <c r="N99" s="249"/>
      <c r="O99" s="249"/>
      <c r="P99" s="249"/>
      <c r="Q99" s="249"/>
      <c r="R99" s="249"/>
      <c r="T99" s="249"/>
      <c r="U99" s="249"/>
      <c r="V99" s="249"/>
      <c r="W99" s="249"/>
      <c r="X99" s="249"/>
      <c r="Y99" s="249"/>
    </row>
    <row r="100" spans="1:25" s="6" customFormat="1">
      <c r="A100" s="25" t="s">
        <v>2262</v>
      </c>
      <c r="B100" s="14">
        <v>45337</v>
      </c>
      <c r="C100" s="14">
        <v>45328</v>
      </c>
      <c r="D100" s="9">
        <v>16317</v>
      </c>
      <c r="E100" s="9" t="s">
        <v>7</v>
      </c>
      <c r="F100" s="9">
        <v>2555</v>
      </c>
      <c r="G100" s="9" t="s">
        <v>382</v>
      </c>
      <c r="H100" s="10">
        <v>4</v>
      </c>
      <c r="I100" s="35" t="s">
        <v>6</v>
      </c>
      <c r="J100" s="9"/>
      <c r="K100" s="9"/>
      <c r="L100" s="458">
        <v>308</v>
      </c>
    </row>
    <row r="101" spans="1:25" s="6" customFormat="1">
      <c r="A101" s="25" t="s">
        <v>400</v>
      </c>
      <c r="B101" s="14">
        <v>45337</v>
      </c>
      <c r="C101" s="14">
        <v>45330</v>
      </c>
      <c r="D101" s="9">
        <v>16325</v>
      </c>
      <c r="E101" s="9" t="s">
        <v>2</v>
      </c>
      <c r="F101" s="9">
        <v>908</v>
      </c>
      <c r="G101" s="9" t="s">
        <v>30</v>
      </c>
      <c r="H101" s="10" t="s">
        <v>3395</v>
      </c>
      <c r="I101" s="35" t="s">
        <v>6</v>
      </c>
      <c r="J101" s="9"/>
      <c r="K101" s="9"/>
      <c r="L101" s="458">
        <v>1275</v>
      </c>
    </row>
    <row r="102" spans="1:25" s="6" customFormat="1">
      <c r="A102" s="25" t="s">
        <v>2796</v>
      </c>
      <c r="B102" s="14">
        <v>45331</v>
      </c>
      <c r="C102" s="14">
        <v>45329</v>
      </c>
      <c r="D102" s="9">
        <v>16329</v>
      </c>
      <c r="E102" s="9" t="s">
        <v>2</v>
      </c>
      <c r="F102" s="9">
        <v>616</v>
      </c>
      <c r="G102" s="9" t="s">
        <v>75</v>
      </c>
      <c r="H102" s="10">
        <v>30</v>
      </c>
      <c r="I102" s="35" t="s">
        <v>6</v>
      </c>
      <c r="J102" s="9"/>
      <c r="K102" s="9"/>
      <c r="L102" s="458">
        <v>483</v>
      </c>
    </row>
    <row r="103" spans="1:25" s="6" customFormat="1">
      <c r="A103" s="25" t="s">
        <v>3324</v>
      </c>
      <c r="B103" s="14">
        <v>45337</v>
      </c>
      <c r="C103" s="14">
        <v>45329</v>
      </c>
      <c r="D103" s="9">
        <v>16310</v>
      </c>
      <c r="E103" s="9" t="s">
        <v>7</v>
      </c>
      <c r="F103" s="9">
        <v>1095</v>
      </c>
      <c r="G103" s="9" t="s">
        <v>47</v>
      </c>
      <c r="H103" s="10">
        <v>10</v>
      </c>
      <c r="I103" s="35" t="s">
        <v>6</v>
      </c>
      <c r="J103" s="9"/>
      <c r="K103" s="9"/>
      <c r="L103" s="458">
        <v>399</v>
      </c>
    </row>
    <row r="104" spans="1:25" s="6" customFormat="1">
      <c r="A104" s="25" t="s">
        <v>3624</v>
      </c>
      <c r="B104" s="14">
        <v>45330</v>
      </c>
      <c r="C104" s="14">
        <v>45329</v>
      </c>
      <c r="D104" s="9">
        <v>16332</v>
      </c>
      <c r="E104" s="9" t="s">
        <v>2</v>
      </c>
      <c r="F104" s="9">
        <v>1126</v>
      </c>
      <c r="G104" s="9" t="s">
        <v>57</v>
      </c>
      <c r="H104" s="10">
        <v>2</v>
      </c>
      <c r="I104" s="35" t="s">
        <v>6</v>
      </c>
      <c r="J104" s="9"/>
      <c r="K104" s="9"/>
      <c r="L104" s="458">
        <v>170</v>
      </c>
    </row>
    <row r="105" spans="1:25" s="6" customFormat="1">
      <c r="A105" s="25" t="s">
        <v>1904</v>
      </c>
      <c r="B105" s="14">
        <v>45338</v>
      </c>
      <c r="C105" s="14">
        <v>45330</v>
      </c>
      <c r="D105" s="9">
        <v>16326</v>
      </c>
      <c r="E105" s="9" t="s">
        <v>2351</v>
      </c>
      <c r="F105" s="9">
        <v>3990</v>
      </c>
      <c r="G105" s="9" t="s">
        <v>63</v>
      </c>
      <c r="H105" s="10">
        <v>5</v>
      </c>
      <c r="I105" s="35" t="s">
        <v>6</v>
      </c>
      <c r="J105" s="9"/>
      <c r="K105" s="9"/>
      <c r="L105" s="458">
        <v>247.5</v>
      </c>
    </row>
    <row r="106" spans="1:25" s="6" customFormat="1">
      <c r="A106" s="25" t="s">
        <v>1635</v>
      </c>
      <c r="B106" s="14">
        <v>45338</v>
      </c>
      <c r="C106" s="14">
        <v>45331</v>
      </c>
      <c r="D106" s="9">
        <v>16344</v>
      </c>
      <c r="E106" s="9" t="s">
        <v>2</v>
      </c>
      <c r="F106" s="9">
        <v>1087</v>
      </c>
      <c r="G106" s="9" t="s">
        <v>46</v>
      </c>
      <c r="H106" s="10">
        <v>30</v>
      </c>
      <c r="I106" s="35" t="s">
        <v>6</v>
      </c>
      <c r="J106" s="9"/>
      <c r="K106" s="9"/>
      <c r="L106" s="458"/>
    </row>
    <row r="107" spans="1:25" s="6" customFormat="1">
      <c r="A107" s="25"/>
      <c r="B107" s="9"/>
      <c r="C107" s="9"/>
      <c r="D107" s="9"/>
      <c r="E107" s="9" t="s">
        <v>2</v>
      </c>
      <c r="F107" s="9">
        <v>2825</v>
      </c>
      <c r="G107" s="9" t="s">
        <v>207</v>
      </c>
      <c r="H107" s="10">
        <v>2</v>
      </c>
      <c r="I107" s="35" t="s">
        <v>6</v>
      </c>
      <c r="J107" s="9"/>
      <c r="K107" s="9"/>
      <c r="L107" s="458">
        <v>656.6</v>
      </c>
    </row>
    <row r="108" spans="1:25" s="6" customFormat="1">
      <c r="A108" s="25" t="s">
        <v>2340</v>
      </c>
      <c r="B108" s="14">
        <v>45341</v>
      </c>
      <c r="C108" s="14">
        <v>45343</v>
      </c>
      <c r="D108" s="9">
        <v>16099</v>
      </c>
      <c r="E108" s="9" t="s">
        <v>3554</v>
      </c>
      <c r="F108" s="9">
        <v>4313</v>
      </c>
      <c r="G108" s="9" t="s">
        <v>52</v>
      </c>
      <c r="H108" s="10">
        <v>200</v>
      </c>
      <c r="I108" s="35" t="s">
        <v>6</v>
      </c>
      <c r="J108" s="9"/>
      <c r="K108" s="9"/>
      <c r="L108" s="458"/>
    </row>
    <row r="109" spans="1:25" s="6" customFormat="1">
      <c r="A109" s="25"/>
      <c r="B109" s="9"/>
      <c r="C109" s="9"/>
      <c r="D109" s="9"/>
      <c r="E109" s="9" t="s">
        <v>3554</v>
      </c>
      <c r="F109" s="9">
        <v>4314</v>
      </c>
      <c r="G109" s="9" t="s">
        <v>27</v>
      </c>
      <c r="H109" s="10" t="s">
        <v>3556</v>
      </c>
      <c r="I109" s="35" t="s">
        <v>6</v>
      </c>
      <c r="J109" s="9"/>
      <c r="K109" s="9"/>
      <c r="L109" s="458"/>
    </row>
    <row r="110" spans="1:25" s="6" customFormat="1">
      <c r="A110" s="25"/>
      <c r="B110" s="9"/>
      <c r="C110" s="9"/>
      <c r="D110" s="9"/>
      <c r="E110" s="9" t="s">
        <v>3555</v>
      </c>
      <c r="F110" s="9">
        <v>4315</v>
      </c>
      <c r="G110" s="9" t="s">
        <v>2341</v>
      </c>
      <c r="H110" s="10" t="s">
        <v>1634</v>
      </c>
      <c r="I110" s="35" t="s">
        <v>6</v>
      </c>
      <c r="J110" s="9"/>
      <c r="K110" s="9"/>
      <c r="L110" s="458"/>
    </row>
    <row r="111" spans="1:25" s="6" customFormat="1">
      <c r="A111" s="25"/>
      <c r="B111" s="9"/>
      <c r="C111" s="9"/>
      <c r="D111" s="9"/>
      <c r="E111" s="9" t="s">
        <v>2</v>
      </c>
      <c r="F111" s="9">
        <v>4316</v>
      </c>
      <c r="G111" s="9" t="s">
        <v>57</v>
      </c>
      <c r="H111" s="10">
        <v>25</v>
      </c>
      <c r="I111" s="35" t="s">
        <v>6</v>
      </c>
      <c r="J111" s="9"/>
      <c r="K111" s="9"/>
      <c r="L111" s="458">
        <v>7525</v>
      </c>
    </row>
    <row r="112" spans="1:25" s="41" customFormat="1" ht="15.75">
      <c r="A112" s="341" t="s">
        <v>400</v>
      </c>
      <c r="B112" s="1217">
        <v>44977</v>
      </c>
      <c r="C112" s="32">
        <v>45335</v>
      </c>
      <c r="D112" s="521">
        <v>15478</v>
      </c>
      <c r="E112" s="34" t="s">
        <v>2</v>
      </c>
      <c r="F112" s="33">
        <v>753</v>
      </c>
      <c r="G112" s="19" t="s">
        <v>47</v>
      </c>
      <c r="H112" s="521">
        <v>80</v>
      </c>
      <c r="I112" s="35" t="s">
        <v>6</v>
      </c>
      <c r="J112" s="19"/>
      <c r="K112" s="21"/>
      <c r="L112" s="1478"/>
      <c r="M112" s="249"/>
      <c r="N112" s="249"/>
      <c r="O112" s="249"/>
      <c r="P112" s="249"/>
      <c r="Q112" s="249"/>
      <c r="R112" s="249"/>
      <c r="T112" s="608" t="s">
        <v>3492</v>
      </c>
      <c r="U112" s="249"/>
      <c r="V112" s="249"/>
      <c r="W112" s="249"/>
      <c r="X112" s="249"/>
      <c r="Y112" s="249"/>
    </row>
    <row r="113" spans="1:25" s="41" customFormat="1" ht="15.75">
      <c r="A113" s="341"/>
      <c r="B113" s="1217"/>
      <c r="C113" s="32"/>
      <c r="D113" s="521"/>
      <c r="E113" s="34" t="s">
        <v>2</v>
      </c>
      <c r="F113" s="33">
        <v>1468</v>
      </c>
      <c r="G113" s="19" t="s">
        <v>21</v>
      </c>
      <c r="H113" s="521">
        <v>80</v>
      </c>
      <c r="I113" s="35" t="s">
        <v>6</v>
      </c>
      <c r="J113" s="19"/>
      <c r="K113" s="21"/>
      <c r="L113" s="1478">
        <v>6120</v>
      </c>
      <c r="M113" s="249"/>
      <c r="N113" s="249"/>
      <c r="O113" s="249"/>
      <c r="P113" s="249"/>
      <c r="Q113" s="249"/>
      <c r="R113" s="249"/>
      <c r="T113" s="608" t="s">
        <v>3493</v>
      </c>
      <c r="U113" s="249"/>
      <c r="V113" s="249"/>
      <c r="W113" s="249"/>
      <c r="X113" s="249"/>
      <c r="Y113" s="249"/>
    </row>
    <row r="114" spans="1:25" s="41" customFormat="1" ht="15.75">
      <c r="A114" s="341" t="s">
        <v>1576</v>
      </c>
      <c r="B114" s="1217">
        <v>45338</v>
      </c>
      <c r="C114" s="32">
        <v>45342</v>
      </c>
      <c r="D114" s="521">
        <v>16337</v>
      </c>
      <c r="E114" s="1783" t="s">
        <v>2</v>
      </c>
      <c r="F114" s="33">
        <v>2738</v>
      </c>
      <c r="G114" s="1787" t="s">
        <v>307</v>
      </c>
      <c r="H114" s="521">
        <v>20</v>
      </c>
      <c r="I114" s="35" t="s">
        <v>6</v>
      </c>
      <c r="J114" s="19"/>
      <c r="K114" s="21"/>
      <c r="L114" s="1478"/>
      <c r="M114" s="249"/>
      <c r="N114" s="249"/>
      <c r="O114" s="249"/>
      <c r="P114" s="249"/>
      <c r="Q114" s="249"/>
      <c r="R114" s="249"/>
      <c r="T114" s="608"/>
      <c r="U114" s="249"/>
      <c r="V114" s="249"/>
      <c r="W114" s="249"/>
      <c r="X114" s="249"/>
      <c r="Y114" s="249"/>
    </row>
    <row r="115" spans="1:25" s="41" customFormat="1" ht="15.75">
      <c r="A115" s="341"/>
      <c r="B115" s="1217"/>
      <c r="C115" s="32"/>
      <c r="D115" s="521"/>
      <c r="E115" s="1783" t="s">
        <v>2</v>
      </c>
      <c r="F115" s="33">
        <v>2737</v>
      </c>
      <c r="G115" s="1787" t="s">
        <v>212</v>
      </c>
      <c r="H115" s="521">
        <v>10</v>
      </c>
      <c r="I115" s="35" t="s">
        <v>6</v>
      </c>
      <c r="J115" s="19"/>
      <c r="K115" s="21"/>
      <c r="L115" s="1478">
        <v>1320</v>
      </c>
      <c r="M115" s="249"/>
      <c r="N115" s="249"/>
      <c r="O115" s="249"/>
      <c r="P115" s="249"/>
      <c r="Q115" s="249"/>
      <c r="R115" s="249"/>
      <c r="T115" s="608"/>
      <c r="U115" s="249"/>
      <c r="V115" s="249"/>
      <c r="W115" s="249"/>
      <c r="X115" s="249"/>
      <c r="Y115" s="249"/>
    </row>
    <row r="116" spans="1:25" s="41" customFormat="1" ht="15.75">
      <c r="A116" s="341" t="s">
        <v>1303</v>
      </c>
      <c r="B116" s="1217">
        <v>45338</v>
      </c>
      <c r="C116" s="32">
        <v>45337</v>
      </c>
      <c r="D116" s="521">
        <v>16335</v>
      </c>
      <c r="E116" s="1783" t="s">
        <v>1221</v>
      </c>
      <c r="F116" s="33">
        <v>3627</v>
      </c>
      <c r="G116" s="1787" t="s">
        <v>1465</v>
      </c>
      <c r="H116" s="521">
        <v>10</v>
      </c>
      <c r="I116" s="35" t="s">
        <v>6</v>
      </c>
      <c r="J116" s="19"/>
      <c r="K116" s="21"/>
      <c r="L116" s="1478"/>
      <c r="M116" s="249"/>
      <c r="N116" s="249"/>
      <c r="O116" s="249"/>
      <c r="P116" s="249"/>
      <c r="Q116" s="249"/>
      <c r="R116" s="249"/>
      <c r="T116" s="608"/>
      <c r="U116" s="249"/>
      <c r="V116" s="249"/>
      <c r="W116" s="249"/>
      <c r="X116" s="249"/>
      <c r="Y116" s="249"/>
    </row>
    <row r="117" spans="1:25" s="41" customFormat="1" ht="15.75">
      <c r="A117" s="341"/>
      <c r="B117" s="1217"/>
      <c r="C117" s="32"/>
      <c r="D117" s="521"/>
      <c r="E117" s="1783" t="s">
        <v>2351</v>
      </c>
      <c r="F117" s="33">
        <v>3623</v>
      </c>
      <c r="G117" s="1787" t="s">
        <v>47</v>
      </c>
      <c r="H117" s="521">
        <v>70</v>
      </c>
      <c r="I117" s="35" t="s">
        <v>6</v>
      </c>
      <c r="J117" s="19"/>
      <c r="K117" s="21"/>
      <c r="L117" s="1478">
        <v>3109.5</v>
      </c>
      <c r="M117" s="249"/>
      <c r="N117" s="249"/>
      <c r="O117" s="249"/>
      <c r="P117" s="249"/>
      <c r="Q117" s="249"/>
      <c r="R117" s="249"/>
      <c r="T117" s="608"/>
      <c r="U117" s="249"/>
      <c r="V117" s="249"/>
      <c r="W117" s="249"/>
      <c r="X117" s="249"/>
      <c r="Y117" s="249"/>
    </row>
    <row r="118" spans="1:25" s="41" customFormat="1" ht="15.75">
      <c r="A118" s="341" t="s">
        <v>2393</v>
      </c>
      <c r="B118" s="1217">
        <v>45338</v>
      </c>
      <c r="C118" s="32">
        <v>45334</v>
      </c>
      <c r="D118" s="521">
        <v>16358</v>
      </c>
      <c r="E118" s="1783" t="s">
        <v>2351</v>
      </c>
      <c r="F118" s="33">
        <v>4364</v>
      </c>
      <c r="G118" s="1787" t="s">
        <v>21</v>
      </c>
      <c r="H118" s="521">
        <v>10</v>
      </c>
      <c r="I118" s="35" t="s">
        <v>6</v>
      </c>
      <c r="J118" s="19"/>
      <c r="K118" s="21"/>
      <c r="L118" s="1478">
        <v>890</v>
      </c>
      <c r="M118" s="249"/>
      <c r="N118" s="249"/>
      <c r="O118" s="249"/>
      <c r="P118" s="249"/>
      <c r="Q118" s="249"/>
      <c r="R118" s="249"/>
      <c r="T118" s="608"/>
      <c r="U118" s="249"/>
      <c r="V118" s="249"/>
      <c r="W118" s="249"/>
      <c r="X118" s="249"/>
      <c r="Y118" s="249"/>
    </row>
    <row r="119" spans="1:25" s="41" customFormat="1" ht="15.75">
      <c r="A119" s="341" t="s">
        <v>1256</v>
      </c>
      <c r="B119" s="1217">
        <v>45338</v>
      </c>
      <c r="C119" s="32">
        <v>45334</v>
      </c>
      <c r="D119" s="521">
        <v>16359</v>
      </c>
      <c r="E119" s="1783" t="s">
        <v>40</v>
      </c>
      <c r="F119" s="33">
        <v>2051</v>
      </c>
      <c r="G119" s="1787" t="s">
        <v>5</v>
      </c>
      <c r="H119" s="521">
        <v>69</v>
      </c>
      <c r="I119" s="35" t="s">
        <v>6</v>
      </c>
      <c r="J119" s="19"/>
      <c r="K119" s="21"/>
      <c r="L119" s="1478"/>
      <c r="M119" s="249"/>
      <c r="N119" s="249"/>
      <c r="O119" s="249"/>
      <c r="P119" s="249"/>
      <c r="Q119" s="249"/>
      <c r="R119" s="249"/>
      <c r="T119" s="608"/>
      <c r="U119" s="249"/>
      <c r="V119" s="249"/>
      <c r="W119" s="249"/>
      <c r="X119" s="249"/>
      <c r="Y119" s="249"/>
    </row>
    <row r="120" spans="1:25" s="41" customFormat="1" ht="15.75">
      <c r="A120" s="341"/>
      <c r="B120" s="1217"/>
      <c r="C120" s="32"/>
      <c r="D120" s="521"/>
      <c r="E120" s="1783" t="s">
        <v>40</v>
      </c>
      <c r="F120" s="33">
        <v>3508</v>
      </c>
      <c r="G120" s="1787" t="s">
        <v>36</v>
      </c>
      <c r="H120" s="521">
        <v>10</v>
      </c>
      <c r="I120" s="35" t="s">
        <v>6</v>
      </c>
      <c r="J120" s="19"/>
      <c r="K120" s="21"/>
      <c r="L120" s="1478">
        <v>1602.7</v>
      </c>
      <c r="M120" s="249"/>
      <c r="N120" s="249"/>
      <c r="O120" s="249"/>
      <c r="P120" s="249"/>
      <c r="Q120" s="249"/>
      <c r="R120" s="249"/>
      <c r="T120" s="608"/>
      <c r="U120" s="249"/>
      <c r="V120" s="249"/>
      <c r="W120" s="249"/>
      <c r="X120" s="249"/>
      <c r="Y120" s="249"/>
    </row>
    <row r="121" spans="1:25" s="41" customFormat="1" ht="15.75">
      <c r="A121" s="341" t="s">
        <v>3620</v>
      </c>
      <c r="B121" s="1217">
        <v>45338</v>
      </c>
      <c r="C121" s="32">
        <v>45335</v>
      </c>
      <c r="D121" s="521">
        <v>16306</v>
      </c>
      <c r="E121" s="1783" t="s">
        <v>2</v>
      </c>
      <c r="F121" s="33">
        <v>951</v>
      </c>
      <c r="G121" s="1787" t="s">
        <v>58</v>
      </c>
      <c r="H121" s="521">
        <v>1</v>
      </c>
      <c r="I121" s="35" t="s">
        <v>6</v>
      </c>
      <c r="J121" s="19"/>
      <c r="K121" s="21"/>
      <c r="L121" s="1478">
        <v>110</v>
      </c>
      <c r="M121" s="249"/>
      <c r="N121" s="249"/>
      <c r="O121" s="249"/>
      <c r="P121" s="249"/>
      <c r="Q121" s="249"/>
      <c r="R121" s="249"/>
      <c r="T121" s="608"/>
      <c r="U121" s="249"/>
      <c r="V121" s="249"/>
      <c r="W121" s="249"/>
      <c r="X121" s="249"/>
      <c r="Y121" s="249"/>
    </row>
    <row r="122" spans="1:25" s="41" customFormat="1" ht="15.75">
      <c r="A122" s="341" t="s">
        <v>1470</v>
      </c>
      <c r="B122" s="1217">
        <v>45338</v>
      </c>
      <c r="C122" s="32">
        <v>45335</v>
      </c>
      <c r="D122" s="521">
        <v>16365</v>
      </c>
      <c r="E122" s="1783" t="s">
        <v>2</v>
      </c>
      <c r="F122" s="33">
        <v>2266</v>
      </c>
      <c r="G122" s="1787" t="s">
        <v>9</v>
      </c>
      <c r="H122" s="521">
        <v>12</v>
      </c>
      <c r="I122" s="35" t="s">
        <v>6</v>
      </c>
      <c r="J122" s="19"/>
      <c r="K122" s="21"/>
      <c r="L122" s="1478">
        <v>282</v>
      </c>
      <c r="M122" s="249"/>
      <c r="N122" s="249"/>
      <c r="O122" s="249"/>
      <c r="P122" s="249"/>
      <c r="Q122" s="249"/>
      <c r="R122" s="249"/>
      <c r="T122" s="608"/>
      <c r="U122" s="249"/>
      <c r="V122" s="249"/>
      <c r="W122" s="249"/>
      <c r="X122" s="249"/>
      <c r="Y122" s="249"/>
    </row>
    <row r="123" spans="1:25" s="41" customFormat="1" ht="15.75">
      <c r="A123" s="341" t="s">
        <v>3473</v>
      </c>
      <c r="B123" s="1217">
        <v>45328</v>
      </c>
      <c r="C123" s="32">
        <v>45335</v>
      </c>
      <c r="D123" s="521">
        <v>16366</v>
      </c>
      <c r="E123" s="1783" t="s">
        <v>2</v>
      </c>
      <c r="F123" s="33">
        <v>951</v>
      </c>
      <c r="G123" s="1787" t="s">
        <v>58</v>
      </c>
      <c r="H123" s="521">
        <v>1</v>
      </c>
      <c r="I123" s="35" t="s">
        <v>6</v>
      </c>
      <c r="J123" s="19"/>
      <c r="K123" s="21"/>
      <c r="L123" s="1478">
        <v>122</v>
      </c>
      <c r="M123" s="249"/>
      <c r="N123" s="249"/>
      <c r="O123" s="249"/>
      <c r="P123" s="249"/>
      <c r="Q123" s="249"/>
      <c r="R123" s="249"/>
      <c r="T123" s="608"/>
      <c r="U123" s="249"/>
      <c r="V123" s="249"/>
      <c r="W123" s="249"/>
      <c r="X123" s="249"/>
      <c r="Y123" s="249"/>
    </row>
    <row r="124" spans="1:25" s="41" customFormat="1" ht="15.75">
      <c r="A124" s="341" t="s">
        <v>3628</v>
      </c>
      <c r="B124" s="1217">
        <v>45338</v>
      </c>
      <c r="C124" s="32">
        <v>45337</v>
      </c>
      <c r="D124" s="521">
        <v>16367</v>
      </c>
      <c r="E124" s="1783" t="s">
        <v>648</v>
      </c>
      <c r="F124" s="33">
        <v>4997</v>
      </c>
      <c r="G124" s="1787" t="s">
        <v>2341</v>
      </c>
      <c r="H124" s="521">
        <v>2</v>
      </c>
      <c r="I124" s="35" t="s">
        <v>6</v>
      </c>
      <c r="J124" s="19"/>
      <c r="K124" s="21"/>
      <c r="L124" s="1478">
        <v>172</v>
      </c>
      <c r="M124" s="249"/>
      <c r="N124" s="249"/>
      <c r="O124" s="249"/>
      <c r="P124" s="249"/>
      <c r="Q124" s="249"/>
      <c r="R124" s="249"/>
      <c r="T124" s="608"/>
      <c r="U124" s="249"/>
      <c r="V124" s="249"/>
      <c r="W124" s="249"/>
      <c r="X124" s="249"/>
      <c r="Y124" s="249"/>
    </row>
    <row r="125" spans="1:25" s="41" customFormat="1" ht="15.75">
      <c r="A125" s="341" t="s">
        <v>2700</v>
      </c>
      <c r="B125" s="1217">
        <v>45343</v>
      </c>
      <c r="C125" s="32">
        <v>45337</v>
      </c>
      <c r="D125" s="521">
        <v>16369</v>
      </c>
      <c r="E125" s="1783" t="s">
        <v>1221</v>
      </c>
      <c r="F125" s="33">
        <v>4268</v>
      </c>
      <c r="G125" s="1787" t="s">
        <v>29</v>
      </c>
      <c r="H125" s="521">
        <v>45</v>
      </c>
      <c r="I125" s="35" t="s">
        <v>6</v>
      </c>
      <c r="J125" s="19"/>
      <c r="K125" s="21"/>
      <c r="L125" s="1478">
        <v>958.5</v>
      </c>
      <c r="M125" s="249"/>
      <c r="N125" s="249"/>
      <c r="O125" s="249"/>
      <c r="P125" s="249"/>
      <c r="Q125" s="249"/>
      <c r="R125" s="249"/>
      <c r="T125" s="608"/>
      <c r="U125" s="249"/>
      <c r="V125" s="249"/>
      <c r="W125" s="249"/>
      <c r="X125" s="249"/>
      <c r="Y125" s="249"/>
    </row>
    <row r="126" spans="1:25" s="41" customFormat="1" ht="15.75">
      <c r="A126" s="341" t="s">
        <v>3437</v>
      </c>
      <c r="B126" s="1217">
        <v>45343</v>
      </c>
      <c r="C126" s="32">
        <v>45343</v>
      </c>
      <c r="D126" s="521">
        <v>16370</v>
      </c>
      <c r="E126" s="1783" t="s">
        <v>2</v>
      </c>
      <c r="F126" s="33">
        <v>1397</v>
      </c>
      <c r="G126" s="1787" t="s">
        <v>22</v>
      </c>
      <c r="H126" s="521">
        <v>15</v>
      </c>
      <c r="I126" s="35" t="s">
        <v>6</v>
      </c>
      <c r="J126" s="19"/>
      <c r="K126" s="21"/>
      <c r="L126" s="1478">
        <v>208.5</v>
      </c>
      <c r="M126" s="249"/>
      <c r="N126" s="249"/>
      <c r="O126" s="249"/>
      <c r="P126" s="249"/>
      <c r="Q126" s="249"/>
      <c r="R126" s="249"/>
      <c r="T126" s="608"/>
      <c r="U126" s="249"/>
      <c r="V126" s="249"/>
      <c r="W126" s="249"/>
      <c r="X126" s="249"/>
      <c r="Y126" s="249"/>
    </row>
    <row r="127" spans="1:25" s="41" customFormat="1" ht="15.75">
      <c r="A127" s="341" t="s">
        <v>2088</v>
      </c>
      <c r="B127" s="1217">
        <v>45344</v>
      </c>
      <c r="C127" s="32">
        <v>45342</v>
      </c>
      <c r="D127" s="521">
        <v>16374</v>
      </c>
      <c r="E127" s="1783" t="s">
        <v>7</v>
      </c>
      <c r="F127" s="33">
        <v>1483</v>
      </c>
      <c r="G127" s="1787" t="s">
        <v>5</v>
      </c>
      <c r="H127" s="521">
        <v>4</v>
      </c>
      <c r="I127" s="35" t="s">
        <v>6</v>
      </c>
      <c r="J127" s="19"/>
      <c r="K127" s="21"/>
      <c r="L127" s="1478">
        <v>180.8</v>
      </c>
      <c r="M127" s="249"/>
      <c r="N127" s="249"/>
      <c r="O127" s="249"/>
      <c r="P127" s="249"/>
      <c r="Q127" s="249"/>
      <c r="R127" s="249"/>
      <c r="T127" s="608"/>
      <c r="U127" s="249"/>
      <c r="V127" s="249"/>
      <c r="W127" s="249"/>
      <c r="X127" s="249"/>
      <c r="Y127" s="249"/>
    </row>
    <row r="128" spans="1:25" s="41" customFormat="1" ht="15.75">
      <c r="A128" s="341" t="s">
        <v>2420</v>
      </c>
      <c r="B128" s="1217">
        <v>45344</v>
      </c>
      <c r="C128" s="32">
        <v>45342</v>
      </c>
      <c r="D128" s="521">
        <v>16377</v>
      </c>
      <c r="E128" s="1783" t="s">
        <v>671</v>
      </c>
      <c r="F128" s="33">
        <v>3016</v>
      </c>
      <c r="G128" s="1787" t="s">
        <v>22</v>
      </c>
      <c r="H128" s="521">
        <v>20</v>
      </c>
      <c r="I128" s="35" t="s">
        <v>6</v>
      </c>
      <c r="J128" s="19"/>
      <c r="K128" s="21"/>
      <c r="L128" s="1478"/>
      <c r="M128" s="249"/>
      <c r="N128" s="249"/>
      <c r="O128" s="249"/>
      <c r="P128" s="249"/>
      <c r="Q128" s="249"/>
      <c r="R128" s="249"/>
      <c r="T128" s="608"/>
      <c r="U128" s="249"/>
      <c r="V128" s="249"/>
      <c r="W128" s="249"/>
      <c r="X128" s="249"/>
      <c r="Y128" s="249"/>
    </row>
    <row r="129" spans="1:25" s="41" customFormat="1" ht="15.75">
      <c r="A129" s="341"/>
      <c r="B129" s="1217"/>
      <c r="C129" s="32"/>
      <c r="D129" s="521"/>
      <c r="E129" s="1783" t="s">
        <v>2</v>
      </c>
      <c r="F129" s="33">
        <v>1186</v>
      </c>
      <c r="G129" s="1787" t="s">
        <v>79</v>
      </c>
      <c r="H129" s="521">
        <v>5</v>
      </c>
      <c r="I129" s="35" t="s">
        <v>6</v>
      </c>
      <c r="J129" s="19"/>
      <c r="K129" s="21"/>
      <c r="L129" s="1478">
        <v>738.5</v>
      </c>
      <c r="M129" s="249"/>
      <c r="N129" s="249"/>
      <c r="O129" s="249"/>
      <c r="P129" s="249"/>
      <c r="Q129" s="249"/>
      <c r="R129" s="249"/>
      <c r="T129" s="608"/>
      <c r="U129" s="249"/>
      <c r="V129" s="249"/>
      <c r="W129" s="249"/>
      <c r="X129" s="249"/>
      <c r="Y129" s="249"/>
    </row>
    <row r="130" spans="1:25" s="41" customFormat="1" ht="15.75">
      <c r="A130" s="341" t="s">
        <v>68</v>
      </c>
      <c r="B130" s="1217">
        <v>45344</v>
      </c>
      <c r="C130" s="32">
        <v>45343</v>
      </c>
      <c r="D130" s="521">
        <v>16380</v>
      </c>
      <c r="E130" s="1783" t="s">
        <v>2</v>
      </c>
      <c r="F130" s="33">
        <v>1960</v>
      </c>
      <c r="G130" s="1787" t="s">
        <v>13</v>
      </c>
      <c r="H130" s="521">
        <v>54</v>
      </c>
      <c r="I130" s="35" t="s">
        <v>6</v>
      </c>
      <c r="J130" s="19"/>
      <c r="K130" s="21"/>
      <c r="L130" s="1478">
        <v>993.6</v>
      </c>
      <c r="M130" s="249"/>
      <c r="N130" s="249"/>
      <c r="O130" s="249"/>
      <c r="P130" s="249"/>
      <c r="Q130" s="249"/>
      <c r="R130" s="249"/>
      <c r="T130" s="608"/>
      <c r="U130" s="249"/>
      <c r="V130" s="249"/>
      <c r="W130" s="249"/>
      <c r="X130" s="249"/>
      <c r="Y130" s="249"/>
    </row>
    <row r="131" spans="1:25" s="41" customFormat="1" ht="15.75">
      <c r="A131" s="341" t="s">
        <v>2262</v>
      </c>
      <c r="B131" s="1217">
        <v>45348</v>
      </c>
      <c r="C131" s="32">
        <v>45344</v>
      </c>
      <c r="D131" s="521">
        <v>16390</v>
      </c>
      <c r="E131" s="1783" t="s">
        <v>7</v>
      </c>
      <c r="F131" s="33">
        <v>2555</v>
      </c>
      <c r="G131" s="1787" t="s">
        <v>382</v>
      </c>
      <c r="H131" s="521">
        <v>8</v>
      </c>
      <c r="I131" s="35" t="s">
        <v>12</v>
      </c>
      <c r="J131" s="19"/>
      <c r="K131" s="21"/>
      <c r="L131" s="1478">
        <v>616</v>
      </c>
      <c r="M131" s="249"/>
      <c r="N131" s="249"/>
      <c r="O131" s="249"/>
      <c r="P131" s="249"/>
      <c r="Q131" s="249"/>
      <c r="R131" s="249"/>
      <c r="T131" s="608"/>
      <c r="U131" s="249"/>
      <c r="V131" s="249"/>
      <c r="W131" s="249"/>
      <c r="X131" s="249"/>
      <c r="Y131" s="249"/>
    </row>
    <row r="132" spans="1:25" s="41" customFormat="1" ht="15.75">
      <c r="A132" s="341" t="s">
        <v>779</v>
      </c>
      <c r="B132" s="1217">
        <v>45349</v>
      </c>
      <c r="C132" s="32">
        <v>45344</v>
      </c>
      <c r="D132" s="521">
        <v>16433</v>
      </c>
      <c r="E132" s="1783" t="s">
        <v>2</v>
      </c>
      <c r="F132" s="33">
        <v>753</v>
      </c>
      <c r="G132" s="1787" t="s">
        <v>47</v>
      </c>
      <c r="H132" s="521">
        <v>20</v>
      </c>
      <c r="I132" s="35" t="s">
        <v>6</v>
      </c>
      <c r="J132" s="19"/>
      <c r="K132" s="21"/>
      <c r="L132" s="1478">
        <v>570</v>
      </c>
      <c r="M132" s="249"/>
      <c r="N132" s="249"/>
      <c r="O132" s="249"/>
      <c r="P132" s="249"/>
      <c r="Q132" s="249"/>
      <c r="R132" s="249"/>
      <c r="T132" s="608"/>
      <c r="U132" s="249"/>
      <c r="V132" s="249"/>
      <c r="W132" s="249"/>
      <c r="X132" s="249"/>
      <c r="Y132" s="249"/>
    </row>
    <row r="133" spans="1:25" s="41" customFormat="1" ht="15.75">
      <c r="A133" s="341" t="s">
        <v>86</v>
      </c>
      <c r="B133" s="1217">
        <v>45349</v>
      </c>
      <c r="C133" s="32">
        <v>45343</v>
      </c>
      <c r="D133" s="521">
        <v>16423</v>
      </c>
      <c r="E133" s="1783" t="s">
        <v>1221</v>
      </c>
      <c r="F133" s="33">
        <v>2244</v>
      </c>
      <c r="G133" s="1787" t="s">
        <v>17</v>
      </c>
      <c r="H133" s="521">
        <v>21</v>
      </c>
      <c r="I133" s="35" t="s">
        <v>6</v>
      </c>
      <c r="J133" s="19"/>
      <c r="K133" s="21"/>
      <c r="L133" s="1478">
        <v>1140.72</v>
      </c>
      <c r="M133" s="249"/>
      <c r="N133" s="249"/>
      <c r="O133" s="249"/>
      <c r="P133" s="249"/>
      <c r="Q133" s="249"/>
      <c r="R133" s="249"/>
      <c r="T133" s="608"/>
      <c r="U133" s="249"/>
      <c r="V133" s="249"/>
      <c r="W133" s="249"/>
      <c r="X133" s="249"/>
      <c r="Y133" s="249"/>
    </row>
    <row r="134" spans="1:25" s="41" customFormat="1" ht="15.75">
      <c r="A134" s="341" t="s">
        <v>86</v>
      </c>
      <c r="B134" s="1217">
        <v>45349</v>
      </c>
      <c r="C134" s="32">
        <v>45343</v>
      </c>
      <c r="D134" s="521">
        <v>16422</v>
      </c>
      <c r="E134" s="1783" t="s">
        <v>1221</v>
      </c>
      <c r="F134" s="33">
        <v>1712</v>
      </c>
      <c r="G134" s="1787" t="s">
        <v>19</v>
      </c>
      <c r="H134" s="521">
        <v>12</v>
      </c>
      <c r="I134" s="35" t="s">
        <v>6</v>
      </c>
      <c r="J134" s="19"/>
      <c r="K134" s="21"/>
      <c r="L134" s="1478">
        <v>273.60000000000002</v>
      </c>
      <c r="M134" s="249"/>
      <c r="N134" s="249"/>
      <c r="O134" s="249"/>
      <c r="P134" s="249"/>
      <c r="Q134" s="249"/>
      <c r="R134" s="249"/>
      <c r="T134" s="608"/>
      <c r="U134" s="249"/>
      <c r="V134" s="249"/>
      <c r="W134" s="249"/>
      <c r="X134" s="249"/>
      <c r="Y134" s="249"/>
    </row>
    <row r="135" spans="1:25" s="41" customFormat="1" ht="15.75">
      <c r="A135" s="341" t="s">
        <v>2079</v>
      </c>
      <c r="B135" s="1217">
        <v>45349</v>
      </c>
      <c r="C135" s="32">
        <v>45343</v>
      </c>
      <c r="D135" s="521">
        <v>16434</v>
      </c>
      <c r="E135" s="1783" t="s">
        <v>2</v>
      </c>
      <c r="F135" s="33">
        <v>879</v>
      </c>
      <c r="G135" s="1787" t="s">
        <v>17</v>
      </c>
      <c r="H135" s="1788" t="s">
        <v>882</v>
      </c>
      <c r="I135" s="35" t="s">
        <v>6</v>
      </c>
      <c r="J135" s="19"/>
      <c r="K135" s="21"/>
      <c r="L135" s="1478">
        <v>257.25</v>
      </c>
      <c r="M135" s="249"/>
      <c r="N135" s="249"/>
      <c r="O135" s="249"/>
      <c r="P135" s="249"/>
      <c r="Q135" s="249"/>
      <c r="R135" s="249"/>
      <c r="T135" s="608"/>
      <c r="U135" s="249"/>
      <c r="V135" s="249"/>
      <c r="W135" s="249"/>
      <c r="X135" s="249"/>
      <c r="Y135" s="249"/>
    </row>
    <row r="136" spans="1:25" s="41" customFormat="1" ht="15.75">
      <c r="A136" s="341" t="s">
        <v>2099</v>
      </c>
      <c r="B136" s="1217">
        <v>45348</v>
      </c>
      <c r="C136" s="32">
        <v>45344</v>
      </c>
      <c r="D136" s="521">
        <v>16395</v>
      </c>
      <c r="E136" s="1783" t="s">
        <v>2351</v>
      </c>
      <c r="F136" s="33">
        <v>2329</v>
      </c>
      <c r="G136" s="1787" t="s">
        <v>53</v>
      </c>
      <c r="H136" s="521">
        <v>20</v>
      </c>
      <c r="I136" s="35" t="s">
        <v>6</v>
      </c>
      <c r="J136" s="19"/>
      <c r="K136" s="21"/>
      <c r="L136" s="1478">
        <v>2190</v>
      </c>
      <c r="M136" s="249"/>
      <c r="N136" s="249"/>
      <c r="O136" s="249"/>
      <c r="P136" s="249"/>
      <c r="Q136" s="249"/>
      <c r="R136" s="249"/>
      <c r="T136" s="608"/>
      <c r="U136" s="249"/>
      <c r="V136" s="249"/>
      <c r="W136" s="249"/>
      <c r="X136" s="249"/>
      <c r="Y136" s="249"/>
    </row>
    <row r="137" spans="1:25" s="41" customFormat="1" ht="15.75">
      <c r="A137" s="341" t="s">
        <v>2306</v>
      </c>
      <c r="B137" s="1217">
        <v>45349</v>
      </c>
      <c r="C137" s="32">
        <v>45348</v>
      </c>
      <c r="D137" s="521">
        <v>16435</v>
      </c>
      <c r="E137" s="1783" t="s">
        <v>2</v>
      </c>
      <c r="F137" s="33">
        <v>753</v>
      </c>
      <c r="G137" s="1787" t="s">
        <v>47</v>
      </c>
      <c r="H137" s="521">
        <v>60</v>
      </c>
      <c r="I137" s="35" t="s">
        <v>6</v>
      </c>
      <c r="J137" s="19"/>
      <c r="K137" s="21"/>
      <c r="L137" s="1478"/>
      <c r="M137" s="249"/>
      <c r="N137" s="249"/>
      <c r="O137" s="249"/>
      <c r="P137" s="249"/>
      <c r="Q137" s="249"/>
      <c r="R137" s="249"/>
      <c r="T137" s="608"/>
      <c r="U137" s="249"/>
      <c r="V137" s="249"/>
      <c r="W137" s="249"/>
      <c r="X137" s="249"/>
      <c r="Y137" s="249"/>
    </row>
    <row r="138" spans="1:25" s="41" customFormat="1" ht="15.75">
      <c r="A138" s="341"/>
      <c r="B138" s="1217"/>
      <c r="C138" s="32"/>
      <c r="D138" s="521"/>
      <c r="E138" s="1783" t="s">
        <v>153</v>
      </c>
      <c r="F138" s="33">
        <v>4767</v>
      </c>
      <c r="G138" s="1787" t="s">
        <v>47</v>
      </c>
      <c r="H138" s="521">
        <v>6</v>
      </c>
      <c r="I138" s="35" t="s">
        <v>6</v>
      </c>
      <c r="J138" s="19"/>
      <c r="K138" s="21"/>
      <c r="L138" s="1478">
        <v>1866.96</v>
      </c>
      <c r="M138" s="249"/>
      <c r="N138" s="249"/>
      <c r="O138" s="249"/>
      <c r="P138" s="249"/>
      <c r="Q138" s="249"/>
      <c r="R138" s="249"/>
      <c r="T138" s="608"/>
      <c r="U138" s="249"/>
      <c r="V138" s="249"/>
      <c r="W138" s="249"/>
      <c r="X138" s="249"/>
      <c r="Y138" s="249"/>
    </row>
    <row r="139" spans="1:25" s="41" customFormat="1" ht="15.75">
      <c r="A139" s="341" t="s">
        <v>3633</v>
      </c>
      <c r="B139" s="1217">
        <v>45342</v>
      </c>
      <c r="C139" s="32">
        <v>45343</v>
      </c>
      <c r="D139" s="521">
        <v>16441</v>
      </c>
      <c r="E139" s="1783" t="s">
        <v>2</v>
      </c>
      <c r="F139" s="33">
        <v>3351</v>
      </c>
      <c r="G139" s="1787" t="s">
        <v>5</v>
      </c>
      <c r="H139" s="521">
        <v>1</v>
      </c>
      <c r="I139" s="35" t="s">
        <v>6</v>
      </c>
      <c r="J139" s="1787" t="s">
        <v>991</v>
      </c>
      <c r="K139" s="21"/>
      <c r="L139" s="1478">
        <v>39.5</v>
      </c>
      <c r="M139" s="249"/>
      <c r="N139" s="249"/>
      <c r="O139" s="249"/>
      <c r="P139" s="249"/>
      <c r="Q139" s="249"/>
      <c r="R139" s="249"/>
      <c r="T139" s="608"/>
      <c r="U139" s="249"/>
      <c r="V139" s="249"/>
      <c r="W139" s="249"/>
      <c r="X139" s="249"/>
      <c r="Y139" s="249"/>
    </row>
    <row r="140" spans="1:25" s="41" customFormat="1" ht="15.75">
      <c r="A140" s="341" t="s">
        <v>2399</v>
      </c>
      <c r="B140" s="1217">
        <v>45349</v>
      </c>
      <c r="C140" s="32">
        <v>45343</v>
      </c>
      <c r="D140" s="521">
        <v>16455</v>
      </c>
      <c r="E140" s="1783" t="s">
        <v>2</v>
      </c>
      <c r="F140" s="33">
        <v>1397</v>
      </c>
      <c r="G140" s="1787" t="s">
        <v>22</v>
      </c>
      <c r="H140" s="521">
        <v>10</v>
      </c>
      <c r="I140" s="35" t="s">
        <v>6</v>
      </c>
      <c r="J140" s="19"/>
      <c r="K140" s="21"/>
      <c r="L140" s="1478">
        <v>175</v>
      </c>
      <c r="M140" s="249"/>
      <c r="N140" s="249"/>
      <c r="O140" s="249"/>
      <c r="P140" s="249"/>
      <c r="Q140" s="249"/>
      <c r="R140" s="249"/>
      <c r="T140" s="608"/>
      <c r="U140" s="249"/>
      <c r="V140" s="249"/>
      <c r="W140" s="249"/>
      <c r="X140" s="249"/>
      <c r="Y140" s="249"/>
    </row>
    <row r="141" spans="1:25" s="41" customFormat="1" ht="15.75">
      <c r="A141" s="341" t="s">
        <v>3058</v>
      </c>
      <c r="B141" s="1217">
        <v>45344</v>
      </c>
      <c r="C141" s="32">
        <v>45345</v>
      </c>
      <c r="D141" s="521">
        <v>16385</v>
      </c>
      <c r="E141" s="1783" t="s">
        <v>2</v>
      </c>
      <c r="F141" s="33">
        <v>869</v>
      </c>
      <c r="G141" s="1787" t="s">
        <v>16</v>
      </c>
      <c r="H141" s="521">
        <v>10</v>
      </c>
      <c r="I141" s="35" t="s">
        <v>6</v>
      </c>
      <c r="J141" s="19"/>
      <c r="K141" s="21"/>
      <c r="L141" s="1478">
        <v>115</v>
      </c>
      <c r="M141" s="249"/>
      <c r="N141" s="249"/>
      <c r="O141" s="249"/>
      <c r="P141" s="249"/>
      <c r="Q141" s="249"/>
      <c r="R141" s="249"/>
      <c r="T141" s="608"/>
      <c r="U141" s="249"/>
      <c r="V141" s="249"/>
      <c r="W141" s="249"/>
      <c r="X141" s="249"/>
      <c r="Y141" s="249"/>
    </row>
    <row r="142" spans="1:25" s="41" customFormat="1" ht="15.75">
      <c r="A142" s="341" t="s">
        <v>2276</v>
      </c>
      <c r="B142" s="1217">
        <v>45349</v>
      </c>
      <c r="C142" s="32">
        <v>45348</v>
      </c>
      <c r="D142" s="521">
        <v>16428</v>
      </c>
      <c r="E142" s="1783" t="s">
        <v>1221</v>
      </c>
      <c r="F142" s="33">
        <v>4183</v>
      </c>
      <c r="G142" s="1787" t="s">
        <v>120</v>
      </c>
      <c r="H142" s="521">
        <v>10</v>
      </c>
      <c r="I142" s="35" t="s">
        <v>6</v>
      </c>
      <c r="J142" s="19"/>
      <c r="K142" s="21"/>
      <c r="L142" s="1478">
        <v>339</v>
      </c>
      <c r="M142" s="249"/>
      <c r="N142" s="249"/>
      <c r="O142" s="249"/>
      <c r="P142" s="249"/>
      <c r="Q142" s="249"/>
      <c r="R142" s="249"/>
      <c r="T142" s="608"/>
      <c r="U142" s="249"/>
      <c r="V142" s="249"/>
      <c r="W142" s="249"/>
      <c r="X142" s="249"/>
      <c r="Y142" s="249"/>
    </row>
    <row r="143" spans="1:25" s="41" customFormat="1" ht="15.75">
      <c r="A143" s="341" t="s">
        <v>1190</v>
      </c>
      <c r="B143" s="1217">
        <v>45348</v>
      </c>
      <c r="C143" s="32">
        <v>45346</v>
      </c>
      <c r="D143" s="521">
        <v>16394</v>
      </c>
      <c r="E143" s="1783" t="s">
        <v>2</v>
      </c>
      <c r="F143" s="33">
        <v>838</v>
      </c>
      <c r="G143" s="1787" t="s">
        <v>5</v>
      </c>
      <c r="H143" s="521">
        <v>6</v>
      </c>
      <c r="I143" s="35" t="s">
        <v>6</v>
      </c>
      <c r="J143" s="19"/>
      <c r="K143" s="21"/>
      <c r="L143" s="1478">
        <v>190.14</v>
      </c>
      <c r="M143" s="249"/>
      <c r="N143" s="249"/>
      <c r="O143" s="249"/>
      <c r="P143" s="249"/>
      <c r="Q143" s="249"/>
      <c r="R143" s="249"/>
      <c r="T143" s="608"/>
      <c r="U143" s="249"/>
      <c r="V143" s="249"/>
      <c r="W143" s="249"/>
      <c r="X143" s="249"/>
      <c r="Y143" s="249"/>
    </row>
    <row r="144" spans="1:25" s="41" customFormat="1" ht="15.75">
      <c r="A144" s="341" t="s">
        <v>2901</v>
      </c>
      <c r="B144" s="1217">
        <v>45348</v>
      </c>
      <c r="C144" s="32">
        <v>45344</v>
      </c>
      <c r="D144" s="521">
        <v>16448</v>
      </c>
      <c r="E144" s="1783" t="s">
        <v>7</v>
      </c>
      <c r="F144" s="33">
        <v>5005</v>
      </c>
      <c r="G144" s="1787" t="s">
        <v>521</v>
      </c>
      <c r="H144" s="521">
        <v>3</v>
      </c>
      <c r="I144" s="35" t="s">
        <v>6</v>
      </c>
      <c r="J144" s="19"/>
      <c r="K144" s="21"/>
      <c r="L144" s="1478">
        <v>141</v>
      </c>
      <c r="M144" s="249"/>
      <c r="N144" s="249"/>
      <c r="O144" s="249"/>
      <c r="P144" s="249"/>
      <c r="Q144" s="249"/>
      <c r="R144" s="249"/>
      <c r="T144" s="608"/>
      <c r="U144" s="249"/>
      <c r="V144" s="249"/>
      <c r="W144" s="249"/>
      <c r="X144" s="249"/>
      <c r="Y144" s="249"/>
    </row>
    <row r="145" spans="1:25" s="41" customFormat="1" ht="15.75">
      <c r="A145" s="341" t="s">
        <v>180</v>
      </c>
      <c r="B145" s="1217">
        <v>45351</v>
      </c>
      <c r="C145" s="32">
        <v>45346</v>
      </c>
      <c r="D145" s="521">
        <v>16467</v>
      </c>
      <c r="E145" s="1783" t="s">
        <v>153</v>
      </c>
      <c r="F145" s="33">
        <v>5008</v>
      </c>
      <c r="G145" s="1787" t="s">
        <v>783</v>
      </c>
      <c r="H145" s="521">
        <v>1</v>
      </c>
      <c r="I145" s="35" t="s">
        <v>6</v>
      </c>
      <c r="J145" s="1787" t="s">
        <v>991</v>
      </c>
      <c r="K145" s="21"/>
      <c r="L145" s="1478">
        <v>50.96</v>
      </c>
      <c r="M145" s="249"/>
      <c r="N145" s="249"/>
      <c r="O145" s="249"/>
      <c r="P145" s="249"/>
      <c r="Q145" s="249"/>
      <c r="R145" s="249"/>
      <c r="T145" s="608"/>
      <c r="U145" s="249"/>
      <c r="V145" s="249"/>
      <c r="W145" s="249"/>
      <c r="X145" s="249"/>
      <c r="Y145" s="249"/>
    </row>
    <row r="146" spans="1:25" s="41" customFormat="1" ht="15.75">
      <c r="A146" s="341" t="s">
        <v>1830</v>
      </c>
      <c r="B146" s="1217">
        <v>45351</v>
      </c>
      <c r="C146" s="32">
        <v>45344</v>
      </c>
      <c r="D146" s="521">
        <v>16445</v>
      </c>
      <c r="E146" s="1783" t="s">
        <v>671</v>
      </c>
      <c r="F146" s="33">
        <v>2358</v>
      </c>
      <c r="G146" s="1787" t="s">
        <v>17</v>
      </c>
      <c r="H146" s="521">
        <v>7</v>
      </c>
      <c r="I146" s="35" t="s">
        <v>6</v>
      </c>
      <c r="J146" s="19"/>
      <c r="K146" s="21"/>
      <c r="L146" s="1478">
        <v>484.61</v>
      </c>
      <c r="M146" s="249"/>
      <c r="N146" s="249"/>
      <c r="O146" s="249"/>
      <c r="P146" s="249"/>
      <c r="Q146" s="249"/>
      <c r="R146" s="249"/>
      <c r="T146" s="608"/>
      <c r="U146" s="249"/>
      <c r="V146" s="249"/>
      <c r="W146" s="249"/>
      <c r="X146" s="249"/>
      <c r="Y146" s="249"/>
    </row>
    <row r="147" spans="1:25" s="41" customFormat="1" ht="15.75">
      <c r="A147" s="341" t="s">
        <v>3643</v>
      </c>
      <c r="B147" s="1217">
        <v>45351</v>
      </c>
      <c r="C147" s="32">
        <v>45348</v>
      </c>
      <c r="D147" s="521">
        <v>16473</v>
      </c>
      <c r="E147" s="1783" t="s">
        <v>1609</v>
      </c>
      <c r="F147" s="33">
        <v>3765</v>
      </c>
      <c r="G147" s="1787" t="s">
        <v>200</v>
      </c>
      <c r="H147" s="521">
        <v>6</v>
      </c>
      <c r="I147" s="35" t="s">
        <v>6</v>
      </c>
      <c r="J147" s="19"/>
      <c r="K147" s="21"/>
      <c r="L147" s="1478">
        <v>210</v>
      </c>
      <c r="M147" s="249"/>
      <c r="N147" s="249"/>
      <c r="O147" s="249"/>
      <c r="P147" s="249"/>
      <c r="Q147" s="249"/>
      <c r="R147" s="249"/>
      <c r="T147" s="608"/>
      <c r="U147" s="249"/>
      <c r="V147" s="249"/>
      <c r="W147" s="249"/>
      <c r="X147" s="249"/>
      <c r="Y147" s="249"/>
    </row>
    <row r="148" spans="1:25" s="41" customFormat="1" ht="15.75">
      <c r="A148" s="341" t="s">
        <v>1190</v>
      </c>
      <c r="B148" s="1217">
        <v>45351</v>
      </c>
      <c r="C148" s="32">
        <v>45346</v>
      </c>
      <c r="D148" s="521">
        <v>16475</v>
      </c>
      <c r="E148" s="1783" t="s">
        <v>2</v>
      </c>
      <c r="F148" s="33">
        <v>838</v>
      </c>
      <c r="G148" s="1787" t="s">
        <v>5</v>
      </c>
      <c r="H148" s="521">
        <v>20</v>
      </c>
      <c r="I148" s="35" t="s">
        <v>6</v>
      </c>
      <c r="J148" s="19"/>
      <c r="K148" s="21"/>
      <c r="L148" s="1478">
        <v>633.79999999999995</v>
      </c>
      <c r="M148" s="249"/>
      <c r="N148" s="249"/>
      <c r="O148" s="249"/>
      <c r="P148" s="249"/>
      <c r="Q148" s="249"/>
      <c r="R148" s="249"/>
      <c r="T148" s="608"/>
      <c r="U148" s="249"/>
      <c r="V148" s="249"/>
      <c r="W148" s="249"/>
      <c r="X148" s="249"/>
      <c r="Y148" s="249"/>
    </row>
    <row r="149" spans="1:25" s="41" customFormat="1" ht="15.75">
      <c r="A149" s="341" t="s">
        <v>1007</v>
      </c>
      <c r="B149" s="1217">
        <v>45345</v>
      </c>
      <c r="C149" s="32">
        <v>45344</v>
      </c>
      <c r="D149" s="521">
        <v>16457</v>
      </c>
      <c r="E149" s="1783" t="s">
        <v>2351</v>
      </c>
      <c r="F149" s="33">
        <v>2329</v>
      </c>
      <c r="G149" s="1787" t="s">
        <v>53</v>
      </c>
      <c r="H149" s="1788" t="s">
        <v>876</v>
      </c>
      <c r="I149" s="35" t="s">
        <v>6</v>
      </c>
      <c r="J149" s="19"/>
      <c r="K149" s="21"/>
      <c r="L149" s="1478">
        <v>754</v>
      </c>
      <c r="M149" s="249"/>
      <c r="N149" s="249"/>
      <c r="O149" s="249"/>
      <c r="P149" s="249"/>
      <c r="Q149" s="249"/>
      <c r="R149" s="249"/>
      <c r="T149" s="608"/>
      <c r="U149" s="249"/>
      <c r="V149" s="249"/>
      <c r="W149" s="249"/>
      <c r="X149" s="249"/>
      <c r="Y149" s="249"/>
    </row>
    <row r="150" spans="1:25" s="41" customFormat="1" ht="15.75">
      <c r="A150" s="341" t="s">
        <v>3619</v>
      </c>
      <c r="B150" s="1217">
        <v>45351</v>
      </c>
      <c r="C150" s="32">
        <v>45348</v>
      </c>
      <c r="D150" s="521">
        <v>16478</v>
      </c>
      <c r="E150" s="1783" t="s">
        <v>2</v>
      </c>
      <c r="F150" s="33">
        <v>1555</v>
      </c>
      <c r="G150" s="1787" t="s">
        <v>22</v>
      </c>
      <c r="H150" s="1788" t="s">
        <v>3648</v>
      </c>
      <c r="I150" s="35" t="s">
        <v>6</v>
      </c>
      <c r="J150" s="19"/>
      <c r="K150" s="21"/>
      <c r="L150" s="1478">
        <v>111.38</v>
      </c>
      <c r="M150" s="249"/>
      <c r="N150" s="249"/>
      <c r="O150" s="249"/>
      <c r="P150" s="249"/>
      <c r="Q150" s="249"/>
      <c r="R150" s="249"/>
      <c r="T150" s="608"/>
      <c r="U150" s="249"/>
      <c r="V150" s="249"/>
      <c r="W150" s="249"/>
      <c r="X150" s="249"/>
      <c r="Y150" s="249"/>
    </row>
    <row r="151" spans="1:25" s="41" customFormat="1" ht="15.75">
      <c r="A151" s="341" t="s">
        <v>1097</v>
      </c>
      <c r="B151" s="1217">
        <v>45351</v>
      </c>
      <c r="C151" s="32">
        <v>45346</v>
      </c>
      <c r="D151" s="521">
        <v>16479</v>
      </c>
      <c r="E151" s="1783" t="s">
        <v>2</v>
      </c>
      <c r="F151" s="33">
        <v>855</v>
      </c>
      <c r="G151" s="1787" t="s">
        <v>38</v>
      </c>
      <c r="H151" s="521">
        <v>10</v>
      </c>
      <c r="I151" s="35" t="s">
        <v>6</v>
      </c>
      <c r="J151" s="19"/>
      <c r="K151" s="21"/>
      <c r="L151" s="1478">
        <v>185</v>
      </c>
      <c r="M151" s="249"/>
      <c r="N151" s="249"/>
      <c r="O151" s="249"/>
      <c r="P151" s="249"/>
      <c r="Q151" s="249"/>
      <c r="R151" s="249"/>
      <c r="T151" s="608"/>
      <c r="U151" s="249"/>
      <c r="V151" s="249"/>
      <c r="W151" s="249"/>
      <c r="X151" s="249"/>
      <c r="Y151" s="249"/>
    </row>
    <row r="152" spans="1:25" s="41" customFormat="1" ht="15.75">
      <c r="A152" s="341" t="s">
        <v>2742</v>
      </c>
      <c r="B152" s="1217">
        <v>45351</v>
      </c>
      <c r="C152" s="32">
        <v>45348</v>
      </c>
      <c r="D152" s="521">
        <v>16492</v>
      </c>
      <c r="E152" s="1783" t="s">
        <v>1221</v>
      </c>
      <c r="F152" s="33">
        <v>4524</v>
      </c>
      <c r="G152" s="1787" t="s">
        <v>505</v>
      </c>
      <c r="H152" s="521">
        <v>60</v>
      </c>
      <c r="I152" s="35" t="s">
        <v>6</v>
      </c>
      <c r="J152" s="19"/>
      <c r="K152" s="21"/>
      <c r="L152" s="1478">
        <v>225</v>
      </c>
      <c r="M152" s="249"/>
      <c r="N152" s="249"/>
      <c r="O152" s="249"/>
      <c r="P152" s="249"/>
      <c r="Q152" s="249"/>
      <c r="R152" s="249"/>
      <c r="T152" s="608"/>
      <c r="U152" s="249"/>
      <c r="V152" s="249"/>
      <c r="W152" s="249"/>
      <c r="X152" s="249"/>
      <c r="Y152" s="249"/>
    </row>
    <row r="153" spans="1:25" s="41" customFormat="1" ht="15.75">
      <c r="A153" s="341" t="s">
        <v>3256</v>
      </c>
      <c r="B153" s="1217">
        <v>45351</v>
      </c>
      <c r="C153" s="32">
        <v>45344</v>
      </c>
      <c r="D153" s="521">
        <v>16439</v>
      </c>
      <c r="E153" s="1783" t="s">
        <v>7</v>
      </c>
      <c r="F153" s="1792">
        <v>1095</v>
      </c>
      <c r="G153" s="1787" t="s">
        <v>47</v>
      </c>
      <c r="H153" s="521">
        <v>4</v>
      </c>
      <c r="I153" s="35" t="s">
        <v>6</v>
      </c>
      <c r="J153" s="19"/>
      <c r="K153" s="1787"/>
      <c r="L153" s="1478">
        <v>159.6</v>
      </c>
      <c r="M153" s="249"/>
      <c r="N153" s="249"/>
      <c r="O153" s="249"/>
      <c r="P153" s="249"/>
      <c r="Q153" s="249"/>
      <c r="R153" s="249"/>
      <c r="T153" s="608"/>
      <c r="U153" s="249"/>
      <c r="V153" s="249"/>
      <c r="W153" s="249"/>
      <c r="X153" s="249"/>
      <c r="Y153" s="249"/>
    </row>
    <row r="154" spans="1:25" s="41" customFormat="1" ht="15.75">
      <c r="A154" s="341" t="s">
        <v>1790</v>
      </c>
      <c r="B154" s="1217">
        <v>45351</v>
      </c>
      <c r="C154" s="32">
        <v>45346</v>
      </c>
      <c r="D154" s="521">
        <v>16500</v>
      </c>
      <c r="E154" s="1783" t="s">
        <v>2</v>
      </c>
      <c r="F154" s="33">
        <v>1139</v>
      </c>
      <c r="G154" s="1787" t="s">
        <v>139</v>
      </c>
      <c r="H154" s="521">
        <v>5</v>
      </c>
      <c r="I154" s="35" t="s">
        <v>6</v>
      </c>
      <c r="J154" s="19"/>
      <c r="K154" s="21"/>
      <c r="L154" s="1478">
        <v>337.5</v>
      </c>
      <c r="M154" s="249"/>
      <c r="N154" s="249"/>
      <c r="O154" s="249"/>
      <c r="P154" s="249"/>
      <c r="Q154" s="249"/>
      <c r="R154" s="249"/>
      <c r="T154" s="608"/>
      <c r="U154" s="249"/>
      <c r="V154" s="249"/>
      <c r="W154" s="249"/>
      <c r="X154" s="249"/>
      <c r="Y154" s="249"/>
    </row>
    <row r="155" spans="1:25" s="41" customFormat="1" ht="15.75">
      <c r="A155" s="341" t="s">
        <v>585</v>
      </c>
      <c r="B155" s="1217">
        <v>45351</v>
      </c>
      <c r="C155" s="32">
        <v>45344</v>
      </c>
      <c r="D155" s="521">
        <v>16502</v>
      </c>
      <c r="E155" s="1783" t="s">
        <v>2</v>
      </c>
      <c r="F155" s="33">
        <v>869</v>
      </c>
      <c r="G155" s="1787" t="s">
        <v>16</v>
      </c>
      <c r="H155" s="521">
        <v>20</v>
      </c>
      <c r="I155" s="35" t="s">
        <v>6</v>
      </c>
      <c r="J155" s="19"/>
      <c r="K155" s="21"/>
      <c r="L155" s="1478"/>
      <c r="M155" s="249"/>
      <c r="N155" s="249"/>
      <c r="O155" s="249"/>
      <c r="P155" s="249"/>
      <c r="Q155" s="249"/>
      <c r="R155" s="249"/>
      <c r="T155" s="608"/>
      <c r="U155" s="249"/>
      <c r="V155" s="249"/>
      <c r="W155" s="249"/>
      <c r="X155" s="249"/>
      <c r="Y155" s="249"/>
    </row>
    <row r="156" spans="1:25" s="41" customFormat="1" ht="15.75">
      <c r="A156" s="341"/>
      <c r="B156" s="1217"/>
      <c r="C156" s="32"/>
      <c r="D156" s="521"/>
      <c r="E156" s="1783" t="s">
        <v>2</v>
      </c>
      <c r="F156" s="33">
        <v>818</v>
      </c>
      <c r="G156" s="1787" t="s">
        <v>31</v>
      </c>
      <c r="H156" s="521">
        <v>5</v>
      </c>
      <c r="I156" s="35" t="s">
        <v>6</v>
      </c>
      <c r="J156" s="19"/>
      <c r="K156" s="21"/>
      <c r="L156" s="1478">
        <v>354.5</v>
      </c>
      <c r="M156" s="249"/>
      <c r="N156" s="249"/>
      <c r="O156" s="249"/>
      <c r="P156" s="249"/>
      <c r="Q156" s="249"/>
      <c r="R156" s="249"/>
      <c r="T156" s="608"/>
      <c r="U156" s="249"/>
      <c r="V156" s="249"/>
      <c r="W156" s="249"/>
      <c r="X156" s="249"/>
      <c r="Y156" s="249"/>
    </row>
    <row r="157" spans="1:25" s="41" customFormat="1" ht="15.75">
      <c r="A157" s="341" t="s">
        <v>141</v>
      </c>
      <c r="B157" s="1217">
        <v>45351</v>
      </c>
      <c r="C157" s="32">
        <v>45348</v>
      </c>
      <c r="D157" s="521">
        <v>16503</v>
      </c>
      <c r="E157" s="1783" t="s">
        <v>1221</v>
      </c>
      <c r="F157" s="33">
        <v>4736</v>
      </c>
      <c r="G157" s="1787" t="s">
        <v>729</v>
      </c>
      <c r="H157" s="1788" t="s">
        <v>3161</v>
      </c>
      <c r="I157" s="35" t="s">
        <v>6</v>
      </c>
      <c r="J157" s="19"/>
      <c r="K157" s="21"/>
      <c r="L157" s="1478">
        <v>371.01</v>
      </c>
      <c r="M157" s="249"/>
      <c r="N157" s="249"/>
      <c r="O157" s="249"/>
      <c r="P157" s="249"/>
      <c r="Q157" s="249"/>
      <c r="R157" s="249"/>
      <c r="T157" s="608"/>
      <c r="U157" s="249"/>
      <c r="V157" s="249"/>
      <c r="W157" s="249"/>
      <c r="X157" s="249"/>
      <c r="Y157" s="249"/>
    </row>
    <row r="158" spans="1:25" s="41" customFormat="1" ht="15.75">
      <c r="A158" s="341" t="s">
        <v>1173</v>
      </c>
      <c r="B158" s="1217">
        <v>45351</v>
      </c>
      <c r="C158" s="32">
        <v>45346</v>
      </c>
      <c r="D158" s="521">
        <v>16504</v>
      </c>
      <c r="E158" s="1783" t="s">
        <v>2</v>
      </c>
      <c r="F158" s="33">
        <v>1397</v>
      </c>
      <c r="G158" s="1787" t="s">
        <v>22</v>
      </c>
      <c r="H158" s="521">
        <v>20</v>
      </c>
      <c r="I158" s="35" t="s">
        <v>6</v>
      </c>
      <c r="J158" s="19"/>
      <c r="K158" s="21"/>
      <c r="L158" s="1478">
        <v>220</v>
      </c>
      <c r="M158" s="249"/>
      <c r="N158" s="249"/>
      <c r="O158" s="249"/>
      <c r="P158" s="249"/>
      <c r="Q158" s="249"/>
      <c r="R158" s="249"/>
      <c r="T158" s="608"/>
      <c r="U158" s="249"/>
      <c r="V158" s="249"/>
      <c r="W158" s="249"/>
      <c r="X158" s="249"/>
      <c r="Y158" s="249"/>
    </row>
    <row r="159" spans="1:25" s="41" customFormat="1" ht="15.75">
      <c r="A159" s="341" t="s">
        <v>601</v>
      </c>
      <c r="B159" s="1217">
        <v>45351</v>
      </c>
      <c r="C159" s="32">
        <v>45346</v>
      </c>
      <c r="D159" s="1788">
        <v>16506</v>
      </c>
      <c r="E159" s="1783" t="s">
        <v>2</v>
      </c>
      <c r="F159" s="33">
        <v>1126</v>
      </c>
      <c r="G159" s="1787" t="s">
        <v>57</v>
      </c>
      <c r="H159" s="521">
        <v>10</v>
      </c>
      <c r="I159" s="35" t="s">
        <v>6</v>
      </c>
      <c r="J159" s="19"/>
      <c r="K159" s="21"/>
      <c r="L159" s="1478">
        <v>950</v>
      </c>
      <c r="M159" s="249"/>
      <c r="N159" s="249"/>
      <c r="O159" s="249"/>
      <c r="P159" s="249"/>
      <c r="Q159" s="249"/>
      <c r="R159" s="249"/>
      <c r="T159" s="608"/>
      <c r="U159" s="249"/>
      <c r="V159" s="249"/>
      <c r="W159" s="249"/>
      <c r="X159" s="249"/>
      <c r="Y159" s="249"/>
    </row>
    <row r="160" spans="1:25" s="41" customFormat="1" ht="15.75">
      <c r="A160" s="341" t="s">
        <v>1564</v>
      </c>
      <c r="B160" s="1217">
        <v>45351</v>
      </c>
      <c r="C160" s="32">
        <v>45346</v>
      </c>
      <c r="D160" s="521">
        <v>16507</v>
      </c>
      <c r="E160" s="1783" t="s">
        <v>2</v>
      </c>
      <c r="F160" s="33">
        <v>1126</v>
      </c>
      <c r="G160" s="1787" t="s">
        <v>57</v>
      </c>
      <c r="H160" s="1788" t="s">
        <v>3650</v>
      </c>
      <c r="I160" s="35" t="s">
        <v>6</v>
      </c>
      <c r="J160" s="19"/>
      <c r="K160" s="21"/>
      <c r="L160" s="1478">
        <v>765</v>
      </c>
      <c r="M160" s="249"/>
      <c r="N160" s="249"/>
      <c r="O160" s="249"/>
      <c r="P160" s="249"/>
      <c r="Q160" s="249"/>
      <c r="R160" s="249"/>
      <c r="T160" s="608"/>
      <c r="U160" s="249"/>
      <c r="V160" s="249"/>
      <c r="W160" s="249"/>
      <c r="X160" s="249"/>
      <c r="Y160" s="249"/>
    </row>
    <row r="161" spans="1:25" s="41" customFormat="1" ht="15.75">
      <c r="A161" s="341" t="s">
        <v>384</v>
      </c>
      <c r="B161" s="1217">
        <v>45351</v>
      </c>
      <c r="C161" s="32">
        <v>45348</v>
      </c>
      <c r="D161" s="521">
        <v>16517</v>
      </c>
      <c r="E161" s="1783" t="s">
        <v>2</v>
      </c>
      <c r="F161" s="33">
        <v>869</v>
      </c>
      <c r="G161" s="1787" t="s">
        <v>16</v>
      </c>
      <c r="H161" s="521">
        <v>50</v>
      </c>
      <c r="I161" s="35" t="s">
        <v>6</v>
      </c>
      <c r="J161" s="19"/>
      <c r="K161" s="21"/>
      <c r="L161" s="1478">
        <v>625</v>
      </c>
      <c r="M161" s="249"/>
      <c r="N161" s="249"/>
      <c r="O161" s="249"/>
      <c r="P161" s="249"/>
      <c r="Q161" s="249"/>
      <c r="R161" s="249"/>
      <c r="T161" s="608"/>
      <c r="U161" s="249"/>
      <c r="V161" s="249"/>
      <c r="W161" s="249"/>
      <c r="X161" s="249"/>
      <c r="Y161" s="249"/>
    </row>
    <row r="162" spans="1:25" s="41" customFormat="1" ht="15.75">
      <c r="A162" s="341" t="s">
        <v>174</v>
      </c>
      <c r="B162" s="1217">
        <v>45351</v>
      </c>
      <c r="C162" s="32">
        <v>45348</v>
      </c>
      <c r="D162" s="521">
        <v>16521</v>
      </c>
      <c r="E162" s="1783" t="s">
        <v>1221</v>
      </c>
      <c r="F162" s="33">
        <v>4535</v>
      </c>
      <c r="G162" s="1787" t="s">
        <v>18</v>
      </c>
      <c r="H162" s="521">
        <v>5</v>
      </c>
      <c r="I162" s="35" t="s">
        <v>6</v>
      </c>
      <c r="J162" s="19"/>
      <c r="K162" s="21"/>
      <c r="L162" s="1478">
        <v>58.5</v>
      </c>
      <c r="M162" s="249"/>
      <c r="N162" s="249"/>
      <c r="O162" s="249"/>
      <c r="P162" s="249"/>
      <c r="Q162" s="249"/>
      <c r="R162" s="249"/>
      <c r="T162" s="608"/>
      <c r="U162" s="249"/>
      <c r="V162" s="249"/>
      <c r="W162" s="249"/>
      <c r="X162" s="249"/>
      <c r="Y162" s="249"/>
    </row>
    <row r="163" spans="1:25" s="41" customFormat="1" ht="15.75">
      <c r="A163" s="341" t="s">
        <v>3652</v>
      </c>
      <c r="B163" s="1217">
        <v>45351</v>
      </c>
      <c r="C163" s="32">
        <v>45348</v>
      </c>
      <c r="D163" s="521">
        <v>16518</v>
      </c>
      <c r="E163" s="1783" t="s">
        <v>1221</v>
      </c>
      <c r="F163" s="33">
        <v>5018</v>
      </c>
      <c r="G163" s="1787" t="s">
        <v>30</v>
      </c>
      <c r="H163" s="521">
        <v>6</v>
      </c>
      <c r="I163" s="35" t="s">
        <v>6</v>
      </c>
      <c r="J163" s="19"/>
      <c r="K163" s="21"/>
      <c r="L163" s="1478">
        <v>64.400000000000006</v>
      </c>
      <c r="M163" s="249"/>
      <c r="N163" s="249"/>
      <c r="O163" s="249"/>
      <c r="P163" s="249"/>
      <c r="Q163" s="249"/>
      <c r="R163" s="249"/>
      <c r="T163" s="608"/>
      <c r="U163" s="249"/>
      <c r="V163" s="249"/>
      <c r="W163" s="249"/>
      <c r="X163" s="249"/>
      <c r="Y163" s="249"/>
    </row>
    <row r="164" spans="1:25" s="41" customFormat="1" ht="15.75">
      <c r="A164" s="341" t="s">
        <v>107</v>
      </c>
      <c r="B164" s="1217">
        <v>45349</v>
      </c>
      <c r="C164" s="32">
        <v>45349</v>
      </c>
      <c r="D164" s="521">
        <v>16413</v>
      </c>
      <c r="E164" s="1783" t="s">
        <v>2</v>
      </c>
      <c r="F164" s="33">
        <v>1467</v>
      </c>
      <c r="G164" s="1787" t="s">
        <v>62</v>
      </c>
      <c r="H164" s="1788" t="s">
        <v>2193</v>
      </c>
      <c r="I164" s="35" t="s">
        <v>6</v>
      </c>
      <c r="J164" s="19"/>
      <c r="K164" s="21"/>
      <c r="L164" s="1478">
        <v>1679.5</v>
      </c>
      <c r="M164" s="249"/>
      <c r="N164" s="249"/>
      <c r="O164" s="249"/>
      <c r="P164" s="249"/>
      <c r="Q164" s="249"/>
      <c r="R164" s="249"/>
      <c r="T164" s="608"/>
      <c r="U164" s="249"/>
      <c r="V164" s="249"/>
      <c r="W164" s="249"/>
      <c r="X164" s="249"/>
      <c r="Y164" s="249"/>
    </row>
    <row r="165" spans="1:25" s="41" customFormat="1" ht="15.75">
      <c r="A165" s="341" t="s">
        <v>1303</v>
      </c>
      <c r="B165" s="1217">
        <v>45350</v>
      </c>
      <c r="C165" s="32">
        <v>45349</v>
      </c>
      <c r="D165" s="521">
        <v>16438</v>
      </c>
      <c r="E165" s="1783" t="s">
        <v>1221</v>
      </c>
      <c r="F165" s="33">
        <v>3630</v>
      </c>
      <c r="G165" s="1787" t="s">
        <v>1465</v>
      </c>
      <c r="H165" s="521">
        <v>5</v>
      </c>
      <c r="I165" s="35" t="s">
        <v>6</v>
      </c>
      <c r="J165" s="1787" t="s">
        <v>991</v>
      </c>
      <c r="K165" s="21"/>
      <c r="L165" s="1478"/>
      <c r="M165" s="249"/>
      <c r="N165" s="249"/>
      <c r="O165" s="249"/>
      <c r="P165" s="249"/>
      <c r="Q165" s="249"/>
      <c r="R165" s="249"/>
      <c r="T165" s="608"/>
      <c r="U165" s="249"/>
      <c r="V165" s="249"/>
      <c r="W165" s="249"/>
      <c r="X165" s="249"/>
      <c r="Y165" s="249"/>
    </row>
    <row r="166" spans="1:25" s="41" customFormat="1" ht="15.75">
      <c r="A166" s="341"/>
      <c r="B166" s="1217"/>
      <c r="C166" s="32"/>
      <c r="D166" s="521"/>
      <c r="E166" s="1783" t="s">
        <v>671</v>
      </c>
      <c r="F166" s="33">
        <v>3626</v>
      </c>
      <c r="G166" s="1787" t="s">
        <v>1441</v>
      </c>
      <c r="H166" s="521">
        <v>60</v>
      </c>
      <c r="I166" s="35" t="s">
        <v>6</v>
      </c>
      <c r="J166" s="19"/>
      <c r="K166" s="21"/>
      <c r="L166" s="1478"/>
      <c r="M166" s="249"/>
      <c r="N166" s="249"/>
      <c r="O166" s="249"/>
      <c r="P166" s="249"/>
      <c r="Q166" s="249"/>
      <c r="R166" s="249"/>
      <c r="T166" s="608"/>
      <c r="U166" s="249"/>
      <c r="V166" s="249"/>
      <c r="W166" s="249"/>
      <c r="X166" s="249"/>
      <c r="Y166" s="249"/>
    </row>
    <row r="167" spans="1:25" s="41" customFormat="1" ht="15.75">
      <c r="A167" s="341"/>
      <c r="B167" s="1217"/>
      <c r="C167" s="32"/>
      <c r="D167" s="521"/>
      <c r="E167" s="1783" t="s">
        <v>1221</v>
      </c>
      <c r="F167" s="33">
        <v>3624</v>
      </c>
      <c r="G167" s="1787" t="s">
        <v>63</v>
      </c>
      <c r="H167" s="521">
        <v>20</v>
      </c>
      <c r="I167" s="35" t="s">
        <v>6</v>
      </c>
      <c r="J167" s="1787" t="s">
        <v>991</v>
      </c>
      <c r="K167" s="21"/>
      <c r="L167" s="1478">
        <v>2524.1</v>
      </c>
      <c r="M167" s="249"/>
      <c r="N167" s="249"/>
      <c r="O167" s="249"/>
      <c r="P167" s="249"/>
      <c r="Q167" s="249"/>
      <c r="R167" s="249"/>
      <c r="T167" s="608"/>
      <c r="U167" s="249"/>
      <c r="V167" s="249"/>
      <c r="W167" s="249"/>
      <c r="X167" s="249"/>
      <c r="Y167" s="249"/>
    </row>
    <row r="168" spans="1:25" s="41" customFormat="1" ht="15.75">
      <c r="A168" s="341" t="s">
        <v>1303</v>
      </c>
      <c r="B168" s="1217">
        <v>45351</v>
      </c>
      <c r="C168" s="32">
        <v>45349</v>
      </c>
      <c r="D168" s="521">
        <v>16513</v>
      </c>
      <c r="E168" s="1783" t="s">
        <v>671</v>
      </c>
      <c r="F168" s="33">
        <v>3626</v>
      </c>
      <c r="G168" s="1787" t="s">
        <v>1441</v>
      </c>
      <c r="H168" s="521">
        <v>25</v>
      </c>
      <c r="I168" s="35" t="s">
        <v>6</v>
      </c>
      <c r="J168" s="19"/>
      <c r="K168" s="21"/>
      <c r="L168" s="1478"/>
      <c r="M168" s="249"/>
      <c r="N168" s="249"/>
      <c r="O168" s="249"/>
      <c r="P168" s="249"/>
      <c r="Q168" s="249"/>
      <c r="R168" s="249"/>
      <c r="T168" s="608"/>
      <c r="U168" s="249"/>
      <c r="V168" s="249"/>
      <c r="W168" s="249"/>
      <c r="X168" s="249"/>
      <c r="Y168" s="249"/>
    </row>
    <row r="169" spans="1:25" s="41" customFormat="1" ht="15.75">
      <c r="A169" s="341"/>
      <c r="B169" s="1217"/>
      <c r="C169" s="32"/>
      <c r="D169" s="521"/>
      <c r="E169" s="1783" t="s">
        <v>1221</v>
      </c>
      <c r="F169" s="33">
        <v>3624</v>
      </c>
      <c r="G169" s="1787" t="s">
        <v>63</v>
      </c>
      <c r="H169" s="521">
        <v>20</v>
      </c>
      <c r="I169" s="35" t="s">
        <v>6</v>
      </c>
      <c r="J169" s="19"/>
      <c r="K169" s="1793" t="s">
        <v>991</v>
      </c>
      <c r="L169" s="1478">
        <v>1114.5999999999999</v>
      </c>
      <c r="M169" s="249"/>
      <c r="N169" s="249"/>
      <c r="O169" s="249"/>
      <c r="P169" s="249"/>
      <c r="Q169" s="249"/>
      <c r="R169" s="249"/>
      <c r="T169" s="608"/>
      <c r="U169" s="249"/>
      <c r="V169" s="249"/>
      <c r="W169" s="249"/>
      <c r="X169" s="249"/>
      <c r="Y169" s="249"/>
    </row>
    <row r="170" spans="1:25" s="41" customFormat="1" ht="15.75">
      <c r="A170" s="341" t="s">
        <v>2506</v>
      </c>
      <c r="B170" s="1217">
        <v>45351</v>
      </c>
      <c r="C170" s="32">
        <v>45349</v>
      </c>
      <c r="D170" s="521">
        <v>16527</v>
      </c>
      <c r="E170" s="1783" t="s">
        <v>2</v>
      </c>
      <c r="F170" s="33">
        <v>1106</v>
      </c>
      <c r="G170" s="1787" t="s">
        <v>18</v>
      </c>
      <c r="H170" s="521">
        <v>5</v>
      </c>
      <c r="I170" s="35" t="s">
        <v>6</v>
      </c>
      <c r="J170" s="19"/>
      <c r="K170" s="21"/>
      <c r="L170" s="1478">
        <v>132.5</v>
      </c>
      <c r="M170" s="249"/>
      <c r="N170" s="249"/>
      <c r="O170" s="249"/>
      <c r="P170" s="249"/>
      <c r="Q170" s="249"/>
      <c r="R170" s="249"/>
      <c r="T170" s="608"/>
      <c r="U170" s="249"/>
      <c r="V170" s="249"/>
      <c r="W170" s="249"/>
      <c r="X170" s="249"/>
      <c r="Y170" s="249"/>
    </row>
    <row r="171" spans="1:25" s="41" customFormat="1" ht="15.75">
      <c r="A171" s="341" t="s">
        <v>2672</v>
      </c>
      <c r="B171" s="1790">
        <v>45351</v>
      </c>
      <c r="C171" s="1791">
        <v>45349</v>
      </c>
      <c r="D171" s="1788">
        <v>16531</v>
      </c>
      <c r="E171" s="1783" t="s">
        <v>7</v>
      </c>
      <c r="F171" s="1792">
        <v>1395</v>
      </c>
      <c r="G171" s="1787" t="s">
        <v>30</v>
      </c>
      <c r="H171" s="1788">
        <v>7</v>
      </c>
      <c r="I171" s="35" t="s">
        <v>6</v>
      </c>
      <c r="J171" s="1787"/>
      <c r="K171" s="1793"/>
      <c r="L171" s="1478">
        <v>108.5</v>
      </c>
      <c r="M171" s="249"/>
      <c r="N171" s="249"/>
      <c r="O171" s="249"/>
      <c r="P171" s="249"/>
      <c r="Q171" s="249"/>
      <c r="R171" s="249"/>
      <c r="T171" s="608"/>
      <c r="U171" s="249"/>
      <c r="V171" s="249"/>
      <c r="W171" s="249"/>
      <c r="X171" s="249"/>
      <c r="Y171" s="249"/>
    </row>
    <row r="172" spans="1:25" s="41" customFormat="1" ht="15.75">
      <c r="A172" s="341" t="s">
        <v>393</v>
      </c>
      <c r="B172" s="1790">
        <v>45351</v>
      </c>
      <c r="C172" s="1791">
        <v>45349</v>
      </c>
      <c r="D172" s="1788">
        <v>16528</v>
      </c>
      <c r="E172" s="1783" t="s">
        <v>2351</v>
      </c>
      <c r="F172" s="1792">
        <v>2560</v>
      </c>
      <c r="G172" s="1787" t="s">
        <v>5</v>
      </c>
      <c r="H172" s="1788">
        <v>4</v>
      </c>
      <c r="I172" s="35" t="s">
        <v>6</v>
      </c>
      <c r="J172" s="35" t="s">
        <v>3653</v>
      </c>
      <c r="K172" s="1793"/>
      <c r="L172" s="1478">
        <v>180.8</v>
      </c>
      <c r="M172" s="249"/>
      <c r="N172" s="249"/>
      <c r="O172" s="249"/>
      <c r="P172" s="249"/>
      <c r="Q172" s="249"/>
      <c r="R172" s="249"/>
      <c r="T172" s="608" t="s">
        <v>3658</v>
      </c>
      <c r="U172" s="249"/>
      <c r="V172" s="249"/>
      <c r="W172" s="249"/>
      <c r="X172" s="249"/>
      <c r="Y172" s="249"/>
    </row>
    <row r="173" spans="1:25" s="41" customFormat="1" ht="15.75">
      <c r="A173" s="341" t="s">
        <v>2044</v>
      </c>
      <c r="B173" s="1790">
        <v>45351</v>
      </c>
      <c r="C173" s="1791">
        <v>45349</v>
      </c>
      <c r="D173" s="1788">
        <v>16536</v>
      </c>
      <c r="E173" s="1783" t="s">
        <v>2351</v>
      </c>
      <c r="F173" s="1792">
        <v>3348</v>
      </c>
      <c r="G173" s="1787" t="s">
        <v>57</v>
      </c>
      <c r="H173" s="1788" t="s">
        <v>2154</v>
      </c>
      <c r="I173" s="35" t="s">
        <v>6</v>
      </c>
      <c r="J173" s="35" t="s">
        <v>3653</v>
      </c>
      <c r="K173" s="1793"/>
      <c r="L173" s="1478">
        <v>12.68</v>
      </c>
      <c r="M173" s="249"/>
      <c r="N173" s="249"/>
      <c r="O173" s="249"/>
      <c r="P173" s="249"/>
      <c r="Q173" s="249"/>
      <c r="R173" s="249"/>
      <c r="T173" s="608" t="s">
        <v>3657</v>
      </c>
      <c r="U173" s="249"/>
      <c r="V173" s="249"/>
      <c r="W173" s="249"/>
      <c r="X173" s="249"/>
      <c r="Y173" s="249"/>
    </row>
    <row r="174" spans="1:25" s="41" customFormat="1" ht="15.75">
      <c r="A174" s="341" t="s">
        <v>3001</v>
      </c>
      <c r="B174" s="1217">
        <v>45350</v>
      </c>
      <c r="C174" s="32">
        <v>45351</v>
      </c>
      <c r="D174" s="521">
        <v>16471</v>
      </c>
      <c r="E174" s="1783" t="s">
        <v>2</v>
      </c>
      <c r="F174" s="33">
        <v>4768</v>
      </c>
      <c r="G174" s="1787" t="s">
        <v>62</v>
      </c>
      <c r="H174" s="521">
        <v>50</v>
      </c>
      <c r="I174" s="35" t="s">
        <v>6</v>
      </c>
      <c r="J174" s="19"/>
      <c r="K174" s="21"/>
      <c r="L174" s="1478"/>
      <c r="M174" s="249"/>
      <c r="N174" s="249"/>
      <c r="O174" s="249"/>
      <c r="P174" s="249"/>
      <c r="Q174" s="249"/>
      <c r="R174" s="249"/>
      <c r="T174" s="608"/>
      <c r="U174" s="249"/>
      <c r="V174" s="249"/>
      <c r="W174" s="249"/>
      <c r="X174" s="249"/>
      <c r="Y174" s="249"/>
    </row>
    <row r="175" spans="1:25" s="41" customFormat="1" ht="15.75">
      <c r="A175" s="341"/>
      <c r="B175" s="1217"/>
      <c r="C175" s="32"/>
      <c r="D175" s="521"/>
      <c r="E175" s="1783" t="s">
        <v>2</v>
      </c>
      <c r="F175" s="33">
        <v>4666</v>
      </c>
      <c r="G175" s="1787" t="s">
        <v>2545</v>
      </c>
      <c r="H175" s="521">
        <v>200</v>
      </c>
      <c r="I175" s="35" t="s">
        <v>6</v>
      </c>
      <c r="J175" s="19"/>
      <c r="K175" s="21"/>
      <c r="L175" s="1478"/>
      <c r="M175" s="249"/>
      <c r="N175" s="249"/>
      <c r="O175" s="249"/>
      <c r="P175" s="249"/>
      <c r="Q175" s="249"/>
      <c r="R175" s="249"/>
      <c r="T175" s="608"/>
      <c r="U175" s="249"/>
      <c r="V175" s="249"/>
      <c r="W175" s="249"/>
      <c r="X175" s="249"/>
      <c r="Y175" s="249"/>
    </row>
    <row r="176" spans="1:25" s="41" customFormat="1" ht="15.75">
      <c r="A176" s="341"/>
      <c r="B176" s="1217"/>
      <c r="C176" s="32"/>
      <c r="D176" s="521"/>
      <c r="E176" s="1783" t="s">
        <v>1221</v>
      </c>
      <c r="F176" s="33">
        <v>4842</v>
      </c>
      <c r="G176" s="1787" t="s">
        <v>3338</v>
      </c>
      <c r="H176" s="521">
        <v>510</v>
      </c>
      <c r="I176" s="35" t="s">
        <v>6</v>
      </c>
      <c r="J176" s="45" t="s">
        <v>3653</v>
      </c>
      <c r="K176" s="717" t="s">
        <v>1189</v>
      </c>
      <c r="L176" s="1478">
        <v>3840</v>
      </c>
      <c r="M176" s="249"/>
      <c r="N176" s="249"/>
      <c r="O176" s="249"/>
      <c r="P176" s="249"/>
      <c r="Q176" s="249"/>
      <c r="R176" s="249"/>
      <c r="T176" s="608"/>
      <c r="U176" s="249"/>
      <c r="V176" s="249"/>
      <c r="W176" s="249"/>
      <c r="X176" s="249"/>
      <c r="Y176" s="249"/>
    </row>
    <row r="177" spans="1:25" s="6" customFormat="1">
      <c r="A177" s="233" t="s">
        <v>3639</v>
      </c>
      <c r="B177" s="1809">
        <v>45351</v>
      </c>
      <c r="C177" s="51"/>
      <c r="D177" s="51">
        <v>16449</v>
      </c>
      <c r="E177" s="51" t="s">
        <v>2351</v>
      </c>
      <c r="F177" s="51">
        <v>4443</v>
      </c>
      <c r="G177" s="51" t="s">
        <v>47</v>
      </c>
      <c r="H177" s="52">
        <v>75</v>
      </c>
      <c r="I177" s="233"/>
      <c r="J177" s="1810" t="s">
        <v>3653</v>
      </c>
      <c r="K177" s="51"/>
      <c r="L177" s="462">
        <v>2347.5</v>
      </c>
      <c r="T177" s="585" t="s">
        <v>3640</v>
      </c>
    </row>
    <row r="178" spans="1:25" s="6" customFormat="1">
      <c r="A178" s="233" t="s">
        <v>3295</v>
      </c>
      <c r="B178" s="1809">
        <v>45356</v>
      </c>
      <c r="C178" s="51"/>
      <c r="D178" s="51">
        <v>16520</v>
      </c>
      <c r="E178" s="51" t="s">
        <v>2351</v>
      </c>
      <c r="F178" s="51">
        <v>4811</v>
      </c>
      <c r="G178" s="51" t="s">
        <v>22</v>
      </c>
      <c r="H178" s="52" t="s">
        <v>3468</v>
      </c>
      <c r="I178" s="233"/>
      <c r="J178" s="1810" t="s">
        <v>3653</v>
      </c>
      <c r="K178" s="51"/>
      <c r="L178" s="462">
        <v>893.76</v>
      </c>
      <c r="T178" s="6" t="s">
        <v>3656</v>
      </c>
    </row>
    <row r="179" spans="1:25" s="41" customFormat="1" ht="15.75">
      <c r="A179" s="1053" t="s">
        <v>371</v>
      </c>
      <c r="B179" s="1160">
        <v>45351</v>
      </c>
      <c r="C179" s="125"/>
      <c r="D179" s="1201">
        <v>16523</v>
      </c>
      <c r="E179" s="124" t="s">
        <v>2351</v>
      </c>
      <c r="F179" s="126">
        <v>2329</v>
      </c>
      <c r="G179" s="51" t="s">
        <v>53</v>
      </c>
      <c r="H179" s="1201" t="s">
        <v>1167</v>
      </c>
      <c r="I179" s="233"/>
      <c r="J179" s="1810" t="s">
        <v>3653</v>
      </c>
      <c r="K179" s="526"/>
      <c r="L179" s="1200">
        <v>1275.75</v>
      </c>
      <c r="M179" s="249"/>
      <c r="N179" s="249"/>
      <c r="O179" s="249"/>
      <c r="P179" s="249"/>
      <c r="Q179" s="249"/>
      <c r="R179" s="249"/>
      <c r="T179" s="608" t="s">
        <v>3655</v>
      </c>
      <c r="U179" s="249"/>
      <c r="V179" s="249"/>
      <c r="W179" s="249"/>
      <c r="X179" s="249"/>
      <c r="Y179" s="249"/>
    </row>
    <row r="180" spans="1:25" s="41" customFormat="1" ht="15.75">
      <c r="A180" s="1053" t="s">
        <v>794</v>
      </c>
      <c r="B180" s="1160">
        <v>45351</v>
      </c>
      <c r="C180" s="125"/>
      <c r="D180" s="1201">
        <v>16525</v>
      </c>
      <c r="E180" s="124" t="s">
        <v>2351</v>
      </c>
      <c r="F180" s="126">
        <v>2135</v>
      </c>
      <c r="G180" s="51" t="s">
        <v>63</v>
      </c>
      <c r="H180" s="1201">
        <v>20</v>
      </c>
      <c r="I180" s="233"/>
      <c r="J180" s="1810" t="s">
        <v>3653</v>
      </c>
      <c r="K180" s="526"/>
      <c r="L180" s="1200">
        <v>1670</v>
      </c>
      <c r="M180" s="249"/>
      <c r="N180" s="249"/>
      <c r="O180" s="249"/>
      <c r="P180" s="249"/>
      <c r="Q180" s="249"/>
      <c r="R180" s="249"/>
      <c r="T180" s="608" t="s">
        <v>3654</v>
      </c>
      <c r="U180" s="249"/>
      <c r="V180" s="249"/>
      <c r="W180" s="249"/>
      <c r="X180" s="249"/>
      <c r="Y180" s="249"/>
    </row>
    <row r="181" spans="1:25" s="41" customFormat="1" ht="15.75">
      <c r="A181" s="341" t="s">
        <v>68</v>
      </c>
      <c r="B181" s="1217">
        <v>45351</v>
      </c>
      <c r="C181" s="32">
        <v>45350</v>
      </c>
      <c r="D181" s="521">
        <v>16483</v>
      </c>
      <c r="E181" s="1783" t="s">
        <v>2</v>
      </c>
      <c r="F181" s="33">
        <v>1960</v>
      </c>
      <c r="G181" s="1787" t="s">
        <v>13</v>
      </c>
      <c r="H181" s="521">
        <v>54</v>
      </c>
      <c r="I181" s="35" t="s">
        <v>6</v>
      </c>
      <c r="J181" s="19"/>
      <c r="K181" s="21"/>
      <c r="L181" s="1478">
        <v>750.6</v>
      </c>
      <c r="M181" s="249"/>
      <c r="N181" s="249"/>
      <c r="O181" s="249"/>
      <c r="P181" s="249"/>
      <c r="Q181" s="249"/>
      <c r="R181" s="249"/>
      <c r="T181" s="608"/>
      <c r="U181" s="249"/>
      <c r="V181" s="249"/>
      <c r="W181" s="249"/>
      <c r="X181" s="249"/>
      <c r="Y181" s="249"/>
    </row>
    <row r="182" spans="1:25" s="41" customFormat="1" ht="15.75">
      <c r="A182" s="341" t="s">
        <v>2745</v>
      </c>
      <c r="B182" s="1217">
        <v>45351</v>
      </c>
      <c r="C182" s="32">
        <v>45350</v>
      </c>
      <c r="D182" s="521">
        <v>16540</v>
      </c>
      <c r="E182" s="1783" t="s">
        <v>2</v>
      </c>
      <c r="F182" s="33">
        <v>1098</v>
      </c>
      <c r="G182" s="1787" t="s">
        <v>3</v>
      </c>
      <c r="H182" s="521">
        <v>5</v>
      </c>
      <c r="I182" s="35" t="s">
        <v>6</v>
      </c>
      <c r="J182" s="19"/>
      <c r="K182" s="21"/>
      <c r="L182" s="1478"/>
      <c r="M182" s="249"/>
      <c r="N182" s="249"/>
      <c r="O182" s="249"/>
      <c r="P182" s="249"/>
      <c r="Q182" s="249"/>
      <c r="R182" s="249"/>
      <c r="T182" s="608"/>
      <c r="U182" s="249"/>
      <c r="V182" s="249"/>
      <c r="W182" s="249"/>
      <c r="X182" s="249"/>
      <c r="Y182" s="249"/>
    </row>
    <row r="183" spans="1:25" s="41" customFormat="1" ht="15.75">
      <c r="A183" s="341"/>
      <c r="B183" s="1217"/>
      <c r="C183" s="32"/>
      <c r="D183" s="521"/>
      <c r="E183" s="1783" t="s">
        <v>2</v>
      </c>
      <c r="F183" s="33">
        <v>2762</v>
      </c>
      <c r="G183" s="1787" t="s">
        <v>164</v>
      </c>
      <c r="H183" s="521">
        <v>30</v>
      </c>
      <c r="I183" s="35" t="s">
        <v>6</v>
      </c>
      <c r="J183" s="19"/>
      <c r="K183" s="21"/>
      <c r="L183" s="1478">
        <v>491.5</v>
      </c>
      <c r="M183" s="249"/>
      <c r="N183" s="249"/>
      <c r="O183" s="249"/>
      <c r="P183" s="249"/>
      <c r="Q183" s="249"/>
      <c r="R183" s="249"/>
      <c r="T183" s="608"/>
      <c r="U183" s="249"/>
      <c r="V183" s="249"/>
      <c r="W183" s="249"/>
      <c r="X183" s="249"/>
      <c r="Y183" s="249"/>
    </row>
    <row r="184" spans="1:25" s="41" customFormat="1" ht="15.75">
      <c r="A184" s="341" t="s">
        <v>1867</v>
      </c>
      <c r="B184" s="1217">
        <v>45351</v>
      </c>
      <c r="C184" s="32">
        <v>45350</v>
      </c>
      <c r="D184" s="521">
        <v>16546</v>
      </c>
      <c r="E184" s="1783" t="s">
        <v>2</v>
      </c>
      <c r="F184" s="33">
        <v>744</v>
      </c>
      <c r="G184" s="1787" t="s">
        <v>48</v>
      </c>
      <c r="H184" s="521">
        <v>5</v>
      </c>
      <c r="I184" s="35" t="s">
        <v>6</v>
      </c>
      <c r="J184" s="19"/>
      <c r="K184" s="21"/>
      <c r="L184" s="1478">
        <v>297.5</v>
      </c>
      <c r="M184" s="249"/>
      <c r="N184" s="249"/>
      <c r="O184" s="249"/>
      <c r="P184" s="249"/>
      <c r="Q184" s="249"/>
      <c r="R184" s="249"/>
      <c r="T184" s="608"/>
      <c r="U184" s="249"/>
      <c r="V184" s="249"/>
      <c r="W184" s="249"/>
      <c r="X184" s="249"/>
      <c r="Y184" s="249"/>
    </row>
    <row r="185" spans="1:25" s="41" customFormat="1" ht="15.75">
      <c r="A185" s="341" t="s">
        <v>2151</v>
      </c>
      <c r="B185" s="1217">
        <v>45351</v>
      </c>
      <c r="C185" s="32">
        <v>45350</v>
      </c>
      <c r="D185" s="521">
        <v>16553</v>
      </c>
      <c r="E185" s="1783" t="s">
        <v>2</v>
      </c>
      <c r="F185" s="33">
        <v>2396</v>
      </c>
      <c r="G185" s="1787" t="s">
        <v>14</v>
      </c>
      <c r="H185" s="521">
        <v>10</v>
      </c>
      <c r="I185" s="35" t="s">
        <v>6</v>
      </c>
      <c r="J185" s="19"/>
      <c r="K185" s="21"/>
      <c r="L185" s="1478">
        <v>45</v>
      </c>
      <c r="M185" s="249"/>
      <c r="N185" s="249"/>
      <c r="O185" s="249"/>
      <c r="P185" s="249"/>
      <c r="Q185" s="249"/>
      <c r="R185" s="249"/>
      <c r="T185" s="608"/>
      <c r="U185" s="249"/>
      <c r="V185" s="249"/>
      <c r="W185" s="249"/>
      <c r="X185" s="249"/>
      <c r="Y185" s="249"/>
    </row>
    <row r="186" spans="1:25" s="41" customFormat="1" ht="15.75">
      <c r="A186" s="341" t="s">
        <v>137</v>
      </c>
      <c r="B186" s="1217">
        <v>45351</v>
      </c>
      <c r="C186" s="32">
        <v>45350</v>
      </c>
      <c r="D186" s="521">
        <v>16552</v>
      </c>
      <c r="E186" s="1783" t="s">
        <v>2</v>
      </c>
      <c r="F186" s="33">
        <v>3303</v>
      </c>
      <c r="G186" s="1787" t="s">
        <v>9</v>
      </c>
      <c r="H186" s="521">
        <v>30</v>
      </c>
      <c r="I186" s="35" t="s">
        <v>6</v>
      </c>
      <c r="J186" s="19"/>
      <c r="K186" s="21"/>
      <c r="L186" s="1478">
        <v>600</v>
      </c>
      <c r="M186" s="249"/>
      <c r="N186" s="249"/>
      <c r="O186" s="249"/>
      <c r="P186" s="249"/>
      <c r="Q186" s="249"/>
      <c r="R186" s="249"/>
      <c r="T186" s="608"/>
      <c r="U186" s="249"/>
      <c r="V186" s="249"/>
      <c r="W186" s="249"/>
      <c r="X186" s="249"/>
      <c r="Y186" s="249"/>
    </row>
    <row r="187" spans="1:25" s="41" customFormat="1" ht="15.75">
      <c r="A187" s="341" t="s">
        <v>180</v>
      </c>
      <c r="B187" s="1217">
        <v>45351</v>
      </c>
      <c r="C187" s="32">
        <v>45351</v>
      </c>
      <c r="D187" s="521">
        <v>16562</v>
      </c>
      <c r="E187" s="1783" t="s">
        <v>44</v>
      </c>
      <c r="F187" s="33">
        <v>2788</v>
      </c>
      <c r="G187" s="1787" t="s">
        <v>27</v>
      </c>
      <c r="H187" s="521">
        <v>3</v>
      </c>
      <c r="I187" s="35" t="s">
        <v>6</v>
      </c>
      <c r="J187" s="19"/>
      <c r="K187" s="21"/>
      <c r="L187" s="1478">
        <v>108</v>
      </c>
      <c r="M187" s="249"/>
      <c r="N187" s="249"/>
      <c r="O187" s="249"/>
      <c r="P187" s="249"/>
      <c r="Q187" s="249"/>
      <c r="R187" s="249"/>
      <c r="T187" s="608"/>
      <c r="U187" s="249"/>
      <c r="V187" s="249"/>
      <c r="W187" s="249"/>
      <c r="X187" s="249"/>
      <c r="Y187" s="249"/>
    </row>
    <row r="188" spans="1:25" s="41" customFormat="1" ht="15.75">
      <c r="A188" s="341" t="s">
        <v>3668</v>
      </c>
      <c r="B188" s="1217">
        <v>45351</v>
      </c>
      <c r="C188" s="32">
        <v>45351</v>
      </c>
      <c r="D188" s="521">
        <v>16559</v>
      </c>
      <c r="E188" s="1783" t="s">
        <v>2</v>
      </c>
      <c r="F188" s="33">
        <v>753</v>
      </c>
      <c r="G188" s="1787" t="s">
        <v>47</v>
      </c>
      <c r="H188" s="521">
        <v>8</v>
      </c>
      <c r="I188" s="35" t="s">
        <v>6</v>
      </c>
      <c r="J188" s="19"/>
      <c r="K188" s="21"/>
      <c r="L188" s="1478">
        <v>268</v>
      </c>
      <c r="M188" s="249"/>
      <c r="N188" s="249"/>
      <c r="O188" s="249"/>
      <c r="P188" s="249"/>
      <c r="Q188" s="249"/>
      <c r="R188" s="249"/>
      <c r="T188" s="608"/>
      <c r="U188" s="249"/>
      <c r="V188" s="249"/>
      <c r="W188" s="249"/>
      <c r="X188" s="249"/>
      <c r="Y188" s="249"/>
    </row>
    <row r="189" spans="1:25" s="41" customFormat="1" ht="15.75">
      <c r="A189" s="341" t="s">
        <v>141</v>
      </c>
      <c r="B189" s="1217">
        <v>45351</v>
      </c>
      <c r="C189" s="32">
        <v>45351</v>
      </c>
      <c r="D189" s="521">
        <v>16567</v>
      </c>
      <c r="E189" s="1783" t="s">
        <v>1574</v>
      </c>
      <c r="F189" s="33">
        <v>2358</v>
      </c>
      <c r="G189" s="1787" t="s">
        <v>17</v>
      </c>
      <c r="H189" s="1788" t="s">
        <v>952</v>
      </c>
      <c r="I189" s="35" t="s">
        <v>6</v>
      </c>
      <c r="J189" s="19"/>
      <c r="K189" s="21"/>
      <c r="L189" s="1478">
        <v>101.85</v>
      </c>
      <c r="M189" s="249"/>
      <c r="N189" s="249"/>
      <c r="O189" s="249"/>
      <c r="P189" s="249"/>
      <c r="Q189" s="249"/>
      <c r="R189" s="249"/>
      <c r="T189" s="608"/>
      <c r="U189" s="249"/>
      <c r="V189" s="249"/>
      <c r="W189" s="249"/>
      <c r="X189" s="249"/>
      <c r="Y189" s="249"/>
    </row>
    <row r="190" spans="1:25" s="41" customFormat="1" ht="15.75">
      <c r="A190" s="341" t="s">
        <v>400</v>
      </c>
      <c r="B190" s="1217">
        <v>45351</v>
      </c>
      <c r="C190" s="32">
        <v>45351</v>
      </c>
      <c r="D190" s="521">
        <v>16569</v>
      </c>
      <c r="E190" s="1783" t="s">
        <v>1115</v>
      </c>
      <c r="F190" s="33">
        <v>818</v>
      </c>
      <c r="G190" s="1787" t="s">
        <v>31</v>
      </c>
      <c r="H190" s="521">
        <v>20</v>
      </c>
      <c r="I190" s="35" t="s">
        <v>6</v>
      </c>
      <c r="J190" s="19"/>
      <c r="K190" s="21"/>
      <c r="L190" s="1478"/>
      <c r="M190" s="249"/>
      <c r="N190" s="249"/>
      <c r="O190" s="249"/>
      <c r="P190" s="249"/>
      <c r="Q190" s="249"/>
      <c r="R190" s="249"/>
      <c r="T190" s="608"/>
      <c r="U190" s="249"/>
      <c r="V190" s="249"/>
      <c r="W190" s="249"/>
      <c r="X190" s="249"/>
      <c r="Y190" s="249"/>
    </row>
    <row r="191" spans="1:25" s="41" customFormat="1" ht="15.75">
      <c r="A191" s="341"/>
      <c r="B191" s="1217"/>
      <c r="C191" s="32"/>
      <c r="D191" s="521"/>
      <c r="E191" s="1783" t="s">
        <v>153</v>
      </c>
      <c r="F191" s="33">
        <v>3172</v>
      </c>
      <c r="G191" s="1787" t="s">
        <v>31</v>
      </c>
      <c r="H191" s="521">
        <v>10</v>
      </c>
      <c r="I191" s="35" t="s">
        <v>6</v>
      </c>
      <c r="J191" s="19"/>
      <c r="K191" s="21"/>
      <c r="L191" s="1478"/>
      <c r="M191" s="249"/>
      <c r="N191" s="249"/>
      <c r="O191" s="249"/>
      <c r="P191" s="249"/>
      <c r="Q191" s="249"/>
      <c r="R191" s="249"/>
      <c r="T191" s="608"/>
      <c r="U191" s="249"/>
      <c r="V191" s="249"/>
      <c r="W191" s="249"/>
      <c r="X191" s="249"/>
      <c r="Y191" s="249"/>
    </row>
    <row r="192" spans="1:25" s="41" customFormat="1" ht="15.75">
      <c r="A192" s="341"/>
      <c r="B192" s="1217"/>
      <c r="C192" s="32"/>
      <c r="D192" s="521"/>
      <c r="E192" s="1783" t="s">
        <v>81</v>
      </c>
      <c r="F192" s="33">
        <v>3234</v>
      </c>
      <c r="G192" s="1787" t="s">
        <v>30</v>
      </c>
      <c r="H192" s="521">
        <v>35</v>
      </c>
      <c r="I192" s="35" t="s">
        <v>6</v>
      </c>
      <c r="J192" s="19"/>
      <c r="K192" s="21"/>
      <c r="L192" s="1478">
        <v>925.5</v>
      </c>
      <c r="M192" s="249"/>
      <c r="N192" s="249"/>
      <c r="O192" s="249"/>
      <c r="P192" s="249"/>
      <c r="Q192" s="249"/>
      <c r="R192" s="249"/>
      <c r="T192" s="608"/>
      <c r="U192" s="249"/>
      <c r="V192" s="249"/>
      <c r="W192" s="249"/>
      <c r="X192" s="249"/>
      <c r="Y192" s="249"/>
    </row>
    <row r="193" spans="1:25" s="41" customFormat="1" ht="15.75">
      <c r="A193" s="341" t="s">
        <v>3670</v>
      </c>
      <c r="B193" s="1217">
        <v>45351</v>
      </c>
      <c r="C193" s="32">
        <v>45351</v>
      </c>
      <c r="D193" s="521">
        <v>16570</v>
      </c>
      <c r="E193" s="1783" t="s">
        <v>1221</v>
      </c>
      <c r="F193" s="33">
        <v>5021</v>
      </c>
      <c r="G193" s="1787" t="s">
        <v>135</v>
      </c>
      <c r="H193" s="521">
        <v>5</v>
      </c>
      <c r="I193" s="35" t="s">
        <v>6</v>
      </c>
      <c r="J193" s="19"/>
      <c r="K193" s="21"/>
      <c r="L193" s="1478">
        <v>172.5</v>
      </c>
      <c r="M193" s="249"/>
      <c r="N193" s="249"/>
      <c r="O193" s="249"/>
      <c r="P193" s="249"/>
      <c r="Q193" s="249"/>
      <c r="R193" s="249"/>
      <c r="T193" s="608"/>
      <c r="U193" s="249"/>
      <c r="V193" s="249"/>
      <c r="W193" s="249"/>
      <c r="X193" s="249"/>
      <c r="Y193" s="249"/>
    </row>
    <row r="194" spans="1:25" s="41" customFormat="1" ht="15.75">
      <c r="A194" s="785" t="s">
        <v>3671</v>
      </c>
      <c r="B194" s="1606">
        <v>45351</v>
      </c>
      <c r="C194" s="132"/>
      <c r="D194" s="547">
        <v>16572</v>
      </c>
      <c r="E194" s="1782" t="s">
        <v>2</v>
      </c>
      <c r="F194" s="133">
        <v>2639</v>
      </c>
      <c r="G194" s="1786" t="s">
        <v>142</v>
      </c>
      <c r="H194" s="547">
        <v>300</v>
      </c>
      <c r="I194" s="235"/>
      <c r="J194" s="134"/>
      <c r="K194" s="525"/>
      <c r="L194" s="1804">
        <v>1530</v>
      </c>
      <c r="M194" s="249"/>
      <c r="N194" s="249"/>
      <c r="O194" s="249"/>
      <c r="P194" s="249"/>
      <c r="Q194" s="249"/>
      <c r="R194" s="249"/>
      <c r="T194" s="608"/>
      <c r="U194" s="249"/>
      <c r="V194" s="249"/>
      <c r="W194" s="249"/>
      <c r="X194" s="249"/>
      <c r="Y194" s="249"/>
    </row>
    <row r="195" spans="1:25" s="41" customFormat="1" ht="15.75">
      <c r="A195" s="341" t="s">
        <v>3119</v>
      </c>
      <c r="B195" s="1217">
        <v>45351</v>
      </c>
      <c r="C195" s="32">
        <v>45351</v>
      </c>
      <c r="D195" s="521">
        <v>16576</v>
      </c>
      <c r="E195" s="1783" t="s">
        <v>1221</v>
      </c>
      <c r="F195" s="33">
        <v>2438</v>
      </c>
      <c r="G195" s="1787" t="s">
        <v>47</v>
      </c>
      <c r="H195" s="1788" t="s">
        <v>903</v>
      </c>
      <c r="I195" s="35" t="s">
        <v>6</v>
      </c>
      <c r="J195" s="19"/>
      <c r="K195" s="21"/>
      <c r="L195" s="1478">
        <v>252.8</v>
      </c>
      <c r="M195" s="249"/>
      <c r="N195" s="249"/>
      <c r="O195" s="249"/>
      <c r="P195" s="249"/>
      <c r="Q195" s="249"/>
      <c r="R195" s="249"/>
      <c r="T195" s="608"/>
      <c r="U195" s="249"/>
      <c r="V195" s="249"/>
      <c r="W195" s="249"/>
      <c r="X195" s="249"/>
      <c r="Y195" s="249"/>
    </row>
    <row r="196" spans="1:25" s="41" customFormat="1" ht="15.75">
      <c r="A196" s="341" t="s">
        <v>2515</v>
      </c>
      <c r="B196" s="1217">
        <v>45351</v>
      </c>
      <c r="C196" s="32">
        <v>45351</v>
      </c>
      <c r="D196" s="521">
        <v>16573</v>
      </c>
      <c r="E196" s="1783" t="s">
        <v>1115</v>
      </c>
      <c r="F196" s="33">
        <v>1468</v>
      </c>
      <c r="G196" s="1787" t="s">
        <v>21</v>
      </c>
      <c r="H196" s="521">
        <v>5</v>
      </c>
      <c r="I196" s="35" t="s">
        <v>6</v>
      </c>
      <c r="J196" s="19"/>
      <c r="K196" s="21"/>
      <c r="L196" s="1478">
        <v>350.9</v>
      </c>
      <c r="M196" s="249"/>
      <c r="N196" s="249"/>
      <c r="O196" s="249"/>
      <c r="P196" s="249"/>
      <c r="Q196" s="249"/>
      <c r="R196" s="249"/>
      <c r="T196" s="608"/>
      <c r="U196" s="249"/>
      <c r="V196" s="249"/>
      <c r="W196" s="249"/>
      <c r="X196" s="249"/>
      <c r="Y196" s="249"/>
    </row>
    <row r="197" spans="1:25" s="41" customFormat="1" ht="15.75">
      <c r="A197" s="341" t="s">
        <v>601</v>
      </c>
      <c r="B197" s="1217">
        <v>45351</v>
      </c>
      <c r="C197" s="1791" t="s">
        <v>3672</v>
      </c>
      <c r="D197" s="521">
        <v>16587</v>
      </c>
      <c r="E197" s="1783" t="s">
        <v>2</v>
      </c>
      <c r="F197" s="1792">
        <v>753</v>
      </c>
      <c r="G197" s="1787" t="s">
        <v>47</v>
      </c>
      <c r="H197" s="521">
        <v>10</v>
      </c>
      <c r="I197" s="35" t="s">
        <v>6</v>
      </c>
      <c r="J197" s="19"/>
      <c r="K197" s="1787"/>
      <c r="L197" s="1478">
        <v>399.2</v>
      </c>
      <c r="M197" s="249"/>
      <c r="N197" s="249"/>
      <c r="O197" s="249"/>
      <c r="P197" s="249"/>
      <c r="Q197" s="249"/>
      <c r="R197" s="249"/>
      <c r="T197" s="608"/>
      <c r="U197" s="249"/>
      <c r="V197" s="249"/>
      <c r="W197" s="249"/>
      <c r="X197" s="249"/>
      <c r="Y197" s="249"/>
    </row>
    <row r="198" spans="1:25" s="41" customFormat="1" ht="15.75">
      <c r="A198" s="785" t="s">
        <v>3633</v>
      </c>
      <c r="B198" s="1606"/>
      <c r="C198" s="1813"/>
      <c r="D198" s="547"/>
      <c r="E198" s="1782"/>
      <c r="F198" s="1808"/>
      <c r="G198" s="1786"/>
      <c r="H198" s="547"/>
      <c r="I198" s="235"/>
      <c r="J198" s="134"/>
      <c r="K198" s="1786"/>
      <c r="L198" s="1804"/>
      <c r="M198" s="249"/>
      <c r="N198" s="249"/>
      <c r="O198" s="249"/>
      <c r="P198" s="249"/>
      <c r="Q198" s="249"/>
      <c r="R198" s="249"/>
      <c r="T198" s="608"/>
      <c r="U198" s="249"/>
      <c r="V198" s="249"/>
      <c r="W198" s="249"/>
      <c r="X198" s="249"/>
      <c r="Y198" s="249"/>
    </row>
    <row r="199" spans="1:25" s="41" customFormat="1" ht="15.75">
      <c r="A199" s="785" t="s">
        <v>3673</v>
      </c>
      <c r="B199" s="1606">
        <v>45358</v>
      </c>
      <c r="C199" s="1813"/>
      <c r="D199" s="547">
        <v>16583</v>
      </c>
      <c r="E199" s="1782" t="s">
        <v>2</v>
      </c>
      <c r="F199" s="1808">
        <v>951</v>
      </c>
      <c r="G199" s="1786" t="s">
        <v>58</v>
      </c>
      <c r="H199" s="547">
        <v>1</v>
      </c>
      <c r="I199" s="235"/>
      <c r="J199" s="134"/>
      <c r="K199" s="1786"/>
      <c r="L199" s="1804">
        <v>118</v>
      </c>
      <c r="M199" s="249"/>
      <c r="N199" s="249"/>
      <c r="O199" s="249"/>
      <c r="P199" s="249"/>
      <c r="Q199" s="249"/>
      <c r="R199" s="249"/>
      <c r="T199" s="608"/>
      <c r="U199" s="249"/>
      <c r="V199" s="249"/>
      <c r="W199" s="249"/>
      <c r="X199" s="249"/>
      <c r="Y199" s="249"/>
    </row>
    <row r="200" spans="1:25" s="41" customFormat="1" ht="15.75">
      <c r="A200" s="339" t="s">
        <v>1109</v>
      </c>
      <c r="B200" s="1606">
        <v>45357</v>
      </c>
      <c r="C200" s="1813"/>
      <c r="D200" s="547">
        <v>16579</v>
      </c>
      <c r="E200" s="1782" t="s">
        <v>74</v>
      </c>
      <c r="F200" s="1808">
        <v>3530</v>
      </c>
      <c r="G200" s="1786" t="s">
        <v>213</v>
      </c>
      <c r="H200" s="547">
        <v>8</v>
      </c>
      <c r="I200" s="235"/>
      <c r="J200" s="1786" t="s">
        <v>270</v>
      </c>
      <c r="K200" s="1786" t="s">
        <v>991</v>
      </c>
      <c r="L200" s="1804">
        <v>85.36</v>
      </c>
      <c r="M200" s="249"/>
      <c r="N200" s="249"/>
      <c r="O200" s="249"/>
      <c r="P200" s="249"/>
      <c r="Q200" s="249"/>
      <c r="R200" s="249"/>
      <c r="T200" s="608"/>
      <c r="U200" s="249"/>
      <c r="V200" s="249"/>
      <c r="W200" s="249"/>
      <c r="X200" s="249"/>
      <c r="Y200" s="249"/>
    </row>
    <row r="201" spans="1:25" s="41" customFormat="1" ht="15.75">
      <c r="A201" s="339"/>
      <c r="B201" s="1606"/>
      <c r="C201" s="1813"/>
      <c r="D201" s="547"/>
      <c r="E201" s="1782"/>
      <c r="F201" s="1808"/>
      <c r="G201" s="1786"/>
      <c r="H201" s="547"/>
      <c r="I201" s="235"/>
      <c r="J201" s="134"/>
      <c r="K201" s="1786"/>
      <c r="L201" s="1804"/>
      <c r="M201" s="249"/>
      <c r="N201" s="249"/>
      <c r="O201" s="249"/>
      <c r="P201" s="249"/>
      <c r="Q201" s="249"/>
      <c r="R201" s="249"/>
      <c r="T201" s="608"/>
      <c r="U201" s="249"/>
      <c r="V201" s="249"/>
      <c r="W201" s="249"/>
      <c r="X201" s="249"/>
      <c r="Y201" s="249"/>
    </row>
    <row r="202" spans="1:25" s="41" customFormat="1" ht="15.75">
      <c r="A202" s="339"/>
      <c r="B202" s="1606"/>
      <c r="C202" s="1813"/>
      <c r="D202" s="547"/>
      <c r="E202" s="1782"/>
      <c r="F202" s="1808"/>
      <c r="G202" s="1786"/>
      <c r="H202" s="547"/>
      <c r="I202" s="235"/>
      <c r="J202" s="134"/>
      <c r="K202" s="1786"/>
      <c r="L202" s="1804"/>
      <c r="M202" s="249"/>
      <c r="N202" s="249"/>
      <c r="O202" s="249"/>
      <c r="P202" s="249"/>
      <c r="Q202" s="249"/>
      <c r="R202" s="249"/>
      <c r="T202" s="608"/>
      <c r="U202" s="249"/>
      <c r="V202" s="249"/>
      <c r="W202" s="249"/>
      <c r="X202" s="249"/>
      <c r="Y202" s="249"/>
    </row>
    <row r="203" spans="1:25" s="41" customFormat="1" ht="15.75">
      <c r="A203" s="339"/>
      <c r="B203" s="1606"/>
      <c r="C203" s="1813"/>
      <c r="D203" s="547"/>
      <c r="E203" s="1782"/>
      <c r="F203" s="1808"/>
      <c r="G203" s="1786"/>
      <c r="H203" s="547"/>
      <c r="I203" s="235"/>
      <c r="J203" s="134"/>
      <c r="K203" s="1786"/>
      <c r="L203" s="1804"/>
      <c r="M203" s="249"/>
      <c r="N203" s="249"/>
      <c r="O203" s="249"/>
      <c r="P203" s="249"/>
      <c r="Q203" s="249"/>
      <c r="R203" s="249"/>
      <c r="T203" s="608"/>
      <c r="U203" s="249"/>
      <c r="V203" s="249"/>
      <c r="W203" s="249"/>
      <c r="X203" s="249"/>
      <c r="Y203" s="249"/>
    </row>
    <row r="204" spans="1:25" s="41" customFormat="1" ht="15.75">
      <c r="A204" s="339"/>
      <c r="B204" s="1606"/>
      <c r="C204" s="1813"/>
      <c r="D204" s="547"/>
      <c r="E204" s="1782"/>
      <c r="F204" s="1808"/>
      <c r="G204" s="1786"/>
      <c r="H204" s="547"/>
      <c r="I204" s="235"/>
      <c r="J204" s="134"/>
      <c r="K204" s="1786"/>
      <c r="L204" s="1804"/>
      <c r="M204" s="249"/>
      <c r="N204" s="249"/>
      <c r="O204" s="249"/>
      <c r="P204" s="249"/>
      <c r="Q204" s="249"/>
      <c r="R204" s="249"/>
      <c r="T204" s="608"/>
      <c r="U204" s="249"/>
      <c r="V204" s="249"/>
      <c r="W204" s="249"/>
      <c r="X204" s="249"/>
      <c r="Y204" s="249"/>
    </row>
    <row r="205" spans="1:25" s="41" customFormat="1" ht="15.75">
      <c r="A205" s="339"/>
      <c r="B205" s="1606"/>
      <c r="C205" s="1813"/>
      <c r="D205" s="547"/>
      <c r="E205" s="1782"/>
      <c r="F205" s="1808"/>
      <c r="G205" s="1786"/>
      <c r="H205" s="547"/>
      <c r="I205" s="235"/>
      <c r="J205" s="134"/>
      <c r="K205" s="1786"/>
      <c r="L205" s="1804"/>
      <c r="M205" s="249"/>
      <c r="N205" s="249"/>
      <c r="O205" s="249"/>
      <c r="P205" s="249"/>
      <c r="Q205" s="249"/>
      <c r="R205" s="249"/>
      <c r="T205" s="608"/>
      <c r="U205" s="249"/>
      <c r="V205" s="249"/>
      <c r="W205" s="249"/>
      <c r="X205" s="249"/>
      <c r="Y205" s="249"/>
    </row>
    <row r="206" spans="1:25" s="41" customFormat="1" ht="15.75">
      <c r="A206" s="339"/>
      <c r="B206" s="1606"/>
      <c r="C206" s="1813"/>
      <c r="D206" s="547"/>
      <c r="E206" s="1782"/>
      <c r="F206" s="1808"/>
      <c r="G206" s="1786"/>
      <c r="H206" s="547"/>
      <c r="I206" s="235"/>
      <c r="J206" s="134"/>
      <c r="K206" s="1786"/>
      <c r="L206" s="1804"/>
      <c r="M206" s="249"/>
      <c r="N206" s="249"/>
      <c r="O206" s="249"/>
      <c r="P206" s="249"/>
      <c r="Q206" s="249"/>
      <c r="R206" s="249"/>
      <c r="T206" s="608"/>
      <c r="U206" s="249"/>
      <c r="V206" s="249"/>
      <c r="W206" s="249"/>
      <c r="X206" s="249"/>
      <c r="Y206" s="249"/>
    </row>
    <row r="207" spans="1:25" s="41" customFormat="1" ht="15.75">
      <c r="A207" s="339"/>
      <c r="B207" s="1606"/>
      <c r="C207" s="1813"/>
      <c r="D207" s="547"/>
      <c r="E207" s="1782"/>
      <c r="F207" s="1808"/>
      <c r="G207" s="1786"/>
      <c r="H207" s="547"/>
      <c r="I207" s="235"/>
      <c r="J207" s="134"/>
      <c r="K207" s="1786"/>
      <c r="L207" s="1804"/>
      <c r="M207" s="249"/>
      <c r="N207" s="249"/>
      <c r="O207" s="249"/>
      <c r="P207" s="249"/>
      <c r="Q207" s="249"/>
      <c r="R207" s="249"/>
      <c r="T207" s="608"/>
      <c r="U207" s="249"/>
      <c r="V207" s="249"/>
      <c r="W207" s="249"/>
      <c r="X207" s="249"/>
      <c r="Y207" s="249"/>
    </row>
    <row r="208" spans="1:25" s="6" customFormat="1">
      <c r="A208" s="234"/>
      <c r="B208" s="24"/>
      <c r="C208" s="24"/>
      <c r="D208" s="24"/>
      <c r="E208" s="24"/>
      <c r="F208" s="24"/>
      <c r="G208" s="24"/>
      <c r="H208" s="1048"/>
      <c r="I208" s="234"/>
      <c r="J208" s="24"/>
      <c r="K208" s="24"/>
      <c r="L208" s="461"/>
    </row>
    <row r="209" spans="1:25" s="41" customFormat="1" ht="15.75">
      <c r="A209" s="1477"/>
      <c r="B209" s="1613"/>
      <c r="C209" s="1614"/>
      <c r="D209" s="1615"/>
      <c r="E209" s="1616"/>
      <c r="F209" s="1617"/>
      <c r="G209" s="1618"/>
      <c r="H209" s="1615"/>
      <c r="I209" s="1619"/>
      <c r="J209" s="1618"/>
      <c r="K209" s="1618"/>
      <c r="L209" s="1805">
        <f>SUM(L77:S111)</f>
        <v>22858.025000000001</v>
      </c>
      <c r="M209" s="249"/>
      <c r="N209" s="249"/>
      <c r="O209" s="249"/>
      <c r="P209" s="249"/>
      <c r="Q209" s="249"/>
      <c r="R209" s="249"/>
      <c r="T209" s="608"/>
      <c r="U209" s="249"/>
      <c r="V209" s="249"/>
      <c r="W209" s="249"/>
      <c r="X209" s="249"/>
      <c r="Y209" s="249"/>
    </row>
    <row r="210" spans="1:25" s="41" customFormat="1" ht="15.75">
      <c r="A210" s="2543" t="s">
        <v>3666</v>
      </c>
      <c r="B210" s="2544"/>
      <c r="C210" s="2544"/>
      <c r="D210" s="2544"/>
      <c r="E210" s="2544"/>
      <c r="F210" s="2544"/>
      <c r="G210" s="2544"/>
      <c r="H210" s="2544"/>
      <c r="I210" s="2544"/>
      <c r="J210" s="2544"/>
      <c r="K210" s="2544"/>
      <c r="L210" s="2545"/>
      <c r="M210" s="249"/>
      <c r="N210" s="249"/>
      <c r="O210" s="249"/>
      <c r="P210" s="249"/>
      <c r="Q210" s="249"/>
      <c r="R210" s="249"/>
      <c r="T210" s="608"/>
      <c r="U210" s="249"/>
      <c r="V210" s="249"/>
      <c r="W210" s="249"/>
      <c r="X210" s="249"/>
      <c r="Y210" s="249"/>
    </row>
    <row r="211" spans="1:25" s="6" customFormat="1">
      <c r="A211" s="596" t="s">
        <v>1177</v>
      </c>
      <c r="B211" s="1774">
        <v>45352</v>
      </c>
      <c r="C211" s="597"/>
      <c r="D211" s="597">
        <v>16075</v>
      </c>
      <c r="E211" s="597" t="s">
        <v>2</v>
      </c>
      <c r="F211" s="597">
        <v>1007</v>
      </c>
      <c r="G211" s="597" t="s">
        <v>135</v>
      </c>
      <c r="H211" s="1775">
        <v>20</v>
      </c>
      <c r="I211" s="596"/>
      <c r="J211" s="597"/>
      <c r="K211" s="597"/>
      <c r="L211" s="599">
        <v>570</v>
      </c>
    </row>
    <row r="212" spans="1:25" s="6" customFormat="1">
      <c r="A212" s="596" t="s">
        <v>1177</v>
      </c>
      <c r="B212" s="1774">
        <v>45383</v>
      </c>
      <c r="C212" s="597"/>
      <c r="D212" s="597">
        <v>16076</v>
      </c>
      <c r="E212" s="597" t="s">
        <v>2</v>
      </c>
      <c r="F212" s="597">
        <v>1007</v>
      </c>
      <c r="G212" s="597" t="s">
        <v>135</v>
      </c>
      <c r="H212" s="1775">
        <v>20</v>
      </c>
      <c r="I212" s="596"/>
      <c r="J212" s="597"/>
      <c r="K212" s="597"/>
      <c r="L212" s="599">
        <v>570</v>
      </c>
    </row>
    <row r="213" spans="1:25" s="6" customFormat="1">
      <c r="A213" s="596" t="s">
        <v>1177</v>
      </c>
      <c r="B213" s="1774">
        <v>45413</v>
      </c>
      <c r="C213" s="597"/>
      <c r="D213" s="597">
        <v>16078</v>
      </c>
      <c r="E213" s="597" t="s">
        <v>2</v>
      </c>
      <c r="F213" s="597">
        <v>1007</v>
      </c>
      <c r="G213" s="597" t="s">
        <v>135</v>
      </c>
      <c r="H213" s="1775">
        <v>20</v>
      </c>
      <c r="I213" s="596"/>
      <c r="J213" s="597"/>
      <c r="K213" s="597"/>
      <c r="L213" s="599">
        <v>570</v>
      </c>
    </row>
    <row r="214" spans="1:25" s="6" customFormat="1">
      <c r="A214" s="596" t="s">
        <v>1177</v>
      </c>
      <c r="B214" s="1774">
        <v>45446</v>
      </c>
      <c r="C214" s="597"/>
      <c r="D214" s="597">
        <v>16081</v>
      </c>
      <c r="E214" s="597" t="s">
        <v>2</v>
      </c>
      <c r="F214" s="597">
        <v>1007</v>
      </c>
      <c r="G214" s="597" t="s">
        <v>135</v>
      </c>
      <c r="H214" s="1775">
        <v>20</v>
      </c>
      <c r="I214" s="596"/>
      <c r="J214" s="597"/>
      <c r="K214" s="597"/>
      <c r="L214" s="599">
        <v>570</v>
      </c>
    </row>
    <row r="215" spans="1:25" s="6" customFormat="1">
      <c r="A215" s="596" t="s">
        <v>1177</v>
      </c>
      <c r="B215" s="1774">
        <v>45474</v>
      </c>
      <c r="C215" s="597"/>
      <c r="D215" s="597">
        <v>16082</v>
      </c>
      <c r="E215" s="597" t="s">
        <v>2</v>
      </c>
      <c r="F215" s="597">
        <v>1007</v>
      </c>
      <c r="G215" s="597" t="s">
        <v>135</v>
      </c>
      <c r="H215" s="1775">
        <v>20</v>
      </c>
      <c r="I215" s="596"/>
      <c r="J215" s="597"/>
      <c r="K215" s="597"/>
      <c r="L215" s="599">
        <v>570</v>
      </c>
    </row>
    <row r="216" spans="1:25" s="6" customFormat="1">
      <c r="A216" s="596" t="s">
        <v>2340</v>
      </c>
      <c r="B216" s="1774">
        <v>45380</v>
      </c>
      <c r="C216" s="597"/>
      <c r="D216" s="597">
        <v>16100</v>
      </c>
      <c r="E216" s="597" t="s">
        <v>3554</v>
      </c>
      <c r="F216" s="597">
        <v>4313</v>
      </c>
      <c r="G216" s="597" t="s">
        <v>52</v>
      </c>
      <c r="H216" s="1775">
        <v>200</v>
      </c>
      <c r="I216" s="596"/>
      <c r="J216" s="597"/>
      <c r="K216" s="597"/>
      <c r="L216" s="599"/>
    </row>
    <row r="217" spans="1:25" s="6" customFormat="1">
      <c r="A217" s="596"/>
      <c r="B217" s="597"/>
      <c r="C217" s="597"/>
      <c r="D217" s="597"/>
      <c r="E217" s="597" t="s">
        <v>3554</v>
      </c>
      <c r="F217" s="597">
        <v>4314</v>
      </c>
      <c r="G217" s="597" t="s">
        <v>27</v>
      </c>
      <c r="H217" s="1775" t="s">
        <v>3556</v>
      </c>
      <c r="I217" s="596"/>
      <c r="J217" s="597"/>
      <c r="K217" s="597"/>
      <c r="L217" s="599"/>
    </row>
    <row r="218" spans="1:25" s="6" customFormat="1">
      <c r="A218" s="596"/>
      <c r="B218" s="597"/>
      <c r="C218" s="597"/>
      <c r="D218" s="597"/>
      <c r="E218" s="597" t="s">
        <v>3555</v>
      </c>
      <c r="F218" s="597">
        <v>4315</v>
      </c>
      <c r="G218" s="597" t="s">
        <v>2341</v>
      </c>
      <c r="H218" s="1775" t="s">
        <v>1634</v>
      </c>
      <c r="I218" s="596"/>
      <c r="J218" s="597"/>
      <c r="K218" s="597"/>
      <c r="L218" s="599"/>
    </row>
    <row r="219" spans="1:25" s="6" customFormat="1">
      <c r="A219" s="596"/>
      <c r="B219" s="597"/>
      <c r="C219" s="597"/>
      <c r="D219" s="597"/>
      <c r="E219" s="597" t="s">
        <v>2</v>
      </c>
      <c r="F219" s="597">
        <v>4316</v>
      </c>
      <c r="G219" s="597" t="s">
        <v>57</v>
      </c>
      <c r="H219" s="1775">
        <v>25</v>
      </c>
      <c r="I219" s="596"/>
      <c r="J219" s="597"/>
      <c r="K219" s="597"/>
      <c r="L219" s="599">
        <v>7525</v>
      </c>
    </row>
    <row r="220" spans="1:25" s="6" customFormat="1">
      <c r="A220" s="596" t="s">
        <v>400</v>
      </c>
      <c r="B220" s="1774">
        <v>45362</v>
      </c>
      <c r="C220" s="597"/>
      <c r="D220" s="597">
        <v>16185</v>
      </c>
      <c r="E220" s="597" t="s">
        <v>2</v>
      </c>
      <c r="F220" s="597">
        <v>908</v>
      </c>
      <c r="G220" s="597" t="s">
        <v>30</v>
      </c>
      <c r="H220" s="1775">
        <v>63</v>
      </c>
      <c r="I220" s="596"/>
      <c r="J220" s="597"/>
      <c r="K220" s="597"/>
      <c r="L220" s="599">
        <v>510</v>
      </c>
      <c r="T220" s="6" t="s">
        <v>3583</v>
      </c>
    </row>
    <row r="221" spans="1:25" s="6" customFormat="1">
      <c r="A221" s="596" t="s">
        <v>400</v>
      </c>
      <c r="B221" s="1774">
        <v>45362</v>
      </c>
      <c r="C221" s="597"/>
      <c r="D221" s="597">
        <v>16187</v>
      </c>
      <c r="E221" s="597" t="s">
        <v>2</v>
      </c>
      <c r="F221" s="597">
        <v>753</v>
      </c>
      <c r="G221" s="597" t="s">
        <v>47</v>
      </c>
      <c r="H221" s="1775">
        <v>100</v>
      </c>
      <c r="I221" s="596"/>
      <c r="J221" s="597"/>
      <c r="K221" s="597"/>
      <c r="L221" s="599">
        <v>3750</v>
      </c>
      <c r="T221" s="6" t="s">
        <v>3584</v>
      </c>
    </row>
    <row r="222" spans="1:25" s="6" customFormat="1">
      <c r="A222" s="596" t="s">
        <v>400</v>
      </c>
      <c r="B222" s="1774">
        <v>45392</v>
      </c>
      <c r="C222" s="597"/>
      <c r="D222" s="597">
        <v>16186</v>
      </c>
      <c r="E222" s="597" t="s">
        <v>2</v>
      </c>
      <c r="F222" s="597">
        <v>908</v>
      </c>
      <c r="G222" s="597" t="s">
        <v>30</v>
      </c>
      <c r="H222" s="1775">
        <v>63</v>
      </c>
      <c r="I222" s="596"/>
      <c r="J222" s="597"/>
      <c r="K222" s="597"/>
      <c r="L222" s="599">
        <v>510</v>
      </c>
      <c r="T222" s="6" t="s">
        <v>3583</v>
      </c>
    </row>
    <row r="223" spans="1:25" s="6" customFormat="1">
      <c r="A223" s="596" t="s">
        <v>400</v>
      </c>
      <c r="B223" s="1774">
        <v>45392</v>
      </c>
      <c r="C223" s="597"/>
      <c r="D223" s="597">
        <v>16188</v>
      </c>
      <c r="E223" s="597" t="s">
        <v>2</v>
      </c>
      <c r="F223" s="597">
        <v>753</v>
      </c>
      <c r="G223" s="597" t="s">
        <v>47</v>
      </c>
      <c r="H223" s="1775">
        <v>100</v>
      </c>
      <c r="I223" s="596"/>
      <c r="J223" s="597"/>
      <c r="K223" s="597"/>
      <c r="L223" s="599">
        <v>3750</v>
      </c>
      <c r="T223" s="6" t="s">
        <v>3584</v>
      </c>
    </row>
    <row r="224" spans="1:25" s="6" customFormat="1">
      <c r="A224" s="596" t="s">
        <v>2854</v>
      </c>
      <c r="B224" s="1774">
        <v>45355</v>
      </c>
      <c r="C224" s="597"/>
      <c r="D224" s="597">
        <v>16231</v>
      </c>
      <c r="E224" s="597" t="s">
        <v>2</v>
      </c>
      <c r="F224" s="597">
        <v>2691</v>
      </c>
      <c r="G224" s="597" t="s">
        <v>47</v>
      </c>
      <c r="H224" s="1775" t="s">
        <v>2028</v>
      </c>
      <c r="I224" s="596"/>
      <c r="J224" s="597"/>
      <c r="K224" s="597"/>
      <c r="L224" s="599">
        <v>1653.76</v>
      </c>
      <c r="T224" s="1795" t="s">
        <v>3596</v>
      </c>
    </row>
    <row r="225" spans="1:20" s="6" customFormat="1">
      <c r="A225" s="596" t="s">
        <v>918</v>
      </c>
      <c r="B225" s="1774">
        <v>45376</v>
      </c>
      <c r="C225" s="597"/>
      <c r="D225" s="597">
        <v>16254</v>
      </c>
      <c r="E225" s="597" t="s">
        <v>2</v>
      </c>
      <c r="F225" s="597">
        <v>1126</v>
      </c>
      <c r="G225" s="597" t="s">
        <v>57</v>
      </c>
      <c r="H225" s="1775">
        <v>10</v>
      </c>
      <c r="I225" s="596"/>
      <c r="J225" s="597"/>
      <c r="K225" s="597"/>
      <c r="L225" s="599">
        <v>850</v>
      </c>
      <c r="T225" s="1795" t="s">
        <v>3608</v>
      </c>
    </row>
    <row r="226" spans="1:20" s="6" customFormat="1">
      <c r="A226" s="596" t="s">
        <v>2854</v>
      </c>
      <c r="B226" s="1774">
        <v>45369</v>
      </c>
      <c r="C226" s="597"/>
      <c r="D226" s="597">
        <v>16384</v>
      </c>
      <c r="E226" s="597" t="s">
        <v>2</v>
      </c>
      <c r="F226" s="597">
        <v>869</v>
      </c>
      <c r="G226" s="597" t="s">
        <v>16</v>
      </c>
      <c r="H226" s="1775">
        <v>50</v>
      </c>
      <c r="I226" s="596"/>
      <c r="J226" s="597"/>
      <c r="K226" s="597"/>
      <c r="L226" s="599">
        <v>325</v>
      </c>
      <c r="T226" s="1795" t="s">
        <v>3634</v>
      </c>
    </row>
    <row r="227" spans="1:20" s="6" customFormat="1">
      <c r="A227" s="596" t="s">
        <v>779</v>
      </c>
      <c r="B227" s="1774">
        <v>45358</v>
      </c>
      <c r="C227" s="597"/>
      <c r="D227" s="597">
        <v>16486</v>
      </c>
      <c r="E227" s="597" t="s">
        <v>2</v>
      </c>
      <c r="F227" s="597">
        <v>753</v>
      </c>
      <c r="G227" s="597" t="s">
        <v>47</v>
      </c>
      <c r="H227" s="1775">
        <v>20</v>
      </c>
      <c r="I227" s="596"/>
      <c r="J227" s="597"/>
      <c r="K227" s="597"/>
      <c r="L227" s="599">
        <v>998</v>
      </c>
    </row>
    <row r="228" spans="1:20" s="6" customFormat="1">
      <c r="A228" s="596" t="s">
        <v>172</v>
      </c>
      <c r="B228" s="1774">
        <v>45356</v>
      </c>
      <c r="C228" s="597"/>
      <c r="D228" s="597">
        <v>16487</v>
      </c>
      <c r="E228" s="597" t="s">
        <v>1221</v>
      </c>
      <c r="F228" s="597">
        <v>3314</v>
      </c>
      <c r="G228" s="597" t="s">
        <v>5</v>
      </c>
      <c r="H228" s="1775">
        <v>20</v>
      </c>
      <c r="I228" s="596"/>
      <c r="J228" s="597"/>
      <c r="K228" s="597"/>
      <c r="L228" s="599">
        <v>579.79999999999995</v>
      </c>
    </row>
    <row r="229" spans="1:20" s="6" customFormat="1">
      <c r="A229" s="1807"/>
      <c r="B229" s="1806"/>
      <c r="C229" s="1806"/>
      <c r="D229" s="1806"/>
      <c r="E229" s="1806"/>
      <c r="F229" s="1806"/>
      <c r="G229" s="1806"/>
      <c r="H229" s="708"/>
      <c r="I229" s="1807"/>
      <c r="J229" s="1806"/>
      <c r="K229" s="1806"/>
      <c r="L229" s="528"/>
    </row>
    <row r="230" spans="1:20" s="6" customFormat="1">
      <c r="A230" s="1807"/>
      <c r="B230" s="1806"/>
      <c r="C230" s="1806"/>
      <c r="D230" s="1806"/>
      <c r="E230" s="1806"/>
      <c r="F230" s="1806"/>
      <c r="G230" s="1806"/>
      <c r="H230" s="708"/>
      <c r="I230" s="1807"/>
      <c r="J230" s="1806"/>
      <c r="K230" s="1806"/>
      <c r="L230" s="528"/>
    </row>
    <row r="231" spans="1:20" s="6" customFormat="1">
      <c r="A231" s="1807"/>
      <c r="B231" s="1806"/>
      <c r="C231" s="1806"/>
      <c r="D231" s="1806"/>
      <c r="E231" s="1806"/>
      <c r="F231" s="1806"/>
      <c r="G231" s="1806"/>
      <c r="H231" s="708"/>
      <c r="I231" s="1807"/>
      <c r="J231" s="1806"/>
      <c r="K231" s="1806"/>
      <c r="L231" s="528"/>
    </row>
    <row r="232" spans="1:20" s="6" customFormat="1">
      <c r="A232" s="387"/>
      <c r="H232" s="823"/>
      <c r="I232" s="387"/>
      <c r="L232" s="587"/>
    </row>
    <row r="233" spans="1:20" s="6" customFormat="1" hidden="1">
      <c r="A233" s="387"/>
      <c r="H233" s="823"/>
      <c r="I233" s="387"/>
      <c r="L233" s="587"/>
    </row>
    <row r="234" spans="1:20" s="6" customFormat="1" hidden="1">
      <c r="A234" s="387"/>
      <c r="H234" s="823"/>
      <c r="I234" s="387"/>
      <c r="L234" s="587"/>
    </row>
    <row r="235" spans="1:20" s="6" customFormat="1" hidden="1">
      <c r="A235" s="387"/>
      <c r="H235" s="823"/>
      <c r="I235" s="387"/>
      <c r="L235" s="587"/>
      <c r="S235"/>
    </row>
    <row r="236" spans="1:20" s="6" customFormat="1" hidden="1">
      <c r="A236" s="37"/>
      <c r="B236"/>
      <c r="C236"/>
      <c r="D236"/>
      <c r="E236"/>
      <c r="F236"/>
      <c r="G236"/>
      <c r="H236" s="484"/>
      <c r="I236" s="37"/>
      <c r="J236"/>
      <c r="K236"/>
      <c r="L236" s="587"/>
      <c r="S236"/>
    </row>
    <row r="237" spans="1:20" s="6" customFormat="1" hidden="1">
      <c r="A237" s="37"/>
      <c r="B237"/>
      <c r="C237"/>
      <c r="D237"/>
      <c r="E237"/>
      <c r="F237"/>
      <c r="G237"/>
      <c r="H237" s="484"/>
      <c r="I237" s="37"/>
      <c r="J237"/>
      <c r="K237"/>
      <c r="L237" s="587"/>
      <c r="S237"/>
    </row>
    <row r="238" spans="1:20" s="6" customFormat="1" hidden="1">
      <c r="A238" s="37"/>
      <c r="B238"/>
      <c r="C238"/>
      <c r="D238"/>
      <c r="E238"/>
      <c r="F238"/>
      <c r="G238"/>
      <c r="H238" s="484"/>
      <c r="I238" s="37"/>
      <c r="J238"/>
      <c r="K238"/>
      <c r="L238" s="587"/>
      <c r="S238"/>
    </row>
    <row r="239" spans="1:20" s="6" customFormat="1" hidden="1">
      <c r="A239" s="37"/>
      <c r="B239"/>
      <c r="C239"/>
      <c r="D239"/>
      <c r="E239"/>
      <c r="F239"/>
      <c r="G239"/>
      <c r="H239" s="484"/>
      <c r="I239" s="37"/>
      <c r="J239"/>
      <c r="K239"/>
      <c r="L239" s="587"/>
      <c r="S239"/>
    </row>
    <row r="240" spans="1:20" s="6" customFormat="1" hidden="1">
      <c r="A240" s="37"/>
      <c r="B240"/>
      <c r="C240"/>
      <c r="D240"/>
      <c r="E240"/>
      <c r="F240"/>
      <c r="G240"/>
      <c r="H240" s="484"/>
      <c r="I240" s="37"/>
      <c r="J240"/>
      <c r="K240"/>
      <c r="L240" s="587"/>
      <c r="S240"/>
    </row>
    <row r="241" spans="1:25" s="6" customFormat="1" hidden="1">
      <c r="A241" s="37"/>
      <c r="B241"/>
      <c r="C241"/>
      <c r="D241"/>
      <c r="E241"/>
      <c r="F241"/>
      <c r="G241"/>
      <c r="H241" s="484"/>
      <c r="I241" s="37"/>
      <c r="J241"/>
      <c r="K241"/>
      <c r="L241" s="587"/>
      <c r="S241"/>
    </row>
    <row r="242" spans="1:25" s="6" customFormat="1" hidden="1">
      <c r="A242" s="37"/>
      <c r="B242"/>
      <c r="C242"/>
      <c r="D242"/>
      <c r="E242"/>
      <c r="F242"/>
      <c r="G242"/>
      <c r="H242" s="484"/>
      <c r="I242" s="37"/>
      <c r="J242"/>
      <c r="K242"/>
      <c r="L242" s="587"/>
      <c r="S242"/>
    </row>
    <row r="243" spans="1:25" s="6" customFormat="1" hidden="1">
      <c r="A243" s="37"/>
      <c r="B243"/>
      <c r="C243"/>
      <c r="D243"/>
      <c r="E243"/>
      <c r="F243"/>
      <c r="G243"/>
      <c r="H243" s="484"/>
      <c r="I243" s="37"/>
      <c r="J243"/>
      <c r="K243"/>
      <c r="L243" s="587"/>
      <c r="S243"/>
    </row>
    <row r="244" spans="1:25" s="6" customFormat="1" hidden="1">
      <c r="A244" s="37"/>
      <c r="B244"/>
      <c r="C244"/>
      <c r="D244"/>
      <c r="E244"/>
      <c r="F244"/>
      <c r="G244"/>
      <c r="H244" s="484"/>
      <c r="I244" s="37"/>
      <c r="J244"/>
      <c r="K244"/>
      <c r="L244" s="587"/>
      <c r="S244"/>
    </row>
    <row r="245" spans="1:25" s="37" customFormat="1" hidden="1">
      <c r="B245"/>
      <c r="C245"/>
      <c r="D245"/>
      <c r="E245"/>
      <c r="F245"/>
      <c r="G245"/>
      <c r="H245" s="484"/>
      <c r="J245"/>
      <c r="K245"/>
      <c r="L245" s="587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1:25" s="37" customFormat="1" hidden="1">
      <c r="B246"/>
      <c r="C246"/>
      <c r="D246"/>
      <c r="E246"/>
      <c r="F246"/>
      <c r="G246"/>
      <c r="H246" s="484"/>
      <c r="J246"/>
      <c r="K246"/>
      <c r="L246" s="587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1:25" s="37" customFormat="1" hidden="1">
      <c r="B247"/>
      <c r="C247"/>
      <c r="D247"/>
      <c r="E247"/>
      <c r="F247"/>
      <c r="G247"/>
      <c r="H247" s="484"/>
      <c r="J247"/>
      <c r="K247"/>
      <c r="L247" s="587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1:25" s="37" customFormat="1" hidden="1">
      <c r="B248"/>
      <c r="C248"/>
      <c r="D248"/>
      <c r="E248"/>
      <c r="F248"/>
      <c r="G248"/>
      <c r="H248" s="484"/>
      <c r="J248"/>
      <c r="K248"/>
      <c r="L248" s="587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1:25" s="37" customFormat="1" hidden="1">
      <c r="B249"/>
      <c r="C249"/>
      <c r="D249"/>
      <c r="E249"/>
      <c r="F249"/>
      <c r="G249"/>
      <c r="H249" s="484"/>
      <c r="J249"/>
      <c r="K249"/>
      <c r="L249" s="587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1:25" s="37" customFormat="1" hidden="1">
      <c r="B250"/>
      <c r="C250"/>
      <c r="D250"/>
      <c r="E250"/>
      <c r="F250"/>
      <c r="G250"/>
      <c r="H250" s="484"/>
      <c r="J250"/>
      <c r="K250"/>
      <c r="L250" s="587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1:25" s="37" customFormat="1" hidden="1">
      <c r="B251"/>
      <c r="C251"/>
      <c r="D251"/>
      <c r="E251"/>
      <c r="F251"/>
      <c r="G251"/>
      <c r="H251" s="484"/>
      <c r="J251"/>
      <c r="K251"/>
      <c r="L251" s="587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1:25" s="37" customFormat="1" hidden="1">
      <c r="B252"/>
      <c r="C252"/>
      <c r="D252"/>
      <c r="E252"/>
      <c r="F252"/>
      <c r="G252"/>
      <c r="H252" s="484"/>
      <c r="J252"/>
      <c r="K252"/>
      <c r="L252" s="587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1:25" s="37" customFormat="1" hidden="1">
      <c r="B253"/>
      <c r="C253"/>
      <c r="D253"/>
      <c r="E253"/>
      <c r="F253"/>
      <c r="G253"/>
      <c r="H253" s="484"/>
      <c r="J253"/>
      <c r="K253"/>
      <c r="L253" s="587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1:25" s="37" customFormat="1" hidden="1">
      <c r="B254"/>
      <c r="C254"/>
      <c r="D254"/>
      <c r="E254"/>
      <c r="F254"/>
      <c r="G254"/>
      <c r="H254" s="484"/>
      <c r="J254"/>
      <c r="K254"/>
      <c r="L254" s="587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1:25" s="37" customFormat="1" hidden="1">
      <c r="B255"/>
      <c r="C255"/>
      <c r="D255"/>
      <c r="E255"/>
      <c r="F255"/>
      <c r="G255"/>
      <c r="H255" s="484"/>
      <c r="J255"/>
      <c r="K255"/>
      <c r="L255" s="587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1:25" s="37" customFormat="1" hidden="1">
      <c r="B256"/>
      <c r="C256"/>
      <c r="D256"/>
      <c r="E256"/>
      <c r="F256"/>
      <c r="G256"/>
      <c r="H256" s="484"/>
      <c r="J256"/>
      <c r="K256"/>
      <c r="L256" s="587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87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87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87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87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87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87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87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87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87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87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87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87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87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87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87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87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87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87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87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87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87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87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87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87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87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87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87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87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87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87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87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87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87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87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87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87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87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87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87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87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87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87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87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87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87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87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87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87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87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87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87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87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87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87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87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87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87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87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87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87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87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87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87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87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2:25" s="37" customFormat="1" hidden="1">
      <c r="B321"/>
      <c r="C321"/>
      <c r="D321"/>
      <c r="E321"/>
      <c r="F321"/>
      <c r="G321"/>
      <c r="H321" s="484"/>
      <c r="J321"/>
      <c r="K321"/>
      <c r="L321" s="587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2:25" s="37" customFormat="1" hidden="1">
      <c r="B322"/>
      <c r="C322"/>
      <c r="D322"/>
      <c r="E322"/>
      <c r="F322"/>
      <c r="G322"/>
      <c r="H322" s="484"/>
      <c r="J322"/>
      <c r="K322"/>
      <c r="L322" s="587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2:25" s="37" customFormat="1" hidden="1">
      <c r="B323"/>
      <c r="C323"/>
      <c r="D323"/>
      <c r="E323"/>
      <c r="F323"/>
      <c r="G323"/>
      <c r="H323" s="484"/>
      <c r="J323"/>
      <c r="K323"/>
      <c r="L323" s="587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2:25" s="37" customFormat="1" hidden="1">
      <c r="B324"/>
      <c r="C324"/>
      <c r="D324"/>
      <c r="E324"/>
      <c r="F324"/>
      <c r="G324"/>
      <c r="H324" s="484"/>
      <c r="J324"/>
      <c r="K324"/>
      <c r="L324" s="587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2:25" s="37" customFormat="1" hidden="1">
      <c r="B325"/>
      <c r="C325"/>
      <c r="D325"/>
      <c r="E325"/>
      <c r="F325"/>
      <c r="G325"/>
      <c r="H325" s="484"/>
      <c r="J325"/>
      <c r="K325"/>
      <c r="L325" s="587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2:25" s="37" customFormat="1" hidden="1">
      <c r="B326"/>
      <c r="C326"/>
      <c r="D326"/>
      <c r="E326"/>
      <c r="F326"/>
      <c r="G326"/>
      <c r="H326" s="484"/>
      <c r="J326"/>
      <c r="K326"/>
      <c r="L326" s="587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2:25" s="37" customFormat="1" hidden="1">
      <c r="B327"/>
      <c r="C327"/>
      <c r="D327"/>
      <c r="E327"/>
      <c r="F327"/>
      <c r="G327"/>
      <c r="H327" s="484"/>
      <c r="J327"/>
      <c r="K327"/>
      <c r="L327" s="587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2:25" s="37" customFormat="1" hidden="1">
      <c r="B328"/>
      <c r="C328"/>
      <c r="D328"/>
      <c r="E328"/>
      <c r="F328"/>
      <c r="G328"/>
      <c r="H328" s="484"/>
      <c r="J328"/>
      <c r="K328"/>
      <c r="L328" s="587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2:25" s="37" customFormat="1" hidden="1">
      <c r="B329"/>
      <c r="C329"/>
      <c r="D329"/>
      <c r="E329"/>
      <c r="F329"/>
      <c r="G329"/>
      <c r="H329" s="484"/>
      <c r="J329"/>
      <c r="K329"/>
      <c r="L329" s="587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2:25" s="37" customFormat="1" hidden="1">
      <c r="B330"/>
      <c r="C330"/>
      <c r="D330"/>
      <c r="E330"/>
      <c r="F330"/>
      <c r="G330"/>
      <c r="H330" s="484"/>
      <c r="J330"/>
      <c r="K330"/>
      <c r="L330" s="587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2:25" s="37" customFormat="1" hidden="1">
      <c r="B331"/>
      <c r="C331"/>
      <c r="D331"/>
      <c r="E331"/>
      <c r="F331"/>
      <c r="G331"/>
      <c r="H331" s="484"/>
      <c r="J331"/>
      <c r="K331"/>
      <c r="L331" s="587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2" spans="2:25" s="37" customFormat="1" hidden="1">
      <c r="B332"/>
      <c r="C332"/>
      <c r="D332"/>
      <c r="E332"/>
      <c r="F332"/>
      <c r="G332"/>
      <c r="H332" s="484"/>
      <c r="J332"/>
      <c r="K332"/>
      <c r="L332" s="587"/>
      <c r="M332" s="6"/>
      <c r="N332" s="6"/>
      <c r="O332" s="6"/>
      <c r="P332" s="6"/>
      <c r="Q332" s="6"/>
      <c r="R332" s="6"/>
      <c r="S332"/>
      <c r="T332" s="6"/>
      <c r="U332" s="6"/>
      <c r="V332" s="6"/>
      <c r="W332" s="6"/>
      <c r="X332" s="6"/>
      <c r="Y332" s="6"/>
    </row>
    <row r="333" spans="2:25" s="37" customFormat="1" hidden="1">
      <c r="B333"/>
      <c r="C333"/>
      <c r="D333"/>
      <c r="E333"/>
      <c r="F333"/>
      <c r="G333"/>
      <c r="H333" s="484"/>
      <c r="J333"/>
      <c r="K333"/>
      <c r="L333" s="587"/>
      <c r="M333" s="6"/>
      <c r="N333" s="6"/>
      <c r="O333" s="6"/>
      <c r="P333" s="6"/>
      <c r="Q333" s="6"/>
      <c r="R333" s="6"/>
      <c r="S333"/>
      <c r="T333" s="6"/>
      <c r="U333" s="6"/>
      <c r="V333" s="6"/>
      <c r="W333" s="6"/>
      <c r="X333" s="6"/>
      <c r="Y333" s="6"/>
    </row>
    <row r="334" spans="2:25" s="37" customFormat="1" hidden="1">
      <c r="B334"/>
      <c r="C334"/>
      <c r="D334"/>
      <c r="E334"/>
      <c r="F334"/>
      <c r="G334"/>
      <c r="H334" s="484"/>
      <c r="J334"/>
      <c r="K334"/>
      <c r="L334" s="587"/>
      <c r="M334" s="6"/>
      <c r="N334" s="6"/>
      <c r="O334" s="6"/>
      <c r="P334" s="6"/>
      <c r="Q334" s="6"/>
      <c r="R334" s="6"/>
      <c r="S334"/>
      <c r="T334" s="6"/>
      <c r="U334" s="6"/>
      <c r="V334" s="6"/>
      <c r="W334" s="6"/>
      <c r="X334" s="6"/>
      <c r="Y334" s="6"/>
    </row>
    <row r="335" spans="2:25" s="37" customFormat="1" hidden="1">
      <c r="B335"/>
      <c r="C335"/>
      <c r="D335"/>
      <c r="E335"/>
      <c r="F335"/>
      <c r="G335"/>
      <c r="H335" s="484"/>
      <c r="J335"/>
      <c r="K335"/>
      <c r="L335" s="587"/>
      <c r="M335" s="6"/>
      <c r="N335" s="6"/>
      <c r="O335" s="6"/>
      <c r="P335" s="6"/>
      <c r="Q335" s="6"/>
      <c r="R335" s="6"/>
      <c r="S335"/>
      <c r="T335" s="6"/>
      <c r="U335" s="6"/>
      <c r="V335" s="6"/>
      <c r="W335" s="6"/>
      <c r="X335" s="6"/>
      <c r="Y335" s="6"/>
    </row>
    <row r="336" spans="2:25" s="37" customFormat="1" hidden="1">
      <c r="B336"/>
      <c r="C336"/>
      <c r="D336"/>
      <c r="E336"/>
      <c r="F336"/>
      <c r="G336"/>
      <c r="H336" s="484"/>
      <c r="J336"/>
      <c r="K336"/>
      <c r="L336" s="587"/>
      <c r="M336" s="6"/>
      <c r="N336" s="6"/>
      <c r="O336" s="6"/>
      <c r="P336" s="6"/>
      <c r="Q336" s="6"/>
      <c r="R336" s="6"/>
      <c r="S336"/>
      <c r="T336" s="6"/>
      <c r="U336" s="6"/>
      <c r="V336" s="6"/>
      <c r="W336" s="6"/>
      <c r="X336" s="6"/>
      <c r="Y336" s="6"/>
    </row>
    <row r="337" spans="1:25" s="37" customFormat="1" hidden="1">
      <c r="B337"/>
      <c r="C337"/>
      <c r="D337"/>
      <c r="E337"/>
      <c r="F337"/>
      <c r="G337"/>
      <c r="H337" s="484"/>
      <c r="J337"/>
      <c r="K337"/>
      <c r="L337" s="587"/>
      <c r="M337" s="6"/>
      <c r="N337" s="6"/>
      <c r="O337" s="6"/>
      <c r="P337" s="6"/>
      <c r="Q337" s="6"/>
      <c r="R337" s="6"/>
      <c r="S337"/>
      <c r="T337" s="6"/>
      <c r="U337" s="6"/>
      <c r="V337" s="6"/>
      <c r="W337" s="6"/>
      <c r="X337" s="6"/>
      <c r="Y337" s="6"/>
    </row>
    <row r="338" spans="1:25" s="37" customFormat="1" hidden="1">
      <c r="B338"/>
      <c r="C338"/>
      <c r="D338"/>
      <c r="E338"/>
      <c r="F338"/>
      <c r="G338"/>
      <c r="H338" s="484"/>
      <c r="J338"/>
      <c r="K338"/>
      <c r="L338" s="587"/>
      <c r="M338" s="6"/>
      <c r="N338" s="6"/>
      <c r="O338" s="6"/>
      <c r="P338" s="6"/>
      <c r="Q338" s="6"/>
      <c r="R338" s="6"/>
      <c r="S338"/>
      <c r="T338" s="6"/>
      <c r="U338" s="6"/>
      <c r="V338" s="6"/>
      <c r="W338" s="6"/>
      <c r="X338" s="6"/>
      <c r="Y338" s="6"/>
    </row>
    <row r="339" spans="1:25" s="37" customFormat="1" hidden="1">
      <c r="B339"/>
      <c r="C339"/>
      <c r="D339"/>
      <c r="E339"/>
      <c r="F339"/>
      <c r="G339"/>
      <c r="H339" s="484"/>
      <c r="J339"/>
      <c r="K339"/>
      <c r="L339" s="587"/>
      <c r="M339" s="6"/>
      <c r="N339" s="6"/>
      <c r="O339" s="6"/>
      <c r="P339" s="6"/>
      <c r="Q339" s="6"/>
      <c r="R339" s="6"/>
      <c r="S339"/>
      <c r="T339" s="6"/>
      <c r="U339" s="6"/>
      <c r="V339" s="6"/>
      <c r="W339" s="6"/>
      <c r="X339" s="6"/>
      <c r="Y339" s="6"/>
    </row>
    <row r="340" spans="1:25" s="37" customFormat="1" hidden="1">
      <c r="B340"/>
      <c r="C340"/>
      <c r="D340"/>
      <c r="E340"/>
      <c r="F340"/>
      <c r="G340"/>
      <c r="H340" s="484"/>
      <c r="J340"/>
      <c r="K340"/>
      <c r="L340" s="587"/>
      <c r="M340" s="6"/>
      <c r="N340" s="6"/>
      <c r="O340" s="6"/>
      <c r="P340" s="6"/>
      <c r="Q340" s="6"/>
      <c r="R340" s="6"/>
      <c r="S340"/>
      <c r="T340" s="6"/>
      <c r="U340" s="6"/>
      <c r="V340" s="6"/>
      <c r="W340" s="6"/>
      <c r="X340" s="6"/>
      <c r="Y340" s="6"/>
    </row>
    <row r="341" spans="1:25" s="37" customFormat="1" hidden="1">
      <c r="B341"/>
      <c r="C341"/>
      <c r="D341"/>
      <c r="E341"/>
      <c r="F341"/>
      <c r="G341"/>
      <c r="H341" s="484"/>
      <c r="J341"/>
      <c r="K341"/>
      <c r="L341" s="587"/>
      <c r="M341" s="6"/>
      <c r="N341" s="6"/>
      <c r="O341" s="6"/>
      <c r="P341" s="6"/>
      <c r="Q341" s="6"/>
      <c r="R341" s="6"/>
      <c r="S341"/>
      <c r="T341" s="6"/>
      <c r="U341" s="6"/>
      <c r="V341" s="6"/>
      <c r="W341" s="6"/>
      <c r="X341" s="6"/>
      <c r="Y341" s="6"/>
    </row>
    <row r="342" spans="1:25" s="37" customFormat="1" hidden="1">
      <c r="B342"/>
      <c r="C342"/>
      <c r="D342"/>
      <c r="E342"/>
      <c r="F342"/>
      <c r="G342"/>
      <c r="H342" s="484"/>
      <c r="J342"/>
      <c r="K342"/>
      <c r="L342" s="587"/>
      <c r="M342" s="6"/>
      <c r="N342" s="6"/>
      <c r="O342" s="6"/>
      <c r="P342" s="6"/>
      <c r="Q342" s="6"/>
      <c r="R342" s="6"/>
      <c r="S342"/>
      <c r="T342" s="6"/>
      <c r="U342" s="6"/>
      <c r="V342" s="6"/>
      <c r="W342" s="6"/>
      <c r="X342" s="6"/>
      <c r="Y342" s="6"/>
    </row>
    <row r="343" spans="1:25" s="37" customFormat="1" hidden="1">
      <c r="B343"/>
      <c r="C343"/>
      <c r="D343"/>
      <c r="E343"/>
      <c r="F343"/>
      <c r="G343"/>
      <c r="H343" s="484"/>
      <c r="J343"/>
      <c r="K343"/>
      <c r="L343" s="587"/>
      <c r="M343" s="6"/>
      <c r="N343" s="6"/>
      <c r="O343" s="6"/>
      <c r="P343" s="6"/>
      <c r="Q343" s="6"/>
      <c r="R343" s="6"/>
      <c r="S343"/>
      <c r="T343" s="6"/>
      <c r="U343" s="6"/>
      <c r="V343" s="6"/>
      <c r="W343" s="6"/>
      <c r="X343" s="6"/>
      <c r="Y343" s="6"/>
    </row>
    <row r="344" spans="1:25" s="37" customFormat="1" hidden="1">
      <c r="B344"/>
      <c r="C344"/>
      <c r="D344"/>
      <c r="E344"/>
      <c r="F344"/>
      <c r="G344"/>
      <c r="H344" s="484"/>
      <c r="J344"/>
      <c r="K344"/>
      <c r="L344" s="587"/>
      <c r="M344" s="6"/>
      <c r="N344" s="6"/>
      <c r="O344" s="6"/>
      <c r="P344" s="6"/>
      <c r="Q344" s="6"/>
      <c r="R344" s="6"/>
      <c r="S344"/>
      <c r="T344" s="6"/>
      <c r="U344" s="6"/>
      <c r="V344" s="6"/>
      <c r="W344" s="6"/>
      <c r="X344" s="6"/>
      <c r="Y344" s="6"/>
    </row>
    <row r="345" spans="1:25" s="6" customFormat="1">
      <c r="A345" s="37"/>
      <c r="B345"/>
      <c r="C345"/>
      <c r="D345"/>
      <c r="E345"/>
      <c r="F345"/>
      <c r="G345"/>
      <c r="H345" s="484"/>
      <c r="I345" s="37"/>
      <c r="J345"/>
      <c r="K345"/>
      <c r="L345" s="587"/>
      <c r="S345"/>
    </row>
    <row r="346" spans="1:25" s="6" customFormat="1">
      <c r="A346" s="37"/>
      <c r="B346"/>
      <c r="C346"/>
      <c r="D346"/>
      <c r="E346"/>
      <c r="F346"/>
      <c r="G346"/>
      <c r="H346" s="484"/>
      <c r="I346" s="37"/>
      <c r="J346"/>
      <c r="K346"/>
      <c r="L346" s="587"/>
      <c r="S346"/>
    </row>
    <row r="347" spans="1:25" s="6" customFormat="1">
      <c r="A347" s="37"/>
      <c r="B347"/>
      <c r="C347"/>
      <c r="D347"/>
      <c r="E347"/>
      <c r="F347"/>
      <c r="G347"/>
      <c r="H347" s="484"/>
      <c r="I347" s="37"/>
      <c r="J347"/>
      <c r="K347"/>
      <c r="L347" s="587"/>
      <c r="S347"/>
    </row>
    <row r="348" spans="1:25" s="6" customFormat="1">
      <c r="A348" s="37"/>
      <c r="B348"/>
      <c r="C348"/>
      <c r="D348"/>
      <c r="E348"/>
      <c r="F348"/>
      <c r="G348"/>
      <c r="H348" s="484"/>
      <c r="I348" s="37"/>
      <c r="J348"/>
      <c r="K348"/>
      <c r="L348" s="587"/>
      <c r="S348"/>
    </row>
    <row r="349" spans="1:25" s="6" customFormat="1">
      <c r="A349" s="37"/>
      <c r="B349"/>
      <c r="C349"/>
      <c r="D349"/>
      <c r="E349"/>
      <c r="F349"/>
      <c r="G349"/>
      <c r="H349" s="484"/>
      <c r="I349" s="37"/>
      <c r="J349"/>
      <c r="K349"/>
      <c r="L349" s="587"/>
      <c r="S349"/>
    </row>
    <row r="350" spans="1:25" s="6" customFormat="1">
      <c r="A350" s="37"/>
      <c r="B350"/>
      <c r="C350"/>
      <c r="D350"/>
      <c r="E350"/>
      <c r="F350"/>
      <c r="G350"/>
      <c r="H350" s="484"/>
      <c r="I350" s="37"/>
      <c r="J350"/>
      <c r="K350"/>
      <c r="L350" s="587"/>
      <c r="S350"/>
    </row>
    <row r="351" spans="1:25" s="6" customFormat="1">
      <c r="A351" s="37"/>
      <c r="B351"/>
      <c r="C351"/>
      <c r="D351"/>
      <c r="E351"/>
      <c r="F351"/>
      <c r="G351"/>
      <c r="H351" s="484"/>
      <c r="I351" s="37"/>
      <c r="J351"/>
      <c r="K351"/>
      <c r="L351" s="587"/>
      <c r="S351"/>
      <c r="U351" s="1784">
        <v>1</v>
      </c>
      <c r="V351" s="5"/>
    </row>
    <row r="352" spans="1:25" s="6" customFormat="1">
      <c r="A352" s="37"/>
      <c r="B352"/>
      <c r="C352"/>
      <c r="D352"/>
      <c r="E352"/>
      <c r="F352"/>
      <c r="G352"/>
      <c r="H352" s="484"/>
      <c r="I352" s="37"/>
      <c r="J352"/>
      <c r="K352"/>
      <c r="L352" s="587"/>
      <c r="S352"/>
      <c r="U352" s="1784">
        <v>2</v>
      </c>
      <c r="V352" s="5"/>
    </row>
    <row r="353" spans="1:22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87"/>
      <c r="S353"/>
      <c r="U353" s="1784">
        <v>3</v>
      </c>
      <c r="V353" s="5"/>
    </row>
    <row r="354" spans="1:22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  <c r="U354" s="1784">
        <v>4</v>
      </c>
      <c r="V354" s="5"/>
    </row>
    <row r="355" spans="1:22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  <c r="U355" s="1784">
        <v>5</v>
      </c>
      <c r="V355" s="5"/>
    </row>
    <row r="356" spans="1:22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87"/>
      <c r="S356"/>
      <c r="U356" s="1784">
        <v>6</v>
      </c>
      <c r="V356" s="5"/>
    </row>
    <row r="357" spans="1:22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  <c r="U357" s="1784">
        <v>7</v>
      </c>
      <c r="V357" s="5"/>
    </row>
    <row r="358" spans="1:22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  <c r="U358" s="1784">
        <v>8</v>
      </c>
      <c r="V358" s="5"/>
    </row>
    <row r="359" spans="1:22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  <c r="U359" s="1784">
        <v>9</v>
      </c>
      <c r="V359" s="5"/>
    </row>
    <row r="360" spans="1:22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  <c r="U360" s="1784">
        <v>10</v>
      </c>
      <c r="V360" s="5"/>
    </row>
    <row r="361" spans="1:22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  <c r="U361" s="1784">
        <v>11</v>
      </c>
      <c r="V361" s="5"/>
    </row>
    <row r="362" spans="1:22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  <c r="U362" s="1784">
        <v>12</v>
      </c>
      <c r="V362" s="5"/>
    </row>
    <row r="363" spans="1:22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  <c r="U363" s="1784">
        <v>13</v>
      </c>
      <c r="V363" s="5"/>
    </row>
    <row r="364" spans="1:22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  <c r="U364" s="1784">
        <v>14</v>
      </c>
      <c r="V364" s="5"/>
    </row>
    <row r="365" spans="1:22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  <c r="U365" s="1784">
        <v>15</v>
      </c>
      <c r="V365" s="5"/>
    </row>
    <row r="366" spans="1:22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  <c r="U366" s="1784">
        <v>16</v>
      </c>
      <c r="V366" s="5"/>
    </row>
    <row r="367" spans="1:22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</row>
    <row r="368" spans="1:22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</row>
    <row r="369" spans="1:19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</row>
    <row r="370" spans="1:19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</row>
    <row r="371" spans="1:19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</row>
    <row r="372" spans="1:19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</row>
    <row r="373" spans="1:19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</row>
    <row r="374" spans="1:19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</row>
    <row r="375" spans="1:19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19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19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19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19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19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19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19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19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19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  <row r="587" spans="1:19" s="6" customFormat="1">
      <c r="A587" s="37"/>
      <c r="B587"/>
      <c r="C587"/>
      <c r="D587"/>
      <c r="E587"/>
      <c r="F587"/>
      <c r="G587"/>
      <c r="H587" s="484"/>
      <c r="I587" s="37"/>
      <c r="J587"/>
      <c r="K587"/>
      <c r="L587" s="587"/>
      <c r="S587"/>
    </row>
    <row r="588" spans="1:19" s="6" customFormat="1">
      <c r="A588" s="37"/>
      <c r="B588"/>
      <c r="C588"/>
      <c r="D588"/>
      <c r="E588"/>
      <c r="F588"/>
      <c r="G588"/>
      <c r="H588" s="484"/>
      <c r="I588" s="37"/>
      <c r="J588"/>
      <c r="K588"/>
      <c r="L588" s="587"/>
      <c r="S588"/>
    </row>
    <row r="589" spans="1:19" s="6" customFormat="1">
      <c r="A589" s="37"/>
      <c r="B589"/>
      <c r="C589"/>
      <c r="D589"/>
      <c r="E589"/>
      <c r="F589"/>
      <c r="G589"/>
      <c r="H589" s="484"/>
      <c r="I589" s="37"/>
      <c r="J589"/>
      <c r="K589"/>
      <c r="L589" s="587"/>
      <c r="S589"/>
    </row>
    <row r="590" spans="1:19" s="6" customFormat="1">
      <c r="A590" s="37"/>
      <c r="B590"/>
      <c r="C590"/>
      <c r="D590"/>
      <c r="E590"/>
      <c r="F590"/>
      <c r="G590"/>
      <c r="H590" s="484"/>
      <c r="I590" s="37"/>
      <c r="J590"/>
      <c r="K590"/>
      <c r="L590" s="587"/>
      <c r="S590"/>
    </row>
    <row r="591" spans="1:19" s="6" customFormat="1">
      <c r="A591" s="37"/>
      <c r="B591"/>
      <c r="C591"/>
      <c r="D591"/>
      <c r="E591"/>
      <c r="F591"/>
      <c r="G591"/>
      <c r="H591" s="484"/>
      <c r="I591" s="37"/>
      <c r="J591"/>
      <c r="K591"/>
      <c r="L591" s="587"/>
      <c r="S591"/>
    </row>
    <row r="592" spans="1:19" s="6" customFormat="1">
      <c r="A592" s="37"/>
      <c r="B592"/>
      <c r="C592"/>
      <c r="D592"/>
      <c r="E592"/>
      <c r="F592"/>
      <c r="G592"/>
      <c r="H592" s="484"/>
      <c r="I592" s="37"/>
      <c r="J592"/>
      <c r="K592"/>
      <c r="L592" s="587"/>
      <c r="S592"/>
    </row>
    <row r="593" spans="1:19" s="6" customFormat="1">
      <c r="A593" s="37"/>
      <c r="B593"/>
      <c r="C593"/>
      <c r="D593"/>
      <c r="E593"/>
      <c r="F593"/>
      <c r="G593"/>
      <c r="H593" s="484"/>
      <c r="I593" s="37"/>
      <c r="J593"/>
      <c r="K593"/>
      <c r="L593" s="587"/>
      <c r="S593"/>
    </row>
    <row r="594" spans="1:19" s="6" customFormat="1">
      <c r="A594" s="37"/>
      <c r="B594"/>
      <c r="C594"/>
      <c r="D594"/>
      <c r="E594"/>
      <c r="F594"/>
      <c r="G594"/>
      <c r="H594" s="484"/>
      <c r="I594" s="37"/>
      <c r="J594"/>
      <c r="K594"/>
      <c r="L594" s="587"/>
      <c r="S594"/>
    </row>
    <row r="595" spans="1:19" s="6" customFormat="1">
      <c r="A595" s="37"/>
      <c r="B595"/>
      <c r="C595"/>
      <c r="D595"/>
      <c r="E595"/>
      <c r="F595"/>
      <c r="G595"/>
      <c r="H595" s="484"/>
      <c r="I595" s="37"/>
      <c r="J595"/>
      <c r="K595"/>
      <c r="L595" s="587"/>
      <c r="S595"/>
    </row>
    <row r="596" spans="1:19" s="6" customFormat="1">
      <c r="A596" s="37"/>
      <c r="B596"/>
      <c r="C596"/>
      <c r="D596"/>
      <c r="E596"/>
      <c r="F596"/>
      <c r="G596"/>
      <c r="H596" s="484"/>
      <c r="I596" s="37"/>
      <c r="J596"/>
      <c r="K596"/>
      <c r="L596" s="587"/>
      <c r="S596"/>
    </row>
    <row r="597" spans="1:19" s="6" customFormat="1">
      <c r="A597" s="37"/>
      <c r="B597"/>
      <c r="C597"/>
      <c r="D597"/>
      <c r="E597"/>
      <c r="F597"/>
      <c r="G597"/>
      <c r="H597" s="484"/>
      <c r="I597" s="37"/>
      <c r="J597"/>
      <c r="K597"/>
      <c r="L597" s="587"/>
      <c r="S597"/>
    </row>
    <row r="598" spans="1:19" s="6" customFormat="1">
      <c r="A598" s="37"/>
      <c r="B598"/>
      <c r="C598"/>
      <c r="D598"/>
      <c r="E598"/>
      <c r="F598"/>
      <c r="G598"/>
      <c r="H598" s="484"/>
      <c r="I598" s="37"/>
      <c r="J598"/>
      <c r="K598"/>
      <c r="L598" s="587"/>
      <c r="S598"/>
    </row>
    <row r="599" spans="1:19" s="6" customFormat="1">
      <c r="A599" s="37"/>
      <c r="B599"/>
      <c r="C599"/>
      <c r="D599"/>
      <c r="E599"/>
      <c r="F599"/>
      <c r="G599"/>
      <c r="H599" s="484"/>
      <c r="I599" s="37"/>
      <c r="J599"/>
      <c r="K599"/>
      <c r="L599" s="587"/>
      <c r="S599"/>
    </row>
    <row r="600" spans="1:19" s="6" customFormat="1">
      <c r="A600" s="37"/>
      <c r="B600"/>
      <c r="C600"/>
      <c r="D600"/>
      <c r="E600"/>
      <c r="F600"/>
      <c r="G600"/>
      <c r="H600" s="484"/>
      <c r="I600" s="37"/>
      <c r="J600"/>
      <c r="K600"/>
      <c r="L600" s="587"/>
      <c r="S600"/>
    </row>
    <row r="601" spans="1:19" s="6" customFormat="1">
      <c r="A601" s="37"/>
      <c r="B601"/>
      <c r="C601"/>
      <c r="D601"/>
      <c r="E601"/>
      <c r="F601"/>
      <c r="G601"/>
      <c r="H601" s="484"/>
      <c r="I601" s="37"/>
      <c r="J601"/>
      <c r="K601"/>
      <c r="L601" s="587"/>
      <c r="S601"/>
    </row>
    <row r="602" spans="1:19" s="6" customFormat="1">
      <c r="A602" s="37"/>
      <c r="B602"/>
      <c r="C602"/>
      <c r="D602"/>
      <c r="E602"/>
      <c r="F602"/>
      <c r="G602"/>
      <c r="H602" s="484"/>
      <c r="I602" s="37"/>
      <c r="J602"/>
      <c r="K602"/>
      <c r="L602" s="587"/>
      <c r="S602"/>
    </row>
    <row r="603" spans="1:19" s="6" customFormat="1">
      <c r="A603" s="37"/>
      <c r="B603"/>
      <c r="C603"/>
      <c r="D603"/>
      <c r="E603"/>
      <c r="F603"/>
      <c r="G603"/>
      <c r="H603" s="484"/>
      <c r="I603" s="37"/>
      <c r="J603"/>
      <c r="K603"/>
      <c r="L603" s="587"/>
      <c r="S603"/>
    </row>
    <row r="604" spans="1:19" s="6" customFormat="1">
      <c r="A604" s="37"/>
      <c r="B604"/>
      <c r="C604"/>
      <c r="D604"/>
      <c r="E604"/>
      <c r="F604"/>
      <c r="G604"/>
      <c r="H604" s="484"/>
      <c r="I604" s="37"/>
      <c r="J604"/>
      <c r="K604"/>
      <c r="L604" s="587"/>
      <c r="S604"/>
    </row>
    <row r="605" spans="1:19" s="6" customFormat="1">
      <c r="A605" s="37"/>
      <c r="B605"/>
      <c r="C605"/>
      <c r="D605"/>
      <c r="E605"/>
      <c r="F605"/>
      <c r="G605"/>
      <c r="H605" s="484"/>
      <c r="I605" s="37"/>
      <c r="J605"/>
      <c r="K605"/>
      <c r="L605" s="587"/>
      <c r="S605"/>
    </row>
    <row r="606" spans="1:19" s="6" customFormat="1">
      <c r="A606" s="37"/>
      <c r="B606"/>
      <c r="C606"/>
      <c r="D606"/>
      <c r="E606"/>
      <c r="F606"/>
      <c r="G606"/>
      <c r="H606" s="484"/>
      <c r="I606" s="37"/>
      <c r="J606"/>
      <c r="K606"/>
      <c r="L606" s="587"/>
      <c r="S606"/>
    </row>
    <row r="607" spans="1:19" s="6" customFormat="1">
      <c r="A607" s="37"/>
      <c r="B607"/>
      <c r="C607"/>
      <c r="D607"/>
      <c r="E607"/>
      <c r="F607"/>
      <c r="G607"/>
      <c r="H607" s="484"/>
      <c r="I607" s="37"/>
      <c r="J607"/>
      <c r="K607"/>
      <c r="L607" s="587"/>
      <c r="S607"/>
    </row>
    <row r="608" spans="1:19" s="6" customFormat="1">
      <c r="A608" s="37"/>
      <c r="B608"/>
      <c r="C608"/>
      <c r="D608"/>
      <c r="E608"/>
      <c r="F608"/>
      <c r="G608"/>
      <c r="H608" s="484"/>
      <c r="I608" s="37"/>
      <c r="J608"/>
      <c r="K608"/>
      <c r="L608" s="587"/>
      <c r="S608"/>
    </row>
    <row r="609" spans="1:19" s="6" customFormat="1">
      <c r="A609" s="37"/>
      <c r="B609"/>
      <c r="C609"/>
      <c r="D609"/>
      <c r="E609"/>
      <c r="F609"/>
      <c r="G609"/>
      <c r="H609" s="484"/>
      <c r="I609" s="37"/>
      <c r="J609"/>
      <c r="K609"/>
      <c r="L609" s="587"/>
      <c r="S609"/>
    </row>
    <row r="610" spans="1:19" s="6" customFormat="1">
      <c r="A610" s="37"/>
      <c r="B610"/>
      <c r="C610"/>
      <c r="D610"/>
      <c r="E610"/>
      <c r="F610"/>
      <c r="G610"/>
      <c r="H610" s="484"/>
      <c r="I610" s="37"/>
      <c r="J610"/>
      <c r="K610"/>
      <c r="L610" s="587"/>
      <c r="S610"/>
    </row>
    <row r="611" spans="1:19" s="6" customFormat="1">
      <c r="A611" s="37"/>
      <c r="B611"/>
      <c r="C611"/>
      <c r="D611"/>
      <c r="E611"/>
      <c r="F611"/>
      <c r="G611"/>
      <c r="H611" s="484"/>
      <c r="I611" s="37"/>
      <c r="J611"/>
      <c r="K611"/>
      <c r="L611" s="587"/>
      <c r="S611"/>
    </row>
    <row r="612" spans="1:19" s="6" customFormat="1">
      <c r="A612" s="37"/>
      <c r="B612"/>
      <c r="C612"/>
      <c r="D612"/>
      <c r="E612"/>
      <c r="F612"/>
      <c r="G612"/>
      <c r="H612" s="484"/>
      <c r="I612" s="37"/>
      <c r="J612"/>
      <c r="K612"/>
      <c r="L612" s="587"/>
      <c r="S612"/>
    </row>
    <row r="613" spans="1:19" s="6" customFormat="1">
      <c r="A613" s="37"/>
      <c r="B613"/>
      <c r="C613"/>
      <c r="D613"/>
      <c r="E613"/>
      <c r="F613"/>
      <c r="G613"/>
      <c r="H613" s="484"/>
      <c r="I613" s="37"/>
      <c r="J613"/>
      <c r="K613"/>
      <c r="L613" s="587"/>
      <c r="S613"/>
    </row>
  </sheetData>
  <mergeCells count="9">
    <mergeCell ref="A75:L75"/>
    <mergeCell ref="A76:L76"/>
    <mergeCell ref="A210:L210"/>
    <mergeCell ref="A2:L2"/>
    <mergeCell ref="A8:L8"/>
    <mergeCell ref="A17:L17"/>
    <mergeCell ref="A18:L18"/>
    <mergeCell ref="A24:L24"/>
    <mergeCell ref="A25:L25"/>
  </mergeCells>
  <conditionalFormatting sqref="I209 I77:I176 I1 I9:I16 I3:I7 I19:I22 I179:I207 I26:I74">
    <cfRule type="containsText" dxfId="11" priority="12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sheetPr>
    <tabColor theme="3"/>
  </sheetPr>
  <dimension ref="A1:Y601"/>
  <sheetViews>
    <sheetView topLeftCell="A13" workbookViewId="0">
      <selection activeCell="V6" sqref="V6"/>
    </sheetView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6.8554687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9.85546875" bestFit="1" customWidth="1"/>
    <col min="11" max="11" width="17.7109375" bestFit="1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2.5703125" style="6" bestFit="1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3570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3633</v>
      </c>
      <c r="B3" s="1783" t="s">
        <v>3704</v>
      </c>
      <c r="C3" s="1833" t="s">
        <v>3787</v>
      </c>
      <c r="D3" s="1783" t="s">
        <v>3705</v>
      </c>
      <c r="E3" s="1783" t="s">
        <v>2</v>
      </c>
      <c r="F3" s="1783" t="s">
        <v>3706</v>
      </c>
      <c r="G3" s="1783" t="s">
        <v>5</v>
      </c>
      <c r="H3" s="1833" t="s">
        <v>1787</v>
      </c>
      <c r="I3" s="35" t="s">
        <v>6</v>
      </c>
      <c r="J3" s="1783" t="s">
        <v>2391</v>
      </c>
      <c r="K3" s="1783" t="s">
        <v>3707</v>
      </c>
      <c r="L3" s="464">
        <v>237.5</v>
      </c>
      <c r="M3" s="1030"/>
      <c r="N3" s="1030"/>
      <c r="O3" s="1030"/>
      <c r="P3" s="1030"/>
      <c r="Q3" s="1030"/>
      <c r="R3" s="1030"/>
      <c r="S3" s="1678"/>
      <c r="T3" s="16"/>
      <c r="U3" s="16"/>
      <c r="V3" s="16"/>
      <c r="W3" s="16"/>
      <c r="X3" s="16"/>
      <c r="Y3" s="16"/>
    </row>
    <row r="4" spans="1:25" s="15" customFormat="1">
      <c r="A4" s="339" t="s">
        <v>2517</v>
      </c>
      <c r="B4" s="1830" t="s">
        <v>3748</v>
      </c>
      <c r="C4" s="1782"/>
      <c r="D4" s="1830" t="s">
        <v>3749</v>
      </c>
      <c r="E4" s="1830" t="s">
        <v>7</v>
      </c>
      <c r="F4" s="1830" t="s">
        <v>2521</v>
      </c>
      <c r="G4" s="1830" t="s">
        <v>38</v>
      </c>
      <c r="H4" s="1830" t="s">
        <v>1881</v>
      </c>
      <c r="I4" s="235"/>
      <c r="J4" s="1830" t="s">
        <v>247</v>
      </c>
      <c r="K4" s="1830" t="s">
        <v>3750</v>
      </c>
      <c r="L4" s="454">
        <v>1095</v>
      </c>
      <c r="M4" s="1030"/>
      <c r="N4" s="1030"/>
      <c r="O4" s="1030"/>
      <c r="P4" s="1030"/>
      <c r="Q4" s="1030"/>
      <c r="R4" s="1030"/>
      <c r="S4" s="1678"/>
      <c r="T4" s="16"/>
      <c r="U4" s="16"/>
      <c r="V4" s="16"/>
      <c r="W4" s="16"/>
      <c r="X4" s="16"/>
      <c r="Y4" s="16"/>
    </row>
    <row r="5" spans="1:25" s="15" customFormat="1">
      <c r="A5" s="339"/>
      <c r="B5" s="1782"/>
      <c r="C5" s="1782"/>
      <c r="D5" s="1782"/>
      <c r="E5" s="1782"/>
      <c r="F5" s="1782"/>
      <c r="G5" s="1782"/>
      <c r="H5" s="1782"/>
      <c r="I5" s="235"/>
      <c r="J5" s="1782"/>
      <c r="K5" s="1782"/>
      <c r="L5" s="454"/>
      <c r="M5" s="1030"/>
      <c r="N5" s="1030"/>
      <c r="O5" s="1030"/>
      <c r="P5" s="1030"/>
      <c r="Q5" s="1030"/>
      <c r="R5" s="1030"/>
      <c r="S5" s="1678"/>
      <c r="T5" s="16"/>
      <c r="U5" s="16"/>
      <c r="V5" s="16"/>
      <c r="W5" s="16"/>
      <c r="X5" s="16"/>
      <c r="Y5" s="16"/>
    </row>
    <row r="6" spans="1:25" s="15" customFormat="1">
      <c r="A6" s="339"/>
      <c r="B6" s="1782"/>
      <c r="C6" s="1782"/>
      <c r="D6" s="1782"/>
      <c r="E6" s="1782"/>
      <c r="F6" s="1782"/>
      <c r="G6" s="1782"/>
      <c r="H6" s="1782"/>
      <c r="I6" s="235"/>
      <c r="J6" s="1782"/>
      <c r="K6" s="1782"/>
      <c r="L6" s="454"/>
      <c r="M6" s="1030"/>
      <c r="N6" s="1030"/>
      <c r="O6" s="1030"/>
      <c r="P6" s="1030"/>
      <c r="Q6" s="1030"/>
      <c r="R6" s="1030"/>
      <c r="S6" s="1678"/>
      <c r="T6" s="16"/>
      <c r="U6" s="16"/>
      <c r="V6" s="16"/>
      <c r="W6" s="16"/>
      <c r="X6" s="16"/>
      <c r="Y6" s="16"/>
    </row>
    <row r="7" spans="1:25" s="15" customFormat="1">
      <c r="A7" s="1533"/>
      <c r="B7" s="1534"/>
      <c r="C7" s="1534"/>
      <c r="D7" s="1534"/>
      <c r="E7" s="1534"/>
      <c r="F7" s="1534"/>
      <c r="G7" s="1534"/>
      <c r="H7" s="1534"/>
      <c r="I7" s="1535"/>
      <c r="J7" s="1534"/>
      <c r="K7" s="1534"/>
      <c r="L7" s="1803">
        <f>SUM(L3:L6)</f>
        <v>1332.5</v>
      </c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 ht="18.75">
      <c r="A8" s="2460" t="s">
        <v>3486</v>
      </c>
      <c r="B8" s="2450"/>
      <c r="C8" s="2450"/>
      <c r="D8" s="2450"/>
      <c r="E8" s="2450"/>
      <c r="F8" s="2450"/>
      <c r="G8" s="2450"/>
      <c r="H8" s="2450"/>
      <c r="I8" s="2450"/>
      <c r="J8" s="2450"/>
      <c r="K8" s="2450"/>
      <c r="L8" s="2451"/>
      <c r="M8" s="1812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39" t="s">
        <v>1412</v>
      </c>
      <c r="B9" s="131"/>
      <c r="C9" s="131"/>
      <c r="D9" s="1830" t="s">
        <v>3753</v>
      </c>
      <c r="E9" s="1830" t="s">
        <v>2351</v>
      </c>
      <c r="F9" s="1830" t="s">
        <v>2102</v>
      </c>
      <c r="G9" s="1830" t="s">
        <v>1413</v>
      </c>
      <c r="H9" s="1830" t="s">
        <v>1881</v>
      </c>
      <c r="I9" s="235" t="s">
        <v>12</v>
      </c>
      <c r="J9" s="1846" t="s">
        <v>3754</v>
      </c>
      <c r="K9" s="756" t="s">
        <v>1911</v>
      </c>
      <c r="L9" s="454">
        <v>2820</v>
      </c>
      <c r="M9" s="1605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39" t="s">
        <v>188</v>
      </c>
      <c r="B10" s="1782"/>
      <c r="C10" s="131"/>
      <c r="D10" s="1830" t="s">
        <v>3778</v>
      </c>
      <c r="E10" s="1830" t="s">
        <v>2</v>
      </c>
      <c r="F10" s="1830" t="s">
        <v>1786</v>
      </c>
      <c r="G10" s="1830" t="s">
        <v>100</v>
      </c>
      <c r="H10" s="1830" t="s">
        <v>1484</v>
      </c>
      <c r="I10" s="235"/>
      <c r="J10" s="1846" t="s">
        <v>3754</v>
      </c>
      <c r="K10" s="756" t="s">
        <v>1911</v>
      </c>
      <c r="L10" s="454">
        <v>1300</v>
      </c>
      <c r="M10" s="1605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41" customFormat="1">
      <c r="A11" s="2539">
        <f>SUM(L9:L9)</f>
        <v>2820</v>
      </c>
      <c r="B11" s="2539"/>
      <c r="C11" s="2539"/>
      <c r="D11" s="2539"/>
      <c r="E11" s="2539"/>
      <c r="F11" s="2539"/>
      <c r="G11" s="2539"/>
      <c r="H11" s="2539"/>
      <c r="I11" s="2539"/>
      <c r="J11" s="2539"/>
      <c r="K11" s="2539"/>
      <c r="L11" s="2539"/>
      <c r="M11" s="249"/>
      <c r="N11" s="249"/>
      <c r="O11" s="249"/>
      <c r="P11" s="249"/>
      <c r="Q11" s="249"/>
      <c r="R11" s="249"/>
      <c r="T11" s="249"/>
      <c r="U11" s="249"/>
      <c r="V11" s="249"/>
      <c r="W11" s="249"/>
      <c r="X11" s="249"/>
      <c r="Y11" s="249"/>
    </row>
    <row r="12" spans="1:25" s="41" customFormat="1" ht="18.75">
      <c r="A12" s="2460" t="s">
        <v>1225</v>
      </c>
      <c r="B12" s="2546"/>
      <c r="C12" s="2546"/>
      <c r="D12" s="2546"/>
      <c r="E12" s="2546"/>
      <c r="F12" s="2546"/>
      <c r="G12" s="2546"/>
      <c r="H12" s="2546"/>
      <c r="I12" s="2546"/>
      <c r="J12" s="2546"/>
      <c r="K12" s="2546"/>
      <c r="L12" s="2547"/>
      <c r="M12" s="249"/>
      <c r="N12" s="249"/>
      <c r="O12" s="249"/>
      <c r="P12" s="249"/>
      <c r="Q12" s="249"/>
      <c r="R12" s="249"/>
      <c r="T12" s="249"/>
      <c r="U12" s="249"/>
      <c r="V12" s="249"/>
      <c r="W12" s="249"/>
      <c r="X12" s="249"/>
      <c r="Y12" s="249"/>
    </row>
    <row r="13" spans="1:25" s="41" customFormat="1">
      <c r="A13" s="341" t="s">
        <v>625</v>
      </c>
      <c r="B13" s="1217">
        <v>45357</v>
      </c>
      <c r="C13" s="32">
        <v>45355</v>
      </c>
      <c r="D13" s="521">
        <v>16501</v>
      </c>
      <c r="E13" s="1783" t="s">
        <v>2</v>
      </c>
      <c r="F13" s="1792">
        <v>2263</v>
      </c>
      <c r="G13" s="1787" t="s">
        <v>626</v>
      </c>
      <c r="H13" s="521">
        <v>6</v>
      </c>
      <c r="I13" s="35" t="s">
        <v>6</v>
      </c>
      <c r="J13" s="19"/>
      <c r="K13" s="1787" t="s">
        <v>571</v>
      </c>
      <c r="L13" s="1478">
        <v>1079.7</v>
      </c>
      <c r="M13" s="249"/>
      <c r="N13" s="249"/>
      <c r="O13" s="249"/>
      <c r="P13" s="249"/>
      <c r="Q13" s="249"/>
      <c r="R13" s="249"/>
      <c r="T13" s="249"/>
      <c r="U13" s="249"/>
      <c r="V13" s="249"/>
      <c r="W13" s="249"/>
      <c r="X13" s="249"/>
      <c r="Y13" s="249"/>
    </row>
    <row r="14" spans="1:25" s="41" customFormat="1">
      <c r="A14" s="341" t="s">
        <v>2179</v>
      </c>
      <c r="B14" s="1217">
        <v>45352</v>
      </c>
      <c r="C14" s="32">
        <v>45356</v>
      </c>
      <c r="D14" s="521">
        <v>0</v>
      </c>
      <c r="E14" s="1783" t="s">
        <v>1704</v>
      </c>
      <c r="F14" s="1792">
        <v>0</v>
      </c>
      <c r="G14" s="1787" t="s">
        <v>3531</v>
      </c>
      <c r="H14" s="1788" t="s">
        <v>2154</v>
      </c>
      <c r="I14" s="35" t="s">
        <v>6</v>
      </c>
      <c r="J14" s="1787" t="s">
        <v>3674</v>
      </c>
      <c r="K14" s="1787"/>
      <c r="L14" s="1478"/>
      <c r="M14" s="249"/>
      <c r="N14" s="249"/>
      <c r="O14" s="249"/>
      <c r="P14" s="249"/>
      <c r="Q14" s="249"/>
      <c r="R14" s="249"/>
      <c r="T14" s="249"/>
      <c r="U14" s="249"/>
      <c r="V14" s="249"/>
      <c r="W14" s="249"/>
      <c r="X14" s="249"/>
      <c r="Y14" s="249"/>
    </row>
    <row r="15" spans="1:25" s="41" customFormat="1">
      <c r="A15" s="341"/>
      <c r="B15" s="1217"/>
      <c r="C15" s="32"/>
      <c r="D15" s="521">
        <v>0</v>
      </c>
      <c r="E15" s="1783" t="s">
        <v>1704</v>
      </c>
      <c r="F15" s="1792">
        <v>0</v>
      </c>
      <c r="G15" s="1787" t="s">
        <v>2130</v>
      </c>
      <c r="H15" s="1788" t="s">
        <v>2154</v>
      </c>
      <c r="I15" s="35" t="s">
        <v>6</v>
      </c>
      <c r="J15" s="1787" t="s">
        <v>3674</v>
      </c>
      <c r="K15" s="1787"/>
      <c r="L15" s="1478">
        <v>0</v>
      </c>
      <c r="M15" s="249"/>
      <c r="N15" s="249"/>
      <c r="O15" s="249"/>
      <c r="P15" s="249"/>
      <c r="Q15" s="249"/>
      <c r="R15" s="249"/>
      <c r="T15" s="249"/>
      <c r="U15" s="249"/>
      <c r="V15" s="249"/>
      <c r="W15" s="249"/>
      <c r="X15" s="249"/>
      <c r="Y15" s="249"/>
    </row>
    <row r="16" spans="1:25" s="41" customFormat="1">
      <c r="A16" s="341" t="s">
        <v>794</v>
      </c>
      <c r="B16" s="1217">
        <v>45362</v>
      </c>
      <c r="C16" s="32">
        <v>45362</v>
      </c>
      <c r="D16" s="1832">
        <v>16574</v>
      </c>
      <c r="E16" s="1833" t="s">
        <v>7</v>
      </c>
      <c r="F16" s="1834">
        <v>1020</v>
      </c>
      <c r="G16" s="1835" t="s">
        <v>1276</v>
      </c>
      <c r="H16" s="1832" t="s">
        <v>1065</v>
      </c>
      <c r="I16" s="35" t="s">
        <v>6</v>
      </c>
      <c r="J16" s="1835"/>
      <c r="K16" s="1835" t="s">
        <v>571</v>
      </c>
      <c r="L16" s="1478"/>
      <c r="M16" s="249"/>
      <c r="N16" s="249"/>
      <c r="O16" s="249"/>
      <c r="P16" s="249"/>
      <c r="Q16" s="249"/>
      <c r="R16" s="249"/>
      <c r="T16" s="1822" t="s">
        <v>3696</v>
      </c>
      <c r="U16" s="249"/>
      <c r="V16" s="249"/>
      <c r="W16" s="249"/>
      <c r="X16" s="249"/>
      <c r="Y16" s="249"/>
    </row>
    <row r="17" spans="1:25" s="41" customFormat="1">
      <c r="A17" s="341"/>
      <c r="B17" s="1217"/>
      <c r="C17" s="32"/>
      <c r="D17" s="521"/>
      <c r="E17" s="1783" t="s">
        <v>2351</v>
      </c>
      <c r="F17" s="1792">
        <v>4118</v>
      </c>
      <c r="G17" s="1787" t="s">
        <v>45</v>
      </c>
      <c r="H17" s="521">
        <v>90</v>
      </c>
      <c r="I17" s="35" t="s">
        <v>6</v>
      </c>
      <c r="J17" s="45"/>
      <c r="K17" s="1787"/>
      <c r="L17" s="1478">
        <v>769</v>
      </c>
      <c r="M17" s="1820"/>
      <c r="N17" s="1820"/>
      <c r="O17" s="1820"/>
      <c r="P17" s="1820"/>
      <c r="Q17" s="1820"/>
      <c r="R17" s="1820"/>
      <c r="S17" s="1821"/>
      <c r="T17" s="1824" t="s">
        <v>3697</v>
      </c>
      <c r="U17" s="689" t="s">
        <v>2853</v>
      </c>
      <c r="V17" s="249"/>
      <c r="W17" s="249"/>
      <c r="X17" s="249"/>
      <c r="Y17" s="249"/>
    </row>
    <row r="18" spans="1:25" s="41" customFormat="1">
      <c r="A18" s="341" t="s">
        <v>3673</v>
      </c>
      <c r="B18" s="1217">
        <v>45358</v>
      </c>
      <c r="C18" s="32">
        <v>45356</v>
      </c>
      <c r="D18" s="521">
        <v>16583</v>
      </c>
      <c r="E18" s="1783" t="s">
        <v>2</v>
      </c>
      <c r="F18" s="1792">
        <v>784</v>
      </c>
      <c r="G18" s="1787" t="s">
        <v>41</v>
      </c>
      <c r="H18" s="521">
        <v>10</v>
      </c>
      <c r="I18" s="35" t="s">
        <v>6</v>
      </c>
      <c r="J18" s="19"/>
      <c r="K18" s="1787"/>
      <c r="L18" s="1478">
        <v>65</v>
      </c>
      <c r="M18" s="249"/>
      <c r="N18" s="249"/>
      <c r="O18" s="249"/>
      <c r="P18" s="249"/>
      <c r="Q18" s="249"/>
      <c r="R18" s="249"/>
      <c r="T18" s="1822" t="s">
        <v>3699</v>
      </c>
      <c r="U18" s="249"/>
      <c r="V18" s="249"/>
      <c r="W18" s="249"/>
      <c r="X18" s="249"/>
      <c r="Y18" s="249"/>
    </row>
    <row r="19" spans="1:25" s="41" customFormat="1">
      <c r="A19" s="341" t="s">
        <v>2420</v>
      </c>
      <c r="B19" s="1217">
        <v>45356</v>
      </c>
      <c r="C19" s="1791">
        <v>45356</v>
      </c>
      <c r="D19" s="521">
        <v>0</v>
      </c>
      <c r="E19" s="1783" t="s">
        <v>3314</v>
      </c>
      <c r="F19" s="1792">
        <v>0</v>
      </c>
      <c r="G19" s="1787" t="s">
        <v>41</v>
      </c>
      <c r="H19" s="1788" t="s">
        <v>1580</v>
      </c>
      <c r="I19" s="35" t="s">
        <v>6</v>
      </c>
      <c r="J19" s="1787" t="s">
        <v>2110</v>
      </c>
      <c r="K19" s="1787"/>
      <c r="L19" s="1478"/>
      <c r="M19" s="249"/>
      <c r="N19" s="249"/>
      <c r="O19" s="249"/>
      <c r="P19" s="249"/>
      <c r="Q19" s="249"/>
      <c r="R19" s="249"/>
      <c r="T19" s="1796" t="s">
        <v>6</v>
      </c>
      <c r="U19" s="249"/>
      <c r="V19" s="249"/>
      <c r="W19" s="249"/>
      <c r="X19" s="249"/>
      <c r="Y19" s="249"/>
    </row>
    <row r="20" spans="1:25" s="41" customFormat="1">
      <c r="A20" s="341" t="s">
        <v>109</v>
      </c>
      <c r="B20" s="1217">
        <v>45359</v>
      </c>
      <c r="C20" s="32">
        <v>45359</v>
      </c>
      <c r="D20" s="521">
        <v>16679</v>
      </c>
      <c r="E20" s="1783" t="s">
        <v>2060</v>
      </c>
      <c r="F20" s="1792">
        <v>4025</v>
      </c>
      <c r="G20" s="1787" t="s">
        <v>939</v>
      </c>
      <c r="H20" s="521">
        <v>3</v>
      </c>
      <c r="I20" s="35" t="s">
        <v>6</v>
      </c>
      <c r="J20" s="19"/>
      <c r="K20" s="1787"/>
      <c r="L20" s="1478"/>
      <c r="M20" s="249"/>
      <c r="N20" s="249"/>
      <c r="O20" s="249"/>
      <c r="P20" s="249"/>
      <c r="Q20" s="249"/>
      <c r="R20" s="249"/>
      <c r="T20" s="1796" t="s">
        <v>6</v>
      </c>
      <c r="U20" s="249"/>
      <c r="V20" s="249"/>
      <c r="W20" s="249"/>
      <c r="X20" s="249"/>
      <c r="Y20" s="249"/>
    </row>
    <row r="21" spans="1:25" s="41" customFormat="1">
      <c r="A21" s="341"/>
      <c r="B21" s="1217"/>
      <c r="C21" s="32"/>
      <c r="D21" s="521"/>
      <c r="E21" s="1783" t="s">
        <v>2060</v>
      </c>
      <c r="F21" s="1792">
        <v>4025</v>
      </c>
      <c r="G21" s="1787" t="s">
        <v>939</v>
      </c>
      <c r="H21" s="521">
        <v>3</v>
      </c>
      <c r="I21" s="35" t="s">
        <v>6</v>
      </c>
      <c r="J21" s="19"/>
      <c r="K21" s="1787"/>
      <c r="L21" s="1478"/>
      <c r="M21" s="249"/>
      <c r="N21" s="249"/>
      <c r="O21" s="249"/>
      <c r="P21" s="249"/>
      <c r="Q21" s="249"/>
      <c r="R21" s="249"/>
      <c r="T21" s="1796" t="s">
        <v>6</v>
      </c>
      <c r="U21" s="249"/>
      <c r="V21" s="249"/>
      <c r="W21" s="249"/>
      <c r="X21" s="249"/>
      <c r="Y21" s="249"/>
    </row>
    <row r="22" spans="1:25" s="41" customFormat="1">
      <c r="A22" s="341"/>
      <c r="B22" s="1217"/>
      <c r="C22" s="32"/>
      <c r="D22" s="521"/>
      <c r="E22" s="1783" t="s">
        <v>2060</v>
      </c>
      <c r="F22" s="1792">
        <v>4025</v>
      </c>
      <c r="G22" s="1787" t="s">
        <v>2236</v>
      </c>
      <c r="H22" s="1788" t="s">
        <v>1092</v>
      </c>
      <c r="I22" s="35" t="s">
        <v>6</v>
      </c>
      <c r="J22" s="19"/>
      <c r="K22" s="1787"/>
      <c r="L22" s="1478"/>
      <c r="M22" s="249"/>
      <c r="N22" s="249"/>
      <c r="O22" s="249"/>
      <c r="P22" s="249"/>
      <c r="Q22" s="249"/>
      <c r="R22" s="249"/>
      <c r="T22" s="1796"/>
      <c r="U22" s="249"/>
      <c r="V22" s="249"/>
      <c r="W22" s="249"/>
      <c r="X22" s="249"/>
      <c r="Y22" s="249"/>
    </row>
    <row r="23" spans="1:25" s="41" customFormat="1">
      <c r="A23" s="341"/>
      <c r="B23" s="1217"/>
      <c r="C23" s="32"/>
      <c r="D23" s="521"/>
      <c r="E23" s="1783" t="s">
        <v>2060</v>
      </c>
      <c r="F23" s="1792">
        <v>4025</v>
      </c>
      <c r="G23" s="1787" t="s">
        <v>213</v>
      </c>
      <c r="H23" s="1788" t="s">
        <v>1114</v>
      </c>
      <c r="I23" s="35" t="s">
        <v>6</v>
      </c>
      <c r="J23" s="19"/>
      <c r="K23" s="1787"/>
      <c r="L23" s="1478">
        <v>400</v>
      </c>
      <c r="M23" s="249"/>
      <c r="N23" s="249"/>
      <c r="O23" s="249"/>
      <c r="P23" s="249"/>
      <c r="Q23" s="249"/>
      <c r="R23" s="249"/>
      <c r="T23" s="1796"/>
      <c r="U23" s="249"/>
      <c r="V23" s="249"/>
      <c r="W23" s="249"/>
      <c r="X23" s="249"/>
      <c r="Y23" s="249"/>
    </row>
    <row r="24" spans="1:25" s="41" customFormat="1">
      <c r="A24" s="341" t="s">
        <v>523</v>
      </c>
      <c r="B24" s="1839">
        <v>45364</v>
      </c>
      <c r="C24" s="1840">
        <v>45363</v>
      </c>
      <c r="D24" s="1832">
        <v>16624</v>
      </c>
      <c r="E24" s="1833" t="s">
        <v>2</v>
      </c>
      <c r="F24" s="1834">
        <v>4452</v>
      </c>
      <c r="G24" s="1835" t="s">
        <v>54</v>
      </c>
      <c r="H24" s="1832">
        <v>15</v>
      </c>
      <c r="I24" s="35" t="s">
        <v>6</v>
      </c>
      <c r="J24" s="1835" t="s">
        <v>3164</v>
      </c>
      <c r="K24" s="1835"/>
      <c r="L24" s="1478">
        <v>262.5</v>
      </c>
      <c r="M24" s="249"/>
      <c r="N24" s="249"/>
      <c r="O24" s="249"/>
      <c r="P24" s="249"/>
      <c r="Q24" s="249"/>
      <c r="R24" s="249"/>
      <c r="T24" s="1055"/>
      <c r="U24" s="689" t="s">
        <v>2853</v>
      </c>
      <c r="V24" s="249"/>
      <c r="W24" s="249"/>
      <c r="X24" s="249"/>
      <c r="Y24" s="249"/>
    </row>
    <row r="25" spans="1:25" s="41" customFormat="1">
      <c r="A25" s="341" t="s">
        <v>2374</v>
      </c>
      <c r="B25" s="1217">
        <v>45366</v>
      </c>
      <c r="C25" s="32">
        <v>45366</v>
      </c>
      <c r="D25" s="521">
        <v>16629</v>
      </c>
      <c r="E25" s="1833" t="s">
        <v>3720</v>
      </c>
      <c r="F25" s="1792">
        <v>4358</v>
      </c>
      <c r="G25" s="1787" t="s">
        <v>2375</v>
      </c>
      <c r="H25" s="521">
        <v>40</v>
      </c>
      <c r="I25" s="35" t="s">
        <v>6</v>
      </c>
      <c r="J25" s="19"/>
      <c r="K25" s="1787"/>
      <c r="L25" s="1478">
        <v>1260</v>
      </c>
      <c r="M25" s="249"/>
      <c r="N25" s="249"/>
      <c r="O25" s="249"/>
      <c r="P25" s="249"/>
      <c r="Q25" s="249"/>
      <c r="R25" s="249"/>
      <c r="T25" s="1824" t="s">
        <v>3708</v>
      </c>
      <c r="U25" s="249"/>
      <c r="V25" s="249"/>
      <c r="W25" s="249"/>
      <c r="X25" s="249"/>
      <c r="Y25" s="249"/>
    </row>
    <row r="26" spans="1:25" s="41" customFormat="1">
      <c r="A26" s="341" t="s">
        <v>2420</v>
      </c>
      <c r="B26" s="1217">
        <v>45357</v>
      </c>
      <c r="C26" s="32">
        <v>45357</v>
      </c>
      <c r="D26" s="521">
        <v>0</v>
      </c>
      <c r="E26" s="1783" t="s">
        <v>2</v>
      </c>
      <c r="F26" s="1792">
        <v>0</v>
      </c>
      <c r="G26" s="1787" t="s">
        <v>939</v>
      </c>
      <c r="H26" s="1788" t="s">
        <v>1580</v>
      </c>
      <c r="I26" s="35" t="s">
        <v>6</v>
      </c>
      <c r="J26" s="1787" t="s">
        <v>1275</v>
      </c>
      <c r="K26" s="1787"/>
      <c r="L26" s="1478">
        <v>0</v>
      </c>
      <c r="M26" s="249"/>
      <c r="N26" s="249"/>
      <c r="O26" s="249"/>
      <c r="P26" s="249"/>
      <c r="Q26" s="249"/>
      <c r="R26" s="249"/>
      <c r="T26" s="249"/>
      <c r="U26" s="249"/>
      <c r="V26" s="249"/>
      <c r="W26" s="249"/>
      <c r="X26" s="249"/>
      <c r="Y26" s="249"/>
    </row>
    <row r="27" spans="1:25" s="41" customFormat="1" ht="15.75">
      <c r="A27" s="341" t="s">
        <v>3669</v>
      </c>
      <c r="B27" s="1790">
        <v>45366</v>
      </c>
      <c r="C27" s="1840">
        <v>45369</v>
      </c>
      <c r="D27" s="1832">
        <v>16568</v>
      </c>
      <c r="E27" s="1833" t="s">
        <v>1221</v>
      </c>
      <c r="F27" s="1834">
        <v>4274</v>
      </c>
      <c r="G27" s="1835" t="s">
        <v>864</v>
      </c>
      <c r="H27" s="1832">
        <v>10</v>
      </c>
      <c r="I27" s="35" t="s">
        <v>6</v>
      </c>
      <c r="J27" s="1835"/>
      <c r="K27" s="1835" t="s">
        <v>571</v>
      </c>
      <c r="L27" s="1478">
        <v>105</v>
      </c>
      <c r="M27" s="249"/>
      <c r="N27" s="249"/>
      <c r="O27" s="249"/>
      <c r="P27" s="249"/>
      <c r="Q27" s="249"/>
      <c r="R27" s="249"/>
      <c r="T27" s="1814" t="s">
        <v>3698</v>
      </c>
      <c r="U27" s="249"/>
      <c r="V27" s="249"/>
      <c r="W27" s="249"/>
      <c r="X27" s="249"/>
      <c r="Y27" s="249"/>
    </row>
    <row r="28" spans="1:25" s="41" customFormat="1" ht="15.75">
      <c r="A28" s="341" t="s">
        <v>1109</v>
      </c>
      <c r="B28" s="1217">
        <v>45366</v>
      </c>
      <c r="C28" s="1840">
        <v>45369</v>
      </c>
      <c r="D28" s="1832">
        <v>16579</v>
      </c>
      <c r="E28" s="1833" t="s">
        <v>2</v>
      </c>
      <c r="F28" s="1834">
        <v>2029</v>
      </c>
      <c r="G28" s="1835" t="s">
        <v>3684</v>
      </c>
      <c r="H28" s="1832">
        <v>8</v>
      </c>
      <c r="I28" s="35" t="s">
        <v>6</v>
      </c>
      <c r="J28" s="1835"/>
      <c r="K28" s="1835" t="s">
        <v>571</v>
      </c>
      <c r="L28" s="1478">
        <v>85.36</v>
      </c>
      <c r="M28" s="249"/>
      <c r="N28" s="249"/>
      <c r="O28" s="249"/>
      <c r="P28" s="249"/>
      <c r="Q28" s="249"/>
      <c r="R28" s="249"/>
      <c r="T28" s="1814" t="s">
        <v>3695</v>
      </c>
      <c r="U28" s="249"/>
      <c r="V28" s="249"/>
      <c r="W28" s="249"/>
      <c r="X28" s="249"/>
      <c r="Y28" s="249"/>
    </row>
    <row r="29" spans="1:25" s="41" customFormat="1">
      <c r="A29" s="341" t="s">
        <v>791</v>
      </c>
      <c r="B29" s="1217">
        <v>45366</v>
      </c>
      <c r="C29" s="32">
        <v>45363</v>
      </c>
      <c r="D29" s="521">
        <v>16631</v>
      </c>
      <c r="E29" s="1783" t="s">
        <v>2520</v>
      </c>
      <c r="F29" s="1792">
        <v>5002</v>
      </c>
      <c r="G29" s="1787" t="s">
        <v>1204</v>
      </c>
      <c r="H29" s="521">
        <v>2</v>
      </c>
      <c r="I29" s="35" t="s">
        <v>6</v>
      </c>
      <c r="J29" s="19"/>
      <c r="K29" s="1787"/>
      <c r="L29" s="1478">
        <v>640</v>
      </c>
      <c r="M29" s="249"/>
      <c r="N29" s="249"/>
      <c r="O29" s="249"/>
      <c r="P29" s="249"/>
      <c r="Q29" s="249"/>
      <c r="R29" s="249"/>
      <c r="T29" s="249"/>
      <c r="U29" s="249"/>
      <c r="V29" s="249"/>
      <c r="W29" s="249"/>
      <c r="X29" s="249"/>
      <c r="Y29" s="249"/>
    </row>
    <row r="30" spans="1:25" s="41" customFormat="1">
      <c r="A30" s="341" t="s">
        <v>3710</v>
      </c>
      <c r="B30" s="1839">
        <v>45366</v>
      </c>
      <c r="C30" s="1840">
        <v>45366</v>
      </c>
      <c r="D30" s="1832">
        <v>16639</v>
      </c>
      <c r="E30" s="1833" t="s">
        <v>7</v>
      </c>
      <c r="F30" s="1834">
        <v>5032</v>
      </c>
      <c r="G30" s="1835" t="s">
        <v>3211</v>
      </c>
      <c r="H30" s="1832">
        <v>20</v>
      </c>
      <c r="I30" s="35" t="s">
        <v>6</v>
      </c>
      <c r="J30" s="1835"/>
      <c r="K30" s="1835" t="s">
        <v>571</v>
      </c>
      <c r="L30" s="1478">
        <v>1651.6</v>
      </c>
      <c r="M30" s="249"/>
      <c r="N30" s="249"/>
      <c r="O30" s="249"/>
      <c r="P30" s="249"/>
      <c r="Q30" s="249"/>
      <c r="R30" s="249"/>
      <c r="T30" s="1836" t="s">
        <v>3730</v>
      </c>
      <c r="U30" s="249"/>
      <c r="V30" s="249"/>
      <c r="W30" s="249"/>
      <c r="X30" s="249"/>
      <c r="Y30" s="249"/>
    </row>
    <row r="31" spans="1:25" s="41" customFormat="1">
      <c r="A31" s="341" t="s">
        <v>2262</v>
      </c>
      <c r="B31" s="1217">
        <v>45366</v>
      </c>
      <c r="C31" s="32">
        <v>45366</v>
      </c>
      <c r="D31" s="521">
        <v>16652</v>
      </c>
      <c r="E31" s="1783" t="s">
        <v>7</v>
      </c>
      <c r="F31" s="1792">
        <v>4879</v>
      </c>
      <c r="G31" s="1787" t="s">
        <v>3211</v>
      </c>
      <c r="H31" s="1788" t="s">
        <v>984</v>
      </c>
      <c r="I31" s="35" t="s">
        <v>6</v>
      </c>
      <c r="J31" s="19"/>
      <c r="K31" s="1787"/>
      <c r="L31" s="1478">
        <v>245</v>
      </c>
      <c r="M31" s="249"/>
      <c r="N31" s="249"/>
      <c r="O31" s="249"/>
      <c r="P31" s="249"/>
      <c r="Q31" s="249"/>
      <c r="R31" s="249"/>
      <c r="T31" s="1836" t="s">
        <v>3731</v>
      </c>
      <c r="U31" s="249"/>
      <c r="V31" s="249"/>
      <c r="W31" s="249"/>
      <c r="X31" s="249"/>
      <c r="Y31" s="249"/>
    </row>
    <row r="32" spans="1:25" s="41" customFormat="1">
      <c r="A32" s="341" t="s">
        <v>3058</v>
      </c>
      <c r="B32" s="1217">
        <v>45369</v>
      </c>
      <c r="C32" s="32">
        <v>45369</v>
      </c>
      <c r="D32" s="521">
        <v>16664</v>
      </c>
      <c r="E32" s="1783" t="s">
        <v>1221</v>
      </c>
      <c r="F32" s="1792">
        <v>4733</v>
      </c>
      <c r="G32" s="1787" t="s">
        <v>3112</v>
      </c>
      <c r="H32" s="521">
        <v>20</v>
      </c>
      <c r="I32" s="35" t="s">
        <v>6</v>
      </c>
      <c r="J32" s="19"/>
      <c r="K32" s="1787"/>
      <c r="L32" s="1478">
        <v>190</v>
      </c>
      <c r="M32" s="249"/>
      <c r="N32" s="249"/>
      <c r="O32" s="249"/>
      <c r="P32" s="249"/>
      <c r="Q32" s="249"/>
      <c r="R32" s="249"/>
      <c r="T32" s="1836" t="s">
        <v>3736</v>
      </c>
      <c r="U32" s="249"/>
      <c r="V32" s="249"/>
      <c r="W32" s="249"/>
      <c r="X32" s="249"/>
      <c r="Y32" s="249"/>
    </row>
    <row r="33" spans="1:25" s="41" customFormat="1">
      <c r="A33" s="341" t="s">
        <v>1677</v>
      </c>
      <c r="B33" s="1217">
        <v>45370</v>
      </c>
      <c r="C33" s="32">
        <v>45370</v>
      </c>
      <c r="D33" s="521">
        <v>16676</v>
      </c>
      <c r="E33" s="1783" t="s">
        <v>3314</v>
      </c>
      <c r="F33" s="1792">
        <v>5033</v>
      </c>
      <c r="G33" s="1787" t="s">
        <v>41</v>
      </c>
      <c r="H33" s="1788">
        <v>30</v>
      </c>
      <c r="I33" s="1664" t="s">
        <v>6</v>
      </c>
      <c r="J33" s="1787"/>
      <c r="K33" s="1787" t="s">
        <v>270</v>
      </c>
      <c r="L33" s="1478">
        <v>219.9</v>
      </c>
      <c r="M33" s="249"/>
      <c r="N33" s="249"/>
      <c r="O33" s="249"/>
      <c r="P33" s="249"/>
      <c r="Q33" s="249"/>
      <c r="R33" s="249"/>
      <c r="T33" s="1836" t="s">
        <v>3738</v>
      </c>
      <c r="U33" s="249"/>
      <c r="V33" s="249"/>
      <c r="W33" s="249"/>
      <c r="X33" s="249"/>
      <c r="Y33" s="249"/>
    </row>
    <row r="34" spans="1:25" s="41" customFormat="1">
      <c r="A34" s="341" t="s">
        <v>109</v>
      </c>
      <c r="B34" s="1217">
        <v>45341</v>
      </c>
      <c r="C34" s="32">
        <v>45371</v>
      </c>
      <c r="D34" s="521">
        <v>16812</v>
      </c>
      <c r="E34" s="1833" t="s">
        <v>2060</v>
      </c>
      <c r="F34" s="1792">
        <v>4025</v>
      </c>
      <c r="G34" s="1835" t="s">
        <v>2246</v>
      </c>
      <c r="H34" s="1832">
        <v>2</v>
      </c>
      <c r="I34" s="35" t="s">
        <v>6</v>
      </c>
      <c r="J34" s="1787"/>
      <c r="K34" s="1787"/>
      <c r="L34" s="1478">
        <v>100</v>
      </c>
      <c r="M34" s="249"/>
      <c r="N34" s="249"/>
      <c r="O34" s="249"/>
      <c r="P34" s="249"/>
      <c r="Q34" s="249"/>
      <c r="R34" s="249"/>
      <c r="T34" s="249">
        <v>0</v>
      </c>
      <c r="U34" s="249"/>
      <c r="V34" s="249"/>
      <c r="W34" s="249"/>
      <c r="X34" s="249"/>
      <c r="Y34" s="249"/>
    </row>
    <row r="35" spans="1:25" s="41" customFormat="1">
      <c r="A35" s="341" t="s">
        <v>109</v>
      </c>
      <c r="B35" s="1839">
        <v>45341</v>
      </c>
      <c r="C35" s="1840">
        <v>45363</v>
      </c>
      <c r="D35" s="1832">
        <v>16812</v>
      </c>
      <c r="E35" s="1833" t="s">
        <v>2060</v>
      </c>
      <c r="F35" s="1834">
        <v>4025</v>
      </c>
      <c r="G35" s="1835" t="s">
        <v>461</v>
      </c>
      <c r="H35" s="1832">
        <v>2</v>
      </c>
      <c r="I35" s="35" t="s">
        <v>6</v>
      </c>
      <c r="J35" s="1838" t="s">
        <v>3164</v>
      </c>
      <c r="K35" s="1787"/>
      <c r="L35" s="1478">
        <v>125</v>
      </c>
      <c r="M35" s="249"/>
      <c r="N35" s="249"/>
      <c r="O35" s="249"/>
      <c r="P35" s="249"/>
      <c r="Q35" s="249"/>
      <c r="R35" s="249"/>
      <c r="T35" s="249"/>
      <c r="U35" s="249"/>
      <c r="V35" s="249"/>
      <c r="W35" s="249"/>
      <c r="X35" s="249"/>
      <c r="Y35" s="249"/>
    </row>
    <row r="36" spans="1:25" s="41" customFormat="1">
      <c r="A36" s="341" t="s">
        <v>109</v>
      </c>
      <c r="B36" s="1839">
        <v>45376</v>
      </c>
      <c r="C36" s="1840">
        <v>45371</v>
      </c>
      <c r="D36" s="1832">
        <v>16812</v>
      </c>
      <c r="E36" s="1833" t="s">
        <v>2060</v>
      </c>
      <c r="F36" s="1834">
        <v>4025</v>
      </c>
      <c r="G36" s="1835" t="s">
        <v>622</v>
      </c>
      <c r="H36" s="1832" t="s">
        <v>984</v>
      </c>
      <c r="I36" s="35" t="s">
        <v>6</v>
      </c>
      <c r="J36" s="1838"/>
      <c r="K36" s="1787"/>
      <c r="L36" s="1478">
        <v>125</v>
      </c>
      <c r="M36" s="249"/>
      <c r="N36" s="249"/>
      <c r="O36" s="249"/>
      <c r="P36" s="249"/>
      <c r="Q36" s="249"/>
      <c r="R36" s="249"/>
      <c r="T36" s="249"/>
      <c r="U36" s="249"/>
      <c r="V36" s="249"/>
      <c r="W36" s="249"/>
      <c r="X36" s="249"/>
      <c r="Y36" s="249"/>
    </row>
    <row r="37" spans="1:25" s="41" customFormat="1">
      <c r="A37" s="341"/>
      <c r="B37" s="1839"/>
      <c r="C37" s="1840">
        <v>45371</v>
      </c>
      <c r="D37" s="1832"/>
      <c r="E37" s="1833"/>
      <c r="F37" s="1834"/>
      <c r="G37" s="1835" t="s">
        <v>3751</v>
      </c>
      <c r="H37" s="1832" t="s">
        <v>1114</v>
      </c>
      <c r="I37" s="35" t="s">
        <v>6</v>
      </c>
      <c r="J37" s="1838"/>
      <c r="K37" s="1787"/>
      <c r="L37" s="1478">
        <v>25</v>
      </c>
      <c r="M37" s="249"/>
      <c r="N37" s="249"/>
      <c r="O37" s="249"/>
      <c r="P37" s="249"/>
      <c r="Q37" s="249"/>
      <c r="R37" s="249"/>
      <c r="T37" s="249"/>
      <c r="U37" s="249"/>
      <c r="V37" s="249"/>
      <c r="W37" s="249"/>
      <c r="X37" s="249"/>
      <c r="Y37" s="249"/>
    </row>
    <row r="38" spans="1:25" s="41" customFormat="1">
      <c r="A38" s="341" t="s">
        <v>369</v>
      </c>
      <c r="B38" s="1217">
        <v>45369</v>
      </c>
      <c r="C38" s="32">
        <v>45369</v>
      </c>
      <c r="D38" s="521">
        <v>16666</v>
      </c>
      <c r="E38" s="1833" t="s">
        <v>2</v>
      </c>
      <c r="F38" s="1792">
        <v>782</v>
      </c>
      <c r="G38" s="1835" t="s">
        <v>958</v>
      </c>
      <c r="H38" s="1832" t="s">
        <v>908</v>
      </c>
      <c r="I38" s="35" t="s">
        <v>6</v>
      </c>
      <c r="J38" s="19"/>
      <c r="K38" s="1787"/>
      <c r="L38" s="1478"/>
      <c r="M38" s="249"/>
      <c r="N38" s="249"/>
      <c r="O38" s="249"/>
      <c r="P38" s="249"/>
      <c r="Q38" s="249"/>
      <c r="R38" s="249"/>
      <c r="T38" s="1836" t="s">
        <v>3733</v>
      </c>
      <c r="U38" s="249"/>
      <c r="V38" s="249"/>
      <c r="W38" s="249"/>
      <c r="X38" s="249"/>
      <c r="Y38" s="249"/>
    </row>
    <row r="39" spans="1:25" s="41" customFormat="1">
      <c r="A39" s="341"/>
      <c r="B39" s="1217"/>
      <c r="C39" s="32"/>
      <c r="D39" s="521"/>
      <c r="E39" s="1833"/>
      <c r="F39" s="1792"/>
      <c r="G39" s="1835" t="s">
        <v>939</v>
      </c>
      <c r="H39" s="1832" t="s">
        <v>1070</v>
      </c>
      <c r="I39" s="35" t="s">
        <v>6</v>
      </c>
      <c r="J39" s="1835" t="s">
        <v>1275</v>
      </c>
      <c r="K39" s="1787"/>
      <c r="L39" s="1478">
        <v>44.1</v>
      </c>
      <c r="M39" s="249"/>
      <c r="N39" s="249"/>
      <c r="O39" s="249"/>
      <c r="P39" s="249"/>
      <c r="Q39" s="249"/>
      <c r="R39" s="249"/>
      <c r="T39" s="1836" t="s">
        <v>3734</v>
      </c>
      <c r="U39" s="249"/>
      <c r="V39" s="249"/>
      <c r="W39" s="249"/>
      <c r="X39" s="249"/>
      <c r="Y39" s="249"/>
    </row>
    <row r="40" spans="1:25" s="41" customFormat="1">
      <c r="A40" s="341" t="s">
        <v>3716</v>
      </c>
      <c r="B40" s="1217">
        <v>45369</v>
      </c>
      <c r="C40" s="32">
        <v>45370</v>
      </c>
      <c r="D40" s="521">
        <v>16689</v>
      </c>
      <c r="E40" s="1833" t="s">
        <v>1574</v>
      </c>
      <c r="F40" s="1792">
        <v>4442</v>
      </c>
      <c r="G40" s="1835" t="s">
        <v>55</v>
      </c>
      <c r="H40" s="521">
        <v>5</v>
      </c>
      <c r="I40" s="35" t="s">
        <v>6</v>
      </c>
      <c r="J40" s="19"/>
      <c r="K40" s="1787"/>
      <c r="L40" s="1478">
        <v>450</v>
      </c>
      <c r="M40" s="249"/>
      <c r="N40" s="249"/>
      <c r="O40" s="249"/>
      <c r="P40" s="249"/>
      <c r="Q40" s="249"/>
      <c r="R40" s="249"/>
      <c r="T40" s="1836" t="s">
        <v>3735</v>
      </c>
      <c r="U40" s="249"/>
      <c r="V40" s="249"/>
      <c r="W40" s="249"/>
      <c r="X40" s="249"/>
      <c r="Y40" s="249"/>
    </row>
    <row r="41" spans="1:25" s="41" customFormat="1">
      <c r="A41" s="341" t="s">
        <v>3072</v>
      </c>
      <c r="B41" s="1217">
        <v>45369</v>
      </c>
      <c r="C41" s="32">
        <v>45364</v>
      </c>
      <c r="D41" s="521">
        <v>16690</v>
      </c>
      <c r="E41" s="1833" t="s">
        <v>7</v>
      </c>
      <c r="F41" s="1792">
        <v>4699</v>
      </c>
      <c r="G41" s="1835" t="s">
        <v>2963</v>
      </c>
      <c r="H41" s="521">
        <v>2</v>
      </c>
      <c r="I41" s="35" t="s">
        <v>6</v>
      </c>
      <c r="J41" s="1838" t="s">
        <v>3164</v>
      </c>
      <c r="K41" s="1787"/>
      <c r="L41" s="1478"/>
      <c r="M41" s="249"/>
      <c r="N41" s="249"/>
      <c r="O41" s="249"/>
      <c r="P41" s="249"/>
      <c r="Q41" s="249"/>
      <c r="R41" s="249"/>
      <c r="T41" s="249"/>
      <c r="U41" s="249"/>
      <c r="V41" s="249"/>
      <c r="W41" s="249"/>
      <c r="X41" s="249"/>
      <c r="Y41" s="249"/>
    </row>
    <row r="42" spans="1:25" s="41" customFormat="1">
      <c r="A42" s="341"/>
      <c r="B42" s="1217"/>
      <c r="C42" s="32"/>
      <c r="D42" s="521"/>
      <c r="E42" s="1833" t="s">
        <v>7</v>
      </c>
      <c r="F42" s="1792">
        <v>4700</v>
      </c>
      <c r="G42" s="1835" t="s">
        <v>71</v>
      </c>
      <c r="H42" s="521">
        <v>2</v>
      </c>
      <c r="I42" s="35" t="s">
        <v>6</v>
      </c>
      <c r="J42" s="1838" t="s">
        <v>3164</v>
      </c>
      <c r="K42" s="1787"/>
      <c r="L42" s="1478">
        <v>240</v>
      </c>
      <c r="M42" s="249"/>
      <c r="N42" s="249"/>
      <c r="O42" s="249"/>
      <c r="P42" s="249"/>
      <c r="Q42" s="249"/>
      <c r="R42" s="249"/>
      <c r="T42" s="249"/>
      <c r="U42" s="249"/>
      <c r="V42" s="249"/>
      <c r="W42" s="249"/>
      <c r="X42" s="249"/>
      <c r="Y42" s="249"/>
    </row>
    <row r="43" spans="1:25" s="41" customFormat="1">
      <c r="A43" s="341"/>
      <c r="B43" s="1217"/>
      <c r="C43" s="32">
        <v>45365</v>
      </c>
      <c r="D43" s="521"/>
      <c r="E43" s="1833" t="s">
        <v>1221</v>
      </c>
      <c r="F43" s="1792">
        <v>3921</v>
      </c>
      <c r="G43" s="1835" t="s">
        <v>53</v>
      </c>
      <c r="H43" s="1832" t="s">
        <v>1163</v>
      </c>
      <c r="I43" s="35" t="s">
        <v>6</v>
      </c>
      <c r="J43" s="1838" t="s">
        <v>3164</v>
      </c>
      <c r="K43" s="1787"/>
      <c r="L43" s="1478">
        <v>0</v>
      </c>
      <c r="M43" s="249"/>
      <c r="N43" s="249"/>
      <c r="O43" s="249"/>
      <c r="P43" s="249"/>
      <c r="Q43" s="249"/>
      <c r="R43" s="249"/>
      <c r="T43" s="249"/>
      <c r="U43" s="249"/>
      <c r="V43" s="249"/>
      <c r="W43" s="249"/>
      <c r="X43" s="249"/>
      <c r="Y43" s="249"/>
    </row>
    <row r="44" spans="1:25" s="41" customFormat="1">
      <c r="A44" s="341" t="s">
        <v>1516</v>
      </c>
      <c r="B44" s="1217">
        <v>45373</v>
      </c>
      <c r="C44" s="32">
        <v>45372</v>
      </c>
      <c r="D44" s="521">
        <v>16734</v>
      </c>
      <c r="E44" s="1833" t="s">
        <v>7</v>
      </c>
      <c r="F44" s="1792">
        <v>3687</v>
      </c>
      <c r="G44" s="1835" t="s">
        <v>399</v>
      </c>
      <c r="H44" s="521">
        <v>6</v>
      </c>
      <c r="I44" s="35" t="s">
        <v>6</v>
      </c>
      <c r="J44" s="19"/>
      <c r="K44" s="1787"/>
      <c r="L44" s="1478">
        <v>474</v>
      </c>
      <c r="M44" s="249"/>
      <c r="N44" s="249"/>
      <c r="O44" s="249"/>
      <c r="P44" s="249"/>
      <c r="Q44" s="249"/>
      <c r="R44" s="249"/>
      <c r="T44" s="1836" t="s">
        <v>3740</v>
      </c>
      <c r="U44" s="249"/>
      <c r="V44" s="249"/>
      <c r="W44" s="249"/>
      <c r="X44" s="249"/>
      <c r="Y44" s="249"/>
    </row>
    <row r="45" spans="1:25" s="41" customFormat="1">
      <c r="A45" s="340" t="s">
        <v>2262</v>
      </c>
      <c r="B45" s="1219">
        <v>45372</v>
      </c>
      <c r="C45" s="48">
        <v>45372</v>
      </c>
      <c r="D45" s="522">
        <v>0</v>
      </c>
      <c r="E45" s="40" t="s">
        <v>7</v>
      </c>
      <c r="F45" s="49">
        <v>0</v>
      </c>
      <c r="G45" s="36" t="s">
        <v>382</v>
      </c>
      <c r="H45" s="522" t="s">
        <v>1580</v>
      </c>
      <c r="I45" s="35" t="s">
        <v>6</v>
      </c>
      <c r="J45" s="36" t="s">
        <v>1275</v>
      </c>
      <c r="K45" s="36" t="s">
        <v>571</v>
      </c>
      <c r="L45" s="1478">
        <v>0</v>
      </c>
      <c r="M45" s="249"/>
      <c r="N45" s="249"/>
      <c r="O45" s="249"/>
      <c r="P45" s="249"/>
      <c r="Q45" s="249"/>
      <c r="R45" s="249"/>
      <c r="T45" s="249"/>
      <c r="U45" s="249"/>
      <c r="V45" s="249"/>
      <c r="W45" s="249"/>
      <c r="X45" s="249"/>
      <c r="Y45" s="249"/>
    </row>
    <row r="46" spans="1:25" s="41" customFormat="1">
      <c r="A46" s="341" t="s">
        <v>3742</v>
      </c>
      <c r="B46" s="1217">
        <v>45376</v>
      </c>
      <c r="C46" s="32">
        <v>45372</v>
      </c>
      <c r="D46" s="521">
        <v>16747</v>
      </c>
      <c r="E46" s="1833" t="s">
        <v>2</v>
      </c>
      <c r="F46" s="1792">
        <v>784</v>
      </c>
      <c r="G46" s="1835" t="s">
        <v>41</v>
      </c>
      <c r="H46" s="521">
        <v>10</v>
      </c>
      <c r="I46" s="35" t="s">
        <v>6</v>
      </c>
      <c r="J46" s="1835" t="s">
        <v>2039</v>
      </c>
      <c r="K46" s="1787"/>
      <c r="L46" s="1478">
        <v>48.9</v>
      </c>
      <c r="M46" s="249"/>
      <c r="N46" s="249"/>
      <c r="O46" s="249"/>
      <c r="P46" s="249"/>
      <c r="Q46" s="249"/>
      <c r="R46" s="249"/>
      <c r="T46" s="1847" t="s">
        <v>12</v>
      </c>
      <c r="U46" s="249"/>
      <c r="V46" s="249"/>
      <c r="W46" s="249"/>
      <c r="X46" s="249"/>
      <c r="Y46" s="249"/>
    </row>
    <row r="47" spans="1:25" s="41" customFormat="1">
      <c r="A47" s="341" t="s">
        <v>3743</v>
      </c>
      <c r="B47" s="1217">
        <v>45377</v>
      </c>
      <c r="C47" s="32">
        <v>45372</v>
      </c>
      <c r="D47" s="521">
        <v>16755</v>
      </c>
      <c r="E47" s="1833" t="s">
        <v>2</v>
      </c>
      <c r="F47" s="1792">
        <v>784</v>
      </c>
      <c r="G47" s="1835" t="s">
        <v>41</v>
      </c>
      <c r="H47" s="521">
        <v>100</v>
      </c>
      <c r="I47" s="35" t="s">
        <v>6</v>
      </c>
      <c r="J47" s="1835" t="s">
        <v>2039</v>
      </c>
      <c r="K47" s="1787"/>
      <c r="L47" s="1478">
        <v>504</v>
      </c>
      <c r="M47" s="249"/>
      <c r="N47" s="249"/>
      <c r="O47" s="249"/>
      <c r="P47" s="249"/>
      <c r="Q47" s="249"/>
      <c r="R47" s="249"/>
      <c r="T47" s="1847" t="s">
        <v>12</v>
      </c>
      <c r="U47" s="249"/>
      <c r="V47" s="249"/>
      <c r="W47" s="249"/>
      <c r="X47" s="249"/>
      <c r="Y47" s="249"/>
    </row>
    <row r="48" spans="1:25" s="41" customFormat="1">
      <c r="A48" s="341" t="s">
        <v>411</v>
      </c>
      <c r="B48" s="1217">
        <v>45377</v>
      </c>
      <c r="C48" s="32">
        <v>45372</v>
      </c>
      <c r="D48" s="521">
        <v>16758</v>
      </c>
      <c r="E48" s="1833" t="s">
        <v>7</v>
      </c>
      <c r="F48" s="1792">
        <v>5042</v>
      </c>
      <c r="G48" s="1835" t="s">
        <v>516</v>
      </c>
      <c r="H48" s="521">
        <v>16</v>
      </c>
      <c r="I48" s="35" t="s">
        <v>6</v>
      </c>
      <c r="J48" s="19"/>
      <c r="K48" s="1787"/>
      <c r="L48" s="1478">
        <v>240</v>
      </c>
      <c r="M48" s="249"/>
      <c r="N48" s="249"/>
      <c r="O48" s="249"/>
      <c r="P48" s="249"/>
      <c r="Q48" s="249"/>
      <c r="R48" s="249"/>
      <c r="T48" s="1847" t="s">
        <v>3768</v>
      </c>
      <c r="U48" s="249"/>
      <c r="V48" s="249"/>
      <c r="W48" s="249"/>
      <c r="X48" s="249"/>
      <c r="Y48" s="249"/>
    </row>
    <row r="49" spans="1:25" s="41" customFormat="1">
      <c r="A49" s="341" t="s">
        <v>3745</v>
      </c>
      <c r="B49" s="1217">
        <v>45378</v>
      </c>
      <c r="C49" s="32">
        <v>45373</v>
      </c>
      <c r="D49" s="521">
        <v>16785</v>
      </c>
      <c r="E49" s="1833" t="s">
        <v>2</v>
      </c>
      <c r="F49" s="1792">
        <v>1271</v>
      </c>
      <c r="G49" s="1835" t="s">
        <v>25</v>
      </c>
      <c r="H49" s="1832" t="s">
        <v>908</v>
      </c>
      <c r="I49" s="35" t="s">
        <v>6</v>
      </c>
      <c r="J49" s="19"/>
      <c r="K49" s="1787"/>
      <c r="L49" s="1478">
        <v>15.75</v>
      </c>
      <c r="M49" s="249"/>
      <c r="N49" s="249"/>
      <c r="O49" s="249"/>
      <c r="P49" s="249"/>
      <c r="Q49" s="249"/>
      <c r="R49" s="249"/>
      <c r="T49" s="1847" t="s">
        <v>3767</v>
      </c>
      <c r="U49" s="249"/>
      <c r="V49" s="249"/>
      <c r="W49" s="249"/>
      <c r="X49" s="249"/>
      <c r="Y49" s="249"/>
    </row>
    <row r="50" spans="1:25" s="41" customFormat="1">
      <c r="A50" s="341" t="s">
        <v>1227</v>
      </c>
      <c r="B50" s="1839">
        <v>45378</v>
      </c>
      <c r="C50" s="32">
        <v>45372</v>
      </c>
      <c r="D50" s="521">
        <v>16788</v>
      </c>
      <c r="E50" s="1833" t="s">
        <v>2</v>
      </c>
      <c r="F50" s="1792">
        <v>1271</v>
      </c>
      <c r="G50" s="1835" t="s">
        <v>25</v>
      </c>
      <c r="H50" s="1832" t="s">
        <v>895</v>
      </c>
      <c r="I50" s="35" t="s">
        <v>6</v>
      </c>
      <c r="J50" s="19"/>
      <c r="K50" s="1787"/>
      <c r="L50" s="1478">
        <v>71</v>
      </c>
      <c r="M50" s="249"/>
      <c r="N50" s="249"/>
      <c r="O50" s="249"/>
      <c r="P50" s="249"/>
      <c r="Q50" s="249"/>
      <c r="R50" s="249"/>
      <c r="T50" s="1847" t="s">
        <v>3763</v>
      </c>
      <c r="U50" s="249"/>
      <c r="V50" s="249"/>
      <c r="W50" s="249"/>
      <c r="X50" s="249"/>
      <c r="Y50" s="249"/>
    </row>
    <row r="51" spans="1:25" s="41" customFormat="1">
      <c r="A51" s="341" t="s">
        <v>1627</v>
      </c>
      <c r="B51" s="1217">
        <v>45379</v>
      </c>
      <c r="C51" s="32">
        <v>45376</v>
      </c>
      <c r="D51" s="521">
        <v>16800</v>
      </c>
      <c r="E51" s="1833" t="s">
        <v>7</v>
      </c>
      <c r="F51" s="1792">
        <v>4795</v>
      </c>
      <c r="G51" s="1835" t="s">
        <v>864</v>
      </c>
      <c r="H51" s="521">
        <v>50</v>
      </c>
      <c r="I51" s="35" t="s">
        <v>6</v>
      </c>
      <c r="J51" s="19"/>
      <c r="K51" s="1787"/>
      <c r="L51" s="1478">
        <v>605</v>
      </c>
      <c r="M51" s="249"/>
      <c r="N51" s="249"/>
      <c r="O51" s="249"/>
      <c r="P51" s="249"/>
      <c r="Q51" s="249"/>
      <c r="R51" s="249"/>
      <c r="T51" s="1847" t="s">
        <v>3769</v>
      </c>
      <c r="U51" s="249"/>
      <c r="V51" s="249"/>
      <c r="W51" s="249"/>
      <c r="X51" s="249"/>
      <c r="Y51" s="249"/>
    </row>
    <row r="52" spans="1:25" s="41" customFormat="1">
      <c r="A52" s="341" t="s">
        <v>141</v>
      </c>
      <c r="B52" s="1217">
        <v>45379</v>
      </c>
      <c r="C52" s="32">
        <v>45376</v>
      </c>
      <c r="D52" s="521">
        <v>16793</v>
      </c>
      <c r="E52" s="1833" t="s">
        <v>2</v>
      </c>
      <c r="F52" s="1792">
        <v>5052</v>
      </c>
      <c r="G52" s="1835" t="s">
        <v>10</v>
      </c>
      <c r="H52" s="521">
        <v>1</v>
      </c>
      <c r="I52" s="35" t="s">
        <v>6</v>
      </c>
      <c r="J52" s="19"/>
      <c r="K52" s="1787"/>
      <c r="L52" s="1478">
        <v>62.6</v>
      </c>
      <c r="M52" s="249"/>
      <c r="N52" s="249"/>
      <c r="O52" s="249"/>
      <c r="P52" s="249"/>
      <c r="Q52" s="249"/>
      <c r="R52" s="249"/>
      <c r="T52" s="1847" t="s">
        <v>3770</v>
      </c>
      <c r="U52" s="249"/>
      <c r="V52" s="249"/>
      <c r="W52" s="249"/>
      <c r="X52" s="249"/>
      <c r="Y52" s="249"/>
    </row>
    <row r="53" spans="1:25" s="41" customFormat="1">
      <c r="A53" s="341" t="s">
        <v>935</v>
      </c>
      <c r="B53" s="1217">
        <v>45379</v>
      </c>
      <c r="C53" s="32">
        <v>45376</v>
      </c>
      <c r="D53" s="521">
        <v>16620</v>
      </c>
      <c r="E53" s="1833" t="s">
        <v>2</v>
      </c>
      <c r="F53" s="1792">
        <v>5039</v>
      </c>
      <c r="G53" s="1835" t="s">
        <v>939</v>
      </c>
      <c r="H53" s="521">
        <v>9</v>
      </c>
      <c r="I53" s="235" t="s">
        <v>6</v>
      </c>
      <c r="J53" s="19"/>
      <c r="K53" s="1787"/>
      <c r="L53" s="1478">
        <v>183.38</v>
      </c>
      <c r="M53" s="249"/>
      <c r="N53" s="249"/>
      <c r="O53" s="249"/>
      <c r="P53" s="249"/>
      <c r="Q53" s="249"/>
      <c r="R53" s="249"/>
      <c r="T53" s="1849" t="s">
        <v>3695</v>
      </c>
      <c r="U53" s="1836" t="s">
        <v>3773</v>
      </c>
      <c r="V53" s="249"/>
      <c r="W53" s="249"/>
      <c r="X53" s="249"/>
      <c r="Y53" s="249"/>
    </row>
    <row r="54" spans="1:25" s="41" customFormat="1">
      <c r="A54" s="341" t="s">
        <v>519</v>
      </c>
      <c r="B54" s="1217">
        <v>45377</v>
      </c>
      <c r="C54" s="32">
        <v>45377</v>
      </c>
      <c r="D54" s="521">
        <v>16710</v>
      </c>
      <c r="E54" s="1833" t="s">
        <v>1221</v>
      </c>
      <c r="F54" s="1792">
        <v>3921</v>
      </c>
      <c r="G54" s="1835" t="s">
        <v>53</v>
      </c>
      <c r="H54" s="521">
        <v>10</v>
      </c>
      <c r="I54" s="35" t="s">
        <v>12</v>
      </c>
      <c r="J54" s="19"/>
      <c r="K54" s="36" t="s">
        <v>571</v>
      </c>
      <c r="L54" s="1478">
        <v>850</v>
      </c>
      <c r="M54" s="249"/>
      <c r="N54" s="249"/>
      <c r="O54" s="249"/>
      <c r="P54" s="249"/>
      <c r="Q54" s="249"/>
      <c r="R54" s="249"/>
      <c r="T54" s="1849" t="s">
        <v>3739</v>
      </c>
      <c r="U54" s="249"/>
      <c r="V54" s="249"/>
      <c r="W54" s="249"/>
      <c r="X54" s="249"/>
      <c r="Y54" s="249"/>
    </row>
    <row r="55" spans="1:25" s="41" customFormat="1">
      <c r="A55" s="341" t="s">
        <v>3776</v>
      </c>
      <c r="B55" s="1217">
        <v>45386</v>
      </c>
      <c r="C55" s="32">
        <v>45379</v>
      </c>
      <c r="D55" s="521">
        <v>16822</v>
      </c>
      <c r="E55" s="1833" t="s">
        <v>1221</v>
      </c>
      <c r="F55" s="1792">
        <v>5057</v>
      </c>
      <c r="G55" s="1835" t="s">
        <v>5</v>
      </c>
      <c r="H55" s="521">
        <v>1</v>
      </c>
      <c r="I55" s="35" t="s">
        <v>12</v>
      </c>
      <c r="J55" s="1835" t="s">
        <v>1189</v>
      </c>
      <c r="K55" s="1835" t="s">
        <v>991</v>
      </c>
      <c r="L55" s="1478">
        <v>83</v>
      </c>
      <c r="M55" s="249"/>
      <c r="N55" s="249"/>
      <c r="O55" s="249"/>
      <c r="P55" s="249"/>
      <c r="Q55" s="249"/>
      <c r="R55" s="249"/>
      <c r="T55" s="1849" t="s">
        <v>3777</v>
      </c>
      <c r="U55" s="1836" t="s">
        <v>3773</v>
      </c>
      <c r="V55" s="249"/>
      <c r="W55" s="249"/>
      <c r="X55" s="249"/>
      <c r="Y55" s="249"/>
    </row>
    <row r="56" spans="1:25" s="41" customFormat="1">
      <c r="A56" s="341" t="s">
        <v>2431</v>
      </c>
      <c r="B56" s="1217">
        <v>45379</v>
      </c>
      <c r="C56" s="32">
        <v>45377</v>
      </c>
      <c r="D56" s="521">
        <v>16835</v>
      </c>
      <c r="E56" s="1833" t="s">
        <v>1221</v>
      </c>
      <c r="F56" s="1792">
        <v>4401</v>
      </c>
      <c r="G56" s="1835" t="s">
        <v>54</v>
      </c>
      <c r="H56" s="521">
        <v>30</v>
      </c>
      <c r="I56" s="35" t="s">
        <v>6</v>
      </c>
      <c r="J56" s="19"/>
      <c r="K56" s="1787"/>
      <c r="L56" s="1478">
        <v>375</v>
      </c>
      <c r="M56" s="249"/>
      <c r="N56" s="249"/>
      <c r="O56" s="249"/>
      <c r="P56" s="249"/>
      <c r="Q56" s="249"/>
      <c r="R56" s="249"/>
      <c r="T56" s="1849" t="s">
        <v>3781</v>
      </c>
      <c r="U56" s="1836" t="s">
        <v>3773</v>
      </c>
      <c r="V56" s="249"/>
      <c r="W56" s="249"/>
      <c r="X56" s="249"/>
      <c r="Y56" s="249"/>
    </row>
    <row r="57" spans="1:25" s="41" customFormat="1">
      <c r="A57" s="35" t="s">
        <v>400</v>
      </c>
      <c r="B57" s="1843">
        <v>45379</v>
      </c>
      <c r="C57" s="1843">
        <v>45377</v>
      </c>
      <c r="D57" s="1835">
        <v>16792</v>
      </c>
      <c r="E57" s="1835" t="s">
        <v>81</v>
      </c>
      <c r="F57" s="1835">
        <v>5047</v>
      </c>
      <c r="G57" s="1835" t="s">
        <v>399</v>
      </c>
      <c r="H57" s="1832" t="s">
        <v>952</v>
      </c>
      <c r="I57" s="35" t="s">
        <v>6</v>
      </c>
      <c r="J57" s="1835"/>
      <c r="K57" s="1835" t="s">
        <v>270</v>
      </c>
      <c r="L57" s="1478"/>
      <c r="M57" s="249"/>
      <c r="N57" s="249"/>
      <c r="O57" s="249"/>
      <c r="P57" s="249"/>
      <c r="Q57" s="249"/>
      <c r="R57" s="249"/>
      <c r="T57" s="1847" t="s">
        <v>3766</v>
      </c>
      <c r="U57" s="249"/>
      <c r="V57" s="249"/>
      <c r="W57" s="249"/>
      <c r="X57" s="249"/>
      <c r="Y57" s="249"/>
    </row>
    <row r="58" spans="1:25" s="41" customFormat="1">
      <c r="A58" s="35"/>
      <c r="B58" s="1843"/>
      <c r="C58" s="1843"/>
      <c r="D58" s="1835"/>
      <c r="E58" s="1835" t="s">
        <v>69</v>
      </c>
      <c r="F58" s="1835">
        <v>5048</v>
      </c>
      <c r="G58" s="1835" t="s">
        <v>399</v>
      </c>
      <c r="H58" s="1832" t="s">
        <v>952</v>
      </c>
      <c r="I58" s="35" t="s">
        <v>6</v>
      </c>
      <c r="J58" s="1835"/>
      <c r="K58" s="1835" t="s">
        <v>270</v>
      </c>
      <c r="L58" s="1478"/>
      <c r="M58" s="249"/>
      <c r="N58" s="249"/>
      <c r="O58" s="249"/>
      <c r="P58" s="249"/>
      <c r="Q58" s="249"/>
      <c r="R58" s="249"/>
      <c r="T58" s="1847" t="s">
        <v>3766</v>
      </c>
      <c r="U58" s="249"/>
      <c r="V58" s="249"/>
      <c r="W58" s="249"/>
      <c r="X58" s="249"/>
      <c r="Y58" s="249"/>
    </row>
    <row r="59" spans="1:25" s="41" customFormat="1">
      <c r="A59" s="35"/>
      <c r="B59" s="1843"/>
      <c r="C59" s="1843"/>
      <c r="D59" s="1835"/>
      <c r="E59" s="1835" t="s">
        <v>131</v>
      </c>
      <c r="F59" s="1835">
        <v>5049</v>
      </c>
      <c r="G59" s="1835" t="s">
        <v>399</v>
      </c>
      <c r="H59" s="1832" t="s">
        <v>952</v>
      </c>
      <c r="I59" s="35" t="s">
        <v>6</v>
      </c>
      <c r="J59" s="19"/>
      <c r="K59" s="1835" t="s">
        <v>270</v>
      </c>
      <c r="L59" s="1478"/>
      <c r="M59" s="249"/>
      <c r="N59" s="249"/>
      <c r="O59" s="249"/>
      <c r="P59" s="249"/>
      <c r="Q59" s="249"/>
      <c r="R59" s="249"/>
      <c r="T59" s="1847" t="s">
        <v>3766</v>
      </c>
      <c r="U59" s="249"/>
      <c r="V59" s="249"/>
      <c r="W59" s="249"/>
      <c r="X59" s="249"/>
      <c r="Y59" s="249"/>
    </row>
    <row r="60" spans="1:25" s="41" customFormat="1">
      <c r="A60" s="35"/>
      <c r="B60" s="1843"/>
      <c r="C60" s="1843"/>
      <c r="D60" s="1835"/>
      <c r="E60" s="1835" t="s">
        <v>153</v>
      </c>
      <c r="F60" s="1835">
        <v>5050</v>
      </c>
      <c r="G60" s="1835" t="s">
        <v>399</v>
      </c>
      <c r="H60" s="1832" t="s">
        <v>952</v>
      </c>
      <c r="I60" s="35" t="s">
        <v>6</v>
      </c>
      <c r="J60" s="19"/>
      <c r="K60" s="1835" t="s">
        <v>270</v>
      </c>
      <c r="L60" s="1478">
        <v>401.28</v>
      </c>
      <c r="M60" s="249"/>
      <c r="N60" s="249"/>
      <c r="O60" s="249"/>
      <c r="P60" s="249"/>
      <c r="Q60" s="249"/>
      <c r="R60" s="249"/>
      <c r="T60" s="1847" t="s">
        <v>3766</v>
      </c>
      <c r="U60" s="249"/>
      <c r="V60" s="249"/>
      <c r="W60" s="249"/>
      <c r="X60" s="249"/>
      <c r="Y60" s="249"/>
    </row>
    <row r="61" spans="1:25" s="41" customFormat="1">
      <c r="A61" s="35" t="s">
        <v>3072</v>
      </c>
      <c r="B61" s="1843">
        <v>45379</v>
      </c>
      <c r="C61" s="1843">
        <v>45379</v>
      </c>
      <c r="D61" s="1835">
        <v>16870</v>
      </c>
      <c r="E61" s="1835" t="s">
        <v>7</v>
      </c>
      <c r="F61" s="1835">
        <v>4699</v>
      </c>
      <c r="G61" s="1835" t="s">
        <v>2963</v>
      </c>
      <c r="H61" s="1832">
        <v>6</v>
      </c>
      <c r="I61" s="35" t="s">
        <v>6</v>
      </c>
      <c r="J61" s="19"/>
      <c r="K61" s="1835"/>
      <c r="L61" s="1478"/>
      <c r="M61" s="249"/>
      <c r="N61" s="249"/>
      <c r="O61" s="249"/>
      <c r="P61" s="249"/>
      <c r="Q61" s="249"/>
      <c r="R61" s="249"/>
      <c r="T61" s="1847"/>
      <c r="U61" s="249"/>
      <c r="V61" s="249"/>
      <c r="W61" s="249"/>
      <c r="X61" s="249"/>
      <c r="Y61" s="249"/>
    </row>
    <row r="62" spans="1:25" s="41" customFormat="1">
      <c r="A62" s="35"/>
      <c r="B62" s="1843"/>
      <c r="C62" s="1843"/>
      <c r="D62" s="1835"/>
      <c r="E62" s="1835" t="s">
        <v>7</v>
      </c>
      <c r="F62" s="1835">
        <v>4700</v>
      </c>
      <c r="G62" s="1835" t="s">
        <v>71</v>
      </c>
      <c r="H62" s="1832">
        <v>6</v>
      </c>
      <c r="I62" s="35" t="s">
        <v>6</v>
      </c>
      <c r="J62" s="19"/>
      <c r="K62" s="1835"/>
      <c r="L62" s="1478">
        <v>720</v>
      </c>
      <c r="M62" s="249"/>
      <c r="N62" s="249"/>
      <c r="O62" s="249"/>
      <c r="P62" s="249"/>
      <c r="Q62" s="249"/>
      <c r="R62" s="249"/>
      <c r="T62" s="1847"/>
      <c r="U62" s="249"/>
      <c r="V62" s="249"/>
      <c r="W62" s="249"/>
      <c r="X62" s="249"/>
      <c r="Y62" s="249"/>
    </row>
    <row r="63" spans="1:25" s="41" customFormat="1">
      <c r="A63" s="35" t="s">
        <v>935</v>
      </c>
      <c r="B63" s="1843">
        <v>45379</v>
      </c>
      <c r="C63" s="1843">
        <v>45377</v>
      </c>
      <c r="D63" s="1835">
        <v>16859</v>
      </c>
      <c r="E63" s="1835" t="s">
        <v>2</v>
      </c>
      <c r="F63" s="1835">
        <v>5039</v>
      </c>
      <c r="G63" s="1835" t="s">
        <v>939</v>
      </c>
      <c r="H63" s="1832" t="s">
        <v>895</v>
      </c>
      <c r="I63" s="35" t="s">
        <v>6</v>
      </c>
      <c r="J63" s="19"/>
      <c r="K63" s="1835"/>
      <c r="L63" s="1478">
        <v>110.02</v>
      </c>
      <c r="M63" s="249"/>
      <c r="N63" s="249"/>
      <c r="O63" s="249"/>
      <c r="P63" s="249"/>
      <c r="Q63" s="249"/>
      <c r="R63" s="249"/>
      <c r="T63" s="1847"/>
      <c r="U63" s="249"/>
      <c r="V63" s="249"/>
      <c r="W63" s="249"/>
      <c r="X63" s="249"/>
      <c r="Y63" s="249"/>
    </row>
    <row r="64" spans="1:25" s="41" customFormat="1">
      <c r="A64" s="235" t="s">
        <v>3788</v>
      </c>
      <c r="B64" s="1841"/>
      <c r="C64" s="1841"/>
      <c r="D64" s="1829"/>
      <c r="E64" s="1829" t="s">
        <v>1275</v>
      </c>
      <c r="F64" s="1829"/>
      <c r="G64" s="1829"/>
      <c r="H64" s="1831"/>
      <c r="I64" s="235"/>
      <c r="J64" s="134"/>
      <c r="K64" s="1829"/>
      <c r="L64" s="1804"/>
      <c r="M64" s="249"/>
      <c r="N64" s="249"/>
      <c r="O64" s="249"/>
      <c r="P64" s="249"/>
      <c r="Q64" s="249"/>
      <c r="R64" s="249"/>
      <c r="T64" s="1847"/>
      <c r="U64" s="249"/>
      <c r="V64" s="249"/>
      <c r="W64" s="249"/>
      <c r="X64" s="249"/>
      <c r="Y64" s="249"/>
    </row>
    <row r="65" spans="1:25" s="41" customFormat="1">
      <c r="A65" s="35" t="s">
        <v>517</v>
      </c>
      <c r="B65" s="1843">
        <v>45387</v>
      </c>
      <c r="C65" s="1843">
        <v>45379</v>
      </c>
      <c r="D65" s="1835">
        <v>16872</v>
      </c>
      <c r="E65" s="1835" t="s">
        <v>1221</v>
      </c>
      <c r="F65" s="1835">
        <v>4687</v>
      </c>
      <c r="G65" s="1835" t="s">
        <v>83</v>
      </c>
      <c r="H65" s="1832">
        <v>10</v>
      </c>
      <c r="I65" s="35" t="s">
        <v>6</v>
      </c>
      <c r="J65" s="19"/>
      <c r="K65" s="1835"/>
      <c r="L65" s="1478">
        <v>287</v>
      </c>
      <c r="M65" s="1859"/>
      <c r="N65" s="1859"/>
      <c r="O65" s="1859"/>
      <c r="P65" s="1859"/>
      <c r="Q65" s="1859"/>
      <c r="R65" s="1859"/>
      <c r="S65" s="1860"/>
      <c r="T65" s="1858" t="s">
        <v>3455</v>
      </c>
      <c r="U65" s="249"/>
      <c r="V65" s="249"/>
      <c r="W65" s="249"/>
      <c r="X65" s="249"/>
      <c r="Y65" s="249"/>
    </row>
    <row r="66" spans="1:25" s="41" customFormat="1">
      <c r="A66" s="35" t="s">
        <v>2374</v>
      </c>
      <c r="B66" s="1843">
        <v>45379</v>
      </c>
      <c r="C66" s="1843">
        <v>45379</v>
      </c>
      <c r="D66" s="1835">
        <v>16894</v>
      </c>
      <c r="E66" s="1835" t="s">
        <v>1704</v>
      </c>
      <c r="F66" s="1835">
        <v>4358</v>
      </c>
      <c r="G66" s="1835" t="s">
        <v>2375</v>
      </c>
      <c r="H66" s="1832">
        <v>40</v>
      </c>
      <c r="I66" s="35" t="s">
        <v>6</v>
      </c>
      <c r="J66" s="19"/>
      <c r="K66" s="1835"/>
      <c r="L66" s="1478">
        <v>1260</v>
      </c>
      <c r="M66" s="249"/>
      <c r="N66" s="249"/>
      <c r="O66" s="249"/>
      <c r="P66" s="249"/>
      <c r="Q66" s="249"/>
      <c r="R66" s="249"/>
      <c r="T66" s="1847"/>
      <c r="U66" s="249"/>
      <c r="V66" s="249"/>
      <c r="W66" s="249"/>
      <c r="X66" s="249"/>
      <c r="Y66" s="249"/>
    </row>
    <row r="67" spans="1:25" s="41" customFormat="1">
      <c r="A67" s="235"/>
      <c r="B67" s="1841"/>
      <c r="C67" s="1841"/>
      <c r="D67" s="1829"/>
      <c r="E67" s="1829"/>
      <c r="F67" s="1829"/>
      <c r="G67" s="1829"/>
      <c r="H67" s="1831"/>
      <c r="I67" s="235"/>
      <c r="J67" s="134"/>
      <c r="K67" s="1829"/>
      <c r="L67" s="1804"/>
      <c r="M67" s="249"/>
      <c r="N67" s="249"/>
      <c r="O67" s="249"/>
      <c r="P67" s="249"/>
      <c r="Q67" s="249"/>
      <c r="R67" s="249"/>
      <c r="T67" s="1847"/>
      <c r="U67" s="249"/>
      <c r="V67" s="249"/>
      <c r="W67" s="249"/>
      <c r="X67" s="249"/>
      <c r="Y67" s="249"/>
    </row>
    <row r="68" spans="1:25" s="44" customFormat="1">
      <c r="A68" s="2464">
        <f>SUM(L13:L60)</f>
        <v>11996.07</v>
      </c>
      <c r="B68" s="2465"/>
      <c r="C68" s="2465"/>
      <c r="D68" s="2465"/>
      <c r="E68" s="2465"/>
      <c r="F68" s="2465"/>
      <c r="G68" s="2465"/>
      <c r="H68" s="2465"/>
      <c r="I68" s="2465"/>
      <c r="J68" s="2465"/>
      <c r="K68" s="2465"/>
      <c r="L68" s="2466"/>
      <c r="M68" s="246"/>
      <c r="N68" s="246"/>
      <c r="O68" s="246"/>
      <c r="P68" s="246"/>
      <c r="Q68" s="246"/>
      <c r="R68" s="246"/>
      <c r="T68" s="246"/>
      <c r="U68" s="246"/>
      <c r="V68" s="246"/>
      <c r="W68" s="246"/>
      <c r="X68" s="246"/>
      <c r="Y68" s="246"/>
    </row>
    <row r="69" spans="1:25" s="42" customFormat="1" ht="24" customHeight="1">
      <c r="A69" s="2461" t="s">
        <v>1315</v>
      </c>
      <c r="B69" s="2462"/>
      <c r="C69" s="2462"/>
      <c r="D69" s="2462"/>
      <c r="E69" s="2462"/>
      <c r="F69" s="2462"/>
      <c r="G69" s="2462"/>
      <c r="H69" s="2462"/>
      <c r="I69" s="2462"/>
      <c r="J69" s="2462"/>
      <c r="K69" s="2462"/>
      <c r="L69" s="2463"/>
      <c r="M69" s="80"/>
      <c r="N69" s="80"/>
      <c r="O69" s="80"/>
      <c r="P69" s="80"/>
      <c r="Q69" s="80"/>
      <c r="R69" s="80"/>
      <c r="T69" s="1818" t="s">
        <v>2188</v>
      </c>
      <c r="U69" s="80"/>
      <c r="V69" s="80"/>
      <c r="W69" s="80"/>
      <c r="X69" s="80"/>
      <c r="Y69" s="80"/>
    </row>
    <row r="70" spans="1:25" s="6" customFormat="1" ht="15.75">
      <c r="A70" s="35" t="s">
        <v>3295</v>
      </c>
      <c r="B70" s="1826">
        <v>45356</v>
      </c>
      <c r="C70" s="1826">
        <v>45357</v>
      </c>
      <c r="D70" s="1787">
        <v>16520</v>
      </c>
      <c r="E70" s="1787" t="s">
        <v>2351</v>
      </c>
      <c r="F70" s="1787">
        <v>4811</v>
      </c>
      <c r="G70" s="1787" t="s">
        <v>22</v>
      </c>
      <c r="H70" s="1827" t="s">
        <v>3709</v>
      </c>
      <c r="I70" s="35" t="s">
        <v>6</v>
      </c>
      <c r="J70" s="35"/>
      <c r="K70" s="1787"/>
      <c r="L70" s="464">
        <v>893.76</v>
      </c>
      <c r="T70" s="1622" t="s">
        <v>3656</v>
      </c>
      <c r="U70" s="689" t="s">
        <v>2853</v>
      </c>
    </row>
    <row r="71" spans="1:25" s="41" customFormat="1" ht="15.75">
      <c r="A71" s="341" t="s">
        <v>371</v>
      </c>
      <c r="B71" s="1790">
        <v>45351</v>
      </c>
      <c r="C71" s="1791">
        <v>45356</v>
      </c>
      <c r="D71" s="1788">
        <v>16523</v>
      </c>
      <c r="E71" s="1783" t="s">
        <v>2351</v>
      </c>
      <c r="F71" s="1792">
        <v>2329</v>
      </c>
      <c r="G71" s="1787" t="s">
        <v>53</v>
      </c>
      <c r="H71" s="1788" t="s">
        <v>1167</v>
      </c>
      <c r="I71" s="35" t="s">
        <v>6</v>
      </c>
      <c r="J71" s="35"/>
      <c r="K71" s="1793"/>
      <c r="L71" s="1478">
        <v>1275.75</v>
      </c>
      <c r="M71" s="249"/>
      <c r="N71" s="249"/>
      <c r="O71" s="249"/>
      <c r="P71" s="249"/>
      <c r="Q71" s="249"/>
      <c r="R71" s="249"/>
      <c r="T71" s="1622" t="s">
        <v>3655</v>
      </c>
      <c r="U71" s="689" t="s">
        <v>2853</v>
      </c>
      <c r="V71" s="249"/>
      <c r="W71" s="249"/>
      <c r="X71" s="249"/>
      <c r="Y71" s="249"/>
    </row>
    <row r="72" spans="1:25" s="41" customFormat="1" ht="15.75">
      <c r="A72" s="341" t="s">
        <v>794</v>
      </c>
      <c r="B72" s="1790">
        <v>45351</v>
      </c>
      <c r="C72" s="1791">
        <v>45359</v>
      </c>
      <c r="D72" s="1788">
        <v>16525</v>
      </c>
      <c r="E72" s="1783" t="s">
        <v>2351</v>
      </c>
      <c r="F72" s="1792">
        <v>2135</v>
      </c>
      <c r="G72" s="1787" t="s">
        <v>63</v>
      </c>
      <c r="H72" s="1788">
        <v>20</v>
      </c>
      <c r="I72" s="35" t="s">
        <v>6</v>
      </c>
      <c r="J72" s="35"/>
      <c r="K72" s="1793"/>
      <c r="L72" s="1478">
        <v>1670</v>
      </c>
      <c r="M72" s="249"/>
      <c r="N72" s="249"/>
      <c r="O72" s="249"/>
      <c r="P72" s="249"/>
      <c r="Q72" s="249"/>
      <c r="R72" s="249"/>
      <c r="T72" s="1622" t="s">
        <v>3654</v>
      </c>
      <c r="U72" s="689" t="s">
        <v>2853</v>
      </c>
      <c r="V72" s="249"/>
      <c r="W72" s="249"/>
      <c r="X72" s="249"/>
      <c r="Y72" s="249"/>
    </row>
    <row r="73" spans="1:25" s="41" customFormat="1" ht="15.75">
      <c r="A73" s="341" t="s">
        <v>141</v>
      </c>
      <c r="B73" s="1790">
        <v>45359</v>
      </c>
      <c r="C73" s="1791">
        <v>45357</v>
      </c>
      <c r="D73" s="1788">
        <v>16598</v>
      </c>
      <c r="E73" s="1783" t="s">
        <v>2351</v>
      </c>
      <c r="F73" s="1792">
        <v>3096</v>
      </c>
      <c r="G73" s="1787" t="s">
        <v>47</v>
      </c>
      <c r="H73" s="1788" t="s">
        <v>1029</v>
      </c>
      <c r="I73" s="35" t="s">
        <v>6</v>
      </c>
      <c r="J73" s="35"/>
      <c r="K73" s="1787"/>
      <c r="L73" s="1478">
        <v>50.8</v>
      </c>
      <c r="M73" s="249"/>
      <c r="N73" s="249"/>
      <c r="O73" s="249"/>
      <c r="P73" s="249"/>
      <c r="Q73" s="249"/>
      <c r="R73" s="249"/>
      <c r="T73" s="1622" t="s">
        <v>3682</v>
      </c>
      <c r="U73" s="689" t="s">
        <v>2853</v>
      </c>
      <c r="V73" s="249"/>
      <c r="W73" s="249"/>
      <c r="X73" s="249"/>
      <c r="Y73" s="249"/>
    </row>
    <row r="74" spans="1:25" s="41" customFormat="1" ht="15.75">
      <c r="A74" s="341" t="s">
        <v>2428</v>
      </c>
      <c r="B74" s="1790">
        <v>45359</v>
      </c>
      <c r="C74" s="1791">
        <v>45357</v>
      </c>
      <c r="D74" s="1788">
        <v>16597</v>
      </c>
      <c r="E74" s="1783" t="s">
        <v>2351</v>
      </c>
      <c r="F74" s="1792">
        <v>4366</v>
      </c>
      <c r="G74" s="1787" t="s">
        <v>17</v>
      </c>
      <c r="H74" s="1788" t="s">
        <v>952</v>
      </c>
      <c r="I74" s="35" t="s">
        <v>6</v>
      </c>
      <c r="J74" s="35"/>
      <c r="K74" s="1787"/>
      <c r="L74" s="1478">
        <v>158.97999999999999</v>
      </c>
      <c r="M74" s="249"/>
      <c r="N74" s="249"/>
      <c r="O74" s="249"/>
      <c r="P74" s="249"/>
      <c r="Q74" s="249"/>
      <c r="R74" s="249"/>
      <c r="T74" s="1622" t="s">
        <v>3685</v>
      </c>
      <c r="U74" s="689" t="s">
        <v>2853</v>
      </c>
      <c r="V74" s="249"/>
      <c r="W74" s="249"/>
      <c r="X74" s="249"/>
      <c r="Y74" s="249"/>
    </row>
    <row r="75" spans="1:25" s="41" customFormat="1" ht="15.75">
      <c r="A75" s="341" t="s">
        <v>3671</v>
      </c>
      <c r="B75" s="1217">
        <v>45352</v>
      </c>
      <c r="C75" s="32">
        <v>45352</v>
      </c>
      <c r="D75" s="521">
        <v>16572</v>
      </c>
      <c r="E75" s="1783" t="s">
        <v>2</v>
      </c>
      <c r="F75" s="33">
        <v>2639</v>
      </c>
      <c r="G75" s="1787" t="s">
        <v>142</v>
      </c>
      <c r="H75" s="521">
        <v>300</v>
      </c>
      <c r="I75" s="35" t="s">
        <v>6</v>
      </c>
      <c r="J75" s="19"/>
      <c r="K75" s="21"/>
      <c r="L75" s="1478">
        <v>1530</v>
      </c>
      <c r="M75" s="249"/>
      <c r="N75" s="249"/>
      <c r="O75" s="249"/>
      <c r="P75" s="249"/>
      <c r="Q75" s="249"/>
      <c r="R75" s="249"/>
      <c r="T75" s="1814" t="s">
        <v>3675</v>
      </c>
      <c r="U75" s="249"/>
      <c r="V75" s="249"/>
      <c r="W75" s="249"/>
      <c r="X75" s="249"/>
      <c r="Y75" s="249"/>
    </row>
    <row r="76" spans="1:25" s="6" customFormat="1">
      <c r="A76" s="25" t="s">
        <v>1177</v>
      </c>
      <c r="B76" s="14">
        <v>45352</v>
      </c>
      <c r="C76" s="14">
        <v>45352</v>
      </c>
      <c r="D76" s="9">
        <v>16075</v>
      </c>
      <c r="E76" s="9" t="s">
        <v>2</v>
      </c>
      <c r="F76" s="9">
        <v>1007</v>
      </c>
      <c r="G76" s="9" t="s">
        <v>135</v>
      </c>
      <c r="H76" s="10">
        <v>20</v>
      </c>
      <c r="I76" s="35" t="s">
        <v>6</v>
      </c>
      <c r="J76" s="9"/>
      <c r="K76" s="9"/>
      <c r="L76" s="458">
        <v>570</v>
      </c>
      <c r="T76" s="1815" t="s">
        <v>3676</v>
      </c>
    </row>
    <row r="77" spans="1:25" s="41" customFormat="1">
      <c r="A77" s="341" t="s">
        <v>3673</v>
      </c>
      <c r="B77" s="1217">
        <v>45358</v>
      </c>
      <c r="C77" s="1791">
        <v>45356</v>
      </c>
      <c r="D77" s="521">
        <v>16583</v>
      </c>
      <c r="E77" s="1783" t="s">
        <v>2</v>
      </c>
      <c r="F77" s="1792">
        <v>951</v>
      </c>
      <c r="G77" s="1787" t="s">
        <v>58</v>
      </c>
      <c r="H77" s="521">
        <v>1</v>
      </c>
      <c r="I77" s="35" t="s">
        <v>12</v>
      </c>
      <c r="J77" s="19"/>
      <c r="K77" s="1787"/>
      <c r="L77" s="1478">
        <v>118</v>
      </c>
      <c r="M77" s="249"/>
      <c r="N77" s="249"/>
      <c r="O77" s="249"/>
      <c r="P77" s="249"/>
      <c r="Q77" s="249"/>
      <c r="R77" s="249"/>
      <c r="T77" s="1815" t="s">
        <v>3692</v>
      </c>
      <c r="U77" s="249"/>
      <c r="V77" s="249"/>
      <c r="W77" s="249"/>
      <c r="X77" s="249"/>
      <c r="Y77" s="249"/>
    </row>
    <row r="78" spans="1:25" s="6" customFormat="1">
      <c r="A78" s="25" t="s">
        <v>172</v>
      </c>
      <c r="B78" s="14">
        <v>45356</v>
      </c>
      <c r="C78" s="14">
        <v>45355</v>
      </c>
      <c r="D78" s="9">
        <v>16487</v>
      </c>
      <c r="E78" s="9" t="s">
        <v>1221</v>
      </c>
      <c r="F78" s="9">
        <v>3314</v>
      </c>
      <c r="G78" s="9" t="s">
        <v>5</v>
      </c>
      <c r="H78" s="10">
        <v>20</v>
      </c>
      <c r="I78" s="35" t="s">
        <v>6</v>
      </c>
      <c r="J78" s="9"/>
      <c r="K78" s="9"/>
      <c r="L78" s="458">
        <v>579.79999999999995</v>
      </c>
      <c r="T78" s="1815" t="s">
        <v>3677</v>
      </c>
    </row>
    <row r="79" spans="1:25" s="6" customFormat="1">
      <c r="A79" s="25" t="s">
        <v>2854</v>
      </c>
      <c r="B79" s="14">
        <v>45355</v>
      </c>
      <c r="C79" s="14">
        <v>45356</v>
      </c>
      <c r="D79" s="9">
        <v>16231</v>
      </c>
      <c r="E79" s="9" t="s">
        <v>2</v>
      </c>
      <c r="F79" s="9">
        <v>2691</v>
      </c>
      <c r="G79" s="9" t="s">
        <v>47</v>
      </c>
      <c r="H79" s="10" t="s">
        <v>2028</v>
      </c>
      <c r="I79" s="35" t="s">
        <v>6</v>
      </c>
      <c r="J79" s="9"/>
      <c r="K79" s="9"/>
      <c r="L79" s="458">
        <v>1653.76</v>
      </c>
      <c r="T79" s="1819" t="s">
        <v>3596</v>
      </c>
      <c r="U79" s="246" t="s">
        <v>3693</v>
      </c>
    </row>
    <row r="80" spans="1:25" s="6" customFormat="1">
      <c r="A80" s="25" t="s">
        <v>779</v>
      </c>
      <c r="B80" s="14">
        <v>45358</v>
      </c>
      <c r="C80" s="14">
        <v>45357</v>
      </c>
      <c r="D80" s="9">
        <v>16486</v>
      </c>
      <c r="E80" s="9" t="s">
        <v>2</v>
      </c>
      <c r="F80" s="9">
        <v>753</v>
      </c>
      <c r="G80" s="9" t="s">
        <v>47</v>
      </c>
      <c r="H80" s="10">
        <v>20</v>
      </c>
      <c r="I80" s="35" t="s">
        <v>6</v>
      </c>
      <c r="J80" s="9"/>
      <c r="K80" s="9"/>
      <c r="L80" s="458">
        <v>998</v>
      </c>
      <c r="T80" s="1816" t="s">
        <v>3608</v>
      </c>
    </row>
    <row r="81" spans="1:25" s="41" customFormat="1" ht="15.75">
      <c r="A81" s="341" t="s">
        <v>787</v>
      </c>
      <c r="B81" s="1217">
        <v>45356</v>
      </c>
      <c r="C81" s="1791">
        <v>45355</v>
      </c>
      <c r="D81" s="521">
        <v>16592</v>
      </c>
      <c r="E81" s="1783" t="s">
        <v>1221</v>
      </c>
      <c r="F81" s="1792">
        <v>2438</v>
      </c>
      <c r="G81" s="1787" t="s">
        <v>47</v>
      </c>
      <c r="H81" s="1788" t="s">
        <v>1066</v>
      </c>
      <c r="I81" s="35" t="s">
        <v>6</v>
      </c>
      <c r="J81" s="19"/>
      <c r="K81" s="1787"/>
      <c r="L81" s="1478">
        <v>140.80000000000001</v>
      </c>
      <c r="M81" s="249"/>
      <c r="N81" s="249"/>
      <c r="O81" s="249"/>
      <c r="P81" s="249"/>
      <c r="Q81" s="249"/>
      <c r="R81" s="249"/>
      <c r="T81" s="1817" t="s">
        <v>3683</v>
      </c>
      <c r="U81" s="249"/>
      <c r="V81" s="249"/>
      <c r="W81" s="249"/>
      <c r="X81" s="249"/>
      <c r="Y81" s="249"/>
    </row>
    <row r="82" spans="1:25" s="41" customFormat="1" ht="15.75">
      <c r="A82" s="341" t="s">
        <v>3324</v>
      </c>
      <c r="B82" s="1217">
        <v>45357</v>
      </c>
      <c r="C82" s="1791">
        <v>45355</v>
      </c>
      <c r="D82" s="521">
        <v>16602</v>
      </c>
      <c r="E82" s="1783" t="s">
        <v>7</v>
      </c>
      <c r="F82" s="1792">
        <v>1095</v>
      </c>
      <c r="G82" s="1787" t="s">
        <v>47</v>
      </c>
      <c r="H82" s="521">
        <v>5</v>
      </c>
      <c r="I82" s="35" t="s">
        <v>6</v>
      </c>
      <c r="J82" s="19"/>
      <c r="K82" s="1787"/>
      <c r="L82" s="1478">
        <v>199.5</v>
      </c>
      <c r="M82" s="249"/>
      <c r="N82" s="249"/>
      <c r="O82" s="249"/>
      <c r="P82" s="249"/>
      <c r="Q82" s="249"/>
      <c r="R82" s="249"/>
      <c r="T82" s="1817" t="s">
        <v>3686</v>
      </c>
      <c r="U82" s="249"/>
      <c r="V82" s="249"/>
      <c r="W82" s="249"/>
      <c r="X82" s="249"/>
      <c r="Y82" s="249"/>
    </row>
    <row r="83" spans="1:25" s="41" customFormat="1" ht="15.75">
      <c r="A83" s="341" t="s">
        <v>454</v>
      </c>
      <c r="B83" s="1217">
        <v>45355</v>
      </c>
      <c r="C83" s="1791">
        <v>45355</v>
      </c>
      <c r="D83" s="521">
        <v>16603</v>
      </c>
      <c r="E83" s="1783" t="s">
        <v>2</v>
      </c>
      <c r="F83" s="1792">
        <v>753</v>
      </c>
      <c r="G83" s="1787" t="s">
        <v>47</v>
      </c>
      <c r="H83" s="521">
        <v>16</v>
      </c>
      <c r="I83" s="35" t="s">
        <v>6</v>
      </c>
      <c r="J83" s="19"/>
      <c r="K83" s="1787"/>
      <c r="L83" s="1478"/>
      <c r="M83" s="249"/>
      <c r="N83" s="249"/>
      <c r="O83" s="249"/>
      <c r="P83" s="249"/>
      <c r="Q83" s="249"/>
      <c r="R83" s="249"/>
      <c r="T83" s="1817" t="s">
        <v>3690</v>
      </c>
      <c r="U83" s="249"/>
      <c r="V83" s="249"/>
      <c r="W83" s="249"/>
      <c r="X83" s="249"/>
      <c r="Y83" s="249"/>
    </row>
    <row r="84" spans="1:25" s="41" customFormat="1" ht="15.75">
      <c r="A84" s="341"/>
      <c r="B84" s="1217"/>
      <c r="C84" s="1791"/>
      <c r="D84" s="521"/>
      <c r="E84" s="1783" t="s">
        <v>1221</v>
      </c>
      <c r="F84" s="1792">
        <v>4320</v>
      </c>
      <c r="G84" s="1787" t="s">
        <v>63</v>
      </c>
      <c r="H84" s="521">
        <v>10</v>
      </c>
      <c r="I84" s="35" t="s">
        <v>6</v>
      </c>
      <c r="J84" s="19"/>
      <c r="K84" s="1787"/>
      <c r="L84" s="1478">
        <v>1463.4</v>
      </c>
      <c r="M84" s="249"/>
      <c r="N84" s="249"/>
      <c r="O84" s="249"/>
      <c r="P84" s="249"/>
      <c r="Q84" s="249"/>
      <c r="R84" s="249"/>
      <c r="T84" s="1817" t="s">
        <v>3690</v>
      </c>
      <c r="U84" s="249"/>
      <c r="V84" s="249"/>
      <c r="W84" s="249"/>
      <c r="X84" s="249"/>
      <c r="Y84" s="249"/>
    </row>
    <row r="85" spans="1:25" s="41" customFormat="1" ht="15.75">
      <c r="A85" s="341" t="s">
        <v>3619</v>
      </c>
      <c r="B85" s="1217">
        <v>45356</v>
      </c>
      <c r="C85" s="1791">
        <v>45356</v>
      </c>
      <c r="D85" s="521">
        <v>16478</v>
      </c>
      <c r="E85" s="1783" t="s">
        <v>2</v>
      </c>
      <c r="F85" s="1792">
        <v>1555</v>
      </c>
      <c r="G85" s="1787" t="s">
        <v>22</v>
      </c>
      <c r="H85" s="1788" t="s">
        <v>3648</v>
      </c>
      <c r="I85" s="35" t="s">
        <v>6</v>
      </c>
      <c r="J85" s="19"/>
      <c r="K85" s="1787"/>
      <c r="L85" s="1478">
        <v>111.38</v>
      </c>
      <c r="M85" s="249"/>
      <c r="N85" s="249"/>
      <c r="O85" s="249"/>
      <c r="P85" s="249"/>
      <c r="Q85" s="249"/>
      <c r="R85" s="249"/>
      <c r="T85" s="1817" t="s">
        <v>6</v>
      </c>
      <c r="U85" s="249"/>
      <c r="V85" s="249"/>
      <c r="W85" s="249"/>
      <c r="X85" s="249"/>
      <c r="Y85" s="249"/>
    </row>
    <row r="86" spans="1:25" s="41" customFormat="1" ht="15.75">
      <c r="A86" s="341" t="s">
        <v>3324</v>
      </c>
      <c r="B86" s="1217">
        <v>45359</v>
      </c>
      <c r="C86" s="1791">
        <v>45358</v>
      </c>
      <c r="D86" s="521">
        <v>16609</v>
      </c>
      <c r="E86" s="1783" t="s">
        <v>2</v>
      </c>
      <c r="F86" s="1792">
        <v>4855</v>
      </c>
      <c r="G86" s="1787" t="s">
        <v>3711</v>
      </c>
      <c r="H86" s="1788" t="s">
        <v>1018</v>
      </c>
      <c r="I86" s="35" t="s">
        <v>6</v>
      </c>
      <c r="J86" s="19"/>
      <c r="K86" s="1787"/>
      <c r="L86" s="1478">
        <v>100.1</v>
      </c>
      <c r="M86" s="249"/>
      <c r="N86" s="249"/>
      <c r="O86" s="249"/>
      <c r="P86" s="249"/>
      <c r="Q86" s="249"/>
      <c r="R86" s="249"/>
      <c r="T86" s="1817" t="s">
        <v>3691</v>
      </c>
      <c r="U86" s="249"/>
      <c r="V86" s="249"/>
      <c r="W86" s="249"/>
      <c r="X86" s="249"/>
      <c r="Y86" s="249"/>
    </row>
    <row r="87" spans="1:25" s="41" customFormat="1" ht="15.75">
      <c r="A87" s="341" t="s">
        <v>2374</v>
      </c>
      <c r="B87" s="1217">
        <v>45359</v>
      </c>
      <c r="C87" s="1791">
        <v>45359</v>
      </c>
      <c r="D87" s="521">
        <v>16606</v>
      </c>
      <c r="E87" s="1783" t="s">
        <v>1221</v>
      </c>
      <c r="F87" s="1792">
        <v>4375</v>
      </c>
      <c r="G87" s="1787" t="s">
        <v>31</v>
      </c>
      <c r="H87" s="521">
        <v>100</v>
      </c>
      <c r="I87" s="35" t="s">
        <v>6</v>
      </c>
      <c r="J87" s="19"/>
      <c r="K87" s="1787"/>
      <c r="L87" s="1478">
        <v>2090</v>
      </c>
      <c r="M87" s="249"/>
      <c r="N87" s="249"/>
      <c r="O87" s="249"/>
      <c r="P87" s="249"/>
      <c r="Q87" s="249"/>
      <c r="R87" s="249"/>
      <c r="T87" s="1817" t="s">
        <v>3687</v>
      </c>
      <c r="U87" s="249"/>
      <c r="V87" s="249"/>
      <c r="W87" s="249"/>
      <c r="X87" s="249"/>
      <c r="Y87" s="249"/>
    </row>
    <row r="88" spans="1:25" s="41" customFormat="1">
      <c r="A88" s="341" t="s">
        <v>249</v>
      </c>
      <c r="B88" s="1217">
        <v>45364</v>
      </c>
      <c r="C88" s="1791">
        <v>45356</v>
      </c>
      <c r="D88" s="521">
        <v>16621</v>
      </c>
      <c r="E88" s="1783" t="s">
        <v>74</v>
      </c>
      <c r="F88" s="1792">
        <v>5030</v>
      </c>
      <c r="G88" s="1787" t="s">
        <v>16</v>
      </c>
      <c r="H88" s="1788">
        <v>5</v>
      </c>
      <c r="I88" s="35" t="s">
        <v>6</v>
      </c>
      <c r="J88" s="1787"/>
      <c r="K88" s="1787"/>
      <c r="L88" s="1478"/>
      <c r="M88" s="249"/>
      <c r="N88" s="249"/>
      <c r="O88" s="249"/>
      <c r="P88" s="249"/>
      <c r="Q88" s="249"/>
      <c r="R88" s="249"/>
      <c r="T88" s="1828" t="s">
        <v>3700</v>
      </c>
      <c r="U88" s="689" t="s">
        <v>2853</v>
      </c>
      <c r="V88" s="249"/>
      <c r="W88" s="249"/>
      <c r="X88" s="249"/>
      <c r="Y88" s="249"/>
    </row>
    <row r="89" spans="1:25" s="41" customFormat="1">
      <c r="A89" s="341" t="s">
        <v>1468</v>
      </c>
      <c r="B89" s="1217">
        <v>45364</v>
      </c>
      <c r="C89" s="1791">
        <v>45357</v>
      </c>
      <c r="D89" s="521">
        <v>16612</v>
      </c>
      <c r="E89" s="1783" t="s">
        <v>2</v>
      </c>
      <c r="F89" s="1792">
        <v>753</v>
      </c>
      <c r="G89" s="1787" t="s">
        <v>47</v>
      </c>
      <c r="H89" s="1788" t="s">
        <v>1066</v>
      </c>
      <c r="I89" s="35" t="s">
        <v>6</v>
      </c>
      <c r="J89" s="1787"/>
      <c r="K89" s="1787"/>
      <c r="L89" s="1478">
        <v>144.32</v>
      </c>
      <c r="M89" s="249"/>
      <c r="N89" s="249"/>
      <c r="O89" s="249"/>
      <c r="P89" s="249"/>
      <c r="Q89" s="249"/>
      <c r="R89" s="249"/>
      <c r="T89" s="1828" t="s">
        <v>3683</v>
      </c>
      <c r="U89" s="689" t="s">
        <v>2853</v>
      </c>
      <c r="V89" s="249"/>
      <c r="W89" s="249"/>
      <c r="X89" s="249"/>
      <c r="Y89" s="249"/>
    </row>
    <row r="90" spans="1:25" s="41" customFormat="1" ht="15.75">
      <c r="A90" s="341" t="s">
        <v>1303</v>
      </c>
      <c r="B90" s="1217">
        <v>45363</v>
      </c>
      <c r="C90" s="1791">
        <v>45363</v>
      </c>
      <c r="D90" s="521">
        <v>16605</v>
      </c>
      <c r="E90" s="1783" t="s">
        <v>1221</v>
      </c>
      <c r="F90" s="1792">
        <v>3630</v>
      </c>
      <c r="G90" s="1787" t="s">
        <v>2004</v>
      </c>
      <c r="H90" s="521">
        <v>5</v>
      </c>
      <c r="I90" s="35" t="s">
        <v>6</v>
      </c>
      <c r="J90" s="1787" t="s">
        <v>991</v>
      </c>
      <c r="K90" s="1787"/>
      <c r="L90" s="1478"/>
      <c r="M90" s="249"/>
      <c r="N90" s="249"/>
      <c r="O90" s="249"/>
      <c r="P90" s="249"/>
      <c r="Q90" s="249"/>
      <c r="R90" s="249"/>
      <c r="T90" s="1817" t="s">
        <v>3688</v>
      </c>
      <c r="U90" s="249"/>
      <c r="V90" s="249"/>
      <c r="W90" s="249"/>
      <c r="X90" s="249"/>
      <c r="Y90" s="249"/>
    </row>
    <row r="91" spans="1:25" s="41" customFormat="1" ht="15.75">
      <c r="A91" s="341"/>
      <c r="B91" s="1217"/>
      <c r="C91" s="1791"/>
      <c r="D91" s="521"/>
      <c r="E91" s="1783" t="s">
        <v>1221</v>
      </c>
      <c r="F91" s="1792">
        <v>3624</v>
      </c>
      <c r="G91" s="1787" t="s">
        <v>63</v>
      </c>
      <c r="H91" s="521">
        <v>20</v>
      </c>
      <c r="I91" s="35" t="s">
        <v>6</v>
      </c>
      <c r="J91" s="1787" t="s">
        <v>991</v>
      </c>
      <c r="K91" s="1787"/>
      <c r="L91" s="1478">
        <v>318.5</v>
      </c>
      <c r="M91" s="249"/>
      <c r="N91" s="249"/>
      <c r="O91" s="249"/>
      <c r="P91" s="249"/>
      <c r="Q91" s="249"/>
      <c r="R91" s="249"/>
      <c r="T91" s="1817" t="s">
        <v>3689</v>
      </c>
      <c r="U91" s="249"/>
      <c r="V91" s="249"/>
      <c r="W91" s="249"/>
      <c r="X91" s="249"/>
      <c r="Y91" s="249"/>
    </row>
    <row r="92" spans="1:25" s="6" customFormat="1">
      <c r="A92" s="25" t="s">
        <v>400</v>
      </c>
      <c r="B92" s="14">
        <v>45362</v>
      </c>
      <c r="C92" s="14">
        <v>45362</v>
      </c>
      <c r="D92" s="9">
        <v>16187</v>
      </c>
      <c r="E92" s="9" t="s">
        <v>2</v>
      </c>
      <c r="F92" s="9">
        <v>753</v>
      </c>
      <c r="G92" s="9" t="s">
        <v>47</v>
      </c>
      <c r="H92" s="10">
        <v>100</v>
      </c>
      <c r="I92" s="35" t="s">
        <v>6</v>
      </c>
      <c r="J92" s="9"/>
      <c r="K92" s="9"/>
      <c r="L92" s="458">
        <v>3750</v>
      </c>
      <c r="T92" s="1819" t="s">
        <v>3584</v>
      </c>
      <c r="U92" s="246" t="s">
        <v>3694</v>
      </c>
    </row>
    <row r="93" spans="1:25" s="6" customFormat="1">
      <c r="A93" s="25" t="s">
        <v>400</v>
      </c>
      <c r="B93" s="14">
        <v>45362</v>
      </c>
      <c r="C93" s="14">
        <v>45359</v>
      </c>
      <c r="D93" s="9">
        <v>16185</v>
      </c>
      <c r="E93" s="9" t="s">
        <v>2</v>
      </c>
      <c r="F93" s="9">
        <v>908</v>
      </c>
      <c r="G93" s="9" t="s">
        <v>30</v>
      </c>
      <c r="H93" s="10">
        <v>63</v>
      </c>
      <c r="I93" s="35" t="s">
        <v>6</v>
      </c>
      <c r="J93" s="9"/>
      <c r="K93" s="9"/>
      <c r="L93" s="458">
        <v>510</v>
      </c>
      <c r="T93" s="1816" t="s">
        <v>3583</v>
      </c>
    </row>
    <row r="94" spans="1:25" s="41" customFormat="1" ht="15.75">
      <c r="A94" s="341" t="s">
        <v>3313</v>
      </c>
      <c r="B94" s="1217">
        <v>45364</v>
      </c>
      <c r="C94" s="1791">
        <v>45363</v>
      </c>
      <c r="D94" s="521">
        <v>16610</v>
      </c>
      <c r="E94" s="1783" t="s">
        <v>671</v>
      </c>
      <c r="F94" s="1792">
        <v>2358</v>
      </c>
      <c r="G94" s="1787" t="s">
        <v>17</v>
      </c>
      <c r="H94" s="1788" t="s">
        <v>882</v>
      </c>
      <c r="I94" s="35" t="s">
        <v>6</v>
      </c>
      <c r="J94" s="19"/>
      <c r="K94" s="1787"/>
      <c r="L94" s="1478"/>
      <c r="M94" s="249"/>
      <c r="N94" s="249"/>
      <c r="O94" s="249"/>
      <c r="P94" s="249"/>
      <c r="Q94" s="249"/>
      <c r="R94" s="249"/>
      <c r="T94" s="1823" t="s">
        <v>6</v>
      </c>
      <c r="U94" s="249"/>
      <c r="V94" s="249"/>
      <c r="W94" s="249"/>
      <c r="X94" s="249"/>
      <c r="Y94" s="249"/>
    </row>
    <row r="95" spans="1:25" s="41" customFormat="1" ht="15.75">
      <c r="A95" s="341"/>
      <c r="B95" s="1217"/>
      <c r="C95" s="1791"/>
      <c r="D95" s="521"/>
      <c r="E95" s="1783" t="s">
        <v>570</v>
      </c>
      <c r="F95" s="1792">
        <v>3487</v>
      </c>
      <c r="G95" s="1787" t="s">
        <v>17</v>
      </c>
      <c r="H95" s="1788" t="s">
        <v>1018</v>
      </c>
      <c r="I95" s="35" t="s">
        <v>6</v>
      </c>
      <c r="J95" s="1787" t="s">
        <v>270</v>
      </c>
      <c r="K95" s="1787"/>
      <c r="L95" s="1478"/>
      <c r="M95" s="249"/>
      <c r="N95" s="249"/>
      <c r="O95" s="249"/>
      <c r="P95" s="249"/>
      <c r="Q95" s="249"/>
      <c r="R95" s="249"/>
      <c r="T95" s="1823" t="s">
        <v>6</v>
      </c>
      <c r="U95" s="249"/>
      <c r="V95" s="249"/>
      <c r="W95" s="249"/>
      <c r="X95" s="249"/>
      <c r="Y95" s="249"/>
    </row>
    <row r="96" spans="1:25" s="41" customFormat="1" ht="15.75">
      <c r="A96" s="341"/>
      <c r="B96" s="1217"/>
      <c r="C96" s="1791"/>
      <c r="D96" s="521"/>
      <c r="E96" s="1783" t="s">
        <v>474</v>
      </c>
      <c r="F96" s="1792">
        <v>2987</v>
      </c>
      <c r="G96" s="1787" t="s">
        <v>17</v>
      </c>
      <c r="H96" s="1788" t="s">
        <v>1018</v>
      </c>
      <c r="I96" s="35" t="s">
        <v>6</v>
      </c>
      <c r="J96" s="1787" t="s">
        <v>270</v>
      </c>
      <c r="K96" s="1787"/>
      <c r="L96" s="1478"/>
      <c r="M96" s="249"/>
      <c r="N96" s="249"/>
      <c r="O96" s="249"/>
      <c r="P96" s="249"/>
      <c r="Q96" s="249"/>
      <c r="R96" s="249"/>
      <c r="T96" s="1823" t="s">
        <v>6</v>
      </c>
      <c r="U96" s="249"/>
      <c r="V96" s="249"/>
      <c r="W96" s="249"/>
      <c r="X96" s="249"/>
      <c r="Y96" s="249"/>
    </row>
    <row r="97" spans="1:25" s="41" customFormat="1" ht="15.75">
      <c r="A97" s="341"/>
      <c r="B97" s="1217"/>
      <c r="C97" s="1791"/>
      <c r="D97" s="521"/>
      <c r="E97" s="1783" t="s">
        <v>81</v>
      </c>
      <c r="F97" s="1792">
        <v>3486</v>
      </c>
      <c r="G97" s="1787" t="s">
        <v>17</v>
      </c>
      <c r="H97" s="521">
        <v>7</v>
      </c>
      <c r="I97" s="35" t="s">
        <v>6</v>
      </c>
      <c r="J97" s="1787" t="s">
        <v>270</v>
      </c>
      <c r="K97" s="1787"/>
      <c r="L97" s="1478"/>
      <c r="M97" s="249"/>
      <c r="N97" s="249"/>
      <c r="O97" s="249"/>
      <c r="P97" s="249"/>
      <c r="Q97" s="249"/>
      <c r="R97" s="249"/>
      <c r="T97" s="1823" t="s">
        <v>6</v>
      </c>
      <c r="U97" s="249"/>
      <c r="V97" s="249"/>
      <c r="W97" s="249"/>
      <c r="X97" s="249"/>
      <c r="Y97" s="249"/>
    </row>
    <row r="98" spans="1:25" s="41" customFormat="1" ht="15.75">
      <c r="A98" s="341"/>
      <c r="B98" s="1217"/>
      <c r="C98" s="1791"/>
      <c r="D98" s="521"/>
      <c r="E98" s="1783" t="s">
        <v>69</v>
      </c>
      <c r="F98" s="1792">
        <v>5027</v>
      </c>
      <c r="G98" s="1787" t="s">
        <v>17</v>
      </c>
      <c r="H98" s="1788" t="s">
        <v>952</v>
      </c>
      <c r="I98" s="35" t="s">
        <v>6</v>
      </c>
      <c r="J98" s="1787" t="s">
        <v>270</v>
      </c>
      <c r="K98" s="1787"/>
      <c r="L98" s="1478">
        <v>1594.15</v>
      </c>
      <c r="M98" s="249"/>
      <c r="N98" s="249"/>
      <c r="O98" s="249"/>
      <c r="P98" s="249"/>
      <c r="Q98" s="249"/>
      <c r="R98" s="249"/>
      <c r="T98" s="1823" t="s">
        <v>6</v>
      </c>
      <c r="U98" s="249"/>
      <c r="V98" s="249"/>
      <c r="W98" s="249"/>
      <c r="X98" s="249"/>
      <c r="Y98" s="249"/>
    </row>
    <row r="99" spans="1:25" s="41" customFormat="1">
      <c r="A99" s="341" t="s">
        <v>779</v>
      </c>
      <c r="B99" s="1790">
        <v>45364</v>
      </c>
      <c r="C99" s="1791">
        <v>45362</v>
      </c>
      <c r="D99" s="521">
        <v>16613</v>
      </c>
      <c r="E99" s="1783" t="s">
        <v>2</v>
      </c>
      <c r="F99" s="1792">
        <v>753</v>
      </c>
      <c r="G99" s="1787" t="s">
        <v>47</v>
      </c>
      <c r="H99" s="1788">
        <v>20</v>
      </c>
      <c r="I99" s="35" t="s">
        <v>6</v>
      </c>
      <c r="J99" s="1787"/>
      <c r="K99" s="1787"/>
      <c r="L99" s="1478">
        <v>998</v>
      </c>
      <c r="M99" s="249"/>
      <c r="N99" s="249"/>
      <c r="O99" s="249"/>
      <c r="P99" s="249"/>
      <c r="Q99" s="249"/>
      <c r="R99" s="249"/>
      <c r="T99" s="585" t="s">
        <v>3608</v>
      </c>
      <c r="U99" s="689" t="s">
        <v>2853</v>
      </c>
      <c r="V99" s="249"/>
      <c r="W99" s="249"/>
      <c r="X99" s="249"/>
      <c r="Y99" s="249"/>
    </row>
    <row r="100" spans="1:25" s="41" customFormat="1">
      <c r="A100" s="341" t="s">
        <v>226</v>
      </c>
      <c r="B100" s="1217">
        <v>45364</v>
      </c>
      <c r="C100" s="1791">
        <v>45363</v>
      </c>
      <c r="D100" s="521">
        <v>16615</v>
      </c>
      <c r="E100" s="1783" t="s">
        <v>1221</v>
      </c>
      <c r="F100" s="1792">
        <v>4256</v>
      </c>
      <c r="G100" s="1787" t="s">
        <v>29</v>
      </c>
      <c r="H100" s="521">
        <v>25</v>
      </c>
      <c r="I100" s="35" t="s">
        <v>6</v>
      </c>
      <c r="J100" s="19"/>
      <c r="K100" s="1787"/>
      <c r="L100" s="1478"/>
      <c r="M100" s="249"/>
      <c r="N100" s="249"/>
      <c r="O100" s="249"/>
      <c r="P100" s="249"/>
      <c r="Q100" s="249"/>
      <c r="R100" s="249"/>
      <c r="T100" s="585" t="s">
        <v>3701</v>
      </c>
      <c r="U100" s="689" t="s">
        <v>2853</v>
      </c>
      <c r="V100" s="249"/>
      <c r="W100" s="249"/>
      <c r="X100" s="249"/>
      <c r="Y100" s="249"/>
    </row>
    <row r="101" spans="1:25" s="41" customFormat="1">
      <c r="A101" s="341"/>
      <c r="B101" s="1217"/>
      <c r="C101" s="1791"/>
      <c r="D101" s="521"/>
      <c r="E101" s="1783" t="s">
        <v>153</v>
      </c>
      <c r="F101" s="1792">
        <v>4551</v>
      </c>
      <c r="G101" s="1787" t="s">
        <v>75</v>
      </c>
      <c r="H101" s="521">
        <v>15</v>
      </c>
      <c r="I101" s="35" t="s">
        <v>6</v>
      </c>
      <c r="J101" s="1787" t="s">
        <v>270</v>
      </c>
      <c r="K101" s="1787"/>
      <c r="L101" s="1478">
        <v>995.4</v>
      </c>
      <c r="M101" s="249"/>
      <c r="N101" s="249"/>
      <c r="O101" s="249"/>
      <c r="P101" s="249"/>
      <c r="Q101" s="249"/>
      <c r="R101" s="249"/>
      <c r="T101" s="585" t="s">
        <v>3702</v>
      </c>
      <c r="U101" s="689" t="s">
        <v>2853</v>
      </c>
      <c r="V101" s="249"/>
      <c r="W101" s="249"/>
      <c r="X101" s="249"/>
      <c r="Y101" s="249"/>
    </row>
    <row r="102" spans="1:25" s="41" customFormat="1" ht="15.75">
      <c r="A102" s="341" t="s">
        <v>580</v>
      </c>
      <c r="B102" s="1217">
        <v>45366</v>
      </c>
      <c r="C102" s="1791">
        <v>45363</v>
      </c>
      <c r="D102" s="521">
        <v>16648</v>
      </c>
      <c r="E102" s="1783" t="s">
        <v>2</v>
      </c>
      <c r="F102" s="1792">
        <v>3620</v>
      </c>
      <c r="G102" s="1787" t="s">
        <v>22</v>
      </c>
      <c r="H102" s="521">
        <v>20</v>
      </c>
      <c r="I102" s="35" t="s">
        <v>6</v>
      </c>
      <c r="J102" s="19"/>
      <c r="K102" s="1787"/>
      <c r="L102" s="1478"/>
      <c r="M102" s="249"/>
      <c r="N102" s="249"/>
      <c r="O102" s="249"/>
      <c r="P102" s="249"/>
      <c r="Q102" s="249"/>
      <c r="R102" s="249"/>
      <c r="T102" s="608"/>
      <c r="U102" s="249"/>
      <c r="V102" s="249"/>
      <c r="W102" s="249"/>
      <c r="X102" s="249"/>
      <c r="Y102" s="249"/>
    </row>
    <row r="103" spans="1:25" s="41" customFormat="1" ht="15.75">
      <c r="A103" s="341"/>
      <c r="B103" s="1217"/>
      <c r="C103" s="1791"/>
      <c r="D103" s="521"/>
      <c r="E103" s="1783" t="s">
        <v>2</v>
      </c>
      <c r="F103" s="1792">
        <v>3605</v>
      </c>
      <c r="G103" s="1787" t="s">
        <v>21</v>
      </c>
      <c r="H103" s="521">
        <v>2</v>
      </c>
      <c r="I103" s="35" t="s">
        <v>6</v>
      </c>
      <c r="J103" s="19"/>
      <c r="K103" s="1787"/>
      <c r="L103" s="1478">
        <v>581</v>
      </c>
      <c r="M103" s="249"/>
      <c r="N103" s="249"/>
      <c r="O103" s="249"/>
      <c r="P103" s="249"/>
      <c r="Q103" s="249"/>
      <c r="R103" s="249"/>
      <c r="T103" s="608"/>
      <c r="U103" s="249"/>
      <c r="V103" s="249"/>
      <c r="W103" s="249"/>
      <c r="X103" s="249"/>
      <c r="Y103" s="249"/>
    </row>
    <row r="104" spans="1:25" s="6" customFormat="1" ht="15.75">
      <c r="A104" s="35" t="s">
        <v>3639</v>
      </c>
      <c r="B104" s="1843">
        <v>45371</v>
      </c>
      <c r="C104" s="1843">
        <v>45371</v>
      </c>
      <c r="D104" s="1835">
        <v>16449</v>
      </c>
      <c r="E104" s="1835" t="s">
        <v>2351</v>
      </c>
      <c r="F104" s="1835">
        <v>4443</v>
      </c>
      <c r="G104" s="1835" t="s">
        <v>47</v>
      </c>
      <c r="H104" s="1844">
        <v>57</v>
      </c>
      <c r="I104" s="35" t="s">
        <v>6</v>
      </c>
      <c r="J104" s="35" t="s">
        <v>3713</v>
      </c>
      <c r="K104" s="1835"/>
      <c r="L104" s="464">
        <v>2347.5</v>
      </c>
      <c r="T104" s="1825" t="s">
        <v>3640</v>
      </c>
      <c r="U104" s="689" t="s">
        <v>2853</v>
      </c>
    </row>
    <row r="105" spans="1:25" s="41" customFormat="1" ht="15.75">
      <c r="A105" s="341" t="s">
        <v>1468</v>
      </c>
      <c r="B105" s="1217">
        <v>45366</v>
      </c>
      <c r="C105" s="1791">
        <v>45364</v>
      </c>
      <c r="D105" s="521">
        <v>16649</v>
      </c>
      <c r="E105" s="1783" t="s">
        <v>2</v>
      </c>
      <c r="F105" s="1792">
        <v>753</v>
      </c>
      <c r="G105" s="1787" t="s">
        <v>47</v>
      </c>
      <c r="H105" s="1788" t="s">
        <v>900</v>
      </c>
      <c r="I105" s="35" t="s">
        <v>6</v>
      </c>
      <c r="J105" s="19"/>
      <c r="K105" s="1787"/>
      <c r="L105" s="1478">
        <v>499</v>
      </c>
      <c r="M105" s="249"/>
      <c r="N105" s="249"/>
      <c r="O105" s="249"/>
      <c r="P105" s="249"/>
      <c r="Q105" s="249"/>
      <c r="R105" s="249"/>
      <c r="T105" s="608"/>
      <c r="U105" s="249"/>
      <c r="V105" s="249"/>
      <c r="W105" s="249"/>
      <c r="X105" s="249"/>
      <c r="Y105" s="249"/>
    </row>
    <row r="106" spans="1:25" s="41" customFormat="1" ht="15.75">
      <c r="A106" s="341" t="s">
        <v>2911</v>
      </c>
      <c r="B106" s="1217">
        <v>45366</v>
      </c>
      <c r="C106" s="1791">
        <v>45364</v>
      </c>
      <c r="D106" s="521">
        <v>16653</v>
      </c>
      <c r="E106" s="1783" t="s">
        <v>1221</v>
      </c>
      <c r="F106" s="1792">
        <v>3590</v>
      </c>
      <c r="G106" s="1787" t="s">
        <v>47</v>
      </c>
      <c r="H106" s="521">
        <v>4</v>
      </c>
      <c r="I106" s="35" t="s">
        <v>6</v>
      </c>
      <c r="J106" s="19"/>
      <c r="K106" s="1787"/>
      <c r="L106" s="1478">
        <v>195.96</v>
      </c>
      <c r="M106" s="249"/>
      <c r="N106" s="249"/>
      <c r="O106" s="249"/>
      <c r="P106" s="249"/>
      <c r="Q106" s="249"/>
      <c r="R106" s="249"/>
      <c r="T106" s="608"/>
      <c r="U106" s="249"/>
      <c r="V106" s="249"/>
      <c r="W106" s="249"/>
      <c r="X106" s="249"/>
      <c r="Y106" s="249"/>
    </row>
    <row r="107" spans="1:25" s="41" customFormat="1">
      <c r="A107" s="341" t="s">
        <v>1303</v>
      </c>
      <c r="B107" s="1217">
        <v>45369</v>
      </c>
      <c r="C107" s="1791">
        <v>45365</v>
      </c>
      <c r="D107" s="521">
        <v>16617</v>
      </c>
      <c r="E107" s="1783" t="s">
        <v>1221</v>
      </c>
      <c r="F107" s="1792">
        <v>3628</v>
      </c>
      <c r="G107" s="1787" t="s">
        <v>1812</v>
      </c>
      <c r="H107" s="521">
        <v>5</v>
      </c>
      <c r="I107" s="35" t="s">
        <v>6</v>
      </c>
      <c r="J107" s="1787" t="s">
        <v>991</v>
      </c>
      <c r="K107" s="1787"/>
      <c r="L107" s="1478"/>
      <c r="M107" s="249"/>
      <c r="N107" s="249"/>
      <c r="O107" s="249"/>
      <c r="P107" s="249"/>
      <c r="Q107" s="249"/>
      <c r="R107" s="249"/>
      <c r="T107" s="585"/>
      <c r="U107" s="689" t="s">
        <v>2853</v>
      </c>
      <c r="V107" s="249"/>
      <c r="W107" s="249"/>
      <c r="X107" s="249"/>
      <c r="Y107" s="249"/>
    </row>
    <row r="108" spans="1:25" s="41" customFormat="1">
      <c r="A108" s="341"/>
      <c r="B108" s="1217"/>
      <c r="C108" s="1791"/>
      <c r="D108" s="521"/>
      <c r="E108" s="1783"/>
      <c r="F108" s="1792">
        <v>3629</v>
      </c>
      <c r="G108" s="1787" t="s">
        <v>1812</v>
      </c>
      <c r="H108" s="521">
        <v>5</v>
      </c>
      <c r="I108" s="35" t="s">
        <v>6</v>
      </c>
      <c r="J108" s="1787" t="s">
        <v>991</v>
      </c>
      <c r="K108" s="1787"/>
      <c r="L108" s="1478"/>
      <c r="M108" s="249"/>
      <c r="N108" s="249"/>
      <c r="O108" s="249"/>
      <c r="P108" s="249"/>
      <c r="Q108" s="249"/>
      <c r="R108" s="249"/>
      <c r="T108" s="585"/>
      <c r="U108" s="689" t="s">
        <v>2853</v>
      </c>
      <c r="V108" s="249"/>
      <c r="W108" s="249"/>
      <c r="X108" s="249"/>
      <c r="Y108" s="249"/>
    </row>
    <row r="109" spans="1:25" s="41" customFormat="1">
      <c r="A109" s="341"/>
      <c r="B109" s="1217"/>
      <c r="C109" s="1791"/>
      <c r="D109" s="521"/>
      <c r="E109" s="1783"/>
      <c r="F109" s="1792">
        <v>4949</v>
      </c>
      <c r="G109" s="1787" t="s">
        <v>1812</v>
      </c>
      <c r="H109" s="521">
        <v>10</v>
      </c>
      <c r="I109" s="35" t="s">
        <v>6</v>
      </c>
      <c r="J109" s="1787" t="s">
        <v>991</v>
      </c>
      <c r="K109" s="1787"/>
      <c r="L109" s="1478"/>
      <c r="M109" s="249"/>
      <c r="N109" s="249"/>
      <c r="O109" s="249"/>
      <c r="P109" s="249"/>
      <c r="Q109" s="249"/>
      <c r="R109" s="249"/>
      <c r="T109" s="585"/>
      <c r="U109" s="689" t="s">
        <v>2853</v>
      </c>
      <c r="V109" s="249"/>
      <c r="W109" s="249"/>
      <c r="X109" s="249"/>
      <c r="Y109" s="249"/>
    </row>
    <row r="110" spans="1:25" s="41" customFormat="1">
      <c r="A110" s="341"/>
      <c r="B110" s="1217"/>
      <c r="C110" s="1791"/>
      <c r="D110" s="521"/>
      <c r="E110" s="1783"/>
      <c r="F110" s="1792">
        <v>4650</v>
      </c>
      <c r="G110" s="1787" t="s">
        <v>1812</v>
      </c>
      <c r="H110" s="521">
        <v>6</v>
      </c>
      <c r="I110" s="35" t="s">
        <v>6</v>
      </c>
      <c r="J110" s="1787" t="s">
        <v>991</v>
      </c>
      <c r="K110" s="1787"/>
      <c r="L110" s="1478">
        <v>916.5</v>
      </c>
      <c r="M110" s="249"/>
      <c r="N110" s="249"/>
      <c r="O110" s="249"/>
      <c r="P110" s="249"/>
      <c r="Q110" s="249"/>
      <c r="R110" s="249"/>
      <c r="T110" s="585" t="s">
        <v>3703</v>
      </c>
      <c r="U110" s="689" t="s">
        <v>2853</v>
      </c>
      <c r="V110" s="249"/>
      <c r="W110" s="249"/>
      <c r="X110" s="249"/>
      <c r="Y110" s="249"/>
    </row>
    <row r="111" spans="1:25" s="41" customFormat="1" ht="15.75">
      <c r="A111" s="341" t="s">
        <v>787</v>
      </c>
      <c r="B111" s="1217">
        <v>45369</v>
      </c>
      <c r="C111" s="1791">
        <v>45364</v>
      </c>
      <c r="D111" s="521">
        <v>16637</v>
      </c>
      <c r="E111" s="1783" t="s">
        <v>1221</v>
      </c>
      <c r="F111" s="1792">
        <v>2438</v>
      </c>
      <c r="G111" s="1787" t="s">
        <v>47</v>
      </c>
      <c r="H111" s="1788" t="s">
        <v>903</v>
      </c>
      <c r="I111" s="35" t="s">
        <v>6</v>
      </c>
      <c r="J111" s="19"/>
      <c r="K111" s="1787"/>
      <c r="L111" s="1478">
        <v>281.60000000000002</v>
      </c>
      <c r="M111" s="249"/>
      <c r="N111" s="249"/>
      <c r="O111" s="249"/>
      <c r="P111" s="249"/>
      <c r="Q111" s="249"/>
      <c r="R111" s="249"/>
      <c r="T111" s="608"/>
      <c r="U111" s="249"/>
      <c r="V111" s="249"/>
      <c r="W111" s="249"/>
      <c r="X111" s="249"/>
      <c r="Y111" s="249"/>
    </row>
    <row r="112" spans="1:25" s="41" customFormat="1" ht="15.75">
      <c r="A112" s="341" t="s">
        <v>249</v>
      </c>
      <c r="B112" s="1217">
        <v>45369</v>
      </c>
      <c r="C112" s="1791">
        <v>45365</v>
      </c>
      <c r="D112" s="521">
        <v>16659</v>
      </c>
      <c r="E112" s="1783" t="s">
        <v>474</v>
      </c>
      <c r="F112" s="1792">
        <v>3189</v>
      </c>
      <c r="G112" s="1787" t="s">
        <v>19</v>
      </c>
      <c r="H112" s="1788" t="s">
        <v>849</v>
      </c>
      <c r="I112" s="35" t="s">
        <v>12</v>
      </c>
      <c r="J112" s="1787" t="s">
        <v>270</v>
      </c>
      <c r="K112" s="1787"/>
      <c r="L112" s="1478">
        <v>191.25</v>
      </c>
      <c r="M112" s="249"/>
      <c r="N112" s="249"/>
      <c r="O112" s="249"/>
      <c r="P112" s="249"/>
      <c r="Q112" s="249"/>
      <c r="R112" s="249"/>
      <c r="T112" s="608"/>
      <c r="U112" s="249"/>
      <c r="V112" s="249"/>
      <c r="W112" s="249"/>
      <c r="X112" s="249"/>
      <c r="Y112" s="249"/>
    </row>
    <row r="113" spans="1:25" s="41" customFormat="1" ht="15.75">
      <c r="A113" s="341" t="s">
        <v>966</v>
      </c>
      <c r="B113" s="1217">
        <v>45369</v>
      </c>
      <c r="C113" s="1791">
        <v>45364</v>
      </c>
      <c r="D113" s="521">
        <v>16660</v>
      </c>
      <c r="E113" s="1783" t="s">
        <v>2351</v>
      </c>
      <c r="F113" s="1792">
        <v>3341</v>
      </c>
      <c r="G113" s="1787" t="s">
        <v>19</v>
      </c>
      <c r="H113" s="1788" t="s">
        <v>908</v>
      </c>
      <c r="I113" s="35" t="s">
        <v>6</v>
      </c>
      <c r="J113" s="19"/>
      <c r="K113" s="1787"/>
      <c r="L113" s="1478">
        <v>141.75</v>
      </c>
      <c r="M113" s="249"/>
      <c r="N113" s="249"/>
      <c r="O113" s="249"/>
      <c r="P113" s="249"/>
      <c r="Q113" s="249"/>
      <c r="R113" s="249"/>
      <c r="T113" s="608"/>
      <c r="U113" s="249"/>
      <c r="V113" s="249"/>
      <c r="W113" s="249"/>
      <c r="X113" s="249"/>
      <c r="Y113" s="249"/>
    </row>
    <row r="114" spans="1:25" s="41" customFormat="1" ht="15.75">
      <c r="A114" s="341" t="s">
        <v>3149</v>
      </c>
      <c r="B114" s="1217">
        <v>45369</v>
      </c>
      <c r="C114" s="1791">
        <v>45364</v>
      </c>
      <c r="D114" s="521">
        <v>16674</v>
      </c>
      <c r="E114" s="1783" t="s">
        <v>1221</v>
      </c>
      <c r="F114" s="1792">
        <v>4752</v>
      </c>
      <c r="G114" s="1787" t="s">
        <v>16</v>
      </c>
      <c r="H114" s="1788">
        <v>100</v>
      </c>
      <c r="I114" s="35" t="s">
        <v>6</v>
      </c>
      <c r="J114" s="19"/>
      <c r="K114" s="1787"/>
      <c r="L114" s="1478">
        <v>850</v>
      </c>
      <c r="M114" s="249"/>
      <c r="N114" s="249"/>
      <c r="O114" s="249"/>
      <c r="P114" s="249"/>
      <c r="Q114" s="249"/>
      <c r="R114" s="249"/>
      <c r="T114" s="608" t="s">
        <v>3712</v>
      </c>
      <c r="U114" s="249"/>
      <c r="V114" s="249"/>
      <c r="W114" s="249"/>
      <c r="X114" s="249"/>
      <c r="Y114" s="249"/>
    </row>
    <row r="115" spans="1:25" s="41" customFormat="1" ht="15.75">
      <c r="A115" s="341" t="s">
        <v>1870</v>
      </c>
      <c r="B115" s="1217">
        <v>45369</v>
      </c>
      <c r="C115" s="1791">
        <v>45364</v>
      </c>
      <c r="D115" s="521">
        <v>16658</v>
      </c>
      <c r="E115" s="1783" t="s">
        <v>2</v>
      </c>
      <c r="F115" s="1792">
        <v>2646</v>
      </c>
      <c r="G115" s="1787" t="s">
        <v>182</v>
      </c>
      <c r="H115" s="1788">
        <v>10</v>
      </c>
      <c r="I115" s="35" t="s">
        <v>6</v>
      </c>
      <c r="J115" s="19"/>
      <c r="K115" s="1787"/>
      <c r="L115" s="1478">
        <v>175</v>
      </c>
      <c r="M115" s="249"/>
      <c r="N115" s="249"/>
      <c r="O115" s="249"/>
      <c r="P115" s="249"/>
      <c r="Q115" s="249"/>
      <c r="R115" s="249"/>
      <c r="T115" s="608"/>
      <c r="U115" s="249"/>
      <c r="V115" s="249"/>
      <c r="W115" s="249"/>
      <c r="X115" s="249"/>
      <c r="Y115" s="249"/>
    </row>
    <row r="116" spans="1:25" s="41" customFormat="1" ht="15.75">
      <c r="A116" s="341" t="s">
        <v>508</v>
      </c>
      <c r="B116" s="1217">
        <v>45369</v>
      </c>
      <c r="C116" s="1791">
        <v>45364</v>
      </c>
      <c r="D116" s="521">
        <v>16661</v>
      </c>
      <c r="E116" s="1783" t="s">
        <v>2</v>
      </c>
      <c r="F116" s="1792">
        <v>753</v>
      </c>
      <c r="G116" s="1787" t="s">
        <v>47</v>
      </c>
      <c r="H116" s="1788" t="s">
        <v>1066</v>
      </c>
      <c r="I116" s="35" t="s">
        <v>6</v>
      </c>
      <c r="J116" s="19"/>
      <c r="K116" s="1787"/>
      <c r="L116" s="1478">
        <v>159.68</v>
      </c>
      <c r="M116" s="249"/>
      <c r="N116" s="249"/>
      <c r="O116" s="249"/>
      <c r="P116" s="249"/>
      <c r="Q116" s="249"/>
      <c r="R116" s="249"/>
      <c r="T116" s="608"/>
      <c r="U116" s="249"/>
      <c r="V116" s="249"/>
      <c r="W116" s="249"/>
      <c r="X116" s="249"/>
      <c r="Y116" s="249"/>
    </row>
    <row r="117" spans="1:25" s="41" customFormat="1" ht="15.75">
      <c r="A117" s="341" t="s">
        <v>368</v>
      </c>
      <c r="B117" s="1217">
        <v>45370</v>
      </c>
      <c r="C117" s="1791">
        <v>45364</v>
      </c>
      <c r="D117" s="521">
        <v>16686</v>
      </c>
      <c r="E117" s="1833" t="s">
        <v>2</v>
      </c>
      <c r="F117" s="1792">
        <v>951</v>
      </c>
      <c r="G117" s="1835" t="s">
        <v>58</v>
      </c>
      <c r="H117" s="1788">
        <v>7</v>
      </c>
      <c r="I117" s="35" t="s">
        <v>6</v>
      </c>
      <c r="J117" s="19"/>
      <c r="K117" s="1787"/>
      <c r="L117" s="1478">
        <v>735</v>
      </c>
      <c r="M117" s="249"/>
      <c r="N117" s="249"/>
      <c r="O117" s="249"/>
      <c r="P117" s="249"/>
      <c r="Q117" s="249"/>
      <c r="R117" s="249"/>
      <c r="T117" s="608"/>
      <c r="U117" s="249"/>
      <c r="V117" s="249"/>
      <c r="W117" s="249"/>
      <c r="X117" s="249"/>
      <c r="Y117" s="249"/>
    </row>
    <row r="118" spans="1:25" s="41" customFormat="1" ht="15.75">
      <c r="A118" s="341" t="s">
        <v>2283</v>
      </c>
      <c r="B118" s="1217">
        <v>45371</v>
      </c>
      <c r="C118" s="1791">
        <v>45364</v>
      </c>
      <c r="D118" s="521">
        <v>16693</v>
      </c>
      <c r="E118" s="1833" t="s">
        <v>2</v>
      </c>
      <c r="F118" s="1792">
        <v>753</v>
      </c>
      <c r="G118" s="1835" t="s">
        <v>47</v>
      </c>
      <c r="H118" s="1832" t="s">
        <v>3714</v>
      </c>
      <c r="I118" s="35" t="s">
        <v>6</v>
      </c>
      <c r="J118" s="19"/>
      <c r="K118" s="1787"/>
      <c r="L118" s="1478">
        <v>958.08</v>
      </c>
      <c r="M118" s="249"/>
      <c r="N118" s="249"/>
      <c r="O118" s="249"/>
      <c r="P118" s="249"/>
      <c r="Q118" s="249"/>
      <c r="R118" s="249"/>
      <c r="T118" s="608"/>
      <c r="U118" s="249"/>
      <c r="V118" s="249"/>
      <c r="W118" s="249"/>
      <c r="X118" s="249"/>
      <c r="Y118" s="249"/>
    </row>
    <row r="119" spans="1:25" s="41" customFormat="1" ht="15.75">
      <c r="A119" s="341" t="s">
        <v>1515</v>
      </c>
      <c r="B119" s="1217">
        <v>45371</v>
      </c>
      <c r="C119" s="1791">
        <v>45365</v>
      </c>
      <c r="D119" s="521">
        <v>16697</v>
      </c>
      <c r="E119" s="1833" t="s">
        <v>2</v>
      </c>
      <c r="F119" s="1792">
        <v>2515</v>
      </c>
      <c r="G119" s="1835" t="s">
        <v>35</v>
      </c>
      <c r="H119" s="1788">
        <v>5</v>
      </c>
      <c r="I119" s="35" t="s">
        <v>6</v>
      </c>
      <c r="J119" s="19"/>
      <c r="K119" s="1787"/>
      <c r="L119" s="1478">
        <v>72.5</v>
      </c>
      <c r="M119" s="249"/>
      <c r="N119" s="249"/>
      <c r="O119" s="249"/>
      <c r="P119" s="249"/>
      <c r="Q119" s="249"/>
      <c r="R119" s="249"/>
      <c r="T119" s="608"/>
      <c r="U119" s="249"/>
      <c r="V119" s="249"/>
      <c r="W119" s="249"/>
      <c r="X119" s="249"/>
      <c r="Y119" s="249"/>
    </row>
    <row r="120" spans="1:25" s="41" customFormat="1" ht="15.75">
      <c r="A120" s="341" t="s">
        <v>901</v>
      </c>
      <c r="B120" s="1217">
        <v>45371</v>
      </c>
      <c r="C120" s="1791">
        <v>45364</v>
      </c>
      <c r="D120" s="521">
        <v>16701</v>
      </c>
      <c r="E120" s="1833" t="s">
        <v>2</v>
      </c>
      <c r="F120" s="1792">
        <v>753</v>
      </c>
      <c r="G120" s="1835" t="s">
        <v>47</v>
      </c>
      <c r="H120" s="1788">
        <v>8</v>
      </c>
      <c r="I120" s="35" t="s">
        <v>6</v>
      </c>
      <c r="J120" s="19"/>
      <c r="K120" s="1787"/>
      <c r="L120" s="1478">
        <v>284</v>
      </c>
      <c r="M120" s="249"/>
      <c r="N120" s="249"/>
      <c r="O120" s="249"/>
      <c r="P120" s="249"/>
      <c r="Q120" s="249"/>
      <c r="R120" s="249"/>
      <c r="T120" s="608"/>
      <c r="U120" s="249"/>
      <c r="V120" s="249"/>
      <c r="W120" s="249"/>
      <c r="X120" s="249"/>
      <c r="Y120" s="249"/>
    </row>
    <row r="121" spans="1:25" s="41" customFormat="1" ht="15.75">
      <c r="A121" s="341" t="s">
        <v>3715</v>
      </c>
      <c r="B121" s="1217">
        <v>45371</v>
      </c>
      <c r="C121" s="1791">
        <v>45364</v>
      </c>
      <c r="D121" s="521">
        <v>16705</v>
      </c>
      <c r="E121" s="1833" t="s">
        <v>2</v>
      </c>
      <c r="F121" s="1792">
        <v>869</v>
      </c>
      <c r="G121" s="1835" t="s">
        <v>16</v>
      </c>
      <c r="H121" s="1788">
        <v>30</v>
      </c>
      <c r="I121" s="35" t="s">
        <v>6</v>
      </c>
      <c r="J121" s="19"/>
      <c r="K121" s="1787"/>
      <c r="L121" s="1478">
        <v>405</v>
      </c>
      <c r="M121" s="249"/>
      <c r="N121" s="249"/>
      <c r="O121" s="249"/>
      <c r="P121" s="249"/>
      <c r="Q121" s="249"/>
      <c r="R121" s="249"/>
      <c r="T121" s="608"/>
      <c r="U121" s="249"/>
      <c r="V121" s="249"/>
      <c r="W121" s="249"/>
      <c r="X121" s="249"/>
      <c r="Y121" s="249"/>
    </row>
    <row r="122" spans="1:25" s="41" customFormat="1" ht="15.75">
      <c r="A122" s="341" t="s">
        <v>3294</v>
      </c>
      <c r="B122" s="1217">
        <v>45371</v>
      </c>
      <c r="C122" s="1791">
        <v>45363</v>
      </c>
      <c r="D122" s="521">
        <v>16708</v>
      </c>
      <c r="E122" s="1833" t="s">
        <v>2</v>
      </c>
      <c r="F122" s="1792">
        <v>1007</v>
      </c>
      <c r="G122" s="1835" t="s">
        <v>135</v>
      </c>
      <c r="H122" s="1788">
        <v>2</v>
      </c>
      <c r="I122" s="35" t="s">
        <v>6</v>
      </c>
      <c r="J122" s="19"/>
      <c r="K122" s="1787"/>
      <c r="L122" s="1478">
        <v>54.4</v>
      </c>
      <c r="M122" s="249"/>
      <c r="N122" s="249"/>
      <c r="O122" s="249"/>
      <c r="P122" s="249"/>
      <c r="Q122" s="249"/>
      <c r="R122" s="249"/>
      <c r="T122" s="608"/>
      <c r="U122" s="249"/>
      <c r="V122" s="249"/>
      <c r="W122" s="249"/>
      <c r="X122" s="249"/>
      <c r="Y122" s="249"/>
    </row>
    <row r="123" spans="1:25" s="41" customFormat="1" ht="15.75">
      <c r="A123" s="341" t="s">
        <v>3058</v>
      </c>
      <c r="B123" s="1217">
        <v>45369</v>
      </c>
      <c r="C123" s="1791">
        <v>45369</v>
      </c>
      <c r="D123" s="521">
        <v>16664</v>
      </c>
      <c r="E123" s="1783" t="s">
        <v>2</v>
      </c>
      <c r="F123" s="1792">
        <v>869</v>
      </c>
      <c r="G123" s="1787" t="s">
        <v>16</v>
      </c>
      <c r="H123" s="1788">
        <v>10</v>
      </c>
      <c r="I123" s="35" t="s">
        <v>6</v>
      </c>
      <c r="J123" s="19"/>
      <c r="K123" s="1787"/>
      <c r="L123" s="1478">
        <v>115</v>
      </c>
      <c r="M123" s="249"/>
      <c r="N123" s="249"/>
      <c r="O123" s="249"/>
      <c r="P123" s="249"/>
      <c r="Q123" s="249"/>
      <c r="R123" s="249"/>
      <c r="T123" s="608" t="s">
        <v>3737</v>
      </c>
      <c r="U123" s="249"/>
      <c r="V123" s="249"/>
      <c r="W123" s="249"/>
      <c r="X123" s="249"/>
      <c r="Y123" s="249"/>
    </row>
    <row r="124" spans="1:25" s="41" customFormat="1" ht="15.75">
      <c r="A124" s="341" t="s">
        <v>369</v>
      </c>
      <c r="B124" s="1217">
        <v>45369</v>
      </c>
      <c r="C124" s="1840">
        <v>45369</v>
      </c>
      <c r="D124" s="521">
        <v>16666</v>
      </c>
      <c r="E124" s="1833" t="s">
        <v>2</v>
      </c>
      <c r="F124" s="1792">
        <v>838</v>
      </c>
      <c r="G124" s="1835" t="s">
        <v>5</v>
      </c>
      <c r="H124" s="1788">
        <v>2</v>
      </c>
      <c r="I124" s="35" t="s">
        <v>6</v>
      </c>
      <c r="J124" s="19"/>
      <c r="K124" s="1787"/>
      <c r="L124" s="1478">
        <v>79.8</v>
      </c>
      <c r="M124" s="249"/>
      <c r="N124" s="249"/>
      <c r="O124" s="249"/>
      <c r="P124" s="249"/>
      <c r="Q124" s="249"/>
      <c r="R124" s="249"/>
      <c r="T124" s="608" t="s">
        <v>3732</v>
      </c>
      <c r="U124" s="249"/>
      <c r="V124" s="249"/>
      <c r="W124" s="249"/>
      <c r="X124" s="249"/>
      <c r="Y124" s="249"/>
    </row>
    <row r="125" spans="1:25" s="41" customFormat="1" ht="15.75">
      <c r="A125" s="341" t="s">
        <v>134</v>
      </c>
      <c r="B125" s="1839">
        <v>45371</v>
      </c>
      <c r="C125" s="1840">
        <v>45363</v>
      </c>
      <c r="D125" s="1832">
        <v>16700</v>
      </c>
      <c r="E125" s="1833" t="s">
        <v>2</v>
      </c>
      <c r="F125" s="1834">
        <v>1468</v>
      </c>
      <c r="G125" s="1835" t="s">
        <v>21</v>
      </c>
      <c r="H125" s="1832">
        <v>3</v>
      </c>
      <c r="I125" s="35" t="s">
        <v>6</v>
      </c>
      <c r="J125" s="1835" t="s">
        <v>3164</v>
      </c>
      <c r="K125" s="1835"/>
      <c r="L125" s="1478">
        <v>186.3</v>
      </c>
      <c r="M125" s="249"/>
      <c r="N125" s="249"/>
      <c r="O125" s="249"/>
      <c r="P125" s="249"/>
      <c r="Q125" s="249"/>
      <c r="R125" s="249"/>
      <c r="T125" s="608"/>
      <c r="U125" s="249"/>
      <c r="V125" s="249"/>
      <c r="W125" s="249"/>
      <c r="X125" s="249"/>
      <c r="Y125" s="249"/>
    </row>
    <row r="126" spans="1:25" s="1837" customFormat="1" ht="15.75">
      <c r="A126" s="341" t="s">
        <v>3717</v>
      </c>
      <c r="B126" s="1839">
        <v>45369</v>
      </c>
      <c r="C126" s="1840">
        <v>45369</v>
      </c>
      <c r="D126" s="1832">
        <v>16702</v>
      </c>
      <c r="E126" s="1833" t="s">
        <v>1221</v>
      </c>
      <c r="F126" s="1834">
        <v>5035</v>
      </c>
      <c r="G126" s="1835" t="s">
        <v>17</v>
      </c>
      <c r="H126" s="1832">
        <v>10</v>
      </c>
      <c r="I126" s="35" t="s">
        <v>12</v>
      </c>
      <c r="J126" s="1835"/>
      <c r="K126" s="1835"/>
      <c r="L126" s="1478"/>
      <c r="M126" s="1836"/>
      <c r="N126" s="1836"/>
      <c r="O126" s="1836"/>
      <c r="P126" s="1836"/>
      <c r="Q126" s="1836"/>
      <c r="R126" s="1836"/>
      <c r="T126" s="586" t="s">
        <v>3726</v>
      </c>
      <c r="U126" s="1836"/>
      <c r="V126" s="1836"/>
      <c r="W126" s="1836"/>
      <c r="X126" s="1836"/>
      <c r="Y126" s="1836"/>
    </row>
    <row r="127" spans="1:25" s="1837" customFormat="1" ht="15.75">
      <c r="A127" s="341"/>
      <c r="B127" s="1839"/>
      <c r="C127" s="1840"/>
      <c r="D127" s="1832"/>
      <c r="E127" s="1833" t="s">
        <v>81</v>
      </c>
      <c r="F127" s="1834">
        <v>5036</v>
      </c>
      <c r="G127" s="1835" t="s">
        <v>17</v>
      </c>
      <c r="H127" s="1832">
        <v>2</v>
      </c>
      <c r="I127" s="35" t="s">
        <v>12</v>
      </c>
      <c r="J127" s="1835" t="s">
        <v>403</v>
      </c>
      <c r="K127" s="1835" t="s">
        <v>3718</v>
      </c>
      <c r="L127" s="1478">
        <v>448</v>
      </c>
      <c r="M127" s="1836"/>
      <c r="N127" s="1836"/>
      <c r="O127" s="1836"/>
      <c r="P127" s="1836"/>
      <c r="Q127" s="1836"/>
      <c r="R127" s="1836"/>
      <c r="T127" s="586" t="s">
        <v>3727</v>
      </c>
      <c r="U127" s="1836"/>
      <c r="V127" s="1836"/>
      <c r="W127" s="1836"/>
      <c r="X127" s="1836"/>
      <c r="Y127" s="1836"/>
    </row>
    <row r="128" spans="1:25" s="6" customFormat="1">
      <c r="A128" s="45" t="s">
        <v>918</v>
      </c>
      <c r="B128" s="46">
        <v>45376</v>
      </c>
      <c r="C128" s="46">
        <v>45363</v>
      </c>
      <c r="D128" s="36">
        <v>16254</v>
      </c>
      <c r="E128" s="36" t="s">
        <v>2</v>
      </c>
      <c r="F128" s="36">
        <v>1126</v>
      </c>
      <c r="G128" s="36" t="s">
        <v>57</v>
      </c>
      <c r="H128" s="47">
        <v>10</v>
      </c>
      <c r="I128" s="1159" t="s">
        <v>6</v>
      </c>
      <c r="J128" s="45" t="s">
        <v>3713</v>
      </c>
      <c r="K128" s="36"/>
      <c r="L128" s="459">
        <v>850</v>
      </c>
      <c r="T128" s="585" t="s">
        <v>3608</v>
      </c>
      <c r="U128" s="689" t="s">
        <v>2853</v>
      </c>
    </row>
    <row r="129" spans="1:21" s="6" customFormat="1">
      <c r="A129" s="45" t="s">
        <v>2854</v>
      </c>
      <c r="B129" s="46">
        <v>45369</v>
      </c>
      <c r="C129" s="46">
        <v>45364</v>
      </c>
      <c r="D129" s="36">
        <v>16384</v>
      </c>
      <c r="E129" s="36" t="s">
        <v>2</v>
      </c>
      <c r="F129" s="36">
        <v>869</v>
      </c>
      <c r="G129" s="36" t="s">
        <v>16</v>
      </c>
      <c r="H129" s="47">
        <v>50</v>
      </c>
      <c r="I129" s="1159" t="s">
        <v>6</v>
      </c>
      <c r="J129" s="36"/>
      <c r="K129" s="36"/>
      <c r="L129" s="459">
        <v>325</v>
      </c>
      <c r="T129" s="585" t="s">
        <v>3634</v>
      </c>
      <c r="U129" s="689" t="s">
        <v>2853</v>
      </c>
    </row>
    <row r="130" spans="1:21" s="16" customFormat="1">
      <c r="A130" s="35" t="s">
        <v>771</v>
      </c>
      <c r="B130" s="1843">
        <v>45372</v>
      </c>
      <c r="C130" s="1843">
        <v>45365</v>
      </c>
      <c r="D130" s="1835">
        <v>16711</v>
      </c>
      <c r="E130" s="1835" t="s">
        <v>2</v>
      </c>
      <c r="F130" s="1835">
        <v>869</v>
      </c>
      <c r="G130" s="1835" t="s">
        <v>16</v>
      </c>
      <c r="H130" s="1844">
        <v>30</v>
      </c>
      <c r="I130" s="1159" t="s">
        <v>6</v>
      </c>
      <c r="J130" s="1835"/>
      <c r="K130" s="1835"/>
      <c r="L130" s="464">
        <v>315</v>
      </c>
      <c r="T130" s="16" t="s">
        <v>3728</v>
      </c>
    </row>
    <row r="131" spans="1:21" s="16" customFormat="1">
      <c r="A131" s="35" t="s">
        <v>604</v>
      </c>
      <c r="B131" s="1843">
        <v>45366</v>
      </c>
      <c r="C131" s="1843">
        <v>45365</v>
      </c>
      <c r="D131" s="1835">
        <v>16720</v>
      </c>
      <c r="E131" s="1835" t="s">
        <v>7</v>
      </c>
      <c r="F131" s="1835">
        <v>1255</v>
      </c>
      <c r="G131" s="1835" t="s">
        <v>729</v>
      </c>
      <c r="H131" s="1844" t="s">
        <v>2999</v>
      </c>
      <c r="I131" s="1159" t="s">
        <v>6</v>
      </c>
      <c r="J131" s="1835" t="s">
        <v>1275</v>
      </c>
      <c r="K131" s="1835"/>
      <c r="L131" s="464">
        <v>0</v>
      </c>
      <c r="T131" s="16" t="s">
        <v>3725</v>
      </c>
    </row>
    <row r="132" spans="1:21" s="16" customFormat="1">
      <c r="A132" s="35" t="s">
        <v>1508</v>
      </c>
      <c r="B132" s="1843">
        <v>45373</v>
      </c>
      <c r="C132" s="1843">
        <v>45365</v>
      </c>
      <c r="D132" s="1835">
        <v>16729</v>
      </c>
      <c r="E132" s="1835" t="s">
        <v>2</v>
      </c>
      <c r="F132" s="1835">
        <v>2646</v>
      </c>
      <c r="G132" s="1835" t="s">
        <v>182</v>
      </c>
      <c r="H132" s="1844">
        <v>50</v>
      </c>
      <c r="I132" s="1159" t="s">
        <v>6</v>
      </c>
      <c r="J132" s="1835"/>
      <c r="K132" s="1835"/>
      <c r="L132" s="464"/>
      <c r="T132" s="16" t="s">
        <v>3729</v>
      </c>
    </row>
    <row r="133" spans="1:21" s="16" customFormat="1">
      <c r="A133" s="35"/>
      <c r="B133" s="1843"/>
      <c r="C133" s="1843"/>
      <c r="D133" s="1835"/>
      <c r="E133" s="1835" t="s">
        <v>2</v>
      </c>
      <c r="F133" s="1835">
        <v>2739</v>
      </c>
      <c r="G133" s="1835" t="s">
        <v>47</v>
      </c>
      <c r="H133" s="1844">
        <v>5</v>
      </c>
      <c r="I133" s="1159" t="s">
        <v>6</v>
      </c>
      <c r="J133" s="1835"/>
      <c r="K133" s="1835"/>
      <c r="L133" s="464">
        <v>1162.7</v>
      </c>
      <c r="T133" s="16" t="s">
        <v>3686</v>
      </c>
    </row>
    <row r="134" spans="1:21" s="16" customFormat="1">
      <c r="A134" s="35" t="s">
        <v>2961</v>
      </c>
      <c r="B134" s="1843">
        <v>45373</v>
      </c>
      <c r="C134" s="1843">
        <v>45370</v>
      </c>
      <c r="D134" s="1835">
        <v>16732</v>
      </c>
      <c r="E134" s="1835" t="s">
        <v>2</v>
      </c>
      <c r="F134" s="1835">
        <v>4638</v>
      </c>
      <c r="G134" s="1835" t="s">
        <v>30</v>
      </c>
      <c r="H134" s="1844">
        <v>300</v>
      </c>
      <c r="I134" s="1159" t="s">
        <v>6</v>
      </c>
      <c r="J134" s="1835"/>
      <c r="K134" s="1835"/>
      <c r="L134" s="464">
        <v>1800</v>
      </c>
      <c r="T134" s="16" t="s">
        <v>3721</v>
      </c>
    </row>
    <row r="135" spans="1:21" s="16" customFormat="1">
      <c r="A135" s="35" t="s">
        <v>775</v>
      </c>
      <c r="B135" s="1843">
        <v>45376</v>
      </c>
      <c r="C135" s="1843">
        <v>45365</v>
      </c>
      <c r="D135" s="1835">
        <v>16735</v>
      </c>
      <c r="E135" s="1835" t="s">
        <v>7</v>
      </c>
      <c r="F135" s="1835">
        <v>2172</v>
      </c>
      <c r="G135" s="1835" t="s">
        <v>16</v>
      </c>
      <c r="H135" s="1844">
        <v>50</v>
      </c>
      <c r="I135" s="1159" t="s">
        <v>6</v>
      </c>
      <c r="J135" s="1835" t="s">
        <v>3164</v>
      </c>
      <c r="K135" s="1835"/>
      <c r="L135" s="464">
        <v>525.5</v>
      </c>
      <c r="T135" s="16" t="s">
        <v>3724</v>
      </c>
    </row>
    <row r="136" spans="1:21" s="16" customFormat="1">
      <c r="A136" s="35" t="s">
        <v>1303</v>
      </c>
      <c r="B136" s="1843">
        <v>45376</v>
      </c>
      <c r="C136" s="1843">
        <v>45371</v>
      </c>
      <c r="D136" s="1835">
        <v>16736</v>
      </c>
      <c r="E136" s="1835" t="s">
        <v>1574</v>
      </c>
      <c r="F136" s="1835">
        <v>3626</v>
      </c>
      <c r="G136" s="1835" t="s">
        <v>1441</v>
      </c>
      <c r="H136" s="1844">
        <v>40</v>
      </c>
      <c r="I136" s="1159" t="s">
        <v>6</v>
      </c>
      <c r="J136" s="1835"/>
      <c r="K136" s="1835"/>
      <c r="L136" s="464"/>
      <c r="T136" s="16" t="s">
        <v>3722</v>
      </c>
    </row>
    <row r="137" spans="1:21" s="16" customFormat="1">
      <c r="A137" s="35"/>
      <c r="B137" s="1843"/>
      <c r="C137" s="1843"/>
      <c r="D137" s="1835"/>
      <c r="E137" s="1835" t="s">
        <v>1221</v>
      </c>
      <c r="F137" s="1835">
        <v>3624</v>
      </c>
      <c r="G137" s="1835" t="s">
        <v>63</v>
      </c>
      <c r="H137" s="1844">
        <v>40</v>
      </c>
      <c r="I137" s="1159" t="s">
        <v>6</v>
      </c>
      <c r="J137" s="1787" t="s">
        <v>991</v>
      </c>
      <c r="K137" s="1835"/>
      <c r="L137" s="464">
        <v>1861.6</v>
      </c>
      <c r="T137" s="16" t="s">
        <v>3723</v>
      </c>
    </row>
    <row r="138" spans="1:21" s="16" customFormat="1">
      <c r="A138" s="35" t="s">
        <v>3717</v>
      </c>
      <c r="B138" s="1843">
        <v>45376</v>
      </c>
      <c r="C138" s="1843">
        <v>45370</v>
      </c>
      <c r="D138" s="1835">
        <v>16752</v>
      </c>
      <c r="E138" s="1835" t="s">
        <v>7</v>
      </c>
      <c r="F138" s="1835">
        <v>5041</v>
      </c>
      <c r="G138" s="1835" t="s">
        <v>17</v>
      </c>
      <c r="H138" s="1844">
        <v>10</v>
      </c>
      <c r="I138" s="1159" t="s">
        <v>6</v>
      </c>
      <c r="J138" s="1835"/>
      <c r="K138" s="1835"/>
      <c r="L138" s="464">
        <v>559</v>
      </c>
    </row>
    <row r="139" spans="1:21" s="16" customFormat="1">
      <c r="A139" s="35" t="s">
        <v>3313</v>
      </c>
      <c r="B139" s="1843">
        <v>45376</v>
      </c>
      <c r="C139" s="1843">
        <v>45371</v>
      </c>
      <c r="D139" s="1835">
        <v>16740</v>
      </c>
      <c r="E139" s="1835" t="s">
        <v>1574</v>
      </c>
      <c r="F139" s="1835">
        <v>3486</v>
      </c>
      <c r="G139" s="1835" t="s">
        <v>17</v>
      </c>
      <c r="H139" s="1844">
        <v>7</v>
      </c>
      <c r="I139" s="1159" t="s">
        <v>6</v>
      </c>
      <c r="J139" s="1835" t="s">
        <v>270</v>
      </c>
      <c r="K139" s="1835"/>
      <c r="L139" s="464">
        <v>581.77</v>
      </c>
      <c r="T139" s="16" t="s">
        <v>3741</v>
      </c>
    </row>
    <row r="140" spans="1:21" s="16" customFormat="1">
      <c r="A140" s="35" t="s">
        <v>2854</v>
      </c>
      <c r="B140" s="1843">
        <v>45371</v>
      </c>
      <c r="C140" s="1843">
        <v>45371</v>
      </c>
      <c r="D140" s="1835">
        <v>16450</v>
      </c>
      <c r="E140" s="1835" t="s">
        <v>2</v>
      </c>
      <c r="F140" s="1835">
        <v>2691</v>
      </c>
      <c r="G140" s="1835" t="s">
        <v>1052</v>
      </c>
      <c r="H140" s="1844">
        <v>80</v>
      </c>
      <c r="I140" s="1159" t="s">
        <v>12</v>
      </c>
      <c r="J140" s="1835"/>
      <c r="K140" s="1835"/>
      <c r="L140" s="464">
        <v>2352</v>
      </c>
    </row>
    <row r="141" spans="1:21" s="16" customFormat="1">
      <c r="A141" s="35" t="s">
        <v>3620</v>
      </c>
      <c r="B141" s="1843">
        <v>45370</v>
      </c>
      <c r="C141" s="1843">
        <v>45370</v>
      </c>
      <c r="D141" s="1835">
        <v>16749</v>
      </c>
      <c r="E141" s="1835" t="s">
        <v>7</v>
      </c>
      <c r="F141" s="1835">
        <v>1095</v>
      </c>
      <c r="G141" s="1835" t="s">
        <v>47</v>
      </c>
      <c r="H141" s="1844">
        <v>1</v>
      </c>
      <c r="I141" s="1159" t="s">
        <v>6</v>
      </c>
      <c r="J141" s="1838" t="s">
        <v>3164</v>
      </c>
      <c r="K141" s="1835"/>
      <c r="L141" s="464">
        <v>110</v>
      </c>
    </row>
    <row r="142" spans="1:21" s="16" customFormat="1">
      <c r="A142" s="35" t="s">
        <v>425</v>
      </c>
      <c r="B142" s="1843">
        <v>45378</v>
      </c>
      <c r="C142" s="1843">
        <v>45371</v>
      </c>
      <c r="D142" s="1835">
        <v>16776</v>
      </c>
      <c r="E142" s="1835" t="s">
        <v>7</v>
      </c>
      <c r="F142" s="1835">
        <v>1483</v>
      </c>
      <c r="G142" s="1835" t="s">
        <v>5</v>
      </c>
      <c r="H142" s="1844">
        <v>6</v>
      </c>
      <c r="I142" s="1159" t="s">
        <v>6</v>
      </c>
      <c r="J142" s="1835"/>
      <c r="K142" s="1835"/>
      <c r="L142" s="464">
        <v>294</v>
      </c>
    </row>
    <row r="143" spans="1:21" s="16" customFormat="1">
      <c r="A143" s="35" t="s">
        <v>115</v>
      </c>
      <c r="B143" s="1843">
        <v>45371</v>
      </c>
      <c r="C143" s="1843">
        <v>45371</v>
      </c>
      <c r="D143" s="1835">
        <v>16763</v>
      </c>
      <c r="E143" s="1835" t="s">
        <v>2</v>
      </c>
      <c r="F143" s="1835">
        <v>2604</v>
      </c>
      <c r="G143" s="1835" t="s">
        <v>116</v>
      </c>
      <c r="H143" s="1844">
        <v>21</v>
      </c>
      <c r="I143" s="1159" t="s">
        <v>6</v>
      </c>
      <c r="J143" s="1838" t="s">
        <v>3164</v>
      </c>
      <c r="K143" s="1835"/>
      <c r="L143" s="464">
        <v>808.5</v>
      </c>
    </row>
    <row r="144" spans="1:21" s="16" customFormat="1">
      <c r="A144" s="341" t="s">
        <v>108</v>
      </c>
      <c r="B144" s="1839">
        <v>45378</v>
      </c>
      <c r="C144" s="32">
        <v>45371</v>
      </c>
      <c r="D144" s="521">
        <v>16787</v>
      </c>
      <c r="E144" s="1833" t="s">
        <v>2351</v>
      </c>
      <c r="F144" s="1792">
        <v>5045</v>
      </c>
      <c r="G144" s="1835" t="s">
        <v>505</v>
      </c>
      <c r="H144" s="521">
        <v>5</v>
      </c>
      <c r="I144" s="35" t="s">
        <v>12</v>
      </c>
      <c r="J144" s="1835" t="s">
        <v>991</v>
      </c>
      <c r="K144" s="1835" t="s">
        <v>3752</v>
      </c>
      <c r="L144" s="464">
        <v>147.5</v>
      </c>
    </row>
    <row r="145" spans="1:25" s="16" customFormat="1">
      <c r="A145" s="341"/>
      <c r="B145" s="1217"/>
      <c r="C145" s="32"/>
      <c r="D145" s="521"/>
      <c r="E145" s="1833" t="s">
        <v>2351</v>
      </c>
      <c r="F145" s="1792">
        <v>5046</v>
      </c>
      <c r="G145" s="1835" t="s">
        <v>505</v>
      </c>
      <c r="H145" s="521">
        <v>5</v>
      </c>
      <c r="I145" s="35" t="s">
        <v>12</v>
      </c>
      <c r="J145" s="1835" t="s">
        <v>991</v>
      </c>
      <c r="K145" s="1835" t="s">
        <v>3752</v>
      </c>
      <c r="L145" s="464">
        <v>147.5</v>
      </c>
    </row>
    <row r="146" spans="1:25" s="16" customFormat="1">
      <c r="A146" s="35" t="s">
        <v>472</v>
      </c>
      <c r="B146" s="1843">
        <v>45372</v>
      </c>
      <c r="C146" s="1843">
        <v>45371</v>
      </c>
      <c r="D146" s="1835">
        <v>16797</v>
      </c>
      <c r="E146" s="1835" t="s">
        <v>1221</v>
      </c>
      <c r="F146" s="1835">
        <v>4268</v>
      </c>
      <c r="G146" s="1835" t="s">
        <v>29</v>
      </c>
      <c r="H146" s="1844">
        <v>30</v>
      </c>
      <c r="I146" s="1159" t="s">
        <v>6</v>
      </c>
      <c r="J146" s="1838" t="s">
        <v>3164</v>
      </c>
      <c r="K146" s="1835"/>
      <c r="L146" s="464"/>
    </row>
    <row r="147" spans="1:25" s="16" customFormat="1">
      <c r="A147" s="35"/>
      <c r="B147" s="1843"/>
      <c r="C147" s="1843"/>
      <c r="D147" s="1835"/>
      <c r="E147" s="1835" t="s">
        <v>7</v>
      </c>
      <c r="F147" s="1835">
        <v>2807</v>
      </c>
      <c r="G147" s="1835" t="s">
        <v>79</v>
      </c>
      <c r="H147" s="1844">
        <v>10</v>
      </c>
      <c r="I147" s="1159" t="s">
        <v>6</v>
      </c>
      <c r="J147" s="1838" t="s">
        <v>3164</v>
      </c>
      <c r="K147" s="1835"/>
      <c r="L147" s="464">
        <v>1320</v>
      </c>
    </row>
    <row r="148" spans="1:25" s="16" customFormat="1">
      <c r="A148" s="35" t="s">
        <v>3620</v>
      </c>
      <c r="B148" s="1843">
        <v>45371</v>
      </c>
      <c r="C148" s="1843">
        <v>45371</v>
      </c>
      <c r="D148" s="1835">
        <v>16749</v>
      </c>
      <c r="E148" s="1835" t="s">
        <v>7</v>
      </c>
      <c r="F148" s="1835">
        <v>1446</v>
      </c>
      <c r="G148" s="1835" t="s">
        <v>58</v>
      </c>
      <c r="H148" s="1844">
        <v>1</v>
      </c>
      <c r="I148" s="1159" t="s">
        <v>6</v>
      </c>
      <c r="J148" s="1838" t="s">
        <v>3164</v>
      </c>
      <c r="K148" s="1835"/>
      <c r="L148" s="464">
        <v>110</v>
      </c>
    </row>
    <row r="149" spans="1:25" s="16" customFormat="1">
      <c r="A149" s="35" t="s">
        <v>3437</v>
      </c>
      <c r="B149" s="1843">
        <v>45379</v>
      </c>
      <c r="C149" s="1843">
        <v>45371</v>
      </c>
      <c r="D149" s="1835">
        <v>16794</v>
      </c>
      <c r="E149" s="1835" t="s">
        <v>2</v>
      </c>
      <c r="F149" s="1835">
        <v>5053</v>
      </c>
      <c r="G149" s="1835" t="s">
        <v>36</v>
      </c>
      <c r="H149" s="1844">
        <v>1</v>
      </c>
      <c r="I149" s="1159" t="s">
        <v>6</v>
      </c>
      <c r="J149" s="1835"/>
      <c r="K149" s="1835"/>
      <c r="L149" s="464">
        <v>53.5</v>
      </c>
    </row>
    <row r="150" spans="1:25" s="41" customFormat="1">
      <c r="A150" s="341" t="s">
        <v>1833</v>
      </c>
      <c r="B150" s="1217">
        <v>45371</v>
      </c>
      <c r="C150" s="32">
        <v>45371</v>
      </c>
      <c r="D150" s="521">
        <v>16694</v>
      </c>
      <c r="E150" s="1833" t="s">
        <v>2</v>
      </c>
      <c r="F150" s="1792">
        <v>1467</v>
      </c>
      <c r="G150" s="1835" t="s">
        <v>62</v>
      </c>
      <c r="H150" s="1832" t="s">
        <v>882</v>
      </c>
      <c r="I150" s="35" t="s">
        <v>6</v>
      </c>
      <c r="J150" s="19"/>
      <c r="K150" s="1787"/>
      <c r="L150" s="1478">
        <v>217.5</v>
      </c>
      <c r="M150" s="249"/>
      <c r="N150" s="249"/>
      <c r="O150" s="249"/>
      <c r="P150" s="249"/>
      <c r="Q150" s="249"/>
      <c r="R150" s="249"/>
      <c r="T150" s="1836" t="s">
        <v>3735</v>
      </c>
      <c r="U150" s="249"/>
      <c r="V150" s="249"/>
      <c r="W150" s="249"/>
      <c r="X150" s="249"/>
      <c r="Y150" s="249"/>
    </row>
    <row r="151" spans="1:25" s="16" customFormat="1">
      <c r="A151" s="35" t="s">
        <v>485</v>
      </c>
      <c r="B151" s="1843">
        <v>45377</v>
      </c>
      <c r="C151" s="1843">
        <v>45372</v>
      </c>
      <c r="D151" s="1835">
        <v>16750</v>
      </c>
      <c r="E151" s="1835" t="s">
        <v>2351</v>
      </c>
      <c r="F151" s="1835">
        <v>3096</v>
      </c>
      <c r="G151" s="1835" t="s">
        <v>47</v>
      </c>
      <c r="H151" s="1844">
        <v>15</v>
      </c>
      <c r="I151" s="35" t="s">
        <v>6</v>
      </c>
      <c r="J151" s="1835"/>
      <c r="K151" s="1835"/>
      <c r="L151" s="464"/>
      <c r="T151" s="1828" t="s">
        <v>3755</v>
      </c>
    </row>
    <row r="152" spans="1:25" s="16" customFormat="1">
      <c r="A152" s="35"/>
      <c r="B152" s="1843"/>
      <c r="C152" s="1843"/>
      <c r="D152" s="1835"/>
      <c r="E152" s="1835" t="s">
        <v>2</v>
      </c>
      <c r="F152" s="1835">
        <v>2039</v>
      </c>
      <c r="G152" s="1835" t="s">
        <v>29</v>
      </c>
      <c r="H152" s="1844">
        <v>30</v>
      </c>
      <c r="I152" s="35" t="s">
        <v>6</v>
      </c>
      <c r="J152" s="1835"/>
      <c r="K152" s="1835"/>
      <c r="L152" s="464">
        <v>1648.8</v>
      </c>
      <c r="T152" s="1828" t="s">
        <v>3756</v>
      </c>
    </row>
    <row r="153" spans="1:25" s="16" customFormat="1">
      <c r="A153" s="35" t="s">
        <v>3744</v>
      </c>
      <c r="B153" s="1843">
        <v>45377</v>
      </c>
      <c r="C153" s="1843">
        <v>45372</v>
      </c>
      <c r="D153" s="1835">
        <v>16758</v>
      </c>
      <c r="E153" s="1835" t="s">
        <v>2</v>
      </c>
      <c r="F153" s="1835">
        <v>908</v>
      </c>
      <c r="G153" s="1835" t="s">
        <v>30</v>
      </c>
      <c r="H153" s="1844">
        <v>14</v>
      </c>
      <c r="I153" s="35" t="s">
        <v>6</v>
      </c>
      <c r="J153" s="1835"/>
      <c r="K153" s="1835"/>
      <c r="L153" s="464">
        <v>168</v>
      </c>
      <c r="T153" s="1828"/>
    </row>
    <row r="154" spans="1:25" s="16" customFormat="1">
      <c r="A154" s="35" t="s">
        <v>141</v>
      </c>
      <c r="B154" s="1843">
        <v>45378</v>
      </c>
      <c r="C154" s="1843">
        <v>45372</v>
      </c>
      <c r="D154" s="1835">
        <v>16767</v>
      </c>
      <c r="E154" s="1835" t="s">
        <v>2</v>
      </c>
      <c r="F154" s="1835">
        <v>4638</v>
      </c>
      <c r="G154" s="1835" t="s">
        <v>30</v>
      </c>
      <c r="H154" s="1844">
        <v>10</v>
      </c>
      <c r="I154" s="35" t="s">
        <v>6</v>
      </c>
      <c r="J154" s="1835"/>
      <c r="K154" s="1835"/>
      <c r="L154" s="464">
        <v>85</v>
      </c>
      <c r="T154" s="1828" t="s">
        <v>3758</v>
      </c>
    </row>
    <row r="155" spans="1:25" s="16" customFormat="1">
      <c r="A155" s="35" t="s">
        <v>871</v>
      </c>
      <c r="B155" s="1843">
        <v>45378</v>
      </c>
      <c r="C155" s="1843">
        <v>45372</v>
      </c>
      <c r="D155" s="1835">
        <v>16769</v>
      </c>
      <c r="E155" s="1835" t="s">
        <v>2</v>
      </c>
      <c r="F155" s="1835">
        <v>1387</v>
      </c>
      <c r="G155" s="1835" t="s">
        <v>770</v>
      </c>
      <c r="H155" s="1844">
        <v>17</v>
      </c>
      <c r="I155" s="35" t="s">
        <v>6</v>
      </c>
      <c r="J155" s="1835"/>
      <c r="K155" s="1835"/>
      <c r="L155" s="464">
        <v>824.5</v>
      </c>
      <c r="T155" s="1828" t="s">
        <v>3759</v>
      </c>
    </row>
    <row r="156" spans="1:25" s="16" customFormat="1">
      <c r="A156" s="35" t="s">
        <v>1142</v>
      </c>
      <c r="B156" s="1843">
        <v>45378</v>
      </c>
      <c r="C156" s="1843">
        <v>45372</v>
      </c>
      <c r="D156" s="1835">
        <v>16778</v>
      </c>
      <c r="E156" s="1835" t="s">
        <v>2</v>
      </c>
      <c r="F156" s="1835">
        <v>744</v>
      </c>
      <c r="G156" s="1835" t="s">
        <v>48</v>
      </c>
      <c r="H156" s="1844">
        <v>5</v>
      </c>
      <c r="I156" s="35" t="s">
        <v>6</v>
      </c>
      <c r="J156" s="1835"/>
      <c r="K156" s="1835"/>
      <c r="L156" s="464">
        <v>272.5</v>
      </c>
      <c r="T156" s="1828" t="s">
        <v>3760</v>
      </c>
    </row>
    <row r="157" spans="1:25" s="16" customFormat="1">
      <c r="A157" s="35" t="s">
        <v>247</v>
      </c>
      <c r="B157" s="1843">
        <v>45378</v>
      </c>
      <c r="C157" s="1843">
        <v>45372</v>
      </c>
      <c r="D157" s="1835">
        <v>16784</v>
      </c>
      <c r="E157" s="1835" t="s">
        <v>2</v>
      </c>
      <c r="F157" s="1835">
        <v>2664</v>
      </c>
      <c r="G157" s="1835" t="s">
        <v>142</v>
      </c>
      <c r="H157" s="1844">
        <v>100</v>
      </c>
      <c r="I157" s="35" t="s">
        <v>6</v>
      </c>
      <c r="J157" s="1835"/>
      <c r="K157" s="1835"/>
      <c r="L157" s="464">
        <v>735</v>
      </c>
      <c r="T157" s="1828" t="s">
        <v>3761</v>
      </c>
    </row>
    <row r="158" spans="1:25" s="16" customFormat="1">
      <c r="A158" s="35" t="s">
        <v>1227</v>
      </c>
      <c r="B158" s="1843">
        <v>45378</v>
      </c>
      <c r="C158" s="1843">
        <v>45373</v>
      </c>
      <c r="D158" s="1835">
        <v>16788</v>
      </c>
      <c r="E158" s="1835" t="s">
        <v>2</v>
      </c>
      <c r="F158" s="1835">
        <v>1468</v>
      </c>
      <c r="G158" s="1835" t="s">
        <v>21</v>
      </c>
      <c r="H158" s="1844">
        <v>5</v>
      </c>
      <c r="I158" s="35" t="s">
        <v>6</v>
      </c>
      <c r="J158" s="1835"/>
      <c r="K158" s="1835"/>
      <c r="L158" s="464">
        <v>360.15</v>
      </c>
      <c r="T158" s="1828" t="s">
        <v>3762</v>
      </c>
    </row>
    <row r="159" spans="1:25" s="16" customFormat="1">
      <c r="A159" s="35" t="s">
        <v>1627</v>
      </c>
      <c r="B159" s="1843">
        <v>45379</v>
      </c>
      <c r="C159" s="1843">
        <v>45376</v>
      </c>
      <c r="D159" s="1835">
        <v>16799</v>
      </c>
      <c r="E159" s="1835" t="s">
        <v>7</v>
      </c>
      <c r="F159" s="1835">
        <v>1446</v>
      </c>
      <c r="G159" s="1835" t="s">
        <v>58</v>
      </c>
      <c r="H159" s="1844">
        <v>10</v>
      </c>
      <c r="I159" s="35" t="s">
        <v>6</v>
      </c>
      <c r="J159" s="1835"/>
      <c r="K159" s="1835"/>
      <c r="L159" s="464">
        <v>1539.9</v>
      </c>
      <c r="T159" s="1828" t="s">
        <v>3764</v>
      </c>
    </row>
    <row r="160" spans="1:25" s="16" customFormat="1">
      <c r="A160" s="35" t="s">
        <v>2821</v>
      </c>
      <c r="B160" s="1843">
        <v>45379</v>
      </c>
      <c r="C160" s="1843">
        <v>45376</v>
      </c>
      <c r="D160" s="1835">
        <v>16807</v>
      </c>
      <c r="E160" s="1835" t="s">
        <v>2</v>
      </c>
      <c r="F160" s="1835">
        <v>4554</v>
      </c>
      <c r="G160" s="1835" t="s">
        <v>36</v>
      </c>
      <c r="H160" s="1844">
        <v>10</v>
      </c>
      <c r="I160" s="35" t="s">
        <v>6</v>
      </c>
      <c r="J160" s="1835"/>
      <c r="K160" s="1835"/>
      <c r="L160" s="464">
        <v>630</v>
      </c>
      <c r="T160" s="585" t="s">
        <v>3772</v>
      </c>
      <c r="U160" s="16" t="s">
        <v>3773</v>
      </c>
    </row>
    <row r="161" spans="1:21" s="16" customFormat="1">
      <c r="A161" s="35" t="s">
        <v>2420</v>
      </c>
      <c r="B161" s="1843">
        <v>45373</v>
      </c>
      <c r="C161" s="1843">
        <v>45372</v>
      </c>
      <c r="D161" s="1835">
        <v>0</v>
      </c>
      <c r="E161" s="1835" t="s">
        <v>74</v>
      </c>
      <c r="F161" s="1835">
        <v>0</v>
      </c>
      <c r="G161" s="1835" t="s">
        <v>70</v>
      </c>
      <c r="H161" s="1844" t="s">
        <v>2154</v>
      </c>
      <c r="I161" s="35" t="s">
        <v>6</v>
      </c>
      <c r="J161" s="1835" t="s">
        <v>1275</v>
      </c>
      <c r="K161" s="1835"/>
      <c r="L161" s="464"/>
      <c r="T161" s="16" t="s">
        <v>6</v>
      </c>
    </row>
    <row r="162" spans="1:21" s="16" customFormat="1">
      <c r="A162" s="35"/>
      <c r="B162" s="1843"/>
      <c r="C162" s="1843"/>
      <c r="D162" s="1835"/>
      <c r="E162" s="1835" t="s">
        <v>69</v>
      </c>
      <c r="F162" s="1835">
        <v>0</v>
      </c>
      <c r="G162" s="1835" t="s">
        <v>70</v>
      </c>
      <c r="H162" s="1844" t="s">
        <v>2154</v>
      </c>
      <c r="I162" s="35" t="s">
        <v>6</v>
      </c>
      <c r="J162" s="1835" t="s">
        <v>1275</v>
      </c>
      <c r="K162" s="1835"/>
      <c r="L162" s="464"/>
      <c r="T162" s="16" t="s">
        <v>6</v>
      </c>
    </row>
    <row r="163" spans="1:21" s="16" customFormat="1">
      <c r="A163" s="35"/>
      <c r="B163" s="1843"/>
      <c r="C163" s="1843"/>
      <c r="D163" s="1835"/>
      <c r="E163" s="1835" t="s">
        <v>153</v>
      </c>
      <c r="F163" s="1835">
        <v>0</v>
      </c>
      <c r="G163" s="1835" t="s">
        <v>70</v>
      </c>
      <c r="H163" s="1844" t="s">
        <v>2154</v>
      </c>
      <c r="I163" s="35" t="s">
        <v>6</v>
      </c>
      <c r="J163" s="1835" t="s">
        <v>1275</v>
      </c>
      <c r="K163" s="1835"/>
      <c r="L163" s="464">
        <v>0</v>
      </c>
      <c r="T163" s="16" t="s">
        <v>6</v>
      </c>
    </row>
    <row r="164" spans="1:21" s="16" customFormat="1">
      <c r="A164" s="35" t="s">
        <v>1635</v>
      </c>
      <c r="B164" s="1843">
        <v>45379</v>
      </c>
      <c r="C164" s="1843">
        <v>45373</v>
      </c>
      <c r="D164" s="1835">
        <v>16813</v>
      </c>
      <c r="E164" s="1835" t="s">
        <v>2</v>
      </c>
      <c r="F164" s="1835">
        <v>2825</v>
      </c>
      <c r="G164" s="1835" t="s">
        <v>207</v>
      </c>
      <c r="H164" s="1844">
        <v>5</v>
      </c>
      <c r="I164" s="35" t="s">
        <v>6</v>
      </c>
      <c r="J164" s="1835"/>
      <c r="K164" s="1835"/>
      <c r="L164" s="464">
        <v>434</v>
      </c>
      <c r="T164" s="585" t="s">
        <v>3774</v>
      </c>
      <c r="U164" s="16" t="s">
        <v>3773</v>
      </c>
    </row>
    <row r="165" spans="1:21" s="16" customFormat="1">
      <c r="A165" s="35" t="s">
        <v>3166</v>
      </c>
      <c r="B165" s="1843">
        <v>45379</v>
      </c>
      <c r="C165" s="1843">
        <v>45376</v>
      </c>
      <c r="D165" s="1835">
        <v>16817</v>
      </c>
      <c r="E165" s="1835" t="s">
        <v>1221</v>
      </c>
      <c r="F165" s="1835">
        <v>2438</v>
      </c>
      <c r="G165" s="1835" t="s">
        <v>47</v>
      </c>
      <c r="H165" s="1844">
        <v>40</v>
      </c>
      <c r="I165" s="35" t="s">
        <v>6</v>
      </c>
      <c r="J165" s="1835"/>
      <c r="K165" s="1835"/>
      <c r="L165" s="464">
        <v>1280</v>
      </c>
      <c r="T165" s="585" t="s">
        <v>3775</v>
      </c>
    </row>
    <row r="166" spans="1:21" s="16" customFormat="1">
      <c r="A166" s="25" t="s">
        <v>1303</v>
      </c>
      <c r="B166" s="14">
        <v>45379</v>
      </c>
      <c r="C166" s="14">
        <v>45376</v>
      </c>
      <c r="D166" s="1835">
        <v>16826</v>
      </c>
      <c r="E166" s="1835" t="s">
        <v>671</v>
      </c>
      <c r="F166" s="1835">
        <v>3626</v>
      </c>
      <c r="G166" s="1835" t="s">
        <v>1441</v>
      </c>
      <c r="H166" s="1844">
        <v>40</v>
      </c>
      <c r="I166" s="35" t="s">
        <v>6</v>
      </c>
      <c r="J166" s="1835"/>
      <c r="K166" s="1835"/>
      <c r="L166" s="464">
        <v>1470</v>
      </c>
      <c r="T166" s="1828" t="s">
        <v>3722</v>
      </c>
      <c r="U166" s="16" t="s">
        <v>12</v>
      </c>
    </row>
    <row r="167" spans="1:21" s="16" customFormat="1">
      <c r="A167" s="25" t="s">
        <v>1303</v>
      </c>
      <c r="B167" s="14">
        <v>45379</v>
      </c>
      <c r="C167" s="14">
        <v>45376</v>
      </c>
      <c r="D167" s="1835">
        <v>16827</v>
      </c>
      <c r="E167" s="1835" t="s">
        <v>1221</v>
      </c>
      <c r="F167" s="1835">
        <v>3624</v>
      </c>
      <c r="G167" s="1835" t="s">
        <v>63</v>
      </c>
      <c r="H167" s="1844">
        <v>20</v>
      </c>
      <c r="I167" s="35" t="s">
        <v>6</v>
      </c>
      <c r="J167" s="1835" t="s">
        <v>991</v>
      </c>
      <c r="K167" s="1835"/>
      <c r="L167" s="464">
        <v>195.6</v>
      </c>
      <c r="T167" s="585" t="s">
        <v>3689</v>
      </c>
    </row>
    <row r="168" spans="1:21" s="6" customFormat="1">
      <c r="A168" s="25" t="s">
        <v>2340</v>
      </c>
      <c r="B168" s="14">
        <v>45379</v>
      </c>
      <c r="C168" s="14">
        <v>45378</v>
      </c>
      <c r="D168" s="9">
        <v>16100</v>
      </c>
      <c r="E168" s="9" t="s">
        <v>3554</v>
      </c>
      <c r="F168" s="9">
        <v>4313</v>
      </c>
      <c r="G168" s="9" t="s">
        <v>52</v>
      </c>
      <c r="H168" s="10">
        <v>200</v>
      </c>
      <c r="I168" s="35" t="s">
        <v>6</v>
      </c>
      <c r="J168" s="9"/>
      <c r="K168" s="9"/>
      <c r="L168" s="458"/>
      <c r="T168" s="1815" t="s">
        <v>3678</v>
      </c>
      <c r="U168" s="6" t="s">
        <v>6</v>
      </c>
    </row>
    <row r="169" spans="1:21" s="6" customFormat="1">
      <c r="A169" s="25"/>
      <c r="B169" s="9"/>
      <c r="C169" s="9"/>
      <c r="D169" s="9"/>
      <c r="E169" s="9" t="s">
        <v>3554</v>
      </c>
      <c r="F169" s="9">
        <v>4314</v>
      </c>
      <c r="G169" s="9" t="s">
        <v>27</v>
      </c>
      <c r="H169" s="10">
        <v>33</v>
      </c>
      <c r="I169" s="35" t="s">
        <v>6</v>
      </c>
      <c r="J169" s="9"/>
      <c r="K169" s="9"/>
      <c r="L169" s="458"/>
      <c r="T169" s="1815" t="s">
        <v>3679</v>
      </c>
      <c r="U169" s="6" t="s">
        <v>6</v>
      </c>
    </row>
    <row r="170" spans="1:21" s="6" customFormat="1">
      <c r="A170" s="25"/>
      <c r="B170" s="9"/>
      <c r="C170" s="9"/>
      <c r="D170" s="9"/>
      <c r="E170" s="9" t="s">
        <v>3555</v>
      </c>
      <c r="F170" s="9">
        <v>4315</v>
      </c>
      <c r="G170" s="9" t="s">
        <v>2341</v>
      </c>
      <c r="H170" s="10" t="s">
        <v>1634</v>
      </c>
      <c r="I170" s="35" t="s">
        <v>6</v>
      </c>
      <c r="J170" s="9"/>
      <c r="K170" s="9"/>
      <c r="L170" s="458"/>
      <c r="T170" s="1815" t="s">
        <v>3680</v>
      </c>
      <c r="U170" s="6" t="s">
        <v>6</v>
      </c>
    </row>
    <row r="171" spans="1:21" s="6" customFormat="1">
      <c r="A171" s="25"/>
      <c r="B171" s="9"/>
      <c r="C171" s="9"/>
      <c r="D171" s="1835"/>
      <c r="E171" s="1835" t="s">
        <v>2</v>
      </c>
      <c r="F171" s="1835">
        <v>4316</v>
      </c>
      <c r="G171" s="1835" t="s">
        <v>57</v>
      </c>
      <c r="H171" s="1844">
        <v>25</v>
      </c>
      <c r="I171" s="35" t="s">
        <v>6</v>
      </c>
      <c r="J171" s="1835"/>
      <c r="K171" s="1835"/>
      <c r="L171" s="464">
        <v>7525</v>
      </c>
      <c r="T171" s="585" t="s">
        <v>3681</v>
      </c>
      <c r="U171" s="1848" t="s">
        <v>3771</v>
      </c>
    </row>
    <row r="172" spans="1:21" s="16" customFormat="1">
      <c r="A172" s="35" t="s">
        <v>400</v>
      </c>
      <c r="B172" s="1843">
        <v>45379</v>
      </c>
      <c r="C172" s="1843">
        <v>45377</v>
      </c>
      <c r="D172" s="1835">
        <v>16792</v>
      </c>
      <c r="E172" s="1835" t="s">
        <v>81</v>
      </c>
      <c r="F172" s="1835">
        <v>4962</v>
      </c>
      <c r="G172" s="1835" t="s">
        <v>47</v>
      </c>
      <c r="H172" s="1844" t="s">
        <v>984</v>
      </c>
      <c r="I172" s="35" t="s">
        <v>6</v>
      </c>
      <c r="J172" s="1835" t="s">
        <v>270</v>
      </c>
      <c r="K172" s="1835"/>
      <c r="L172" s="464"/>
      <c r="T172" s="1828" t="s">
        <v>3765</v>
      </c>
    </row>
    <row r="173" spans="1:21" s="16" customFormat="1">
      <c r="A173" s="35"/>
      <c r="B173" s="1843"/>
      <c r="C173" s="1843"/>
      <c r="D173" s="1835"/>
      <c r="E173" s="1835" t="s">
        <v>69</v>
      </c>
      <c r="F173" s="1835">
        <v>5051</v>
      </c>
      <c r="G173" s="1835" t="s">
        <v>47</v>
      </c>
      <c r="H173" s="1844" t="s">
        <v>984</v>
      </c>
      <c r="I173" s="35" t="s">
        <v>6</v>
      </c>
      <c r="J173" s="1835" t="s">
        <v>270</v>
      </c>
      <c r="K173" s="1835"/>
      <c r="L173" s="464"/>
      <c r="T173" s="1828" t="s">
        <v>3765</v>
      </c>
    </row>
    <row r="174" spans="1:21" s="16" customFormat="1">
      <c r="A174" s="35"/>
      <c r="B174" s="1843"/>
      <c r="C174" s="1843"/>
      <c r="D174" s="1835"/>
      <c r="E174" s="1835" t="s">
        <v>153</v>
      </c>
      <c r="F174" s="1835">
        <v>4767</v>
      </c>
      <c r="G174" s="1835" t="s">
        <v>47</v>
      </c>
      <c r="H174" s="1844" t="s">
        <v>984</v>
      </c>
      <c r="I174" s="35" t="s">
        <v>6</v>
      </c>
      <c r="J174" s="1835" t="s">
        <v>270</v>
      </c>
      <c r="K174" s="1835"/>
      <c r="L174" s="464"/>
      <c r="T174" s="1828" t="s">
        <v>3765</v>
      </c>
    </row>
    <row r="175" spans="1:21" s="16" customFormat="1">
      <c r="A175" s="35"/>
      <c r="B175" s="1843"/>
      <c r="C175" s="1843"/>
      <c r="D175" s="1835"/>
      <c r="E175" s="1835" t="s">
        <v>131</v>
      </c>
      <c r="F175" s="1835">
        <v>4961</v>
      </c>
      <c r="G175" s="1835" t="s">
        <v>47</v>
      </c>
      <c r="H175" s="1844" t="s">
        <v>984</v>
      </c>
      <c r="I175" s="35" t="s">
        <v>6</v>
      </c>
      <c r="J175" s="1835" t="s">
        <v>270</v>
      </c>
      <c r="K175" s="1835"/>
      <c r="L175" s="464">
        <v>401.28</v>
      </c>
      <c r="T175" s="1828" t="s">
        <v>3765</v>
      </c>
    </row>
    <row r="176" spans="1:21" s="16" customFormat="1">
      <c r="A176" s="35" t="s">
        <v>466</v>
      </c>
      <c r="B176" s="1843">
        <v>45379</v>
      </c>
      <c r="C176" s="1843">
        <v>45378</v>
      </c>
      <c r="D176" s="1835">
        <v>16856</v>
      </c>
      <c r="E176" s="1835" t="s">
        <v>2</v>
      </c>
      <c r="F176" s="1835">
        <v>4075</v>
      </c>
      <c r="G176" s="1835" t="s">
        <v>103</v>
      </c>
      <c r="H176" s="1844">
        <v>15</v>
      </c>
      <c r="I176" s="35" t="s">
        <v>6</v>
      </c>
      <c r="J176" s="1835"/>
      <c r="K176" s="1835"/>
      <c r="L176" s="464">
        <v>337.5</v>
      </c>
      <c r="T176" s="1828" t="s">
        <v>3783</v>
      </c>
    </row>
    <row r="177" spans="1:20" s="16" customFormat="1">
      <c r="A177" s="35" t="s">
        <v>2568</v>
      </c>
      <c r="B177" s="1843">
        <v>45379</v>
      </c>
      <c r="C177" s="1843">
        <v>45379</v>
      </c>
      <c r="D177" s="1835">
        <v>16864</v>
      </c>
      <c r="E177" s="1835" t="s">
        <v>7</v>
      </c>
      <c r="F177" s="1835">
        <v>4479</v>
      </c>
      <c r="G177" s="1835" t="s">
        <v>22</v>
      </c>
      <c r="H177" s="1844">
        <v>100</v>
      </c>
      <c r="I177" s="35" t="s">
        <v>6</v>
      </c>
      <c r="J177" s="1835"/>
      <c r="K177" s="1835"/>
      <c r="L177" s="464"/>
    </row>
    <row r="178" spans="1:20" s="16" customFormat="1">
      <c r="A178" s="35"/>
      <c r="B178" s="1835"/>
      <c r="C178" s="1835"/>
      <c r="D178" s="1835"/>
      <c r="E178" s="1835" t="s">
        <v>81</v>
      </c>
      <c r="F178" s="1835">
        <v>4829</v>
      </c>
      <c r="G178" s="1835" t="s">
        <v>22</v>
      </c>
      <c r="H178" s="1844">
        <v>20</v>
      </c>
      <c r="I178" s="35" t="s">
        <v>6</v>
      </c>
      <c r="J178" s="1835"/>
      <c r="K178" s="1835"/>
      <c r="L178" s="464">
        <v>1765</v>
      </c>
    </row>
    <row r="179" spans="1:20" s="16" customFormat="1">
      <c r="A179" s="35" t="s">
        <v>1635</v>
      </c>
      <c r="B179" s="1843">
        <v>45379</v>
      </c>
      <c r="C179" s="1843">
        <v>45379</v>
      </c>
      <c r="D179" s="1835">
        <v>16857</v>
      </c>
      <c r="E179" s="1835" t="s">
        <v>2</v>
      </c>
      <c r="F179" s="1835">
        <v>1087</v>
      </c>
      <c r="G179" s="1835" t="s">
        <v>46</v>
      </c>
      <c r="H179" s="1844">
        <v>30</v>
      </c>
      <c r="I179" s="35" t="s">
        <v>6</v>
      </c>
      <c r="J179" s="1835"/>
      <c r="K179" s="1835"/>
      <c r="L179" s="464"/>
    </row>
    <row r="180" spans="1:20" s="16" customFormat="1">
      <c r="A180" s="35"/>
      <c r="B180" s="1835"/>
      <c r="C180" s="1835"/>
      <c r="D180" s="1835"/>
      <c r="E180" s="1835" t="s">
        <v>2</v>
      </c>
      <c r="F180" s="1835">
        <v>2825</v>
      </c>
      <c r="G180" s="1835" t="s">
        <v>207</v>
      </c>
      <c r="H180" s="1844">
        <v>3</v>
      </c>
      <c r="I180" s="35" t="s">
        <v>6</v>
      </c>
      <c r="J180" s="1835"/>
      <c r="K180" s="1835"/>
      <c r="L180" s="464">
        <v>743.4</v>
      </c>
    </row>
    <row r="181" spans="1:20" s="16" customFormat="1">
      <c r="A181" s="35" t="s">
        <v>1190</v>
      </c>
      <c r="B181" s="1843">
        <v>45379</v>
      </c>
      <c r="C181" s="1843">
        <v>45378</v>
      </c>
      <c r="D181" s="1835">
        <v>16874</v>
      </c>
      <c r="E181" s="1835" t="s">
        <v>2</v>
      </c>
      <c r="F181" s="1835">
        <v>838</v>
      </c>
      <c r="G181" s="1835" t="s">
        <v>5</v>
      </c>
      <c r="H181" s="1844">
        <v>20</v>
      </c>
      <c r="I181" s="35" t="s">
        <v>6</v>
      </c>
      <c r="J181" s="1835"/>
      <c r="K181" s="1835"/>
      <c r="L181" s="464">
        <v>633.79999999999995</v>
      </c>
    </row>
    <row r="182" spans="1:20" s="16" customFormat="1">
      <c r="A182" s="35" t="s">
        <v>3364</v>
      </c>
      <c r="B182" s="1843">
        <v>45379</v>
      </c>
      <c r="C182" s="1843">
        <v>45379</v>
      </c>
      <c r="D182" s="1835">
        <v>16863</v>
      </c>
      <c r="E182" s="1835" t="s">
        <v>44</v>
      </c>
      <c r="F182" s="1835">
        <v>5062</v>
      </c>
      <c r="G182" s="1835" t="s">
        <v>2341</v>
      </c>
      <c r="H182" s="1844">
        <v>20</v>
      </c>
      <c r="I182" s="35" t="s">
        <v>6</v>
      </c>
      <c r="J182" s="1835"/>
      <c r="K182" s="1835"/>
      <c r="L182" s="464">
        <v>790</v>
      </c>
      <c r="T182" s="16" t="s">
        <v>6</v>
      </c>
    </row>
    <row r="183" spans="1:20" s="16" customFormat="1">
      <c r="A183" s="35" t="s">
        <v>2700</v>
      </c>
      <c r="B183" s="1843">
        <v>45379</v>
      </c>
      <c r="C183" s="1843">
        <v>45379</v>
      </c>
      <c r="D183" s="1835">
        <v>16885</v>
      </c>
      <c r="E183" s="1835" t="s">
        <v>1221</v>
      </c>
      <c r="F183" s="1835">
        <v>4268</v>
      </c>
      <c r="G183" s="1835" t="s">
        <v>29</v>
      </c>
      <c r="H183" s="1844">
        <v>45</v>
      </c>
      <c r="I183" s="35" t="s">
        <v>6</v>
      </c>
      <c r="J183" s="1835"/>
      <c r="K183" s="1835"/>
      <c r="L183" s="464">
        <v>958.5</v>
      </c>
    </row>
    <row r="184" spans="1:20" s="16" customFormat="1">
      <c r="A184" s="35" t="s">
        <v>2830</v>
      </c>
      <c r="B184" s="1843">
        <v>45379</v>
      </c>
      <c r="C184" s="1843">
        <v>45379</v>
      </c>
      <c r="D184" s="1835">
        <v>16889</v>
      </c>
      <c r="E184" s="1835" t="s">
        <v>2351</v>
      </c>
      <c r="F184" s="1835">
        <v>4527</v>
      </c>
      <c r="G184" s="1835" t="s">
        <v>38</v>
      </c>
      <c r="H184" s="1844">
        <v>12</v>
      </c>
      <c r="I184" s="35" t="s">
        <v>6</v>
      </c>
      <c r="J184" s="1835"/>
      <c r="K184" s="1835"/>
      <c r="L184" s="464">
        <v>687.6</v>
      </c>
    </row>
    <row r="185" spans="1:20" s="16" customFormat="1">
      <c r="A185" s="35" t="s">
        <v>3473</v>
      </c>
      <c r="B185" s="1843">
        <v>45379</v>
      </c>
      <c r="C185" s="1843">
        <v>45379</v>
      </c>
      <c r="D185" s="1835">
        <v>16901</v>
      </c>
      <c r="E185" s="1835" t="s">
        <v>2351</v>
      </c>
      <c r="F185" s="1835">
        <v>3341</v>
      </c>
      <c r="G185" s="1835" t="s">
        <v>19</v>
      </c>
      <c r="H185" s="1844">
        <v>3</v>
      </c>
      <c r="I185" s="35" t="s">
        <v>6</v>
      </c>
      <c r="J185" s="1835"/>
      <c r="K185" s="1835"/>
      <c r="L185" s="464"/>
    </row>
    <row r="186" spans="1:20" s="16" customFormat="1">
      <c r="A186" s="35"/>
      <c r="B186" s="1835"/>
      <c r="C186" s="1835"/>
      <c r="D186" s="1835"/>
      <c r="E186" s="1835" t="s">
        <v>2</v>
      </c>
      <c r="F186" s="1835">
        <v>951</v>
      </c>
      <c r="G186" s="1835" t="s">
        <v>47</v>
      </c>
      <c r="H186" s="1844">
        <v>3</v>
      </c>
      <c r="I186" s="35" t="s">
        <v>6</v>
      </c>
      <c r="J186" s="1835"/>
      <c r="K186" s="1835"/>
      <c r="L186" s="464">
        <v>454.5</v>
      </c>
    </row>
    <row r="187" spans="1:20" s="16" customFormat="1">
      <c r="A187" s="35" t="s">
        <v>249</v>
      </c>
      <c r="B187" s="1843">
        <v>45379</v>
      </c>
      <c r="C187" s="1843">
        <v>45378</v>
      </c>
      <c r="D187" s="1835">
        <v>16903</v>
      </c>
      <c r="E187" s="1835" t="s">
        <v>2</v>
      </c>
      <c r="F187" s="1835">
        <v>869</v>
      </c>
      <c r="G187" s="1835" t="s">
        <v>16</v>
      </c>
      <c r="H187" s="1844">
        <v>10</v>
      </c>
      <c r="I187" s="35" t="s">
        <v>6</v>
      </c>
      <c r="J187" s="1835"/>
      <c r="K187" s="1835"/>
      <c r="L187" s="464"/>
    </row>
    <row r="188" spans="1:20" s="16" customFormat="1">
      <c r="A188" s="35"/>
      <c r="B188" s="1835"/>
      <c r="C188" s="1835"/>
      <c r="D188" s="1835"/>
      <c r="E188" s="1835" t="s">
        <v>153</v>
      </c>
      <c r="F188" s="1835">
        <v>3102</v>
      </c>
      <c r="G188" s="1835" t="s">
        <v>16</v>
      </c>
      <c r="H188" s="1844">
        <v>25</v>
      </c>
      <c r="I188" s="35" t="s">
        <v>6</v>
      </c>
      <c r="J188" s="1835"/>
      <c r="K188" s="1835"/>
      <c r="L188" s="464">
        <v>417.5</v>
      </c>
    </row>
    <row r="189" spans="1:20" s="16" customFormat="1">
      <c r="A189" s="35" t="s">
        <v>517</v>
      </c>
      <c r="B189" s="1843">
        <v>45387</v>
      </c>
      <c r="C189" s="1843">
        <v>45379</v>
      </c>
      <c r="D189" s="1835">
        <v>16872</v>
      </c>
      <c r="E189" s="1835" t="s">
        <v>69</v>
      </c>
      <c r="F189" s="1835">
        <v>4688</v>
      </c>
      <c r="G189" s="1835" t="s">
        <v>770</v>
      </c>
      <c r="H189" s="1844">
        <v>5</v>
      </c>
      <c r="I189" s="35" t="s">
        <v>6</v>
      </c>
      <c r="J189" s="1835" t="s">
        <v>270</v>
      </c>
      <c r="K189" s="1835"/>
      <c r="L189" s="464">
        <v>377.45</v>
      </c>
      <c r="M189" s="1857"/>
      <c r="N189" s="1857"/>
      <c r="O189" s="1857"/>
      <c r="P189" s="1857"/>
      <c r="Q189" s="1857"/>
      <c r="R189" s="1857"/>
      <c r="S189" s="1857"/>
      <c r="T189" s="1857" t="s">
        <v>3455</v>
      </c>
    </row>
    <row r="190" spans="1:20" s="16" customFormat="1">
      <c r="A190" s="35" t="s">
        <v>3790</v>
      </c>
      <c r="B190" s="1843">
        <v>45379</v>
      </c>
      <c r="C190" s="1843">
        <v>45378</v>
      </c>
      <c r="D190" s="1835">
        <v>16875</v>
      </c>
      <c r="E190" s="1835" t="s">
        <v>7</v>
      </c>
      <c r="F190" s="1835">
        <v>2490</v>
      </c>
      <c r="G190" s="1835" t="s">
        <v>85</v>
      </c>
      <c r="H190" s="1844">
        <v>5</v>
      </c>
      <c r="I190" s="35" t="s">
        <v>6</v>
      </c>
      <c r="J190" s="1835"/>
      <c r="K190" s="1835"/>
      <c r="L190" s="464">
        <v>46.65</v>
      </c>
    </row>
    <row r="191" spans="1:20" s="16" customFormat="1">
      <c r="A191" s="35" t="s">
        <v>3791</v>
      </c>
      <c r="B191" s="1843">
        <v>45379</v>
      </c>
      <c r="C191" s="1843">
        <v>45379</v>
      </c>
      <c r="D191" s="1835">
        <v>16906</v>
      </c>
      <c r="E191" s="1835" t="s">
        <v>2</v>
      </c>
      <c r="F191" s="1835">
        <v>3310</v>
      </c>
      <c r="G191" s="1835" t="s">
        <v>4</v>
      </c>
      <c r="H191" s="1844" t="s">
        <v>840</v>
      </c>
      <c r="I191" s="35" t="s">
        <v>6</v>
      </c>
      <c r="J191" s="1835"/>
      <c r="K191" s="1835"/>
      <c r="L191" s="464">
        <v>471.2</v>
      </c>
    </row>
    <row r="192" spans="1:20" s="16" customFormat="1">
      <c r="A192" s="35" t="s">
        <v>854</v>
      </c>
      <c r="B192" s="1843">
        <v>45379</v>
      </c>
      <c r="C192" s="1843">
        <v>45379</v>
      </c>
      <c r="D192" s="1835">
        <v>16909</v>
      </c>
      <c r="E192" s="1835" t="s">
        <v>2</v>
      </c>
      <c r="F192" s="1835">
        <v>838</v>
      </c>
      <c r="G192" s="1835" t="s">
        <v>5</v>
      </c>
      <c r="H192" s="1844">
        <v>4</v>
      </c>
      <c r="I192" s="35" t="s">
        <v>6</v>
      </c>
      <c r="J192" s="1835"/>
      <c r="K192" s="1835"/>
      <c r="L192" s="464">
        <v>162</v>
      </c>
    </row>
    <row r="193" spans="1:25" s="16" customFormat="1">
      <c r="A193" s="35" t="s">
        <v>1190</v>
      </c>
      <c r="B193" s="1843">
        <v>45379</v>
      </c>
      <c r="C193" s="1843">
        <v>45379</v>
      </c>
      <c r="D193" s="1835">
        <v>16898</v>
      </c>
      <c r="E193" s="1835" t="s">
        <v>2</v>
      </c>
      <c r="F193" s="1835">
        <v>838</v>
      </c>
      <c r="G193" s="1835" t="s">
        <v>5</v>
      </c>
      <c r="H193" s="1844">
        <v>20</v>
      </c>
      <c r="I193" s="35" t="s">
        <v>6</v>
      </c>
      <c r="J193" s="1835"/>
      <c r="K193" s="1835"/>
      <c r="L193" s="464">
        <v>633.79999999999995</v>
      </c>
    </row>
    <row r="194" spans="1:25" s="16" customFormat="1">
      <c r="A194" s="35" t="s">
        <v>3792</v>
      </c>
      <c r="B194" s="1843">
        <v>45379</v>
      </c>
      <c r="C194" s="1843">
        <v>45378</v>
      </c>
      <c r="D194" s="1835">
        <v>16897</v>
      </c>
      <c r="E194" s="1835" t="s">
        <v>7</v>
      </c>
      <c r="F194" s="1835">
        <v>1395</v>
      </c>
      <c r="G194" s="1835" t="s">
        <v>30</v>
      </c>
      <c r="H194" s="1844">
        <v>14</v>
      </c>
      <c r="I194" s="35" t="s">
        <v>6</v>
      </c>
      <c r="J194" s="1835"/>
      <c r="K194" s="1835"/>
      <c r="L194" s="464">
        <v>217</v>
      </c>
    </row>
    <row r="195" spans="1:25" s="6" customFormat="1">
      <c r="A195" s="25" t="s">
        <v>1177</v>
      </c>
      <c r="B195" s="14">
        <v>45383</v>
      </c>
      <c r="C195" s="14">
        <v>45379</v>
      </c>
      <c r="D195" s="9">
        <v>16076</v>
      </c>
      <c r="E195" s="9" t="s">
        <v>2</v>
      </c>
      <c r="F195" s="9">
        <v>1007</v>
      </c>
      <c r="G195" s="9" t="s">
        <v>135</v>
      </c>
      <c r="H195" s="10">
        <v>20</v>
      </c>
      <c r="I195" s="35" t="s">
        <v>6</v>
      </c>
      <c r="J195" s="9"/>
      <c r="K195" s="9"/>
      <c r="L195" s="458">
        <v>570</v>
      </c>
      <c r="T195" s="585" t="s">
        <v>3676</v>
      </c>
    </row>
    <row r="196" spans="1:25" s="6" customFormat="1">
      <c r="A196" s="25" t="s">
        <v>918</v>
      </c>
      <c r="B196" s="14">
        <v>45384</v>
      </c>
      <c r="C196" s="14">
        <v>45379</v>
      </c>
      <c r="D196" s="9">
        <v>16722</v>
      </c>
      <c r="E196" s="9" t="s">
        <v>2</v>
      </c>
      <c r="F196" s="9">
        <v>1126</v>
      </c>
      <c r="G196" s="9" t="s">
        <v>57</v>
      </c>
      <c r="H196" s="10">
        <v>10</v>
      </c>
      <c r="I196" s="35" t="s">
        <v>6</v>
      </c>
      <c r="J196" s="9"/>
      <c r="K196" s="9"/>
      <c r="L196" s="458">
        <v>850</v>
      </c>
      <c r="T196" s="585" t="s">
        <v>3608</v>
      </c>
    </row>
    <row r="197" spans="1:25" s="6" customFormat="1">
      <c r="A197" s="25" t="s">
        <v>400</v>
      </c>
      <c r="B197" s="14">
        <v>45385</v>
      </c>
      <c r="C197" s="14">
        <v>45379</v>
      </c>
      <c r="D197" s="9">
        <v>16834</v>
      </c>
      <c r="E197" s="9" t="s">
        <v>2</v>
      </c>
      <c r="F197" s="9">
        <v>908</v>
      </c>
      <c r="G197" s="9" t="s">
        <v>30</v>
      </c>
      <c r="H197" s="10" t="s">
        <v>3779</v>
      </c>
      <c r="I197" s="35" t="s">
        <v>6</v>
      </c>
      <c r="J197" s="9"/>
      <c r="K197" s="9"/>
      <c r="L197" s="458">
        <v>1041.25</v>
      </c>
      <c r="T197" s="585" t="s">
        <v>3780</v>
      </c>
    </row>
    <row r="198" spans="1:25" s="6" customFormat="1">
      <c r="A198" s="25" t="s">
        <v>400</v>
      </c>
      <c r="B198" s="14">
        <v>45386</v>
      </c>
      <c r="C198" s="14">
        <v>45379</v>
      </c>
      <c r="D198" s="9">
        <v>16855</v>
      </c>
      <c r="E198" s="9" t="s">
        <v>2</v>
      </c>
      <c r="F198" s="9">
        <v>818</v>
      </c>
      <c r="G198" s="9" t="s">
        <v>31</v>
      </c>
      <c r="H198" s="10">
        <v>35</v>
      </c>
      <c r="I198" s="35" t="s">
        <v>6</v>
      </c>
      <c r="J198" s="9"/>
      <c r="K198" s="9"/>
      <c r="L198" s="458">
        <v>794.5</v>
      </c>
      <c r="T198" s="585" t="s">
        <v>3784</v>
      </c>
    </row>
    <row r="199" spans="1:25" s="16" customFormat="1">
      <c r="A199" s="235" t="s">
        <v>1303</v>
      </c>
      <c r="B199" s="1841">
        <v>45387</v>
      </c>
      <c r="C199" s="1829"/>
      <c r="D199" s="1829">
        <v>16904</v>
      </c>
      <c r="E199" s="1829" t="s">
        <v>1574</v>
      </c>
      <c r="F199" s="1829">
        <v>3626</v>
      </c>
      <c r="G199" s="1829" t="s">
        <v>1441</v>
      </c>
      <c r="H199" s="1842">
        <v>30</v>
      </c>
      <c r="I199" s="235"/>
      <c r="J199" s="1829"/>
      <c r="K199" s="1829"/>
      <c r="L199" s="454"/>
    </row>
    <row r="200" spans="1:25" s="16" customFormat="1">
      <c r="A200" s="235"/>
      <c r="B200" s="1829"/>
      <c r="C200" s="1829"/>
      <c r="D200" s="1829"/>
      <c r="E200" s="1829" t="s">
        <v>1221</v>
      </c>
      <c r="F200" s="1829">
        <v>3624</v>
      </c>
      <c r="G200" s="1829" t="s">
        <v>63</v>
      </c>
      <c r="H200" s="1842">
        <v>50</v>
      </c>
      <c r="I200" s="235"/>
      <c r="J200" s="1845" t="s">
        <v>991</v>
      </c>
      <c r="K200" s="1829"/>
      <c r="L200" s="454">
        <v>1591.8</v>
      </c>
    </row>
    <row r="201" spans="1:25" s="16" customFormat="1">
      <c r="A201" s="235" t="s">
        <v>141</v>
      </c>
      <c r="B201" s="1841">
        <v>45378</v>
      </c>
      <c r="C201" s="1841"/>
      <c r="D201" s="1829">
        <v>16762</v>
      </c>
      <c r="E201" s="1829" t="s">
        <v>1221</v>
      </c>
      <c r="F201" s="1829">
        <v>4736</v>
      </c>
      <c r="G201" s="1829" t="s">
        <v>729</v>
      </c>
      <c r="H201" s="1842" t="s">
        <v>3161</v>
      </c>
      <c r="I201" s="235"/>
      <c r="J201" s="1829" t="s">
        <v>1911</v>
      </c>
      <c r="K201" s="1829"/>
      <c r="L201" s="454">
        <v>371.01</v>
      </c>
      <c r="T201" s="1828" t="s">
        <v>3757</v>
      </c>
    </row>
    <row r="202" spans="1:25" s="16" customFormat="1">
      <c r="A202" s="235" t="s">
        <v>3791</v>
      </c>
      <c r="B202" s="1841">
        <v>45385</v>
      </c>
      <c r="C202" s="1841"/>
      <c r="D202" s="1829">
        <v>16906</v>
      </c>
      <c r="E202" s="1829" t="s">
        <v>1221</v>
      </c>
      <c r="F202" s="1829">
        <v>3310</v>
      </c>
      <c r="G202" s="1829" t="s">
        <v>4</v>
      </c>
      <c r="H202" s="1842" t="s">
        <v>840</v>
      </c>
      <c r="I202" s="235"/>
      <c r="J202" s="1829"/>
      <c r="K202" s="1829"/>
      <c r="L202" s="454">
        <v>471.2</v>
      </c>
      <c r="T202" s="1828"/>
    </row>
    <row r="203" spans="1:25" s="16" customFormat="1">
      <c r="A203" s="235"/>
      <c r="B203" s="1841"/>
      <c r="C203" s="1841"/>
      <c r="D203" s="1829"/>
      <c r="E203" s="1829"/>
      <c r="F203" s="1829"/>
      <c r="G203" s="1829"/>
      <c r="H203" s="1842"/>
      <c r="I203" s="235"/>
      <c r="J203" s="1829"/>
      <c r="K203" s="1829"/>
      <c r="L203" s="454"/>
      <c r="T203" s="1828"/>
    </row>
    <row r="204" spans="1:25" s="41" customFormat="1" ht="15.75">
      <c r="A204" s="1477"/>
      <c r="B204" s="1613"/>
      <c r="C204" s="1614"/>
      <c r="D204" s="1615"/>
      <c r="E204" s="1616"/>
      <c r="F204" s="1617"/>
      <c r="G204" s="1618"/>
      <c r="H204" s="1615"/>
      <c r="I204" s="1619"/>
      <c r="J204" s="1618"/>
      <c r="K204" s="1618"/>
      <c r="L204" s="1805">
        <f>SUM(L70:L202)</f>
        <v>77088.179999999993</v>
      </c>
      <c r="M204" s="249"/>
      <c r="N204" s="249"/>
      <c r="O204" s="249"/>
      <c r="P204" s="249"/>
      <c r="Q204" s="249"/>
      <c r="R204" s="249"/>
      <c r="T204" s="608"/>
      <c r="U204" s="249"/>
      <c r="V204" s="249"/>
      <c r="W204" s="249"/>
      <c r="X204" s="249"/>
      <c r="Y204" s="249"/>
    </row>
    <row r="205" spans="1:25" s="41" customFormat="1" ht="15.75">
      <c r="A205" s="2543" t="s">
        <v>3666</v>
      </c>
      <c r="B205" s="2544"/>
      <c r="C205" s="2544"/>
      <c r="D205" s="2544"/>
      <c r="E205" s="2544"/>
      <c r="F205" s="2544"/>
      <c r="G205" s="2544"/>
      <c r="H205" s="2544"/>
      <c r="I205" s="2544"/>
      <c r="J205" s="2544"/>
      <c r="K205" s="2544"/>
      <c r="L205" s="2545"/>
      <c r="M205" s="249"/>
      <c r="N205" s="249"/>
      <c r="O205" s="249"/>
      <c r="P205" s="249"/>
      <c r="Q205" s="249"/>
      <c r="R205" s="249"/>
      <c r="T205" s="608"/>
      <c r="U205" s="249"/>
      <c r="V205" s="249"/>
      <c r="W205" s="249"/>
      <c r="X205" s="249"/>
      <c r="Y205" s="249"/>
    </row>
    <row r="209" spans="1:20" s="6" customFormat="1">
      <c r="A209" s="1043" t="s">
        <v>2374</v>
      </c>
      <c r="B209" s="1797">
        <v>45387</v>
      </c>
      <c r="C209" s="771"/>
      <c r="D209" s="771">
        <v>16628</v>
      </c>
      <c r="E209" s="771" t="s">
        <v>7</v>
      </c>
      <c r="F209" s="771">
        <v>4389</v>
      </c>
      <c r="G209" s="771" t="s">
        <v>210</v>
      </c>
      <c r="H209" s="1798">
        <v>200</v>
      </c>
      <c r="I209" s="1043"/>
      <c r="J209" s="771"/>
      <c r="K209" s="771"/>
      <c r="L209" s="1799">
        <v>620</v>
      </c>
      <c r="T209" s="6" t="s">
        <v>6</v>
      </c>
    </row>
    <row r="210" spans="1:20" s="6" customFormat="1">
      <c r="A210" s="1043" t="s">
        <v>400</v>
      </c>
      <c r="B210" s="1797">
        <v>45392</v>
      </c>
      <c r="C210" s="771"/>
      <c r="D210" s="771">
        <v>16186</v>
      </c>
      <c r="E210" s="771" t="s">
        <v>2</v>
      </c>
      <c r="F210" s="771">
        <v>908</v>
      </c>
      <c r="G210" s="771" t="s">
        <v>30</v>
      </c>
      <c r="H210" s="1798">
        <v>63</v>
      </c>
      <c r="I210" s="1043"/>
      <c r="J210" s="771"/>
      <c r="K210" s="771"/>
      <c r="L210" s="1799">
        <v>510</v>
      </c>
      <c r="T210" s="6" t="s">
        <v>3583</v>
      </c>
    </row>
    <row r="211" spans="1:20" s="6" customFormat="1">
      <c r="A211" s="1043" t="s">
        <v>400</v>
      </c>
      <c r="B211" s="1797">
        <v>45392</v>
      </c>
      <c r="C211" s="771"/>
      <c r="D211" s="771">
        <v>16188</v>
      </c>
      <c r="E211" s="771" t="s">
        <v>2</v>
      </c>
      <c r="F211" s="771">
        <v>753</v>
      </c>
      <c r="G211" s="771" t="s">
        <v>47</v>
      </c>
      <c r="H211" s="1798">
        <v>100</v>
      </c>
      <c r="I211" s="1043"/>
      <c r="J211" s="771"/>
      <c r="K211" s="771"/>
      <c r="L211" s="1799">
        <v>3750</v>
      </c>
      <c r="T211" s="585" t="s">
        <v>3584</v>
      </c>
    </row>
    <row r="212" spans="1:20" s="6" customFormat="1">
      <c r="A212" s="1043" t="s">
        <v>2854</v>
      </c>
      <c r="B212" s="1797">
        <v>45397</v>
      </c>
      <c r="C212" s="771"/>
      <c r="D212" s="771">
        <v>16773</v>
      </c>
      <c r="E212" s="771" t="s">
        <v>2</v>
      </c>
      <c r="F212" s="771">
        <v>2691</v>
      </c>
      <c r="G212" s="771" t="s">
        <v>47</v>
      </c>
      <c r="H212" s="1798" t="s">
        <v>3746</v>
      </c>
      <c r="I212" s="1043"/>
      <c r="J212" s="771"/>
      <c r="K212" s="771"/>
      <c r="L212" s="1799">
        <v>2428.96</v>
      </c>
      <c r="T212" s="585" t="s">
        <v>3747</v>
      </c>
    </row>
    <row r="213" spans="1:20" s="6" customFormat="1">
      <c r="A213" s="1043" t="s">
        <v>2854</v>
      </c>
      <c r="B213" s="1797">
        <v>45394</v>
      </c>
      <c r="C213" s="771"/>
      <c r="D213" s="771">
        <v>16824</v>
      </c>
      <c r="E213" s="771" t="s">
        <v>81</v>
      </c>
      <c r="F213" s="771">
        <v>4873</v>
      </c>
      <c r="G213" s="771" t="s">
        <v>3378</v>
      </c>
      <c r="H213" s="1798">
        <v>36</v>
      </c>
      <c r="I213" s="1043"/>
      <c r="J213" s="771" t="s">
        <v>270</v>
      </c>
      <c r="K213" s="771" t="s">
        <v>3785</v>
      </c>
      <c r="L213" s="1799">
        <v>174</v>
      </c>
      <c r="T213" s="585"/>
    </row>
    <row r="214" spans="1:20" s="6" customFormat="1">
      <c r="A214" s="1043" t="s">
        <v>2374</v>
      </c>
      <c r="B214" s="1797">
        <v>45397</v>
      </c>
      <c r="C214" s="771"/>
      <c r="D214" s="771">
        <v>16895</v>
      </c>
      <c r="E214" s="771" t="s">
        <v>81</v>
      </c>
      <c r="F214" s="771">
        <v>4389</v>
      </c>
      <c r="G214" s="771" t="s">
        <v>210</v>
      </c>
      <c r="H214" s="1798">
        <v>200</v>
      </c>
      <c r="I214" s="1043"/>
      <c r="J214" s="771"/>
      <c r="K214" s="771" t="s">
        <v>3789</v>
      </c>
      <c r="L214" s="1799"/>
      <c r="T214" s="1828" t="s">
        <v>6</v>
      </c>
    </row>
    <row r="215" spans="1:20" s="6" customFormat="1">
      <c r="A215" s="1043"/>
      <c r="B215" s="1797"/>
      <c r="C215" s="771"/>
      <c r="D215" s="771"/>
      <c r="E215" s="771" t="s">
        <v>1221</v>
      </c>
      <c r="F215" s="771">
        <v>4491</v>
      </c>
      <c r="G215" s="771" t="s">
        <v>2456</v>
      </c>
      <c r="H215" s="1798">
        <v>4200</v>
      </c>
      <c r="I215" s="1043"/>
      <c r="J215" s="771"/>
      <c r="K215" s="771" t="s">
        <v>3789</v>
      </c>
      <c r="L215" s="1799">
        <v>1586</v>
      </c>
      <c r="T215" s="1828" t="s">
        <v>6</v>
      </c>
    </row>
    <row r="216" spans="1:20" s="6" customFormat="1">
      <c r="A216" s="596" t="s">
        <v>1177</v>
      </c>
      <c r="B216" s="1774">
        <v>45413</v>
      </c>
      <c r="C216" s="597"/>
      <c r="D216" s="597">
        <v>16078</v>
      </c>
      <c r="E216" s="597" t="s">
        <v>2</v>
      </c>
      <c r="F216" s="597">
        <v>1007</v>
      </c>
      <c r="G216" s="597" t="s">
        <v>135</v>
      </c>
      <c r="H216" s="1775">
        <v>20</v>
      </c>
      <c r="I216" s="596"/>
      <c r="J216" s="597"/>
      <c r="K216" s="597"/>
      <c r="L216" s="599">
        <v>570</v>
      </c>
    </row>
    <row r="217" spans="1:20" s="6" customFormat="1">
      <c r="A217" s="596" t="s">
        <v>1177</v>
      </c>
      <c r="B217" s="1774">
        <v>45446</v>
      </c>
      <c r="C217" s="597"/>
      <c r="D217" s="597">
        <v>16081</v>
      </c>
      <c r="E217" s="597" t="s">
        <v>2</v>
      </c>
      <c r="F217" s="597">
        <v>1007</v>
      </c>
      <c r="G217" s="597" t="s">
        <v>135</v>
      </c>
      <c r="H217" s="1775">
        <v>20</v>
      </c>
      <c r="I217" s="596"/>
      <c r="J217" s="597"/>
      <c r="K217" s="597"/>
      <c r="L217" s="599">
        <v>570</v>
      </c>
    </row>
    <row r="218" spans="1:20" s="6" customFormat="1">
      <c r="A218" s="596" t="s">
        <v>1177</v>
      </c>
      <c r="B218" s="1774">
        <v>45474</v>
      </c>
      <c r="C218" s="597"/>
      <c r="D218" s="597">
        <v>16082</v>
      </c>
      <c r="E218" s="597" t="s">
        <v>2</v>
      </c>
      <c r="F218" s="597">
        <v>1007</v>
      </c>
      <c r="G218" s="597" t="s">
        <v>135</v>
      </c>
      <c r="H218" s="1775">
        <v>20</v>
      </c>
      <c r="I218" s="596"/>
      <c r="J218" s="597"/>
      <c r="K218" s="597"/>
      <c r="L218" s="599">
        <v>570</v>
      </c>
    </row>
    <row r="219" spans="1:20" s="6" customFormat="1">
      <c r="A219" s="958"/>
      <c r="B219" s="1850"/>
      <c r="C219" s="220"/>
      <c r="D219" s="220"/>
      <c r="E219" s="220"/>
      <c r="F219" s="220"/>
      <c r="G219" s="220"/>
      <c r="H219" s="1851"/>
      <c r="I219" s="958"/>
      <c r="J219" s="220"/>
      <c r="K219" s="220"/>
      <c r="L219" s="1852"/>
    </row>
    <row r="220" spans="1:20" s="6" customFormat="1">
      <c r="A220" s="387"/>
      <c r="H220" s="823"/>
      <c r="I220" s="387"/>
      <c r="L220" s="587"/>
    </row>
    <row r="221" spans="1:20" s="6" customFormat="1" hidden="1">
      <c r="A221" s="387"/>
      <c r="H221" s="823"/>
      <c r="I221" s="387"/>
      <c r="L221" s="587"/>
    </row>
    <row r="222" spans="1:20" s="6" customFormat="1" hidden="1">
      <c r="A222" s="387"/>
      <c r="H222" s="823"/>
      <c r="I222" s="387"/>
      <c r="L222" s="587"/>
    </row>
    <row r="223" spans="1:20" s="6" customFormat="1" hidden="1">
      <c r="A223" s="387"/>
      <c r="H223" s="823"/>
      <c r="I223" s="387"/>
      <c r="L223" s="587"/>
      <c r="S223"/>
    </row>
    <row r="224" spans="1:20" s="6" customFormat="1" hidden="1">
      <c r="A224" s="37"/>
      <c r="B224"/>
      <c r="C224"/>
      <c r="D224"/>
      <c r="E224"/>
      <c r="F224"/>
      <c r="G224"/>
      <c r="H224" s="484"/>
      <c r="I224" s="37"/>
      <c r="J224"/>
      <c r="K224"/>
      <c r="L224" s="587"/>
      <c r="S224"/>
    </row>
    <row r="225" spans="1:25" s="6" customFormat="1" hidden="1">
      <c r="A225" s="37"/>
      <c r="B225"/>
      <c r="C225"/>
      <c r="D225"/>
      <c r="E225"/>
      <c r="F225"/>
      <c r="G225"/>
      <c r="H225" s="484"/>
      <c r="I225" s="37"/>
      <c r="J225"/>
      <c r="K225"/>
      <c r="L225" s="587"/>
      <c r="S225"/>
    </row>
    <row r="226" spans="1:25" s="6" customFormat="1" hidden="1">
      <c r="A226" s="37"/>
      <c r="B226"/>
      <c r="C226"/>
      <c r="D226"/>
      <c r="E226"/>
      <c r="F226"/>
      <c r="G226"/>
      <c r="H226" s="484"/>
      <c r="I226" s="37"/>
      <c r="J226"/>
      <c r="K226"/>
      <c r="L226" s="587"/>
      <c r="S226"/>
    </row>
    <row r="227" spans="1:25" s="6" customFormat="1" hidden="1">
      <c r="A227" s="37"/>
      <c r="B227"/>
      <c r="C227"/>
      <c r="D227"/>
      <c r="E227"/>
      <c r="F227"/>
      <c r="G227"/>
      <c r="H227" s="484"/>
      <c r="I227" s="37"/>
      <c r="J227"/>
      <c r="K227"/>
      <c r="L227" s="587"/>
      <c r="S227"/>
    </row>
    <row r="228" spans="1:25" s="6" customFormat="1" hidden="1">
      <c r="A228" s="37"/>
      <c r="B228"/>
      <c r="C228"/>
      <c r="D228"/>
      <c r="E228"/>
      <c r="F228"/>
      <c r="G228"/>
      <c r="H228" s="484"/>
      <c r="I228" s="37"/>
      <c r="J228"/>
      <c r="K228"/>
      <c r="L228" s="587"/>
      <c r="S228"/>
    </row>
    <row r="229" spans="1:25" s="6" customFormat="1" hidden="1">
      <c r="A229" s="37"/>
      <c r="B229"/>
      <c r="C229"/>
      <c r="D229"/>
      <c r="E229"/>
      <c r="F229"/>
      <c r="G229"/>
      <c r="H229" s="484"/>
      <c r="I229" s="37"/>
      <c r="J229"/>
      <c r="K229"/>
      <c r="L229" s="587"/>
      <c r="S229"/>
    </row>
    <row r="230" spans="1:25" s="6" customFormat="1" hidden="1">
      <c r="A230" s="37"/>
      <c r="B230"/>
      <c r="C230"/>
      <c r="D230"/>
      <c r="E230"/>
      <c r="F230"/>
      <c r="G230"/>
      <c r="H230" s="484"/>
      <c r="I230" s="37"/>
      <c r="J230"/>
      <c r="K230"/>
      <c r="L230" s="587"/>
      <c r="S230"/>
    </row>
    <row r="231" spans="1:25" s="6" customFormat="1" hidden="1">
      <c r="A231" s="37"/>
      <c r="B231"/>
      <c r="C231"/>
      <c r="D231"/>
      <c r="E231"/>
      <c r="F231"/>
      <c r="G231"/>
      <c r="H231" s="484"/>
      <c r="I231" s="37"/>
      <c r="J231"/>
      <c r="K231"/>
      <c r="L231" s="587"/>
      <c r="S231"/>
    </row>
    <row r="232" spans="1:25" s="6" customFormat="1" hidden="1">
      <c r="A232" s="37"/>
      <c r="B232"/>
      <c r="C232"/>
      <c r="D232"/>
      <c r="E232"/>
      <c r="F232"/>
      <c r="G232"/>
      <c r="H232" s="484"/>
      <c r="I232" s="37"/>
      <c r="J232"/>
      <c r="K232"/>
      <c r="L232" s="587"/>
      <c r="S232"/>
    </row>
    <row r="233" spans="1:25" s="37" customFormat="1" hidden="1">
      <c r="B233"/>
      <c r="C233"/>
      <c r="D233"/>
      <c r="E233"/>
      <c r="F233"/>
      <c r="G233"/>
      <c r="H233" s="484"/>
      <c r="J233"/>
      <c r="K233"/>
      <c r="L233" s="587"/>
      <c r="M233" s="6"/>
      <c r="N233" s="6"/>
      <c r="O233" s="6"/>
      <c r="P233" s="6"/>
      <c r="Q233" s="6"/>
      <c r="R233" s="6"/>
      <c r="S233"/>
      <c r="T233" s="6"/>
      <c r="U233" s="6"/>
      <c r="V233" s="6"/>
      <c r="W233" s="6"/>
      <c r="X233" s="6"/>
      <c r="Y233" s="6"/>
    </row>
    <row r="234" spans="1:25" s="37" customFormat="1" hidden="1">
      <c r="B234"/>
      <c r="C234"/>
      <c r="D234"/>
      <c r="E234"/>
      <c r="F234"/>
      <c r="G234"/>
      <c r="H234" s="484"/>
      <c r="J234"/>
      <c r="K234"/>
      <c r="L234" s="587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1:25" s="37" customFormat="1" hidden="1">
      <c r="B235"/>
      <c r="C235"/>
      <c r="D235"/>
      <c r="E235"/>
      <c r="F235"/>
      <c r="G235"/>
      <c r="H235" s="484"/>
      <c r="J235"/>
      <c r="K235"/>
      <c r="L235" s="587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1:25" s="37" customFormat="1" hidden="1">
      <c r="B236"/>
      <c r="C236"/>
      <c r="D236"/>
      <c r="E236"/>
      <c r="F236"/>
      <c r="G236"/>
      <c r="H236" s="484"/>
      <c r="J236"/>
      <c r="K236"/>
      <c r="L236" s="587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1:25" s="37" customFormat="1" hidden="1">
      <c r="B237"/>
      <c r="C237"/>
      <c r="D237"/>
      <c r="E237"/>
      <c r="F237"/>
      <c r="G237"/>
      <c r="H237" s="484"/>
      <c r="J237"/>
      <c r="K237"/>
      <c r="L237" s="587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1:25" s="37" customFormat="1" hidden="1">
      <c r="B238"/>
      <c r="C238"/>
      <c r="D238"/>
      <c r="E238"/>
      <c r="F238"/>
      <c r="G238"/>
      <c r="H238" s="484"/>
      <c r="J238"/>
      <c r="K238"/>
      <c r="L238" s="587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1:25" s="37" customFormat="1" hidden="1">
      <c r="B239"/>
      <c r="C239"/>
      <c r="D239"/>
      <c r="E239"/>
      <c r="F239"/>
      <c r="G239"/>
      <c r="H239" s="484"/>
      <c r="J239"/>
      <c r="K239"/>
      <c r="L239" s="587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1:25" s="37" customFormat="1" hidden="1">
      <c r="B240"/>
      <c r="C240"/>
      <c r="D240"/>
      <c r="E240"/>
      <c r="F240"/>
      <c r="G240"/>
      <c r="H240" s="484"/>
      <c r="J240"/>
      <c r="K240"/>
      <c r="L240" s="587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2:25" s="37" customFormat="1" hidden="1">
      <c r="B241"/>
      <c r="C241"/>
      <c r="D241"/>
      <c r="E241"/>
      <c r="F241"/>
      <c r="G241"/>
      <c r="H241" s="484"/>
      <c r="J241"/>
      <c r="K241"/>
      <c r="L241" s="587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2:25" s="37" customFormat="1" hidden="1">
      <c r="B242"/>
      <c r="C242"/>
      <c r="D242"/>
      <c r="E242"/>
      <c r="F242"/>
      <c r="G242"/>
      <c r="H242" s="484"/>
      <c r="J242"/>
      <c r="K242"/>
      <c r="L242" s="587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2:25" s="37" customFormat="1" hidden="1">
      <c r="B243"/>
      <c r="C243"/>
      <c r="D243"/>
      <c r="E243"/>
      <c r="F243"/>
      <c r="G243"/>
      <c r="H243" s="484"/>
      <c r="J243"/>
      <c r="K243"/>
      <c r="L243" s="587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2:25" s="37" customFormat="1" hidden="1">
      <c r="B244"/>
      <c r="C244"/>
      <c r="D244"/>
      <c r="E244"/>
      <c r="F244"/>
      <c r="G244"/>
      <c r="H244" s="484"/>
      <c r="J244"/>
      <c r="K244"/>
      <c r="L244" s="587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2:25" s="37" customFormat="1" hidden="1">
      <c r="B245"/>
      <c r="C245"/>
      <c r="D245"/>
      <c r="E245"/>
      <c r="F245"/>
      <c r="G245"/>
      <c r="H245" s="484"/>
      <c r="J245"/>
      <c r="K245"/>
      <c r="L245" s="587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2:25" s="37" customFormat="1" hidden="1">
      <c r="B246"/>
      <c r="C246"/>
      <c r="D246"/>
      <c r="E246"/>
      <c r="F246"/>
      <c r="G246"/>
      <c r="H246" s="484"/>
      <c r="J246"/>
      <c r="K246"/>
      <c r="L246" s="587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2:25" s="37" customFormat="1" hidden="1">
      <c r="B247"/>
      <c r="C247"/>
      <c r="D247"/>
      <c r="E247"/>
      <c r="F247"/>
      <c r="G247"/>
      <c r="H247" s="484"/>
      <c r="J247"/>
      <c r="K247"/>
      <c r="L247" s="587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2:25" s="37" customFormat="1" hidden="1">
      <c r="B248"/>
      <c r="C248"/>
      <c r="D248"/>
      <c r="E248"/>
      <c r="F248"/>
      <c r="G248"/>
      <c r="H248" s="484"/>
      <c r="J248"/>
      <c r="K248"/>
      <c r="L248" s="587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2:25" s="37" customFormat="1" hidden="1">
      <c r="B249"/>
      <c r="C249"/>
      <c r="D249"/>
      <c r="E249"/>
      <c r="F249"/>
      <c r="G249"/>
      <c r="H249" s="484"/>
      <c r="J249"/>
      <c r="K249"/>
      <c r="L249" s="587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2:25" s="37" customFormat="1" hidden="1">
      <c r="B250"/>
      <c r="C250"/>
      <c r="D250"/>
      <c r="E250"/>
      <c r="F250"/>
      <c r="G250"/>
      <c r="H250" s="484"/>
      <c r="J250"/>
      <c r="K250"/>
      <c r="L250" s="587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2:25" s="37" customFormat="1" hidden="1">
      <c r="B251"/>
      <c r="C251"/>
      <c r="D251"/>
      <c r="E251"/>
      <c r="F251"/>
      <c r="G251"/>
      <c r="H251" s="484"/>
      <c r="J251"/>
      <c r="K251"/>
      <c r="L251" s="587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2:25" s="37" customFormat="1" hidden="1">
      <c r="B252"/>
      <c r="C252"/>
      <c r="D252"/>
      <c r="E252"/>
      <c r="F252"/>
      <c r="G252"/>
      <c r="H252" s="484"/>
      <c r="J252"/>
      <c r="K252"/>
      <c r="L252" s="587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2:25" s="37" customFormat="1" hidden="1">
      <c r="B253"/>
      <c r="C253"/>
      <c r="D253"/>
      <c r="E253"/>
      <c r="F253"/>
      <c r="G253"/>
      <c r="H253" s="484"/>
      <c r="J253"/>
      <c r="K253"/>
      <c r="L253" s="587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2:25" s="37" customFormat="1" hidden="1">
      <c r="B254"/>
      <c r="C254"/>
      <c r="D254"/>
      <c r="E254"/>
      <c r="F254"/>
      <c r="G254"/>
      <c r="H254" s="484"/>
      <c r="J254"/>
      <c r="K254"/>
      <c r="L254" s="587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2:25" s="37" customFormat="1" hidden="1">
      <c r="B255"/>
      <c r="C255"/>
      <c r="D255"/>
      <c r="E255"/>
      <c r="F255"/>
      <c r="G255"/>
      <c r="H255" s="484"/>
      <c r="J255"/>
      <c r="K255"/>
      <c r="L255" s="587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2:25" s="37" customFormat="1" hidden="1">
      <c r="B256"/>
      <c r="C256"/>
      <c r="D256"/>
      <c r="E256"/>
      <c r="F256"/>
      <c r="G256"/>
      <c r="H256" s="484"/>
      <c r="J256"/>
      <c r="K256"/>
      <c r="L256" s="587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2:25" s="37" customFormat="1" hidden="1">
      <c r="B257"/>
      <c r="C257"/>
      <c r="D257"/>
      <c r="E257"/>
      <c r="F257"/>
      <c r="G257"/>
      <c r="H257" s="484"/>
      <c r="J257"/>
      <c r="K257"/>
      <c r="L257" s="587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2:25" s="37" customFormat="1" hidden="1">
      <c r="B258"/>
      <c r="C258"/>
      <c r="D258"/>
      <c r="E258"/>
      <c r="F258"/>
      <c r="G258"/>
      <c r="H258" s="484"/>
      <c r="J258"/>
      <c r="K258"/>
      <c r="L258" s="587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2:25" s="37" customFormat="1" hidden="1">
      <c r="B259"/>
      <c r="C259"/>
      <c r="D259"/>
      <c r="E259"/>
      <c r="F259"/>
      <c r="G259"/>
      <c r="H259" s="484"/>
      <c r="J259"/>
      <c r="K259"/>
      <c r="L259" s="587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2:25" s="37" customFormat="1" hidden="1">
      <c r="B260"/>
      <c r="C260"/>
      <c r="D260"/>
      <c r="E260"/>
      <c r="F260"/>
      <c r="G260"/>
      <c r="H260" s="484"/>
      <c r="J260"/>
      <c r="K260"/>
      <c r="L260" s="587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2:25" s="37" customFormat="1" hidden="1">
      <c r="B261"/>
      <c r="C261"/>
      <c r="D261"/>
      <c r="E261"/>
      <c r="F261"/>
      <c r="G261"/>
      <c r="H261" s="484"/>
      <c r="J261"/>
      <c r="K261"/>
      <c r="L261" s="587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2:25" s="37" customFormat="1" hidden="1">
      <c r="B262"/>
      <c r="C262"/>
      <c r="D262"/>
      <c r="E262"/>
      <c r="F262"/>
      <c r="G262"/>
      <c r="H262" s="484"/>
      <c r="J262"/>
      <c r="K262"/>
      <c r="L262" s="587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2:25" s="37" customFormat="1" hidden="1">
      <c r="B263"/>
      <c r="C263"/>
      <c r="D263"/>
      <c r="E263"/>
      <c r="F263"/>
      <c r="G263"/>
      <c r="H263" s="484"/>
      <c r="J263"/>
      <c r="K263"/>
      <c r="L263" s="587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2:25" s="37" customFormat="1" hidden="1">
      <c r="B264"/>
      <c r="C264"/>
      <c r="D264"/>
      <c r="E264"/>
      <c r="F264"/>
      <c r="G264"/>
      <c r="H264" s="484"/>
      <c r="J264"/>
      <c r="K264"/>
      <c r="L264" s="587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2:25" s="37" customFormat="1" hidden="1">
      <c r="B265"/>
      <c r="C265"/>
      <c r="D265"/>
      <c r="E265"/>
      <c r="F265"/>
      <c r="G265"/>
      <c r="H265" s="484"/>
      <c r="J265"/>
      <c r="K265"/>
      <c r="L265" s="587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2:25" s="37" customFormat="1" hidden="1">
      <c r="B266"/>
      <c r="C266"/>
      <c r="D266"/>
      <c r="E266"/>
      <c r="F266"/>
      <c r="G266"/>
      <c r="H266" s="484"/>
      <c r="J266"/>
      <c r="K266"/>
      <c r="L266" s="587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2:25" s="37" customFormat="1" hidden="1">
      <c r="B267"/>
      <c r="C267"/>
      <c r="D267"/>
      <c r="E267"/>
      <c r="F267"/>
      <c r="G267"/>
      <c r="H267" s="484"/>
      <c r="J267"/>
      <c r="K267"/>
      <c r="L267" s="587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2:25" s="37" customFormat="1" hidden="1">
      <c r="B268"/>
      <c r="C268"/>
      <c r="D268"/>
      <c r="E268"/>
      <c r="F268"/>
      <c r="G268"/>
      <c r="H268" s="484"/>
      <c r="J268"/>
      <c r="K268"/>
      <c r="L268" s="587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2:25" s="37" customFormat="1" hidden="1">
      <c r="B269"/>
      <c r="C269"/>
      <c r="D269"/>
      <c r="E269"/>
      <c r="F269"/>
      <c r="G269"/>
      <c r="H269" s="484"/>
      <c r="J269"/>
      <c r="K269"/>
      <c r="L269" s="587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2:25" s="37" customFormat="1" hidden="1">
      <c r="B270"/>
      <c r="C270"/>
      <c r="D270"/>
      <c r="E270"/>
      <c r="F270"/>
      <c r="G270"/>
      <c r="H270" s="484"/>
      <c r="J270"/>
      <c r="K270"/>
      <c r="L270" s="587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2:25" s="37" customFormat="1" hidden="1">
      <c r="B271"/>
      <c r="C271"/>
      <c r="D271"/>
      <c r="E271"/>
      <c r="F271"/>
      <c r="G271"/>
      <c r="H271" s="484"/>
      <c r="J271"/>
      <c r="K271"/>
      <c r="L271" s="587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2:25" s="37" customFormat="1" hidden="1">
      <c r="B272"/>
      <c r="C272"/>
      <c r="D272"/>
      <c r="E272"/>
      <c r="F272"/>
      <c r="G272"/>
      <c r="H272" s="484"/>
      <c r="J272"/>
      <c r="K272"/>
      <c r="L272" s="587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2:25" s="37" customFormat="1" hidden="1">
      <c r="B273"/>
      <c r="C273"/>
      <c r="D273"/>
      <c r="E273"/>
      <c r="F273"/>
      <c r="G273"/>
      <c r="H273" s="484"/>
      <c r="J273"/>
      <c r="K273"/>
      <c r="L273" s="587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2:25" s="37" customFormat="1" hidden="1">
      <c r="B274"/>
      <c r="C274"/>
      <c r="D274"/>
      <c r="E274"/>
      <c r="F274"/>
      <c r="G274"/>
      <c r="H274" s="484"/>
      <c r="J274"/>
      <c r="K274"/>
      <c r="L274" s="587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2:25" s="37" customFormat="1" hidden="1">
      <c r="B275"/>
      <c r="C275"/>
      <c r="D275"/>
      <c r="E275"/>
      <c r="F275"/>
      <c r="G275"/>
      <c r="H275" s="484"/>
      <c r="J275"/>
      <c r="K275"/>
      <c r="L275" s="587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2:25" s="37" customFormat="1" hidden="1">
      <c r="B276"/>
      <c r="C276"/>
      <c r="D276"/>
      <c r="E276"/>
      <c r="F276"/>
      <c r="G276"/>
      <c r="H276" s="484"/>
      <c r="J276"/>
      <c r="K276"/>
      <c r="L276" s="587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2:25" s="37" customFormat="1" hidden="1">
      <c r="B277"/>
      <c r="C277"/>
      <c r="D277"/>
      <c r="E277"/>
      <c r="F277"/>
      <c r="G277"/>
      <c r="H277" s="484"/>
      <c r="J277"/>
      <c r="K277"/>
      <c r="L277" s="587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2:25" s="37" customFormat="1" hidden="1">
      <c r="B278"/>
      <c r="C278"/>
      <c r="D278"/>
      <c r="E278"/>
      <c r="F278"/>
      <c r="G278"/>
      <c r="H278" s="484"/>
      <c r="J278"/>
      <c r="K278"/>
      <c r="L278" s="587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2:25" s="37" customFormat="1" hidden="1">
      <c r="B279"/>
      <c r="C279"/>
      <c r="D279"/>
      <c r="E279"/>
      <c r="F279"/>
      <c r="G279"/>
      <c r="H279" s="484"/>
      <c r="J279"/>
      <c r="K279"/>
      <c r="L279" s="587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2:25" s="37" customFormat="1" hidden="1">
      <c r="B280"/>
      <c r="C280"/>
      <c r="D280"/>
      <c r="E280"/>
      <c r="F280"/>
      <c r="G280"/>
      <c r="H280" s="484"/>
      <c r="J280"/>
      <c r="K280"/>
      <c r="L280" s="587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2:25" s="37" customFormat="1" hidden="1">
      <c r="B281"/>
      <c r="C281"/>
      <c r="D281"/>
      <c r="E281"/>
      <c r="F281"/>
      <c r="G281"/>
      <c r="H281" s="484"/>
      <c r="J281"/>
      <c r="K281"/>
      <c r="L281" s="587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2:25" s="37" customFormat="1" hidden="1">
      <c r="B282"/>
      <c r="C282"/>
      <c r="D282"/>
      <c r="E282"/>
      <c r="F282"/>
      <c r="G282"/>
      <c r="H282" s="484"/>
      <c r="J282"/>
      <c r="K282"/>
      <c r="L282" s="587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2:25" s="37" customFormat="1" hidden="1">
      <c r="B283"/>
      <c r="C283"/>
      <c r="D283"/>
      <c r="E283"/>
      <c r="F283"/>
      <c r="G283"/>
      <c r="H283" s="484"/>
      <c r="J283"/>
      <c r="K283"/>
      <c r="L283" s="587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2:25" s="37" customFormat="1" hidden="1">
      <c r="B284"/>
      <c r="C284"/>
      <c r="D284"/>
      <c r="E284"/>
      <c r="F284"/>
      <c r="G284"/>
      <c r="H284" s="484"/>
      <c r="J284"/>
      <c r="K284"/>
      <c r="L284" s="587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2:25" s="37" customFormat="1" hidden="1">
      <c r="B285"/>
      <c r="C285"/>
      <c r="D285"/>
      <c r="E285"/>
      <c r="F285"/>
      <c r="G285"/>
      <c r="H285" s="484"/>
      <c r="J285"/>
      <c r="K285"/>
      <c r="L285" s="587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2:25" s="37" customFormat="1" hidden="1">
      <c r="B286"/>
      <c r="C286"/>
      <c r="D286"/>
      <c r="E286"/>
      <c r="F286"/>
      <c r="G286"/>
      <c r="H286" s="484"/>
      <c r="J286"/>
      <c r="K286"/>
      <c r="L286" s="587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2:25" s="37" customFormat="1" hidden="1">
      <c r="B287"/>
      <c r="C287"/>
      <c r="D287"/>
      <c r="E287"/>
      <c r="F287"/>
      <c r="G287"/>
      <c r="H287" s="484"/>
      <c r="J287"/>
      <c r="K287"/>
      <c r="L287" s="587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2:25" s="37" customFormat="1" hidden="1">
      <c r="B288"/>
      <c r="C288"/>
      <c r="D288"/>
      <c r="E288"/>
      <c r="F288"/>
      <c r="G288"/>
      <c r="H288" s="484"/>
      <c r="J288"/>
      <c r="K288"/>
      <c r="L288" s="587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2:25" s="37" customFormat="1" hidden="1">
      <c r="B289"/>
      <c r="C289"/>
      <c r="D289"/>
      <c r="E289"/>
      <c r="F289"/>
      <c r="G289"/>
      <c r="H289" s="484"/>
      <c r="J289"/>
      <c r="K289"/>
      <c r="L289" s="587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2:25" s="37" customFormat="1" hidden="1">
      <c r="B290"/>
      <c r="C290"/>
      <c r="D290"/>
      <c r="E290"/>
      <c r="F290"/>
      <c r="G290"/>
      <c r="H290" s="484"/>
      <c r="J290"/>
      <c r="K290"/>
      <c r="L290" s="587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2:25" s="37" customFormat="1" hidden="1">
      <c r="B291"/>
      <c r="C291"/>
      <c r="D291"/>
      <c r="E291"/>
      <c r="F291"/>
      <c r="G291"/>
      <c r="H291" s="484"/>
      <c r="J291"/>
      <c r="K291"/>
      <c r="L291" s="587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2:25" s="37" customFormat="1" hidden="1">
      <c r="B292"/>
      <c r="C292"/>
      <c r="D292"/>
      <c r="E292"/>
      <c r="F292"/>
      <c r="G292"/>
      <c r="H292" s="484"/>
      <c r="J292"/>
      <c r="K292"/>
      <c r="L292" s="587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2:25" s="37" customFormat="1" hidden="1">
      <c r="B293"/>
      <c r="C293"/>
      <c r="D293"/>
      <c r="E293"/>
      <c r="F293"/>
      <c r="G293"/>
      <c r="H293" s="484"/>
      <c r="J293"/>
      <c r="K293"/>
      <c r="L293" s="587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2:25" s="37" customFormat="1" hidden="1">
      <c r="B294"/>
      <c r="C294"/>
      <c r="D294"/>
      <c r="E294"/>
      <c r="F294"/>
      <c r="G294"/>
      <c r="H294" s="484"/>
      <c r="J294"/>
      <c r="K294"/>
      <c r="L294" s="587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2:25" s="37" customFormat="1" hidden="1">
      <c r="B295"/>
      <c r="C295"/>
      <c r="D295"/>
      <c r="E295"/>
      <c r="F295"/>
      <c r="G295"/>
      <c r="H295" s="484"/>
      <c r="J295"/>
      <c r="K295"/>
      <c r="L295" s="587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2:25" s="37" customFormat="1" hidden="1">
      <c r="B296"/>
      <c r="C296"/>
      <c r="D296"/>
      <c r="E296"/>
      <c r="F296"/>
      <c r="G296"/>
      <c r="H296" s="484"/>
      <c r="J296"/>
      <c r="K296"/>
      <c r="L296" s="587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2:25" s="37" customFormat="1" hidden="1">
      <c r="B297"/>
      <c r="C297"/>
      <c r="D297"/>
      <c r="E297"/>
      <c r="F297"/>
      <c r="G297"/>
      <c r="H297" s="484"/>
      <c r="J297"/>
      <c r="K297"/>
      <c r="L297" s="587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2:25" s="37" customFormat="1" hidden="1">
      <c r="B298"/>
      <c r="C298"/>
      <c r="D298"/>
      <c r="E298"/>
      <c r="F298"/>
      <c r="G298"/>
      <c r="H298" s="484"/>
      <c r="J298"/>
      <c r="K298"/>
      <c r="L298" s="587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2:25" s="37" customFormat="1" hidden="1">
      <c r="B299"/>
      <c r="C299"/>
      <c r="D299"/>
      <c r="E299"/>
      <c r="F299"/>
      <c r="G299"/>
      <c r="H299" s="484"/>
      <c r="J299"/>
      <c r="K299"/>
      <c r="L299" s="587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2:25" s="37" customFormat="1" hidden="1">
      <c r="B300"/>
      <c r="C300"/>
      <c r="D300"/>
      <c r="E300"/>
      <c r="F300"/>
      <c r="G300"/>
      <c r="H300" s="484"/>
      <c r="J300"/>
      <c r="K300"/>
      <c r="L300" s="587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2:25" s="37" customFormat="1" hidden="1">
      <c r="B301"/>
      <c r="C301"/>
      <c r="D301"/>
      <c r="E301"/>
      <c r="F301"/>
      <c r="G301"/>
      <c r="H301" s="484"/>
      <c r="J301"/>
      <c r="K301"/>
      <c r="L301" s="587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2:25" s="37" customFormat="1" hidden="1">
      <c r="B302"/>
      <c r="C302"/>
      <c r="D302"/>
      <c r="E302"/>
      <c r="F302"/>
      <c r="G302"/>
      <c r="H302" s="484"/>
      <c r="J302"/>
      <c r="K302"/>
      <c r="L302" s="587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2:25" s="37" customFormat="1" hidden="1">
      <c r="B303"/>
      <c r="C303"/>
      <c r="D303"/>
      <c r="E303"/>
      <c r="F303"/>
      <c r="G303"/>
      <c r="H303" s="484"/>
      <c r="J303"/>
      <c r="K303"/>
      <c r="L303" s="587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2:25" s="37" customFormat="1" hidden="1">
      <c r="B304"/>
      <c r="C304"/>
      <c r="D304"/>
      <c r="E304"/>
      <c r="F304"/>
      <c r="G304"/>
      <c r="H304" s="484"/>
      <c r="J304"/>
      <c r="K304"/>
      <c r="L304" s="587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2:25" s="37" customFormat="1" hidden="1">
      <c r="B305"/>
      <c r="C305"/>
      <c r="D305"/>
      <c r="E305"/>
      <c r="F305"/>
      <c r="G305"/>
      <c r="H305" s="484"/>
      <c r="J305"/>
      <c r="K305"/>
      <c r="L305" s="587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2:25" s="37" customFormat="1" hidden="1">
      <c r="B306"/>
      <c r="C306"/>
      <c r="D306"/>
      <c r="E306"/>
      <c r="F306"/>
      <c r="G306"/>
      <c r="H306" s="484"/>
      <c r="J306"/>
      <c r="K306"/>
      <c r="L306" s="587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2:25" s="37" customFormat="1" hidden="1">
      <c r="B307"/>
      <c r="C307"/>
      <c r="D307"/>
      <c r="E307"/>
      <c r="F307"/>
      <c r="G307"/>
      <c r="H307" s="484"/>
      <c r="J307"/>
      <c r="K307"/>
      <c r="L307" s="587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2:25" s="37" customFormat="1" hidden="1">
      <c r="B308"/>
      <c r="C308"/>
      <c r="D308"/>
      <c r="E308"/>
      <c r="F308"/>
      <c r="G308"/>
      <c r="H308" s="484"/>
      <c r="J308"/>
      <c r="K308"/>
      <c r="L308" s="587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2:25" s="37" customFormat="1" hidden="1">
      <c r="B309"/>
      <c r="C309"/>
      <c r="D309"/>
      <c r="E309"/>
      <c r="F309"/>
      <c r="G309"/>
      <c r="H309" s="484"/>
      <c r="J309"/>
      <c r="K309"/>
      <c r="L309" s="587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2:25" s="37" customFormat="1" hidden="1">
      <c r="B310"/>
      <c r="C310"/>
      <c r="D310"/>
      <c r="E310"/>
      <c r="F310"/>
      <c r="G310"/>
      <c r="H310" s="484"/>
      <c r="J310"/>
      <c r="K310"/>
      <c r="L310" s="587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2:25" s="37" customFormat="1" hidden="1">
      <c r="B311"/>
      <c r="C311"/>
      <c r="D311"/>
      <c r="E311"/>
      <c r="F311"/>
      <c r="G311"/>
      <c r="H311" s="484"/>
      <c r="J311"/>
      <c r="K311"/>
      <c r="L311" s="587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2:25" s="37" customFormat="1" hidden="1">
      <c r="B312"/>
      <c r="C312"/>
      <c r="D312"/>
      <c r="E312"/>
      <c r="F312"/>
      <c r="G312"/>
      <c r="H312" s="484"/>
      <c r="J312"/>
      <c r="K312"/>
      <c r="L312" s="587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2:25" s="37" customFormat="1" hidden="1">
      <c r="B313"/>
      <c r="C313"/>
      <c r="D313"/>
      <c r="E313"/>
      <c r="F313"/>
      <c r="G313"/>
      <c r="H313" s="484"/>
      <c r="J313"/>
      <c r="K313"/>
      <c r="L313" s="587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2:25" s="37" customFormat="1" hidden="1">
      <c r="B314"/>
      <c r="C314"/>
      <c r="D314"/>
      <c r="E314"/>
      <c r="F314"/>
      <c r="G314"/>
      <c r="H314" s="484"/>
      <c r="J314"/>
      <c r="K314"/>
      <c r="L314" s="587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2:25" s="37" customFormat="1" hidden="1">
      <c r="B315"/>
      <c r="C315"/>
      <c r="D315"/>
      <c r="E315"/>
      <c r="F315"/>
      <c r="G315"/>
      <c r="H315" s="484"/>
      <c r="J315"/>
      <c r="K315"/>
      <c r="L315" s="587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2:25" s="37" customFormat="1" hidden="1">
      <c r="B316"/>
      <c r="C316"/>
      <c r="D316"/>
      <c r="E316"/>
      <c r="F316"/>
      <c r="G316"/>
      <c r="H316" s="484"/>
      <c r="J316"/>
      <c r="K316"/>
      <c r="L316" s="587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2:25" s="37" customFormat="1" hidden="1">
      <c r="B317"/>
      <c r="C317"/>
      <c r="D317"/>
      <c r="E317"/>
      <c r="F317"/>
      <c r="G317"/>
      <c r="H317" s="484"/>
      <c r="J317"/>
      <c r="K317"/>
      <c r="L317" s="587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2:25" s="37" customFormat="1" hidden="1">
      <c r="B318"/>
      <c r="C318"/>
      <c r="D318"/>
      <c r="E318"/>
      <c r="F318"/>
      <c r="G318"/>
      <c r="H318" s="484"/>
      <c r="J318"/>
      <c r="K318"/>
      <c r="L318" s="587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2:25" s="37" customFormat="1" hidden="1">
      <c r="B319"/>
      <c r="C319"/>
      <c r="D319"/>
      <c r="E319"/>
      <c r="F319"/>
      <c r="G319"/>
      <c r="H319" s="484"/>
      <c r="J319"/>
      <c r="K319"/>
      <c r="L319" s="587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2:25" s="37" customFormat="1" hidden="1">
      <c r="B320"/>
      <c r="C320"/>
      <c r="D320"/>
      <c r="E320"/>
      <c r="F320"/>
      <c r="G320"/>
      <c r="H320" s="484"/>
      <c r="J320"/>
      <c r="K320"/>
      <c r="L320" s="587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1:25" s="37" customFormat="1" hidden="1">
      <c r="B321"/>
      <c r="C321"/>
      <c r="D321"/>
      <c r="E321"/>
      <c r="F321"/>
      <c r="G321"/>
      <c r="H321" s="484"/>
      <c r="J321"/>
      <c r="K321"/>
      <c r="L321" s="587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1:25" s="37" customFormat="1" hidden="1">
      <c r="B322"/>
      <c r="C322"/>
      <c r="D322"/>
      <c r="E322"/>
      <c r="F322"/>
      <c r="G322"/>
      <c r="H322" s="484"/>
      <c r="J322"/>
      <c r="K322"/>
      <c r="L322" s="587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1:25" s="37" customFormat="1" hidden="1">
      <c r="B323"/>
      <c r="C323"/>
      <c r="D323"/>
      <c r="E323"/>
      <c r="F323"/>
      <c r="G323"/>
      <c r="H323" s="484"/>
      <c r="J323"/>
      <c r="K323"/>
      <c r="L323" s="587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1:25" s="37" customFormat="1" hidden="1">
      <c r="B324"/>
      <c r="C324"/>
      <c r="D324"/>
      <c r="E324"/>
      <c r="F324"/>
      <c r="G324"/>
      <c r="H324" s="484"/>
      <c r="J324"/>
      <c r="K324"/>
      <c r="L324" s="587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1:25" s="37" customFormat="1" hidden="1">
      <c r="B325"/>
      <c r="C325"/>
      <c r="D325"/>
      <c r="E325"/>
      <c r="F325"/>
      <c r="G325"/>
      <c r="H325" s="484"/>
      <c r="J325"/>
      <c r="K325"/>
      <c r="L325" s="587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1:25" s="37" customFormat="1" hidden="1">
      <c r="B326"/>
      <c r="C326"/>
      <c r="D326"/>
      <c r="E326"/>
      <c r="F326"/>
      <c r="G326"/>
      <c r="H326" s="484"/>
      <c r="J326"/>
      <c r="K326"/>
      <c r="L326" s="587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1:25" s="37" customFormat="1" hidden="1">
      <c r="B327"/>
      <c r="C327"/>
      <c r="D327"/>
      <c r="E327"/>
      <c r="F327"/>
      <c r="G327"/>
      <c r="H327" s="484"/>
      <c r="J327"/>
      <c r="K327"/>
      <c r="L327" s="587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1:25" s="37" customFormat="1" hidden="1">
      <c r="B328"/>
      <c r="C328"/>
      <c r="D328"/>
      <c r="E328"/>
      <c r="F328"/>
      <c r="G328"/>
      <c r="H328" s="484"/>
      <c r="J328"/>
      <c r="K328"/>
      <c r="L328" s="587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1:25" s="37" customFormat="1" hidden="1">
      <c r="B329"/>
      <c r="C329"/>
      <c r="D329"/>
      <c r="E329"/>
      <c r="F329"/>
      <c r="G329"/>
      <c r="H329" s="484"/>
      <c r="J329"/>
      <c r="K329"/>
      <c r="L329" s="587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1:25" s="37" customFormat="1" hidden="1">
      <c r="B330"/>
      <c r="C330"/>
      <c r="D330"/>
      <c r="E330"/>
      <c r="F330"/>
      <c r="G330"/>
      <c r="H330" s="484"/>
      <c r="J330"/>
      <c r="K330"/>
      <c r="L330" s="587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1:25" s="37" customFormat="1" hidden="1">
      <c r="B331"/>
      <c r="C331"/>
      <c r="D331"/>
      <c r="E331"/>
      <c r="F331"/>
      <c r="G331"/>
      <c r="H331" s="484"/>
      <c r="J331"/>
      <c r="K331"/>
      <c r="L331" s="587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2" spans="1:25" s="37" customFormat="1" hidden="1">
      <c r="B332"/>
      <c r="C332"/>
      <c r="D332"/>
      <c r="E332"/>
      <c r="F332"/>
      <c r="G332"/>
      <c r="H332" s="484"/>
      <c r="J332"/>
      <c r="K332"/>
      <c r="L332" s="587"/>
      <c r="M332" s="6"/>
      <c r="N332" s="6"/>
      <c r="O332" s="6"/>
      <c r="P332" s="6"/>
      <c r="Q332" s="6"/>
      <c r="R332" s="6"/>
      <c r="S332"/>
      <c r="T332" s="6"/>
      <c r="U332" s="6"/>
      <c r="V332" s="6"/>
      <c r="W332" s="6"/>
      <c r="X332" s="6"/>
      <c r="Y332" s="6"/>
    </row>
    <row r="333" spans="1:25" s="6" customFormat="1">
      <c r="A333" s="37"/>
      <c r="B333"/>
      <c r="C333"/>
      <c r="D333"/>
      <c r="E333"/>
      <c r="F333"/>
      <c r="G333"/>
      <c r="H333" s="484"/>
      <c r="I333" s="37"/>
      <c r="J333"/>
      <c r="K333"/>
      <c r="L333" s="587">
        <f>SUM(L195:L332)</f>
        <v>93556.9</v>
      </c>
      <c r="S333"/>
    </row>
    <row r="334" spans="1:25" s="6" customFormat="1">
      <c r="A334" s="37"/>
      <c r="B334"/>
      <c r="C334"/>
      <c r="D334"/>
      <c r="E334"/>
      <c r="F334"/>
      <c r="G334"/>
      <c r="H334" s="484"/>
      <c r="I334" s="37"/>
      <c r="J334"/>
      <c r="K334"/>
      <c r="L334" s="587"/>
      <c r="S334"/>
    </row>
    <row r="335" spans="1:25" s="6" customFormat="1">
      <c r="A335" s="37"/>
      <c r="B335"/>
      <c r="C335"/>
      <c r="D335"/>
      <c r="E335"/>
      <c r="F335"/>
      <c r="G335"/>
      <c r="H335" s="484"/>
      <c r="I335" s="37"/>
      <c r="J335"/>
      <c r="K335"/>
      <c r="L335" s="587"/>
      <c r="S335"/>
    </row>
    <row r="336" spans="1:25" s="6" customFormat="1">
      <c r="A336" s="37"/>
      <c r="B336"/>
      <c r="C336"/>
      <c r="D336"/>
      <c r="E336"/>
      <c r="F336"/>
      <c r="G336"/>
      <c r="H336" s="484"/>
      <c r="I336" s="37"/>
      <c r="J336"/>
      <c r="K336"/>
      <c r="L336" s="587"/>
      <c r="S336"/>
    </row>
    <row r="337" spans="1:22" s="6" customFormat="1">
      <c r="A337" s="37"/>
      <c r="B337"/>
      <c r="C337"/>
      <c r="D337"/>
      <c r="E337"/>
      <c r="F337"/>
      <c r="G337"/>
      <c r="H337" s="484"/>
      <c r="I337" s="37"/>
      <c r="J337"/>
      <c r="K337"/>
      <c r="L337" s="587"/>
      <c r="S337"/>
    </row>
    <row r="338" spans="1:22" s="6" customFormat="1">
      <c r="A338" s="37"/>
      <c r="B338"/>
      <c r="C338"/>
      <c r="D338"/>
      <c r="E338"/>
      <c r="F338"/>
      <c r="G338"/>
      <c r="H338" s="484"/>
      <c r="I338" s="37"/>
      <c r="J338"/>
      <c r="K338"/>
      <c r="L338" s="587"/>
      <c r="S338"/>
    </row>
    <row r="339" spans="1:22" s="6" customFormat="1">
      <c r="A339" s="37"/>
      <c r="B339"/>
      <c r="C339"/>
      <c r="D339"/>
      <c r="E339"/>
      <c r="F339"/>
      <c r="G339"/>
      <c r="H339" s="484"/>
      <c r="I339" s="37"/>
      <c r="J339"/>
      <c r="K339"/>
      <c r="L339" s="587"/>
      <c r="S339"/>
      <c r="U339" s="1811">
        <v>1</v>
      </c>
      <c r="V339" s="5"/>
    </row>
    <row r="340" spans="1:22" s="6" customFormat="1">
      <c r="A340" s="37"/>
      <c r="B340"/>
      <c r="C340"/>
      <c r="D340"/>
      <c r="E340"/>
      <c r="F340"/>
      <c r="G340"/>
      <c r="H340" s="484"/>
      <c r="I340" s="37"/>
      <c r="J340"/>
      <c r="K340"/>
      <c r="L340" s="587"/>
      <c r="S340"/>
      <c r="U340" s="1811">
        <v>2</v>
      </c>
      <c r="V340" s="5"/>
    </row>
    <row r="341" spans="1:22" s="6" customFormat="1">
      <c r="A341" s="37"/>
      <c r="B341"/>
      <c r="C341"/>
      <c r="D341"/>
      <c r="E341"/>
      <c r="F341"/>
      <c r="G341"/>
      <c r="H341" s="484"/>
      <c r="I341" s="37"/>
      <c r="J341"/>
      <c r="K341"/>
      <c r="L341" s="587"/>
      <c r="S341"/>
      <c r="U341" s="1811">
        <v>3</v>
      </c>
      <c r="V341" s="5"/>
    </row>
    <row r="342" spans="1:22" s="6" customFormat="1">
      <c r="A342" s="37"/>
      <c r="B342"/>
      <c r="C342"/>
      <c r="D342"/>
      <c r="E342"/>
      <c r="F342"/>
      <c r="G342"/>
      <c r="H342" s="484"/>
      <c r="I342" s="37"/>
      <c r="J342"/>
      <c r="K342"/>
      <c r="L342" s="587"/>
      <c r="S342"/>
      <c r="U342" s="1811">
        <v>4</v>
      </c>
      <c r="V342" s="5"/>
    </row>
    <row r="343" spans="1:22" s="6" customFormat="1">
      <c r="A343" s="37"/>
      <c r="B343"/>
      <c r="C343"/>
      <c r="D343"/>
      <c r="E343"/>
      <c r="F343"/>
      <c r="G343"/>
      <c r="H343" s="484"/>
      <c r="I343" s="37"/>
      <c r="J343"/>
      <c r="K343"/>
      <c r="L343" s="587"/>
      <c r="S343"/>
      <c r="U343" s="1811">
        <v>5</v>
      </c>
      <c r="V343" s="5"/>
    </row>
    <row r="344" spans="1:22" s="6" customFormat="1">
      <c r="A344" s="37"/>
      <c r="B344"/>
      <c r="C344"/>
      <c r="D344"/>
      <c r="E344"/>
      <c r="F344"/>
      <c r="G344"/>
      <c r="H344" s="484"/>
      <c r="I344" s="37"/>
      <c r="J344"/>
      <c r="K344"/>
      <c r="L344" s="587"/>
      <c r="S344"/>
      <c r="U344" s="1811">
        <v>6</v>
      </c>
      <c r="V344" s="5"/>
    </row>
    <row r="345" spans="1:22" s="6" customFormat="1">
      <c r="A345" s="37"/>
      <c r="B345"/>
      <c r="C345"/>
      <c r="D345"/>
      <c r="E345"/>
      <c r="F345"/>
      <c r="G345"/>
      <c r="H345" s="484"/>
      <c r="I345" s="37"/>
      <c r="J345"/>
      <c r="K345"/>
      <c r="L345" s="587"/>
      <c r="S345"/>
      <c r="U345" s="1811">
        <v>7</v>
      </c>
      <c r="V345" s="5"/>
    </row>
    <row r="346" spans="1:22" s="6" customFormat="1">
      <c r="A346" s="37"/>
      <c r="B346"/>
      <c r="C346"/>
      <c r="D346"/>
      <c r="E346"/>
      <c r="F346"/>
      <c r="G346"/>
      <c r="H346" s="484"/>
      <c r="I346" s="37"/>
      <c r="J346"/>
      <c r="K346"/>
      <c r="L346" s="587"/>
      <c r="S346"/>
      <c r="U346" s="1811">
        <v>8</v>
      </c>
      <c r="V346" s="5"/>
    </row>
    <row r="347" spans="1:22" s="6" customFormat="1">
      <c r="A347" s="37"/>
      <c r="B347"/>
      <c r="C347"/>
      <c r="D347"/>
      <c r="E347"/>
      <c r="F347"/>
      <c r="G347"/>
      <c r="H347" s="484"/>
      <c r="I347" s="37"/>
      <c r="J347"/>
      <c r="K347"/>
      <c r="L347" s="587"/>
      <c r="S347"/>
      <c r="U347" s="1811">
        <v>9</v>
      </c>
      <c r="V347" s="5"/>
    </row>
    <row r="348" spans="1:22" s="6" customFormat="1">
      <c r="A348" s="37"/>
      <c r="B348"/>
      <c r="C348"/>
      <c r="D348"/>
      <c r="E348"/>
      <c r="F348"/>
      <c r="G348"/>
      <c r="H348" s="484"/>
      <c r="I348" s="37"/>
      <c r="J348"/>
      <c r="K348"/>
      <c r="L348" s="587"/>
      <c r="S348"/>
      <c r="U348" s="1811">
        <v>10</v>
      </c>
      <c r="V348" s="5"/>
    </row>
    <row r="349" spans="1:22" s="6" customFormat="1">
      <c r="A349" s="37"/>
      <c r="B349"/>
      <c r="C349"/>
      <c r="D349"/>
      <c r="E349"/>
      <c r="F349"/>
      <c r="G349"/>
      <c r="H349" s="484"/>
      <c r="I349" s="37"/>
      <c r="J349"/>
      <c r="K349"/>
      <c r="L349" s="587"/>
      <c r="S349"/>
      <c r="U349" s="1811">
        <v>11</v>
      </c>
      <c r="V349" s="5"/>
    </row>
    <row r="350" spans="1:22" s="6" customFormat="1">
      <c r="A350" s="37"/>
      <c r="B350"/>
      <c r="C350"/>
      <c r="D350"/>
      <c r="E350"/>
      <c r="F350"/>
      <c r="G350"/>
      <c r="H350" s="484"/>
      <c r="I350" s="37"/>
      <c r="J350"/>
      <c r="K350"/>
      <c r="L350" s="587"/>
      <c r="S350"/>
      <c r="U350" s="1811">
        <v>12</v>
      </c>
      <c r="V350" s="5"/>
    </row>
    <row r="351" spans="1:22" s="6" customFormat="1">
      <c r="A351" s="37"/>
      <c r="B351"/>
      <c r="C351"/>
      <c r="D351"/>
      <c r="E351"/>
      <c r="F351"/>
      <c r="G351"/>
      <c r="H351" s="484"/>
      <c r="I351" s="37"/>
      <c r="J351"/>
      <c r="K351"/>
      <c r="L351" s="587"/>
      <c r="S351"/>
      <c r="U351" s="1811">
        <v>13</v>
      </c>
      <c r="V351" s="5"/>
    </row>
    <row r="352" spans="1:22" s="6" customFormat="1">
      <c r="A352" s="37"/>
      <c r="B352"/>
      <c r="C352"/>
      <c r="D352"/>
      <c r="E352"/>
      <c r="F352"/>
      <c r="G352"/>
      <c r="H352" s="484"/>
      <c r="I352" s="37"/>
      <c r="J352"/>
      <c r="K352"/>
      <c r="L352" s="587"/>
      <c r="S352"/>
      <c r="U352" s="1811">
        <v>14</v>
      </c>
      <c r="V352" s="5"/>
    </row>
    <row r="353" spans="1:22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87"/>
      <c r="S353"/>
      <c r="U353" s="1811">
        <v>15</v>
      </c>
      <c r="V353" s="5"/>
    </row>
    <row r="354" spans="1:22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  <c r="U354" s="1811">
        <v>16</v>
      </c>
      <c r="V354" s="5"/>
    </row>
    <row r="355" spans="1:22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</row>
    <row r="356" spans="1:22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87"/>
      <c r="S356"/>
    </row>
    <row r="357" spans="1:22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</row>
    <row r="358" spans="1:22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</row>
    <row r="359" spans="1:22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</row>
    <row r="360" spans="1:22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</row>
    <row r="361" spans="1:22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</row>
    <row r="362" spans="1:22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</row>
    <row r="363" spans="1:22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</row>
    <row r="364" spans="1:22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</row>
    <row r="365" spans="1:22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</row>
    <row r="366" spans="1:22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</row>
    <row r="367" spans="1:22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</row>
    <row r="368" spans="1:22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</row>
    <row r="369" spans="1:19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</row>
    <row r="370" spans="1:19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</row>
    <row r="371" spans="1:19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</row>
    <row r="372" spans="1:19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</row>
    <row r="373" spans="1:19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</row>
    <row r="374" spans="1:19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</row>
    <row r="375" spans="1:19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19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19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19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19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19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19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19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19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19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  <row r="587" spans="1:19" s="6" customFormat="1">
      <c r="A587" s="37"/>
      <c r="B587"/>
      <c r="C587"/>
      <c r="D587"/>
      <c r="E587"/>
      <c r="F587"/>
      <c r="G587"/>
      <c r="H587" s="484"/>
      <c r="I587" s="37"/>
      <c r="J587"/>
      <c r="K587"/>
      <c r="L587" s="587"/>
      <c r="S587"/>
    </row>
    <row r="588" spans="1:19" s="6" customFormat="1">
      <c r="A588" s="37"/>
      <c r="B588"/>
      <c r="C588"/>
      <c r="D588"/>
      <c r="E588"/>
      <c r="F588"/>
      <c r="G588"/>
      <c r="H588" s="484"/>
      <c r="I588" s="37"/>
      <c r="J588"/>
      <c r="K588"/>
      <c r="L588" s="587"/>
      <c r="S588"/>
    </row>
    <row r="589" spans="1:19" s="6" customFormat="1">
      <c r="A589" s="37"/>
      <c r="B589"/>
      <c r="C589"/>
      <c r="D589"/>
      <c r="E589"/>
      <c r="F589"/>
      <c r="G589"/>
      <c r="H589" s="484"/>
      <c r="I589" s="37"/>
      <c r="J589"/>
      <c r="K589"/>
      <c r="L589" s="587"/>
      <c r="S589"/>
    </row>
    <row r="590" spans="1:19" s="6" customFormat="1">
      <c r="A590" s="37"/>
      <c r="B590"/>
      <c r="C590"/>
      <c r="D590"/>
      <c r="E590"/>
      <c r="F590"/>
      <c r="G590"/>
      <c r="H590" s="484"/>
      <c r="I590" s="37"/>
      <c r="J590"/>
      <c r="K590"/>
      <c r="L590" s="587"/>
      <c r="S590"/>
    </row>
    <row r="591" spans="1:19" s="6" customFormat="1">
      <c r="A591" s="37"/>
      <c r="B591"/>
      <c r="C591"/>
      <c r="D591"/>
      <c r="E591"/>
      <c r="F591"/>
      <c r="G591"/>
      <c r="H591" s="484"/>
      <c r="I591" s="37"/>
      <c r="J591"/>
      <c r="K591"/>
      <c r="L591" s="587"/>
      <c r="S591"/>
    </row>
    <row r="592" spans="1:19" s="6" customFormat="1">
      <c r="A592" s="37"/>
      <c r="B592"/>
      <c r="C592"/>
      <c r="D592"/>
      <c r="E592"/>
      <c r="F592"/>
      <c r="G592"/>
      <c r="H592" s="484"/>
      <c r="I592" s="37"/>
      <c r="J592"/>
      <c r="K592"/>
      <c r="L592" s="587"/>
      <c r="S592"/>
    </row>
    <row r="593" spans="1:19" s="6" customFormat="1">
      <c r="A593" s="37"/>
      <c r="B593"/>
      <c r="C593"/>
      <c r="D593"/>
      <c r="E593"/>
      <c r="F593"/>
      <c r="G593"/>
      <c r="H593" s="484"/>
      <c r="I593" s="37"/>
      <c r="J593"/>
      <c r="K593"/>
      <c r="L593" s="587"/>
      <c r="S593"/>
    </row>
    <row r="594" spans="1:19" s="6" customFormat="1">
      <c r="A594" s="37"/>
      <c r="B594"/>
      <c r="C594"/>
      <c r="D594"/>
      <c r="E594"/>
      <c r="F594"/>
      <c r="G594"/>
      <c r="H594" s="484"/>
      <c r="I594" s="37"/>
      <c r="J594"/>
      <c r="K594"/>
      <c r="L594" s="587"/>
      <c r="S594"/>
    </row>
    <row r="595" spans="1:19" s="6" customFormat="1">
      <c r="A595" s="37"/>
      <c r="B595"/>
      <c r="C595"/>
      <c r="D595"/>
      <c r="E595"/>
      <c r="F595"/>
      <c r="G595"/>
      <c r="H595" s="484"/>
      <c r="I595" s="37"/>
      <c r="J595"/>
      <c r="K595"/>
      <c r="L595" s="587"/>
      <c r="S595"/>
    </row>
    <row r="596" spans="1:19" s="6" customFormat="1">
      <c r="A596" s="37"/>
      <c r="B596"/>
      <c r="C596"/>
      <c r="D596"/>
      <c r="E596"/>
      <c r="F596"/>
      <c r="G596"/>
      <c r="H596" s="484"/>
      <c r="I596" s="37"/>
      <c r="J596"/>
      <c r="K596"/>
      <c r="L596" s="587"/>
      <c r="S596"/>
    </row>
    <row r="597" spans="1:19" s="6" customFormat="1">
      <c r="A597" s="37"/>
      <c r="B597"/>
      <c r="C597"/>
      <c r="D597"/>
      <c r="E597"/>
      <c r="F597"/>
      <c r="G597"/>
      <c r="H597" s="484"/>
      <c r="I597" s="37"/>
      <c r="J597"/>
      <c r="K597"/>
      <c r="L597" s="587"/>
      <c r="S597"/>
    </row>
    <row r="598" spans="1:19" s="6" customFormat="1">
      <c r="A598" s="37"/>
      <c r="B598"/>
      <c r="C598"/>
      <c r="D598"/>
      <c r="E598"/>
      <c r="F598"/>
      <c r="G598"/>
      <c r="H598" s="484"/>
      <c r="I598" s="37"/>
      <c r="J598"/>
      <c r="K598"/>
      <c r="L598" s="587"/>
      <c r="S598"/>
    </row>
    <row r="599" spans="1:19" s="6" customFormat="1">
      <c r="A599" s="37"/>
      <c r="B599"/>
      <c r="C599"/>
      <c r="D599"/>
      <c r="E599"/>
      <c r="F599"/>
      <c r="G599"/>
      <c r="H599" s="484"/>
      <c r="I599" s="37"/>
      <c r="J599"/>
      <c r="K599"/>
      <c r="L599" s="587"/>
      <c r="S599"/>
    </row>
    <row r="600" spans="1:19" s="6" customFormat="1">
      <c r="A600" s="37"/>
      <c r="B600"/>
      <c r="C600"/>
      <c r="D600"/>
      <c r="E600"/>
      <c r="F600"/>
      <c r="G600"/>
      <c r="H600" s="484"/>
      <c r="I600" s="37"/>
      <c r="J600"/>
      <c r="K600"/>
      <c r="L600" s="587"/>
      <c r="S600"/>
    </row>
    <row r="601" spans="1:19" s="6" customFormat="1">
      <c r="A601" s="37"/>
      <c r="B601"/>
      <c r="C601"/>
      <c r="D601"/>
      <c r="E601"/>
      <c r="F601"/>
      <c r="G601"/>
      <c r="H601" s="484"/>
      <c r="I601" s="37"/>
      <c r="J601"/>
      <c r="K601"/>
      <c r="L601" s="587"/>
      <c r="S601"/>
    </row>
  </sheetData>
  <mergeCells count="7">
    <mergeCell ref="A68:L68"/>
    <mergeCell ref="A69:L69"/>
    <mergeCell ref="A205:L205"/>
    <mergeCell ref="A2:L2"/>
    <mergeCell ref="A8:L8"/>
    <mergeCell ref="A11:L11"/>
    <mergeCell ref="A12:L12"/>
  </mergeCells>
  <conditionalFormatting sqref="I204 I70:I198 I1 I9:I10 I3:I7 I13:I67">
    <cfRule type="containsText" dxfId="10" priority="27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sheetPr>
    <tabColor theme="3"/>
  </sheetPr>
  <dimension ref="A1:Y613"/>
  <sheetViews>
    <sheetView topLeftCell="A112" workbookViewId="0">
      <selection activeCell="V17" sqref="V17"/>
    </sheetView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6.8554687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9.85546875" bestFit="1" customWidth="1"/>
    <col min="11" max="11" width="23.85546875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2.5703125" style="6" bestFit="1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3570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2517</v>
      </c>
      <c r="B3" s="1833" t="s">
        <v>3748</v>
      </c>
      <c r="C3" s="1833" t="s">
        <v>2941</v>
      </c>
      <c r="D3" s="1833" t="s">
        <v>3749</v>
      </c>
      <c r="E3" s="1833" t="s">
        <v>7</v>
      </c>
      <c r="F3" s="1833" t="s">
        <v>2521</v>
      </c>
      <c r="G3" s="1833" t="s">
        <v>38</v>
      </c>
      <c r="H3" s="1833" t="s">
        <v>3834</v>
      </c>
      <c r="I3" s="35" t="s">
        <v>6</v>
      </c>
      <c r="J3" s="1833" t="s">
        <v>247</v>
      </c>
      <c r="K3" s="1833" t="s">
        <v>3750</v>
      </c>
      <c r="L3" s="464">
        <v>1095</v>
      </c>
      <c r="M3" s="1030"/>
      <c r="N3" s="1030"/>
      <c r="O3" s="1030"/>
      <c r="P3" s="1030"/>
      <c r="Q3" s="1030"/>
      <c r="R3" s="1030"/>
      <c r="S3" s="1678"/>
      <c r="T3" s="16"/>
      <c r="U3" s="16"/>
      <c r="V3" s="16"/>
      <c r="W3" s="16"/>
      <c r="X3" s="16"/>
      <c r="Y3" s="16"/>
    </row>
    <row r="4" spans="1:25" s="15" customFormat="1">
      <c r="A4" s="341" t="s">
        <v>2830</v>
      </c>
      <c r="B4" s="1833" t="s">
        <v>3797</v>
      </c>
      <c r="C4" s="1833" t="s">
        <v>2877</v>
      </c>
      <c r="D4" s="1833" t="s">
        <v>3798</v>
      </c>
      <c r="E4" s="1833" t="s">
        <v>1221</v>
      </c>
      <c r="F4" s="1833" t="s">
        <v>3799</v>
      </c>
      <c r="G4" s="1833" t="s">
        <v>3800</v>
      </c>
      <c r="H4" s="1833" t="s">
        <v>2090</v>
      </c>
      <c r="I4" s="35" t="s">
        <v>6</v>
      </c>
      <c r="J4" s="1833" t="s">
        <v>2391</v>
      </c>
      <c r="K4" s="1833" t="s">
        <v>3801</v>
      </c>
      <c r="L4" s="464">
        <v>1495</v>
      </c>
      <c r="M4" s="1030"/>
      <c r="N4" s="1030"/>
      <c r="O4" s="1030"/>
      <c r="P4" s="1030"/>
      <c r="Q4" s="1030"/>
      <c r="R4" s="1030"/>
      <c r="S4" s="1678"/>
      <c r="T4" s="16"/>
      <c r="U4" s="16"/>
      <c r="V4" s="16"/>
      <c r="W4" s="16"/>
      <c r="X4" s="16"/>
      <c r="Y4" s="16"/>
    </row>
    <row r="5" spans="1:25" s="15" customFormat="1">
      <c r="A5" s="341" t="s">
        <v>3811</v>
      </c>
      <c r="B5" s="1833" t="s">
        <v>3797</v>
      </c>
      <c r="C5" s="1833" t="s">
        <v>2877</v>
      </c>
      <c r="D5" s="1833" t="s">
        <v>3812</v>
      </c>
      <c r="E5" s="1833" t="s">
        <v>1221</v>
      </c>
      <c r="F5" s="1833" t="s">
        <v>3813</v>
      </c>
      <c r="G5" s="1833" t="s">
        <v>3814</v>
      </c>
      <c r="H5" s="1833" t="s">
        <v>3848</v>
      </c>
      <c r="I5" s="35" t="s">
        <v>6</v>
      </c>
      <c r="J5" s="1833" t="s">
        <v>247</v>
      </c>
      <c r="K5" s="1833" t="s">
        <v>3815</v>
      </c>
      <c r="L5" s="464">
        <v>2175</v>
      </c>
      <c r="M5" s="1030"/>
      <c r="N5" s="1030"/>
      <c r="O5" s="1030"/>
      <c r="P5" s="1030"/>
      <c r="Q5" s="1030"/>
      <c r="R5" s="1030"/>
      <c r="S5" s="1678"/>
      <c r="T5" s="16"/>
      <c r="U5" s="16"/>
      <c r="V5" s="16"/>
      <c r="W5" s="16"/>
      <c r="X5" s="16"/>
      <c r="Y5" s="16"/>
    </row>
    <row r="6" spans="1:25" s="15" customFormat="1">
      <c r="A6" s="341" t="s">
        <v>3823</v>
      </c>
      <c r="B6" s="1833" t="s">
        <v>3824</v>
      </c>
      <c r="C6" s="1833" t="s">
        <v>2877</v>
      </c>
      <c r="D6" s="1833" t="s">
        <v>3825</v>
      </c>
      <c r="E6" s="1833" t="s">
        <v>254</v>
      </c>
      <c r="F6" s="1833" t="s">
        <v>2993</v>
      </c>
      <c r="G6" s="1833" t="s">
        <v>2380</v>
      </c>
      <c r="H6" s="1833" t="s">
        <v>3847</v>
      </c>
      <c r="I6" s="35" t="s">
        <v>6</v>
      </c>
      <c r="J6" s="1833" t="s">
        <v>247</v>
      </c>
      <c r="K6" s="1833" t="s">
        <v>3826</v>
      </c>
      <c r="L6" s="464">
        <v>1650</v>
      </c>
      <c r="M6" s="1030"/>
      <c r="N6" s="1030"/>
      <c r="O6" s="1030"/>
      <c r="P6" s="1030"/>
      <c r="Q6" s="1030"/>
      <c r="R6" s="1030"/>
      <c r="S6" s="1678"/>
      <c r="T6" s="16"/>
      <c r="U6" s="16"/>
      <c r="V6" s="16"/>
      <c r="W6" s="16"/>
      <c r="X6" s="16"/>
      <c r="Y6" s="16"/>
    </row>
    <row r="7" spans="1:25" s="15" customFormat="1">
      <c r="A7" s="341" t="s">
        <v>1468</v>
      </c>
      <c r="B7" s="1833" t="s">
        <v>3835</v>
      </c>
      <c r="C7" s="1878" t="s">
        <v>3862</v>
      </c>
      <c r="D7" s="1833" t="s">
        <v>3828</v>
      </c>
      <c r="E7" s="1833" t="s">
        <v>3829</v>
      </c>
      <c r="F7" s="1833" t="s">
        <v>3830</v>
      </c>
      <c r="G7" s="1833" t="s">
        <v>100</v>
      </c>
      <c r="H7" s="1833" t="s">
        <v>1880</v>
      </c>
      <c r="I7" s="35" t="s">
        <v>6</v>
      </c>
      <c r="J7" s="1833" t="s">
        <v>3831</v>
      </c>
      <c r="K7" s="1833" t="s">
        <v>3832</v>
      </c>
      <c r="L7" s="464">
        <v>685</v>
      </c>
      <c r="M7" s="1030"/>
      <c r="N7" s="1030"/>
      <c r="O7" s="1030"/>
      <c r="P7" s="1030"/>
      <c r="Q7" s="1030"/>
      <c r="R7" s="1030"/>
      <c r="S7" s="1678"/>
      <c r="T7" s="16"/>
      <c r="U7" s="16"/>
      <c r="V7" s="16"/>
      <c r="W7" s="16"/>
      <c r="X7" s="16"/>
      <c r="Y7" s="16"/>
    </row>
    <row r="8" spans="1:25" s="15" customFormat="1">
      <c r="A8" s="341" t="s">
        <v>3340</v>
      </c>
      <c r="B8" s="1833" t="s">
        <v>2983</v>
      </c>
      <c r="C8" s="1878" t="s">
        <v>3835</v>
      </c>
      <c r="D8" s="1833" t="s">
        <v>3836</v>
      </c>
      <c r="E8" s="1833" t="s">
        <v>1221</v>
      </c>
      <c r="F8" s="1833" t="s">
        <v>3343</v>
      </c>
      <c r="G8" s="1833" t="s">
        <v>17</v>
      </c>
      <c r="H8" s="1878" t="s">
        <v>908</v>
      </c>
      <c r="I8" s="35" t="s">
        <v>6</v>
      </c>
      <c r="J8" s="1833" t="s">
        <v>2281</v>
      </c>
      <c r="K8" s="1833" t="s">
        <v>3837</v>
      </c>
      <c r="L8" s="464">
        <v>472.5</v>
      </c>
      <c r="M8" s="1030"/>
      <c r="N8" s="1030"/>
      <c r="O8" s="1030"/>
      <c r="P8" s="1030"/>
      <c r="Q8" s="1030"/>
      <c r="R8" s="1030"/>
      <c r="S8" s="1678"/>
      <c r="T8" s="16"/>
      <c r="U8" s="16"/>
      <c r="V8" s="16"/>
      <c r="W8" s="16"/>
      <c r="X8" s="16"/>
      <c r="Y8" s="16"/>
    </row>
    <row r="9" spans="1:25" s="15" customFormat="1">
      <c r="A9" s="341" t="s">
        <v>3793</v>
      </c>
      <c r="B9" s="1833" t="s">
        <v>2983</v>
      </c>
      <c r="C9" s="1878" t="s">
        <v>3840</v>
      </c>
      <c r="D9" s="1833" t="s">
        <v>3794</v>
      </c>
      <c r="E9" s="1833" t="s">
        <v>2</v>
      </c>
      <c r="F9" s="1833" t="s">
        <v>3795</v>
      </c>
      <c r="G9" s="1833" t="s">
        <v>18</v>
      </c>
      <c r="H9" s="1833" t="s">
        <v>984</v>
      </c>
      <c r="I9" s="35" t="s">
        <v>6</v>
      </c>
      <c r="J9" s="1833" t="s">
        <v>2391</v>
      </c>
      <c r="K9" s="1833" t="s">
        <v>3839</v>
      </c>
      <c r="L9" s="464">
        <v>102.5</v>
      </c>
      <c r="M9" s="1030"/>
      <c r="N9" s="1030"/>
      <c r="O9" s="1030"/>
      <c r="P9" s="1030"/>
      <c r="Q9" s="1030"/>
      <c r="R9" s="1030"/>
      <c r="S9" s="1678"/>
      <c r="T9" s="16"/>
      <c r="U9" s="16"/>
      <c r="V9" s="16"/>
      <c r="W9" s="16"/>
      <c r="X9" s="16"/>
      <c r="Y9" s="16"/>
    </row>
    <row r="10" spans="1:25" s="15" customFormat="1">
      <c r="A10" s="341" t="s">
        <v>3796</v>
      </c>
      <c r="B10" s="1833" t="s">
        <v>3840</v>
      </c>
      <c r="C10" s="1878" t="s">
        <v>3862</v>
      </c>
      <c r="D10" s="1833" t="s">
        <v>3841</v>
      </c>
      <c r="E10" s="1833" t="s">
        <v>2351</v>
      </c>
      <c r="F10" s="1833" t="s">
        <v>3842</v>
      </c>
      <c r="G10" s="1833" t="s">
        <v>3843</v>
      </c>
      <c r="H10" s="1878" t="s">
        <v>3863</v>
      </c>
      <c r="I10" s="35" t="s">
        <v>6</v>
      </c>
      <c r="J10" s="1833" t="s">
        <v>3831</v>
      </c>
      <c r="K10" s="1833" t="s">
        <v>3844</v>
      </c>
      <c r="L10" s="464">
        <v>750</v>
      </c>
      <c r="M10" s="1030"/>
      <c r="N10" s="1030"/>
      <c r="O10" s="1030"/>
      <c r="P10" s="1030"/>
      <c r="Q10" s="1030"/>
      <c r="R10" s="1030"/>
      <c r="S10" s="1678"/>
      <c r="T10" s="16"/>
      <c r="U10" s="16"/>
      <c r="V10" s="16"/>
      <c r="W10" s="16"/>
      <c r="X10" s="16"/>
      <c r="Y10" s="16"/>
    </row>
    <row r="11" spans="1:25" s="15" customFormat="1">
      <c r="A11" s="339" t="s">
        <v>2413</v>
      </c>
      <c r="B11" s="1883" t="s">
        <v>3857</v>
      </c>
      <c r="C11" s="1782"/>
      <c r="D11" s="1883" t="s">
        <v>3858</v>
      </c>
      <c r="E11" s="1883" t="s">
        <v>1221</v>
      </c>
      <c r="F11" s="1883" t="s">
        <v>3498</v>
      </c>
      <c r="G11" s="1883" t="s">
        <v>2254</v>
      </c>
      <c r="H11" s="1883" t="s">
        <v>1881</v>
      </c>
      <c r="I11" s="235"/>
      <c r="J11" s="1883" t="s">
        <v>247</v>
      </c>
      <c r="K11" s="1883" t="s">
        <v>3860</v>
      </c>
      <c r="L11" s="454">
        <v>720</v>
      </c>
      <c r="M11" s="1030"/>
      <c r="N11" s="1030"/>
      <c r="O11" s="1030"/>
      <c r="P11" s="1030"/>
      <c r="Q11" s="1030"/>
      <c r="R11" s="1030"/>
      <c r="S11" s="1678"/>
      <c r="T11" s="16"/>
      <c r="U11" s="16"/>
      <c r="V11" s="16"/>
      <c r="W11" s="16"/>
      <c r="X11" s="16"/>
      <c r="Y11" s="16"/>
    </row>
    <row r="12" spans="1:25" s="15" customFormat="1">
      <c r="A12" s="339" t="s">
        <v>2413</v>
      </c>
      <c r="B12" s="1830"/>
      <c r="C12" s="1782"/>
      <c r="D12" s="1883" t="s">
        <v>3859</v>
      </c>
      <c r="E12" s="1883" t="s">
        <v>1221</v>
      </c>
      <c r="F12" s="1883" t="s">
        <v>3498</v>
      </c>
      <c r="G12" s="1883" t="s">
        <v>2254</v>
      </c>
      <c r="H12" s="1883" t="s">
        <v>1881</v>
      </c>
      <c r="I12" s="235"/>
      <c r="J12" s="1883" t="s">
        <v>247</v>
      </c>
      <c r="K12" s="1883" t="s">
        <v>1911</v>
      </c>
      <c r="L12" s="454">
        <v>720</v>
      </c>
      <c r="M12" s="1030"/>
      <c r="N12" s="1030"/>
      <c r="O12" s="1030"/>
      <c r="P12" s="1030"/>
      <c r="Q12" s="1030"/>
      <c r="R12" s="1030"/>
      <c r="S12" s="1678"/>
      <c r="T12" s="16"/>
      <c r="U12" s="16"/>
      <c r="V12" s="16"/>
      <c r="W12" s="16"/>
      <c r="X12" s="16"/>
      <c r="Y12" s="16"/>
    </row>
    <row r="13" spans="1:25" s="15" customFormat="1">
      <c r="A13" s="339"/>
      <c r="B13" s="1830"/>
      <c r="C13" s="1782"/>
      <c r="D13" s="1830"/>
      <c r="E13" s="1830"/>
      <c r="F13" s="1830"/>
      <c r="G13" s="1830"/>
      <c r="H13" s="1830"/>
      <c r="I13" s="235"/>
      <c r="J13" s="1830"/>
      <c r="K13" s="1830"/>
      <c r="L13" s="454"/>
      <c r="M13" s="1030"/>
      <c r="N13" s="1030"/>
      <c r="O13" s="1030"/>
      <c r="P13" s="1030"/>
      <c r="Q13" s="1030"/>
      <c r="R13" s="1030"/>
      <c r="S13" s="1678"/>
      <c r="T13" s="16"/>
      <c r="U13" s="16"/>
      <c r="V13" s="16"/>
      <c r="W13" s="16"/>
      <c r="X13" s="16"/>
      <c r="Y13" s="16"/>
    </row>
    <row r="14" spans="1:25" s="15" customFormat="1">
      <c r="A14" s="339"/>
      <c r="B14" s="1830"/>
      <c r="C14" s="1782"/>
      <c r="D14" s="1830"/>
      <c r="E14" s="1830"/>
      <c r="F14" s="1830"/>
      <c r="G14" s="1830"/>
      <c r="H14" s="1830"/>
      <c r="I14" s="235"/>
      <c r="J14" s="1830"/>
      <c r="K14" s="1830"/>
      <c r="L14" s="454"/>
      <c r="M14" s="1030"/>
      <c r="N14" s="1030"/>
      <c r="O14" s="1030"/>
      <c r="P14" s="1030"/>
      <c r="Q14" s="1030"/>
      <c r="R14" s="1030"/>
      <c r="S14" s="1678"/>
      <c r="T14" s="16"/>
      <c r="U14" s="16"/>
      <c r="V14" s="16"/>
      <c r="W14" s="16"/>
      <c r="X14" s="16"/>
      <c r="Y14" s="16"/>
    </row>
    <row r="15" spans="1:25" s="15" customFormat="1">
      <c r="A15" s="1533"/>
      <c r="B15" s="1534"/>
      <c r="C15" s="1534"/>
      <c r="D15" s="1534"/>
      <c r="E15" s="1534"/>
      <c r="F15" s="1534"/>
      <c r="G15" s="1534"/>
      <c r="H15" s="1534"/>
      <c r="I15" s="1535"/>
      <c r="J15" s="1534"/>
      <c r="K15" s="1534"/>
      <c r="L15" s="1803">
        <f>SUM(L3:L12)</f>
        <v>9865</v>
      </c>
      <c r="M15" s="16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 ht="18.75">
      <c r="A16" s="2460" t="s">
        <v>3486</v>
      </c>
      <c r="B16" s="2450"/>
      <c r="C16" s="2450"/>
      <c r="D16" s="2450"/>
      <c r="E16" s="2450"/>
      <c r="F16" s="2450"/>
      <c r="G16" s="2450"/>
      <c r="H16" s="2450"/>
      <c r="I16" s="2450"/>
      <c r="J16" s="2450"/>
      <c r="K16" s="2450"/>
      <c r="L16" s="2451"/>
      <c r="M16" s="1854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15" customFormat="1">
      <c r="A17" s="339" t="s">
        <v>1412</v>
      </c>
      <c r="B17" s="131"/>
      <c r="C17" s="131"/>
      <c r="D17" s="1830" t="s">
        <v>3753</v>
      </c>
      <c r="E17" s="1830" t="s">
        <v>2351</v>
      </c>
      <c r="F17" s="1830" t="s">
        <v>2102</v>
      </c>
      <c r="G17" s="1830" t="s">
        <v>1413</v>
      </c>
      <c r="H17" s="1830" t="s">
        <v>1881</v>
      </c>
      <c r="I17" s="235"/>
      <c r="J17" s="1846" t="s">
        <v>3754</v>
      </c>
      <c r="K17" s="756" t="s">
        <v>1911</v>
      </c>
      <c r="L17" s="454">
        <v>2820</v>
      </c>
      <c r="M17" s="1605"/>
      <c r="N17" s="16"/>
      <c r="O17" s="16"/>
      <c r="P17" s="16"/>
      <c r="Q17" s="16"/>
      <c r="R17" s="16"/>
      <c r="T17" s="16"/>
      <c r="U17" s="16"/>
      <c r="V17" s="16"/>
      <c r="W17" s="16"/>
      <c r="X17" s="16"/>
      <c r="Y17" s="16"/>
    </row>
    <row r="18" spans="1:25" s="15" customFormat="1">
      <c r="A18" s="339" t="s">
        <v>188</v>
      </c>
      <c r="B18" s="1782"/>
      <c r="C18" s="131"/>
      <c r="D18" s="1830" t="s">
        <v>3778</v>
      </c>
      <c r="E18" s="1830" t="s">
        <v>2</v>
      </c>
      <c r="F18" s="1830" t="s">
        <v>1786</v>
      </c>
      <c r="G18" s="1830" t="s">
        <v>100</v>
      </c>
      <c r="H18" s="1830" t="s">
        <v>1484</v>
      </c>
      <c r="I18" s="235"/>
      <c r="J18" s="1846" t="s">
        <v>3754</v>
      </c>
      <c r="K18" s="756" t="s">
        <v>1911</v>
      </c>
      <c r="L18" s="454">
        <v>1300</v>
      </c>
      <c r="M18" s="1605"/>
      <c r="N18" s="16"/>
      <c r="O18" s="16"/>
      <c r="P18" s="16"/>
      <c r="Q18" s="16"/>
      <c r="R18" s="16"/>
      <c r="T18" s="16"/>
      <c r="U18" s="16"/>
      <c r="V18" s="16"/>
      <c r="W18" s="16"/>
      <c r="X18" s="16"/>
      <c r="Y18" s="16"/>
    </row>
    <row r="19" spans="1:25" s="15" customFormat="1">
      <c r="A19" s="339"/>
      <c r="B19" s="1782"/>
      <c r="C19" s="131"/>
      <c r="D19" s="1830"/>
      <c r="E19" s="1830"/>
      <c r="F19" s="1830"/>
      <c r="G19" s="1830"/>
      <c r="H19" s="1830"/>
      <c r="I19" s="235"/>
      <c r="J19" s="1846"/>
      <c r="K19" s="756"/>
      <c r="L19" s="454"/>
      <c r="M19" s="1605"/>
      <c r="N19" s="16"/>
      <c r="O19" s="16"/>
      <c r="P19" s="16"/>
      <c r="Q19" s="16"/>
      <c r="R19" s="16"/>
      <c r="T19" s="16"/>
      <c r="U19" s="16"/>
      <c r="V19" s="16"/>
      <c r="W19" s="16"/>
      <c r="X19" s="16"/>
      <c r="Y19" s="16"/>
    </row>
    <row r="20" spans="1:25" s="15" customFormat="1">
      <c r="A20" s="339"/>
      <c r="B20" s="1782"/>
      <c r="C20" s="131"/>
      <c r="D20" s="1830"/>
      <c r="E20" s="1830"/>
      <c r="F20" s="1830"/>
      <c r="G20" s="1830"/>
      <c r="H20" s="1830"/>
      <c r="I20" s="235"/>
      <c r="J20" s="1846"/>
      <c r="K20" s="756"/>
      <c r="L20" s="454"/>
      <c r="M20" s="1605"/>
      <c r="N20" s="16"/>
      <c r="O20" s="16"/>
      <c r="P20" s="16"/>
      <c r="Q20" s="16"/>
      <c r="R20" s="16"/>
      <c r="T20" s="16"/>
      <c r="U20" s="16"/>
      <c r="V20" s="16"/>
      <c r="W20" s="16"/>
      <c r="X20" s="16"/>
      <c r="Y20" s="16"/>
    </row>
    <row r="21" spans="1:25" s="15" customFormat="1">
      <c r="A21" s="2449" t="s">
        <v>121</v>
      </c>
      <c r="B21" s="2450"/>
      <c r="C21" s="2450"/>
      <c r="D21" s="2450"/>
      <c r="E21" s="2450"/>
      <c r="F21" s="2450"/>
      <c r="G21" s="2450"/>
      <c r="H21" s="2450"/>
      <c r="I21" s="2450"/>
      <c r="J21" s="2450"/>
      <c r="K21" s="2450"/>
      <c r="L21" s="2451"/>
      <c r="M21" s="1605"/>
      <c r="N21" s="16"/>
      <c r="O21" s="16"/>
      <c r="P21" s="16"/>
      <c r="Q21" s="16"/>
      <c r="R21" s="16"/>
      <c r="T21" s="16"/>
      <c r="U21" s="16"/>
      <c r="V21" s="16"/>
      <c r="W21" s="16"/>
      <c r="X21" s="16"/>
      <c r="Y21" s="16"/>
    </row>
    <row r="22" spans="1:25" s="15" customFormat="1">
      <c r="A22" s="341" t="s">
        <v>241</v>
      </c>
      <c r="B22" s="1833" t="s">
        <v>3816</v>
      </c>
      <c r="C22" s="1833" t="s">
        <v>2941</v>
      </c>
      <c r="D22" s="1833" t="s">
        <v>3817</v>
      </c>
      <c r="E22" s="1833" t="s">
        <v>254</v>
      </c>
      <c r="F22" s="1833" t="s">
        <v>1622</v>
      </c>
      <c r="G22" s="1833" t="s">
        <v>193</v>
      </c>
      <c r="H22" s="1833" t="s">
        <v>1787</v>
      </c>
      <c r="I22" s="35" t="s">
        <v>6</v>
      </c>
      <c r="J22" s="1833" t="s">
        <v>991</v>
      </c>
      <c r="K22" s="11"/>
      <c r="L22" s="464"/>
      <c r="M22" s="1605"/>
      <c r="N22" s="16"/>
      <c r="O22" s="16"/>
      <c r="P22" s="16"/>
      <c r="Q22" s="16"/>
      <c r="R22" s="16"/>
      <c r="T22" s="16"/>
      <c r="U22" s="16"/>
      <c r="V22" s="16"/>
      <c r="W22" s="16"/>
      <c r="X22" s="16"/>
      <c r="Y22" s="16"/>
    </row>
    <row r="23" spans="1:25" s="15" customFormat="1">
      <c r="A23" s="341"/>
      <c r="B23" s="1783"/>
      <c r="C23" s="34"/>
      <c r="D23" s="1833"/>
      <c r="E23" s="1833" t="s">
        <v>254</v>
      </c>
      <c r="F23" s="1833" t="s">
        <v>1746</v>
      </c>
      <c r="G23" s="1833" t="s">
        <v>193</v>
      </c>
      <c r="H23" s="1833" t="s">
        <v>3013</v>
      </c>
      <c r="I23" s="35" t="s">
        <v>6</v>
      </c>
      <c r="J23" s="1833" t="s">
        <v>991</v>
      </c>
      <c r="K23" s="11"/>
      <c r="L23" s="464"/>
      <c r="M23" s="1605"/>
      <c r="N23" s="16"/>
      <c r="O23" s="16"/>
      <c r="P23" s="16"/>
      <c r="Q23" s="16"/>
      <c r="R23" s="16"/>
      <c r="T23" s="16"/>
      <c r="U23" s="16"/>
      <c r="V23" s="16"/>
      <c r="W23" s="16"/>
      <c r="X23" s="16"/>
      <c r="Y23" s="16"/>
    </row>
    <row r="24" spans="1:25" s="15" customFormat="1">
      <c r="A24" s="341"/>
      <c r="B24" s="1783"/>
      <c r="C24" s="34"/>
      <c r="D24" s="1833"/>
      <c r="E24" s="1833" t="s">
        <v>254</v>
      </c>
      <c r="F24" s="1833" t="s">
        <v>1918</v>
      </c>
      <c r="G24" s="1833" t="s">
        <v>193</v>
      </c>
      <c r="H24" s="1833" t="s">
        <v>3013</v>
      </c>
      <c r="I24" s="35" t="s">
        <v>6</v>
      </c>
      <c r="J24" s="1833" t="s">
        <v>991</v>
      </c>
      <c r="K24" s="11"/>
      <c r="L24" s="464">
        <v>1550</v>
      </c>
      <c r="M24" s="1605"/>
      <c r="N24" s="16"/>
      <c r="O24" s="16"/>
      <c r="P24" s="16"/>
      <c r="Q24" s="16"/>
      <c r="R24" s="16"/>
      <c r="T24" s="16"/>
      <c r="U24" s="16"/>
      <c r="V24" s="16"/>
      <c r="W24" s="16"/>
      <c r="X24" s="16"/>
      <c r="Y24" s="16"/>
    </row>
    <row r="25" spans="1:25" s="41" customFormat="1">
      <c r="A25" s="2539">
        <f>SUM(L17:L17)</f>
        <v>2820</v>
      </c>
      <c r="B25" s="2539"/>
      <c r="C25" s="2539"/>
      <c r="D25" s="2539"/>
      <c r="E25" s="2539"/>
      <c r="F25" s="2539"/>
      <c r="G25" s="2539"/>
      <c r="H25" s="2539"/>
      <c r="I25" s="2539"/>
      <c r="J25" s="2539"/>
      <c r="K25" s="2539"/>
      <c r="L25" s="2539"/>
      <c r="M25" s="249"/>
      <c r="N25" s="249"/>
      <c r="O25" s="249"/>
      <c r="P25" s="249"/>
      <c r="Q25" s="249"/>
      <c r="R25" s="249"/>
      <c r="T25" s="249"/>
      <c r="U25" s="249"/>
      <c r="V25" s="249"/>
      <c r="W25" s="249"/>
      <c r="X25" s="249"/>
      <c r="Y25" s="249"/>
    </row>
    <row r="26" spans="1:25" s="41" customFormat="1" ht="18.75">
      <c r="A26" s="2460" t="s">
        <v>1225</v>
      </c>
      <c r="B26" s="2546"/>
      <c r="C26" s="2546"/>
      <c r="D26" s="2546"/>
      <c r="E26" s="2546"/>
      <c r="F26" s="2546"/>
      <c r="G26" s="2546"/>
      <c r="H26" s="2546"/>
      <c r="I26" s="2546"/>
      <c r="J26" s="2546"/>
      <c r="K26" s="2546"/>
      <c r="L26" s="2547"/>
      <c r="M26" s="249"/>
      <c r="N26" s="249"/>
      <c r="O26" s="249"/>
      <c r="P26" s="249"/>
      <c r="Q26" s="249"/>
      <c r="R26" s="249"/>
      <c r="T26" s="249"/>
      <c r="U26" s="249"/>
      <c r="V26" s="249"/>
      <c r="W26" s="249"/>
      <c r="X26" s="249"/>
      <c r="Y26" s="249"/>
    </row>
    <row r="27" spans="1:25" s="41" customFormat="1">
      <c r="A27" s="35" t="s">
        <v>3788</v>
      </c>
      <c r="B27" s="1843">
        <v>45383</v>
      </c>
      <c r="C27" s="1843">
        <v>45383</v>
      </c>
      <c r="D27" s="1835">
        <v>0</v>
      </c>
      <c r="E27" s="1835" t="s">
        <v>1275</v>
      </c>
      <c r="F27" s="1835">
        <v>0</v>
      </c>
      <c r="G27" s="1835" t="s">
        <v>1639</v>
      </c>
      <c r="H27" s="1832" t="s">
        <v>1580</v>
      </c>
      <c r="I27" s="35" t="s">
        <v>6</v>
      </c>
      <c r="J27" s="1835" t="s">
        <v>1275</v>
      </c>
      <c r="K27" s="1835"/>
      <c r="L27" s="1478">
        <v>0</v>
      </c>
      <c r="M27" s="249"/>
      <c r="N27" s="249"/>
      <c r="O27" s="249"/>
      <c r="P27" s="249"/>
      <c r="Q27" s="249"/>
      <c r="R27" s="249"/>
      <c r="T27" s="1847"/>
      <c r="U27" s="249"/>
      <c r="V27" s="249"/>
      <c r="W27" s="249"/>
      <c r="X27" s="249"/>
      <c r="Y27" s="249"/>
    </row>
    <row r="28" spans="1:25" s="41" customFormat="1">
      <c r="A28" s="35" t="s">
        <v>2745</v>
      </c>
      <c r="B28" s="1843">
        <v>45387</v>
      </c>
      <c r="C28" s="1843">
        <v>45385</v>
      </c>
      <c r="D28" s="1835">
        <v>16806</v>
      </c>
      <c r="E28" s="1835" t="s">
        <v>2</v>
      </c>
      <c r="F28" s="1835">
        <v>3005</v>
      </c>
      <c r="G28" s="1835" t="s">
        <v>399</v>
      </c>
      <c r="H28" s="1832" t="s">
        <v>952</v>
      </c>
      <c r="I28" s="35" t="s">
        <v>6</v>
      </c>
      <c r="J28" s="19"/>
      <c r="K28" s="1835"/>
      <c r="L28" s="1478">
        <v>95.97</v>
      </c>
      <c r="M28" s="249"/>
      <c r="N28" s="249"/>
      <c r="O28" s="249"/>
      <c r="P28" s="249"/>
      <c r="Q28" s="249"/>
      <c r="R28" s="249"/>
      <c r="T28" s="1847"/>
      <c r="U28" s="249"/>
      <c r="V28" s="249"/>
      <c r="W28" s="249"/>
      <c r="X28" s="249"/>
      <c r="Y28" s="249"/>
    </row>
    <row r="29" spans="1:25" s="6" customFormat="1">
      <c r="A29" s="25" t="s">
        <v>2854</v>
      </c>
      <c r="B29" s="14">
        <v>45386</v>
      </c>
      <c r="C29" s="14">
        <v>45385</v>
      </c>
      <c r="D29" s="9">
        <v>16824</v>
      </c>
      <c r="E29" s="9" t="s">
        <v>81</v>
      </c>
      <c r="F29" s="9">
        <v>4873</v>
      </c>
      <c r="G29" s="9" t="s">
        <v>3378</v>
      </c>
      <c r="H29" s="10">
        <v>36</v>
      </c>
      <c r="I29" s="35" t="s">
        <v>6</v>
      </c>
      <c r="J29" s="9" t="s">
        <v>270</v>
      </c>
      <c r="K29" s="9" t="s">
        <v>3785</v>
      </c>
      <c r="L29" s="458">
        <v>174</v>
      </c>
      <c r="T29" s="585"/>
    </row>
    <row r="30" spans="1:25" s="41" customFormat="1">
      <c r="A30" s="35" t="s">
        <v>3808</v>
      </c>
      <c r="B30" s="1843">
        <v>45386</v>
      </c>
      <c r="C30" s="1843"/>
      <c r="D30" s="1835"/>
      <c r="E30" s="1835" t="s">
        <v>2351</v>
      </c>
      <c r="F30" s="1835"/>
      <c r="G30" s="1835" t="s">
        <v>5</v>
      </c>
      <c r="H30" s="1832" t="s">
        <v>2999</v>
      </c>
      <c r="I30" s="35" t="s">
        <v>6</v>
      </c>
      <c r="J30" s="1835" t="s">
        <v>991</v>
      </c>
      <c r="K30" s="1835" t="s">
        <v>1275</v>
      </c>
      <c r="L30" s="1478">
        <v>0</v>
      </c>
      <c r="M30" s="249"/>
      <c r="N30" s="249"/>
      <c r="O30" s="249"/>
      <c r="P30" s="249"/>
      <c r="Q30" s="249"/>
      <c r="R30" s="249"/>
      <c r="T30" s="1847"/>
      <c r="U30" s="249"/>
      <c r="V30" s="249"/>
      <c r="W30" s="249"/>
      <c r="X30" s="249"/>
      <c r="Y30" s="249"/>
    </row>
    <row r="31" spans="1:25" s="41" customFormat="1">
      <c r="A31" s="35" t="s">
        <v>109</v>
      </c>
      <c r="B31" s="1843">
        <v>45390</v>
      </c>
      <c r="C31" s="1843">
        <v>45390</v>
      </c>
      <c r="D31" s="1835">
        <v>0</v>
      </c>
      <c r="E31" s="1835" t="s">
        <v>1574</v>
      </c>
      <c r="F31" s="1835">
        <v>0</v>
      </c>
      <c r="G31" s="1835" t="s">
        <v>506</v>
      </c>
      <c r="H31" s="1832" t="s">
        <v>2154</v>
      </c>
      <c r="I31" s="35" t="s">
        <v>6</v>
      </c>
      <c r="J31" s="1835" t="s">
        <v>1275</v>
      </c>
      <c r="K31" s="1835"/>
      <c r="L31" s="1478">
        <v>0</v>
      </c>
      <c r="M31" s="249"/>
      <c r="N31" s="249"/>
      <c r="O31" s="249"/>
      <c r="P31" s="249"/>
      <c r="Q31" s="249"/>
      <c r="R31" s="249"/>
      <c r="T31" s="1847"/>
      <c r="U31" s="249"/>
      <c r="V31" s="249"/>
      <c r="W31" s="249"/>
      <c r="X31" s="249"/>
      <c r="Y31" s="249"/>
    </row>
    <row r="32" spans="1:25" s="41" customFormat="1">
      <c r="A32" s="35" t="s">
        <v>3810</v>
      </c>
      <c r="B32" s="1843">
        <v>45391</v>
      </c>
      <c r="C32" s="1843">
        <v>45390</v>
      </c>
      <c r="D32" s="1835">
        <v>16945</v>
      </c>
      <c r="E32" s="1835" t="s">
        <v>7</v>
      </c>
      <c r="F32" s="1835">
        <v>5072</v>
      </c>
      <c r="G32" s="1835" t="s">
        <v>530</v>
      </c>
      <c r="H32" s="1832">
        <v>10</v>
      </c>
      <c r="I32" s="35" t="s">
        <v>6</v>
      </c>
      <c r="J32" s="1835"/>
      <c r="K32" s="1835"/>
      <c r="L32" s="1478">
        <v>298</v>
      </c>
      <c r="M32" s="249"/>
      <c r="N32" s="249"/>
      <c r="O32" s="249"/>
      <c r="P32" s="249"/>
      <c r="Q32" s="249"/>
      <c r="R32" s="249"/>
      <c r="T32" s="1847"/>
      <c r="U32" s="249"/>
      <c r="V32" s="249"/>
      <c r="W32" s="249"/>
      <c r="X32" s="249"/>
      <c r="Y32" s="249"/>
    </row>
    <row r="33" spans="1:25" s="41" customFormat="1">
      <c r="A33" s="35" t="s">
        <v>2340</v>
      </c>
      <c r="B33" s="1843">
        <v>45390</v>
      </c>
      <c r="C33" s="1843">
        <v>45390</v>
      </c>
      <c r="D33" s="1835">
        <v>0</v>
      </c>
      <c r="E33" s="1835" t="s">
        <v>81</v>
      </c>
      <c r="F33" s="1835">
        <v>0</v>
      </c>
      <c r="G33" s="1835" t="s">
        <v>57</v>
      </c>
      <c r="H33" s="1832" t="s">
        <v>3820</v>
      </c>
      <c r="I33" s="35" t="s">
        <v>6</v>
      </c>
      <c r="J33" s="1835" t="s">
        <v>1275</v>
      </c>
      <c r="K33" s="1835"/>
      <c r="L33" s="1478"/>
      <c r="M33" s="249"/>
      <c r="N33" s="249"/>
      <c r="O33" s="249"/>
      <c r="P33" s="249"/>
      <c r="Q33" s="249"/>
      <c r="R33" s="249"/>
      <c r="T33" s="1847"/>
      <c r="U33" s="249"/>
      <c r="V33" s="249"/>
      <c r="W33" s="249"/>
      <c r="X33" s="249"/>
      <c r="Y33" s="249"/>
    </row>
    <row r="34" spans="1:25" s="41" customFormat="1">
      <c r="A34" s="35"/>
      <c r="B34" s="1843"/>
      <c r="C34" s="1843"/>
      <c r="D34" s="1835"/>
      <c r="E34" s="1835" t="s">
        <v>81</v>
      </c>
      <c r="F34" s="1835">
        <v>0</v>
      </c>
      <c r="G34" s="1835" t="s">
        <v>19</v>
      </c>
      <c r="H34" s="1832" t="s">
        <v>3820</v>
      </c>
      <c r="I34" s="35" t="s">
        <v>6</v>
      </c>
      <c r="J34" s="1835" t="s">
        <v>1275</v>
      </c>
      <c r="K34" s="1835"/>
      <c r="L34" s="1478"/>
      <c r="M34" s="249"/>
      <c r="N34" s="249"/>
      <c r="O34" s="249"/>
      <c r="P34" s="249"/>
      <c r="Q34" s="249"/>
      <c r="R34" s="249"/>
      <c r="T34" s="1847"/>
      <c r="U34" s="249"/>
      <c r="V34" s="249"/>
      <c r="W34" s="249"/>
      <c r="X34" s="249"/>
      <c r="Y34" s="249"/>
    </row>
    <row r="35" spans="1:25" s="41" customFormat="1">
      <c r="A35" s="35"/>
      <c r="B35" s="1843"/>
      <c r="C35" s="1843"/>
      <c r="D35" s="1835"/>
      <c r="E35" s="1835" t="s">
        <v>81</v>
      </c>
      <c r="F35" s="1835">
        <v>0</v>
      </c>
      <c r="G35" s="1835" t="s">
        <v>57</v>
      </c>
      <c r="H35" s="1832" t="s">
        <v>3820</v>
      </c>
      <c r="I35" s="35" t="s">
        <v>6</v>
      </c>
      <c r="J35" s="1835" t="s">
        <v>1275</v>
      </c>
      <c r="K35" s="1835"/>
      <c r="L35" s="1478"/>
      <c r="M35" s="249"/>
      <c r="N35" s="249"/>
      <c r="O35" s="249"/>
      <c r="P35" s="249"/>
      <c r="Q35" s="249"/>
      <c r="R35" s="249"/>
      <c r="T35" s="1847"/>
      <c r="U35" s="249"/>
      <c r="V35" s="249"/>
      <c r="W35" s="249"/>
      <c r="X35" s="249"/>
      <c r="Y35" s="249"/>
    </row>
    <row r="36" spans="1:25" s="41" customFormat="1">
      <c r="A36" s="35"/>
      <c r="B36" s="1843"/>
      <c r="C36" s="1843"/>
      <c r="D36" s="1835"/>
      <c r="E36" s="1835" t="s">
        <v>81</v>
      </c>
      <c r="F36" s="1835">
        <v>0</v>
      </c>
      <c r="G36" s="1835" t="s">
        <v>19</v>
      </c>
      <c r="H36" s="1832" t="s">
        <v>3820</v>
      </c>
      <c r="I36" s="35" t="s">
        <v>6</v>
      </c>
      <c r="J36" s="1835" t="s">
        <v>1275</v>
      </c>
      <c r="K36" s="1835"/>
      <c r="L36" s="1478"/>
      <c r="M36" s="249"/>
      <c r="N36" s="249"/>
      <c r="O36" s="249"/>
      <c r="P36" s="249"/>
      <c r="Q36" s="249"/>
      <c r="R36" s="249"/>
      <c r="T36" s="1847"/>
      <c r="U36" s="249"/>
      <c r="V36" s="249"/>
      <c r="W36" s="249"/>
      <c r="X36" s="249"/>
      <c r="Y36" s="249"/>
    </row>
    <row r="37" spans="1:25" s="41" customFormat="1">
      <c r="A37" s="35"/>
      <c r="B37" s="1843"/>
      <c r="C37" s="1843"/>
      <c r="D37" s="1835"/>
      <c r="E37" s="1835" t="s">
        <v>153</v>
      </c>
      <c r="F37" s="1835">
        <v>0</v>
      </c>
      <c r="G37" s="1835" t="s">
        <v>57</v>
      </c>
      <c r="H37" s="1832" t="s">
        <v>3820</v>
      </c>
      <c r="I37" s="35" t="s">
        <v>6</v>
      </c>
      <c r="J37" s="1835" t="s">
        <v>1275</v>
      </c>
      <c r="K37" s="1835"/>
      <c r="L37" s="1478"/>
      <c r="M37" s="249"/>
      <c r="N37" s="249"/>
      <c r="O37" s="249"/>
      <c r="P37" s="249"/>
      <c r="Q37" s="249"/>
      <c r="R37" s="249"/>
      <c r="T37" s="1847"/>
      <c r="U37" s="249"/>
      <c r="V37" s="249"/>
      <c r="W37" s="249"/>
      <c r="X37" s="249"/>
      <c r="Y37" s="249"/>
    </row>
    <row r="38" spans="1:25" s="41" customFormat="1">
      <c r="A38" s="35"/>
      <c r="B38" s="1843"/>
      <c r="C38" s="1843"/>
      <c r="D38" s="1835"/>
      <c r="E38" s="1835" t="s">
        <v>153</v>
      </c>
      <c r="F38" s="1835">
        <v>0</v>
      </c>
      <c r="G38" s="1835" t="s">
        <v>19</v>
      </c>
      <c r="H38" s="1832" t="s">
        <v>3820</v>
      </c>
      <c r="I38" s="35" t="s">
        <v>6</v>
      </c>
      <c r="J38" s="1835" t="s">
        <v>1275</v>
      </c>
      <c r="K38" s="1835"/>
      <c r="L38" s="1478">
        <v>0</v>
      </c>
      <c r="M38" s="249"/>
      <c r="N38" s="249"/>
      <c r="O38" s="249"/>
      <c r="P38" s="249"/>
      <c r="Q38" s="249"/>
      <c r="R38" s="249"/>
      <c r="T38" s="1847"/>
      <c r="U38" s="249"/>
      <c r="V38" s="249"/>
      <c r="W38" s="249"/>
      <c r="X38" s="249"/>
      <c r="Y38" s="249"/>
    </row>
    <row r="39" spans="1:25" s="41" customFormat="1">
      <c r="A39" s="35" t="s">
        <v>3821</v>
      </c>
      <c r="B39" s="1843">
        <v>45390</v>
      </c>
      <c r="C39" s="1843">
        <v>45390</v>
      </c>
      <c r="D39" s="1835">
        <v>0</v>
      </c>
      <c r="E39" s="1835" t="s">
        <v>1221</v>
      </c>
      <c r="F39" s="1835">
        <v>0</v>
      </c>
      <c r="G39" s="1835" t="s">
        <v>2247</v>
      </c>
      <c r="H39" s="1832" t="s">
        <v>2154</v>
      </c>
      <c r="I39" s="35" t="s">
        <v>6</v>
      </c>
      <c r="J39" s="1835" t="s">
        <v>1275</v>
      </c>
      <c r="K39" s="1835"/>
      <c r="L39" s="1478"/>
      <c r="M39" s="249"/>
      <c r="N39" s="249"/>
      <c r="O39" s="249"/>
      <c r="P39" s="249"/>
      <c r="Q39" s="249"/>
      <c r="R39" s="249"/>
      <c r="T39" s="1847"/>
      <c r="U39" s="249"/>
      <c r="V39" s="249"/>
      <c r="W39" s="249"/>
      <c r="X39" s="249"/>
      <c r="Y39" s="249"/>
    </row>
    <row r="40" spans="1:25" s="41" customFormat="1">
      <c r="A40" s="35"/>
      <c r="B40" s="1843"/>
      <c r="C40" s="1843"/>
      <c r="D40" s="1835"/>
      <c r="E40" s="1835" t="s">
        <v>2</v>
      </c>
      <c r="F40" s="1835">
        <v>0</v>
      </c>
      <c r="G40" s="1835" t="s">
        <v>3822</v>
      </c>
      <c r="H40" s="1832" t="s">
        <v>2154</v>
      </c>
      <c r="I40" s="35" t="s">
        <v>6</v>
      </c>
      <c r="J40" s="1835" t="s">
        <v>1275</v>
      </c>
      <c r="K40" s="1835"/>
      <c r="L40" s="1478"/>
      <c r="M40" s="249"/>
      <c r="N40" s="249"/>
      <c r="O40" s="249"/>
      <c r="P40" s="249"/>
      <c r="Q40" s="249"/>
      <c r="R40" s="249"/>
      <c r="T40" s="1847"/>
      <c r="U40" s="249"/>
      <c r="V40" s="249"/>
      <c r="W40" s="249"/>
      <c r="X40" s="249"/>
      <c r="Y40" s="249"/>
    </row>
    <row r="41" spans="1:25" s="41" customFormat="1">
      <c r="A41" s="35" t="s">
        <v>3295</v>
      </c>
      <c r="B41" s="1843">
        <v>45390</v>
      </c>
      <c r="C41" s="1843">
        <v>45390</v>
      </c>
      <c r="D41" s="1835">
        <v>0</v>
      </c>
      <c r="E41" s="1835" t="s">
        <v>2</v>
      </c>
      <c r="F41" s="1835">
        <v>0</v>
      </c>
      <c r="G41" s="1835" t="s">
        <v>864</v>
      </c>
      <c r="H41" s="1832" t="s">
        <v>2154</v>
      </c>
      <c r="I41" s="35" t="s">
        <v>6</v>
      </c>
      <c r="J41" s="1835" t="s">
        <v>1275</v>
      </c>
      <c r="K41" s="1835" t="s">
        <v>2117</v>
      </c>
      <c r="L41" s="1478"/>
      <c r="M41" s="249"/>
      <c r="N41" s="249"/>
      <c r="O41" s="249"/>
      <c r="P41" s="249"/>
      <c r="Q41" s="249"/>
      <c r="R41" s="249"/>
      <c r="T41" s="1847"/>
      <c r="U41" s="249"/>
      <c r="V41" s="249"/>
      <c r="W41" s="249"/>
      <c r="X41" s="249"/>
      <c r="Y41" s="249"/>
    </row>
    <row r="42" spans="1:25" s="41" customFormat="1">
      <c r="A42" s="35"/>
      <c r="B42" s="1843"/>
      <c r="C42" s="1843"/>
      <c r="D42" s="1835"/>
      <c r="E42" s="1835" t="s">
        <v>2072</v>
      </c>
      <c r="F42" s="1835">
        <v>0</v>
      </c>
      <c r="G42" s="1835" t="s">
        <v>864</v>
      </c>
      <c r="H42" s="1832" t="s">
        <v>2154</v>
      </c>
      <c r="I42" s="35" t="s">
        <v>6</v>
      </c>
      <c r="J42" s="1835" t="s">
        <v>1275</v>
      </c>
      <c r="K42" s="1835" t="s">
        <v>2117</v>
      </c>
      <c r="L42" s="1478"/>
      <c r="M42" s="249"/>
      <c r="N42" s="249"/>
      <c r="O42" s="249"/>
      <c r="P42" s="249"/>
      <c r="Q42" s="249"/>
      <c r="R42" s="249"/>
      <c r="T42" s="1847"/>
      <c r="U42" s="249"/>
      <c r="V42" s="249"/>
      <c r="W42" s="249"/>
      <c r="X42" s="249"/>
      <c r="Y42" s="249"/>
    </row>
    <row r="43" spans="1:25" s="41" customFormat="1">
      <c r="A43" s="35" t="s">
        <v>740</v>
      </c>
      <c r="B43" s="1843">
        <v>45393</v>
      </c>
      <c r="C43" s="1843">
        <v>45390</v>
      </c>
      <c r="D43" s="1835">
        <v>16936</v>
      </c>
      <c r="E43" s="1835" t="s">
        <v>2</v>
      </c>
      <c r="F43" s="1835">
        <v>2620</v>
      </c>
      <c r="G43" s="1835" t="s">
        <v>127</v>
      </c>
      <c r="H43" s="1832" t="s">
        <v>1212</v>
      </c>
      <c r="I43" s="35" t="s">
        <v>6</v>
      </c>
      <c r="J43" s="1835"/>
      <c r="K43" s="1835"/>
      <c r="L43" s="1478">
        <v>147</v>
      </c>
      <c r="M43" s="249"/>
      <c r="N43" s="249"/>
      <c r="O43" s="249"/>
      <c r="P43" s="249"/>
      <c r="Q43" s="249"/>
      <c r="R43" s="249"/>
      <c r="T43" s="1847"/>
      <c r="U43" s="249"/>
      <c r="V43" s="249"/>
      <c r="W43" s="249"/>
      <c r="X43" s="249"/>
      <c r="Y43" s="249"/>
    </row>
    <row r="44" spans="1:25" s="41" customFormat="1">
      <c r="A44" s="35" t="s">
        <v>2170</v>
      </c>
      <c r="B44" s="1843">
        <v>45394</v>
      </c>
      <c r="C44" s="1843">
        <v>45393</v>
      </c>
      <c r="D44" s="1835">
        <v>16961</v>
      </c>
      <c r="E44" s="1835" t="s">
        <v>7</v>
      </c>
      <c r="F44" s="1835">
        <v>4346</v>
      </c>
      <c r="G44" s="1835" t="s">
        <v>2198</v>
      </c>
      <c r="H44" s="1832">
        <v>4</v>
      </c>
      <c r="I44" s="35" t="s">
        <v>6</v>
      </c>
      <c r="J44" s="1835"/>
      <c r="K44" s="1835"/>
      <c r="L44" s="1478"/>
      <c r="M44" s="249"/>
      <c r="N44" s="249"/>
      <c r="O44" s="249"/>
      <c r="P44" s="249"/>
      <c r="Q44" s="249"/>
      <c r="R44" s="249"/>
      <c r="T44" s="1847"/>
      <c r="U44" s="249"/>
      <c r="V44" s="249"/>
      <c r="W44" s="249"/>
      <c r="X44" s="249"/>
      <c r="Y44" s="249"/>
    </row>
    <row r="45" spans="1:25" s="41" customFormat="1">
      <c r="A45" s="35"/>
      <c r="B45" s="1843"/>
      <c r="C45" s="1843"/>
      <c r="D45" s="1835"/>
      <c r="E45" s="1835" t="s">
        <v>74</v>
      </c>
      <c r="F45" s="1835">
        <v>4207</v>
      </c>
      <c r="G45" s="1835" t="s">
        <v>2198</v>
      </c>
      <c r="H45" s="1832">
        <v>4</v>
      </c>
      <c r="I45" s="35" t="s">
        <v>6</v>
      </c>
      <c r="J45" s="1835" t="s">
        <v>270</v>
      </c>
      <c r="K45" s="1835"/>
      <c r="L45" s="1478">
        <v>1618</v>
      </c>
      <c r="M45" s="249"/>
      <c r="N45" s="249"/>
      <c r="O45" s="249"/>
      <c r="P45" s="249"/>
      <c r="Q45" s="249"/>
      <c r="R45" s="249"/>
      <c r="T45" s="1847"/>
      <c r="U45" s="249"/>
      <c r="V45" s="249"/>
      <c r="W45" s="249"/>
      <c r="X45" s="249"/>
      <c r="Y45" s="249"/>
    </row>
    <row r="46" spans="1:25" s="41" customFormat="1">
      <c r="A46" s="35" t="s">
        <v>109</v>
      </c>
      <c r="B46" s="1843">
        <v>45391</v>
      </c>
      <c r="C46" s="1843">
        <v>45400</v>
      </c>
      <c r="D46" s="1835">
        <v>17167</v>
      </c>
      <c r="E46" s="1835" t="s">
        <v>153</v>
      </c>
      <c r="F46" s="1835">
        <v>4025</v>
      </c>
      <c r="G46" s="1835" t="s">
        <v>530</v>
      </c>
      <c r="H46" s="1832" t="s">
        <v>1070</v>
      </c>
      <c r="I46" s="35" t="s">
        <v>6</v>
      </c>
      <c r="J46" s="1835" t="s">
        <v>3827</v>
      </c>
      <c r="K46" s="1835"/>
      <c r="L46" s="1478"/>
      <c r="M46" s="249"/>
      <c r="N46" s="249"/>
      <c r="O46" s="249"/>
      <c r="P46" s="249"/>
      <c r="Q46" s="249"/>
      <c r="R46" s="249"/>
      <c r="T46" s="1847"/>
      <c r="U46" s="249"/>
      <c r="V46" s="249"/>
      <c r="W46" s="249"/>
      <c r="X46" s="249"/>
      <c r="Y46" s="249"/>
    </row>
    <row r="47" spans="1:25" s="41" customFormat="1">
      <c r="A47" s="35" t="s">
        <v>141</v>
      </c>
      <c r="B47" s="1843">
        <v>45398</v>
      </c>
      <c r="C47" s="1843">
        <v>45397</v>
      </c>
      <c r="D47" s="1835">
        <v>16991</v>
      </c>
      <c r="E47" s="1835" t="s">
        <v>1574</v>
      </c>
      <c r="F47" s="1835">
        <v>5078</v>
      </c>
      <c r="G47" s="1835" t="s">
        <v>10</v>
      </c>
      <c r="H47" s="1832">
        <v>3</v>
      </c>
      <c r="I47" s="35" t="s">
        <v>6</v>
      </c>
      <c r="J47" s="1835"/>
      <c r="K47" s="1835"/>
      <c r="L47" s="1478">
        <v>236.4</v>
      </c>
      <c r="M47" s="249"/>
      <c r="N47" s="249"/>
      <c r="O47" s="249"/>
      <c r="P47" s="249"/>
      <c r="Q47" s="249"/>
      <c r="R47" s="249"/>
      <c r="T47" s="1847"/>
      <c r="U47" s="249"/>
      <c r="V47" s="249"/>
      <c r="W47" s="249"/>
      <c r="X47" s="249"/>
      <c r="Y47" s="249"/>
    </row>
    <row r="48" spans="1:25" s="41" customFormat="1">
      <c r="A48" s="35" t="s">
        <v>92</v>
      </c>
      <c r="B48" s="1843">
        <v>45399</v>
      </c>
      <c r="C48" s="1843">
        <v>45398</v>
      </c>
      <c r="D48" s="1835">
        <v>16924</v>
      </c>
      <c r="E48" s="1835" t="s">
        <v>2</v>
      </c>
      <c r="F48" s="1835">
        <v>2697</v>
      </c>
      <c r="G48" s="1835" t="s">
        <v>147</v>
      </c>
      <c r="H48" s="1832">
        <v>56</v>
      </c>
      <c r="I48" s="35" t="s">
        <v>6</v>
      </c>
      <c r="J48" s="19"/>
      <c r="K48" s="1835"/>
      <c r="L48" s="1478"/>
      <c r="M48" s="249"/>
      <c r="N48" s="249"/>
      <c r="O48" s="249"/>
      <c r="P48" s="249"/>
      <c r="Q48" s="249"/>
      <c r="R48" s="249"/>
      <c r="T48" s="1847"/>
      <c r="U48" s="249"/>
      <c r="V48" s="249"/>
      <c r="W48" s="249"/>
      <c r="X48" s="249"/>
      <c r="Y48" s="249"/>
    </row>
    <row r="49" spans="1:25" s="41" customFormat="1">
      <c r="A49" s="35"/>
      <c r="B49" s="1843"/>
      <c r="C49" s="1843"/>
      <c r="D49" s="1835"/>
      <c r="E49" s="1835" t="s">
        <v>2</v>
      </c>
      <c r="F49" s="1835">
        <v>2854</v>
      </c>
      <c r="G49" s="1835" t="s">
        <v>211</v>
      </c>
      <c r="H49" s="1832">
        <v>6</v>
      </c>
      <c r="I49" s="35" t="s">
        <v>6</v>
      </c>
      <c r="J49" s="19"/>
      <c r="K49" s="1835"/>
      <c r="L49" s="1478"/>
      <c r="M49" s="249"/>
      <c r="N49" s="249"/>
      <c r="O49" s="249"/>
      <c r="P49" s="249"/>
      <c r="Q49" s="249"/>
      <c r="R49" s="249"/>
      <c r="T49" s="1847"/>
      <c r="U49" s="249"/>
      <c r="V49" s="249"/>
      <c r="W49" s="249"/>
      <c r="X49" s="249"/>
      <c r="Y49" s="249"/>
    </row>
    <row r="50" spans="1:25" s="41" customFormat="1">
      <c r="A50" s="35"/>
      <c r="B50" s="1843"/>
      <c r="C50" s="1843"/>
      <c r="D50" s="1835"/>
      <c r="E50" s="1835" t="s">
        <v>2</v>
      </c>
      <c r="F50" s="1835">
        <v>2253</v>
      </c>
      <c r="G50" s="1835" t="s">
        <v>930</v>
      </c>
      <c r="H50" s="1832">
        <v>6</v>
      </c>
      <c r="I50" s="35" t="s">
        <v>6</v>
      </c>
      <c r="J50" s="19"/>
      <c r="K50" s="1835"/>
      <c r="L50" s="1478">
        <v>1122.72</v>
      </c>
      <c r="M50" s="249"/>
      <c r="N50" s="249"/>
      <c r="O50" s="249"/>
      <c r="P50" s="249"/>
      <c r="Q50" s="249"/>
      <c r="R50" s="249"/>
      <c r="T50" s="1847"/>
      <c r="U50" s="249"/>
      <c r="V50" s="249"/>
      <c r="W50" s="249"/>
      <c r="X50" s="249"/>
      <c r="Y50" s="249"/>
    </row>
    <row r="51" spans="1:25" s="41" customFormat="1">
      <c r="A51" s="35" t="s">
        <v>3437</v>
      </c>
      <c r="B51" s="1843">
        <v>45404</v>
      </c>
      <c r="C51" s="1843">
        <v>45404</v>
      </c>
      <c r="D51" s="1835">
        <v>17005</v>
      </c>
      <c r="E51" s="1835" t="s">
        <v>2351</v>
      </c>
      <c r="F51" s="1835">
        <v>5057</v>
      </c>
      <c r="G51" s="1835" t="s">
        <v>5</v>
      </c>
      <c r="H51" s="1832">
        <v>10</v>
      </c>
      <c r="I51" s="35" t="s">
        <v>12</v>
      </c>
      <c r="J51" s="1835" t="s">
        <v>121</v>
      </c>
      <c r="K51" s="1877" t="s">
        <v>2777</v>
      </c>
      <c r="L51" s="1478">
        <v>830</v>
      </c>
      <c r="M51" s="249"/>
      <c r="N51" s="249"/>
      <c r="O51" s="249"/>
      <c r="P51" s="249"/>
      <c r="Q51" s="249"/>
      <c r="R51" s="249"/>
      <c r="T51" s="1847"/>
      <c r="U51" s="249"/>
      <c r="V51" s="249"/>
      <c r="W51" s="249"/>
      <c r="X51" s="249"/>
      <c r="Y51" s="249"/>
    </row>
    <row r="52" spans="1:25" s="41" customFormat="1">
      <c r="A52" s="35" t="s">
        <v>156</v>
      </c>
      <c r="B52" s="1843">
        <v>45399</v>
      </c>
      <c r="C52" s="1843">
        <v>45399</v>
      </c>
      <c r="D52" s="1835">
        <v>17001</v>
      </c>
      <c r="E52" s="1835" t="s">
        <v>2</v>
      </c>
      <c r="F52" s="1835">
        <v>343</v>
      </c>
      <c r="G52" s="1835" t="s">
        <v>65</v>
      </c>
      <c r="H52" s="1832">
        <v>7</v>
      </c>
      <c r="I52" s="35" t="s">
        <v>6</v>
      </c>
      <c r="J52" s="1835"/>
      <c r="K52" s="1835"/>
      <c r="L52" s="1478">
        <v>245</v>
      </c>
      <c r="M52" s="249"/>
      <c r="N52" s="249"/>
      <c r="O52" s="249"/>
      <c r="P52" s="249"/>
      <c r="Q52" s="249"/>
      <c r="R52" s="249"/>
      <c r="T52" s="1847"/>
      <c r="U52" s="249"/>
      <c r="V52" s="249"/>
      <c r="W52" s="249"/>
      <c r="X52" s="249"/>
      <c r="Y52" s="249"/>
    </row>
    <row r="53" spans="1:25" s="41" customFormat="1">
      <c r="A53" s="35" t="s">
        <v>108</v>
      </c>
      <c r="B53" s="1843">
        <v>45404</v>
      </c>
      <c r="C53" s="1843">
        <v>45404</v>
      </c>
      <c r="D53" s="1835">
        <v>17008</v>
      </c>
      <c r="E53" s="1835" t="s">
        <v>7</v>
      </c>
      <c r="F53" s="1835">
        <v>1401</v>
      </c>
      <c r="G53" s="1835" t="s">
        <v>65</v>
      </c>
      <c r="H53" s="1832" t="s">
        <v>840</v>
      </c>
      <c r="I53" s="35" t="s">
        <v>6</v>
      </c>
      <c r="J53" s="1835"/>
      <c r="K53" s="1835"/>
      <c r="L53" s="1478">
        <v>174.3</v>
      </c>
      <c r="M53" s="249"/>
      <c r="N53" s="249"/>
      <c r="O53" s="249"/>
      <c r="P53" s="249"/>
      <c r="Q53" s="249"/>
      <c r="R53" s="249"/>
      <c r="T53" s="1847"/>
      <c r="U53" s="249"/>
      <c r="V53" s="249"/>
      <c r="W53" s="249"/>
      <c r="X53" s="249"/>
      <c r="Y53" s="249"/>
    </row>
    <row r="54" spans="1:25" s="41" customFormat="1">
      <c r="A54" s="35"/>
      <c r="B54" s="1843"/>
      <c r="C54" s="1843"/>
      <c r="D54" s="1835"/>
      <c r="E54" s="1835" t="s">
        <v>153</v>
      </c>
      <c r="F54" s="1835">
        <v>1170</v>
      </c>
      <c r="G54" s="1835" t="s">
        <v>530</v>
      </c>
      <c r="H54" s="1832">
        <v>5</v>
      </c>
      <c r="I54" s="35" t="s">
        <v>6</v>
      </c>
      <c r="J54" s="1835" t="s">
        <v>121</v>
      </c>
      <c r="K54" s="1835" t="s">
        <v>403</v>
      </c>
      <c r="L54" s="1478">
        <v>260</v>
      </c>
      <c r="M54" s="249"/>
      <c r="N54" s="249"/>
      <c r="O54" s="249"/>
      <c r="P54" s="249"/>
      <c r="Q54" s="249"/>
      <c r="R54" s="249"/>
      <c r="T54" s="1847"/>
      <c r="U54" s="249"/>
      <c r="V54" s="249"/>
      <c r="W54" s="249"/>
      <c r="X54" s="249"/>
      <c r="Y54" s="249"/>
    </row>
    <row r="55" spans="1:25" s="41" customFormat="1">
      <c r="A55" s="35" t="s">
        <v>130</v>
      </c>
      <c r="B55" s="1843">
        <v>45399</v>
      </c>
      <c r="C55" s="1843">
        <v>45398</v>
      </c>
      <c r="D55" s="1835">
        <v>17009</v>
      </c>
      <c r="E55" s="1835" t="s">
        <v>2072</v>
      </c>
      <c r="F55" s="1835">
        <v>4106</v>
      </c>
      <c r="G55" s="1835" t="s">
        <v>52</v>
      </c>
      <c r="H55" s="1832">
        <v>15</v>
      </c>
      <c r="I55" s="35" t="s">
        <v>6</v>
      </c>
      <c r="J55" s="1835"/>
      <c r="K55" s="1835" t="s">
        <v>2139</v>
      </c>
      <c r="L55" s="1478">
        <v>685.5</v>
      </c>
      <c r="M55" s="249"/>
      <c r="N55" s="249"/>
      <c r="O55" s="249"/>
      <c r="P55" s="249"/>
      <c r="Q55" s="249"/>
      <c r="R55" s="249"/>
      <c r="T55" s="1847"/>
      <c r="U55" s="249"/>
      <c r="V55" s="249"/>
      <c r="W55" s="249"/>
      <c r="X55" s="249"/>
      <c r="Y55" s="249"/>
    </row>
    <row r="56" spans="1:25" s="41" customFormat="1">
      <c r="A56" s="35" t="s">
        <v>2262</v>
      </c>
      <c r="B56" s="1843">
        <v>45399</v>
      </c>
      <c r="C56" s="1843">
        <v>45399</v>
      </c>
      <c r="D56" s="1835">
        <v>0</v>
      </c>
      <c r="E56" s="1835" t="s">
        <v>7</v>
      </c>
      <c r="F56" s="1835">
        <v>0</v>
      </c>
      <c r="G56" s="1835" t="s">
        <v>382</v>
      </c>
      <c r="H56" s="1832" t="s">
        <v>2154</v>
      </c>
      <c r="I56" s="35" t="s">
        <v>6</v>
      </c>
      <c r="J56" s="1835" t="s">
        <v>1275</v>
      </c>
      <c r="K56" s="1835" t="s">
        <v>780</v>
      </c>
      <c r="L56" s="1478">
        <v>0</v>
      </c>
      <c r="M56" s="249"/>
      <c r="N56" s="249"/>
      <c r="O56" s="249"/>
      <c r="P56" s="249"/>
      <c r="Q56" s="249"/>
      <c r="R56" s="249"/>
      <c r="T56" s="1847"/>
      <c r="U56" s="249"/>
      <c r="V56" s="249"/>
      <c r="W56" s="249"/>
      <c r="X56" s="249"/>
      <c r="Y56" s="249"/>
    </row>
    <row r="57" spans="1:25" s="41" customFormat="1">
      <c r="A57" s="35" t="s">
        <v>2262</v>
      </c>
      <c r="B57" s="1843">
        <v>45400</v>
      </c>
      <c r="C57" s="1843">
        <v>45399</v>
      </c>
      <c r="D57" s="1835">
        <v>17034</v>
      </c>
      <c r="E57" s="1835" t="s">
        <v>2</v>
      </c>
      <c r="F57" s="1835">
        <v>2774</v>
      </c>
      <c r="G57" s="1835" t="s">
        <v>127</v>
      </c>
      <c r="H57" s="1832" t="s">
        <v>1595</v>
      </c>
      <c r="I57" s="35" t="s">
        <v>6</v>
      </c>
      <c r="J57" s="1835"/>
      <c r="K57" s="1835"/>
      <c r="L57" s="1478">
        <v>569.64</v>
      </c>
      <c r="M57" s="249"/>
      <c r="N57" s="249"/>
      <c r="O57" s="249"/>
      <c r="P57" s="249"/>
      <c r="Q57" s="249"/>
      <c r="R57" s="249"/>
      <c r="T57" s="1847"/>
      <c r="U57" s="249"/>
      <c r="V57" s="249"/>
      <c r="W57" s="249"/>
      <c r="X57" s="249"/>
      <c r="Y57" s="249"/>
    </row>
    <row r="58" spans="1:25" s="41" customFormat="1">
      <c r="A58" s="35" t="s">
        <v>137</v>
      </c>
      <c r="B58" s="1843">
        <v>45401</v>
      </c>
      <c r="C58" s="1843">
        <v>45404</v>
      </c>
      <c r="D58" s="1835">
        <v>17040</v>
      </c>
      <c r="E58" s="1835" t="s">
        <v>1221</v>
      </c>
      <c r="F58" s="1835">
        <v>4259</v>
      </c>
      <c r="G58" s="1835" t="s">
        <v>2130</v>
      </c>
      <c r="H58" s="1832">
        <v>12</v>
      </c>
      <c r="I58" s="35" t="s">
        <v>6</v>
      </c>
      <c r="J58" s="1835"/>
      <c r="K58" s="1835"/>
      <c r="L58" s="1478">
        <v>724.8</v>
      </c>
      <c r="M58" s="249"/>
      <c r="N58" s="249"/>
      <c r="O58" s="249"/>
      <c r="P58" s="249"/>
      <c r="Q58" s="249"/>
      <c r="R58" s="249"/>
      <c r="T58" s="1847"/>
      <c r="U58" s="249"/>
      <c r="V58" s="249"/>
      <c r="W58" s="249"/>
      <c r="X58" s="249"/>
      <c r="Y58" s="249"/>
    </row>
    <row r="59" spans="1:25" s="41" customFormat="1">
      <c r="A59" s="35" t="s">
        <v>3232</v>
      </c>
      <c r="B59" s="1843">
        <v>45401</v>
      </c>
      <c r="C59" s="1843">
        <v>45404</v>
      </c>
      <c r="D59" s="1835">
        <v>17052</v>
      </c>
      <c r="E59" s="1835" t="s">
        <v>1574</v>
      </c>
      <c r="F59" s="1835">
        <v>4778</v>
      </c>
      <c r="G59" s="1835" t="s">
        <v>2251</v>
      </c>
      <c r="H59" s="1832">
        <v>6</v>
      </c>
      <c r="I59" s="35" t="s">
        <v>6</v>
      </c>
      <c r="J59" s="1835"/>
      <c r="K59" s="1835"/>
      <c r="L59" s="1478">
        <v>312</v>
      </c>
      <c r="M59" s="249"/>
      <c r="N59" s="249"/>
      <c r="O59" s="249"/>
      <c r="P59" s="249"/>
      <c r="Q59" s="249"/>
      <c r="R59" s="249"/>
      <c r="T59" s="1847"/>
      <c r="U59" s="249"/>
      <c r="V59" s="249"/>
      <c r="W59" s="249"/>
      <c r="X59" s="249"/>
      <c r="Y59" s="249"/>
    </row>
    <row r="60" spans="1:25" s="41" customFormat="1">
      <c r="A60" s="35" t="s">
        <v>3838</v>
      </c>
      <c r="B60" s="1843">
        <v>45401</v>
      </c>
      <c r="C60" s="1843">
        <v>45400</v>
      </c>
      <c r="D60" s="1835">
        <v>17054</v>
      </c>
      <c r="E60" s="1835" t="s">
        <v>2</v>
      </c>
      <c r="F60" s="1835">
        <v>1454</v>
      </c>
      <c r="G60" s="1835" t="s">
        <v>864</v>
      </c>
      <c r="H60" s="1832" t="s">
        <v>923</v>
      </c>
      <c r="I60" s="35" t="s">
        <v>6</v>
      </c>
      <c r="J60" s="1835"/>
      <c r="K60" s="1835"/>
      <c r="L60" s="1478">
        <v>156.25</v>
      </c>
      <c r="M60" s="249"/>
      <c r="N60" s="249"/>
      <c r="O60" s="249"/>
      <c r="P60" s="249"/>
      <c r="Q60" s="249"/>
      <c r="R60" s="249"/>
      <c r="T60" s="1847"/>
      <c r="U60" s="249"/>
      <c r="V60" s="249"/>
      <c r="W60" s="249"/>
      <c r="X60" s="249"/>
      <c r="Y60" s="249"/>
    </row>
    <row r="61" spans="1:25" s="41" customFormat="1">
      <c r="A61" s="35" t="s">
        <v>3324</v>
      </c>
      <c r="B61" s="1843">
        <v>45407</v>
      </c>
      <c r="C61" s="1843">
        <v>45401</v>
      </c>
      <c r="D61" s="1835">
        <v>17072</v>
      </c>
      <c r="E61" s="1835" t="s">
        <v>2</v>
      </c>
      <c r="F61" s="1835">
        <v>4950</v>
      </c>
      <c r="G61" s="1835" t="s">
        <v>1014</v>
      </c>
      <c r="H61" s="1832">
        <v>7</v>
      </c>
      <c r="I61" s="35" t="s">
        <v>6</v>
      </c>
      <c r="J61" s="1835" t="s">
        <v>1189</v>
      </c>
      <c r="K61" s="1835"/>
      <c r="L61" s="1478">
        <v>115.5</v>
      </c>
      <c r="M61" s="249"/>
      <c r="N61" s="249"/>
      <c r="O61" s="249"/>
      <c r="P61" s="249"/>
      <c r="Q61" s="249"/>
      <c r="R61" s="249"/>
      <c r="T61" s="1847"/>
      <c r="U61" s="249"/>
      <c r="V61" s="249"/>
      <c r="W61" s="249"/>
      <c r="X61" s="249"/>
      <c r="Y61" s="249"/>
    </row>
    <row r="62" spans="1:25" s="41" customFormat="1">
      <c r="A62" s="35"/>
      <c r="B62" s="1843"/>
      <c r="C62" s="1843"/>
      <c r="D62" s="1835"/>
      <c r="E62" s="1835"/>
      <c r="F62" s="1835">
        <v>5084</v>
      </c>
      <c r="G62" s="1835" t="s">
        <v>3845</v>
      </c>
      <c r="H62" s="1832">
        <v>3</v>
      </c>
      <c r="I62" s="35" t="s">
        <v>6</v>
      </c>
      <c r="J62" s="1835"/>
      <c r="K62" s="1835"/>
      <c r="L62" s="1478">
        <v>283.5</v>
      </c>
      <c r="M62" s="249"/>
      <c r="N62" s="249"/>
      <c r="O62" s="249"/>
      <c r="P62" s="249"/>
      <c r="Q62" s="249"/>
      <c r="R62" s="249"/>
      <c r="T62" s="1847"/>
      <c r="U62" s="249"/>
      <c r="V62" s="249"/>
      <c r="W62" s="249"/>
      <c r="X62" s="249"/>
      <c r="Y62" s="249"/>
    </row>
    <row r="63" spans="1:25" s="41" customFormat="1">
      <c r="A63" s="35" t="s">
        <v>109</v>
      </c>
      <c r="B63" s="1843">
        <v>45400</v>
      </c>
      <c r="C63" s="1843">
        <v>45400</v>
      </c>
      <c r="D63" s="1835">
        <v>17167</v>
      </c>
      <c r="E63" s="1835" t="s">
        <v>2060</v>
      </c>
      <c r="F63" s="1835">
        <v>4025</v>
      </c>
      <c r="G63" s="1835" t="s">
        <v>622</v>
      </c>
      <c r="H63" s="1832">
        <v>20</v>
      </c>
      <c r="I63" s="35" t="s">
        <v>6</v>
      </c>
      <c r="J63" s="1835" t="s">
        <v>2559</v>
      </c>
      <c r="K63" s="1835"/>
      <c r="L63" s="1478"/>
      <c r="M63" s="249"/>
      <c r="N63" s="249"/>
      <c r="O63" s="249"/>
      <c r="P63" s="249"/>
      <c r="Q63" s="249"/>
      <c r="R63" s="249"/>
      <c r="T63" s="1847"/>
      <c r="U63" s="249"/>
      <c r="V63" s="249"/>
      <c r="W63" s="249"/>
      <c r="X63" s="249"/>
      <c r="Y63" s="249"/>
    </row>
    <row r="64" spans="1:25" s="41" customFormat="1">
      <c r="A64" s="35"/>
      <c r="B64" s="1843"/>
      <c r="C64" s="1843"/>
      <c r="D64" s="1835"/>
      <c r="E64" s="1835" t="s">
        <v>2060</v>
      </c>
      <c r="F64" s="1835">
        <v>4025</v>
      </c>
      <c r="G64" s="1835" t="s">
        <v>53</v>
      </c>
      <c r="H64" s="1832">
        <v>10</v>
      </c>
      <c r="I64" s="35" t="s">
        <v>6</v>
      </c>
      <c r="J64" s="1835"/>
      <c r="K64" s="1835"/>
      <c r="L64" s="1478"/>
      <c r="M64" s="249"/>
      <c r="N64" s="249"/>
      <c r="O64" s="249"/>
      <c r="P64" s="249"/>
      <c r="Q64" s="249"/>
      <c r="R64" s="249"/>
      <c r="T64" s="1847"/>
      <c r="U64" s="249"/>
      <c r="V64" s="249"/>
      <c r="W64" s="249"/>
      <c r="X64" s="249"/>
      <c r="Y64" s="249"/>
    </row>
    <row r="65" spans="1:25" s="41" customFormat="1">
      <c r="A65" s="35"/>
      <c r="B65" s="1843"/>
      <c r="C65" s="1843"/>
      <c r="D65" s="1835"/>
      <c r="E65" s="1877" t="s">
        <v>2060</v>
      </c>
      <c r="F65" s="1835">
        <v>4025</v>
      </c>
      <c r="G65" s="1877" t="s">
        <v>17</v>
      </c>
      <c r="H65" s="1832">
        <v>40</v>
      </c>
      <c r="I65" s="35" t="s">
        <v>6</v>
      </c>
      <c r="J65" s="1877" t="s">
        <v>3853</v>
      </c>
      <c r="K65" s="1877" t="s">
        <v>3164</v>
      </c>
      <c r="L65" s="1478"/>
      <c r="M65" s="249"/>
      <c r="N65" s="249"/>
      <c r="O65" s="249"/>
      <c r="P65" s="249"/>
      <c r="Q65" s="249"/>
      <c r="R65" s="249"/>
      <c r="T65" s="1847"/>
      <c r="U65" s="249"/>
      <c r="V65" s="249"/>
      <c r="W65" s="249"/>
      <c r="X65" s="249"/>
      <c r="Y65" s="249"/>
    </row>
    <row r="66" spans="1:25" s="41" customFormat="1">
      <c r="A66" s="35" t="s">
        <v>565</v>
      </c>
      <c r="B66" s="1843">
        <v>45407</v>
      </c>
      <c r="C66" s="1843">
        <v>45399</v>
      </c>
      <c r="D66" s="1835">
        <v>17105</v>
      </c>
      <c r="E66" s="1835" t="s">
        <v>1221</v>
      </c>
      <c r="F66" s="1835">
        <v>4055</v>
      </c>
      <c r="G66" s="1835" t="s">
        <v>65</v>
      </c>
      <c r="H66" s="1832">
        <v>14</v>
      </c>
      <c r="I66" s="35" t="s">
        <v>6</v>
      </c>
      <c r="J66" s="1835"/>
      <c r="K66" s="1835"/>
      <c r="L66" s="1478">
        <v>284.2</v>
      </c>
      <c r="M66" s="249"/>
      <c r="N66" s="249"/>
      <c r="O66" s="249"/>
      <c r="P66" s="249"/>
      <c r="Q66" s="249"/>
      <c r="R66" s="249"/>
      <c r="T66" s="1847"/>
      <c r="U66" s="249"/>
      <c r="V66" s="249"/>
      <c r="W66" s="249"/>
      <c r="X66" s="249"/>
      <c r="Y66" s="249"/>
    </row>
    <row r="67" spans="1:25" s="41" customFormat="1">
      <c r="A67" s="35" t="s">
        <v>2340</v>
      </c>
      <c r="B67" s="1881">
        <v>45407</v>
      </c>
      <c r="C67" s="1881">
        <v>45405</v>
      </c>
      <c r="D67" s="1877">
        <v>17129</v>
      </c>
      <c r="E67" s="1835" t="s">
        <v>153</v>
      </c>
      <c r="F67" s="1835">
        <v>5090</v>
      </c>
      <c r="G67" s="1835" t="s">
        <v>19</v>
      </c>
      <c r="H67" s="1832">
        <v>1</v>
      </c>
      <c r="I67" s="35" t="s">
        <v>6</v>
      </c>
      <c r="J67" s="1835" t="s">
        <v>121</v>
      </c>
      <c r="K67" s="1835" t="s">
        <v>403</v>
      </c>
      <c r="L67" s="1478"/>
      <c r="M67" s="249"/>
      <c r="N67" s="249"/>
      <c r="O67" s="249"/>
      <c r="P67" s="249"/>
      <c r="Q67" s="249"/>
      <c r="R67" s="249"/>
      <c r="T67" s="1847"/>
      <c r="U67" s="249"/>
      <c r="V67" s="249"/>
      <c r="W67" s="249"/>
      <c r="X67" s="249"/>
      <c r="Y67" s="249"/>
    </row>
    <row r="68" spans="1:25" s="41" customFormat="1">
      <c r="A68" s="35"/>
      <c r="B68" s="1881"/>
      <c r="C68" s="1881"/>
      <c r="D68" s="1877"/>
      <c r="E68" s="1877" t="s">
        <v>81</v>
      </c>
      <c r="F68" s="1835">
        <v>5091</v>
      </c>
      <c r="G68" s="1835" t="s">
        <v>19</v>
      </c>
      <c r="H68" s="1832">
        <v>1</v>
      </c>
      <c r="I68" s="35" t="s">
        <v>6</v>
      </c>
      <c r="J68" s="1835" t="s">
        <v>121</v>
      </c>
      <c r="K68" s="1835" t="s">
        <v>403</v>
      </c>
      <c r="L68" s="1478">
        <v>194</v>
      </c>
      <c r="M68" s="249"/>
      <c r="N68" s="249"/>
      <c r="O68" s="249"/>
      <c r="P68" s="249"/>
      <c r="Q68" s="249"/>
      <c r="R68" s="249"/>
      <c r="T68" s="1847"/>
      <c r="U68" s="249"/>
      <c r="V68" s="249"/>
      <c r="W68" s="249"/>
      <c r="X68" s="249"/>
      <c r="Y68" s="249"/>
    </row>
    <row r="69" spans="1:25" s="41" customFormat="1">
      <c r="A69" s="35" t="s">
        <v>2161</v>
      </c>
      <c r="B69" s="1843">
        <v>45407</v>
      </c>
      <c r="C69" s="1843">
        <v>45401</v>
      </c>
      <c r="D69" s="1835">
        <v>17114</v>
      </c>
      <c r="E69" s="1835" t="s">
        <v>1221</v>
      </c>
      <c r="F69" s="1835">
        <v>4189</v>
      </c>
      <c r="G69" s="1835" t="s">
        <v>1014</v>
      </c>
      <c r="H69" s="1832">
        <v>10</v>
      </c>
      <c r="I69" s="35" t="s">
        <v>6</v>
      </c>
      <c r="J69" s="1835" t="s">
        <v>1189</v>
      </c>
      <c r="K69" s="1835"/>
      <c r="L69" s="1478">
        <v>245</v>
      </c>
      <c r="M69" s="249"/>
      <c r="N69" s="249"/>
      <c r="O69" s="249"/>
      <c r="P69" s="249"/>
      <c r="Q69" s="249"/>
      <c r="R69" s="249"/>
      <c r="T69" s="1847"/>
      <c r="U69" s="249"/>
      <c r="V69" s="249"/>
      <c r="W69" s="249"/>
      <c r="X69" s="249"/>
      <c r="Y69" s="249"/>
    </row>
    <row r="70" spans="1:25" s="41" customFormat="1">
      <c r="A70" s="35" t="s">
        <v>2262</v>
      </c>
      <c r="B70" s="1843">
        <v>45408</v>
      </c>
      <c r="C70" s="1843">
        <v>45406</v>
      </c>
      <c r="D70" s="1835">
        <v>17138</v>
      </c>
      <c r="E70" s="1835" t="s">
        <v>1115</v>
      </c>
      <c r="F70" s="1835">
        <v>2774</v>
      </c>
      <c r="G70" s="1835" t="s">
        <v>127</v>
      </c>
      <c r="H70" s="1832">
        <v>7</v>
      </c>
      <c r="I70" s="35" t="s">
        <v>6</v>
      </c>
      <c r="J70" s="1835"/>
      <c r="K70" s="1835"/>
      <c r="L70" s="1478">
        <v>664.58</v>
      </c>
      <c r="M70" s="249"/>
      <c r="N70" s="249"/>
      <c r="O70" s="249"/>
      <c r="P70" s="249"/>
      <c r="Q70" s="249"/>
      <c r="R70" s="249"/>
      <c r="T70" s="1847"/>
      <c r="U70" s="249"/>
      <c r="V70" s="249"/>
      <c r="W70" s="249"/>
      <c r="X70" s="249"/>
      <c r="Y70" s="249"/>
    </row>
    <row r="71" spans="1:25" s="41" customFormat="1">
      <c r="A71" s="35" t="s">
        <v>625</v>
      </c>
      <c r="B71" s="1843">
        <v>45408</v>
      </c>
      <c r="C71" s="1843">
        <v>45407</v>
      </c>
      <c r="D71" s="1835">
        <v>17140</v>
      </c>
      <c r="E71" s="1835" t="s">
        <v>1115</v>
      </c>
      <c r="F71" s="1835">
        <v>2263</v>
      </c>
      <c r="G71" s="1835" t="s">
        <v>626</v>
      </c>
      <c r="H71" s="1832">
        <v>6</v>
      </c>
      <c r="I71" s="35" t="s">
        <v>12</v>
      </c>
      <c r="J71" s="1835"/>
      <c r="K71" s="1835"/>
      <c r="L71" s="1478">
        <v>1079.7</v>
      </c>
      <c r="M71" s="249"/>
      <c r="N71" s="249"/>
      <c r="O71" s="249"/>
      <c r="P71" s="249"/>
      <c r="Q71" s="249"/>
      <c r="R71" s="249"/>
      <c r="T71" s="1847"/>
      <c r="U71" s="249"/>
      <c r="V71" s="249"/>
      <c r="W71" s="249"/>
      <c r="X71" s="249"/>
      <c r="Y71" s="249"/>
    </row>
    <row r="72" spans="1:25" s="41" customFormat="1">
      <c r="A72" s="35" t="s">
        <v>3386</v>
      </c>
      <c r="B72" s="1843">
        <v>45408</v>
      </c>
      <c r="C72" s="1843">
        <v>45405</v>
      </c>
      <c r="D72" s="1835">
        <v>17153</v>
      </c>
      <c r="E72" s="1835" t="s">
        <v>1221</v>
      </c>
      <c r="F72" s="1835">
        <v>4870</v>
      </c>
      <c r="G72" s="1835" t="s">
        <v>3322</v>
      </c>
      <c r="H72" s="1832">
        <v>50</v>
      </c>
      <c r="I72" s="35" t="s">
        <v>6</v>
      </c>
      <c r="J72" s="1835"/>
      <c r="K72" s="1835"/>
      <c r="L72" s="1478">
        <v>240</v>
      </c>
      <c r="M72" s="249"/>
      <c r="N72" s="249"/>
      <c r="O72" s="249"/>
      <c r="P72" s="249"/>
      <c r="Q72" s="249"/>
      <c r="R72" s="249"/>
      <c r="T72" s="1847"/>
      <c r="U72" s="249"/>
      <c r="V72" s="249"/>
      <c r="W72" s="249"/>
      <c r="X72" s="249"/>
      <c r="Y72" s="249"/>
    </row>
    <row r="73" spans="1:25" s="41" customFormat="1">
      <c r="A73" s="35" t="s">
        <v>154</v>
      </c>
      <c r="B73" s="1843">
        <v>45411</v>
      </c>
      <c r="C73" s="1843">
        <v>45405</v>
      </c>
      <c r="D73" s="1835">
        <v>17159</v>
      </c>
      <c r="E73" s="1835" t="s">
        <v>1115</v>
      </c>
      <c r="F73" s="1835">
        <v>2415</v>
      </c>
      <c r="G73" s="1835" t="s">
        <v>43</v>
      </c>
      <c r="H73" s="1832">
        <v>50</v>
      </c>
      <c r="I73" s="35" t="s">
        <v>6</v>
      </c>
      <c r="J73" s="1835"/>
      <c r="K73" s="1835"/>
      <c r="L73" s="1478">
        <v>525</v>
      </c>
      <c r="M73" s="249"/>
      <c r="N73" s="249"/>
      <c r="O73" s="249"/>
      <c r="P73" s="249"/>
      <c r="Q73" s="249"/>
      <c r="R73" s="249"/>
      <c r="T73" s="1847"/>
      <c r="U73" s="249"/>
      <c r="V73" s="249"/>
      <c r="W73" s="249"/>
      <c r="X73" s="249"/>
      <c r="Y73" s="249"/>
    </row>
    <row r="74" spans="1:25" s="41" customFormat="1">
      <c r="A74" s="35" t="s">
        <v>1756</v>
      </c>
      <c r="B74" s="1843">
        <v>45408</v>
      </c>
      <c r="C74" s="1843">
        <v>45404</v>
      </c>
      <c r="D74" s="1835">
        <v>17149</v>
      </c>
      <c r="E74" s="1877" t="s">
        <v>7</v>
      </c>
      <c r="F74" s="1835">
        <v>4877</v>
      </c>
      <c r="G74" s="1877" t="s">
        <v>530</v>
      </c>
      <c r="H74" s="1832">
        <v>1</v>
      </c>
      <c r="I74" s="35" t="s">
        <v>6</v>
      </c>
      <c r="J74" s="1835"/>
      <c r="K74" s="1835"/>
      <c r="L74" s="1478">
        <v>35</v>
      </c>
      <c r="M74" s="249"/>
      <c r="N74" s="249"/>
      <c r="O74" s="249"/>
      <c r="P74" s="249"/>
      <c r="Q74" s="249"/>
      <c r="R74" s="249"/>
      <c r="T74" s="1847"/>
      <c r="U74" s="249"/>
      <c r="V74" s="249"/>
      <c r="W74" s="249"/>
      <c r="X74" s="249"/>
      <c r="Y74" s="249"/>
    </row>
    <row r="75" spans="1:25" s="41" customFormat="1">
      <c r="A75" s="35" t="s">
        <v>3850</v>
      </c>
      <c r="B75" s="1843">
        <v>45411</v>
      </c>
      <c r="C75" s="1843">
        <v>45408</v>
      </c>
      <c r="D75" s="1835">
        <v>17165</v>
      </c>
      <c r="E75" s="1877" t="s">
        <v>7</v>
      </c>
      <c r="F75" s="1877">
        <v>2335</v>
      </c>
      <c r="G75" s="1877" t="s">
        <v>41</v>
      </c>
      <c r="H75" s="1832">
        <v>30</v>
      </c>
      <c r="I75" s="35" t="s">
        <v>6</v>
      </c>
      <c r="J75" s="1835"/>
      <c r="K75" s="1835"/>
      <c r="L75" s="1478">
        <v>220.5</v>
      </c>
      <c r="M75" s="249"/>
      <c r="N75" s="249"/>
      <c r="O75" s="249"/>
      <c r="P75" s="249"/>
      <c r="Q75" s="249"/>
      <c r="R75" s="249"/>
      <c r="T75" s="1847"/>
      <c r="U75" s="249"/>
      <c r="V75" s="249"/>
      <c r="W75" s="249"/>
      <c r="X75" s="249"/>
      <c r="Y75" s="249"/>
    </row>
    <row r="76" spans="1:25" s="41" customFormat="1">
      <c r="A76" s="35" t="s">
        <v>163</v>
      </c>
      <c r="B76" s="1881">
        <v>45412</v>
      </c>
      <c r="C76" s="1843">
        <v>45412</v>
      </c>
      <c r="D76" s="1835">
        <v>17166</v>
      </c>
      <c r="E76" s="1877" t="s">
        <v>453</v>
      </c>
      <c r="F76" s="1877">
        <v>5097</v>
      </c>
      <c r="G76" s="1877" t="s">
        <v>3854</v>
      </c>
      <c r="H76" s="1832">
        <v>12</v>
      </c>
      <c r="I76" s="35" t="s">
        <v>6</v>
      </c>
      <c r="J76" s="1877" t="s">
        <v>1189</v>
      </c>
      <c r="K76" s="1877" t="s">
        <v>270</v>
      </c>
      <c r="L76" s="1478">
        <v>62.2</v>
      </c>
      <c r="M76" s="249"/>
      <c r="N76" s="249"/>
      <c r="O76" s="249"/>
      <c r="P76" s="249"/>
      <c r="Q76" s="249"/>
      <c r="R76" s="249"/>
      <c r="T76" s="1847"/>
      <c r="U76" s="249"/>
      <c r="V76" s="249"/>
      <c r="W76" s="249"/>
      <c r="X76" s="249"/>
      <c r="Y76" s="249"/>
    </row>
    <row r="77" spans="1:25" s="41" customFormat="1">
      <c r="A77" s="35" t="s">
        <v>3855</v>
      </c>
      <c r="B77" s="1843">
        <v>45412</v>
      </c>
      <c r="C77" s="1843">
        <v>45408</v>
      </c>
      <c r="D77" s="1835">
        <v>17184</v>
      </c>
      <c r="E77" s="1877" t="s">
        <v>1115</v>
      </c>
      <c r="F77" s="1877">
        <v>1292</v>
      </c>
      <c r="G77" s="1877" t="s">
        <v>54</v>
      </c>
      <c r="H77" s="1832">
        <v>10</v>
      </c>
      <c r="I77" s="35" t="s">
        <v>6</v>
      </c>
      <c r="J77" s="1835"/>
      <c r="K77" s="1835"/>
      <c r="L77" s="1478">
        <v>145</v>
      </c>
      <c r="M77" s="249"/>
      <c r="N77" s="249"/>
      <c r="O77" s="249"/>
      <c r="P77" s="249"/>
      <c r="Q77" s="249"/>
      <c r="R77" s="249"/>
      <c r="T77" s="1847"/>
      <c r="U77" s="249"/>
      <c r="V77" s="249"/>
      <c r="W77" s="249"/>
      <c r="X77" s="249"/>
      <c r="Y77" s="249"/>
    </row>
    <row r="78" spans="1:25" s="41" customFormat="1">
      <c r="A78" s="35" t="s">
        <v>2549</v>
      </c>
      <c r="B78" s="1843">
        <v>45412</v>
      </c>
      <c r="C78" s="1843">
        <v>45412</v>
      </c>
      <c r="D78" s="1835">
        <v>17190</v>
      </c>
      <c r="E78" s="1877" t="s">
        <v>1221</v>
      </c>
      <c r="F78" s="1877">
        <v>3835</v>
      </c>
      <c r="G78" s="1877" t="s">
        <v>55</v>
      </c>
      <c r="H78" s="1832">
        <v>5</v>
      </c>
      <c r="I78" s="35" t="s">
        <v>6</v>
      </c>
      <c r="J78" s="1835"/>
      <c r="K78" s="1835"/>
      <c r="L78" s="1478">
        <v>141.5</v>
      </c>
      <c r="M78" s="249"/>
      <c r="N78" s="249"/>
      <c r="O78" s="249"/>
      <c r="P78" s="249"/>
      <c r="Q78" s="249"/>
      <c r="R78" s="249"/>
      <c r="T78" s="1847"/>
      <c r="U78" s="249"/>
      <c r="V78" s="249"/>
      <c r="W78" s="249"/>
      <c r="X78" s="249"/>
      <c r="Y78" s="249"/>
    </row>
    <row r="79" spans="1:25" s="41" customFormat="1">
      <c r="A79" s="35" t="s">
        <v>141</v>
      </c>
      <c r="B79" s="1843">
        <v>45412</v>
      </c>
      <c r="C79" s="1843">
        <v>45408</v>
      </c>
      <c r="D79" s="1835">
        <v>17192</v>
      </c>
      <c r="E79" s="1877" t="s">
        <v>7</v>
      </c>
      <c r="F79" s="1877">
        <v>1169</v>
      </c>
      <c r="G79" s="1877" t="s">
        <v>530</v>
      </c>
      <c r="H79" s="1884" t="s">
        <v>984</v>
      </c>
      <c r="I79" s="35" t="s">
        <v>6</v>
      </c>
      <c r="J79" s="1835"/>
      <c r="K79" s="1835"/>
      <c r="L79" s="1478">
        <v>61.5</v>
      </c>
      <c r="M79" s="249"/>
      <c r="N79" s="249"/>
      <c r="O79" s="249"/>
      <c r="P79" s="249"/>
      <c r="Q79" s="249"/>
      <c r="R79" s="249"/>
      <c r="T79" s="1847"/>
      <c r="U79" s="249"/>
      <c r="V79" s="249"/>
      <c r="W79" s="249"/>
      <c r="X79" s="249"/>
      <c r="Y79" s="249"/>
    </row>
    <row r="80" spans="1:25" s="41" customFormat="1">
      <c r="A80" s="35" t="s">
        <v>151</v>
      </c>
      <c r="B80" s="1843">
        <v>45412</v>
      </c>
      <c r="C80" s="1843">
        <v>45408</v>
      </c>
      <c r="D80" s="1835">
        <v>17226</v>
      </c>
      <c r="E80" s="1877" t="s">
        <v>1115</v>
      </c>
      <c r="F80" s="1877">
        <v>4950</v>
      </c>
      <c r="G80" s="1877" t="s">
        <v>1014</v>
      </c>
      <c r="H80" s="1884">
        <v>1</v>
      </c>
      <c r="I80" s="35" t="s">
        <v>6</v>
      </c>
      <c r="J80" s="1835"/>
      <c r="K80" s="1835"/>
      <c r="L80" s="1478">
        <v>23.52</v>
      </c>
      <c r="M80" s="249"/>
      <c r="N80" s="249"/>
      <c r="O80" s="249"/>
      <c r="P80" s="249"/>
      <c r="Q80" s="249"/>
      <c r="R80" s="249"/>
      <c r="T80" s="1847"/>
      <c r="U80" s="249"/>
      <c r="V80" s="249"/>
      <c r="W80" s="249"/>
      <c r="X80" s="249"/>
      <c r="Y80" s="249"/>
    </row>
    <row r="81" spans="1:25" s="41" customFormat="1">
      <c r="A81" s="35" t="s">
        <v>2700</v>
      </c>
      <c r="B81" s="1843">
        <v>45412</v>
      </c>
      <c r="C81" s="1843">
        <v>45412</v>
      </c>
      <c r="D81" s="1835">
        <v>17213</v>
      </c>
      <c r="E81" s="1877" t="s">
        <v>1221</v>
      </c>
      <c r="F81" s="1877">
        <v>4513</v>
      </c>
      <c r="G81" s="1877" t="s">
        <v>1204</v>
      </c>
      <c r="H81" s="1884" t="s">
        <v>3476</v>
      </c>
      <c r="I81" s="35" t="s">
        <v>6</v>
      </c>
      <c r="J81" s="1835"/>
      <c r="K81" s="1835"/>
      <c r="L81" s="1478">
        <v>156.62</v>
      </c>
      <c r="M81" s="249"/>
      <c r="N81" s="249"/>
      <c r="O81" s="249"/>
      <c r="P81" s="249"/>
      <c r="Q81" s="249"/>
      <c r="R81" s="249"/>
      <c r="T81" s="1847"/>
      <c r="U81" s="249"/>
      <c r="V81" s="249"/>
      <c r="W81" s="249"/>
      <c r="X81" s="249"/>
      <c r="Y81" s="249"/>
    </row>
    <row r="82" spans="1:25" s="41" customFormat="1">
      <c r="A82" s="35" t="s">
        <v>3856</v>
      </c>
      <c r="B82" s="1843">
        <v>45412</v>
      </c>
      <c r="C82" s="1843">
        <v>45412</v>
      </c>
      <c r="D82" s="1835">
        <v>17230</v>
      </c>
      <c r="E82" s="1877" t="s">
        <v>1115</v>
      </c>
      <c r="F82" s="1877">
        <v>3394</v>
      </c>
      <c r="G82" s="1877" t="s">
        <v>821</v>
      </c>
      <c r="H82" s="1884" t="s">
        <v>1029</v>
      </c>
      <c r="I82" s="35" t="s">
        <v>6</v>
      </c>
      <c r="J82" s="1877"/>
      <c r="K82" s="1835"/>
      <c r="L82" s="1478">
        <v>35.68</v>
      </c>
      <c r="M82" s="249"/>
      <c r="N82" s="249"/>
      <c r="O82" s="249"/>
      <c r="P82" s="249"/>
      <c r="Q82" s="249"/>
      <c r="R82" s="249"/>
      <c r="T82" s="1847"/>
      <c r="U82" s="249"/>
      <c r="V82" s="249"/>
      <c r="W82" s="249"/>
      <c r="X82" s="249"/>
      <c r="Y82" s="249"/>
    </row>
    <row r="83" spans="1:25" s="41" customFormat="1">
      <c r="A83" s="35" t="s">
        <v>1604</v>
      </c>
      <c r="B83" s="1843">
        <v>45412</v>
      </c>
      <c r="C83" s="1843">
        <v>45412</v>
      </c>
      <c r="D83" s="1835">
        <v>17246</v>
      </c>
      <c r="E83" s="1877" t="s">
        <v>1221</v>
      </c>
      <c r="F83" s="1877">
        <v>2491</v>
      </c>
      <c r="G83" s="1877" t="s">
        <v>122</v>
      </c>
      <c r="H83" s="1884" t="s">
        <v>1114</v>
      </c>
      <c r="I83" s="35" t="s">
        <v>6</v>
      </c>
      <c r="J83" s="1835"/>
      <c r="K83" s="1835"/>
      <c r="L83" s="1478">
        <v>41.79</v>
      </c>
      <c r="M83" s="249"/>
      <c r="N83" s="249"/>
      <c r="O83" s="249"/>
      <c r="P83" s="249"/>
      <c r="Q83" s="249"/>
      <c r="R83" s="249"/>
      <c r="T83" s="1847"/>
      <c r="U83" s="249"/>
      <c r="V83" s="249"/>
      <c r="W83" s="249"/>
      <c r="X83" s="249"/>
      <c r="Y83" s="249"/>
    </row>
    <row r="84" spans="1:25" s="41" customFormat="1">
      <c r="A84" s="35" t="s">
        <v>2742</v>
      </c>
      <c r="B84" s="1843">
        <v>45412</v>
      </c>
      <c r="C84" s="1843">
        <v>45412</v>
      </c>
      <c r="D84" s="1835">
        <v>17242</v>
      </c>
      <c r="E84" s="1877" t="s">
        <v>1115</v>
      </c>
      <c r="F84" s="1877">
        <v>5102</v>
      </c>
      <c r="G84" s="1877" t="s">
        <v>122</v>
      </c>
      <c r="H84" s="1884" t="s">
        <v>984</v>
      </c>
      <c r="I84" s="35" t="s">
        <v>6</v>
      </c>
      <c r="J84" s="1835"/>
      <c r="K84" s="1835"/>
      <c r="L84" s="1478">
        <v>195.25</v>
      </c>
      <c r="M84" s="249"/>
      <c r="N84" s="249"/>
      <c r="O84" s="249"/>
      <c r="P84" s="249"/>
      <c r="Q84" s="249"/>
      <c r="R84" s="249"/>
      <c r="T84" s="1847"/>
      <c r="U84" s="249"/>
      <c r="V84" s="249"/>
      <c r="W84" s="249"/>
      <c r="X84" s="249"/>
      <c r="Y84" s="249"/>
    </row>
    <row r="85" spans="1:25" s="41" customFormat="1">
      <c r="A85" s="35" t="s">
        <v>109</v>
      </c>
      <c r="B85" s="1843">
        <v>45412</v>
      </c>
      <c r="C85" s="1843">
        <v>45412</v>
      </c>
      <c r="D85" s="1835">
        <v>0</v>
      </c>
      <c r="E85" s="1877" t="s">
        <v>3867</v>
      </c>
      <c r="F85" s="1835">
        <v>4025</v>
      </c>
      <c r="G85" s="1877" t="s">
        <v>506</v>
      </c>
      <c r="H85" s="1884" t="s">
        <v>3866</v>
      </c>
      <c r="I85" s="35" t="s">
        <v>6</v>
      </c>
      <c r="J85" s="1835"/>
      <c r="K85" s="1835"/>
      <c r="L85" s="1478"/>
      <c r="M85" s="249"/>
      <c r="N85" s="249"/>
      <c r="O85" s="249"/>
      <c r="P85" s="249"/>
      <c r="Q85" s="249"/>
      <c r="R85" s="249"/>
      <c r="T85" s="1847"/>
      <c r="U85" s="249"/>
      <c r="V85" s="249"/>
      <c r="W85" s="249"/>
      <c r="X85" s="249"/>
      <c r="Y85" s="249"/>
    </row>
    <row r="86" spans="1:25" s="41" customFormat="1">
      <c r="A86" s="235" t="s">
        <v>3810</v>
      </c>
      <c r="B86" s="1841">
        <v>45418</v>
      </c>
      <c r="C86" s="1841"/>
      <c r="D86" s="1829">
        <v>17258</v>
      </c>
      <c r="E86" s="1865" t="s">
        <v>81</v>
      </c>
      <c r="F86" s="1829">
        <v>5104</v>
      </c>
      <c r="G86" s="1865" t="s">
        <v>210</v>
      </c>
      <c r="H86" s="1882">
        <v>1</v>
      </c>
      <c r="I86" s="59"/>
      <c r="J86" s="1845"/>
      <c r="K86" s="1866" t="s">
        <v>270</v>
      </c>
      <c r="L86" s="1804"/>
      <c r="M86" s="249"/>
      <c r="N86" s="249"/>
      <c r="O86" s="249"/>
      <c r="P86" s="249"/>
      <c r="Q86" s="249"/>
      <c r="R86" s="249"/>
      <c r="T86" s="1847"/>
      <c r="U86" s="249"/>
      <c r="V86" s="249"/>
      <c r="W86" s="249"/>
      <c r="X86" s="249"/>
      <c r="Y86" s="249"/>
    </row>
    <row r="87" spans="1:25" s="41" customFormat="1">
      <c r="A87" s="235"/>
      <c r="B87" s="1841"/>
      <c r="C87" s="1841"/>
      <c r="D87" s="1829"/>
      <c r="E87" s="1865" t="s">
        <v>131</v>
      </c>
      <c r="F87" s="1829">
        <v>5105</v>
      </c>
      <c r="G87" s="1865" t="s">
        <v>210</v>
      </c>
      <c r="H87" s="1882">
        <v>1</v>
      </c>
      <c r="I87" s="59"/>
      <c r="J87" s="1845"/>
      <c r="K87" s="1866" t="s">
        <v>270</v>
      </c>
      <c r="L87" s="1804"/>
      <c r="M87" s="249"/>
      <c r="N87" s="249"/>
      <c r="O87" s="249"/>
      <c r="P87" s="249"/>
      <c r="Q87" s="249"/>
      <c r="R87" s="249"/>
      <c r="T87" s="1847"/>
      <c r="U87" s="249"/>
      <c r="V87" s="249"/>
      <c r="W87" s="249"/>
      <c r="X87" s="249"/>
      <c r="Y87" s="249"/>
    </row>
    <row r="88" spans="1:25" s="41" customFormat="1">
      <c r="A88" s="235"/>
      <c r="B88" s="1841"/>
      <c r="C88" s="1841"/>
      <c r="D88" s="1829"/>
      <c r="E88" s="1865" t="s">
        <v>153</v>
      </c>
      <c r="F88" s="1829">
        <v>5106</v>
      </c>
      <c r="G88" s="1865" t="s">
        <v>210</v>
      </c>
      <c r="H88" s="1882">
        <v>1</v>
      </c>
      <c r="I88" s="59"/>
      <c r="J88" s="1845"/>
      <c r="K88" s="1866" t="s">
        <v>270</v>
      </c>
      <c r="L88" s="1804">
        <v>113.1</v>
      </c>
      <c r="M88" s="249"/>
      <c r="N88" s="249"/>
      <c r="O88" s="249"/>
      <c r="P88" s="249"/>
      <c r="Q88" s="249"/>
      <c r="R88" s="249"/>
      <c r="T88" s="1847"/>
      <c r="U88" s="249"/>
      <c r="V88" s="249"/>
      <c r="W88" s="249"/>
      <c r="X88" s="249"/>
      <c r="Y88" s="249"/>
    </row>
    <row r="89" spans="1:25" s="41" customFormat="1">
      <c r="A89" s="35" t="s">
        <v>2162</v>
      </c>
      <c r="B89" s="1843">
        <v>45412</v>
      </c>
      <c r="C89" s="1843">
        <v>45412</v>
      </c>
      <c r="D89" s="1835">
        <v>17265</v>
      </c>
      <c r="E89" s="1877" t="s">
        <v>1221</v>
      </c>
      <c r="F89" s="1835">
        <v>4219</v>
      </c>
      <c r="G89" s="1877" t="s">
        <v>530</v>
      </c>
      <c r="H89" s="1832">
        <v>5</v>
      </c>
      <c r="I89" s="35" t="s">
        <v>6</v>
      </c>
      <c r="J89" s="1835"/>
      <c r="K89" s="1877"/>
      <c r="L89" s="1478">
        <v>155.5</v>
      </c>
      <c r="M89" s="249"/>
      <c r="N89" s="249"/>
      <c r="O89" s="249"/>
      <c r="P89" s="249"/>
      <c r="Q89" s="249"/>
      <c r="R89" s="249"/>
      <c r="T89" s="1847"/>
      <c r="U89" s="249"/>
      <c r="V89" s="249"/>
      <c r="W89" s="249"/>
      <c r="X89" s="249"/>
      <c r="Y89" s="249"/>
    </row>
    <row r="90" spans="1:25" s="41" customFormat="1">
      <c r="A90" s="35" t="s">
        <v>1673</v>
      </c>
      <c r="B90" s="1843">
        <v>45412</v>
      </c>
      <c r="C90" s="1843">
        <v>45412</v>
      </c>
      <c r="D90" s="1835">
        <v>17262</v>
      </c>
      <c r="E90" s="1877" t="s">
        <v>1115</v>
      </c>
      <c r="F90" s="1835">
        <v>343</v>
      </c>
      <c r="G90" s="1877" t="s">
        <v>65</v>
      </c>
      <c r="H90" s="1832">
        <v>7</v>
      </c>
      <c r="I90" s="35" t="s">
        <v>6</v>
      </c>
      <c r="J90" s="1835"/>
      <c r="K90" s="1877"/>
      <c r="L90" s="1478">
        <v>68.34</v>
      </c>
      <c r="M90" s="249"/>
      <c r="N90" s="249"/>
      <c r="O90" s="249"/>
      <c r="P90" s="249"/>
      <c r="Q90" s="249"/>
      <c r="R90" s="249"/>
      <c r="T90" s="1847"/>
      <c r="U90" s="249"/>
      <c r="V90" s="249"/>
      <c r="W90" s="249"/>
      <c r="X90" s="249"/>
      <c r="Y90" s="249"/>
    </row>
    <row r="91" spans="1:25" s="41" customFormat="1">
      <c r="A91" s="35" t="s">
        <v>565</v>
      </c>
      <c r="B91" s="1843">
        <v>45412</v>
      </c>
      <c r="C91" s="1843">
        <v>45412</v>
      </c>
      <c r="D91" s="1835">
        <v>17266</v>
      </c>
      <c r="E91" s="1877" t="s">
        <v>1115</v>
      </c>
      <c r="F91" s="1835">
        <v>343</v>
      </c>
      <c r="G91" s="1877" t="s">
        <v>65</v>
      </c>
      <c r="H91" s="1884" t="s">
        <v>3864</v>
      </c>
      <c r="I91" s="35" t="s">
        <v>6</v>
      </c>
      <c r="J91" s="19"/>
      <c r="K91" s="1835"/>
      <c r="L91" s="1478">
        <v>112.7</v>
      </c>
      <c r="M91" s="249"/>
      <c r="N91" s="249"/>
      <c r="O91" s="249"/>
      <c r="P91" s="249"/>
      <c r="Q91" s="249"/>
      <c r="R91" s="249"/>
      <c r="T91" s="1847"/>
      <c r="U91" s="249"/>
      <c r="V91" s="249"/>
      <c r="W91" s="249"/>
      <c r="X91" s="249"/>
      <c r="Y91" s="249"/>
    </row>
    <row r="92" spans="1:25" s="41" customFormat="1">
      <c r="A92" s="35" t="s">
        <v>156</v>
      </c>
      <c r="B92" s="1843">
        <v>45412</v>
      </c>
      <c r="C92" s="1843">
        <v>45412</v>
      </c>
      <c r="D92" s="1835">
        <v>17271</v>
      </c>
      <c r="E92" s="1877" t="s">
        <v>1115</v>
      </c>
      <c r="F92" s="1835">
        <v>343</v>
      </c>
      <c r="G92" s="1877" t="s">
        <v>65</v>
      </c>
      <c r="H92" s="1884">
        <v>7</v>
      </c>
      <c r="I92" s="35" t="s">
        <v>6</v>
      </c>
      <c r="J92" s="19"/>
      <c r="K92" s="1835"/>
      <c r="L92" s="1478">
        <v>245</v>
      </c>
      <c r="M92" s="249"/>
      <c r="N92" s="249"/>
      <c r="O92" s="249"/>
      <c r="P92" s="249"/>
      <c r="Q92" s="249"/>
      <c r="R92" s="249"/>
      <c r="T92" s="1847"/>
      <c r="U92" s="249"/>
      <c r="V92" s="249"/>
      <c r="W92" s="249"/>
      <c r="X92" s="249"/>
      <c r="Y92" s="249"/>
    </row>
    <row r="93" spans="1:25" s="41" customFormat="1">
      <c r="A93" s="235" t="s">
        <v>2179</v>
      </c>
      <c r="B93" s="1841"/>
      <c r="C93" s="1841"/>
      <c r="D93" s="1829"/>
      <c r="E93" s="1865" t="s">
        <v>1115</v>
      </c>
      <c r="F93" s="1829">
        <v>0</v>
      </c>
      <c r="G93" s="1865" t="s">
        <v>2130</v>
      </c>
      <c r="H93" s="1879" t="s">
        <v>1114</v>
      </c>
      <c r="I93" s="235"/>
      <c r="J93" s="1865" t="s">
        <v>1275</v>
      </c>
      <c r="K93" s="1829"/>
      <c r="L93" s="1804">
        <v>0</v>
      </c>
      <c r="M93" s="249"/>
      <c r="N93" s="249"/>
      <c r="O93" s="249"/>
      <c r="P93" s="249"/>
      <c r="Q93" s="249"/>
      <c r="R93" s="249"/>
      <c r="T93" s="1847"/>
      <c r="U93" s="249"/>
      <c r="V93" s="249"/>
      <c r="W93" s="249"/>
      <c r="X93" s="249"/>
      <c r="Y93" s="249"/>
    </row>
    <row r="94" spans="1:25" s="41" customFormat="1">
      <c r="A94" s="235"/>
      <c r="B94" s="1841"/>
      <c r="C94" s="1841"/>
      <c r="D94" s="1829"/>
      <c r="E94" s="1865"/>
      <c r="F94" s="1829"/>
      <c r="G94" s="1865"/>
      <c r="H94" s="1879"/>
      <c r="I94" s="235"/>
      <c r="J94" s="134"/>
      <c r="K94" s="1829"/>
      <c r="L94" s="1804"/>
      <c r="M94" s="249"/>
      <c r="N94" s="249"/>
      <c r="O94" s="249"/>
      <c r="P94" s="249"/>
      <c r="Q94" s="249"/>
      <c r="R94" s="249"/>
      <c r="T94" s="1847"/>
      <c r="U94" s="249"/>
      <c r="V94" s="249"/>
      <c r="W94" s="249"/>
      <c r="X94" s="249"/>
      <c r="Y94" s="249"/>
    </row>
    <row r="95" spans="1:25" s="44" customFormat="1">
      <c r="A95" s="2464">
        <f>SUM(L27:L91)</f>
        <v>12849.260000000006</v>
      </c>
      <c r="B95" s="2465"/>
      <c r="C95" s="2465"/>
      <c r="D95" s="2465"/>
      <c r="E95" s="2465"/>
      <c r="F95" s="2465"/>
      <c r="G95" s="2465"/>
      <c r="H95" s="2465"/>
      <c r="I95" s="2465"/>
      <c r="J95" s="2465"/>
      <c r="K95" s="2465"/>
      <c r="L95" s="2466"/>
      <c r="M95" s="246"/>
      <c r="N95" s="246"/>
      <c r="O95" s="246"/>
      <c r="P95" s="246"/>
      <c r="Q95" s="246"/>
      <c r="R95" s="246"/>
      <c r="T95" s="246"/>
      <c r="U95" s="246"/>
      <c r="V95" s="246"/>
      <c r="W95" s="246"/>
      <c r="X95" s="246"/>
      <c r="Y95" s="246"/>
    </row>
    <row r="96" spans="1:25" s="42" customFormat="1" ht="24" customHeight="1">
      <c r="A96" s="2461" t="s">
        <v>1315</v>
      </c>
      <c r="B96" s="2462"/>
      <c r="C96" s="2462"/>
      <c r="D96" s="2462"/>
      <c r="E96" s="2462"/>
      <c r="F96" s="2462"/>
      <c r="G96" s="2462"/>
      <c r="H96" s="2462"/>
      <c r="I96" s="2462"/>
      <c r="J96" s="2462"/>
      <c r="K96" s="2462"/>
      <c r="L96" s="2463"/>
      <c r="M96" s="80"/>
      <c r="N96" s="80"/>
      <c r="O96" s="80"/>
      <c r="P96" s="80"/>
      <c r="Q96" s="80"/>
      <c r="R96" s="80"/>
      <c r="T96" s="1818" t="s">
        <v>2188</v>
      </c>
      <c r="U96" s="80"/>
      <c r="V96" s="80"/>
      <c r="W96" s="80"/>
      <c r="X96" s="80"/>
      <c r="Y96" s="80"/>
    </row>
    <row r="97" spans="1:20" s="16" customFormat="1">
      <c r="A97" s="35" t="s">
        <v>1303</v>
      </c>
      <c r="B97" s="1843">
        <v>45387</v>
      </c>
      <c r="C97" s="1843">
        <v>45385</v>
      </c>
      <c r="D97" s="1835">
        <v>16904</v>
      </c>
      <c r="E97" s="1835" t="s">
        <v>1574</v>
      </c>
      <c r="F97" s="1835">
        <v>3626</v>
      </c>
      <c r="G97" s="1835" t="s">
        <v>1441</v>
      </c>
      <c r="H97" s="1844">
        <v>30</v>
      </c>
      <c r="I97" s="35" t="s">
        <v>6</v>
      </c>
      <c r="J97" s="1835"/>
      <c r="K97" s="1835"/>
      <c r="L97" s="464"/>
    </row>
    <row r="98" spans="1:20" s="16" customFormat="1">
      <c r="A98" s="35"/>
      <c r="B98" s="1835"/>
      <c r="C98" s="1835"/>
      <c r="D98" s="1835"/>
      <c r="E98" s="1835" t="s">
        <v>1221</v>
      </c>
      <c r="F98" s="1835">
        <v>3624</v>
      </c>
      <c r="G98" s="1835" t="s">
        <v>63</v>
      </c>
      <c r="H98" s="1844">
        <v>50</v>
      </c>
      <c r="I98" s="35" t="s">
        <v>6</v>
      </c>
      <c r="J98" s="1835" t="s">
        <v>991</v>
      </c>
      <c r="K98" s="1835"/>
      <c r="L98" s="464">
        <v>1591.8</v>
      </c>
    </row>
    <row r="99" spans="1:20" s="16" customFormat="1">
      <c r="A99" s="35" t="s">
        <v>141</v>
      </c>
      <c r="B99" s="1843">
        <v>45378</v>
      </c>
      <c r="C99" s="1843">
        <v>45383</v>
      </c>
      <c r="D99" s="1835">
        <v>16762</v>
      </c>
      <c r="E99" s="1835" t="s">
        <v>1221</v>
      </c>
      <c r="F99" s="1835">
        <v>4736</v>
      </c>
      <c r="G99" s="1835" t="s">
        <v>729</v>
      </c>
      <c r="H99" s="1844" t="s">
        <v>3161</v>
      </c>
      <c r="I99" s="235" t="s">
        <v>6</v>
      </c>
      <c r="J99" s="1835" t="s">
        <v>1911</v>
      </c>
      <c r="K99" s="1835"/>
      <c r="L99" s="464">
        <v>371.01</v>
      </c>
      <c r="T99" s="1828" t="s">
        <v>3757</v>
      </c>
    </row>
    <row r="100" spans="1:20" s="16" customFormat="1">
      <c r="A100" s="35" t="s">
        <v>3791</v>
      </c>
      <c r="B100" s="1843">
        <v>45385</v>
      </c>
      <c r="C100" s="1843">
        <v>45383</v>
      </c>
      <c r="D100" s="1835">
        <v>16906</v>
      </c>
      <c r="E100" s="1835" t="s">
        <v>1221</v>
      </c>
      <c r="F100" s="1835">
        <v>3310</v>
      </c>
      <c r="G100" s="1835" t="s">
        <v>4</v>
      </c>
      <c r="H100" s="1844" t="s">
        <v>840</v>
      </c>
      <c r="I100" s="235" t="s">
        <v>6</v>
      </c>
      <c r="J100" s="1835"/>
      <c r="K100" s="1835"/>
      <c r="L100" s="464">
        <v>471.2</v>
      </c>
      <c r="T100" s="1828"/>
    </row>
    <row r="101" spans="1:20" s="16" customFormat="1">
      <c r="A101" s="35" t="s">
        <v>2745</v>
      </c>
      <c r="B101" s="1843">
        <v>45387</v>
      </c>
      <c r="C101" s="1843">
        <v>45385</v>
      </c>
      <c r="D101" s="1835">
        <v>16806</v>
      </c>
      <c r="E101" s="1835" t="s">
        <v>1115</v>
      </c>
      <c r="F101" s="1835">
        <v>1098</v>
      </c>
      <c r="G101" s="1835" t="s">
        <v>3</v>
      </c>
      <c r="H101" s="1844">
        <v>5</v>
      </c>
      <c r="I101" s="35" t="s">
        <v>6</v>
      </c>
      <c r="J101" s="1835"/>
      <c r="K101" s="1835"/>
      <c r="L101" s="464">
        <v>326.5</v>
      </c>
      <c r="T101" s="1828"/>
    </row>
    <row r="102" spans="1:20" s="16" customFormat="1">
      <c r="A102" s="35"/>
      <c r="B102" s="1843"/>
      <c r="C102" s="1843"/>
      <c r="D102" s="1835"/>
      <c r="E102" s="1835" t="s">
        <v>1115</v>
      </c>
      <c r="F102" s="1835">
        <v>2762</v>
      </c>
      <c r="G102" s="1835" t="s">
        <v>164</v>
      </c>
      <c r="H102" s="1844">
        <v>30</v>
      </c>
      <c r="I102" s="35" t="s">
        <v>6</v>
      </c>
      <c r="J102" s="1835"/>
      <c r="K102" s="1835"/>
      <c r="L102" s="464">
        <v>165</v>
      </c>
      <c r="T102" s="1828"/>
    </row>
    <row r="103" spans="1:20" s="6" customFormat="1">
      <c r="A103" s="25" t="s">
        <v>2310</v>
      </c>
      <c r="B103" s="14">
        <v>45387</v>
      </c>
      <c r="C103" s="14">
        <v>45383</v>
      </c>
      <c r="D103" s="9">
        <v>16921</v>
      </c>
      <c r="E103" s="9" t="s">
        <v>2351</v>
      </c>
      <c r="F103" s="9">
        <v>2468</v>
      </c>
      <c r="G103" s="9" t="s">
        <v>63</v>
      </c>
      <c r="H103" s="10">
        <v>1</v>
      </c>
      <c r="I103" s="235" t="s">
        <v>6</v>
      </c>
      <c r="J103" s="9"/>
      <c r="K103" s="9"/>
      <c r="L103" s="458">
        <v>108.2</v>
      </c>
    </row>
    <row r="104" spans="1:20" s="6" customFormat="1">
      <c r="A104" s="25" t="s">
        <v>3001</v>
      </c>
      <c r="B104" s="14">
        <v>45387</v>
      </c>
      <c r="C104" s="14">
        <v>45386</v>
      </c>
      <c r="D104" s="9">
        <v>16940</v>
      </c>
      <c r="E104" s="9" t="s">
        <v>1115</v>
      </c>
      <c r="F104" s="9">
        <v>4768</v>
      </c>
      <c r="G104" s="9" t="s">
        <v>62</v>
      </c>
      <c r="H104" s="10">
        <v>100</v>
      </c>
      <c r="I104" s="235" t="s">
        <v>6</v>
      </c>
      <c r="J104" s="9"/>
      <c r="K104" s="9"/>
      <c r="L104" s="458"/>
    </row>
    <row r="105" spans="1:20" s="6" customFormat="1">
      <c r="A105" s="25"/>
      <c r="B105" s="14"/>
      <c r="C105" s="9"/>
      <c r="D105" s="9"/>
      <c r="E105" s="9" t="s">
        <v>1221</v>
      </c>
      <c r="F105" s="9">
        <v>4842</v>
      </c>
      <c r="G105" s="9" t="s">
        <v>3338</v>
      </c>
      <c r="H105" s="10">
        <v>510</v>
      </c>
      <c r="I105" s="235" t="s">
        <v>6</v>
      </c>
      <c r="J105" s="9"/>
      <c r="K105" s="9"/>
      <c r="L105" s="458">
        <v>3465</v>
      </c>
    </row>
    <row r="106" spans="1:20" s="6" customFormat="1">
      <c r="A106" s="25" t="s">
        <v>3809</v>
      </c>
      <c r="B106" s="14">
        <v>45394</v>
      </c>
      <c r="C106" s="14">
        <v>45391</v>
      </c>
      <c r="D106" s="9">
        <v>16944</v>
      </c>
      <c r="E106" s="9" t="s">
        <v>1221</v>
      </c>
      <c r="F106" s="9">
        <v>5035</v>
      </c>
      <c r="G106" s="9" t="s">
        <v>17</v>
      </c>
      <c r="H106" s="10">
        <v>15</v>
      </c>
      <c r="I106" s="35" t="s">
        <v>6</v>
      </c>
      <c r="J106" s="9"/>
      <c r="K106" s="9"/>
      <c r="L106" s="458">
        <v>570</v>
      </c>
    </row>
    <row r="107" spans="1:20" s="6" customFormat="1">
      <c r="A107" s="25" t="s">
        <v>180</v>
      </c>
      <c r="B107" s="14">
        <v>45393</v>
      </c>
      <c r="C107" s="14">
        <v>45391</v>
      </c>
      <c r="D107" s="9">
        <v>16942</v>
      </c>
      <c r="E107" s="9" t="s">
        <v>7</v>
      </c>
      <c r="F107" s="9">
        <v>5071</v>
      </c>
      <c r="G107" s="9" t="s">
        <v>27</v>
      </c>
      <c r="H107" s="10" t="s">
        <v>1580</v>
      </c>
      <c r="I107" s="35" t="s">
        <v>6</v>
      </c>
      <c r="J107" s="9"/>
      <c r="K107" s="9"/>
      <c r="L107" s="458">
        <v>17.399999999999999</v>
      </c>
    </row>
    <row r="108" spans="1:20" s="6" customFormat="1">
      <c r="A108" s="25" t="s">
        <v>141</v>
      </c>
      <c r="B108" s="14">
        <v>45393</v>
      </c>
      <c r="C108" s="14">
        <v>45390</v>
      </c>
      <c r="D108" s="9">
        <v>16929</v>
      </c>
      <c r="E108" s="9" t="s">
        <v>1221</v>
      </c>
      <c r="F108" s="9">
        <v>4736</v>
      </c>
      <c r="G108" s="9" t="s">
        <v>729</v>
      </c>
      <c r="H108" s="10" t="s">
        <v>3161</v>
      </c>
      <c r="I108" s="35" t="s">
        <v>6</v>
      </c>
      <c r="J108" s="9"/>
      <c r="K108" s="9"/>
      <c r="L108" s="458">
        <v>371.01</v>
      </c>
    </row>
    <row r="109" spans="1:20" s="6" customFormat="1">
      <c r="A109" s="25" t="s">
        <v>485</v>
      </c>
      <c r="B109" s="14">
        <v>45394</v>
      </c>
      <c r="C109" s="14">
        <v>45391</v>
      </c>
      <c r="D109" s="9">
        <v>16958</v>
      </c>
      <c r="E109" s="9" t="s">
        <v>1115</v>
      </c>
      <c r="F109" s="9">
        <v>2039</v>
      </c>
      <c r="G109" s="9" t="s">
        <v>29</v>
      </c>
      <c r="H109" s="10">
        <v>81</v>
      </c>
      <c r="I109" s="35" t="s">
        <v>6</v>
      </c>
      <c r="J109" s="9"/>
      <c r="K109" s="9"/>
      <c r="L109" s="458">
        <v>1760</v>
      </c>
    </row>
    <row r="110" spans="1:20" s="6" customFormat="1">
      <c r="A110" s="25" t="s">
        <v>400</v>
      </c>
      <c r="B110" s="14">
        <v>45392</v>
      </c>
      <c r="C110" s="14">
        <v>45390</v>
      </c>
      <c r="D110" s="9">
        <v>16186</v>
      </c>
      <c r="E110" s="9" t="s">
        <v>2</v>
      </c>
      <c r="F110" s="9">
        <v>908</v>
      </c>
      <c r="G110" s="9" t="s">
        <v>30</v>
      </c>
      <c r="H110" s="10">
        <v>63</v>
      </c>
      <c r="I110" s="35" t="s">
        <v>6</v>
      </c>
      <c r="J110" s="9"/>
      <c r="K110" s="9"/>
      <c r="L110" s="458">
        <v>510</v>
      </c>
      <c r="T110" s="6" t="s">
        <v>3583</v>
      </c>
    </row>
    <row r="111" spans="1:20" s="6" customFormat="1">
      <c r="A111" s="25" t="s">
        <v>400</v>
      </c>
      <c r="B111" s="14">
        <v>45392</v>
      </c>
      <c r="C111" s="14">
        <v>45390</v>
      </c>
      <c r="D111" s="9">
        <v>16188</v>
      </c>
      <c r="E111" s="9" t="s">
        <v>2</v>
      </c>
      <c r="F111" s="9">
        <v>753</v>
      </c>
      <c r="G111" s="9" t="s">
        <v>47</v>
      </c>
      <c r="H111" s="10">
        <v>100</v>
      </c>
      <c r="I111" s="35" t="s">
        <v>6</v>
      </c>
      <c r="J111" s="9"/>
      <c r="K111" s="9"/>
      <c r="L111" s="458">
        <v>3750</v>
      </c>
      <c r="T111" s="16" t="s">
        <v>3584</v>
      </c>
    </row>
    <row r="112" spans="1:20" s="6" customFormat="1">
      <c r="A112" s="25" t="s">
        <v>2473</v>
      </c>
      <c r="B112" s="14">
        <v>45394</v>
      </c>
      <c r="C112" s="14">
        <v>45392</v>
      </c>
      <c r="D112" s="9">
        <v>16959</v>
      </c>
      <c r="E112" s="9" t="s">
        <v>1609</v>
      </c>
      <c r="F112" s="9">
        <v>3765</v>
      </c>
      <c r="G112" s="9" t="s">
        <v>200</v>
      </c>
      <c r="H112" s="10">
        <v>20</v>
      </c>
      <c r="I112" s="35" t="s">
        <v>6</v>
      </c>
      <c r="J112" s="9"/>
      <c r="K112" s="9"/>
      <c r="L112" s="458">
        <v>730</v>
      </c>
      <c r="T112" s="585"/>
    </row>
    <row r="113" spans="1:20" s="6" customFormat="1">
      <c r="A113" s="25" t="s">
        <v>3818</v>
      </c>
      <c r="B113" s="14">
        <v>45394</v>
      </c>
      <c r="C113" s="14">
        <v>45390</v>
      </c>
      <c r="D113" s="9">
        <v>16960</v>
      </c>
      <c r="E113" s="9" t="s">
        <v>1115</v>
      </c>
      <c r="F113" s="9">
        <v>753</v>
      </c>
      <c r="G113" s="9" t="s">
        <v>47</v>
      </c>
      <c r="H113" s="10">
        <v>100</v>
      </c>
      <c r="I113" s="35" t="s">
        <v>6</v>
      </c>
      <c r="J113" s="9"/>
      <c r="K113" s="9"/>
      <c r="L113" s="458">
        <v>2850</v>
      </c>
      <c r="T113" s="16" t="s">
        <v>3584</v>
      </c>
    </row>
    <row r="114" spans="1:20" s="6" customFormat="1">
      <c r="A114" s="25" t="s">
        <v>2854</v>
      </c>
      <c r="B114" s="14">
        <v>45397</v>
      </c>
      <c r="C114" s="14">
        <v>45393</v>
      </c>
      <c r="D114" s="9">
        <v>16773</v>
      </c>
      <c r="E114" s="9" t="s">
        <v>2</v>
      </c>
      <c r="F114" s="9">
        <v>2691</v>
      </c>
      <c r="G114" s="9" t="s">
        <v>47</v>
      </c>
      <c r="H114" s="10" t="s">
        <v>3746</v>
      </c>
      <c r="I114" s="35" t="s">
        <v>6</v>
      </c>
      <c r="J114" s="9"/>
      <c r="K114" s="9"/>
      <c r="L114" s="458">
        <v>2428.96</v>
      </c>
      <c r="T114" s="585" t="s">
        <v>3747</v>
      </c>
    </row>
    <row r="115" spans="1:20" s="6" customFormat="1">
      <c r="A115" s="25" t="s">
        <v>2374</v>
      </c>
      <c r="B115" s="14">
        <v>45397</v>
      </c>
      <c r="C115" s="14">
        <v>45397</v>
      </c>
      <c r="D115" s="9">
        <v>16895</v>
      </c>
      <c r="E115" s="9" t="s">
        <v>81</v>
      </c>
      <c r="F115" s="9">
        <v>4389</v>
      </c>
      <c r="G115" s="9" t="s">
        <v>210</v>
      </c>
      <c r="H115" s="10">
        <v>200</v>
      </c>
      <c r="I115" s="35" t="s">
        <v>6</v>
      </c>
      <c r="J115" s="9"/>
      <c r="K115" s="9" t="s">
        <v>3789</v>
      </c>
      <c r="L115" s="458"/>
      <c r="T115" s="1828" t="s">
        <v>6</v>
      </c>
    </row>
    <row r="116" spans="1:20" s="6" customFormat="1">
      <c r="A116" s="25"/>
      <c r="B116" s="14"/>
      <c r="C116" s="9"/>
      <c r="D116" s="9"/>
      <c r="E116" s="9" t="s">
        <v>1221</v>
      </c>
      <c r="F116" s="9">
        <v>4491</v>
      </c>
      <c r="G116" s="9" t="s">
        <v>2456</v>
      </c>
      <c r="H116" s="10">
        <v>4200</v>
      </c>
      <c r="I116" s="35" t="s">
        <v>6</v>
      </c>
      <c r="J116" s="9"/>
      <c r="K116" s="9" t="s">
        <v>3789</v>
      </c>
      <c r="L116" s="458">
        <v>1586</v>
      </c>
      <c r="T116" s="1828" t="s">
        <v>6</v>
      </c>
    </row>
    <row r="117" spans="1:20" s="16" customFormat="1">
      <c r="A117" s="35" t="s">
        <v>3100</v>
      </c>
      <c r="B117" s="1843">
        <v>45397</v>
      </c>
      <c r="C117" s="1843">
        <v>45392</v>
      </c>
      <c r="D117" s="1835">
        <v>16975</v>
      </c>
      <c r="E117" s="1835" t="s">
        <v>1115</v>
      </c>
      <c r="F117" s="1835">
        <v>951</v>
      </c>
      <c r="G117" s="1835" t="s">
        <v>58</v>
      </c>
      <c r="H117" s="1844">
        <v>1</v>
      </c>
      <c r="I117" s="35" t="s">
        <v>6</v>
      </c>
      <c r="J117" s="1835"/>
      <c r="K117" s="1835"/>
      <c r="L117" s="464">
        <v>110</v>
      </c>
      <c r="T117" s="1828" t="s">
        <v>6</v>
      </c>
    </row>
    <row r="118" spans="1:20" s="16" customFormat="1">
      <c r="A118" s="35" t="s">
        <v>371</v>
      </c>
      <c r="B118" s="1843">
        <v>45397</v>
      </c>
      <c r="C118" s="1843">
        <v>45392</v>
      </c>
      <c r="D118" s="1835">
        <v>16979</v>
      </c>
      <c r="E118" s="1835" t="s">
        <v>2351</v>
      </c>
      <c r="F118" s="1835">
        <v>2329</v>
      </c>
      <c r="G118" s="1835" t="s">
        <v>53</v>
      </c>
      <c r="H118" s="1844" t="s">
        <v>1167</v>
      </c>
      <c r="I118" s="35" t="s">
        <v>6</v>
      </c>
      <c r="J118" s="1835"/>
      <c r="K118" s="1835"/>
      <c r="L118" s="464">
        <v>1275.75</v>
      </c>
      <c r="T118" s="1828" t="s">
        <v>3655</v>
      </c>
    </row>
    <row r="119" spans="1:20" s="16" customFormat="1">
      <c r="A119" s="35" t="s">
        <v>3819</v>
      </c>
      <c r="B119" s="1843">
        <v>45397</v>
      </c>
      <c r="C119" s="1843">
        <v>45399</v>
      </c>
      <c r="D119" s="1835">
        <v>16966</v>
      </c>
      <c r="E119" s="1835" t="s">
        <v>44</v>
      </c>
      <c r="F119" s="1835">
        <v>4029</v>
      </c>
      <c r="G119" s="1835" t="s">
        <v>219</v>
      </c>
      <c r="H119" s="1844">
        <v>12</v>
      </c>
      <c r="I119" s="35" t="s">
        <v>12</v>
      </c>
      <c r="J119" s="36"/>
      <c r="K119" s="1835"/>
      <c r="L119" s="464">
        <v>186.12</v>
      </c>
      <c r="T119" s="1828"/>
    </row>
    <row r="120" spans="1:20" s="16" customFormat="1">
      <c r="A120" s="35" t="s">
        <v>137</v>
      </c>
      <c r="B120" s="1843">
        <v>45397</v>
      </c>
      <c r="C120" s="1843">
        <v>45400</v>
      </c>
      <c r="D120" s="1835">
        <v>16967</v>
      </c>
      <c r="E120" s="1835" t="s">
        <v>44</v>
      </c>
      <c r="F120" s="1835">
        <v>4029</v>
      </c>
      <c r="G120" s="1835" t="s">
        <v>219</v>
      </c>
      <c r="H120" s="1844">
        <v>100</v>
      </c>
      <c r="I120" s="35" t="s">
        <v>6</v>
      </c>
      <c r="J120" s="36"/>
      <c r="K120" s="1835"/>
      <c r="L120" s="464">
        <v>1900</v>
      </c>
      <c r="T120" s="1828"/>
    </row>
    <row r="121" spans="1:20" s="16" customFormat="1">
      <c r="A121" s="35" t="s">
        <v>248</v>
      </c>
      <c r="B121" s="1843">
        <v>45394</v>
      </c>
      <c r="C121" s="1843">
        <v>45391</v>
      </c>
      <c r="D121" s="1835">
        <v>16968</v>
      </c>
      <c r="E121" s="1835" t="s">
        <v>1115</v>
      </c>
      <c r="F121" s="1835">
        <v>1397</v>
      </c>
      <c r="G121" s="1835" t="s">
        <v>22</v>
      </c>
      <c r="H121" s="1844">
        <v>20</v>
      </c>
      <c r="I121" s="35" t="s">
        <v>6</v>
      </c>
      <c r="J121" s="1835"/>
      <c r="K121" s="1835"/>
      <c r="L121" s="464">
        <v>380</v>
      </c>
      <c r="T121" s="1828"/>
    </row>
    <row r="122" spans="1:20" s="16" customFormat="1">
      <c r="A122" s="35" t="s">
        <v>1303</v>
      </c>
      <c r="B122" s="1843">
        <v>45398</v>
      </c>
      <c r="C122" s="1843">
        <v>45397</v>
      </c>
      <c r="D122" s="1835">
        <v>16969</v>
      </c>
      <c r="E122" s="1835" t="s">
        <v>1221</v>
      </c>
      <c r="F122" s="1835">
        <v>3630</v>
      </c>
      <c r="G122" s="1835" t="s">
        <v>1465</v>
      </c>
      <c r="H122" s="1844">
        <v>5</v>
      </c>
      <c r="I122" s="35" t="s">
        <v>6</v>
      </c>
      <c r="J122" s="1835" t="s">
        <v>121</v>
      </c>
      <c r="K122" s="1835"/>
      <c r="L122" s="464"/>
      <c r="T122" s="1828"/>
    </row>
    <row r="123" spans="1:20" s="16" customFormat="1">
      <c r="A123" s="35"/>
      <c r="B123" s="1843"/>
      <c r="C123" s="1843"/>
      <c r="D123" s="1835"/>
      <c r="E123" s="1835" t="s">
        <v>1574</v>
      </c>
      <c r="F123" s="1835">
        <v>3626</v>
      </c>
      <c r="G123" s="1835" t="s">
        <v>1441</v>
      </c>
      <c r="H123" s="1844">
        <v>10</v>
      </c>
      <c r="I123" s="35" t="s">
        <v>6</v>
      </c>
      <c r="J123" s="1835"/>
      <c r="K123" s="1835"/>
      <c r="L123" s="464">
        <v>490.5</v>
      </c>
      <c r="T123" s="1828"/>
    </row>
    <row r="124" spans="1:20" s="16" customFormat="1">
      <c r="A124" s="35" t="s">
        <v>520</v>
      </c>
      <c r="B124" s="1843">
        <v>45398</v>
      </c>
      <c r="C124" s="1843">
        <v>45397</v>
      </c>
      <c r="D124" s="1835">
        <v>16983</v>
      </c>
      <c r="E124" s="1835" t="s">
        <v>7</v>
      </c>
      <c r="F124" s="1835">
        <v>4466</v>
      </c>
      <c r="G124" s="1835" t="s">
        <v>521</v>
      </c>
      <c r="H124" s="1844">
        <v>16</v>
      </c>
      <c r="I124" s="35" t="s">
        <v>6</v>
      </c>
      <c r="J124" s="1835"/>
      <c r="K124" s="1835"/>
      <c r="L124" s="464">
        <v>248</v>
      </c>
      <c r="T124" s="1828"/>
    </row>
    <row r="125" spans="1:20" s="16" customFormat="1">
      <c r="A125" s="35" t="s">
        <v>2672</v>
      </c>
      <c r="B125" s="1843">
        <v>45400</v>
      </c>
      <c r="C125" s="1843">
        <v>45397</v>
      </c>
      <c r="D125" s="1835">
        <v>17025</v>
      </c>
      <c r="E125" s="1835" t="s">
        <v>7</v>
      </c>
      <c r="F125" s="1835">
        <v>1395</v>
      </c>
      <c r="G125" s="1835" t="s">
        <v>30</v>
      </c>
      <c r="H125" s="1844" t="s">
        <v>840</v>
      </c>
      <c r="I125" s="35" t="s">
        <v>6</v>
      </c>
      <c r="J125" s="1835"/>
      <c r="K125" s="1835"/>
      <c r="L125" s="464">
        <v>162.75</v>
      </c>
      <c r="T125" s="1828"/>
    </row>
    <row r="126" spans="1:20" s="16" customFormat="1">
      <c r="A126" s="35" t="s">
        <v>2123</v>
      </c>
      <c r="B126" s="1843">
        <v>45399</v>
      </c>
      <c r="C126" s="1843">
        <v>45392</v>
      </c>
      <c r="D126" s="1835">
        <v>17002</v>
      </c>
      <c r="E126" s="1835" t="s">
        <v>1115</v>
      </c>
      <c r="F126" s="1835">
        <v>951</v>
      </c>
      <c r="G126" s="1835" t="s">
        <v>58</v>
      </c>
      <c r="H126" s="1844">
        <v>4</v>
      </c>
      <c r="I126" s="35" t="s">
        <v>6</v>
      </c>
      <c r="J126" s="1835"/>
      <c r="K126" s="1835"/>
      <c r="L126" s="464">
        <v>576.24</v>
      </c>
      <c r="T126" s="1828"/>
    </row>
    <row r="127" spans="1:20" s="16" customFormat="1">
      <c r="A127" s="35" t="s">
        <v>108</v>
      </c>
      <c r="B127" s="1843">
        <v>45404</v>
      </c>
      <c r="C127" s="1843">
        <v>45404</v>
      </c>
      <c r="D127" s="1835">
        <v>17008</v>
      </c>
      <c r="E127" s="1835" t="s">
        <v>1115</v>
      </c>
      <c r="F127" s="1835">
        <v>838</v>
      </c>
      <c r="G127" s="1835" t="s">
        <v>5</v>
      </c>
      <c r="H127" s="1844">
        <v>2</v>
      </c>
      <c r="I127" s="35" t="s">
        <v>6</v>
      </c>
      <c r="J127" s="1835"/>
      <c r="K127" s="1835"/>
      <c r="L127" s="464">
        <v>73.599999999999994</v>
      </c>
      <c r="T127" s="1828"/>
    </row>
    <row r="128" spans="1:20" s="16" customFormat="1">
      <c r="A128" s="35" t="s">
        <v>485</v>
      </c>
      <c r="B128" s="1843">
        <v>45399</v>
      </c>
      <c r="C128" s="1843">
        <v>45397</v>
      </c>
      <c r="D128" s="1835">
        <v>17010</v>
      </c>
      <c r="E128" s="1835" t="s">
        <v>1115</v>
      </c>
      <c r="F128" s="1835">
        <v>2039</v>
      </c>
      <c r="G128" s="1835" t="s">
        <v>29</v>
      </c>
      <c r="H128" s="1844">
        <v>30</v>
      </c>
      <c r="I128" s="35" t="s">
        <v>6</v>
      </c>
      <c r="J128" s="1835"/>
      <c r="K128" s="1835"/>
      <c r="L128" s="464">
        <v>690</v>
      </c>
      <c r="T128" s="1828"/>
    </row>
    <row r="129" spans="1:20" s="16" customFormat="1">
      <c r="A129" s="35" t="s">
        <v>779</v>
      </c>
      <c r="B129" s="1843">
        <v>45399</v>
      </c>
      <c r="C129" s="1843">
        <v>45397</v>
      </c>
      <c r="D129" s="1835">
        <v>17013</v>
      </c>
      <c r="E129" s="1835" t="s">
        <v>1115</v>
      </c>
      <c r="F129" s="1835">
        <v>753</v>
      </c>
      <c r="G129" s="1835" t="s">
        <v>47</v>
      </c>
      <c r="H129" s="1844">
        <v>20</v>
      </c>
      <c r="I129" s="35" t="s">
        <v>6</v>
      </c>
      <c r="J129" s="1835"/>
      <c r="K129" s="1835"/>
      <c r="L129" s="464">
        <v>570</v>
      </c>
      <c r="T129" s="1828"/>
    </row>
    <row r="130" spans="1:20" s="16" customFormat="1">
      <c r="A130" s="35" t="s">
        <v>1660</v>
      </c>
      <c r="B130" s="1843">
        <v>45399</v>
      </c>
      <c r="C130" s="1843">
        <v>45397</v>
      </c>
      <c r="D130" s="1835">
        <v>17019</v>
      </c>
      <c r="E130" s="1835" t="s">
        <v>1115</v>
      </c>
      <c r="F130" s="1835">
        <v>1087</v>
      </c>
      <c r="G130" s="1835" t="s">
        <v>46</v>
      </c>
      <c r="H130" s="1844" t="s">
        <v>1455</v>
      </c>
      <c r="I130" s="35" t="s">
        <v>6</v>
      </c>
      <c r="J130" s="1835"/>
      <c r="K130" s="1835"/>
      <c r="L130" s="464">
        <v>524.62</v>
      </c>
      <c r="T130" s="1828"/>
    </row>
    <row r="131" spans="1:20" s="16" customFormat="1">
      <c r="A131" s="35" t="s">
        <v>535</v>
      </c>
      <c r="B131" s="1843">
        <v>45405</v>
      </c>
      <c r="C131" s="1843">
        <v>45404</v>
      </c>
      <c r="D131" s="1835">
        <v>17028</v>
      </c>
      <c r="E131" s="1835" t="s">
        <v>1115</v>
      </c>
      <c r="F131" s="1835">
        <v>2760</v>
      </c>
      <c r="G131" s="1835" t="s">
        <v>20</v>
      </c>
      <c r="H131" s="1844">
        <v>50</v>
      </c>
      <c r="I131" s="35" t="s">
        <v>6</v>
      </c>
      <c r="J131" s="1835" t="s">
        <v>121</v>
      </c>
      <c r="K131" s="1835"/>
      <c r="L131" s="464">
        <v>3450</v>
      </c>
      <c r="T131" s="1828"/>
    </row>
    <row r="132" spans="1:20" s="16" customFormat="1">
      <c r="A132" s="35" t="s">
        <v>2488</v>
      </c>
      <c r="B132" s="1843">
        <v>45398</v>
      </c>
      <c r="C132" s="1843">
        <v>45394</v>
      </c>
      <c r="D132" s="1835">
        <v>17039</v>
      </c>
      <c r="E132" s="1835" t="s">
        <v>2351</v>
      </c>
      <c r="F132" s="1835">
        <v>4443</v>
      </c>
      <c r="G132" s="1835" t="s">
        <v>47</v>
      </c>
      <c r="H132" s="1844">
        <v>75</v>
      </c>
      <c r="I132" s="35" t="s">
        <v>6</v>
      </c>
      <c r="J132" s="1835"/>
      <c r="K132" s="1835"/>
      <c r="L132" s="464">
        <v>2347.5</v>
      </c>
      <c r="T132" s="1828"/>
    </row>
    <row r="133" spans="1:20" s="16" customFormat="1">
      <c r="A133" s="35" t="s">
        <v>2262</v>
      </c>
      <c r="B133" s="1843">
        <v>45400</v>
      </c>
      <c r="C133" s="1843">
        <v>45399</v>
      </c>
      <c r="D133" s="1835">
        <v>17034</v>
      </c>
      <c r="E133" s="1835" t="s">
        <v>7</v>
      </c>
      <c r="F133" s="1835">
        <v>2555</v>
      </c>
      <c r="G133" s="1835" t="s">
        <v>382</v>
      </c>
      <c r="H133" s="1844">
        <v>6</v>
      </c>
      <c r="I133" s="35" t="s">
        <v>6</v>
      </c>
      <c r="J133" s="1835"/>
      <c r="K133" s="1835"/>
      <c r="L133" s="464">
        <v>462</v>
      </c>
      <c r="T133" s="1828"/>
    </row>
    <row r="134" spans="1:20" s="16" customFormat="1">
      <c r="A134" s="35" t="s">
        <v>1635</v>
      </c>
      <c r="B134" s="1843">
        <v>45399</v>
      </c>
      <c r="C134" s="1843">
        <v>45397</v>
      </c>
      <c r="D134" s="1835">
        <v>16993</v>
      </c>
      <c r="E134" s="1835" t="s">
        <v>1115</v>
      </c>
      <c r="F134" s="1835">
        <v>2664</v>
      </c>
      <c r="G134" s="1835" t="s">
        <v>142</v>
      </c>
      <c r="H134" s="1844">
        <v>10</v>
      </c>
      <c r="I134" s="35" t="s">
        <v>6</v>
      </c>
      <c r="J134" s="1835"/>
      <c r="K134" s="1835"/>
      <c r="L134" s="464">
        <v>44.5</v>
      </c>
      <c r="T134" s="1828"/>
    </row>
    <row r="135" spans="1:20" s="16" customFormat="1">
      <c r="A135" s="35" t="s">
        <v>411</v>
      </c>
      <c r="B135" s="1843">
        <v>45394</v>
      </c>
      <c r="C135" s="1843">
        <v>45393</v>
      </c>
      <c r="D135" s="1835">
        <v>17044</v>
      </c>
      <c r="E135" s="1835" t="s">
        <v>1115</v>
      </c>
      <c r="F135" s="1835">
        <v>908</v>
      </c>
      <c r="G135" s="1835" t="s">
        <v>30</v>
      </c>
      <c r="H135" s="1844">
        <v>21</v>
      </c>
      <c r="I135" s="35" t="s">
        <v>6</v>
      </c>
      <c r="J135" s="1835" t="s">
        <v>3164</v>
      </c>
      <c r="K135" s="1835"/>
      <c r="L135" s="464"/>
      <c r="T135" s="1828"/>
    </row>
    <row r="136" spans="1:20" s="16" customFormat="1">
      <c r="A136" s="35"/>
      <c r="B136" s="1843"/>
      <c r="C136" s="1843"/>
      <c r="D136" s="1835"/>
      <c r="E136" s="1835" t="s">
        <v>1115</v>
      </c>
      <c r="F136" s="1835">
        <v>951</v>
      </c>
      <c r="G136" s="1835" t="s">
        <v>58</v>
      </c>
      <c r="H136" s="1844">
        <v>4</v>
      </c>
      <c r="I136" s="35" t="s">
        <v>6</v>
      </c>
      <c r="J136" s="1835" t="s">
        <v>3164</v>
      </c>
      <c r="K136" s="1835"/>
      <c r="L136" s="464"/>
      <c r="T136" s="1828"/>
    </row>
    <row r="137" spans="1:20" s="16" customFormat="1">
      <c r="A137" s="35"/>
      <c r="B137" s="1843"/>
      <c r="C137" s="1843"/>
      <c r="D137" s="1835"/>
      <c r="E137" s="1835" t="s">
        <v>2351</v>
      </c>
      <c r="F137" s="1835">
        <v>5081</v>
      </c>
      <c r="G137" s="1835" t="s">
        <v>3338</v>
      </c>
      <c r="H137" s="1844">
        <v>30</v>
      </c>
      <c r="I137" s="35" t="s">
        <v>6</v>
      </c>
      <c r="J137" s="1835" t="s">
        <v>3164</v>
      </c>
      <c r="K137" s="1835"/>
      <c r="L137" s="464">
        <v>1005</v>
      </c>
      <c r="T137" s="1828"/>
    </row>
    <row r="138" spans="1:20" s="16" customFormat="1">
      <c r="A138" s="35" t="s">
        <v>137</v>
      </c>
      <c r="B138" s="1843">
        <v>45406</v>
      </c>
      <c r="C138" s="1843">
        <v>45404</v>
      </c>
      <c r="D138" s="1835">
        <v>17040</v>
      </c>
      <c r="E138" s="1835" t="s">
        <v>1221</v>
      </c>
      <c r="F138" s="1835">
        <v>3303</v>
      </c>
      <c r="G138" s="1835" t="s">
        <v>9</v>
      </c>
      <c r="H138" s="1844">
        <v>60</v>
      </c>
      <c r="I138" s="35" t="s">
        <v>6</v>
      </c>
      <c r="J138" s="1835"/>
      <c r="K138" s="1835"/>
      <c r="L138" s="464">
        <v>1200</v>
      </c>
      <c r="T138" s="1828"/>
    </row>
    <row r="139" spans="1:20" s="16" customFormat="1">
      <c r="A139" s="35"/>
      <c r="B139" s="1843"/>
      <c r="C139" s="1843"/>
      <c r="D139" s="1835"/>
      <c r="E139" s="1835" t="s">
        <v>1221</v>
      </c>
      <c r="F139" s="1835">
        <v>3302</v>
      </c>
      <c r="G139" s="1835" t="s">
        <v>15</v>
      </c>
      <c r="H139" s="1844">
        <v>100</v>
      </c>
      <c r="I139" s="35" t="s">
        <v>6</v>
      </c>
      <c r="J139" s="1835"/>
      <c r="K139" s="1835"/>
      <c r="L139" s="464">
        <v>540</v>
      </c>
      <c r="T139" s="1828"/>
    </row>
    <row r="140" spans="1:20" s="16" customFormat="1">
      <c r="A140" s="35"/>
      <c r="B140" s="1843"/>
      <c r="C140" s="1843"/>
      <c r="D140" s="1835"/>
      <c r="E140" s="1835" t="s">
        <v>44</v>
      </c>
      <c r="F140" s="1835">
        <v>4029</v>
      </c>
      <c r="G140" s="1835" t="s">
        <v>219</v>
      </c>
      <c r="H140" s="1844">
        <v>30</v>
      </c>
      <c r="I140" s="35" t="s">
        <v>6</v>
      </c>
      <c r="J140" s="36" t="s">
        <v>1214</v>
      </c>
      <c r="K140" s="1835"/>
      <c r="L140" s="464">
        <v>570</v>
      </c>
      <c r="T140" s="1828"/>
    </row>
    <row r="141" spans="1:20" s="16" customFormat="1">
      <c r="A141" s="35"/>
      <c r="B141" s="1843"/>
      <c r="C141" s="1843"/>
      <c r="D141" s="1835"/>
      <c r="E141" s="1835" t="s">
        <v>131</v>
      </c>
      <c r="F141" s="1835">
        <v>2017</v>
      </c>
      <c r="G141" s="1835" t="s">
        <v>15</v>
      </c>
      <c r="H141" s="1844">
        <v>100</v>
      </c>
      <c r="I141" s="35" t="s">
        <v>6</v>
      </c>
      <c r="J141" s="1835" t="s">
        <v>270</v>
      </c>
      <c r="K141" s="1835"/>
      <c r="L141" s="464">
        <v>640</v>
      </c>
      <c r="T141" s="1828"/>
    </row>
    <row r="142" spans="1:20" s="16" customFormat="1">
      <c r="A142" s="35" t="s">
        <v>134</v>
      </c>
      <c r="B142" s="1843">
        <v>45401</v>
      </c>
      <c r="C142" s="1843">
        <v>45397</v>
      </c>
      <c r="D142" s="1835">
        <v>17050</v>
      </c>
      <c r="E142" s="1835" t="s">
        <v>1115</v>
      </c>
      <c r="F142" s="1835">
        <v>1468</v>
      </c>
      <c r="G142" s="1835" t="s">
        <v>21</v>
      </c>
      <c r="H142" s="1844">
        <v>3</v>
      </c>
      <c r="I142" s="35" t="s">
        <v>6</v>
      </c>
      <c r="J142" s="1835"/>
      <c r="K142" s="1835"/>
      <c r="L142" s="464">
        <v>186.3</v>
      </c>
      <c r="T142" s="1828"/>
    </row>
    <row r="143" spans="1:20" s="16" customFormat="1">
      <c r="A143" s="35" t="s">
        <v>3232</v>
      </c>
      <c r="B143" s="1843">
        <v>45404</v>
      </c>
      <c r="C143" s="1843">
        <v>45404</v>
      </c>
      <c r="D143" s="1835">
        <v>17052</v>
      </c>
      <c r="E143" s="1835" t="s">
        <v>1221</v>
      </c>
      <c r="F143" s="1835">
        <v>4746</v>
      </c>
      <c r="G143" s="1835" t="s">
        <v>58</v>
      </c>
      <c r="H143" s="1844">
        <v>10</v>
      </c>
      <c r="I143" s="35" t="s">
        <v>6</v>
      </c>
      <c r="J143" s="1835"/>
      <c r="K143" s="1835"/>
      <c r="L143" s="464">
        <v>968</v>
      </c>
      <c r="T143" s="1828"/>
    </row>
    <row r="144" spans="1:20" s="16" customFormat="1">
      <c r="A144" s="35"/>
      <c r="B144" s="1843"/>
      <c r="C144" s="1843"/>
      <c r="D144" s="1835"/>
      <c r="E144" s="1835" t="s">
        <v>81</v>
      </c>
      <c r="F144" s="1835">
        <v>4777</v>
      </c>
      <c r="G144" s="1835" t="s">
        <v>58</v>
      </c>
      <c r="H144" s="1844">
        <v>6</v>
      </c>
      <c r="I144" s="35" t="s">
        <v>6</v>
      </c>
      <c r="J144" s="1835" t="s">
        <v>270</v>
      </c>
      <c r="K144" s="1835"/>
      <c r="L144" s="464">
        <v>726</v>
      </c>
      <c r="T144" s="1828"/>
    </row>
    <row r="145" spans="1:20" s="16" customFormat="1">
      <c r="A145" s="35"/>
      <c r="B145" s="1843"/>
      <c r="C145" s="1843"/>
      <c r="D145" s="1835"/>
      <c r="E145" s="1835" t="s">
        <v>453</v>
      </c>
      <c r="F145" s="1835">
        <v>5083</v>
      </c>
      <c r="G145" s="1835" t="s">
        <v>58</v>
      </c>
      <c r="H145" s="1844">
        <v>10</v>
      </c>
      <c r="I145" s="35" t="s">
        <v>6</v>
      </c>
      <c r="J145" s="1835" t="s">
        <v>270</v>
      </c>
      <c r="K145" s="1835"/>
      <c r="L145" s="464">
        <v>1210</v>
      </c>
      <c r="T145" s="1828"/>
    </row>
    <row r="146" spans="1:20" s="16" customFormat="1">
      <c r="A146" s="35"/>
      <c r="B146" s="1843"/>
      <c r="C146" s="1843"/>
      <c r="D146" s="1835"/>
      <c r="E146" s="1835" t="s">
        <v>69</v>
      </c>
      <c r="F146" s="1835">
        <v>4968</v>
      </c>
      <c r="G146" s="1835" t="s">
        <v>58</v>
      </c>
      <c r="H146" s="1844">
        <v>10</v>
      </c>
      <c r="I146" s="35" t="s">
        <v>6</v>
      </c>
      <c r="J146" s="1835" t="s">
        <v>270</v>
      </c>
      <c r="K146" s="1835"/>
      <c r="L146" s="464">
        <v>1210</v>
      </c>
      <c r="T146" s="1828"/>
    </row>
    <row r="147" spans="1:20" s="16" customFormat="1">
      <c r="A147" s="35"/>
      <c r="B147" s="1843"/>
      <c r="C147" s="1843"/>
      <c r="D147" s="1835"/>
      <c r="E147" s="1835" t="s">
        <v>153</v>
      </c>
      <c r="F147" s="1835">
        <v>5082</v>
      </c>
      <c r="G147" s="1835" t="s">
        <v>58</v>
      </c>
      <c r="H147" s="1844">
        <v>10</v>
      </c>
      <c r="I147" s="35" t="s">
        <v>6</v>
      </c>
      <c r="J147" s="1835" t="s">
        <v>270</v>
      </c>
      <c r="K147" s="1835"/>
      <c r="L147" s="464">
        <v>1210</v>
      </c>
      <c r="T147" s="1828"/>
    </row>
    <row r="148" spans="1:20" s="16" customFormat="1">
      <c r="A148" s="35" t="s">
        <v>963</v>
      </c>
      <c r="B148" s="1843">
        <v>45401</v>
      </c>
      <c r="C148" s="1843">
        <v>45397</v>
      </c>
      <c r="D148" s="1835">
        <v>17053</v>
      </c>
      <c r="E148" s="1835" t="s">
        <v>2</v>
      </c>
      <c r="F148" s="1835">
        <v>1468</v>
      </c>
      <c r="G148" s="1835" t="s">
        <v>21</v>
      </c>
      <c r="H148" s="1844">
        <v>4</v>
      </c>
      <c r="I148" s="35" t="s">
        <v>6</v>
      </c>
      <c r="J148" s="1835"/>
      <c r="K148" s="1835"/>
      <c r="L148" s="464">
        <v>287.92</v>
      </c>
      <c r="T148" s="1828"/>
    </row>
    <row r="149" spans="1:20" s="16" customFormat="1">
      <c r="A149" s="35" t="s">
        <v>2854</v>
      </c>
      <c r="B149" s="1843">
        <v>45404</v>
      </c>
      <c r="C149" s="1843">
        <v>45398</v>
      </c>
      <c r="D149" s="1835">
        <v>17057</v>
      </c>
      <c r="E149" s="1835" t="s">
        <v>2</v>
      </c>
      <c r="F149" s="1835">
        <v>869</v>
      </c>
      <c r="G149" s="1835" t="s">
        <v>16</v>
      </c>
      <c r="H149" s="1844">
        <v>50</v>
      </c>
      <c r="I149" s="35" t="s">
        <v>6</v>
      </c>
      <c r="J149" s="1835"/>
      <c r="K149" s="1835"/>
      <c r="L149" s="464">
        <v>325</v>
      </c>
      <c r="T149" s="1828"/>
    </row>
    <row r="150" spans="1:20" s="16" customFormat="1">
      <c r="A150" s="35" t="s">
        <v>141</v>
      </c>
      <c r="B150" s="1843">
        <v>45404</v>
      </c>
      <c r="C150" s="1843">
        <v>45398</v>
      </c>
      <c r="D150" s="1835">
        <v>17065</v>
      </c>
      <c r="E150" s="1835" t="s">
        <v>1221</v>
      </c>
      <c r="F150" s="1835">
        <v>4736</v>
      </c>
      <c r="G150" s="1835" t="s">
        <v>729</v>
      </c>
      <c r="H150" s="1844" t="s">
        <v>3161</v>
      </c>
      <c r="I150" s="35" t="s">
        <v>6</v>
      </c>
      <c r="J150" s="1835"/>
      <c r="K150" s="1835"/>
      <c r="L150" s="464">
        <v>371.01</v>
      </c>
      <c r="T150" s="1828"/>
    </row>
    <row r="151" spans="1:20" s="16" customFormat="1">
      <c r="A151" s="35" t="s">
        <v>1159</v>
      </c>
      <c r="B151" s="1843">
        <v>45404</v>
      </c>
      <c r="C151" s="1843">
        <v>45398</v>
      </c>
      <c r="D151" s="1835">
        <v>17068</v>
      </c>
      <c r="E151" s="1835" t="s">
        <v>2</v>
      </c>
      <c r="F151" s="1835">
        <v>855</v>
      </c>
      <c r="G151" s="1835" t="s">
        <v>38</v>
      </c>
      <c r="H151" s="1844">
        <v>40</v>
      </c>
      <c r="I151" s="35" t="s">
        <v>6</v>
      </c>
      <c r="J151" s="1835"/>
      <c r="K151" s="1835"/>
      <c r="L151" s="464">
        <v>660</v>
      </c>
      <c r="T151" s="1828"/>
    </row>
    <row r="152" spans="1:20" s="16" customFormat="1">
      <c r="A152" s="35" t="s">
        <v>1924</v>
      </c>
      <c r="B152" s="1843">
        <v>45405</v>
      </c>
      <c r="C152" s="1843">
        <v>45397</v>
      </c>
      <c r="D152" s="1835">
        <v>17077</v>
      </c>
      <c r="E152" s="1835" t="s">
        <v>1115</v>
      </c>
      <c r="F152" s="1835">
        <v>744</v>
      </c>
      <c r="G152" s="1835" t="s">
        <v>48</v>
      </c>
      <c r="H152" s="1844">
        <v>5</v>
      </c>
      <c r="I152" s="35" t="s">
        <v>6</v>
      </c>
      <c r="J152" s="1835"/>
      <c r="K152" s="1835"/>
      <c r="L152" s="464">
        <v>275</v>
      </c>
      <c r="T152" s="1828"/>
    </row>
    <row r="153" spans="1:20" s="16" customFormat="1">
      <c r="A153" s="35" t="s">
        <v>1303</v>
      </c>
      <c r="B153" s="1843">
        <v>45407</v>
      </c>
      <c r="C153" s="1843">
        <v>45405</v>
      </c>
      <c r="D153" s="1835">
        <v>17075</v>
      </c>
      <c r="E153" s="1835" t="s">
        <v>1574</v>
      </c>
      <c r="F153" s="1835">
        <v>3626</v>
      </c>
      <c r="G153" s="1835" t="s">
        <v>1441</v>
      </c>
      <c r="H153" s="1844">
        <v>40</v>
      </c>
      <c r="I153" s="35" t="s">
        <v>6</v>
      </c>
      <c r="J153" s="1835"/>
      <c r="K153" s="1835"/>
      <c r="L153" s="464"/>
      <c r="T153" s="1828"/>
    </row>
    <row r="154" spans="1:20" s="16" customFormat="1">
      <c r="A154" s="35"/>
      <c r="B154" s="1843"/>
      <c r="C154" s="1843"/>
      <c r="D154" s="1835"/>
      <c r="E154" s="1835" t="s">
        <v>1221</v>
      </c>
      <c r="F154" s="1835">
        <v>3624</v>
      </c>
      <c r="G154" s="1835" t="s">
        <v>63</v>
      </c>
      <c r="H154" s="1844">
        <v>30</v>
      </c>
      <c r="I154" s="35" t="s">
        <v>6</v>
      </c>
      <c r="J154" s="1835" t="s">
        <v>121</v>
      </c>
      <c r="K154" s="1835"/>
      <c r="L154" s="464">
        <v>1763.8</v>
      </c>
      <c r="T154" s="1828"/>
    </row>
    <row r="155" spans="1:20" s="16" customFormat="1">
      <c r="A155" s="35" t="s">
        <v>3792</v>
      </c>
      <c r="B155" s="1843">
        <v>45405</v>
      </c>
      <c r="C155" s="1843">
        <v>45398</v>
      </c>
      <c r="D155" s="1835">
        <v>17085</v>
      </c>
      <c r="E155" s="1835" t="s">
        <v>40</v>
      </c>
      <c r="F155" s="1835">
        <v>2847</v>
      </c>
      <c r="G155" s="1835" t="s">
        <v>58</v>
      </c>
      <c r="H155" s="1844">
        <v>1</v>
      </c>
      <c r="I155" s="35" t="s">
        <v>6</v>
      </c>
      <c r="J155" s="36" t="s">
        <v>1214</v>
      </c>
      <c r="K155" s="1835"/>
      <c r="L155" s="464">
        <v>157.36000000000001</v>
      </c>
      <c r="T155" s="1828"/>
    </row>
    <row r="156" spans="1:20" s="16" customFormat="1">
      <c r="A156" s="35" t="s">
        <v>107</v>
      </c>
      <c r="B156" s="1843">
        <v>45406</v>
      </c>
      <c r="C156" s="1843">
        <v>45404</v>
      </c>
      <c r="D156" s="1835">
        <v>17096</v>
      </c>
      <c r="E156" s="1835" t="s">
        <v>1115</v>
      </c>
      <c r="F156" s="1835">
        <v>2720</v>
      </c>
      <c r="G156" s="1835" t="s">
        <v>162</v>
      </c>
      <c r="H156" s="1844">
        <v>51</v>
      </c>
      <c r="I156" s="35" t="s">
        <v>6</v>
      </c>
      <c r="J156" s="1835"/>
      <c r="K156" s="1835"/>
      <c r="L156" s="464"/>
      <c r="T156" s="1828"/>
    </row>
    <row r="157" spans="1:20" s="16" customFormat="1">
      <c r="A157" s="35"/>
      <c r="B157" s="1843"/>
      <c r="C157" s="1843"/>
      <c r="D157" s="1835"/>
      <c r="E157" s="1835" t="s">
        <v>1115</v>
      </c>
      <c r="F157" s="1835">
        <v>1467</v>
      </c>
      <c r="G157" s="1835" t="s">
        <v>62</v>
      </c>
      <c r="H157" s="1844">
        <v>51</v>
      </c>
      <c r="I157" s="35" t="s">
        <v>6</v>
      </c>
      <c r="J157" s="1835"/>
      <c r="K157" s="1835"/>
      <c r="L157" s="464">
        <v>2179.5</v>
      </c>
      <c r="T157" s="1828"/>
    </row>
    <row r="158" spans="1:20" s="16" customFormat="1">
      <c r="A158" s="35" t="s">
        <v>3141</v>
      </c>
      <c r="B158" s="1843">
        <v>45406</v>
      </c>
      <c r="C158" s="1843">
        <v>45397</v>
      </c>
      <c r="D158" s="1835">
        <v>17100</v>
      </c>
      <c r="E158" s="1835" t="s">
        <v>1115</v>
      </c>
      <c r="F158" s="1835">
        <v>855</v>
      </c>
      <c r="G158" s="1835" t="s">
        <v>38</v>
      </c>
      <c r="H158" s="1844">
        <v>4</v>
      </c>
      <c r="I158" s="35" t="s">
        <v>6</v>
      </c>
      <c r="J158" s="1835"/>
      <c r="K158" s="1835"/>
      <c r="L158" s="464">
        <v>78.760000000000005</v>
      </c>
      <c r="T158" s="1828"/>
    </row>
    <row r="159" spans="1:20" s="16" customFormat="1">
      <c r="A159" s="35" t="s">
        <v>1256</v>
      </c>
      <c r="B159" s="1843">
        <v>45406</v>
      </c>
      <c r="C159" s="1843">
        <v>45398</v>
      </c>
      <c r="D159" s="1835">
        <v>17103</v>
      </c>
      <c r="E159" s="1835" t="s">
        <v>40</v>
      </c>
      <c r="F159" s="1835">
        <v>2051</v>
      </c>
      <c r="G159" s="1835" t="s">
        <v>5</v>
      </c>
      <c r="H159" s="1844">
        <v>6</v>
      </c>
      <c r="I159" s="35" t="s">
        <v>6</v>
      </c>
      <c r="J159" s="36" t="s">
        <v>1214</v>
      </c>
      <c r="K159" s="1835"/>
      <c r="L159" s="464"/>
      <c r="T159" s="1828"/>
    </row>
    <row r="160" spans="1:20" s="16" customFormat="1">
      <c r="A160" s="35"/>
      <c r="B160" s="1843"/>
      <c r="C160" s="1843"/>
      <c r="D160" s="1835"/>
      <c r="E160" s="1835" t="s">
        <v>40</v>
      </c>
      <c r="F160" s="1835">
        <v>3508</v>
      </c>
      <c r="G160" s="1835" t="s">
        <v>36</v>
      </c>
      <c r="H160" s="1844">
        <v>10</v>
      </c>
      <c r="I160" s="35" t="s">
        <v>6</v>
      </c>
      <c r="J160" s="36" t="s">
        <v>1214</v>
      </c>
      <c r="K160" s="1835"/>
      <c r="L160" s="464">
        <v>1602.7</v>
      </c>
      <c r="T160" s="1828"/>
    </row>
    <row r="161" spans="1:20" s="16" customFormat="1">
      <c r="A161" s="35" t="s">
        <v>1303</v>
      </c>
      <c r="B161" s="1843">
        <v>45407</v>
      </c>
      <c r="C161" s="1843">
        <v>45405</v>
      </c>
      <c r="D161" s="1835">
        <v>17110</v>
      </c>
      <c r="E161" s="1835" t="s">
        <v>2351</v>
      </c>
      <c r="F161" s="1835">
        <v>3623</v>
      </c>
      <c r="G161" s="1835" t="s">
        <v>47</v>
      </c>
      <c r="H161" s="1844">
        <v>50</v>
      </c>
      <c r="I161" s="35" t="s">
        <v>6</v>
      </c>
      <c r="J161" s="36"/>
      <c r="K161" s="1835"/>
      <c r="L161" s="464">
        <v>2045.5</v>
      </c>
      <c r="T161" s="1828"/>
    </row>
    <row r="162" spans="1:20" s="16" customFormat="1">
      <c r="A162" s="35" t="s">
        <v>1834</v>
      </c>
      <c r="B162" s="1843">
        <v>45407</v>
      </c>
      <c r="C162" s="1843">
        <v>45399</v>
      </c>
      <c r="D162" s="1835">
        <v>17113</v>
      </c>
      <c r="E162" s="1835" t="s">
        <v>1115</v>
      </c>
      <c r="F162" s="1835">
        <v>1126</v>
      </c>
      <c r="G162" s="1835" t="s">
        <v>57</v>
      </c>
      <c r="H162" s="1844">
        <v>2</v>
      </c>
      <c r="I162" s="35" t="s">
        <v>6</v>
      </c>
      <c r="J162" s="36"/>
      <c r="K162" s="1835"/>
      <c r="L162" s="464">
        <v>170</v>
      </c>
      <c r="T162" s="1828"/>
    </row>
    <row r="163" spans="1:20" s="16" customFormat="1">
      <c r="A163" s="35" t="s">
        <v>1198</v>
      </c>
      <c r="B163" s="1843">
        <v>45405</v>
      </c>
      <c r="C163" s="1843">
        <v>45399</v>
      </c>
      <c r="D163" s="1835">
        <v>17086</v>
      </c>
      <c r="E163" s="1835" t="s">
        <v>1221</v>
      </c>
      <c r="F163" s="1835">
        <v>2908</v>
      </c>
      <c r="G163" s="1835" t="s">
        <v>22</v>
      </c>
      <c r="H163" s="1844">
        <v>15</v>
      </c>
      <c r="I163" s="35" t="s">
        <v>6</v>
      </c>
      <c r="J163" s="36"/>
      <c r="K163" s="1835"/>
      <c r="L163" s="464">
        <v>247.5</v>
      </c>
      <c r="T163" s="1828"/>
    </row>
    <row r="164" spans="1:20" s="16" customFormat="1">
      <c r="A164" s="35" t="s">
        <v>3846</v>
      </c>
      <c r="B164" s="1843">
        <v>45407</v>
      </c>
      <c r="C164" s="1843">
        <v>45404</v>
      </c>
      <c r="D164" s="1835">
        <v>17122</v>
      </c>
      <c r="E164" s="1835" t="s">
        <v>1221</v>
      </c>
      <c r="F164" s="1835">
        <v>2244</v>
      </c>
      <c r="G164" s="1835" t="s">
        <v>17</v>
      </c>
      <c r="H164" s="1844" t="s">
        <v>882</v>
      </c>
      <c r="I164" s="35" t="s">
        <v>6</v>
      </c>
      <c r="J164" s="36"/>
      <c r="K164" s="1835"/>
      <c r="L164" s="464">
        <v>238</v>
      </c>
      <c r="T164" s="1828"/>
    </row>
    <row r="165" spans="1:20" s="16" customFormat="1">
      <c r="A165" s="35" t="s">
        <v>3619</v>
      </c>
      <c r="B165" s="1843">
        <v>45407</v>
      </c>
      <c r="C165" s="1843">
        <v>45399</v>
      </c>
      <c r="D165" s="1835">
        <v>17126</v>
      </c>
      <c r="E165" s="1835" t="s">
        <v>1115</v>
      </c>
      <c r="F165" s="1835">
        <v>1555</v>
      </c>
      <c r="G165" s="1835" t="s">
        <v>22</v>
      </c>
      <c r="H165" s="1844">
        <v>10</v>
      </c>
      <c r="I165" s="35" t="s">
        <v>6</v>
      </c>
      <c r="J165" s="36"/>
      <c r="K165" s="1835"/>
      <c r="L165" s="464">
        <v>135</v>
      </c>
      <c r="T165" s="1828"/>
    </row>
    <row r="166" spans="1:20" s="16" customFormat="1">
      <c r="A166" s="35" t="s">
        <v>3324</v>
      </c>
      <c r="B166" s="1843">
        <v>45400</v>
      </c>
      <c r="C166" s="1843">
        <v>45399</v>
      </c>
      <c r="D166" s="1835">
        <v>17135</v>
      </c>
      <c r="E166" s="1835" t="s">
        <v>1115</v>
      </c>
      <c r="F166" s="1835">
        <v>5093</v>
      </c>
      <c r="G166" s="1835" t="s">
        <v>38</v>
      </c>
      <c r="H166" s="1844">
        <v>3</v>
      </c>
      <c r="I166" s="35" t="s">
        <v>6</v>
      </c>
      <c r="J166" s="36" t="s">
        <v>3164</v>
      </c>
      <c r="K166" s="1835"/>
      <c r="L166" s="464">
        <v>49.5</v>
      </c>
      <c r="T166" s="1828"/>
    </row>
    <row r="167" spans="1:20" s="16" customFormat="1">
      <c r="A167" s="35" t="s">
        <v>2099</v>
      </c>
      <c r="B167" s="1843">
        <v>45408</v>
      </c>
      <c r="C167" s="1843">
        <v>45405</v>
      </c>
      <c r="D167" s="1835">
        <v>17131</v>
      </c>
      <c r="E167" s="1835" t="s">
        <v>2351</v>
      </c>
      <c r="F167" s="1835">
        <v>2329</v>
      </c>
      <c r="G167" s="1835" t="s">
        <v>53</v>
      </c>
      <c r="H167" s="1844">
        <v>16</v>
      </c>
      <c r="I167" s="35" t="s">
        <v>6</v>
      </c>
      <c r="J167" s="1835"/>
      <c r="K167" s="1835"/>
      <c r="L167" s="464">
        <v>1752</v>
      </c>
      <c r="T167" s="1828"/>
    </row>
    <row r="168" spans="1:20" s="16" customFormat="1">
      <c r="A168" s="35" t="s">
        <v>620</v>
      </c>
      <c r="B168" s="1843">
        <v>45408</v>
      </c>
      <c r="C168" s="1843">
        <v>45404</v>
      </c>
      <c r="D168" s="1835">
        <v>17136</v>
      </c>
      <c r="E168" s="1835" t="s">
        <v>7</v>
      </c>
      <c r="F168" s="1835">
        <v>2727</v>
      </c>
      <c r="G168" s="1835" t="s">
        <v>15</v>
      </c>
      <c r="H168" s="1844">
        <v>60</v>
      </c>
      <c r="I168" s="35" t="s">
        <v>6</v>
      </c>
      <c r="J168" s="1835"/>
      <c r="K168" s="1835"/>
      <c r="L168" s="464">
        <v>1110</v>
      </c>
      <c r="T168" s="1828"/>
    </row>
    <row r="169" spans="1:20" s="16" customFormat="1">
      <c r="A169" s="35" t="s">
        <v>364</v>
      </c>
      <c r="B169" s="1843">
        <v>45408</v>
      </c>
      <c r="C169" s="1843">
        <v>45400</v>
      </c>
      <c r="D169" s="1835">
        <v>17148</v>
      </c>
      <c r="E169" s="1835" t="s">
        <v>44</v>
      </c>
      <c r="F169" s="1835">
        <v>4029</v>
      </c>
      <c r="G169" s="1835" t="s">
        <v>219</v>
      </c>
      <c r="H169" s="1844">
        <v>10</v>
      </c>
      <c r="I169" s="35" t="s">
        <v>6</v>
      </c>
      <c r="J169" s="1835"/>
      <c r="K169" s="1835"/>
      <c r="L169" s="464">
        <v>155</v>
      </c>
      <c r="T169" s="1828"/>
    </row>
    <row r="170" spans="1:20" s="16" customFormat="1">
      <c r="A170" s="35" t="s">
        <v>2961</v>
      </c>
      <c r="B170" s="1843">
        <v>45407</v>
      </c>
      <c r="C170" s="1843">
        <v>45406</v>
      </c>
      <c r="D170" s="1835">
        <v>17130</v>
      </c>
      <c r="E170" s="1835" t="s">
        <v>1115</v>
      </c>
      <c r="F170" s="1835">
        <v>4674</v>
      </c>
      <c r="G170" s="1835" t="s">
        <v>29</v>
      </c>
      <c r="H170" s="1844" t="s">
        <v>877</v>
      </c>
      <c r="I170" s="35" t="s">
        <v>6</v>
      </c>
      <c r="J170" s="1835"/>
      <c r="K170" s="1835"/>
      <c r="L170" s="464">
        <v>680.4</v>
      </c>
      <c r="T170" s="1828"/>
    </row>
    <row r="171" spans="1:20" s="16" customFormat="1">
      <c r="A171" s="35" t="s">
        <v>3849</v>
      </c>
      <c r="B171" s="1843">
        <v>45408</v>
      </c>
      <c r="C171" s="1881">
        <v>45407</v>
      </c>
      <c r="D171" s="1835">
        <v>17134</v>
      </c>
      <c r="E171" s="1835" t="s">
        <v>1115</v>
      </c>
      <c r="F171" s="1835">
        <v>855</v>
      </c>
      <c r="G171" s="1835" t="s">
        <v>38</v>
      </c>
      <c r="H171" s="1844">
        <v>60</v>
      </c>
      <c r="I171" s="35" t="s">
        <v>6</v>
      </c>
      <c r="J171" s="1835"/>
      <c r="K171" s="1835"/>
      <c r="L171" s="464">
        <v>1056.5999999999999</v>
      </c>
      <c r="T171" s="1828"/>
    </row>
    <row r="172" spans="1:20" s="16" customFormat="1">
      <c r="A172" s="35" t="s">
        <v>2262</v>
      </c>
      <c r="B172" s="1843">
        <v>45408</v>
      </c>
      <c r="C172" s="1843">
        <v>45406</v>
      </c>
      <c r="D172" s="1835">
        <v>17138</v>
      </c>
      <c r="E172" s="1835" t="s">
        <v>7</v>
      </c>
      <c r="F172" s="1835">
        <v>2555</v>
      </c>
      <c r="G172" s="1835" t="s">
        <v>382</v>
      </c>
      <c r="H172" s="1844">
        <v>6</v>
      </c>
      <c r="I172" s="35" t="s">
        <v>6</v>
      </c>
      <c r="J172" s="1835"/>
      <c r="K172" s="1835"/>
      <c r="L172" s="464">
        <v>462</v>
      </c>
      <c r="T172" s="1828"/>
    </row>
    <row r="173" spans="1:20" s="16" customFormat="1">
      <c r="A173" s="35" t="s">
        <v>2179</v>
      </c>
      <c r="B173" s="1843">
        <v>45398</v>
      </c>
      <c r="C173" s="1843">
        <v>45406</v>
      </c>
      <c r="D173" s="1835">
        <v>0</v>
      </c>
      <c r="E173" s="1835" t="s">
        <v>153</v>
      </c>
      <c r="F173" s="1835">
        <v>0</v>
      </c>
      <c r="G173" s="1835" t="s">
        <v>16</v>
      </c>
      <c r="H173" s="1844" t="s">
        <v>2154</v>
      </c>
      <c r="I173" s="35" t="s">
        <v>6</v>
      </c>
      <c r="J173" s="1835" t="s">
        <v>1275</v>
      </c>
      <c r="K173" s="1835"/>
      <c r="L173" s="464">
        <v>0</v>
      </c>
      <c r="T173" s="1828"/>
    </row>
    <row r="174" spans="1:20" s="16" customFormat="1">
      <c r="A174" s="35" t="s">
        <v>141</v>
      </c>
      <c r="B174" s="1843">
        <v>45408</v>
      </c>
      <c r="C174" s="1843">
        <v>45404</v>
      </c>
      <c r="D174" s="1835">
        <v>17151</v>
      </c>
      <c r="E174" s="1835" t="s">
        <v>1574</v>
      </c>
      <c r="F174" s="1835">
        <v>2358</v>
      </c>
      <c r="G174" s="1835" t="s">
        <v>17</v>
      </c>
      <c r="H174" s="1844" t="s">
        <v>840</v>
      </c>
      <c r="I174" s="35" t="s">
        <v>6</v>
      </c>
      <c r="J174" s="1835"/>
      <c r="K174" s="1835"/>
      <c r="L174" s="464">
        <v>485</v>
      </c>
      <c r="T174" s="1828"/>
    </row>
    <row r="175" spans="1:20" s="16" customFormat="1">
      <c r="A175" s="35" t="s">
        <v>3792</v>
      </c>
      <c r="B175" s="1843">
        <v>45401</v>
      </c>
      <c r="C175" s="1843">
        <v>45400</v>
      </c>
      <c r="D175" s="1835">
        <v>17155</v>
      </c>
      <c r="E175" s="1835" t="s">
        <v>7</v>
      </c>
      <c r="F175" s="1835">
        <v>5094</v>
      </c>
      <c r="G175" s="1835" t="s">
        <v>3338</v>
      </c>
      <c r="H175" s="1844">
        <v>24</v>
      </c>
      <c r="I175" s="35" t="s">
        <v>6</v>
      </c>
      <c r="J175" s="1835" t="s">
        <v>3164</v>
      </c>
      <c r="K175" s="1835"/>
      <c r="L175" s="464">
        <v>134.4</v>
      </c>
      <c r="T175" s="1828"/>
    </row>
    <row r="176" spans="1:20" s="16" customFormat="1">
      <c r="A176" s="35" t="s">
        <v>1834</v>
      </c>
      <c r="B176" s="1843">
        <v>45411</v>
      </c>
      <c r="C176" s="1843">
        <v>45404</v>
      </c>
      <c r="D176" s="1835">
        <v>17128</v>
      </c>
      <c r="E176" s="1835" t="s">
        <v>1115</v>
      </c>
      <c r="F176" s="1835">
        <v>1126</v>
      </c>
      <c r="G176" s="1835" t="s">
        <v>57</v>
      </c>
      <c r="H176" s="1844" t="s">
        <v>2050</v>
      </c>
      <c r="I176" s="35" t="s">
        <v>6</v>
      </c>
      <c r="J176" s="1835"/>
      <c r="K176" s="1835"/>
      <c r="L176" s="464"/>
      <c r="T176" s="1828"/>
    </row>
    <row r="177" spans="1:20" s="16" customFormat="1">
      <c r="A177" s="35"/>
      <c r="B177" s="1843"/>
      <c r="C177" s="1843"/>
      <c r="D177" s="1835"/>
      <c r="E177" s="1835" t="s">
        <v>1115</v>
      </c>
      <c r="F177" s="1835">
        <v>4732</v>
      </c>
      <c r="G177" s="1835" t="s">
        <v>53</v>
      </c>
      <c r="H177" s="1844" t="s">
        <v>919</v>
      </c>
      <c r="I177" s="35" t="s">
        <v>6</v>
      </c>
      <c r="J177" s="1835"/>
      <c r="K177" s="1835"/>
      <c r="L177" s="464">
        <v>523.91</v>
      </c>
      <c r="T177" s="1828"/>
    </row>
    <row r="178" spans="1:20" s="16" customFormat="1">
      <c r="A178" s="35" t="s">
        <v>132</v>
      </c>
      <c r="B178" s="1843">
        <v>45411</v>
      </c>
      <c r="C178" s="1843">
        <v>45407</v>
      </c>
      <c r="D178" s="1835">
        <v>17156</v>
      </c>
      <c r="E178" s="1835" t="s">
        <v>7</v>
      </c>
      <c r="F178" s="1835">
        <v>3758</v>
      </c>
      <c r="G178" s="1835" t="s">
        <v>62</v>
      </c>
      <c r="H178" s="1844">
        <v>20</v>
      </c>
      <c r="I178" s="35" t="s">
        <v>6</v>
      </c>
      <c r="J178" s="1835"/>
      <c r="K178" s="1835"/>
      <c r="L178" s="464">
        <v>1199.8</v>
      </c>
      <c r="T178" s="1828"/>
    </row>
    <row r="179" spans="1:20" s="16" customFormat="1">
      <c r="A179" s="35" t="s">
        <v>1451</v>
      </c>
      <c r="B179" s="1843">
        <v>45411</v>
      </c>
      <c r="C179" s="1843">
        <v>45404</v>
      </c>
      <c r="D179" s="1835">
        <v>17163</v>
      </c>
      <c r="E179" s="1877" t="s">
        <v>1115</v>
      </c>
      <c r="F179" s="1835">
        <v>951</v>
      </c>
      <c r="G179" s="1877" t="s">
        <v>58</v>
      </c>
      <c r="H179" s="1844">
        <v>3</v>
      </c>
      <c r="I179" s="35" t="s">
        <v>6</v>
      </c>
      <c r="J179" s="1835"/>
      <c r="K179" s="1835"/>
      <c r="L179" s="464">
        <v>289.5</v>
      </c>
      <c r="T179" s="1828"/>
    </row>
    <row r="180" spans="1:20" s="16" customFormat="1">
      <c r="A180" s="35" t="s">
        <v>1303</v>
      </c>
      <c r="B180" s="1843">
        <v>45411</v>
      </c>
      <c r="C180" s="1843">
        <v>45405</v>
      </c>
      <c r="D180" s="1835">
        <v>17162</v>
      </c>
      <c r="E180" s="1877" t="s">
        <v>1221</v>
      </c>
      <c r="F180" s="1835">
        <v>3630</v>
      </c>
      <c r="G180" s="1877" t="s">
        <v>1465</v>
      </c>
      <c r="H180" s="1844">
        <v>5</v>
      </c>
      <c r="I180" s="35" t="s">
        <v>6</v>
      </c>
      <c r="J180" s="1877" t="s">
        <v>121</v>
      </c>
      <c r="K180" s="1835"/>
      <c r="L180" s="464"/>
      <c r="T180" s="1828"/>
    </row>
    <row r="181" spans="1:20" s="16" customFormat="1">
      <c r="A181" s="35"/>
      <c r="B181" s="1843"/>
      <c r="C181" s="1843">
        <v>45406</v>
      </c>
      <c r="D181" s="1835"/>
      <c r="E181" s="1877" t="s">
        <v>1574</v>
      </c>
      <c r="F181" s="1835">
        <v>3626</v>
      </c>
      <c r="G181" s="1877" t="s">
        <v>1441</v>
      </c>
      <c r="H181" s="1844">
        <v>50</v>
      </c>
      <c r="I181" s="35" t="s">
        <v>6</v>
      </c>
      <c r="J181" s="1835"/>
      <c r="K181" s="1835"/>
      <c r="L181" s="464"/>
      <c r="T181" s="1828"/>
    </row>
    <row r="182" spans="1:20" s="16" customFormat="1">
      <c r="A182" s="35"/>
      <c r="B182" s="1843"/>
      <c r="C182" s="1843"/>
      <c r="D182" s="1835"/>
      <c r="E182" s="1877" t="s">
        <v>1221</v>
      </c>
      <c r="F182" s="1835">
        <v>3624</v>
      </c>
      <c r="G182" s="1877" t="s">
        <v>63</v>
      </c>
      <c r="H182" s="1844">
        <v>30</v>
      </c>
      <c r="I182" s="35" t="s">
        <v>6</v>
      </c>
      <c r="J182" s="1877" t="s">
        <v>121</v>
      </c>
      <c r="K182" s="1835"/>
      <c r="L182" s="464">
        <v>2254.3000000000002</v>
      </c>
      <c r="T182" s="1828"/>
    </row>
    <row r="183" spans="1:20" s="16" customFormat="1">
      <c r="A183" s="35" t="s">
        <v>3850</v>
      </c>
      <c r="B183" s="1843">
        <v>45411</v>
      </c>
      <c r="C183" s="1843">
        <v>45408</v>
      </c>
      <c r="D183" s="1835">
        <v>17165</v>
      </c>
      <c r="E183" s="1877" t="s">
        <v>1115</v>
      </c>
      <c r="F183" s="1835">
        <v>1468</v>
      </c>
      <c r="G183" s="1877" t="s">
        <v>21</v>
      </c>
      <c r="H183" s="1844">
        <v>10</v>
      </c>
      <c r="I183" s="35" t="s">
        <v>6</v>
      </c>
      <c r="J183" s="1835"/>
      <c r="K183" s="1835"/>
      <c r="L183" s="464">
        <v>630</v>
      </c>
      <c r="T183" s="1828"/>
    </row>
    <row r="184" spans="1:20" s="16" customFormat="1">
      <c r="A184" s="35" t="s">
        <v>1261</v>
      </c>
      <c r="B184" s="1843">
        <v>45412</v>
      </c>
      <c r="C184" s="1843">
        <v>45404</v>
      </c>
      <c r="D184" s="1835">
        <v>17172</v>
      </c>
      <c r="E184" s="1877" t="s">
        <v>1115</v>
      </c>
      <c r="F184" s="1835">
        <v>879</v>
      </c>
      <c r="G184" s="1877" t="s">
        <v>17</v>
      </c>
      <c r="H184" s="1880" t="s">
        <v>1963</v>
      </c>
      <c r="I184" s="35" t="s">
        <v>6</v>
      </c>
      <c r="J184" s="1835"/>
      <c r="K184" s="1835"/>
      <c r="L184" s="464">
        <v>152</v>
      </c>
      <c r="T184" s="1828"/>
    </row>
    <row r="185" spans="1:20" s="16" customFormat="1">
      <c r="A185" s="35" t="s">
        <v>2506</v>
      </c>
      <c r="B185" s="1843">
        <v>45412</v>
      </c>
      <c r="C185" s="1843">
        <v>45407</v>
      </c>
      <c r="D185" s="1835">
        <v>17169</v>
      </c>
      <c r="E185" s="1877" t="s">
        <v>1115</v>
      </c>
      <c r="F185" s="1835">
        <v>1106</v>
      </c>
      <c r="G185" s="1877" t="s">
        <v>18</v>
      </c>
      <c r="H185" s="1844">
        <v>10</v>
      </c>
      <c r="I185" s="35" t="s">
        <v>6</v>
      </c>
      <c r="J185" s="1835"/>
      <c r="K185" s="1835"/>
      <c r="L185" s="464">
        <v>265</v>
      </c>
      <c r="T185" s="1828"/>
    </row>
    <row r="186" spans="1:20" s="16" customFormat="1">
      <c r="A186" s="35" t="s">
        <v>2763</v>
      </c>
      <c r="B186" s="1843">
        <v>45412</v>
      </c>
      <c r="C186" s="1843">
        <v>45408</v>
      </c>
      <c r="D186" s="1835">
        <v>17178</v>
      </c>
      <c r="E186" s="1877" t="s">
        <v>1115</v>
      </c>
      <c r="F186" s="1835">
        <v>1397</v>
      </c>
      <c r="G186" s="1877" t="s">
        <v>22</v>
      </c>
      <c r="H186" s="1844">
        <v>10</v>
      </c>
      <c r="I186" s="35" t="s">
        <v>6</v>
      </c>
      <c r="J186" s="1835"/>
      <c r="K186" s="1835"/>
      <c r="L186" s="464">
        <v>185</v>
      </c>
      <c r="T186" s="1828"/>
    </row>
    <row r="187" spans="1:20" s="16" customFormat="1">
      <c r="A187" s="35" t="s">
        <v>1532</v>
      </c>
      <c r="B187" s="1843">
        <v>45412</v>
      </c>
      <c r="C187" s="1843">
        <v>45408</v>
      </c>
      <c r="D187" s="1835">
        <v>17189</v>
      </c>
      <c r="E187" s="1877" t="s">
        <v>1115</v>
      </c>
      <c r="F187" s="1835">
        <v>1126</v>
      </c>
      <c r="G187" s="1877" t="s">
        <v>57</v>
      </c>
      <c r="H187" s="1844">
        <v>8</v>
      </c>
      <c r="I187" s="35" t="s">
        <v>6</v>
      </c>
      <c r="J187" s="1835"/>
      <c r="K187" s="1835"/>
      <c r="L187" s="464">
        <v>760</v>
      </c>
      <c r="T187" s="1828"/>
    </row>
    <row r="188" spans="1:20" s="16" customFormat="1">
      <c r="A188" s="35" t="s">
        <v>274</v>
      </c>
      <c r="B188" s="1843">
        <v>45412</v>
      </c>
      <c r="C188" s="1843">
        <v>45408</v>
      </c>
      <c r="D188" s="1835">
        <v>17196</v>
      </c>
      <c r="E188" s="1877" t="s">
        <v>7</v>
      </c>
      <c r="F188" s="1835">
        <v>1483</v>
      </c>
      <c r="G188" s="1877" t="s">
        <v>5</v>
      </c>
      <c r="H188" s="1844">
        <v>20</v>
      </c>
      <c r="I188" s="35" t="s">
        <v>6</v>
      </c>
      <c r="J188" s="1835"/>
      <c r="K188" s="1835"/>
      <c r="L188" s="464">
        <v>996.8</v>
      </c>
      <c r="T188" s="1828"/>
    </row>
    <row r="189" spans="1:20" s="16" customFormat="1">
      <c r="A189" s="35" t="s">
        <v>1613</v>
      </c>
      <c r="B189" s="1843">
        <v>45412</v>
      </c>
      <c r="C189" s="1843">
        <v>45407</v>
      </c>
      <c r="D189" s="1835">
        <v>17197</v>
      </c>
      <c r="E189" s="1877" t="s">
        <v>1115</v>
      </c>
      <c r="F189" s="1835">
        <v>855</v>
      </c>
      <c r="G189" s="1877" t="s">
        <v>38</v>
      </c>
      <c r="H189" s="1844">
        <v>60</v>
      </c>
      <c r="I189" s="35" t="s">
        <v>6</v>
      </c>
      <c r="J189" s="1835"/>
      <c r="K189" s="1835"/>
      <c r="L189" s="464">
        <v>1080</v>
      </c>
      <c r="T189" s="1828"/>
    </row>
    <row r="190" spans="1:20" s="16" customFormat="1">
      <c r="A190" s="35" t="s">
        <v>1635</v>
      </c>
      <c r="B190" s="1843">
        <v>45412</v>
      </c>
      <c r="C190" s="1843">
        <v>45408</v>
      </c>
      <c r="D190" s="1835">
        <v>17202</v>
      </c>
      <c r="E190" s="1877" t="s">
        <v>1115</v>
      </c>
      <c r="F190" s="1835">
        <v>2825</v>
      </c>
      <c r="G190" s="1877" t="s">
        <v>207</v>
      </c>
      <c r="H190" s="1880" t="s">
        <v>1092</v>
      </c>
      <c r="I190" s="35" t="s">
        <v>6</v>
      </c>
      <c r="J190" s="1835"/>
      <c r="K190" s="1835"/>
      <c r="L190" s="464"/>
      <c r="T190" s="1828"/>
    </row>
    <row r="191" spans="1:20" s="16" customFormat="1">
      <c r="A191" s="35"/>
      <c r="B191" s="1843"/>
      <c r="C191" s="1843"/>
      <c r="D191" s="1835"/>
      <c r="E191" s="1877" t="s">
        <v>1115</v>
      </c>
      <c r="F191" s="1835">
        <v>1087</v>
      </c>
      <c r="G191" s="1877" t="s">
        <v>46</v>
      </c>
      <c r="H191" s="1844">
        <v>20</v>
      </c>
      <c r="I191" s="35" t="s">
        <v>6</v>
      </c>
      <c r="J191" s="1835"/>
      <c r="K191" s="1835"/>
      <c r="L191" s="464">
        <v>452.2</v>
      </c>
      <c r="T191" s="1828"/>
    </row>
    <row r="192" spans="1:20" s="16" customFormat="1">
      <c r="A192" s="35" t="s">
        <v>3542</v>
      </c>
      <c r="B192" s="1843">
        <v>45412</v>
      </c>
      <c r="C192" s="1843">
        <v>45407</v>
      </c>
      <c r="D192" s="1835">
        <v>17207</v>
      </c>
      <c r="E192" s="1877" t="s">
        <v>1115</v>
      </c>
      <c r="F192" s="1835">
        <v>855</v>
      </c>
      <c r="G192" s="1877" t="s">
        <v>38</v>
      </c>
      <c r="H192" s="1844">
        <v>20</v>
      </c>
      <c r="I192" s="35" t="s">
        <v>6</v>
      </c>
      <c r="J192" s="1835"/>
      <c r="K192" s="1835"/>
      <c r="L192" s="464">
        <v>354</v>
      </c>
      <c r="T192" s="1828"/>
    </row>
    <row r="193" spans="1:25" s="16" customFormat="1">
      <c r="A193" s="35" t="s">
        <v>2814</v>
      </c>
      <c r="B193" s="1843">
        <v>45412</v>
      </c>
      <c r="C193" s="1843">
        <v>45407</v>
      </c>
      <c r="D193" s="1835">
        <v>17228</v>
      </c>
      <c r="E193" s="1877" t="s">
        <v>1221</v>
      </c>
      <c r="F193" s="1835">
        <v>3590</v>
      </c>
      <c r="G193" s="1877" t="s">
        <v>47</v>
      </c>
      <c r="H193" s="1844">
        <v>20</v>
      </c>
      <c r="I193" s="35" t="s">
        <v>6</v>
      </c>
      <c r="J193" s="1835"/>
      <c r="K193" s="1835"/>
      <c r="L193" s="464">
        <v>940</v>
      </c>
      <c r="T193" s="1828"/>
    </row>
    <row r="194" spans="1:25" s="16" customFormat="1">
      <c r="A194" s="35" t="s">
        <v>871</v>
      </c>
      <c r="B194" s="1843">
        <v>45412</v>
      </c>
      <c r="C194" s="1843">
        <v>45408</v>
      </c>
      <c r="D194" s="1835">
        <v>17205</v>
      </c>
      <c r="E194" s="1877" t="s">
        <v>153</v>
      </c>
      <c r="F194" s="1835">
        <v>4537</v>
      </c>
      <c r="G194" s="1877" t="s">
        <v>770</v>
      </c>
      <c r="H194" s="1844">
        <v>2</v>
      </c>
      <c r="I194" s="35" t="s">
        <v>6</v>
      </c>
      <c r="J194" s="1877" t="s">
        <v>270</v>
      </c>
      <c r="K194" s="1835"/>
      <c r="L194" s="464">
        <v>117.8</v>
      </c>
      <c r="T194" s="1828"/>
    </row>
    <row r="195" spans="1:25" s="16" customFormat="1">
      <c r="A195" s="35" t="s">
        <v>2822</v>
      </c>
      <c r="B195" s="1843">
        <v>45412</v>
      </c>
      <c r="C195" s="1843">
        <v>45407</v>
      </c>
      <c r="D195" s="1835">
        <v>17218</v>
      </c>
      <c r="E195" s="1877" t="s">
        <v>1221</v>
      </c>
      <c r="F195" s="1835">
        <v>2438</v>
      </c>
      <c r="G195" s="1877" t="s">
        <v>47</v>
      </c>
      <c r="H195" s="1880" t="s">
        <v>903</v>
      </c>
      <c r="I195" s="35" t="s">
        <v>6</v>
      </c>
      <c r="J195" s="1835"/>
      <c r="K195" s="1835"/>
      <c r="L195" s="464">
        <v>281.60000000000002</v>
      </c>
      <c r="T195" s="1828"/>
    </row>
    <row r="196" spans="1:25" s="16" customFormat="1">
      <c r="A196" s="35" t="s">
        <v>2283</v>
      </c>
      <c r="B196" s="1843">
        <v>45412</v>
      </c>
      <c r="C196" s="1843">
        <v>45407</v>
      </c>
      <c r="D196" s="1835">
        <v>17219</v>
      </c>
      <c r="E196" s="1877" t="s">
        <v>1115</v>
      </c>
      <c r="F196" s="1835">
        <v>753</v>
      </c>
      <c r="G196" s="1877" t="s">
        <v>47</v>
      </c>
      <c r="H196" s="1880" t="s">
        <v>1289</v>
      </c>
      <c r="I196" s="35" t="s">
        <v>6</v>
      </c>
      <c r="J196" s="1835"/>
      <c r="K196" s="1835"/>
      <c r="L196" s="464">
        <v>638.72</v>
      </c>
      <c r="T196" s="1828"/>
    </row>
    <row r="197" spans="1:25" s="16" customFormat="1">
      <c r="A197" s="35" t="s">
        <v>393</v>
      </c>
      <c r="B197" s="1843">
        <v>45412</v>
      </c>
      <c r="C197" s="1843">
        <v>45407</v>
      </c>
      <c r="D197" s="1835">
        <v>17231</v>
      </c>
      <c r="E197" s="1877" t="s">
        <v>2351</v>
      </c>
      <c r="F197" s="1835">
        <v>2560</v>
      </c>
      <c r="G197" s="1877" t="s">
        <v>5</v>
      </c>
      <c r="H197" s="1844">
        <v>10</v>
      </c>
      <c r="I197" s="35" t="s">
        <v>6</v>
      </c>
      <c r="J197" s="1835"/>
      <c r="K197" s="1835"/>
      <c r="L197" s="464">
        <v>452</v>
      </c>
      <c r="T197" s="1828"/>
    </row>
    <row r="198" spans="1:25" s="16" customFormat="1">
      <c r="A198" s="35" t="s">
        <v>400</v>
      </c>
      <c r="B198" s="1843">
        <v>45412</v>
      </c>
      <c r="C198" s="1843">
        <v>45407</v>
      </c>
      <c r="D198" s="1835">
        <v>17234</v>
      </c>
      <c r="E198" s="1877" t="s">
        <v>7</v>
      </c>
      <c r="F198" s="1835">
        <v>1095</v>
      </c>
      <c r="G198" s="1877" t="s">
        <v>47</v>
      </c>
      <c r="H198" s="1844">
        <v>4</v>
      </c>
      <c r="I198" s="35" t="s">
        <v>6</v>
      </c>
      <c r="J198" s="1835"/>
      <c r="K198" s="1835"/>
      <c r="L198" s="464">
        <v>184.4</v>
      </c>
      <c r="T198" s="1828"/>
    </row>
    <row r="199" spans="1:25" s="16" customFormat="1">
      <c r="A199" s="35" t="s">
        <v>3861</v>
      </c>
      <c r="B199" s="1843">
        <v>45412</v>
      </c>
      <c r="C199" s="1843">
        <v>45408</v>
      </c>
      <c r="D199" s="1835">
        <v>17245</v>
      </c>
      <c r="E199" s="1877" t="s">
        <v>1115</v>
      </c>
      <c r="F199" s="1835">
        <v>2357</v>
      </c>
      <c r="G199" s="1877" t="s">
        <v>35</v>
      </c>
      <c r="H199" s="1844">
        <v>3</v>
      </c>
      <c r="I199" s="35" t="s">
        <v>6</v>
      </c>
      <c r="J199" s="1835"/>
      <c r="K199" s="1835"/>
      <c r="L199" s="464">
        <v>47.97</v>
      </c>
      <c r="T199" s="1828"/>
    </row>
    <row r="200" spans="1:25" s="16" customFormat="1">
      <c r="A200" s="35" t="s">
        <v>1604</v>
      </c>
      <c r="B200" s="1843">
        <v>45412</v>
      </c>
      <c r="C200" s="1843">
        <v>45412</v>
      </c>
      <c r="D200" s="1835">
        <v>17246</v>
      </c>
      <c r="E200" s="1877" t="s">
        <v>1221</v>
      </c>
      <c r="F200" s="1835">
        <v>3590</v>
      </c>
      <c r="G200" s="1877" t="s">
        <v>47</v>
      </c>
      <c r="H200" s="1880" t="s">
        <v>984</v>
      </c>
      <c r="I200" s="35" t="s">
        <v>6</v>
      </c>
      <c r="J200" s="1835"/>
      <c r="K200" s="1835"/>
      <c r="L200" s="464">
        <v>119</v>
      </c>
      <c r="T200" s="1828"/>
    </row>
    <row r="201" spans="1:25" s="16" customFormat="1">
      <c r="A201" s="35" t="s">
        <v>2262</v>
      </c>
      <c r="B201" s="1843">
        <v>45414</v>
      </c>
      <c r="C201" s="1843">
        <v>45412</v>
      </c>
      <c r="D201" s="1835">
        <v>17251</v>
      </c>
      <c r="E201" s="1877" t="s">
        <v>7</v>
      </c>
      <c r="F201" s="1835">
        <v>2555</v>
      </c>
      <c r="G201" s="1877" t="s">
        <v>382</v>
      </c>
      <c r="H201" s="1844">
        <v>5</v>
      </c>
      <c r="I201" s="35" t="s">
        <v>6</v>
      </c>
      <c r="J201" s="1835"/>
      <c r="K201" s="1835"/>
      <c r="L201" s="464">
        <v>385</v>
      </c>
      <c r="T201" s="1828"/>
    </row>
    <row r="202" spans="1:25" s="16" customFormat="1">
      <c r="A202" s="35" t="s">
        <v>2821</v>
      </c>
      <c r="B202" s="1843">
        <v>45412</v>
      </c>
      <c r="C202" s="1843">
        <v>45412</v>
      </c>
      <c r="D202" s="1835">
        <v>17255</v>
      </c>
      <c r="E202" s="1877" t="s">
        <v>1115</v>
      </c>
      <c r="F202" s="1835">
        <v>4554</v>
      </c>
      <c r="G202" s="1877" t="s">
        <v>36</v>
      </c>
      <c r="H202" s="1844">
        <v>10</v>
      </c>
      <c r="I202" s="35" t="s">
        <v>6</v>
      </c>
      <c r="J202" s="1835"/>
      <c r="K202" s="1835"/>
      <c r="L202" s="464">
        <v>630</v>
      </c>
      <c r="T202" s="1828"/>
    </row>
    <row r="203" spans="1:25" s="41" customFormat="1">
      <c r="A203" s="35"/>
      <c r="B203" s="1843"/>
      <c r="C203" s="1843"/>
      <c r="D203" s="1835"/>
      <c r="E203" s="1877"/>
      <c r="F203" s="1877"/>
      <c r="G203" s="1877" t="s">
        <v>127</v>
      </c>
      <c r="H203" s="1884" t="s">
        <v>2025</v>
      </c>
      <c r="I203" s="35" t="s">
        <v>6</v>
      </c>
      <c r="J203" s="1835"/>
      <c r="K203" s="1835"/>
      <c r="L203" s="1478">
        <v>379.76</v>
      </c>
      <c r="M203" s="249"/>
      <c r="N203" s="249"/>
      <c r="O203" s="249"/>
      <c r="P203" s="249"/>
      <c r="Q203" s="249"/>
      <c r="R203" s="249"/>
      <c r="T203" s="1847"/>
      <c r="U203" s="249"/>
      <c r="V203" s="249"/>
      <c r="W203" s="249"/>
      <c r="X203" s="249"/>
      <c r="Y203" s="249"/>
    </row>
    <row r="204" spans="1:25" s="16" customFormat="1">
      <c r="A204" s="35" t="s">
        <v>3437</v>
      </c>
      <c r="B204" s="1843">
        <v>45412</v>
      </c>
      <c r="C204" s="1843">
        <v>45412</v>
      </c>
      <c r="D204" s="1835">
        <v>17237</v>
      </c>
      <c r="E204" s="1877" t="s">
        <v>1221</v>
      </c>
      <c r="F204" s="1835">
        <v>4268</v>
      </c>
      <c r="G204" s="1877" t="s">
        <v>29</v>
      </c>
      <c r="H204" s="1844">
        <v>30</v>
      </c>
      <c r="I204" s="35" t="s">
        <v>6</v>
      </c>
      <c r="J204" s="1835"/>
      <c r="K204" s="1835"/>
      <c r="L204" s="464">
        <v>585</v>
      </c>
      <c r="T204" s="1828"/>
    </row>
    <row r="205" spans="1:25" s="16" customFormat="1">
      <c r="A205" s="35" t="s">
        <v>2830</v>
      </c>
      <c r="B205" s="1843">
        <v>45412</v>
      </c>
      <c r="C205" s="1843">
        <v>45408</v>
      </c>
      <c r="D205" s="1835">
        <v>17239</v>
      </c>
      <c r="E205" s="1877" t="s">
        <v>2351</v>
      </c>
      <c r="F205" s="1835">
        <v>4527</v>
      </c>
      <c r="G205" s="1877" t="s">
        <v>38</v>
      </c>
      <c r="H205" s="1844">
        <v>20</v>
      </c>
      <c r="I205" s="35" t="s">
        <v>6</v>
      </c>
      <c r="J205" s="1835"/>
      <c r="K205" s="1835"/>
      <c r="L205" s="464">
        <v>1146</v>
      </c>
      <c r="T205" s="1828"/>
    </row>
    <row r="206" spans="1:25" s="16" customFormat="1">
      <c r="A206" s="35" t="s">
        <v>580</v>
      </c>
      <c r="B206" s="1843">
        <v>45412</v>
      </c>
      <c r="C206" s="1843">
        <v>45408</v>
      </c>
      <c r="D206" s="1835">
        <v>17250</v>
      </c>
      <c r="E206" s="1877" t="s">
        <v>1115</v>
      </c>
      <c r="F206" s="1835">
        <v>3620</v>
      </c>
      <c r="G206" s="1877" t="s">
        <v>22</v>
      </c>
      <c r="H206" s="1880" t="s">
        <v>849</v>
      </c>
      <c r="I206" s="35" t="s">
        <v>6</v>
      </c>
      <c r="J206" s="1835"/>
      <c r="K206" s="1835"/>
      <c r="L206" s="464"/>
      <c r="T206" s="1828"/>
    </row>
    <row r="207" spans="1:25" s="16" customFormat="1">
      <c r="A207" s="35"/>
      <c r="B207" s="1843"/>
      <c r="C207" s="1843"/>
      <c r="D207" s="1835"/>
      <c r="E207" s="1877" t="s">
        <v>1115</v>
      </c>
      <c r="F207" s="1835">
        <v>3605</v>
      </c>
      <c r="G207" s="1877" t="s">
        <v>21</v>
      </c>
      <c r="H207" s="1880" t="s">
        <v>984</v>
      </c>
      <c r="I207" s="35" t="s">
        <v>6</v>
      </c>
      <c r="J207" s="1835"/>
      <c r="K207" s="1835"/>
      <c r="L207" s="464">
        <v>280</v>
      </c>
      <c r="T207" s="1828"/>
    </row>
    <row r="208" spans="1:25" s="16" customFormat="1">
      <c r="A208" s="25" t="s">
        <v>1177</v>
      </c>
      <c r="B208" s="14">
        <v>45413</v>
      </c>
      <c r="C208" s="14">
        <v>45408</v>
      </c>
      <c r="D208" s="9">
        <v>16078</v>
      </c>
      <c r="E208" s="9" t="s">
        <v>2</v>
      </c>
      <c r="F208" s="9">
        <v>1007</v>
      </c>
      <c r="G208" s="9" t="s">
        <v>135</v>
      </c>
      <c r="H208" s="10">
        <v>20</v>
      </c>
      <c r="I208" s="35" t="s">
        <v>6</v>
      </c>
      <c r="J208" s="9" t="s">
        <v>3807</v>
      </c>
      <c r="K208" s="9"/>
      <c r="L208" s="458">
        <v>570</v>
      </c>
      <c r="T208" s="1828"/>
    </row>
    <row r="209" spans="1:25" s="16" customFormat="1">
      <c r="A209" s="25" t="s">
        <v>1635</v>
      </c>
      <c r="B209" s="14">
        <v>45415</v>
      </c>
      <c r="C209" s="14">
        <v>45408</v>
      </c>
      <c r="D209" s="9">
        <v>17204</v>
      </c>
      <c r="E209" s="9" t="s">
        <v>1115</v>
      </c>
      <c r="F209" s="9">
        <v>2825</v>
      </c>
      <c r="G209" s="9" t="s">
        <v>207</v>
      </c>
      <c r="H209" s="10">
        <v>5</v>
      </c>
      <c r="I209" s="35" t="s">
        <v>6</v>
      </c>
      <c r="J209" s="9" t="s">
        <v>3807</v>
      </c>
      <c r="K209" s="9"/>
      <c r="L209" s="458">
        <v>434</v>
      </c>
      <c r="T209" s="1828"/>
    </row>
    <row r="210" spans="1:25" s="6" customFormat="1">
      <c r="A210" s="35" t="s">
        <v>411</v>
      </c>
      <c r="B210" s="14">
        <v>45413</v>
      </c>
      <c r="C210" s="14">
        <v>45412</v>
      </c>
      <c r="D210" s="9">
        <v>17045</v>
      </c>
      <c r="E210" s="9" t="s">
        <v>2</v>
      </c>
      <c r="F210" s="9">
        <v>908</v>
      </c>
      <c r="G210" s="9" t="s">
        <v>30</v>
      </c>
      <c r="H210" s="10">
        <v>21</v>
      </c>
      <c r="I210" s="35" t="s">
        <v>6</v>
      </c>
      <c r="J210" s="9" t="s">
        <v>3807</v>
      </c>
      <c r="K210" s="9"/>
      <c r="L210" s="458"/>
    </row>
    <row r="211" spans="1:25" s="6" customFormat="1">
      <c r="A211" s="35"/>
      <c r="B211" s="14"/>
      <c r="C211" s="9"/>
      <c r="D211" s="9"/>
      <c r="E211" s="9" t="s">
        <v>2</v>
      </c>
      <c r="F211" s="9">
        <v>951</v>
      </c>
      <c r="G211" s="9" t="s">
        <v>58</v>
      </c>
      <c r="H211" s="10">
        <v>4</v>
      </c>
      <c r="I211" s="35" t="s">
        <v>6</v>
      </c>
      <c r="J211" s="9" t="s">
        <v>3807</v>
      </c>
      <c r="K211" s="9"/>
      <c r="L211" s="458"/>
    </row>
    <row r="212" spans="1:25" s="6" customFormat="1">
      <c r="A212" s="35"/>
      <c r="B212" s="14"/>
      <c r="C212" s="9"/>
      <c r="D212" s="9"/>
      <c r="E212" s="9" t="s">
        <v>2351</v>
      </c>
      <c r="F212" s="9">
        <v>5081</v>
      </c>
      <c r="G212" s="9" t="s">
        <v>3338</v>
      </c>
      <c r="H212" s="10">
        <v>30</v>
      </c>
      <c r="I212" s="35" t="s">
        <v>6</v>
      </c>
      <c r="J212" s="9" t="s">
        <v>3807</v>
      </c>
      <c r="K212" s="9"/>
      <c r="L212" s="458">
        <v>1005</v>
      </c>
    </row>
    <row r="213" spans="1:25" s="16" customFormat="1">
      <c r="A213" s="25" t="s">
        <v>2374</v>
      </c>
      <c r="B213" s="14">
        <v>45412</v>
      </c>
      <c r="C213" s="14">
        <v>45412</v>
      </c>
      <c r="D213" s="9">
        <v>17264</v>
      </c>
      <c r="E213" s="9" t="s">
        <v>2504</v>
      </c>
      <c r="F213" s="9">
        <v>4375</v>
      </c>
      <c r="G213" s="9" t="s">
        <v>1800</v>
      </c>
      <c r="H213" s="10">
        <v>100</v>
      </c>
      <c r="I213" s="35" t="s">
        <v>6</v>
      </c>
      <c r="J213" s="9" t="s">
        <v>3865</v>
      </c>
      <c r="K213" s="9"/>
      <c r="L213" s="458">
        <v>2090</v>
      </c>
    </row>
    <row r="214" spans="1:25" s="16" customFormat="1">
      <c r="A214" s="234" t="s">
        <v>2179</v>
      </c>
      <c r="B214" s="1885"/>
      <c r="C214" s="1885"/>
      <c r="D214" s="24"/>
      <c r="E214" s="24" t="s">
        <v>1115</v>
      </c>
      <c r="F214" s="24">
        <v>0</v>
      </c>
      <c r="G214" s="24" t="s">
        <v>521</v>
      </c>
      <c r="H214" s="1048" t="s">
        <v>1114</v>
      </c>
      <c r="I214" s="235"/>
      <c r="J214" s="24" t="s">
        <v>1275</v>
      </c>
      <c r="K214" s="24"/>
      <c r="L214" s="461">
        <v>0</v>
      </c>
    </row>
    <row r="215" spans="1:25" s="16" customFormat="1">
      <c r="A215" s="25" t="s">
        <v>224</v>
      </c>
      <c r="B215" s="14">
        <v>45412</v>
      </c>
      <c r="C215" s="14">
        <v>45412</v>
      </c>
      <c r="D215" s="9">
        <v>17269</v>
      </c>
      <c r="E215" s="9" t="s">
        <v>1115</v>
      </c>
      <c r="F215" s="9">
        <v>838</v>
      </c>
      <c r="G215" s="9" t="s">
        <v>5</v>
      </c>
      <c r="H215" s="10">
        <v>6</v>
      </c>
      <c r="I215" s="35" t="s">
        <v>6</v>
      </c>
      <c r="J215" s="9"/>
      <c r="K215" s="9"/>
      <c r="L215" s="458">
        <v>243.54</v>
      </c>
    </row>
    <row r="216" spans="1:25" s="16" customFormat="1">
      <c r="A216" s="25" t="s">
        <v>3868</v>
      </c>
      <c r="B216" s="14">
        <v>45412</v>
      </c>
      <c r="C216" s="14">
        <v>45412</v>
      </c>
      <c r="D216" s="9">
        <v>17270</v>
      </c>
      <c r="E216" s="9" t="s">
        <v>7</v>
      </c>
      <c r="F216" s="9">
        <v>2490</v>
      </c>
      <c r="G216" s="9" t="s">
        <v>85</v>
      </c>
      <c r="H216" s="10">
        <v>20</v>
      </c>
      <c r="I216" s="35" t="s">
        <v>6</v>
      </c>
      <c r="J216" s="9"/>
      <c r="K216" s="9"/>
      <c r="L216" s="458">
        <v>167.6</v>
      </c>
    </row>
    <row r="217" spans="1:25" s="16" customFormat="1">
      <c r="A217" s="235"/>
      <c r="B217" s="1841"/>
      <c r="C217" s="1841"/>
      <c r="D217" s="1829"/>
      <c r="E217" s="1829"/>
      <c r="F217" s="1829"/>
      <c r="G217" s="1829"/>
      <c r="H217" s="1842"/>
      <c r="I217" s="235"/>
      <c r="J217" s="1829"/>
      <c r="K217" s="1829"/>
      <c r="L217" s="454"/>
      <c r="T217" s="1828"/>
    </row>
    <row r="218" spans="1:25" s="41" customFormat="1" ht="15.75">
      <c r="A218" s="1477"/>
      <c r="B218" s="1613"/>
      <c r="C218" s="1614"/>
      <c r="D218" s="1615"/>
      <c r="E218" s="1616"/>
      <c r="F218" s="1617"/>
      <c r="G218" s="1618"/>
      <c r="H218" s="1615"/>
      <c r="I218" s="1619"/>
      <c r="J218" s="1618"/>
      <c r="K218" s="1618"/>
      <c r="L218" s="1805">
        <f>SUM(L97:L217)</f>
        <v>80290.810000000012</v>
      </c>
      <c r="M218" s="249"/>
      <c r="N218" s="249"/>
      <c r="O218" s="249"/>
      <c r="P218" s="249"/>
      <c r="Q218" s="249"/>
      <c r="R218" s="249"/>
      <c r="T218" s="608"/>
      <c r="U218" s="249"/>
      <c r="V218" s="249"/>
      <c r="W218" s="249"/>
      <c r="X218" s="249"/>
      <c r="Y218" s="249"/>
    </row>
    <row r="219" spans="1:25" s="41" customFormat="1" ht="15.75">
      <c r="A219" s="2543" t="s">
        <v>3666</v>
      </c>
      <c r="B219" s="2544"/>
      <c r="C219" s="2544"/>
      <c r="D219" s="2544"/>
      <c r="E219" s="2544"/>
      <c r="F219" s="2544"/>
      <c r="G219" s="2544"/>
      <c r="H219" s="2544"/>
      <c r="I219" s="2544"/>
      <c r="J219" s="2544"/>
      <c r="K219" s="2544"/>
      <c r="L219" s="2545"/>
      <c r="M219" s="249"/>
      <c r="N219" s="249"/>
      <c r="O219" s="249"/>
      <c r="P219" s="249"/>
      <c r="Q219" s="249"/>
      <c r="R219" s="249"/>
      <c r="T219" s="608"/>
      <c r="U219" s="249"/>
      <c r="V219" s="249"/>
      <c r="W219" s="249"/>
      <c r="X219" s="249"/>
      <c r="Y219" s="249"/>
    </row>
    <row r="220" spans="1:25" s="6" customFormat="1">
      <c r="A220" s="596" t="s">
        <v>1177</v>
      </c>
      <c r="B220" s="1774">
        <v>45446</v>
      </c>
      <c r="C220" s="597"/>
      <c r="D220" s="597">
        <v>16081</v>
      </c>
      <c r="E220" s="597" t="s">
        <v>2</v>
      </c>
      <c r="F220" s="597">
        <v>1007</v>
      </c>
      <c r="G220" s="597" t="s">
        <v>135</v>
      </c>
      <c r="H220" s="1775">
        <v>20</v>
      </c>
      <c r="I220" s="596"/>
      <c r="J220" s="597" t="s">
        <v>3807</v>
      </c>
      <c r="K220" s="597"/>
      <c r="L220" s="599">
        <v>570</v>
      </c>
    </row>
    <row r="221" spans="1:25" s="6" customFormat="1">
      <c r="A221" s="596" t="s">
        <v>1177</v>
      </c>
      <c r="B221" s="1774">
        <v>45474</v>
      </c>
      <c r="C221" s="597"/>
      <c r="D221" s="597">
        <v>16082</v>
      </c>
      <c r="E221" s="597" t="s">
        <v>2</v>
      </c>
      <c r="F221" s="597">
        <v>1007</v>
      </c>
      <c r="G221" s="597" t="s">
        <v>135</v>
      </c>
      <c r="H221" s="1775">
        <v>20</v>
      </c>
      <c r="I221" s="596"/>
      <c r="J221" s="597" t="s">
        <v>3807</v>
      </c>
      <c r="K221" s="597"/>
      <c r="L221" s="599">
        <v>570</v>
      </c>
    </row>
    <row r="222" spans="1:25" s="6" customFormat="1">
      <c r="A222" s="596" t="s">
        <v>92</v>
      </c>
      <c r="B222" s="1774">
        <v>45475</v>
      </c>
      <c r="C222" s="597"/>
      <c r="D222" s="597">
        <v>16923</v>
      </c>
      <c r="E222" s="597" t="s">
        <v>2</v>
      </c>
      <c r="F222" s="597">
        <v>2697</v>
      </c>
      <c r="G222" s="597" t="s">
        <v>147</v>
      </c>
      <c r="H222" s="1775">
        <v>56</v>
      </c>
      <c r="I222" s="596"/>
      <c r="J222" s="597" t="s">
        <v>1225</v>
      </c>
      <c r="K222" s="597"/>
      <c r="L222" s="599"/>
      <c r="T222" s="6" t="s">
        <v>3802</v>
      </c>
    </row>
    <row r="223" spans="1:25" s="6" customFormat="1">
      <c r="A223" s="596"/>
      <c r="B223" s="1774"/>
      <c r="C223" s="597"/>
      <c r="D223" s="597"/>
      <c r="E223" s="597" t="s">
        <v>2</v>
      </c>
      <c r="F223" s="597">
        <v>2854</v>
      </c>
      <c r="G223" s="597" t="s">
        <v>211</v>
      </c>
      <c r="H223" s="1775">
        <v>6</v>
      </c>
      <c r="I223" s="596"/>
      <c r="J223" s="597" t="s">
        <v>1225</v>
      </c>
      <c r="K223" s="597"/>
      <c r="L223" s="599"/>
      <c r="T223" s="6" t="s">
        <v>3803</v>
      </c>
    </row>
    <row r="224" spans="1:25" s="6" customFormat="1">
      <c r="A224" s="596"/>
      <c r="B224" s="1774"/>
      <c r="C224" s="597"/>
      <c r="D224" s="597"/>
      <c r="E224" s="597" t="s">
        <v>2</v>
      </c>
      <c r="F224" s="597">
        <v>2253</v>
      </c>
      <c r="G224" s="597" t="s">
        <v>930</v>
      </c>
      <c r="H224" s="1775">
        <v>6</v>
      </c>
      <c r="I224" s="596"/>
      <c r="J224" s="597" t="s">
        <v>1225</v>
      </c>
      <c r="K224" s="597"/>
      <c r="L224" s="599">
        <v>1122.72</v>
      </c>
      <c r="T224" s="6" t="s">
        <v>3804</v>
      </c>
    </row>
    <row r="225" spans="1:20" s="6" customFormat="1">
      <c r="A225" s="596" t="s">
        <v>92</v>
      </c>
      <c r="B225" s="1774">
        <v>45567</v>
      </c>
      <c r="C225" s="597"/>
      <c r="D225" s="597">
        <v>16923</v>
      </c>
      <c r="E225" s="597" t="s">
        <v>2</v>
      </c>
      <c r="F225" s="597">
        <v>2697</v>
      </c>
      <c r="G225" s="597" t="s">
        <v>147</v>
      </c>
      <c r="H225" s="1775">
        <v>56</v>
      </c>
      <c r="I225" s="596"/>
      <c r="J225" s="597" t="s">
        <v>1225</v>
      </c>
      <c r="K225" s="597"/>
      <c r="L225" s="599"/>
      <c r="T225" s="1795" t="s">
        <v>3802</v>
      </c>
    </row>
    <row r="226" spans="1:20" s="6" customFormat="1">
      <c r="A226" s="596"/>
      <c r="B226" s="1774"/>
      <c r="C226" s="597"/>
      <c r="D226" s="597"/>
      <c r="E226" s="597" t="s">
        <v>2</v>
      </c>
      <c r="F226" s="597">
        <v>2854</v>
      </c>
      <c r="G226" s="597" t="s">
        <v>211</v>
      </c>
      <c r="H226" s="1775" t="s">
        <v>931</v>
      </c>
      <c r="I226" s="596"/>
      <c r="J226" s="597" t="s">
        <v>1225</v>
      </c>
      <c r="K226" s="597"/>
      <c r="L226" s="599"/>
      <c r="T226" s="1795" t="s">
        <v>3805</v>
      </c>
    </row>
    <row r="227" spans="1:20" s="6" customFormat="1">
      <c r="A227" s="596"/>
      <c r="B227" s="1774"/>
      <c r="C227" s="597"/>
      <c r="D227" s="597"/>
      <c r="E227" s="597" t="s">
        <v>2</v>
      </c>
      <c r="F227" s="597">
        <v>2253</v>
      </c>
      <c r="G227" s="597" t="s">
        <v>930</v>
      </c>
      <c r="H227" s="1775">
        <v>6</v>
      </c>
      <c r="I227" s="596"/>
      <c r="J227" s="597" t="s">
        <v>1225</v>
      </c>
      <c r="K227" s="597"/>
      <c r="L227" s="599">
        <v>1038.48</v>
      </c>
      <c r="T227" s="1795" t="s">
        <v>3806</v>
      </c>
    </row>
    <row r="228" spans="1:20" s="6" customFormat="1">
      <c r="A228" s="596" t="s">
        <v>918</v>
      </c>
      <c r="B228" s="1774">
        <v>45432</v>
      </c>
      <c r="C228" s="597"/>
      <c r="D228" s="597">
        <v>16937</v>
      </c>
      <c r="E228" s="597" t="s">
        <v>2</v>
      </c>
      <c r="F228" s="597">
        <v>1126</v>
      </c>
      <c r="G228" s="597" t="s">
        <v>57</v>
      </c>
      <c r="H228" s="1775">
        <v>10</v>
      </c>
      <c r="I228" s="596"/>
      <c r="J228" s="597" t="s">
        <v>3807</v>
      </c>
      <c r="K228" s="597"/>
      <c r="L228" s="599">
        <v>850</v>
      </c>
    </row>
    <row r="229" spans="1:20" s="6" customFormat="1">
      <c r="A229" s="596" t="s">
        <v>2854</v>
      </c>
      <c r="B229" s="1774">
        <v>45420</v>
      </c>
      <c r="C229" s="597"/>
      <c r="D229" s="597">
        <v>16963</v>
      </c>
      <c r="E229" s="597" t="s">
        <v>2</v>
      </c>
      <c r="F229" s="597">
        <v>869</v>
      </c>
      <c r="G229" s="597" t="s">
        <v>16</v>
      </c>
      <c r="H229" s="1775">
        <v>50</v>
      </c>
      <c r="I229" s="596"/>
      <c r="J229" s="597" t="s">
        <v>3807</v>
      </c>
      <c r="K229" s="597"/>
      <c r="L229" s="599">
        <v>325</v>
      </c>
      <c r="T229" s="1795" t="s">
        <v>3634</v>
      </c>
    </row>
    <row r="230" spans="1:20" s="6" customFormat="1">
      <c r="A230" s="596" t="s">
        <v>2488</v>
      </c>
      <c r="B230" s="1774">
        <v>45427</v>
      </c>
      <c r="C230" s="597"/>
      <c r="D230" s="597">
        <v>17043</v>
      </c>
      <c r="E230" s="597" t="s">
        <v>2351</v>
      </c>
      <c r="F230" s="597">
        <v>4443</v>
      </c>
      <c r="G230" s="597" t="s">
        <v>47</v>
      </c>
      <c r="H230" s="1775">
        <v>81</v>
      </c>
      <c r="I230" s="596"/>
      <c r="J230" s="597" t="s">
        <v>3807</v>
      </c>
      <c r="K230" s="597"/>
      <c r="L230" s="599">
        <v>2504</v>
      </c>
    </row>
    <row r="231" spans="1:20" s="6" customFormat="1">
      <c r="A231" s="596" t="s">
        <v>2854</v>
      </c>
      <c r="B231" s="1774">
        <v>45422</v>
      </c>
      <c r="C231" s="597"/>
      <c r="D231" s="597">
        <v>17119</v>
      </c>
      <c r="E231" s="597" t="s">
        <v>2</v>
      </c>
      <c r="F231" s="597">
        <v>2691</v>
      </c>
      <c r="G231" s="597" t="s">
        <v>47</v>
      </c>
      <c r="H231" s="1775" t="s">
        <v>3746</v>
      </c>
      <c r="I231" s="596"/>
      <c r="J231" s="597" t="s">
        <v>3807</v>
      </c>
      <c r="K231" s="597"/>
      <c r="L231" s="599">
        <v>2428.96</v>
      </c>
    </row>
    <row r="232" spans="1:20" s="6" customFormat="1">
      <c r="A232" s="596" t="s">
        <v>137</v>
      </c>
      <c r="B232" s="1774">
        <v>45420</v>
      </c>
      <c r="C232" s="597"/>
      <c r="D232" s="597">
        <v>17200</v>
      </c>
      <c r="E232" s="597" t="s">
        <v>1221</v>
      </c>
      <c r="F232" s="597">
        <v>3303</v>
      </c>
      <c r="G232" s="597" t="s">
        <v>9</v>
      </c>
      <c r="H232" s="1775">
        <v>60</v>
      </c>
      <c r="I232" s="596"/>
      <c r="J232" s="597" t="s">
        <v>3807</v>
      </c>
      <c r="K232" s="597"/>
      <c r="L232" s="599"/>
    </row>
    <row r="233" spans="1:20" s="6" customFormat="1" hidden="1">
      <c r="A233" s="596"/>
      <c r="B233" s="597"/>
      <c r="C233" s="597"/>
      <c r="D233" s="597"/>
      <c r="E233" s="597"/>
      <c r="F233" s="597"/>
      <c r="G233" s="597"/>
      <c r="H233" s="1775"/>
      <c r="I233" s="596"/>
      <c r="J233" s="597" t="s">
        <v>3807</v>
      </c>
      <c r="K233" s="597"/>
      <c r="L233" s="599"/>
    </row>
    <row r="234" spans="1:20" s="6" customFormat="1" hidden="1">
      <c r="A234" s="596"/>
      <c r="B234" s="597"/>
      <c r="C234" s="597"/>
      <c r="D234" s="597"/>
      <c r="E234" s="597"/>
      <c r="F234" s="597"/>
      <c r="G234" s="597"/>
      <c r="H234" s="1775"/>
      <c r="I234" s="596"/>
      <c r="J234" s="597" t="s">
        <v>3807</v>
      </c>
      <c r="K234" s="597"/>
      <c r="L234" s="599"/>
    </row>
    <row r="235" spans="1:20" s="6" customFormat="1" hidden="1">
      <c r="A235" s="596"/>
      <c r="B235" s="597"/>
      <c r="C235" s="597"/>
      <c r="D235" s="597"/>
      <c r="E235" s="597"/>
      <c r="F235" s="597"/>
      <c r="G235" s="597"/>
      <c r="H235" s="1775"/>
      <c r="I235" s="596"/>
      <c r="J235" s="597" t="s">
        <v>3807</v>
      </c>
      <c r="K235" s="597"/>
      <c r="L235" s="599"/>
      <c r="S235"/>
    </row>
    <row r="236" spans="1:20" s="6" customFormat="1" hidden="1">
      <c r="A236" s="596"/>
      <c r="B236" s="597"/>
      <c r="C236" s="597"/>
      <c r="D236" s="597"/>
      <c r="E236" s="597"/>
      <c r="F236" s="597"/>
      <c r="G236" s="597"/>
      <c r="H236" s="1775"/>
      <c r="I236" s="596"/>
      <c r="J236" s="597" t="s">
        <v>3807</v>
      </c>
      <c r="K236" s="597"/>
      <c r="L236" s="599"/>
      <c r="S236"/>
    </row>
    <row r="237" spans="1:20" s="6" customFormat="1" hidden="1">
      <c r="A237" s="596"/>
      <c r="B237" s="597"/>
      <c r="C237" s="597"/>
      <c r="D237" s="597"/>
      <c r="E237" s="597"/>
      <c r="F237" s="597"/>
      <c r="G237" s="597"/>
      <c r="H237" s="1775"/>
      <c r="I237" s="596"/>
      <c r="J237" s="597" t="s">
        <v>3807</v>
      </c>
      <c r="K237" s="597"/>
      <c r="L237" s="599"/>
      <c r="S237"/>
    </row>
    <row r="238" spans="1:20" s="6" customFormat="1" hidden="1">
      <c r="A238" s="596"/>
      <c r="B238" s="597"/>
      <c r="C238" s="597"/>
      <c r="D238" s="597"/>
      <c r="E238" s="597"/>
      <c r="F238" s="597"/>
      <c r="G238" s="597"/>
      <c r="H238" s="1775"/>
      <c r="I238" s="596"/>
      <c r="J238" s="597" t="s">
        <v>3807</v>
      </c>
      <c r="K238" s="597"/>
      <c r="L238" s="599"/>
      <c r="S238"/>
    </row>
    <row r="239" spans="1:20" s="6" customFormat="1" hidden="1">
      <c r="A239" s="596"/>
      <c r="B239" s="597"/>
      <c r="C239" s="597"/>
      <c r="D239" s="597"/>
      <c r="E239" s="597"/>
      <c r="F239" s="597"/>
      <c r="G239" s="597"/>
      <c r="H239" s="1775"/>
      <c r="I239" s="596"/>
      <c r="J239" s="597" t="s">
        <v>3807</v>
      </c>
      <c r="K239" s="597"/>
      <c r="L239" s="599"/>
      <c r="S239"/>
    </row>
    <row r="240" spans="1:20" s="6" customFormat="1" hidden="1">
      <c r="A240" s="596"/>
      <c r="B240" s="597"/>
      <c r="C240" s="597"/>
      <c r="D240" s="597"/>
      <c r="E240" s="597"/>
      <c r="F240" s="597"/>
      <c r="G240" s="597"/>
      <c r="H240" s="1775"/>
      <c r="I240" s="596"/>
      <c r="J240" s="597" t="s">
        <v>3807</v>
      </c>
      <c r="K240" s="597"/>
      <c r="L240" s="599"/>
      <c r="S240"/>
    </row>
    <row r="241" spans="1:25" s="6" customFormat="1" hidden="1">
      <c r="A241" s="596"/>
      <c r="B241" s="597"/>
      <c r="C241" s="597"/>
      <c r="D241" s="597"/>
      <c r="E241" s="597"/>
      <c r="F241" s="597"/>
      <c r="G241" s="597"/>
      <c r="H241" s="1775"/>
      <c r="I241" s="596"/>
      <c r="J241" s="597" t="s">
        <v>3807</v>
      </c>
      <c r="K241" s="597"/>
      <c r="L241" s="599"/>
      <c r="S241"/>
    </row>
    <row r="242" spans="1:25" s="6" customFormat="1" hidden="1">
      <c r="A242" s="596"/>
      <c r="B242" s="597"/>
      <c r="C242" s="597"/>
      <c r="D242" s="597"/>
      <c r="E242" s="597"/>
      <c r="F242" s="597"/>
      <c r="G242" s="597"/>
      <c r="H242" s="1775"/>
      <c r="I242" s="596"/>
      <c r="J242" s="597" t="s">
        <v>3807</v>
      </c>
      <c r="K242" s="597"/>
      <c r="L242" s="599"/>
      <c r="S242"/>
    </row>
    <row r="243" spans="1:25" s="6" customFormat="1" hidden="1">
      <c r="A243" s="596"/>
      <c r="B243" s="597"/>
      <c r="C243" s="597"/>
      <c r="D243" s="597"/>
      <c r="E243" s="597"/>
      <c r="F243" s="597"/>
      <c r="G243" s="597"/>
      <c r="H243" s="1775"/>
      <c r="I243" s="596"/>
      <c r="J243" s="597" t="s">
        <v>3807</v>
      </c>
      <c r="K243" s="597"/>
      <c r="L243" s="599"/>
      <c r="S243"/>
    </row>
    <row r="244" spans="1:25" s="6" customFormat="1" hidden="1">
      <c r="A244" s="596"/>
      <c r="B244" s="597"/>
      <c r="C244" s="597"/>
      <c r="D244" s="597"/>
      <c r="E244" s="597"/>
      <c r="F244" s="597"/>
      <c r="G244" s="597"/>
      <c r="H244" s="1775"/>
      <c r="I244" s="596"/>
      <c r="J244" s="597" t="s">
        <v>3807</v>
      </c>
      <c r="K244" s="597"/>
      <c r="L244" s="599"/>
      <c r="S244"/>
    </row>
    <row r="245" spans="1:25" s="37" customFormat="1" hidden="1">
      <c r="A245" s="596"/>
      <c r="B245" s="597"/>
      <c r="C245" s="597"/>
      <c r="D245" s="597"/>
      <c r="E245" s="597"/>
      <c r="F245" s="597"/>
      <c r="G245" s="597"/>
      <c r="H245" s="1775"/>
      <c r="I245" s="596"/>
      <c r="J245" s="597" t="s">
        <v>3807</v>
      </c>
      <c r="K245" s="597"/>
      <c r="L245" s="599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1:25" s="37" customFormat="1" hidden="1">
      <c r="A246" s="596"/>
      <c r="B246" s="597"/>
      <c r="C246" s="597"/>
      <c r="D246" s="597"/>
      <c r="E246" s="597"/>
      <c r="F246" s="597"/>
      <c r="G246" s="597"/>
      <c r="H246" s="1775"/>
      <c r="I246" s="596"/>
      <c r="J246" s="597" t="s">
        <v>3807</v>
      </c>
      <c r="K246" s="597"/>
      <c r="L246" s="599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1:25" s="37" customFormat="1" hidden="1">
      <c r="A247" s="596"/>
      <c r="B247" s="597"/>
      <c r="C247" s="597"/>
      <c r="D247" s="597"/>
      <c r="E247" s="597"/>
      <c r="F247" s="597"/>
      <c r="G247" s="597"/>
      <c r="H247" s="1775"/>
      <c r="I247" s="596"/>
      <c r="J247" s="597" t="s">
        <v>3807</v>
      </c>
      <c r="K247" s="597"/>
      <c r="L247" s="599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1:25" s="37" customFormat="1" hidden="1">
      <c r="A248" s="596"/>
      <c r="B248" s="597"/>
      <c r="C248" s="597"/>
      <c r="D248" s="597"/>
      <c r="E248" s="597"/>
      <c r="F248" s="597"/>
      <c r="G248" s="597"/>
      <c r="H248" s="1775"/>
      <c r="I248" s="596"/>
      <c r="J248" s="597" t="s">
        <v>3807</v>
      </c>
      <c r="K248" s="597"/>
      <c r="L248" s="599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1:25" s="37" customFormat="1" hidden="1">
      <c r="A249" s="596"/>
      <c r="B249" s="597"/>
      <c r="C249" s="597"/>
      <c r="D249" s="597"/>
      <c r="E249" s="597"/>
      <c r="F249" s="597"/>
      <c r="G249" s="597"/>
      <c r="H249" s="1775"/>
      <c r="I249" s="596"/>
      <c r="J249" s="597" t="s">
        <v>3807</v>
      </c>
      <c r="K249" s="597"/>
      <c r="L249" s="599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1:25" s="37" customFormat="1" hidden="1">
      <c r="A250" s="596"/>
      <c r="B250" s="597"/>
      <c r="C250" s="597"/>
      <c r="D250" s="597"/>
      <c r="E250" s="597"/>
      <c r="F250" s="597"/>
      <c r="G250" s="597"/>
      <c r="H250" s="1775"/>
      <c r="I250" s="596"/>
      <c r="J250" s="597" t="s">
        <v>3807</v>
      </c>
      <c r="K250" s="597"/>
      <c r="L250" s="599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1:25" s="37" customFormat="1" hidden="1">
      <c r="A251" s="596"/>
      <c r="B251" s="597"/>
      <c r="C251" s="597"/>
      <c r="D251" s="597"/>
      <c r="E251" s="597"/>
      <c r="F251" s="597"/>
      <c r="G251" s="597"/>
      <c r="H251" s="1775"/>
      <c r="I251" s="596"/>
      <c r="J251" s="597" t="s">
        <v>3807</v>
      </c>
      <c r="K251" s="597"/>
      <c r="L251" s="599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1:25" s="37" customFormat="1" hidden="1">
      <c r="A252" s="596"/>
      <c r="B252" s="597"/>
      <c r="C252" s="597"/>
      <c r="D252" s="597"/>
      <c r="E252" s="597"/>
      <c r="F252" s="597"/>
      <c r="G252" s="597"/>
      <c r="H252" s="1775"/>
      <c r="I252" s="596"/>
      <c r="J252" s="597" t="s">
        <v>3807</v>
      </c>
      <c r="K252" s="597"/>
      <c r="L252" s="599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1:25" s="37" customFormat="1" hidden="1">
      <c r="A253" s="596"/>
      <c r="B253" s="597"/>
      <c r="C253" s="597"/>
      <c r="D253" s="597"/>
      <c r="E253" s="597"/>
      <c r="F253" s="597"/>
      <c r="G253" s="597"/>
      <c r="H253" s="1775"/>
      <c r="I253" s="596"/>
      <c r="J253" s="597" t="s">
        <v>3807</v>
      </c>
      <c r="K253" s="597"/>
      <c r="L253" s="599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1:25" s="37" customFormat="1" hidden="1">
      <c r="A254" s="596"/>
      <c r="B254" s="597"/>
      <c r="C254" s="597"/>
      <c r="D254" s="597"/>
      <c r="E254" s="597"/>
      <c r="F254" s="597"/>
      <c r="G254" s="597"/>
      <c r="H254" s="1775"/>
      <c r="I254" s="596"/>
      <c r="J254" s="597" t="s">
        <v>3807</v>
      </c>
      <c r="K254" s="597"/>
      <c r="L254" s="599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1:25" s="37" customFormat="1" hidden="1">
      <c r="A255" s="596"/>
      <c r="B255" s="597"/>
      <c r="C255" s="597"/>
      <c r="D255" s="597"/>
      <c r="E255" s="597"/>
      <c r="F255" s="597"/>
      <c r="G255" s="597"/>
      <c r="H255" s="1775"/>
      <c r="I255" s="596"/>
      <c r="J255" s="597" t="s">
        <v>3807</v>
      </c>
      <c r="K255" s="597"/>
      <c r="L255" s="599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1:25" s="37" customFormat="1" hidden="1">
      <c r="A256" s="596"/>
      <c r="B256" s="597"/>
      <c r="C256" s="597"/>
      <c r="D256" s="597"/>
      <c r="E256" s="597"/>
      <c r="F256" s="597"/>
      <c r="G256" s="597"/>
      <c r="H256" s="1775"/>
      <c r="I256" s="596"/>
      <c r="J256" s="597" t="s">
        <v>3807</v>
      </c>
      <c r="K256" s="597"/>
      <c r="L256" s="599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1:25" s="37" customFormat="1" hidden="1">
      <c r="A257" s="596"/>
      <c r="B257" s="597"/>
      <c r="C257" s="597"/>
      <c r="D257" s="597"/>
      <c r="E257" s="597"/>
      <c r="F257" s="597"/>
      <c r="G257" s="597"/>
      <c r="H257" s="1775"/>
      <c r="I257" s="596"/>
      <c r="J257" s="597" t="s">
        <v>3807</v>
      </c>
      <c r="K257" s="597"/>
      <c r="L257" s="599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1:25" s="37" customFormat="1" hidden="1">
      <c r="A258" s="596"/>
      <c r="B258" s="597"/>
      <c r="C258" s="597"/>
      <c r="D258" s="597"/>
      <c r="E258" s="597"/>
      <c r="F258" s="597"/>
      <c r="G258" s="597"/>
      <c r="H258" s="1775"/>
      <c r="I258" s="596"/>
      <c r="J258" s="597" t="s">
        <v>3807</v>
      </c>
      <c r="K258" s="597"/>
      <c r="L258" s="599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1:25" s="37" customFormat="1" hidden="1">
      <c r="A259" s="596"/>
      <c r="B259" s="597"/>
      <c r="C259" s="597"/>
      <c r="D259" s="597"/>
      <c r="E259" s="597"/>
      <c r="F259" s="597"/>
      <c r="G259" s="597"/>
      <c r="H259" s="1775"/>
      <c r="I259" s="596"/>
      <c r="J259" s="597" t="s">
        <v>3807</v>
      </c>
      <c r="K259" s="597"/>
      <c r="L259" s="599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1:25" s="37" customFormat="1" hidden="1">
      <c r="A260" s="596"/>
      <c r="B260" s="597"/>
      <c r="C260" s="597"/>
      <c r="D260" s="597"/>
      <c r="E260" s="597"/>
      <c r="F260" s="597"/>
      <c r="G260" s="597"/>
      <c r="H260" s="1775"/>
      <c r="I260" s="596"/>
      <c r="J260" s="597" t="s">
        <v>3807</v>
      </c>
      <c r="K260" s="597"/>
      <c r="L260" s="599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1:25" s="37" customFormat="1" hidden="1">
      <c r="A261" s="596"/>
      <c r="B261" s="597"/>
      <c r="C261" s="597"/>
      <c r="D261" s="597"/>
      <c r="E261" s="597"/>
      <c r="F261" s="597"/>
      <c r="G261" s="597"/>
      <c r="H261" s="1775"/>
      <c r="I261" s="596"/>
      <c r="J261" s="597" t="s">
        <v>3807</v>
      </c>
      <c r="K261" s="597"/>
      <c r="L261" s="599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1:25" s="37" customFormat="1" hidden="1">
      <c r="A262" s="596"/>
      <c r="B262" s="597"/>
      <c r="C262" s="597"/>
      <c r="D262" s="597"/>
      <c r="E262" s="597"/>
      <c r="F262" s="597"/>
      <c r="G262" s="597"/>
      <c r="H262" s="1775"/>
      <c r="I262" s="596"/>
      <c r="J262" s="597" t="s">
        <v>3807</v>
      </c>
      <c r="K262" s="597"/>
      <c r="L262" s="599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1:25" s="37" customFormat="1" hidden="1">
      <c r="A263" s="596"/>
      <c r="B263" s="597"/>
      <c r="C263" s="597"/>
      <c r="D263" s="597"/>
      <c r="E263" s="597"/>
      <c r="F263" s="597"/>
      <c r="G263" s="597"/>
      <c r="H263" s="1775"/>
      <c r="I263" s="596"/>
      <c r="J263" s="597" t="s">
        <v>3807</v>
      </c>
      <c r="K263" s="597"/>
      <c r="L263" s="599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1:25" s="37" customFormat="1" hidden="1">
      <c r="A264" s="596"/>
      <c r="B264" s="597"/>
      <c r="C264" s="597"/>
      <c r="D264" s="597"/>
      <c r="E264" s="597"/>
      <c r="F264" s="597"/>
      <c r="G264" s="597"/>
      <c r="H264" s="1775"/>
      <c r="I264" s="596"/>
      <c r="J264" s="597" t="s">
        <v>3807</v>
      </c>
      <c r="K264" s="597"/>
      <c r="L264" s="599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1:25" s="37" customFormat="1" hidden="1">
      <c r="A265" s="596"/>
      <c r="B265" s="597"/>
      <c r="C265" s="597"/>
      <c r="D265" s="597"/>
      <c r="E265" s="597"/>
      <c r="F265" s="597"/>
      <c r="G265" s="597"/>
      <c r="H265" s="1775"/>
      <c r="I265" s="596"/>
      <c r="J265" s="597" t="s">
        <v>3807</v>
      </c>
      <c r="K265" s="597"/>
      <c r="L265" s="599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1:25" s="37" customFormat="1" hidden="1">
      <c r="A266" s="596"/>
      <c r="B266" s="597"/>
      <c r="C266" s="597"/>
      <c r="D266" s="597"/>
      <c r="E266" s="597"/>
      <c r="F266" s="597"/>
      <c r="G266" s="597"/>
      <c r="H266" s="1775"/>
      <c r="I266" s="596"/>
      <c r="J266" s="597" t="s">
        <v>3807</v>
      </c>
      <c r="K266" s="597"/>
      <c r="L266" s="599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1:25" s="37" customFormat="1" hidden="1">
      <c r="A267" s="596"/>
      <c r="B267" s="597"/>
      <c r="C267" s="597"/>
      <c r="D267" s="597"/>
      <c r="E267" s="597"/>
      <c r="F267" s="597"/>
      <c r="G267" s="597"/>
      <c r="H267" s="1775"/>
      <c r="I267" s="596"/>
      <c r="J267" s="597" t="s">
        <v>3807</v>
      </c>
      <c r="K267" s="597"/>
      <c r="L267" s="599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1:25" s="37" customFormat="1" hidden="1">
      <c r="A268" s="596"/>
      <c r="B268" s="597"/>
      <c r="C268" s="597"/>
      <c r="D268" s="597"/>
      <c r="E268" s="597"/>
      <c r="F268" s="597"/>
      <c r="G268" s="597"/>
      <c r="H268" s="1775"/>
      <c r="I268" s="596"/>
      <c r="J268" s="597" t="s">
        <v>3807</v>
      </c>
      <c r="K268" s="597"/>
      <c r="L268" s="599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1:25" s="37" customFormat="1" hidden="1">
      <c r="A269" s="596"/>
      <c r="B269" s="597"/>
      <c r="C269" s="597"/>
      <c r="D269" s="597"/>
      <c r="E269" s="597"/>
      <c r="F269" s="597"/>
      <c r="G269" s="597"/>
      <c r="H269" s="1775"/>
      <c r="I269" s="596"/>
      <c r="J269" s="597" t="s">
        <v>3807</v>
      </c>
      <c r="K269" s="597"/>
      <c r="L269" s="599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1:25" s="37" customFormat="1" hidden="1">
      <c r="A270" s="596"/>
      <c r="B270" s="597"/>
      <c r="C270" s="597"/>
      <c r="D270" s="597"/>
      <c r="E270" s="597"/>
      <c r="F270" s="597"/>
      <c r="G270" s="597"/>
      <c r="H270" s="1775"/>
      <c r="I270" s="596"/>
      <c r="J270" s="597" t="s">
        <v>3807</v>
      </c>
      <c r="K270" s="597"/>
      <c r="L270" s="599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1:25" s="37" customFormat="1" hidden="1">
      <c r="A271" s="596"/>
      <c r="B271" s="597"/>
      <c r="C271" s="597"/>
      <c r="D271" s="597"/>
      <c r="E271" s="597"/>
      <c r="F271" s="597"/>
      <c r="G271" s="597"/>
      <c r="H271" s="1775"/>
      <c r="I271" s="596"/>
      <c r="J271" s="597" t="s">
        <v>3807</v>
      </c>
      <c r="K271" s="597"/>
      <c r="L271" s="599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1:25" s="37" customFormat="1" hidden="1">
      <c r="A272" s="596"/>
      <c r="B272" s="597"/>
      <c r="C272" s="597"/>
      <c r="D272" s="597"/>
      <c r="E272" s="597"/>
      <c r="F272" s="597"/>
      <c r="G272" s="597"/>
      <c r="H272" s="1775"/>
      <c r="I272" s="596"/>
      <c r="J272" s="597" t="s">
        <v>3807</v>
      </c>
      <c r="K272" s="597"/>
      <c r="L272" s="599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1:25" s="37" customFormat="1" hidden="1">
      <c r="A273" s="596"/>
      <c r="B273" s="597"/>
      <c r="C273" s="597"/>
      <c r="D273" s="597"/>
      <c r="E273" s="597"/>
      <c r="F273" s="597"/>
      <c r="G273" s="597"/>
      <c r="H273" s="1775"/>
      <c r="I273" s="596"/>
      <c r="J273" s="597" t="s">
        <v>3807</v>
      </c>
      <c r="K273" s="597"/>
      <c r="L273" s="599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1:25" s="37" customFormat="1" hidden="1">
      <c r="A274" s="596"/>
      <c r="B274" s="597"/>
      <c r="C274" s="597"/>
      <c r="D274" s="597"/>
      <c r="E274" s="597"/>
      <c r="F274" s="597"/>
      <c r="G274" s="597"/>
      <c r="H274" s="1775"/>
      <c r="I274" s="596"/>
      <c r="J274" s="597" t="s">
        <v>3807</v>
      </c>
      <c r="K274" s="597"/>
      <c r="L274" s="599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1:25" s="37" customFormat="1" hidden="1">
      <c r="A275" s="596"/>
      <c r="B275" s="597"/>
      <c r="C275" s="597"/>
      <c r="D275" s="597"/>
      <c r="E275" s="597"/>
      <c r="F275" s="597"/>
      <c r="G275" s="597"/>
      <c r="H275" s="1775"/>
      <c r="I275" s="596"/>
      <c r="J275" s="597" t="s">
        <v>3807</v>
      </c>
      <c r="K275" s="597"/>
      <c r="L275" s="599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1:25" s="37" customFormat="1" hidden="1">
      <c r="A276" s="596"/>
      <c r="B276" s="597"/>
      <c r="C276" s="597"/>
      <c r="D276" s="597"/>
      <c r="E276" s="597"/>
      <c r="F276" s="597"/>
      <c r="G276" s="597"/>
      <c r="H276" s="1775"/>
      <c r="I276" s="596"/>
      <c r="J276" s="597" t="s">
        <v>3807</v>
      </c>
      <c r="K276" s="597"/>
      <c r="L276" s="599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1:25" s="37" customFormat="1" hidden="1">
      <c r="A277" s="596"/>
      <c r="B277" s="597"/>
      <c r="C277" s="597"/>
      <c r="D277" s="597"/>
      <c r="E277" s="597"/>
      <c r="F277" s="597"/>
      <c r="G277" s="597"/>
      <c r="H277" s="1775"/>
      <c r="I277" s="596"/>
      <c r="J277" s="597" t="s">
        <v>3807</v>
      </c>
      <c r="K277" s="597"/>
      <c r="L277" s="599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1:25" s="37" customFormat="1" hidden="1">
      <c r="A278" s="596"/>
      <c r="B278" s="597"/>
      <c r="C278" s="597"/>
      <c r="D278" s="597"/>
      <c r="E278" s="597"/>
      <c r="F278" s="597"/>
      <c r="G278" s="597"/>
      <c r="H278" s="1775"/>
      <c r="I278" s="596"/>
      <c r="J278" s="597" t="s">
        <v>3807</v>
      </c>
      <c r="K278" s="597"/>
      <c r="L278" s="599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1:25" s="37" customFormat="1" hidden="1">
      <c r="A279" s="596"/>
      <c r="B279" s="597"/>
      <c r="C279" s="597"/>
      <c r="D279" s="597"/>
      <c r="E279" s="597"/>
      <c r="F279" s="597"/>
      <c r="G279" s="597"/>
      <c r="H279" s="1775"/>
      <c r="I279" s="596"/>
      <c r="J279" s="597" t="s">
        <v>3807</v>
      </c>
      <c r="K279" s="597"/>
      <c r="L279" s="599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1:25" s="37" customFormat="1" hidden="1">
      <c r="A280" s="596"/>
      <c r="B280" s="597"/>
      <c r="C280" s="597"/>
      <c r="D280" s="597"/>
      <c r="E280" s="597"/>
      <c r="F280" s="597"/>
      <c r="G280" s="597"/>
      <c r="H280" s="1775"/>
      <c r="I280" s="596"/>
      <c r="J280" s="597" t="s">
        <v>3807</v>
      </c>
      <c r="K280" s="597"/>
      <c r="L280" s="599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1:25" s="37" customFormat="1" hidden="1">
      <c r="A281" s="596"/>
      <c r="B281" s="597"/>
      <c r="C281" s="597"/>
      <c r="D281" s="597"/>
      <c r="E281" s="597"/>
      <c r="F281" s="597"/>
      <c r="G281" s="597"/>
      <c r="H281" s="1775"/>
      <c r="I281" s="596"/>
      <c r="J281" s="597" t="s">
        <v>3807</v>
      </c>
      <c r="K281" s="597"/>
      <c r="L281" s="599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1:25" s="37" customFormat="1" hidden="1">
      <c r="A282" s="596"/>
      <c r="B282" s="597"/>
      <c r="C282" s="597"/>
      <c r="D282" s="597"/>
      <c r="E282" s="597"/>
      <c r="F282" s="597"/>
      <c r="G282" s="597"/>
      <c r="H282" s="1775"/>
      <c r="I282" s="596"/>
      <c r="J282" s="597" t="s">
        <v>3807</v>
      </c>
      <c r="K282" s="597"/>
      <c r="L282" s="599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1:25" s="37" customFormat="1" hidden="1">
      <c r="A283" s="596"/>
      <c r="B283" s="597"/>
      <c r="C283" s="597"/>
      <c r="D283" s="597"/>
      <c r="E283" s="597"/>
      <c r="F283" s="597"/>
      <c r="G283" s="597"/>
      <c r="H283" s="1775"/>
      <c r="I283" s="596"/>
      <c r="J283" s="597" t="s">
        <v>3807</v>
      </c>
      <c r="K283" s="597"/>
      <c r="L283" s="599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1:25" s="37" customFormat="1" hidden="1">
      <c r="A284" s="596"/>
      <c r="B284" s="597"/>
      <c r="C284" s="597"/>
      <c r="D284" s="597"/>
      <c r="E284" s="597"/>
      <c r="F284" s="597"/>
      <c r="G284" s="597"/>
      <c r="H284" s="1775"/>
      <c r="I284" s="596"/>
      <c r="J284" s="597" t="s">
        <v>3807</v>
      </c>
      <c r="K284" s="597"/>
      <c r="L284" s="599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1:25" s="37" customFormat="1" hidden="1">
      <c r="A285" s="596"/>
      <c r="B285" s="597"/>
      <c r="C285" s="597"/>
      <c r="D285" s="597"/>
      <c r="E285" s="597"/>
      <c r="F285" s="597"/>
      <c r="G285" s="597"/>
      <c r="H285" s="1775"/>
      <c r="I285" s="596"/>
      <c r="J285" s="597" t="s">
        <v>3807</v>
      </c>
      <c r="K285" s="597"/>
      <c r="L285" s="599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1:25" s="37" customFormat="1" hidden="1">
      <c r="A286" s="596"/>
      <c r="B286" s="597"/>
      <c r="C286" s="597"/>
      <c r="D286" s="597"/>
      <c r="E286" s="597"/>
      <c r="F286" s="597"/>
      <c r="G286" s="597"/>
      <c r="H286" s="1775"/>
      <c r="I286" s="596"/>
      <c r="J286" s="597" t="s">
        <v>3807</v>
      </c>
      <c r="K286" s="597"/>
      <c r="L286" s="599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1:25" s="37" customFormat="1" hidden="1">
      <c r="A287" s="596"/>
      <c r="B287" s="597"/>
      <c r="C287" s="597"/>
      <c r="D287" s="597"/>
      <c r="E287" s="597"/>
      <c r="F287" s="597"/>
      <c r="G287" s="597"/>
      <c r="H287" s="1775"/>
      <c r="I287" s="596"/>
      <c r="J287" s="597" t="s">
        <v>3807</v>
      </c>
      <c r="K287" s="597"/>
      <c r="L287" s="599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1:25" s="37" customFormat="1" hidden="1">
      <c r="A288" s="596"/>
      <c r="B288" s="597"/>
      <c r="C288" s="597"/>
      <c r="D288" s="597"/>
      <c r="E288" s="597"/>
      <c r="F288" s="597"/>
      <c r="G288" s="597"/>
      <c r="H288" s="1775"/>
      <c r="I288" s="596"/>
      <c r="J288" s="597" t="s">
        <v>3807</v>
      </c>
      <c r="K288" s="597"/>
      <c r="L288" s="599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1:25" s="37" customFormat="1" hidden="1">
      <c r="A289" s="596"/>
      <c r="B289" s="597"/>
      <c r="C289" s="597"/>
      <c r="D289" s="597"/>
      <c r="E289" s="597"/>
      <c r="F289" s="597"/>
      <c r="G289" s="597"/>
      <c r="H289" s="1775"/>
      <c r="I289" s="596"/>
      <c r="J289" s="597" t="s">
        <v>3807</v>
      </c>
      <c r="K289" s="597"/>
      <c r="L289" s="599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1:25" s="37" customFormat="1" hidden="1">
      <c r="A290" s="596"/>
      <c r="B290" s="597"/>
      <c r="C290" s="597"/>
      <c r="D290" s="597"/>
      <c r="E290" s="597"/>
      <c r="F290" s="597"/>
      <c r="G290" s="597"/>
      <c r="H290" s="1775"/>
      <c r="I290" s="596"/>
      <c r="J290" s="597" t="s">
        <v>3807</v>
      </c>
      <c r="K290" s="597"/>
      <c r="L290" s="599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1:25" s="37" customFormat="1" hidden="1">
      <c r="A291" s="596"/>
      <c r="B291" s="597"/>
      <c r="C291" s="597"/>
      <c r="D291" s="597"/>
      <c r="E291" s="597"/>
      <c r="F291" s="597"/>
      <c r="G291" s="597"/>
      <c r="H291" s="1775"/>
      <c r="I291" s="596"/>
      <c r="J291" s="597" t="s">
        <v>3807</v>
      </c>
      <c r="K291" s="597"/>
      <c r="L291" s="599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1:25" s="37" customFormat="1" hidden="1">
      <c r="A292" s="596"/>
      <c r="B292" s="597"/>
      <c r="C292" s="597"/>
      <c r="D292" s="597"/>
      <c r="E292" s="597"/>
      <c r="F292" s="597"/>
      <c r="G292" s="597"/>
      <c r="H292" s="1775"/>
      <c r="I292" s="596"/>
      <c r="J292" s="597" t="s">
        <v>3807</v>
      </c>
      <c r="K292" s="597"/>
      <c r="L292" s="599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1:25" s="37" customFormat="1" hidden="1">
      <c r="A293" s="596"/>
      <c r="B293" s="597"/>
      <c r="C293" s="597"/>
      <c r="D293" s="597"/>
      <c r="E293" s="597"/>
      <c r="F293" s="597"/>
      <c r="G293" s="597"/>
      <c r="H293" s="1775"/>
      <c r="I293" s="596"/>
      <c r="J293" s="597" t="s">
        <v>3807</v>
      </c>
      <c r="K293" s="597"/>
      <c r="L293" s="599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1:25" s="37" customFormat="1" hidden="1">
      <c r="A294" s="596"/>
      <c r="B294" s="597"/>
      <c r="C294" s="597"/>
      <c r="D294" s="597"/>
      <c r="E294" s="597"/>
      <c r="F294" s="597"/>
      <c r="G294" s="597"/>
      <c r="H294" s="1775"/>
      <c r="I294" s="596"/>
      <c r="J294" s="597" t="s">
        <v>3807</v>
      </c>
      <c r="K294" s="597"/>
      <c r="L294" s="599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1:25" s="37" customFormat="1" hidden="1">
      <c r="A295" s="596"/>
      <c r="B295" s="597"/>
      <c r="C295" s="597"/>
      <c r="D295" s="597"/>
      <c r="E295" s="597"/>
      <c r="F295" s="597"/>
      <c r="G295" s="597"/>
      <c r="H295" s="1775"/>
      <c r="I295" s="596"/>
      <c r="J295" s="597" t="s">
        <v>3807</v>
      </c>
      <c r="K295" s="597"/>
      <c r="L295" s="599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1:25" s="37" customFormat="1" hidden="1">
      <c r="A296" s="596"/>
      <c r="B296" s="597"/>
      <c r="C296" s="597"/>
      <c r="D296" s="597"/>
      <c r="E296" s="597"/>
      <c r="F296" s="597"/>
      <c r="G296" s="597"/>
      <c r="H296" s="1775"/>
      <c r="I296" s="596"/>
      <c r="J296" s="597" t="s">
        <v>3807</v>
      </c>
      <c r="K296" s="597"/>
      <c r="L296" s="599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1:25" s="37" customFormat="1" hidden="1">
      <c r="A297" s="596"/>
      <c r="B297" s="597"/>
      <c r="C297" s="597"/>
      <c r="D297" s="597"/>
      <c r="E297" s="597"/>
      <c r="F297" s="597"/>
      <c r="G297" s="597"/>
      <c r="H297" s="1775"/>
      <c r="I297" s="596"/>
      <c r="J297" s="597" t="s">
        <v>3807</v>
      </c>
      <c r="K297" s="597"/>
      <c r="L297" s="599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1:25" s="37" customFormat="1" hidden="1">
      <c r="A298" s="596"/>
      <c r="B298" s="597"/>
      <c r="C298" s="597"/>
      <c r="D298" s="597"/>
      <c r="E298" s="597"/>
      <c r="F298" s="597"/>
      <c r="G298" s="597"/>
      <c r="H298" s="1775"/>
      <c r="I298" s="596"/>
      <c r="J298" s="597" t="s">
        <v>3807</v>
      </c>
      <c r="K298" s="597"/>
      <c r="L298" s="599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1:25" s="37" customFormat="1" hidden="1">
      <c r="A299" s="596"/>
      <c r="B299" s="597"/>
      <c r="C299" s="597"/>
      <c r="D299" s="597"/>
      <c r="E299" s="597"/>
      <c r="F299" s="597"/>
      <c r="G299" s="597"/>
      <c r="H299" s="1775"/>
      <c r="I299" s="596"/>
      <c r="J299" s="597" t="s">
        <v>3807</v>
      </c>
      <c r="K299" s="597"/>
      <c r="L299" s="599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1:25" s="37" customFormat="1" hidden="1">
      <c r="A300" s="596"/>
      <c r="B300" s="597"/>
      <c r="C300" s="597"/>
      <c r="D300" s="597"/>
      <c r="E300" s="597"/>
      <c r="F300" s="597"/>
      <c r="G300" s="597"/>
      <c r="H300" s="1775"/>
      <c r="I300" s="596"/>
      <c r="J300" s="597" t="s">
        <v>3807</v>
      </c>
      <c r="K300" s="597"/>
      <c r="L300" s="599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1:25" s="37" customFormat="1" hidden="1">
      <c r="A301" s="596"/>
      <c r="B301" s="597"/>
      <c r="C301" s="597"/>
      <c r="D301" s="597"/>
      <c r="E301" s="597"/>
      <c r="F301" s="597"/>
      <c r="G301" s="597"/>
      <c r="H301" s="1775"/>
      <c r="I301" s="596"/>
      <c r="J301" s="597" t="s">
        <v>3807</v>
      </c>
      <c r="K301" s="597"/>
      <c r="L301" s="599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1:25" s="37" customFormat="1" hidden="1">
      <c r="A302" s="596"/>
      <c r="B302" s="597"/>
      <c r="C302" s="597"/>
      <c r="D302" s="597"/>
      <c r="E302" s="597"/>
      <c r="F302" s="597"/>
      <c r="G302" s="597"/>
      <c r="H302" s="1775"/>
      <c r="I302" s="596"/>
      <c r="J302" s="597" t="s">
        <v>3807</v>
      </c>
      <c r="K302" s="597"/>
      <c r="L302" s="599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1:25" s="37" customFormat="1" hidden="1">
      <c r="A303" s="596"/>
      <c r="B303" s="597"/>
      <c r="C303" s="597"/>
      <c r="D303" s="597"/>
      <c r="E303" s="597"/>
      <c r="F303" s="597"/>
      <c r="G303" s="597"/>
      <c r="H303" s="1775"/>
      <c r="I303" s="596"/>
      <c r="J303" s="597" t="s">
        <v>3807</v>
      </c>
      <c r="K303" s="597"/>
      <c r="L303" s="599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1:25" s="37" customFormat="1" hidden="1">
      <c r="A304" s="596"/>
      <c r="B304" s="597"/>
      <c r="C304" s="597"/>
      <c r="D304" s="597"/>
      <c r="E304" s="597"/>
      <c r="F304" s="597"/>
      <c r="G304" s="597"/>
      <c r="H304" s="1775"/>
      <c r="I304" s="596"/>
      <c r="J304" s="597" t="s">
        <v>3807</v>
      </c>
      <c r="K304" s="597"/>
      <c r="L304" s="599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1:25" s="37" customFormat="1" hidden="1">
      <c r="A305" s="596"/>
      <c r="B305" s="597"/>
      <c r="C305" s="597"/>
      <c r="D305" s="597"/>
      <c r="E305" s="597"/>
      <c r="F305" s="597"/>
      <c r="G305" s="597"/>
      <c r="H305" s="1775"/>
      <c r="I305" s="596"/>
      <c r="J305" s="597" t="s">
        <v>3807</v>
      </c>
      <c r="K305" s="597"/>
      <c r="L305" s="599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1:25" s="37" customFormat="1" hidden="1">
      <c r="A306" s="596"/>
      <c r="B306" s="597"/>
      <c r="C306" s="597"/>
      <c r="D306" s="597"/>
      <c r="E306" s="597"/>
      <c r="F306" s="597"/>
      <c r="G306" s="597"/>
      <c r="H306" s="1775"/>
      <c r="I306" s="596"/>
      <c r="J306" s="597" t="s">
        <v>3807</v>
      </c>
      <c r="K306" s="597"/>
      <c r="L306" s="599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1:25" s="37" customFormat="1" hidden="1">
      <c r="A307" s="596"/>
      <c r="B307" s="597"/>
      <c r="C307" s="597"/>
      <c r="D307" s="597"/>
      <c r="E307" s="597"/>
      <c r="F307" s="597"/>
      <c r="G307" s="597"/>
      <c r="H307" s="1775"/>
      <c r="I307" s="596"/>
      <c r="J307" s="597" t="s">
        <v>3807</v>
      </c>
      <c r="K307" s="597"/>
      <c r="L307" s="599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1:25" s="37" customFormat="1" hidden="1">
      <c r="A308" s="596"/>
      <c r="B308" s="597"/>
      <c r="C308" s="597"/>
      <c r="D308" s="597"/>
      <c r="E308" s="597"/>
      <c r="F308" s="597"/>
      <c r="G308" s="597"/>
      <c r="H308" s="1775"/>
      <c r="I308" s="596"/>
      <c r="J308" s="597" t="s">
        <v>3807</v>
      </c>
      <c r="K308" s="597"/>
      <c r="L308" s="599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1:25" s="37" customFormat="1" hidden="1">
      <c r="A309" s="596"/>
      <c r="B309" s="597"/>
      <c r="C309" s="597"/>
      <c r="D309" s="597"/>
      <c r="E309" s="597"/>
      <c r="F309" s="597"/>
      <c r="G309" s="597"/>
      <c r="H309" s="1775"/>
      <c r="I309" s="596"/>
      <c r="J309" s="597" t="s">
        <v>3807</v>
      </c>
      <c r="K309" s="597"/>
      <c r="L309" s="599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1:25" s="37" customFormat="1" hidden="1">
      <c r="A310" s="596"/>
      <c r="B310" s="597"/>
      <c r="C310" s="597"/>
      <c r="D310" s="597"/>
      <c r="E310" s="597"/>
      <c r="F310" s="597"/>
      <c r="G310" s="597"/>
      <c r="H310" s="1775"/>
      <c r="I310" s="596"/>
      <c r="J310" s="597" t="s">
        <v>3807</v>
      </c>
      <c r="K310" s="597"/>
      <c r="L310" s="599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1:25" s="37" customFormat="1" hidden="1">
      <c r="A311" s="596"/>
      <c r="B311" s="597"/>
      <c r="C311" s="597"/>
      <c r="D311" s="597"/>
      <c r="E311" s="597"/>
      <c r="F311" s="597"/>
      <c r="G311" s="597"/>
      <c r="H311" s="1775"/>
      <c r="I311" s="596"/>
      <c r="J311" s="597" t="s">
        <v>3807</v>
      </c>
      <c r="K311" s="597"/>
      <c r="L311" s="599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1:25" s="37" customFormat="1" hidden="1">
      <c r="A312" s="596"/>
      <c r="B312" s="597"/>
      <c r="C312" s="597"/>
      <c r="D312" s="597"/>
      <c r="E312" s="597"/>
      <c r="F312" s="597"/>
      <c r="G312" s="597"/>
      <c r="H312" s="1775"/>
      <c r="I312" s="596"/>
      <c r="J312" s="597" t="s">
        <v>3807</v>
      </c>
      <c r="K312" s="597"/>
      <c r="L312" s="599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1:25" s="37" customFormat="1" hidden="1">
      <c r="A313" s="596"/>
      <c r="B313" s="597"/>
      <c r="C313" s="597"/>
      <c r="D313" s="597"/>
      <c r="E313" s="597"/>
      <c r="F313" s="597"/>
      <c r="G313" s="597"/>
      <c r="H313" s="1775"/>
      <c r="I313" s="596"/>
      <c r="J313" s="597" t="s">
        <v>3807</v>
      </c>
      <c r="K313" s="597"/>
      <c r="L313" s="599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1:25" s="37" customFormat="1" hidden="1">
      <c r="A314" s="596"/>
      <c r="B314" s="597"/>
      <c r="C314" s="597"/>
      <c r="D314" s="597"/>
      <c r="E314" s="597"/>
      <c r="F314" s="597"/>
      <c r="G314" s="597"/>
      <c r="H314" s="1775"/>
      <c r="I314" s="596"/>
      <c r="J314" s="597" t="s">
        <v>3807</v>
      </c>
      <c r="K314" s="597"/>
      <c r="L314" s="599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1:25" s="37" customFormat="1" hidden="1">
      <c r="A315" s="596"/>
      <c r="B315" s="597"/>
      <c r="C315" s="597"/>
      <c r="D315" s="597"/>
      <c r="E315" s="597"/>
      <c r="F315" s="597"/>
      <c r="G315" s="597"/>
      <c r="H315" s="1775"/>
      <c r="I315" s="596"/>
      <c r="J315" s="597" t="s">
        <v>3807</v>
      </c>
      <c r="K315" s="597"/>
      <c r="L315" s="599"/>
      <c r="M315" s="6"/>
      <c r="N315" s="6"/>
      <c r="O315" s="6"/>
      <c r="P315" s="6"/>
      <c r="Q315" s="6"/>
      <c r="R315" s="6"/>
      <c r="S315"/>
      <c r="T315" s="6"/>
      <c r="U315" s="6"/>
      <c r="V315" s="6"/>
      <c r="W315" s="6"/>
      <c r="X315" s="6"/>
      <c r="Y315" s="6"/>
    </row>
    <row r="316" spans="1:25" s="37" customFormat="1" hidden="1">
      <c r="A316" s="596"/>
      <c r="B316" s="597"/>
      <c r="C316" s="597"/>
      <c r="D316" s="597"/>
      <c r="E316" s="597"/>
      <c r="F316" s="597"/>
      <c r="G316" s="597"/>
      <c r="H316" s="1775"/>
      <c r="I316" s="596"/>
      <c r="J316" s="597" t="s">
        <v>3807</v>
      </c>
      <c r="K316" s="597"/>
      <c r="L316" s="599"/>
      <c r="M316" s="6"/>
      <c r="N316" s="6"/>
      <c r="O316" s="6"/>
      <c r="P316" s="6"/>
      <c r="Q316" s="6"/>
      <c r="R316" s="6"/>
      <c r="S316"/>
      <c r="T316" s="6"/>
      <c r="U316" s="6"/>
      <c r="V316" s="6"/>
      <c r="W316" s="6"/>
      <c r="X316" s="6"/>
      <c r="Y316" s="6"/>
    </row>
    <row r="317" spans="1:25" s="37" customFormat="1" hidden="1">
      <c r="A317" s="596"/>
      <c r="B317" s="597"/>
      <c r="C317" s="597"/>
      <c r="D317" s="597"/>
      <c r="E317" s="597"/>
      <c r="F317" s="597"/>
      <c r="G317" s="597"/>
      <c r="H317" s="1775"/>
      <c r="I317" s="596"/>
      <c r="J317" s="597" t="s">
        <v>3807</v>
      </c>
      <c r="K317" s="597"/>
      <c r="L317" s="599"/>
      <c r="M317" s="6"/>
      <c r="N317" s="6"/>
      <c r="O317" s="6"/>
      <c r="P317" s="6"/>
      <c r="Q317" s="6"/>
      <c r="R317" s="6"/>
      <c r="S317"/>
      <c r="T317" s="6"/>
      <c r="U317" s="6"/>
      <c r="V317" s="6"/>
      <c r="W317" s="6"/>
      <c r="X317" s="6"/>
      <c r="Y317" s="6"/>
    </row>
    <row r="318" spans="1:25" s="37" customFormat="1" hidden="1">
      <c r="A318" s="596"/>
      <c r="B318" s="597"/>
      <c r="C318" s="597"/>
      <c r="D318" s="597"/>
      <c r="E318" s="597"/>
      <c r="F318" s="597"/>
      <c r="G318" s="597"/>
      <c r="H318" s="1775"/>
      <c r="I318" s="596"/>
      <c r="J318" s="597" t="s">
        <v>3807</v>
      </c>
      <c r="K318" s="597"/>
      <c r="L318" s="599"/>
      <c r="M318" s="6"/>
      <c r="N318" s="6"/>
      <c r="O318" s="6"/>
      <c r="P318" s="6"/>
      <c r="Q318" s="6"/>
      <c r="R318" s="6"/>
      <c r="S318"/>
      <c r="T318" s="6"/>
      <c r="U318" s="6"/>
      <c r="V318" s="6"/>
      <c r="W318" s="6"/>
      <c r="X318" s="6"/>
      <c r="Y318" s="6"/>
    </row>
    <row r="319" spans="1:25" s="37" customFormat="1" hidden="1">
      <c r="A319" s="596"/>
      <c r="B319" s="597"/>
      <c r="C319" s="597"/>
      <c r="D319" s="597"/>
      <c r="E319" s="597"/>
      <c r="F319" s="597"/>
      <c r="G319" s="597"/>
      <c r="H319" s="1775"/>
      <c r="I319" s="596"/>
      <c r="J319" s="597" t="s">
        <v>3807</v>
      </c>
      <c r="K319" s="597"/>
      <c r="L319" s="599"/>
      <c r="M319" s="6"/>
      <c r="N319" s="6"/>
      <c r="O319" s="6"/>
      <c r="P319" s="6"/>
      <c r="Q319" s="6"/>
      <c r="R319" s="6"/>
      <c r="S319"/>
      <c r="T319" s="6"/>
      <c r="U319" s="6"/>
      <c r="V319" s="6"/>
      <c r="W319" s="6"/>
      <c r="X319" s="6"/>
      <c r="Y319" s="6"/>
    </row>
    <row r="320" spans="1:25" s="37" customFormat="1" hidden="1">
      <c r="A320" s="596"/>
      <c r="B320" s="597"/>
      <c r="C320" s="597"/>
      <c r="D320" s="597"/>
      <c r="E320" s="597"/>
      <c r="F320" s="597"/>
      <c r="G320" s="597"/>
      <c r="H320" s="1775"/>
      <c r="I320" s="596"/>
      <c r="J320" s="597" t="s">
        <v>3807</v>
      </c>
      <c r="K320" s="597"/>
      <c r="L320" s="599"/>
      <c r="M320" s="6"/>
      <c r="N320" s="6"/>
      <c r="O320" s="6"/>
      <c r="P320" s="6"/>
      <c r="Q320" s="6"/>
      <c r="R320" s="6"/>
      <c r="S320"/>
      <c r="T320" s="6"/>
      <c r="U320" s="6"/>
      <c r="V320" s="6"/>
      <c r="W320" s="6"/>
      <c r="X320" s="6"/>
      <c r="Y320" s="6"/>
    </row>
    <row r="321" spans="1:25" s="37" customFormat="1" hidden="1">
      <c r="A321" s="596"/>
      <c r="B321" s="597"/>
      <c r="C321" s="597"/>
      <c r="D321" s="597"/>
      <c r="E321" s="597"/>
      <c r="F321" s="597"/>
      <c r="G321" s="597"/>
      <c r="H321" s="1775"/>
      <c r="I321" s="596"/>
      <c r="J321" s="597" t="s">
        <v>3807</v>
      </c>
      <c r="K321" s="597"/>
      <c r="L321" s="599"/>
      <c r="M321" s="6"/>
      <c r="N321" s="6"/>
      <c r="O321" s="6"/>
      <c r="P321" s="6"/>
      <c r="Q321" s="6"/>
      <c r="R321" s="6"/>
      <c r="S321"/>
      <c r="T321" s="6"/>
      <c r="U321" s="6"/>
      <c r="V321" s="6"/>
      <c r="W321" s="6"/>
      <c r="X321" s="6"/>
      <c r="Y321" s="6"/>
    </row>
    <row r="322" spans="1:25" s="37" customFormat="1" hidden="1">
      <c r="A322" s="596"/>
      <c r="B322" s="597"/>
      <c r="C322" s="597"/>
      <c r="D322" s="597"/>
      <c r="E322" s="597"/>
      <c r="F322" s="597"/>
      <c r="G322" s="597"/>
      <c r="H322" s="1775"/>
      <c r="I322" s="596"/>
      <c r="J322" s="597" t="s">
        <v>3807</v>
      </c>
      <c r="K322" s="597"/>
      <c r="L322" s="599"/>
      <c r="M322" s="6"/>
      <c r="N322" s="6"/>
      <c r="O322" s="6"/>
      <c r="P322" s="6"/>
      <c r="Q322" s="6"/>
      <c r="R322" s="6"/>
      <c r="S322"/>
      <c r="T322" s="6"/>
      <c r="U322" s="6"/>
      <c r="V322" s="6"/>
      <c r="W322" s="6"/>
      <c r="X322" s="6"/>
      <c r="Y322" s="6"/>
    </row>
    <row r="323" spans="1:25" s="37" customFormat="1" hidden="1">
      <c r="A323" s="596"/>
      <c r="B323" s="597"/>
      <c r="C323" s="597"/>
      <c r="D323" s="597"/>
      <c r="E323" s="597"/>
      <c r="F323" s="597"/>
      <c r="G323" s="597"/>
      <c r="H323" s="1775"/>
      <c r="I323" s="596"/>
      <c r="J323" s="597" t="s">
        <v>3807</v>
      </c>
      <c r="K323" s="597"/>
      <c r="L323" s="599"/>
      <c r="M323" s="6"/>
      <c r="N323" s="6"/>
      <c r="O323" s="6"/>
      <c r="P323" s="6"/>
      <c r="Q323" s="6"/>
      <c r="R323" s="6"/>
      <c r="S323"/>
      <c r="T323" s="6"/>
      <c r="U323" s="6"/>
      <c r="V323" s="6"/>
      <c r="W323" s="6"/>
      <c r="X323" s="6"/>
      <c r="Y323" s="6"/>
    </row>
    <row r="324" spans="1:25" s="37" customFormat="1" hidden="1">
      <c r="A324" s="596"/>
      <c r="B324" s="597"/>
      <c r="C324" s="597"/>
      <c r="D324" s="597"/>
      <c r="E324" s="597"/>
      <c r="F324" s="597"/>
      <c r="G324" s="597"/>
      <c r="H324" s="1775"/>
      <c r="I324" s="596"/>
      <c r="J324" s="597" t="s">
        <v>3807</v>
      </c>
      <c r="K324" s="597"/>
      <c r="L324" s="599"/>
      <c r="M324" s="6"/>
      <c r="N324" s="6"/>
      <c r="O324" s="6"/>
      <c r="P324" s="6"/>
      <c r="Q324" s="6"/>
      <c r="R324" s="6"/>
      <c r="S324"/>
      <c r="T324" s="6"/>
      <c r="U324" s="6"/>
      <c r="V324" s="6"/>
      <c r="W324" s="6"/>
      <c r="X324" s="6"/>
      <c r="Y324" s="6"/>
    </row>
    <row r="325" spans="1:25" s="37" customFormat="1" hidden="1">
      <c r="A325" s="596"/>
      <c r="B325" s="597"/>
      <c r="C325" s="597"/>
      <c r="D325" s="597"/>
      <c r="E325" s="597"/>
      <c r="F325" s="597"/>
      <c r="G325" s="597"/>
      <c r="H325" s="1775"/>
      <c r="I325" s="596"/>
      <c r="J325" s="597" t="s">
        <v>3807</v>
      </c>
      <c r="K325" s="597"/>
      <c r="L325" s="599"/>
      <c r="M325" s="6"/>
      <c r="N325" s="6"/>
      <c r="O325" s="6"/>
      <c r="P325" s="6"/>
      <c r="Q325" s="6"/>
      <c r="R325" s="6"/>
      <c r="S325"/>
      <c r="T325" s="6"/>
      <c r="U325" s="6"/>
      <c r="V325" s="6"/>
      <c r="W325" s="6"/>
      <c r="X325" s="6"/>
      <c r="Y325" s="6"/>
    </row>
    <row r="326" spans="1:25" s="37" customFormat="1" hidden="1">
      <c r="A326" s="596"/>
      <c r="B326" s="597"/>
      <c r="C326" s="597"/>
      <c r="D326" s="597"/>
      <c r="E326" s="597"/>
      <c r="F326" s="597"/>
      <c r="G326" s="597"/>
      <c r="H326" s="1775"/>
      <c r="I326" s="596"/>
      <c r="J326" s="597" t="s">
        <v>3807</v>
      </c>
      <c r="K326" s="597"/>
      <c r="L326" s="599"/>
      <c r="M326" s="6"/>
      <c r="N326" s="6"/>
      <c r="O326" s="6"/>
      <c r="P326" s="6"/>
      <c r="Q326" s="6"/>
      <c r="R326" s="6"/>
      <c r="S326"/>
      <c r="T326" s="6"/>
      <c r="U326" s="6"/>
      <c r="V326" s="6"/>
      <c r="W326" s="6"/>
      <c r="X326" s="6"/>
      <c r="Y326" s="6"/>
    </row>
    <row r="327" spans="1:25" s="37" customFormat="1" hidden="1">
      <c r="A327" s="596"/>
      <c r="B327" s="597"/>
      <c r="C327" s="597"/>
      <c r="D327" s="597"/>
      <c r="E327" s="597"/>
      <c r="F327" s="597"/>
      <c r="G327" s="597"/>
      <c r="H327" s="1775"/>
      <c r="I327" s="596"/>
      <c r="J327" s="597" t="s">
        <v>3807</v>
      </c>
      <c r="K327" s="597"/>
      <c r="L327" s="599"/>
      <c r="M327" s="6"/>
      <c r="N327" s="6"/>
      <c r="O327" s="6"/>
      <c r="P327" s="6"/>
      <c r="Q327" s="6"/>
      <c r="R327" s="6"/>
      <c r="S327"/>
      <c r="T327" s="6"/>
      <c r="U327" s="6"/>
      <c r="V327" s="6"/>
      <c r="W327" s="6"/>
      <c r="X327" s="6"/>
      <c r="Y327" s="6"/>
    </row>
    <row r="328" spans="1:25" s="37" customFormat="1" hidden="1">
      <c r="A328" s="596"/>
      <c r="B328" s="597"/>
      <c r="C328" s="597"/>
      <c r="D328" s="597"/>
      <c r="E328" s="597"/>
      <c r="F328" s="597"/>
      <c r="G328" s="597"/>
      <c r="H328" s="1775"/>
      <c r="I328" s="596"/>
      <c r="J328" s="597" t="s">
        <v>3807</v>
      </c>
      <c r="K328" s="597"/>
      <c r="L328" s="599"/>
      <c r="M328" s="6"/>
      <c r="N328" s="6"/>
      <c r="O328" s="6"/>
      <c r="P328" s="6"/>
      <c r="Q328" s="6"/>
      <c r="R328" s="6"/>
      <c r="S328"/>
      <c r="T328" s="6"/>
      <c r="U328" s="6"/>
      <c r="V328" s="6"/>
      <c r="W328" s="6"/>
      <c r="X328" s="6"/>
      <c r="Y328" s="6"/>
    </row>
    <row r="329" spans="1:25" s="37" customFormat="1" hidden="1">
      <c r="A329" s="596"/>
      <c r="B329" s="597"/>
      <c r="C329" s="597"/>
      <c r="D329" s="597"/>
      <c r="E329" s="597"/>
      <c r="F329" s="597"/>
      <c r="G329" s="597"/>
      <c r="H329" s="1775"/>
      <c r="I329" s="596"/>
      <c r="J329" s="597" t="s">
        <v>3807</v>
      </c>
      <c r="K329" s="597"/>
      <c r="L329" s="599"/>
      <c r="M329" s="6"/>
      <c r="N329" s="6"/>
      <c r="O329" s="6"/>
      <c r="P329" s="6"/>
      <c r="Q329" s="6"/>
      <c r="R329" s="6"/>
      <c r="S329"/>
      <c r="T329" s="6"/>
      <c r="U329" s="6"/>
      <c r="V329" s="6"/>
      <c r="W329" s="6"/>
      <c r="X329" s="6"/>
      <c r="Y329" s="6"/>
    </row>
    <row r="330" spans="1:25" s="37" customFormat="1" hidden="1">
      <c r="A330" s="596"/>
      <c r="B330" s="597"/>
      <c r="C330" s="597"/>
      <c r="D330" s="597"/>
      <c r="E330" s="597"/>
      <c r="F330" s="597"/>
      <c r="G330" s="597"/>
      <c r="H330" s="1775"/>
      <c r="I330" s="596"/>
      <c r="J330" s="597" t="s">
        <v>3807</v>
      </c>
      <c r="K330" s="597"/>
      <c r="L330" s="599"/>
      <c r="M330" s="6"/>
      <c r="N330" s="6"/>
      <c r="O330" s="6"/>
      <c r="P330" s="6"/>
      <c r="Q330" s="6"/>
      <c r="R330" s="6"/>
      <c r="S330"/>
      <c r="T330" s="6"/>
      <c r="U330" s="6"/>
      <c r="V330" s="6"/>
      <c r="W330" s="6"/>
      <c r="X330" s="6"/>
      <c r="Y330" s="6"/>
    </row>
    <row r="331" spans="1:25" s="37" customFormat="1" hidden="1">
      <c r="A331" s="596"/>
      <c r="B331" s="597"/>
      <c r="C331" s="597"/>
      <c r="D331" s="597"/>
      <c r="E331" s="597"/>
      <c r="F331" s="597"/>
      <c r="G331" s="597"/>
      <c r="H331" s="1775"/>
      <c r="I331" s="596"/>
      <c r="J331" s="597" t="s">
        <v>3807</v>
      </c>
      <c r="K331" s="597"/>
      <c r="L331" s="599"/>
      <c r="M331" s="6"/>
      <c r="N331" s="6"/>
      <c r="O331" s="6"/>
      <c r="P331" s="6"/>
      <c r="Q331" s="6"/>
      <c r="R331" s="6"/>
      <c r="S331"/>
      <c r="T331" s="6"/>
      <c r="U331" s="6"/>
      <c r="V331" s="6"/>
      <c r="W331" s="6"/>
      <c r="X331" s="6"/>
      <c r="Y331" s="6"/>
    </row>
    <row r="332" spans="1:25" s="37" customFormat="1" hidden="1">
      <c r="A332" s="596"/>
      <c r="B332" s="597"/>
      <c r="C332" s="597"/>
      <c r="D332" s="597"/>
      <c r="E332" s="597"/>
      <c r="F332" s="597"/>
      <c r="G332" s="597"/>
      <c r="H332" s="1775"/>
      <c r="I332" s="596"/>
      <c r="J332" s="597" t="s">
        <v>3807</v>
      </c>
      <c r="K332" s="597"/>
      <c r="L332" s="599"/>
      <c r="M332" s="6"/>
      <c r="N332" s="6"/>
      <c r="O332" s="6"/>
      <c r="P332" s="6"/>
      <c r="Q332" s="6"/>
      <c r="R332" s="6"/>
      <c r="S332"/>
      <c r="T332" s="6"/>
      <c r="U332" s="6"/>
      <c r="V332" s="6"/>
      <c r="W332" s="6"/>
      <c r="X332" s="6"/>
      <c r="Y332" s="6"/>
    </row>
    <row r="333" spans="1:25" s="37" customFormat="1" hidden="1">
      <c r="A333" s="596"/>
      <c r="B333" s="597"/>
      <c r="C333" s="597"/>
      <c r="D333" s="597"/>
      <c r="E333" s="597"/>
      <c r="F333" s="597"/>
      <c r="G333" s="597"/>
      <c r="H333" s="1775"/>
      <c r="I333" s="596"/>
      <c r="J333" s="597" t="s">
        <v>3807</v>
      </c>
      <c r="K333" s="597"/>
      <c r="L333" s="599"/>
      <c r="M333" s="6"/>
      <c r="N333" s="6"/>
      <c r="O333" s="6"/>
      <c r="P333" s="6"/>
      <c r="Q333" s="6"/>
      <c r="R333" s="6"/>
      <c r="S333"/>
      <c r="T333" s="6"/>
      <c r="U333" s="6"/>
      <c r="V333" s="6"/>
      <c r="W333" s="6"/>
      <c r="X333" s="6"/>
      <c r="Y333" s="6"/>
    </row>
    <row r="334" spans="1:25" s="37" customFormat="1" hidden="1">
      <c r="A334" s="596"/>
      <c r="B334" s="597"/>
      <c r="C334" s="597"/>
      <c r="D334" s="597"/>
      <c r="E334" s="597"/>
      <c r="F334" s="597"/>
      <c r="G334" s="597"/>
      <c r="H334" s="1775"/>
      <c r="I334" s="596"/>
      <c r="J334" s="597" t="s">
        <v>3807</v>
      </c>
      <c r="K334" s="597"/>
      <c r="L334" s="599"/>
      <c r="M334" s="6"/>
      <c r="N334" s="6"/>
      <c r="O334" s="6"/>
      <c r="P334" s="6"/>
      <c r="Q334" s="6"/>
      <c r="R334" s="6"/>
      <c r="S334"/>
      <c r="T334" s="6"/>
      <c r="U334" s="6"/>
      <c r="V334" s="6"/>
      <c r="W334" s="6"/>
      <c r="X334" s="6"/>
      <c r="Y334" s="6"/>
    </row>
    <row r="335" spans="1:25" s="37" customFormat="1" hidden="1">
      <c r="A335" s="596"/>
      <c r="B335" s="597"/>
      <c r="C335" s="597"/>
      <c r="D335" s="597"/>
      <c r="E335" s="597"/>
      <c r="F335" s="597"/>
      <c r="G335" s="597"/>
      <c r="H335" s="1775"/>
      <c r="I335" s="596"/>
      <c r="J335" s="597" t="s">
        <v>3807</v>
      </c>
      <c r="K335" s="597"/>
      <c r="L335" s="599"/>
      <c r="M335" s="6"/>
      <c r="N335" s="6"/>
      <c r="O335" s="6"/>
      <c r="P335" s="6"/>
      <c r="Q335" s="6"/>
      <c r="R335" s="6"/>
      <c r="S335"/>
      <c r="T335" s="6"/>
      <c r="U335" s="6"/>
      <c r="V335" s="6"/>
      <c r="W335" s="6"/>
      <c r="X335" s="6"/>
      <c r="Y335" s="6"/>
    </row>
    <row r="336" spans="1:25" s="37" customFormat="1" hidden="1">
      <c r="A336" s="596"/>
      <c r="B336" s="597"/>
      <c r="C336" s="597"/>
      <c r="D336" s="597"/>
      <c r="E336" s="597"/>
      <c r="F336" s="597"/>
      <c r="G336" s="597"/>
      <c r="H336" s="1775"/>
      <c r="I336" s="596"/>
      <c r="J336" s="597" t="s">
        <v>3807</v>
      </c>
      <c r="K336" s="597"/>
      <c r="L336" s="599"/>
      <c r="M336" s="6"/>
      <c r="N336" s="6"/>
      <c r="O336" s="6"/>
      <c r="P336" s="6"/>
      <c r="Q336" s="6"/>
      <c r="R336" s="6"/>
      <c r="S336"/>
      <c r="T336" s="6"/>
      <c r="U336" s="6"/>
      <c r="V336" s="6"/>
      <c r="W336" s="6"/>
      <c r="X336" s="6"/>
      <c r="Y336" s="6"/>
    </row>
    <row r="337" spans="1:25" s="37" customFormat="1" hidden="1">
      <c r="A337" s="596"/>
      <c r="B337" s="597"/>
      <c r="C337" s="597"/>
      <c r="D337" s="597"/>
      <c r="E337" s="597"/>
      <c r="F337" s="597"/>
      <c r="G337" s="597"/>
      <c r="H337" s="1775"/>
      <c r="I337" s="596"/>
      <c r="J337" s="597" t="s">
        <v>3807</v>
      </c>
      <c r="K337" s="597"/>
      <c r="L337" s="599"/>
      <c r="M337" s="6"/>
      <c r="N337" s="6"/>
      <c r="O337" s="6"/>
      <c r="P337" s="6"/>
      <c r="Q337" s="6"/>
      <c r="R337" s="6"/>
      <c r="S337"/>
      <c r="T337" s="6"/>
      <c r="U337" s="6"/>
      <c r="V337" s="6"/>
      <c r="W337" s="6"/>
      <c r="X337" s="6"/>
      <c r="Y337" s="6"/>
    </row>
    <row r="338" spans="1:25" s="37" customFormat="1" hidden="1">
      <c r="A338" s="596"/>
      <c r="B338" s="597"/>
      <c r="C338" s="597"/>
      <c r="D338" s="597"/>
      <c r="E338" s="597"/>
      <c r="F338" s="597"/>
      <c r="G338" s="597"/>
      <c r="H338" s="1775"/>
      <c r="I338" s="596"/>
      <c r="J338" s="597" t="s">
        <v>3807</v>
      </c>
      <c r="K338" s="597"/>
      <c r="L338" s="599"/>
      <c r="M338" s="6"/>
      <c r="N338" s="6"/>
      <c r="O338" s="6"/>
      <c r="P338" s="6"/>
      <c r="Q338" s="6"/>
      <c r="R338" s="6"/>
      <c r="S338"/>
      <c r="T338" s="6"/>
      <c r="U338" s="6"/>
      <c r="V338" s="6"/>
      <c r="W338" s="6"/>
      <c r="X338" s="6"/>
      <c r="Y338" s="6"/>
    </row>
    <row r="339" spans="1:25" s="37" customFormat="1" hidden="1">
      <c r="A339" s="596"/>
      <c r="B339" s="597"/>
      <c r="C339" s="597"/>
      <c r="D339" s="597"/>
      <c r="E339" s="597"/>
      <c r="F339" s="597"/>
      <c r="G339" s="597"/>
      <c r="H339" s="1775"/>
      <c r="I339" s="596"/>
      <c r="J339" s="597" t="s">
        <v>3807</v>
      </c>
      <c r="K339" s="597"/>
      <c r="L339" s="599"/>
      <c r="M339" s="6"/>
      <c r="N339" s="6"/>
      <c r="O339" s="6"/>
      <c r="P339" s="6"/>
      <c r="Q339" s="6"/>
      <c r="R339" s="6"/>
      <c r="S339"/>
      <c r="T339" s="6"/>
      <c r="U339" s="6"/>
      <c r="V339" s="6"/>
      <c r="W339" s="6"/>
      <c r="X339" s="6"/>
      <c r="Y339" s="6"/>
    </row>
    <row r="340" spans="1:25" s="37" customFormat="1" hidden="1">
      <c r="A340" s="596"/>
      <c r="B340" s="597"/>
      <c r="C340" s="597"/>
      <c r="D340" s="597"/>
      <c r="E340" s="597"/>
      <c r="F340" s="597"/>
      <c r="G340" s="597"/>
      <c r="H340" s="1775"/>
      <c r="I340" s="596"/>
      <c r="J340" s="597" t="s">
        <v>3807</v>
      </c>
      <c r="K340" s="597"/>
      <c r="L340" s="599"/>
      <c r="M340" s="6"/>
      <c r="N340" s="6"/>
      <c r="O340" s="6"/>
      <c r="P340" s="6"/>
      <c r="Q340" s="6"/>
      <c r="R340" s="6"/>
      <c r="S340"/>
      <c r="T340" s="6"/>
      <c r="U340" s="6"/>
      <c r="V340" s="6"/>
      <c r="W340" s="6"/>
      <c r="X340" s="6"/>
      <c r="Y340" s="6"/>
    </row>
    <row r="341" spans="1:25" s="37" customFormat="1" hidden="1">
      <c r="A341" s="596"/>
      <c r="B341" s="597"/>
      <c r="C341" s="597"/>
      <c r="D341" s="597"/>
      <c r="E341" s="597"/>
      <c r="F341" s="597"/>
      <c r="G341" s="597"/>
      <c r="H341" s="1775"/>
      <c r="I341" s="596"/>
      <c r="J341" s="597" t="s">
        <v>3807</v>
      </c>
      <c r="K341" s="597"/>
      <c r="L341" s="599"/>
      <c r="M341" s="6"/>
      <c r="N341" s="6"/>
      <c r="O341" s="6"/>
      <c r="P341" s="6"/>
      <c r="Q341" s="6"/>
      <c r="R341" s="6"/>
      <c r="S341"/>
      <c r="T341" s="6"/>
      <c r="U341" s="6"/>
      <c r="V341" s="6"/>
      <c r="W341" s="6"/>
      <c r="X341" s="6"/>
      <c r="Y341" s="6"/>
    </row>
    <row r="342" spans="1:25" s="37" customFormat="1" hidden="1">
      <c r="A342" s="596"/>
      <c r="B342" s="597"/>
      <c r="C342" s="597"/>
      <c r="D342" s="597"/>
      <c r="E342" s="597"/>
      <c r="F342" s="597"/>
      <c r="G342" s="597"/>
      <c r="H342" s="1775"/>
      <c r="I342" s="596"/>
      <c r="J342" s="597" t="s">
        <v>3807</v>
      </c>
      <c r="K342" s="597"/>
      <c r="L342" s="599"/>
      <c r="M342" s="6"/>
      <c r="N342" s="6"/>
      <c r="O342" s="6"/>
      <c r="P342" s="6"/>
      <c r="Q342" s="6"/>
      <c r="R342" s="6"/>
      <c r="S342"/>
      <c r="T342" s="6"/>
      <c r="U342" s="6"/>
      <c r="V342" s="6"/>
      <c r="W342" s="6"/>
      <c r="X342" s="6"/>
      <c r="Y342" s="6"/>
    </row>
    <row r="343" spans="1:25" s="37" customFormat="1" hidden="1">
      <c r="A343" s="596"/>
      <c r="B343" s="597"/>
      <c r="C343" s="597"/>
      <c r="D343" s="597"/>
      <c r="E343" s="597"/>
      <c r="F343" s="597"/>
      <c r="G343" s="597"/>
      <c r="H343" s="1775"/>
      <c r="I343" s="596"/>
      <c r="J343" s="597" t="s">
        <v>3807</v>
      </c>
      <c r="K343" s="597"/>
      <c r="L343" s="599"/>
      <c r="M343" s="6"/>
      <c r="N343" s="6"/>
      <c r="O343" s="6"/>
      <c r="P343" s="6"/>
      <c r="Q343" s="6"/>
      <c r="R343" s="6"/>
      <c r="S343"/>
      <c r="T343" s="6"/>
      <c r="U343" s="6"/>
      <c r="V343" s="6"/>
      <c r="W343" s="6"/>
      <c r="X343" s="6"/>
      <c r="Y343" s="6"/>
    </row>
    <row r="344" spans="1:25" s="37" customFormat="1" hidden="1">
      <c r="A344" s="596"/>
      <c r="B344" s="597"/>
      <c r="C344" s="597"/>
      <c r="D344" s="597"/>
      <c r="E344" s="597"/>
      <c r="F344" s="597"/>
      <c r="G344" s="597"/>
      <c r="H344" s="1775"/>
      <c r="I344" s="596"/>
      <c r="J344" s="597" t="s">
        <v>3807</v>
      </c>
      <c r="K344" s="597"/>
      <c r="L344" s="599"/>
      <c r="M344" s="6"/>
      <c r="N344" s="6"/>
      <c r="O344" s="6"/>
      <c r="P344" s="6"/>
      <c r="Q344" s="6"/>
      <c r="R344" s="6"/>
      <c r="S344"/>
      <c r="T344" s="6"/>
      <c r="U344" s="6"/>
      <c r="V344" s="6"/>
      <c r="W344" s="6"/>
      <c r="X344" s="6"/>
      <c r="Y344" s="6"/>
    </row>
    <row r="345" spans="1:25" s="6" customFormat="1">
      <c r="A345" s="596"/>
      <c r="B345" s="597"/>
      <c r="C345" s="597"/>
      <c r="D345" s="597"/>
      <c r="E345" s="597"/>
      <c r="F345" s="597">
        <v>3302</v>
      </c>
      <c r="G345" s="597" t="s">
        <v>15</v>
      </c>
      <c r="H345" s="1775">
        <v>100</v>
      </c>
      <c r="I345" s="596"/>
      <c r="J345" s="597" t="s">
        <v>3807</v>
      </c>
      <c r="K345" s="597"/>
      <c r="L345" s="599"/>
      <c r="S345"/>
    </row>
    <row r="346" spans="1:25" s="6" customFormat="1">
      <c r="A346" s="596"/>
      <c r="B346" s="597"/>
      <c r="C346" s="597"/>
      <c r="D346" s="597"/>
      <c r="E346" s="597"/>
      <c r="F346" s="597">
        <v>4029</v>
      </c>
      <c r="G346" s="597" t="s">
        <v>219</v>
      </c>
      <c r="H346" s="1775">
        <v>30</v>
      </c>
      <c r="I346" s="596"/>
      <c r="J346" s="597" t="s">
        <v>3807</v>
      </c>
      <c r="K346" s="597"/>
      <c r="L346" s="599"/>
      <c r="S346"/>
    </row>
    <row r="347" spans="1:25" s="6" customFormat="1">
      <c r="A347" s="596"/>
      <c r="B347" s="597"/>
      <c r="C347" s="597"/>
      <c r="D347" s="597"/>
      <c r="E347" s="597"/>
      <c r="F347" s="597">
        <v>4259</v>
      </c>
      <c r="G347" s="597" t="s">
        <v>2130</v>
      </c>
      <c r="H347" s="1775">
        <v>12</v>
      </c>
      <c r="I347" s="596"/>
      <c r="J347" s="597" t="s">
        <v>1225</v>
      </c>
      <c r="K347" s="597"/>
      <c r="L347" s="599"/>
      <c r="S347"/>
    </row>
    <row r="348" spans="1:25" s="6" customFormat="1">
      <c r="A348" s="596"/>
      <c r="B348" s="597"/>
      <c r="C348" s="597"/>
      <c r="D348" s="597"/>
      <c r="E348" s="597"/>
      <c r="F348" s="597">
        <v>2017</v>
      </c>
      <c r="G348" s="597" t="s">
        <v>15</v>
      </c>
      <c r="H348" s="1775">
        <v>100</v>
      </c>
      <c r="I348" s="596"/>
      <c r="J348" s="597" t="s">
        <v>3807</v>
      </c>
      <c r="K348" s="597"/>
      <c r="L348" s="599">
        <v>3674.8</v>
      </c>
      <c r="S348"/>
    </row>
    <row r="349" spans="1:25" s="6" customFormat="1">
      <c r="A349" s="596" t="s">
        <v>141</v>
      </c>
      <c r="B349" s="1774">
        <v>45421</v>
      </c>
      <c r="C349" s="597"/>
      <c r="D349" s="597">
        <v>17261</v>
      </c>
      <c r="E349" s="597" t="s">
        <v>1221</v>
      </c>
      <c r="F349" s="597">
        <v>4736</v>
      </c>
      <c r="G349" s="597" t="s">
        <v>729</v>
      </c>
      <c r="H349" s="1775" t="s">
        <v>3161</v>
      </c>
      <c r="I349" s="596"/>
      <c r="J349" s="597" t="s">
        <v>3807</v>
      </c>
      <c r="K349" s="597" t="s">
        <v>1911</v>
      </c>
      <c r="L349" s="599">
        <v>371.01</v>
      </c>
      <c r="S349"/>
    </row>
    <row r="350" spans="1:25" s="6" customFormat="1">
      <c r="A350" s="709"/>
      <c r="B350" s="8"/>
      <c r="C350" s="8"/>
      <c r="D350" s="8"/>
      <c r="E350" s="8"/>
      <c r="F350" s="8"/>
      <c r="G350" s="8"/>
      <c r="H350" s="1776"/>
      <c r="I350" s="709"/>
      <c r="J350" s="8"/>
      <c r="K350" s="8"/>
      <c r="L350" s="587"/>
      <c r="S350"/>
    </row>
    <row r="351" spans="1:25" s="6" customFormat="1">
      <c r="A351" s="709"/>
      <c r="B351" s="8"/>
      <c r="C351" s="8"/>
      <c r="D351" s="8"/>
      <c r="E351" s="8"/>
      <c r="F351" s="8"/>
      <c r="G351" s="8"/>
      <c r="H351" s="1776"/>
      <c r="I351" s="709"/>
      <c r="J351" s="8"/>
      <c r="K351" s="8"/>
      <c r="L351" s="587"/>
      <c r="S351"/>
      <c r="U351" s="1853">
        <v>1</v>
      </c>
      <c r="V351" s="5"/>
    </row>
    <row r="352" spans="1:25" s="6" customFormat="1">
      <c r="A352" s="709"/>
      <c r="B352" s="8"/>
      <c r="C352" s="8"/>
      <c r="D352" s="8"/>
      <c r="E352" s="8"/>
      <c r="F352" s="8"/>
      <c r="G352" s="8"/>
      <c r="H352" s="1776"/>
      <c r="I352" s="709"/>
      <c r="J352" s="8"/>
      <c r="K352" s="8"/>
      <c r="L352" s="587"/>
      <c r="S352"/>
      <c r="U352" s="1853">
        <v>2</v>
      </c>
      <c r="V352" s="5"/>
    </row>
    <row r="353" spans="1:22" s="6" customFormat="1">
      <c r="A353" s="709"/>
      <c r="B353" s="8"/>
      <c r="C353" s="8"/>
      <c r="D353" s="8"/>
      <c r="E353" s="8"/>
      <c r="F353" s="8"/>
      <c r="G353" s="8"/>
      <c r="H353" s="1776"/>
      <c r="I353" s="709"/>
      <c r="J353" s="8"/>
      <c r="K353" s="8"/>
      <c r="L353" s="587"/>
      <c r="S353"/>
      <c r="U353" s="1853">
        <v>3</v>
      </c>
      <c r="V353" s="5"/>
    </row>
    <row r="354" spans="1:22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  <c r="U354" s="1853">
        <v>4</v>
      </c>
      <c r="V354" s="5"/>
    </row>
    <row r="355" spans="1:22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  <c r="U355" s="1853">
        <v>5</v>
      </c>
      <c r="V355" s="5"/>
    </row>
    <row r="356" spans="1:22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87"/>
      <c r="S356"/>
      <c r="U356" s="1853">
        <v>6</v>
      </c>
      <c r="V356" s="5"/>
    </row>
    <row r="357" spans="1:22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  <c r="U357" s="1853">
        <v>7</v>
      </c>
      <c r="V357" s="5"/>
    </row>
    <row r="358" spans="1:22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  <c r="U358" s="1853">
        <v>8</v>
      </c>
      <c r="V358" s="5"/>
    </row>
    <row r="359" spans="1:22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  <c r="U359" s="1853">
        <v>9</v>
      </c>
      <c r="V359" s="5"/>
    </row>
    <row r="360" spans="1:22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  <c r="U360" s="1853">
        <v>10</v>
      </c>
      <c r="V360" s="5"/>
    </row>
    <row r="361" spans="1:22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  <c r="U361" s="1853">
        <v>11</v>
      </c>
      <c r="V361" s="5"/>
    </row>
    <row r="362" spans="1:22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  <c r="U362" s="1853">
        <v>12</v>
      </c>
      <c r="V362" s="5"/>
    </row>
    <row r="363" spans="1:22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  <c r="U363" s="1853">
        <v>13</v>
      </c>
      <c r="V363" s="5"/>
    </row>
    <row r="364" spans="1:22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  <c r="U364" s="1853">
        <v>14</v>
      </c>
      <c r="V364" s="5"/>
    </row>
    <row r="365" spans="1:22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  <c r="U365" s="1853">
        <v>15</v>
      </c>
      <c r="V365" s="5"/>
    </row>
    <row r="366" spans="1:22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  <c r="U366" s="1853">
        <v>16</v>
      </c>
      <c r="V366" s="5"/>
    </row>
    <row r="367" spans="1:22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</row>
    <row r="368" spans="1:22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</row>
    <row r="369" spans="1:19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</row>
    <row r="370" spans="1:19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</row>
    <row r="371" spans="1:19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</row>
    <row r="372" spans="1:19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</row>
    <row r="373" spans="1:19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</row>
    <row r="374" spans="1:19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</row>
    <row r="375" spans="1:19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19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19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19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19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19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19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19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19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19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  <row r="575" spans="1:19" s="6" customFormat="1">
      <c r="A575" s="37"/>
      <c r="B575"/>
      <c r="C575"/>
      <c r="D575"/>
      <c r="E575"/>
      <c r="F575"/>
      <c r="G575"/>
      <c r="H575" s="484"/>
      <c r="I575" s="37"/>
      <c r="J575"/>
      <c r="K575"/>
      <c r="L575" s="587"/>
      <c r="S575"/>
    </row>
    <row r="576" spans="1:19" s="6" customFormat="1">
      <c r="A576" s="37"/>
      <c r="B576"/>
      <c r="C576"/>
      <c r="D576"/>
      <c r="E576"/>
      <c r="F576"/>
      <c r="G576"/>
      <c r="H576" s="484"/>
      <c r="I576" s="37"/>
      <c r="J576"/>
      <c r="K576"/>
      <c r="L576" s="587"/>
      <c r="S576"/>
    </row>
    <row r="577" spans="1:19" s="6" customFormat="1">
      <c r="A577" s="37"/>
      <c r="B577"/>
      <c r="C577"/>
      <c r="D577"/>
      <c r="E577"/>
      <c r="F577"/>
      <c r="G577"/>
      <c r="H577" s="484"/>
      <c r="I577" s="37"/>
      <c r="J577"/>
      <c r="K577"/>
      <c r="L577" s="587"/>
      <c r="S577"/>
    </row>
    <row r="578" spans="1:19" s="6" customFormat="1">
      <c r="A578" s="37"/>
      <c r="B578"/>
      <c r="C578"/>
      <c r="D578"/>
      <c r="E578"/>
      <c r="F578"/>
      <c r="G578"/>
      <c r="H578" s="484"/>
      <c r="I578" s="37"/>
      <c r="J578"/>
      <c r="K578"/>
      <c r="L578" s="587"/>
      <c r="S578"/>
    </row>
    <row r="579" spans="1:19" s="6" customFormat="1">
      <c r="A579" s="37"/>
      <c r="B579"/>
      <c r="C579"/>
      <c r="D579"/>
      <c r="E579"/>
      <c r="F579"/>
      <c r="G579"/>
      <c r="H579" s="484"/>
      <c r="I579" s="37"/>
      <c r="J579"/>
      <c r="K579"/>
      <c r="L579" s="587"/>
      <c r="S579"/>
    </row>
    <row r="580" spans="1:19" s="6" customFormat="1">
      <c r="A580" s="37"/>
      <c r="B580"/>
      <c r="C580"/>
      <c r="D580"/>
      <c r="E580"/>
      <c r="F580"/>
      <c r="G580"/>
      <c r="H580" s="484"/>
      <c r="I580" s="37"/>
      <c r="J580"/>
      <c r="K580"/>
      <c r="L580" s="587"/>
      <c r="S580"/>
    </row>
    <row r="581" spans="1:19" s="6" customFormat="1">
      <c r="A581" s="37"/>
      <c r="B581"/>
      <c r="C581"/>
      <c r="D581"/>
      <c r="E581"/>
      <c r="F581"/>
      <c r="G581"/>
      <c r="H581" s="484"/>
      <c r="I581" s="37"/>
      <c r="J581"/>
      <c r="K581"/>
      <c r="L581" s="587"/>
      <c r="S581"/>
    </row>
    <row r="582" spans="1:19" s="6" customFormat="1">
      <c r="A582" s="37"/>
      <c r="B582"/>
      <c r="C582"/>
      <c r="D582"/>
      <c r="E582"/>
      <c r="F582"/>
      <c r="G582"/>
      <c r="H582" s="484"/>
      <c r="I582" s="37"/>
      <c r="J582"/>
      <c r="K582"/>
      <c r="L582" s="587"/>
      <c r="S582"/>
    </row>
    <row r="583" spans="1:19" s="6" customFormat="1">
      <c r="A583" s="37"/>
      <c r="B583"/>
      <c r="C583"/>
      <c r="D583"/>
      <c r="E583"/>
      <c r="F583"/>
      <c r="G583"/>
      <c r="H583" s="484"/>
      <c r="I583" s="37"/>
      <c r="J583"/>
      <c r="K583"/>
      <c r="L583" s="587"/>
      <c r="S583"/>
    </row>
    <row r="584" spans="1:19" s="6" customFormat="1">
      <c r="A584" s="37"/>
      <c r="B584"/>
      <c r="C584"/>
      <c r="D584"/>
      <c r="E584"/>
      <c r="F584"/>
      <c r="G584"/>
      <c r="H584" s="484"/>
      <c r="I584" s="37"/>
      <c r="J584"/>
      <c r="K584"/>
      <c r="L584" s="587"/>
      <c r="S584"/>
    </row>
    <row r="585" spans="1:19" s="6" customFormat="1">
      <c r="A585" s="37"/>
      <c r="B585"/>
      <c r="C585"/>
      <c r="D585"/>
      <c r="E585"/>
      <c r="F585"/>
      <c r="G585"/>
      <c r="H585" s="484"/>
      <c r="I585" s="37"/>
      <c r="J585"/>
      <c r="K585"/>
      <c r="L585" s="587"/>
      <c r="S585"/>
    </row>
    <row r="586" spans="1:19" s="6" customFormat="1">
      <c r="A586" s="37"/>
      <c r="B586"/>
      <c r="C586"/>
      <c r="D586"/>
      <c r="E586"/>
      <c r="F586"/>
      <c r="G586"/>
      <c r="H586" s="484"/>
      <c r="I586" s="37"/>
      <c r="J586"/>
      <c r="K586"/>
      <c r="L586" s="587"/>
      <c r="S586"/>
    </row>
    <row r="587" spans="1:19" s="6" customFormat="1">
      <c r="A587" s="37"/>
      <c r="B587"/>
      <c r="C587"/>
      <c r="D587"/>
      <c r="E587"/>
      <c r="F587"/>
      <c r="G587"/>
      <c r="H587" s="484"/>
      <c r="I587" s="37"/>
      <c r="J587"/>
      <c r="K587"/>
      <c r="L587" s="587"/>
      <c r="S587"/>
    </row>
    <row r="588" spans="1:19" s="6" customFormat="1">
      <c r="A588" s="37"/>
      <c r="B588"/>
      <c r="C588"/>
      <c r="D588"/>
      <c r="E588"/>
      <c r="F588"/>
      <c r="G588"/>
      <c r="H588" s="484"/>
      <c r="I588" s="37"/>
      <c r="J588"/>
      <c r="K588"/>
      <c r="L588" s="587"/>
      <c r="S588"/>
    </row>
    <row r="589" spans="1:19" s="6" customFormat="1">
      <c r="A589" s="37"/>
      <c r="B589"/>
      <c r="C589"/>
      <c r="D589"/>
      <c r="E589"/>
      <c r="F589"/>
      <c r="G589"/>
      <c r="H589" s="484"/>
      <c r="I589" s="37"/>
      <c r="J589"/>
      <c r="K589"/>
      <c r="L589" s="587"/>
      <c r="S589"/>
    </row>
    <row r="590" spans="1:19" s="6" customFormat="1">
      <c r="A590" s="37"/>
      <c r="B590"/>
      <c r="C590"/>
      <c r="D590"/>
      <c r="E590"/>
      <c r="F590"/>
      <c r="G590"/>
      <c r="H590" s="484"/>
      <c r="I590" s="37"/>
      <c r="J590"/>
      <c r="K590"/>
      <c r="L590" s="587"/>
      <c r="S590"/>
    </row>
    <row r="591" spans="1:19" s="6" customFormat="1">
      <c r="A591" s="37"/>
      <c r="B591"/>
      <c r="C591"/>
      <c r="D591"/>
      <c r="E591"/>
      <c r="F591"/>
      <c r="G591"/>
      <c r="H591" s="484"/>
      <c r="I591" s="37"/>
      <c r="J591"/>
      <c r="K591"/>
      <c r="L591" s="587"/>
      <c r="S591"/>
    </row>
    <row r="592" spans="1:19" s="6" customFormat="1">
      <c r="A592" s="37"/>
      <c r="B592"/>
      <c r="C592"/>
      <c r="D592"/>
      <c r="E592"/>
      <c r="F592"/>
      <c r="G592"/>
      <c r="H592" s="484"/>
      <c r="I592" s="37"/>
      <c r="J592"/>
      <c r="K592"/>
      <c r="L592" s="587"/>
      <c r="S592"/>
    </row>
    <row r="593" spans="1:19" s="6" customFormat="1">
      <c r="A593" s="37"/>
      <c r="B593"/>
      <c r="C593"/>
      <c r="D593"/>
      <c r="E593"/>
      <c r="F593"/>
      <c r="G593"/>
      <c r="H593" s="484"/>
      <c r="I593" s="37"/>
      <c r="J593"/>
      <c r="K593"/>
      <c r="L593" s="587"/>
      <c r="S593"/>
    </row>
    <row r="594" spans="1:19" s="6" customFormat="1">
      <c r="A594" s="37"/>
      <c r="B594"/>
      <c r="C594"/>
      <c r="D594"/>
      <c r="E594"/>
      <c r="F594"/>
      <c r="G594"/>
      <c r="H594" s="484"/>
      <c r="I594" s="37"/>
      <c r="J594"/>
      <c r="K594"/>
      <c r="L594" s="587"/>
      <c r="S594"/>
    </row>
    <row r="595" spans="1:19" s="6" customFormat="1">
      <c r="A595" s="37"/>
      <c r="B595"/>
      <c r="C595"/>
      <c r="D595"/>
      <c r="E595"/>
      <c r="F595"/>
      <c r="G595"/>
      <c r="H595" s="484"/>
      <c r="I595" s="37"/>
      <c r="J595"/>
      <c r="K595"/>
      <c r="L595" s="587"/>
      <c r="S595"/>
    </row>
    <row r="596" spans="1:19" s="6" customFormat="1">
      <c r="A596" s="37"/>
      <c r="B596"/>
      <c r="C596"/>
      <c r="D596"/>
      <c r="E596"/>
      <c r="F596"/>
      <c r="G596"/>
      <c r="H596" s="484"/>
      <c r="I596" s="37"/>
      <c r="J596"/>
      <c r="K596"/>
      <c r="L596" s="587"/>
      <c r="S596"/>
    </row>
    <row r="597" spans="1:19" s="6" customFormat="1">
      <c r="A597" s="37"/>
      <c r="B597"/>
      <c r="C597"/>
      <c r="D597"/>
      <c r="E597"/>
      <c r="F597"/>
      <c r="G597"/>
      <c r="H597" s="484"/>
      <c r="I597" s="37"/>
      <c r="J597"/>
      <c r="K597"/>
      <c r="L597" s="587"/>
      <c r="S597"/>
    </row>
    <row r="598" spans="1:19" s="6" customFormat="1">
      <c r="A598" s="37"/>
      <c r="B598"/>
      <c r="C598"/>
      <c r="D598"/>
      <c r="E598"/>
      <c r="F598"/>
      <c r="G598"/>
      <c r="H598" s="484"/>
      <c r="I598" s="37"/>
      <c r="J598"/>
      <c r="K598"/>
      <c r="L598" s="587"/>
      <c r="S598"/>
    </row>
    <row r="599" spans="1:19" s="6" customFormat="1">
      <c r="A599" s="37"/>
      <c r="B599"/>
      <c r="C599"/>
      <c r="D599"/>
      <c r="E599"/>
      <c r="F599"/>
      <c r="G599"/>
      <c r="H599" s="484"/>
      <c r="I599" s="37"/>
      <c r="J599"/>
      <c r="K599"/>
      <c r="L599" s="587"/>
      <c r="S599"/>
    </row>
    <row r="600" spans="1:19" s="6" customFormat="1">
      <c r="A600" s="37"/>
      <c r="B600"/>
      <c r="C600"/>
      <c r="D600"/>
      <c r="E600"/>
      <c r="F600"/>
      <c r="G600"/>
      <c r="H600" s="484"/>
      <c r="I600" s="37"/>
      <c r="J600"/>
      <c r="K600"/>
      <c r="L600" s="587"/>
      <c r="S600"/>
    </row>
    <row r="601" spans="1:19" s="6" customFormat="1">
      <c r="A601" s="37"/>
      <c r="B601"/>
      <c r="C601"/>
      <c r="D601"/>
      <c r="E601"/>
      <c r="F601"/>
      <c r="G601"/>
      <c r="H601" s="484"/>
      <c r="I601" s="37"/>
      <c r="J601"/>
      <c r="K601"/>
      <c r="L601" s="587"/>
      <c r="S601"/>
    </row>
    <row r="602" spans="1:19" s="6" customFormat="1">
      <c r="A602" s="37"/>
      <c r="B602"/>
      <c r="C602"/>
      <c r="D602"/>
      <c r="E602"/>
      <c r="F602"/>
      <c r="G602"/>
      <c r="H602" s="484"/>
      <c r="I602" s="37"/>
      <c r="J602"/>
      <c r="K602"/>
      <c r="L602" s="587"/>
      <c r="S602"/>
    </row>
    <row r="603" spans="1:19" s="6" customFormat="1">
      <c r="A603" s="37"/>
      <c r="B603"/>
      <c r="C603"/>
      <c r="D603"/>
      <c r="E603"/>
      <c r="F603"/>
      <c r="G603"/>
      <c r="H603" s="484"/>
      <c r="I603" s="37"/>
      <c r="J603"/>
      <c r="K603"/>
      <c r="L603" s="587"/>
      <c r="S603"/>
    </row>
    <row r="604" spans="1:19" s="6" customFormat="1">
      <c r="A604" s="37"/>
      <c r="B604"/>
      <c r="C604"/>
      <c r="D604"/>
      <c r="E604"/>
      <c r="F604"/>
      <c r="G604"/>
      <c r="H604" s="484"/>
      <c r="I604" s="37"/>
      <c r="J604"/>
      <c r="K604"/>
      <c r="L604" s="587"/>
      <c r="S604"/>
    </row>
    <row r="605" spans="1:19" s="6" customFormat="1">
      <c r="A605" s="37"/>
      <c r="B605"/>
      <c r="C605"/>
      <c r="D605"/>
      <c r="E605"/>
      <c r="F605"/>
      <c r="G605"/>
      <c r="H605" s="484"/>
      <c r="I605" s="37"/>
      <c r="J605"/>
      <c r="K605"/>
      <c r="L605" s="587"/>
      <c r="S605"/>
    </row>
    <row r="606" spans="1:19" s="6" customFormat="1">
      <c r="A606" s="37"/>
      <c r="B606"/>
      <c r="C606"/>
      <c r="D606"/>
      <c r="E606"/>
      <c r="F606"/>
      <c r="G606"/>
      <c r="H606" s="484"/>
      <c r="I606" s="37"/>
      <c r="J606"/>
      <c r="K606"/>
      <c r="L606" s="587"/>
      <c r="S606"/>
    </row>
    <row r="607" spans="1:19" s="6" customFormat="1">
      <c r="A607" s="37"/>
      <c r="B607"/>
      <c r="C607"/>
      <c r="D607"/>
      <c r="E607"/>
      <c r="F607"/>
      <c r="G607"/>
      <c r="H607" s="484"/>
      <c r="I607" s="37"/>
      <c r="J607"/>
      <c r="K607"/>
      <c r="L607" s="587"/>
      <c r="S607"/>
    </row>
    <row r="608" spans="1:19" s="6" customFormat="1">
      <c r="A608" s="37"/>
      <c r="B608"/>
      <c r="C608"/>
      <c r="D608"/>
      <c r="E608"/>
      <c r="F608"/>
      <c r="G608"/>
      <c r="H608" s="484"/>
      <c r="I608" s="37"/>
      <c r="J608"/>
      <c r="K608"/>
      <c r="L608" s="587"/>
      <c r="S608"/>
    </row>
    <row r="609" spans="1:19" s="6" customFormat="1">
      <c r="A609" s="37"/>
      <c r="B609"/>
      <c r="C609"/>
      <c r="D609"/>
      <c r="E609"/>
      <c r="F609"/>
      <c r="G609"/>
      <c r="H609" s="484"/>
      <c r="I609" s="37"/>
      <c r="J609"/>
      <c r="K609"/>
      <c r="L609" s="587"/>
      <c r="S609"/>
    </row>
    <row r="610" spans="1:19" s="6" customFormat="1">
      <c r="A610" s="37"/>
      <c r="B610"/>
      <c r="C610"/>
      <c r="D610"/>
      <c r="E610"/>
      <c r="F610"/>
      <c r="G610"/>
      <c r="H610" s="484"/>
      <c r="I610" s="37"/>
      <c r="J610"/>
      <c r="K610"/>
      <c r="L610" s="587"/>
      <c r="S610"/>
    </row>
    <row r="611" spans="1:19" s="6" customFormat="1">
      <c r="A611" s="37"/>
      <c r="B611"/>
      <c r="C611"/>
      <c r="D611"/>
      <c r="E611"/>
      <c r="F611"/>
      <c r="G611"/>
      <c r="H611" s="484"/>
      <c r="I611" s="37"/>
      <c r="J611"/>
      <c r="K611"/>
      <c r="L611" s="587"/>
      <c r="S611"/>
    </row>
    <row r="612" spans="1:19" s="6" customFormat="1">
      <c r="A612" s="37"/>
      <c r="B612"/>
      <c r="C612"/>
      <c r="D612"/>
      <c r="E612"/>
      <c r="F612"/>
      <c r="G612"/>
      <c r="H612" s="484"/>
      <c r="I612" s="37"/>
      <c r="J612"/>
      <c r="K612"/>
      <c r="L612" s="587"/>
      <c r="S612"/>
    </row>
    <row r="613" spans="1:19" s="6" customFormat="1">
      <c r="A613" s="37"/>
      <c r="B613"/>
      <c r="C613"/>
      <c r="D613"/>
      <c r="E613"/>
      <c r="F613"/>
      <c r="G613"/>
      <c r="H613" s="484"/>
      <c r="I613" s="37"/>
      <c r="J613"/>
      <c r="K613"/>
      <c r="L613" s="587"/>
      <c r="S613"/>
    </row>
  </sheetData>
  <mergeCells count="8">
    <mergeCell ref="A219:L219"/>
    <mergeCell ref="A21:L21"/>
    <mergeCell ref="A2:L2"/>
    <mergeCell ref="A16:L16"/>
    <mergeCell ref="A25:L25"/>
    <mergeCell ref="A26:L26"/>
    <mergeCell ref="A95:L95"/>
    <mergeCell ref="A96:L96"/>
  </mergeCells>
  <conditionalFormatting sqref="I17:I20 I22:I24 I1 I3:I15 I97:I218 I27:I94">
    <cfRule type="containsText" dxfId="9" priority="7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sheetPr>
    <tabColor theme="3"/>
  </sheetPr>
  <dimension ref="A1:Y562"/>
  <sheetViews>
    <sheetView topLeftCell="A123" workbookViewId="0">
      <selection activeCell="D155" sqref="D155"/>
    </sheetView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6.8554687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9.85546875" bestFit="1" customWidth="1"/>
    <col min="11" max="11" width="23.85546875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2.5703125" style="6" bestFit="1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3570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2413</v>
      </c>
      <c r="B3" s="1878" t="s">
        <v>3857</v>
      </c>
      <c r="C3" s="1878" t="s">
        <v>3925</v>
      </c>
      <c r="D3" s="1878" t="s">
        <v>3858</v>
      </c>
      <c r="E3" s="1878" t="s">
        <v>1221</v>
      </c>
      <c r="F3" s="1878" t="s">
        <v>3498</v>
      </c>
      <c r="G3" s="1878" t="s">
        <v>2254</v>
      </c>
      <c r="H3" s="1878" t="s">
        <v>1881</v>
      </c>
      <c r="I3" s="35" t="s">
        <v>12</v>
      </c>
      <c r="J3" s="1878" t="s">
        <v>247</v>
      </c>
      <c r="K3" s="1878" t="s">
        <v>3860</v>
      </c>
      <c r="L3" s="464">
        <v>720</v>
      </c>
      <c r="M3" s="1030"/>
      <c r="N3" s="1030"/>
      <c r="O3" s="1030"/>
      <c r="P3" s="1030"/>
      <c r="Q3" s="1030"/>
      <c r="R3" s="1030"/>
      <c r="S3" s="1678"/>
      <c r="T3" s="16"/>
      <c r="U3" s="16"/>
      <c r="V3" s="16"/>
      <c r="W3" s="16"/>
      <c r="X3" s="16"/>
      <c r="Y3" s="16"/>
    </row>
    <row r="4" spans="1:25" s="15" customFormat="1">
      <c r="A4" s="341" t="s">
        <v>2413</v>
      </c>
      <c r="B4" s="1833"/>
      <c r="C4" s="1783"/>
      <c r="D4" s="1878" t="s">
        <v>3859</v>
      </c>
      <c r="E4" s="1878" t="s">
        <v>1221</v>
      </c>
      <c r="F4" s="1878" t="s">
        <v>3498</v>
      </c>
      <c r="G4" s="1878" t="s">
        <v>2254</v>
      </c>
      <c r="H4" s="1878" t="s">
        <v>984</v>
      </c>
      <c r="I4" s="35" t="s">
        <v>12</v>
      </c>
      <c r="J4" s="1878" t="s">
        <v>247</v>
      </c>
      <c r="K4" s="1878" t="s">
        <v>1911</v>
      </c>
      <c r="L4" s="464">
        <v>720</v>
      </c>
      <c r="M4" s="1030"/>
      <c r="N4" s="1030"/>
      <c r="O4" s="1030"/>
      <c r="P4" s="1030"/>
      <c r="Q4" s="1030"/>
      <c r="R4" s="1030"/>
      <c r="S4" s="1678"/>
      <c r="T4" s="16"/>
      <c r="U4" s="16"/>
      <c r="V4" s="16"/>
      <c r="W4" s="16"/>
      <c r="X4" s="16"/>
      <c r="Y4" s="16"/>
    </row>
    <row r="5" spans="1:25" s="15" customFormat="1">
      <c r="A5" s="339" t="s">
        <v>2360</v>
      </c>
      <c r="B5" s="1883" t="s">
        <v>3895</v>
      </c>
      <c r="C5" s="1782"/>
      <c r="D5" s="1883" t="s">
        <v>3896</v>
      </c>
      <c r="E5" s="1883" t="s">
        <v>2333</v>
      </c>
      <c r="F5" s="1883" t="s">
        <v>2362</v>
      </c>
      <c r="G5" s="1883" t="s">
        <v>2363</v>
      </c>
      <c r="H5" s="1883" t="s">
        <v>1491</v>
      </c>
      <c r="I5" s="235"/>
      <c r="J5" s="1883" t="s">
        <v>247</v>
      </c>
      <c r="K5" s="1883" t="s">
        <v>3897</v>
      </c>
      <c r="L5" s="454">
        <v>1500</v>
      </c>
      <c r="M5" s="1030"/>
      <c r="N5" s="1030"/>
      <c r="O5" s="1030"/>
      <c r="P5" s="1030"/>
      <c r="Q5" s="1030"/>
      <c r="R5" s="1030"/>
      <c r="S5" s="1678"/>
      <c r="T5" s="16"/>
      <c r="U5" s="16"/>
      <c r="V5" s="16"/>
      <c r="W5" s="16"/>
      <c r="X5" s="16"/>
      <c r="Y5" s="16"/>
    </row>
    <row r="6" spans="1:25" s="15" customFormat="1">
      <c r="A6" s="339" t="s">
        <v>188</v>
      </c>
      <c r="B6" s="1883" t="s">
        <v>3049</v>
      </c>
      <c r="C6" s="1782"/>
      <c r="D6" s="1883" t="s">
        <v>3778</v>
      </c>
      <c r="E6" s="1883" t="s">
        <v>2</v>
      </c>
      <c r="F6" s="1883" t="s">
        <v>1786</v>
      </c>
      <c r="G6" s="1883" t="s">
        <v>100</v>
      </c>
      <c r="H6" s="1883" t="s">
        <v>1484</v>
      </c>
      <c r="I6" s="235"/>
      <c r="J6" s="1883" t="s">
        <v>247</v>
      </c>
      <c r="K6" s="1883" t="s">
        <v>3900</v>
      </c>
      <c r="L6" s="454">
        <v>1300</v>
      </c>
      <c r="M6" s="1030"/>
      <c r="N6" s="1030"/>
      <c r="O6" s="1030"/>
      <c r="P6" s="1030"/>
      <c r="Q6" s="1030"/>
      <c r="R6" s="1030"/>
      <c r="S6" s="1678"/>
      <c r="T6" s="16"/>
      <c r="U6" s="16"/>
      <c r="V6" s="16"/>
      <c r="W6" s="16"/>
      <c r="X6" s="16"/>
      <c r="Y6" s="16"/>
    </row>
    <row r="7" spans="1:25" s="15" customFormat="1">
      <c r="A7" s="339" t="s">
        <v>188</v>
      </c>
      <c r="B7" s="1883" t="s">
        <v>3898</v>
      </c>
      <c r="C7" s="1782"/>
      <c r="D7" s="1883" t="s">
        <v>3899</v>
      </c>
      <c r="E7" s="1883" t="s">
        <v>2</v>
      </c>
      <c r="F7" s="1883" t="s">
        <v>1714</v>
      </c>
      <c r="G7" s="1883" t="s">
        <v>189</v>
      </c>
      <c r="H7" s="1883" t="s">
        <v>1484</v>
      </c>
      <c r="I7" s="235"/>
      <c r="J7" s="1883" t="s">
        <v>247</v>
      </c>
      <c r="K7" s="1883" t="s">
        <v>3901</v>
      </c>
      <c r="L7" s="454">
        <v>1300</v>
      </c>
      <c r="M7" s="1030"/>
      <c r="N7" s="1030"/>
      <c r="O7" s="1030"/>
      <c r="P7" s="1030"/>
      <c r="Q7" s="1030"/>
      <c r="R7" s="1030"/>
      <c r="S7" s="1678"/>
      <c r="T7" s="16"/>
      <c r="U7" s="16"/>
      <c r="V7" s="16"/>
      <c r="W7" s="16"/>
      <c r="X7" s="16"/>
      <c r="Y7" s="16"/>
    </row>
    <row r="8" spans="1:25" s="15" customFormat="1">
      <c r="A8" s="338" t="s">
        <v>3905</v>
      </c>
      <c r="B8" s="124"/>
      <c r="C8" s="124"/>
      <c r="D8" s="124"/>
      <c r="E8" s="124"/>
      <c r="F8" s="124"/>
      <c r="G8" s="124"/>
      <c r="H8" s="124"/>
      <c r="I8" s="233"/>
      <c r="J8" s="124" t="s">
        <v>247</v>
      </c>
      <c r="K8" s="124" t="s">
        <v>3906</v>
      </c>
      <c r="L8" s="462"/>
      <c r="M8" s="1030"/>
      <c r="N8" s="1030"/>
      <c r="O8" s="1030"/>
      <c r="P8" s="1030"/>
      <c r="Q8" s="1030"/>
      <c r="R8" s="1030"/>
      <c r="S8" s="1678"/>
      <c r="T8" s="16"/>
      <c r="U8" s="16"/>
      <c r="V8" s="16"/>
      <c r="W8" s="16"/>
      <c r="X8" s="16"/>
      <c r="Y8" s="16"/>
    </row>
    <row r="9" spans="1:25" s="15" customFormat="1">
      <c r="A9" s="1533"/>
      <c r="B9" s="1534"/>
      <c r="C9" s="1534"/>
      <c r="D9" s="1534"/>
      <c r="E9" s="1534"/>
      <c r="F9" s="1534"/>
      <c r="G9" s="1534"/>
      <c r="H9" s="1534"/>
      <c r="I9" s="1535"/>
      <c r="J9" s="1534"/>
      <c r="K9" s="1534"/>
      <c r="L9" s="1803">
        <f>SUM(L3:L4)</f>
        <v>1440</v>
      </c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 ht="18.75">
      <c r="A10" s="2460" t="s">
        <v>3486</v>
      </c>
      <c r="B10" s="2450"/>
      <c r="C10" s="2450"/>
      <c r="D10" s="2450"/>
      <c r="E10" s="2450"/>
      <c r="F10" s="2450"/>
      <c r="G10" s="2450"/>
      <c r="H10" s="2450"/>
      <c r="I10" s="2450"/>
      <c r="J10" s="2450"/>
      <c r="K10" s="2450"/>
      <c r="L10" s="2451"/>
      <c r="M10" s="1887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339" t="s">
        <v>1412</v>
      </c>
      <c r="B11" s="131"/>
      <c r="C11" s="131"/>
      <c r="D11" s="1830" t="s">
        <v>3753</v>
      </c>
      <c r="E11" s="1830" t="s">
        <v>2351</v>
      </c>
      <c r="F11" s="1830" t="s">
        <v>2102</v>
      </c>
      <c r="G11" s="1830" t="s">
        <v>1413</v>
      </c>
      <c r="H11" s="1830" t="s">
        <v>1881</v>
      </c>
      <c r="I11" s="235"/>
      <c r="J11" s="1846" t="s">
        <v>3754</v>
      </c>
      <c r="K11" s="756" t="s">
        <v>1911</v>
      </c>
      <c r="L11" s="454">
        <v>2820</v>
      </c>
      <c r="M11" s="1605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39" t="s">
        <v>188</v>
      </c>
      <c r="B12" s="1782"/>
      <c r="C12" s="131"/>
      <c r="D12" s="1830" t="s">
        <v>3778</v>
      </c>
      <c r="E12" s="1830" t="s">
        <v>2</v>
      </c>
      <c r="F12" s="1830" t="s">
        <v>1786</v>
      </c>
      <c r="G12" s="1830" t="s">
        <v>100</v>
      </c>
      <c r="H12" s="1830" t="s">
        <v>1484</v>
      </c>
      <c r="I12" s="235"/>
      <c r="J12" s="1846" t="s">
        <v>3754</v>
      </c>
      <c r="K12" s="756" t="s">
        <v>1911</v>
      </c>
      <c r="L12" s="454">
        <v>1300</v>
      </c>
      <c r="M12" s="1605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39"/>
      <c r="B13" s="1782"/>
      <c r="C13" s="131"/>
      <c r="D13" s="1830"/>
      <c r="E13" s="1830"/>
      <c r="F13" s="1830"/>
      <c r="G13" s="1830"/>
      <c r="H13" s="1830"/>
      <c r="I13" s="235"/>
      <c r="J13" s="1846"/>
      <c r="K13" s="756"/>
      <c r="L13" s="454"/>
      <c r="M13" s="1605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39"/>
      <c r="B14" s="1782"/>
      <c r="C14" s="131"/>
      <c r="D14" s="1830"/>
      <c r="E14" s="1830"/>
      <c r="F14" s="1830"/>
      <c r="G14" s="1830"/>
      <c r="H14" s="1830"/>
      <c r="I14" s="235"/>
      <c r="J14" s="1846"/>
      <c r="K14" s="756"/>
      <c r="L14" s="454"/>
      <c r="M14" s="1605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2449" t="s">
        <v>121</v>
      </c>
      <c r="B15" s="2450"/>
      <c r="C15" s="2450"/>
      <c r="D15" s="2450"/>
      <c r="E15" s="2450"/>
      <c r="F15" s="2450"/>
      <c r="G15" s="2450"/>
      <c r="H15" s="2450"/>
      <c r="I15" s="2450"/>
      <c r="J15" s="2450"/>
      <c r="K15" s="2450"/>
      <c r="L15" s="2451"/>
      <c r="M15" s="1605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>
      <c r="A16" s="339"/>
      <c r="B16" s="1830"/>
      <c r="C16" s="1830"/>
      <c r="D16" s="1830"/>
      <c r="E16" s="1830"/>
      <c r="F16" s="1830"/>
      <c r="G16" s="1830"/>
      <c r="H16" s="1830"/>
      <c r="I16" s="235"/>
      <c r="J16" s="1830"/>
      <c r="K16" s="756"/>
      <c r="L16" s="454"/>
      <c r="M16" s="1605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15" customFormat="1">
      <c r="A17" s="339"/>
      <c r="B17" s="1782"/>
      <c r="C17" s="131"/>
      <c r="D17" s="1830"/>
      <c r="E17" s="1830"/>
      <c r="F17" s="1830"/>
      <c r="G17" s="1830"/>
      <c r="H17" s="1830"/>
      <c r="I17" s="235"/>
      <c r="J17" s="1830"/>
      <c r="K17" s="756"/>
      <c r="L17" s="454"/>
      <c r="M17" s="1605"/>
      <c r="N17" s="16"/>
      <c r="O17" s="16"/>
      <c r="P17" s="16"/>
      <c r="Q17" s="16"/>
      <c r="R17" s="16"/>
      <c r="T17" s="16"/>
      <c r="U17" s="16"/>
      <c r="V17" s="16"/>
      <c r="W17" s="16"/>
      <c r="X17" s="16"/>
      <c r="Y17" s="16"/>
    </row>
    <row r="18" spans="1:25" s="15" customFormat="1">
      <c r="A18" s="339"/>
      <c r="B18" s="1782"/>
      <c r="C18" s="131"/>
      <c r="D18" s="1830"/>
      <c r="E18" s="1830"/>
      <c r="F18" s="1830"/>
      <c r="G18" s="1830"/>
      <c r="H18" s="1830"/>
      <c r="I18" s="235"/>
      <c r="J18" s="1830"/>
      <c r="K18" s="756"/>
      <c r="L18" s="454"/>
      <c r="M18" s="1605"/>
      <c r="N18" s="16"/>
      <c r="O18" s="16"/>
      <c r="P18" s="16"/>
      <c r="Q18" s="16"/>
      <c r="R18" s="16"/>
      <c r="T18" s="16"/>
      <c r="U18" s="16"/>
      <c r="V18" s="16"/>
      <c r="W18" s="16"/>
      <c r="X18" s="16"/>
      <c r="Y18" s="16"/>
    </row>
    <row r="19" spans="1:25" s="41" customFormat="1">
      <c r="A19" s="2539">
        <f>SUM(L11:L11)</f>
        <v>2820</v>
      </c>
      <c r="B19" s="2539"/>
      <c r="C19" s="2539"/>
      <c r="D19" s="2539"/>
      <c r="E19" s="2539"/>
      <c r="F19" s="2539"/>
      <c r="G19" s="2539"/>
      <c r="H19" s="2539"/>
      <c r="I19" s="2539"/>
      <c r="J19" s="2539"/>
      <c r="K19" s="2539"/>
      <c r="L19" s="2539"/>
      <c r="M19" s="249"/>
      <c r="N19" s="249"/>
      <c r="O19" s="249"/>
      <c r="P19" s="249"/>
      <c r="Q19" s="249"/>
      <c r="R19" s="249"/>
      <c r="T19" s="249"/>
      <c r="U19" s="249"/>
      <c r="V19" s="249"/>
      <c r="W19" s="249"/>
      <c r="X19" s="249"/>
      <c r="Y19" s="249"/>
    </row>
    <row r="20" spans="1:25" s="41" customFormat="1" ht="18.75">
      <c r="A20" s="2460" t="s">
        <v>1225</v>
      </c>
      <c r="B20" s="2546"/>
      <c r="C20" s="2546"/>
      <c r="D20" s="2546"/>
      <c r="E20" s="2546"/>
      <c r="F20" s="2546"/>
      <c r="G20" s="2546"/>
      <c r="H20" s="2546"/>
      <c r="I20" s="2546"/>
      <c r="J20" s="2546"/>
      <c r="K20" s="2546"/>
      <c r="L20" s="2547"/>
      <c r="M20" s="249"/>
      <c r="N20" s="249"/>
      <c r="O20" s="249"/>
      <c r="P20" s="249"/>
      <c r="Q20" s="249"/>
      <c r="R20" s="249"/>
      <c r="T20" s="249"/>
      <c r="U20" s="249"/>
      <c r="V20" s="249"/>
      <c r="W20" s="249"/>
      <c r="X20" s="249"/>
      <c r="Y20" s="249"/>
    </row>
    <row r="21" spans="1:25" s="41" customFormat="1">
      <c r="A21" s="35" t="s">
        <v>3810</v>
      </c>
      <c r="B21" s="1843">
        <v>45418</v>
      </c>
      <c r="C21" s="1843">
        <v>45420</v>
      </c>
      <c r="D21" s="1835">
        <v>17258</v>
      </c>
      <c r="E21" s="1877" t="s">
        <v>81</v>
      </c>
      <c r="F21" s="1835">
        <v>5104</v>
      </c>
      <c r="G21" s="1877" t="s">
        <v>210</v>
      </c>
      <c r="H21" s="1832">
        <v>1</v>
      </c>
      <c r="I21" s="35" t="s">
        <v>6</v>
      </c>
      <c r="J21" s="1835"/>
      <c r="K21" s="1877" t="s">
        <v>270</v>
      </c>
      <c r="L21" s="1478"/>
      <c r="M21" s="249"/>
      <c r="N21" s="249"/>
      <c r="O21" s="249"/>
      <c r="P21" s="249"/>
      <c r="Q21" s="249"/>
      <c r="R21" s="249"/>
      <c r="T21" s="1836"/>
      <c r="U21" s="249"/>
      <c r="V21" s="249"/>
      <c r="W21" s="249"/>
      <c r="X21" s="249"/>
      <c r="Y21" s="249"/>
    </row>
    <row r="22" spans="1:25" s="41" customFormat="1">
      <c r="A22" s="35"/>
      <c r="B22" s="1843"/>
      <c r="C22" s="1843"/>
      <c r="D22" s="1835"/>
      <c r="E22" s="1877" t="s">
        <v>131</v>
      </c>
      <c r="F22" s="1835">
        <v>5105</v>
      </c>
      <c r="G22" s="1877" t="s">
        <v>210</v>
      </c>
      <c r="H22" s="1832">
        <v>1</v>
      </c>
      <c r="I22" s="35" t="s">
        <v>6</v>
      </c>
      <c r="J22" s="1835"/>
      <c r="K22" s="1877" t="s">
        <v>270</v>
      </c>
      <c r="L22" s="1478"/>
      <c r="M22" s="249"/>
      <c r="N22" s="249"/>
      <c r="O22" s="249"/>
      <c r="P22" s="249"/>
      <c r="Q22" s="249"/>
      <c r="R22" s="249"/>
      <c r="T22" s="1836"/>
      <c r="U22" s="249"/>
      <c r="V22" s="249"/>
      <c r="W22" s="249"/>
      <c r="X22" s="249"/>
      <c r="Y22" s="249"/>
    </row>
    <row r="23" spans="1:25" s="41" customFormat="1">
      <c r="A23" s="35"/>
      <c r="B23" s="1843"/>
      <c r="C23" s="1843"/>
      <c r="D23" s="1835"/>
      <c r="E23" s="1877" t="s">
        <v>153</v>
      </c>
      <c r="F23" s="1835">
        <v>5106</v>
      </c>
      <c r="G23" s="1877" t="s">
        <v>210</v>
      </c>
      <c r="H23" s="1832">
        <v>1</v>
      </c>
      <c r="I23" s="35" t="s">
        <v>6</v>
      </c>
      <c r="J23" s="1835"/>
      <c r="K23" s="1877" t="s">
        <v>270</v>
      </c>
      <c r="L23" s="1478">
        <v>113.1</v>
      </c>
      <c r="M23" s="249"/>
      <c r="N23" s="249"/>
      <c r="O23" s="249"/>
      <c r="P23" s="249"/>
      <c r="Q23" s="249"/>
      <c r="R23" s="249"/>
      <c r="T23" s="1836"/>
      <c r="U23" s="249"/>
      <c r="V23" s="249"/>
      <c r="W23" s="249"/>
      <c r="X23" s="249"/>
      <c r="Y23" s="249"/>
    </row>
    <row r="24" spans="1:25" s="41" customFormat="1">
      <c r="A24" s="35" t="s">
        <v>2179</v>
      </c>
      <c r="B24" s="1843"/>
      <c r="C24" s="1843">
        <v>45425</v>
      </c>
      <c r="D24" s="1835"/>
      <c r="E24" s="1877" t="s">
        <v>1115</v>
      </c>
      <c r="F24" s="1835">
        <v>0</v>
      </c>
      <c r="G24" s="1877" t="s">
        <v>2130</v>
      </c>
      <c r="H24" s="1884" t="s">
        <v>1114</v>
      </c>
      <c r="I24" s="35" t="s">
        <v>6</v>
      </c>
      <c r="J24" s="1877" t="s">
        <v>1275</v>
      </c>
      <c r="K24" s="1835"/>
      <c r="L24" s="1478">
        <v>0</v>
      </c>
      <c r="M24" s="249"/>
      <c r="N24" s="249"/>
      <c r="O24" s="249"/>
      <c r="P24" s="249"/>
      <c r="Q24" s="249"/>
      <c r="R24" s="249"/>
      <c r="T24" s="1836"/>
      <c r="U24" s="249"/>
      <c r="V24" s="249"/>
      <c r="W24" s="249"/>
      <c r="X24" s="249"/>
      <c r="Y24" s="249"/>
    </row>
    <row r="25" spans="1:25" s="6" customFormat="1">
      <c r="A25" s="35" t="s">
        <v>137</v>
      </c>
      <c r="B25" s="1881">
        <v>45420</v>
      </c>
      <c r="C25" s="1881">
        <v>45425</v>
      </c>
      <c r="D25" s="1877">
        <v>17200</v>
      </c>
      <c r="E25" s="1877" t="s">
        <v>1115</v>
      </c>
      <c r="F25" s="1877">
        <v>4259</v>
      </c>
      <c r="G25" s="1877" t="s">
        <v>2130</v>
      </c>
      <c r="H25" s="1880">
        <v>12</v>
      </c>
      <c r="I25" s="35" t="s">
        <v>6</v>
      </c>
      <c r="J25" s="36" t="s">
        <v>1225</v>
      </c>
      <c r="K25" s="36"/>
      <c r="L25" s="459"/>
      <c r="S25"/>
      <c r="T25" s="1888" t="s">
        <v>3873</v>
      </c>
    </row>
    <row r="26" spans="1:25" s="41" customFormat="1">
      <c r="A26" s="35" t="s">
        <v>3877</v>
      </c>
      <c r="B26" s="1843">
        <v>45425</v>
      </c>
      <c r="C26" s="1843">
        <v>45425</v>
      </c>
      <c r="D26" s="1835">
        <v>17280</v>
      </c>
      <c r="E26" s="1877" t="s">
        <v>2351</v>
      </c>
      <c r="F26" s="1835">
        <v>5111</v>
      </c>
      <c r="G26" s="1877" t="s">
        <v>1745</v>
      </c>
      <c r="H26" s="1884">
        <v>2</v>
      </c>
      <c r="I26" s="35" t="s">
        <v>6</v>
      </c>
      <c r="J26" s="1877"/>
      <c r="K26" s="1835"/>
      <c r="L26" s="1478">
        <v>153.80000000000001</v>
      </c>
      <c r="M26" s="249"/>
      <c r="N26" s="249"/>
      <c r="O26" s="249"/>
      <c r="P26" s="249"/>
      <c r="Q26" s="249"/>
      <c r="R26" s="249"/>
      <c r="T26" s="1836"/>
      <c r="U26" s="249"/>
      <c r="V26" s="249"/>
      <c r="W26" s="249"/>
      <c r="X26" s="249"/>
      <c r="Y26" s="249"/>
    </row>
    <row r="27" spans="1:25" s="41" customFormat="1">
      <c r="A27" s="35" t="s">
        <v>3542</v>
      </c>
      <c r="B27" s="1843">
        <v>45425</v>
      </c>
      <c r="C27" s="1843">
        <v>45421</v>
      </c>
      <c r="D27" s="1835">
        <v>17282</v>
      </c>
      <c r="E27" s="1877" t="s">
        <v>1115</v>
      </c>
      <c r="F27" s="1835">
        <v>784</v>
      </c>
      <c r="G27" s="1877" t="s">
        <v>41</v>
      </c>
      <c r="H27" s="1884">
        <v>50</v>
      </c>
      <c r="I27" s="35" t="s">
        <v>6</v>
      </c>
      <c r="J27" s="1877"/>
      <c r="K27" s="1835"/>
      <c r="L27" s="1478">
        <v>252</v>
      </c>
      <c r="M27" s="249"/>
      <c r="N27" s="249"/>
      <c r="O27" s="249"/>
      <c r="P27" s="249"/>
      <c r="Q27" s="249"/>
      <c r="R27" s="249"/>
      <c r="T27" s="1836"/>
      <c r="U27" s="249"/>
      <c r="V27" s="249"/>
      <c r="W27" s="249"/>
      <c r="X27" s="249"/>
      <c r="Y27" s="249"/>
    </row>
    <row r="28" spans="1:25" s="41" customFormat="1">
      <c r="A28" s="35" t="s">
        <v>109</v>
      </c>
      <c r="B28" s="1843">
        <v>45432</v>
      </c>
      <c r="C28" s="1843">
        <v>45426</v>
      </c>
      <c r="D28" s="1835">
        <v>17356</v>
      </c>
      <c r="E28" s="1877" t="s">
        <v>1115</v>
      </c>
      <c r="F28" s="1835">
        <v>4790</v>
      </c>
      <c r="G28" s="1877" t="s">
        <v>2236</v>
      </c>
      <c r="H28" s="1884">
        <v>100</v>
      </c>
      <c r="I28" s="35" t="s">
        <v>6</v>
      </c>
      <c r="J28" s="1877"/>
      <c r="K28" s="1835"/>
      <c r="L28" s="1478">
        <v>550</v>
      </c>
      <c r="M28" s="249"/>
      <c r="N28" s="249"/>
      <c r="O28" s="249"/>
      <c r="P28" s="249"/>
      <c r="Q28" s="249"/>
      <c r="R28" s="249"/>
      <c r="T28" s="1836"/>
      <c r="U28" s="249"/>
      <c r="V28" s="249"/>
      <c r="W28" s="249"/>
      <c r="X28" s="249"/>
      <c r="Y28" s="249"/>
    </row>
    <row r="29" spans="1:25" s="41" customFormat="1">
      <c r="A29" s="35" t="s">
        <v>2514</v>
      </c>
      <c r="B29" s="1843">
        <v>45432</v>
      </c>
      <c r="C29" s="1843">
        <v>45425</v>
      </c>
      <c r="D29" s="1835">
        <v>17357</v>
      </c>
      <c r="E29" s="1877" t="s">
        <v>1115</v>
      </c>
      <c r="F29" s="1835">
        <v>4452</v>
      </c>
      <c r="G29" s="1877" t="s">
        <v>54</v>
      </c>
      <c r="H29" s="1884">
        <v>60</v>
      </c>
      <c r="I29" s="35" t="s">
        <v>6</v>
      </c>
      <c r="J29" s="1877"/>
      <c r="K29" s="1835"/>
      <c r="L29" s="1478">
        <v>570</v>
      </c>
      <c r="M29" s="249"/>
      <c r="N29" s="249"/>
      <c r="O29" s="249"/>
      <c r="P29" s="249"/>
      <c r="Q29" s="249"/>
      <c r="R29" s="249"/>
      <c r="T29" s="1836"/>
      <c r="U29" s="249"/>
      <c r="V29" s="249"/>
      <c r="W29" s="249"/>
      <c r="X29" s="249"/>
      <c r="Y29" s="249"/>
    </row>
    <row r="30" spans="1:25" s="41" customFormat="1">
      <c r="A30" s="35" t="s">
        <v>3072</v>
      </c>
      <c r="B30" s="1843">
        <v>45434</v>
      </c>
      <c r="C30" s="1843">
        <v>45427</v>
      </c>
      <c r="D30" s="1835">
        <v>17376</v>
      </c>
      <c r="E30" s="1877" t="s">
        <v>7</v>
      </c>
      <c r="F30" s="1835">
        <v>4699</v>
      </c>
      <c r="G30" s="1877" t="s">
        <v>2963</v>
      </c>
      <c r="H30" s="1884">
        <v>8</v>
      </c>
      <c r="I30" s="35" t="s">
        <v>6</v>
      </c>
      <c r="J30" s="1877" t="s">
        <v>672</v>
      </c>
      <c r="K30" s="1835"/>
      <c r="L30" s="1478"/>
      <c r="M30" s="249"/>
      <c r="N30" s="249"/>
      <c r="O30" s="249"/>
      <c r="P30" s="249"/>
      <c r="Q30" s="249"/>
      <c r="R30" s="249"/>
      <c r="T30" s="1836"/>
      <c r="U30" s="249"/>
      <c r="V30" s="249"/>
      <c r="W30" s="249"/>
      <c r="X30" s="249"/>
      <c r="Y30" s="249"/>
    </row>
    <row r="31" spans="1:25" s="41" customFormat="1">
      <c r="A31" s="35"/>
      <c r="B31" s="1843"/>
      <c r="C31" s="1843"/>
      <c r="D31" s="1835"/>
      <c r="E31" s="1877" t="s">
        <v>7</v>
      </c>
      <c r="F31" s="1835">
        <v>4700</v>
      </c>
      <c r="G31" s="1877" t="s">
        <v>71</v>
      </c>
      <c r="H31" s="1884">
        <v>4</v>
      </c>
      <c r="I31" s="35" t="s">
        <v>6</v>
      </c>
      <c r="J31" s="1877" t="s">
        <v>672</v>
      </c>
      <c r="K31" s="1835"/>
      <c r="L31" s="1478">
        <v>660</v>
      </c>
      <c r="M31" s="249"/>
      <c r="N31" s="249"/>
      <c r="O31" s="249"/>
      <c r="P31" s="249"/>
      <c r="Q31" s="249"/>
      <c r="R31" s="249"/>
      <c r="T31" s="1836"/>
      <c r="U31" s="249"/>
      <c r="V31" s="249"/>
      <c r="W31" s="249"/>
      <c r="X31" s="249"/>
      <c r="Y31" s="249"/>
    </row>
    <row r="32" spans="1:25" s="41" customFormat="1">
      <c r="A32" s="35" t="s">
        <v>2568</v>
      </c>
      <c r="B32" s="1843">
        <v>45432</v>
      </c>
      <c r="C32" s="1843">
        <v>45428</v>
      </c>
      <c r="D32" s="1835">
        <v>17377</v>
      </c>
      <c r="E32" s="1877" t="s">
        <v>7</v>
      </c>
      <c r="F32" s="1835">
        <v>5116</v>
      </c>
      <c r="G32" s="1877" t="s">
        <v>530</v>
      </c>
      <c r="H32" s="1884">
        <v>10</v>
      </c>
      <c r="I32" s="35" t="s">
        <v>6</v>
      </c>
      <c r="J32" s="1877"/>
      <c r="K32" s="1835"/>
      <c r="L32" s="1478">
        <v>390</v>
      </c>
      <c r="M32" s="249"/>
      <c r="N32" s="249"/>
      <c r="O32" s="249"/>
      <c r="P32" s="249"/>
      <c r="Q32" s="249"/>
      <c r="R32" s="249"/>
      <c r="T32" s="1836"/>
      <c r="U32" s="249"/>
      <c r="V32" s="249"/>
      <c r="W32" s="249"/>
      <c r="X32" s="249"/>
      <c r="Y32" s="249"/>
    </row>
    <row r="33" spans="1:25" s="41" customFormat="1">
      <c r="A33" s="35" t="s">
        <v>2854</v>
      </c>
      <c r="B33" s="1843">
        <v>45429</v>
      </c>
      <c r="C33" s="1843">
        <v>45428</v>
      </c>
      <c r="D33" s="1835">
        <v>17396</v>
      </c>
      <c r="E33" s="1877" t="s">
        <v>81</v>
      </c>
      <c r="F33" s="1835">
        <v>4873</v>
      </c>
      <c r="G33" s="1877" t="s">
        <v>3378</v>
      </c>
      <c r="H33" s="1884">
        <v>60</v>
      </c>
      <c r="I33" s="35" t="s">
        <v>6</v>
      </c>
      <c r="J33" s="1877" t="s">
        <v>270</v>
      </c>
      <c r="K33" s="1835"/>
      <c r="L33" s="1478">
        <v>232</v>
      </c>
      <c r="M33" s="249"/>
      <c r="N33" s="249"/>
      <c r="O33" s="249"/>
      <c r="P33" s="249"/>
      <c r="Q33" s="249"/>
      <c r="R33" s="249"/>
      <c r="T33" s="1836"/>
      <c r="U33" s="249"/>
      <c r="V33" s="249"/>
      <c r="W33" s="249"/>
      <c r="X33" s="249"/>
      <c r="Y33" s="249"/>
    </row>
    <row r="34" spans="1:25" s="41" customFormat="1">
      <c r="A34" s="35" t="s">
        <v>3404</v>
      </c>
      <c r="B34" s="1843">
        <v>45443</v>
      </c>
      <c r="C34" s="1843">
        <v>45435</v>
      </c>
      <c r="D34" s="1835">
        <v>17386</v>
      </c>
      <c r="E34" s="1877" t="s">
        <v>199</v>
      </c>
      <c r="F34" s="1877">
        <v>4836</v>
      </c>
      <c r="G34" s="1877" t="s">
        <v>3380</v>
      </c>
      <c r="H34" s="1884">
        <v>20</v>
      </c>
      <c r="I34" s="35" t="s">
        <v>6</v>
      </c>
      <c r="J34" s="1877"/>
      <c r="K34" s="1877" t="s">
        <v>2853</v>
      </c>
      <c r="L34" s="1478"/>
      <c r="M34" s="249"/>
      <c r="N34" s="249"/>
      <c r="O34" s="249"/>
      <c r="P34" s="249"/>
      <c r="Q34" s="249"/>
      <c r="R34" s="249"/>
      <c r="T34" s="1836"/>
      <c r="U34" s="249"/>
      <c r="V34" s="249"/>
      <c r="W34" s="249"/>
      <c r="X34" s="249"/>
      <c r="Y34" s="249"/>
    </row>
    <row r="35" spans="1:25" s="41" customFormat="1">
      <c r="A35" s="35"/>
      <c r="B35" s="1843"/>
      <c r="C35" s="1843"/>
      <c r="D35" s="1835"/>
      <c r="E35" s="1877"/>
      <c r="F35" s="1877">
        <v>4837</v>
      </c>
      <c r="G35" s="1877" t="s">
        <v>3381</v>
      </c>
      <c r="H35" s="1884" t="s">
        <v>1455</v>
      </c>
      <c r="I35" s="35" t="s">
        <v>6</v>
      </c>
      <c r="J35" s="1877"/>
      <c r="K35" s="1877" t="s">
        <v>2853</v>
      </c>
      <c r="L35" s="1478"/>
      <c r="M35" s="249"/>
      <c r="N35" s="249"/>
      <c r="O35" s="249"/>
      <c r="P35" s="249"/>
      <c r="Q35" s="249"/>
      <c r="R35" s="249"/>
      <c r="T35" s="1836"/>
      <c r="U35" s="249"/>
      <c r="V35" s="249"/>
      <c r="W35" s="249"/>
      <c r="X35" s="249"/>
      <c r="Y35" s="249"/>
    </row>
    <row r="36" spans="1:25" s="41" customFormat="1">
      <c r="A36" s="35"/>
      <c r="B36" s="1843"/>
      <c r="C36" s="1843"/>
      <c r="D36" s="1835"/>
      <c r="E36" s="1877"/>
      <c r="F36" s="1877">
        <v>4838</v>
      </c>
      <c r="G36" s="1877" t="s">
        <v>3382</v>
      </c>
      <c r="H36" s="1884">
        <v>20</v>
      </c>
      <c r="I36" s="35" t="s">
        <v>6</v>
      </c>
      <c r="J36" s="1877"/>
      <c r="K36" s="1877" t="s">
        <v>2853</v>
      </c>
      <c r="L36" s="1478"/>
      <c r="M36" s="249"/>
      <c r="N36" s="249"/>
      <c r="O36" s="249"/>
      <c r="P36" s="249"/>
      <c r="Q36" s="249"/>
      <c r="R36" s="249"/>
      <c r="T36" s="1836"/>
      <c r="U36" s="249"/>
      <c r="V36" s="249"/>
      <c r="W36" s="249"/>
      <c r="X36" s="249"/>
      <c r="Y36" s="249"/>
    </row>
    <row r="37" spans="1:25" s="41" customFormat="1">
      <c r="A37" s="35"/>
      <c r="B37" s="1843"/>
      <c r="C37" s="1843"/>
      <c r="D37" s="1835"/>
      <c r="E37" s="1877"/>
      <c r="F37" s="1877">
        <v>4839</v>
      </c>
      <c r="G37" s="1877" t="s">
        <v>3383</v>
      </c>
      <c r="H37" s="1884">
        <v>20</v>
      </c>
      <c r="I37" s="35" t="s">
        <v>6</v>
      </c>
      <c r="J37" s="1877"/>
      <c r="K37" s="1877" t="s">
        <v>2853</v>
      </c>
      <c r="L37" s="1478"/>
      <c r="M37" s="249"/>
      <c r="N37" s="249"/>
      <c r="O37" s="249"/>
      <c r="P37" s="249"/>
      <c r="Q37" s="249"/>
      <c r="R37" s="249"/>
      <c r="T37" s="1836"/>
      <c r="U37" s="249"/>
      <c r="V37" s="249"/>
      <c r="W37" s="249"/>
      <c r="X37" s="249"/>
      <c r="Y37" s="249"/>
    </row>
    <row r="38" spans="1:25" s="41" customFormat="1">
      <c r="A38" s="35"/>
      <c r="B38" s="1843"/>
      <c r="C38" s="1843"/>
      <c r="D38" s="1835"/>
      <c r="E38" s="1877"/>
      <c r="F38" s="1877">
        <v>4840</v>
      </c>
      <c r="G38" s="1877" t="s">
        <v>3384</v>
      </c>
      <c r="H38" s="1884">
        <v>20</v>
      </c>
      <c r="I38" s="35" t="s">
        <v>6</v>
      </c>
      <c r="J38" s="1877"/>
      <c r="K38" s="1877" t="s">
        <v>2853</v>
      </c>
      <c r="L38" s="1478"/>
      <c r="M38" s="249"/>
      <c r="N38" s="249"/>
      <c r="O38" s="249"/>
      <c r="P38" s="249"/>
      <c r="Q38" s="249"/>
      <c r="R38" s="249"/>
      <c r="T38" s="1836"/>
      <c r="U38" s="249"/>
      <c r="V38" s="249"/>
      <c r="W38" s="249"/>
      <c r="X38" s="249"/>
      <c r="Y38" s="249"/>
    </row>
    <row r="39" spans="1:25" s="41" customFormat="1">
      <c r="A39" s="35"/>
      <c r="B39" s="1843"/>
      <c r="C39" s="1843"/>
      <c r="D39" s="1835"/>
      <c r="E39" s="1877"/>
      <c r="F39" s="1877">
        <v>4841</v>
      </c>
      <c r="G39" s="1877" t="s">
        <v>3380</v>
      </c>
      <c r="H39" s="1884">
        <v>10</v>
      </c>
      <c r="I39" s="35" t="s">
        <v>6</v>
      </c>
      <c r="J39" s="1877"/>
      <c r="K39" s="1877" t="s">
        <v>2853</v>
      </c>
      <c r="L39" s="1478">
        <v>12350</v>
      </c>
      <c r="M39" s="249"/>
      <c r="N39" s="249"/>
      <c r="O39" s="249"/>
      <c r="P39" s="249"/>
      <c r="Q39" s="249"/>
      <c r="R39" s="249"/>
      <c r="T39" s="1836"/>
      <c r="U39" s="249"/>
      <c r="V39" s="249"/>
      <c r="W39" s="249"/>
      <c r="X39" s="249"/>
      <c r="Y39" s="249"/>
    </row>
    <row r="40" spans="1:25" s="41" customFormat="1">
      <c r="A40" s="35" t="s">
        <v>109</v>
      </c>
      <c r="B40" s="1881">
        <v>45433</v>
      </c>
      <c r="C40" s="1881">
        <v>45443</v>
      </c>
      <c r="D40" s="1877">
        <v>0</v>
      </c>
      <c r="E40" s="1877" t="s">
        <v>2060</v>
      </c>
      <c r="F40" s="1877">
        <v>4025</v>
      </c>
      <c r="G40" s="1877" t="s">
        <v>363</v>
      </c>
      <c r="H40" s="1884" t="s">
        <v>1092</v>
      </c>
      <c r="I40" s="235" t="s">
        <v>12</v>
      </c>
      <c r="J40" s="1877"/>
      <c r="K40" s="1877" t="s">
        <v>3902</v>
      </c>
      <c r="L40" s="1478">
        <v>75</v>
      </c>
      <c r="M40" s="249"/>
      <c r="N40" s="249"/>
      <c r="O40" s="249"/>
      <c r="P40" s="249"/>
      <c r="Q40" s="249"/>
      <c r="R40" s="249"/>
      <c r="T40" s="1836"/>
      <c r="U40" s="249"/>
      <c r="V40" s="249"/>
      <c r="W40" s="249"/>
      <c r="X40" s="249"/>
      <c r="Y40" s="249"/>
    </row>
    <row r="41" spans="1:25" s="41" customFormat="1">
      <c r="A41" s="35" t="s">
        <v>3324</v>
      </c>
      <c r="B41" s="1843">
        <v>45439</v>
      </c>
      <c r="C41" s="1843">
        <v>45432</v>
      </c>
      <c r="D41" s="1835">
        <v>17423</v>
      </c>
      <c r="E41" s="1877" t="s">
        <v>1115</v>
      </c>
      <c r="F41" s="1835">
        <v>5117</v>
      </c>
      <c r="G41" s="1877" t="s">
        <v>3381</v>
      </c>
      <c r="H41" s="1884">
        <v>3</v>
      </c>
      <c r="I41" s="35" t="s">
        <v>6</v>
      </c>
      <c r="J41" s="1877"/>
      <c r="K41" s="1877" t="s">
        <v>1189</v>
      </c>
      <c r="L41" s="1478">
        <v>53.4</v>
      </c>
      <c r="M41" s="249"/>
      <c r="N41" s="249"/>
      <c r="O41" s="249"/>
      <c r="P41" s="249"/>
      <c r="Q41" s="249"/>
      <c r="R41" s="249"/>
      <c r="T41" s="1836"/>
      <c r="U41" s="249"/>
      <c r="V41" s="249"/>
      <c r="W41" s="249"/>
      <c r="X41" s="249"/>
      <c r="Y41" s="249"/>
    </row>
    <row r="42" spans="1:25" s="41" customFormat="1">
      <c r="A42" s="35" t="s">
        <v>3891</v>
      </c>
      <c r="B42" s="1843">
        <v>45440</v>
      </c>
      <c r="C42" s="1843">
        <v>45432</v>
      </c>
      <c r="D42" s="1835">
        <v>17437</v>
      </c>
      <c r="E42" s="1877" t="s">
        <v>1115</v>
      </c>
      <c r="F42" s="1835">
        <v>2415</v>
      </c>
      <c r="G42" s="1877" t="s">
        <v>43</v>
      </c>
      <c r="H42" s="1884">
        <v>2</v>
      </c>
      <c r="I42" s="35" t="s">
        <v>6</v>
      </c>
      <c r="J42" s="1877"/>
      <c r="K42" s="1835"/>
      <c r="L42" s="1478">
        <v>24</v>
      </c>
      <c r="M42" s="249"/>
      <c r="N42" s="249"/>
      <c r="O42" s="249"/>
      <c r="P42" s="249"/>
      <c r="Q42" s="249"/>
      <c r="R42" s="249"/>
      <c r="T42" s="1836"/>
      <c r="U42" s="249"/>
      <c r="V42" s="249"/>
      <c r="W42" s="249"/>
      <c r="X42" s="249"/>
      <c r="Y42" s="249"/>
    </row>
    <row r="43" spans="1:25" s="41" customFormat="1">
      <c r="A43" s="35" t="s">
        <v>3892</v>
      </c>
      <c r="B43" s="1843">
        <v>45439</v>
      </c>
      <c r="C43" s="1843">
        <v>45432</v>
      </c>
      <c r="D43" s="1835">
        <v>17421</v>
      </c>
      <c r="E43" s="1877" t="s">
        <v>1115</v>
      </c>
      <c r="F43" s="1835">
        <v>754</v>
      </c>
      <c r="G43" s="1877" t="s">
        <v>530</v>
      </c>
      <c r="H43" s="1884" t="s">
        <v>984</v>
      </c>
      <c r="I43" s="35" t="s">
        <v>6</v>
      </c>
      <c r="J43" s="1877"/>
      <c r="K43" s="1835"/>
      <c r="L43" s="1478">
        <v>113.75</v>
      </c>
      <c r="M43" s="249"/>
      <c r="N43" s="249"/>
      <c r="O43" s="249"/>
      <c r="P43" s="249"/>
      <c r="Q43" s="249"/>
      <c r="R43" s="249"/>
      <c r="T43" s="1836"/>
      <c r="U43" s="249"/>
      <c r="V43" s="249"/>
      <c r="W43" s="249"/>
      <c r="X43" s="249"/>
      <c r="Y43" s="249"/>
    </row>
    <row r="44" spans="1:25" s="41" customFormat="1">
      <c r="A44" s="35" t="s">
        <v>3058</v>
      </c>
      <c r="B44" s="1843">
        <v>45440</v>
      </c>
      <c r="C44" s="1843">
        <v>45432</v>
      </c>
      <c r="D44" s="1835">
        <v>17447</v>
      </c>
      <c r="E44" s="1877" t="s">
        <v>1221</v>
      </c>
      <c r="F44" s="1835">
        <v>4733</v>
      </c>
      <c r="G44" s="1877" t="s">
        <v>3112</v>
      </c>
      <c r="H44" s="1884">
        <v>10</v>
      </c>
      <c r="I44" s="35" t="s">
        <v>6</v>
      </c>
      <c r="J44" s="1877"/>
      <c r="K44" s="1835"/>
      <c r="L44" s="1478">
        <v>95</v>
      </c>
      <c r="M44" s="249"/>
      <c r="N44" s="249"/>
      <c r="O44" s="249"/>
      <c r="P44" s="249"/>
      <c r="Q44" s="249"/>
      <c r="R44" s="249"/>
      <c r="T44" s="1836"/>
      <c r="U44" s="249"/>
      <c r="V44" s="249"/>
      <c r="W44" s="249"/>
      <c r="X44" s="249"/>
      <c r="Y44" s="249"/>
    </row>
    <row r="45" spans="1:25" s="41" customFormat="1">
      <c r="A45" s="35" t="s">
        <v>1868</v>
      </c>
      <c r="B45" s="1843">
        <v>45440</v>
      </c>
      <c r="C45" s="1843">
        <v>45433</v>
      </c>
      <c r="D45" s="1835">
        <v>17457</v>
      </c>
      <c r="E45" s="1877" t="s">
        <v>1115</v>
      </c>
      <c r="F45" s="1835">
        <v>1173</v>
      </c>
      <c r="G45" s="1877" t="s">
        <v>33</v>
      </c>
      <c r="H45" s="1884">
        <v>21</v>
      </c>
      <c r="I45" s="35" t="s">
        <v>6</v>
      </c>
      <c r="J45" s="1877"/>
      <c r="K45" s="1835"/>
      <c r="L45" s="1478">
        <v>766.5</v>
      </c>
      <c r="M45" s="249"/>
      <c r="N45" s="249"/>
      <c r="O45" s="249"/>
      <c r="P45" s="249"/>
      <c r="Q45" s="249"/>
      <c r="R45" s="249"/>
      <c r="T45" s="1836"/>
      <c r="U45" s="249"/>
      <c r="V45" s="249"/>
      <c r="W45" s="249"/>
      <c r="X45" s="249"/>
      <c r="Y45" s="249"/>
    </row>
    <row r="46" spans="1:25" s="41" customFormat="1">
      <c r="A46" s="35" t="s">
        <v>1439</v>
      </c>
      <c r="B46" s="1843">
        <v>45443</v>
      </c>
      <c r="C46" s="1843">
        <v>45440</v>
      </c>
      <c r="D46" s="1835">
        <v>17474</v>
      </c>
      <c r="E46" s="1877" t="s">
        <v>1115</v>
      </c>
      <c r="F46" s="1835">
        <v>3805</v>
      </c>
      <c r="G46" s="1877" t="s">
        <v>1639</v>
      </c>
      <c r="H46" s="1884">
        <v>60</v>
      </c>
      <c r="I46" s="35" t="s">
        <v>6</v>
      </c>
      <c r="J46" s="1877"/>
      <c r="K46" s="1835"/>
      <c r="L46" s="1478">
        <v>984</v>
      </c>
      <c r="M46" s="249"/>
      <c r="N46" s="249"/>
      <c r="O46" s="249"/>
      <c r="P46" s="249"/>
      <c r="Q46" s="249"/>
      <c r="R46" s="249"/>
      <c r="T46" s="1836"/>
      <c r="U46" s="249"/>
      <c r="V46" s="249"/>
      <c r="W46" s="249"/>
      <c r="X46" s="249"/>
      <c r="Y46" s="249"/>
    </row>
    <row r="47" spans="1:25" s="41" customFormat="1">
      <c r="A47" s="35" t="s">
        <v>1469</v>
      </c>
      <c r="B47" s="1843">
        <v>45443</v>
      </c>
      <c r="C47" s="1843">
        <v>45440</v>
      </c>
      <c r="D47" s="1835">
        <v>17478</v>
      </c>
      <c r="E47" s="1877" t="s">
        <v>7</v>
      </c>
      <c r="F47" s="1835">
        <v>1491</v>
      </c>
      <c r="G47" s="1877" t="s">
        <v>678</v>
      </c>
      <c r="H47" s="1884">
        <v>80</v>
      </c>
      <c r="I47" s="35" t="s">
        <v>6</v>
      </c>
      <c r="J47" s="1877"/>
      <c r="K47" s="1835"/>
      <c r="L47" s="1478">
        <v>1680</v>
      </c>
      <c r="M47" s="249"/>
      <c r="N47" s="249"/>
      <c r="O47" s="249"/>
      <c r="P47" s="249"/>
      <c r="Q47" s="249"/>
      <c r="R47" s="249"/>
      <c r="T47" s="1836"/>
      <c r="U47" s="249"/>
      <c r="V47" s="249"/>
      <c r="W47" s="249"/>
      <c r="X47" s="249"/>
      <c r="Y47" s="249"/>
    </row>
    <row r="48" spans="1:25" s="41" customFormat="1">
      <c r="A48" s="35" t="s">
        <v>517</v>
      </c>
      <c r="B48" s="1843">
        <v>45443</v>
      </c>
      <c r="C48" s="1843">
        <v>45441</v>
      </c>
      <c r="D48" s="1835">
        <v>17490</v>
      </c>
      <c r="E48" s="1877" t="s">
        <v>1221</v>
      </c>
      <c r="F48" s="1835">
        <v>4687</v>
      </c>
      <c r="G48" s="1877" t="s">
        <v>83</v>
      </c>
      <c r="H48" s="1884">
        <v>10</v>
      </c>
      <c r="I48" s="35" t="s">
        <v>6</v>
      </c>
      <c r="J48" s="1877"/>
      <c r="K48" s="1835"/>
      <c r="L48" s="1478">
        <v>287.89999999999998</v>
      </c>
      <c r="M48" s="249"/>
      <c r="N48" s="249"/>
      <c r="O48" s="249"/>
      <c r="P48" s="249"/>
      <c r="Q48" s="249"/>
      <c r="R48" s="249"/>
      <c r="T48" s="1836"/>
      <c r="U48" s="249"/>
      <c r="V48" s="249"/>
      <c r="W48" s="249"/>
      <c r="X48" s="249"/>
      <c r="Y48" s="249"/>
    </row>
    <row r="49" spans="1:25" s="41" customFormat="1">
      <c r="A49" s="35" t="s">
        <v>2374</v>
      </c>
      <c r="B49" s="1843">
        <v>45434</v>
      </c>
      <c r="C49" s="1843">
        <v>45439</v>
      </c>
      <c r="D49" s="1835">
        <v>17366</v>
      </c>
      <c r="E49" s="1877">
        <v>2075</v>
      </c>
      <c r="F49" s="1835">
        <v>4358</v>
      </c>
      <c r="G49" s="1877" t="s">
        <v>2375</v>
      </c>
      <c r="H49" s="1884">
        <v>40</v>
      </c>
      <c r="I49" s="35" t="s">
        <v>6</v>
      </c>
      <c r="J49" s="1877"/>
      <c r="K49" s="1835"/>
      <c r="L49" s="1478">
        <v>1260</v>
      </c>
      <c r="M49" s="249"/>
      <c r="N49" s="249"/>
      <c r="O49" s="249"/>
      <c r="P49" s="249"/>
      <c r="Q49" s="249"/>
      <c r="R49" s="249"/>
      <c r="T49" s="1836"/>
      <c r="U49" s="249"/>
      <c r="V49" s="249"/>
      <c r="W49" s="249"/>
      <c r="X49" s="249"/>
      <c r="Y49" s="249"/>
    </row>
    <row r="50" spans="1:25" s="41" customFormat="1">
      <c r="A50" s="235" t="s">
        <v>3717</v>
      </c>
      <c r="B50" s="1841">
        <v>45448</v>
      </c>
      <c r="C50" s="1841"/>
      <c r="D50" s="1829">
        <v>17531</v>
      </c>
      <c r="E50" s="1865" t="s">
        <v>7</v>
      </c>
      <c r="F50" s="1845">
        <v>5125</v>
      </c>
      <c r="G50" s="1866" t="s">
        <v>38</v>
      </c>
      <c r="H50" s="1896">
        <v>5</v>
      </c>
      <c r="I50" s="59"/>
      <c r="J50" s="1866" t="s">
        <v>571</v>
      </c>
      <c r="K50" s="1829"/>
      <c r="L50" s="1804">
        <v>111</v>
      </c>
      <c r="M50" s="249"/>
      <c r="N50" s="249"/>
      <c r="O50" s="249"/>
      <c r="P50" s="249"/>
      <c r="Q50" s="249"/>
      <c r="R50" s="249"/>
      <c r="T50" s="1836"/>
      <c r="U50" s="249"/>
      <c r="V50" s="249"/>
      <c r="W50" s="249"/>
      <c r="X50" s="249"/>
      <c r="Y50" s="249"/>
    </row>
    <row r="51" spans="1:25" s="41" customFormat="1">
      <c r="A51" s="35" t="s">
        <v>1673</v>
      </c>
      <c r="B51" s="1843">
        <v>45447</v>
      </c>
      <c r="C51" s="1843">
        <v>45441</v>
      </c>
      <c r="D51" s="1835">
        <v>17540</v>
      </c>
      <c r="E51" s="1877" t="s">
        <v>1115</v>
      </c>
      <c r="F51" s="1835">
        <v>343</v>
      </c>
      <c r="G51" s="1877" t="s">
        <v>65</v>
      </c>
      <c r="H51" s="1884">
        <v>7</v>
      </c>
      <c r="I51" s="35" t="s">
        <v>6</v>
      </c>
      <c r="J51" s="1877"/>
      <c r="K51" s="1835"/>
      <c r="L51" s="1478">
        <v>67.5</v>
      </c>
      <c r="M51" s="249"/>
      <c r="N51" s="249"/>
      <c r="O51" s="249"/>
      <c r="P51" s="249"/>
      <c r="Q51" s="249"/>
      <c r="R51" s="249"/>
      <c r="T51" s="1836"/>
      <c r="U51" s="249"/>
      <c r="V51" s="249"/>
      <c r="W51" s="249"/>
      <c r="X51" s="249"/>
      <c r="Y51" s="249"/>
    </row>
    <row r="52" spans="1:25" s="41" customFormat="1">
      <c r="A52" s="235" t="s">
        <v>109</v>
      </c>
      <c r="B52" s="1841"/>
      <c r="C52" s="1841"/>
      <c r="D52" s="1829"/>
      <c r="E52" s="1865" t="s">
        <v>2060</v>
      </c>
      <c r="F52" s="1829">
        <v>4025</v>
      </c>
      <c r="G52" s="1865" t="s">
        <v>2963</v>
      </c>
      <c r="H52" s="1879">
        <v>10</v>
      </c>
      <c r="I52" s="235"/>
      <c r="J52" s="1865"/>
      <c r="K52" s="1829"/>
      <c r="L52" s="1804">
        <v>0</v>
      </c>
      <c r="M52" s="249"/>
      <c r="N52" s="249"/>
      <c r="O52" s="249"/>
      <c r="P52" s="249"/>
      <c r="Q52" s="249"/>
      <c r="R52" s="249"/>
      <c r="T52" s="1836"/>
      <c r="U52" s="249"/>
      <c r="V52" s="249"/>
      <c r="W52" s="249"/>
      <c r="X52" s="249"/>
      <c r="Y52" s="249"/>
    </row>
    <row r="53" spans="1:25" s="41" customFormat="1">
      <c r="A53" s="235" t="s">
        <v>1680</v>
      </c>
      <c r="B53" s="1841">
        <v>45453</v>
      </c>
      <c r="C53" s="1841"/>
      <c r="D53" s="1829">
        <v>17557</v>
      </c>
      <c r="E53" s="1865" t="s">
        <v>60</v>
      </c>
      <c r="F53" s="1845">
        <v>4857</v>
      </c>
      <c r="G53" s="1866" t="s">
        <v>63</v>
      </c>
      <c r="H53" s="1896">
        <v>10</v>
      </c>
      <c r="I53" s="59"/>
      <c r="J53" s="1866" t="s">
        <v>3908</v>
      </c>
      <c r="K53" s="1865"/>
      <c r="L53" s="1804">
        <v>2100</v>
      </c>
      <c r="M53" s="249"/>
      <c r="N53" s="249"/>
      <c r="O53" s="249"/>
      <c r="P53" s="249"/>
      <c r="Q53" s="249"/>
      <c r="R53" s="249"/>
      <c r="T53" s="1836"/>
      <c r="U53" s="249"/>
      <c r="V53" s="249"/>
      <c r="W53" s="249"/>
      <c r="X53" s="249"/>
      <c r="Y53" s="249"/>
    </row>
    <row r="54" spans="1:25" s="41" customFormat="1">
      <c r="A54" s="35" t="s">
        <v>2824</v>
      </c>
      <c r="B54" s="1843">
        <v>45447</v>
      </c>
      <c r="C54" s="1843">
        <v>45441</v>
      </c>
      <c r="D54" s="1835">
        <v>17552</v>
      </c>
      <c r="E54" s="1877" t="s">
        <v>1115</v>
      </c>
      <c r="F54" s="1835">
        <v>2450</v>
      </c>
      <c r="G54" s="1877" t="s">
        <v>61</v>
      </c>
      <c r="H54" s="1884">
        <v>4</v>
      </c>
      <c r="I54" s="35" t="s">
        <v>6</v>
      </c>
      <c r="J54" s="1877"/>
      <c r="K54" s="1835"/>
      <c r="L54" s="1478">
        <v>204.8</v>
      </c>
      <c r="M54" s="249"/>
      <c r="N54" s="249"/>
      <c r="O54" s="249"/>
      <c r="P54" s="249"/>
      <c r="Q54" s="249"/>
      <c r="R54" s="249"/>
      <c r="T54" s="1836"/>
      <c r="U54" s="249"/>
      <c r="V54" s="249"/>
      <c r="W54" s="249"/>
      <c r="X54" s="249"/>
      <c r="Y54" s="249"/>
    </row>
    <row r="55" spans="1:25" s="41" customFormat="1">
      <c r="A55" s="235"/>
      <c r="B55" s="1841"/>
      <c r="C55" s="1841"/>
      <c r="D55" s="1829"/>
      <c r="E55" s="1865"/>
      <c r="F55" s="1829"/>
      <c r="G55" s="1865"/>
      <c r="H55" s="1879"/>
      <c r="I55" s="235"/>
      <c r="J55" s="1865"/>
      <c r="K55" s="1829"/>
      <c r="L55" s="1804"/>
      <c r="M55" s="249"/>
      <c r="N55" s="249"/>
      <c r="O55" s="249"/>
      <c r="P55" s="249"/>
      <c r="Q55" s="249"/>
      <c r="R55" s="249"/>
      <c r="T55" s="1836"/>
      <c r="U55" s="249"/>
      <c r="V55" s="249"/>
      <c r="W55" s="249"/>
      <c r="X55" s="249"/>
      <c r="Y55" s="249"/>
    </row>
    <row r="56" spans="1:25" s="41" customFormat="1">
      <c r="A56" s="235"/>
      <c r="B56" s="1841"/>
      <c r="C56" s="1841"/>
      <c r="D56" s="1829"/>
      <c r="E56" s="1865"/>
      <c r="F56" s="1829"/>
      <c r="G56" s="1865"/>
      <c r="H56" s="1879"/>
      <c r="I56" s="235"/>
      <c r="J56" s="1865"/>
      <c r="K56" s="1829"/>
      <c r="L56" s="1804"/>
      <c r="M56" s="249"/>
      <c r="N56" s="249"/>
      <c r="O56" s="249"/>
      <c r="P56" s="249"/>
      <c r="Q56" s="249"/>
      <c r="R56" s="249"/>
      <c r="T56" s="1836"/>
      <c r="U56" s="249"/>
      <c r="V56" s="249"/>
      <c r="W56" s="249"/>
      <c r="X56" s="249"/>
      <c r="Y56" s="249"/>
    </row>
    <row r="57" spans="1:25" s="41" customFormat="1">
      <c r="A57" s="235"/>
      <c r="B57" s="1841"/>
      <c r="C57" s="1841"/>
      <c r="D57" s="1829"/>
      <c r="E57" s="1865"/>
      <c r="F57" s="1829"/>
      <c r="G57" s="1865"/>
      <c r="H57" s="1879"/>
      <c r="I57" s="235"/>
      <c r="J57" s="1865"/>
      <c r="K57" s="1829"/>
      <c r="L57" s="1804"/>
      <c r="M57" s="249"/>
      <c r="N57" s="249"/>
      <c r="O57" s="249"/>
      <c r="P57" s="249"/>
      <c r="Q57" s="249"/>
      <c r="R57" s="249"/>
      <c r="T57" s="1836"/>
      <c r="U57" s="249"/>
      <c r="V57" s="249"/>
      <c r="W57" s="249"/>
      <c r="X57" s="249"/>
      <c r="Y57" s="249"/>
    </row>
    <row r="58" spans="1:25" s="41" customFormat="1">
      <c r="A58" s="235"/>
      <c r="B58" s="1841"/>
      <c r="C58" s="1841"/>
      <c r="D58" s="1829"/>
      <c r="E58" s="1865"/>
      <c r="F58" s="1829"/>
      <c r="G58" s="1865"/>
      <c r="H58" s="1879"/>
      <c r="I58" s="235"/>
      <c r="J58" s="1865"/>
      <c r="K58" s="1829"/>
      <c r="L58" s="1804"/>
      <c r="M58" s="249"/>
      <c r="N58" s="249"/>
      <c r="O58" s="249"/>
      <c r="P58" s="249"/>
      <c r="Q58" s="249"/>
      <c r="R58" s="249"/>
      <c r="T58" s="1836"/>
      <c r="U58" s="249"/>
      <c r="V58" s="249"/>
      <c r="W58" s="249"/>
      <c r="X58" s="249"/>
      <c r="Y58" s="249"/>
    </row>
    <row r="59" spans="1:25" s="41" customFormat="1">
      <c r="A59" s="235"/>
      <c r="B59" s="1841"/>
      <c r="C59" s="1841"/>
      <c r="D59" s="1829"/>
      <c r="E59" s="1865"/>
      <c r="F59" s="1829"/>
      <c r="G59" s="1865"/>
      <c r="H59" s="1879"/>
      <c r="I59" s="235"/>
      <c r="J59" s="1865"/>
      <c r="K59" s="1829"/>
      <c r="L59" s="1804"/>
      <c r="M59" s="249"/>
      <c r="N59" s="249"/>
      <c r="O59" s="249"/>
      <c r="P59" s="249"/>
      <c r="Q59" s="249"/>
      <c r="R59" s="249"/>
      <c r="T59" s="1836"/>
      <c r="U59" s="249"/>
      <c r="V59" s="249"/>
      <c r="W59" s="249"/>
      <c r="X59" s="249"/>
      <c r="Y59" s="249"/>
    </row>
    <row r="60" spans="1:25" s="41" customFormat="1">
      <c r="A60" s="235"/>
      <c r="B60" s="1841"/>
      <c r="C60" s="1841"/>
      <c r="D60" s="1829"/>
      <c r="E60" s="1865"/>
      <c r="F60" s="1829"/>
      <c r="G60" s="1865"/>
      <c r="H60" s="1879"/>
      <c r="I60" s="235"/>
      <c r="J60" s="1865"/>
      <c r="K60" s="1829"/>
      <c r="L60" s="1804"/>
      <c r="M60" s="249"/>
      <c r="N60" s="249"/>
      <c r="O60" s="249"/>
      <c r="P60" s="249"/>
      <c r="Q60" s="249"/>
      <c r="R60" s="249"/>
      <c r="T60" s="1836"/>
      <c r="U60" s="249"/>
      <c r="V60" s="249"/>
      <c r="W60" s="249"/>
      <c r="X60" s="249"/>
      <c r="Y60" s="249"/>
    </row>
    <row r="61" spans="1:25" s="41" customFormat="1">
      <c r="A61" s="235"/>
      <c r="B61" s="1841"/>
      <c r="C61" s="1841"/>
      <c r="D61" s="1829"/>
      <c r="E61" s="1865"/>
      <c r="F61" s="1829"/>
      <c r="G61" s="1865"/>
      <c r="H61" s="1879"/>
      <c r="I61" s="235"/>
      <c r="J61" s="134"/>
      <c r="K61" s="1829"/>
      <c r="L61" s="1804"/>
      <c r="M61" s="249"/>
      <c r="N61" s="249"/>
      <c r="O61" s="249"/>
      <c r="P61" s="249"/>
      <c r="Q61" s="249"/>
      <c r="R61" s="249"/>
      <c r="T61" s="1836"/>
      <c r="U61" s="249"/>
      <c r="V61" s="249"/>
      <c r="W61" s="249"/>
      <c r="X61" s="249"/>
      <c r="Y61" s="249"/>
    </row>
    <row r="62" spans="1:25" s="44" customFormat="1">
      <c r="A62" s="2464">
        <f>SUM(L21:L61)</f>
        <v>23093.75</v>
      </c>
      <c r="B62" s="2465"/>
      <c r="C62" s="2465"/>
      <c r="D62" s="2465"/>
      <c r="E62" s="2465"/>
      <c r="F62" s="2465"/>
      <c r="G62" s="2465"/>
      <c r="H62" s="2465"/>
      <c r="I62" s="2465"/>
      <c r="J62" s="2465"/>
      <c r="K62" s="2465"/>
      <c r="L62" s="2466"/>
      <c r="M62" s="246"/>
      <c r="N62" s="246"/>
      <c r="O62" s="246"/>
      <c r="P62" s="246"/>
      <c r="Q62" s="246"/>
      <c r="R62" s="246"/>
      <c r="T62" s="246"/>
      <c r="U62" s="246"/>
      <c r="V62" s="246"/>
      <c r="W62" s="246"/>
      <c r="X62" s="246"/>
      <c r="Y62" s="246"/>
    </row>
    <row r="63" spans="1:25" s="42" customFormat="1" ht="24" customHeight="1">
      <c r="A63" s="2461" t="s">
        <v>1315</v>
      </c>
      <c r="B63" s="2462"/>
      <c r="C63" s="2462"/>
      <c r="D63" s="2462"/>
      <c r="E63" s="2462"/>
      <c r="F63" s="2462"/>
      <c r="G63" s="2462"/>
      <c r="H63" s="2462"/>
      <c r="I63" s="2462"/>
      <c r="J63" s="2462"/>
      <c r="K63" s="2462"/>
      <c r="L63" s="2463"/>
      <c r="M63" s="80"/>
      <c r="N63" s="80"/>
      <c r="O63" s="80"/>
      <c r="P63" s="80"/>
      <c r="Q63" s="80"/>
      <c r="R63" s="80"/>
      <c r="T63" s="1818" t="s">
        <v>2188</v>
      </c>
      <c r="U63" s="80"/>
      <c r="V63" s="80"/>
      <c r="W63" s="80"/>
      <c r="X63" s="80"/>
      <c r="Y63" s="80"/>
    </row>
    <row r="64" spans="1:25" s="16" customFormat="1">
      <c r="A64" s="25" t="s">
        <v>2179</v>
      </c>
      <c r="B64" s="14"/>
      <c r="C64" s="14">
        <v>45425</v>
      </c>
      <c r="D64" s="9"/>
      <c r="E64" s="9" t="s">
        <v>1115</v>
      </c>
      <c r="F64" s="9">
        <v>0</v>
      </c>
      <c r="G64" s="9" t="s">
        <v>521</v>
      </c>
      <c r="H64" s="10" t="s">
        <v>1114</v>
      </c>
      <c r="I64" s="35" t="s">
        <v>6</v>
      </c>
      <c r="J64" s="9" t="s">
        <v>1275</v>
      </c>
      <c r="K64" s="9"/>
      <c r="L64" s="458">
        <v>0</v>
      </c>
    </row>
    <row r="65" spans="1:21" s="6" customFormat="1">
      <c r="A65" s="25" t="s">
        <v>2854</v>
      </c>
      <c r="B65" s="14">
        <v>45422</v>
      </c>
      <c r="C65" s="14">
        <v>45421</v>
      </c>
      <c r="D65" s="9">
        <v>17119</v>
      </c>
      <c r="E65" s="9" t="s">
        <v>2</v>
      </c>
      <c r="F65" s="9">
        <v>2691</v>
      </c>
      <c r="G65" s="9" t="s">
        <v>47</v>
      </c>
      <c r="H65" s="10" t="s">
        <v>3746</v>
      </c>
      <c r="I65" s="35" t="s">
        <v>6</v>
      </c>
      <c r="J65" s="9" t="s">
        <v>3807</v>
      </c>
      <c r="K65" s="9"/>
      <c r="L65" s="458">
        <v>2428.96</v>
      </c>
      <c r="T65" s="1828" t="s">
        <v>3869</v>
      </c>
      <c r="U65" s="2548" t="s">
        <v>3876</v>
      </c>
    </row>
    <row r="66" spans="1:21" s="6" customFormat="1">
      <c r="A66" s="25" t="s">
        <v>2854</v>
      </c>
      <c r="B66" s="14">
        <v>45420</v>
      </c>
      <c r="C66" s="14">
        <v>45419</v>
      </c>
      <c r="D66" s="9">
        <v>16963</v>
      </c>
      <c r="E66" s="9" t="s">
        <v>2</v>
      </c>
      <c r="F66" s="9">
        <v>869</v>
      </c>
      <c r="G66" s="9" t="s">
        <v>16</v>
      </c>
      <c r="H66" s="10">
        <v>50</v>
      </c>
      <c r="I66" s="35" t="s">
        <v>6</v>
      </c>
      <c r="J66" s="9" t="s">
        <v>3807</v>
      </c>
      <c r="K66" s="9"/>
      <c r="L66" s="458">
        <v>325</v>
      </c>
      <c r="T66" s="1828" t="s">
        <v>3634</v>
      </c>
      <c r="U66" s="2548"/>
    </row>
    <row r="67" spans="1:21" s="6" customFormat="1">
      <c r="A67" s="35" t="s">
        <v>137</v>
      </c>
      <c r="B67" s="1881">
        <v>45420</v>
      </c>
      <c r="C67" s="1881">
        <v>45425</v>
      </c>
      <c r="D67" s="1877">
        <v>17200</v>
      </c>
      <c r="E67" s="9" t="s">
        <v>2</v>
      </c>
      <c r="F67" s="1877">
        <v>3303</v>
      </c>
      <c r="G67" s="1877" t="s">
        <v>9</v>
      </c>
      <c r="H67" s="1880">
        <v>60</v>
      </c>
      <c r="I67" s="35" t="s">
        <v>6</v>
      </c>
      <c r="J67" s="1877" t="s">
        <v>3807</v>
      </c>
      <c r="K67" s="1877"/>
      <c r="L67" s="464"/>
      <c r="T67" s="1828" t="s">
        <v>3870</v>
      </c>
      <c r="U67" s="6">
        <v>94</v>
      </c>
    </row>
    <row r="68" spans="1:21" s="6" customFormat="1">
      <c r="A68" s="35"/>
      <c r="B68" s="1877"/>
      <c r="C68" s="1877"/>
      <c r="D68" s="1877"/>
      <c r="E68" s="9" t="s">
        <v>2</v>
      </c>
      <c r="F68" s="1877">
        <v>3302</v>
      </c>
      <c r="G68" s="1877" t="s">
        <v>15</v>
      </c>
      <c r="H68" s="1880">
        <v>100</v>
      </c>
      <c r="I68" s="35" t="s">
        <v>6</v>
      </c>
      <c r="J68" s="1877" t="s">
        <v>3807</v>
      </c>
      <c r="K68" s="1877"/>
      <c r="L68" s="464"/>
      <c r="S68"/>
      <c r="T68" s="1888" t="s">
        <v>3871</v>
      </c>
    </row>
    <row r="69" spans="1:21" s="6" customFormat="1">
      <c r="A69" s="35"/>
      <c r="B69" s="1877"/>
      <c r="C69" s="1877"/>
      <c r="D69" s="1877"/>
      <c r="E69" s="9" t="s">
        <v>2</v>
      </c>
      <c r="F69" s="1877">
        <v>4029</v>
      </c>
      <c r="G69" s="1877" t="s">
        <v>219</v>
      </c>
      <c r="H69" s="1880">
        <v>32</v>
      </c>
      <c r="I69" s="35" t="s">
        <v>6</v>
      </c>
      <c r="J69" s="1877" t="s">
        <v>3807</v>
      </c>
      <c r="K69" s="1877"/>
      <c r="L69" s="464"/>
      <c r="S69"/>
      <c r="T69" s="1828" t="s">
        <v>3872</v>
      </c>
    </row>
    <row r="70" spans="1:21" s="6" customFormat="1">
      <c r="A70" s="35"/>
      <c r="B70" s="1877"/>
      <c r="C70" s="1877"/>
      <c r="D70" s="1877"/>
      <c r="E70" s="9" t="s">
        <v>2</v>
      </c>
      <c r="F70" s="1877">
        <v>2017</v>
      </c>
      <c r="G70" s="1877" t="s">
        <v>15</v>
      </c>
      <c r="H70" s="1880">
        <v>100</v>
      </c>
      <c r="I70" s="35" t="s">
        <v>6</v>
      </c>
      <c r="J70" s="1877" t="s">
        <v>3807</v>
      </c>
      <c r="K70" s="1877" t="s">
        <v>270</v>
      </c>
      <c r="L70" s="464">
        <v>3674.8</v>
      </c>
      <c r="S70"/>
      <c r="T70" s="1888" t="s">
        <v>3874</v>
      </c>
    </row>
    <row r="71" spans="1:21" s="6" customFormat="1">
      <c r="A71" s="25" t="s">
        <v>141</v>
      </c>
      <c r="B71" s="14">
        <v>45421</v>
      </c>
      <c r="C71" s="14">
        <v>45419</v>
      </c>
      <c r="D71" s="9">
        <v>17261</v>
      </c>
      <c r="E71" s="9" t="s">
        <v>1221</v>
      </c>
      <c r="F71" s="9">
        <v>4736</v>
      </c>
      <c r="G71" s="9" t="s">
        <v>729</v>
      </c>
      <c r="H71" s="10" t="s">
        <v>3161</v>
      </c>
      <c r="I71" s="35" t="s">
        <v>6</v>
      </c>
      <c r="J71" s="9" t="s">
        <v>3807</v>
      </c>
      <c r="K71" s="9" t="s">
        <v>1911</v>
      </c>
      <c r="L71" s="458">
        <v>371.01</v>
      </c>
      <c r="S71"/>
      <c r="T71" s="1889" t="s">
        <v>3757</v>
      </c>
    </row>
    <row r="72" spans="1:21" s="6" customFormat="1">
      <c r="A72" s="35" t="s">
        <v>2488</v>
      </c>
      <c r="B72" s="1881">
        <v>45427</v>
      </c>
      <c r="C72" s="1881">
        <v>45428</v>
      </c>
      <c r="D72" s="1877">
        <v>17043</v>
      </c>
      <c r="E72" s="1877" t="s">
        <v>2351</v>
      </c>
      <c r="F72" s="1877">
        <v>4443</v>
      </c>
      <c r="G72" s="1877" t="s">
        <v>47</v>
      </c>
      <c r="H72" s="1880">
        <v>81</v>
      </c>
      <c r="I72" s="35" t="s">
        <v>6</v>
      </c>
      <c r="J72" s="1877" t="s">
        <v>3807</v>
      </c>
      <c r="K72" s="1877"/>
      <c r="L72" s="464">
        <v>2504</v>
      </c>
      <c r="T72" s="1888" t="s">
        <v>3875</v>
      </c>
      <c r="U72" s="6" t="s">
        <v>2298</v>
      </c>
    </row>
    <row r="73" spans="1:21" s="6" customFormat="1">
      <c r="A73" s="25" t="s">
        <v>918</v>
      </c>
      <c r="B73" s="14">
        <v>45432</v>
      </c>
      <c r="C73" s="14">
        <v>45421</v>
      </c>
      <c r="D73" s="9">
        <v>16937</v>
      </c>
      <c r="E73" s="9" t="s">
        <v>2</v>
      </c>
      <c r="F73" s="9">
        <v>1126</v>
      </c>
      <c r="G73" s="9" t="s">
        <v>57</v>
      </c>
      <c r="H73" s="10">
        <v>10</v>
      </c>
      <c r="I73" s="35" t="s">
        <v>6</v>
      </c>
      <c r="J73" s="9" t="s">
        <v>3807</v>
      </c>
      <c r="K73" s="9"/>
      <c r="L73" s="458">
        <v>850</v>
      </c>
      <c r="T73" s="1828" t="s">
        <v>3608</v>
      </c>
      <c r="U73" s="6">
        <v>113</v>
      </c>
    </row>
    <row r="74" spans="1:21" s="16" customFormat="1">
      <c r="A74" s="25" t="s">
        <v>2488</v>
      </c>
      <c r="B74" s="14">
        <v>45426</v>
      </c>
      <c r="C74" s="14">
        <v>45425</v>
      </c>
      <c r="D74" s="9">
        <v>17310</v>
      </c>
      <c r="E74" s="9" t="s">
        <v>2</v>
      </c>
      <c r="F74" s="9">
        <v>4703</v>
      </c>
      <c r="G74" s="9" t="s">
        <v>57</v>
      </c>
      <c r="H74" s="10">
        <v>10</v>
      </c>
      <c r="I74" s="35" t="s">
        <v>6</v>
      </c>
      <c r="J74" s="9" t="s">
        <v>81</v>
      </c>
      <c r="K74" s="9" t="s">
        <v>270</v>
      </c>
      <c r="L74" s="458">
        <v>960</v>
      </c>
    </row>
    <row r="75" spans="1:21" s="16" customFormat="1">
      <c r="A75" s="25" t="s">
        <v>174</v>
      </c>
      <c r="B75" s="14">
        <v>45425</v>
      </c>
      <c r="C75" s="14">
        <v>45425</v>
      </c>
      <c r="D75" s="9">
        <v>17278</v>
      </c>
      <c r="E75" s="9" t="s">
        <v>1115</v>
      </c>
      <c r="F75" s="9">
        <v>1960</v>
      </c>
      <c r="G75" s="9" t="s">
        <v>13</v>
      </c>
      <c r="H75" s="10">
        <v>12</v>
      </c>
      <c r="I75" s="35" t="s">
        <v>6</v>
      </c>
      <c r="J75" s="9"/>
      <c r="K75" s="9"/>
      <c r="L75" s="458">
        <v>174</v>
      </c>
    </row>
    <row r="76" spans="1:21" s="16" customFormat="1">
      <c r="A76" s="25" t="s">
        <v>3877</v>
      </c>
      <c r="B76" s="14">
        <v>45425</v>
      </c>
      <c r="C76" s="14">
        <v>45425</v>
      </c>
      <c r="D76" s="9">
        <v>17280</v>
      </c>
      <c r="E76" s="9" t="s">
        <v>1115</v>
      </c>
      <c r="F76" s="9">
        <v>2664</v>
      </c>
      <c r="G76" s="9" t="s">
        <v>142</v>
      </c>
      <c r="H76" s="10">
        <v>10</v>
      </c>
      <c r="I76" s="35" t="s">
        <v>6</v>
      </c>
      <c r="J76" s="9"/>
      <c r="K76" s="9"/>
      <c r="L76" s="458">
        <v>75</v>
      </c>
    </row>
    <row r="77" spans="1:21" s="16" customFormat="1">
      <c r="A77" s="25" t="s">
        <v>794</v>
      </c>
      <c r="B77" s="14">
        <v>45425</v>
      </c>
      <c r="C77" s="14">
        <v>45425</v>
      </c>
      <c r="D77" s="9">
        <v>17281</v>
      </c>
      <c r="E77" s="9" t="s">
        <v>7</v>
      </c>
      <c r="F77" s="9">
        <v>3334</v>
      </c>
      <c r="G77" s="9" t="s">
        <v>505</v>
      </c>
      <c r="H77" s="10">
        <v>150</v>
      </c>
      <c r="I77" s="35" t="s">
        <v>12</v>
      </c>
      <c r="J77" s="9"/>
      <c r="K77" s="9"/>
      <c r="L77" s="458">
        <v>1065</v>
      </c>
    </row>
    <row r="78" spans="1:21" s="16" customFormat="1">
      <c r="A78" s="25" t="s">
        <v>141</v>
      </c>
      <c r="B78" s="14">
        <v>45426</v>
      </c>
      <c r="C78" s="14">
        <v>45425</v>
      </c>
      <c r="D78" s="9">
        <v>17291</v>
      </c>
      <c r="E78" s="9" t="s">
        <v>671</v>
      </c>
      <c r="F78" s="9">
        <v>3458</v>
      </c>
      <c r="G78" s="9" t="s">
        <v>75</v>
      </c>
      <c r="H78" s="10" t="s">
        <v>923</v>
      </c>
      <c r="I78" s="35" t="s">
        <v>6</v>
      </c>
      <c r="J78" s="9"/>
      <c r="K78" s="9"/>
      <c r="L78" s="458">
        <v>150</v>
      </c>
    </row>
    <row r="79" spans="1:21" s="16" customFormat="1">
      <c r="A79" s="35" t="s">
        <v>1997</v>
      </c>
      <c r="B79" s="1881">
        <v>45427</v>
      </c>
      <c r="C79" s="1881">
        <v>45439</v>
      </c>
      <c r="D79" s="1877">
        <v>17301</v>
      </c>
      <c r="E79" s="1877" t="s">
        <v>1221</v>
      </c>
      <c r="F79" s="1877">
        <v>4060</v>
      </c>
      <c r="G79" s="1877" t="s">
        <v>2012</v>
      </c>
      <c r="H79" s="1880" t="s">
        <v>3878</v>
      </c>
      <c r="I79" s="35" t="s">
        <v>6</v>
      </c>
      <c r="J79" s="1877" t="s">
        <v>1871</v>
      </c>
      <c r="K79" s="1877"/>
      <c r="L79" s="464">
        <v>639.4</v>
      </c>
    </row>
    <row r="80" spans="1:21" s="16" customFormat="1">
      <c r="A80" s="25" t="s">
        <v>3879</v>
      </c>
      <c r="B80" s="14">
        <v>45427</v>
      </c>
      <c r="C80" s="14">
        <v>45425</v>
      </c>
      <c r="D80" s="9">
        <v>17291</v>
      </c>
      <c r="E80" s="9" t="s">
        <v>1115</v>
      </c>
      <c r="F80" s="9">
        <v>1397</v>
      </c>
      <c r="G80" s="9" t="s">
        <v>22</v>
      </c>
      <c r="H80" s="10">
        <v>10</v>
      </c>
      <c r="I80" s="35" t="s">
        <v>6</v>
      </c>
      <c r="J80" s="9"/>
      <c r="K80" s="9"/>
      <c r="L80" s="458"/>
    </row>
    <row r="81" spans="1:12" s="16" customFormat="1">
      <c r="A81" s="25"/>
      <c r="B81" s="14"/>
      <c r="C81" s="14"/>
      <c r="D81" s="9"/>
      <c r="E81" s="9" t="s">
        <v>81</v>
      </c>
      <c r="F81" s="9">
        <v>5113</v>
      </c>
      <c r="G81" s="9" t="s">
        <v>22</v>
      </c>
      <c r="H81" s="10">
        <v>5</v>
      </c>
      <c r="I81" s="35" t="s">
        <v>6</v>
      </c>
      <c r="J81" s="9"/>
      <c r="K81" s="9" t="s">
        <v>270</v>
      </c>
      <c r="L81" s="458">
        <v>252.5</v>
      </c>
    </row>
    <row r="82" spans="1:12" s="16" customFormat="1">
      <c r="A82" s="25" t="s">
        <v>2276</v>
      </c>
      <c r="B82" s="14">
        <v>45428</v>
      </c>
      <c r="C82" s="14">
        <v>45428</v>
      </c>
      <c r="D82" s="9">
        <v>17321</v>
      </c>
      <c r="E82" s="9" t="s">
        <v>1115</v>
      </c>
      <c r="F82" s="9">
        <v>1126</v>
      </c>
      <c r="G82" s="9" t="s">
        <v>57</v>
      </c>
      <c r="H82" s="10" t="s">
        <v>1163</v>
      </c>
      <c r="I82" s="35" t="s">
        <v>6</v>
      </c>
      <c r="J82" s="9"/>
      <c r="K82" s="9"/>
      <c r="L82" s="458">
        <v>90.94</v>
      </c>
    </row>
    <row r="83" spans="1:12" s="16" customFormat="1">
      <c r="A83" s="25" t="s">
        <v>520</v>
      </c>
      <c r="B83" s="14">
        <v>45428</v>
      </c>
      <c r="C83" s="14">
        <v>45426</v>
      </c>
      <c r="D83" s="9">
        <v>17312</v>
      </c>
      <c r="E83" s="9" t="s">
        <v>7</v>
      </c>
      <c r="F83" s="9">
        <v>4467</v>
      </c>
      <c r="G83" s="9" t="s">
        <v>127</v>
      </c>
      <c r="H83" s="10">
        <v>9</v>
      </c>
      <c r="I83" s="35" t="s">
        <v>6</v>
      </c>
      <c r="J83" s="9"/>
      <c r="K83" s="9"/>
      <c r="L83" s="458">
        <v>1061.0999999999999</v>
      </c>
    </row>
    <row r="84" spans="1:12" s="16" customFormat="1">
      <c r="A84" s="25" t="s">
        <v>1468</v>
      </c>
      <c r="B84" s="14">
        <v>45429</v>
      </c>
      <c r="C84" s="14">
        <v>45425</v>
      </c>
      <c r="D84" s="9">
        <v>17326</v>
      </c>
      <c r="E84" s="9" t="s">
        <v>1115</v>
      </c>
      <c r="F84" s="9">
        <v>753</v>
      </c>
      <c r="G84" s="9" t="s">
        <v>47</v>
      </c>
      <c r="H84" s="10">
        <v>8</v>
      </c>
      <c r="I84" s="35" t="s">
        <v>6</v>
      </c>
      <c r="J84" s="9"/>
      <c r="K84" s="9"/>
      <c r="L84" s="458">
        <v>360.8</v>
      </c>
    </row>
    <row r="85" spans="1:12" s="16" customFormat="1">
      <c r="A85" s="25" t="s">
        <v>3846</v>
      </c>
      <c r="B85" s="14">
        <v>45429</v>
      </c>
      <c r="C85" s="14">
        <v>45426</v>
      </c>
      <c r="D85" s="9">
        <v>17328</v>
      </c>
      <c r="E85" s="9" t="s">
        <v>1221</v>
      </c>
      <c r="F85" s="9">
        <v>2244</v>
      </c>
      <c r="G85" s="9" t="s">
        <v>17</v>
      </c>
      <c r="H85" s="10">
        <v>14</v>
      </c>
      <c r="I85" s="35" t="s">
        <v>6</v>
      </c>
      <c r="J85" s="9"/>
      <c r="K85" s="9"/>
      <c r="L85" s="458">
        <v>595</v>
      </c>
    </row>
    <row r="86" spans="1:12" s="16" customFormat="1">
      <c r="A86" s="25" t="s">
        <v>1597</v>
      </c>
      <c r="B86" s="14">
        <v>45429</v>
      </c>
      <c r="C86" s="14">
        <v>45425</v>
      </c>
      <c r="D86" s="9">
        <v>17336</v>
      </c>
      <c r="E86" s="9" t="s">
        <v>2351</v>
      </c>
      <c r="F86" s="9">
        <v>3096</v>
      </c>
      <c r="G86" s="9" t="s">
        <v>47</v>
      </c>
      <c r="H86" s="10">
        <v>10</v>
      </c>
      <c r="I86" s="35" t="s">
        <v>6</v>
      </c>
      <c r="J86" s="9"/>
      <c r="K86" s="9"/>
      <c r="L86" s="458">
        <v>850</v>
      </c>
    </row>
    <row r="87" spans="1:12" s="16" customFormat="1">
      <c r="A87" s="25" t="s">
        <v>3324</v>
      </c>
      <c r="B87" s="14">
        <v>45429</v>
      </c>
      <c r="C87" s="14">
        <v>45425</v>
      </c>
      <c r="D87" s="9">
        <v>17331</v>
      </c>
      <c r="E87" s="9" t="s">
        <v>1115</v>
      </c>
      <c r="F87" s="9">
        <v>879</v>
      </c>
      <c r="G87" s="9" t="s">
        <v>17</v>
      </c>
      <c r="H87" s="10" t="s">
        <v>952</v>
      </c>
      <c r="I87" s="35" t="s">
        <v>6</v>
      </c>
      <c r="J87" s="9"/>
      <c r="K87" s="9"/>
      <c r="L87" s="458">
        <v>100.8</v>
      </c>
    </row>
    <row r="88" spans="1:12" s="16" customFormat="1">
      <c r="A88" s="25" t="s">
        <v>1978</v>
      </c>
      <c r="B88" s="14">
        <v>45432</v>
      </c>
      <c r="C88" s="14">
        <v>45427</v>
      </c>
      <c r="D88" s="9">
        <v>17338</v>
      </c>
      <c r="E88" s="9" t="s">
        <v>1115</v>
      </c>
      <c r="F88" s="9">
        <v>4043</v>
      </c>
      <c r="G88" s="9" t="s">
        <v>31</v>
      </c>
      <c r="H88" s="10">
        <v>5</v>
      </c>
      <c r="I88" s="35" t="s">
        <v>6</v>
      </c>
      <c r="J88" s="9" t="s">
        <v>3865</v>
      </c>
      <c r="K88" s="9" t="s">
        <v>991</v>
      </c>
      <c r="L88" s="458">
        <v>197.5</v>
      </c>
    </row>
    <row r="89" spans="1:12" s="16" customFormat="1">
      <c r="A89" s="25" t="s">
        <v>1173</v>
      </c>
      <c r="B89" s="14">
        <v>45432</v>
      </c>
      <c r="C89" s="14">
        <v>45428</v>
      </c>
      <c r="D89" s="9">
        <v>17341</v>
      </c>
      <c r="E89" s="9" t="s">
        <v>1115</v>
      </c>
      <c r="F89" s="9">
        <v>5114</v>
      </c>
      <c r="G89" s="9" t="s">
        <v>729</v>
      </c>
      <c r="H89" s="10">
        <v>1</v>
      </c>
      <c r="I89" s="35" t="s">
        <v>6</v>
      </c>
      <c r="J89" s="9"/>
      <c r="K89" s="9" t="s">
        <v>991</v>
      </c>
      <c r="L89" s="458">
        <v>235</v>
      </c>
    </row>
    <row r="90" spans="1:12" s="16" customFormat="1">
      <c r="A90" s="25" t="s">
        <v>3668</v>
      </c>
      <c r="B90" s="14">
        <v>45425</v>
      </c>
      <c r="C90" s="14">
        <v>45425</v>
      </c>
      <c r="D90" s="9">
        <v>17342</v>
      </c>
      <c r="E90" s="9" t="s">
        <v>1115</v>
      </c>
      <c r="F90" s="9">
        <v>753</v>
      </c>
      <c r="G90" s="9" t="s">
        <v>47</v>
      </c>
      <c r="H90" s="10">
        <v>16</v>
      </c>
      <c r="I90" s="35" t="s">
        <v>6</v>
      </c>
      <c r="J90" s="9" t="s">
        <v>3164</v>
      </c>
      <c r="K90" s="9"/>
      <c r="L90" s="458">
        <v>536</v>
      </c>
    </row>
    <row r="91" spans="1:12" s="16" customFormat="1">
      <c r="A91" s="25" t="s">
        <v>2700</v>
      </c>
      <c r="B91" s="14">
        <v>45432</v>
      </c>
      <c r="C91" s="14">
        <v>45428</v>
      </c>
      <c r="D91" s="9">
        <v>17346</v>
      </c>
      <c r="E91" s="9" t="s">
        <v>1221</v>
      </c>
      <c r="F91" s="9">
        <v>4268</v>
      </c>
      <c r="G91" s="9" t="s">
        <v>29</v>
      </c>
      <c r="H91" s="10" t="s">
        <v>997</v>
      </c>
      <c r="I91" s="35" t="s">
        <v>12</v>
      </c>
      <c r="J91" s="9"/>
      <c r="K91" s="9"/>
      <c r="L91" s="458">
        <v>479.25</v>
      </c>
    </row>
    <row r="92" spans="1:12" s="16" customFormat="1">
      <c r="A92" s="25" t="s">
        <v>871</v>
      </c>
      <c r="B92" s="14">
        <v>45432</v>
      </c>
      <c r="C92" s="14">
        <v>45432</v>
      </c>
      <c r="D92" s="9">
        <v>17347</v>
      </c>
      <c r="E92" s="9" t="s">
        <v>1115</v>
      </c>
      <c r="F92" s="9">
        <v>1387</v>
      </c>
      <c r="G92" s="9" t="s">
        <v>770</v>
      </c>
      <c r="H92" s="10">
        <v>17</v>
      </c>
      <c r="I92" s="35" t="s">
        <v>6</v>
      </c>
      <c r="J92" s="9"/>
      <c r="K92" s="9"/>
      <c r="L92" s="458">
        <v>824.5</v>
      </c>
    </row>
    <row r="93" spans="1:12" s="16" customFormat="1">
      <c r="A93" s="25" t="s">
        <v>3883</v>
      </c>
      <c r="B93" s="14">
        <v>45432</v>
      </c>
      <c r="C93" s="14">
        <v>45427</v>
      </c>
      <c r="D93" s="9">
        <v>17344</v>
      </c>
      <c r="E93" s="9" t="s">
        <v>1221</v>
      </c>
      <c r="F93" s="9">
        <v>4396</v>
      </c>
      <c r="G93" s="9" t="s">
        <v>96</v>
      </c>
      <c r="H93" s="10">
        <v>10</v>
      </c>
      <c r="I93" s="35" t="s">
        <v>6</v>
      </c>
      <c r="J93" s="9"/>
      <c r="K93" s="9"/>
      <c r="L93" s="458">
        <v>163</v>
      </c>
    </row>
    <row r="94" spans="1:12" s="16" customFormat="1">
      <c r="A94" s="25" t="s">
        <v>86</v>
      </c>
      <c r="B94" s="14">
        <v>45432</v>
      </c>
      <c r="C94" s="14">
        <v>45427</v>
      </c>
      <c r="D94" s="9">
        <v>17350</v>
      </c>
      <c r="E94" s="9" t="s">
        <v>1221</v>
      </c>
      <c r="F94" s="9">
        <v>2244</v>
      </c>
      <c r="G94" s="9" t="s">
        <v>17</v>
      </c>
      <c r="H94" s="10">
        <v>21</v>
      </c>
      <c r="I94" s="35" t="s">
        <v>6</v>
      </c>
      <c r="J94" s="9"/>
      <c r="K94" s="9"/>
      <c r="L94" s="458">
        <v>1086.4000000000001</v>
      </c>
    </row>
    <row r="95" spans="1:12" s="16" customFormat="1">
      <c r="A95" s="25" t="s">
        <v>1303</v>
      </c>
      <c r="B95" s="14">
        <v>45432</v>
      </c>
      <c r="C95" s="14">
        <v>45428</v>
      </c>
      <c r="D95" s="9">
        <v>17351</v>
      </c>
      <c r="E95" s="9" t="s">
        <v>1221</v>
      </c>
      <c r="F95" s="9">
        <v>3630</v>
      </c>
      <c r="G95" s="9" t="s">
        <v>1465</v>
      </c>
      <c r="H95" s="10">
        <v>8</v>
      </c>
      <c r="I95" s="35" t="s">
        <v>6</v>
      </c>
      <c r="J95" s="9"/>
      <c r="K95" s="9" t="s">
        <v>991</v>
      </c>
      <c r="L95" s="458">
        <v>196.64</v>
      </c>
    </row>
    <row r="96" spans="1:12" s="16" customFormat="1">
      <c r="A96" s="25" t="s">
        <v>2489</v>
      </c>
      <c r="B96" s="14">
        <v>45432</v>
      </c>
      <c r="C96" s="14">
        <v>45426</v>
      </c>
      <c r="D96" s="9">
        <v>17353</v>
      </c>
      <c r="E96" s="9" t="s">
        <v>1115</v>
      </c>
      <c r="F96" s="9">
        <v>1126</v>
      </c>
      <c r="G96" s="9" t="s">
        <v>57</v>
      </c>
      <c r="H96" s="10" t="s">
        <v>876</v>
      </c>
      <c r="I96" s="35" t="s">
        <v>12</v>
      </c>
      <c r="J96" s="9"/>
      <c r="K96" s="9"/>
      <c r="L96" s="458">
        <v>425</v>
      </c>
    </row>
    <row r="97" spans="1:25" s="16" customFormat="1">
      <c r="A97" s="25" t="s">
        <v>3884</v>
      </c>
      <c r="B97" s="14">
        <v>45432</v>
      </c>
      <c r="C97" s="14">
        <v>45428</v>
      </c>
      <c r="D97" s="9">
        <v>17355</v>
      </c>
      <c r="E97" s="9" t="s">
        <v>7</v>
      </c>
      <c r="F97" s="9">
        <v>2490</v>
      </c>
      <c r="G97" s="9" t="s">
        <v>85</v>
      </c>
      <c r="H97" s="10" t="s">
        <v>984</v>
      </c>
      <c r="I97" s="35" t="s">
        <v>12</v>
      </c>
      <c r="J97" s="9"/>
      <c r="K97" s="9"/>
      <c r="L97" s="458">
        <v>20.95</v>
      </c>
    </row>
    <row r="98" spans="1:25" s="16" customFormat="1">
      <c r="A98" s="25" t="s">
        <v>775</v>
      </c>
      <c r="B98" s="14">
        <v>45425</v>
      </c>
      <c r="C98" s="14">
        <v>45425</v>
      </c>
      <c r="D98" s="9">
        <v>17284</v>
      </c>
      <c r="E98" s="9" t="s">
        <v>153</v>
      </c>
      <c r="F98" s="9">
        <v>4066</v>
      </c>
      <c r="G98" s="9" t="s">
        <v>89</v>
      </c>
      <c r="H98" s="10">
        <v>4</v>
      </c>
      <c r="I98" s="35" t="s">
        <v>6</v>
      </c>
      <c r="J98" s="9" t="s">
        <v>3164</v>
      </c>
      <c r="K98" s="9" t="s">
        <v>3885</v>
      </c>
      <c r="L98" s="458"/>
    </row>
    <row r="99" spans="1:25" s="16" customFormat="1">
      <c r="A99" s="25"/>
      <c r="B99" s="14"/>
      <c r="C99" s="14"/>
      <c r="D99" s="9"/>
      <c r="E99" s="9" t="s">
        <v>80</v>
      </c>
      <c r="F99" s="9">
        <v>5112</v>
      </c>
      <c r="G99" s="9" t="s">
        <v>89</v>
      </c>
      <c r="H99" s="10">
        <v>4</v>
      </c>
      <c r="I99" s="35" t="s">
        <v>6</v>
      </c>
      <c r="J99" s="9"/>
      <c r="K99" s="9" t="s">
        <v>991</v>
      </c>
      <c r="L99" s="458">
        <v>159.91999999999999</v>
      </c>
    </row>
    <row r="100" spans="1:25" s="16" customFormat="1">
      <c r="A100" s="25" t="s">
        <v>2672</v>
      </c>
      <c r="B100" s="14">
        <v>45434</v>
      </c>
      <c r="C100" s="14">
        <v>45429</v>
      </c>
      <c r="D100" s="9">
        <v>17241</v>
      </c>
      <c r="E100" s="9" t="s">
        <v>2351</v>
      </c>
      <c r="F100" s="9">
        <v>5115</v>
      </c>
      <c r="G100" s="9" t="s">
        <v>3</v>
      </c>
      <c r="H100" s="10">
        <v>3</v>
      </c>
      <c r="I100" s="35" t="s">
        <v>6</v>
      </c>
      <c r="J100" s="9"/>
      <c r="K100" s="9"/>
      <c r="L100" s="458">
        <v>297.60000000000002</v>
      </c>
    </row>
    <row r="101" spans="1:25" s="16" customFormat="1">
      <c r="A101" s="25" t="s">
        <v>134</v>
      </c>
      <c r="B101" s="14">
        <v>45434</v>
      </c>
      <c r="C101" s="14">
        <v>45426</v>
      </c>
      <c r="D101" s="9">
        <v>17372</v>
      </c>
      <c r="E101" s="9" t="s">
        <v>1115</v>
      </c>
      <c r="F101" s="9">
        <v>1468</v>
      </c>
      <c r="G101" s="9" t="s">
        <v>21</v>
      </c>
      <c r="H101" s="10">
        <v>3</v>
      </c>
      <c r="I101" s="35" t="s">
        <v>6</v>
      </c>
      <c r="J101" s="9"/>
      <c r="K101" s="9"/>
      <c r="L101" s="458">
        <v>186.3</v>
      </c>
    </row>
    <row r="102" spans="1:25" s="16" customFormat="1">
      <c r="A102" s="25" t="s">
        <v>1508</v>
      </c>
      <c r="B102" s="14">
        <v>45434</v>
      </c>
      <c r="C102" s="14">
        <v>45428</v>
      </c>
      <c r="D102" s="9">
        <v>17374</v>
      </c>
      <c r="E102" s="9" t="s">
        <v>1115</v>
      </c>
      <c r="F102" s="9">
        <v>2646</v>
      </c>
      <c r="G102" s="9" t="s">
        <v>182</v>
      </c>
      <c r="H102" s="10">
        <v>50</v>
      </c>
      <c r="I102" s="35" t="s">
        <v>12</v>
      </c>
      <c r="J102" s="9"/>
      <c r="K102" s="9"/>
      <c r="L102" s="458">
        <v>913.5</v>
      </c>
    </row>
    <row r="103" spans="1:25" s="16" customFormat="1">
      <c r="A103" s="25" t="s">
        <v>3886</v>
      </c>
      <c r="B103" s="14">
        <v>45435</v>
      </c>
      <c r="C103" s="14">
        <v>45426</v>
      </c>
      <c r="D103" s="9">
        <v>17390</v>
      </c>
      <c r="E103" s="9" t="s">
        <v>1221</v>
      </c>
      <c r="F103" s="9">
        <v>2244</v>
      </c>
      <c r="G103" s="9" t="s">
        <v>17</v>
      </c>
      <c r="H103" s="10" t="s">
        <v>952</v>
      </c>
      <c r="I103" s="35" t="s">
        <v>6</v>
      </c>
      <c r="J103" s="9"/>
      <c r="K103" s="9"/>
      <c r="L103" s="458">
        <v>116.47</v>
      </c>
    </row>
    <row r="104" spans="1:25" s="16" customFormat="1">
      <c r="A104" s="25" t="s">
        <v>3879</v>
      </c>
      <c r="B104" s="14">
        <v>45428</v>
      </c>
      <c r="C104" s="14">
        <v>45427</v>
      </c>
      <c r="D104" s="9">
        <v>17391</v>
      </c>
      <c r="E104" s="9" t="s">
        <v>1115</v>
      </c>
      <c r="F104" s="9">
        <v>1397</v>
      </c>
      <c r="G104" s="9" t="s">
        <v>22</v>
      </c>
      <c r="H104" s="10">
        <v>10</v>
      </c>
      <c r="I104" s="35" t="s">
        <v>6</v>
      </c>
      <c r="J104" s="9" t="s">
        <v>3164</v>
      </c>
      <c r="K104" s="9"/>
      <c r="L104" s="458">
        <v>145</v>
      </c>
    </row>
    <row r="105" spans="1:25" s="41" customFormat="1">
      <c r="A105" s="35" t="s">
        <v>3294</v>
      </c>
      <c r="B105" s="1843">
        <v>45435</v>
      </c>
      <c r="C105" s="1843">
        <v>45427</v>
      </c>
      <c r="D105" s="1835">
        <v>17398</v>
      </c>
      <c r="E105" s="1877" t="s">
        <v>1115</v>
      </c>
      <c r="F105" s="1835">
        <v>1007</v>
      </c>
      <c r="G105" s="1877" t="s">
        <v>135</v>
      </c>
      <c r="H105" s="1884">
        <v>4</v>
      </c>
      <c r="I105" s="35" t="s">
        <v>6</v>
      </c>
      <c r="J105" s="1877"/>
      <c r="K105" s="1835"/>
      <c r="L105" s="458">
        <v>108.8</v>
      </c>
      <c r="M105" s="249"/>
      <c r="N105" s="249"/>
      <c r="O105" s="249"/>
      <c r="P105" s="249"/>
      <c r="Q105" s="249"/>
      <c r="R105" s="249"/>
      <c r="T105" s="1836"/>
      <c r="U105" s="249"/>
      <c r="V105" s="249"/>
      <c r="W105" s="249"/>
      <c r="X105" s="249"/>
      <c r="Y105" s="249"/>
    </row>
    <row r="106" spans="1:25" s="16" customFormat="1">
      <c r="A106" s="25" t="s">
        <v>779</v>
      </c>
      <c r="B106" s="14">
        <v>45436</v>
      </c>
      <c r="C106" s="14">
        <v>45428</v>
      </c>
      <c r="D106" s="9">
        <v>17409</v>
      </c>
      <c r="E106" s="9" t="s">
        <v>1115</v>
      </c>
      <c r="F106" s="9">
        <v>753</v>
      </c>
      <c r="G106" s="9" t="s">
        <v>47</v>
      </c>
      <c r="H106" s="10">
        <v>20</v>
      </c>
      <c r="I106" s="35" t="s">
        <v>6</v>
      </c>
      <c r="J106" s="9"/>
      <c r="K106" s="9"/>
      <c r="L106" s="458">
        <v>570</v>
      </c>
    </row>
    <row r="107" spans="1:25" s="16" customFormat="1">
      <c r="A107" s="25" t="s">
        <v>992</v>
      </c>
      <c r="B107" s="14">
        <v>45436</v>
      </c>
      <c r="C107" s="14">
        <v>45428</v>
      </c>
      <c r="D107" s="9">
        <v>17411</v>
      </c>
      <c r="E107" s="9" t="s">
        <v>1115</v>
      </c>
      <c r="F107" s="9">
        <v>753</v>
      </c>
      <c r="G107" s="9" t="s">
        <v>47</v>
      </c>
      <c r="H107" s="10">
        <v>8</v>
      </c>
      <c r="I107" s="35" t="s">
        <v>6</v>
      </c>
      <c r="J107" s="9"/>
      <c r="K107" s="9"/>
      <c r="L107" s="458">
        <v>399.2</v>
      </c>
    </row>
    <row r="108" spans="1:25" s="16" customFormat="1">
      <c r="A108" s="25" t="s">
        <v>3792</v>
      </c>
      <c r="B108" s="14">
        <v>45436</v>
      </c>
      <c r="C108" s="14">
        <v>45428</v>
      </c>
      <c r="D108" s="9">
        <v>17416</v>
      </c>
      <c r="E108" s="9" t="s">
        <v>1115</v>
      </c>
      <c r="F108" s="9">
        <v>879</v>
      </c>
      <c r="G108" s="9" t="s">
        <v>17</v>
      </c>
      <c r="H108" s="10" t="s">
        <v>1212</v>
      </c>
      <c r="I108" s="35" t="s">
        <v>6</v>
      </c>
      <c r="J108" s="9"/>
      <c r="K108" s="9"/>
      <c r="L108" s="458">
        <v>68.599999999999994</v>
      </c>
    </row>
    <row r="109" spans="1:25" s="16" customFormat="1">
      <c r="A109" s="25" t="s">
        <v>3889</v>
      </c>
      <c r="B109" s="14">
        <v>45436</v>
      </c>
      <c r="C109" s="14">
        <v>45428</v>
      </c>
      <c r="D109" s="9">
        <v>17405</v>
      </c>
      <c r="E109" s="9" t="s">
        <v>1115</v>
      </c>
      <c r="F109" s="9">
        <v>869</v>
      </c>
      <c r="G109" s="9" t="s">
        <v>16</v>
      </c>
      <c r="H109" s="10">
        <v>5</v>
      </c>
      <c r="I109" s="35" t="s">
        <v>6</v>
      </c>
      <c r="J109" s="9"/>
      <c r="K109" s="9"/>
      <c r="L109" s="458">
        <v>10.5</v>
      </c>
    </row>
    <row r="110" spans="1:25" s="16" customFormat="1">
      <c r="A110" s="25" t="s">
        <v>3889</v>
      </c>
      <c r="B110" s="14">
        <v>45436</v>
      </c>
      <c r="C110" s="14">
        <v>45428</v>
      </c>
      <c r="D110" s="9">
        <v>17406</v>
      </c>
      <c r="E110" s="9" t="s">
        <v>1115</v>
      </c>
      <c r="F110" s="9">
        <v>869</v>
      </c>
      <c r="G110" s="9" t="s">
        <v>16</v>
      </c>
      <c r="H110" s="10" t="s">
        <v>2154</v>
      </c>
      <c r="I110" s="35" t="s">
        <v>6</v>
      </c>
      <c r="J110" s="9"/>
      <c r="K110" s="9"/>
      <c r="L110" s="458">
        <v>1.05</v>
      </c>
    </row>
    <row r="111" spans="1:25" s="16" customFormat="1">
      <c r="A111" s="25" t="s">
        <v>535</v>
      </c>
      <c r="B111" s="14">
        <v>45432</v>
      </c>
      <c r="C111" s="14">
        <v>45429</v>
      </c>
      <c r="D111" s="9">
        <v>17414</v>
      </c>
      <c r="E111" s="9" t="s">
        <v>1115</v>
      </c>
      <c r="F111" s="9">
        <v>1862</v>
      </c>
      <c r="G111" s="9" t="s">
        <v>20</v>
      </c>
      <c r="H111" s="10">
        <v>1</v>
      </c>
      <c r="I111" s="35" t="s">
        <v>6</v>
      </c>
      <c r="J111" s="9"/>
      <c r="K111" s="9"/>
      <c r="L111" s="458">
        <v>35.5</v>
      </c>
    </row>
    <row r="112" spans="1:25" s="16" customFormat="1">
      <c r="A112" s="25" t="s">
        <v>141</v>
      </c>
      <c r="B112" s="14">
        <v>45436</v>
      </c>
      <c r="C112" s="14">
        <v>45429</v>
      </c>
      <c r="D112" s="9">
        <v>17417</v>
      </c>
      <c r="E112" s="9" t="s">
        <v>1115</v>
      </c>
      <c r="F112" s="9">
        <v>4064</v>
      </c>
      <c r="G112" s="9" t="s">
        <v>22</v>
      </c>
      <c r="H112" s="10">
        <v>35</v>
      </c>
      <c r="I112" s="35" t="s">
        <v>6</v>
      </c>
      <c r="J112" s="9"/>
      <c r="K112" s="9"/>
      <c r="L112" s="458">
        <v>402.5</v>
      </c>
    </row>
    <row r="113" spans="1:25" s="16" customFormat="1">
      <c r="A113" s="25" t="s">
        <v>1015</v>
      </c>
      <c r="B113" s="14">
        <v>45436</v>
      </c>
      <c r="C113" s="14">
        <v>45429</v>
      </c>
      <c r="D113" s="9">
        <v>17419</v>
      </c>
      <c r="E113" s="9" t="s">
        <v>1221</v>
      </c>
      <c r="F113" s="9">
        <v>2498</v>
      </c>
      <c r="G113" s="9" t="s">
        <v>31</v>
      </c>
      <c r="H113" s="10" t="s">
        <v>984</v>
      </c>
      <c r="I113" s="35" t="s">
        <v>6</v>
      </c>
      <c r="J113" s="9" t="s">
        <v>991</v>
      </c>
      <c r="K113" s="9"/>
      <c r="L113" s="458">
        <v>93.75</v>
      </c>
    </row>
    <row r="114" spans="1:25" s="16" customFormat="1">
      <c r="A114" s="25" t="s">
        <v>174</v>
      </c>
      <c r="B114" s="14">
        <v>45436</v>
      </c>
      <c r="C114" s="14">
        <v>45428</v>
      </c>
      <c r="D114" s="9">
        <v>17420</v>
      </c>
      <c r="E114" s="9" t="s">
        <v>1115</v>
      </c>
      <c r="F114" s="9">
        <v>855</v>
      </c>
      <c r="G114" s="9" t="s">
        <v>38</v>
      </c>
      <c r="H114" s="10">
        <v>20</v>
      </c>
      <c r="I114" s="35" t="s">
        <v>6</v>
      </c>
      <c r="J114" s="9"/>
      <c r="K114" s="9"/>
      <c r="L114" s="458">
        <v>330</v>
      </c>
    </row>
    <row r="115" spans="1:25" s="16" customFormat="1">
      <c r="A115" s="25" t="s">
        <v>1834</v>
      </c>
      <c r="B115" s="14">
        <v>45439</v>
      </c>
      <c r="C115" s="14">
        <v>45432</v>
      </c>
      <c r="D115" s="9">
        <v>17425</v>
      </c>
      <c r="E115" s="9" t="s">
        <v>1115</v>
      </c>
      <c r="F115" s="9">
        <v>2186</v>
      </c>
      <c r="G115" s="9" t="s">
        <v>120</v>
      </c>
      <c r="H115" s="10">
        <v>15</v>
      </c>
      <c r="I115" s="35" t="s">
        <v>6</v>
      </c>
      <c r="J115" s="9"/>
      <c r="K115" s="9"/>
      <c r="L115" s="458">
        <v>546.75</v>
      </c>
    </row>
    <row r="116" spans="1:25" s="16" customFormat="1">
      <c r="A116" s="25" t="s">
        <v>1303</v>
      </c>
      <c r="B116" s="14">
        <v>45439</v>
      </c>
      <c r="C116" s="14">
        <v>45432</v>
      </c>
      <c r="D116" s="9">
        <v>17427</v>
      </c>
      <c r="E116" s="9" t="s">
        <v>1221</v>
      </c>
      <c r="F116" s="9">
        <v>3624</v>
      </c>
      <c r="G116" s="9" t="s">
        <v>63</v>
      </c>
      <c r="H116" s="10">
        <v>20</v>
      </c>
      <c r="I116" s="35" t="s">
        <v>6</v>
      </c>
      <c r="J116" s="9" t="s">
        <v>991</v>
      </c>
      <c r="K116" s="9"/>
      <c r="L116" s="458">
        <v>195.6</v>
      </c>
    </row>
    <row r="117" spans="1:25" s="16" customFormat="1">
      <c r="A117" s="25" t="s">
        <v>3324</v>
      </c>
      <c r="B117" s="14">
        <v>45439</v>
      </c>
      <c r="C117" s="14">
        <v>45432</v>
      </c>
      <c r="D117" s="9">
        <v>17423</v>
      </c>
      <c r="E117" s="9" t="s">
        <v>2351</v>
      </c>
      <c r="F117" s="9">
        <v>4366</v>
      </c>
      <c r="G117" s="9" t="s">
        <v>17</v>
      </c>
      <c r="H117" s="10" t="s">
        <v>1212</v>
      </c>
      <c r="I117" s="35" t="s">
        <v>6</v>
      </c>
      <c r="J117" s="9"/>
      <c r="K117" s="9"/>
      <c r="L117" s="458">
        <v>86.8</v>
      </c>
    </row>
    <row r="118" spans="1:25" s="16" customFormat="1">
      <c r="A118" s="25" t="s">
        <v>3619</v>
      </c>
      <c r="B118" s="14">
        <v>45439</v>
      </c>
      <c r="C118" s="14">
        <v>45432</v>
      </c>
      <c r="D118" s="9">
        <v>17432</v>
      </c>
      <c r="E118" s="9" t="s">
        <v>1115</v>
      </c>
      <c r="F118" s="9">
        <v>1555</v>
      </c>
      <c r="G118" s="9" t="s">
        <v>22</v>
      </c>
      <c r="H118" s="10">
        <v>15</v>
      </c>
      <c r="I118" s="35" t="s">
        <v>6</v>
      </c>
      <c r="J118" s="9"/>
      <c r="K118" s="9"/>
      <c r="L118" s="458">
        <v>202.5</v>
      </c>
    </row>
    <row r="119" spans="1:25" s="16" customFormat="1">
      <c r="A119" s="25" t="s">
        <v>174</v>
      </c>
      <c r="B119" s="14">
        <v>45439</v>
      </c>
      <c r="C119" s="14">
        <v>45429</v>
      </c>
      <c r="D119" s="9">
        <v>17433</v>
      </c>
      <c r="E119" s="9" t="s">
        <v>1221</v>
      </c>
      <c r="F119" s="9">
        <v>4535</v>
      </c>
      <c r="G119" s="9" t="s">
        <v>18</v>
      </c>
      <c r="H119" s="10">
        <v>10</v>
      </c>
      <c r="I119" s="35" t="s">
        <v>6</v>
      </c>
      <c r="J119" s="9"/>
      <c r="K119" s="9"/>
      <c r="L119" s="458">
        <v>125</v>
      </c>
    </row>
    <row r="120" spans="1:25" s="16" customFormat="1">
      <c r="A120" s="25" t="s">
        <v>2824</v>
      </c>
      <c r="B120" s="14">
        <v>45439</v>
      </c>
      <c r="C120" s="14">
        <v>45429</v>
      </c>
      <c r="D120" s="9">
        <v>17434</v>
      </c>
      <c r="E120" s="9" t="s">
        <v>1115</v>
      </c>
      <c r="F120" s="9">
        <v>869</v>
      </c>
      <c r="G120" s="9" t="s">
        <v>16</v>
      </c>
      <c r="H120" s="10">
        <v>10</v>
      </c>
      <c r="I120" s="35" t="s">
        <v>6</v>
      </c>
      <c r="J120" s="9"/>
      <c r="K120" s="9"/>
      <c r="L120" s="458">
        <v>91</v>
      </c>
    </row>
    <row r="121" spans="1:25" s="41" customFormat="1">
      <c r="A121" s="35" t="s">
        <v>3880</v>
      </c>
      <c r="B121" s="1881">
        <v>45415</v>
      </c>
      <c r="C121" s="1881">
        <v>45429</v>
      </c>
      <c r="D121" s="1877">
        <v>17090</v>
      </c>
      <c r="E121" s="1877" t="s">
        <v>1704</v>
      </c>
      <c r="F121" s="1877">
        <v>5086</v>
      </c>
      <c r="G121" s="1877" t="s">
        <v>3926</v>
      </c>
      <c r="H121" s="1884">
        <v>15</v>
      </c>
      <c r="I121" s="35" t="s">
        <v>6</v>
      </c>
      <c r="J121" s="1877"/>
      <c r="K121" s="1877"/>
      <c r="L121" s="1478">
        <v>525</v>
      </c>
      <c r="M121" s="249"/>
      <c r="N121" s="249"/>
      <c r="O121" s="249"/>
      <c r="P121" s="249"/>
      <c r="Q121" s="249"/>
      <c r="R121" s="249"/>
      <c r="T121" s="1836"/>
      <c r="U121" s="249"/>
      <c r="V121" s="249"/>
      <c r="W121" s="249"/>
      <c r="X121" s="249"/>
      <c r="Y121" s="249"/>
    </row>
    <row r="122" spans="1:25" s="41" customFormat="1">
      <c r="A122" s="35" t="s">
        <v>794</v>
      </c>
      <c r="B122" s="1881">
        <v>45440</v>
      </c>
      <c r="C122" s="1881">
        <v>45429</v>
      </c>
      <c r="D122" s="1877">
        <v>17440</v>
      </c>
      <c r="E122" s="1877" t="s">
        <v>2351</v>
      </c>
      <c r="F122" s="1877">
        <v>4138</v>
      </c>
      <c r="G122" s="1877" t="s">
        <v>30</v>
      </c>
      <c r="H122" s="1884">
        <v>14</v>
      </c>
      <c r="I122" s="35" t="s">
        <v>6</v>
      </c>
      <c r="J122" s="1877"/>
      <c r="K122" s="1877"/>
      <c r="L122" s="1478">
        <v>203</v>
      </c>
      <c r="M122" s="249"/>
      <c r="N122" s="249"/>
      <c r="O122" s="249"/>
      <c r="P122" s="249"/>
      <c r="Q122" s="249"/>
      <c r="R122" s="249"/>
      <c r="T122" s="1836"/>
      <c r="U122" s="249"/>
      <c r="V122" s="249"/>
      <c r="W122" s="249"/>
      <c r="X122" s="249"/>
      <c r="Y122" s="249"/>
    </row>
    <row r="123" spans="1:25" s="41" customFormat="1">
      <c r="A123" s="35" t="s">
        <v>2883</v>
      </c>
      <c r="B123" s="1881">
        <v>45432</v>
      </c>
      <c r="C123" s="1881">
        <v>45432</v>
      </c>
      <c r="D123" s="1877">
        <v>17287</v>
      </c>
      <c r="E123" s="1877" t="s">
        <v>1115</v>
      </c>
      <c r="F123" s="1877">
        <v>4582</v>
      </c>
      <c r="G123" s="1877" t="s">
        <v>31</v>
      </c>
      <c r="H123" s="1884">
        <v>30</v>
      </c>
      <c r="I123" s="35" t="s">
        <v>6</v>
      </c>
      <c r="J123" s="1877" t="s">
        <v>3865</v>
      </c>
      <c r="K123" s="1877"/>
      <c r="L123" s="1478">
        <v>1170</v>
      </c>
      <c r="M123" s="249"/>
      <c r="N123" s="249"/>
      <c r="O123" s="249"/>
      <c r="P123" s="249"/>
      <c r="Q123" s="249"/>
      <c r="R123" s="249"/>
      <c r="T123" s="1836"/>
      <c r="U123" s="249"/>
      <c r="V123" s="249"/>
      <c r="W123" s="249"/>
      <c r="X123" s="249"/>
      <c r="Y123" s="249"/>
    </row>
    <row r="124" spans="1:25" s="41" customFormat="1">
      <c r="A124" s="35" t="s">
        <v>1635</v>
      </c>
      <c r="B124" s="1881">
        <v>45440</v>
      </c>
      <c r="C124" s="1881">
        <v>45433</v>
      </c>
      <c r="D124" s="1877">
        <v>17442</v>
      </c>
      <c r="E124" s="1877" t="s">
        <v>1115</v>
      </c>
      <c r="F124" s="1877">
        <v>2825</v>
      </c>
      <c r="G124" s="1877" t="s">
        <v>207</v>
      </c>
      <c r="H124" s="1884" t="s">
        <v>984</v>
      </c>
      <c r="I124" s="35" t="s">
        <v>6</v>
      </c>
      <c r="J124" s="1877"/>
      <c r="K124" s="1877"/>
      <c r="L124" s="1478"/>
      <c r="M124" s="249"/>
      <c r="N124" s="249"/>
      <c r="O124" s="249"/>
      <c r="P124" s="249"/>
      <c r="Q124" s="249"/>
      <c r="R124" s="249"/>
      <c r="T124" s="1836"/>
      <c r="U124" s="249"/>
      <c r="V124" s="249"/>
      <c r="W124" s="249"/>
      <c r="X124" s="249"/>
      <c r="Y124" s="249"/>
    </row>
    <row r="125" spans="1:25" s="41" customFormat="1">
      <c r="A125" s="35"/>
      <c r="B125" s="1881"/>
      <c r="C125" s="1881"/>
      <c r="D125" s="1877"/>
      <c r="E125" s="1877" t="s">
        <v>1115</v>
      </c>
      <c r="F125" s="1877"/>
      <c r="G125" s="1877" t="s">
        <v>46</v>
      </c>
      <c r="H125" s="1884">
        <v>30</v>
      </c>
      <c r="I125" s="35" t="s">
        <v>6</v>
      </c>
      <c r="J125" s="1877"/>
      <c r="K125" s="1877"/>
      <c r="L125" s="1478">
        <v>700</v>
      </c>
      <c r="M125" s="249"/>
      <c r="N125" s="249"/>
      <c r="O125" s="249"/>
      <c r="P125" s="249"/>
      <c r="Q125" s="249"/>
      <c r="R125" s="249"/>
      <c r="T125" s="1836"/>
      <c r="U125" s="249"/>
      <c r="V125" s="249"/>
      <c r="W125" s="249"/>
      <c r="X125" s="249"/>
      <c r="Y125" s="249"/>
    </row>
    <row r="126" spans="1:25" s="41" customFormat="1">
      <c r="A126" s="35" t="s">
        <v>1565</v>
      </c>
      <c r="B126" s="1881">
        <v>45440</v>
      </c>
      <c r="C126" s="1881">
        <v>45433</v>
      </c>
      <c r="D126" s="1877">
        <v>17445</v>
      </c>
      <c r="E126" s="1877" t="s">
        <v>1115</v>
      </c>
      <c r="F126" s="1877">
        <v>1126</v>
      </c>
      <c r="G126" s="1877" t="s">
        <v>57</v>
      </c>
      <c r="H126" s="1884" t="s">
        <v>1187</v>
      </c>
      <c r="I126" s="35" t="s">
        <v>6</v>
      </c>
      <c r="J126" s="1877"/>
      <c r="K126" s="1877"/>
      <c r="L126" s="1478"/>
      <c r="M126" s="249"/>
      <c r="N126" s="249"/>
      <c r="O126" s="249"/>
      <c r="P126" s="249"/>
      <c r="Q126" s="249"/>
      <c r="R126" s="249"/>
      <c r="T126" s="1836"/>
      <c r="U126" s="249"/>
      <c r="V126" s="249"/>
      <c r="W126" s="249"/>
      <c r="X126" s="249"/>
      <c r="Y126" s="249"/>
    </row>
    <row r="127" spans="1:25" s="41" customFormat="1">
      <c r="A127" s="35"/>
      <c r="B127" s="1881"/>
      <c r="C127" s="1881"/>
      <c r="D127" s="1877"/>
      <c r="E127" s="1877" t="s">
        <v>1115</v>
      </c>
      <c r="F127" s="1877">
        <v>753</v>
      </c>
      <c r="G127" s="1877" t="s">
        <v>47</v>
      </c>
      <c r="H127" s="1884">
        <v>8</v>
      </c>
      <c r="I127" s="35" t="s">
        <v>6</v>
      </c>
      <c r="J127" s="1877"/>
      <c r="K127" s="1877"/>
      <c r="L127" s="1478"/>
      <c r="M127" s="249"/>
      <c r="N127" s="249"/>
      <c r="O127" s="249"/>
      <c r="P127" s="249"/>
      <c r="Q127" s="249"/>
      <c r="R127" s="249"/>
      <c r="T127" s="1836"/>
      <c r="U127" s="249"/>
      <c r="V127" s="249"/>
      <c r="W127" s="249"/>
      <c r="X127" s="249"/>
      <c r="Y127" s="249"/>
    </row>
    <row r="128" spans="1:25" s="41" customFormat="1">
      <c r="A128" s="35"/>
      <c r="B128" s="1881"/>
      <c r="C128" s="1881"/>
      <c r="D128" s="1877"/>
      <c r="E128" s="1877" t="s">
        <v>1115</v>
      </c>
      <c r="F128" s="1877">
        <v>869</v>
      </c>
      <c r="G128" s="1877" t="s">
        <v>16</v>
      </c>
      <c r="H128" s="1884">
        <v>30</v>
      </c>
      <c r="I128" s="35" t="s">
        <v>6</v>
      </c>
      <c r="J128" s="1877"/>
      <c r="K128" s="1877"/>
      <c r="L128" s="1478">
        <v>776.44</v>
      </c>
      <c r="M128" s="249"/>
      <c r="N128" s="249"/>
      <c r="O128" s="249"/>
      <c r="P128" s="249"/>
      <c r="Q128" s="249"/>
      <c r="R128" s="249"/>
      <c r="T128" s="1836"/>
      <c r="U128" s="249"/>
      <c r="V128" s="249"/>
      <c r="W128" s="249"/>
      <c r="X128" s="249"/>
      <c r="Y128" s="249"/>
    </row>
    <row r="129" spans="1:25" s="41" customFormat="1">
      <c r="A129" s="35" t="s">
        <v>3183</v>
      </c>
      <c r="B129" s="1881">
        <v>45440</v>
      </c>
      <c r="C129" s="1881">
        <v>45432</v>
      </c>
      <c r="D129" s="1877">
        <v>17443</v>
      </c>
      <c r="E129" s="1877" t="s">
        <v>1115</v>
      </c>
      <c r="F129" s="1877">
        <v>1468</v>
      </c>
      <c r="G129" s="1877" t="s">
        <v>21</v>
      </c>
      <c r="H129" s="1884" t="s">
        <v>984</v>
      </c>
      <c r="I129" s="35" t="s">
        <v>6</v>
      </c>
      <c r="J129" s="1877"/>
      <c r="K129" s="1877"/>
      <c r="L129" s="1478"/>
      <c r="M129" s="249"/>
      <c r="N129" s="249"/>
      <c r="O129" s="249"/>
      <c r="P129" s="249"/>
      <c r="Q129" s="249"/>
      <c r="R129" s="249"/>
      <c r="T129" s="1836"/>
      <c r="U129" s="249"/>
      <c r="V129" s="249"/>
      <c r="W129" s="249"/>
      <c r="X129" s="249"/>
      <c r="Y129" s="249"/>
    </row>
    <row r="130" spans="1:25" s="41" customFormat="1">
      <c r="A130" s="35"/>
      <c r="B130" s="1881"/>
      <c r="C130" s="1881"/>
      <c r="D130" s="1877"/>
      <c r="E130" s="1877" t="s">
        <v>1115</v>
      </c>
      <c r="F130" s="1877">
        <v>1467</v>
      </c>
      <c r="G130" s="1877" t="s">
        <v>62</v>
      </c>
      <c r="H130" s="1884" t="s">
        <v>3893</v>
      </c>
      <c r="I130" s="35" t="s">
        <v>6</v>
      </c>
      <c r="J130" s="1877"/>
      <c r="K130" s="1877"/>
      <c r="L130" s="1478">
        <v>255.38</v>
      </c>
      <c r="M130" s="249"/>
      <c r="N130" s="249"/>
      <c r="O130" s="249"/>
      <c r="P130" s="249"/>
      <c r="Q130" s="249"/>
      <c r="R130" s="249"/>
      <c r="T130" s="1836"/>
      <c r="U130" s="249"/>
      <c r="V130" s="249"/>
      <c r="W130" s="249"/>
      <c r="X130" s="249"/>
      <c r="Y130" s="249"/>
    </row>
    <row r="131" spans="1:25" s="41" customFormat="1">
      <c r="A131" s="35" t="s">
        <v>2413</v>
      </c>
      <c r="B131" s="1881">
        <v>45432</v>
      </c>
      <c r="C131" s="1881">
        <v>45432</v>
      </c>
      <c r="D131" s="1877">
        <v>17208</v>
      </c>
      <c r="E131" s="1877" t="s">
        <v>1221</v>
      </c>
      <c r="F131" s="1877">
        <v>4283</v>
      </c>
      <c r="G131" s="1877" t="s">
        <v>2254</v>
      </c>
      <c r="H131" s="1884" t="s">
        <v>849</v>
      </c>
      <c r="I131" s="35" t="s">
        <v>6</v>
      </c>
      <c r="J131" s="1877" t="s">
        <v>82</v>
      </c>
      <c r="K131" s="1877"/>
      <c r="L131" s="1478">
        <v>0</v>
      </c>
      <c r="M131" s="249"/>
      <c r="N131" s="249"/>
      <c r="O131" s="249"/>
      <c r="P131" s="249"/>
      <c r="Q131" s="249"/>
      <c r="R131" s="249"/>
      <c r="T131" s="1836"/>
      <c r="U131" s="249"/>
      <c r="V131" s="249"/>
      <c r="W131" s="249"/>
      <c r="X131" s="249"/>
      <c r="Y131" s="249"/>
    </row>
    <row r="132" spans="1:25" s="41" customFormat="1">
      <c r="A132" s="35" t="s">
        <v>67</v>
      </c>
      <c r="B132" s="1881">
        <v>45440</v>
      </c>
      <c r="C132" s="1881">
        <v>45433</v>
      </c>
      <c r="D132" s="1877">
        <v>17451</v>
      </c>
      <c r="E132" s="1877" t="s">
        <v>1115</v>
      </c>
      <c r="F132" s="1877">
        <v>1862</v>
      </c>
      <c r="G132" s="1877" t="s">
        <v>20</v>
      </c>
      <c r="H132" s="1884">
        <v>15</v>
      </c>
      <c r="I132" s="35" t="s">
        <v>6</v>
      </c>
      <c r="J132" s="1877"/>
      <c r="K132" s="1877"/>
      <c r="L132" s="1478">
        <v>515.25</v>
      </c>
      <c r="M132" s="249"/>
      <c r="N132" s="249"/>
      <c r="O132" s="249"/>
      <c r="P132" s="249"/>
      <c r="Q132" s="249"/>
      <c r="R132" s="249"/>
      <c r="T132" s="1836"/>
      <c r="U132" s="249"/>
      <c r="V132" s="249"/>
      <c r="W132" s="249"/>
      <c r="X132" s="249"/>
      <c r="Y132" s="249"/>
    </row>
    <row r="133" spans="1:25" s="41" customFormat="1">
      <c r="A133" s="35" t="s">
        <v>2374</v>
      </c>
      <c r="B133" s="1881">
        <v>45436</v>
      </c>
      <c r="C133" s="1881">
        <v>45434</v>
      </c>
      <c r="D133" s="1877">
        <v>17462</v>
      </c>
      <c r="E133" s="1877" t="s">
        <v>1221</v>
      </c>
      <c r="F133" s="1877">
        <v>4375</v>
      </c>
      <c r="G133" s="1877" t="s">
        <v>31</v>
      </c>
      <c r="H133" s="1884">
        <v>100</v>
      </c>
      <c r="I133" s="35" t="s">
        <v>6</v>
      </c>
      <c r="J133" s="1877"/>
      <c r="K133" s="1877"/>
      <c r="L133" s="1478">
        <v>2090</v>
      </c>
      <c r="M133" s="249"/>
      <c r="N133" s="249"/>
      <c r="O133" s="249"/>
      <c r="P133" s="249"/>
      <c r="Q133" s="249"/>
      <c r="R133" s="249"/>
      <c r="T133" s="1836"/>
      <c r="U133" s="249"/>
      <c r="V133" s="249"/>
      <c r="W133" s="249"/>
      <c r="X133" s="249"/>
      <c r="Y133" s="249"/>
    </row>
    <row r="134" spans="1:25" s="41" customFormat="1">
      <c r="A134" s="35" t="s">
        <v>3894</v>
      </c>
      <c r="B134" s="1881">
        <v>45440</v>
      </c>
      <c r="C134" s="1881">
        <v>45433</v>
      </c>
      <c r="D134" s="1877">
        <v>17461</v>
      </c>
      <c r="E134" s="1877" t="s">
        <v>7</v>
      </c>
      <c r="F134" s="1877">
        <v>1095</v>
      </c>
      <c r="G134" s="1877" t="s">
        <v>47</v>
      </c>
      <c r="H134" s="1884">
        <v>2</v>
      </c>
      <c r="I134" s="35" t="s">
        <v>6</v>
      </c>
      <c r="J134" s="1877"/>
      <c r="K134" s="1877"/>
      <c r="L134" s="1478">
        <v>298</v>
      </c>
      <c r="M134" s="249"/>
      <c r="N134" s="249"/>
      <c r="O134" s="249"/>
      <c r="P134" s="249"/>
      <c r="Q134" s="249"/>
      <c r="R134" s="249"/>
      <c r="T134" s="1836"/>
      <c r="U134" s="249"/>
      <c r="V134" s="249"/>
      <c r="W134" s="249"/>
      <c r="X134" s="249"/>
      <c r="Y134" s="249"/>
    </row>
    <row r="135" spans="1:25" s="41" customFormat="1">
      <c r="A135" s="35" t="s">
        <v>141</v>
      </c>
      <c r="B135" s="1881">
        <v>45441</v>
      </c>
      <c r="C135" s="1881">
        <v>45434</v>
      </c>
      <c r="D135" s="1877">
        <v>17465</v>
      </c>
      <c r="E135" s="1877" t="s">
        <v>1221</v>
      </c>
      <c r="F135" s="1877">
        <v>4736</v>
      </c>
      <c r="G135" s="1877" t="s">
        <v>729</v>
      </c>
      <c r="H135" s="1884" t="s">
        <v>3161</v>
      </c>
      <c r="I135" s="35" t="s">
        <v>6</v>
      </c>
      <c r="J135" s="1877"/>
      <c r="K135" s="1877"/>
      <c r="L135" s="1478">
        <v>371.01</v>
      </c>
      <c r="M135" s="249"/>
      <c r="N135" s="249"/>
      <c r="O135" s="249"/>
      <c r="P135" s="249"/>
      <c r="Q135" s="249"/>
      <c r="R135" s="249"/>
      <c r="T135" s="1836"/>
      <c r="U135" s="249"/>
      <c r="V135" s="249"/>
      <c r="W135" s="249"/>
      <c r="X135" s="249"/>
      <c r="Y135" s="249"/>
    </row>
    <row r="136" spans="1:25" s="41" customFormat="1">
      <c r="A136" s="35" t="s">
        <v>800</v>
      </c>
      <c r="B136" s="1881">
        <v>45441</v>
      </c>
      <c r="C136" s="1881">
        <v>45434</v>
      </c>
      <c r="D136" s="1877">
        <v>17467</v>
      </c>
      <c r="E136" s="1877" t="s">
        <v>1115</v>
      </c>
      <c r="F136" s="1877">
        <v>744</v>
      </c>
      <c r="G136" s="1877" t="s">
        <v>48</v>
      </c>
      <c r="H136" s="1884">
        <v>2</v>
      </c>
      <c r="I136" s="35" t="s">
        <v>6</v>
      </c>
      <c r="J136" s="1877"/>
      <c r="K136" s="1877"/>
      <c r="L136" s="1478">
        <v>99</v>
      </c>
      <c r="M136" s="249"/>
      <c r="N136" s="249"/>
      <c r="O136" s="249"/>
      <c r="P136" s="249"/>
      <c r="Q136" s="249"/>
      <c r="R136" s="249"/>
      <c r="T136" s="1836"/>
      <c r="U136" s="249"/>
      <c r="V136" s="249"/>
      <c r="W136" s="249"/>
      <c r="X136" s="249"/>
      <c r="Y136" s="249"/>
    </row>
    <row r="137" spans="1:25" s="41" customFormat="1">
      <c r="A137" s="35" t="s">
        <v>393</v>
      </c>
      <c r="B137" s="1881">
        <v>45441</v>
      </c>
      <c r="C137" s="1881">
        <v>45434</v>
      </c>
      <c r="D137" s="1877">
        <v>17471</v>
      </c>
      <c r="E137" s="1877" t="s">
        <v>2351</v>
      </c>
      <c r="F137" s="1877">
        <v>2560</v>
      </c>
      <c r="G137" s="1877" t="s">
        <v>5</v>
      </c>
      <c r="H137" s="1884">
        <v>6</v>
      </c>
      <c r="I137" s="35" t="s">
        <v>6</v>
      </c>
      <c r="J137" s="1877"/>
      <c r="K137" s="1877"/>
      <c r="L137" s="1478">
        <v>271.2</v>
      </c>
      <c r="M137" s="249"/>
      <c r="N137" s="249"/>
      <c r="O137" s="249"/>
      <c r="P137" s="249"/>
      <c r="Q137" s="249"/>
      <c r="R137" s="249"/>
      <c r="T137" s="1836"/>
      <c r="U137" s="249"/>
      <c r="V137" s="249"/>
      <c r="W137" s="249"/>
      <c r="X137" s="249"/>
      <c r="Y137" s="249"/>
    </row>
    <row r="138" spans="1:25" s="41" customFormat="1">
      <c r="A138" s="35" t="s">
        <v>2835</v>
      </c>
      <c r="B138" s="1881">
        <v>45441</v>
      </c>
      <c r="C138" s="1881">
        <v>45434</v>
      </c>
      <c r="D138" s="1877">
        <v>17472</v>
      </c>
      <c r="E138" s="1877" t="s">
        <v>1115</v>
      </c>
      <c r="F138" s="1877">
        <v>2604</v>
      </c>
      <c r="G138" s="1877" t="s">
        <v>116</v>
      </c>
      <c r="H138" s="1884" t="s">
        <v>1530</v>
      </c>
      <c r="I138" s="35" t="s">
        <v>6</v>
      </c>
      <c r="J138" s="1877"/>
      <c r="K138" s="1877"/>
      <c r="L138" s="1478">
        <v>218.05</v>
      </c>
      <c r="M138" s="249"/>
      <c r="N138" s="249"/>
      <c r="O138" s="249"/>
      <c r="P138" s="249"/>
      <c r="Q138" s="249"/>
      <c r="R138" s="249"/>
      <c r="T138" s="1836"/>
      <c r="U138" s="249"/>
      <c r="V138" s="249"/>
      <c r="W138" s="249"/>
      <c r="X138" s="249"/>
      <c r="Y138" s="249"/>
    </row>
    <row r="139" spans="1:25" s="41" customFormat="1">
      <c r="A139" s="35" t="s">
        <v>1867</v>
      </c>
      <c r="B139" s="1881">
        <v>45441</v>
      </c>
      <c r="C139" s="1881">
        <v>45434</v>
      </c>
      <c r="D139" s="1877">
        <v>17476</v>
      </c>
      <c r="E139" s="1877" t="s">
        <v>7</v>
      </c>
      <c r="F139" s="1877">
        <v>3334</v>
      </c>
      <c r="G139" s="1877" t="s">
        <v>505</v>
      </c>
      <c r="H139" s="1884">
        <v>15</v>
      </c>
      <c r="I139" s="35" t="s">
        <v>6</v>
      </c>
      <c r="J139" s="1877"/>
      <c r="K139" s="1877"/>
      <c r="L139" s="1478">
        <v>127.5</v>
      </c>
      <c r="M139" s="249"/>
      <c r="N139" s="249"/>
      <c r="O139" s="249"/>
      <c r="P139" s="249"/>
      <c r="Q139" s="249"/>
      <c r="R139" s="249"/>
      <c r="T139" s="1836"/>
      <c r="U139" s="249"/>
      <c r="V139" s="249"/>
      <c r="W139" s="249"/>
      <c r="X139" s="249"/>
      <c r="Y139" s="249"/>
    </row>
    <row r="140" spans="1:25" s="41" customFormat="1">
      <c r="A140" s="35" t="s">
        <v>1469</v>
      </c>
      <c r="B140" s="1881">
        <v>45443</v>
      </c>
      <c r="C140" s="1881">
        <v>45434</v>
      </c>
      <c r="D140" s="1877">
        <v>17478</v>
      </c>
      <c r="E140" s="1877" t="s">
        <v>1115</v>
      </c>
      <c r="F140" s="1877">
        <v>4812</v>
      </c>
      <c r="G140" s="1877" t="s">
        <v>203</v>
      </c>
      <c r="H140" s="1884">
        <v>80</v>
      </c>
      <c r="I140" s="35" t="s">
        <v>6</v>
      </c>
      <c r="J140" s="1877"/>
      <c r="K140" s="1877"/>
      <c r="L140" s="1478">
        <v>2038.4</v>
      </c>
      <c r="M140" s="249"/>
      <c r="N140" s="249"/>
      <c r="O140" s="249"/>
      <c r="P140" s="249"/>
      <c r="Q140" s="249"/>
      <c r="R140" s="249"/>
      <c r="T140" s="1836"/>
      <c r="U140" s="249"/>
      <c r="V140" s="249"/>
      <c r="W140" s="249"/>
      <c r="X140" s="249"/>
      <c r="Y140" s="249"/>
    </row>
    <row r="141" spans="1:25" s="41" customFormat="1">
      <c r="A141" s="35" t="s">
        <v>517</v>
      </c>
      <c r="B141" s="1881">
        <v>45443</v>
      </c>
      <c r="C141" s="1881">
        <v>45434</v>
      </c>
      <c r="D141" s="1877">
        <v>17490</v>
      </c>
      <c r="E141" s="1877" t="s">
        <v>1221</v>
      </c>
      <c r="F141" s="1877">
        <v>4168</v>
      </c>
      <c r="G141" s="1877" t="s">
        <v>16</v>
      </c>
      <c r="H141" s="1884">
        <v>20</v>
      </c>
      <c r="I141" s="35" t="s">
        <v>6</v>
      </c>
      <c r="J141" s="1877"/>
      <c r="K141" s="1877"/>
      <c r="L141" s="1478">
        <v>167.6</v>
      </c>
      <c r="M141" s="249"/>
      <c r="N141" s="249"/>
      <c r="O141" s="249"/>
      <c r="P141" s="249"/>
      <c r="Q141" s="249"/>
      <c r="R141" s="249"/>
      <c r="T141" s="1836"/>
      <c r="U141" s="249"/>
      <c r="V141" s="249"/>
      <c r="W141" s="249"/>
      <c r="X141" s="249"/>
      <c r="Y141" s="249"/>
    </row>
    <row r="142" spans="1:25" s="41" customFormat="1">
      <c r="A142" s="35" t="s">
        <v>108</v>
      </c>
      <c r="B142" s="1881">
        <v>45441</v>
      </c>
      <c r="C142" s="1881">
        <v>45434</v>
      </c>
      <c r="D142" s="1877">
        <v>17502</v>
      </c>
      <c r="E142" s="1877" t="s">
        <v>1115</v>
      </c>
      <c r="F142" s="1877">
        <v>838</v>
      </c>
      <c r="G142" s="1877" t="s">
        <v>5</v>
      </c>
      <c r="H142" s="1884">
        <v>10</v>
      </c>
      <c r="I142" s="35" t="s">
        <v>6</v>
      </c>
      <c r="J142" s="1877"/>
      <c r="K142" s="1877"/>
      <c r="L142" s="1478">
        <v>368</v>
      </c>
      <c r="M142" s="249"/>
      <c r="N142" s="249"/>
      <c r="O142" s="249"/>
      <c r="P142" s="249"/>
      <c r="Q142" s="249"/>
      <c r="R142" s="249"/>
      <c r="T142" s="1836"/>
      <c r="U142" s="249"/>
      <c r="V142" s="249"/>
      <c r="W142" s="249"/>
      <c r="X142" s="249"/>
      <c r="Y142" s="249"/>
    </row>
    <row r="143" spans="1:25" s="41" customFormat="1">
      <c r="A143" s="35" t="s">
        <v>771</v>
      </c>
      <c r="B143" s="1881">
        <v>45440</v>
      </c>
      <c r="C143" s="1881">
        <v>45434</v>
      </c>
      <c r="D143" s="1877">
        <v>17505</v>
      </c>
      <c r="E143" s="1877" t="s">
        <v>1115</v>
      </c>
      <c r="F143" s="1877">
        <v>1677</v>
      </c>
      <c r="G143" s="1877" t="s">
        <v>70</v>
      </c>
      <c r="H143" s="1884">
        <v>10</v>
      </c>
      <c r="I143" s="35" t="s">
        <v>6</v>
      </c>
      <c r="J143" s="1877"/>
      <c r="K143" s="1877"/>
      <c r="L143" s="1478">
        <v>137</v>
      </c>
      <c r="M143" s="249"/>
      <c r="N143" s="249"/>
      <c r="O143" s="249"/>
      <c r="P143" s="249"/>
      <c r="Q143" s="249"/>
      <c r="R143" s="249"/>
      <c r="T143" s="1836"/>
      <c r="U143" s="249"/>
      <c r="V143" s="249"/>
      <c r="W143" s="249"/>
      <c r="X143" s="249"/>
      <c r="Y143" s="249"/>
    </row>
    <row r="144" spans="1:25" s="6" customFormat="1">
      <c r="A144" s="25" t="s">
        <v>1177</v>
      </c>
      <c r="B144" s="14">
        <v>45446</v>
      </c>
      <c r="C144" s="14">
        <v>45434</v>
      </c>
      <c r="D144" s="9">
        <v>16081</v>
      </c>
      <c r="E144" s="9" t="s">
        <v>2</v>
      </c>
      <c r="F144" s="9">
        <v>1007</v>
      </c>
      <c r="G144" s="9" t="s">
        <v>135</v>
      </c>
      <c r="H144" s="10">
        <v>20</v>
      </c>
      <c r="I144" s="35" t="s">
        <v>6</v>
      </c>
      <c r="J144" s="9" t="s">
        <v>3807</v>
      </c>
      <c r="K144" s="9"/>
      <c r="L144" s="458">
        <v>570</v>
      </c>
    </row>
    <row r="145" spans="1:25">
      <c r="A145" s="25" t="s">
        <v>520</v>
      </c>
      <c r="B145" s="14">
        <v>45459</v>
      </c>
      <c r="C145" s="14">
        <v>45434</v>
      </c>
      <c r="D145" s="9">
        <v>17384</v>
      </c>
      <c r="E145" s="9" t="s">
        <v>7</v>
      </c>
      <c r="F145" s="9">
        <v>4467</v>
      </c>
      <c r="G145" s="9" t="s">
        <v>127</v>
      </c>
      <c r="H145" s="10">
        <v>9</v>
      </c>
      <c r="I145" s="35" t="s">
        <v>6</v>
      </c>
      <c r="J145" s="9"/>
      <c r="K145" s="9"/>
      <c r="L145" s="458"/>
    </row>
    <row r="146" spans="1:25">
      <c r="A146" s="25"/>
      <c r="B146" s="9"/>
      <c r="C146" s="9"/>
      <c r="D146" s="9"/>
      <c r="E146" s="9" t="s">
        <v>2351</v>
      </c>
      <c r="F146" s="9">
        <v>4466</v>
      </c>
      <c r="G146" s="9" t="s">
        <v>521</v>
      </c>
      <c r="H146" s="10">
        <v>16</v>
      </c>
      <c r="I146" s="35" t="s">
        <v>6</v>
      </c>
      <c r="J146" s="9"/>
      <c r="K146" s="9"/>
      <c r="L146" s="458">
        <v>1309.0999999999999</v>
      </c>
    </row>
    <row r="147" spans="1:25" s="41" customFormat="1">
      <c r="A147" s="35" t="s">
        <v>160</v>
      </c>
      <c r="B147" s="1881">
        <v>45443</v>
      </c>
      <c r="C147" s="1881">
        <v>45439</v>
      </c>
      <c r="D147" s="1877">
        <v>17522</v>
      </c>
      <c r="E147" s="1877" t="s">
        <v>1574</v>
      </c>
      <c r="F147" s="1877">
        <v>3016</v>
      </c>
      <c r="G147" s="1877" t="s">
        <v>22</v>
      </c>
      <c r="H147" s="1884">
        <v>20</v>
      </c>
      <c r="I147" s="35" t="s">
        <v>6</v>
      </c>
      <c r="J147" s="1877"/>
      <c r="K147" s="1877"/>
      <c r="L147" s="1478"/>
      <c r="M147" s="249"/>
      <c r="N147" s="249"/>
      <c r="O147" s="249"/>
      <c r="P147" s="249"/>
      <c r="Q147" s="249"/>
      <c r="R147" s="249"/>
      <c r="T147" s="1836"/>
      <c r="U147" s="249"/>
      <c r="V147" s="249"/>
      <c r="W147" s="249"/>
      <c r="X147" s="249"/>
      <c r="Y147" s="249"/>
    </row>
    <row r="148" spans="1:25" s="41" customFormat="1">
      <c r="A148" s="35"/>
      <c r="B148" s="1881"/>
      <c r="C148" s="1881"/>
      <c r="D148" s="1877"/>
      <c r="E148" s="1877" t="s">
        <v>1115</v>
      </c>
      <c r="F148" s="1877">
        <v>1186</v>
      </c>
      <c r="G148" s="1877" t="s">
        <v>79</v>
      </c>
      <c r="H148" s="1884">
        <v>10</v>
      </c>
      <c r="I148" s="35" t="s">
        <v>6</v>
      </c>
      <c r="J148" s="1877"/>
      <c r="K148" s="1877"/>
      <c r="L148" s="1478">
        <v>992.6</v>
      </c>
      <c r="M148" s="249"/>
      <c r="N148" s="249"/>
      <c r="O148" s="249"/>
      <c r="P148" s="249"/>
      <c r="Q148" s="249"/>
      <c r="R148" s="249"/>
      <c r="T148" s="1836"/>
      <c r="U148" s="249"/>
      <c r="V148" s="249"/>
      <c r="W148" s="249"/>
      <c r="X148" s="249"/>
      <c r="Y148" s="249"/>
    </row>
    <row r="149" spans="1:25" s="41" customFormat="1">
      <c r="A149" s="35" t="s">
        <v>1303</v>
      </c>
      <c r="B149" s="1881">
        <v>45443</v>
      </c>
      <c r="C149" s="1881">
        <v>45439</v>
      </c>
      <c r="D149" s="1877">
        <v>17526</v>
      </c>
      <c r="E149" s="1877" t="s">
        <v>2351</v>
      </c>
      <c r="F149" s="1877">
        <v>3623</v>
      </c>
      <c r="G149" s="1877" t="s">
        <v>47</v>
      </c>
      <c r="H149" s="1884">
        <v>25</v>
      </c>
      <c r="I149" s="35" t="s">
        <v>6</v>
      </c>
      <c r="J149" s="1877"/>
      <c r="K149" s="1877"/>
      <c r="L149" s="1478"/>
      <c r="M149" s="249"/>
      <c r="N149" s="249"/>
      <c r="O149" s="249"/>
      <c r="P149" s="249"/>
      <c r="Q149" s="249"/>
      <c r="R149" s="249"/>
      <c r="T149" s="1836"/>
      <c r="U149" s="249"/>
      <c r="V149" s="249"/>
      <c r="W149" s="249"/>
      <c r="X149" s="249"/>
      <c r="Y149" s="249"/>
    </row>
    <row r="150" spans="1:25" s="41" customFormat="1">
      <c r="A150" s="35"/>
      <c r="B150" s="1881"/>
      <c r="C150" s="1881"/>
      <c r="D150" s="1877"/>
      <c r="E150" s="1877" t="s">
        <v>1221</v>
      </c>
      <c r="F150" s="1877">
        <v>3624</v>
      </c>
      <c r="G150" s="1877" t="s">
        <v>63</v>
      </c>
      <c r="H150" s="1884">
        <v>30</v>
      </c>
      <c r="I150" s="35" t="s">
        <v>6</v>
      </c>
      <c r="J150" s="1877" t="s">
        <v>991</v>
      </c>
      <c r="K150" s="1877"/>
      <c r="L150" s="1478">
        <v>1316.15</v>
      </c>
      <c r="M150" s="249"/>
      <c r="N150" s="249"/>
      <c r="O150" s="249"/>
      <c r="P150" s="249"/>
      <c r="Q150" s="249"/>
      <c r="R150" s="249"/>
      <c r="T150" s="1836"/>
      <c r="U150" s="249"/>
      <c r="V150" s="249"/>
      <c r="W150" s="249"/>
      <c r="X150" s="249"/>
      <c r="Y150" s="249"/>
    </row>
    <row r="151" spans="1:25" s="41" customFormat="1">
      <c r="A151" s="35" t="s">
        <v>249</v>
      </c>
      <c r="B151" s="1881">
        <v>45443</v>
      </c>
      <c r="C151" s="1881">
        <v>45440</v>
      </c>
      <c r="D151" s="1877">
        <v>17511</v>
      </c>
      <c r="E151" s="1877" t="s">
        <v>44</v>
      </c>
      <c r="F151" s="1877">
        <v>5123</v>
      </c>
      <c r="G151" s="1877" t="s">
        <v>96</v>
      </c>
      <c r="H151" s="1884">
        <v>10</v>
      </c>
      <c r="I151" s="35" t="s">
        <v>6</v>
      </c>
      <c r="J151" s="1877"/>
      <c r="K151" s="1877"/>
      <c r="L151" s="1478">
        <v>189</v>
      </c>
      <c r="M151" s="249"/>
      <c r="N151" s="249"/>
      <c r="O151" s="249"/>
      <c r="P151" s="249"/>
      <c r="Q151" s="249"/>
      <c r="R151" s="249"/>
      <c r="T151" s="1836"/>
      <c r="U151" s="249"/>
      <c r="V151" s="249"/>
      <c r="W151" s="249"/>
      <c r="X151" s="249"/>
      <c r="Y151" s="249"/>
    </row>
    <row r="152" spans="1:25">
      <c r="A152" s="25" t="s">
        <v>2488</v>
      </c>
      <c r="B152" s="14">
        <v>45453</v>
      </c>
      <c r="C152" s="14">
        <v>45435</v>
      </c>
      <c r="D152" s="9">
        <v>17340</v>
      </c>
      <c r="E152" s="9" t="s">
        <v>2351</v>
      </c>
      <c r="F152" s="9">
        <v>4443</v>
      </c>
      <c r="G152" s="9" t="s">
        <v>47</v>
      </c>
      <c r="H152" s="10">
        <v>81</v>
      </c>
      <c r="I152" s="35" t="s">
        <v>6</v>
      </c>
      <c r="J152" s="9"/>
      <c r="K152" s="9"/>
      <c r="L152" s="458">
        <v>2504</v>
      </c>
    </row>
    <row r="153" spans="1:25" s="41" customFormat="1">
      <c r="A153" s="35" t="s">
        <v>359</v>
      </c>
      <c r="B153" s="1881">
        <v>45443</v>
      </c>
      <c r="C153" s="1881">
        <v>45440</v>
      </c>
      <c r="D153" s="1877">
        <v>17527</v>
      </c>
      <c r="E153" s="1877" t="s">
        <v>7</v>
      </c>
      <c r="F153" s="1877">
        <v>1853</v>
      </c>
      <c r="G153" s="1877" t="s">
        <v>20</v>
      </c>
      <c r="H153" s="1884">
        <v>10</v>
      </c>
      <c r="I153" s="35" t="s">
        <v>6</v>
      </c>
      <c r="J153" s="1877"/>
      <c r="K153" s="1877"/>
      <c r="L153" s="1478"/>
      <c r="M153" s="249"/>
      <c r="N153" s="249"/>
      <c r="O153" s="249"/>
      <c r="P153" s="249"/>
      <c r="Q153" s="249"/>
      <c r="R153" s="249"/>
      <c r="T153" s="1836"/>
      <c r="U153" s="249"/>
      <c r="V153" s="249"/>
      <c r="W153" s="249"/>
      <c r="X153" s="249"/>
      <c r="Y153" s="249"/>
    </row>
    <row r="154" spans="1:25" s="41" customFormat="1">
      <c r="A154" s="35"/>
      <c r="B154" s="1881"/>
      <c r="C154" s="1881"/>
      <c r="D154" s="1877"/>
      <c r="E154" s="1877" t="s">
        <v>7</v>
      </c>
      <c r="F154" s="1877">
        <v>2727</v>
      </c>
      <c r="G154" s="1877" t="s">
        <v>15</v>
      </c>
      <c r="H154" s="1884">
        <v>25</v>
      </c>
      <c r="I154" s="35" t="s">
        <v>6</v>
      </c>
      <c r="J154" s="1877"/>
      <c r="K154" s="1877"/>
      <c r="L154" s="1478">
        <v>658.75</v>
      </c>
      <c r="M154" s="249"/>
      <c r="N154" s="249"/>
      <c r="O154" s="249"/>
      <c r="P154" s="249"/>
      <c r="Q154" s="249"/>
      <c r="R154" s="249"/>
      <c r="T154" s="1836"/>
      <c r="U154" s="249"/>
      <c r="V154" s="249"/>
      <c r="W154" s="249"/>
      <c r="X154" s="249"/>
      <c r="Y154" s="249"/>
    </row>
    <row r="155" spans="1:25" s="41" customFormat="1">
      <c r="A155" s="35" t="s">
        <v>3232</v>
      </c>
      <c r="B155" s="1881">
        <v>45439</v>
      </c>
      <c r="C155" s="1881">
        <v>45439</v>
      </c>
      <c r="D155" s="1877">
        <v>17550</v>
      </c>
      <c r="E155" s="1877" t="s">
        <v>671</v>
      </c>
      <c r="F155" s="1877">
        <v>5127</v>
      </c>
      <c r="G155" s="1877" t="s">
        <v>17</v>
      </c>
      <c r="H155" s="1884">
        <v>15</v>
      </c>
      <c r="I155" s="35" t="s">
        <v>6</v>
      </c>
      <c r="J155" s="1877" t="s">
        <v>3164</v>
      </c>
      <c r="K155" s="1877"/>
      <c r="L155" s="1478">
        <v>1005</v>
      </c>
      <c r="M155" s="249"/>
      <c r="N155" s="249"/>
      <c r="O155" s="249"/>
      <c r="P155" s="249"/>
      <c r="Q155" s="249"/>
      <c r="R155" s="249"/>
      <c r="T155" s="1836"/>
      <c r="U155" s="249"/>
      <c r="V155" s="249"/>
      <c r="W155" s="249"/>
      <c r="X155" s="249"/>
      <c r="Y155" s="249"/>
    </row>
    <row r="156" spans="1:25" s="41" customFormat="1">
      <c r="A156" s="35" t="s">
        <v>3232</v>
      </c>
      <c r="B156" s="1881">
        <v>45443</v>
      </c>
      <c r="C156" s="1881">
        <v>45441</v>
      </c>
      <c r="D156" s="1877">
        <v>17543</v>
      </c>
      <c r="E156" s="1877" t="s">
        <v>69</v>
      </c>
      <c r="F156" s="1877">
        <v>4968</v>
      </c>
      <c r="G156" s="1877" t="s">
        <v>58</v>
      </c>
      <c r="H156" s="1884">
        <v>10</v>
      </c>
      <c r="I156" s="35" t="s">
        <v>6</v>
      </c>
      <c r="J156" s="1877" t="s">
        <v>270</v>
      </c>
      <c r="K156" s="1877"/>
      <c r="L156" s="1478"/>
      <c r="M156" s="249"/>
      <c r="N156" s="249"/>
      <c r="O156" s="249"/>
      <c r="P156" s="249"/>
      <c r="Q156" s="249"/>
      <c r="R156" s="249"/>
      <c r="T156" s="1836"/>
      <c r="U156" s="249"/>
      <c r="V156" s="249"/>
      <c r="W156" s="249"/>
      <c r="X156" s="249"/>
      <c r="Y156" s="249"/>
    </row>
    <row r="157" spans="1:25" s="41" customFormat="1">
      <c r="A157" s="35"/>
      <c r="B157" s="1881"/>
      <c r="C157" s="1881"/>
      <c r="D157" s="1877"/>
      <c r="E157" s="1877" t="s">
        <v>81</v>
      </c>
      <c r="F157" s="1877">
        <v>4777</v>
      </c>
      <c r="G157" s="1877" t="s">
        <v>58</v>
      </c>
      <c r="H157" s="1884">
        <v>10</v>
      </c>
      <c r="I157" s="35" t="s">
        <v>6</v>
      </c>
      <c r="J157" s="1877" t="s">
        <v>270</v>
      </c>
      <c r="K157" s="1877"/>
      <c r="L157" s="1478">
        <v>2420</v>
      </c>
      <c r="M157" s="249"/>
      <c r="N157" s="249"/>
      <c r="O157" s="249"/>
      <c r="P157" s="249"/>
      <c r="Q157" s="249"/>
      <c r="R157" s="249"/>
      <c r="T157" s="1836"/>
      <c r="U157" s="249"/>
      <c r="V157" s="249"/>
      <c r="W157" s="249"/>
      <c r="X157" s="249"/>
      <c r="Y157" s="249"/>
    </row>
    <row r="158" spans="1:25" s="41" customFormat="1">
      <c r="A158" s="35" t="s">
        <v>3717</v>
      </c>
      <c r="B158" s="1881">
        <v>45448</v>
      </c>
      <c r="C158" s="1881">
        <v>45440</v>
      </c>
      <c r="D158" s="1877">
        <v>17531</v>
      </c>
      <c r="E158" s="1877" t="s">
        <v>1221</v>
      </c>
      <c r="F158" s="1877">
        <v>5035</v>
      </c>
      <c r="G158" s="1877" t="s">
        <v>17</v>
      </c>
      <c r="H158" s="1884">
        <v>10</v>
      </c>
      <c r="I158" s="35" t="s">
        <v>6</v>
      </c>
      <c r="J158" s="1877"/>
      <c r="K158" s="1877"/>
      <c r="L158" s="1478">
        <v>380</v>
      </c>
      <c r="M158" s="249"/>
      <c r="N158" s="249"/>
      <c r="O158" s="249"/>
      <c r="P158" s="249"/>
      <c r="Q158" s="249"/>
      <c r="R158" s="249"/>
      <c r="T158" s="1836"/>
      <c r="U158" s="249"/>
      <c r="V158" s="249"/>
      <c r="W158" s="249"/>
      <c r="X158" s="249"/>
      <c r="Y158" s="249"/>
    </row>
    <row r="159" spans="1:25" s="41" customFormat="1">
      <c r="A159" s="35"/>
      <c r="B159" s="1881"/>
      <c r="C159" s="1881"/>
      <c r="D159" s="1877"/>
      <c r="E159" s="1877" t="s">
        <v>7</v>
      </c>
      <c r="F159" s="1877">
        <v>5041</v>
      </c>
      <c r="G159" s="1877" t="s">
        <v>17</v>
      </c>
      <c r="H159" s="1884">
        <v>10</v>
      </c>
      <c r="I159" s="35" t="s">
        <v>6</v>
      </c>
      <c r="J159" s="1877"/>
      <c r="K159" s="1877"/>
      <c r="L159" s="1478">
        <v>559</v>
      </c>
      <c r="M159" s="249"/>
      <c r="N159" s="249"/>
      <c r="O159" s="249"/>
      <c r="P159" s="249"/>
      <c r="Q159" s="249"/>
      <c r="R159" s="249"/>
      <c r="T159" s="1836"/>
      <c r="U159" s="249"/>
      <c r="V159" s="249"/>
      <c r="W159" s="249"/>
      <c r="X159" s="249"/>
      <c r="Y159" s="249"/>
    </row>
    <row r="160" spans="1:25" s="41" customFormat="1">
      <c r="A160" s="35" t="s">
        <v>3043</v>
      </c>
      <c r="B160" s="1881">
        <v>45443</v>
      </c>
      <c r="C160" s="1881">
        <v>45440</v>
      </c>
      <c r="D160" s="1877">
        <v>17551</v>
      </c>
      <c r="E160" s="1877" t="s">
        <v>2351</v>
      </c>
      <c r="F160" s="1877">
        <v>2560</v>
      </c>
      <c r="G160" s="1877" t="s">
        <v>5</v>
      </c>
      <c r="H160" s="1884">
        <v>10</v>
      </c>
      <c r="I160" s="35" t="s">
        <v>6</v>
      </c>
      <c r="J160" s="1877"/>
      <c r="K160" s="1877"/>
      <c r="L160" s="1478">
        <v>524.20000000000005</v>
      </c>
      <c r="M160" s="249"/>
      <c r="N160" s="249"/>
      <c r="O160" s="249"/>
      <c r="P160" s="249"/>
      <c r="Q160" s="249"/>
      <c r="R160" s="249"/>
      <c r="T160" s="1836"/>
      <c r="U160" s="249"/>
      <c r="V160" s="249"/>
      <c r="W160" s="249"/>
      <c r="X160" s="249"/>
      <c r="Y160" s="249"/>
    </row>
    <row r="161" spans="1:25" s="41" customFormat="1">
      <c r="A161" s="35" t="s">
        <v>466</v>
      </c>
      <c r="B161" s="1881">
        <v>45443</v>
      </c>
      <c r="C161" s="1881">
        <v>45439</v>
      </c>
      <c r="D161" s="1877">
        <v>17528</v>
      </c>
      <c r="E161" s="1877" t="s">
        <v>1115</v>
      </c>
      <c r="F161" s="1877">
        <v>4075</v>
      </c>
      <c r="G161" s="1877" t="s">
        <v>103</v>
      </c>
      <c r="H161" s="1884">
        <v>15</v>
      </c>
      <c r="I161" s="35" t="s">
        <v>6</v>
      </c>
      <c r="J161" s="1877"/>
      <c r="K161" s="1877"/>
      <c r="L161" s="1478">
        <v>337.5</v>
      </c>
      <c r="M161" s="249"/>
      <c r="N161" s="249"/>
      <c r="O161" s="249"/>
      <c r="P161" s="249"/>
      <c r="Q161" s="249"/>
      <c r="R161" s="249"/>
      <c r="T161" s="1836"/>
      <c r="U161" s="249"/>
      <c r="V161" s="249"/>
      <c r="W161" s="249"/>
      <c r="X161" s="249"/>
      <c r="Y161" s="249"/>
    </row>
    <row r="162" spans="1:25" s="41" customFormat="1">
      <c r="A162" s="35" t="s">
        <v>3903</v>
      </c>
      <c r="B162" s="1881">
        <v>45443</v>
      </c>
      <c r="C162" s="1881">
        <v>45440</v>
      </c>
      <c r="D162" s="1877">
        <v>17529</v>
      </c>
      <c r="E162" s="1877" t="s">
        <v>1115</v>
      </c>
      <c r="F162" s="1877">
        <v>869</v>
      </c>
      <c r="G162" s="1877" t="s">
        <v>16</v>
      </c>
      <c r="H162" s="1884">
        <v>10</v>
      </c>
      <c r="I162" s="35" t="s">
        <v>6</v>
      </c>
      <c r="J162" s="1877"/>
      <c r="K162" s="1877"/>
      <c r="L162" s="1478">
        <v>95</v>
      </c>
      <c r="M162" s="249"/>
      <c r="N162" s="249"/>
      <c r="O162" s="249"/>
      <c r="P162" s="249"/>
      <c r="Q162" s="249"/>
      <c r="R162" s="249"/>
      <c r="T162" s="1836"/>
      <c r="U162" s="249"/>
      <c r="V162" s="249"/>
      <c r="W162" s="249"/>
      <c r="X162" s="249"/>
      <c r="Y162" s="249"/>
    </row>
    <row r="163" spans="1:25" s="41" customFormat="1">
      <c r="A163" s="35" t="s">
        <v>3904</v>
      </c>
      <c r="B163" s="1881">
        <v>45443</v>
      </c>
      <c r="C163" s="1881">
        <v>45440</v>
      </c>
      <c r="D163" s="1877">
        <v>17549</v>
      </c>
      <c r="E163" s="1877" t="s">
        <v>1115</v>
      </c>
      <c r="F163" s="1877">
        <v>3295</v>
      </c>
      <c r="G163" s="1877" t="s">
        <v>521</v>
      </c>
      <c r="H163" s="1884">
        <v>12</v>
      </c>
      <c r="I163" s="35" t="s">
        <v>6</v>
      </c>
      <c r="J163" s="1877"/>
      <c r="K163" s="1877"/>
      <c r="L163" s="1478">
        <v>175</v>
      </c>
      <c r="M163" s="249"/>
      <c r="N163" s="249"/>
      <c r="O163" s="249"/>
      <c r="P163" s="249"/>
      <c r="Q163" s="249"/>
      <c r="R163" s="249"/>
      <c r="T163" s="1836"/>
      <c r="U163" s="249"/>
      <c r="V163" s="249"/>
      <c r="W163" s="249"/>
      <c r="X163" s="249"/>
      <c r="Y163" s="249"/>
    </row>
    <row r="164" spans="1:25" s="41" customFormat="1">
      <c r="A164" s="35" t="s">
        <v>1680</v>
      </c>
      <c r="B164" s="1881">
        <v>45453</v>
      </c>
      <c r="C164" s="1881">
        <v>45440</v>
      </c>
      <c r="D164" s="1877">
        <v>17557</v>
      </c>
      <c r="E164" s="1877" t="s">
        <v>3907</v>
      </c>
      <c r="F164" s="1877">
        <v>2935</v>
      </c>
      <c r="G164" s="1877" t="s">
        <v>63</v>
      </c>
      <c r="H164" s="1884">
        <v>6</v>
      </c>
      <c r="I164" s="35" t="s">
        <v>6</v>
      </c>
      <c r="J164" s="1877"/>
      <c r="K164" s="1877"/>
      <c r="L164" s="1478">
        <v>1125</v>
      </c>
      <c r="M164" s="249"/>
      <c r="N164" s="249"/>
      <c r="O164" s="249"/>
      <c r="P164" s="249"/>
      <c r="Q164" s="249"/>
      <c r="R164" s="249"/>
      <c r="T164" s="1836"/>
      <c r="U164" s="249"/>
      <c r="V164" s="249"/>
      <c r="W164" s="249"/>
      <c r="X164" s="249"/>
      <c r="Y164" s="249"/>
    </row>
    <row r="165" spans="1:25" s="41" customFormat="1">
      <c r="A165" s="35" t="s">
        <v>883</v>
      </c>
      <c r="B165" s="1881">
        <v>45443</v>
      </c>
      <c r="C165" s="1881">
        <v>45440</v>
      </c>
      <c r="D165" s="1877">
        <v>17558</v>
      </c>
      <c r="E165" s="1877" t="s">
        <v>1221</v>
      </c>
      <c r="F165" s="1877">
        <v>4073</v>
      </c>
      <c r="G165" s="1877" t="s">
        <v>3</v>
      </c>
      <c r="H165" s="1884">
        <v>20</v>
      </c>
      <c r="I165" s="35" t="s">
        <v>6</v>
      </c>
      <c r="J165" s="1877"/>
      <c r="K165" s="1877"/>
      <c r="L165" s="1478">
        <v>1050</v>
      </c>
      <c r="M165" s="249"/>
      <c r="N165" s="249"/>
      <c r="O165" s="249"/>
      <c r="P165" s="249"/>
      <c r="Q165" s="249"/>
      <c r="R165" s="249"/>
      <c r="T165" s="1836"/>
      <c r="U165" s="249"/>
      <c r="V165" s="249"/>
      <c r="W165" s="249"/>
      <c r="X165" s="249"/>
      <c r="Y165" s="249"/>
    </row>
    <row r="166" spans="1:25" s="41" customFormat="1">
      <c r="A166" s="35" t="s">
        <v>3232</v>
      </c>
      <c r="B166" s="1881">
        <v>45441</v>
      </c>
      <c r="C166" s="1881">
        <v>45441</v>
      </c>
      <c r="D166" s="1877">
        <v>17510</v>
      </c>
      <c r="E166" s="1877" t="s">
        <v>3909</v>
      </c>
      <c r="F166" s="1877">
        <v>5127</v>
      </c>
      <c r="G166" s="1877" t="s">
        <v>17</v>
      </c>
      <c r="H166" s="1884">
        <v>15</v>
      </c>
      <c r="I166" s="35" t="s">
        <v>6</v>
      </c>
      <c r="J166" s="1877"/>
      <c r="K166" s="1877"/>
      <c r="L166" s="1478">
        <v>1005</v>
      </c>
      <c r="M166" s="249"/>
      <c r="N166" s="249"/>
      <c r="O166" s="249"/>
      <c r="P166" s="249"/>
      <c r="Q166" s="249"/>
      <c r="R166" s="249"/>
      <c r="T166" s="1836"/>
      <c r="U166" s="249"/>
      <c r="V166" s="249"/>
      <c r="W166" s="249"/>
      <c r="X166" s="249"/>
      <c r="Y166" s="249"/>
    </row>
    <row r="167" spans="1:25" s="41" customFormat="1">
      <c r="A167" s="35" t="s">
        <v>779</v>
      </c>
      <c r="B167" s="1881">
        <v>45443</v>
      </c>
      <c r="C167" s="1881">
        <v>45443</v>
      </c>
      <c r="D167" s="1877">
        <v>17572</v>
      </c>
      <c r="E167" s="1877" t="s">
        <v>1115</v>
      </c>
      <c r="F167" s="1877">
        <v>753</v>
      </c>
      <c r="G167" s="1877" t="s">
        <v>47</v>
      </c>
      <c r="H167" s="1884">
        <v>20</v>
      </c>
      <c r="I167" s="35" t="s">
        <v>12</v>
      </c>
      <c r="J167" s="1877"/>
      <c r="K167" s="1877"/>
      <c r="L167" s="1478">
        <v>570</v>
      </c>
      <c r="M167" s="249"/>
      <c r="N167" s="249"/>
      <c r="O167" s="249"/>
      <c r="P167" s="249"/>
      <c r="Q167" s="249"/>
      <c r="R167" s="249"/>
      <c r="T167" s="1836"/>
      <c r="U167" s="249"/>
      <c r="V167" s="249"/>
      <c r="W167" s="249"/>
      <c r="X167" s="249"/>
      <c r="Y167" s="249"/>
    </row>
    <row r="168" spans="1:25" s="41" customFormat="1">
      <c r="A168" s="35" t="s">
        <v>1468</v>
      </c>
      <c r="B168" s="1881">
        <v>45443</v>
      </c>
      <c r="C168" s="1881">
        <v>45441</v>
      </c>
      <c r="D168" s="1877">
        <v>17567</v>
      </c>
      <c r="E168" s="1877" t="s">
        <v>1115</v>
      </c>
      <c r="F168" s="1877">
        <v>753</v>
      </c>
      <c r="G168" s="1877" t="s">
        <v>47</v>
      </c>
      <c r="H168" s="1884">
        <v>8</v>
      </c>
      <c r="I168" s="35" t="s">
        <v>6</v>
      </c>
      <c r="J168" s="1877"/>
      <c r="K168" s="1877"/>
      <c r="L168" s="1478">
        <v>360.8</v>
      </c>
      <c r="M168" s="249"/>
      <c r="N168" s="249"/>
      <c r="O168" s="249"/>
      <c r="P168" s="249"/>
      <c r="Q168" s="249"/>
      <c r="R168" s="249"/>
      <c r="T168" s="1836"/>
      <c r="U168" s="249"/>
      <c r="V168" s="249"/>
      <c r="W168" s="249"/>
      <c r="X168" s="249"/>
      <c r="Y168" s="249"/>
    </row>
    <row r="169" spans="1:25" s="41" customFormat="1">
      <c r="A169" s="35" t="s">
        <v>3910</v>
      </c>
      <c r="B169" s="1881">
        <v>45441</v>
      </c>
      <c r="C169" s="1881">
        <v>45441</v>
      </c>
      <c r="D169" s="1877">
        <v>17577</v>
      </c>
      <c r="E169" s="1877" t="s">
        <v>1115</v>
      </c>
      <c r="F169" s="1877">
        <v>5132</v>
      </c>
      <c r="G169" s="1877" t="s">
        <v>36</v>
      </c>
      <c r="H169" s="1884">
        <v>40</v>
      </c>
      <c r="I169" s="35" t="s">
        <v>6</v>
      </c>
      <c r="J169" s="1877"/>
      <c r="K169" s="1877"/>
      <c r="L169" s="1478">
        <v>2120</v>
      </c>
      <c r="M169" s="249"/>
      <c r="N169" s="249"/>
      <c r="O169" s="249"/>
      <c r="P169" s="249"/>
      <c r="Q169" s="249"/>
      <c r="R169" s="249"/>
      <c r="T169" s="1836"/>
      <c r="U169" s="249"/>
      <c r="V169" s="249"/>
      <c r="W169" s="249"/>
      <c r="X169" s="249"/>
      <c r="Y169" s="249"/>
    </row>
    <row r="170" spans="1:25" s="41" customFormat="1">
      <c r="A170" s="35" t="s">
        <v>469</v>
      </c>
      <c r="B170" s="1881">
        <v>45443</v>
      </c>
      <c r="C170" s="1881">
        <v>45443</v>
      </c>
      <c r="D170" s="1877">
        <v>17564</v>
      </c>
      <c r="E170" s="1877" t="s">
        <v>3912</v>
      </c>
      <c r="F170" s="1877">
        <v>2847</v>
      </c>
      <c r="G170" s="1877" t="s">
        <v>1169</v>
      </c>
      <c r="H170" s="1884">
        <v>5</v>
      </c>
      <c r="I170" s="35" t="s">
        <v>12</v>
      </c>
      <c r="J170" s="1877"/>
      <c r="K170" s="1877"/>
      <c r="L170" s="1478">
        <v>827.5</v>
      </c>
      <c r="M170" s="249"/>
      <c r="N170" s="249"/>
      <c r="O170" s="249"/>
      <c r="P170" s="249"/>
      <c r="Q170" s="249"/>
      <c r="R170" s="249"/>
      <c r="T170" s="1836"/>
      <c r="U170" s="249"/>
      <c r="V170" s="249"/>
      <c r="W170" s="249"/>
      <c r="X170" s="249"/>
      <c r="Y170" s="249"/>
    </row>
    <row r="171" spans="1:25" s="41" customFormat="1">
      <c r="A171" s="35" t="s">
        <v>249</v>
      </c>
      <c r="B171" s="1881">
        <v>45443</v>
      </c>
      <c r="C171" s="1881">
        <v>45443</v>
      </c>
      <c r="D171" s="1877">
        <v>17563</v>
      </c>
      <c r="E171" s="1877" t="s">
        <v>3867</v>
      </c>
      <c r="F171" s="1877">
        <v>869</v>
      </c>
      <c r="G171" s="1877" t="s">
        <v>827</v>
      </c>
      <c r="H171" s="1884">
        <v>15</v>
      </c>
      <c r="I171" s="35" t="s">
        <v>12</v>
      </c>
      <c r="J171" s="1877"/>
      <c r="K171" s="1877"/>
      <c r="L171" s="1478">
        <v>157.5</v>
      </c>
      <c r="M171" s="249"/>
      <c r="N171" s="249"/>
      <c r="O171" s="249"/>
      <c r="P171" s="249"/>
      <c r="Q171" s="249"/>
      <c r="R171" s="249"/>
      <c r="T171" s="1836"/>
      <c r="U171" s="249"/>
      <c r="V171" s="249"/>
      <c r="W171" s="249"/>
      <c r="X171" s="249"/>
      <c r="Y171" s="249"/>
    </row>
    <row r="172" spans="1:25" s="16" customFormat="1">
      <c r="A172" s="35" t="s">
        <v>1177</v>
      </c>
      <c r="B172" s="1843">
        <v>45443</v>
      </c>
      <c r="C172" s="1843">
        <v>45443</v>
      </c>
      <c r="D172" s="1835">
        <v>16081</v>
      </c>
      <c r="E172" s="1877" t="s">
        <v>3867</v>
      </c>
      <c r="F172" s="1835">
        <v>1007</v>
      </c>
      <c r="G172" s="1877" t="s">
        <v>3911</v>
      </c>
      <c r="H172" s="1844">
        <v>20</v>
      </c>
      <c r="I172" s="35" t="s">
        <v>12</v>
      </c>
      <c r="J172" s="1835"/>
      <c r="K172" s="1835"/>
      <c r="L172" s="464">
        <v>570</v>
      </c>
    </row>
    <row r="173" spans="1:25" s="41" customFormat="1" ht="15.75">
      <c r="A173" s="1533"/>
      <c r="B173" s="1717"/>
      <c r="C173" s="1718"/>
      <c r="D173" s="1719"/>
      <c r="E173" s="1534"/>
      <c r="F173" s="1720"/>
      <c r="G173" s="1721"/>
      <c r="H173" s="1719"/>
      <c r="I173" s="1535"/>
      <c r="J173" s="1721"/>
      <c r="K173" s="1721"/>
      <c r="L173" s="1803">
        <f>SUM(L64:L172)</f>
        <v>56930.819999999992</v>
      </c>
      <c r="M173" s="249"/>
      <c r="N173" s="249"/>
      <c r="O173" s="249"/>
      <c r="P173" s="249"/>
      <c r="Q173" s="249"/>
      <c r="R173" s="249"/>
      <c r="T173" s="608"/>
      <c r="U173" s="249"/>
      <c r="V173" s="249"/>
      <c r="W173" s="249"/>
      <c r="X173" s="249"/>
      <c r="Y173" s="249"/>
    </row>
    <row r="174" spans="1:25" s="41" customFormat="1" ht="15.75">
      <c r="A174" s="2543" t="s">
        <v>3666</v>
      </c>
      <c r="B174" s="2544"/>
      <c r="C174" s="2544"/>
      <c r="D174" s="2544"/>
      <c r="E174" s="2544"/>
      <c r="F174" s="2544"/>
      <c r="G174" s="2544"/>
      <c r="H174" s="2544"/>
      <c r="I174" s="2544"/>
      <c r="J174" s="2544"/>
      <c r="K174" s="2544"/>
      <c r="L174" s="2545"/>
      <c r="M174" s="249"/>
      <c r="N174" s="249"/>
      <c r="O174" s="249"/>
      <c r="P174" s="249"/>
      <c r="Q174" s="249"/>
      <c r="R174" s="249"/>
      <c r="T174" s="608"/>
      <c r="U174" s="249"/>
      <c r="V174" s="249"/>
      <c r="W174" s="249"/>
      <c r="X174" s="249"/>
      <c r="Y174" s="249"/>
    </row>
    <row r="175" spans="1:25" s="6" customFormat="1">
      <c r="A175" s="596" t="s">
        <v>1177</v>
      </c>
      <c r="B175" s="1774">
        <v>45474</v>
      </c>
      <c r="C175" s="597"/>
      <c r="D175" s="597">
        <v>16082</v>
      </c>
      <c r="E175" s="597" t="s">
        <v>2</v>
      </c>
      <c r="F175" s="597">
        <v>1007</v>
      </c>
      <c r="G175" s="597" t="s">
        <v>135</v>
      </c>
      <c r="H175" s="1775">
        <v>20</v>
      </c>
      <c r="I175" s="596"/>
      <c r="J175" s="597" t="s">
        <v>3807</v>
      </c>
      <c r="K175" s="597"/>
      <c r="L175" s="599">
        <v>570</v>
      </c>
    </row>
    <row r="176" spans="1:25" s="6" customFormat="1">
      <c r="A176" s="596" t="s">
        <v>92</v>
      </c>
      <c r="B176" s="1774">
        <v>45475</v>
      </c>
      <c r="C176" s="597"/>
      <c r="D176" s="597">
        <v>16923</v>
      </c>
      <c r="E176" s="597" t="s">
        <v>2</v>
      </c>
      <c r="F176" s="597">
        <v>2697</v>
      </c>
      <c r="G176" s="597" t="s">
        <v>147</v>
      </c>
      <c r="H176" s="1775">
        <v>56</v>
      </c>
      <c r="I176" s="596"/>
      <c r="J176" s="597" t="s">
        <v>1225</v>
      </c>
      <c r="K176" s="597"/>
      <c r="L176" s="599"/>
      <c r="T176" s="6" t="s">
        <v>3802</v>
      </c>
    </row>
    <row r="177" spans="1:22" s="6" customFormat="1">
      <c r="A177" s="596"/>
      <c r="B177" s="1774"/>
      <c r="C177" s="597"/>
      <c r="D177" s="597"/>
      <c r="E177" s="597" t="s">
        <v>2</v>
      </c>
      <c r="F177" s="597">
        <v>2854</v>
      </c>
      <c r="G177" s="597" t="s">
        <v>211</v>
      </c>
      <c r="H177" s="1775">
        <v>6</v>
      </c>
      <c r="I177" s="596"/>
      <c r="J177" s="597" t="s">
        <v>1225</v>
      </c>
      <c r="K177" s="597"/>
      <c r="L177" s="599"/>
      <c r="T177" s="6" t="s">
        <v>3803</v>
      </c>
    </row>
    <row r="178" spans="1:22" s="6" customFormat="1">
      <c r="A178" s="596"/>
      <c r="B178" s="1774"/>
      <c r="C178" s="597"/>
      <c r="D178" s="597"/>
      <c r="E178" s="597" t="s">
        <v>2</v>
      </c>
      <c r="F178" s="597">
        <v>2253</v>
      </c>
      <c r="G178" s="597" t="s">
        <v>930</v>
      </c>
      <c r="H178" s="1775">
        <v>6</v>
      </c>
      <c r="I178" s="596"/>
      <c r="J178" s="597" t="s">
        <v>1225</v>
      </c>
      <c r="K178" s="597"/>
      <c r="L178" s="599">
        <v>1122.72</v>
      </c>
      <c r="T178" s="6" t="s">
        <v>3804</v>
      </c>
    </row>
    <row r="179" spans="1:22" s="6" customFormat="1">
      <c r="A179" s="596" t="s">
        <v>92</v>
      </c>
      <c r="B179" s="1774">
        <v>45567</v>
      </c>
      <c r="C179" s="597"/>
      <c r="D179" s="597">
        <v>16923</v>
      </c>
      <c r="E179" s="597" t="s">
        <v>2</v>
      </c>
      <c r="F179" s="597">
        <v>2697</v>
      </c>
      <c r="G179" s="597" t="s">
        <v>147</v>
      </c>
      <c r="H179" s="1775">
        <v>56</v>
      </c>
      <c r="I179" s="596"/>
      <c r="J179" s="597" t="s">
        <v>1225</v>
      </c>
      <c r="K179" s="597"/>
      <c r="L179" s="599"/>
      <c r="T179" s="1795" t="s">
        <v>3802</v>
      </c>
    </row>
    <row r="180" spans="1:22" s="6" customFormat="1">
      <c r="A180" s="596"/>
      <c r="B180" s="1774"/>
      <c r="C180" s="597"/>
      <c r="D180" s="597"/>
      <c r="E180" s="597" t="s">
        <v>2</v>
      </c>
      <c r="F180" s="597">
        <v>2854</v>
      </c>
      <c r="G180" s="597" t="s">
        <v>211</v>
      </c>
      <c r="H180" s="1775" t="s">
        <v>931</v>
      </c>
      <c r="I180" s="596"/>
      <c r="J180" s="597" t="s">
        <v>1225</v>
      </c>
      <c r="K180" s="597"/>
      <c r="L180" s="599"/>
      <c r="T180" s="1795" t="s">
        <v>3805</v>
      </c>
    </row>
    <row r="181" spans="1:22" s="6" customFormat="1">
      <c r="A181" s="596"/>
      <c r="B181" s="1774"/>
      <c r="C181" s="597"/>
      <c r="D181" s="597"/>
      <c r="E181" s="597" t="s">
        <v>2</v>
      </c>
      <c r="F181" s="597">
        <v>2253</v>
      </c>
      <c r="G181" s="597" t="s">
        <v>930</v>
      </c>
      <c r="H181" s="1775">
        <v>6</v>
      </c>
      <c r="I181" s="596"/>
      <c r="J181" s="597" t="s">
        <v>1225</v>
      </c>
      <c r="K181" s="597"/>
      <c r="L181" s="599">
        <v>1038.48</v>
      </c>
      <c r="T181" s="1795" t="s">
        <v>3806</v>
      </c>
      <c r="V181" s="6">
        <v>17366</v>
      </c>
    </row>
    <row r="182" spans="1:22" s="16" customFormat="1">
      <c r="A182" s="54" t="s">
        <v>2854</v>
      </c>
      <c r="B182" s="55">
        <v>45427</v>
      </c>
      <c r="C182" s="55"/>
      <c r="D182" s="56">
        <v>17308</v>
      </c>
      <c r="E182" s="597" t="s">
        <v>1115</v>
      </c>
      <c r="F182" s="597">
        <v>1126</v>
      </c>
      <c r="G182" s="597" t="s">
        <v>57</v>
      </c>
      <c r="H182" s="1775">
        <v>30</v>
      </c>
      <c r="I182" s="539"/>
      <c r="J182" s="597"/>
      <c r="K182" s="597"/>
      <c r="L182" s="599">
        <v>2283</v>
      </c>
    </row>
    <row r="183" spans="1:22">
      <c r="A183" s="596" t="s">
        <v>3880</v>
      </c>
      <c r="B183" s="1774">
        <v>45446</v>
      </c>
      <c r="C183" s="597"/>
      <c r="D183" s="597">
        <v>17091</v>
      </c>
      <c r="E183" s="597" t="s">
        <v>3881</v>
      </c>
      <c r="F183" s="597">
        <v>5086</v>
      </c>
      <c r="G183" s="597" t="s">
        <v>3531</v>
      </c>
      <c r="H183" s="1775">
        <v>5</v>
      </c>
      <c r="I183" s="596"/>
      <c r="J183" s="597"/>
      <c r="K183" s="597"/>
      <c r="L183" s="599"/>
    </row>
    <row r="184" spans="1:22">
      <c r="A184" s="596"/>
      <c r="B184" s="597"/>
      <c r="C184" s="597"/>
      <c r="D184" s="597"/>
      <c r="E184" s="597" t="s">
        <v>3881</v>
      </c>
      <c r="F184" s="597">
        <v>5085</v>
      </c>
      <c r="G184" s="597" t="s">
        <v>3882</v>
      </c>
      <c r="H184" s="1775" t="s">
        <v>1826</v>
      </c>
      <c r="I184" s="596"/>
      <c r="J184" s="597"/>
      <c r="K184" s="597"/>
      <c r="L184" s="599">
        <v>1175</v>
      </c>
    </row>
    <row r="185" spans="1:22" s="6" customFormat="1" hidden="1">
      <c r="A185" s="596"/>
      <c r="B185" s="597"/>
      <c r="C185" s="597"/>
      <c r="D185" s="597"/>
      <c r="E185" s="597"/>
      <c r="F185" s="597"/>
      <c r="G185" s="597"/>
      <c r="H185" s="1775"/>
      <c r="I185" s="596"/>
      <c r="J185" s="597" t="s">
        <v>3807</v>
      </c>
      <c r="K185" s="597"/>
      <c r="L185" s="599"/>
    </row>
    <row r="186" spans="1:22" s="6" customFormat="1" hidden="1">
      <c r="A186" s="596"/>
      <c r="B186" s="597"/>
      <c r="C186" s="597"/>
      <c r="D186" s="597"/>
      <c r="E186" s="597"/>
      <c r="F186" s="597"/>
      <c r="G186" s="597"/>
      <c r="H186" s="1775"/>
      <c r="I186" s="596"/>
      <c r="J186" s="597" t="s">
        <v>3807</v>
      </c>
      <c r="K186" s="597"/>
      <c r="L186" s="599"/>
    </row>
    <row r="187" spans="1:22" s="6" customFormat="1" hidden="1">
      <c r="A187" s="596"/>
      <c r="B187" s="597"/>
      <c r="C187" s="597"/>
      <c r="D187" s="597"/>
      <c r="E187" s="597"/>
      <c r="F187" s="597"/>
      <c r="G187" s="597"/>
      <c r="H187" s="1775"/>
      <c r="I187" s="596"/>
      <c r="J187" s="597" t="s">
        <v>3807</v>
      </c>
      <c r="K187" s="597"/>
      <c r="L187" s="599"/>
      <c r="S187"/>
    </row>
    <row r="188" spans="1:22" s="6" customFormat="1" hidden="1">
      <c r="A188" s="596"/>
      <c r="B188" s="597"/>
      <c r="C188" s="597"/>
      <c r="D188" s="597"/>
      <c r="E188" s="597"/>
      <c r="F188" s="597"/>
      <c r="G188" s="597"/>
      <c r="H188" s="1775"/>
      <c r="I188" s="596"/>
      <c r="J188" s="597" t="s">
        <v>3807</v>
      </c>
      <c r="K188" s="597"/>
      <c r="L188" s="599"/>
      <c r="S188"/>
    </row>
    <row r="189" spans="1:22" s="6" customFormat="1" hidden="1">
      <c r="A189" s="596"/>
      <c r="B189" s="597"/>
      <c r="C189" s="597"/>
      <c r="D189" s="597"/>
      <c r="E189" s="597"/>
      <c r="F189" s="597"/>
      <c r="G189" s="597"/>
      <c r="H189" s="1775"/>
      <c r="I189" s="596"/>
      <c r="J189" s="597" t="s">
        <v>3807</v>
      </c>
      <c r="K189" s="597"/>
      <c r="L189" s="599"/>
      <c r="S189"/>
    </row>
    <row r="190" spans="1:22" s="6" customFormat="1" hidden="1">
      <c r="A190" s="596"/>
      <c r="B190" s="597"/>
      <c r="C190" s="597"/>
      <c r="D190" s="597"/>
      <c r="E190" s="597"/>
      <c r="F190" s="597"/>
      <c r="G190" s="597"/>
      <c r="H190" s="1775"/>
      <c r="I190" s="596"/>
      <c r="J190" s="597" t="s">
        <v>3807</v>
      </c>
      <c r="K190" s="597"/>
      <c r="L190" s="599"/>
      <c r="S190"/>
    </row>
    <row r="191" spans="1:22" s="6" customFormat="1" hidden="1">
      <c r="A191" s="596"/>
      <c r="B191" s="597"/>
      <c r="C191" s="597"/>
      <c r="D191" s="597"/>
      <c r="E191" s="597"/>
      <c r="F191" s="597"/>
      <c r="G191" s="597"/>
      <c r="H191" s="1775"/>
      <c r="I191" s="596"/>
      <c r="J191" s="597" t="s">
        <v>3807</v>
      </c>
      <c r="K191" s="597"/>
      <c r="L191" s="599"/>
      <c r="S191"/>
    </row>
    <row r="192" spans="1:22" s="6" customFormat="1" hidden="1">
      <c r="A192" s="596"/>
      <c r="B192" s="597"/>
      <c r="C192" s="597"/>
      <c r="D192" s="597"/>
      <c r="E192" s="597"/>
      <c r="F192" s="597"/>
      <c r="G192" s="597"/>
      <c r="H192" s="1775"/>
      <c r="I192" s="596"/>
      <c r="J192" s="597" t="s">
        <v>3807</v>
      </c>
      <c r="K192" s="597"/>
      <c r="L192" s="599"/>
      <c r="S192"/>
    </row>
    <row r="193" spans="1:25" s="6" customFormat="1" hidden="1">
      <c r="A193" s="596"/>
      <c r="B193" s="597"/>
      <c r="C193" s="597"/>
      <c r="D193" s="597"/>
      <c r="E193" s="597"/>
      <c r="F193" s="597"/>
      <c r="G193" s="597"/>
      <c r="H193" s="1775"/>
      <c r="I193" s="596"/>
      <c r="J193" s="597" t="s">
        <v>3807</v>
      </c>
      <c r="K193" s="597"/>
      <c r="L193" s="599"/>
      <c r="S193"/>
    </row>
    <row r="194" spans="1:25" s="6" customFormat="1" hidden="1">
      <c r="A194" s="596"/>
      <c r="B194" s="597"/>
      <c r="C194" s="597"/>
      <c r="D194" s="597"/>
      <c r="E194" s="597"/>
      <c r="F194" s="597"/>
      <c r="G194" s="597"/>
      <c r="H194" s="1775"/>
      <c r="I194" s="596"/>
      <c r="J194" s="597" t="s">
        <v>3807</v>
      </c>
      <c r="K194" s="597"/>
      <c r="L194" s="599"/>
      <c r="S194"/>
    </row>
    <row r="195" spans="1:25" s="6" customFormat="1" hidden="1">
      <c r="A195" s="596"/>
      <c r="B195" s="597"/>
      <c r="C195" s="597"/>
      <c r="D195" s="597"/>
      <c r="E195" s="597"/>
      <c r="F195" s="597"/>
      <c r="G195" s="597"/>
      <c r="H195" s="1775"/>
      <c r="I195" s="596"/>
      <c r="J195" s="597" t="s">
        <v>3807</v>
      </c>
      <c r="K195" s="597"/>
      <c r="L195" s="599"/>
      <c r="S195"/>
    </row>
    <row r="196" spans="1:25" s="6" customFormat="1" hidden="1">
      <c r="A196" s="596"/>
      <c r="B196" s="597"/>
      <c r="C196" s="597"/>
      <c r="D196" s="597"/>
      <c r="E196" s="597"/>
      <c r="F196" s="597"/>
      <c r="G196" s="597"/>
      <c r="H196" s="1775"/>
      <c r="I196" s="596"/>
      <c r="J196" s="597" t="s">
        <v>3807</v>
      </c>
      <c r="K196" s="597"/>
      <c r="L196" s="599"/>
      <c r="S196"/>
    </row>
    <row r="197" spans="1:25" s="37" customFormat="1" hidden="1">
      <c r="A197" s="596"/>
      <c r="B197" s="597"/>
      <c r="C197" s="597"/>
      <c r="D197" s="597"/>
      <c r="E197" s="597"/>
      <c r="F197" s="597"/>
      <c r="G197" s="597"/>
      <c r="H197" s="1775"/>
      <c r="I197" s="596"/>
      <c r="J197" s="597" t="s">
        <v>3807</v>
      </c>
      <c r="K197" s="597"/>
      <c r="L197" s="599"/>
      <c r="M197" s="6"/>
      <c r="N197" s="6"/>
      <c r="O197" s="6"/>
      <c r="P197" s="6"/>
      <c r="Q197" s="6"/>
      <c r="R197" s="6"/>
      <c r="S197"/>
      <c r="T197" s="6"/>
      <c r="U197" s="6"/>
      <c r="V197" s="6"/>
      <c r="W197" s="6"/>
      <c r="X197" s="6"/>
      <c r="Y197" s="6"/>
    </row>
    <row r="198" spans="1:25" s="37" customFormat="1" hidden="1">
      <c r="A198" s="596"/>
      <c r="B198" s="597"/>
      <c r="C198" s="597"/>
      <c r="D198" s="597"/>
      <c r="E198" s="597"/>
      <c r="F198" s="597"/>
      <c r="G198" s="597"/>
      <c r="H198" s="1775"/>
      <c r="I198" s="596"/>
      <c r="J198" s="597" t="s">
        <v>3807</v>
      </c>
      <c r="K198" s="597"/>
      <c r="L198" s="599"/>
      <c r="M198" s="6"/>
      <c r="N198" s="6"/>
      <c r="O198" s="6"/>
      <c r="P198" s="6"/>
      <c r="Q198" s="6"/>
      <c r="R198" s="6"/>
      <c r="S198"/>
      <c r="T198" s="6"/>
      <c r="U198" s="6"/>
      <c r="V198" s="6"/>
      <c r="W198" s="6"/>
      <c r="X198" s="6"/>
      <c r="Y198" s="6"/>
    </row>
    <row r="199" spans="1:25" s="37" customFormat="1" hidden="1">
      <c r="A199" s="596"/>
      <c r="B199" s="597"/>
      <c r="C199" s="597"/>
      <c r="D199" s="597"/>
      <c r="E199" s="597"/>
      <c r="F199" s="597"/>
      <c r="G199" s="597"/>
      <c r="H199" s="1775"/>
      <c r="I199" s="596"/>
      <c r="J199" s="597" t="s">
        <v>3807</v>
      </c>
      <c r="K199" s="597"/>
      <c r="L199" s="599"/>
      <c r="M199" s="6"/>
      <c r="N199" s="6"/>
      <c r="O199" s="6"/>
      <c r="P199" s="6"/>
      <c r="Q199" s="6"/>
      <c r="R199" s="6"/>
      <c r="S199"/>
      <c r="T199" s="6"/>
      <c r="U199" s="6"/>
      <c r="V199" s="6"/>
      <c r="W199" s="6"/>
      <c r="X199" s="6"/>
      <c r="Y199" s="6"/>
    </row>
    <row r="200" spans="1:25" s="37" customFormat="1" hidden="1">
      <c r="A200" s="596"/>
      <c r="B200" s="597"/>
      <c r="C200" s="597"/>
      <c r="D200" s="597"/>
      <c r="E200" s="597"/>
      <c r="F200" s="597"/>
      <c r="G200" s="597"/>
      <c r="H200" s="1775"/>
      <c r="I200" s="596"/>
      <c r="J200" s="597" t="s">
        <v>3807</v>
      </c>
      <c r="K200" s="597"/>
      <c r="L200" s="599"/>
      <c r="M200" s="6"/>
      <c r="N200" s="6"/>
      <c r="O200" s="6"/>
      <c r="P200" s="6"/>
      <c r="Q200" s="6"/>
      <c r="R200" s="6"/>
      <c r="S200"/>
      <c r="T200" s="6"/>
      <c r="U200" s="6"/>
      <c r="V200" s="6"/>
      <c r="W200" s="6"/>
      <c r="X200" s="6"/>
      <c r="Y200" s="6"/>
    </row>
    <row r="201" spans="1:25" s="37" customFormat="1" hidden="1">
      <c r="A201" s="596"/>
      <c r="B201" s="597"/>
      <c r="C201" s="597"/>
      <c r="D201" s="597"/>
      <c r="E201" s="597"/>
      <c r="F201" s="597"/>
      <c r="G201" s="597"/>
      <c r="H201" s="1775"/>
      <c r="I201" s="596"/>
      <c r="J201" s="597" t="s">
        <v>3807</v>
      </c>
      <c r="K201" s="597"/>
      <c r="L201" s="599"/>
      <c r="M201" s="6"/>
      <c r="N201" s="6"/>
      <c r="O201" s="6"/>
      <c r="P201" s="6"/>
      <c r="Q201" s="6"/>
      <c r="R201" s="6"/>
      <c r="S201"/>
      <c r="T201" s="6"/>
      <c r="U201" s="6"/>
      <c r="V201" s="6"/>
      <c r="W201" s="6"/>
      <c r="X201" s="6"/>
      <c r="Y201" s="6"/>
    </row>
    <row r="202" spans="1:25" s="37" customFormat="1" hidden="1">
      <c r="A202" s="596"/>
      <c r="B202" s="597"/>
      <c r="C202" s="597"/>
      <c r="D202" s="597"/>
      <c r="E202" s="597"/>
      <c r="F202" s="597"/>
      <c r="G202" s="597"/>
      <c r="H202" s="1775"/>
      <c r="I202" s="596"/>
      <c r="J202" s="597" t="s">
        <v>3807</v>
      </c>
      <c r="K202" s="597"/>
      <c r="L202" s="599"/>
      <c r="M202" s="6"/>
      <c r="N202" s="6"/>
      <c r="O202" s="6"/>
      <c r="P202" s="6"/>
      <c r="Q202" s="6"/>
      <c r="R202" s="6"/>
      <c r="S202"/>
      <c r="T202" s="6"/>
      <c r="U202" s="6"/>
      <c r="V202" s="6"/>
      <c r="W202" s="6"/>
      <c r="X202" s="6"/>
      <c r="Y202" s="6"/>
    </row>
    <row r="203" spans="1:25" s="37" customFormat="1" hidden="1">
      <c r="A203" s="596"/>
      <c r="B203" s="597"/>
      <c r="C203" s="597"/>
      <c r="D203" s="597"/>
      <c r="E203" s="597"/>
      <c r="F203" s="597"/>
      <c r="G203" s="597"/>
      <c r="H203" s="1775"/>
      <c r="I203" s="596"/>
      <c r="J203" s="597" t="s">
        <v>3807</v>
      </c>
      <c r="K203" s="597"/>
      <c r="L203" s="599"/>
      <c r="M203" s="6"/>
      <c r="N203" s="6"/>
      <c r="O203" s="6"/>
      <c r="P203" s="6"/>
      <c r="Q203" s="6"/>
      <c r="R203" s="6"/>
      <c r="S203"/>
      <c r="T203" s="6"/>
      <c r="U203" s="6"/>
      <c r="V203" s="6"/>
      <c r="W203" s="6"/>
      <c r="X203" s="6"/>
      <c r="Y203" s="6"/>
    </row>
    <row r="204" spans="1:25" s="37" customFormat="1" hidden="1">
      <c r="A204" s="596"/>
      <c r="B204" s="597"/>
      <c r="C204" s="597"/>
      <c r="D204" s="597"/>
      <c r="E204" s="597"/>
      <c r="F204" s="597"/>
      <c r="G204" s="597"/>
      <c r="H204" s="1775"/>
      <c r="I204" s="596"/>
      <c r="J204" s="597" t="s">
        <v>3807</v>
      </c>
      <c r="K204" s="597"/>
      <c r="L204" s="599"/>
      <c r="M204" s="6"/>
      <c r="N204" s="6"/>
      <c r="O204" s="6"/>
      <c r="P204" s="6"/>
      <c r="Q204" s="6"/>
      <c r="R204" s="6"/>
      <c r="S204"/>
      <c r="T204" s="6"/>
      <c r="U204" s="6"/>
      <c r="V204" s="6"/>
      <c r="W204" s="6"/>
      <c r="X204" s="6"/>
      <c r="Y204" s="6"/>
    </row>
    <row r="205" spans="1:25" s="37" customFormat="1" hidden="1">
      <c r="A205" s="596"/>
      <c r="B205" s="597"/>
      <c r="C205" s="597"/>
      <c r="D205" s="597"/>
      <c r="E205" s="597"/>
      <c r="F205" s="597"/>
      <c r="G205" s="597"/>
      <c r="H205" s="1775"/>
      <c r="I205" s="596"/>
      <c r="J205" s="597" t="s">
        <v>3807</v>
      </c>
      <c r="K205" s="597"/>
      <c r="L205" s="599"/>
      <c r="M205" s="6"/>
      <c r="N205" s="6"/>
      <c r="O205" s="6"/>
      <c r="P205" s="6"/>
      <c r="Q205" s="6"/>
      <c r="R205" s="6"/>
      <c r="S205"/>
      <c r="T205" s="6"/>
      <c r="U205" s="6"/>
      <c r="V205" s="6"/>
      <c r="W205" s="6"/>
      <c r="X205" s="6"/>
      <c r="Y205" s="6"/>
    </row>
    <row r="206" spans="1:25" s="37" customFormat="1" hidden="1">
      <c r="A206" s="596"/>
      <c r="B206" s="597"/>
      <c r="C206" s="597"/>
      <c r="D206" s="597"/>
      <c r="E206" s="597"/>
      <c r="F206" s="597"/>
      <c r="G206" s="597"/>
      <c r="H206" s="1775"/>
      <c r="I206" s="596"/>
      <c r="J206" s="597" t="s">
        <v>3807</v>
      </c>
      <c r="K206" s="597"/>
      <c r="L206" s="599"/>
      <c r="M206" s="6"/>
      <c r="N206" s="6"/>
      <c r="O206" s="6"/>
      <c r="P206" s="6"/>
      <c r="Q206" s="6"/>
      <c r="R206" s="6"/>
      <c r="S206"/>
      <c r="T206" s="6"/>
      <c r="U206" s="6"/>
      <c r="V206" s="6"/>
      <c r="W206" s="6"/>
      <c r="X206" s="6"/>
      <c r="Y206" s="6"/>
    </row>
    <row r="207" spans="1:25" s="37" customFormat="1" hidden="1">
      <c r="A207" s="596"/>
      <c r="B207" s="597"/>
      <c r="C207" s="597"/>
      <c r="D207" s="597"/>
      <c r="E207" s="597"/>
      <c r="F207" s="597"/>
      <c r="G207" s="597"/>
      <c r="H207" s="1775"/>
      <c r="I207" s="596"/>
      <c r="J207" s="597" t="s">
        <v>3807</v>
      </c>
      <c r="K207" s="597"/>
      <c r="L207" s="599"/>
      <c r="M207" s="6"/>
      <c r="N207" s="6"/>
      <c r="O207" s="6"/>
      <c r="P207" s="6"/>
      <c r="Q207" s="6"/>
      <c r="R207" s="6"/>
      <c r="S207"/>
      <c r="T207" s="6"/>
      <c r="U207" s="6"/>
      <c r="V207" s="6"/>
      <c r="W207" s="6"/>
      <c r="X207" s="6"/>
      <c r="Y207" s="6"/>
    </row>
    <row r="208" spans="1:25" s="37" customFormat="1" hidden="1">
      <c r="A208" s="596"/>
      <c r="B208" s="597"/>
      <c r="C208" s="597"/>
      <c r="D208" s="597"/>
      <c r="E208" s="597"/>
      <c r="F208" s="597"/>
      <c r="G208" s="597"/>
      <c r="H208" s="1775"/>
      <c r="I208" s="596"/>
      <c r="J208" s="597" t="s">
        <v>3807</v>
      </c>
      <c r="K208" s="597"/>
      <c r="L208" s="599"/>
      <c r="M208" s="6"/>
      <c r="N208" s="6"/>
      <c r="O208" s="6"/>
      <c r="P208" s="6"/>
      <c r="Q208" s="6"/>
      <c r="R208" s="6"/>
      <c r="S208"/>
      <c r="T208" s="6"/>
      <c r="U208" s="6"/>
      <c r="V208" s="6"/>
      <c r="W208" s="6"/>
      <c r="X208" s="6"/>
      <c r="Y208" s="6"/>
    </row>
    <row r="209" spans="1:25" s="37" customFormat="1" hidden="1">
      <c r="A209" s="596"/>
      <c r="B209" s="597"/>
      <c r="C209" s="597"/>
      <c r="D209" s="597"/>
      <c r="E209" s="597"/>
      <c r="F209" s="597"/>
      <c r="G209" s="597"/>
      <c r="H209" s="1775"/>
      <c r="I209" s="596"/>
      <c r="J209" s="597" t="s">
        <v>3807</v>
      </c>
      <c r="K209" s="597"/>
      <c r="L209" s="599"/>
      <c r="M209" s="6"/>
      <c r="N209" s="6"/>
      <c r="O209" s="6"/>
      <c r="P209" s="6"/>
      <c r="Q209" s="6"/>
      <c r="R209" s="6"/>
      <c r="S209"/>
      <c r="T209" s="6"/>
      <c r="U209" s="6"/>
      <c r="V209" s="6"/>
      <c r="W209" s="6"/>
      <c r="X209" s="6"/>
      <c r="Y209" s="6"/>
    </row>
    <row r="210" spans="1:25" s="37" customFormat="1" hidden="1">
      <c r="A210" s="596"/>
      <c r="B210" s="597"/>
      <c r="C210" s="597"/>
      <c r="D210" s="597"/>
      <c r="E210" s="597"/>
      <c r="F210" s="597"/>
      <c r="G210" s="597"/>
      <c r="H210" s="1775"/>
      <c r="I210" s="596"/>
      <c r="J210" s="597" t="s">
        <v>3807</v>
      </c>
      <c r="K210" s="597"/>
      <c r="L210" s="599"/>
      <c r="M210" s="6"/>
      <c r="N210" s="6"/>
      <c r="O210" s="6"/>
      <c r="P210" s="6"/>
      <c r="Q210" s="6"/>
      <c r="R210" s="6"/>
      <c r="S210"/>
      <c r="T210" s="6"/>
      <c r="U210" s="6"/>
      <c r="V210" s="6"/>
      <c r="W210" s="6"/>
      <c r="X210" s="6"/>
      <c r="Y210" s="6"/>
    </row>
    <row r="211" spans="1:25" s="37" customFormat="1" hidden="1">
      <c r="A211" s="596"/>
      <c r="B211" s="597"/>
      <c r="C211" s="597"/>
      <c r="D211" s="597"/>
      <c r="E211" s="597"/>
      <c r="F211" s="597"/>
      <c r="G211" s="597"/>
      <c r="H211" s="1775"/>
      <c r="I211" s="596"/>
      <c r="J211" s="597" t="s">
        <v>3807</v>
      </c>
      <c r="K211" s="597"/>
      <c r="L211" s="599"/>
      <c r="M211" s="6"/>
      <c r="N211" s="6"/>
      <c r="O211" s="6"/>
      <c r="P211" s="6"/>
      <c r="Q211" s="6"/>
      <c r="R211" s="6"/>
      <c r="S211"/>
      <c r="T211" s="6"/>
      <c r="U211" s="6"/>
      <c r="V211" s="6"/>
      <c r="W211" s="6"/>
      <c r="X211" s="6"/>
      <c r="Y211" s="6"/>
    </row>
    <row r="212" spans="1:25" s="37" customFormat="1" hidden="1">
      <c r="A212" s="596"/>
      <c r="B212" s="597"/>
      <c r="C212" s="597"/>
      <c r="D212" s="597"/>
      <c r="E212" s="597"/>
      <c r="F212" s="597"/>
      <c r="G212" s="597"/>
      <c r="H212" s="1775"/>
      <c r="I212" s="596"/>
      <c r="J212" s="597" t="s">
        <v>3807</v>
      </c>
      <c r="K212" s="597"/>
      <c r="L212" s="599"/>
      <c r="M212" s="6"/>
      <c r="N212" s="6"/>
      <c r="O212" s="6"/>
      <c r="P212" s="6"/>
      <c r="Q212" s="6"/>
      <c r="R212" s="6"/>
      <c r="S212"/>
      <c r="T212" s="6"/>
      <c r="U212" s="6"/>
      <c r="V212" s="6"/>
      <c r="W212" s="6"/>
      <c r="X212" s="6"/>
      <c r="Y212" s="6"/>
    </row>
    <row r="213" spans="1:25" s="37" customFormat="1" hidden="1">
      <c r="A213" s="596"/>
      <c r="B213" s="597"/>
      <c r="C213" s="597"/>
      <c r="D213" s="597"/>
      <c r="E213" s="597"/>
      <c r="F213" s="597"/>
      <c r="G213" s="597"/>
      <c r="H213" s="1775"/>
      <c r="I213" s="596"/>
      <c r="J213" s="597" t="s">
        <v>3807</v>
      </c>
      <c r="K213" s="597"/>
      <c r="L213" s="599"/>
      <c r="M213" s="6"/>
      <c r="N213" s="6"/>
      <c r="O213" s="6"/>
      <c r="P213" s="6"/>
      <c r="Q213" s="6"/>
      <c r="R213" s="6"/>
      <c r="S213"/>
      <c r="T213" s="6"/>
      <c r="U213" s="6"/>
      <c r="V213" s="6"/>
      <c r="W213" s="6"/>
      <c r="X213" s="6"/>
      <c r="Y213" s="6"/>
    </row>
    <row r="214" spans="1:25" s="37" customFormat="1" hidden="1">
      <c r="A214" s="596"/>
      <c r="B214" s="597"/>
      <c r="C214" s="597"/>
      <c r="D214" s="597"/>
      <c r="E214" s="597"/>
      <c r="F214" s="597"/>
      <c r="G214" s="597"/>
      <c r="H214" s="1775"/>
      <c r="I214" s="596"/>
      <c r="J214" s="597" t="s">
        <v>3807</v>
      </c>
      <c r="K214" s="597"/>
      <c r="L214" s="599"/>
      <c r="M214" s="6"/>
      <c r="N214" s="6"/>
      <c r="O214" s="6"/>
      <c r="P214" s="6"/>
      <c r="Q214" s="6"/>
      <c r="R214" s="6"/>
      <c r="S214"/>
      <c r="T214" s="6"/>
      <c r="U214" s="6"/>
      <c r="V214" s="6"/>
      <c r="W214" s="6"/>
      <c r="X214" s="6"/>
      <c r="Y214" s="6"/>
    </row>
    <row r="215" spans="1:25" s="37" customFormat="1" hidden="1">
      <c r="A215" s="596"/>
      <c r="B215" s="597"/>
      <c r="C215" s="597"/>
      <c r="D215" s="597"/>
      <c r="E215" s="597"/>
      <c r="F215" s="597"/>
      <c r="G215" s="597"/>
      <c r="H215" s="1775"/>
      <c r="I215" s="596"/>
      <c r="J215" s="597" t="s">
        <v>3807</v>
      </c>
      <c r="K215" s="597"/>
      <c r="L215" s="599"/>
      <c r="M215" s="6"/>
      <c r="N215" s="6"/>
      <c r="O215" s="6"/>
      <c r="P215" s="6"/>
      <c r="Q215" s="6"/>
      <c r="R215" s="6"/>
      <c r="S215"/>
      <c r="T215" s="6"/>
      <c r="U215" s="6"/>
      <c r="V215" s="6"/>
      <c r="W215" s="6"/>
      <c r="X215" s="6"/>
      <c r="Y215" s="6"/>
    </row>
    <row r="216" spans="1:25" s="37" customFormat="1" hidden="1">
      <c r="A216" s="596"/>
      <c r="B216" s="597"/>
      <c r="C216" s="597"/>
      <c r="D216" s="597"/>
      <c r="E216" s="597"/>
      <c r="F216" s="597"/>
      <c r="G216" s="597"/>
      <c r="H216" s="1775"/>
      <c r="I216" s="596"/>
      <c r="J216" s="597" t="s">
        <v>3807</v>
      </c>
      <c r="K216" s="597"/>
      <c r="L216" s="599"/>
      <c r="M216" s="6"/>
      <c r="N216" s="6"/>
      <c r="O216" s="6"/>
      <c r="P216" s="6"/>
      <c r="Q216" s="6"/>
      <c r="R216" s="6"/>
      <c r="S216"/>
      <c r="T216" s="6"/>
      <c r="U216" s="6"/>
      <c r="V216" s="6"/>
      <c r="W216" s="6"/>
      <c r="X216" s="6"/>
      <c r="Y216" s="6"/>
    </row>
    <row r="217" spans="1:25" s="37" customFormat="1" hidden="1">
      <c r="A217" s="596"/>
      <c r="B217" s="597"/>
      <c r="C217" s="597"/>
      <c r="D217" s="597"/>
      <c r="E217" s="597"/>
      <c r="F217" s="597"/>
      <c r="G217" s="597"/>
      <c r="H217" s="1775"/>
      <c r="I217" s="596"/>
      <c r="J217" s="597" t="s">
        <v>3807</v>
      </c>
      <c r="K217" s="597"/>
      <c r="L217" s="599"/>
      <c r="M217" s="6"/>
      <c r="N217" s="6"/>
      <c r="O217" s="6"/>
      <c r="P217" s="6"/>
      <c r="Q217" s="6"/>
      <c r="R217" s="6"/>
      <c r="S217"/>
      <c r="T217" s="6"/>
      <c r="U217" s="6"/>
      <c r="V217" s="6"/>
      <c r="W217" s="6"/>
      <c r="X217" s="6"/>
      <c r="Y217" s="6"/>
    </row>
    <row r="218" spans="1:25" s="37" customFormat="1" hidden="1">
      <c r="A218" s="596"/>
      <c r="B218" s="597"/>
      <c r="C218" s="597"/>
      <c r="D218" s="597"/>
      <c r="E218" s="597"/>
      <c r="F218" s="597"/>
      <c r="G218" s="597"/>
      <c r="H218" s="1775"/>
      <c r="I218" s="596"/>
      <c r="J218" s="597" t="s">
        <v>3807</v>
      </c>
      <c r="K218" s="597"/>
      <c r="L218" s="599"/>
      <c r="M218" s="6"/>
      <c r="N218" s="6"/>
      <c r="O218" s="6"/>
      <c r="P218" s="6"/>
      <c r="Q218" s="6"/>
      <c r="R218" s="6"/>
      <c r="S218"/>
      <c r="T218" s="6"/>
      <c r="U218" s="6"/>
      <c r="V218" s="6"/>
      <c r="W218" s="6"/>
      <c r="X218" s="6"/>
      <c r="Y218" s="6"/>
    </row>
    <row r="219" spans="1:25" s="37" customFormat="1" hidden="1">
      <c r="A219" s="596"/>
      <c r="B219" s="597"/>
      <c r="C219" s="597"/>
      <c r="D219" s="597"/>
      <c r="E219" s="597"/>
      <c r="F219" s="597"/>
      <c r="G219" s="597"/>
      <c r="H219" s="1775"/>
      <c r="I219" s="596"/>
      <c r="J219" s="597" t="s">
        <v>3807</v>
      </c>
      <c r="K219" s="597"/>
      <c r="L219" s="599"/>
      <c r="M219" s="6"/>
      <c r="N219" s="6"/>
      <c r="O219" s="6"/>
      <c r="P219" s="6"/>
      <c r="Q219" s="6"/>
      <c r="R219" s="6"/>
      <c r="S219"/>
      <c r="T219" s="6"/>
      <c r="U219" s="6"/>
      <c r="V219" s="6"/>
      <c r="W219" s="6"/>
      <c r="X219" s="6"/>
      <c r="Y219" s="6"/>
    </row>
    <row r="220" spans="1:25" s="37" customFormat="1" hidden="1">
      <c r="A220" s="596"/>
      <c r="B220" s="597"/>
      <c r="C220" s="597"/>
      <c r="D220" s="597"/>
      <c r="E220" s="597"/>
      <c r="F220" s="597"/>
      <c r="G220" s="597"/>
      <c r="H220" s="1775"/>
      <c r="I220" s="596"/>
      <c r="J220" s="597" t="s">
        <v>3807</v>
      </c>
      <c r="K220" s="597"/>
      <c r="L220" s="599"/>
      <c r="M220" s="6"/>
      <c r="N220" s="6"/>
      <c r="O220" s="6"/>
      <c r="P220" s="6"/>
      <c r="Q220" s="6"/>
      <c r="R220" s="6"/>
      <c r="S220"/>
      <c r="T220" s="6"/>
      <c r="U220" s="6"/>
      <c r="V220" s="6"/>
      <c r="W220" s="6"/>
      <c r="X220" s="6"/>
      <c r="Y220" s="6"/>
    </row>
    <row r="221" spans="1:25" s="37" customFormat="1" hidden="1">
      <c r="A221" s="596"/>
      <c r="B221" s="597"/>
      <c r="C221" s="597"/>
      <c r="D221" s="597"/>
      <c r="E221" s="597"/>
      <c r="F221" s="597"/>
      <c r="G221" s="597"/>
      <c r="H221" s="1775"/>
      <c r="I221" s="596"/>
      <c r="J221" s="597" t="s">
        <v>3807</v>
      </c>
      <c r="K221" s="597"/>
      <c r="L221" s="599"/>
      <c r="M221" s="6"/>
      <c r="N221" s="6"/>
      <c r="O221" s="6"/>
      <c r="P221" s="6"/>
      <c r="Q221" s="6"/>
      <c r="R221" s="6"/>
      <c r="S221"/>
      <c r="T221" s="6"/>
      <c r="U221" s="6"/>
      <c r="V221" s="6"/>
      <c r="W221" s="6"/>
      <c r="X221" s="6"/>
      <c r="Y221" s="6"/>
    </row>
    <row r="222" spans="1:25" s="37" customFormat="1" hidden="1">
      <c r="A222" s="596"/>
      <c r="B222" s="597"/>
      <c r="C222" s="597"/>
      <c r="D222" s="597"/>
      <c r="E222" s="597"/>
      <c r="F222" s="597"/>
      <c r="G222" s="597"/>
      <c r="H222" s="1775"/>
      <c r="I222" s="596"/>
      <c r="J222" s="597" t="s">
        <v>3807</v>
      </c>
      <c r="K222" s="597"/>
      <c r="L222" s="599"/>
      <c r="M222" s="6"/>
      <c r="N222" s="6"/>
      <c r="O222" s="6"/>
      <c r="P222" s="6"/>
      <c r="Q222" s="6"/>
      <c r="R222" s="6"/>
      <c r="S222"/>
      <c r="T222" s="6"/>
      <c r="U222" s="6"/>
      <c r="V222" s="6"/>
      <c r="W222" s="6"/>
      <c r="X222" s="6"/>
      <c r="Y222" s="6"/>
    </row>
    <row r="223" spans="1:25" s="37" customFormat="1" hidden="1">
      <c r="A223" s="596"/>
      <c r="B223" s="597"/>
      <c r="C223" s="597"/>
      <c r="D223" s="597"/>
      <c r="E223" s="597"/>
      <c r="F223" s="597"/>
      <c r="G223" s="597"/>
      <c r="H223" s="1775"/>
      <c r="I223" s="596"/>
      <c r="J223" s="597" t="s">
        <v>3807</v>
      </c>
      <c r="K223" s="597"/>
      <c r="L223" s="599"/>
      <c r="M223" s="6"/>
      <c r="N223" s="6"/>
      <c r="O223" s="6"/>
      <c r="P223" s="6"/>
      <c r="Q223" s="6"/>
      <c r="R223" s="6"/>
      <c r="S223"/>
      <c r="T223" s="6"/>
      <c r="U223" s="6"/>
      <c r="V223" s="6"/>
      <c r="W223" s="6"/>
      <c r="X223" s="6"/>
      <c r="Y223" s="6"/>
    </row>
    <row r="224" spans="1:25" s="37" customFormat="1" hidden="1">
      <c r="A224" s="596"/>
      <c r="B224" s="597"/>
      <c r="C224" s="597"/>
      <c r="D224" s="597"/>
      <c r="E224" s="597"/>
      <c r="F224" s="597"/>
      <c r="G224" s="597"/>
      <c r="H224" s="1775"/>
      <c r="I224" s="596"/>
      <c r="J224" s="597" t="s">
        <v>3807</v>
      </c>
      <c r="K224" s="597"/>
      <c r="L224" s="599"/>
      <c r="M224" s="6"/>
      <c r="N224" s="6"/>
      <c r="O224" s="6"/>
      <c r="P224" s="6"/>
      <c r="Q224" s="6"/>
      <c r="R224" s="6"/>
      <c r="S224"/>
      <c r="T224" s="6"/>
      <c r="U224" s="6"/>
      <c r="V224" s="6"/>
      <c r="W224" s="6"/>
      <c r="X224" s="6"/>
      <c r="Y224" s="6"/>
    </row>
    <row r="225" spans="1:25" s="37" customFormat="1" hidden="1">
      <c r="A225" s="596"/>
      <c r="B225" s="597"/>
      <c r="C225" s="597"/>
      <c r="D225" s="597"/>
      <c r="E225" s="597"/>
      <c r="F225" s="597"/>
      <c r="G225" s="597"/>
      <c r="H225" s="1775"/>
      <c r="I225" s="596"/>
      <c r="J225" s="597" t="s">
        <v>3807</v>
      </c>
      <c r="K225" s="597"/>
      <c r="L225" s="599"/>
      <c r="M225" s="6"/>
      <c r="N225" s="6"/>
      <c r="O225" s="6"/>
      <c r="P225" s="6"/>
      <c r="Q225" s="6"/>
      <c r="R225" s="6"/>
      <c r="S225"/>
      <c r="T225" s="6"/>
      <c r="U225" s="6"/>
      <c r="V225" s="6"/>
      <c r="W225" s="6"/>
      <c r="X225" s="6"/>
      <c r="Y225" s="6"/>
    </row>
    <row r="226" spans="1:25" s="37" customFormat="1" hidden="1">
      <c r="A226" s="596"/>
      <c r="B226" s="597"/>
      <c r="C226" s="597"/>
      <c r="D226" s="597"/>
      <c r="E226" s="597"/>
      <c r="F226" s="597"/>
      <c r="G226" s="597"/>
      <c r="H226" s="1775"/>
      <c r="I226" s="596"/>
      <c r="J226" s="597" t="s">
        <v>3807</v>
      </c>
      <c r="K226" s="597"/>
      <c r="L226" s="599"/>
      <c r="M226" s="6"/>
      <c r="N226" s="6"/>
      <c r="O226" s="6"/>
      <c r="P226" s="6"/>
      <c r="Q226" s="6"/>
      <c r="R226" s="6"/>
      <c r="S226"/>
      <c r="T226" s="6"/>
      <c r="U226" s="6"/>
      <c r="V226" s="6"/>
      <c r="W226" s="6"/>
      <c r="X226" s="6"/>
      <c r="Y226" s="6"/>
    </row>
    <row r="227" spans="1:25" s="37" customFormat="1" hidden="1">
      <c r="A227" s="596"/>
      <c r="B227" s="597"/>
      <c r="C227" s="597"/>
      <c r="D227" s="597"/>
      <c r="E227" s="597"/>
      <c r="F227" s="597"/>
      <c r="G227" s="597"/>
      <c r="H227" s="1775"/>
      <c r="I227" s="596"/>
      <c r="J227" s="597" t="s">
        <v>3807</v>
      </c>
      <c r="K227" s="597"/>
      <c r="L227" s="599"/>
      <c r="M227" s="6"/>
      <c r="N227" s="6"/>
      <c r="O227" s="6"/>
      <c r="P227" s="6"/>
      <c r="Q227" s="6"/>
      <c r="R227" s="6"/>
      <c r="S227"/>
      <c r="T227" s="6"/>
      <c r="U227" s="6"/>
      <c r="V227" s="6"/>
      <c r="W227" s="6"/>
      <c r="X227" s="6"/>
      <c r="Y227" s="6"/>
    </row>
    <row r="228" spans="1:25" s="37" customFormat="1" hidden="1">
      <c r="A228" s="596"/>
      <c r="B228" s="597"/>
      <c r="C228" s="597"/>
      <c r="D228" s="597"/>
      <c r="E228" s="597"/>
      <c r="F228" s="597"/>
      <c r="G228" s="597"/>
      <c r="H228" s="1775"/>
      <c r="I228" s="596"/>
      <c r="J228" s="597" t="s">
        <v>3807</v>
      </c>
      <c r="K228" s="597"/>
      <c r="L228" s="599"/>
      <c r="M228" s="6"/>
      <c r="N228" s="6"/>
      <c r="O228" s="6"/>
      <c r="P228" s="6"/>
      <c r="Q228" s="6"/>
      <c r="R228" s="6"/>
      <c r="S228"/>
      <c r="T228" s="6"/>
      <c r="U228" s="6"/>
      <c r="V228" s="6"/>
      <c r="W228" s="6"/>
      <c r="X228" s="6"/>
      <c r="Y228" s="6"/>
    </row>
    <row r="229" spans="1:25" s="37" customFormat="1" hidden="1">
      <c r="A229" s="596"/>
      <c r="B229" s="597"/>
      <c r="C229" s="597"/>
      <c r="D229" s="597"/>
      <c r="E229" s="597"/>
      <c r="F229" s="597"/>
      <c r="G229" s="597"/>
      <c r="H229" s="1775"/>
      <c r="I229" s="596"/>
      <c r="J229" s="597" t="s">
        <v>3807</v>
      </c>
      <c r="K229" s="597"/>
      <c r="L229" s="599"/>
      <c r="M229" s="6"/>
      <c r="N229" s="6"/>
      <c r="O229" s="6"/>
      <c r="P229" s="6"/>
      <c r="Q229" s="6"/>
      <c r="R229" s="6"/>
      <c r="S229"/>
      <c r="T229" s="6"/>
      <c r="U229" s="6"/>
      <c r="V229" s="6"/>
      <c r="W229" s="6"/>
      <c r="X229" s="6"/>
      <c r="Y229" s="6"/>
    </row>
    <row r="230" spans="1:25" s="37" customFormat="1" hidden="1">
      <c r="A230" s="596"/>
      <c r="B230" s="597"/>
      <c r="C230" s="597"/>
      <c r="D230" s="597"/>
      <c r="E230" s="597"/>
      <c r="F230" s="597"/>
      <c r="G230" s="597"/>
      <c r="H230" s="1775"/>
      <c r="I230" s="596"/>
      <c r="J230" s="597" t="s">
        <v>3807</v>
      </c>
      <c r="K230" s="597"/>
      <c r="L230" s="599"/>
      <c r="M230" s="6"/>
      <c r="N230" s="6"/>
      <c r="O230" s="6"/>
      <c r="P230" s="6"/>
      <c r="Q230" s="6"/>
      <c r="R230" s="6"/>
      <c r="S230"/>
      <c r="T230" s="6"/>
      <c r="U230" s="6"/>
      <c r="V230" s="6"/>
      <c r="W230" s="6"/>
      <c r="X230" s="6"/>
      <c r="Y230" s="6"/>
    </row>
    <row r="231" spans="1:25" s="37" customFormat="1" hidden="1">
      <c r="A231" s="596"/>
      <c r="B231" s="597"/>
      <c r="C231" s="597"/>
      <c r="D231" s="597"/>
      <c r="E231" s="597"/>
      <c r="F231" s="597"/>
      <c r="G231" s="597"/>
      <c r="H231" s="1775"/>
      <c r="I231" s="596"/>
      <c r="J231" s="597" t="s">
        <v>3807</v>
      </c>
      <c r="K231" s="597"/>
      <c r="L231" s="599"/>
      <c r="M231" s="6"/>
      <c r="N231" s="6"/>
      <c r="O231" s="6"/>
      <c r="P231" s="6"/>
      <c r="Q231" s="6"/>
      <c r="R231" s="6"/>
      <c r="S231"/>
      <c r="T231" s="6"/>
      <c r="U231" s="6"/>
      <c r="V231" s="6"/>
      <c r="W231" s="6"/>
      <c r="X231" s="6"/>
      <c r="Y231" s="6"/>
    </row>
    <row r="232" spans="1:25" s="37" customFormat="1" hidden="1">
      <c r="A232" s="596"/>
      <c r="B232" s="597"/>
      <c r="C232" s="597"/>
      <c r="D232" s="597"/>
      <c r="E232" s="597"/>
      <c r="F232" s="597"/>
      <c r="G232" s="597"/>
      <c r="H232" s="1775"/>
      <c r="I232" s="596"/>
      <c r="J232" s="597" t="s">
        <v>3807</v>
      </c>
      <c r="K232" s="597"/>
      <c r="L232" s="599"/>
      <c r="M232" s="6"/>
      <c r="N232" s="6"/>
      <c r="O232" s="6"/>
      <c r="P232" s="6"/>
      <c r="Q232" s="6"/>
      <c r="R232" s="6"/>
      <c r="S232"/>
      <c r="T232" s="6"/>
      <c r="U232" s="6"/>
      <c r="V232" s="6"/>
      <c r="W232" s="6"/>
      <c r="X232" s="6"/>
      <c r="Y232" s="6"/>
    </row>
    <row r="233" spans="1:25" s="37" customFormat="1" hidden="1">
      <c r="A233" s="596"/>
      <c r="B233" s="597"/>
      <c r="C233" s="597"/>
      <c r="D233" s="597"/>
      <c r="E233" s="597"/>
      <c r="F233" s="597"/>
      <c r="G233" s="597"/>
      <c r="H233" s="1775"/>
      <c r="I233" s="596"/>
      <c r="J233" s="597" t="s">
        <v>3807</v>
      </c>
      <c r="K233" s="597"/>
      <c r="L233" s="599"/>
      <c r="M233" s="6"/>
      <c r="N233" s="6"/>
      <c r="O233" s="6"/>
      <c r="P233" s="6"/>
      <c r="Q233" s="6"/>
      <c r="R233" s="6"/>
      <c r="S233"/>
      <c r="T233" s="6"/>
      <c r="U233" s="6"/>
      <c r="V233" s="6"/>
      <c r="W233" s="6"/>
      <c r="X233" s="6"/>
      <c r="Y233" s="6"/>
    </row>
    <row r="234" spans="1:25" s="37" customFormat="1" hidden="1">
      <c r="A234" s="596"/>
      <c r="B234" s="597"/>
      <c r="C234" s="597"/>
      <c r="D234" s="597"/>
      <c r="E234" s="597"/>
      <c r="F234" s="597"/>
      <c r="G234" s="597"/>
      <c r="H234" s="1775"/>
      <c r="I234" s="596"/>
      <c r="J234" s="597" t="s">
        <v>3807</v>
      </c>
      <c r="K234" s="597"/>
      <c r="L234" s="599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1:25" s="37" customFormat="1" hidden="1">
      <c r="A235" s="596"/>
      <c r="B235" s="597"/>
      <c r="C235" s="597"/>
      <c r="D235" s="597"/>
      <c r="E235" s="597"/>
      <c r="F235" s="597"/>
      <c r="G235" s="597"/>
      <c r="H235" s="1775"/>
      <c r="I235" s="596"/>
      <c r="J235" s="597" t="s">
        <v>3807</v>
      </c>
      <c r="K235" s="597"/>
      <c r="L235" s="599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1:25" s="37" customFormat="1" hidden="1">
      <c r="A236" s="596"/>
      <c r="B236" s="597"/>
      <c r="C236" s="597"/>
      <c r="D236" s="597"/>
      <c r="E236" s="597"/>
      <c r="F236" s="597"/>
      <c r="G236" s="597"/>
      <c r="H236" s="1775"/>
      <c r="I236" s="596"/>
      <c r="J236" s="597" t="s">
        <v>3807</v>
      </c>
      <c r="K236" s="597"/>
      <c r="L236" s="599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1:25" s="37" customFormat="1" hidden="1">
      <c r="A237" s="596"/>
      <c r="B237" s="597"/>
      <c r="C237" s="597"/>
      <c r="D237" s="597"/>
      <c r="E237" s="597"/>
      <c r="F237" s="597"/>
      <c r="G237" s="597"/>
      <c r="H237" s="1775"/>
      <c r="I237" s="596"/>
      <c r="J237" s="597" t="s">
        <v>3807</v>
      </c>
      <c r="K237" s="597"/>
      <c r="L237" s="599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1:25" s="37" customFormat="1" hidden="1">
      <c r="A238" s="596"/>
      <c r="B238" s="597"/>
      <c r="C238" s="597"/>
      <c r="D238" s="597"/>
      <c r="E238" s="597"/>
      <c r="F238" s="597"/>
      <c r="G238" s="597"/>
      <c r="H238" s="1775"/>
      <c r="I238" s="596"/>
      <c r="J238" s="597" t="s">
        <v>3807</v>
      </c>
      <c r="K238" s="597"/>
      <c r="L238" s="599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1:25" s="37" customFormat="1" hidden="1">
      <c r="A239" s="596"/>
      <c r="B239" s="597"/>
      <c r="C239" s="597"/>
      <c r="D239" s="597"/>
      <c r="E239" s="597"/>
      <c r="F239" s="597"/>
      <c r="G239" s="597"/>
      <c r="H239" s="1775"/>
      <c r="I239" s="596"/>
      <c r="J239" s="597" t="s">
        <v>3807</v>
      </c>
      <c r="K239" s="597"/>
      <c r="L239" s="599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1:25" s="37" customFormat="1" hidden="1">
      <c r="A240" s="596"/>
      <c r="B240" s="597"/>
      <c r="C240" s="597"/>
      <c r="D240" s="597"/>
      <c r="E240" s="597"/>
      <c r="F240" s="597"/>
      <c r="G240" s="597"/>
      <c r="H240" s="1775"/>
      <c r="I240" s="596"/>
      <c r="J240" s="597" t="s">
        <v>3807</v>
      </c>
      <c r="K240" s="597"/>
      <c r="L240" s="599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1:25" s="37" customFormat="1" hidden="1">
      <c r="A241" s="596"/>
      <c r="B241" s="597"/>
      <c r="C241" s="597"/>
      <c r="D241" s="597"/>
      <c r="E241" s="597"/>
      <c r="F241" s="597"/>
      <c r="G241" s="597"/>
      <c r="H241" s="1775"/>
      <c r="I241" s="596"/>
      <c r="J241" s="597" t="s">
        <v>3807</v>
      </c>
      <c r="K241" s="597"/>
      <c r="L241" s="599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1:25" s="37" customFormat="1" hidden="1">
      <c r="A242" s="596"/>
      <c r="B242" s="597"/>
      <c r="C242" s="597"/>
      <c r="D242" s="597"/>
      <c r="E242" s="597"/>
      <c r="F242" s="597"/>
      <c r="G242" s="597"/>
      <c r="H242" s="1775"/>
      <c r="I242" s="596"/>
      <c r="J242" s="597" t="s">
        <v>3807</v>
      </c>
      <c r="K242" s="597"/>
      <c r="L242" s="599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1:25" s="37" customFormat="1" hidden="1">
      <c r="A243" s="596"/>
      <c r="B243" s="597"/>
      <c r="C243" s="597"/>
      <c r="D243" s="597"/>
      <c r="E243" s="597"/>
      <c r="F243" s="597"/>
      <c r="G243" s="597"/>
      <c r="H243" s="1775"/>
      <c r="I243" s="596"/>
      <c r="J243" s="597" t="s">
        <v>3807</v>
      </c>
      <c r="K243" s="597"/>
      <c r="L243" s="599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1:25" s="37" customFormat="1" hidden="1">
      <c r="A244" s="596"/>
      <c r="B244" s="597"/>
      <c r="C244" s="597"/>
      <c r="D244" s="597"/>
      <c r="E244" s="597"/>
      <c r="F244" s="597"/>
      <c r="G244" s="597"/>
      <c r="H244" s="1775"/>
      <c r="I244" s="596"/>
      <c r="J244" s="597" t="s">
        <v>3807</v>
      </c>
      <c r="K244" s="597"/>
      <c r="L244" s="599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1:25" s="37" customFormat="1" hidden="1">
      <c r="A245" s="596"/>
      <c r="B245" s="597"/>
      <c r="C245" s="597"/>
      <c r="D245" s="597"/>
      <c r="E245" s="597"/>
      <c r="F245" s="597"/>
      <c r="G245" s="597"/>
      <c r="H245" s="1775"/>
      <c r="I245" s="596"/>
      <c r="J245" s="597" t="s">
        <v>3807</v>
      </c>
      <c r="K245" s="597"/>
      <c r="L245" s="599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1:25" s="37" customFormat="1" hidden="1">
      <c r="A246" s="596"/>
      <c r="B246" s="597"/>
      <c r="C246" s="597"/>
      <c r="D246" s="597"/>
      <c r="E246" s="597"/>
      <c r="F246" s="597"/>
      <c r="G246" s="597"/>
      <c r="H246" s="1775"/>
      <c r="I246" s="596"/>
      <c r="J246" s="597" t="s">
        <v>3807</v>
      </c>
      <c r="K246" s="597"/>
      <c r="L246" s="599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1:25" s="37" customFormat="1" hidden="1">
      <c r="A247" s="596"/>
      <c r="B247" s="597"/>
      <c r="C247" s="597"/>
      <c r="D247" s="597"/>
      <c r="E247" s="597"/>
      <c r="F247" s="597"/>
      <c r="G247" s="597"/>
      <c r="H247" s="1775"/>
      <c r="I247" s="596"/>
      <c r="J247" s="597" t="s">
        <v>3807</v>
      </c>
      <c r="K247" s="597"/>
      <c r="L247" s="599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1:25" s="37" customFormat="1" hidden="1">
      <c r="A248" s="596"/>
      <c r="B248" s="597"/>
      <c r="C248" s="597"/>
      <c r="D248" s="597"/>
      <c r="E248" s="597"/>
      <c r="F248" s="597"/>
      <c r="G248" s="597"/>
      <c r="H248" s="1775"/>
      <c r="I248" s="596"/>
      <c r="J248" s="597" t="s">
        <v>3807</v>
      </c>
      <c r="K248" s="597"/>
      <c r="L248" s="599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1:25" s="37" customFormat="1" hidden="1">
      <c r="A249" s="596"/>
      <c r="B249" s="597"/>
      <c r="C249" s="597"/>
      <c r="D249" s="597"/>
      <c r="E249" s="597"/>
      <c r="F249" s="597"/>
      <c r="G249" s="597"/>
      <c r="H249" s="1775"/>
      <c r="I249" s="596"/>
      <c r="J249" s="597" t="s">
        <v>3807</v>
      </c>
      <c r="K249" s="597"/>
      <c r="L249" s="599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1:25" s="37" customFormat="1" hidden="1">
      <c r="A250" s="596"/>
      <c r="B250" s="597"/>
      <c r="C250" s="597"/>
      <c r="D250" s="597"/>
      <c r="E250" s="597"/>
      <c r="F250" s="597"/>
      <c r="G250" s="597"/>
      <c r="H250" s="1775"/>
      <c r="I250" s="596"/>
      <c r="J250" s="597" t="s">
        <v>3807</v>
      </c>
      <c r="K250" s="597"/>
      <c r="L250" s="599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1:25" s="37" customFormat="1" hidden="1">
      <c r="A251" s="596"/>
      <c r="B251" s="597"/>
      <c r="C251" s="597"/>
      <c r="D251" s="597"/>
      <c r="E251" s="597"/>
      <c r="F251" s="597"/>
      <c r="G251" s="597"/>
      <c r="H251" s="1775"/>
      <c r="I251" s="596"/>
      <c r="J251" s="597" t="s">
        <v>3807</v>
      </c>
      <c r="K251" s="597"/>
      <c r="L251" s="599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1:25" s="37" customFormat="1" hidden="1">
      <c r="A252" s="596"/>
      <c r="B252" s="597"/>
      <c r="C252" s="597"/>
      <c r="D252" s="597"/>
      <c r="E252" s="597"/>
      <c r="F252" s="597"/>
      <c r="G252" s="597"/>
      <c r="H252" s="1775"/>
      <c r="I252" s="596"/>
      <c r="J252" s="597" t="s">
        <v>3807</v>
      </c>
      <c r="K252" s="597"/>
      <c r="L252" s="599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1:25" s="37" customFormat="1" hidden="1">
      <c r="A253" s="596"/>
      <c r="B253" s="597"/>
      <c r="C253" s="597"/>
      <c r="D253" s="597"/>
      <c r="E253" s="597"/>
      <c r="F253" s="597"/>
      <c r="G253" s="597"/>
      <c r="H253" s="1775"/>
      <c r="I253" s="596"/>
      <c r="J253" s="597" t="s">
        <v>3807</v>
      </c>
      <c r="K253" s="597"/>
      <c r="L253" s="599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1:25" s="37" customFormat="1" hidden="1">
      <c r="A254" s="596"/>
      <c r="B254" s="597"/>
      <c r="C254" s="597"/>
      <c r="D254" s="597"/>
      <c r="E254" s="597"/>
      <c r="F254" s="597"/>
      <c r="G254" s="597"/>
      <c r="H254" s="1775"/>
      <c r="I254" s="596"/>
      <c r="J254" s="597" t="s">
        <v>3807</v>
      </c>
      <c r="K254" s="597"/>
      <c r="L254" s="599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1:25" s="37" customFormat="1" hidden="1">
      <c r="A255" s="596"/>
      <c r="B255" s="597"/>
      <c r="C255" s="597"/>
      <c r="D255" s="597"/>
      <c r="E255" s="597"/>
      <c r="F255" s="597"/>
      <c r="G255" s="597"/>
      <c r="H255" s="1775"/>
      <c r="I255" s="596"/>
      <c r="J255" s="597" t="s">
        <v>3807</v>
      </c>
      <c r="K255" s="597"/>
      <c r="L255" s="599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1:25" s="37" customFormat="1" hidden="1">
      <c r="A256" s="596"/>
      <c r="B256" s="597"/>
      <c r="C256" s="597"/>
      <c r="D256" s="597"/>
      <c r="E256" s="597"/>
      <c r="F256" s="597"/>
      <c r="G256" s="597"/>
      <c r="H256" s="1775"/>
      <c r="I256" s="596"/>
      <c r="J256" s="597" t="s">
        <v>3807</v>
      </c>
      <c r="K256" s="597"/>
      <c r="L256" s="599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1:25" s="37" customFormat="1" hidden="1">
      <c r="A257" s="596"/>
      <c r="B257" s="597"/>
      <c r="C257" s="597"/>
      <c r="D257" s="597"/>
      <c r="E257" s="597"/>
      <c r="F257" s="597"/>
      <c r="G257" s="597"/>
      <c r="H257" s="1775"/>
      <c r="I257" s="596"/>
      <c r="J257" s="597" t="s">
        <v>3807</v>
      </c>
      <c r="K257" s="597"/>
      <c r="L257" s="599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1:25" s="37" customFormat="1" hidden="1">
      <c r="A258" s="596"/>
      <c r="B258" s="597"/>
      <c r="C258" s="597"/>
      <c r="D258" s="597"/>
      <c r="E258" s="597"/>
      <c r="F258" s="597"/>
      <c r="G258" s="597"/>
      <c r="H258" s="1775"/>
      <c r="I258" s="596"/>
      <c r="J258" s="597" t="s">
        <v>3807</v>
      </c>
      <c r="K258" s="597"/>
      <c r="L258" s="599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1:25" s="37" customFormat="1" hidden="1">
      <c r="A259" s="596"/>
      <c r="B259" s="597"/>
      <c r="C259" s="597"/>
      <c r="D259" s="597"/>
      <c r="E259" s="597"/>
      <c r="F259" s="597"/>
      <c r="G259" s="597"/>
      <c r="H259" s="1775"/>
      <c r="I259" s="596"/>
      <c r="J259" s="597" t="s">
        <v>3807</v>
      </c>
      <c r="K259" s="597"/>
      <c r="L259" s="599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1:25" s="37" customFormat="1" hidden="1">
      <c r="A260" s="596"/>
      <c r="B260" s="597"/>
      <c r="C260" s="597"/>
      <c r="D260" s="597"/>
      <c r="E260" s="597"/>
      <c r="F260" s="597"/>
      <c r="G260" s="597"/>
      <c r="H260" s="1775"/>
      <c r="I260" s="596"/>
      <c r="J260" s="597" t="s">
        <v>3807</v>
      </c>
      <c r="K260" s="597"/>
      <c r="L260" s="599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1:25" s="37" customFormat="1" hidden="1">
      <c r="A261" s="596"/>
      <c r="B261" s="597"/>
      <c r="C261" s="597"/>
      <c r="D261" s="597"/>
      <c r="E261" s="597"/>
      <c r="F261" s="597"/>
      <c r="G261" s="597"/>
      <c r="H261" s="1775"/>
      <c r="I261" s="596"/>
      <c r="J261" s="597" t="s">
        <v>3807</v>
      </c>
      <c r="K261" s="597"/>
      <c r="L261" s="599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1:25" s="37" customFormat="1" hidden="1">
      <c r="A262" s="596"/>
      <c r="B262" s="597"/>
      <c r="C262" s="597"/>
      <c r="D262" s="597"/>
      <c r="E262" s="597"/>
      <c r="F262" s="597"/>
      <c r="G262" s="597"/>
      <c r="H262" s="1775"/>
      <c r="I262" s="596"/>
      <c r="J262" s="597" t="s">
        <v>3807</v>
      </c>
      <c r="K262" s="597"/>
      <c r="L262" s="599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1:25" s="37" customFormat="1" hidden="1">
      <c r="A263" s="596"/>
      <c r="B263" s="597"/>
      <c r="C263" s="597"/>
      <c r="D263" s="597"/>
      <c r="E263" s="597"/>
      <c r="F263" s="597"/>
      <c r="G263" s="597"/>
      <c r="H263" s="1775"/>
      <c r="I263" s="596"/>
      <c r="J263" s="597" t="s">
        <v>3807</v>
      </c>
      <c r="K263" s="597"/>
      <c r="L263" s="599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1:25" s="37" customFormat="1" hidden="1">
      <c r="A264" s="596"/>
      <c r="B264" s="597"/>
      <c r="C264" s="597"/>
      <c r="D264" s="597"/>
      <c r="E264" s="597"/>
      <c r="F264" s="597"/>
      <c r="G264" s="597"/>
      <c r="H264" s="1775"/>
      <c r="I264" s="596"/>
      <c r="J264" s="597" t="s">
        <v>3807</v>
      </c>
      <c r="K264" s="597"/>
      <c r="L264" s="599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1:25" s="37" customFormat="1" hidden="1">
      <c r="A265" s="596"/>
      <c r="B265" s="597"/>
      <c r="C265" s="597"/>
      <c r="D265" s="597"/>
      <c r="E265" s="597"/>
      <c r="F265" s="597"/>
      <c r="G265" s="597"/>
      <c r="H265" s="1775"/>
      <c r="I265" s="596"/>
      <c r="J265" s="597" t="s">
        <v>3807</v>
      </c>
      <c r="K265" s="597"/>
      <c r="L265" s="599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1:25" s="37" customFormat="1" hidden="1">
      <c r="A266" s="596"/>
      <c r="B266" s="597"/>
      <c r="C266" s="597"/>
      <c r="D266" s="597"/>
      <c r="E266" s="597"/>
      <c r="F266" s="597"/>
      <c r="G266" s="597"/>
      <c r="H266" s="1775"/>
      <c r="I266" s="596"/>
      <c r="J266" s="597" t="s">
        <v>3807</v>
      </c>
      <c r="K266" s="597"/>
      <c r="L266" s="599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1:25" s="37" customFormat="1" hidden="1">
      <c r="A267" s="596"/>
      <c r="B267" s="597"/>
      <c r="C267" s="597"/>
      <c r="D267" s="597"/>
      <c r="E267" s="597"/>
      <c r="F267" s="597"/>
      <c r="G267" s="597"/>
      <c r="H267" s="1775"/>
      <c r="I267" s="596"/>
      <c r="J267" s="597" t="s">
        <v>3807</v>
      </c>
      <c r="K267" s="597"/>
      <c r="L267" s="599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1:25" s="37" customFormat="1" hidden="1">
      <c r="A268" s="596"/>
      <c r="B268" s="597"/>
      <c r="C268" s="597"/>
      <c r="D268" s="597"/>
      <c r="E268" s="597"/>
      <c r="F268" s="597"/>
      <c r="G268" s="597"/>
      <c r="H268" s="1775"/>
      <c r="I268" s="596"/>
      <c r="J268" s="597" t="s">
        <v>3807</v>
      </c>
      <c r="K268" s="597"/>
      <c r="L268" s="599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1:25" s="37" customFormat="1" hidden="1">
      <c r="A269" s="596"/>
      <c r="B269" s="597"/>
      <c r="C269" s="597"/>
      <c r="D269" s="597"/>
      <c r="E269" s="597"/>
      <c r="F269" s="597"/>
      <c r="G269" s="597"/>
      <c r="H269" s="1775"/>
      <c r="I269" s="596"/>
      <c r="J269" s="597" t="s">
        <v>3807</v>
      </c>
      <c r="K269" s="597"/>
      <c r="L269" s="599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1:25" s="37" customFormat="1" hidden="1">
      <c r="A270" s="596"/>
      <c r="B270" s="597"/>
      <c r="C270" s="597"/>
      <c r="D270" s="597"/>
      <c r="E270" s="597"/>
      <c r="F270" s="597"/>
      <c r="G270" s="597"/>
      <c r="H270" s="1775"/>
      <c r="I270" s="596"/>
      <c r="J270" s="597" t="s">
        <v>3807</v>
      </c>
      <c r="K270" s="597"/>
      <c r="L270" s="599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1:25" s="37" customFormat="1" hidden="1">
      <c r="A271" s="596"/>
      <c r="B271" s="597"/>
      <c r="C271" s="597"/>
      <c r="D271" s="597"/>
      <c r="E271" s="597"/>
      <c r="F271" s="597"/>
      <c r="G271" s="597"/>
      <c r="H271" s="1775"/>
      <c r="I271" s="596"/>
      <c r="J271" s="597" t="s">
        <v>3807</v>
      </c>
      <c r="K271" s="597"/>
      <c r="L271" s="599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1:25" s="37" customFormat="1" hidden="1">
      <c r="A272" s="596"/>
      <c r="B272" s="597"/>
      <c r="C272" s="597"/>
      <c r="D272" s="597"/>
      <c r="E272" s="597"/>
      <c r="F272" s="597"/>
      <c r="G272" s="597"/>
      <c r="H272" s="1775"/>
      <c r="I272" s="596"/>
      <c r="J272" s="597" t="s">
        <v>3807</v>
      </c>
      <c r="K272" s="597"/>
      <c r="L272" s="599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1:25" s="37" customFormat="1" hidden="1">
      <c r="A273" s="596"/>
      <c r="B273" s="597"/>
      <c r="C273" s="597"/>
      <c r="D273" s="597"/>
      <c r="E273" s="597"/>
      <c r="F273" s="597"/>
      <c r="G273" s="597"/>
      <c r="H273" s="1775"/>
      <c r="I273" s="596"/>
      <c r="J273" s="597" t="s">
        <v>3807</v>
      </c>
      <c r="K273" s="597"/>
      <c r="L273" s="599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1:25" s="37" customFormat="1" hidden="1">
      <c r="A274" s="596"/>
      <c r="B274" s="597"/>
      <c r="C274" s="597"/>
      <c r="D274" s="597"/>
      <c r="E274" s="597"/>
      <c r="F274" s="597"/>
      <c r="G274" s="597"/>
      <c r="H274" s="1775"/>
      <c r="I274" s="596"/>
      <c r="J274" s="597" t="s">
        <v>3807</v>
      </c>
      <c r="K274" s="597"/>
      <c r="L274" s="599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1:25" s="37" customFormat="1" hidden="1">
      <c r="A275" s="596"/>
      <c r="B275" s="597"/>
      <c r="C275" s="597"/>
      <c r="D275" s="597"/>
      <c r="E275" s="597"/>
      <c r="F275" s="597"/>
      <c r="G275" s="597"/>
      <c r="H275" s="1775"/>
      <c r="I275" s="596"/>
      <c r="J275" s="597" t="s">
        <v>3807</v>
      </c>
      <c r="K275" s="597"/>
      <c r="L275" s="599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1:25" s="37" customFormat="1" hidden="1">
      <c r="A276" s="596"/>
      <c r="B276" s="597"/>
      <c r="C276" s="597"/>
      <c r="D276" s="597"/>
      <c r="E276" s="597"/>
      <c r="F276" s="597"/>
      <c r="G276" s="597"/>
      <c r="H276" s="1775"/>
      <c r="I276" s="596"/>
      <c r="J276" s="597" t="s">
        <v>3807</v>
      </c>
      <c r="K276" s="597"/>
      <c r="L276" s="599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1:25" s="37" customFormat="1" hidden="1">
      <c r="A277" s="596"/>
      <c r="B277" s="597"/>
      <c r="C277" s="597"/>
      <c r="D277" s="597"/>
      <c r="E277" s="597"/>
      <c r="F277" s="597"/>
      <c r="G277" s="597"/>
      <c r="H277" s="1775"/>
      <c r="I277" s="596"/>
      <c r="J277" s="597" t="s">
        <v>3807</v>
      </c>
      <c r="K277" s="597"/>
      <c r="L277" s="599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1:25" s="37" customFormat="1" hidden="1">
      <c r="A278" s="596"/>
      <c r="B278" s="597"/>
      <c r="C278" s="597"/>
      <c r="D278" s="597"/>
      <c r="E278" s="597"/>
      <c r="F278" s="597"/>
      <c r="G278" s="597"/>
      <c r="H278" s="1775"/>
      <c r="I278" s="596"/>
      <c r="J278" s="597" t="s">
        <v>3807</v>
      </c>
      <c r="K278" s="597"/>
      <c r="L278" s="599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1:25" s="37" customFormat="1" hidden="1">
      <c r="A279" s="596"/>
      <c r="B279" s="597"/>
      <c r="C279" s="597"/>
      <c r="D279" s="597"/>
      <c r="E279" s="597"/>
      <c r="F279" s="597"/>
      <c r="G279" s="597"/>
      <c r="H279" s="1775"/>
      <c r="I279" s="596"/>
      <c r="J279" s="597" t="s">
        <v>3807</v>
      </c>
      <c r="K279" s="597"/>
      <c r="L279" s="599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1:25" s="37" customFormat="1" hidden="1">
      <c r="A280" s="596"/>
      <c r="B280" s="597"/>
      <c r="C280" s="597"/>
      <c r="D280" s="597"/>
      <c r="E280" s="597"/>
      <c r="F280" s="597"/>
      <c r="G280" s="597"/>
      <c r="H280" s="1775"/>
      <c r="I280" s="596"/>
      <c r="J280" s="597" t="s">
        <v>3807</v>
      </c>
      <c r="K280" s="597"/>
      <c r="L280" s="599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1:25" s="37" customFormat="1" hidden="1">
      <c r="A281" s="596"/>
      <c r="B281" s="597"/>
      <c r="C281" s="597"/>
      <c r="D281" s="597"/>
      <c r="E281" s="597"/>
      <c r="F281" s="597"/>
      <c r="G281" s="597"/>
      <c r="H281" s="1775"/>
      <c r="I281" s="596"/>
      <c r="J281" s="597" t="s">
        <v>3807</v>
      </c>
      <c r="K281" s="597"/>
      <c r="L281" s="599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1:25" s="37" customFormat="1" hidden="1">
      <c r="A282" s="596"/>
      <c r="B282" s="597"/>
      <c r="C282" s="597"/>
      <c r="D282" s="597"/>
      <c r="E282" s="597"/>
      <c r="F282" s="597"/>
      <c r="G282" s="597"/>
      <c r="H282" s="1775"/>
      <c r="I282" s="596"/>
      <c r="J282" s="597" t="s">
        <v>3807</v>
      </c>
      <c r="K282" s="597"/>
      <c r="L282" s="599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1:25" s="37" customFormat="1" hidden="1">
      <c r="A283" s="596"/>
      <c r="B283" s="597"/>
      <c r="C283" s="597"/>
      <c r="D283" s="597"/>
      <c r="E283" s="597"/>
      <c r="F283" s="597"/>
      <c r="G283" s="597"/>
      <c r="H283" s="1775"/>
      <c r="I283" s="596"/>
      <c r="J283" s="597" t="s">
        <v>3807</v>
      </c>
      <c r="K283" s="597"/>
      <c r="L283" s="599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1:25" s="37" customFormat="1" hidden="1">
      <c r="A284" s="596"/>
      <c r="B284" s="597"/>
      <c r="C284" s="597"/>
      <c r="D284" s="597"/>
      <c r="E284" s="597"/>
      <c r="F284" s="597"/>
      <c r="G284" s="597"/>
      <c r="H284" s="1775"/>
      <c r="I284" s="596"/>
      <c r="J284" s="597" t="s">
        <v>3807</v>
      </c>
      <c r="K284" s="597"/>
      <c r="L284" s="599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1:25" s="37" customFormat="1" hidden="1">
      <c r="A285" s="596"/>
      <c r="B285" s="597"/>
      <c r="C285" s="597"/>
      <c r="D285" s="597"/>
      <c r="E285" s="597"/>
      <c r="F285" s="597"/>
      <c r="G285" s="597"/>
      <c r="H285" s="1775"/>
      <c r="I285" s="596"/>
      <c r="J285" s="597" t="s">
        <v>3807</v>
      </c>
      <c r="K285" s="597"/>
      <c r="L285" s="599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1:25" s="37" customFormat="1" hidden="1">
      <c r="A286" s="596"/>
      <c r="B286" s="597"/>
      <c r="C286" s="597"/>
      <c r="D286" s="597"/>
      <c r="E286" s="597"/>
      <c r="F286" s="597"/>
      <c r="G286" s="597"/>
      <c r="H286" s="1775"/>
      <c r="I286" s="596"/>
      <c r="J286" s="597" t="s">
        <v>3807</v>
      </c>
      <c r="K286" s="597"/>
      <c r="L286" s="599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1:25" s="37" customFormat="1" hidden="1">
      <c r="A287" s="596"/>
      <c r="B287" s="597"/>
      <c r="C287" s="597"/>
      <c r="D287" s="597"/>
      <c r="E287" s="597"/>
      <c r="F287" s="597"/>
      <c r="G287" s="597"/>
      <c r="H287" s="1775"/>
      <c r="I287" s="596"/>
      <c r="J287" s="597" t="s">
        <v>3807</v>
      </c>
      <c r="K287" s="597"/>
      <c r="L287" s="599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1:25" s="37" customFormat="1" hidden="1">
      <c r="A288" s="596"/>
      <c r="B288" s="597"/>
      <c r="C288" s="597"/>
      <c r="D288" s="597"/>
      <c r="E288" s="597"/>
      <c r="F288" s="597"/>
      <c r="G288" s="597"/>
      <c r="H288" s="1775"/>
      <c r="I288" s="596"/>
      <c r="J288" s="597" t="s">
        <v>3807</v>
      </c>
      <c r="K288" s="597"/>
      <c r="L288" s="599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1:25" s="37" customFormat="1" hidden="1">
      <c r="A289" s="596"/>
      <c r="B289" s="597"/>
      <c r="C289" s="597"/>
      <c r="D289" s="597"/>
      <c r="E289" s="597"/>
      <c r="F289" s="597"/>
      <c r="G289" s="597"/>
      <c r="H289" s="1775"/>
      <c r="I289" s="596"/>
      <c r="J289" s="597" t="s">
        <v>3807</v>
      </c>
      <c r="K289" s="597"/>
      <c r="L289" s="599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1:25" s="37" customFormat="1" hidden="1">
      <c r="A290" s="596"/>
      <c r="B290" s="597"/>
      <c r="C290" s="597"/>
      <c r="D290" s="597"/>
      <c r="E290" s="597"/>
      <c r="F290" s="597"/>
      <c r="G290" s="597"/>
      <c r="H290" s="1775"/>
      <c r="I290" s="596"/>
      <c r="J290" s="597" t="s">
        <v>3807</v>
      </c>
      <c r="K290" s="597"/>
      <c r="L290" s="599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1:25" s="37" customFormat="1" hidden="1">
      <c r="A291" s="596"/>
      <c r="B291" s="597"/>
      <c r="C291" s="597"/>
      <c r="D291" s="597"/>
      <c r="E291" s="597"/>
      <c r="F291" s="597"/>
      <c r="G291" s="597"/>
      <c r="H291" s="1775"/>
      <c r="I291" s="596"/>
      <c r="J291" s="597" t="s">
        <v>3807</v>
      </c>
      <c r="K291" s="597"/>
      <c r="L291" s="599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1:25" s="37" customFormat="1" hidden="1">
      <c r="A292" s="596"/>
      <c r="B292" s="597"/>
      <c r="C292" s="597"/>
      <c r="D292" s="597"/>
      <c r="E292" s="597"/>
      <c r="F292" s="597"/>
      <c r="G292" s="597"/>
      <c r="H292" s="1775"/>
      <c r="I292" s="596"/>
      <c r="J292" s="597" t="s">
        <v>3807</v>
      </c>
      <c r="K292" s="597"/>
      <c r="L292" s="599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1:25" s="37" customFormat="1" hidden="1">
      <c r="A293" s="596"/>
      <c r="B293" s="597"/>
      <c r="C293" s="597"/>
      <c r="D293" s="597"/>
      <c r="E293" s="597"/>
      <c r="F293" s="597"/>
      <c r="G293" s="597"/>
      <c r="H293" s="1775"/>
      <c r="I293" s="596"/>
      <c r="J293" s="597" t="s">
        <v>3807</v>
      </c>
      <c r="K293" s="597"/>
      <c r="L293" s="599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1:25" s="37" customFormat="1" hidden="1">
      <c r="A294" s="596"/>
      <c r="B294" s="597"/>
      <c r="C294" s="597"/>
      <c r="D294" s="597"/>
      <c r="E294" s="597"/>
      <c r="F294" s="597"/>
      <c r="G294" s="597"/>
      <c r="H294" s="1775"/>
      <c r="I294" s="596"/>
      <c r="J294" s="597" t="s">
        <v>3807</v>
      </c>
      <c r="K294" s="597"/>
      <c r="L294" s="599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1:25" s="37" customFormat="1" hidden="1">
      <c r="A295" s="596"/>
      <c r="B295" s="597"/>
      <c r="C295" s="597"/>
      <c r="D295" s="597"/>
      <c r="E295" s="597"/>
      <c r="F295" s="597"/>
      <c r="G295" s="597"/>
      <c r="H295" s="1775"/>
      <c r="I295" s="596"/>
      <c r="J295" s="597" t="s">
        <v>3807</v>
      </c>
      <c r="K295" s="597"/>
      <c r="L295" s="599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1:25" s="37" customFormat="1" hidden="1">
      <c r="A296" s="596"/>
      <c r="B296" s="597"/>
      <c r="C296" s="597"/>
      <c r="D296" s="597"/>
      <c r="E296" s="597"/>
      <c r="F296" s="597"/>
      <c r="G296" s="597"/>
      <c r="H296" s="1775"/>
      <c r="I296" s="596"/>
      <c r="J296" s="597" t="s">
        <v>3807</v>
      </c>
      <c r="K296" s="597"/>
      <c r="L296" s="599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1:25">
      <c r="A297" s="54" t="s">
        <v>2854</v>
      </c>
      <c r="B297" s="55">
        <v>45448</v>
      </c>
      <c r="C297" s="56"/>
      <c r="D297" s="56">
        <v>17482</v>
      </c>
      <c r="E297" s="56" t="s">
        <v>1115</v>
      </c>
      <c r="F297" s="56">
        <v>2691</v>
      </c>
      <c r="G297" s="56" t="s">
        <v>47</v>
      </c>
      <c r="H297" s="57">
        <v>100</v>
      </c>
      <c r="I297" s="54"/>
      <c r="J297" s="56"/>
      <c r="K297" s="56"/>
      <c r="L297" s="1895"/>
    </row>
    <row r="298" spans="1:25">
      <c r="A298" s="54"/>
      <c r="B298" s="56"/>
      <c r="C298" s="56"/>
      <c r="D298" s="56"/>
      <c r="E298" s="56" t="s">
        <v>1115</v>
      </c>
      <c r="F298" s="56">
        <v>869</v>
      </c>
      <c r="G298" s="56" t="s">
        <v>16</v>
      </c>
      <c r="H298" s="57">
        <v>100</v>
      </c>
      <c r="I298" s="54"/>
      <c r="J298" s="56"/>
      <c r="K298" s="56"/>
      <c r="L298" s="1895">
        <v>3880</v>
      </c>
    </row>
    <row r="299" spans="1:25" s="6" customFormat="1">
      <c r="A299" s="596" t="s">
        <v>3128</v>
      </c>
      <c r="B299" s="1774">
        <v>45481</v>
      </c>
      <c r="C299" s="597"/>
      <c r="D299" s="597">
        <v>17493</v>
      </c>
      <c r="E299" s="597" t="s">
        <v>1221</v>
      </c>
      <c r="F299" s="597">
        <v>4746</v>
      </c>
      <c r="G299" s="597" t="s">
        <v>58</v>
      </c>
      <c r="H299" s="1775">
        <v>18</v>
      </c>
      <c r="I299" s="596"/>
      <c r="J299" s="597"/>
      <c r="K299" s="597"/>
      <c r="L299" s="599">
        <v>1742.4</v>
      </c>
      <c r="S299"/>
    </row>
    <row r="300" spans="1:25" s="6" customFormat="1">
      <c r="A300" s="596" t="s">
        <v>2374</v>
      </c>
      <c r="B300" s="1774">
        <v>45450</v>
      </c>
      <c r="C300" s="597"/>
      <c r="D300" s="597">
        <v>17494</v>
      </c>
      <c r="E300" s="597" t="s">
        <v>1221</v>
      </c>
      <c r="F300" s="597">
        <v>4358</v>
      </c>
      <c r="G300" s="597" t="s">
        <v>2375</v>
      </c>
      <c r="H300" s="1775">
        <v>100</v>
      </c>
      <c r="I300" s="596"/>
      <c r="J300" s="597"/>
      <c r="K300" s="597"/>
      <c r="L300" s="599">
        <v>3150</v>
      </c>
      <c r="S300"/>
      <c r="U300" s="1886">
        <v>1</v>
      </c>
      <c r="V300" s="5"/>
    </row>
    <row r="301" spans="1:25" s="6" customFormat="1">
      <c r="A301" s="596" t="s">
        <v>2374</v>
      </c>
      <c r="B301" s="1774">
        <v>45450</v>
      </c>
      <c r="C301" s="597"/>
      <c r="D301" s="597">
        <v>17367</v>
      </c>
      <c r="E301" s="597" t="s">
        <v>7</v>
      </c>
      <c r="F301" s="597">
        <v>4389</v>
      </c>
      <c r="G301" s="597" t="s">
        <v>210</v>
      </c>
      <c r="H301" s="1775">
        <v>200</v>
      </c>
      <c r="I301" s="596"/>
      <c r="J301" s="597"/>
      <c r="K301" s="597"/>
      <c r="L301" s="599">
        <v>620</v>
      </c>
      <c r="S301"/>
      <c r="U301" s="1886">
        <v>2</v>
      </c>
      <c r="V301" s="5"/>
    </row>
    <row r="302" spans="1:25" s="6" customFormat="1">
      <c r="A302" s="709"/>
      <c r="B302" s="8"/>
      <c r="C302" s="8"/>
      <c r="D302" s="8"/>
      <c r="E302" s="8"/>
      <c r="F302" s="8"/>
      <c r="G302" s="8"/>
      <c r="H302" s="1776"/>
      <c r="I302" s="709"/>
      <c r="J302" s="8"/>
      <c r="K302" s="8"/>
      <c r="L302" s="587"/>
      <c r="S302"/>
      <c r="U302" s="1886">
        <v>3</v>
      </c>
      <c r="V302" s="5"/>
    </row>
    <row r="303" spans="1:25" s="6" customFormat="1">
      <c r="A303" s="37"/>
      <c r="B303"/>
      <c r="C303"/>
      <c r="D303"/>
      <c r="E303"/>
      <c r="F303"/>
      <c r="G303"/>
      <c r="H303" s="484"/>
      <c r="I303" s="37"/>
      <c r="J303"/>
      <c r="K303"/>
      <c r="L303" s="587"/>
      <c r="S303"/>
      <c r="U303" s="1886">
        <v>4</v>
      </c>
      <c r="V303" s="5"/>
    </row>
    <row r="304" spans="1:25" s="6" customFormat="1">
      <c r="A304" s="37"/>
      <c r="B304"/>
      <c r="C304"/>
      <c r="D304"/>
      <c r="E304"/>
      <c r="F304"/>
      <c r="G304"/>
      <c r="H304" s="484"/>
      <c r="I304" s="37"/>
      <c r="J304"/>
      <c r="K304"/>
      <c r="L304" s="587"/>
      <c r="S304"/>
      <c r="U304" s="1886">
        <v>5</v>
      </c>
      <c r="V304" s="5"/>
    </row>
    <row r="305" spans="1:22" s="6" customFormat="1">
      <c r="A305" s="37"/>
      <c r="B305"/>
      <c r="C305"/>
      <c r="D305"/>
      <c r="E305"/>
      <c r="F305"/>
      <c r="G305"/>
      <c r="H305" s="484"/>
      <c r="I305" s="37"/>
      <c r="J305"/>
      <c r="K305"/>
      <c r="L305" s="587"/>
      <c r="S305"/>
      <c r="U305" s="1886">
        <v>6</v>
      </c>
      <c r="V305" s="5"/>
    </row>
    <row r="306" spans="1:22" s="6" customFormat="1">
      <c r="A306" s="37"/>
      <c r="B306"/>
      <c r="C306"/>
      <c r="D306"/>
      <c r="E306"/>
      <c r="F306"/>
      <c r="G306"/>
      <c r="H306" s="484"/>
      <c r="I306" s="37"/>
      <c r="J306"/>
      <c r="K306"/>
      <c r="L306" s="587"/>
      <c r="S306"/>
      <c r="U306" s="1886">
        <v>7</v>
      </c>
      <c r="V306" s="5"/>
    </row>
    <row r="307" spans="1:22" s="6" customFormat="1">
      <c r="A307" s="37"/>
      <c r="B307"/>
      <c r="C307"/>
      <c r="D307"/>
      <c r="E307"/>
      <c r="F307"/>
      <c r="G307"/>
      <c r="H307" s="484"/>
      <c r="I307" s="37"/>
      <c r="J307"/>
      <c r="K307"/>
      <c r="L307" s="587"/>
      <c r="S307"/>
      <c r="U307" s="1886">
        <v>8</v>
      </c>
      <c r="V307" s="5"/>
    </row>
    <row r="308" spans="1:22" s="6" customFormat="1">
      <c r="A308" s="37"/>
      <c r="B308"/>
      <c r="C308"/>
      <c r="D308"/>
      <c r="E308"/>
      <c r="F308"/>
      <c r="G308"/>
      <c r="H308" s="484"/>
      <c r="I308" s="37"/>
      <c r="J308"/>
      <c r="K308"/>
      <c r="L308" s="587"/>
      <c r="S308"/>
      <c r="U308" s="1886">
        <v>9</v>
      </c>
      <c r="V308" s="5"/>
    </row>
    <row r="309" spans="1:22" s="6" customFormat="1">
      <c r="A309" s="37"/>
      <c r="B309"/>
      <c r="C309"/>
      <c r="D309"/>
      <c r="E309"/>
      <c r="F309"/>
      <c r="G309"/>
      <c r="H309" s="484"/>
      <c r="I309" s="37"/>
      <c r="J309"/>
      <c r="K309"/>
      <c r="L309" s="587"/>
      <c r="S309"/>
      <c r="U309" s="1886">
        <v>10</v>
      </c>
      <c r="V309" s="5"/>
    </row>
    <row r="310" spans="1:22" s="6" customFormat="1">
      <c r="A310" s="37"/>
      <c r="B310"/>
      <c r="C310"/>
      <c r="D310"/>
      <c r="E310"/>
      <c r="F310"/>
      <c r="G310"/>
      <c r="H310" s="484"/>
      <c r="I310" s="37"/>
      <c r="J310"/>
      <c r="K310"/>
      <c r="L310" s="587"/>
      <c r="S310"/>
      <c r="U310" s="1886">
        <v>11</v>
      </c>
      <c r="V310" s="5"/>
    </row>
    <row r="311" spans="1:22" s="6" customFormat="1">
      <c r="A311" s="37"/>
      <c r="B311"/>
      <c r="C311"/>
      <c r="D311"/>
      <c r="E311"/>
      <c r="F311"/>
      <c r="G311"/>
      <c r="H311" s="484"/>
      <c r="I311" s="37"/>
      <c r="J311"/>
      <c r="K311"/>
      <c r="L311" s="587"/>
      <c r="S311"/>
      <c r="U311" s="1886">
        <v>12</v>
      </c>
      <c r="V311" s="5"/>
    </row>
    <row r="312" spans="1:22" s="6" customFormat="1">
      <c r="A312" s="37"/>
      <c r="B312"/>
      <c r="C312"/>
      <c r="D312"/>
      <c r="E312"/>
      <c r="F312"/>
      <c r="G312"/>
      <c r="H312" s="484"/>
      <c r="I312" s="37"/>
      <c r="J312"/>
      <c r="K312"/>
      <c r="L312" s="587"/>
      <c r="S312"/>
      <c r="U312" s="1886">
        <v>13</v>
      </c>
      <c r="V312" s="5"/>
    </row>
    <row r="313" spans="1:22" s="6" customFormat="1">
      <c r="A313" s="37"/>
      <c r="B313"/>
      <c r="C313"/>
      <c r="D313"/>
      <c r="E313"/>
      <c r="F313"/>
      <c r="G313"/>
      <c r="H313" s="484"/>
      <c r="I313" s="37"/>
      <c r="J313"/>
      <c r="K313"/>
      <c r="L313" s="587"/>
      <c r="S313"/>
      <c r="U313" s="1886">
        <v>14</v>
      </c>
      <c r="V313" s="5"/>
    </row>
    <row r="314" spans="1:22" s="6" customFormat="1">
      <c r="A314" s="37"/>
      <c r="B314"/>
      <c r="C314"/>
      <c r="D314"/>
      <c r="E314"/>
      <c r="F314"/>
      <c r="G314"/>
      <c r="H314" s="484"/>
      <c r="I314" s="37"/>
      <c r="J314"/>
      <c r="K314"/>
      <c r="L314" s="587"/>
      <c r="S314"/>
      <c r="U314" s="1886">
        <v>15</v>
      </c>
      <c r="V314" s="5"/>
    </row>
    <row r="315" spans="1:22" s="6" customFormat="1">
      <c r="A315" s="37"/>
      <c r="B315"/>
      <c r="C315"/>
      <c r="D315"/>
      <c r="E315"/>
      <c r="F315"/>
      <c r="G315"/>
      <c r="H315" s="484"/>
      <c r="I315" s="37"/>
      <c r="J315"/>
      <c r="K315"/>
      <c r="L315" s="587"/>
      <c r="S315"/>
      <c r="U315" s="1886">
        <v>16</v>
      </c>
      <c r="V315" s="5"/>
    </row>
    <row r="316" spans="1:22" s="6" customFormat="1">
      <c r="A316" s="37"/>
      <c r="B316"/>
      <c r="C316"/>
      <c r="D316"/>
      <c r="E316"/>
      <c r="F316"/>
      <c r="G316"/>
      <c r="H316" s="484"/>
      <c r="I316" s="37"/>
      <c r="J316"/>
      <c r="K316"/>
      <c r="L316" s="587"/>
      <c r="S316"/>
    </row>
    <row r="317" spans="1:22" s="6" customFormat="1">
      <c r="A317" s="37"/>
      <c r="B317"/>
      <c r="C317"/>
      <c r="D317"/>
      <c r="E317"/>
      <c r="F317"/>
      <c r="G317"/>
      <c r="H317" s="484"/>
      <c r="I317" s="37"/>
      <c r="J317"/>
      <c r="K317"/>
      <c r="L317" s="587"/>
      <c r="S317"/>
    </row>
    <row r="318" spans="1:22" s="6" customFormat="1">
      <c r="A318" s="37"/>
      <c r="B318"/>
      <c r="C318"/>
      <c r="D318"/>
      <c r="E318"/>
      <c r="F318"/>
      <c r="G318"/>
      <c r="H318" s="484"/>
      <c r="I318" s="37"/>
      <c r="J318"/>
      <c r="K318"/>
      <c r="L318" s="587"/>
      <c r="S318"/>
    </row>
    <row r="319" spans="1:22" s="6" customFormat="1">
      <c r="A319" s="37"/>
      <c r="B319"/>
      <c r="C319"/>
      <c r="D319"/>
      <c r="E319"/>
      <c r="F319"/>
      <c r="G319"/>
      <c r="H319" s="484"/>
      <c r="I319" s="37"/>
      <c r="J319"/>
      <c r="K319"/>
      <c r="L319" s="587"/>
      <c r="S319"/>
    </row>
    <row r="320" spans="1:22" s="6" customFormat="1">
      <c r="A320" s="37"/>
      <c r="B320"/>
      <c r="C320"/>
      <c r="D320"/>
      <c r="E320"/>
      <c r="F320"/>
      <c r="G320"/>
      <c r="H320" s="484"/>
      <c r="I320" s="37"/>
      <c r="J320"/>
      <c r="K320"/>
      <c r="L320" s="587"/>
      <c r="S320"/>
    </row>
    <row r="321" spans="1:19" s="6" customFormat="1">
      <c r="A321" s="37"/>
      <c r="B321"/>
      <c r="C321"/>
      <c r="D321"/>
      <c r="E321"/>
      <c r="F321"/>
      <c r="G321"/>
      <c r="H321" s="484"/>
      <c r="I321" s="37"/>
      <c r="J321"/>
      <c r="K321"/>
      <c r="L321" s="587"/>
      <c r="S321"/>
    </row>
    <row r="322" spans="1:19" s="6" customFormat="1">
      <c r="A322" s="37"/>
      <c r="B322"/>
      <c r="C322"/>
      <c r="D322"/>
      <c r="E322"/>
      <c r="F322"/>
      <c r="G322"/>
      <c r="H322" s="484"/>
      <c r="I322" s="37"/>
      <c r="J322"/>
      <c r="K322"/>
      <c r="L322" s="587"/>
      <c r="S322"/>
    </row>
    <row r="323" spans="1:19" s="6" customFormat="1">
      <c r="A323" s="37"/>
      <c r="B323"/>
      <c r="C323"/>
      <c r="D323"/>
      <c r="E323"/>
      <c r="F323"/>
      <c r="G323"/>
      <c r="H323" s="484"/>
      <c r="I323" s="37"/>
      <c r="J323"/>
      <c r="K323"/>
      <c r="L323" s="587"/>
      <c r="S323"/>
    </row>
    <row r="324" spans="1:19" s="6" customFormat="1">
      <c r="A324" s="37"/>
      <c r="B324"/>
      <c r="C324"/>
      <c r="D324"/>
      <c r="E324"/>
      <c r="F324"/>
      <c r="G324"/>
      <c r="H324" s="484"/>
      <c r="I324" s="37"/>
      <c r="J324"/>
      <c r="K324"/>
      <c r="L324" s="587"/>
      <c r="S324"/>
    </row>
    <row r="325" spans="1:19" s="6" customFormat="1">
      <c r="A325" s="37"/>
      <c r="B325"/>
      <c r="C325"/>
      <c r="D325"/>
      <c r="E325"/>
      <c r="F325"/>
      <c r="G325"/>
      <c r="H325" s="484"/>
      <c r="I325" s="37"/>
      <c r="J325"/>
      <c r="K325"/>
      <c r="L325" s="587"/>
      <c r="S325"/>
    </row>
    <row r="326" spans="1:19" s="6" customFormat="1">
      <c r="A326" s="37"/>
      <c r="B326"/>
      <c r="C326"/>
      <c r="D326"/>
      <c r="E326"/>
      <c r="F326"/>
      <c r="G326"/>
      <c r="H326" s="484"/>
      <c r="I326" s="37"/>
      <c r="J326"/>
      <c r="K326"/>
      <c r="L326" s="587"/>
      <c r="S326"/>
    </row>
    <row r="327" spans="1:19" s="6" customFormat="1">
      <c r="A327" s="37"/>
      <c r="B327"/>
      <c r="C327"/>
      <c r="D327"/>
      <c r="E327"/>
      <c r="F327"/>
      <c r="G327"/>
      <c r="H327" s="484"/>
      <c r="I327" s="37"/>
      <c r="J327"/>
      <c r="K327"/>
      <c r="L327" s="587"/>
      <c r="S327"/>
    </row>
    <row r="328" spans="1:19" s="6" customFormat="1">
      <c r="A328" s="37"/>
      <c r="B328"/>
      <c r="C328"/>
      <c r="D328"/>
      <c r="E328"/>
      <c r="F328"/>
      <c r="G328"/>
      <c r="H328" s="484"/>
      <c r="I328" s="37"/>
      <c r="J328"/>
      <c r="K328"/>
      <c r="L328" s="587"/>
      <c r="S328"/>
    </row>
    <row r="329" spans="1:19" s="6" customFormat="1">
      <c r="A329" s="37"/>
      <c r="B329"/>
      <c r="C329"/>
      <c r="D329"/>
      <c r="E329"/>
      <c r="F329"/>
      <c r="G329"/>
      <c r="H329" s="484"/>
      <c r="I329" s="37"/>
      <c r="J329"/>
      <c r="K329"/>
      <c r="L329" s="587"/>
      <c r="S329"/>
    </row>
    <row r="330" spans="1:19" s="6" customFormat="1">
      <c r="A330" s="37"/>
      <c r="B330"/>
      <c r="C330"/>
      <c r="D330"/>
      <c r="E330"/>
      <c r="F330"/>
      <c r="G330"/>
      <c r="H330" s="484"/>
      <c r="I330" s="37"/>
      <c r="J330"/>
      <c r="K330"/>
      <c r="L330" s="587"/>
      <c r="S330"/>
    </row>
    <row r="331" spans="1:19" s="6" customFormat="1">
      <c r="A331" s="37"/>
      <c r="B331"/>
      <c r="C331"/>
      <c r="D331"/>
      <c r="E331"/>
      <c r="F331"/>
      <c r="G331"/>
      <c r="H331" s="484"/>
      <c r="I331" s="37"/>
      <c r="J331"/>
      <c r="K331"/>
      <c r="L331" s="587"/>
      <c r="S331"/>
    </row>
    <row r="332" spans="1:19" s="6" customFormat="1">
      <c r="A332" s="37"/>
      <c r="B332"/>
      <c r="C332"/>
      <c r="D332"/>
      <c r="E332"/>
      <c r="F332"/>
      <c r="G332"/>
      <c r="H332" s="484"/>
      <c r="I332" s="37"/>
      <c r="J332"/>
      <c r="K332"/>
      <c r="L332" s="587"/>
      <c r="S332"/>
    </row>
    <row r="333" spans="1:19" s="6" customFormat="1">
      <c r="A333" s="37"/>
      <c r="B333"/>
      <c r="C333"/>
      <c r="D333"/>
      <c r="E333"/>
      <c r="F333"/>
      <c r="G333"/>
      <c r="H333" s="484"/>
      <c r="I333" s="37"/>
      <c r="J333"/>
      <c r="K333"/>
      <c r="L333" s="587"/>
      <c r="S333"/>
    </row>
    <row r="334" spans="1:19" s="6" customFormat="1">
      <c r="A334" s="37"/>
      <c r="B334"/>
      <c r="C334"/>
      <c r="D334"/>
      <c r="E334"/>
      <c r="F334"/>
      <c r="G334"/>
      <c r="H334" s="484"/>
      <c r="I334" s="37"/>
      <c r="J334"/>
      <c r="K334"/>
      <c r="L334" s="587"/>
      <c r="S334"/>
    </row>
    <row r="335" spans="1:19" s="6" customFormat="1">
      <c r="A335" s="37"/>
      <c r="B335"/>
      <c r="C335"/>
      <c r="D335"/>
      <c r="E335"/>
      <c r="F335"/>
      <c r="G335"/>
      <c r="H335" s="484"/>
      <c r="I335" s="37"/>
      <c r="J335"/>
      <c r="K335"/>
      <c r="L335" s="587"/>
      <c r="S335"/>
    </row>
    <row r="336" spans="1:19" s="6" customFormat="1">
      <c r="A336" s="37"/>
      <c r="B336"/>
      <c r="C336"/>
      <c r="D336"/>
      <c r="E336"/>
      <c r="F336"/>
      <c r="G336"/>
      <c r="H336" s="484"/>
      <c r="I336" s="37"/>
      <c r="J336"/>
      <c r="K336"/>
      <c r="L336" s="587"/>
      <c r="S336"/>
    </row>
    <row r="337" spans="1:19" s="6" customFormat="1">
      <c r="A337" s="37"/>
      <c r="B337"/>
      <c r="C337"/>
      <c r="D337"/>
      <c r="E337"/>
      <c r="F337"/>
      <c r="G337"/>
      <c r="H337" s="484"/>
      <c r="I337" s="37"/>
      <c r="J337"/>
      <c r="K337"/>
      <c r="L337" s="587"/>
      <c r="S337"/>
    </row>
    <row r="338" spans="1:19" s="6" customFormat="1">
      <c r="A338" s="37"/>
      <c r="B338"/>
      <c r="C338"/>
      <c r="D338"/>
      <c r="E338"/>
      <c r="F338"/>
      <c r="G338"/>
      <c r="H338" s="484"/>
      <c r="I338" s="37"/>
      <c r="J338"/>
      <c r="K338"/>
      <c r="L338" s="587"/>
      <c r="S338"/>
    </row>
    <row r="339" spans="1:19" s="6" customFormat="1">
      <c r="A339" s="37"/>
      <c r="B339"/>
      <c r="C339"/>
      <c r="D339"/>
      <c r="E339"/>
      <c r="F339"/>
      <c r="G339"/>
      <c r="H339" s="484"/>
      <c r="I339" s="37"/>
      <c r="J339"/>
      <c r="K339"/>
      <c r="L339" s="587"/>
      <c r="S339"/>
    </row>
    <row r="340" spans="1:19" s="6" customFormat="1">
      <c r="A340" s="37"/>
      <c r="B340"/>
      <c r="C340"/>
      <c r="D340"/>
      <c r="E340"/>
      <c r="F340"/>
      <c r="G340"/>
      <c r="H340" s="484"/>
      <c r="I340" s="37"/>
      <c r="J340"/>
      <c r="K340"/>
      <c r="L340" s="587"/>
      <c r="S340"/>
    </row>
    <row r="341" spans="1:19" s="6" customFormat="1">
      <c r="A341" s="37"/>
      <c r="B341"/>
      <c r="C341"/>
      <c r="D341"/>
      <c r="E341"/>
      <c r="F341"/>
      <c r="G341"/>
      <c r="H341" s="484"/>
      <c r="I341" s="37"/>
      <c r="J341"/>
      <c r="K341"/>
      <c r="L341" s="587"/>
      <c r="S341"/>
    </row>
    <row r="342" spans="1:19" s="6" customFormat="1">
      <c r="A342" s="37"/>
      <c r="B342"/>
      <c r="C342"/>
      <c r="D342"/>
      <c r="E342"/>
      <c r="F342"/>
      <c r="G342"/>
      <c r="H342" s="484"/>
      <c r="I342" s="37"/>
      <c r="J342"/>
      <c r="K342"/>
      <c r="L342" s="587"/>
      <c r="S342"/>
    </row>
    <row r="343" spans="1:19" s="6" customFormat="1">
      <c r="A343" s="37"/>
      <c r="B343"/>
      <c r="C343"/>
      <c r="D343"/>
      <c r="E343"/>
      <c r="F343"/>
      <c r="G343"/>
      <c r="H343" s="484"/>
      <c r="I343" s="37"/>
      <c r="J343"/>
      <c r="K343"/>
      <c r="L343" s="587"/>
      <c r="S343"/>
    </row>
    <row r="344" spans="1:19" s="6" customFormat="1">
      <c r="A344" s="37"/>
      <c r="B344"/>
      <c r="C344"/>
      <c r="D344"/>
      <c r="E344"/>
      <c r="F344"/>
      <c r="G344"/>
      <c r="H344" s="484"/>
      <c r="I344" s="37"/>
      <c r="J344"/>
      <c r="K344"/>
      <c r="L344" s="587"/>
      <c r="S344"/>
    </row>
    <row r="345" spans="1:19" s="6" customFormat="1">
      <c r="A345" s="37"/>
      <c r="B345"/>
      <c r="C345"/>
      <c r="D345"/>
      <c r="E345"/>
      <c r="F345"/>
      <c r="G345"/>
      <c r="H345" s="484"/>
      <c r="I345" s="37"/>
      <c r="J345"/>
      <c r="K345"/>
      <c r="L345" s="587"/>
      <c r="S345"/>
    </row>
    <row r="346" spans="1:19" s="6" customFormat="1">
      <c r="A346" s="37"/>
      <c r="B346"/>
      <c r="C346"/>
      <c r="D346"/>
      <c r="E346"/>
      <c r="F346"/>
      <c r="G346"/>
      <c r="H346" s="484"/>
      <c r="I346" s="37"/>
      <c r="J346"/>
      <c r="K346"/>
      <c r="L346" s="587"/>
      <c r="S346"/>
    </row>
    <row r="347" spans="1:19" s="6" customFormat="1">
      <c r="A347" s="37"/>
      <c r="B347"/>
      <c r="C347"/>
      <c r="D347"/>
      <c r="E347"/>
      <c r="F347"/>
      <c r="G347"/>
      <c r="H347" s="484"/>
      <c r="I347" s="37"/>
      <c r="J347"/>
      <c r="K347"/>
      <c r="L347" s="587"/>
      <c r="S347"/>
    </row>
    <row r="348" spans="1:19" s="6" customFormat="1">
      <c r="A348" s="37"/>
      <c r="B348"/>
      <c r="C348"/>
      <c r="D348"/>
      <c r="E348"/>
      <c r="F348"/>
      <c r="G348"/>
      <c r="H348" s="484"/>
      <c r="I348" s="37"/>
      <c r="J348"/>
      <c r="K348"/>
      <c r="L348" s="587"/>
      <c r="S348"/>
    </row>
    <row r="349" spans="1:19" s="6" customFormat="1">
      <c r="A349" s="37"/>
      <c r="B349"/>
      <c r="C349"/>
      <c r="D349"/>
      <c r="E349"/>
      <c r="F349"/>
      <c r="G349"/>
      <c r="H349" s="484"/>
      <c r="I349" s="37"/>
      <c r="J349"/>
      <c r="K349"/>
      <c r="L349" s="587"/>
      <c r="S349"/>
    </row>
    <row r="350" spans="1:19" s="6" customFormat="1">
      <c r="A350" s="37"/>
      <c r="B350"/>
      <c r="C350"/>
      <c r="D350"/>
      <c r="E350"/>
      <c r="F350"/>
      <c r="G350"/>
      <c r="H350" s="484"/>
      <c r="I350" s="37"/>
      <c r="J350"/>
      <c r="K350"/>
      <c r="L350" s="587"/>
      <c r="S350"/>
    </row>
    <row r="351" spans="1:19" s="6" customFormat="1">
      <c r="A351" s="37"/>
      <c r="B351"/>
      <c r="C351"/>
      <c r="D351"/>
      <c r="E351"/>
      <c r="F351"/>
      <c r="G351"/>
      <c r="H351" s="484"/>
      <c r="I351" s="37"/>
      <c r="J351"/>
      <c r="K351"/>
      <c r="L351" s="587"/>
      <c r="S351"/>
    </row>
    <row r="352" spans="1:19" s="6" customFormat="1">
      <c r="A352" s="37"/>
      <c r="B352"/>
      <c r="C352"/>
      <c r="D352"/>
      <c r="E352"/>
      <c r="F352"/>
      <c r="G352"/>
      <c r="H352" s="484"/>
      <c r="I352" s="37"/>
      <c r="J352"/>
      <c r="K352"/>
      <c r="L352" s="587"/>
      <c r="S352"/>
    </row>
    <row r="353" spans="1:19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87"/>
      <c r="S353"/>
    </row>
    <row r="354" spans="1:19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</row>
    <row r="355" spans="1:19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</row>
    <row r="356" spans="1:19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87"/>
      <c r="S356"/>
    </row>
    <row r="357" spans="1:19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</row>
    <row r="358" spans="1:19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</row>
    <row r="359" spans="1:19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</row>
    <row r="360" spans="1:19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</row>
    <row r="361" spans="1:19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</row>
    <row r="362" spans="1:19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</row>
    <row r="363" spans="1:19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</row>
    <row r="364" spans="1:19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</row>
    <row r="365" spans="1:19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</row>
    <row r="366" spans="1:19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</row>
    <row r="367" spans="1:19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</row>
    <row r="368" spans="1:19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</row>
    <row r="369" spans="1:19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</row>
    <row r="370" spans="1:19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</row>
    <row r="371" spans="1:19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</row>
    <row r="372" spans="1:19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</row>
    <row r="373" spans="1:19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</row>
    <row r="374" spans="1:19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</row>
    <row r="375" spans="1:19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19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19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19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19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19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19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19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19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19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</sheetData>
  <mergeCells count="9">
    <mergeCell ref="A63:L63"/>
    <mergeCell ref="A174:L174"/>
    <mergeCell ref="U65:U66"/>
    <mergeCell ref="A2:L2"/>
    <mergeCell ref="A10:L10"/>
    <mergeCell ref="A15:L15"/>
    <mergeCell ref="A19:L19"/>
    <mergeCell ref="A20:L20"/>
    <mergeCell ref="A62:L62"/>
  </mergeCells>
  <conditionalFormatting sqref="I182 I64:I173 I3:I9 I11:I14 I16:I18 I1 I21:I61">
    <cfRule type="containsText" dxfId="8" priority="7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>
  <sheetPr>
    <tabColor theme="3"/>
  </sheetPr>
  <dimension ref="A1:Y574"/>
  <sheetViews>
    <sheetView workbookViewId="0"/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6.85546875" customWidth="1"/>
    <col min="6" max="6" width="8.28515625" bestFit="1" customWidth="1"/>
    <col min="7" max="7" width="9.7109375" bestFit="1" customWidth="1"/>
    <col min="8" max="8" width="8" style="484" bestFit="1" customWidth="1"/>
    <col min="9" max="9" width="7.28515625" style="37" customWidth="1"/>
    <col min="10" max="10" width="19.85546875" bestFit="1" customWidth="1"/>
    <col min="11" max="11" width="23.85546875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2.5703125" style="6" bestFit="1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3570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2360</v>
      </c>
      <c r="B3" s="1878" t="s">
        <v>3895</v>
      </c>
      <c r="C3" s="1878" t="s">
        <v>3932</v>
      </c>
      <c r="D3" s="1878" t="s">
        <v>3896</v>
      </c>
      <c r="E3" s="1878" t="s">
        <v>2333</v>
      </c>
      <c r="F3" s="1878" t="s">
        <v>2362</v>
      </c>
      <c r="G3" s="1878" t="s">
        <v>2363</v>
      </c>
      <c r="H3" s="1878" t="s">
        <v>3936</v>
      </c>
      <c r="I3" s="35" t="s">
        <v>6</v>
      </c>
      <c r="J3" s="1878" t="s">
        <v>247</v>
      </c>
      <c r="K3" s="1878" t="s">
        <v>3897</v>
      </c>
      <c r="L3" s="464">
        <v>1500</v>
      </c>
      <c r="M3" s="1030"/>
      <c r="N3" s="1030"/>
      <c r="O3" s="1030"/>
      <c r="P3" s="1030"/>
      <c r="Q3" s="1030"/>
      <c r="R3" s="1030"/>
      <c r="S3" s="1678"/>
      <c r="T3" s="16" t="s">
        <v>12</v>
      </c>
      <c r="U3" s="16"/>
      <c r="V3" s="16"/>
      <c r="W3" s="16"/>
      <c r="X3" s="16"/>
      <c r="Y3" s="16"/>
    </row>
    <row r="4" spans="1:25" s="15" customFormat="1">
      <c r="A4" s="341" t="s">
        <v>188</v>
      </c>
      <c r="B4" s="1878" t="s">
        <v>3049</v>
      </c>
      <c r="C4" s="1878" t="s">
        <v>3932</v>
      </c>
      <c r="D4" s="1878" t="s">
        <v>3778</v>
      </c>
      <c r="E4" s="1878" t="s">
        <v>2</v>
      </c>
      <c r="F4" s="1878" t="s">
        <v>1786</v>
      </c>
      <c r="G4" s="1878" t="s">
        <v>100</v>
      </c>
      <c r="H4" s="1878" t="s">
        <v>3934</v>
      </c>
      <c r="I4" s="35" t="s">
        <v>6</v>
      </c>
      <c r="J4" s="1878" t="s">
        <v>247</v>
      </c>
      <c r="K4" s="1878" t="s">
        <v>3900</v>
      </c>
      <c r="L4" s="464">
        <v>1300</v>
      </c>
      <c r="M4" s="1030"/>
      <c r="N4" s="1030"/>
      <c r="O4" s="1030"/>
      <c r="P4" s="1030"/>
      <c r="Q4" s="1030"/>
      <c r="R4" s="1030"/>
      <c r="S4" s="1678"/>
      <c r="T4" s="16" t="s">
        <v>12</v>
      </c>
      <c r="U4" s="16"/>
      <c r="V4" s="16"/>
      <c r="W4" s="16"/>
      <c r="X4" s="16"/>
      <c r="Y4" s="16"/>
    </row>
    <row r="5" spans="1:25" s="15" customFormat="1">
      <c r="A5" s="341" t="s">
        <v>188</v>
      </c>
      <c r="B5" s="1878" t="s">
        <v>3898</v>
      </c>
      <c r="C5" s="1878" t="s">
        <v>3933</v>
      </c>
      <c r="D5" s="1878" t="s">
        <v>3899</v>
      </c>
      <c r="E5" s="1878" t="s">
        <v>2</v>
      </c>
      <c r="F5" s="1878" t="s">
        <v>1714</v>
      </c>
      <c r="G5" s="1878" t="s">
        <v>189</v>
      </c>
      <c r="H5" s="1878" t="s">
        <v>3935</v>
      </c>
      <c r="I5" s="35" t="s">
        <v>6</v>
      </c>
      <c r="J5" s="1878" t="s">
        <v>247</v>
      </c>
      <c r="K5" s="1878" t="s">
        <v>3901</v>
      </c>
      <c r="L5" s="979">
        <v>1300</v>
      </c>
      <c r="M5" s="1030"/>
      <c r="N5" s="1030"/>
      <c r="O5" s="1030"/>
      <c r="P5" s="1030"/>
      <c r="Q5" s="1030"/>
      <c r="R5" s="1030"/>
      <c r="S5" s="1678"/>
      <c r="T5" s="16" t="s">
        <v>608</v>
      </c>
      <c r="U5" s="16"/>
      <c r="V5" s="16"/>
      <c r="W5" s="16"/>
      <c r="X5" s="16"/>
      <c r="Y5" s="16"/>
    </row>
    <row r="6" spans="1:25" s="15" customFormat="1">
      <c r="A6" s="341" t="s">
        <v>3905</v>
      </c>
      <c r="B6" s="1878" t="s">
        <v>2168</v>
      </c>
      <c r="C6" s="1878" t="s">
        <v>3913</v>
      </c>
      <c r="D6" s="1878" t="s">
        <v>3917</v>
      </c>
      <c r="E6" s="1878" t="s">
        <v>1221</v>
      </c>
      <c r="F6" s="1878" t="s">
        <v>3813</v>
      </c>
      <c r="G6" s="1878" t="s">
        <v>3918</v>
      </c>
      <c r="H6" s="1878" t="s">
        <v>3950</v>
      </c>
      <c r="I6" s="35" t="s">
        <v>6</v>
      </c>
      <c r="J6" s="1878" t="s">
        <v>247</v>
      </c>
      <c r="K6" s="1878" t="s">
        <v>3919</v>
      </c>
      <c r="L6" s="979">
        <v>3760</v>
      </c>
      <c r="M6" s="1030"/>
      <c r="N6" s="1030"/>
      <c r="O6" s="1030"/>
      <c r="P6" s="1030"/>
      <c r="Q6" s="1030"/>
      <c r="R6" s="1030"/>
      <c r="S6" s="1678"/>
      <c r="T6" s="16" t="s">
        <v>608</v>
      </c>
      <c r="U6" s="16"/>
      <c r="V6" s="16"/>
      <c r="W6" s="16"/>
      <c r="X6" s="16"/>
      <c r="Y6" s="16"/>
    </row>
    <row r="7" spans="1:25" s="15" customFormat="1">
      <c r="A7" s="341" t="s">
        <v>2844</v>
      </c>
      <c r="B7" s="1878" t="s">
        <v>3913</v>
      </c>
      <c r="C7" s="1878" t="s">
        <v>3913</v>
      </c>
      <c r="D7" s="1878" t="s">
        <v>3914</v>
      </c>
      <c r="E7" s="1878" t="s">
        <v>1221</v>
      </c>
      <c r="F7" s="1878" t="s">
        <v>2847</v>
      </c>
      <c r="G7" s="1878" t="s">
        <v>57</v>
      </c>
      <c r="H7" s="1878" t="s">
        <v>3948</v>
      </c>
      <c r="I7" s="35" t="s">
        <v>6</v>
      </c>
      <c r="J7" s="1878" t="s">
        <v>247</v>
      </c>
      <c r="K7" s="1878" t="s">
        <v>3916</v>
      </c>
      <c r="L7" s="464"/>
      <c r="M7" s="1030"/>
      <c r="N7" s="1030"/>
      <c r="O7" s="1030"/>
      <c r="P7" s="1030"/>
      <c r="Q7" s="1030"/>
      <c r="R7" s="1030"/>
      <c r="S7" s="1678"/>
      <c r="T7" s="16"/>
      <c r="U7" s="16"/>
      <c r="V7" s="16"/>
      <c r="W7" s="16"/>
      <c r="X7" s="16"/>
      <c r="Y7" s="16"/>
    </row>
    <row r="8" spans="1:25" s="15" customFormat="1">
      <c r="A8" s="341"/>
      <c r="B8" s="1878"/>
      <c r="C8" s="1878"/>
      <c r="D8" s="1878"/>
      <c r="E8" s="1878"/>
      <c r="F8" s="1878" t="s">
        <v>2848</v>
      </c>
      <c r="G8" s="1878" t="s">
        <v>57</v>
      </c>
      <c r="H8" s="1878" t="s">
        <v>3949</v>
      </c>
      <c r="I8" s="35" t="s">
        <v>6</v>
      </c>
      <c r="J8" s="1878" t="s">
        <v>247</v>
      </c>
      <c r="K8" s="1878"/>
      <c r="L8" s="464"/>
      <c r="M8" s="1030"/>
      <c r="N8" s="1030"/>
      <c r="O8" s="1030"/>
      <c r="P8" s="1030"/>
      <c r="Q8" s="1030"/>
      <c r="R8" s="1030"/>
      <c r="S8" s="1678"/>
      <c r="T8" s="16"/>
      <c r="U8" s="16"/>
      <c r="V8" s="16"/>
      <c r="W8" s="16"/>
      <c r="X8" s="16"/>
      <c r="Y8" s="16"/>
    </row>
    <row r="9" spans="1:25" s="15" customFormat="1">
      <c r="A9" s="341"/>
      <c r="B9" s="1878"/>
      <c r="C9" s="1878"/>
      <c r="D9" s="1878"/>
      <c r="E9" s="1878"/>
      <c r="F9" s="1878" t="s">
        <v>3915</v>
      </c>
      <c r="G9" s="1878" t="s">
        <v>57</v>
      </c>
      <c r="H9" s="1878" t="s">
        <v>1167</v>
      </c>
      <c r="I9" s="35" t="s">
        <v>6</v>
      </c>
      <c r="J9" s="1878" t="s">
        <v>247</v>
      </c>
      <c r="K9" s="1878"/>
      <c r="L9" s="464">
        <v>6000</v>
      </c>
      <c r="M9" s="1030"/>
      <c r="N9" s="1030"/>
      <c r="O9" s="1030"/>
      <c r="P9" s="1030"/>
      <c r="Q9" s="1030"/>
      <c r="R9" s="1030"/>
      <c r="S9" s="1678"/>
      <c r="T9" s="16" t="s">
        <v>3962</v>
      </c>
      <c r="U9" s="16"/>
      <c r="V9" s="16"/>
      <c r="W9" s="16"/>
      <c r="X9" s="16"/>
      <c r="Y9" s="16"/>
    </row>
    <row r="10" spans="1:25" s="15" customFormat="1">
      <c r="A10" s="341" t="s">
        <v>1412</v>
      </c>
      <c r="B10" s="1878" t="s">
        <v>3898</v>
      </c>
      <c r="C10" s="1878" t="s">
        <v>3954</v>
      </c>
      <c r="D10" s="1878" t="s">
        <v>3753</v>
      </c>
      <c r="E10" s="1878" t="s">
        <v>2351</v>
      </c>
      <c r="F10" s="1878" t="s">
        <v>2102</v>
      </c>
      <c r="G10" s="1878" t="s">
        <v>1413</v>
      </c>
      <c r="H10" s="1878" t="s">
        <v>3955</v>
      </c>
      <c r="I10" s="35" t="s">
        <v>6</v>
      </c>
      <c r="J10" s="1878" t="s">
        <v>247</v>
      </c>
      <c r="K10" s="1878" t="s">
        <v>3920</v>
      </c>
      <c r="L10" s="464">
        <v>2820</v>
      </c>
      <c r="M10" s="1030"/>
      <c r="N10" s="1030"/>
      <c r="O10" s="1030"/>
      <c r="P10" s="1030"/>
      <c r="Q10" s="1030"/>
      <c r="R10" s="1030"/>
      <c r="S10" s="1678"/>
      <c r="T10" s="16" t="s">
        <v>12</v>
      </c>
      <c r="U10" s="16"/>
      <c r="V10" s="16"/>
      <c r="W10" s="16"/>
      <c r="X10" s="16"/>
      <c r="Y10" s="16"/>
    </row>
    <row r="11" spans="1:25" s="15" customFormat="1">
      <c r="A11" s="341" t="s">
        <v>3938</v>
      </c>
      <c r="B11" s="1878" t="s">
        <v>2168</v>
      </c>
      <c r="C11" s="1878"/>
      <c r="D11" s="1878" t="s">
        <v>3942</v>
      </c>
      <c r="E11" s="1878" t="s">
        <v>44</v>
      </c>
      <c r="F11" s="1878" t="s">
        <v>3939</v>
      </c>
      <c r="G11" s="1878" t="s">
        <v>459</v>
      </c>
      <c r="H11" s="1878" t="s">
        <v>1719</v>
      </c>
      <c r="I11" s="35" t="s">
        <v>6</v>
      </c>
      <c r="J11" s="1878" t="s">
        <v>3940</v>
      </c>
      <c r="K11" s="1951" t="s">
        <v>3963</v>
      </c>
      <c r="L11" s="464">
        <v>995</v>
      </c>
      <c r="M11" s="1030"/>
      <c r="N11" s="1030"/>
      <c r="O11" s="1030"/>
      <c r="P11" s="1030"/>
      <c r="Q11" s="1030"/>
      <c r="R11" s="1030"/>
      <c r="S11" s="1678"/>
      <c r="T11" s="16"/>
      <c r="U11" s="16"/>
      <c r="V11" s="16"/>
      <c r="W11" s="16"/>
      <c r="X11" s="16"/>
      <c r="Y11" s="16"/>
    </row>
    <row r="12" spans="1:25" s="15" customFormat="1">
      <c r="A12" s="339" t="s">
        <v>3959</v>
      </c>
      <c r="B12" s="1950" t="s">
        <v>3122</v>
      </c>
      <c r="C12" s="1883"/>
      <c r="D12" s="1950" t="s">
        <v>3960</v>
      </c>
      <c r="E12" s="1950" t="s">
        <v>2</v>
      </c>
      <c r="F12" s="1950" t="s">
        <v>3484</v>
      </c>
      <c r="G12" s="1950" t="s">
        <v>27</v>
      </c>
      <c r="H12" s="1950" t="s">
        <v>1132</v>
      </c>
      <c r="I12" s="235"/>
      <c r="J12" s="1950" t="s">
        <v>2281</v>
      </c>
      <c r="K12" s="1950" t="s">
        <v>3961</v>
      </c>
      <c r="L12" s="454">
        <v>750</v>
      </c>
      <c r="M12" s="1030"/>
      <c r="N12" s="1030"/>
      <c r="O12" s="1030"/>
      <c r="P12" s="1030"/>
      <c r="Q12" s="1030"/>
      <c r="R12" s="1030"/>
      <c r="S12" s="1678"/>
      <c r="T12" s="16"/>
      <c r="U12" s="16"/>
      <c r="V12" s="16"/>
      <c r="W12" s="16"/>
      <c r="X12" s="16"/>
      <c r="Y12" s="16"/>
    </row>
    <row r="13" spans="1:25" s="15" customFormat="1">
      <c r="A13" s="1533"/>
      <c r="B13" s="1534"/>
      <c r="C13" s="1534"/>
      <c r="D13" s="1534"/>
      <c r="E13" s="1534"/>
      <c r="F13" s="1534"/>
      <c r="G13" s="1534"/>
      <c r="H13" s="1534"/>
      <c r="I13" s="1535"/>
      <c r="J13" s="1534"/>
      <c r="K13" s="1534"/>
      <c r="L13" s="1803">
        <f>SUM(L3:L12)</f>
        <v>18425</v>
      </c>
      <c r="M13" s="16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 ht="18.75">
      <c r="A14" s="2460" t="s">
        <v>3486</v>
      </c>
      <c r="B14" s="2450"/>
      <c r="C14" s="2450"/>
      <c r="D14" s="2450"/>
      <c r="E14" s="2450"/>
      <c r="F14" s="2450"/>
      <c r="G14" s="2450"/>
      <c r="H14" s="2450"/>
      <c r="I14" s="2450"/>
      <c r="J14" s="2450"/>
      <c r="K14" s="2450"/>
      <c r="L14" s="2451"/>
      <c r="M14" s="1894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39"/>
      <c r="B15" s="1782"/>
      <c r="C15" s="131"/>
      <c r="D15" s="1830"/>
      <c r="E15" s="1830"/>
      <c r="F15" s="1830"/>
      <c r="G15" s="1830"/>
      <c r="H15" s="1830"/>
      <c r="I15" s="235"/>
      <c r="J15" s="1846"/>
      <c r="K15" s="756"/>
      <c r="L15" s="454"/>
      <c r="M15" s="1605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>
      <c r="A16" s="339"/>
      <c r="B16" s="1782"/>
      <c r="C16" s="131"/>
      <c r="D16" s="1830"/>
      <c r="E16" s="1830"/>
      <c r="F16" s="1830"/>
      <c r="G16" s="1830"/>
      <c r="H16" s="1830"/>
      <c r="I16" s="235"/>
      <c r="J16" s="1846"/>
      <c r="K16" s="756"/>
      <c r="L16" s="454"/>
      <c r="M16" s="1605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15" customFormat="1">
      <c r="A17" s="2449" t="s">
        <v>121</v>
      </c>
      <c r="B17" s="2450"/>
      <c r="C17" s="2450"/>
      <c r="D17" s="2450"/>
      <c r="E17" s="2450"/>
      <c r="F17" s="2450"/>
      <c r="G17" s="2450"/>
      <c r="H17" s="2450"/>
      <c r="I17" s="2450"/>
      <c r="J17" s="2450"/>
      <c r="K17" s="2450"/>
      <c r="L17" s="2451"/>
      <c r="M17" s="1605"/>
      <c r="N17" s="16"/>
      <c r="O17" s="16"/>
      <c r="P17" s="16"/>
      <c r="Q17" s="16"/>
      <c r="R17" s="16"/>
      <c r="T17" s="16"/>
      <c r="U17" s="16"/>
      <c r="V17" s="16"/>
      <c r="W17" s="16"/>
      <c r="X17" s="16"/>
      <c r="Y17" s="16"/>
    </row>
    <row r="18" spans="1:25" s="15" customFormat="1">
      <c r="A18" s="339"/>
      <c r="B18" s="1830"/>
      <c r="C18" s="1830"/>
      <c r="D18" s="1830"/>
      <c r="E18" s="1830"/>
      <c r="F18" s="1830"/>
      <c r="G18" s="1830"/>
      <c r="H18" s="1830"/>
      <c r="I18" s="235"/>
      <c r="J18" s="1830"/>
      <c r="K18" s="756"/>
      <c r="L18" s="454"/>
      <c r="M18" s="1605"/>
      <c r="N18" s="16"/>
      <c r="O18" s="16"/>
      <c r="P18" s="16"/>
      <c r="Q18" s="16"/>
      <c r="R18" s="16"/>
      <c r="T18" s="16"/>
      <c r="U18" s="16"/>
      <c r="V18" s="16"/>
      <c r="W18" s="16"/>
      <c r="X18" s="16"/>
      <c r="Y18" s="16"/>
    </row>
    <row r="19" spans="1:25" s="15" customFormat="1">
      <c r="A19" s="339"/>
      <c r="B19" s="1782"/>
      <c r="C19" s="131"/>
      <c r="D19" s="1830"/>
      <c r="E19" s="1830"/>
      <c r="F19" s="1830"/>
      <c r="G19" s="1830"/>
      <c r="H19" s="1830"/>
      <c r="I19" s="235"/>
      <c r="J19" s="1830"/>
      <c r="K19" s="756"/>
      <c r="L19" s="454"/>
      <c r="M19" s="1605"/>
      <c r="N19" s="16"/>
      <c r="O19" s="16"/>
      <c r="P19" s="16"/>
      <c r="Q19" s="16"/>
      <c r="R19" s="16"/>
      <c r="T19" s="16"/>
      <c r="U19" s="16"/>
      <c r="V19" s="16"/>
      <c r="W19" s="16"/>
      <c r="X19" s="16"/>
      <c r="Y19" s="16"/>
    </row>
    <row r="20" spans="1:25" s="15" customFormat="1">
      <c r="A20" s="339"/>
      <c r="B20" s="1782"/>
      <c r="C20" s="131"/>
      <c r="D20" s="1830"/>
      <c r="E20" s="1830"/>
      <c r="F20" s="1830"/>
      <c r="G20" s="1830"/>
      <c r="H20" s="1830"/>
      <c r="I20" s="235"/>
      <c r="J20" s="1830"/>
      <c r="K20" s="756"/>
      <c r="L20" s="454"/>
      <c r="M20" s="1605"/>
      <c r="N20" s="16"/>
      <c r="O20" s="16"/>
      <c r="P20" s="16"/>
      <c r="Q20" s="16"/>
      <c r="R20" s="16"/>
      <c r="T20" s="16"/>
      <c r="U20" s="16"/>
      <c r="V20" s="16"/>
      <c r="W20" s="16"/>
      <c r="X20" s="16"/>
      <c r="Y20" s="16"/>
    </row>
    <row r="21" spans="1:25" s="41" customFormat="1">
      <c r="A21" s="2539" t="e">
        <f>SUM(#REF!)</f>
        <v>#REF!</v>
      </c>
      <c r="B21" s="2539"/>
      <c r="C21" s="2539"/>
      <c r="D21" s="2539"/>
      <c r="E21" s="2539"/>
      <c r="F21" s="2539"/>
      <c r="G21" s="2539"/>
      <c r="H21" s="2539"/>
      <c r="I21" s="2539"/>
      <c r="J21" s="2539"/>
      <c r="K21" s="2539"/>
      <c r="L21" s="2539"/>
      <c r="M21" s="249"/>
      <c r="N21" s="249"/>
      <c r="O21" s="249"/>
      <c r="P21" s="249"/>
      <c r="Q21" s="249"/>
      <c r="R21" s="249"/>
      <c r="T21" s="249"/>
      <c r="U21" s="249"/>
      <c r="V21" s="249"/>
      <c r="W21" s="249"/>
      <c r="X21" s="249"/>
      <c r="Y21" s="249"/>
    </row>
    <row r="22" spans="1:25" s="41" customFormat="1" ht="18.75">
      <c r="A22" s="2460" t="s">
        <v>1225</v>
      </c>
      <c r="B22" s="2546"/>
      <c r="C22" s="2546"/>
      <c r="D22" s="2546"/>
      <c r="E22" s="2546"/>
      <c r="F22" s="2546"/>
      <c r="G22" s="2546"/>
      <c r="H22" s="2546"/>
      <c r="I22" s="2546"/>
      <c r="J22" s="2546"/>
      <c r="K22" s="2546"/>
      <c r="L22" s="2547"/>
      <c r="M22" s="249"/>
      <c r="N22" s="249"/>
      <c r="O22" s="249"/>
      <c r="P22" s="249"/>
      <c r="Q22" s="249"/>
      <c r="R22" s="249"/>
      <c r="T22" s="249"/>
      <c r="U22" s="249"/>
      <c r="V22" s="249"/>
      <c r="W22" s="249"/>
      <c r="X22" s="249"/>
      <c r="Y22" s="249"/>
    </row>
    <row r="23" spans="1:25" s="41" customFormat="1">
      <c r="A23" s="35" t="s">
        <v>3717</v>
      </c>
      <c r="B23" s="1843">
        <v>45448</v>
      </c>
      <c r="C23" s="1843">
        <v>45448</v>
      </c>
      <c r="D23" s="1835">
        <v>17531</v>
      </c>
      <c r="E23" s="1877" t="s">
        <v>7</v>
      </c>
      <c r="F23" s="1835">
        <v>5125</v>
      </c>
      <c r="G23" s="1877" t="s">
        <v>38</v>
      </c>
      <c r="H23" s="1884">
        <v>5</v>
      </c>
      <c r="I23" s="35" t="s">
        <v>6</v>
      </c>
      <c r="J23" s="1877" t="s">
        <v>571</v>
      </c>
      <c r="K23" s="1835"/>
      <c r="L23" s="1478">
        <v>111</v>
      </c>
      <c r="M23" s="249"/>
      <c r="N23" s="249"/>
      <c r="O23" s="249"/>
      <c r="P23" s="249"/>
      <c r="Q23" s="249"/>
      <c r="R23" s="249"/>
      <c r="T23" s="1836"/>
      <c r="U23" s="249"/>
      <c r="V23" s="249"/>
      <c r="W23" s="249"/>
      <c r="X23" s="249"/>
      <c r="Y23" s="249"/>
    </row>
    <row r="24" spans="1:25" s="41" customFormat="1">
      <c r="A24" s="35" t="s">
        <v>109</v>
      </c>
      <c r="B24" s="1843">
        <v>45447</v>
      </c>
      <c r="C24" s="1843">
        <v>45447</v>
      </c>
      <c r="D24" s="1835">
        <v>17750</v>
      </c>
      <c r="E24" s="1877" t="s">
        <v>2060</v>
      </c>
      <c r="F24" s="1835">
        <v>4025</v>
      </c>
      <c r="G24" s="1877" t="s">
        <v>2963</v>
      </c>
      <c r="H24" s="1884">
        <v>10</v>
      </c>
      <c r="I24" s="35" t="s">
        <v>6</v>
      </c>
      <c r="J24" s="1877" t="s">
        <v>2551</v>
      </c>
      <c r="K24" s="1835"/>
      <c r="L24" s="1478">
        <v>0</v>
      </c>
      <c r="M24" s="249"/>
      <c r="N24" s="249"/>
      <c r="O24" s="249"/>
      <c r="P24" s="249"/>
      <c r="Q24" s="249"/>
      <c r="R24" s="249"/>
      <c r="T24" s="1836"/>
      <c r="U24" s="249"/>
      <c r="V24" s="249"/>
      <c r="W24" s="249"/>
      <c r="X24" s="249"/>
      <c r="Y24" s="249"/>
    </row>
    <row r="25" spans="1:25" s="41" customFormat="1">
      <c r="A25" s="35" t="s">
        <v>1680</v>
      </c>
      <c r="B25" s="1843">
        <v>45453</v>
      </c>
      <c r="C25" s="1843">
        <v>45449</v>
      </c>
      <c r="D25" s="1835">
        <v>17557</v>
      </c>
      <c r="E25" s="1877" t="s">
        <v>60</v>
      </c>
      <c r="F25" s="1835">
        <v>5435</v>
      </c>
      <c r="G25" s="1877" t="s">
        <v>3923</v>
      </c>
      <c r="H25" s="1884">
        <v>10</v>
      </c>
      <c r="I25" s="35" t="s">
        <v>6</v>
      </c>
      <c r="J25" s="1877" t="s">
        <v>571</v>
      </c>
      <c r="K25" s="1877"/>
      <c r="L25" s="1478">
        <v>2100</v>
      </c>
      <c r="M25" s="249"/>
      <c r="N25" s="249"/>
      <c r="O25" s="249"/>
      <c r="P25" s="249"/>
      <c r="Q25" s="249"/>
      <c r="R25" s="249"/>
      <c r="T25" s="1836"/>
      <c r="U25" s="249"/>
      <c r="V25" s="249"/>
      <c r="W25" s="249"/>
      <c r="X25" s="249"/>
      <c r="Y25" s="249"/>
    </row>
    <row r="26" spans="1:25" s="41" customFormat="1">
      <c r="A26" s="35" t="s">
        <v>1680</v>
      </c>
      <c r="B26" s="1843">
        <v>45453</v>
      </c>
      <c r="C26" s="1843">
        <v>45449</v>
      </c>
      <c r="D26" s="1835">
        <v>17579</v>
      </c>
      <c r="E26" s="1877" t="s">
        <v>60</v>
      </c>
      <c r="F26" s="1835">
        <v>5135</v>
      </c>
      <c r="G26" s="1877" t="s">
        <v>3923</v>
      </c>
      <c r="H26" s="1884" t="s">
        <v>1114</v>
      </c>
      <c r="I26" s="35" t="s">
        <v>6</v>
      </c>
      <c r="J26" s="1877" t="s">
        <v>1275</v>
      </c>
      <c r="K26" s="1877"/>
      <c r="L26" s="1478">
        <v>105</v>
      </c>
      <c r="M26" s="249"/>
      <c r="N26" s="249"/>
      <c r="O26" s="249"/>
      <c r="P26" s="249"/>
      <c r="Q26" s="249"/>
      <c r="R26" s="249"/>
      <c r="T26" s="1836"/>
      <c r="U26" s="249"/>
      <c r="V26" s="249"/>
      <c r="W26" s="249"/>
      <c r="X26" s="249"/>
      <c r="Y26" s="249"/>
    </row>
    <row r="27" spans="1:25" s="6" customFormat="1">
      <c r="A27" s="25" t="s">
        <v>3880</v>
      </c>
      <c r="B27" s="14">
        <v>45446</v>
      </c>
      <c r="C27" s="14">
        <v>45446</v>
      </c>
      <c r="D27" s="9">
        <v>17091</v>
      </c>
      <c r="E27" s="9" t="s">
        <v>3881</v>
      </c>
      <c r="F27" s="9">
        <v>5086</v>
      </c>
      <c r="G27" s="9" t="s">
        <v>3531</v>
      </c>
      <c r="H27" s="10">
        <v>5</v>
      </c>
      <c r="I27" s="235" t="s">
        <v>6</v>
      </c>
      <c r="J27" s="9"/>
      <c r="K27" s="9"/>
      <c r="L27" s="458"/>
      <c r="S27"/>
    </row>
    <row r="28" spans="1:25" s="6" customFormat="1">
      <c r="A28" s="25"/>
      <c r="B28" s="9"/>
      <c r="C28" s="9"/>
      <c r="D28" s="9"/>
      <c r="E28" s="9" t="s">
        <v>3881</v>
      </c>
      <c r="F28" s="9">
        <v>5085</v>
      </c>
      <c r="G28" s="9" t="s">
        <v>3882</v>
      </c>
      <c r="H28" s="10" t="s">
        <v>3921</v>
      </c>
      <c r="I28" s="235" t="s">
        <v>6</v>
      </c>
      <c r="J28" s="9"/>
      <c r="K28" s="9"/>
      <c r="L28" s="458">
        <v>1175</v>
      </c>
      <c r="S28"/>
    </row>
    <row r="29" spans="1:25" s="41" customFormat="1">
      <c r="A29" s="45"/>
      <c r="B29" s="46"/>
      <c r="C29" s="46">
        <v>45450</v>
      </c>
      <c r="D29" s="36"/>
      <c r="E29" s="36" t="s">
        <v>2351</v>
      </c>
      <c r="F29" s="36">
        <v>4358</v>
      </c>
      <c r="G29" s="36" t="s">
        <v>2375</v>
      </c>
      <c r="H29" s="47">
        <v>30</v>
      </c>
      <c r="I29" s="235" t="s">
        <v>6</v>
      </c>
      <c r="J29" s="36" t="s">
        <v>3929</v>
      </c>
      <c r="K29" s="36"/>
      <c r="L29" s="459"/>
      <c r="M29" s="249"/>
      <c r="N29" s="249"/>
      <c r="O29" s="249"/>
      <c r="P29" s="249"/>
      <c r="Q29" s="249"/>
      <c r="R29" s="249"/>
      <c r="T29" s="1836"/>
      <c r="U29" s="249"/>
      <c r="V29" s="249"/>
      <c r="W29" s="249"/>
      <c r="X29" s="249"/>
      <c r="Y29" s="249"/>
    </row>
    <row r="30" spans="1:25" s="41" customFormat="1">
      <c r="A30" s="25" t="s">
        <v>2374</v>
      </c>
      <c r="B30" s="14">
        <v>45450</v>
      </c>
      <c r="C30" s="14">
        <v>45446</v>
      </c>
      <c r="D30" s="9">
        <v>17367</v>
      </c>
      <c r="E30" s="9" t="s">
        <v>7</v>
      </c>
      <c r="F30" s="9">
        <v>4389</v>
      </c>
      <c r="G30" s="9" t="s">
        <v>210</v>
      </c>
      <c r="H30" s="10">
        <v>200</v>
      </c>
      <c r="I30" s="235" t="s">
        <v>6</v>
      </c>
      <c r="J30" s="9"/>
      <c r="K30" s="9"/>
      <c r="L30" s="458">
        <v>620</v>
      </c>
      <c r="M30" s="249"/>
      <c r="N30" s="249"/>
      <c r="O30" s="249"/>
      <c r="P30" s="249"/>
      <c r="Q30" s="249"/>
      <c r="R30" s="249"/>
      <c r="T30" s="1836"/>
      <c r="U30" s="249"/>
      <c r="V30" s="249"/>
      <c r="W30" s="249"/>
      <c r="X30" s="249"/>
      <c r="Y30" s="249"/>
    </row>
    <row r="31" spans="1:25" s="41" customFormat="1">
      <c r="A31" s="25" t="s">
        <v>3922</v>
      </c>
      <c r="B31" s="14">
        <v>45453</v>
      </c>
      <c r="C31" s="14">
        <v>45447</v>
      </c>
      <c r="D31" s="9">
        <v>17575</v>
      </c>
      <c r="E31" s="9" t="s">
        <v>60</v>
      </c>
      <c r="F31" s="9">
        <v>5131</v>
      </c>
      <c r="G31" s="9" t="s">
        <v>26</v>
      </c>
      <c r="H31" s="10">
        <v>1</v>
      </c>
      <c r="I31" s="235" t="s">
        <v>6</v>
      </c>
      <c r="J31" s="9"/>
      <c r="K31" s="9"/>
      <c r="L31" s="458">
        <v>56.5</v>
      </c>
      <c r="M31" s="249"/>
      <c r="N31" s="249"/>
      <c r="O31" s="249"/>
      <c r="P31" s="249"/>
      <c r="Q31" s="249"/>
      <c r="R31" s="249"/>
      <c r="T31" s="1836"/>
      <c r="U31" s="249"/>
      <c r="V31" s="249"/>
      <c r="W31" s="249"/>
      <c r="X31" s="249"/>
      <c r="Y31" s="249"/>
    </row>
    <row r="32" spans="1:25" s="41" customFormat="1">
      <c r="A32" s="25" t="s">
        <v>109</v>
      </c>
      <c r="B32" s="14">
        <v>45453</v>
      </c>
      <c r="C32" s="14">
        <v>45453</v>
      </c>
      <c r="D32" s="9">
        <v>17750</v>
      </c>
      <c r="E32" s="9" t="s">
        <v>3912</v>
      </c>
      <c r="F32" s="9">
        <v>4025</v>
      </c>
      <c r="G32" s="9" t="s">
        <v>3927</v>
      </c>
      <c r="H32" s="10">
        <v>5</v>
      </c>
      <c r="I32" s="235" t="s">
        <v>6</v>
      </c>
      <c r="J32" s="9" t="s">
        <v>3943</v>
      </c>
      <c r="K32" s="9"/>
      <c r="L32" s="458">
        <v>75</v>
      </c>
      <c r="M32" s="249"/>
      <c r="N32" s="249"/>
      <c r="O32" s="249"/>
      <c r="P32" s="249"/>
      <c r="Q32" s="249"/>
      <c r="R32" s="249"/>
      <c r="T32" s="1836"/>
      <c r="U32" s="249"/>
      <c r="V32" s="249"/>
      <c r="W32" s="249"/>
      <c r="X32" s="249"/>
      <c r="Y32" s="249"/>
    </row>
    <row r="33" spans="1:25" s="41" customFormat="1">
      <c r="A33" s="25" t="s">
        <v>109</v>
      </c>
      <c r="B33" s="14">
        <v>45453</v>
      </c>
      <c r="C33" s="14">
        <v>45453</v>
      </c>
      <c r="D33" s="9">
        <v>17750</v>
      </c>
      <c r="E33" s="9" t="s">
        <v>2060</v>
      </c>
      <c r="F33" s="9">
        <v>4025</v>
      </c>
      <c r="G33" s="9" t="s">
        <v>213</v>
      </c>
      <c r="H33" s="10">
        <v>6</v>
      </c>
      <c r="I33" s="235" t="s">
        <v>6</v>
      </c>
      <c r="J33" s="9" t="s">
        <v>2551</v>
      </c>
      <c r="K33" s="9"/>
      <c r="L33" s="458">
        <v>25</v>
      </c>
      <c r="M33" s="249"/>
      <c r="N33" s="249"/>
      <c r="O33" s="249"/>
      <c r="P33" s="249"/>
      <c r="Q33" s="249"/>
      <c r="R33" s="249"/>
      <c r="T33" s="1836"/>
      <c r="U33" s="249"/>
      <c r="V33" s="249"/>
      <c r="W33" s="249"/>
      <c r="X33" s="249"/>
      <c r="Y33" s="249"/>
    </row>
    <row r="34" spans="1:25" s="41" customFormat="1">
      <c r="A34" s="25" t="s">
        <v>2822</v>
      </c>
      <c r="B34" s="14">
        <v>45453</v>
      </c>
      <c r="C34" s="14">
        <v>45453</v>
      </c>
      <c r="D34" s="9">
        <v>17592</v>
      </c>
      <c r="E34" s="9" t="s">
        <v>3003</v>
      </c>
      <c r="F34" s="9">
        <v>5111</v>
      </c>
      <c r="G34" s="9" t="s">
        <v>1745</v>
      </c>
      <c r="H34" s="10">
        <v>1</v>
      </c>
      <c r="I34" s="235" t="s">
        <v>6</v>
      </c>
      <c r="J34" s="9"/>
      <c r="K34" s="9"/>
      <c r="L34" s="458">
        <v>112.1</v>
      </c>
      <c r="M34" s="249"/>
      <c r="N34" s="249"/>
      <c r="O34" s="249"/>
      <c r="P34" s="249"/>
      <c r="Q34" s="249"/>
      <c r="R34" s="249"/>
      <c r="T34" s="1836"/>
      <c r="U34" s="249"/>
      <c r="V34" s="249"/>
      <c r="W34" s="249"/>
      <c r="X34" s="249"/>
      <c r="Y34" s="249"/>
    </row>
    <row r="35" spans="1:25" s="41" customFormat="1">
      <c r="A35" s="25" t="s">
        <v>2700</v>
      </c>
      <c r="B35" s="14">
        <v>45457</v>
      </c>
      <c r="C35" s="14">
        <v>45453</v>
      </c>
      <c r="D35" s="9">
        <v>17594</v>
      </c>
      <c r="E35" s="9" t="s">
        <v>1221</v>
      </c>
      <c r="F35" s="9">
        <v>4513</v>
      </c>
      <c r="G35" s="9" t="s">
        <v>1204</v>
      </c>
      <c r="H35" s="10" t="s">
        <v>952</v>
      </c>
      <c r="I35" s="235" t="s">
        <v>6</v>
      </c>
      <c r="J35" s="9"/>
      <c r="K35" s="9"/>
      <c r="L35" s="458">
        <v>187.95</v>
      </c>
      <c r="M35" s="249"/>
      <c r="N35" s="249"/>
      <c r="O35" s="249"/>
      <c r="P35" s="249"/>
      <c r="Q35" s="249"/>
      <c r="R35" s="249"/>
      <c r="T35" s="1836"/>
      <c r="U35" s="249"/>
      <c r="V35" s="249"/>
      <c r="W35" s="249"/>
      <c r="X35" s="249"/>
      <c r="Y35" s="249"/>
    </row>
    <row r="36" spans="1:25" s="41" customFormat="1">
      <c r="A36" s="25" t="s">
        <v>1850</v>
      </c>
      <c r="B36" s="14">
        <v>45464</v>
      </c>
      <c r="C36" s="14">
        <v>45462</v>
      </c>
      <c r="D36" s="9">
        <v>17687</v>
      </c>
      <c r="E36" s="9" t="s">
        <v>1115</v>
      </c>
      <c r="F36" s="9">
        <v>5146</v>
      </c>
      <c r="G36" s="9" t="s">
        <v>17</v>
      </c>
      <c r="H36" s="10">
        <v>6</v>
      </c>
      <c r="I36" s="235" t="s">
        <v>6</v>
      </c>
      <c r="J36" s="9" t="s">
        <v>571</v>
      </c>
      <c r="K36" s="9"/>
      <c r="L36" s="458">
        <v>112.8</v>
      </c>
      <c r="M36" s="249"/>
      <c r="N36" s="249"/>
      <c r="O36" s="249"/>
      <c r="P36" s="249"/>
      <c r="Q36" s="249"/>
      <c r="R36" s="249"/>
      <c r="T36" s="1836"/>
      <c r="U36" s="249"/>
      <c r="V36" s="249"/>
      <c r="W36" s="249"/>
      <c r="X36" s="249"/>
      <c r="Y36" s="249"/>
    </row>
    <row r="37" spans="1:25" s="41" customFormat="1">
      <c r="A37" s="25" t="s">
        <v>313</v>
      </c>
      <c r="B37" s="14">
        <v>45462</v>
      </c>
      <c r="C37" s="14">
        <v>45456</v>
      </c>
      <c r="D37" s="9">
        <v>17681</v>
      </c>
      <c r="E37" s="9" t="s">
        <v>1115</v>
      </c>
      <c r="F37" s="9">
        <v>1140</v>
      </c>
      <c r="G37" s="9" t="s">
        <v>144</v>
      </c>
      <c r="H37" s="10">
        <v>12</v>
      </c>
      <c r="I37" s="235" t="s">
        <v>6</v>
      </c>
      <c r="J37" s="9"/>
      <c r="K37" s="9"/>
      <c r="L37" s="458">
        <v>120</v>
      </c>
      <c r="M37" s="249"/>
      <c r="N37" s="249"/>
      <c r="O37" s="249"/>
      <c r="P37" s="249"/>
      <c r="Q37" s="249"/>
      <c r="R37" s="249"/>
      <c r="T37" s="1836"/>
      <c r="U37" s="249"/>
      <c r="V37" s="249"/>
      <c r="W37" s="249"/>
      <c r="X37" s="249"/>
      <c r="Y37" s="249"/>
    </row>
    <row r="38" spans="1:25" s="41" customFormat="1">
      <c r="A38" s="25" t="s">
        <v>2568</v>
      </c>
      <c r="B38" s="14">
        <v>45462</v>
      </c>
      <c r="C38" s="14">
        <v>45460</v>
      </c>
      <c r="D38" s="9">
        <v>17678</v>
      </c>
      <c r="E38" s="9" t="s">
        <v>2351</v>
      </c>
      <c r="F38" s="9">
        <v>5143</v>
      </c>
      <c r="G38" s="9" t="s">
        <v>3941</v>
      </c>
      <c r="H38" s="10">
        <v>10</v>
      </c>
      <c r="I38" s="235" t="s">
        <v>6</v>
      </c>
      <c r="J38" s="9" t="s">
        <v>1189</v>
      </c>
      <c r="K38" s="9"/>
      <c r="L38" s="458">
        <v>925</v>
      </c>
      <c r="M38" s="249"/>
      <c r="N38" s="249"/>
      <c r="O38" s="249"/>
      <c r="P38" s="249"/>
      <c r="Q38" s="249"/>
      <c r="R38" s="249"/>
      <c r="T38" s="1836"/>
      <c r="U38" s="249"/>
      <c r="V38" s="249"/>
      <c r="W38" s="249"/>
      <c r="X38" s="249"/>
      <c r="Y38" s="249"/>
    </row>
    <row r="39" spans="1:25" s="41" customFormat="1">
      <c r="A39" s="25"/>
      <c r="B39" s="14"/>
      <c r="C39" s="9"/>
      <c r="D39" s="9"/>
      <c r="E39" s="9" t="s">
        <v>2351</v>
      </c>
      <c r="F39" s="9">
        <v>5144</v>
      </c>
      <c r="G39" s="9" t="s">
        <v>530</v>
      </c>
      <c r="H39" s="10">
        <v>5</v>
      </c>
      <c r="I39" s="235" t="s">
        <v>6</v>
      </c>
      <c r="J39" s="9"/>
      <c r="K39" s="9"/>
      <c r="L39" s="458">
        <v>195</v>
      </c>
      <c r="M39" s="249"/>
      <c r="N39" s="249"/>
      <c r="O39" s="249"/>
      <c r="P39" s="249"/>
      <c r="Q39" s="249"/>
      <c r="R39" s="249"/>
      <c r="T39" s="1836"/>
      <c r="U39" s="249"/>
      <c r="V39" s="249"/>
      <c r="W39" s="249"/>
      <c r="X39" s="249"/>
      <c r="Y39" s="249"/>
    </row>
    <row r="40" spans="1:25" s="41" customFormat="1">
      <c r="A40" s="25"/>
      <c r="B40" s="14"/>
      <c r="C40" s="9"/>
      <c r="D40" s="9"/>
      <c r="E40" s="9" t="s">
        <v>81</v>
      </c>
      <c r="F40" s="9">
        <v>5145</v>
      </c>
      <c r="G40" s="9" t="s">
        <v>530</v>
      </c>
      <c r="H40" s="10">
        <v>5</v>
      </c>
      <c r="I40" s="235" t="s">
        <v>6</v>
      </c>
      <c r="J40" s="9"/>
      <c r="K40" s="9" t="s">
        <v>270</v>
      </c>
      <c r="L40" s="458">
        <v>212.5</v>
      </c>
      <c r="M40" s="249"/>
      <c r="N40" s="249"/>
      <c r="O40" s="249"/>
      <c r="P40" s="249"/>
      <c r="Q40" s="249"/>
      <c r="R40" s="249"/>
      <c r="T40" s="1836"/>
      <c r="U40" s="249"/>
      <c r="V40" s="249"/>
      <c r="W40" s="249"/>
      <c r="X40" s="249"/>
      <c r="Y40" s="249"/>
    </row>
    <row r="41" spans="1:25" s="41" customFormat="1">
      <c r="A41" s="35" t="s">
        <v>2549</v>
      </c>
      <c r="B41" s="1881">
        <v>45461</v>
      </c>
      <c r="C41" s="1881">
        <v>45454</v>
      </c>
      <c r="D41" s="1877">
        <v>17667</v>
      </c>
      <c r="E41" s="1877" t="s">
        <v>1221</v>
      </c>
      <c r="F41" s="1877">
        <v>3835</v>
      </c>
      <c r="G41" s="1877" t="s">
        <v>55</v>
      </c>
      <c r="H41" s="1884">
        <v>5</v>
      </c>
      <c r="I41" s="35" t="s">
        <v>6</v>
      </c>
      <c r="J41" s="1877"/>
      <c r="K41" s="1877"/>
      <c r="L41" s="1478">
        <v>141.5</v>
      </c>
      <c r="M41" s="249"/>
      <c r="N41" s="249"/>
      <c r="O41" s="249"/>
      <c r="P41" s="249"/>
      <c r="Q41" s="249"/>
      <c r="R41" s="249"/>
      <c r="T41" s="1836"/>
      <c r="U41" s="249"/>
      <c r="V41" s="249"/>
      <c r="W41" s="249"/>
      <c r="X41" s="249"/>
      <c r="Y41" s="249"/>
    </row>
    <row r="42" spans="1:25" s="41" customFormat="1">
      <c r="A42" s="25" t="s">
        <v>108</v>
      </c>
      <c r="B42" s="14">
        <v>45464</v>
      </c>
      <c r="C42" s="9" t="s">
        <v>3951</v>
      </c>
      <c r="D42" s="9">
        <v>17725</v>
      </c>
      <c r="E42" s="9" t="s">
        <v>7</v>
      </c>
      <c r="F42" s="9">
        <v>1401</v>
      </c>
      <c r="G42" s="9" t="s">
        <v>65</v>
      </c>
      <c r="H42" s="10">
        <v>7</v>
      </c>
      <c r="I42" s="35" t="s">
        <v>6</v>
      </c>
      <c r="J42" s="9"/>
      <c r="K42" s="9"/>
      <c r="L42" s="458">
        <v>99.6</v>
      </c>
      <c r="M42" s="249"/>
      <c r="N42" s="249"/>
      <c r="O42" s="249"/>
      <c r="P42" s="249"/>
      <c r="Q42" s="249"/>
      <c r="R42" s="249"/>
      <c r="T42" s="1836"/>
      <c r="U42" s="249"/>
      <c r="V42" s="249"/>
      <c r="W42" s="249"/>
      <c r="X42" s="249"/>
      <c r="Y42" s="249"/>
    </row>
    <row r="43" spans="1:25" s="41" customFormat="1">
      <c r="A43" s="25" t="s">
        <v>3947</v>
      </c>
      <c r="B43" s="14">
        <v>45464</v>
      </c>
      <c r="C43" s="14">
        <v>45456</v>
      </c>
      <c r="D43" s="9">
        <v>17729</v>
      </c>
      <c r="E43" s="9" t="s">
        <v>7</v>
      </c>
      <c r="F43" s="9">
        <v>5156</v>
      </c>
      <c r="G43" s="9" t="s">
        <v>198</v>
      </c>
      <c r="H43" s="10">
        <v>5</v>
      </c>
      <c r="I43" s="35" t="s">
        <v>6</v>
      </c>
      <c r="J43" s="9"/>
      <c r="K43" s="9"/>
      <c r="L43" s="458">
        <v>163.95</v>
      </c>
      <c r="M43" s="249"/>
      <c r="N43" s="249"/>
      <c r="O43" s="249"/>
      <c r="P43" s="249"/>
      <c r="Q43" s="249"/>
      <c r="R43" s="249"/>
      <c r="T43" s="1836"/>
      <c r="U43" s="249"/>
      <c r="V43" s="249"/>
      <c r="W43" s="249"/>
      <c r="X43" s="249"/>
      <c r="Y43" s="249"/>
    </row>
    <row r="44" spans="1:25" s="41" customFormat="1">
      <c r="A44" s="25" t="s">
        <v>126</v>
      </c>
      <c r="B44" s="14">
        <v>45470</v>
      </c>
      <c r="C44" s="14">
        <v>45469</v>
      </c>
      <c r="D44" s="9">
        <v>17680</v>
      </c>
      <c r="E44" s="9" t="s">
        <v>1221</v>
      </c>
      <c r="F44" s="9">
        <v>2802</v>
      </c>
      <c r="G44" s="9" t="s">
        <v>195</v>
      </c>
      <c r="H44" s="10" t="s">
        <v>931</v>
      </c>
      <c r="I44" s="35" t="s">
        <v>6</v>
      </c>
      <c r="J44" s="9" t="s">
        <v>1189</v>
      </c>
      <c r="K44" s="9" t="s">
        <v>270</v>
      </c>
      <c r="L44" s="458">
        <v>522.75</v>
      </c>
      <c r="M44" s="249"/>
      <c r="N44" s="249"/>
      <c r="O44" s="249"/>
      <c r="P44" s="249"/>
      <c r="Q44" s="249"/>
      <c r="R44" s="249"/>
      <c r="T44" s="1836"/>
      <c r="U44" s="249"/>
      <c r="V44" s="249"/>
      <c r="W44" s="249"/>
      <c r="X44" s="249"/>
      <c r="Y44" s="249"/>
    </row>
    <row r="45" spans="1:25" s="41" customFormat="1">
      <c r="A45" s="25" t="s">
        <v>109</v>
      </c>
      <c r="B45" s="14">
        <v>45457</v>
      </c>
      <c r="C45" s="14">
        <v>45457</v>
      </c>
      <c r="D45" s="9">
        <v>17900</v>
      </c>
      <c r="E45" s="9" t="s">
        <v>2060</v>
      </c>
      <c r="F45" s="9">
        <v>4025</v>
      </c>
      <c r="G45" s="9" t="s">
        <v>2933</v>
      </c>
      <c r="H45" s="10">
        <v>50</v>
      </c>
      <c r="I45" s="35" t="s">
        <v>6</v>
      </c>
      <c r="J45" s="9" t="s">
        <v>2887</v>
      </c>
      <c r="K45" s="9"/>
      <c r="L45" s="458">
        <v>100</v>
      </c>
      <c r="M45" s="249"/>
      <c r="N45" s="249"/>
      <c r="O45" s="249"/>
      <c r="P45" s="249"/>
      <c r="Q45" s="249"/>
      <c r="R45" s="249"/>
      <c r="T45" s="1836"/>
      <c r="U45" s="249"/>
      <c r="V45" s="249"/>
      <c r="W45" s="249"/>
      <c r="X45" s="249"/>
      <c r="Y45" s="249"/>
    </row>
    <row r="46" spans="1:25" s="41" customFormat="1">
      <c r="A46" s="25" t="s">
        <v>3542</v>
      </c>
      <c r="B46" s="14">
        <v>45468</v>
      </c>
      <c r="C46" s="14">
        <v>45463</v>
      </c>
      <c r="D46" s="9">
        <v>17758</v>
      </c>
      <c r="E46" s="9" t="s">
        <v>1115</v>
      </c>
      <c r="F46" s="9">
        <v>784</v>
      </c>
      <c r="G46" s="9" t="s">
        <v>41</v>
      </c>
      <c r="H46" s="10">
        <v>50</v>
      </c>
      <c r="I46" s="35" t="s">
        <v>6</v>
      </c>
      <c r="J46" s="9"/>
      <c r="K46" s="9"/>
      <c r="L46" s="458">
        <v>252</v>
      </c>
      <c r="M46" s="249"/>
      <c r="N46" s="249"/>
      <c r="O46" s="249"/>
      <c r="P46" s="249"/>
      <c r="Q46" s="249"/>
      <c r="R46" s="249"/>
      <c r="T46" s="1836"/>
      <c r="U46" s="249"/>
      <c r="V46" s="249"/>
      <c r="W46" s="249"/>
      <c r="X46" s="249"/>
      <c r="Y46" s="249"/>
    </row>
    <row r="47" spans="1:25" s="41" customFormat="1">
      <c r="A47" s="25" t="s">
        <v>2273</v>
      </c>
      <c r="B47" s="14">
        <v>45468</v>
      </c>
      <c r="C47" s="9"/>
      <c r="D47" s="9">
        <v>17761</v>
      </c>
      <c r="E47" s="9" t="s">
        <v>1115</v>
      </c>
      <c r="F47" s="9">
        <v>784</v>
      </c>
      <c r="G47" s="9" t="s">
        <v>41</v>
      </c>
      <c r="H47" s="10">
        <v>10</v>
      </c>
      <c r="I47" s="35" t="s">
        <v>6</v>
      </c>
      <c r="J47" s="9"/>
      <c r="K47" s="9"/>
      <c r="L47" s="458">
        <v>139.9</v>
      </c>
      <c r="M47" s="249"/>
      <c r="N47" s="249"/>
      <c r="O47" s="249"/>
      <c r="P47" s="249"/>
      <c r="Q47" s="249"/>
      <c r="R47" s="249"/>
      <c r="T47" s="1836"/>
      <c r="U47" s="249"/>
      <c r="V47" s="249"/>
      <c r="W47" s="249"/>
      <c r="X47" s="249"/>
      <c r="Y47" s="249"/>
    </row>
    <row r="48" spans="1:25" s="41" customFormat="1">
      <c r="A48" s="35" t="s">
        <v>3645</v>
      </c>
      <c r="B48" s="1881">
        <v>45462</v>
      </c>
      <c r="C48" s="1881">
        <v>45461</v>
      </c>
      <c r="D48" s="1877">
        <v>17770</v>
      </c>
      <c r="E48" s="1877" t="s">
        <v>1221</v>
      </c>
      <c r="F48" s="1877">
        <v>5014</v>
      </c>
      <c r="G48" s="1877" t="s">
        <v>822</v>
      </c>
      <c r="H48" s="1880">
        <v>50</v>
      </c>
      <c r="I48" s="35" t="s">
        <v>12</v>
      </c>
      <c r="J48" s="1877" t="s">
        <v>3164</v>
      </c>
      <c r="K48" s="1877"/>
      <c r="L48" s="464">
        <v>315</v>
      </c>
      <c r="M48" s="249"/>
      <c r="N48" s="249"/>
      <c r="O48" s="249"/>
      <c r="P48" s="249"/>
      <c r="Q48" s="249"/>
      <c r="R48" s="249"/>
      <c r="T48" s="1836"/>
      <c r="U48" s="249"/>
      <c r="V48" s="249"/>
      <c r="W48" s="249"/>
      <c r="X48" s="249"/>
      <c r="Y48" s="249"/>
    </row>
    <row r="49" spans="1:25" s="41" customFormat="1">
      <c r="A49" s="25" t="s">
        <v>3877</v>
      </c>
      <c r="B49" s="14">
        <v>45469</v>
      </c>
      <c r="C49" s="14">
        <v>45457</v>
      </c>
      <c r="D49" s="9">
        <v>17785</v>
      </c>
      <c r="E49" s="9" t="s">
        <v>2351</v>
      </c>
      <c r="F49" s="9">
        <v>5111</v>
      </c>
      <c r="G49" s="9" t="s">
        <v>1745</v>
      </c>
      <c r="H49" s="10">
        <v>1</v>
      </c>
      <c r="I49" s="35" t="s">
        <v>6</v>
      </c>
      <c r="J49" s="9"/>
      <c r="K49" s="9"/>
      <c r="L49" s="458">
        <v>76.900000000000006</v>
      </c>
      <c r="M49" s="249"/>
      <c r="N49" s="249"/>
      <c r="O49" s="249"/>
      <c r="P49" s="249"/>
      <c r="Q49" s="249"/>
      <c r="R49" s="249"/>
      <c r="T49" s="1836"/>
      <c r="U49" s="249"/>
      <c r="V49" s="249"/>
      <c r="W49" s="249"/>
      <c r="X49" s="249"/>
      <c r="Y49" s="249"/>
    </row>
    <row r="50" spans="1:25" s="41" customFormat="1">
      <c r="A50" s="25" t="s">
        <v>92</v>
      </c>
      <c r="B50" s="14">
        <v>45471</v>
      </c>
      <c r="C50" s="14">
        <v>45468</v>
      </c>
      <c r="D50" s="9">
        <v>16923</v>
      </c>
      <c r="E50" s="9" t="s">
        <v>2</v>
      </c>
      <c r="F50" s="9">
        <v>2697</v>
      </c>
      <c r="G50" s="9" t="s">
        <v>147</v>
      </c>
      <c r="H50" s="10">
        <v>56</v>
      </c>
      <c r="I50" s="35" t="s">
        <v>6</v>
      </c>
      <c r="J50" s="9" t="s">
        <v>1225</v>
      </c>
      <c r="K50" s="9"/>
      <c r="L50" s="458"/>
      <c r="M50" s="6"/>
      <c r="N50" s="6"/>
      <c r="O50" s="6"/>
      <c r="P50" s="6"/>
      <c r="Q50" s="6"/>
      <c r="R50" s="6"/>
      <c r="S50" s="6"/>
      <c r="T50" s="6" t="s">
        <v>3802</v>
      </c>
      <c r="U50" s="249"/>
      <c r="V50" s="249"/>
      <c r="W50" s="249"/>
      <c r="X50" s="249"/>
      <c r="Y50" s="249"/>
    </row>
    <row r="51" spans="1:25" s="41" customFormat="1">
      <c r="A51" s="25"/>
      <c r="B51" s="14"/>
      <c r="C51" s="9"/>
      <c r="D51" s="9"/>
      <c r="E51" s="9" t="s">
        <v>2</v>
      </c>
      <c r="F51" s="9">
        <v>2854</v>
      </c>
      <c r="G51" s="9" t="s">
        <v>211</v>
      </c>
      <c r="H51" s="10">
        <v>6</v>
      </c>
      <c r="I51" s="35" t="s">
        <v>6</v>
      </c>
      <c r="J51" s="9" t="s">
        <v>1225</v>
      </c>
      <c r="K51" s="9"/>
      <c r="L51" s="458"/>
      <c r="M51" s="6"/>
      <c r="N51" s="6"/>
      <c r="O51" s="6"/>
      <c r="P51" s="6"/>
      <c r="Q51" s="6"/>
      <c r="R51" s="6"/>
      <c r="S51" s="6"/>
      <c r="T51" s="6" t="s">
        <v>3803</v>
      </c>
      <c r="U51" s="249"/>
      <c r="V51" s="249"/>
      <c r="W51" s="249"/>
      <c r="X51" s="249"/>
      <c r="Y51" s="249"/>
    </row>
    <row r="52" spans="1:25" s="41" customFormat="1">
      <c r="A52" s="25"/>
      <c r="B52" s="14"/>
      <c r="C52" s="9"/>
      <c r="D52" s="9"/>
      <c r="E52" s="9" t="s">
        <v>2</v>
      </c>
      <c r="F52" s="9">
        <v>2253</v>
      </c>
      <c r="G52" s="9" t="s">
        <v>930</v>
      </c>
      <c r="H52" s="10">
        <v>6</v>
      </c>
      <c r="I52" s="35" t="s">
        <v>6</v>
      </c>
      <c r="J52" s="9" t="s">
        <v>1225</v>
      </c>
      <c r="K52" s="9"/>
      <c r="L52" s="458">
        <v>1122.72</v>
      </c>
      <c r="M52" s="6"/>
      <c r="N52" s="6"/>
      <c r="O52" s="6"/>
      <c r="P52" s="6"/>
      <c r="Q52" s="6"/>
      <c r="R52" s="6"/>
      <c r="S52" s="6"/>
      <c r="T52" s="6" t="s">
        <v>3804</v>
      </c>
      <c r="U52" s="249"/>
      <c r="V52" s="249"/>
      <c r="W52" s="249"/>
      <c r="X52" s="249"/>
      <c r="Y52" s="249"/>
    </row>
    <row r="53" spans="1:25" s="41" customFormat="1">
      <c r="A53" s="25" t="s">
        <v>565</v>
      </c>
      <c r="B53" s="14">
        <v>45469</v>
      </c>
      <c r="C53" s="14">
        <v>45462</v>
      </c>
      <c r="D53" s="9">
        <v>17783</v>
      </c>
      <c r="E53" s="9" t="s">
        <v>1115</v>
      </c>
      <c r="F53" s="9">
        <v>343</v>
      </c>
      <c r="G53" s="9" t="s">
        <v>65</v>
      </c>
      <c r="H53" s="10">
        <v>14</v>
      </c>
      <c r="I53" s="35" t="s">
        <v>6</v>
      </c>
      <c r="J53" s="9"/>
      <c r="K53" s="9"/>
      <c r="L53" s="458">
        <v>78.75</v>
      </c>
      <c r="M53" s="249"/>
      <c r="N53" s="249"/>
      <c r="O53" s="249"/>
      <c r="P53" s="249"/>
      <c r="Q53" s="249"/>
      <c r="R53" s="249"/>
      <c r="T53" s="1836"/>
      <c r="U53" s="249"/>
      <c r="V53" s="249"/>
      <c r="W53" s="249"/>
      <c r="X53" s="249"/>
      <c r="Y53" s="249"/>
    </row>
    <row r="54" spans="1:25" s="41" customFormat="1">
      <c r="A54" s="25" t="s">
        <v>276</v>
      </c>
      <c r="B54" s="14">
        <v>45471</v>
      </c>
      <c r="C54" s="14">
        <v>45471</v>
      </c>
      <c r="D54" s="9">
        <v>17790</v>
      </c>
      <c r="E54" s="9" t="s">
        <v>1115</v>
      </c>
      <c r="F54" s="9">
        <v>3936</v>
      </c>
      <c r="G54" s="9" t="s">
        <v>1808</v>
      </c>
      <c r="H54" s="10">
        <v>32</v>
      </c>
      <c r="I54" s="35" t="s">
        <v>6</v>
      </c>
      <c r="J54" s="9" t="s">
        <v>571</v>
      </c>
      <c r="K54" s="9"/>
      <c r="L54" s="458">
        <v>1387.52</v>
      </c>
      <c r="M54" s="249"/>
      <c r="N54" s="249"/>
      <c r="O54" s="249"/>
      <c r="P54" s="249"/>
      <c r="Q54" s="249"/>
      <c r="R54" s="249"/>
      <c r="T54" s="1836"/>
      <c r="U54" s="249"/>
      <c r="V54" s="249"/>
      <c r="W54" s="249"/>
      <c r="X54" s="249"/>
      <c r="Y54" s="249"/>
    </row>
    <row r="55" spans="1:25" s="41" customFormat="1">
      <c r="A55" s="25" t="s">
        <v>2170</v>
      </c>
      <c r="B55" s="14">
        <v>45471</v>
      </c>
      <c r="C55" s="14">
        <v>45468</v>
      </c>
      <c r="D55" s="9">
        <v>17806</v>
      </c>
      <c r="E55" s="9" t="s">
        <v>7</v>
      </c>
      <c r="F55" s="9">
        <v>4346</v>
      </c>
      <c r="G55" s="9" t="s">
        <v>2198</v>
      </c>
      <c r="H55" s="10">
        <v>2</v>
      </c>
      <c r="I55" s="35" t="s">
        <v>6</v>
      </c>
      <c r="J55" s="9"/>
      <c r="K55" s="9"/>
      <c r="L55" s="458"/>
      <c r="M55" s="249"/>
      <c r="N55" s="249"/>
      <c r="O55" s="249"/>
      <c r="P55" s="249"/>
      <c r="Q55" s="249"/>
      <c r="R55" s="249"/>
      <c r="T55" s="1836"/>
      <c r="U55" s="249"/>
      <c r="V55" s="249"/>
      <c r="W55" s="249"/>
      <c r="X55" s="249"/>
      <c r="Y55" s="249"/>
    </row>
    <row r="56" spans="1:25" s="41" customFormat="1">
      <c r="A56" s="25"/>
      <c r="B56" s="14"/>
      <c r="C56" s="9"/>
      <c r="D56" s="9"/>
      <c r="E56" s="9" t="s">
        <v>74</v>
      </c>
      <c r="F56" s="9">
        <v>4207</v>
      </c>
      <c r="G56" s="9" t="s">
        <v>2198</v>
      </c>
      <c r="H56" s="10">
        <v>2</v>
      </c>
      <c r="I56" s="35" t="s">
        <v>6</v>
      </c>
      <c r="J56" s="9" t="s">
        <v>270</v>
      </c>
      <c r="K56" s="9"/>
      <c r="L56" s="458">
        <v>809</v>
      </c>
      <c r="M56" s="249"/>
      <c r="N56" s="249"/>
      <c r="O56" s="249"/>
      <c r="P56" s="249"/>
      <c r="Q56" s="249"/>
      <c r="R56" s="249"/>
      <c r="T56" s="1836"/>
      <c r="U56" s="249"/>
      <c r="V56" s="249"/>
      <c r="W56" s="249"/>
      <c r="X56" s="249"/>
      <c r="Y56" s="249"/>
    </row>
    <row r="57" spans="1:25" s="41" customFormat="1">
      <c r="A57" s="25" t="s">
        <v>3058</v>
      </c>
      <c r="B57" s="14">
        <v>45471</v>
      </c>
      <c r="C57" s="14">
        <v>45469</v>
      </c>
      <c r="D57" s="9">
        <v>17836</v>
      </c>
      <c r="E57" s="9" t="s">
        <v>1221</v>
      </c>
      <c r="F57" s="9">
        <v>4733</v>
      </c>
      <c r="G57" s="9" t="s">
        <v>3112</v>
      </c>
      <c r="H57" s="10">
        <v>20</v>
      </c>
      <c r="I57" s="35" t="s">
        <v>6</v>
      </c>
      <c r="J57" s="9"/>
      <c r="K57" s="9"/>
      <c r="L57" s="458">
        <v>285</v>
      </c>
      <c r="M57" s="249"/>
      <c r="N57" s="249"/>
      <c r="O57" s="249"/>
      <c r="P57" s="249"/>
      <c r="Q57" s="249"/>
      <c r="R57" s="249"/>
      <c r="T57" s="1836"/>
      <c r="U57" s="249"/>
      <c r="V57" s="249"/>
      <c r="W57" s="249"/>
      <c r="X57" s="249"/>
      <c r="Y57" s="249"/>
    </row>
    <row r="58" spans="1:25" s="41" customFormat="1">
      <c r="A58" s="25" t="s">
        <v>3838</v>
      </c>
      <c r="B58" s="14">
        <v>45475</v>
      </c>
      <c r="C58" s="14">
        <v>45469</v>
      </c>
      <c r="D58" s="9">
        <v>17865</v>
      </c>
      <c r="E58" s="9" t="s">
        <v>1115</v>
      </c>
      <c r="F58" s="9">
        <v>1454</v>
      </c>
      <c r="G58" s="9" t="s">
        <v>864</v>
      </c>
      <c r="H58" s="10">
        <v>15</v>
      </c>
      <c r="I58" s="35" t="s">
        <v>6</v>
      </c>
      <c r="J58" s="9"/>
      <c r="K58" s="9"/>
      <c r="L58" s="458">
        <v>93</v>
      </c>
      <c r="M58" s="249"/>
      <c r="N58" s="249"/>
      <c r="O58" s="249"/>
      <c r="P58" s="249"/>
      <c r="Q58" s="249"/>
      <c r="R58" s="249"/>
      <c r="T58" s="1836"/>
      <c r="U58" s="249"/>
      <c r="V58" s="249"/>
      <c r="W58" s="249"/>
      <c r="X58" s="249"/>
      <c r="Y58" s="249"/>
    </row>
    <row r="59" spans="1:25" s="41" customFormat="1">
      <c r="A59" s="596" t="s">
        <v>3964</v>
      </c>
      <c r="B59" s="1774">
        <v>45476</v>
      </c>
      <c r="C59" s="24"/>
      <c r="D59" s="24">
        <v>17838</v>
      </c>
      <c r="E59" s="24" t="s">
        <v>7</v>
      </c>
      <c r="F59" s="24">
        <v>5168</v>
      </c>
      <c r="G59" s="24" t="s">
        <v>221</v>
      </c>
      <c r="H59" s="1048">
        <v>2</v>
      </c>
      <c r="I59" s="234"/>
      <c r="J59" s="24"/>
      <c r="K59" s="24"/>
      <c r="L59" s="461">
        <v>86</v>
      </c>
      <c r="M59" s="249"/>
      <c r="N59" s="249"/>
      <c r="O59" s="249"/>
      <c r="P59" s="249"/>
      <c r="Q59" s="249"/>
      <c r="R59" s="249"/>
      <c r="T59" s="1836"/>
      <c r="U59" s="249"/>
      <c r="V59" s="249"/>
      <c r="W59" s="249"/>
      <c r="X59" s="249"/>
      <c r="Y59" s="249"/>
    </row>
    <row r="60" spans="1:25" s="41" customFormat="1">
      <c r="A60" s="596"/>
      <c r="B60" s="1774"/>
      <c r="C60" s="24"/>
      <c r="D60" s="24"/>
      <c r="E60" s="56" t="s">
        <v>74</v>
      </c>
      <c r="F60" s="56">
        <v>5169</v>
      </c>
      <c r="G60" s="56" t="s">
        <v>3965</v>
      </c>
      <c r="H60" s="57">
        <v>1</v>
      </c>
      <c r="I60" s="54"/>
      <c r="J60" s="56" t="s">
        <v>270</v>
      </c>
      <c r="K60" s="24"/>
      <c r="L60" s="461">
        <v>199</v>
      </c>
      <c r="M60" s="249"/>
      <c r="N60" s="249"/>
      <c r="O60" s="249"/>
      <c r="P60" s="249"/>
      <c r="Q60" s="249"/>
      <c r="R60" s="249"/>
      <c r="T60" s="1836"/>
      <c r="U60" s="249"/>
      <c r="V60" s="249"/>
      <c r="W60" s="249"/>
      <c r="X60" s="249"/>
      <c r="Y60" s="249"/>
    </row>
    <row r="61" spans="1:25" s="41" customFormat="1">
      <c r="A61" s="596" t="s">
        <v>109</v>
      </c>
      <c r="B61" s="1774">
        <v>45475</v>
      </c>
      <c r="C61" s="24"/>
      <c r="D61" s="24"/>
      <c r="E61" s="24"/>
      <c r="F61" s="24"/>
      <c r="G61" s="24" t="s">
        <v>3968</v>
      </c>
      <c r="H61" s="1048">
        <v>34</v>
      </c>
      <c r="I61" s="234"/>
      <c r="J61" s="24"/>
      <c r="K61" s="24"/>
      <c r="L61" s="461"/>
      <c r="M61" s="249"/>
      <c r="N61" s="249"/>
      <c r="O61" s="249"/>
      <c r="P61" s="249"/>
      <c r="Q61" s="249"/>
      <c r="R61" s="249"/>
      <c r="T61" s="1836"/>
      <c r="U61" s="249"/>
      <c r="V61" s="249"/>
      <c r="W61" s="249"/>
      <c r="X61" s="249"/>
      <c r="Y61" s="249"/>
    </row>
    <row r="62" spans="1:25" s="41" customFormat="1">
      <c r="A62" s="596" t="s">
        <v>109</v>
      </c>
      <c r="B62" s="1774">
        <v>45475</v>
      </c>
      <c r="C62" s="24"/>
      <c r="D62" s="24"/>
      <c r="E62" s="24"/>
      <c r="F62" s="24"/>
      <c r="G62" s="24" t="s">
        <v>2246</v>
      </c>
      <c r="H62" s="1048">
        <v>10</v>
      </c>
      <c r="I62" s="234"/>
      <c r="J62" s="24"/>
      <c r="K62" s="24"/>
      <c r="L62" s="461"/>
      <c r="M62" s="249"/>
      <c r="N62" s="249"/>
      <c r="O62" s="249"/>
      <c r="P62" s="249"/>
      <c r="Q62" s="249"/>
      <c r="R62" s="249"/>
      <c r="T62" s="1836"/>
      <c r="U62" s="249"/>
      <c r="V62" s="249"/>
      <c r="W62" s="249"/>
      <c r="X62" s="249"/>
      <c r="Y62" s="249"/>
    </row>
    <row r="63" spans="1:25" s="41" customFormat="1">
      <c r="A63" s="596" t="s">
        <v>109</v>
      </c>
      <c r="B63" s="1774">
        <v>45474</v>
      </c>
      <c r="C63" s="24"/>
      <c r="D63" s="24"/>
      <c r="E63" s="24"/>
      <c r="F63" s="24"/>
      <c r="G63" s="24" t="s">
        <v>3967</v>
      </c>
      <c r="H63" s="1048">
        <v>7</v>
      </c>
      <c r="I63" s="234"/>
      <c r="J63" s="24"/>
      <c r="K63" s="24"/>
      <c r="L63" s="461"/>
      <c r="M63" s="249"/>
      <c r="N63" s="249"/>
      <c r="O63" s="249"/>
      <c r="P63" s="249"/>
      <c r="Q63" s="249"/>
      <c r="R63" s="249"/>
      <c r="T63" s="1836"/>
      <c r="U63" s="249"/>
      <c r="V63" s="249"/>
      <c r="W63" s="249"/>
      <c r="X63" s="249"/>
      <c r="Y63" s="249"/>
    </row>
    <row r="64" spans="1:25" s="41" customFormat="1">
      <c r="A64" s="234" t="s">
        <v>2420</v>
      </c>
      <c r="B64" s="1885">
        <v>45476</v>
      </c>
      <c r="C64" s="24"/>
      <c r="D64" s="24">
        <v>17878</v>
      </c>
      <c r="E64" s="24" t="s">
        <v>1115</v>
      </c>
      <c r="F64" s="24">
        <v>5175</v>
      </c>
      <c r="G64" s="24" t="s">
        <v>461</v>
      </c>
      <c r="H64" s="1048">
        <v>1</v>
      </c>
      <c r="I64" s="234"/>
      <c r="J64" s="24"/>
      <c r="K64" s="24"/>
      <c r="L64" s="461">
        <v>35</v>
      </c>
      <c r="M64" s="249"/>
      <c r="N64" s="249"/>
      <c r="O64" s="249"/>
      <c r="P64" s="249"/>
      <c r="Q64" s="249"/>
      <c r="R64" s="249"/>
      <c r="T64" s="1836"/>
      <c r="U64" s="249"/>
      <c r="V64" s="249"/>
      <c r="W64" s="249"/>
      <c r="X64" s="249"/>
      <c r="Y64" s="249"/>
    </row>
    <row r="65" spans="1:25" s="41" customFormat="1">
      <c r="A65" s="234"/>
      <c r="B65" s="1885"/>
      <c r="C65" s="24"/>
      <c r="D65" s="24"/>
      <c r="E65" s="24"/>
      <c r="F65" s="24"/>
      <c r="G65" s="24"/>
      <c r="H65" s="1048"/>
      <c r="I65" s="234"/>
      <c r="J65" s="24"/>
      <c r="K65" s="24"/>
      <c r="L65" s="461"/>
      <c r="M65" s="249"/>
      <c r="N65" s="249"/>
      <c r="O65" s="249"/>
      <c r="P65" s="249"/>
      <c r="Q65" s="249"/>
      <c r="R65" s="249"/>
      <c r="T65" s="1836"/>
      <c r="U65" s="249"/>
      <c r="V65" s="249"/>
      <c r="W65" s="249"/>
      <c r="X65" s="249"/>
      <c r="Y65" s="249"/>
    </row>
    <row r="66" spans="1:25" s="41" customFormat="1">
      <c r="A66" s="234"/>
      <c r="B66" s="1885"/>
      <c r="C66" s="24"/>
      <c r="D66" s="24"/>
      <c r="E66" s="24"/>
      <c r="F66" s="24"/>
      <c r="G66" s="24"/>
      <c r="H66" s="1048"/>
      <c r="I66" s="234"/>
      <c r="J66" s="24"/>
      <c r="K66" s="24"/>
      <c r="L66" s="461"/>
      <c r="M66" s="249"/>
      <c r="N66" s="249"/>
      <c r="O66" s="249"/>
      <c r="P66" s="249"/>
      <c r="Q66" s="249"/>
      <c r="R66" s="249"/>
      <c r="T66" s="1836"/>
      <c r="U66" s="249"/>
      <c r="V66" s="249"/>
      <c r="W66" s="249"/>
      <c r="X66" s="249"/>
      <c r="Y66" s="249"/>
    </row>
    <row r="67" spans="1:25" s="41" customFormat="1">
      <c r="A67" s="234"/>
      <c r="B67" s="1885"/>
      <c r="C67" s="24"/>
      <c r="D67" s="24"/>
      <c r="E67" s="24"/>
      <c r="F67" s="24"/>
      <c r="G67" s="24"/>
      <c r="H67" s="1048"/>
      <c r="I67" s="234"/>
      <c r="J67" s="24"/>
      <c r="K67" s="24"/>
      <c r="L67" s="461"/>
      <c r="M67" s="249"/>
      <c r="N67" s="249"/>
      <c r="O67" s="249"/>
      <c r="P67" s="249"/>
      <c r="Q67" s="249"/>
      <c r="R67" s="249"/>
      <c r="T67" s="1836"/>
      <c r="U67" s="249"/>
      <c r="V67" s="249"/>
      <c r="W67" s="249"/>
      <c r="X67" s="249"/>
      <c r="Y67" s="249"/>
    </row>
    <row r="68" spans="1:25" s="41" customFormat="1">
      <c r="A68" s="234"/>
      <c r="B68" s="1885"/>
      <c r="C68" s="24"/>
      <c r="D68" s="24"/>
      <c r="E68" s="24"/>
      <c r="F68" s="24"/>
      <c r="G68" s="24"/>
      <c r="H68" s="1048"/>
      <c r="I68" s="234"/>
      <c r="J68" s="24"/>
      <c r="K68" s="24"/>
      <c r="L68" s="461"/>
      <c r="M68" s="249"/>
      <c r="N68" s="249"/>
      <c r="O68" s="249"/>
      <c r="P68" s="249"/>
      <c r="Q68" s="249"/>
      <c r="R68" s="249"/>
      <c r="T68" s="1836"/>
      <c r="U68" s="249"/>
      <c r="V68" s="249"/>
      <c r="W68" s="249"/>
      <c r="X68" s="249"/>
      <c r="Y68" s="249"/>
    </row>
    <row r="69" spans="1:25" s="44" customFormat="1">
      <c r="A69" s="2464">
        <f>SUM(L23:L68)</f>
        <v>12040.44</v>
      </c>
      <c r="B69" s="2465"/>
      <c r="C69" s="2465"/>
      <c r="D69" s="2465"/>
      <c r="E69" s="2465"/>
      <c r="F69" s="2465"/>
      <c r="G69" s="2465"/>
      <c r="H69" s="2465"/>
      <c r="I69" s="2465"/>
      <c r="J69" s="2465"/>
      <c r="K69" s="2465"/>
      <c r="L69" s="2466"/>
      <c r="M69" s="246"/>
      <c r="N69" s="246"/>
      <c r="O69" s="246"/>
      <c r="P69" s="246"/>
      <c r="Q69" s="246"/>
      <c r="R69" s="246"/>
      <c r="T69" s="246"/>
      <c r="U69" s="246"/>
      <c r="V69" s="246"/>
      <c r="W69" s="246"/>
      <c r="X69" s="246"/>
      <c r="Y69" s="246"/>
    </row>
    <row r="70" spans="1:25" s="42" customFormat="1" ht="24" customHeight="1">
      <c r="A70" s="2461" t="s">
        <v>1315</v>
      </c>
      <c r="B70" s="2462"/>
      <c r="C70" s="2462"/>
      <c r="D70" s="2462"/>
      <c r="E70" s="2462"/>
      <c r="F70" s="2462"/>
      <c r="G70" s="2462"/>
      <c r="H70" s="2462"/>
      <c r="I70" s="2462"/>
      <c r="J70" s="2462"/>
      <c r="K70" s="2462"/>
      <c r="L70" s="2463"/>
      <c r="M70" s="80"/>
      <c r="N70" s="80"/>
      <c r="O70" s="80"/>
      <c r="P70" s="80"/>
      <c r="Q70" s="80"/>
      <c r="R70" s="80"/>
      <c r="T70" s="1818" t="s">
        <v>2188</v>
      </c>
      <c r="U70" s="80"/>
      <c r="V70" s="80"/>
      <c r="W70" s="80"/>
      <c r="X70" s="80"/>
      <c r="Y70" s="80"/>
    </row>
    <row r="71" spans="1:25" s="16" customFormat="1">
      <c r="A71" s="25" t="s">
        <v>2854</v>
      </c>
      <c r="B71" s="14">
        <v>45427</v>
      </c>
      <c r="C71" s="14">
        <v>45448</v>
      </c>
      <c r="D71" s="9">
        <v>17308</v>
      </c>
      <c r="E71" s="9" t="s">
        <v>1115</v>
      </c>
      <c r="F71" s="9">
        <v>1126</v>
      </c>
      <c r="G71" s="9" t="s">
        <v>57</v>
      </c>
      <c r="H71" s="10">
        <v>30</v>
      </c>
      <c r="I71" s="35" t="s">
        <v>6</v>
      </c>
      <c r="J71" s="9"/>
      <c r="K71" s="9"/>
      <c r="L71" s="458">
        <v>2283</v>
      </c>
    </row>
    <row r="72" spans="1:25" s="6" customFormat="1">
      <c r="A72" s="25" t="s">
        <v>2854</v>
      </c>
      <c r="B72" s="14">
        <v>45448</v>
      </c>
      <c r="C72" s="14">
        <v>45449</v>
      </c>
      <c r="D72" s="9">
        <v>17482</v>
      </c>
      <c r="E72" s="9" t="s">
        <v>1115</v>
      </c>
      <c r="F72" s="9">
        <v>2691</v>
      </c>
      <c r="G72" s="9" t="s">
        <v>47</v>
      </c>
      <c r="H72" s="10">
        <v>100</v>
      </c>
      <c r="I72" s="235" t="s">
        <v>6</v>
      </c>
      <c r="J72" s="9"/>
      <c r="K72" s="9"/>
      <c r="L72" s="458"/>
      <c r="M72" s="16"/>
      <c r="N72" s="16"/>
      <c r="O72" s="16"/>
      <c r="P72" s="16"/>
      <c r="Q72" s="16"/>
      <c r="R72" s="16"/>
      <c r="S72" s="16"/>
      <c r="T72" s="16"/>
      <c r="U72" s="2548" t="s">
        <v>3876</v>
      </c>
    </row>
    <row r="73" spans="1:25" s="6" customFormat="1">
      <c r="A73" s="25"/>
      <c r="B73" s="9"/>
      <c r="C73" s="14">
        <v>45446</v>
      </c>
      <c r="D73" s="9"/>
      <c r="E73" s="9" t="s">
        <v>1115</v>
      </c>
      <c r="F73" s="9">
        <v>869</v>
      </c>
      <c r="G73" s="9" t="s">
        <v>16</v>
      </c>
      <c r="H73" s="10">
        <v>100</v>
      </c>
      <c r="I73" s="235" t="s">
        <v>6</v>
      </c>
      <c r="J73" s="9"/>
      <c r="K73" s="9"/>
      <c r="L73" s="458">
        <v>3880</v>
      </c>
      <c r="M73" s="16"/>
      <c r="N73" s="16"/>
      <c r="O73" s="16"/>
      <c r="P73" s="16"/>
      <c r="Q73" s="16"/>
      <c r="R73" s="16"/>
      <c r="S73" s="16"/>
      <c r="T73" s="16"/>
      <c r="U73" s="2548"/>
    </row>
    <row r="74" spans="1:25" s="6" customFormat="1">
      <c r="A74" s="35" t="s">
        <v>86</v>
      </c>
      <c r="B74" s="1881">
        <v>45454</v>
      </c>
      <c r="C74" s="1881">
        <v>45449</v>
      </c>
      <c r="D74" s="1877">
        <v>17584</v>
      </c>
      <c r="E74" s="9" t="s">
        <v>1221</v>
      </c>
      <c r="F74" s="1877">
        <v>1712</v>
      </c>
      <c r="G74" s="1877" t="s">
        <v>19</v>
      </c>
      <c r="H74" s="1880">
        <v>6</v>
      </c>
      <c r="I74" s="35" t="s">
        <v>6</v>
      </c>
      <c r="J74" s="1877"/>
      <c r="K74" s="1877"/>
      <c r="L74" s="464">
        <v>114</v>
      </c>
      <c r="M74" s="16"/>
      <c r="N74" s="16"/>
      <c r="O74" s="16"/>
      <c r="P74" s="16"/>
      <c r="Q74" s="16"/>
      <c r="R74" s="16"/>
      <c r="S74" s="16"/>
      <c r="T74" s="16"/>
      <c r="U74" s="6">
        <v>94</v>
      </c>
    </row>
    <row r="75" spans="1:25" s="6" customFormat="1">
      <c r="A75" s="35" t="s">
        <v>380</v>
      </c>
      <c r="B75" s="1881">
        <v>45454</v>
      </c>
      <c r="C75" s="1881">
        <v>45453</v>
      </c>
      <c r="D75" s="1877">
        <v>17585</v>
      </c>
      <c r="E75" s="9" t="s">
        <v>1115</v>
      </c>
      <c r="F75" s="1877">
        <v>2515</v>
      </c>
      <c r="G75" s="1877" t="s">
        <v>35</v>
      </c>
      <c r="H75" s="1880">
        <v>15</v>
      </c>
      <c r="I75" s="35" t="s">
        <v>6</v>
      </c>
      <c r="J75" s="1877"/>
      <c r="K75" s="1877"/>
      <c r="L75" s="464">
        <v>209.85</v>
      </c>
      <c r="M75" s="16"/>
      <c r="N75" s="16"/>
      <c r="O75" s="16"/>
      <c r="P75" s="16"/>
      <c r="Q75" s="16"/>
      <c r="R75" s="16"/>
      <c r="S75" s="15"/>
      <c r="T75" s="80"/>
    </row>
    <row r="76" spans="1:25" s="6" customFormat="1">
      <c r="A76" s="35" t="s">
        <v>601</v>
      </c>
      <c r="B76" s="1881">
        <v>45455</v>
      </c>
      <c r="C76" s="1881">
        <v>45447</v>
      </c>
      <c r="D76" s="1877">
        <v>17598</v>
      </c>
      <c r="E76" s="9" t="s">
        <v>1115</v>
      </c>
      <c r="F76" s="1877">
        <v>1126</v>
      </c>
      <c r="G76" s="1877" t="s">
        <v>57</v>
      </c>
      <c r="H76" s="1880">
        <v>10</v>
      </c>
      <c r="I76" s="35" t="s">
        <v>6</v>
      </c>
      <c r="J76" s="1877"/>
      <c r="K76" s="1877"/>
      <c r="L76" s="464">
        <v>950</v>
      </c>
      <c r="M76" s="16"/>
      <c r="N76" s="16"/>
      <c r="O76" s="16"/>
      <c r="P76" s="16"/>
      <c r="Q76" s="16"/>
      <c r="R76" s="16"/>
      <c r="S76" s="15"/>
      <c r="T76" s="16"/>
    </row>
    <row r="77" spans="1:25" s="16" customFormat="1">
      <c r="A77" s="25" t="s">
        <v>134</v>
      </c>
      <c r="B77" s="14">
        <v>45455</v>
      </c>
      <c r="C77" s="14">
        <v>45447</v>
      </c>
      <c r="D77" s="9">
        <v>17604</v>
      </c>
      <c r="E77" s="9" t="s">
        <v>1115</v>
      </c>
      <c r="F77" s="9">
        <v>1468</v>
      </c>
      <c r="G77" s="9" t="s">
        <v>21</v>
      </c>
      <c r="H77" s="10">
        <v>3</v>
      </c>
      <c r="I77" s="35" t="s">
        <v>6</v>
      </c>
      <c r="J77" s="9"/>
      <c r="K77" s="9"/>
      <c r="L77" s="458">
        <v>186.3</v>
      </c>
    </row>
    <row r="78" spans="1:25" s="16" customFormat="1">
      <c r="A78" s="25" t="s">
        <v>2854</v>
      </c>
      <c r="B78" s="14">
        <v>45463</v>
      </c>
      <c r="C78" s="14">
        <v>45447</v>
      </c>
      <c r="D78" s="9">
        <v>17580</v>
      </c>
      <c r="E78" s="9" t="s">
        <v>81</v>
      </c>
      <c r="F78" s="9">
        <v>4873</v>
      </c>
      <c r="G78" s="9" t="s">
        <v>3378</v>
      </c>
      <c r="H78" s="10">
        <v>60</v>
      </c>
      <c r="I78" s="35" t="s">
        <v>6</v>
      </c>
      <c r="J78" s="9" t="s">
        <v>270</v>
      </c>
      <c r="K78" s="9" t="s">
        <v>3924</v>
      </c>
      <c r="L78" s="458">
        <v>290</v>
      </c>
    </row>
    <row r="79" spans="1:25" s="16" customFormat="1">
      <c r="A79" s="25" t="s">
        <v>3910</v>
      </c>
      <c r="B79" s="14">
        <v>45453</v>
      </c>
      <c r="C79" s="14">
        <v>45447</v>
      </c>
      <c r="D79" s="9">
        <v>17608</v>
      </c>
      <c r="E79" s="9" t="s">
        <v>1115</v>
      </c>
      <c r="F79" s="9">
        <v>5132</v>
      </c>
      <c r="G79" s="9" t="s">
        <v>36</v>
      </c>
      <c r="H79" s="10">
        <v>40</v>
      </c>
      <c r="I79" s="35" t="s">
        <v>6</v>
      </c>
      <c r="J79" s="9"/>
      <c r="K79" s="9"/>
      <c r="L79" s="458">
        <v>2120</v>
      </c>
    </row>
    <row r="80" spans="1:25" s="41" customFormat="1">
      <c r="A80" s="35" t="s">
        <v>1564</v>
      </c>
      <c r="B80" s="1843">
        <v>45455</v>
      </c>
      <c r="C80" s="1843">
        <v>45448</v>
      </c>
      <c r="D80" s="1835">
        <v>17611</v>
      </c>
      <c r="E80" s="1877" t="s">
        <v>1115</v>
      </c>
      <c r="F80" s="1835">
        <v>951</v>
      </c>
      <c r="G80" s="1877" t="s">
        <v>58</v>
      </c>
      <c r="H80" s="1884">
        <v>8</v>
      </c>
      <c r="I80" s="35" t="s">
        <v>6</v>
      </c>
      <c r="J80" s="1877"/>
      <c r="K80" s="1835"/>
      <c r="L80" s="458">
        <v>868</v>
      </c>
      <c r="M80" s="249"/>
      <c r="N80" s="249"/>
      <c r="O80" s="249"/>
      <c r="P80" s="249"/>
      <c r="Q80" s="249"/>
      <c r="R80" s="249"/>
      <c r="T80" s="1836"/>
      <c r="U80" s="249"/>
      <c r="V80" s="249"/>
      <c r="W80" s="249"/>
      <c r="X80" s="249"/>
      <c r="Y80" s="249"/>
    </row>
    <row r="81" spans="1:25" s="16" customFormat="1">
      <c r="A81" s="25" t="s">
        <v>226</v>
      </c>
      <c r="B81" s="14">
        <v>45455</v>
      </c>
      <c r="C81" s="14">
        <v>45454</v>
      </c>
      <c r="D81" s="9">
        <v>17619</v>
      </c>
      <c r="E81" s="9" t="s">
        <v>474</v>
      </c>
      <c r="F81" s="9">
        <v>4551</v>
      </c>
      <c r="G81" s="9" t="s">
        <v>75</v>
      </c>
      <c r="H81" s="10">
        <v>25</v>
      </c>
      <c r="I81" s="35" t="s">
        <v>6</v>
      </c>
      <c r="J81" s="9" t="s">
        <v>3928</v>
      </c>
      <c r="K81" s="9"/>
      <c r="L81" s="458"/>
    </row>
    <row r="82" spans="1:25" s="16" customFormat="1">
      <c r="A82" s="25"/>
      <c r="B82" s="14"/>
      <c r="C82" s="14"/>
      <c r="D82" s="9"/>
      <c r="E82" s="9" t="s">
        <v>1115</v>
      </c>
      <c r="F82" s="9">
        <v>4256</v>
      </c>
      <c r="G82" s="9" t="s">
        <v>29</v>
      </c>
      <c r="H82" s="10" t="s">
        <v>1455</v>
      </c>
      <c r="I82" s="35" t="s">
        <v>6</v>
      </c>
      <c r="J82" s="9"/>
      <c r="K82" s="9"/>
      <c r="L82" s="458">
        <v>1540.25</v>
      </c>
    </row>
    <row r="83" spans="1:25" s="16" customFormat="1">
      <c r="A83" s="25" t="s">
        <v>3894</v>
      </c>
      <c r="B83" s="14">
        <v>45449</v>
      </c>
      <c r="C83" s="14">
        <v>45448</v>
      </c>
      <c r="D83" s="9">
        <v>17628</v>
      </c>
      <c r="E83" s="9" t="s">
        <v>7</v>
      </c>
      <c r="F83" s="9">
        <v>1095</v>
      </c>
      <c r="G83" s="9" t="s">
        <v>47</v>
      </c>
      <c r="H83" s="10">
        <v>5</v>
      </c>
      <c r="I83" s="35" t="s">
        <v>6</v>
      </c>
      <c r="J83" s="9"/>
      <c r="K83" s="9"/>
      <c r="L83" s="458">
        <v>745</v>
      </c>
    </row>
    <row r="84" spans="1:25" s="16" customFormat="1">
      <c r="A84" s="25" t="s">
        <v>2452</v>
      </c>
      <c r="B84" s="14">
        <v>45450</v>
      </c>
      <c r="C84" s="14">
        <v>45448</v>
      </c>
      <c r="D84" s="9">
        <v>17612</v>
      </c>
      <c r="E84" s="9" t="s">
        <v>7</v>
      </c>
      <c r="F84" s="9">
        <v>4467</v>
      </c>
      <c r="G84" s="9" t="s">
        <v>127</v>
      </c>
      <c r="H84" s="10" t="s">
        <v>2272</v>
      </c>
      <c r="I84" s="35" t="s">
        <v>6</v>
      </c>
      <c r="J84" s="9"/>
      <c r="K84" s="9"/>
      <c r="L84" s="458">
        <v>106.11</v>
      </c>
    </row>
    <row r="85" spans="1:25" s="16" customFormat="1">
      <c r="A85" s="25" t="s">
        <v>520</v>
      </c>
      <c r="B85" s="14">
        <v>45450</v>
      </c>
      <c r="C85" s="14">
        <v>45448</v>
      </c>
      <c r="D85" s="9">
        <v>17629</v>
      </c>
      <c r="E85" s="9" t="s">
        <v>7</v>
      </c>
      <c r="F85" s="9">
        <v>4467</v>
      </c>
      <c r="G85" s="9" t="s">
        <v>127</v>
      </c>
      <c r="H85" s="10" t="s">
        <v>919</v>
      </c>
      <c r="I85" s="35" t="s">
        <v>6</v>
      </c>
      <c r="J85" s="9"/>
      <c r="K85" s="9"/>
      <c r="L85" s="458"/>
    </row>
    <row r="86" spans="1:25" s="16" customFormat="1">
      <c r="A86" s="25"/>
      <c r="B86" s="14"/>
      <c r="C86" s="14"/>
      <c r="D86" s="9"/>
      <c r="E86" s="9" t="s">
        <v>2351</v>
      </c>
      <c r="F86" s="9">
        <v>4466</v>
      </c>
      <c r="G86" s="9" t="s">
        <v>521</v>
      </c>
      <c r="H86" s="10">
        <v>16</v>
      </c>
      <c r="I86" s="35" t="s">
        <v>6</v>
      </c>
      <c r="J86" s="9"/>
      <c r="K86" s="9"/>
      <c r="L86" s="458">
        <v>813.92</v>
      </c>
    </row>
    <row r="87" spans="1:25" s="16" customFormat="1">
      <c r="A87" s="25" t="s">
        <v>2283</v>
      </c>
      <c r="B87" s="14">
        <v>45455</v>
      </c>
      <c r="C87" s="14">
        <v>45449</v>
      </c>
      <c r="D87" s="9">
        <v>17622</v>
      </c>
      <c r="E87" s="9" t="s">
        <v>1115</v>
      </c>
      <c r="F87" s="9">
        <v>753</v>
      </c>
      <c r="G87" s="9" t="s">
        <v>47</v>
      </c>
      <c r="H87" s="10" t="s">
        <v>1289</v>
      </c>
      <c r="I87" s="35" t="s">
        <v>6</v>
      </c>
      <c r="J87" s="9"/>
      <c r="K87" s="9"/>
      <c r="L87" s="458">
        <v>638.72</v>
      </c>
    </row>
    <row r="88" spans="1:25" s="16" customFormat="1">
      <c r="A88" s="25" t="s">
        <v>1850</v>
      </c>
      <c r="B88" s="14">
        <v>45455</v>
      </c>
      <c r="C88" s="14">
        <v>45453</v>
      </c>
      <c r="D88" s="9">
        <v>17634</v>
      </c>
      <c r="E88" s="9" t="s">
        <v>1609</v>
      </c>
      <c r="F88" s="9">
        <v>4008</v>
      </c>
      <c r="G88" s="9" t="s">
        <v>1075</v>
      </c>
      <c r="H88" s="10">
        <v>21</v>
      </c>
      <c r="I88" s="35" t="s">
        <v>6</v>
      </c>
      <c r="J88" s="9"/>
      <c r="K88" s="9"/>
      <c r="L88" s="458">
        <v>367.5</v>
      </c>
    </row>
    <row r="89" spans="1:25" s="16" customFormat="1">
      <c r="A89" s="25" t="s">
        <v>3930</v>
      </c>
      <c r="B89" s="14">
        <v>45457</v>
      </c>
      <c r="C89" s="14">
        <v>45453</v>
      </c>
      <c r="D89" s="9">
        <v>17638</v>
      </c>
      <c r="E89" s="9" t="s">
        <v>7</v>
      </c>
      <c r="F89" s="9">
        <v>1095</v>
      </c>
      <c r="G89" s="9" t="s">
        <v>47</v>
      </c>
      <c r="H89" s="10">
        <v>4</v>
      </c>
      <c r="I89" s="35" t="s">
        <v>6</v>
      </c>
      <c r="J89" s="9"/>
      <c r="K89" s="9"/>
      <c r="L89" s="458"/>
    </row>
    <row r="90" spans="1:25" s="16" customFormat="1">
      <c r="A90" s="25"/>
      <c r="B90" s="14"/>
      <c r="C90" s="14"/>
      <c r="D90" s="9"/>
      <c r="E90" s="9" t="s">
        <v>1115</v>
      </c>
      <c r="F90" s="9">
        <v>753</v>
      </c>
      <c r="G90" s="9" t="s">
        <v>47</v>
      </c>
      <c r="H90" s="10" t="s">
        <v>903</v>
      </c>
      <c r="I90" s="35" t="s">
        <v>6</v>
      </c>
      <c r="J90" s="9"/>
      <c r="K90" s="9"/>
      <c r="L90" s="458">
        <v>482</v>
      </c>
    </row>
    <row r="91" spans="1:25" s="16" customFormat="1">
      <c r="A91" s="25" t="s">
        <v>1120</v>
      </c>
      <c r="B91" s="14">
        <v>45460</v>
      </c>
      <c r="C91" s="14">
        <v>45454</v>
      </c>
      <c r="D91" s="9">
        <v>17649</v>
      </c>
      <c r="E91" s="9" t="s">
        <v>1115</v>
      </c>
      <c r="F91" s="9">
        <v>2357</v>
      </c>
      <c r="G91" s="9" t="s">
        <v>35</v>
      </c>
      <c r="H91" s="10">
        <v>3</v>
      </c>
      <c r="I91" s="35" t="s">
        <v>6</v>
      </c>
      <c r="J91" s="9"/>
      <c r="K91" s="9"/>
      <c r="L91" s="458"/>
    </row>
    <row r="92" spans="1:25" s="16" customFormat="1">
      <c r="A92" s="25"/>
      <c r="B92" s="14"/>
      <c r="C92" s="14"/>
      <c r="D92" s="9"/>
      <c r="E92" s="9" t="s">
        <v>1115</v>
      </c>
      <c r="F92" s="9">
        <v>951</v>
      </c>
      <c r="G92" s="9" t="s">
        <v>47</v>
      </c>
      <c r="H92" s="10">
        <v>2</v>
      </c>
      <c r="I92" s="35" t="s">
        <v>6</v>
      </c>
      <c r="J92" s="9"/>
      <c r="K92" s="9"/>
      <c r="L92" s="458">
        <v>329.23</v>
      </c>
    </row>
    <row r="93" spans="1:25" s="16" customFormat="1">
      <c r="A93" s="25" t="s">
        <v>115</v>
      </c>
      <c r="B93" s="14">
        <v>45457</v>
      </c>
      <c r="C93" s="14">
        <v>45453</v>
      </c>
      <c r="D93" s="9">
        <v>17645</v>
      </c>
      <c r="E93" s="9" t="s">
        <v>1115</v>
      </c>
      <c r="F93" s="9">
        <v>2604</v>
      </c>
      <c r="G93" s="9" t="s">
        <v>116</v>
      </c>
      <c r="H93" s="10">
        <v>21</v>
      </c>
      <c r="I93" s="35" t="s">
        <v>6</v>
      </c>
      <c r="J93" s="9"/>
      <c r="K93" s="9"/>
      <c r="L93" s="458">
        <v>808.5</v>
      </c>
    </row>
    <row r="94" spans="1:25" s="16" customFormat="1">
      <c r="A94" s="25" t="s">
        <v>141</v>
      </c>
      <c r="B94" s="14">
        <v>45457</v>
      </c>
      <c r="C94" s="14">
        <v>45454</v>
      </c>
      <c r="D94" s="9">
        <v>17647</v>
      </c>
      <c r="E94" s="9" t="s">
        <v>1115</v>
      </c>
      <c r="F94" s="9">
        <v>3295</v>
      </c>
      <c r="G94" s="9" t="s">
        <v>521</v>
      </c>
      <c r="H94" s="10" t="s">
        <v>1455</v>
      </c>
      <c r="I94" s="35" t="s">
        <v>6</v>
      </c>
      <c r="J94" s="9"/>
      <c r="K94" s="9"/>
      <c r="L94" s="458">
        <v>581.25</v>
      </c>
    </row>
    <row r="95" spans="1:25" s="41" customFormat="1">
      <c r="A95" s="35" t="s">
        <v>2822</v>
      </c>
      <c r="B95" s="1881">
        <v>45453</v>
      </c>
      <c r="C95" s="1881">
        <v>45453</v>
      </c>
      <c r="D95" s="1877">
        <v>17592</v>
      </c>
      <c r="E95" s="1877" t="s">
        <v>1221</v>
      </c>
      <c r="F95" s="1877">
        <v>2438</v>
      </c>
      <c r="G95" s="1877" t="s">
        <v>47</v>
      </c>
      <c r="H95" s="1884" t="s">
        <v>1029</v>
      </c>
      <c r="I95" s="35" t="s">
        <v>6</v>
      </c>
      <c r="J95" s="1877"/>
      <c r="K95" s="1877"/>
      <c r="L95" s="1478">
        <v>35.200000000000003</v>
      </c>
      <c r="M95" s="249"/>
      <c r="N95" s="249"/>
      <c r="O95" s="249"/>
      <c r="P95" s="249"/>
      <c r="Q95" s="249"/>
      <c r="R95" s="249"/>
      <c r="T95" s="1836"/>
      <c r="U95" s="249"/>
      <c r="V95" s="249"/>
      <c r="W95" s="249"/>
      <c r="X95" s="249"/>
      <c r="Y95" s="249"/>
    </row>
    <row r="96" spans="1:25" s="41" customFormat="1">
      <c r="A96" s="35" t="s">
        <v>2473</v>
      </c>
      <c r="B96" s="1881">
        <v>45457</v>
      </c>
      <c r="C96" s="1881">
        <v>45454</v>
      </c>
      <c r="D96" s="1877">
        <v>17595</v>
      </c>
      <c r="E96" s="1877" t="s">
        <v>1115</v>
      </c>
      <c r="F96" s="1877">
        <v>908</v>
      </c>
      <c r="G96" s="1877" t="s">
        <v>30</v>
      </c>
      <c r="H96" s="1884">
        <v>35</v>
      </c>
      <c r="I96" s="35" t="s">
        <v>6</v>
      </c>
      <c r="J96" s="1877"/>
      <c r="K96" s="1877"/>
      <c r="L96" s="1478">
        <v>997.5</v>
      </c>
      <c r="M96" s="249"/>
      <c r="N96" s="249"/>
      <c r="O96" s="249"/>
      <c r="P96" s="249"/>
      <c r="Q96" s="249"/>
      <c r="R96" s="249"/>
      <c r="T96" s="1836"/>
      <c r="U96" s="249"/>
      <c r="V96" s="249"/>
      <c r="W96" s="249"/>
      <c r="X96" s="249"/>
      <c r="Y96" s="249"/>
    </row>
    <row r="97" spans="1:25" s="41" customFormat="1">
      <c r="A97" s="35" t="s">
        <v>3931</v>
      </c>
      <c r="B97" s="1881">
        <v>45460</v>
      </c>
      <c r="C97" s="1881">
        <v>45454</v>
      </c>
      <c r="D97" s="1877">
        <v>17650</v>
      </c>
      <c r="E97" s="1877" t="s">
        <v>1115</v>
      </c>
      <c r="F97" s="1877">
        <v>3620</v>
      </c>
      <c r="G97" s="1877" t="s">
        <v>22</v>
      </c>
      <c r="H97" s="1884">
        <v>100</v>
      </c>
      <c r="I97" s="35" t="s">
        <v>6</v>
      </c>
      <c r="J97" s="1877"/>
      <c r="K97" s="1877"/>
      <c r="L97" s="1478">
        <v>2250</v>
      </c>
      <c r="M97" s="249"/>
      <c r="N97" s="249"/>
      <c r="O97" s="249"/>
      <c r="P97" s="249"/>
      <c r="Q97" s="249"/>
      <c r="R97" s="249"/>
      <c r="T97" s="1836"/>
      <c r="U97" s="249"/>
      <c r="V97" s="249"/>
      <c r="W97" s="249"/>
      <c r="X97" s="249"/>
      <c r="Y97" s="249"/>
    </row>
    <row r="98" spans="1:25" s="41" customFormat="1">
      <c r="A98" s="35" t="s">
        <v>2211</v>
      </c>
      <c r="B98" s="1881">
        <v>45461</v>
      </c>
      <c r="C98" s="1881">
        <v>45456</v>
      </c>
      <c r="D98" s="1877">
        <v>17656</v>
      </c>
      <c r="E98" s="1877" t="s">
        <v>44</v>
      </c>
      <c r="F98" s="1877">
        <v>5137</v>
      </c>
      <c r="G98" s="1877" t="s">
        <v>96</v>
      </c>
      <c r="H98" s="1884">
        <v>10</v>
      </c>
      <c r="I98" s="35" t="s">
        <v>6</v>
      </c>
      <c r="J98" s="1877"/>
      <c r="K98" s="1877"/>
      <c r="L98" s="1478">
        <v>183.4</v>
      </c>
      <c r="M98" s="249"/>
      <c r="N98" s="249"/>
      <c r="O98" s="249"/>
      <c r="P98" s="249"/>
      <c r="Q98" s="249"/>
      <c r="R98" s="249"/>
      <c r="T98" s="1836"/>
      <c r="U98" s="249"/>
      <c r="V98" s="249"/>
      <c r="W98" s="249"/>
      <c r="X98" s="249"/>
      <c r="Y98" s="249"/>
    </row>
    <row r="99" spans="1:25" s="41" customFormat="1">
      <c r="A99" s="35" t="s">
        <v>3937</v>
      </c>
      <c r="B99" s="1881">
        <v>45461</v>
      </c>
      <c r="C99" s="1881">
        <v>45453</v>
      </c>
      <c r="D99" s="1877">
        <v>17658</v>
      </c>
      <c r="E99" s="1877" t="s">
        <v>1115</v>
      </c>
      <c r="F99" s="1877">
        <v>753</v>
      </c>
      <c r="G99" s="1877" t="s">
        <v>47</v>
      </c>
      <c r="H99" s="1884">
        <v>4</v>
      </c>
      <c r="I99" s="35" t="s">
        <v>6</v>
      </c>
      <c r="J99" s="1877"/>
      <c r="K99" s="1877"/>
      <c r="L99" s="1478">
        <v>158</v>
      </c>
      <c r="M99" s="249"/>
      <c r="N99" s="249"/>
      <c r="O99" s="249"/>
      <c r="P99" s="249"/>
      <c r="Q99" s="249"/>
      <c r="R99" s="249"/>
      <c r="T99" s="1836"/>
      <c r="U99" s="249"/>
      <c r="V99" s="249"/>
      <c r="W99" s="249"/>
      <c r="X99" s="249"/>
      <c r="Y99" s="249"/>
    </row>
    <row r="100" spans="1:25" s="41" customFormat="1">
      <c r="A100" s="35" t="s">
        <v>740</v>
      </c>
      <c r="B100" s="1881">
        <v>45461</v>
      </c>
      <c r="C100" s="1881">
        <v>45456</v>
      </c>
      <c r="D100" s="1877">
        <v>17670</v>
      </c>
      <c r="E100" s="1877" t="s">
        <v>1115</v>
      </c>
      <c r="F100" s="1877">
        <v>2620</v>
      </c>
      <c r="G100" s="1877" t="s">
        <v>127</v>
      </c>
      <c r="H100" s="1884" t="s">
        <v>1212</v>
      </c>
      <c r="I100" s="35" t="s">
        <v>6</v>
      </c>
      <c r="J100" s="1877"/>
      <c r="K100" s="1877"/>
      <c r="L100" s="1478"/>
      <c r="M100" s="249"/>
      <c r="N100" s="249"/>
      <c r="O100" s="249"/>
      <c r="P100" s="249"/>
      <c r="Q100" s="249"/>
      <c r="R100" s="249"/>
      <c r="T100" s="1836"/>
      <c r="U100" s="249"/>
      <c r="V100" s="249"/>
      <c r="W100" s="249"/>
      <c r="X100" s="249"/>
      <c r="Y100" s="249"/>
    </row>
    <row r="101" spans="1:25" s="41" customFormat="1">
      <c r="A101" s="35"/>
      <c r="B101" s="1881"/>
      <c r="C101" s="1881"/>
      <c r="D101" s="1877"/>
      <c r="E101" s="1877" t="s">
        <v>1115</v>
      </c>
      <c r="F101" s="1877">
        <v>1862</v>
      </c>
      <c r="G101" s="1877" t="s">
        <v>530</v>
      </c>
      <c r="H101" s="1884">
        <v>10</v>
      </c>
      <c r="I101" s="35" t="s">
        <v>6</v>
      </c>
      <c r="J101" s="1877"/>
      <c r="K101" s="1877"/>
      <c r="L101" s="1478">
        <v>442.2</v>
      </c>
      <c r="M101" s="249"/>
      <c r="N101" s="249"/>
      <c r="O101" s="249"/>
      <c r="P101" s="249"/>
      <c r="Q101" s="249"/>
      <c r="R101" s="249"/>
      <c r="T101" s="1836"/>
      <c r="U101" s="249"/>
      <c r="V101" s="249"/>
      <c r="W101" s="249"/>
      <c r="X101" s="249"/>
      <c r="Y101" s="249"/>
    </row>
    <row r="102" spans="1:25" s="41" customFormat="1">
      <c r="A102" s="35" t="s">
        <v>2854</v>
      </c>
      <c r="B102" s="1881">
        <v>45457</v>
      </c>
      <c r="C102" s="1881">
        <v>45453</v>
      </c>
      <c r="D102" s="1877">
        <v>17672</v>
      </c>
      <c r="E102" s="1877" t="s">
        <v>1115</v>
      </c>
      <c r="F102" s="1877">
        <v>869</v>
      </c>
      <c r="G102" s="1877" t="s">
        <v>16</v>
      </c>
      <c r="H102" s="1884">
        <v>20</v>
      </c>
      <c r="I102" s="35" t="s">
        <v>6</v>
      </c>
      <c r="J102" s="1877"/>
      <c r="K102" s="1877"/>
      <c r="L102" s="1478">
        <v>130</v>
      </c>
      <c r="M102" s="249"/>
      <c r="N102" s="249"/>
      <c r="O102" s="249"/>
      <c r="P102" s="249"/>
      <c r="Q102" s="249"/>
      <c r="R102" s="249"/>
      <c r="T102" s="1836"/>
      <c r="U102" s="249"/>
      <c r="V102" s="249"/>
      <c r="W102" s="249"/>
      <c r="X102" s="249"/>
      <c r="Y102" s="249"/>
    </row>
    <row r="103" spans="1:25" s="41" customFormat="1">
      <c r="A103" s="35" t="s">
        <v>806</v>
      </c>
      <c r="B103" s="1881">
        <v>45461</v>
      </c>
      <c r="C103" s="1881">
        <v>45455</v>
      </c>
      <c r="D103" s="1877">
        <v>17663</v>
      </c>
      <c r="E103" s="1877" t="s">
        <v>1115</v>
      </c>
      <c r="F103" s="1877">
        <v>1468</v>
      </c>
      <c r="G103" s="1877" t="s">
        <v>21</v>
      </c>
      <c r="H103" s="1884">
        <v>10</v>
      </c>
      <c r="I103" s="35" t="s">
        <v>6</v>
      </c>
      <c r="J103" s="1877"/>
      <c r="K103" s="1877"/>
      <c r="L103" s="1478">
        <v>630</v>
      </c>
      <c r="M103" s="249"/>
      <c r="N103" s="249"/>
      <c r="O103" s="249"/>
      <c r="P103" s="249"/>
      <c r="Q103" s="249"/>
      <c r="R103" s="249"/>
      <c r="T103" s="1836"/>
      <c r="U103" s="249"/>
      <c r="V103" s="249"/>
      <c r="W103" s="249"/>
      <c r="X103" s="249"/>
      <c r="Y103" s="249"/>
    </row>
    <row r="104" spans="1:25" s="41" customFormat="1">
      <c r="A104" s="35" t="s">
        <v>247</v>
      </c>
      <c r="B104" s="1881">
        <v>45461</v>
      </c>
      <c r="C104" s="1881">
        <v>45454</v>
      </c>
      <c r="D104" s="1877">
        <v>17685</v>
      </c>
      <c r="E104" s="1877" t="s">
        <v>1115</v>
      </c>
      <c r="F104" s="1877">
        <v>2664</v>
      </c>
      <c r="G104" s="1877" t="s">
        <v>142</v>
      </c>
      <c r="H104" s="1884">
        <v>100</v>
      </c>
      <c r="I104" s="35" t="s">
        <v>6</v>
      </c>
      <c r="J104" s="1877"/>
      <c r="K104" s="1877"/>
      <c r="L104" s="1478">
        <v>735</v>
      </c>
      <c r="M104" s="249"/>
      <c r="N104" s="249"/>
      <c r="O104" s="249"/>
      <c r="P104" s="249"/>
      <c r="Q104" s="249"/>
      <c r="R104" s="249"/>
      <c r="T104" s="1836"/>
      <c r="U104" s="249"/>
      <c r="V104" s="249"/>
      <c r="W104" s="249"/>
      <c r="X104" s="249"/>
      <c r="Y104" s="249"/>
    </row>
    <row r="105" spans="1:25" s="41" customFormat="1">
      <c r="A105" s="35" t="s">
        <v>313</v>
      </c>
      <c r="B105" s="1881">
        <v>45462</v>
      </c>
      <c r="C105" s="1881">
        <v>45456</v>
      </c>
      <c r="D105" s="1877">
        <v>17681</v>
      </c>
      <c r="E105" s="1877" t="s">
        <v>2212</v>
      </c>
      <c r="F105" s="1877">
        <v>4223</v>
      </c>
      <c r="G105" s="1877" t="s">
        <v>96</v>
      </c>
      <c r="H105" s="1884">
        <v>12</v>
      </c>
      <c r="I105" s="35" t="s">
        <v>6</v>
      </c>
      <c r="J105" s="1877"/>
      <c r="K105" s="1877"/>
      <c r="L105" s="1478">
        <v>115</v>
      </c>
      <c r="M105" s="249"/>
      <c r="N105" s="249"/>
      <c r="O105" s="249"/>
      <c r="P105" s="249"/>
      <c r="Q105" s="249"/>
      <c r="R105" s="249"/>
      <c r="T105" s="1836"/>
      <c r="U105" s="249"/>
      <c r="V105" s="249"/>
      <c r="W105" s="249"/>
      <c r="X105" s="249"/>
      <c r="Y105" s="249"/>
    </row>
    <row r="106" spans="1:25" s="41" customFormat="1">
      <c r="A106" s="35" t="s">
        <v>107</v>
      </c>
      <c r="B106" s="1881">
        <v>45462</v>
      </c>
      <c r="C106" s="1881">
        <v>45456</v>
      </c>
      <c r="D106" s="1877">
        <v>17683</v>
      </c>
      <c r="E106" s="1877" t="s">
        <v>1115</v>
      </c>
      <c r="F106" s="1877">
        <v>2720</v>
      </c>
      <c r="G106" s="1877" t="s">
        <v>162</v>
      </c>
      <c r="H106" s="1884">
        <v>36</v>
      </c>
      <c r="I106" s="35" t="s">
        <v>6</v>
      </c>
      <c r="J106" s="1877"/>
      <c r="K106" s="1877"/>
      <c r="L106" s="1478"/>
      <c r="M106" s="249"/>
      <c r="N106" s="249"/>
      <c r="O106" s="249"/>
      <c r="P106" s="249"/>
      <c r="Q106" s="249"/>
      <c r="R106" s="249"/>
      <c r="T106" s="1836"/>
      <c r="U106" s="249"/>
      <c r="V106" s="249"/>
      <c r="W106" s="249"/>
      <c r="X106" s="249"/>
      <c r="Y106" s="249"/>
    </row>
    <row r="107" spans="1:25" s="41" customFormat="1">
      <c r="A107" s="35"/>
      <c r="B107" s="1881"/>
      <c r="C107" s="1881"/>
      <c r="D107" s="1877"/>
      <c r="E107" s="1877" t="s">
        <v>1115</v>
      </c>
      <c r="F107" s="1877">
        <v>1467</v>
      </c>
      <c r="G107" s="1877" t="s">
        <v>62</v>
      </c>
      <c r="H107" s="1884" t="s">
        <v>933</v>
      </c>
      <c r="I107" s="35" t="s">
        <v>6</v>
      </c>
      <c r="J107" s="1877"/>
      <c r="K107" s="1877"/>
      <c r="L107" s="1478">
        <v>1021.8</v>
      </c>
      <c r="M107" s="249"/>
      <c r="N107" s="249"/>
      <c r="O107" s="249"/>
      <c r="P107" s="249"/>
      <c r="Q107" s="249"/>
      <c r="R107" s="249"/>
      <c r="T107" s="1836"/>
      <c r="U107" s="249"/>
      <c r="V107" s="249"/>
      <c r="W107" s="249"/>
      <c r="X107" s="249"/>
      <c r="Y107" s="249"/>
    </row>
    <row r="108" spans="1:25" s="41" customFormat="1">
      <c r="A108" s="35" t="s">
        <v>2568</v>
      </c>
      <c r="B108" s="1881">
        <v>45462</v>
      </c>
      <c r="C108" s="1881">
        <v>45460</v>
      </c>
      <c r="D108" s="1877">
        <v>17678</v>
      </c>
      <c r="E108" s="1877" t="s">
        <v>2351</v>
      </c>
      <c r="F108" s="1877">
        <v>5141</v>
      </c>
      <c r="G108" s="1877" t="s">
        <v>22</v>
      </c>
      <c r="H108" s="1884">
        <v>50</v>
      </c>
      <c r="I108" s="35" t="s">
        <v>6</v>
      </c>
      <c r="J108" s="1877"/>
      <c r="K108" s="1877"/>
      <c r="L108" s="1478">
        <v>850</v>
      </c>
      <c r="M108" s="249"/>
      <c r="N108" s="249"/>
      <c r="O108" s="249"/>
      <c r="P108" s="249"/>
      <c r="Q108" s="249"/>
      <c r="R108" s="249"/>
      <c r="T108" s="1836"/>
      <c r="U108" s="249"/>
      <c r="V108" s="249"/>
      <c r="W108" s="249"/>
      <c r="X108" s="249"/>
      <c r="Y108" s="249"/>
    </row>
    <row r="109" spans="1:25" s="41" customFormat="1">
      <c r="A109" s="35"/>
      <c r="B109" s="1881"/>
      <c r="C109" s="1881"/>
      <c r="D109" s="1877"/>
      <c r="E109" s="1877" t="s">
        <v>81</v>
      </c>
      <c r="F109" s="1877">
        <v>5142</v>
      </c>
      <c r="G109" s="1877" t="s">
        <v>22</v>
      </c>
      <c r="H109" s="1884">
        <v>10</v>
      </c>
      <c r="I109" s="35" t="s">
        <v>6</v>
      </c>
      <c r="J109" s="1877"/>
      <c r="K109" s="1877" t="s">
        <v>270</v>
      </c>
      <c r="L109" s="1478">
        <v>198</v>
      </c>
      <c r="M109" s="249"/>
      <c r="N109" s="249"/>
      <c r="O109" s="249"/>
      <c r="P109" s="249"/>
      <c r="Q109" s="249"/>
      <c r="R109" s="249"/>
      <c r="T109" s="1836"/>
      <c r="U109" s="249"/>
      <c r="V109" s="249"/>
      <c r="W109" s="249"/>
      <c r="X109" s="249"/>
      <c r="Y109" s="249"/>
    </row>
    <row r="110" spans="1:25" s="41" customFormat="1">
      <c r="A110" s="35" t="s">
        <v>1303</v>
      </c>
      <c r="B110" s="1881">
        <v>45462</v>
      </c>
      <c r="C110" s="1881">
        <v>45456</v>
      </c>
      <c r="D110" s="1877">
        <v>17684</v>
      </c>
      <c r="E110" s="1877" t="s">
        <v>1221</v>
      </c>
      <c r="F110" s="1877">
        <v>3624</v>
      </c>
      <c r="G110" s="1877" t="s">
        <v>63</v>
      </c>
      <c r="H110" s="1884">
        <v>50</v>
      </c>
      <c r="I110" s="35" t="s">
        <v>6</v>
      </c>
      <c r="J110" s="1877"/>
      <c r="K110" s="1877" t="s">
        <v>121</v>
      </c>
      <c r="L110" s="1478">
        <v>489</v>
      </c>
      <c r="M110" s="249"/>
      <c r="N110" s="249"/>
      <c r="O110" s="249"/>
      <c r="P110" s="249"/>
      <c r="Q110" s="249"/>
      <c r="R110" s="249"/>
      <c r="T110" s="1836"/>
      <c r="U110" s="249"/>
      <c r="V110" s="249"/>
      <c r="W110" s="249"/>
      <c r="X110" s="249"/>
      <c r="Y110" s="249"/>
    </row>
    <row r="111" spans="1:25" s="41" customFormat="1">
      <c r="A111" s="35" t="s">
        <v>2306</v>
      </c>
      <c r="B111" s="1881">
        <v>45462</v>
      </c>
      <c r="C111" s="1881">
        <v>45460</v>
      </c>
      <c r="D111" s="1877">
        <v>17691</v>
      </c>
      <c r="E111" s="1877" t="s">
        <v>1115</v>
      </c>
      <c r="F111" s="1877">
        <v>753</v>
      </c>
      <c r="G111" s="1877" t="s">
        <v>47</v>
      </c>
      <c r="H111" s="1884">
        <v>60</v>
      </c>
      <c r="I111" s="35" t="s">
        <v>6</v>
      </c>
      <c r="J111" s="1877"/>
      <c r="K111" s="1877"/>
      <c r="L111" s="1478">
        <v>1662</v>
      </c>
      <c r="M111" s="249"/>
      <c r="N111" s="249"/>
      <c r="O111" s="249"/>
      <c r="P111" s="249"/>
      <c r="Q111" s="249"/>
      <c r="R111" s="249"/>
      <c r="T111" s="1836"/>
      <c r="U111" s="249"/>
      <c r="V111" s="249"/>
      <c r="W111" s="249"/>
      <c r="X111" s="249"/>
      <c r="Y111" s="249"/>
    </row>
    <row r="112" spans="1:25" s="41" customFormat="1">
      <c r="A112" s="35" t="s">
        <v>2152</v>
      </c>
      <c r="B112" s="1881">
        <v>45462</v>
      </c>
      <c r="C112" s="1881">
        <v>45455</v>
      </c>
      <c r="D112" s="1877">
        <v>17677</v>
      </c>
      <c r="E112" s="1877" t="s">
        <v>1115</v>
      </c>
      <c r="F112" s="1877">
        <v>951</v>
      </c>
      <c r="G112" s="1877" t="s">
        <v>58</v>
      </c>
      <c r="H112" s="1884" t="s">
        <v>1495</v>
      </c>
      <c r="I112" s="35" t="s">
        <v>6</v>
      </c>
      <c r="J112" s="1877"/>
      <c r="K112" s="1877"/>
      <c r="L112" s="1478">
        <v>180</v>
      </c>
      <c r="M112" s="249"/>
      <c r="N112" s="249"/>
      <c r="O112" s="249"/>
      <c r="P112" s="249"/>
      <c r="Q112" s="249"/>
      <c r="R112" s="249"/>
      <c r="T112" s="1836"/>
      <c r="U112" s="249"/>
      <c r="V112" s="249"/>
      <c r="W112" s="249"/>
      <c r="X112" s="249"/>
      <c r="Y112" s="249"/>
    </row>
    <row r="113" spans="1:25" s="41" customFormat="1">
      <c r="A113" s="35" t="s">
        <v>151</v>
      </c>
      <c r="B113" s="1881">
        <v>45463</v>
      </c>
      <c r="C113" s="1881">
        <v>45455</v>
      </c>
      <c r="D113" s="1877">
        <v>17701</v>
      </c>
      <c r="E113" s="1877" t="s">
        <v>1115</v>
      </c>
      <c r="F113" s="1877">
        <v>2186</v>
      </c>
      <c r="G113" s="1877" t="s">
        <v>120</v>
      </c>
      <c r="H113" s="1884">
        <v>15</v>
      </c>
      <c r="I113" s="35" t="s">
        <v>6</v>
      </c>
      <c r="J113" s="1877"/>
      <c r="K113" s="1877"/>
      <c r="L113" s="1478">
        <v>562.04999999999995</v>
      </c>
      <c r="M113" s="249"/>
      <c r="N113" s="249"/>
      <c r="O113" s="249"/>
      <c r="P113" s="249"/>
      <c r="Q113" s="249"/>
      <c r="R113" s="249"/>
      <c r="T113" s="1836"/>
      <c r="U113" s="249"/>
      <c r="V113" s="249"/>
      <c r="W113" s="249"/>
      <c r="X113" s="249"/>
      <c r="Y113" s="249"/>
    </row>
    <row r="114" spans="1:25" s="41" customFormat="1">
      <c r="A114" s="35" t="s">
        <v>3792</v>
      </c>
      <c r="B114" s="1881">
        <v>45463</v>
      </c>
      <c r="C114" s="1881">
        <v>45455</v>
      </c>
      <c r="D114" s="1877">
        <v>17707</v>
      </c>
      <c r="E114" s="1877" t="s">
        <v>2351</v>
      </c>
      <c r="F114" s="1877">
        <v>5081</v>
      </c>
      <c r="G114" s="1877" t="s">
        <v>3338</v>
      </c>
      <c r="H114" s="1884">
        <v>42</v>
      </c>
      <c r="I114" s="35" t="s">
        <v>6</v>
      </c>
      <c r="J114" s="1877"/>
      <c r="K114" s="1877"/>
      <c r="L114" s="1478">
        <v>319.2</v>
      </c>
      <c r="M114" s="249"/>
      <c r="N114" s="249"/>
      <c r="O114" s="249"/>
      <c r="P114" s="249"/>
      <c r="Q114" s="249"/>
      <c r="R114" s="249"/>
      <c r="T114" s="1836"/>
      <c r="U114" s="249"/>
      <c r="V114" s="249"/>
      <c r="W114" s="249"/>
      <c r="X114" s="249"/>
      <c r="Y114" s="249"/>
    </row>
    <row r="115" spans="1:25" s="41" customFormat="1">
      <c r="A115" s="35" t="s">
        <v>226</v>
      </c>
      <c r="B115" s="1881">
        <v>45463</v>
      </c>
      <c r="C115" s="1881">
        <v>45456</v>
      </c>
      <c r="D115" s="1877">
        <v>17708</v>
      </c>
      <c r="E115" s="1877" t="s">
        <v>1115</v>
      </c>
      <c r="F115" s="1877">
        <v>3753</v>
      </c>
      <c r="G115" s="1877" t="s">
        <v>29</v>
      </c>
      <c r="H115" s="1884">
        <v>21</v>
      </c>
      <c r="I115" s="35" t="s">
        <v>6</v>
      </c>
      <c r="J115" s="1877"/>
      <c r="K115" s="1877"/>
      <c r="L115" s="1478">
        <v>494.8</v>
      </c>
      <c r="M115" s="249"/>
      <c r="N115" s="249"/>
      <c r="O115" s="249"/>
      <c r="P115" s="249"/>
      <c r="Q115" s="249"/>
      <c r="R115" s="249"/>
      <c r="T115" s="1836"/>
      <c r="U115" s="249"/>
      <c r="V115" s="249"/>
      <c r="W115" s="249"/>
      <c r="X115" s="249"/>
      <c r="Y115" s="249"/>
    </row>
    <row r="116" spans="1:25" s="41" customFormat="1">
      <c r="A116" s="35" t="s">
        <v>391</v>
      </c>
      <c r="B116" s="1881">
        <v>45456</v>
      </c>
      <c r="C116" s="1881">
        <v>45455</v>
      </c>
      <c r="D116" s="1877">
        <v>17709</v>
      </c>
      <c r="E116" s="1877" t="s">
        <v>1115</v>
      </c>
      <c r="F116" s="1877">
        <v>1106</v>
      </c>
      <c r="G116" s="1877" t="s">
        <v>18</v>
      </c>
      <c r="H116" s="1884">
        <v>5</v>
      </c>
      <c r="I116" s="35" t="s">
        <v>6</v>
      </c>
      <c r="J116" s="1877"/>
      <c r="K116" s="1877"/>
      <c r="L116" s="1478">
        <v>141.75</v>
      </c>
      <c r="M116" s="249"/>
      <c r="N116" s="249"/>
      <c r="O116" s="249"/>
      <c r="P116" s="249"/>
      <c r="Q116" s="249"/>
      <c r="R116" s="249"/>
      <c r="T116" s="1836"/>
      <c r="U116" s="249"/>
      <c r="V116" s="249"/>
      <c r="W116" s="249"/>
      <c r="X116" s="249"/>
      <c r="Y116" s="249"/>
    </row>
    <row r="117" spans="1:25" s="6" customFormat="1">
      <c r="A117" s="25" t="s">
        <v>2796</v>
      </c>
      <c r="B117" s="14">
        <v>45463</v>
      </c>
      <c r="C117" s="14">
        <v>45455</v>
      </c>
      <c r="D117" s="9">
        <v>17695</v>
      </c>
      <c r="E117" s="9" t="s">
        <v>1115</v>
      </c>
      <c r="F117" s="9">
        <v>616</v>
      </c>
      <c r="G117" s="9" t="s">
        <v>75</v>
      </c>
      <c r="H117" s="10">
        <v>25</v>
      </c>
      <c r="I117" s="35" t="s">
        <v>6</v>
      </c>
      <c r="J117" s="9"/>
      <c r="K117" s="9"/>
      <c r="L117" s="458"/>
      <c r="M117" s="16"/>
      <c r="N117" s="16"/>
      <c r="O117" s="16"/>
      <c r="P117" s="16"/>
      <c r="Q117" s="16"/>
      <c r="R117" s="16"/>
      <c r="S117" s="16"/>
      <c r="T117" s="16"/>
    </row>
    <row r="118" spans="1:25">
      <c r="A118" s="25"/>
      <c r="B118" s="14"/>
      <c r="C118" s="14"/>
      <c r="D118" s="9"/>
      <c r="E118" s="9" t="s">
        <v>1115</v>
      </c>
      <c r="F118" s="9">
        <v>2761</v>
      </c>
      <c r="G118" s="9" t="s">
        <v>63</v>
      </c>
      <c r="H118" s="10">
        <v>5</v>
      </c>
      <c r="I118" s="35" t="s">
        <v>6</v>
      </c>
      <c r="J118" s="9"/>
      <c r="K118" s="9"/>
      <c r="L118" s="458">
        <v>724</v>
      </c>
      <c r="M118" s="16"/>
      <c r="N118" s="16"/>
      <c r="O118" s="16"/>
      <c r="P118" s="16"/>
      <c r="Q118" s="16"/>
      <c r="R118" s="16"/>
      <c r="S118" s="15"/>
      <c r="T118" s="16"/>
    </row>
    <row r="119" spans="1:25">
      <c r="A119" s="25" t="s">
        <v>3100</v>
      </c>
      <c r="B119" s="14">
        <v>45463</v>
      </c>
      <c r="C119" s="14">
        <v>45455</v>
      </c>
      <c r="D119" s="9">
        <v>17698</v>
      </c>
      <c r="E119" s="9" t="s">
        <v>1115</v>
      </c>
      <c r="F119" s="9">
        <v>951</v>
      </c>
      <c r="G119" s="9" t="s">
        <v>58</v>
      </c>
      <c r="H119" s="10">
        <v>1</v>
      </c>
      <c r="I119" s="35" t="s">
        <v>6</v>
      </c>
      <c r="J119" s="9"/>
      <c r="K119" s="9"/>
      <c r="L119" s="458">
        <v>110</v>
      </c>
      <c r="M119" s="16"/>
      <c r="N119" s="16"/>
      <c r="O119" s="16"/>
      <c r="P119" s="16"/>
      <c r="Q119" s="16"/>
      <c r="R119" s="16"/>
      <c r="S119" s="15"/>
      <c r="T119" s="16"/>
    </row>
    <row r="120" spans="1:25" s="41" customFormat="1">
      <c r="A120" s="35" t="s">
        <v>1128</v>
      </c>
      <c r="B120" s="1881">
        <v>45463</v>
      </c>
      <c r="C120" s="1881">
        <v>45455</v>
      </c>
      <c r="D120" s="1877">
        <v>17699</v>
      </c>
      <c r="E120" s="1877" t="s">
        <v>1115</v>
      </c>
      <c r="F120" s="1877">
        <v>838</v>
      </c>
      <c r="G120" s="1877" t="s">
        <v>5</v>
      </c>
      <c r="H120" s="1884">
        <v>12</v>
      </c>
      <c r="I120" s="35" t="s">
        <v>6</v>
      </c>
      <c r="J120" s="1877"/>
      <c r="K120" s="1877"/>
      <c r="L120" s="1478">
        <v>466.8</v>
      </c>
      <c r="M120" s="249"/>
      <c r="N120" s="249"/>
      <c r="O120" s="249"/>
      <c r="P120" s="249"/>
      <c r="Q120" s="249"/>
      <c r="R120" s="249"/>
      <c r="T120" s="1836"/>
      <c r="U120" s="249"/>
      <c r="V120" s="249"/>
      <c r="W120" s="249"/>
      <c r="X120" s="249"/>
      <c r="Y120" s="249"/>
    </row>
    <row r="121" spans="1:25" s="41" customFormat="1">
      <c r="A121" s="35" t="s">
        <v>3183</v>
      </c>
      <c r="B121" s="1881">
        <v>45463</v>
      </c>
      <c r="C121" s="1881">
        <v>45455</v>
      </c>
      <c r="D121" s="1877">
        <v>17703</v>
      </c>
      <c r="E121" s="1877" t="s">
        <v>1115</v>
      </c>
      <c r="F121" s="1877">
        <v>1468</v>
      </c>
      <c r="G121" s="1877" t="s">
        <v>21</v>
      </c>
      <c r="H121" s="1884" t="s">
        <v>984</v>
      </c>
      <c r="I121" s="35" t="s">
        <v>6</v>
      </c>
      <c r="J121" s="1877"/>
      <c r="K121" s="1877"/>
      <c r="L121" s="1478">
        <v>157.5</v>
      </c>
      <c r="M121" s="249"/>
      <c r="N121" s="249"/>
      <c r="O121" s="249"/>
      <c r="P121" s="249"/>
      <c r="Q121" s="249"/>
      <c r="R121" s="249"/>
      <c r="T121" s="1836"/>
      <c r="U121" s="249"/>
      <c r="V121" s="249"/>
      <c r="W121" s="249"/>
      <c r="X121" s="249"/>
      <c r="Y121" s="249"/>
    </row>
    <row r="122" spans="1:25" s="41" customFormat="1">
      <c r="A122" s="35" t="s">
        <v>2263</v>
      </c>
      <c r="B122" s="1881">
        <v>45463</v>
      </c>
      <c r="C122" s="1881">
        <v>45455</v>
      </c>
      <c r="D122" s="1877">
        <v>17705</v>
      </c>
      <c r="E122" s="1877" t="s">
        <v>1221</v>
      </c>
      <c r="F122" s="1877">
        <v>4320</v>
      </c>
      <c r="G122" s="1877" t="s">
        <v>63</v>
      </c>
      <c r="H122" s="1884">
        <v>5</v>
      </c>
      <c r="I122" s="35" t="s">
        <v>6</v>
      </c>
      <c r="J122" s="1877"/>
      <c r="K122" s="1877"/>
      <c r="L122" s="1478">
        <v>332.5</v>
      </c>
      <c r="M122" s="249"/>
      <c r="N122" s="249"/>
      <c r="O122" s="249"/>
      <c r="P122" s="249"/>
      <c r="Q122" s="249"/>
      <c r="R122" s="249"/>
      <c r="T122" s="1836"/>
      <c r="U122" s="249"/>
      <c r="V122" s="249"/>
      <c r="W122" s="249"/>
      <c r="X122" s="249"/>
      <c r="Y122" s="249"/>
    </row>
    <row r="123" spans="1:25" s="41" customFormat="1">
      <c r="A123" s="35" t="s">
        <v>1790</v>
      </c>
      <c r="B123" s="1881">
        <v>45460</v>
      </c>
      <c r="C123" s="1881">
        <v>45456</v>
      </c>
      <c r="D123" s="1877">
        <v>17718</v>
      </c>
      <c r="E123" s="1877" t="s">
        <v>1115</v>
      </c>
      <c r="F123" s="1877">
        <v>1139</v>
      </c>
      <c r="G123" s="1877" t="s">
        <v>139</v>
      </c>
      <c r="H123" s="1884">
        <v>5</v>
      </c>
      <c r="I123" s="35" t="s">
        <v>6</v>
      </c>
      <c r="J123" s="1877"/>
      <c r="K123" s="1877"/>
      <c r="L123" s="1478">
        <v>337.5</v>
      </c>
      <c r="M123" s="249"/>
      <c r="N123" s="249"/>
      <c r="O123" s="249"/>
      <c r="P123" s="249"/>
      <c r="Q123" s="249"/>
      <c r="R123" s="249"/>
      <c r="T123" s="1836"/>
      <c r="U123" s="249"/>
      <c r="V123" s="249"/>
      <c r="W123" s="249"/>
      <c r="X123" s="249"/>
      <c r="Y123" s="249"/>
    </row>
    <row r="124" spans="1:25">
      <c r="A124" s="25" t="s">
        <v>2672</v>
      </c>
      <c r="B124" s="14">
        <v>45464</v>
      </c>
      <c r="C124" s="14">
        <v>45455</v>
      </c>
      <c r="D124" s="9">
        <v>17723</v>
      </c>
      <c r="E124" s="9" t="s">
        <v>2351</v>
      </c>
      <c r="F124" s="9">
        <v>5115</v>
      </c>
      <c r="G124" s="9" t="s">
        <v>3</v>
      </c>
      <c r="H124" s="10">
        <v>3</v>
      </c>
      <c r="I124" s="35" t="s">
        <v>6</v>
      </c>
      <c r="J124" s="9"/>
      <c r="K124" s="9"/>
      <c r="L124" s="458">
        <v>297.60000000000002</v>
      </c>
      <c r="M124" s="16"/>
      <c r="N124" s="16"/>
      <c r="O124" s="16"/>
      <c r="P124" s="16"/>
      <c r="Q124" s="16"/>
      <c r="R124" s="16"/>
      <c r="S124" s="15"/>
      <c r="T124" s="16"/>
    </row>
    <row r="125" spans="1:25" s="16" customFormat="1">
      <c r="A125" s="25" t="s">
        <v>2488</v>
      </c>
      <c r="B125" s="14">
        <v>45470</v>
      </c>
      <c r="C125" s="14">
        <v>45460</v>
      </c>
      <c r="D125" s="9">
        <v>17642</v>
      </c>
      <c r="E125" s="9" t="s">
        <v>2351</v>
      </c>
      <c r="F125" s="9">
        <v>4443</v>
      </c>
      <c r="G125" s="9" t="s">
        <v>47</v>
      </c>
      <c r="H125" s="10">
        <v>100</v>
      </c>
      <c r="I125" s="35" t="s">
        <v>12</v>
      </c>
      <c r="J125" s="9"/>
      <c r="K125" s="9"/>
      <c r="L125" s="458">
        <v>3130</v>
      </c>
    </row>
    <row r="126" spans="1:25" s="41" customFormat="1">
      <c r="A126" s="35" t="s">
        <v>2262</v>
      </c>
      <c r="B126" s="1881">
        <v>45464</v>
      </c>
      <c r="C126" s="1881">
        <v>45456</v>
      </c>
      <c r="D126" s="1877">
        <v>17735</v>
      </c>
      <c r="E126" s="1877" t="s">
        <v>7</v>
      </c>
      <c r="F126" s="1877">
        <v>5157</v>
      </c>
      <c r="G126" s="1877" t="s">
        <v>382</v>
      </c>
      <c r="H126" s="1884">
        <v>10</v>
      </c>
      <c r="I126" s="35" t="s">
        <v>6</v>
      </c>
      <c r="J126" s="1877"/>
      <c r="K126" s="1877"/>
      <c r="L126" s="1478">
        <v>814</v>
      </c>
      <c r="M126" s="249"/>
      <c r="N126" s="249"/>
      <c r="O126" s="249"/>
      <c r="P126" s="249"/>
      <c r="Q126" s="249"/>
      <c r="R126" s="249"/>
      <c r="T126" s="1836"/>
      <c r="U126" s="249"/>
      <c r="V126" s="249"/>
      <c r="W126" s="249"/>
      <c r="X126" s="249"/>
      <c r="Y126" s="249"/>
    </row>
    <row r="127" spans="1:25" s="41" customFormat="1">
      <c r="A127" s="35" t="s">
        <v>2821</v>
      </c>
      <c r="B127" s="1881">
        <v>45468</v>
      </c>
      <c r="C127" s="1881">
        <v>45462</v>
      </c>
      <c r="D127" s="1877">
        <v>17755</v>
      </c>
      <c r="E127" s="1877" t="s">
        <v>1115</v>
      </c>
      <c r="F127" s="1877">
        <v>4554</v>
      </c>
      <c r="G127" s="1877" t="s">
        <v>36</v>
      </c>
      <c r="H127" s="1884">
        <v>10</v>
      </c>
      <c r="I127" s="35" t="s">
        <v>6</v>
      </c>
      <c r="J127" s="1877"/>
      <c r="K127" s="1877"/>
      <c r="L127" s="1478">
        <v>630</v>
      </c>
      <c r="M127" s="249"/>
      <c r="N127" s="249"/>
      <c r="O127" s="249"/>
      <c r="P127" s="249"/>
      <c r="Q127" s="249"/>
      <c r="R127" s="249"/>
      <c r="T127" s="1836"/>
      <c r="U127" s="249"/>
      <c r="V127" s="249"/>
      <c r="W127" s="249"/>
      <c r="X127" s="249"/>
      <c r="Y127" s="249"/>
    </row>
    <row r="128" spans="1:25" s="41" customFormat="1">
      <c r="A128" s="35" t="s">
        <v>2393</v>
      </c>
      <c r="B128" s="1881">
        <v>45468</v>
      </c>
      <c r="C128" s="1881">
        <v>45461</v>
      </c>
      <c r="D128" s="1877">
        <v>17766</v>
      </c>
      <c r="E128" s="1877" t="s">
        <v>2351</v>
      </c>
      <c r="F128" s="1877">
        <v>4364</v>
      </c>
      <c r="G128" s="1877" t="s">
        <v>21</v>
      </c>
      <c r="H128" s="1884">
        <v>10</v>
      </c>
      <c r="I128" s="35" t="s">
        <v>6</v>
      </c>
      <c r="J128" s="1877"/>
      <c r="K128" s="1877"/>
      <c r="L128" s="1478">
        <v>950</v>
      </c>
      <c r="M128" s="249"/>
      <c r="N128" s="249"/>
      <c r="O128" s="249"/>
      <c r="P128" s="249"/>
      <c r="Q128" s="249"/>
      <c r="R128" s="249"/>
      <c r="T128" s="1836"/>
      <c r="U128" s="249"/>
      <c r="V128" s="249"/>
      <c r="W128" s="249"/>
      <c r="X128" s="249"/>
      <c r="Y128" s="249"/>
    </row>
    <row r="129" spans="1:25" s="41" customFormat="1">
      <c r="A129" s="35" t="s">
        <v>3793</v>
      </c>
      <c r="B129" s="1881">
        <v>45464</v>
      </c>
      <c r="C129" s="1881">
        <v>45462</v>
      </c>
      <c r="D129" s="1877">
        <v>17726</v>
      </c>
      <c r="E129" s="1877" t="s">
        <v>1115</v>
      </c>
      <c r="F129" s="1877">
        <v>3186</v>
      </c>
      <c r="G129" s="1877" t="s">
        <v>18</v>
      </c>
      <c r="H129" s="1884" t="s">
        <v>984</v>
      </c>
      <c r="I129" s="35" t="s">
        <v>6</v>
      </c>
      <c r="J129" s="1877" t="s">
        <v>991</v>
      </c>
      <c r="K129" s="1877"/>
      <c r="L129" s="1478">
        <v>80</v>
      </c>
      <c r="M129" s="249"/>
      <c r="N129" s="249"/>
      <c r="O129" s="249"/>
      <c r="P129" s="249"/>
      <c r="Q129" s="249"/>
      <c r="R129" s="249"/>
      <c r="T129" s="1836"/>
      <c r="U129" s="249"/>
      <c r="V129" s="249"/>
      <c r="W129" s="249"/>
      <c r="X129" s="249"/>
      <c r="Y129" s="249"/>
    </row>
    <row r="130" spans="1:25" s="41" customFormat="1">
      <c r="A130" s="35" t="s">
        <v>452</v>
      </c>
      <c r="B130" s="1881">
        <v>45467</v>
      </c>
      <c r="C130" s="1881">
        <v>45462</v>
      </c>
      <c r="D130" s="1877">
        <v>17754</v>
      </c>
      <c r="E130" s="1877" t="s">
        <v>1115</v>
      </c>
      <c r="F130" s="1877">
        <v>1273</v>
      </c>
      <c r="G130" s="1877" t="s">
        <v>35</v>
      </c>
      <c r="H130" s="1884">
        <v>3</v>
      </c>
      <c r="I130" s="35" t="s">
        <v>6</v>
      </c>
      <c r="J130" s="1877" t="s">
        <v>991</v>
      </c>
      <c r="K130" s="1877"/>
      <c r="L130" s="1478"/>
      <c r="M130" s="249"/>
      <c r="N130" s="249"/>
      <c r="O130" s="249"/>
      <c r="P130" s="249"/>
      <c r="Q130" s="249"/>
      <c r="R130" s="249"/>
      <c r="T130" s="1836"/>
      <c r="U130" s="249"/>
      <c r="V130" s="249"/>
      <c r="W130" s="249"/>
      <c r="X130" s="249"/>
      <c r="Y130" s="249"/>
    </row>
    <row r="131" spans="1:25" s="41" customFormat="1">
      <c r="A131" s="35"/>
      <c r="B131" s="1881"/>
      <c r="C131" s="1881"/>
      <c r="D131" s="1877"/>
      <c r="E131" s="1877" t="s">
        <v>1115</v>
      </c>
      <c r="F131" s="1877">
        <v>3646</v>
      </c>
      <c r="G131" s="1877" t="s">
        <v>35</v>
      </c>
      <c r="H131" s="1884">
        <v>6</v>
      </c>
      <c r="I131" s="35" t="s">
        <v>6</v>
      </c>
      <c r="J131" s="1877" t="s">
        <v>991</v>
      </c>
      <c r="K131" s="1877"/>
      <c r="L131" s="1478"/>
      <c r="M131" s="249"/>
      <c r="N131" s="249"/>
      <c r="O131" s="249"/>
      <c r="P131" s="249"/>
      <c r="Q131" s="249"/>
      <c r="R131" s="249"/>
      <c r="T131" s="1836"/>
      <c r="U131" s="249"/>
      <c r="V131" s="249"/>
      <c r="W131" s="249"/>
      <c r="X131" s="249"/>
      <c r="Y131" s="249"/>
    </row>
    <row r="132" spans="1:25" s="41" customFormat="1">
      <c r="A132" s="35"/>
      <c r="B132" s="1881"/>
      <c r="C132" s="1881"/>
      <c r="D132" s="1877"/>
      <c r="E132" s="1877" t="s">
        <v>1115</v>
      </c>
      <c r="F132" s="1877">
        <v>3647</v>
      </c>
      <c r="G132" s="1877" t="s">
        <v>35</v>
      </c>
      <c r="H132" s="1884">
        <v>3</v>
      </c>
      <c r="I132" s="35" t="s">
        <v>6</v>
      </c>
      <c r="J132" s="1877" t="s">
        <v>991</v>
      </c>
      <c r="K132" s="1877"/>
      <c r="L132" s="1478"/>
      <c r="M132" s="249"/>
      <c r="N132" s="249"/>
      <c r="O132" s="249"/>
      <c r="P132" s="249"/>
      <c r="Q132" s="249"/>
      <c r="R132" s="249"/>
      <c r="T132" s="1836"/>
      <c r="U132" s="249"/>
      <c r="V132" s="249"/>
      <c r="W132" s="249"/>
      <c r="X132" s="249"/>
      <c r="Y132" s="249"/>
    </row>
    <row r="133" spans="1:25" s="41" customFormat="1">
      <c r="A133" s="35"/>
      <c r="B133" s="1881"/>
      <c r="C133" s="1881"/>
      <c r="D133" s="1877"/>
      <c r="E133" s="1877" t="s">
        <v>1115</v>
      </c>
      <c r="F133" s="1877">
        <v>3648</v>
      </c>
      <c r="G133" s="1877" t="s">
        <v>35</v>
      </c>
      <c r="H133" s="1884">
        <v>3</v>
      </c>
      <c r="I133" s="35" t="s">
        <v>6</v>
      </c>
      <c r="J133" s="1877" t="s">
        <v>991</v>
      </c>
      <c r="K133" s="1877"/>
      <c r="L133" s="1478"/>
      <c r="M133" s="249"/>
      <c r="N133" s="249"/>
      <c r="O133" s="249"/>
      <c r="P133" s="249"/>
      <c r="Q133" s="249"/>
      <c r="R133" s="249"/>
      <c r="T133" s="1836"/>
      <c r="U133" s="249"/>
      <c r="V133" s="249"/>
      <c r="W133" s="249"/>
      <c r="X133" s="249"/>
      <c r="Y133" s="249"/>
    </row>
    <row r="134" spans="1:25" s="41" customFormat="1">
      <c r="A134" s="35"/>
      <c r="B134" s="1881"/>
      <c r="C134" s="1881"/>
      <c r="D134" s="1877"/>
      <c r="E134" s="1877" t="s">
        <v>1115</v>
      </c>
      <c r="F134" s="1877">
        <v>5159</v>
      </c>
      <c r="G134" s="1877" t="s">
        <v>35</v>
      </c>
      <c r="H134" s="1884">
        <v>6</v>
      </c>
      <c r="I134" s="35" t="s">
        <v>6</v>
      </c>
      <c r="J134" s="1877" t="s">
        <v>991</v>
      </c>
      <c r="K134" s="1877"/>
      <c r="L134" s="1478">
        <v>613.5</v>
      </c>
      <c r="M134" s="249"/>
      <c r="N134" s="249"/>
      <c r="O134" s="249"/>
      <c r="P134" s="249"/>
      <c r="Q134" s="249"/>
      <c r="R134" s="249"/>
      <c r="T134" s="1836"/>
      <c r="U134" s="249"/>
      <c r="V134" s="249"/>
      <c r="W134" s="249"/>
      <c r="X134" s="249"/>
      <c r="Y134" s="249"/>
    </row>
    <row r="135" spans="1:25" s="41" customFormat="1">
      <c r="A135" s="35" t="s">
        <v>1494</v>
      </c>
      <c r="B135" s="1881">
        <v>45468</v>
      </c>
      <c r="C135" s="1881">
        <v>45462</v>
      </c>
      <c r="D135" s="1877">
        <v>17756</v>
      </c>
      <c r="E135" s="1877" t="s">
        <v>1221</v>
      </c>
      <c r="F135" s="1877">
        <v>2498</v>
      </c>
      <c r="G135" s="1877" t="s">
        <v>31</v>
      </c>
      <c r="H135" s="1884" t="s">
        <v>923</v>
      </c>
      <c r="I135" s="35" t="s">
        <v>6</v>
      </c>
      <c r="J135" s="1877" t="s">
        <v>991</v>
      </c>
      <c r="K135" s="1877"/>
      <c r="L135" s="1478">
        <v>493.75</v>
      </c>
      <c r="M135" s="249"/>
      <c r="N135" s="249"/>
      <c r="O135" s="249"/>
      <c r="P135" s="249"/>
      <c r="Q135" s="249"/>
      <c r="R135" s="249"/>
      <c r="T135" s="1836"/>
      <c r="U135" s="249"/>
      <c r="V135" s="249"/>
      <c r="W135" s="249"/>
      <c r="X135" s="249"/>
      <c r="Y135" s="249"/>
    </row>
    <row r="136" spans="1:25" s="41" customFormat="1">
      <c r="A136" s="35" t="s">
        <v>3952</v>
      </c>
      <c r="B136" s="1881">
        <v>45469</v>
      </c>
      <c r="C136" s="1881">
        <v>45460</v>
      </c>
      <c r="D136" s="1877">
        <v>17768</v>
      </c>
      <c r="E136" s="1877" t="s">
        <v>7</v>
      </c>
      <c r="F136" s="1877">
        <v>5040</v>
      </c>
      <c r="G136" s="1877" t="s">
        <v>17</v>
      </c>
      <c r="H136" s="1884" t="s">
        <v>1114</v>
      </c>
      <c r="I136" s="35" t="s">
        <v>6</v>
      </c>
      <c r="J136" s="1877"/>
      <c r="K136" s="1877"/>
      <c r="L136" s="1478"/>
      <c r="M136" s="249"/>
      <c r="N136" s="249"/>
      <c r="O136" s="249"/>
      <c r="P136" s="249"/>
      <c r="Q136" s="249"/>
      <c r="R136" s="249"/>
      <c r="T136" s="1836"/>
      <c r="U136" s="249"/>
      <c r="V136" s="249"/>
      <c r="W136" s="249"/>
      <c r="X136" s="249"/>
      <c r="Y136" s="249"/>
    </row>
    <row r="137" spans="1:25" s="41" customFormat="1">
      <c r="A137" s="35"/>
      <c r="B137" s="1881"/>
      <c r="C137" s="1881"/>
      <c r="D137" s="1877"/>
      <c r="E137" s="1877" t="s">
        <v>7</v>
      </c>
      <c r="F137" s="1877">
        <v>1446</v>
      </c>
      <c r="G137" s="1877" t="s">
        <v>58</v>
      </c>
      <c r="H137" s="1884" t="s">
        <v>3114</v>
      </c>
      <c r="I137" s="35" t="s">
        <v>6</v>
      </c>
      <c r="J137" s="1877"/>
      <c r="K137" s="1877"/>
      <c r="L137" s="1478">
        <v>72.319999999999993</v>
      </c>
      <c r="M137" s="249"/>
      <c r="N137" s="249"/>
      <c r="O137" s="249"/>
      <c r="P137" s="249"/>
      <c r="Q137" s="249"/>
      <c r="R137" s="249"/>
      <c r="T137" s="1836"/>
      <c r="U137" s="249"/>
      <c r="V137" s="249"/>
      <c r="W137" s="249"/>
      <c r="X137" s="249"/>
      <c r="Y137" s="249"/>
    </row>
    <row r="138" spans="1:25" s="41" customFormat="1">
      <c r="A138" s="35" t="s">
        <v>107</v>
      </c>
      <c r="B138" s="1881">
        <v>45469</v>
      </c>
      <c r="C138" s="1881">
        <v>45460</v>
      </c>
      <c r="D138" s="1877">
        <v>17775</v>
      </c>
      <c r="E138" s="1877" t="s">
        <v>1115</v>
      </c>
      <c r="F138" s="1877">
        <v>1467</v>
      </c>
      <c r="G138" s="1877" t="s">
        <v>62</v>
      </c>
      <c r="H138" s="1884">
        <v>30</v>
      </c>
      <c r="I138" s="35" t="s">
        <v>6</v>
      </c>
      <c r="J138" s="1877"/>
      <c r="K138" s="1877"/>
      <c r="L138" s="1478">
        <v>1007.7</v>
      </c>
      <c r="M138" s="249"/>
      <c r="N138" s="249"/>
      <c r="O138" s="249"/>
      <c r="P138" s="249"/>
      <c r="Q138" s="249"/>
      <c r="R138" s="249"/>
      <c r="T138" s="1836"/>
      <c r="U138" s="249"/>
      <c r="V138" s="249"/>
      <c r="W138" s="249"/>
      <c r="X138" s="249"/>
      <c r="Y138" s="249"/>
    </row>
    <row r="139" spans="1:25" s="41" customFormat="1">
      <c r="A139" s="35" t="s">
        <v>1818</v>
      </c>
      <c r="B139" s="1881">
        <v>45469</v>
      </c>
      <c r="C139" s="1881">
        <v>45462</v>
      </c>
      <c r="D139" s="1877">
        <v>17780</v>
      </c>
      <c r="E139" s="1877" t="s">
        <v>1115</v>
      </c>
      <c r="F139" s="1877">
        <v>744</v>
      </c>
      <c r="G139" s="1877" t="s">
        <v>3953</v>
      </c>
      <c r="H139" s="1884">
        <v>2</v>
      </c>
      <c r="I139" s="35" t="s">
        <v>6</v>
      </c>
      <c r="J139" s="1877"/>
      <c r="K139" s="1877"/>
      <c r="L139" s="1478"/>
      <c r="M139" s="249"/>
      <c r="N139" s="249"/>
      <c r="O139" s="249"/>
      <c r="P139" s="249"/>
      <c r="Q139" s="249"/>
      <c r="R139" s="249"/>
      <c r="T139" s="1836"/>
      <c r="U139" s="249"/>
      <c r="V139" s="249"/>
      <c r="W139" s="249"/>
      <c r="X139" s="249"/>
      <c r="Y139" s="249"/>
    </row>
    <row r="140" spans="1:25" s="41" customFormat="1">
      <c r="A140" s="35"/>
      <c r="B140" s="1881"/>
      <c r="C140" s="1881"/>
      <c r="D140" s="1877"/>
      <c r="E140" s="1877" t="s">
        <v>2212</v>
      </c>
      <c r="F140" s="1877">
        <v>3765</v>
      </c>
      <c r="G140" s="1877" t="s">
        <v>200</v>
      </c>
      <c r="H140" s="1884">
        <v>4</v>
      </c>
      <c r="I140" s="35" t="s">
        <v>6</v>
      </c>
      <c r="J140" s="1877"/>
      <c r="K140" s="1877"/>
      <c r="L140" s="1478">
        <v>275.8</v>
      </c>
      <c r="M140" s="249"/>
      <c r="N140" s="249"/>
      <c r="O140" s="249"/>
      <c r="P140" s="249"/>
      <c r="Q140" s="249"/>
      <c r="R140" s="249"/>
      <c r="T140" s="1836"/>
      <c r="U140" s="249"/>
      <c r="V140" s="249"/>
      <c r="W140" s="249"/>
      <c r="X140" s="249"/>
      <c r="Y140" s="249"/>
    </row>
    <row r="141" spans="1:25" s="41" customFormat="1">
      <c r="A141" s="35" t="s">
        <v>3001</v>
      </c>
      <c r="B141" s="1881">
        <v>45469</v>
      </c>
      <c r="C141" s="1881">
        <v>45464</v>
      </c>
      <c r="D141" s="1877">
        <v>17721</v>
      </c>
      <c r="E141" s="1877" t="s">
        <v>1115</v>
      </c>
      <c r="F141" s="1877">
        <v>4768</v>
      </c>
      <c r="G141" s="1877" t="s">
        <v>62</v>
      </c>
      <c r="H141" s="1884">
        <v>100</v>
      </c>
      <c r="I141" s="35" t="s">
        <v>6</v>
      </c>
      <c r="J141" s="1877"/>
      <c r="K141" s="1877"/>
      <c r="L141" s="1478"/>
      <c r="M141" s="249"/>
      <c r="N141" s="249"/>
      <c r="O141" s="249"/>
      <c r="P141" s="249"/>
      <c r="Q141" s="249"/>
      <c r="R141" s="249"/>
      <c r="T141" s="1836"/>
      <c r="U141" s="249"/>
      <c r="V141" s="249"/>
      <c r="W141" s="249"/>
      <c r="X141" s="249"/>
      <c r="Y141" s="249"/>
    </row>
    <row r="142" spans="1:25" s="41" customFormat="1">
      <c r="A142" s="35"/>
      <c r="B142" s="1881"/>
      <c r="C142" s="1881">
        <v>45468</v>
      </c>
      <c r="D142" s="1877"/>
      <c r="E142" s="1877" t="s">
        <v>1221</v>
      </c>
      <c r="F142" s="1877">
        <v>4842</v>
      </c>
      <c r="G142" s="1877" t="s">
        <v>3338</v>
      </c>
      <c r="H142" s="1884">
        <v>1020</v>
      </c>
      <c r="I142" s="35" t="s">
        <v>6</v>
      </c>
      <c r="J142" s="1947" t="s">
        <v>8</v>
      </c>
      <c r="K142" s="1877"/>
      <c r="L142" s="1478"/>
      <c r="M142" s="249"/>
      <c r="N142" s="249"/>
      <c r="O142" s="249"/>
      <c r="P142" s="249"/>
      <c r="Q142" s="249"/>
      <c r="R142" s="249"/>
      <c r="T142" s="1836"/>
      <c r="U142" s="249"/>
      <c r="V142" s="249"/>
      <c r="W142" s="249"/>
      <c r="X142" s="249"/>
      <c r="Y142" s="249"/>
    </row>
    <row r="143" spans="1:25" s="41" customFormat="1">
      <c r="A143" s="35"/>
      <c r="B143" s="1881"/>
      <c r="C143" s="1881">
        <v>45464</v>
      </c>
      <c r="D143" s="1877"/>
      <c r="E143" s="1877" t="s">
        <v>1115</v>
      </c>
      <c r="F143" s="1877">
        <v>4666</v>
      </c>
      <c r="G143" s="1877" t="s">
        <v>2545</v>
      </c>
      <c r="H143" s="1884">
        <v>100</v>
      </c>
      <c r="I143" s="235" t="s">
        <v>6</v>
      </c>
      <c r="J143" s="1877"/>
      <c r="K143" s="1877"/>
      <c r="L143" s="1478">
        <v>5625</v>
      </c>
      <c r="M143" s="249"/>
      <c r="N143" s="249"/>
      <c r="O143" s="249"/>
      <c r="P143" s="249"/>
      <c r="Q143" s="249"/>
      <c r="R143" s="249"/>
      <c r="T143" s="1836"/>
      <c r="U143" s="249"/>
      <c r="V143" s="249"/>
      <c r="W143" s="249"/>
      <c r="X143" s="249"/>
      <c r="Y143" s="249"/>
    </row>
    <row r="144" spans="1:25" s="41" customFormat="1">
      <c r="A144" s="35" t="s">
        <v>2374</v>
      </c>
      <c r="B144" s="1948">
        <v>45450</v>
      </c>
      <c r="C144" s="1948">
        <v>45461</v>
      </c>
      <c r="D144" s="1947">
        <v>17494</v>
      </c>
      <c r="E144" s="1947" t="s">
        <v>3958</v>
      </c>
      <c r="F144" s="1947">
        <v>4358</v>
      </c>
      <c r="G144" s="1947" t="s">
        <v>2375</v>
      </c>
      <c r="H144" s="1949">
        <v>100</v>
      </c>
      <c r="I144" s="35" t="s">
        <v>6</v>
      </c>
      <c r="J144" s="1947" t="s">
        <v>1214</v>
      </c>
      <c r="K144" s="1947" t="s">
        <v>2299</v>
      </c>
      <c r="L144" s="464">
        <v>3150</v>
      </c>
      <c r="M144" s="249"/>
      <c r="N144" s="249"/>
      <c r="O144" s="249"/>
      <c r="P144" s="249"/>
      <c r="Q144" s="249"/>
      <c r="R144" s="249"/>
      <c r="T144" s="1836"/>
      <c r="U144" s="249"/>
      <c r="V144" s="249"/>
      <c r="W144" s="249"/>
      <c r="X144" s="249"/>
      <c r="Y144" s="249"/>
    </row>
    <row r="145" spans="1:25" s="41" customFormat="1">
      <c r="A145" s="35" t="s">
        <v>3877</v>
      </c>
      <c r="B145" s="1881">
        <v>45469</v>
      </c>
      <c r="C145" s="1881">
        <v>45467</v>
      </c>
      <c r="D145" s="1877">
        <v>17785</v>
      </c>
      <c r="E145" s="1877" t="s">
        <v>1221</v>
      </c>
      <c r="F145" s="1877">
        <v>2438</v>
      </c>
      <c r="G145" s="1877" t="s">
        <v>47</v>
      </c>
      <c r="H145" s="1884" t="s">
        <v>1029</v>
      </c>
      <c r="I145" s="35" t="s">
        <v>6</v>
      </c>
      <c r="J145" s="1877"/>
      <c r="K145" s="1877"/>
      <c r="L145" s="1478">
        <v>35.200000000000003</v>
      </c>
      <c r="M145" s="249"/>
      <c r="N145" s="249"/>
      <c r="O145" s="249"/>
      <c r="P145" s="249"/>
      <c r="Q145" s="249"/>
      <c r="R145" s="249"/>
      <c r="T145" s="1836"/>
      <c r="U145" s="249"/>
      <c r="V145" s="249"/>
      <c r="W145" s="249"/>
      <c r="X145" s="249"/>
      <c r="Y145" s="249"/>
    </row>
    <row r="146" spans="1:25" s="41" customFormat="1">
      <c r="A146" s="35" t="s">
        <v>3016</v>
      </c>
      <c r="B146" s="1881">
        <v>45462</v>
      </c>
      <c r="C146" s="1881">
        <v>45461</v>
      </c>
      <c r="D146" s="1877">
        <v>17786</v>
      </c>
      <c r="E146" s="1877" t="s">
        <v>1115</v>
      </c>
      <c r="F146" s="1877">
        <v>4638</v>
      </c>
      <c r="G146" s="1877" t="s">
        <v>30</v>
      </c>
      <c r="H146" s="1884">
        <v>300</v>
      </c>
      <c r="I146" s="35" t="s">
        <v>6</v>
      </c>
      <c r="J146" s="1877" t="s">
        <v>3164</v>
      </c>
      <c r="K146" s="1877"/>
      <c r="L146" s="1478">
        <v>1800</v>
      </c>
      <c r="M146" s="249"/>
      <c r="N146" s="249"/>
      <c r="O146" s="249"/>
      <c r="P146" s="249"/>
      <c r="Q146" s="249"/>
      <c r="R146" s="249"/>
      <c r="T146" s="1836"/>
      <c r="U146" s="249"/>
      <c r="V146" s="249"/>
      <c r="W146" s="249"/>
      <c r="X146" s="249"/>
      <c r="Y146" s="249"/>
    </row>
    <row r="147" spans="1:25" s="41" customFormat="1">
      <c r="A147" s="35" t="s">
        <v>141</v>
      </c>
      <c r="B147" s="1881">
        <v>45470</v>
      </c>
      <c r="C147" s="1881">
        <v>45470</v>
      </c>
      <c r="D147" s="1877">
        <v>17794</v>
      </c>
      <c r="E147" s="1877" t="s">
        <v>1115</v>
      </c>
      <c r="F147" s="1877">
        <v>1350</v>
      </c>
      <c r="G147" s="1877" t="s">
        <v>182</v>
      </c>
      <c r="H147" s="1884">
        <v>20</v>
      </c>
      <c r="I147" s="35" t="s">
        <v>6</v>
      </c>
      <c r="J147" s="1877"/>
      <c r="K147" s="1877"/>
      <c r="L147" s="1478">
        <v>298</v>
      </c>
      <c r="M147" s="249"/>
      <c r="N147" s="249"/>
      <c r="O147" s="249"/>
      <c r="P147" s="249"/>
      <c r="Q147" s="249"/>
      <c r="R147" s="249"/>
      <c r="T147" s="1836"/>
      <c r="U147" s="249"/>
      <c r="V147" s="249"/>
      <c r="W147" s="249"/>
      <c r="X147" s="249"/>
      <c r="Y147" s="249"/>
    </row>
    <row r="148" spans="1:25" s="41" customFormat="1">
      <c r="A148" s="35" t="s">
        <v>3956</v>
      </c>
      <c r="B148" s="1881">
        <v>45463</v>
      </c>
      <c r="C148" s="1881">
        <v>45462</v>
      </c>
      <c r="D148" s="1877">
        <v>17713</v>
      </c>
      <c r="E148" s="1877" t="s">
        <v>2351</v>
      </c>
      <c r="F148" s="1877">
        <v>4821</v>
      </c>
      <c r="G148" s="1947" t="s">
        <v>48</v>
      </c>
      <c r="H148" s="1884">
        <v>2</v>
      </c>
      <c r="I148" s="35" t="s">
        <v>6</v>
      </c>
      <c r="J148" s="1947" t="s">
        <v>3164</v>
      </c>
      <c r="K148" s="1877"/>
      <c r="L148" s="1478"/>
      <c r="M148" s="249"/>
      <c r="N148" s="249"/>
      <c r="O148" s="249"/>
      <c r="P148" s="249"/>
      <c r="Q148" s="249"/>
      <c r="R148" s="249"/>
      <c r="T148" s="1836"/>
      <c r="U148" s="249"/>
      <c r="V148" s="249"/>
      <c r="W148" s="249"/>
      <c r="X148" s="249"/>
      <c r="Y148" s="249"/>
    </row>
    <row r="149" spans="1:25" s="41" customFormat="1">
      <c r="A149" s="35"/>
      <c r="B149" s="1881"/>
      <c r="C149" s="1881"/>
      <c r="D149" s="1877"/>
      <c r="E149" s="1877" t="s">
        <v>2351</v>
      </c>
      <c r="F149" s="1877">
        <v>5150</v>
      </c>
      <c r="G149" s="1877" t="s">
        <v>120</v>
      </c>
      <c r="H149" s="1884">
        <v>1</v>
      </c>
      <c r="I149" s="35" t="s">
        <v>6</v>
      </c>
      <c r="J149" s="1877"/>
      <c r="K149" s="1877"/>
      <c r="L149" s="1478">
        <v>236.3</v>
      </c>
      <c r="M149" s="249"/>
      <c r="N149" s="249"/>
      <c r="O149" s="249"/>
      <c r="P149" s="249"/>
      <c r="Q149" s="249"/>
      <c r="R149" s="249"/>
      <c r="T149" s="1836"/>
      <c r="U149" s="249"/>
      <c r="V149" s="249"/>
      <c r="W149" s="249"/>
      <c r="X149" s="249"/>
      <c r="Y149" s="249"/>
    </row>
    <row r="150" spans="1:25" s="41" customFormat="1">
      <c r="A150" s="35" t="s">
        <v>1792</v>
      </c>
      <c r="B150" s="1881">
        <v>45470</v>
      </c>
      <c r="C150" s="1881">
        <v>45463</v>
      </c>
      <c r="D150" s="1877">
        <v>17802</v>
      </c>
      <c r="E150" s="1877" t="s">
        <v>474</v>
      </c>
      <c r="F150" s="1877">
        <v>3718</v>
      </c>
      <c r="G150" s="1877" t="s">
        <v>75</v>
      </c>
      <c r="H150" s="1884" t="s">
        <v>984</v>
      </c>
      <c r="I150" s="35" t="s">
        <v>6</v>
      </c>
      <c r="J150" s="1877" t="s">
        <v>991</v>
      </c>
      <c r="K150" s="1877"/>
      <c r="L150" s="1478"/>
      <c r="M150" s="249"/>
      <c r="N150" s="249"/>
      <c r="O150" s="249"/>
      <c r="P150" s="249"/>
      <c r="Q150" s="249"/>
      <c r="R150" s="249"/>
      <c r="T150" s="1836"/>
      <c r="U150" s="249"/>
      <c r="V150" s="249"/>
      <c r="W150" s="249"/>
      <c r="X150" s="249"/>
      <c r="Y150" s="249"/>
    </row>
    <row r="151" spans="1:25" s="41" customFormat="1">
      <c r="A151" s="35"/>
      <c r="B151" s="1881"/>
      <c r="C151" s="1881"/>
      <c r="D151" s="1877"/>
      <c r="E151" s="1877" t="s">
        <v>474</v>
      </c>
      <c r="F151" s="1877">
        <v>3759</v>
      </c>
      <c r="G151" s="1877" t="s">
        <v>75</v>
      </c>
      <c r="H151" s="1884" t="s">
        <v>984</v>
      </c>
      <c r="I151" s="35" t="s">
        <v>6</v>
      </c>
      <c r="J151" s="1877" t="s">
        <v>991</v>
      </c>
      <c r="K151" s="1877"/>
      <c r="L151" s="1478"/>
      <c r="M151" s="249"/>
      <c r="N151" s="249"/>
      <c r="O151" s="249"/>
      <c r="P151" s="249"/>
      <c r="Q151" s="249"/>
      <c r="R151" s="249"/>
      <c r="T151" s="1836"/>
      <c r="U151" s="249"/>
      <c r="V151" s="249"/>
      <c r="W151" s="249"/>
      <c r="X151" s="249"/>
      <c r="Y151" s="249"/>
    </row>
    <row r="152" spans="1:25" s="41" customFormat="1">
      <c r="A152" s="35"/>
      <c r="B152" s="1881"/>
      <c r="C152" s="1881"/>
      <c r="D152" s="1877"/>
      <c r="E152" s="1877" t="s">
        <v>474</v>
      </c>
      <c r="F152" s="1877">
        <v>3915</v>
      </c>
      <c r="G152" s="1877" t="s">
        <v>15</v>
      </c>
      <c r="H152" s="1884">
        <v>20</v>
      </c>
      <c r="I152" s="35" t="s">
        <v>6</v>
      </c>
      <c r="J152" s="1877" t="s">
        <v>991</v>
      </c>
      <c r="K152" s="1877"/>
      <c r="L152" s="1478">
        <v>537.5</v>
      </c>
      <c r="M152" s="249"/>
      <c r="N152" s="249"/>
      <c r="O152" s="249"/>
      <c r="P152" s="249"/>
      <c r="Q152" s="249"/>
      <c r="R152" s="249"/>
      <c r="T152" s="1836"/>
      <c r="U152" s="249"/>
      <c r="V152" s="249"/>
      <c r="W152" s="249"/>
      <c r="X152" s="249"/>
      <c r="Y152" s="249"/>
    </row>
    <row r="153" spans="1:25" s="41" customFormat="1">
      <c r="A153" s="35" t="s">
        <v>172</v>
      </c>
      <c r="B153" s="1881">
        <v>45470</v>
      </c>
      <c r="C153" s="1881">
        <v>45462</v>
      </c>
      <c r="D153" s="1877">
        <v>17793</v>
      </c>
      <c r="E153" s="1877" t="s">
        <v>1221</v>
      </c>
      <c r="F153" s="1877">
        <v>3314</v>
      </c>
      <c r="G153" s="1877" t="s">
        <v>5</v>
      </c>
      <c r="H153" s="1884">
        <v>10</v>
      </c>
      <c r="I153" s="35" t="s">
        <v>6</v>
      </c>
      <c r="J153" s="1877"/>
      <c r="K153" s="1877"/>
      <c r="L153" s="1478">
        <v>250</v>
      </c>
      <c r="M153" s="249"/>
      <c r="N153" s="249"/>
      <c r="O153" s="249"/>
      <c r="P153" s="249"/>
      <c r="Q153" s="249"/>
      <c r="R153" s="249"/>
      <c r="T153" s="1836"/>
      <c r="U153" s="249"/>
      <c r="V153" s="249"/>
      <c r="W153" s="249"/>
      <c r="X153" s="249"/>
      <c r="Y153" s="249"/>
    </row>
    <row r="154" spans="1:25" s="41" customFormat="1">
      <c r="A154" s="35" t="s">
        <v>1190</v>
      </c>
      <c r="B154" s="1881">
        <v>45470</v>
      </c>
      <c r="C154" s="1881">
        <v>45462</v>
      </c>
      <c r="D154" s="1877">
        <v>17796</v>
      </c>
      <c r="E154" s="1877" t="s">
        <v>1115</v>
      </c>
      <c r="F154" s="1877">
        <v>838</v>
      </c>
      <c r="G154" s="1877" t="s">
        <v>5</v>
      </c>
      <c r="H154" s="1884">
        <v>10</v>
      </c>
      <c r="I154" s="35" t="s">
        <v>6</v>
      </c>
      <c r="J154" s="1877"/>
      <c r="K154" s="1877"/>
      <c r="L154" s="1478">
        <v>316.89999999999998</v>
      </c>
      <c r="M154" s="249"/>
      <c r="N154" s="249"/>
      <c r="O154" s="249"/>
      <c r="P154" s="249"/>
      <c r="Q154" s="249"/>
      <c r="R154" s="249"/>
      <c r="T154" s="1836"/>
      <c r="U154" s="249"/>
      <c r="V154" s="249"/>
      <c r="W154" s="249"/>
      <c r="X154" s="249"/>
      <c r="Y154" s="249"/>
    </row>
    <row r="155" spans="1:25" s="41" customFormat="1">
      <c r="A155" s="35" t="s">
        <v>1303</v>
      </c>
      <c r="B155" s="1881">
        <v>45464</v>
      </c>
      <c r="C155" s="1881">
        <v>45462</v>
      </c>
      <c r="D155" s="1877">
        <v>17803</v>
      </c>
      <c r="E155" s="1877" t="s">
        <v>2351</v>
      </c>
      <c r="F155" s="1877">
        <v>3623</v>
      </c>
      <c r="G155" s="1877" t="s">
        <v>47</v>
      </c>
      <c r="H155" s="1884">
        <v>50</v>
      </c>
      <c r="I155" s="35" t="s">
        <v>6</v>
      </c>
      <c r="J155" s="1877" t="s">
        <v>3164</v>
      </c>
      <c r="K155" s="1877"/>
      <c r="L155" s="1478">
        <v>2045.5</v>
      </c>
      <c r="M155" s="249"/>
      <c r="N155" s="249"/>
      <c r="O155" s="249"/>
      <c r="P155" s="249"/>
      <c r="Q155" s="249"/>
      <c r="R155" s="249"/>
      <c r="T155" s="1836"/>
      <c r="U155" s="249"/>
      <c r="V155" s="249"/>
      <c r="W155" s="249"/>
      <c r="X155" s="249"/>
      <c r="Y155" s="249"/>
    </row>
    <row r="156" spans="1:25" s="41" customFormat="1">
      <c r="A156" s="35" t="s">
        <v>3957</v>
      </c>
      <c r="B156" s="1881">
        <v>45471</v>
      </c>
      <c r="C156" s="1881">
        <v>45462</v>
      </c>
      <c r="D156" s="1877">
        <v>17812</v>
      </c>
      <c r="E156" s="1947" t="s">
        <v>7</v>
      </c>
      <c r="F156" s="1877">
        <v>5157</v>
      </c>
      <c r="G156" s="1947" t="s">
        <v>382</v>
      </c>
      <c r="H156" s="1884">
        <v>10</v>
      </c>
      <c r="I156" s="35" t="s">
        <v>6</v>
      </c>
      <c r="J156" s="1877"/>
      <c r="K156" s="1877"/>
      <c r="L156" s="1478">
        <v>814</v>
      </c>
      <c r="M156" s="249"/>
      <c r="N156" s="249"/>
      <c r="O156" s="249"/>
      <c r="P156" s="249"/>
      <c r="Q156" s="249"/>
      <c r="R156" s="249"/>
      <c r="T156" s="1836"/>
      <c r="U156" s="249"/>
      <c r="V156" s="249"/>
      <c r="W156" s="249"/>
      <c r="X156" s="249"/>
      <c r="Y156" s="249"/>
    </row>
    <row r="157" spans="1:25" s="41" customFormat="1">
      <c r="A157" s="35" t="s">
        <v>604</v>
      </c>
      <c r="B157" s="1881">
        <v>45471</v>
      </c>
      <c r="C157" s="1881">
        <v>45463</v>
      </c>
      <c r="D157" s="1877">
        <v>17810</v>
      </c>
      <c r="E157" s="1947" t="s">
        <v>7</v>
      </c>
      <c r="F157" s="1877">
        <v>1255</v>
      </c>
      <c r="G157" s="1947" t="s">
        <v>729</v>
      </c>
      <c r="H157" s="1884">
        <v>3</v>
      </c>
      <c r="I157" s="35" t="s">
        <v>6</v>
      </c>
      <c r="J157" s="1877"/>
      <c r="K157" s="1877"/>
      <c r="L157" s="1478">
        <v>601.79999999999995</v>
      </c>
      <c r="M157" s="249"/>
      <c r="N157" s="249"/>
      <c r="O157" s="249"/>
      <c r="P157" s="249"/>
      <c r="Q157" s="249"/>
      <c r="R157" s="249"/>
      <c r="T157" s="1836"/>
      <c r="U157" s="249"/>
      <c r="V157" s="249"/>
      <c r="W157" s="249"/>
      <c r="X157" s="249"/>
      <c r="Y157" s="249"/>
    </row>
    <row r="158" spans="1:25" s="41" customFormat="1">
      <c r="A158" s="35" t="s">
        <v>2428</v>
      </c>
      <c r="B158" s="1881">
        <v>45471</v>
      </c>
      <c r="C158" s="1881">
        <v>45463</v>
      </c>
      <c r="D158" s="1877">
        <v>17814</v>
      </c>
      <c r="E158" s="1947" t="s">
        <v>2351</v>
      </c>
      <c r="F158" s="1877">
        <v>4366</v>
      </c>
      <c r="G158" s="1947" t="s">
        <v>17</v>
      </c>
      <c r="H158" s="1952" t="s">
        <v>840</v>
      </c>
      <c r="I158" s="35" t="s">
        <v>6</v>
      </c>
      <c r="J158" s="1877"/>
      <c r="K158" s="1877"/>
      <c r="L158" s="1478">
        <v>792.4</v>
      </c>
      <c r="M158" s="249"/>
      <c r="N158" s="249"/>
      <c r="O158" s="249"/>
      <c r="P158" s="249"/>
      <c r="Q158" s="249"/>
      <c r="R158" s="249"/>
      <c r="T158" s="1836"/>
      <c r="U158" s="249"/>
      <c r="V158" s="249"/>
      <c r="W158" s="249"/>
      <c r="X158" s="249"/>
      <c r="Y158" s="249"/>
    </row>
    <row r="159" spans="1:25" s="41" customFormat="1">
      <c r="A159" s="35" t="s">
        <v>1468</v>
      </c>
      <c r="B159" s="1881">
        <v>45471</v>
      </c>
      <c r="C159" s="1881">
        <v>45464</v>
      </c>
      <c r="D159" s="1877">
        <v>17818</v>
      </c>
      <c r="E159" s="1947" t="s">
        <v>1115</v>
      </c>
      <c r="F159" s="1877">
        <v>753</v>
      </c>
      <c r="G159" s="1947" t="s">
        <v>47</v>
      </c>
      <c r="H159" s="1884">
        <v>8</v>
      </c>
      <c r="I159" s="35" t="s">
        <v>6</v>
      </c>
      <c r="J159" s="1877"/>
      <c r="K159" s="1877"/>
      <c r="L159" s="1478">
        <v>360.8</v>
      </c>
      <c r="M159" s="249"/>
      <c r="N159" s="249"/>
      <c r="O159" s="249"/>
      <c r="P159" s="249"/>
      <c r="Q159" s="249"/>
      <c r="R159" s="249"/>
      <c r="T159" s="1836"/>
      <c r="U159" s="249"/>
      <c r="V159" s="249"/>
      <c r="W159" s="249"/>
      <c r="X159" s="249"/>
      <c r="Y159" s="249"/>
    </row>
    <row r="160" spans="1:25" s="41" customFormat="1">
      <c r="A160" s="35" t="s">
        <v>1217</v>
      </c>
      <c r="B160" s="1881">
        <v>45471</v>
      </c>
      <c r="C160" s="1881">
        <v>45467</v>
      </c>
      <c r="D160" s="1877">
        <v>17826</v>
      </c>
      <c r="E160" s="1947" t="s">
        <v>1115</v>
      </c>
      <c r="F160" s="1877">
        <v>1614</v>
      </c>
      <c r="G160" s="1947" t="s">
        <v>52</v>
      </c>
      <c r="H160" s="1884">
        <v>120</v>
      </c>
      <c r="I160" s="35" t="s">
        <v>6</v>
      </c>
      <c r="J160" s="1877"/>
      <c r="K160" s="1877"/>
      <c r="L160" s="1478"/>
      <c r="M160" s="249"/>
      <c r="N160" s="249"/>
      <c r="O160" s="249"/>
      <c r="P160" s="249"/>
      <c r="Q160" s="249"/>
      <c r="R160" s="249"/>
      <c r="T160" s="1836"/>
      <c r="U160" s="249"/>
      <c r="V160" s="249"/>
      <c r="W160" s="249"/>
      <c r="X160" s="249"/>
      <c r="Y160" s="249"/>
    </row>
    <row r="161" spans="1:25" s="41" customFormat="1">
      <c r="A161" s="35"/>
      <c r="B161" s="1881"/>
      <c r="C161" s="1881"/>
      <c r="D161" s="1877"/>
      <c r="E161" s="1947" t="s">
        <v>1115</v>
      </c>
      <c r="F161" s="1877">
        <v>951</v>
      </c>
      <c r="G161" s="1947" t="s">
        <v>58</v>
      </c>
      <c r="H161" s="1952" t="s">
        <v>3114</v>
      </c>
      <c r="I161" s="35" t="s">
        <v>6</v>
      </c>
      <c r="J161" s="1877"/>
      <c r="K161" s="1877"/>
      <c r="L161" s="1478">
        <v>1896.25</v>
      </c>
      <c r="M161" s="249"/>
      <c r="N161" s="249"/>
      <c r="O161" s="249"/>
      <c r="P161" s="249"/>
      <c r="Q161" s="249"/>
      <c r="R161" s="249"/>
      <c r="T161" s="1836"/>
      <c r="U161" s="249"/>
      <c r="V161" s="249"/>
      <c r="W161" s="249"/>
      <c r="X161" s="249"/>
      <c r="Y161" s="249"/>
    </row>
    <row r="162" spans="1:25" s="41" customFormat="1">
      <c r="A162" s="35" t="s">
        <v>141</v>
      </c>
      <c r="B162" s="1881">
        <v>45471</v>
      </c>
      <c r="C162" s="1881">
        <v>45464</v>
      </c>
      <c r="D162" s="1877">
        <v>17825</v>
      </c>
      <c r="E162" s="1947" t="s">
        <v>1115</v>
      </c>
      <c r="F162" s="1877">
        <v>2498</v>
      </c>
      <c r="G162" s="1947" t="s">
        <v>31</v>
      </c>
      <c r="H162" s="1952" t="s">
        <v>1495</v>
      </c>
      <c r="I162" s="35" t="s">
        <v>6</v>
      </c>
      <c r="J162" s="1947" t="s">
        <v>991</v>
      </c>
      <c r="K162" s="1877"/>
      <c r="L162" s="1478">
        <v>48.12</v>
      </c>
      <c r="M162" s="249"/>
      <c r="N162" s="249"/>
      <c r="O162" s="249"/>
      <c r="P162" s="249"/>
      <c r="Q162" s="249"/>
      <c r="R162" s="249"/>
      <c r="T162" s="1836"/>
      <c r="U162" s="249"/>
      <c r="V162" s="249"/>
      <c r="W162" s="249"/>
      <c r="X162" s="249"/>
      <c r="Y162" s="249"/>
    </row>
    <row r="163" spans="1:25" s="41" customFormat="1">
      <c r="A163" s="35" t="s">
        <v>3542</v>
      </c>
      <c r="B163" s="1881">
        <v>45471</v>
      </c>
      <c r="C163" s="1881">
        <v>45467</v>
      </c>
      <c r="D163" s="1877">
        <v>17832</v>
      </c>
      <c r="E163" s="1947" t="s">
        <v>7</v>
      </c>
      <c r="F163" s="1877">
        <v>5165</v>
      </c>
      <c r="G163" s="1947" t="s">
        <v>17</v>
      </c>
      <c r="H163" s="1884">
        <v>1</v>
      </c>
      <c r="I163" s="35" t="s">
        <v>6</v>
      </c>
      <c r="J163" s="1877"/>
      <c r="K163" s="1877"/>
      <c r="L163" s="1478">
        <v>72.55</v>
      </c>
      <c r="M163" s="249"/>
      <c r="N163" s="249"/>
      <c r="O163" s="249"/>
      <c r="P163" s="249"/>
      <c r="Q163" s="249"/>
      <c r="R163" s="249"/>
      <c r="T163" s="1836"/>
      <c r="U163" s="249"/>
      <c r="V163" s="249"/>
      <c r="W163" s="249"/>
      <c r="X163" s="249"/>
      <c r="Y163" s="249"/>
    </row>
    <row r="164" spans="1:25" s="41" customFormat="1">
      <c r="A164" s="25" t="s">
        <v>625</v>
      </c>
      <c r="B164" s="14">
        <v>45457</v>
      </c>
      <c r="C164" s="14">
        <v>45468</v>
      </c>
      <c r="D164" s="9">
        <v>17640</v>
      </c>
      <c r="E164" s="9" t="s">
        <v>1115</v>
      </c>
      <c r="F164" s="9">
        <v>2263</v>
      </c>
      <c r="G164" s="9" t="s">
        <v>626</v>
      </c>
      <c r="H164" s="10">
        <v>6</v>
      </c>
      <c r="I164" s="35" t="s">
        <v>6</v>
      </c>
      <c r="J164" s="9" t="s">
        <v>1189</v>
      </c>
      <c r="K164" s="9"/>
      <c r="L164" s="458">
        <v>1144.5</v>
      </c>
      <c r="M164" s="249"/>
      <c r="N164" s="249"/>
      <c r="O164" s="249"/>
      <c r="P164" s="249"/>
      <c r="Q164" s="249"/>
      <c r="R164" s="249"/>
      <c r="T164" s="1836"/>
      <c r="U164" s="249"/>
      <c r="V164" s="249"/>
      <c r="W164" s="249"/>
      <c r="X164" s="249"/>
      <c r="Y164" s="249"/>
    </row>
    <row r="165" spans="1:25" s="41" customFormat="1">
      <c r="A165" s="35" t="s">
        <v>1604</v>
      </c>
      <c r="B165" s="1881">
        <v>45471</v>
      </c>
      <c r="C165" s="1881">
        <v>45467</v>
      </c>
      <c r="D165" s="1877">
        <v>17833</v>
      </c>
      <c r="E165" s="1947" t="s">
        <v>1221</v>
      </c>
      <c r="F165" s="1877">
        <v>3590</v>
      </c>
      <c r="G165" s="1947" t="s">
        <v>47</v>
      </c>
      <c r="H165" s="1884">
        <v>5</v>
      </c>
      <c r="I165" s="35" t="s">
        <v>6</v>
      </c>
      <c r="J165" s="1877"/>
      <c r="K165" s="1877"/>
      <c r="L165" s="1478">
        <v>238</v>
      </c>
      <c r="M165" s="249"/>
      <c r="N165" s="249"/>
      <c r="O165" s="249"/>
      <c r="P165" s="249"/>
      <c r="Q165" s="249"/>
      <c r="R165" s="249"/>
      <c r="T165" s="1836"/>
      <c r="U165" s="249"/>
      <c r="V165" s="249"/>
      <c r="W165" s="249"/>
      <c r="X165" s="249"/>
      <c r="Y165" s="249"/>
    </row>
    <row r="166" spans="1:25" s="41" customFormat="1">
      <c r="A166" s="35" t="s">
        <v>141</v>
      </c>
      <c r="B166" s="1881">
        <v>45471</v>
      </c>
      <c r="C166" s="1881">
        <v>45467</v>
      </c>
      <c r="D166" s="1877">
        <v>17837</v>
      </c>
      <c r="E166" s="1947" t="s">
        <v>1221</v>
      </c>
      <c r="F166" s="1877">
        <v>4736</v>
      </c>
      <c r="G166" s="1947" t="s">
        <v>729</v>
      </c>
      <c r="H166" s="1952" t="s">
        <v>3161</v>
      </c>
      <c r="I166" s="35" t="s">
        <v>6</v>
      </c>
      <c r="J166" s="1877"/>
      <c r="K166" s="1877"/>
      <c r="L166" s="1478">
        <v>371.01</v>
      </c>
      <c r="M166" s="249"/>
      <c r="N166" s="249"/>
      <c r="O166" s="249"/>
      <c r="P166" s="249"/>
      <c r="Q166" s="249"/>
      <c r="R166" s="249"/>
      <c r="T166" s="1836"/>
      <c r="U166" s="249"/>
      <c r="V166" s="249"/>
      <c r="W166" s="249"/>
      <c r="X166" s="249"/>
      <c r="Y166" s="249"/>
    </row>
    <row r="167" spans="1:25" s="6" customFormat="1">
      <c r="A167" s="25" t="s">
        <v>1177</v>
      </c>
      <c r="B167" s="14">
        <v>45474</v>
      </c>
      <c r="C167" s="1881">
        <v>45467</v>
      </c>
      <c r="D167" s="9">
        <v>16082</v>
      </c>
      <c r="E167" s="9" t="s">
        <v>2</v>
      </c>
      <c r="F167" s="9">
        <v>1007</v>
      </c>
      <c r="G167" s="9" t="s">
        <v>135</v>
      </c>
      <c r="H167" s="10">
        <v>20</v>
      </c>
      <c r="I167" s="35" t="s">
        <v>6</v>
      </c>
      <c r="J167" s="9" t="s">
        <v>3807</v>
      </c>
      <c r="K167" s="9"/>
      <c r="L167" s="458">
        <v>570</v>
      </c>
    </row>
    <row r="168" spans="1:25" s="6" customFormat="1">
      <c r="A168" s="25" t="s">
        <v>3128</v>
      </c>
      <c r="B168" s="14">
        <v>45481</v>
      </c>
      <c r="C168" s="1881">
        <v>45467</v>
      </c>
      <c r="D168" s="9">
        <v>17493</v>
      </c>
      <c r="E168" s="9" t="s">
        <v>1221</v>
      </c>
      <c r="F168" s="9">
        <v>4746</v>
      </c>
      <c r="G168" s="9" t="s">
        <v>58</v>
      </c>
      <c r="H168" s="10">
        <v>18</v>
      </c>
      <c r="I168" s="35" t="s">
        <v>6</v>
      </c>
      <c r="J168" s="9"/>
      <c r="K168" s="9"/>
      <c r="L168" s="458">
        <v>1742.4</v>
      </c>
      <c r="S168"/>
    </row>
    <row r="169" spans="1:25" s="41" customFormat="1">
      <c r="A169" s="35" t="s">
        <v>126</v>
      </c>
      <c r="B169" s="1881">
        <v>45470</v>
      </c>
      <c r="C169" s="1881">
        <v>45469</v>
      </c>
      <c r="D169" s="1877">
        <v>17680</v>
      </c>
      <c r="E169" s="1877" t="s">
        <v>1115</v>
      </c>
      <c r="F169" s="1877">
        <v>2620</v>
      </c>
      <c r="G169" s="1877" t="s">
        <v>127</v>
      </c>
      <c r="H169" s="1884" t="s">
        <v>1353</v>
      </c>
      <c r="I169" s="35" t="s">
        <v>6</v>
      </c>
      <c r="J169" s="1877"/>
      <c r="K169" s="1877"/>
      <c r="L169" s="1478">
        <v>532.35</v>
      </c>
      <c r="M169" s="249"/>
      <c r="N169" s="249"/>
      <c r="O169" s="249"/>
      <c r="P169" s="249"/>
      <c r="Q169" s="249"/>
      <c r="R169" s="249"/>
      <c r="T169" s="1836"/>
      <c r="U169" s="249"/>
      <c r="V169" s="249"/>
      <c r="W169" s="249"/>
      <c r="X169" s="249"/>
      <c r="Y169" s="249"/>
    </row>
    <row r="170" spans="1:25" s="16" customFormat="1">
      <c r="A170" s="25" t="s">
        <v>130</v>
      </c>
      <c r="B170" s="14">
        <v>45471</v>
      </c>
      <c r="C170" s="14">
        <v>45469</v>
      </c>
      <c r="D170" s="9">
        <v>17842</v>
      </c>
      <c r="E170" s="9" t="s">
        <v>1115</v>
      </c>
      <c r="F170" s="9">
        <v>616</v>
      </c>
      <c r="G170" s="9" t="s">
        <v>75</v>
      </c>
      <c r="H170" s="10">
        <v>15</v>
      </c>
      <c r="I170" s="35" t="s">
        <v>6</v>
      </c>
      <c r="J170" s="9"/>
      <c r="K170" s="9"/>
      <c r="L170" s="458">
        <v>195</v>
      </c>
      <c r="S170" s="15"/>
    </row>
    <row r="171" spans="1:25" s="16" customFormat="1">
      <c r="A171" s="25" t="s">
        <v>224</v>
      </c>
      <c r="B171" s="14">
        <v>45471</v>
      </c>
      <c r="C171" s="14">
        <v>45469</v>
      </c>
      <c r="D171" s="9">
        <v>17844</v>
      </c>
      <c r="E171" s="9" t="s">
        <v>1115</v>
      </c>
      <c r="F171" s="9">
        <v>838</v>
      </c>
      <c r="G171" s="9" t="s">
        <v>5</v>
      </c>
      <c r="H171" s="10">
        <v>10</v>
      </c>
      <c r="I171" s="35" t="s">
        <v>6</v>
      </c>
      <c r="J171" s="9"/>
      <c r="K171" s="9"/>
      <c r="L171" s="458">
        <v>420</v>
      </c>
      <c r="S171" s="15"/>
    </row>
    <row r="172" spans="1:25" s="16" customFormat="1">
      <c r="A172" s="25" t="s">
        <v>3337</v>
      </c>
      <c r="B172" s="14">
        <v>45471</v>
      </c>
      <c r="C172" s="14">
        <v>45469</v>
      </c>
      <c r="D172" s="9">
        <v>17851</v>
      </c>
      <c r="E172" s="9" t="s">
        <v>1115</v>
      </c>
      <c r="F172" s="9">
        <v>869</v>
      </c>
      <c r="G172" s="9" t="s">
        <v>16</v>
      </c>
      <c r="H172" s="10">
        <v>25</v>
      </c>
      <c r="I172" s="35" t="s">
        <v>6</v>
      </c>
      <c r="J172" s="9"/>
      <c r="K172" s="9"/>
      <c r="L172" s="458">
        <v>231</v>
      </c>
      <c r="S172" s="15"/>
    </row>
    <row r="173" spans="1:25" s="16" customFormat="1">
      <c r="A173" s="25" t="s">
        <v>86</v>
      </c>
      <c r="B173" s="14">
        <v>45471</v>
      </c>
      <c r="C173" s="14">
        <v>45469</v>
      </c>
      <c r="D173" s="9">
        <v>17852</v>
      </c>
      <c r="E173" s="9" t="s">
        <v>7</v>
      </c>
      <c r="F173" s="9">
        <v>3917</v>
      </c>
      <c r="G173" s="9" t="s">
        <v>127</v>
      </c>
      <c r="H173" s="10" t="s">
        <v>1859</v>
      </c>
      <c r="I173" s="35" t="s">
        <v>6</v>
      </c>
      <c r="J173" s="9"/>
      <c r="K173" s="9"/>
      <c r="L173" s="458">
        <v>1475</v>
      </c>
      <c r="S173" s="15"/>
    </row>
    <row r="174" spans="1:25" s="16" customFormat="1">
      <c r="A174" s="25" t="s">
        <v>918</v>
      </c>
      <c r="B174" s="14">
        <v>45471</v>
      </c>
      <c r="C174" s="14">
        <v>45469</v>
      </c>
      <c r="D174" s="9">
        <v>17845</v>
      </c>
      <c r="E174" s="9" t="s">
        <v>1115</v>
      </c>
      <c r="F174" s="9">
        <v>1126</v>
      </c>
      <c r="G174" s="9" t="s">
        <v>57</v>
      </c>
      <c r="H174" s="10">
        <v>10</v>
      </c>
      <c r="I174" s="35" t="s">
        <v>6</v>
      </c>
      <c r="J174" s="9"/>
      <c r="K174" s="9"/>
      <c r="L174" s="458">
        <v>890</v>
      </c>
      <c r="S174" s="15"/>
    </row>
    <row r="175" spans="1:25" s="16" customFormat="1">
      <c r="A175" s="25" t="s">
        <v>1007</v>
      </c>
      <c r="B175" s="14">
        <v>45471</v>
      </c>
      <c r="C175" s="14">
        <v>45469</v>
      </c>
      <c r="D175" s="9">
        <v>17855</v>
      </c>
      <c r="E175" s="9" t="s">
        <v>2351</v>
      </c>
      <c r="F175" s="9">
        <v>5150</v>
      </c>
      <c r="G175" s="9" t="s">
        <v>120</v>
      </c>
      <c r="H175" s="10">
        <v>4</v>
      </c>
      <c r="I175" s="35" t="s">
        <v>6</v>
      </c>
      <c r="J175" s="9"/>
      <c r="K175" s="9"/>
      <c r="L175" s="458">
        <v>226</v>
      </c>
      <c r="S175" s="15"/>
    </row>
    <row r="176" spans="1:25" s="16" customFormat="1">
      <c r="A176" s="25" t="s">
        <v>2148</v>
      </c>
      <c r="B176" s="14">
        <v>45471</v>
      </c>
      <c r="C176" s="14">
        <v>45469</v>
      </c>
      <c r="D176" s="9">
        <v>17857</v>
      </c>
      <c r="E176" s="9" t="s">
        <v>1221</v>
      </c>
      <c r="F176" s="9">
        <v>4183</v>
      </c>
      <c r="G176" s="9" t="s">
        <v>5</v>
      </c>
      <c r="H176" s="10">
        <v>10</v>
      </c>
      <c r="I176" s="35" t="s">
        <v>6</v>
      </c>
      <c r="J176" s="9"/>
      <c r="K176" s="9"/>
      <c r="L176" s="458">
        <v>375</v>
      </c>
      <c r="S176" s="15"/>
    </row>
    <row r="177" spans="1:22" s="16" customFormat="1">
      <c r="A177" s="25" t="s">
        <v>2672</v>
      </c>
      <c r="B177" s="14">
        <v>45471</v>
      </c>
      <c r="C177" s="14">
        <v>45469</v>
      </c>
      <c r="D177" s="9">
        <v>17870</v>
      </c>
      <c r="E177" s="9" t="s">
        <v>7</v>
      </c>
      <c r="F177" s="9">
        <v>1395</v>
      </c>
      <c r="G177" s="9" t="s">
        <v>30</v>
      </c>
      <c r="H177" s="10" t="s">
        <v>840</v>
      </c>
      <c r="I177" s="35" t="s">
        <v>6</v>
      </c>
      <c r="J177" s="9"/>
      <c r="K177" s="9"/>
      <c r="L177" s="458">
        <v>162.75</v>
      </c>
      <c r="S177" s="15"/>
    </row>
    <row r="178" spans="1:22" s="16" customFormat="1">
      <c r="A178" s="25" t="s">
        <v>1635</v>
      </c>
      <c r="B178" s="14">
        <v>45471</v>
      </c>
      <c r="C178" s="14">
        <v>45469</v>
      </c>
      <c r="D178" s="9">
        <v>17869</v>
      </c>
      <c r="E178" s="9" t="s">
        <v>1115</v>
      </c>
      <c r="F178" s="9">
        <v>2825</v>
      </c>
      <c r="G178" s="9" t="s">
        <v>207</v>
      </c>
      <c r="H178" s="10">
        <v>5</v>
      </c>
      <c r="I178" s="35" t="s">
        <v>6</v>
      </c>
      <c r="J178" s="9"/>
      <c r="K178" s="9"/>
      <c r="L178" s="458">
        <v>434</v>
      </c>
      <c r="S178" s="15"/>
    </row>
    <row r="179" spans="1:22" s="16" customFormat="1">
      <c r="A179" s="25" t="s">
        <v>3966</v>
      </c>
      <c r="B179" s="14">
        <v>45471</v>
      </c>
      <c r="C179" s="14">
        <v>45469</v>
      </c>
      <c r="D179" s="9">
        <v>17872</v>
      </c>
      <c r="E179" s="9" t="s">
        <v>40</v>
      </c>
      <c r="F179" s="9">
        <v>5174</v>
      </c>
      <c r="G179" s="9" t="s">
        <v>21</v>
      </c>
      <c r="H179" s="10">
        <v>3</v>
      </c>
      <c r="I179" s="35" t="s">
        <v>6</v>
      </c>
      <c r="J179" s="9"/>
      <c r="K179" s="9"/>
      <c r="L179" s="458">
        <v>229.5</v>
      </c>
      <c r="S179" s="15"/>
    </row>
    <row r="180" spans="1:22" s="16" customFormat="1">
      <c r="A180" s="25" t="s">
        <v>1508</v>
      </c>
      <c r="B180" s="14">
        <v>45471</v>
      </c>
      <c r="C180" s="14">
        <v>45469</v>
      </c>
      <c r="D180" s="9">
        <v>17877</v>
      </c>
      <c r="E180" s="9" t="s">
        <v>1115</v>
      </c>
      <c r="F180" s="9">
        <v>2739</v>
      </c>
      <c r="G180" s="9" t="s">
        <v>47</v>
      </c>
      <c r="H180" s="10" t="s">
        <v>882</v>
      </c>
      <c r="I180" s="35" t="s">
        <v>6</v>
      </c>
      <c r="J180" s="9"/>
      <c r="K180" s="9"/>
      <c r="L180" s="458">
        <v>249.2</v>
      </c>
      <c r="S180" s="15"/>
    </row>
    <row r="181" spans="1:22" s="16" customFormat="1">
      <c r="A181" s="25" t="s">
        <v>3232</v>
      </c>
      <c r="B181" s="14">
        <v>45471</v>
      </c>
      <c r="C181" s="14">
        <v>45471</v>
      </c>
      <c r="D181" s="9">
        <v>17883</v>
      </c>
      <c r="E181" s="9" t="s">
        <v>1221</v>
      </c>
      <c r="F181" s="9">
        <v>4746</v>
      </c>
      <c r="G181" s="9" t="s">
        <v>58</v>
      </c>
      <c r="H181" s="10">
        <v>5</v>
      </c>
      <c r="I181" s="35" t="s">
        <v>6</v>
      </c>
      <c r="J181" s="9"/>
      <c r="K181" s="9"/>
      <c r="L181" s="458"/>
      <c r="S181" s="15"/>
    </row>
    <row r="182" spans="1:22" s="16" customFormat="1">
      <c r="A182" s="25"/>
      <c r="B182" s="14"/>
      <c r="C182" s="9"/>
      <c r="D182" s="9"/>
      <c r="E182" s="9" t="s">
        <v>3969</v>
      </c>
      <c r="F182" s="9">
        <v>5127</v>
      </c>
      <c r="G182" s="9" t="s">
        <v>17</v>
      </c>
      <c r="H182" s="10" t="s">
        <v>840</v>
      </c>
      <c r="I182" s="35" t="s">
        <v>6</v>
      </c>
      <c r="J182" s="9"/>
      <c r="K182" s="9"/>
      <c r="L182" s="458"/>
      <c r="S182" s="15"/>
    </row>
    <row r="183" spans="1:22" s="16" customFormat="1">
      <c r="A183" s="25"/>
      <c r="B183" s="14"/>
      <c r="C183" s="9"/>
      <c r="D183" s="9"/>
      <c r="E183" s="9" t="s">
        <v>453</v>
      </c>
      <c r="F183" s="9">
        <v>5083</v>
      </c>
      <c r="G183" s="9" t="s">
        <v>58</v>
      </c>
      <c r="H183" s="10" t="s">
        <v>908</v>
      </c>
      <c r="I183" s="35" t="s">
        <v>6</v>
      </c>
      <c r="J183" s="9"/>
      <c r="K183" s="9"/>
      <c r="L183" s="458"/>
      <c r="S183" s="15"/>
    </row>
    <row r="184" spans="1:22" s="16" customFormat="1">
      <c r="A184" s="25"/>
      <c r="B184" s="14"/>
      <c r="C184" s="9"/>
      <c r="D184" s="9"/>
      <c r="E184" s="9" t="s">
        <v>81</v>
      </c>
      <c r="F184" s="9">
        <v>4777</v>
      </c>
      <c r="G184" s="9" t="s">
        <v>58</v>
      </c>
      <c r="H184" s="10">
        <v>5</v>
      </c>
      <c r="I184" s="35" t="s">
        <v>6</v>
      </c>
      <c r="J184" s="9"/>
      <c r="K184" s="9"/>
      <c r="L184" s="458">
        <v>4058</v>
      </c>
      <c r="S184" s="15"/>
    </row>
    <row r="185" spans="1:22" s="16" customFormat="1">
      <c r="A185" s="25" t="s">
        <v>411</v>
      </c>
      <c r="B185" s="14">
        <v>45471</v>
      </c>
      <c r="C185" s="14">
        <v>45471</v>
      </c>
      <c r="D185" s="9">
        <v>17884</v>
      </c>
      <c r="E185" s="9" t="s">
        <v>2351</v>
      </c>
      <c r="F185" s="9">
        <v>4138</v>
      </c>
      <c r="G185" s="9" t="s">
        <v>30</v>
      </c>
      <c r="H185" s="10">
        <v>28</v>
      </c>
      <c r="I185" s="35" t="s">
        <v>6</v>
      </c>
      <c r="J185" s="9"/>
      <c r="K185" s="9"/>
      <c r="L185" s="458">
        <v>287.5</v>
      </c>
      <c r="S185" s="15"/>
    </row>
    <row r="186" spans="1:22" s="16" customFormat="1">
      <c r="A186" s="25" t="s">
        <v>3542</v>
      </c>
      <c r="B186" s="14">
        <v>45471</v>
      </c>
      <c r="C186" s="14">
        <v>45471</v>
      </c>
      <c r="D186" s="9">
        <v>17887</v>
      </c>
      <c r="E186" s="9" t="s">
        <v>7</v>
      </c>
      <c r="F186" s="9">
        <v>5041</v>
      </c>
      <c r="G186" s="9" t="s">
        <v>17</v>
      </c>
      <c r="H186" s="10">
        <v>3</v>
      </c>
      <c r="I186" s="35" t="s">
        <v>6</v>
      </c>
      <c r="J186" s="9"/>
      <c r="K186" s="9"/>
      <c r="L186" s="458">
        <v>232.71</v>
      </c>
      <c r="S186" s="15"/>
    </row>
    <row r="187" spans="1:22" s="16" customFormat="1">
      <c r="A187" s="25" t="s">
        <v>3952</v>
      </c>
      <c r="B187" s="14">
        <v>45471</v>
      </c>
      <c r="C187" s="14">
        <v>45471</v>
      </c>
      <c r="D187" s="9">
        <v>17885</v>
      </c>
      <c r="E187" s="9" t="s">
        <v>7</v>
      </c>
      <c r="F187" s="9">
        <v>1446</v>
      </c>
      <c r="G187" s="9" t="s">
        <v>58</v>
      </c>
      <c r="H187" s="10">
        <v>1</v>
      </c>
      <c r="I187" s="35" t="s">
        <v>6</v>
      </c>
      <c r="J187" s="9"/>
      <c r="K187" s="9"/>
      <c r="L187" s="458">
        <v>158.5</v>
      </c>
      <c r="S187" s="15"/>
    </row>
    <row r="188" spans="1:22" s="16" customFormat="1">
      <c r="A188" s="234" t="s">
        <v>3232</v>
      </c>
      <c r="B188" s="1885">
        <v>45485</v>
      </c>
      <c r="C188" s="1885"/>
      <c r="D188" s="24">
        <v>17897</v>
      </c>
      <c r="E188" s="24" t="s">
        <v>1221</v>
      </c>
      <c r="F188" s="24">
        <v>4746</v>
      </c>
      <c r="G188" s="24" t="s">
        <v>58</v>
      </c>
      <c r="H188" s="1048">
        <v>5</v>
      </c>
      <c r="I188" s="235"/>
      <c r="J188" s="24"/>
      <c r="K188" s="24"/>
      <c r="L188" s="461"/>
      <c r="S188" s="15"/>
    </row>
    <row r="189" spans="1:22" s="16" customFormat="1">
      <c r="A189" s="234"/>
      <c r="B189" s="1885"/>
      <c r="C189" s="24"/>
      <c r="D189" s="24"/>
      <c r="E189" s="24" t="s">
        <v>453</v>
      </c>
      <c r="F189" s="24">
        <v>5083</v>
      </c>
      <c r="G189" s="24" t="s">
        <v>58</v>
      </c>
      <c r="H189" s="1048">
        <v>6</v>
      </c>
      <c r="I189" s="235"/>
      <c r="J189" s="24"/>
      <c r="K189" s="24"/>
      <c r="L189" s="461"/>
      <c r="S189" s="15"/>
    </row>
    <row r="190" spans="1:22" s="16" customFormat="1">
      <c r="A190" s="234"/>
      <c r="B190" s="1885"/>
      <c r="C190" s="24"/>
      <c r="D190" s="24"/>
      <c r="E190" s="24" t="s">
        <v>81</v>
      </c>
      <c r="F190" s="24">
        <v>4777</v>
      </c>
      <c r="G190" s="24" t="s">
        <v>58</v>
      </c>
      <c r="H190" s="1048">
        <v>5</v>
      </c>
      <c r="I190" s="235"/>
      <c r="J190" s="24"/>
      <c r="K190" s="24"/>
      <c r="L190" s="461">
        <v>1754.5</v>
      </c>
      <c r="S190" s="15"/>
    </row>
    <row r="191" spans="1:22">
      <c r="A191" s="596" t="s">
        <v>3964</v>
      </c>
      <c r="B191" s="1774">
        <v>45476</v>
      </c>
      <c r="C191" s="597"/>
      <c r="D191" s="597">
        <v>17838</v>
      </c>
      <c r="E191" s="597" t="s">
        <v>7</v>
      </c>
      <c r="F191" s="597">
        <v>2807</v>
      </c>
      <c r="G191" s="597" t="s">
        <v>79</v>
      </c>
      <c r="H191" s="1775">
        <v>1</v>
      </c>
      <c r="I191" s="596"/>
      <c r="J191" s="597" t="s">
        <v>3807</v>
      </c>
      <c r="K191" s="597"/>
      <c r="L191" s="599">
        <v>79</v>
      </c>
    </row>
    <row r="192" spans="1:22" s="6" customFormat="1">
      <c r="A192" s="596"/>
      <c r="B192" s="597"/>
      <c r="C192" s="597"/>
      <c r="D192" s="597"/>
      <c r="E192" s="597" t="s">
        <v>7</v>
      </c>
      <c r="F192" s="597">
        <v>1446</v>
      </c>
      <c r="G192" s="597" t="s">
        <v>58</v>
      </c>
      <c r="H192" s="1775">
        <v>1</v>
      </c>
      <c r="I192" s="596"/>
      <c r="J192" s="597" t="s">
        <v>3807</v>
      </c>
      <c r="K192" s="597"/>
      <c r="L192" s="599">
        <v>180</v>
      </c>
      <c r="S192"/>
      <c r="U192" s="1893">
        <v>3</v>
      </c>
      <c r="V192" s="5"/>
    </row>
    <row r="193" spans="1:25" s="16" customFormat="1">
      <c r="A193" s="234"/>
      <c r="B193" s="1885"/>
      <c r="C193" s="1885"/>
      <c r="D193" s="24"/>
      <c r="E193" s="24"/>
      <c r="F193" s="24"/>
      <c r="G193" s="24"/>
      <c r="H193" s="1048"/>
      <c r="I193" s="235"/>
      <c r="J193" s="24"/>
      <c r="K193" s="24"/>
      <c r="L193" s="461"/>
      <c r="S193" s="15"/>
    </row>
    <row r="194" spans="1:25" s="16" customFormat="1">
      <c r="A194" s="234"/>
      <c r="B194" s="1885"/>
      <c r="C194" s="1885"/>
      <c r="D194" s="24"/>
      <c r="E194" s="24"/>
      <c r="F194" s="24"/>
      <c r="G194" s="24"/>
      <c r="H194" s="1048"/>
      <c r="I194" s="235"/>
      <c r="J194" s="24"/>
      <c r="K194" s="24"/>
      <c r="L194" s="461"/>
      <c r="S194" s="15"/>
    </row>
    <row r="195" spans="1:25" s="16" customFormat="1">
      <c r="A195" s="234"/>
      <c r="B195" s="1885"/>
      <c r="C195" s="1885"/>
      <c r="D195" s="24"/>
      <c r="E195" s="24"/>
      <c r="F195" s="24"/>
      <c r="G195" s="24"/>
      <c r="H195" s="1048"/>
      <c r="I195" s="235"/>
      <c r="J195" s="24"/>
      <c r="K195" s="24"/>
      <c r="L195" s="461"/>
      <c r="S195" s="15"/>
    </row>
    <row r="196" spans="1:25" s="16" customFormat="1">
      <c r="A196" s="234"/>
      <c r="B196" s="1885"/>
      <c r="C196" s="1885"/>
      <c r="D196" s="24"/>
      <c r="E196" s="24"/>
      <c r="F196" s="24"/>
      <c r="G196" s="24"/>
      <c r="H196" s="1048"/>
      <c r="I196" s="235"/>
      <c r="J196" s="24"/>
      <c r="K196" s="24"/>
      <c r="L196" s="461"/>
      <c r="S196" s="15"/>
    </row>
    <row r="197" spans="1:25" s="16" customFormat="1">
      <c r="A197" s="235"/>
      <c r="B197" s="1841"/>
      <c r="C197" s="1841"/>
      <c r="D197" s="1829"/>
      <c r="E197" s="1865"/>
      <c r="F197" s="1829"/>
      <c r="G197" s="1865"/>
      <c r="H197" s="1842"/>
      <c r="I197" s="235"/>
      <c r="J197" s="1829"/>
      <c r="K197" s="1829"/>
      <c r="L197" s="454"/>
    </row>
    <row r="198" spans="1:25" s="41" customFormat="1" ht="15.75">
      <c r="A198" s="1533"/>
      <c r="B198" s="1717"/>
      <c r="C198" s="1718"/>
      <c r="D198" s="1719"/>
      <c r="E198" s="1534"/>
      <c r="F198" s="1720"/>
      <c r="G198" s="1721"/>
      <c r="H198" s="1719"/>
      <c r="I198" s="1535"/>
      <c r="J198" s="1721"/>
      <c r="K198" s="1721"/>
      <c r="L198" s="1803">
        <f>SUM(L71:L197)</f>
        <v>74517.74000000002</v>
      </c>
      <c r="M198" s="249"/>
      <c r="N198" s="249"/>
      <c r="O198" s="249"/>
      <c r="P198" s="249"/>
      <c r="Q198" s="249"/>
      <c r="R198" s="249"/>
      <c r="T198" s="608"/>
      <c r="U198" s="249"/>
      <c r="V198" s="249"/>
      <c r="W198" s="249"/>
      <c r="X198" s="249"/>
      <c r="Y198" s="249"/>
    </row>
    <row r="199" spans="1:25" s="41" customFormat="1" ht="15.75">
      <c r="A199" s="2543" t="s">
        <v>3666</v>
      </c>
      <c r="B199" s="2544"/>
      <c r="C199" s="2544"/>
      <c r="D199" s="2544"/>
      <c r="E199" s="2544"/>
      <c r="F199" s="2544"/>
      <c r="G199" s="2544"/>
      <c r="H199" s="2544"/>
      <c r="I199" s="2544"/>
      <c r="J199" s="2544"/>
      <c r="K199" s="2544"/>
      <c r="L199" s="2545"/>
      <c r="M199" s="249"/>
      <c r="N199" s="249"/>
      <c r="O199" s="249"/>
      <c r="P199" s="249"/>
      <c r="Q199" s="249"/>
      <c r="R199" s="249"/>
      <c r="T199" s="608"/>
      <c r="U199" s="249"/>
      <c r="V199" s="249"/>
      <c r="W199" s="249"/>
      <c r="X199" s="249"/>
      <c r="Y199" s="249"/>
    </row>
    <row r="200" spans="1:25" s="6" customFormat="1">
      <c r="A200" s="596" t="s">
        <v>92</v>
      </c>
      <c r="B200" s="1774">
        <v>45567</v>
      </c>
      <c r="C200" s="597"/>
      <c r="D200" s="597">
        <v>16922</v>
      </c>
      <c r="E200" s="597" t="s">
        <v>2</v>
      </c>
      <c r="F200" s="597">
        <v>2697</v>
      </c>
      <c r="G200" s="597" t="s">
        <v>147</v>
      </c>
      <c r="H200" s="1775">
        <v>56</v>
      </c>
      <c r="I200" s="596"/>
      <c r="J200" s="597" t="s">
        <v>1225</v>
      </c>
      <c r="K200" s="597"/>
      <c r="L200" s="599"/>
      <c r="T200" s="1795" t="s">
        <v>3802</v>
      </c>
    </row>
    <row r="201" spans="1:25" s="6" customFormat="1">
      <c r="A201" s="596"/>
      <c r="B201" s="1774"/>
      <c r="C201" s="597"/>
      <c r="D201" s="597"/>
      <c r="E201" s="597" t="s">
        <v>2</v>
      </c>
      <c r="F201" s="597">
        <v>2854</v>
      </c>
      <c r="G201" s="597" t="s">
        <v>211</v>
      </c>
      <c r="H201" s="1775" t="s">
        <v>931</v>
      </c>
      <c r="I201" s="596"/>
      <c r="J201" s="597" t="s">
        <v>1225</v>
      </c>
      <c r="K201" s="597"/>
      <c r="L201" s="599"/>
      <c r="T201" s="1795" t="s">
        <v>3805</v>
      </c>
    </row>
    <row r="202" spans="1:25" s="6" customFormat="1">
      <c r="A202" s="596"/>
      <c r="B202" s="1774"/>
      <c r="C202" s="597"/>
      <c r="D202" s="597"/>
      <c r="E202" s="597" t="s">
        <v>2</v>
      </c>
      <c r="F202" s="597">
        <v>2253</v>
      </c>
      <c r="G202" s="597" t="s">
        <v>930</v>
      </c>
      <c r="H202" s="1775">
        <v>6</v>
      </c>
      <c r="I202" s="596"/>
      <c r="J202" s="597" t="s">
        <v>1225</v>
      </c>
      <c r="K202" s="597"/>
      <c r="L202" s="599">
        <v>1038.48</v>
      </c>
      <c r="T202" s="1795" t="s">
        <v>3806</v>
      </c>
      <c r="V202" s="6">
        <v>17366</v>
      </c>
    </row>
    <row r="203" spans="1:25" s="6" customFormat="1" hidden="1">
      <c r="A203" s="596"/>
      <c r="B203" s="597"/>
      <c r="C203" s="597"/>
      <c r="D203" s="597"/>
      <c r="E203" s="597"/>
      <c r="F203" s="597"/>
      <c r="G203" s="597"/>
      <c r="H203" s="1775"/>
      <c r="I203" s="596"/>
      <c r="J203" s="597" t="s">
        <v>3807</v>
      </c>
      <c r="K203" s="597"/>
      <c r="L203" s="599"/>
    </row>
    <row r="204" spans="1:25" s="6" customFormat="1" hidden="1">
      <c r="A204" s="596"/>
      <c r="B204" s="597"/>
      <c r="C204" s="597"/>
      <c r="D204" s="597"/>
      <c r="E204" s="597"/>
      <c r="F204" s="597"/>
      <c r="G204" s="597"/>
      <c r="H204" s="1775"/>
      <c r="I204" s="596"/>
      <c r="J204" s="597" t="s">
        <v>3807</v>
      </c>
      <c r="K204" s="597"/>
      <c r="L204" s="599"/>
    </row>
    <row r="205" spans="1:25" s="6" customFormat="1" hidden="1">
      <c r="A205" s="596"/>
      <c r="B205" s="597"/>
      <c r="C205" s="597"/>
      <c r="D205" s="597"/>
      <c r="E205" s="597"/>
      <c r="F205" s="597"/>
      <c r="G205" s="597"/>
      <c r="H205" s="1775"/>
      <c r="I205" s="596"/>
      <c r="J205" s="597" t="s">
        <v>3807</v>
      </c>
      <c r="K205" s="597"/>
      <c r="L205" s="599"/>
      <c r="S205"/>
    </row>
    <row r="206" spans="1:25" s="6" customFormat="1" hidden="1">
      <c r="A206" s="596"/>
      <c r="B206" s="597"/>
      <c r="C206" s="597"/>
      <c r="D206" s="597"/>
      <c r="E206" s="597"/>
      <c r="F206" s="597"/>
      <c r="G206" s="597"/>
      <c r="H206" s="1775"/>
      <c r="I206" s="596"/>
      <c r="J206" s="597" t="s">
        <v>3807</v>
      </c>
      <c r="K206" s="597"/>
      <c r="L206" s="599"/>
      <c r="S206"/>
    </row>
    <row r="207" spans="1:25" s="6" customFormat="1" hidden="1">
      <c r="A207" s="596"/>
      <c r="B207" s="597"/>
      <c r="C207" s="597"/>
      <c r="D207" s="597"/>
      <c r="E207" s="597"/>
      <c r="F207" s="597"/>
      <c r="G207" s="597"/>
      <c r="H207" s="1775"/>
      <c r="I207" s="596"/>
      <c r="J207" s="597" t="s">
        <v>3807</v>
      </c>
      <c r="K207" s="597"/>
      <c r="L207" s="599"/>
      <c r="S207"/>
    </row>
    <row r="208" spans="1:25" s="6" customFormat="1" hidden="1">
      <c r="A208" s="596"/>
      <c r="B208" s="597"/>
      <c r="C208" s="597"/>
      <c r="D208" s="597"/>
      <c r="E208" s="597"/>
      <c r="F208" s="597"/>
      <c r="G208" s="597"/>
      <c r="H208" s="1775"/>
      <c r="I208" s="596"/>
      <c r="J208" s="597" t="s">
        <v>3807</v>
      </c>
      <c r="K208" s="597"/>
      <c r="L208" s="599"/>
      <c r="S208"/>
    </row>
    <row r="209" spans="1:25" s="6" customFormat="1" hidden="1">
      <c r="A209" s="596"/>
      <c r="B209" s="597"/>
      <c r="C209" s="597"/>
      <c r="D209" s="597"/>
      <c r="E209" s="597"/>
      <c r="F209" s="597"/>
      <c r="G209" s="597"/>
      <c r="H209" s="1775"/>
      <c r="I209" s="596"/>
      <c r="J209" s="597" t="s">
        <v>3807</v>
      </c>
      <c r="K209" s="597"/>
      <c r="L209" s="599"/>
      <c r="S209"/>
    </row>
    <row r="210" spans="1:25" s="6" customFormat="1" hidden="1">
      <c r="A210" s="596"/>
      <c r="B210" s="597"/>
      <c r="C210" s="597"/>
      <c r="D210" s="597"/>
      <c r="E210" s="597"/>
      <c r="F210" s="597"/>
      <c r="G210" s="597"/>
      <c r="H210" s="1775"/>
      <c r="I210" s="596"/>
      <c r="J210" s="597" t="s">
        <v>3807</v>
      </c>
      <c r="K210" s="597"/>
      <c r="L210" s="599"/>
      <c r="S210"/>
    </row>
    <row r="211" spans="1:25" s="6" customFormat="1" hidden="1">
      <c r="A211" s="596"/>
      <c r="B211" s="597"/>
      <c r="C211" s="597"/>
      <c r="D211" s="597"/>
      <c r="E211" s="597"/>
      <c r="F211" s="597"/>
      <c r="G211" s="597"/>
      <c r="H211" s="1775"/>
      <c r="I211" s="596"/>
      <c r="J211" s="597" t="s">
        <v>3807</v>
      </c>
      <c r="K211" s="597"/>
      <c r="L211" s="599"/>
      <c r="S211"/>
    </row>
    <row r="212" spans="1:25" s="6" customFormat="1" hidden="1">
      <c r="A212" s="596"/>
      <c r="B212" s="597"/>
      <c r="C212" s="597"/>
      <c r="D212" s="597"/>
      <c r="E212" s="597"/>
      <c r="F212" s="597"/>
      <c r="G212" s="597"/>
      <c r="H212" s="1775"/>
      <c r="I212" s="596"/>
      <c r="J212" s="597" t="s">
        <v>3807</v>
      </c>
      <c r="K212" s="597"/>
      <c r="L212" s="599"/>
      <c r="S212"/>
    </row>
    <row r="213" spans="1:25" s="6" customFormat="1" hidden="1">
      <c r="A213" s="596"/>
      <c r="B213" s="597"/>
      <c r="C213" s="597"/>
      <c r="D213" s="597"/>
      <c r="E213" s="597"/>
      <c r="F213" s="597"/>
      <c r="G213" s="597"/>
      <c r="H213" s="1775"/>
      <c r="I213" s="596"/>
      <c r="J213" s="597" t="s">
        <v>3807</v>
      </c>
      <c r="K213" s="597"/>
      <c r="L213" s="599"/>
      <c r="S213"/>
    </row>
    <row r="214" spans="1:25" s="6" customFormat="1" hidden="1">
      <c r="A214" s="596"/>
      <c r="B214" s="597"/>
      <c r="C214" s="597"/>
      <c r="D214" s="597"/>
      <c r="E214" s="597"/>
      <c r="F214" s="597"/>
      <c r="G214" s="597"/>
      <c r="H214" s="1775"/>
      <c r="I214" s="596"/>
      <c r="J214" s="597" t="s">
        <v>3807</v>
      </c>
      <c r="K214" s="597"/>
      <c r="L214" s="599"/>
      <c r="S214"/>
    </row>
    <row r="215" spans="1:25" s="37" customFormat="1" hidden="1">
      <c r="A215" s="596"/>
      <c r="B215" s="597"/>
      <c r="C215" s="597"/>
      <c r="D215" s="597"/>
      <c r="E215" s="597"/>
      <c r="F215" s="597"/>
      <c r="G215" s="597"/>
      <c r="H215" s="1775"/>
      <c r="I215" s="596"/>
      <c r="J215" s="597" t="s">
        <v>3807</v>
      </c>
      <c r="K215" s="597"/>
      <c r="L215" s="599"/>
      <c r="M215" s="6"/>
      <c r="N215" s="6"/>
      <c r="O215" s="6"/>
      <c r="P215" s="6"/>
      <c r="Q215" s="6"/>
      <c r="R215" s="6"/>
      <c r="S215"/>
      <c r="T215" s="6"/>
      <c r="U215" s="6"/>
      <c r="V215" s="6"/>
      <c r="W215" s="6"/>
      <c r="X215" s="6"/>
      <c r="Y215" s="6"/>
    </row>
    <row r="216" spans="1:25" s="37" customFormat="1" hidden="1">
      <c r="A216" s="596"/>
      <c r="B216" s="597"/>
      <c r="C216" s="597"/>
      <c r="D216" s="597"/>
      <c r="E216" s="597"/>
      <c r="F216" s="597"/>
      <c r="G216" s="597"/>
      <c r="H216" s="1775"/>
      <c r="I216" s="596"/>
      <c r="J216" s="597" t="s">
        <v>3807</v>
      </c>
      <c r="K216" s="597"/>
      <c r="L216" s="599"/>
      <c r="M216" s="6"/>
      <c r="N216" s="6"/>
      <c r="O216" s="6"/>
      <c r="P216" s="6"/>
      <c r="Q216" s="6"/>
      <c r="R216" s="6"/>
      <c r="S216"/>
      <c r="T216" s="6"/>
      <c r="U216" s="6"/>
      <c r="V216" s="6"/>
      <c r="W216" s="6"/>
      <c r="X216" s="6"/>
      <c r="Y216" s="6"/>
    </row>
    <row r="217" spans="1:25" s="37" customFormat="1" hidden="1">
      <c r="A217" s="596"/>
      <c r="B217" s="597"/>
      <c r="C217" s="597"/>
      <c r="D217" s="597"/>
      <c r="E217" s="597"/>
      <c r="F217" s="597"/>
      <c r="G217" s="597"/>
      <c r="H217" s="1775"/>
      <c r="I217" s="596"/>
      <c r="J217" s="597" t="s">
        <v>3807</v>
      </c>
      <c r="K217" s="597"/>
      <c r="L217" s="599"/>
      <c r="M217" s="6"/>
      <c r="N217" s="6"/>
      <c r="O217" s="6"/>
      <c r="P217" s="6"/>
      <c r="Q217" s="6"/>
      <c r="R217" s="6"/>
      <c r="S217"/>
      <c r="T217" s="6"/>
      <c r="U217" s="6"/>
      <c r="V217" s="6"/>
      <c r="W217" s="6"/>
      <c r="X217" s="6"/>
      <c r="Y217" s="6"/>
    </row>
    <row r="218" spans="1:25" s="37" customFormat="1" hidden="1">
      <c r="A218" s="596"/>
      <c r="B218" s="597"/>
      <c r="C218" s="597"/>
      <c r="D218" s="597"/>
      <c r="E218" s="597"/>
      <c r="F218" s="597"/>
      <c r="G218" s="597"/>
      <c r="H218" s="1775"/>
      <c r="I218" s="596"/>
      <c r="J218" s="597" t="s">
        <v>3807</v>
      </c>
      <c r="K218" s="597"/>
      <c r="L218" s="599"/>
      <c r="M218" s="6"/>
      <c r="N218" s="6"/>
      <c r="O218" s="6"/>
      <c r="P218" s="6"/>
      <c r="Q218" s="6"/>
      <c r="R218" s="6"/>
      <c r="S218"/>
      <c r="T218" s="6"/>
      <c r="U218" s="6"/>
      <c r="V218" s="6"/>
      <c r="W218" s="6"/>
      <c r="X218" s="6"/>
      <c r="Y218" s="6"/>
    </row>
    <row r="219" spans="1:25" s="37" customFormat="1" hidden="1">
      <c r="A219" s="596"/>
      <c r="B219" s="597"/>
      <c r="C219" s="597"/>
      <c r="D219" s="597"/>
      <c r="E219" s="597"/>
      <c r="F219" s="597"/>
      <c r="G219" s="597"/>
      <c r="H219" s="1775"/>
      <c r="I219" s="596"/>
      <c r="J219" s="597" t="s">
        <v>3807</v>
      </c>
      <c r="K219" s="597"/>
      <c r="L219" s="599"/>
      <c r="M219" s="6"/>
      <c r="N219" s="6"/>
      <c r="O219" s="6"/>
      <c r="P219" s="6"/>
      <c r="Q219" s="6"/>
      <c r="R219" s="6"/>
      <c r="S219"/>
      <c r="T219" s="6"/>
      <c r="U219" s="6"/>
      <c r="V219" s="6"/>
      <c r="W219" s="6"/>
      <c r="X219" s="6"/>
      <c r="Y219" s="6"/>
    </row>
    <row r="220" spans="1:25" s="37" customFormat="1" hidden="1">
      <c r="A220" s="596"/>
      <c r="B220" s="597"/>
      <c r="C220" s="597"/>
      <c r="D220" s="597"/>
      <c r="E220" s="597"/>
      <c r="F220" s="597"/>
      <c r="G220" s="597"/>
      <c r="H220" s="1775"/>
      <c r="I220" s="596"/>
      <c r="J220" s="597" t="s">
        <v>3807</v>
      </c>
      <c r="K220" s="597"/>
      <c r="L220" s="599"/>
      <c r="M220" s="6"/>
      <c r="N220" s="6"/>
      <c r="O220" s="6"/>
      <c r="P220" s="6"/>
      <c r="Q220" s="6"/>
      <c r="R220" s="6"/>
      <c r="S220"/>
      <c r="T220" s="6"/>
      <c r="U220" s="6"/>
      <c r="V220" s="6"/>
      <c r="W220" s="6"/>
      <c r="X220" s="6"/>
      <c r="Y220" s="6"/>
    </row>
    <row r="221" spans="1:25" s="37" customFormat="1" hidden="1">
      <c r="A221" s="596"/>
      <c r="B221" s="597"/>
      <c r="C221" s="597"/>
      <c r="D221" s="597"/>
      <c r="E221" s="597"/>
      <c r="F221" s="597"/>
      <c r="G221" s="597"/>
      <c r="H221" s="1775"/>
      <c r="I221" s="596"/>
      <c r="J221" s="597" t="s">
        <v>3807</v>
      </c>
      <c r="K221" s="597"/>
      <c r="L221" s="599"/>
      <c r="M221" s="6"/>
      <c r="N221" s="6"/>
      <c r="O221" s="6"/>
      <c r="P221" s="6"/>
      <c r="Q221" s="6"/>
      <c r="R221" s="6"/>
      <c r="S221"/>
      <c r="T221" s="6"/>
      <c r="U221" s="6"/>
      <c r="V221" s="6"/>
      <c r="W221" s="6"/>
      <c r="X221" s="6"/>
      <c r="Y221" s="6"/>
    </row>
    <row r="222" spans="1:25" s="37" customFormat="1" hidden="1">
      <c r="A222" s="596"/>
      <c r="B222" s="597"/>
      <c r="C222" s="597"/>
      <c r="D222" s="597"/>
      <c r="E222" s="597"/>
      <c r="F222" s="597"/>
      <c r="G222" s="597"/>
      <c r="H222" s="1775"/>
      <c r="I222" s="596"/>
      <c r="J222" s="597" t="s">
        <v>3807</v>
      </c>
      <c r="K222" s="597"/>
      <c r="L222" s="599"/>
      <c r="M222" s="6"/>
      <c r="N222" s="6"/>
      <c r="O222" s="6"/>
      <c r="P222" s="6"/>
      <c r="Q222" s="6"/>
      <c r="R222" s="6"/>
      <c r="S222"/>
      <c r="T222" s="6"/>
      <c r="U222" s="6"/>
      <c r="V222" s="6"/>
      <c r="W222" s="6"/>
      <c r="X222" s="6"/>
      <c r="Y222" s="6"/>
    </row>
    <row r="223" spans="1:25" s="37" customFormat="1" hidden="1">
      <c r="A223" s="596"/>
      <c r="B223" s="597"/>
      <c r="C223" s="597"/>
      <c r="D223" s="597"/>
      <c r="E223" s="597"/>
      <c r="F223" s="597"/>
      <c r="G223" s="597"/>
      <c r="H223" s="1775"/>
      <c r="I223" s="596"/>
      <c r="J223" s="597" t="s">
        <v>3807</v>
      </c>
      <c r="K223" s="597"/>
      <c r="L223" s="599"/>
      <c r="M223" s="6"/>
      <c r="N223" s="6"/>
      <c r="O223" s="6"/>
      <c r="P223" s="6"/>
      <c r="Q223" s="6"/>
      <c r="R223" s="6"/>
      <c r="S223"/>
      <c r="T223" s="6"/>
      <c r="U223" s="6"/>
      <c r="V223" s="6"/>
      <c r="W223" s="6"/>
      <c r="X223" s="6"/>
      <c r="Y223" s="6"/>
    </row>
    <row r="224" spans="1:25" s="37" customFormat="1" hidden="1">
      <c r="A224" s="596"/>
      <c r="B224" s="597"/>
      <c r="C224" s="597"/>
      <c r="D224" s="597"/>
      <c r="E224" s="597"/>
      <c r="F224" s="597"/>
      <c r="G224" s="597"/>
      <c r="H224" s="1775"/>
      <c r="I224" s="596"/>
      <c r="J224" s="597" t="s">
        <v>3807</v>
      </c>
      <c r="K224" s="597"/>
      <c r="L224" s="599"/>
      <c r="M224" s="6"/>
      <c r="N224" s="6"/>
      <c r="O224" s="6"/>
      <c r="P224" s="6"/>
      <c r="Q224" s="6"/>
      <c r="R224" s="6"/>
      <c r="S224"/>
      <c r="T224" s="6"/>
      <c r="U224" s="6"/>
      <c r="V224" s="6"/>
      <c r="W224" s="6"/>
      <c r="X224" s="6"/>
      <c r="Y224" s="6"/>
    </row>
    <row r="225" spans="1:25" s="37" customFormat="1" hidden="1">
      <c r="A225" s="596"/>
      <c r="B225" s="597"/>
      <c r="C225" s="597"/>
      <c r="D225" s="597"/>
      <c r="E225" s="597"/>
      <c r="F225" s="597"/>
      <c r="G225" s="597"/>
      <c r="H225" s="1775"/>
      <c r="I225" s="596"/>
      <c r="J225" s="597" t="s">
        <v>3807</v>
      </c>
      <c r="K225" s="597"/>
      <c r="L225" s="599"/>
      <c r="M225" s="6"/>
      <c r="N225" s="6"/>
      <c r="O225" s="6"/>
      <c r="P225" s="6"/>
      <c r="Q225" s="6"/>
      <c r="R225" s="6"/>
      <c r="S225"/>
      <c r="T225" s="6"/>
      <c r="U225" s="6"/>
      <c r="V225" s="6"/>
      <c r="W225" s="6"/>
      <c r="X225" s="6"/>
      <c r="Y225" s="6"/>
    </row>
    <row r="226" spans="1:25" s="37" customFormat="1" hidden="1">
      <c r="A226" s="596"/>
      <c r="B226" s="597"/>
      <c r="C226" s="597"/>
      <c r="D226" s="597"/>
      <c r="E226" s="597"/>
      <c r="F226" s="597"/>
      <c r="G226" s="597"/>
      <c r="H226" s="1775"/>
      <c r="I226" s="596"/>
      <c r="J226" s="597" t="s">
        <v>3807</v>
      </c>
      <c r="K226" s="597"/>
      <c r="L226" s="599"/>
      <c r="M226" s="6"/>
      <c r="N226" s="6"/>
      <c r="O226" s="6"/>
      <c r="P226" s="6"/>
      <c r="Q226" s="6"/>
      <c r="R226" s="6"/>
      <c r="S226"/>
      <c r="T226" s="6"/>
      <c r="U226" s="6"/>
      <c r="V226" s="6"/>
      <c r="W226" s="6"/>
      <c r="X226" s="6"/>
      <c r="Y226" s="6"/>
    </row>
    <row r="227" spans="1:25" s="37" customFormat="1" hidden="1">
      <c r="A227" s="596"/>
      <c r="B227" s="597"/>
      <c r="C227" s="597"/>
      <c r="D227" s="597"/>
      <c r="E227" s="597"/>
      <c r="F227" s="597"/>
      <c r="G227" s="597"/>
      <c r="H227" s="1775"/>
      <c r="I227" s="596"/>
      <c r="J227" s="597" t="s">
        <v>3807</v>
      </c>
      <c r="K227" s="597"/>
      <c r="L227" s="599"/>
      <c r="M227" s="6"/>
      <c r="N227" s="6"/>
      <c r="O227" s="6"/>
      <c r="P227" s="6"/>
      <c r="Q227" s="6"/>
      <c r="R227" s="6"/>
      <c r="S227"/>
      <c r="T227" s="6"/>
      <c r="U227" s="6"/>
      <c r="V227" s="6"/>
      <c r="W227" s="6"/>
      <c r="X227" s="6"/>
      <c r="Y227" s="6"/>
    </row>
    <row r="228" spans="1:25" s="37" customFormat="1" hidden="1">
      <c r="A228" s="596"/>
      <c r="B228" s="597"/>
      <c r="C228" s="597"/>
      <c r="D228" s="597"/>
      <c r="E228" s="597"/>
      <c r="F228" s="597"/>
      <c r="G228" s="597"/>
      <c r="H228" s="1775"/>
      <c r="I228" s="596"/>
      <c r="J228" s="597" t="s">
        <v>3807</v>
      </c>
      <c r="K228" s="597"/>
      <c r="L228" s="599"/>
      <c r="M228" s="6"/>
      <c r="N228" s="6"/>
      <c r="O228" s="6"/>
      <c r="P228" s="6"/>
      <c r="Q228" s="6"/>
      <c r="R228" s="6"/>
      <c r="S228"/>
      <c r="T228" s="6"/>
      <c r="U228" s="6"/>
      <c r="V228" s="6"/>
      <c r="W228" s="6"/>
      <c r="X228" s="6"/>
      <c r="Y228" s="6"/>
    </row>
    <row r="229" spans="1:25" s="37" customFormat="1" hidden="1">
      <c r="A229" s="596"/>
      <c r="B229" s="597"/>
      <c r="C229" s="597"/>
      <c r="D229" s="597"/>
      <c r="E229" s="597"/>
      <c r="F229" s="597"/>
      <c r="G229" s="597"/>
      <c r="H229" s="1775"/>
      <c r="I229" s="596"/>
      <c r="J229" s="597" t="s">
        <v>3807</v>
      </c>
      <c r="K229" s="597"/>
      <c r="L229" s="599"/>
      <c r="M229" s="6"/>
      <c r="N229" s="6"/>
      <c r="O229" s="6"/>
      <c r="P229" s="6"/>
      <c r="Q229" s="6"/>
      <c r="R229" s="6"/>
      <c r="S229"/>
      <c r="T229" s="6"/>
      <c r="U229" s="6"/>
      <c r="V229" s="6"/>
      <c r="W229" s="6"/>
      <c r="X229" s="6"/>
      <c r="Y229" s="6"/>
    </row>
    <row r="230" spans="1:25" s="37" customFormat="1" hidden="1">
      <c r="A230" s="596"/>
      <c r="B230" s="597"/>
      <c r="C230" s="597"/>
      <c r="D230" s="597"/>
      <c r="E230" s="597"/>
      <c r="F230" s="597"/>
      <c r="G230" s="597"/>
      <c r="H230" s="1775"/>
      <c r="I230" s="596"/>
      <c r="J230" s="597" t="s">
        <v>3807</v>
      </c>
      <c r="K230" s="597"/>
      <c r="L230" s="599"/>
      <c r="M230" s="6"/>
      <c r="N230" s="6"/>
      <c r="O230" s="6"/>
      <c r="P230" s="6"/>
      <c r="Q230" s="6"/>
      <c r="R230" s="6"/>
      <c r="S230"/>
      <c r="T230" s="6"/>
      <c r="U230" s="6"/>
      <c r="V230" s="6"/>
      <c r="W230" s="6"/>
      <c r="X230" s="6"/>
      <c r="Y230" s="6"/>
    </row>
    <row r="231" spans="1:25" s="37" customFormat="1" hidden="1">
      <c r="A231" s="596"/>
      <c r="B231" s="597"/>
      <c r="C231" s="597"/>
      <c r="D231" s="597"/>
      <c r="E231" s="597"/>
      <c r="F231" s="597"/>
      <c r="G231" s="597"/>
      <c r="H231" s="1775"/>
      <c r="I231" s="596"/>
      <c r="J231" s="597" t="s">
        <v>3807</v>
      </c>
      <c r="K231" s="597"/>
      <c r="L231" s="599"/>
      <c r="M231" s="6"/>
      <c r="N231" s="6"/>
      <c r="O231" s="6"/>
      <c r="P231" s="6"/>
      <c r="Q231" s="6"/>
      <c r="R231" s="6"/>
      <c r="S231"/>
      <c r="T231" s="6"/>
      <c r="U231" s="6"/>
      <c r="V231" s="6"/>
      <c r="W231" s="6"/>
      <c r="X231" s="6"/>
      <c r="Y231" s="6"/>
    </row>
    <row r="232" spans="1:25" s="37" customFormat="1" hidden="1">
      <c r="A232" s="596"/>
      <c r="B232" s="597"/>
      <c r="C232" s="597"/>
      <c r="D232" s="597"/>
      <c r="E232" s="597"/>
      <c r="F232" s="597"/>
      <c r="G232" s="597"/>
      <c r="H232" s="1775"/>
      <c r="I232" s="596"/>
      <c r="J232" s="597" t="s">
        <v>3807</v>
      </c>
      <c r="K232" s="597"/>
      <c r="L232" s="599"/>
      <c r="M232" s="6"/>
      <c r="N232" s="6"/>
      <c r="O232" s="6"/>
      <c r="P232" s="6"/>
      <c r="Q232" s="6"/>
      <c r="R232" s="6"/>
      <c r="S232"/>
      <c r="T232" s="6"/>
      <c r="U232" s="6"/>
      <c r="V232" s="6"/>
      <c r="W232" s="6"/>
      <c r="X232" s="6"/>
      <c r="Y232" s="6"/>
    </row>
    <row r="233" spans="1:25" s="37" customFormat="1" hidden="1">
      <c r="A233" s="596"/>
      <c r="B233" s="597"/>
      <c r="C233" s="597"/>
      <c r="D233" s="597"/>
      <c r="E233" s="597"/>
      <c r="F233" s="597"/>
      <c r="G233" s="597"/>
      <c r="H233" s="1775"/>
      <c r="I233" s="596"/>
      <c r="J233" s="597" t="s">
        <v>3807</v>
      </c>
      <c r="K233" s="597"/>
      <c r="L233" s="599"/>
      <c r="M233" s="6"/>
      <c r="N233" s="6"/>
      <c r="O233" s="6"/>
      <c r="P233" s="6"/>
      <c r="Q233" s="6"/>
      <c r="R233" s="6"/>
      <c r="S233"/>
      <c r="T233" s="6"/>
      <c r="U233" s="6"/>
      <c r="V233" s="6"/>
      <c r="W233" s="6"/>
      <c r="X233" s="6"/>
      <c r="Y233" s="6"/>
    </row>
    <row r="234" spans="1:25" s="37" customFormat="1" hidden="1">
      <c r="A234" s="596"/>
      <c r="B234" s="597"/>
      <c r="C234" s="597"/>
      <c r="D234" s="597"/>
      <c r="E234" s="597"/>
      <c r="F234" s="597"/>
      <c r="G234" s="597"/>
      <c r="H234" s="1775"/>
      <c r="I234" s="596"/>
      <c r="J234" s="597" t="s">
        <v>3807</v>
      </c>
      <c r="K234" s="597"/>
      <c r="L234" s="599"/>
      <c r="M234" s="6"/>
      <c r="N234" s="6"/>
      <c r="O234" s="6"/>
      <c r="P234" s="6"/>
      <c r="Q234" s="6"/>
      <c r="R234" s="6"/>
      <c r="S234"/>
      <c r="T234" s="6"/>
      <c r="U234" s="6"/>
      <c r="V234" s="6"/>
      <c r="W234" s="6"/>
      <c r="X234" s="6"/>
      <c r="Y234" s="6"/>
    </row>
    <row r="235" spans="1:25" s="37" customFormat="1" hidden="1">
      <c r="A235" s="596"/>
      <c r="B235" s="597"/>
      <c r="C235" s="597"/>
      <c r="D235" s="597"/>
      <c r="E235" s="597"/>
      <c r="F235" s="597"/>
      <c r="G235" s="597"/>
      <c r="H235" s="1775"/>
      <c r="I235" s="596"/>
      <c r="J235" s="597" t="s">
        <v>3807</v>
      </c>
      <c r="K235" s="597"/>
      <c r="L235" s="599"/>
      <c r="M235" s="6"/>
      <c r="N235" s="6"/>
      <c r="O235" s="6"/>
      <c r="P235" s="6"/>
      <c r="Q235" s="6"/>
      <c r="R235" s="6"/>
      <c r="S235"/>
      <c r="T235" s="6"/>
      <c r="U235" s="6"/>
      <c r="V235" s="6"/>
      <c r="W235" s="6"/>
      <c r="X235" s="6"/>
      <c r="Y235" s="6"/>
    </row>
    <row r="236" spans="1:25" s="37" customFormat="1" hidden="1">
      <c r="A236" s="596"/>
      <c r="B236" s="597"/>
      <c r="C236" s="597"/>
      <c r="D236" s="597"/>
      <c r="E236" s="597"/>
      <c r="F236" s="597"/>
      <c r="G236" s="597"/>
      <c r="H236" s="1775"/>
      <c r="I236" s="596"/>
      <c r="J236" s="597" t="s">
        <v>3807</v>
      </c>
      <c r="K236" s="597"/>
      <c r="L236" s="599"/>
      <c r="M236" s="6"/>
      <c r="N236" s="6"/>
      <c r="O236" s="6"/>
      <c r="P236" s="6"/>
      <c r="Q236" s="6"/>
      <c r="R236" s="6"/>
      <c r="S236"/>
      <c r="T236" s="6"/>
      <c r="U236" s="6"/>
      <c r="V236" s="6"/>
      <c r="W236" s="6"/>
      <c r="X236" s="6"/>
      <c r="Y236" s="6"/>
    </row>
    <row r="237" spans="1:25" s="37" customFormat="1" hidden="1">
      <c r="A237" s="596"/>
      <c r="B237" s="597"/>
      <c r="C237" s="597"/>
      <c r="D237" s="597"/>
      <c r="E237" s="597"/>
      <c r="F237" s="597"/>
      <c r="G237" s="597"/>
      <c r="H237" s="1775"/>
      <c r="I237" s="596"/>
      <c r="J237" s="597" t="s">
        <v>3807</v>
      </c>
      <c r="K237" s="597"/>
      <c r="L237" s="599"/>
      <c r="M237" s="6"/>
      <c r="N237" s="6"/>
      <c r="O237" s="6"/>
      <c r="P237" s="6"/>
      <c r="Q237" s="6"/>
      <c r="R237" s="6"/>
      <c r="S237"/>
      <c r="T237" s="6"/>
      <c r="U237" s="6"/>
      <c r="V237" s="6"/>
      <c r="W237" s="6"/>
      <c r="X237" s="6"/>
      <c r="Y237" s="6"/>
    </row>
    <row r="238" spans="1:25" s="37" customFormat="1" hidden="1">
      <c r="A238" s="596"/>
      <c r="B238" s="597"/>
      <c r="C238" s="597"/>
      <c r="D238" s="597"/>
      <c r="E238" s="597"/>
      <c r="F238" s="597"/>
      <c r="G238" s="597"/>
      <c r="H238" s="1775"/>
      <c r="I238" s="596"/>
      <c r="J238" s="597" t="s">
        <v>3807</v>
      </c>
      <c r="K238" s="597"/>
      <c r="L238" s="599"/>
      <c r="M238" s="6"/>
      <c r="N238" s="6"/>
      <c r="O238" s="6"/>
      <c r="P238" s="6"/>
      <c r="Q238" s="6"/>
      <c r="R238" s="6"/>
      <c r="S238"/>
      <c r="T238" s="6"/>
      <c r="U238" s="6"/>
      <c r="V238" s="6"/>
      <c r="W238" s="6"/>
      <c r="X238" s="6"/>
      <c r="Y238" s="6"/>
    </row>
    <row r="239" spans="1:25" s="37" customFormat="1" hidden="1">
      <c r="A239" s="596"/>
      <c r="B239" s="597"/>
      <c r="C239" s="597"/>
      <c r="D239" s="597"/>
      <c r="E239" s="597"/>
      <c r="F239" s="597"/>
      <c r="G239" s="597"/>
      <c r="H239" s="1775"/>
      <c r="I239" s="596"/>
      <c r="J239" s="597" t="s">
        <v>3807</v>
      </c>
      <c r="K239" s="597"/>
      <c r="L239" s="599"/>
      <c r="M239" s="6"/>
      <c r="N239" s="6"/>
      <c r="O239" s="6"/>
      <c r="P239" s="6"/>
      <c r="Q239" s="6"/>
      <c r="R239" s="6"/>
      <c r="S239"/>
      <c r="T239" s="6"/>
      <c r="U239" s="6"/>
      <c r="V239" s="6"/>
      <c r="W239" s="6"/>
      <c r="X239" s="6"/>
      <c r="Y239" s="6"/>
    </row>
    <row r="240" spans="1:25" s="37" customFormat="1" hidden="1">
      <c r="A240" s="596"/>
      <c r="B240" s="597"/>
      <c r="C240" s="597"/>
      <c r="D240" s="597"/>
      <c r="E240" s="597"/>
      <c r="F240" s="597"/>
      <c r="G240" s="597"/>
      <c r="H240" s="1775"/>
      <c r="I240" s="596"/>
      <c r="J240" s="597" t="s">
        <v>3807</v>
      </c>
      <c r="K240" s="597"/>
      <c r="L240" s="599"/>
      <c r="M240" s="6"/>
      <c r="N240" s="6"/>
      <c r="O240" s="6"/>
      <c r="P240" s="6"/>
      <c r="Q240" s="6"/>
      <c r="R240" s="6"/>
      <c r="S240"/>
      <c r="T240" s="6"/>
      <c r="U240" s="6"/>
      <c r="V240" s="6"/>
      <c r="W240" s="6"/>
      <c r="X240" s="6"/>
      <c r="Y240" s="6"/>
    </row>
    <row r="241" spans="1:25" s="37" customFormat="1" hidden="1">
      <c r="A241" s="596"/>
      <c r="B241" s="597"/>
      <c r="C241" s="597"/>
      <c r="D241" s="597"/>
      <c r="E241" s="597"/>
      <c r="F241" s="597"/>
      <c r="G241" s="597"/>
      <c r="H241" s="1775"/>
      <c r="I241" s="596"/>
      <c r="J241" s="597" t="s">
        <v>3807</v>
      </c>
      <c r="K241" s="597"/>
      <c r="L241" s="599"/>
      <c r="M241" s="6"/>
      <c r="N241" s="6"/>
      <c r="O241" s="6"/>
      <c r="P241" s="6"/>
      <c r="Q241" s="6"/>
      <c r="R241" s="6"/>
      <c r="S241"/>
      <c r="T241" s="6"/>
      <c r="U241" s="6"/>
      <c r="V241" s="6"/>
      <c r="W241" s="6"/>
      <c r="X241" s="6"/>
      <c r="Y241" s="6"/>
    </row>
    <row r="242" spans="1:25" s="37" customFormat="1" hidden="1">
      <c r="A242" s="596"/>
      <c r="B242" s="597"/>
      <c r="C242" s="597"/>
      <c r="D242" s="597"/>
      <c r="E242" s="597"/>
      <c r="F242" s="597"/>
      <c r="G242" s="597"/>
      <c r="H242" s="1775"/>
      <c r="I242" s="596"/>
      <c r="J242" s="597" t="s">
        <v>3807</v>
      </c>
      <c r="K242" s="597"/>
      <c r="L242" s="599"/>
      <c r="M242" s="6"/>
      <c r="N242" s="6"/>
      <c r="O242" s="6"/>
      <c r="P242" s="6"/>
      <c r="Q242" s="6"/>
      <c r="R242" s="6"/>
      <c r="S242"/>
      <c r="T242" s="6"/>
      <c r="U242" s="6"/>
      <c r="V242" s="6"/>
      <c r="W242" s="6"/>
      <c r="X242" s="6"/>
      <c r="Y242" s="6"/>
    </row>
    <row r="243" spans="1:25" s="37" customFormat="1" hidden="1">
      <c r="A243" s="596"/>
      <c r="B243" s="597"/>
      <c r="C243" s="597"/>
      <c r="D243" s="597"/>
      <c r="E243" s="597"/>
      <c r="F243" s="597"/>
      <c r="G243" s="597"/>
      <c r="H243" s="1775"/>
      <c r="I243" s="596"/>
      <c r="J243" s="597" t="s">
        <v>3807</v>
      </c>
      <c r="K243" s="597"/>
      <c r="L243" s="599"/>
      <c r="M243" s="6"/>
      <c r="N243" s="6"/>
      <c r="O243" s="6"/>
      <c r="P243" s="6"/>
      <c r="Q243" s="6"/>
      <c r="R243" s="6"/>
      <c r="S243"/>
      <c r="T243" s="6"/>
      <c r="U243" s="6"/>
      <c r="V243" s="6"/>
      <c r="W243" s="6"/>
      <c r="X243" s="6"/>
      <c r="Y243" s="6"/>
    </row>
    <row r="244" spans="1:25" s="37" customFormat="1" hidden="1">
      <c r="A244" s="596"/>
      <c r="B244" s="597"/>
      <c r="C244" s="597"/>
      <c r="D244" s="597"/>
      <c r="E244" s="597"/>
      <c r="F244" s="597"/>
      <c r="G244" s="597"/>
      <c r="H244" s="1775"/>
      <c r="I244" s="596"/>
      <c r="J244" s="597" t="s">
        <v>3807</v>
      </c>
      <c r="K244" s="597"/>
      <c r="L244" s="599"/>
      <c r="M244" s="6"/>
      <c r="N244" s="6"/>
      <c r="O244" s="6"/>
      <c r="P244" s="6"/>
      <c r="Q244" s="6"/>
      <c r="R244" s="6"/>
      <c r="S244"/>
      <c r="T244" s="6"/>
      <c r="U244" s="6"/>
      <c r="V244" s="6"/>
      <c r="W244" s="6"/>
      <c r="X244" s="6"/>
      <c r="Y244" s="6"/>
    </row>
    <row r="245" spans="1:25" s="37" customFormat="1" hidden="1">
      <c r="A245" s="596"/>
      <c r="B245" s="597"/>
      <c r="C245" s="597"/>
      <c r="D245" s="597"/>
      <c r="E245" s="597"/>
      <c r="F245" s="597"/>
      <c r="G245" s="597"/>
      <c r="H245" s="1775"/>
      <c r="I245" s="596"/>
      <c r="J245" s="597" t="s">
        <v>3807</v>
      </c>
      <c r="K245" s="597"/>
      <c r="L245" s="599"/>
      <c r="M245" s="6"/>
      <c r="N245" s="6"/>
      <c r="O245" s="6"/>
      <c r="P245" s="6"/>
      <c r="Q245" s="6"/>
      <c r="R245" s="6"/>
      <c r="S245"/>
      <c r="T245" s="6"/>
      <c r="U245" s="6"/>
      <c r="V245" s="6"/>
      <c r="W245" s="6"/>
      <c r="X245" s="6"/>
      <c r="Y245" s="6"/>
    </row>
    <row r="246" spans="1:25" s="37" customFormat="1" hidden="1">
      <c r="A246" s="596"/>
      <c r="B246" s="597"/>
      <c r="C246" s="597"/>
      <c r="D246" s="597"/>
      <c r="E246" s="597"/>
      <c r="F246" s="597"/>
      <c r="G246" s="597"/>
      <c r="H246" s="1775"/>
      <c r="I246" s="596"/>
      <c r="J246" s="597" t="s">
        <v>3807</v>
      </c>
      <c r="K246" s="597"/>
      <c r="L246" s="599"/>
      <c r="M246" s="6"/>
      <c r="N246" s="6"/>
      <c r="O246" s="6"/>
      <c r="P246" s="6"/>
      <c r="Q246" s="6"/>
      <c r="R246" s="6"/>
      <c r="S246"/>
      <c r="T246" s="6"/>
      <c r="U246" s="6"/>
      <c r="V246" s="6"/>
      <c r="W246" s="6"/>
      <c r="X246" s="6"/>
      <c r="Y246" s="6"/>
    </row>
    <row r="247" spans="1:25" s="37" customFormat="1" hidden="1">
      <c r="A247" s="596"/>
      <c r="B247" s="597"/>
      <c r="C247" s="597"/>
      <c r="D247" s="597"/>
      <c r="E247" s="597"/>
      <c r="F247" s="597"/>
      <c r="G247" s="597"/>
      <c r="H247" s="1775"/>
      <c r="I247" s="596"/>
      <c r="J247" s="597" t="s">
        <v>3807</v>
      </c>
      <c r="K247" s="597"/>
      <c r="L247" s="599"/>
      <c r="M247" s="6"/>
      <c r="N247" s="6"/>
      <c r="O247" s="6"/>
      <c r="P247" s="6"/>
      <c r="Q247" s="6"/>
      <c r="R247" s="6"/>
      <c r="S247"/>
      <c r="T247" s="6"/>
      <c r="U247" s="6"/>
      <c r="V247" s="6"/>
      <c r="W247" s="6"/>
      <c r="X247" s="6"/>
      <c r="Y247" s="6"/>
    </row>
    <row r="248" spans="1:25" s="37" customFormat="1" hidden="1">
      <c r="A248" s="596"/>
      <c r="B248" s="597"/>
      <c r="C248" s="597"/>
      <c r="D248" s="597"/>
      <c r="E248" s="597"/>
      <c r="F248" s="597"/>
      <c r="G248" s="597"/>
      <c r="H248" s="1775"/>
      <c r="I248" s="596"/>
      <c r="J248" s="597" t="s">
        <v>3807</v>
      </c>
      <c r="K248" s="597"/>
      <c r="L248" s="599"/>
      <c r="M248" s="6"/>
      <c r="N248" s="6"/>
      <c r="O248" s="6"/>
      <c r="P248" s="6"/>
      <c r="Q248" s="6"/>
      <c r="R248" s="6"/>
      <c r="S248"/>
      <c r="T248" s="6"/>
      <c r="U248" s="6"/>
      <c r="V248" s="6"/>
      <c r="W248" s="6"/>
      <c r="X248" s="6"/>
      <c r="Y248" s="6"/>
    </row>
    <row r="249" spans="1:25" s="37" customFormat="1" hidden="1">
      <c r="A249" s="596"/>
      <c r="B249" s="597"/>
      <c r="C249" s="597"/>
      <c r="D249" s="597"/>
      <c r="E249" s="597"/>
      <c r="F249" s="597"/>
      <c r="G249" s="597"/>
      <c r="H249" s="1775"/>
      <c r="I249" s="596"/>
      <c r="J249" s="597" t="s">
        <v>3807</v>
      </c>
      <c r="K249" s="597"/>
      <c r="L249" s="599"/>
      <c r="M249" s="6"/>
      <c r="N249" s="6"/>
      <c r="O249" s="6"/>
      <c r="P249" s="6"/>
      <c r="Q249" s="6"/>
      <c r="R249" s="6"/>
      <c r="S249"/>
      <c r="T249" s="6"/>
      <c r="U249" s="6"/>
      <c r="V249" s="6"/>
      <c r="W249" s="6"/>
      <c r="X249" s="6"/>
      <c r="Y249" s="6"/>
    </row>
    <row r="250" spans="1:25" s="37" customFormat="1" hidden="1">
      <c r="A250" s="596"/>
      <c r="B250" s="597"/>
      <c r="C250" s="597"/>
      <c r="D250" s="597"/>
      <c r="E250" s="597"/>
      <c r="F250" s="597"/>
      <c r="G250" s="597"/>
      <c r="H250" s="1775"/>
      <c r="I250" s="596"/>
      <c r="J250" s="597" t="s">
        <v>3807</v>
      </c>
      <c r="K250" s="597"/>
      <c r="L250" s="599"/>
      <c r="M250" s="6"/>
      <c r="N250" s="6"/>
      <c r="O250" s="6"/>
      <c r="P250" s="6"/>
      <c r="Q250" s="6"/>
      <c r="R250" s="6"/>
      <c r="S250"/>
      <c r="T250" s="6"/>
      <c r="U250" s="6"/>
      <c r="V250" s="6"/>
      <c r="W250" s="6"/>
      <c r="X250" s="6"/>
      <c r="Y250" s="6"/>
    </row>
    <row r="251" spans="1:25" s="37" customFormat="1" hidden="1">
      <c r="A251" s="596"/>
      <c r="B251" s="597"/>
      <c r="C251" s="597"/>
      <c r="D251" s="597"/>
      <c r="E251" s="597"/>
      <c r="F251" s="597"/>
      <c r="G251" s="597"/>
      <c r="H251" s="1775"/>
      <c r="I251" s="596"/>
      <c r="J251" s="597" t="s">
        <v>3807</v>
      </c>
      <c r="K251" s="597"/>
      <c r="L251" s="599"/>
      <c r="M251" s="6"/>
      <c r="N251" s="6"/>
      <c r="O251" s="6"/>
      <c r="P251" s="6"/>
      <c r="Q251" s="6"/>
      <c r="R251" s="6"/>
      <c r="S251"/>
      <c r="T251" s="6"/>
      <c r="U251" s="6"/>
      <c r="V251" s="6"/>
      <c r="W251" s="6"/>
      <c r="X251" s="6"/>
      <c r="Y251" s="6"/>
    </row>
    <row r="252" spans="1:25" s="37" customFormat="1" hidden="1">
      <c r="A252" s="596"/>
      <c r="B252" s="597"/>
      <c r="C252" s="597"/>
      <c r="D252" s="597"/>
      <c r="E252" s="597"/>
      <c r="F252" s="597"/>
      <c r="G252" s="597"/>
      <c r="H252" s="1775"/>
      <c r="I252" s="596"/>
      <c r="J252" s="597" t="s">
        <v>3807</v>
      </c>
      <c r="K252" s="597"/>
      <c r="L252" s="599"/>
      <c r="M252" s="6"/>
      <c r="N252" s="6"/>
      <c r="O252" s="6"/>
      <c r="P252" s="6"/>
      <c r="Q252" s="6"/>
      <c r="R252" s="6"/>
      <c r="S252"/>
      <c r="T252" s="6"/>
      <c r="U252" s="6"/>
      <c r="V252" s="6"/>
      <c r="W252" s="6"/>
      <c r="X252" s="6"/>
      <c r="Y252" s="6"/>
    </row>
    <row r="253" spans="1:25" s="37" customFormat="1" hidden="1">
      <c r="A253" s="596"/>
      <c r="B253" s="597"/>
      <c r="C253" s="597"/>
      <c r="D253" s="597"/>
      <c r="E253" s="597"/>
      <c r="F253" s="597"/>
      <c r="G253" s="597"/>
      <c r="H253" s="1775"/>
      <c r="I253" s="596"/>
      <c r="J253" s="597" t="s">
        <v>3807</v>
      </c>
      <c r="K253" s="597"/>
      <c r="L253" s="599"/>
      <c r="M253" s="6"/>
      <c r="N253" s="6"/>
      <c r="O253" s="6"/>
      <c r="P253" s="6"/>
      <c r="Q253" s="6"/>
      <c r="R253" s="6"/>
      <c r="S253"/>
      <c r="T253" s="6"/>
      <c r="U253" s="6"/>
      <c r="V253" s="6"/>
      <c r="W253" s="6"/>
      <c r="X253" s="6"/>
      <c r="Y253" s="6"/>
    </row>
    <row r="254" spans="1:25" s="37" customFormat="1" hidden="1">
      <c r="A254" s="596"/>
      <c r="B254" s="597"/>
      <c r="C254" s="597"/>
      <c r="D254" s="597"/>
      <c r="E254" s="597"/>
      <c r="F254" s="597"/>
      <c r="G254" s="597"/>
      <c r="H254" s="1775"/>
      <c r="I254" s="596"/>
      <c r="J254" s="597" t="s">
        <v>3807</v>
      </c>
      <c r="K254" s="597"/>
      <c r="L254" s="599"/>
      <c r="M254" s="6"/>
      <c r="N254" s="6"/>
      <c r="O254" s="6"/>
      <c r="P254" s="6"/>
      <c r="Q254" s="6"/>
      <c r="R254" s="6"/>
      <c r="S254"/>
      <c r="T254" s="6"/>
      <c r="U254" s="6"/>
      <c r="V254" s="6"/>
      <c r="W254" s="6"/>
      <c r="X254" s="6"/>
      <c r="Y254" s="6"/>
    </row>
    <row r="255" spans="1:25" s="37" customFormat="1" hidden="1">
      <c r="A255" s="596"/>
      <c r="B255" s="597"/>
      <c r="C255" s="597"/>
      <c r="D255" s="597"/>
      <c r="E255" s="597"/>
      <c r="F255" s="597"/>
      <c r="G255" s="597"/>
      <c r="H255" s="1775"/>
      <c r="I255" s="596"/>
      <c r="J255" s="597" t="s">
        <v>3807</v>
      </c>
      <c r="K255" s="597"/>
      <c r="L255" s="599"/>
      <c r="M255" s="6"/>
      <c r="N255" s="6"/>
      <c r="O255" s="6"/>
      <c r="P255" s="6"/>
      <c r="Q255" s="6"/>
      <c r="R255" s="6"/>
      <c r="S255"/>
      <c r="T255" s="6"/>
      <c r="U255" s="6"/>
      <c r="V255" s="6"/>
      <c r="W255" s="6"/>
      <c r="X255" s="6"/>
      <c r="Y255" s="6"/>
    </row>
    <row r="256" spans="1:25" s="37" customFormat="1" hidden="1">
      <c r="A256" s="596"/>
      <c r="B256" s="597"/>
      <c r="C256" s="597"/>
      <c r="D256" s="597"/>
      <c r="E256" s="597"/>
      <c r="F256" s="597"/>
      <c r="G256" s="597"/>
      <c r="H256" s="1775"/>
      <c r="I256" s="596"/>
      <c r="J256" s="597" t="s">
        <v>3807</v>
      </c>
      <c r="K256" s="597"/>
      <c r="L256" s="599"/>
      <c r="M256" s="6"/>
      <c r="N256" s="6"/>
      <c r="O256" s="6"/>
      <c r="P256" s="6"/>
      <c r="Q256" s="6"/>
      <c r="R256" s="6"/>
      <c r="S256"/>
      <c r="T256" s="6"/>
      <c r="U256" s="6"/>
      <c r="V256" s="6"/>
      <c r="W256" s="6"/>
      <c r="X256" s="6"/>
      <c r="Y256" s="6"/>
    </row>
    <row r="257" spans="1:25" s="37" customFormat="1" hidden="1">
      <c r="A257" s="596"/>
      <c r="B257" s="597"/>
      <c r="C257" s="597"/>
      <c r="D257" s="597"/>
      <c r="E257" s="597"/>
      <c r="F257" s="597"/>
      <c r="G257" s="597"/>
      <c r="H257" s="1775"/>
      <c r="I257" s="596"/>
      <c r="J257" s="597" t="s">
        <v>3807</v>
      </c>
      <c r="K257" s="597"/>
      <c r="L257" s="599"/>
      <c r="M257" s="6"/>
      <c r="N257" s="6"/>
      <c r="O257" s="6"/>
      <c r="P257" s="6"/>
      <c r="Q257" s="6"/>
      <c r="R257" s="6"/>
      <c r="S257"/>
      <c r="T257" s="6"/>
      <c r="U257" s="6"/>
      <c r="V257" s="6"/>
      <c r="W257" s="6"/>
      <c r="X257" s="6"/>
      <c r="Y257" s="6"/>
    </row>
    <row r="258" spans="1:25" s="37" customFormat="1" hidden="1">
      <c r="A258" s="596"/>
      <c r="B258" s="597"/>
      <c r="C258" s="597"/>
      <c r="D258" s="597"/>
      <c r="E258" s="597"/>
      <c r="F258" s="597"/>
      <c r="G258" s="597"/>
      <c r="H258" s="1775"/>
      <c r="I258" s="596"/>
      <c r="J258" s="597" t="s">
        <v>3807</v>
      </c>
      <c r="K258" s="597"/>
      <c r="L258" s="599"/>
      <c r="M258" s="6"/>
      <c r="N258" s="6"/>
      <c r="O258" s="6"/>
      <c r="P258" s="6"/>
      <c r="Q258" s="6"/>
      <c r="R258" s="6"/>
      <c r="S258"/>
      <c r="T258" s="6"/>
      <c r="U258" s="6"/>
      <c r="V258" s="6"/>
      <c r="W258" s="6"/>
      <c r="X258" s="6"/>
      <c r="Y258" s="6"/>
    </row>
    <row r="259" spans="1:25" s="37" customFormat="1" hidden="1">
      <c r="A259" s="596"/>
      <c r="B259" s="597"/>
      <c r="C259" s="597"/>
      <c r="D259" s="597"/>
      <c r="E259" s="597"/>
      <c r="F259" s="597"/>
      <c r="G259" s="597"/>
      <c r="H259" s="1775"/>
      <c r="I259" s="596"/>
      <c r="J259" s="597" t="s">
        <v>3807</v>
      </c>
      <c r="K259" s="597"/>
      <c r="L259" s="599"/>
      <c r="M259" s="6"/>
      <c r="N259" s="6"/>
      <c r="O259" s="6"/>
      <c r="P259" s="6"/>
      <c r="Q259" s="6"/>
      <c r="R259" s="6"/>
      <c r="S259"/>
      <c r="T259" s="6"/>
      <c r="U259" s="6"/>
      <c r="V259" s="6"/>
      <c r="W259" s="6"/>
      <c r="X259" s="6"/>
      <c r="Y259" s="6"/>
    </row>
    <row r="260" spans="1:25" s="37" customFormat="1" hidden="1">
      <c r="A260" s="596"/>
      <c r="B260" s="597"/>
      <c r="C260" s="597"/>
      <c r="D260" s="597"/>
      <c r="E260" s="597"/>
      <c r="F260" s="597"/>
      <c r="G260" s="597"/>
      <c r="H260" s="1775"/>
      <c r="I260" s="596"/>
      <c r="J260" s="597" t="s">
        <v>3807</v>
      </c>
      <c r="K260" s="597"/>
      <c r="L260" s="599"/>
      <c r="M260" s="6"/>
      <c r="N260" s="6"/>
      <c r="O260" s="6"/>
      <c r="P260" s="6"/>
      <c r="Q260" s="6"/>
      <c r="R260" s="6"/>
      <c r="S260"/>
      <c r="T260" s="6"/>
      <c r="U260" s="6"/>
      <c r="V260" s="6"/>
      <c r="W260" s="6"/>
      <c r="X260" s="6"/>
      <c r="Y260" s="6"/>
    </row>
    <row r="261" spans="1:25" s="37" customFormat="1" hidden="1">
      <c r="A261" s="596"/>
      <c r="B261" s="597"/>
      <c r="C261" s="597"/>
      <c r="D261" s="597"/>
      <c r="E261" s="597"/>
      <c r="F261" s="597"/>
      <c r="G261" s="597"/>
      <c r="H261" s="1775"/>
      <c r="I261" s="596"/>
      <c r="J261" s="597" t="s">
        <v>3807</v>
      </c>
      <c r="K261" s="597"/>
      <c r="L261" s="599"/>
      <c r="M261" s="6"/>
      <c r="N261" s="6"/>
      <c r="O261" s="6"/>
      <c r="P261" s="6"/>
      <c r="Q261" s="6"/>
      <c r="R261" s="6"/>
      <c r="S261"/>
      <c r="T261" s="6"/>
      <c r="U261" s="6"/>
      <c r="V261" s="6"/>
      <c r="W261" s="6"/>
      <c r="X261" s="6"/>
      <c r="Y261" s="6"/>
    </row>
    <row r="262" spans="1:25" s="37" customFormat="1" hidden="1">
      <c r="A262" s="596"/>
      <c r="B262" s="597"/>
      <c r="C262" s="597"/>
      <c r="D262" s="597"/>
      <c r="E262" s="597"/>
      <c r="F262" s="597"/>
      <c r="G262" s="597"/>
      <c r="H262" s="1775"/>
      <c r="I262" s="596"/>
      <c r="J262" s="597" t="s">
        <v>3807</v>
      </c>
      <c r="K262" s="597"/>
      <c r="L262" s="599"/>
      <c r="M262" s="6"/>
      <c r="N262" s="6"/>
      <c r="O262" s="6"/>
      <c r="P262" s="6"/>
      <c r="Q262" s="6"/>
      <c r="R262" s="6"/>
      <c r="S262"/>
      <c r="T262" s="6"/>
      <c r="U262" s="6"/>
      <c r="V262" s="6"/>
      <c r="W262" s="6"/>
      <c r="X262" s="6"/>
      <c r="Y262" s="6"/>
    </row>
    <row r="263" spans="1:25" s="37" customFormat="1" hidden="1">
      <c r="A263" s="596"/>
      <c r="B263" s="597"/>
      <c r="C263" s="597"/>
      <c r="D263" s="597"/>
      <c r="E263" s="597"/>
      <c r="F263" s="597"/>
      <c r="G263" s="597"/>
      <c r="H263" s="1775"/>
      <c r="I263" s="596"/>
      <c r="J263" s="597" t="s">
        <v>3807</v>
      </c>
      <c r="K263" s="597"/>
      <c r="L263" s="599"/>
      <c r="M263" s="6"/>
      <c r="N263" s="6"/>
      <c r="O263" s="6"/>
      <c r="P263" s="6"/>
      <c r="Q263" s="6"/>
      <c r="R263" s="6"/>
      <c r="S263"/>
      <c r="T263" s="6"/>
      <c r="U263" s="6"/>
      <c r="V263" s="6"/>
      <c r="W263" s="6"/>
      <c r="X263" s="6"/>
      <c r="Y263" s="6"/>
    </row>
    <row r="264" spans="1:25" s="37" customFormat="1" hidden="1">
      <c r="A264" s="596"/>
      <c r="B264" s="597"/>
      <c r="C264" s="597"/>
      <c r="D264" s="597"/>
      <c r="E264" s="597"/>
      <c r="F264" s="597"/>
      <c r="G264" s="597"/>
      <c r="H264" s="1775"/>
      <c r="I264" s="596"/>
      <c r="J264" s="597" t="s">
        <v>3807</v>
      </c>
      <c r="K264" s="597"/>
      <c r="L264" s="599"/>
      <c r="M264" s="6"/>
      <c r="N264" s="6"/>
      <c r="O264" s="6"/>
      <c r="P264" s="6"/>
      <c r="Q264" s="6"/>
      <c r="R264" s="6"/>
      <c r="S264"/>
      <c r="T264" s="6"/>
      <c r="U264" s="6"/>
      <c r="V264" s="6"/>
      <c r="W264" s="6"/>
      <c r="X264" s="6"/>
      <c r="Y264" s="6"/>
    </row>
    <row r="265" spans="1:25" s="37" customFormat="1" hidden="1">
      <c r="A265" s="596"/>
      <c r="B265" s="597"/>
      <c r="C265" s="597"/>
      <c r="D265" s="597"/>
      <c r="E265" s="597"/>
      <c r="F265" s="597"/>
      <c r="G265" s="597"/>
      <c r="H265" s="1775"/>
      <c r="I265" s="596"/>
      <c r="J265" s="597" t="s">
        <v>3807</v>
      </c>
      <c r="K265" s="597"/>
      <c r="L265" s="599"/>
      <c r="M265" s="6"/>
      <c r="N265" s="6"/>
      <c r="O265" s="6"/>
      <c r="P265" s="6"/>
      <c r="Q265" s="6"/>
      <c r="R265" s="6"/>
      <c r="S265"/>
      <c r="T265" s="6"/>
      <c r="U265" s="6"/>
      <c r="V265" s="6"/>
      <c r="W265" s="6"/>
      <c r="X265" s="6"/>
      <c r="Y265" s="6"/>
    </row>
    <row r="266" spans="1:25" s="37" customFormat="1" hidden="1">
      <c r="A266" s="596"/>
      <c r="B266" s="597"/>
      <c r="C266" s="597"/>
      <c r="D266" s="597"/>
      <c r="E266" s="597"/>
      <c r="F266" s="597"/>
      <c r="G266" s="597"/>
      <c r="H266" s="1775"/>
      <c r="I266" s="596"/>
      <c r="J266" s="597" t="s">
        <v>3807</v>
      </c>
      <c r="K266" s="597"/>
      <c r="L266" s="599"/>
      <c r="M266" s="6"/>
      <c r="N266" s="6"/>
      <c r="O266" s="6"/>
      <c r="P266" s="6"/>
      <c r="Q266" s="6"/>
      <c r="R266" s="6"/>
      <c r="S266"/>
      <c r="T266" s="6"/>
      <c r="U266" s="6"/>
      <c r="V266" s="6"/>
      <c r="W266" s="6"/>
      <c r="X266" s="6"/>
      <c r="Y266" s="6"/>
    </row>
    <row r="267" spans="1:25" s="37" customFormat="1" hidden="1">
      <c r="A267" s="596"/>
      <c r="B267" s="597"/>
      <c r="C267" s="597"/>
      <c r="D267" s="597"/>
      <c r="E267" s="597"/>
      <c r="F267" s="597"/>
      <c r="G267" s="597"/>
      <c r="H267" s="1775"/>
      <c r="I267" s="596"/>
      <c r="J267" s="597" t="s">
        <v>3807</v>
      </c>
      <c r="K267" s="597"/>
      <c r="L267" s="599"/>
      <c r="M267" s="6"/>
      <c r="N267" s="6"/>
      <c r="O267" s="6"/>
      <c r="P267" s="6"/>
      <c r="Q267" s="6"/>
      <c r="R267" s="6"/>
      <c r="S267"/>
      <c r="T267" s="6"/>
      <c r="U267" s="6"/>
      <c r="V267" s="6"/>
      <c r="W267" s="6"/>
      <c r="X267" s="6"/>
      <c r="Y267" s="6"/>
    </row>
    <row r="268" spans="1:25" s="37" customFormat="1" hidden="1">
      <c r="A268" s="596"/>
      <c r="B268" s="597"/>
      <c r="C268" s="597"/>
      <c r="D268" s="597"/>
      <c r="E268" s="597"/>
      <c r="F268" s="597"/>
      <c r="G268" s="597"/>
      <c r="H268" s="1775"/>
      <c r="I268" s="596"/>
      <c r="J268" s="597" t="s">
        <v>3807</v>
      </c>
      <c r="K268" s="597"/>
      <c r="L268" s="599"/>
      <c r="M268" s="6"/>
      <c r="N268" s="6"/>
      <c r="O268" s="6"/>
      <c r="P268" s="6"/>
      <c r="Q268" s="6"/>
      <c r="R268" s="6"/>
      <c r="S268"/>
      <c r="T268" s="6"/>
      <c r="U268" s="6"/>
      <c r="V268" s="6"/>
      <c r="W268" s="6"/>
      <c r="X268" s="6"/>
      <c r="Y268" s="6"/>
    </row>
    <row r="269" spans="1:25" s="37" customFormat="1" hidden="1">
      <c r="A269" s="596"/>
      <c r="B269" s="597"/>
      <c r="C269" s="597"/>
      <c r="D269" s="597"/>
      <c r="E269" s="597"/>
      <c r="F269" s="597"/>
      <c r="G269" s="597"/>
      <c r="H269" s="1775"/>
      <c r="I269" s="596"/>
      <c r="J269" s="597" t="s">
        <v>3807</v>
      </c>
      <c r="K269" s="597"/>
      <c r="L269" s="599"/>
      <c r="M269" s="6"/>
      <c r="N269" s="6"/>
      <c r="O269" s="6"/>
      <c r="P269" s="6"/>
      <c r="Q269" s="6"/>
      <c r="R269" s="6"/>
      <c r="S269"/>
      <c r="T269" s="6"/>
      <c r="U269" s="6"/>
      <c r="V269" s="6"/>
      <c r="W269" s="6"/>
      <c r="X269" s="6"/>
      <c r="Y269" s="6"/>
    </row>
    <row r="270" spans="1:25" s="37" customFormat="1" hidden="1">
      <c r="A270" s="596"/>
      <c r="B270" s="597"/>
      <c r="C270" s="597"/>
      <c r="D270" s="597"/>
      <c r="E270" s="597"/>
      <c r="F270" s="597"/>
      <c r="G270" s="597"/>
      <c r="H270" s="1775"/>
      <c r="I270" s="596"/>
      <c r="J270" s="597" t="s">
        <v>3807</v>
      </c>
      <c r="K270" s="597"/>
      <c r="L270" s="599"/>
      <c r="M270" s="6"/>
      <c r="N270" s="6"/>
      <c r="O270" s="6"/>
      <c r="P270" s="6"/>
      <c r="Q270" s="6"/>
      <c r="R270" s="6"/>
      <c r="S270"/>
      <c r="T270" s="6"/>
      <c r="U270" s="6"/>
      <c r="V270" s="6"/>
      <c r="W270" s="6"/>
      <c r="X270" s="6"/>
      <c r="Y270" s="6"/>
    </row>
    <row r="271" spans="1:25" s="37" customFormat="1" hidden="1">
      <c r="A271" s="596"/>
      <c r="B271" s="597"/>
      <c r="C271" s="597"/>
      <c r="D271" s="597"/>
      <c r="E271" s="597"/>
      <c r="F271" s="597"/>
      <c r="G271" s="597"/>
      <c r="H271" s="1775"/>
      <c r="I271" s="596"/>
      <c r="J271" s="597" t="s">
        <v>3807</v>
      </c>
      <c r="K271" s="597"/>
      <c r="L271" s="599"/>
      <c r="M271" s="6"/>
      <c r="N271" s="6"/>
      <c r="O271" s="6"/>
      <c r="P271" s="6"/>
      <c r="Q271" s="6"/>
      <c r="R271" s="6"/>
      <c r="S271"/>
      <c r="T271" s="6"/>
      <c r="U271" s="6"/>
      <c r="V271" s="6"/>
      <c r="W271" s="6"/>
      <c r="X271" s="6"/>
      <c r="Y271" s="6"/>
    </row>
    <row r="272" spans="1:25" s="37" customFormat="1" hidden="1">
      <c r="A272" s="596"/>
      <c r="B272" s="597"/>
      <c r="C272" s="597"/>
      <c r="D272" s="597"/>
      <c r="E272" s="597"/>
      <c r="F272" s="597"/>
      <c r="G272" s="597"/>
      <c r="H272" s="1775"/>
      <c r="I272" s="596"/>
      <c r="J272" s="597" t="s">
        <v>3807</v>
      </c>
      <c r="K272" s="597"/>
      <c r="L272" s="599"/>
      <c r="M272" s="6"/>
      <c r="N272" s="6"/>
      <c r="O272" s="6"/>
      <c r="P272" s="6"/>
      <c r="Q272" s="6"/>
      <c r="R272" s="6"/>
      <c r="S272"/>
      <c r="T272" s="6"/>
      <c r="U272" s="6"/>
      <c r="V272" s="6"/>
      <c r="W272" s="6"/>
      <c r="X272" s="6"/>
      <c r="Y272" s="6"/>
    </row>
    <row r="273" spans="1:25" s="37" customFormat="1" hidden="1">
      <c r="A273" s="596"/>
      <c r="B273" s="597"/>
      <c r="C273" s="597"/>
      <c r="D273" s="597"/>
      <c r="E273" s="597"/>
      <c r="F273" s="597"/>
      <c r="G273" s="597"/>
      <c r="H273" s="1775"/>
      <c r="I273" s="596"/>
      <c r="J273" s="597" t="s">
        <v>3807</v>
      </c>
      <c r="K273" s="597"/>
      <c r="L273" s="599"/>
      <c r="M273" s="6"/>
      <c r="N273" s="6"/>
      <c r="O273" s="6"/>
      <c r="P273" s="6"/>
      <c r="Q273" s="6"/>
      <c r="R273" s="6"/>
      <c r="S273"/>
      <c r="T273" s="6"/>
      <c r="U273" s="6"/>
      <c r="V273" s="6"/>
      <c r="W273" s="6"/>
      <c r="X273" s="6"/>
      <c r="Y273" s="6"/>
    </row>
    <row r="274" spans="1:25" s="37" customFormat="1" hidden="1">
      <c r="A274" s="596"/>
      <c r="B274" s="597"/>
      <c r="C274" s="597"/>
      <c r="D274" s="597"/>
      <c r="E274" s="597"/>
      <c r="F274" s="597"/>
      <c r="G274" s="597"/>
      <c r="H274" s="1775"/>
      <c r="I274" s="596"/>
      <c r="J274" s="597" t="s">
        <v>3807</v>
      </c>
      <c r="K274" s="597"/>
      <c r="L274" s="599"/>
      <c r="M274" s="6"/>
      <c r="N274" s="6"/>
      <c r="O274" s="6"/>
      <c r="P274" s="6"/>
      <c r="Q274" s="6"/>
      <c r="R274" s="6"/>
      <c r="S274"/>
      <c r="T274" s="6"/>
      <c r="U274" s="6"/>
      <c r="V274" s="6"/>
      <c r="W274" s="6"/>
      <c r="X274" s="6"/>
      <c r="Y274" s="6"/>
    </row>
    <row r="275" spans="1:25" s="37" customFormat="1" hidden="1">
      <c r="A275" s="596"/>
      <c r="B275" s="597"/>
      <c r="C275" s="597"/>
      <c r="D275" s="597"/>
      <c r="E275" s="597"/>
      <c r="F275" s="597"/>
      <c r="G275" s="597"/>
      <c r="H275" s="1775"/>
      <c r="I275" s="596"/>
      <c r="J275" s="597" t="s">
        <v>3807</v>
      </c>
      <c r="K275" s="597"/>
      <c r="L275" s="599"/>
      <c r="M275" s="6"/>
      <c r="N275" s="6"/>
      <c r="O275" s="6"/>
      <c r="P275" s="6"/>
      <c r="Q275" s="6"/>
      <c r="R275" s="6"/>
      <c r="S275"/>
      <c r="T275" s="6"/>
      <c r="U275" s="6"/>
      <c r="V275" s="6"/>
      <c r="W275" s="6"/>
      <c r="X275" s="6"/>
      <c r="Y275" s="6"/>
    </row>
    <row r="276" spans="1:25" s="37" customFormat="1" hidden="1">
      <c r="A276" s="596"/>
      <c r="B276" s="597"/>
      <c r="C276" s="597"/>
      <c r="D276" s="597"/>
      <c r="E276" s="597"/>
      <c r="F276" s="597"/>
      <c r="G276" s="597"/>
      <c r="H276" s="1775"/>
      <c r="I276" s="596"/>
      <c r="J276" s="597" t="s">
        <v>3807</v>
      </c>
      <c r="K276" s="597"/>
      <c r="L276" s="599"/>
      <c r="M276" s="6"/>
      <c r="N276" s="6"/>
      <c r="O276" s="6"/>
      <c r="P276" s="6"/>
      <c r="Q276" s="6"/>
      <c r="R276" s="6"/>
      <c r="S276"/>
      <c r="T276" s="6"/>
      <c r="U276" s="6"/>
      <c r="V276" s="6"/>
      <c r="W276" s="6"/>
      <c r="X276" s="6"/>
      <c r="Y276" s="6"/>
    </row>
    <row r="277" spans="1:25" s="37" customFormat="1" hidden="1">
      <c r="A277" s="596"/>
      <c r="B277" s="597"/>
      <c r="C277" s="597"/>
      <c r="D277" s="597"/>
      <c r="E277" s="597"/>
      <c r="F277" s="597"/>
      <c r="G277" s="597"/>
      <c r="H277" s="1775"/>
      <c r="I277" s="596"/>
      <c r="J277" s="597" t="s">
        <v>3807</v>
      </c>
      <c r="K277" s="597"/>
      <c r="L277" s="599"/>
      <c r="M277" s="6"/>
      <c r="N277" s="6"/>
      <c r="O277" s="6"/>
      <c r="P277" s="6"/>
      <c r="Q277" s="6"/>
      <c r="R277" s="6"/>
      <c r="S277"/>
      <c r="T277" s="6"/>
      <c r="U277" s="6"/>
      <c r="V277" s="6"/>
      <c r="W277" s="6"/>
      <c r="X277" s="6"/>
      <c r="Y277" s="6"/>
    </row>
    <row r="278" spans="1:25" s="37" customFormat="1" hidden="1">
      <c r="A278" s="596"/>
      <c r="B278" s="597"/>
      <c r="C278" s="597"/>
      <c r="D278" s="597"/>
      <c r="E278" s="597"/>
      <c r="F278" s="597"/>
      <c r="G278" s="597"/>
      <c r="H278" s="1775"/>
      <c r="I278" s="596"/>
      <c r="J278" s="597" t="s">
        <v>3807</v>
      </c>
      <c r="K278" s="597"/>
      <c r="L278" s="599"/>
      <c r="M278" s="6"/>
      <c r="N278" s="6"/>
      <c r="O278" s="6"/>
      <c r="P278" s="6"/>
      <c r="Q278" s="6"/>
      <c r="R278" s="6"/>
      <c r="S278"/>
      <c r="T278" s="6"/>
      <c r="U278" s="6"/>
      <c r="V278" s="6"/>
      <c r="W278" s="6"/>
      <c r="X278" s="6"/>
      <c r="Y278" s="6"/>
    </row>
    <row r="279" spans="1:25" s="37" customFormat="1" hidden="1">
      <c r="A279" s="596"/>
      <c r="B279" s="597"/>
      <c r="C279" s="597"/>
      <c r="D279" s="597"/>
      <c r="E279" s="597"/>
      <c r="F279" s="597"/>
      <c r="G279" s="597"/>
      <c r="H279" s="1775"/>
      <c r="I279" s="596"/>
      <c r="J279" s="597" t="s">
        <v>3807</v>
      </c>
      <c r="K279" s="597"/>
      <c r="L279" s="599"/>
      <c r="M279" s="6"/>
      <c r="N279" s="6"/>
      <c r="O279" s="6"/>
      <c r="P279" s="6"/>
      <c r="Q279" s="6"/>
      <c r="R279" s="6"/>
      <c r="S279"/>
      <c r="T279" s="6"/>
      <c r="U279" s="6"/>
      <c r="V279" s="6"/>
      <c r="W279" s="6"/>
      <c r="X279" s="6"/>
      <c r="Y279" s="6"/>
    </row>
    <row r="280" spans="1:25" s="37" customFormat="1" hidden="1">
      <c r="A280" s="596"/>
      <c r="B280" s="597"/>
      <c r="C280" s="597"/>
      <c r="D280" s="597"/>
      <c r="E280" s="597"/>
      <c r="F280" s="597"/>
      <c r="G280" s="597"/>
      <c r="H280" s="1775"/>
      <c r="I280" s="596"/>
      <c r="J280" s="597" t="s">
        <v>3807</v>
      </c>
      <c r="K280" s="597"/>
      <c r="L280" s="599"/>
      <c r="M280" s="6"/>
      <c r="N280" s="6"/>
      <c r="O280" s="6"/>
      <c r="P280" s="6"/>
      <c r="Q280" s="6"/>
      <c r="R280" s="6"/>
      <c r="S280"/>
      <c r="T280" s="6"/>
      <c r="U280" s="6"/>
      <c r="V280" s="6"/>
      <c r="W280" s="6"/>
      <c r="X280" s="6"/>
      <c r="Y280" s="6"/>
    </row>
    <row r="281" spans="1:25" s="37" customFormat="1" hidden="1">
      <c r="A281" s="596"/>
      <c r="B281" s="597"/>
      <c r="C281" s="597"/>
      <c r="D281" s="597"/>
      <c r="E281" s="597"/>
      <c r="F281" s="597"/>
      <c r="G281" s="597"/>
      <c r="H281" s="1775"/>
      <c r="I281" s="596"/>
      <c r="J281" s="597" t="s">
        <v>3807</v>
      </c>
      <c r="K281" s="597"/>
      <c r="L281" s="599"/>
      <c r="M281" s="6"/>
      <c r="N281" s="6"/>
      <c r="O281" s="6"/>
      <c r="P281" s="6"/>
      <c r="Q281" s="6"/>
      <c r="R281" s="6"/>
      <c r="S281"/>
      <c r="T281" s="6"/>
      <c r="U281" s="6"/>
      <c r="V281" s="6"/>
      <c r="W281" s="6"/>
      <c r="X281" s="6"/>
      <c r="Y281" s="6"/>
    </row>
    <row r="282" spans="1:25" s="37" customFormat="1" hidden="1">
      <c r="A282" s="596"/>
      <c r="B282" s="597"/>
      <c r="C282" s="597"/>
      <c r="D282" s="597"/>
      <c r="E282" s="597"/>
      <c r="F282" s="597"/>
      <c r="G282" s="597"/>
      <c r="H282" s="1775"/>
      <c r="I282" s="596"/>
      <c r="J282" s="597" t="s">
        <v>3807</v>
      </c>
      <c r="K282" s="597"/>
      <c r="L282" s="599"/>
      <c r="M282" s="6"/>
      <c r="N282" s="6"/>
      <c r="O282" s="6"/>
      <c r="P282" s="6"/>
      <c r="Q282" s="6"/>
      <c r="R282" s="6"/>
      <c r="S282"/>
      <c r="T282" s="6"/>
      <c r="U282" s="6"/>
      <c r="V282" s="6"/>
      <c r="W282" s="6"/>
      <c r="X282" s="6"/>
      <c r="Y282" s="6"/>
    </row>
    <row r="283" spans="1:25" s="37" customFormat="1" hidden="1">
      <c r="A283" s="596"/>
      <c r="B283" s="597"/>
      <c r="C283" s="597"/>
      <c r="D283" s="597"/>
      <c r="E283" s="597"/>
      <c r="F283" s="597"/>
      <c r="G283" s="597"/>
      <c r="H283" s="1775"/>
      <c r="I283" s="596"/>
      <c r="J283" s="597" t="s">
        <v>3807</v>
      </c>
      <c r="K283" s="597"/>
      <c r="L283" s="599"/>
      <c r="M283" s="6"/>
      <c r="N283" s="6"/>
      <c r="O283" s="6"/>
      <c r="P283" s="6"/>
      <c r="Q283" s="6"/>
      <c r="R283" s="6"/>
      <c r="S283"/>
      <c r="T283" s="6"/>
      <c r="U283" s="6"/>
      <c r="V283" s="6"/>
      <c r="W283" s="6"/>
      <c r="X283" s="6"/>
      <c r="Y283" s="6"/>
    </row>
    <row r="284" spans="1:25" s="37" customFormat="1" hidden="1">
      <c r="A284" s="596"/>
      <c r="B284" s="597"/>
      <c r="C284" s="597"/>
      <c r="D284" s="597"/>
      <c r="E284" s="597"/>
      <c r="F284" s="597"/>
      <c r="G284" s="597"/>
      <c r="H284" s="1775"/>
      <c r="I284" s="596"/>
      <c r="J284" s="597" t="s">
        <v>3807</v>
      </c>
      <c r="K284" s="597"/>
      <c r="L284" s="599"/>
      <c r="M284" s="6"/>
      <c r="N284" s="6"/>
      <c r="O284" s="6"/>
      <c r="P284" s="6"/>
      <c r="Q284" s="6"/>
      <c r="R284" s="6"/>
      <c r="S284"/>
      <c r="T284" s="6"/>
      <c r="U284" s="6"/>
      <c r="V284" s="6"/>
      <c r="W284" s="6"/>
      <c r="X284" s="6"/>
      <c r="Y284" s="6"/>
    </row>
    <row r="285" spans="1:25" s="37" customFormat="1" hidden="1">
      <c r="A285" s="596"/>
      <c r="B285" s="597"/>
      <c r="C285" s="597"/>
      <c r="D285" s="597"/>
      <c r="E285" s="597"/>
      <c r="F285" s="597"/>
      <c r="G285" s="597"/>
      <c r="H285" s="1775"/>
      <c r="I285" s="596"/>
      <c r="J285" s="597" t="s">
        <v>3807</v>
      </c>
      <c r="K285" s="597"/>
      <c r="L285" s="599"/>
      <c r="M285" s="6"/>
      <c r="N285" s="6"/>
      <c r="O285" s="6"/>
      <c r="P285" s="6"/>
      <c r="Q285" s="6"/>
      <c r="R285" s="6"/>
      <c r="S285"/>
      <c r="T285" s="6"/>
      <c r="U285" s="6"/>
      <c r="V285" s="6"/>
      <c r="W285" s="6"/>
      <c r="X285" s="6"/>
      <c r="Y285" s="6"/>
    </row>
    <row r="286" spans="1:25" s="37" customFormat="1" hidden="1">
      <c r="A286" s="596"/>
      <c r="B286" s="597"/>
      <c r="C286" s="597"/>
      <c r="D286" s="597"/>
      <c r="E286" s="597"/>
      <c r="F286" s="597"/>
      <c r="G286" s="597"/>
      <c r="H286" s="1775"/>
      <c r="I286" s="596"/>
      <c r="J286" s="597" t="s">
        <v>3807</v>
      </c>
      <c r="K286" s="597"/>
      <c r="L286" s="599"/>
      <c r="M286" s="6"/>
      <c r="N286" s="6"/>
      <c r="O286" s="6"/>
      <c r="P286" s="6"/>
      <c r="Q286" s="6"/>
      <c r="R286" s="6"/>
      <c r="S286"/>
      <c r="T286" s="6"/>
      <c r="U286" s="6"/>
      <c r="V286" s="6"/>
      <c r="W286" s="6"/>
      <c r="X286" s="6"/>
      <c r="Y286" s="6"/>
    </row>
    <row r="287" spans="1:25" s="37" customFormat="1" hidden="1">
      <c r="A287" s="596"/>
      <c r="B287" s="597"/>
      <c r="C287" s="597"/>
      <c r="D287" s="597"/>
      <c r="E287" s="597"/>
      <c r="F287" s="597"/>
      <c r="G287" s="597"/>
      <c r="H287" s="1775"/>
      <c r="I287" s="596"/>
      <c r="J287" s="597" t="s">
        <v>3807</v>
      </c>
      <c r="K287" s="597"/>
      <c r="L287" s="599"/>
      <c r="M287" s="6"/>
      <c r="N287" s="6"/>
      <c r="O287" s="6"/>
      <c r="P287" s="6"/>
      <c r="Q287" s="6"/>
      <c r="R287" s="6"/>
      <c r="S287"/>
      <c r="T287" s="6"/>
      <c r="U287" s="6"/>
      <c r="V287" s="6"/>
      <c r="W287" s="6"/>
      <c r="X287" s="6"/>
      <c r="Y287" s="6"/>
    </row>
    <row r="288" spans="1:25" s="37" customFormat="1" hidden="1">
      <c r="A288" s="596"/>
      <c r="B288" s="597"/>
      <c r="C288" s="597"/>
      <c r="D288" s="597"/>
      <c r="E288" s="597"/>
      <c r="F288" s="597"/>
      <c r="G288" s="597"/>
      <c r="H288" s="1775"/>
      <c r="I288" s="596"/>
      <c r="J288" s="597" t="s">
        <v>3807</v>
      </c>
      <c r="K288" s="597"/>
      <c r="L288" s="599"/>
      <c r="M288" s="6"/>
      <c r="N288" s="6"/>
      <c r="O288" s="6"/>
      <c r="P288" s="6"/>
      <c r="Q288" s="6"/>
      <c r="R288" s="6"/>
      <c r="S288"/>
      <c r="T288" s="6"/>
      <c r="U288" s="6"/>
      <c r="V288" s="6"/>
      <c r="W288" s="6"/>
      <c r="X288" s="6"/>
      <c r="Y288" s="6"/>
    </row>
    <row r="289" spans="1:25" s="37" customFormat="1" hidden="1">
      <c r="A289" s="596"/>
      <c r="B289" s="597"/>
      <c r="C289" s="597"/>
      <c r="D289" s="597"/>
      <c r="E289" s="597"/>
      <c r="F289" s="597"/>
      <c r="G289" s="597"/>
      <c r="H289" s="1775"/>
      <c r="I289" s="596"/>
      <c r="J289" s="597" t="s">
        <v>3807</v>
      </c>
      <c r="K289" s="597"/>
      <c r="L289" s="599"/>
      <c r="M289" s="6"/>
      <c r="N289" s="6"/>
      <c r="O289" s="6"/>
      <c r="P289" s="6"/>
      <c r="Q289" s="6"/>
      <c r="R289" s="6"/>
      <c r="S289"/>
      <c r="T289" s="6"/>
      <c r="U289" s="6"/>
      <c r="V289" s="6"/>
      <c r="W289" s="6"/>
      <c r="X289" s="6"/>
      <c r="Y289" s="6"/>
    </row>
    <row r="290" spans="1:25" s="37" customFormat="1" hidden="1">
      <c r="A290" s="596"/>
      <c r="B290" s="597"/>
      <c r="C290" s="597"/>
      <c r="D290" s="597"/>
      <c r="E290" s="597"/>
      <c r="F290" s="597"/>
      <c r="G290" s="597"/>
      <c r="H290" s="1775"/>
      <c r="I290" s="596"/>
      <c r="J290" s="597" t="s">
        <v>3807</v>
      </c>
      <c r="K290" s="597"/>
      <c r="L290" s="599"/>
      <c r="M290" s="6"/>
      <c r="N290" s="6"/>
      <c r="O290" s="6"/>
      <c r="P290" s="6"/>
      <c r="Q290" s="6"/>
      <c r="R290" s="6"/>
      <c r="S290"/>
      <c r="T290" s="6"/>
      <c r="U290" s="6"/>
      <c r="V290" s="6"/>
      <c r="W290" s="6"/>
      <c r="X290" s="6"/>
      <c r="Y290" s="6"/>
    </row>
    <row r="291" spans="1:25" s="37" customFormat="1" hidden="1">
      <c r="A291" s="596"/>
      <c r="B291" s="597"/>
      <c r="C291" s="597"/>
      <c r="D291" s="597"/>
      <c r="E291" s="597"/>
      <c r="F291" s="597"/>
      <c r="G291" s="597"/>
      <c r="H291" s="1775"/>
      <c r="I291" s="596"/>
      <c r="J291" s="597" t="s">
        <v>3807</v>
      </c>
      <c r="K291" s="597"/>
      <c r="L291" s="599"/>
      <c r="M291" s="6"/>
      <c r="N291" s="6"/>
      <c r="O291" s="6"/>
      <c r="P291" s="6"/>
      <c r="Q291" s="6"/>
      <c r="R291" s="6"/>
      <c r="S291"/>
      <c r="T291" s="6"/>
      <c r="U291" s="6"/>
      <c r="V291" s="6"/>
      <c r="W291" s="6"/>
      <c r="X291" s="6"/>
      <c r="Y291" s="6"/>
    </row>
    <row r="292" spans="1:25" s="37" customFormat="1" hidden="1">
      <c r="A292" s="596"/>
      <c r="B292" s="597"/>
      <c r="C292" s="597"/>
      <c r="D292" s="597"/>
      <c r="E292" s="597"/>
      <c r="F292" s="597"/>
      <c r="G292" s="597"/>
      <c r="H292" s="1775"/>
      <c r="I292" s="596"/>
      <c r="J292" s="597" t="s">
        <v>3807</v>
      </c>
      <c r="K292" s="597"/>
      <c r="L292" s="599"/>
      <c r="M292" s="6"/>
      <c r="N292" s="6"/>
      <c r="O292" s="6"/>
      <c r="P292" s="6"/>
      <c r="Q292" s="6"/>
      <c r="R292" s="6"/>
      <c r="S292"/>
      <c r="T292" s="6"/>
      <c r="U292" s="6"/>
      <c r="V292" s="6"/>
      <c r="W292" s="6"/>
      <c r="X292" s="6"/>
      <c r="Y292" s="6"/>
    </row>
    <row r="293" spans="1:25" s="37" customFormat="1" hidden="1">
      <c r="A293" s="596"/>
      <c r="B293" s="597"/>
      <c r="C293" s="597"/>
      <c r="D293" s="597"/>
      <c r="E293" s="597"/>
      <c r="F293" s="597"/>
      <c r="G293" s="597"/>
      <c r="H293" s="1775"/>
      <c r="I293" s="596"/>
      <c r="J293" s="597" t="s">
        <v>3807</v>
      </c>
      <c r="K293" s="597"/>
      <c r="L293" s="599"/>
      <c r="M293" s="6"/>
      <c r="N293" s="6"/>
      <c r="O293" s="6"/>
      <c r="P293" s="6"/>
      <c r="Q293" s="6"/>
      <c r="R293" s="6"/>
      <c r="S293"/>
      <c r="T293" s="6"/>
      <c r="U293" s="6"/>
      <c r="V293" s="6"/>
      <c r="W293" s="6"/>
      <c r="X293" s="6"/>
      <c r="Y293" s="6"/>
    </row>
    <row r="294" spans="1:25" s="37" customFormat="1" hidden="1">
      <c r="A294" s="596"/>
      <c r="B294" s="597"/>
      <c r="C294" s="597"/>
      <c r="D294" s="597"/>
      <c r="E294" s="597"/>
      <c r="F294" s="597"/>
      <c r="G294" s="597"/>
      <c r="H294" s="1775"/>
      <c r="I294" s="596"/>
      <c r="J294" s="597" t="s">
        <v>3807</v>
      </c>
      <c r="K294" s="597"/>
      <c r="L294" s="599"/>
      <c r="M294" s="6"/>
      <c r="N294" s="6"/>
      <c r="O294" s="6"/>
      <c r="P294" s="6"/>
      <c r="Q294" s="6"/>
      <c r="R294" s="6"/>
      <c r="S294"/>
      <c r="T294" s="6"/>
      <c r="U294" s="6"/>
      <c r="V294" s="6"/>
      <c r="W294" s="6"/>
      <c r="X294" s="6"/>
      <c r="Y294" s="6"/>
    </row>
    <row r="295" spans="1:25" s="37" customFormat="1" hidden="1">
      <c r="A295" s="596"/>
      <c r="B295" s="597"/>
      <c r="C295" s="597"/>
      <c r="D295" s="597"/>
      <c r="E295" s="597"/>
      <c r="F295" s="597"/>
      <c r="G295" s="597"/>
      <c r="H295" s="1775"/>
      <c r="I295" s="596"/>
      <c r="J295" s="597" t="s">
        <v>3807</v>
      </c>
      <c r="K295" s="597"/>
      <c r="L295" s="599"/>
      <c r="M295" s="6"/>
      <c r="N295" s="6"/>
      <c r="O295" s="6"/>
      <c r="P295" s="6"/>
      <c r="Q295" s="6"/>
      <c r="R295" s="6"/>
      <c r="S295"/>
      <c r="T295" s="6"/>
      <c r="U295" s="6"/>
      <c r="V295" s="6"/>
      <c r="W295" s="6"/>
      <c r="X295" s="6"/>
      <c r="Y295" s="6"/>
    </row>
    <row r="296" spans="1:25" s="37" customFormat="1" hidden="1">
      <c r="A296" s="596"/>
      <c r="B296" s="597"/>
      <c r="C296" s="597"/>
      <c r="D296" s="597"/>
      <c r="E296" s="597"/>
      <c r="F296" s="597"/>
      <c r="G296" s="597"/>
      <c r="H296" s="1775"/>
      <c r="I296" s="596"/>
      <c r="J296" s="597" t="s">
        <v>3807</v>
      </c>
      <c r="K296" s="597"/>
      <c r="L296" s="599"/>
      <c r="M296" s="6"/>
      <c r="N296" s="6"/>
      <c r="O296" s="6"/>
      <c r="P296" s="6"/>
      <c r="Q296" s="6"/>
      <c r="R296" s="6"/>
      <c r="S296"/>
      <c r="T296" s="6"/>
      <c r="U296" s="6"/>
      <c r="V296" s="6"/>
      <c r="W296" s="6"/>
      <c r="X296" s="6"/>
      <c r="Y296" s="6"/>
    </row>
    <row r="297" spans="1:25" s="37" customFormat="1" hidden="1">
      <c r="A297" s="596"/>
      <c r="B297" s="597"/>
      <c r="C297" s="597"/>
      <c r="D297" s="597"/>
      <c r="E297" s="597"/>
      <c r="F297" s="597"/>
      <c r="G297" s="597"/>
      <c r="H297" s="1775"/>
      <c r="I297" s="596"/>
      <c r="J297" s="597" t="s">
        <v>3807</v>
      </c>
      <c r="K297" s="597"/>
      <c r="L297" s="599"/>
      <c r="M297" s="6"/>
      <c r="N297" s="6"/>
      <c r="O297" s="6"/>
      <c r="P297" s="6"/>
      <c r="Q297" s="6"/>
      <c r="R297" s="6"/>
      <c r="S297"/>
      <c r="T297" s="6"/>
      <c r="U297" s="6"/>
      <c r="V297" s="6"/>
      <c r="W297" s="6"/>
      <c r="X297" s="6"/>
      <c r="Y297" s="6"/>
    </row>
    <row r="298" spans="1:25" s="37" customFormat="1" hidden="1">
      <c r="A298" s="596"/>
      <c r="B298" s="597"/>
      <c r="C298" s="597"/>
      <c r="D298" s="597"/>
      <c r="E298" s="597"/>
      <c r="F298" s="597"/>
      <c r="G298" s="597"/>
      <c r="H298" s="1775"/>
      <c r="I298" s="596"/>
      <c r="J298" s="597" t="s">
        <v>3807</v>
      </c>
      <c r="K298" s="597"/>
      <c r="L298" s="599"/>
      <c r="M298" s="6"/>
      <c r="N298" s="6"/>
      <c r="O298" s="6"/>
      <c r="P298" s="6"/>
      <c r="Q298" s="6"/>
      <c r="R298" s="6"/>
      <c r="S298"/>
      <c r="T298" s="6"/>
      <c r="U298" s="6"/>
      <c r="V298" s="6"/>
      <c r="W298" s="6"/>
      <c r="X298" s="6"/>
      <c r="Y298" s="6"/>
    </row>
    <row r="299" spans="1:25" s="37" customFormat="1" hidden="1">
      <c r="A299" s="596"/>
      <c r="B299" s="597"/>
      <c r="C299" s="597"/>
      <c r="D299" s="597"/>
      <c r="E299" s="597"/>
      <c r="F299" s="597"/>
      <c r="G299" s="597"/>
      <c r="H299" s="1775"/>
      <c r="I299" s="596"/>
      <c r="J299" s="597" t="s">
        <v>3807</v>
      </c>
      <c r="K299" s="597"/>
      <c r="L299" s="599"/>
      <c r="M299" s="6"/>
      <c r="N299" s="6"/>
      <c r="O299" s="6"/>
      <c r="P299" s="6"/>
      <c r="Q299" s="6"/>
      <c r="R299" s="6"/>
      <c r="S299"/>
      <c r="T299" s="6"/>
      <c r="U299" s="6"/>
      <c r="V299" s="6"/>
      <c r="W299" s="6"/>
      <c r="X299" s="6"/>
      <c r="Y299" s="6"/>
    </row>
    <row r="300" spans="1:25" s="37" customFormat="1" hidden="1">
      <c r="A300" s="596"/>
      <c r="B300" s="597"/>
      <c r="C300" s="597"/>
      <c r="D300" s="597"/>
      <c r="E300" s="597"/>
      <c r="F300" s="597"/>
      <c r="G300" s="597"/>
      <c r="H300" s="1775"/>
      <c r="I300" s="596"/>
      <c r="J300" s="597" t="s">
        <v>3807</v>
      </c>
      <c r="K300" s="597"/>
      <c r="L300" s="599"/>
      <c r="M300" s="6"/>
      <c r="N300" s="6"/>
      <c r="O300" s="6"/>
      <c r="P300" s="6"/>
      <c r="Q300" s="6"/>
      <c r="R300" s="6"/>
      <c r="S300"/>
      <c r="T300" s="6"/>
      <c r="U300" s="6"/>
      <c r="V300" s="6"/>
      <c r="W300" s="6"/>
      <c r="X300" s="6"/>
      <c r="Y300" s="6"/>
    </row>
    <row r="301" spans="1:25" s="37" customFormat="1" hidden="1">
      <c r="A301" s="596"/>
      <c r="B301" s="597"/>
      <c r="C301" s="597"/>
      <c r="D301" s="597"/>
      <c r="E301" s="597"/>
      <c r="F301" s="597"/>
      <c r="G301" s="597"/>
      <c r="H301" s="1775"/>
      <c r="I301" s="596"/>
      <c r="J301" s="597" t="s">
        <v>3807</v>
      </c>
      <c r="K301" s="597"/>
      <c r="L301" s="599"/>
      <c r="M301" s="6"/>
      <c r="N301" s="6"/>
      <c r="O301" s="6"/>
      <c r="P301" s="6"/>
      <c r="Q301" s="6"/>
      <c r="R301" s="6"/>
      <c r="S301"/>
      <c r="T301" s="6"/>
      <c r="U301" s="6"/>
      <c r="V301" s="6"/>
      <c r="W301" s="6"/>
      <c r="X301" s="6"/>
      <c r="Y301" s="6"/>
    </row>
    <row r="302" spans="1:25" s="37" customFormat="1" hidden="1">
      <c r="A302" s="596"/>
      <c r="B302" s="597"/>
      <c r="C302" s="597"/>
      <c r="D302" s="597"/>
      <c r="E302" s="597"/>
      <c r="F302" s="597"/>
      <c r="G302" s="597"/>
      <c r="H302" s="1775"/>
      <c r="I302" s="596"/>
      <c r="J302" s="597" t="s">
        <v>3807</v>
      </c>
      <c r="K302" s="597"/>
      <c r="L302" s="599"/>
      <c r="M302" s="6"/>
      <c r="N302" s="6"/>
      <c r="O302" s="6"/>
      <c r="P302" s="6"/>
      <c r="Q302" s="6"/>
      <c r="R302" s="6"/>
      <c r="S302"/>
      <c r="T302" s="6"/>
      <c r="U302" s="6"/>
      <c r="V302" s="6"/>
      <c r="W302" s="6"/>
      <c r="X302" s="6"/>
      <c r="Y302" s="6"/>
    </row>
    <row r="303" spans="1:25" s="37" customFormat="1" hidden="1">
      <c r="A303" s="596"/>
      <c r="B303" s="597"/>
      <c r="C303" s="597"/>
      <c r="D303" s="597"/>
      <c r="E303" s="597"/>
      <c r="F303" s="597"/>
      <c r="G303" s="597"/>
      <c r="H303" s="1775"/>
      <c r="I303" s="596"/>
      <c r="J303" s="597" t="s">
        <v>3807</v>
      </c>
      <c r="K303" s="597"/>
      <c r="L303" s="599"/>
      <c r="M303" s="6"/>
      <c r="N303" s="6"/>
      <c r="O303" s="6"/>
      <c r="P303" s="6"/>
      <c r="Q303" s="6"/>
      <c r="R303" s="6"/>
      <c r="S303"/>
      <c r="T303" s="6"/>
      <c r="U303" s="6"/>
      <c r="V303" s="6"/>
      <c r="W303" s="6"/>
      <c r="X303" s="6"/>
      <c r="Y303" s="6"/>
    </row>
    <row r="304" spans="1:25" s="37" customFormat="1" hidden="1">
      <c r="A304" s="596"/>
      <c r="B304" s="597"/>
      <c r="C304" s="597"/>
      <c r="D304" s="597"/>
      <c r="E304" s="597"/>
      <c r="F304" s="597"/>
      <c r="G304" s="597"/>
      <c r="H304" s="1775"/>
      <c r="I304" s="596"/>
      <c r="J304" s="597" t="s">
        <v>3807</v>
      </c>
      <c r="K304" s="597"/>
      <c r="L304" s="599"/>
      <c r="M304" s="6"/>
      <c r="N304" s="6"/>
      <c r="O304" s="6"/>
      <c r="P304" s="6"/>
      <c r="Q304" s="6"/>
      <c r="R304" s="6"/>
      <c r="S304"/>
      <c r="T304" s="6"/>
      <c r="U304" s="6"/>
      <c r="V304" s="6"/>
      <c r="W304" s="6"/>
      <c r="X304" s="6"/>
      <c r="Y304" s="6"/>
    </row>
    <row r="305" spans="1:25" s="37" customFormat="1" hidden="1">
      <c r="A305" s="596"/>
      <c r="B305" s="597"/>
      <c r="C305" s="597"/>
      <c r="D305" s="597"/>
      <c r="E305" s="597"/>
      <c r="F305" s="597"/>
      <c r="G305" s="597"/>
      <c r="H305" s="1775"/>
      <c r="I305" s="596"/>
      <c r="J305" s="597" t="s">
        <v>3807</v>
      </c>
      <c r="K305" s="597"/>
      <c r="L305" s="599"/>
      <c r="M305" s="6"/>
      <c r="N305" s="6"/>
      <c r="O305" s="6"/>
      <c r="P305" s="6"/>
      <c r="Q305" s="6"/>
      <c r="R305" s="6"/>
      <c r="S305"/>
      <c r="T305" s="6"/>
      <c r="U305" s="6"/>
      <c r="V305" s="6"/>
      <c r="W305" s="6"/>
      <c r="X305" s="6"/>
      <c r="Y305" s="6"/>
    </row>
    <row r="306" spans="1:25" s="37" customFormat="1" hidden="1">
      <c r="A306" s="596"/>
      <c r="B306" s="597"/>
      <c r="C306" s="597"/>
      <c r="D306" s="597"/>
      <c r="E306" s="597"/>
      <c r="F306" s="597"/>
      <c r="G306" s="597"/>
      <c r="H306" s="1775"/>
      <c r="I306" s="596"/>
      <c r="J306" s="597" t="s">
        <v>3807</v>
      </c>
      <c r="K306" s="597"/>
      <c r="L306" s="599"/>
      <c r="M306" s="6"/>
      <c r="N306" s="6"/>
      <c r="O306" s="6"/>
      <c r="P306" s="6"/>
      <c r="Q306" s="6"/>
      <c r="R306" s="6"/>
      <c r="S306"/>
      <c r="T306" s="6"/>
      <c r="U306" s="6"/>
      <c r="V306" s="6"/>
      <c r="W306" s="6"/>
      <c r="X306" s="6"/>
      <c r="Y306" s="6"/>
    </row>
    <row r="307" spans="1:25" s="37" customFormat="1" hidden="1">
      <c r="A307" s="596"/>
      <c r="B307" s="597"/>
      <c r="C307" s="597"/>
      <c r="D307" s="597"/>
      <c r="E307" s="597"/>
      <c r="F307" s="597"/>
      <c r="G307" s="597"/>
      <c r="H307" s="1775"/>
      <c r="I307" s="596"/>
      <c r="J307" s="597" t="s">
        <v>3807</v>
      </c>
      <c r="K307" s="597"/>
      <c r="L307" s="599"/>
      <c r="M307" s="6"/>
      <c r="N307" s="6"/>
      <c r="O307" s="6"/>
      <c r="P307" s="6"/>
      <c r="Q307" s="6"/>
      <c r="R307" s="6"/>
      <c r="S307"/>
      <c r="T307" s="6"/>
      <c r="U307" s="6"/>
      <c r="V307" s="6"/>
      <c r="W307" s="6"/>
      <c r="X307" s="6"/>
      <c r="Y307" s="6"/>
    </row>
    <row r="308" spans="1:25" s="37" customFormat="1" hidden="1">
      <c r="A308" s="596"/>
      <c r="B308" s="597"/>
      <c r="C308" s="597"/>
      <c r="D308" s="597"/>
      <c r="E308" s="597"/>
      <c r="F308" s="597"/>
      <c r="G308" s="597"/>
      <c r="H308" s="1775"/>
      <c r="I308" s="596"/>
      <c r="J308" s="597" t="s">
        <v>3807</v>
      </c>
      <c r="K308" s="597"/>
      <c r="L308" s="599"/>
      <c r="M308" s="6"/>
      <c r="N308" s="6"/>
      <c r="O308" s="6"/>
      <c r="P308" s="6"/>
      <c r="Q308" s="6"/>
      <c r="R308" s="6"/>
      <c r="S308"/>
      <c r="T308" s="6"/>
      <c r="U308" s="6"/>
      <c r="V308" s="6"/>
      <c r="W308" s="6"/>
      <c r="X308" s="6"/>
      <c r="Y308" s="6"/>
    </row>
    <row r="309" spans="1:25" s="37" customFormat="1" hidden="1">
      <c r="A309" s="596"/>
      <c r="B309" s="597"/>
      <c r="C309" s="597"/>
      <c r="D309" s="597"/>
      <c r="E309" s="597"/>
      <c r="F309" s="597"/>
      <c r="G309" s="597"/>
      <c r="H309" s="1775"/>
      <c r="I309" s="596"/>
      <c r="J309" s="597" t="s">
        <v>3807</v>
      </c>
      <c r="K309" s="597"/>
      <c r="L309" s="599"/>
      <c r="M309" s="6"/>
      <c r="N309" s="6"/>
      <c r="O309" s="6"/>
      <c r="P309" s="6"/>
      <c r="Q309" s="6"/>
      <c r="R309" s="6"/>
      <c r="S309"/>
      <c r="T309" s="6"/>
      <c r="U309" s="6"/>
      <c r="V309" s="6"/>
      <c r="W309" s="6"/>
      <c r="X309" s="6"/>
      <c r="Y309" s="6"/>
    </row>
    <row r="310" spans="1:25" s="37" customFormat="1" hidden="1">
      <c r="A310" s="596"/>
      <c r="B310" s="597"/>
      <c r="C310" s="597"/>
      <c r="D310" s="597"/>
      <c r="E310" s="597"/>
      <c r="F310" s="597"/>
      <c r="G310" s="597"/>
      <c r="H310" s="1775"/>
      <c r="I310" s="596"/>
      <c r="J310" s="597" t="s">
        <v>3807</v>
      </c>
      <c r="K310" s="597"/>
      <c r="L310" s="599"/>
      <c r="M310" s="6"/>
      <c r="N310" s="6"/>
      <c r="O310" s="6"/>
      <c r="P310" s="6"/>
      <c r="Q310" s="6"/>
      <c r="R310" s="6"/>
      <c r="S310"/>
      <c r="T310" s="6"/>
      <c r="U310" s="6"/>
      <c r="V310" s="6"/>
      <c r="W310" s="6"/>
      <c r="X310" s="6"/>
      <c r="Y310" s="6"/>
    </row>
    <row r="311" spans="1:25" s="37" customFormat="1" hidden="1">
      <c r="A311" s="596"/>
      <c r="B311" s="597"/>
      <c r="C311" s="597"/>
      <c r="D311" s="597"/>
      <c r="E311" s="597"/>
      <c r="F311" s="597"/>
      <c r="G311" s="597"/>
      <c r="H311" s="1775"/>
      <c r="I311" s="596"/>
      <c r="J311" s="597" t="s">
        <v>3807</v>
      </c>
      <c r="K311" s="597"/>
      <c r="L311" s="599"/>
      <c r="M311" s="6"/>
      <c r="N311" s="6"/>
      <c r="O311" s="6"/>
      <c r="P311" s="6"/>
      <c r="Q311" s="6"/>
      <c r="R311" s="6"/>
      <c r="S311"/>
      <c r="T311" s="6"/>
      <c r="U311" s="6"/>
      <c r="V311" s="6"/>
      <c r="W311" s="6"/>
      <c r="X311" s="6"/>
      <c r="Y311" s="6"/>
    </row>
    <row r="312" spans="1:25" s="37" customFormat="1" hidden="1">
      <c r="A312" s="596"/>
      <c r="B312" s="597"/>
      <c r="C312" s="597"/>
      <c r="D312" s="597"/>
      <c r="E312" s="597"/>
      <c r="F312" s="597"/>
      <c r="G312" s="597"/>
      <c r="H312" s="1775"/>
      <c r="I312" s="596"/>
      <c r="J312" s="597" t="s">
        <v>3807</v>
      </c>
      <c r="K312" s="597"/>
      <c r="L312" s="599"/>
      <c r="M312" s="6"/>
      <c r="N312" s="6"/>
      <c r="O312" s="6"/>
      <c r="P312" s="6"/>
      <c r="Q312" s="6"/>
      <c r="R312" s="6"/>
      <c r="S312"/>
      <c r="T312" s="6"/>
      <c r="U312" s="6"/>
      <c r="V312" s="6"/>
      <c r="W312" s="6"/>
      <c r="X312" s="6"/>
      <c r="Y312" s="6"/>
    </row>
    <row r="313" spans="1:25" s="37" customFormat="1" hidden="1">
      <c r="A313" s="596"/>
      <c r="B313" s="597"/>
      <c r="C313" s="597"/>
      <c r="D313" s="597"/>
      <c r="E313" s="597"/>
      <c r="F313" s="597"/>
      <c r="G313" s="597"/>
      <c r="H313" s="1775"/>
      <c r="I313" s="596"/>
      <c r="J313" s="597" t="s">
        <v>3807</v>
      </c>
      <c r="K313" s="597"/>
      <c r="L313" s="599"/>
      <c r="M313" s="6"/>
      <c r="N313" s="6"/>
      <c r="O313" s="6"/>
      <c r="P313" s="6"/>
      <c r="Q313" s="6"/>
      <c r="R313" s="6"/>
      <c r="S313"/>
      <c r="T313" s="6"/>
      <c r="U313" s="6"/>
      <c r="V313" s="6"/>
      <c r="W313" s="6"/>
      <c r="X313" s="6"/>
      <c r="Y313" s="6"/>
    </row>
    <row r="314" spans="1:25" s="37" customFormat="1" hidden="1">
      <c r="A314" s="596"/>
      <c r="B314" s="597"/>
      <c r="C314" s="597"/>
      <c r="D314" s="597"/>
      <c r="E314" s="597"/>
      <c r="F314" s="597"/>
      <c r="G314" s="597"/>
      <c r="H314" s="1775"/>
      <c r="I314" s="596"/>
      <c r="J314" s="597" t="s">
        <v>3807</v>
      </c>
      <c r="K314" s="597"/>
      <c r="L314" s="599"/>
      <c r="M314" s="6"/>
      <c r="N314" s="6"/>
      <c r="O314" s="6"/>
      <c r="P314" s="6"/>
      <c r="Q314" s="6"/>
      <c r="R314" s="6"/>
      <c r="S314"/>
      <c r="T314" s="6"/>
      <c r="U314" s="6"/>
      <c r="V314" s="6"/>
      <c r="W314" s="6"/>
      <c r="X314" s="6"/>
      <c r="Y314" s="6"/>
    </row>
    <row r="315" spans="1:25" s="6" customFormat="1">
      <c r="A315" s="596" t="s">
        <v>3880</v>
      </c>
      <c r="B315" s="1774">
        <v>45509</v>
      </c>
      <c r="C315" s="597"/>
      <c r="D315" s="597">
        <v>17879</v>
      </c>
      <c r="E315" s="597" t="s">
        <v>1704</v>
      </c>
      <c r="F315" s="597">
        <v>5085</v>
      </c>
      <c r="G315" s="597" t="s">
        <v>3882</v>
      </c>
      <c r="H315" s="1775" t="s">
        <v>1826</v>
      </c>
      <c r="I315" s="596"/>
      <c r="J315" s="597" t="s">
        <v>3807</v>
      </c>
      <c r="K315" s="597"/>
      <c r="L315" s="599">
        <v>1000</v>
      </c>
      <c r="S315"/>
      <c r="U315" s="1893">
        <v>4</v>
      </c>
      <c r="V315" s="5"/>
    </row>
    <row r="316" spans="1:25" s="6" customFormat="1">
      <c r="A316" s="37"/>
      <c r="B316"/>
      <c r="C316"/>
      <c r="D316"/>
      <c r="E316"/>
      <c r="F316"/>
      <c r="G316"/>
      <c r="H316" s="484"/>
      <c r="I316" s="37"/>
      <c r="J316"/>
      <c r="K316"/>
      <c r="L316" s="587"/>
      <c r="S316"/>
      <c r="U316" s="1893">
        <v>5</v>
      </c>
      <c r="V316" s="5"/>
    </row>
    <row r="317" spans="1:25" s="6" customFormat="1">
      <c r="A317" s="37"/>
      <c r="B317"/>
      <c r="C317"/>
      <c r="D317"/>
      <c r="E317"/>
      <c r="F317"/>
      <c r="G317"/>
      <c r="H317" s="484"/>
      <c r="I317" s="37"/>
      <c r="J317"/>
      <c r="K317"/>
      <c r="L317" s="587"/>
      <c r="S317"/>
      <c r="U317" s="1893">
        <v>6</v>
      </c>
      <c r="V317" s="5"/>
    </row>
    <row r="318" spans="1:25" s="6" customFormat="1">
      <c r="A318" s="37"/>
      <c r="B318"/>
      <c r="C318"/>
      <c r="D318"/>
      <c r="E318"/>
      <c r="F318"/>
      <c r="G318"/>
      <c r="H318" s="484"/>
      <c r="I318" s="37"/>
      <c r="J318"/>
      <c r="K318"/>
      <c r="L318" s="587"/>
      <c r="S318"/>
      <c r="U318" s="1893">
        <v>7</v>
      </c>
      <c r="V318" s="5"/>
    </row>
    <row r="319" spans="1:25" s="6" customFormat="1">
      <c r="A319" s="37"/>
      <c r="B319"/>
      <c r="C319"/>
      <c r="D319"/>
      <c r="E319"/>
      <c r="F319"/>
      <c r="G319"/>
      <c r="H319" s="484"/>
      <c r="I319" s="37"/>
      <c r="J319"/>
      <c r="K319"/>
      <c r="L319" s="587"/>
      <c r="S319"/>
      <c r="U319" s="1893">
        <v>8</v>
      </c>
      <c r="V319" s="5"/>
    </row>
    <row r="320" spans="1:25" s="6" customFormat="1">
      <c r="A320" s="37"/>
      <c r="B320"/>
      <c r="C320"/>
      <c r="D320"/>
      <c r="E320"/>
      <c r="F320"/>
      <c r="G320"/>
      <c r="H320" s="484"/>
      <c r="I320" s="37"/>
      <c r="J320"/>
      <c r="K320"/>
      <c r="L320" s="587"/>
      <c r="S320"/>
      <c r="U320" s="1893">
        <v>9</v>
      </c>
      <c r="V320" s="5"/>
    </row>
    <row r="321" spans="1:22" s="6" customFormat="1">
      <c r="A321" s="37"/>
      <c r="B321"/>
      <c r="C321"/>
      <c r="D321"/>
      <c r="E321"/>
      <c r="F321"/>
      <c r="G321"/>
      <c r="H321" s="484"/>
      <c r="I321" s="37"/>
      <c r="J321"/>
      <c r="K321"/>
      <c r="L321" s="587"/>
      <c r="S321"/>
      <c r="U321" s="1893">
        <v>10</v>
      </c>
      <c r="V321" s="5"/>
    </row>
    <row r="322" spans="1:22" s="6" customFormat="1">
      <c r="A322" s="37"/>
      <c r="B322"/>
      <c r="C322"/>
      <c r="D322"/>
      <c r="E322"/>
      <c r="F322"/>
      <c r="G322"/>
      <c r="H322" s="484"/>
      <c r="I322" s="37"/>
      <c r="J322"/>
      <c r="K322"/>
      <c r="L322" s="587"/>
      <c r="S322"/>
      <c r="U322" s="1893">
        <v>11</v>
      </c>
      <c r="V322" s="5"/>
    </row>
    <row r="323" spans="1:22" s="6" customFormat="1">
      <c r="A323" s="37"/>
      <c r="B323"/>
      <c r="C323"/>
      <c r="D323"/>
      <c r="E323"/>
      <c r="F323"/>
      <c r="G323"/>
      <c r="H323" s="484"/>
      <c r="I323" s="37"/>
      <c r="J323"/>
      <c r="K323"/>
      <c r="L323" s="587"/>
      <c r="S323"/>
      <c r="U323" s="1893">
        <v>12</v>
      </c>
      <c r="V323" s="5"/>
    </row>
    <row r="324" spans="1:22" s="6" customFormat="1">
      <c r="A324" s="37"/>
      <c r="B324"/>
      <c r="C324"/>
      <c r="D324"/>
      <c r="E324"/>
      <c r="F324"/>
      <c r="G324"/>
      <c r="H324" s="484"/>
      <c r="I324" s="37"/>
      <c r="J324"/>
      <c r="K324"/>
      <c r="L324" s="587"/>
      <c r="S324"/>
      <c r="U324" s="1893">
        <v>13</v>
      </c>
      <c r="V324" s="5"/>
    </row>
    <row r="325" spans="1:22" s="6" customFormat="1">
      <c r="A325" s="37"/>
      <c r="B325"/>
      <c r="C325"/>
      <c r="D325"/>
      <c r="E325"/>
      <c r="F325"/>
      <c r="G325"/>
      <c r="H325" s="484"/>
      <c r="I325" s="37"/>
      <c r="J325"/>
      <c r="K325"/>
      <c r="L325" s="587"/>
      <c r="S325"/>
      <c r="U325" s="1893">
        <v>14</v>
      </c>
      <c r="V325" s="5"/>
    </row>
    <row r="326" spans="1:22" s="6" customFormat="1">
      <c r="A326" s="37"/>
      <c r="B326"/>
      <c r="C326"/>
      <c r="D326"/>
      <c r="E326"/>
      <c r="F326"/>
      <c r="G326"/>
      <c r="H326" s="484"/>
      <c r="I326" s="37"/>
      <c r="J326"/>
      <c r="K326"/>
      <c r="L326" s="587"/>
      <c r="S326"/>
      <c r="U326" s="1893">
        <v>15</v>
      </c>
      <c r="V326" s="5"/>
    </row>
    <row r="327" spans="1:22" s="6" customFormat="1">
      <c r="A327" s="37"/>
      <c r="B327"/>
      <c r="C327"/>
      <c r="D327"/>
      <c r="E327"/>
      <c r="F327"/>
      <c r="G327"/>
      <c r="H327" s="484"/>
      <c r="I327" s="37"/>
      <c r="J327"/>
      <c r="K327"/>
      <c r="L327" s="587"/>
      <c r="S327"/>
      <c r="U327" s="1893">
        <v>16</v>
      </c>
      <c r="V327" s="5"/>
    </row>
    <row r="328" spans="1:22" s="6" customFormat="1">
      <c r="A328" s="37"/>
      <c r="B328"/>
      <c r="C328"/>
      <c r="D328"/>
      <c r="E328"/>
      <c r="F328"/>
      <c r="G328"/>
      <c r="H328" s="484"/>
      <c r="I328" s="37"/>
      <c r="J328"/>
      <c r="K328"/>
      <c r="L328" s="587"/>
      <c r="S328"/>
    </row>
    <row r="329" spans="1:22" s="6" customFormat="1">
      <c r="A329" s="37"/>
      <c r="B329"/>
      <c r="C329"/>
      <c r="D329"/>
      <c r="E329"/>
      <c r="F329"/>
      <c r="G329"/>
      <c r="H329" s="484"/>
      <c r="I329" s="37"/>
      <c r="J329"/>
      <c r="K329"/>
      <c r="L329" s="587"/>
      <c r="S329"/>
    </row>
    <row r="330" spans="1:22" s="6" customFormat="1">
      <c r="A330" s="37"/>
      <c r="B330"/>
      <c r="C330"/>
      <c r="D330"/>
      <c r="E330"/>
      <c r="F330"/>
      <c r="G330"/>
      <c r="H330" s="484"/>
      <c r="I330" s="37"/>
      <c r="J330"/>
      <c r="K330"/>
      <c r="L330" s="587"/>
      <c r="S330"/>
    </row>
    <row r="331" spans="1:22" s="6" customFormat="1">
      <c r="A331" s="37"/>
      <c r="B331"/>
      <c r="C331"/>
      <c r="D331"/>
      <c r="E331"/>
      <c r="F331"/>
      <c r="G331"/>
      <c r="H331" s="484"/>
      <c r="I331" s="37"/>
      <c r="J331"/>
      <c r="K331"/>
      <c r="L331" s="587"/>
      <c r="S331"/>
    </row>
    <row r="332" spans="1:22" s="6" customFormat="1">
      <c r="A332" s="37"/>
      <c r="B332"/>
      <c r="C332"/>
      <c r="D332"/>
      <c r="E332"/>
      <c r="F332"/>
      <c r="G332"/>
      <c r="H332" s="484"/>
      <c r="I332" s="37"/>
      <c r="J332"/>
      <c r="K332"/>
      <c r="L332" s="587"/>
      <c r="S332"/>
    </row>
    <row r="333" spans="1:22" s="6" customFormat="1">
      <c r="A333" s="37"/>
      <c r="B333"/>
      <c r="C333"/>
      <c r="D333"/>
      <c r="E333"/>
      <c r="F333"/>
      <c r="G333"/>
      <c r="H333" s="484"/>
      <c r="I333" s="37"/>
      <c r="J333"/>
      <c r="K333"/>
      <c r="L333" s="587"/>
      <c r="S333"/>
    </row>
    <row r="334" spans="1:22" s="6" customFormat="1">
      <c r="A334" s="37"/>
      <c r="B334"/>
      <c r="C334"/>
      <c r="D334"/>
      <c r="E334"/>
      <c r="F334"/>
      <c r="G334"/>
      <c r="H334" s="484"/>
      <c r="I334" s="37"/>
      <c r="J334"/>
      <c r="K334"/>
      <c r="L334" s="587"/>
      <c r="S334"/>
    </row>
    <row r="335" spans="1:22" s="6" customFormat="1">
      <c r="A335" s="37"/>
      <c r="B335"/>
      <c r="C335"/>
      <c r="D335"/>
      <c r="E335"/>
      <c r="F335"/>
      <c r="G335"/>
      <c r="H335" s="484"/>
      <c r="I335" s="37"/>
      <c r="J335"/>
      <c r="K335"/>
      <c r="L335" s="587"/>
      <c r="S335"/>
    </row>
    <row r="336" spans="1:22" s="6" customFormat="1">
      <c r="A336" s="37"/>
      <c r="B336"/>
      <c r="C336"/>
      <c r="D336"/>
      <c r="E336"/>
      <c r="F336"/>
      <c r="G336"/>
      <c r="H336" s="484"/>
      <c r="I336" s="37"/>
      <c r="J336"/>
      <c r="K336"/>
      <c r="L336" s="587"/>
      <c r="S336"/>
    </row>
    <row r="337" spans="1:19" s="6" customFormat="1">
      <c r="A337" s="37"/>
      <c r="B337"/>
      <c r="C337"/>
      <c r="D337"/>
      <c r="E337"/>
      <c r="F337"/>
      <c r="G337"/>
      <c r="H337" s="484"/>
      <c r="I337" s="37"/>
      <c r="J337"/>
      <c r="K337"/>
      <c r="L337" s="587"/>
      <c r="S337"/>
    </row>
    <row r="338" spans="1:19" s="6" customFormat="1">
      <c r="A338" s="37"/>
      <c r="B338"/>
      <c r="C338"/>
      <c r="D338"/>
      <c r="E338"/>
      <c r="F338"/>
      <c r="G338"/>
      <c r="H338" s="484"/>
      <c r="I338" s="37"/>
      <c r="J338"/>
      <c r="K338"/>
      <c r="L338" s="587"/>
      <c r="S338"/>
    </row>
    <row r="339" spans="1:19" s="6" customFormat="1">
      <c r="A339" s="37"/>
      <c r="B339"/>
      <c r="C339"/>
      <c r="D339"/>
      <c r="E339"/>
      <c r="F339"/>
      <c r="G339"/>
      <c r="H339" s="484"/>
      <c r="I339" s="37"/>
      <c r="J339"/>
      <c r="K339"/>
      <c r="L339" s="587"/>
      <c r="S339"/>
    </row>
    <row r="340" spans="1:19" s="6" customFormat="1">
      <c r="A340" s="37"/>
      <c r="B340"/>
      <c r="C340"/>
      <c r="D340"/>
      <c r="E340"/>
      <c r="F340"/>
      <c r="G340"/>
      <c r="H340" s="484"/>
      <c r="I340" s="37"/>
      <c r="J340"/>
      <c r="K340"/>
      <c r="L340" s="587"/>
      <c r="S340"/>
    </row>
    <row r="341" spans="1:19" s="6" customFormat="1">
      <c r="A341" s="37"/>
      <c r="B341"/>
      <c r="C341"/>
      <c r="D341"/>
      <c r="E341"/>
      <c r="F341"/>
      <c r="G341"/>
      <c r="H341" s="484"/>
      <c r="I341" s="37"/>
      <c r="J341"/>
      <c r="K341"/>
      <c r="L341" s="587"/>
      <c r="S341"/>
    </row>
    <row r="342" spans="1:19" s="6" customFormat="1">
      <c r="A342" s="37"/>
      <c r="B342"/>
      <c r="C342"/>
      <c r="D342"/>
      <c r="E342"/>
      <c r="F342"/>
      <c r="G342"/>
      <c r="H342" s="484"/>
      <c r="I342" s="37"/>
      <c r="J342"/>
      <c r="K342"/>
      <c r="L342" s="587"/>
      <c r="S342"/>
    </row>
    <row r="343" spans="1:19" s="6" customFormat="1">
      <c r="A343" s="37"/>
      <c r="B343"/>
      <c r="C343"/>
      <c r="D343"/>
      <c r="E343"/>
      <c r="F343"/>
      <c r="G343"/>
      <c r="H343" s="484"/>
      <c r="I343" s="37"/>
      <c r="J343"/>
      <c r="K343"/>
      <c r="L343" s="587"/>
      <c r="S343"/>
    </row>
    <row r="344" spans="1:19" s="6" customFormat="1">
      <c r="A344" s="37"/>
      <c r="B344"/>
      <c r="C344"/>
      <c r="D344"/>
      <c r="E344"/>
      <c r="F344"/>
      <c r="G344"/>
      <c r="H344" s="484"/>
      <c r="I344" s="37"/>
      <c r="J344"/>
      <c r="K344"/>
      <c r="L344" s="587"/>
      <c r="S344"/>
    </row>
    <row r="345" spans="1:19" s="6" customFormat="1">
      <c r="A345" s="37"/>
      <c r="B345"/>
      <c r="C345"/>
      <c r="D345"/>
      <c r="E345"/>
      <c r="F345"/>
      <c r="G345"/>
      <c r="H345" s="484"/>
      <c r="I345" s="37"/>
      <c r="J345"/>
      <c r="K345"/>
      <c r="L345" s="587"/>
      <c r="S345"/>
    </row>
    <row r="346" spans="1:19" s="6" customFormat="1">
      <c r="A346" s="37"/>
      <c r="B346"/>
      <c r="C346"/>
      <c r="D346"/>
      <c r="E346"/>
      <c r="F346"/>
      <c r="G346"/>
      <c r="H346" s="484"/>
      <c r="I346" s="37"/>
      <c r="J346"/>
      <c r="K346"/>
      <c r="L346" s="587"/>
      <c r="S346"/>
    </row>
    <row r="347" spans="1:19" s="6" customFormat="1">
      <c r="A347" s="37"/>
      <c r="B347"/>
      <c r="C347"/>
      <c r="D347"/>
      <c r="E347"/>
      <c r="F347"/>
      <c r="G347"/>
      <c r="H347" s="484"/>
      <c r="I347" s="37"/>
      <c r="J347"/>
      <c r="K347"/>
      <c r="L347" s="587"/>
      <c r="S347"/>
    </row>
    <row r="348" spans="1:19" s="6" customFormat="1">
      <c r="A348" s="37"/>
      <c r="B348"/>
      <c r="C348"/>
      <c r="D348"/>
      <c r="E348"/>
      <c r="F348"/>
      <c r="G348"/>
      <c r="H348" s="484"/>
      <c r="I348" s="37"/>
      <c r="J348"/>
      <c r="K348"/>
      <c r="L348" s="587"/>
      <c r="S348"/>
    </row>
    <row r="349" spans="1:19" s="6" customFormat="1">
      <c r="A349" s="37"/>
      <c r="B349"/>
      <c r="C349"/>
      <c r="D349"/>
      <c r="E349"/>
      <c r="F349"/>
      <c r="G349"/>
      <c r="H349" s="484"/>
      <c r="I349" s="37"/>
      <c r="J349"/>
      <c r="K349"/>
      <c r="L349" s="587"/>
      <c r="S349"/>
    </row>
    <row r="350" spans="1:19" s="6" customFormat="1">
      <c r="A350" s="37"/>
      <c r="B350"/>
      <c r="C350"/>
      <c r="D350"/>
      <c r="E350"/>
      <c r="F350"/>
      <c r="G350"/>
      <c r="H350" s="484"/>
      <c r="I350" s="37"/>
      <c r="J350"/>
      <c r="K350"/>
      <c r="L350" s="587"/>
      <c r="S350"/>
    </row>
    <row r="351" spans="1:19" s="6" customFormat="1">
      <c r="A351" s="37"/>
      <c r="B351"/>
      <c r="C351"/>
      <c r="D351"/>
      <c r="E351"/>
      <c r="F351"/>
      <c r="G351"/>
      <c r="H351" s="484"/>
      <c r="I351" s="37"/>
      <c r="J351"/>
      <c r="K351"/>
      <c r="L351" s="587"/>
      <c r="S351"/>
    </row>
    <row r="352" spans="1:19" s="6" customFormat="1">
      <c r="A352" s="37"/>
      <c r="B352"/>
      <c r="C352"/>
      <c r="D352"/>
      <c r="E352"/>
      <c r="F352"/>
      <c r="G352"/>
      <c r="H352" s="484"/>
      <c r="I352" s="37"/>
      <c r="J352"/>
      <c r="K352"/>
      <c r="L352" s="587"/>
      <c r="S352"/>
    </row>
    <row r="353" spans="1:19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87"/>
      <c r="S353"/>
    </row>
    <row r="354" spans="1:19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</row>
    <row r="355" spans="1:19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</row>
    <row r="356" spans="1:19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87"/>
      <c r="S356"/>
    </row>
    <row r="357" spans="1:19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</row>
    <row r="358" spans="1:19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</row>
    <row r="359" spans="1:19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</row>
    <row r="360" spans="1:19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</row>
    <row r="361" spans="1:19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</row>
    <row r="362" spans="1:19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</row>
    <row r="363" spans="1:19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</row>
    <row r="364" spans="1:19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</row>
    <row r="365" spans="1:19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</row>
    <row r="366" spans="1:19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</row>
    <row r="367" spans="1:19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</row>
    <row r="368" spans="1:19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</row>
    <row r="369" spans="1:19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</row>
    <row r="370" spans="1:19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</row>
    <row r="371" spans="1:19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</row>
    <row r="372" spans="1:19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</row>
    <row r="373" spans="1:19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</row>
    <row r="374" spans="1:19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</row>
    <row r="375" spans="1:19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19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19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19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19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19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19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19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19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19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 s="6" customFormat="1">
      <c r="A452" s="37"/>
      <c r="B452"/>
      <c r="C452"/>
      <c r="D452"/>
      <c r="E452"/>
      <c r="F452"/>
      <c r="G452"/>
      <c r="H452" s="484"/>
      <c r="I452" s="37"/>
      <c r="J452"/>
      <c r="K452"/>
      <c r="L452" s="587"/>
      <c r="S452"/>
    </row>
    <row r="453" spans="1:19" s="6" customFormat="1">
      <c r="A453" s="37"/>
      <c r="B453"/>
      <c r="C453"/>
      <c r="D453"/>
      <c r="E453"/>
      <c r="F453"/>
      <c r="G453"/>
      <c r="H453" s="484"/>
      <c r="I453" s="37"/>
      <c r="J453"/>
      <c r="K453"/>
      <c r="L453" s="587"/>
      <c r="S453"/>
    </row>
    <row r="454" spans="1:19" s="6" customFormat="1">
      <c r="A454" s="37"/>
      <c r="B454"/>
      <c r="C454"/>
      <c r="D454"/>
      <c r="E454"/>
      <c r="F454"/>
      <c r="G454"/>
      <c r="H454" s="484"/>
      <c r="I454" s="37"/>
      <c r="J454"/>
      <c r="K454"/>
      <c r="L454" s="587"/>
      <c r="S454"/>
    </row>
    <row r="455" spans="1:19" s="6" customFormat="1">
      <c r="A455" s="37"/>
      <c r="B455"/>
      <c r="C455"/>
      <c r="D455"/>
      <c r="E455"/>
      <c r="F455"/>
      <c r="G455"/>
      <c r="H455" s="484"/>
      <c r="I455" s="37"/>
      <c r="J455"/>
      <c r="K455"/>
      <c r="L455" s="587"/>
      <c r="S455"/>
    </row>
    <row r="456" spans="1:19" s="6" customFormat="1">
      <c r="A456" s="37"/>
      <c r="B456"/>
      <c r="C456"/>
      <c r="D456"/>
      <c r="E456"/>
      <c r="F456"/>
      <c r="G456"/>
      <c r="H456" s="484"/>
      <c r="I456" s="37"/>
      <c r="J456"/>
      <c r="K456"/>
      <c r="L456" s="587"/>
      <c r="S456"/>
    </row>
    <row r="457" spans="1:19" s="6" customFormat="1">
      <c r="A457" s="37"/>
      <c r="B457"/>
      <c r="C457"/>
      <c r="D457"/>
      <c r="E457"/>
      <c r="F457"/>
      <c r="G457"/>
      <c r="H457" s="484"/>
      <c r="I457" s="37"/>
      <c r="J457"/>
      <c r="K457"/>
      <c r="L457" s="587"/>
      <c r="S457"/>
    </row>
    <row r="458" spans="1:19" s="6" customFormat="1">
      <c r="A458" s="37"/>
      <c r="B458"/>
      <c r="C458"/>
      <c r="D458"/>
      <c r="E458"/>
      <c r="F458"/>
      <c r="G458"/>
      <c r="H458" s="484"/>
      <c r="I458" s="37"/>
      <c r="J458"/>
      <c r="K458"/>
      <c r="L458" s="587"/>
      <c r="S458"/>
    </row>
    <row r="459" spans="1:19" s="6" customFormat="1">
      <c r="A459" s="37"/>
      <c r="B459"/>
      <c r="C459"/>
      <c r="D459"/>
      <c r="E459"/>
      <c r="F459"/>
      <c r="G459"/>
      <c r="H459" s="484"/>
      <c r="I459" s="37"/>
      <c r="J459"/>
      <c r="K459"/>
      <c r="L459" s="587"/>
      <c r="S459"/>
    </row>
    <row r="460" spans="1:19" s="6" customFormat="1">
      <c r="A460" s="37"/>
      <c r="B460"/>
      <c r="C460"/>
      <c r="D460"/>
      <c r="E460"/>
      <c r="F460"/>
      <c r="G460"/>
      <c r="H460" s="484"/>
      <c r="I460" s="37"/>
      <c r="J460"/>
      <c r="K460"/>
      <c r="L460" s="587"/>
      <c r="S460"/>
    </row>
    <row r="461" spans="1:19" s="6" customFormat="1">
      <c r="A461" s="37"/>
      <c r="B461"/>
      <c r="C461"/>
      <c r="D461"/>
      <c r="E461"/>
      <c r="F461"/>
      <c r="G461"/>
      <c r="H461" s="484"/>
      <c r="I461" s="37"/>
      <c r="J461"/>
      <c r="K461"/>
      <c r="L461" s="587"/>
      <c r="S461"/>
    </row>
    <row r="462" spans="1:19" s="6" customFormat="1">
      <c r="A462" s="37"/>
      <c r="B462"/>
      <c r="C462"/>
      <c r="D462"/>
      <c r="E462"/>
      <c r="F462"/>
      <c r="G462"/>
      <c r="H462" s="484"/>
      <c r="I462" s="37"/>
      <c r="J462"/>
      <c r="K462"/>
      <c r="L462" s="587"/>
      <c r="S462"/>
    </row>
    <row r="463" spans="1:19" s="6" customFormat="1">
      <c r="A463" s="37"/>
      <c r="B463"/>
      <c r="C463"/>
      <c r="D463"/>
      <c r="E463"/>
      <c r="F463"/>
      <c r="G463"/>
      <c r="H463" s="484"/>
      <c r="I463" s="37"/>
      <c r="J463"/>
      <c r="K463"/>
      <c r="L463" s="587"/>
      <c r="S463"/>
    </row>
    <row r="464" spans="1:19" s="6" customFormat="1">
      <c r="A464" s="37"/>
      <c r="B464"/>
      <c r="C464"/>
      <c r="D464"/>
      <c r="E464"/>
      <c r="F464"/>
      <c r="G464"/>
      <c r="H464" s="484"/>
      <c r="I464" s="37"/>
      <c r="J464"/>
      <c r="K464"/>
      <c r="L464" s="587"/>
      <c r="S464"/>
    </row>
    <row r="465" spans="1:19" s="6" customFormat="1">
      <c r="A465" s="37"/>
      <c r="B465"/>
      <c r="C465"/>
      <c r="D465"/>
      <c r="E465"/>
      <c r="F465"/>
      <c r="G465"/>
      <c r="H465" s="484"/>
      <c r="I465" s="37"/>
      <c r="J465"/>
      <c r="K465"/>
      <c r="L465" s="587"/>
      <c r="S465"/>
    </row>
    <row r="466" spans="1:19" s="6" customFormat="1">
      <c r="A466" s="37"/>
      <c r="B466"/>
      <c r="C466"/>
      <c r="D466"/>
      <c r="E466"/>
      <c r="F466"/>
      <c r="G466"/>
      <c r="H466" s="484"/>
      <c r="I466" s="37"/>
      <c r="J466"/>
      <c r="K466"/>
      <c r="L466" s="587"/>
      <c r="S466"/>
    </row>
    <row r="467" spans="1:19" s="6" customFormat="1">
      <c r="A467" s="37"/>
      <c r="B467"/>
      <c r="C467"/>
      <c r="D467"/>
      <c r="E467"/>
      <c r="F467"/>
      <c r="G467"/>
      <c r="H467" s="484"/>
      <c r="I467" s="37"/>
      <c r="J467"/>
      <c r="K467"/>
      <c r="L467" s="587"/>
      <c r="S467"/>
    </row>
    <row r="468" spans="1:19" s="6" customFormat="1">
      <c r="A468" s="37"/>
      <c r="B468"/>
      <c r="C468"/>
      <c r="D468"/>
      <c r="E468"/>
      <c r="F468"/>
      <c r="G468"/>
      <c r="H468" s="484"/>
      <c r="I468" s="37"/>
      <c r="J468"/>
      <c r="K468"/>
      <c r="L468" s="587"/>
      <c r="S468"/>
    </row>
    <row r="469" spans="1:19" s="6" customFormat="1">
      <c r="A469" s="37"/>
      <c r="B469"/>
      <c r="C469"/>
      <c r="D469"/>
      <c r="E469"/>
      <c r="F469"/>
      <c r="G469"/>
      <c r="H469" s="484"/>
      <c r="I469" s="37"/>
      <c r="J469"/>
      <c r="K469"/>
      <c r="L469" s="587"/>
      <c r="S469"/>
    </row>
    <row r="470" spans="1:19" s="6" customFormat="1">
      <c r="A470" s="37"/>
      <c r="B470"/>
      <c r="C470"/>
      <c r="D470"/>
      <c r="E470"/>
      <c r="F470"/>
      <c r="G470"/>
      <c r="H470" s="484"/>
      <c r="I470" s="37"/>
      <c r="J470"/>
      <c r="K470"/>
      <c r="L470" s="587"/>
      <c r="S470"/>
    </row>
    <row r="471" spans="1:19" s="6" customFormat="1">
      <c r="A471" s="37"/>
      <c r="B471"/>
      <c r="C471"/>
      <c r="D471"/>
      <c r="E471"/>
      <c r="F471"/>
      <c r="G471"/>
      <c r="H471" s="484"/>
      <c r="I471" s="37"/>
      <c r="J471"/>
      <c r="K471"/>
      <c r="L471" s="587"/>
      <c r="S471"/>
    </row>
    <row r="472" spans="1:19" s="6" customFormat="1">
      <c r="A472" s="37"/>
      <c r="B472"/>
      <c r="C472"/>
      <c r="D472"/>
      <c r="E472"/>
      <c r="F472"/>
      <c r="G472"/>
      <c r="H472" s="484"/>
      <c r="I472" s="37"/>
      <c r="J472"/>
      <c r="K472"/>
      <c r="L472" s="587"/>
      <c r="S472"/>
    </row>
    <row r="473" spans="1:19" s="6" customFormat="1">
      <c r="A473" s="37"/>
      <c r="B473"/>
      <c r="C473"/>
      <c r="D473"/>
      <c r="E473"/>
      <c r="F473"/>
      <c r="G473"/>
      <c r="H473" s="484"/>
      <c r="I473" s="37"/>
      <c r="J473"/>
      <c r="K473"/>
      <c r="L473" s="587"/>
      <c r="S473"/>
    </row>
    <row r="474" spans="1:19" s="6" customFormat="1">
      <c r="A474" s="37"/>
      <c r="B474"/>
      <c r="C474"/>
      <c r="D474"/>
      <c r="E474"/>
      <c r="F474"/>
      <c r="G474"/>
      <c r="H474" s="484"/>
      <c r="I474" s="37"/>
      <c r="J474"/>
      <c r="K474"/>
      <c r="L474" s="587"/>
      <c r="S474"/>
    </row>
    <row r="475" spans="1:19" s="6" customFormat="1">
      <c r="A475" s="37"/>
      <c r="B475"/>
      <c r="C475"/>
      <c r="D475"/>
      <c r="E475"/>
      <c r="F475"/>
      <c r="G475"/>
      <c r="H475" s="484"/>
      <c r="I475" s="37"/>
      <c r="J475"/>
      <c r="K475"/>
      <c r="L475" s="587"/>
      <c r="S475"/>
    </row>
    <row r="476" spans="1:19" s="6" customFormat="1">
      <c r="A476" s="37"/>
      <c r="B476"/>
      <c r="C476"/>
      <c r="D476"/>
      <c r="E476"/>
      <c r="F476"/>
      <c r="G476"/>
      <c r="H476" s="484"/>
      <c r="I476" s="37"/>
      <c r="J476"/>
      <c r="K476"/>
      <c r="L476" s="587"/>
      <c r="S476"/>
    </row>
    <row r="477" spans="1:19" s="6" customFormat="1">
      <c r="A477" s="37"/>
      <c r="B477"/>
      <c r="C477"/>
      <c r="D477"/>
      <c r="E477"/>
      <c r="F477"/>
      <c r="G477"/>
      <c r="H477" s="484"/>
      <c r="I477" s="37"/>
      <c r="J477"/>
      <c r="K477"/>
      <c r="L477" s="587"/>
      <c r="S477"/>
    </row>
    <row r="478" spans="1:19" s="6" customFormat="1">
      <c r="A478" s="37"/>
      <c r="B478"/>
      <c r="C478"/>
      <c r="D478"/>
      <c r="E478"/>
      <c r="F478"/>
      <c r="G478"/>
      <c r="H478" s="484"/>
      <c r="I478" s="37"/>
      <c r="J478"/>
      <c r="K478"/>
      <c r="L478" s="587"/>
      <c r="S478"/>
    </row>
    <row r="479" spans="1:19" s="6" customFormat="1">
      <c r="A479" s="37"/>
      <c r="B479"/>
      <c r="C479"/>
      <c r="D479"/>
      <c r="E479"/>
      <c r="F479"/>
      <c r="G479"/>
      <c r="H479" s="484"/>
      <c r="I479" s="37"/>
      <c r="J479"/>
      <c r="K479"/>
      <c r="L479" s="587"/>
      <c r="S479"/>
    </row>
    <row r="480" spans="1:19" s="6" customFormat="1">
      <c r="A480" s="37"/>
      <c r="B480"/>
      <c r="C480"/>
      <c r="D480"/>
      <c r="E480"/>
      <c r="F480"/>
      <c r="G480"/>
      <c r="H480" s="484"/>
      <c r="I480" s="37"/>
      <c r="J480"/>
      <c r="K480"/>
      <c r="L480" s="587"/>
      <c r="S480"/>
    </row>
    <row r="481" spans="1:19" s="6" customFormat="1">
      <c r="A481" s="37"/>
      <c r="B481"/>
      <c r="C481"/>
      <c r="D481"/>
      <c r="E481"/>
      <c r="F481"/>
      <c r="G481"/>
      <c r="H481" s="484"/>
      <c r="I481" s="37"/>
      <c r="J481"/>
      <c r="K481"/>
      <c r="L481" s="587"/>
      <c r="S481"/>
    </row>
    <row r="482" spans="1:19" s="6" customFormat="1">
      <c r="A482" s="37"/>
      <c r="B482"/>
      <c r="C482"/>
      <c r="D482"/>
      <c r="E482"/>
      <c r="F482"/>
      <c r="G482"/>
      <c r="H482" s="484"/>
      <c r="I482" s="37"/>
      <c r="J482"/>
      <c r="K482"/>
      <c r="L482" s="587"/>
      <c r="S482"/>
    </row>
    <row r="483" spans="1:19" s="6" customFormat="1">
      <c r="A483" s="37"/>
      <c r="B483"/>
      <c r="C483"/>
      <c r="D483"/>
      <c r="E483"/>
      <c r="F483"/>
      <c r="G483"/>
      <c r="H483" s="484"/>
      <c r="I483" s="37"/>
      <c r="J483"/>
      <c r="K483"/>
      <c r="L483" s="587"/>
      <c r="S483"/>
    </row>
    <row r="484" spans="1:19" s="6" customFormat="1">
      <c r="A484" s="37"/>
      <c r="B484"/>
      <c r="C484"/>
      <c r="D484"/>
      <c r="E484"/>
      <c r="F484"/>
      <c r="G484"/>
      <c r="H484" s="484"/>
      <c r="I484" s="37"/>
      <c r="J484"/>
      <c r="K484"/>
      <c r="L484" s="587"/>
      <c r="S484"/>
    </row>
    <row r="485" spans="1:19" s="6" customFormat="1">
      <c r="A485" s="37"/>
      <c r="B485"/>
      <c r="C485"/>
      <c r="D485"/>
      <c r="E485"/>
      <c r="F485"/>
      <c r="G485"/>
      <c r="H485" s="484"/>
      <c r="I485" s="37"/>
      <c r="J485"/>
      <c r="K485"/>
      <c r="L485" s="587"/>
      <c r="S485"/>
    </row>
    <row r="486" spans="1:19" s="6" customFormat="1">
      <c r="A486" s="37"/>
      <c r="B486"/>
      <c r="C486"/>
      <c r="D486"/>
      <c r="E486"/>
      <c r="F486"/>
      <c r="G486"/>
      <c r="H486" s="484"/>
      <c r="I486" s="37"/>
      <c r="J486"/>
      <c r="K486"/>
      <c r="L486" s="587"/>
      <c r="S486"/>
    </row>
    <row r="487" spans="1:19" s="6" customFormat="1">
      <c r="A487" s="37"/>
      <c r="B487"/>
      <c r="C487"/>
      <c r="D487"/>
      <c r="E487"/>
      <c r="F487"/>
      <c r="G487"/>
      <c r="H487" s="484"/>
      <c r="I487" s="37"/>
      <c r="J487"/>
      <c r="K487"/>
      <c r="L487" s="587"/>
      <c r="S487"/>
    </row>
    <row r="488" spans="1:19" s="6" customFormat="1">
      <c r="A488" s="37"/>
      <c r="B488"/>
      <c r="C488"/>
      <c r="D488"/>
      <c r="E488"/>
      <c r="F488"/>
      <c r="G488"/>
      <c r="H488" s="484"/>
      <c r="I488" s="37"/>
      <c r="J488"/>
      <c r="K488"/>
      <c r="L488" s="587"/>
      <c r="S488"/>
    </row>
    <row r="489" spans="1:19" s="6" customFormat="1">
      <c r="A489" s="37"/>
      <c r="B489"/>
      <c r="C489"/>
      <c r="D489"/>
      <c r="E489"/>
      <c r="F489"/>
      <c r="G489"/>
      <c r="H489" s="484"/>
      <c r="I489" s="37"/>
      <c r="J489"/>
      <c r="K489"/>
      <c r="L489" s="587"/>
      <c r="S489"/>
    </row>
    <row r="490" spans="1:19" s="6" customFormat="1">
      <c r="A490" s="37"/>
      <c r="B490"/>
      <c r="C490"/>
      <c r="D490"/>
      <c r="E490"/>
      <c r="F490"/>
      <c r="G490"/>
      <c r="H490" s="484"/>
      <c r="I490" s="37"/>
      <c r="J490"/>
      <c r="K490"/>
      <c r="L490" s="587"/>
      <c r="S490"/>
    </row>
    <row r="491" spans="1:19" s="6" customFormat="1">
      <c r="A491" s="37"/>
      <c r="B491"/>
      <c r="C491"/>
      <c r="D491"/>
      <c r="E491"/>
      <c r="F491"/>
      <c r="G491"/>
      <c r="H491" s="484"/>
      <c r="I491" s="37"/>
      <c r="J491"/>
      <c r="K491"/>
      <c r="L491" s="587"/>
      <c r="S491"/>
    </row>
    <row r="492" spans="1:19" s="6" customFormat="1">
      <c r="A492" s="37"/>
      <c r="B492"/>
      <c r="C492"/>
      <c r="D492"/>
      <c r="E492"/>
      <c r="F492"/>
      <c r="G492"/>
      <c r="H492" s="484"/>
      <c r="I492" s="37"/>
      <c r="J492"/>
      <c r="K492"/>
      <c r="L492" s="587"/>
      <c r="S492"/>
    </row>
    <row r="493" spans="1:19" s="6" customFormat="1">
      <c r="A493" s="37"/>
      <c r="B493"/>
      <c r="C493"/>
      <c r="D493"/>
      <c r="E493"/>
      <c r="F493"/>
      <c r="G493"/>
      <c r="H493" s="484"/>
      <c r="I493" s="37"/>
      <c r="J493"/>
      <c r="K493"/>
      <c r="L493" s="587"/>
      <c r="S493"/>
    </row>
    <row r="494" spans="1:19" s="6" customFormat="1">
      <c r="A494" s="37"/>
      <c r="B494"/>
      <c r="C494"/>
      <c r="D494"/>
      <c r="E494"/>
      <c r="F494"/>
      <c r="G494"/>
      <c r="H494" s="484"/>
      <c r="I494" s="37"/>
      <c r="J494"/>
      <c r="K494"/>
      <c r="L494" s="587"/>
      <c r="S494"/>
    </row>
    <row r="495" spans="1:19" s="6" customFormat="1">
      <c r="A495" s="37"/>
      <c r="B495"/>
      <c r="C495"/>
      <c r="D495"/>
      <c r="E495"/>
      <c r="F495"/>
      <c r="G495"/>
      <c r="H495" s="484"/>
      <c r="I495" s="37"/>
      <c r="J495"/>
      <c r="K495"/>
      <c r="L495" s="587"/>
      <c r="S495"/>
    </row>
    <row r="496" spans="1:19" s="6" customFormat="1">
      <c r="A496" s="37"/>
      <c r="B496"/>
      <c r="C496"/>
      <c r="D496"/>
      <c r="E496"/>
      <c r="F496"/>
      <c r="G496"/>
      <c r="H496" s="484"/>
      <c r="I496" s="37"/>
      <c r="J496"/>
      <c r="K496"/>
      <c r="L496" s="587"/>
      <c r="S496"/>
    </row>
    <row r="497" spans="1:19" s="6" customFormat="1">
      <c r="A497" s="37"/>
      <c r="B497"/>
      <c r="C497"/>
      <c r="D497"/>
      <c r="E497"/>
      <c r="F497"/>
      <c r="G497"/>
      <c r="H497" s="484"/>
      <c r="I497" s="37"/>
      <c r="J497"/>
      <c r="K497"/>
      <c r="L497" s="587"/>
      <c r="S497"/>
    </row>
    <row r="498" spans="1:19" s="6" customFormat="1">
      <c r="A498" s="37"/>
      <c r="B498"/>
      <c r="C498"/>
      <c r="D498"/>
      <c r="E498"/>
      <c r="F498"/>
      <c r="G498"/>
      <c r="H498" s="484"/>
      <c r="I498" s="37"/>
      <c r="J498"/>
      <c r="K498"/>
      <c r="L498" s="587"/>
      <c r="S498"/>
    </row>
    <row r="499" spans="1:19" s="6" customFormat="1">
      <c r="A499" s="37"/>
      <c r="B499"/>
      <c r="C499"/>
      <c r="D499"/>
      <c r="E499"/>
      <c r="F499"/>
      <c r="G499"/>
      <c r="H499" s="484"/>
      <c r="I499" s="37"/>
      <c r="J499"/>
      <c r="K499"/>
      <c r="L499" s="587"/>
      <c r="S499"/>
    </row>
    <row r="500" spans="1:19" s="6" customFormat="1">
      <c r="A500" s="37"/>
      <c r="B500"/>
      <c r="C500"/>
      <c r="D500"/>
      <c r="E500"/>
      <c r="F500"/>
      <c r="G500"/>
      <c r="H500" s="484"/>
      <c r="I500" s="37"/>
      <c r="J500"/>
      <c r="K500"/>
      <c r="L500" s="587"/>
      <c r="S500"/>
    </row>
    <row r="501" spans="1:19" s="6" customFormat="1">
      <c r="A501" s="37"/>
      <c r="B501"/>
      <c r="C501"/>
      <c r="D501"/>
      <c r="E501"/>
      <c r="F501"/>
      <c r="G501"/>
      <c r="H501" s="484"/>
      <c r="I501" s="37"/>
      <c r="J501"/>
      <c r="K501"/>
      <c r="L501" s="587"/>
      <c r="S501"/>
    </row>
    <row r="502" spans="1:19" s="6" customFormat="1">
      <c r="A502" s="37"/>
      <c r="B502"/>
      <c r="C502"/>
      <c r="D502"/>
      <c r="E502"/>
      <c r="F502"/>
      <c r="G502"/>
      <c r="H502" s="484"/>
      <c r="I502" s="37"/>
      <c r="J502"/>
      <c r="K502"/>
      <c r="L502" s="587"/>
      <c r="S502"/>
    </row>
    <row r="503" spans="1:19" s="6" customFormat="1">
      <c r="A503" s="37"/>
      <c r="B503"/>
      <c r="C503"/>
      <c r="D503"/>
      <c r="E503"/>
      <c r="F503"/>
      <c r="G503"/>
      <c r="H503" s="484"/>
      <c r="I503" s="37"/>
      <c r="J503"/>
      <c r="K503"/>
      <c r="L503" s="587"/>
      <c r="S503"/>
    </row>
    <row r="504" spans="1:19" s="6" customFormat="1">
      <c r="A504" s="37"/>
      <c r="B504"/>
      <c r="C504"/>
      <c r="D504"/>
      <c r="E504"/>
      <c r="F504"/>
      <c r="G504"/>
      <c r="H504" s="484"/>
      <c r="I504" s="37"/>
      <c r="J504"/>
      <c r="K504"/>
      <c r="L504" s="587"/>
      <c r="S504"/>
    </row>
    <row r="505" spans="1:19" s="6" customFormat="1">
      <c r="A505" s="37"/>
      <c r="B505"/>
      <c r="C505"/>
      <c r="D505"/>
      <c r="E505"/>
      <c r="F505"/>
      <c r="G505"/>
      <c r="H505" s="484"/>
      <c r="I505" s="37"/>
      <c r="J505"/>
      <c r="K505"/>
      <c r="L505" s="587"/>
      <c r="S505"/>
    </row>
    <row r="506" spans="1:19" s="6" customFormat="1">
      <c r="A506" s="37"/>
      <c r="B506"/>
      <c r="C506"/>
      <c r="D506"/>
      <c r="E506"/>
      <c r="F506"/>
      <c r="G506"/>
      <c r="H506" s="484"/>
      <c r="I506" s="37"/>
      <c r="J506"/>
      <c r="K506"/>
      <c r="L506" s="587"/>
      <c r="S506"/>
    </row>
    <row r="507" spans="1:19" s="6" customFormat="1">
      <c r="A507" s="37"/>
      <c r="B507"/>
      <c r="C507"/>
      <c r="D507"/>
      <c r="E507"/>
      <c r="F507"/>
      <c r="G507"/>
      <c r="H507" s="484"/>
      <c r="I507" s="37"/>
      <c r="J507"/>
      <c r="K507"/>
      <c r="L507" s="587"/>
      <c r="S507"/>
    </row>
    <row r="508" spans="1:19" s="6" customFormat="1">
      <c r="A508" s="37"/>
      <c r="B508"/>
      <c r="C508"/>
      <c r="D508"/>
      <c r="E508"/>
      <c r="F508"/>
      <c r="G508"/>
      <c r="H508" s="484"/>
      <c r="I508" s="37"/>
      <c r="J508"/>
      <c r="K508"/>
      <c r="L508" s="587"/>
      <c r="S508"/>
    </row>
    <row r="509" spans="1:19" s="6" customFormat="1">
      <c r="A509" s="37"/>
      <c r="B509"/>
      <c r="C509"/>
      <c r="D509"/>
      <c r="E509"/>
      <c r="F509"/>
      <c r="G509"/>
      <c r="H509" s="484"/>
      <c r="I509" s="37"/>
      <c r="J509"/>
      <c r="K509"/>
      <c r="L509" s="587"/>
      <c r="S509"/>
    </row>
    <row r="510" spans="1:19" s="6" customFormat="1">
      <c r="A510" s="37"/>
      <c r="B510"/>
      <c r="C510"/>
      <c r="D510"/>
      <c r="E510"/>
      <c r="F510"/>
      <c r="G510"/>
      <c r="H510" s="484"/>
      <c r="I510" s="37"/>
      <c r="J510"/>
      <c r="K510"/>
      <c r="L510" s="587"/>
      <c r="S510"/>
    </row>
    <row r="511" spans="1:19" s="6" customFormat="1">
      <c r="A511" s="37"/>
      <c r="B511"/>
      <c r="C511"/>
      <c r="D511"/>
      <c r="E511"/>
      <c r="F511"/>
      <c r="G511"/>
      <c r="H511" s="484"/>
      <c r="I511" s="37"/>
      <c r="J511"/>
      <c r="K511"/>
      <c r="L511" s="587"/>
      <c r="S511"/>
    </row>
    <row r="512" spans="1:19" s="6" customFormat="1">
      <c r="A512" s="37"/>
      <c r="B512"/>
      <c r="C512"/>
      <c r="D512"/>
      <c r="E512"/>
      <c r="F512"/>
      <c r="G512"/>
      <c r="H512" s="484"/>
      <c r="I512" s="37"/>
      <c r="J512"/>
      <c r="K512"/>
      <c r="L512" s="587"/>
      <c r="S512"/>
    </row>
    <row r="513" spans="1:19" s="6" customFormat="1">
      <c r="A513" s="37"/>
      <c r="B513"/>
      <c r="C513"/>
      <c r="D513"/>
      <c r="E513"/>
      <c r="F513"/>
      <c r="G513"/>
      <c r="H513" s="484"/>
      <c r="I513" s="37"/>
      <c r="J513"/>
      <c r="K513"/>
      <c r="L513" s="587"/>
      <c r="S513"/>
    </row>
    <row r="514" spans="1:19" s="6" customFormat="1">
      <c r="A514" s="37"/>
      <c r="B514"/>
      <c r="C514"/>
      <c r="D514"/>
      <c r="E514"/>
      <c r="F514"/>
      <c r="G514"/>
      <c r="H514" s="484"/>
      <c r="I514" s="37"/>
      <c r="J514"/>
      <c r="K514"/>
      <c r="L514" s="587"/>
      <c r="S514"/>
    </row>
    <row r="515" spans="1:19" s="6" customFormat="1">
      <c r="A515" s="37"/>
      <c r="B515"/>
      <c r="C515"/>
      <c r="D515"/>
      <c r="E515"/>
      <c r="F515"/>
      <c r="G515"/>
      <c r="H515" s="484"/>
      <c r="I515" s="37"/>
      <c r="J515"/>
      <c r="K515"/>
      <c r="L515" s="587"/>
      <c r="S515"/>
    </row>
    <row r="516" spans="1:19" s="6" customFormat="1">
      <c r="A516" s="37"/>
      <c r="B516"/>
      <c r="C516"/>
      <c r="D516"/>
      <c r="E516"/>
      <c r="F516"/>
      <c r="G516"/>
      <c r="H516" s="484"/>
      <c r="I516" s="37"/>
      <c r="J516"/>
      <c r="K516"/>
      <c r="L516" s="587"/>
      <c r="S516"/>
    </row>
    <row r="517" spans="1:19" s="6" customFormat="1">
      <c r="A517" s="37"/>
      <c r="B517"/>
      <c r="C517"/>
      <c r="D517"/>
      <c r="E517"/>
      <c r="F517"/>
      <c r="G517"/>
      <c r="H517" s="484"/>
      <c r="I517" s="37"/>
      <c r="J517"/>
      <c r="K517"/>
      <c r="L517" s="587"/>
      <c r="S517"/>
    </row>
    <row r="518" spans="1:19" s="6" customFormat="1">
      <c r="A518" s="37"/>
      <c r="B518"/>
      <c r="C518"/>
      <c r="D518"/>
      <c r="E518"/>
      <c r="F518"/>
      <c r="G518"/>
      <c r="H518" s="484"/>
      <c r="I518" s="37"/>
      <c r="J518"/>
      <c r="K518"/>
      <c r="L518" s="587"/>
      <c r="S518"/>
    </row>
    <row r="519" spans="1:19" s="6" customFormat="1">
      <c r="A519" s="37"/>
      <c r="B519"/>
      <c r="C519"/>
      <c r="D519"/>
      <c r="E519"/>
      <c r="F519"/>
      <c r="G519"/>
      <c r="H519" s="484"/>
      <c r="I519" s="37"/>
      <c r="J519"/>
      <c r="K519"/>
      <c r="L519" s="587"/>
      <c r="S519"/>
    </row>
    <row r="520" spans="1:19" s="6" customFormat="1">
      <c r="A520" s="37"/>
      <c r="B520"/>
      <c r="C520"/>
      <c r="D520"/>
      <c r="E520"/>
      <c r="F520"/>
      <c r="G520"/>
      <c r="H520" s="484"/>
      <c r="I520" s="37"/>
      <c r="J520"/>
      <c r="K520"/>
      <c r="L520" s="587"/>
      <c r="S520"/>
    </row>
    <row r="521" spans="1:19" s="6" customFormat="1">
      <c r="A521" s="37"/>
      <c r="B521"/>
      <c r="C521"/>
      <c r="D521"/>
      <c r="E521"/>
      <c r="F521"/>
      <c r="G521"/>
      <c r="H521" s="484"/>
      <c r="I521" s="37"/>
      <c r="J521"/>
      <c r="K521"/>
      <c r="L521" s="587"/>
      <c r="S521"/>
    </row>
    <row r="522" spans="1:19" s="6" customFormat="1">
      <c r="A522" s="37"/>
      <c r="B522"/>
      <c r="C522"/>
      <c r="D522"/>
      <c r="E522"/>
      <c r="F522"/>
      <c r="G522"/>
      <c r="H522" s="484"/>
      <c r="I522" s="37"/>
      <c r="J522"/>
      <c r="K522"/>
      <c r="L522" s="587"/>
      <c r="S522"/>
    </row>
    <row r="523" spans="1:19" s="6" customFormat="1">
      <c r="A523" s="37"/>
      <c r="B523"/>
      <c r="C523"/>
      <c r="D523"/>
      <c r="E523"/>
      <c r="F523"/>
      <c r="G523"/>
      <c r="H523" s="484"/>
      <c r="I523" s="37"/>
      <c r="J523"/>
      <c r="K523"/>
      <c r="L523" s="587"/>
      <c r="S523"/>
    </row>
    <row r="524" spans="1:19" s="6" customFormat="1">
      <c r="A524" s="37"/>
      <c r="B524"/>
      <c r="C524"/>
      <c r="D524"/>
      <c r="E524"/>
      <c r="F524"/>
      <c r="G524"/>
      <c r="H524" s="484"/>
      <c r="I524" s="37"/>
      <c r="J524"/>
      <c r="K524"/>
      <c r="L524" s="587"/>
      <c r="S524"/>
    </row>
    <row r="525" spans="1:19" s="6" customFormat="1">
      <c r="A525" s="37"/>
      <c r="B525"/>
      <c r="C525"/>
      <c r="D525"/>
      <c r="E525"/>
      <c r="F525"/>
      <c r="G525"/>
      <c r="H525" s="484"/>
      <c r="I525" s="37"/>
      <c r="J525"/>
      <c r="K525"/>
      <c r="L525" s="587"/>
      <c r="S525"/>
    </row>
    <row r="526" spans="1:19" s="6" customFormat="1">
      <c r="A526" s="37"/>
      <c r="B526"/>
      <c r="C526"/>
      <c r="D526"/>
      <c r="E526"/>
      <c r="F526"/>
      <c r="G526"/>
      <c r="H526" s="484"/>
      <c r="I526" s="37"/>
      <c r="J526"/>
      <c r="K526"/>
      <c r="L526" s="587"/>
      <c r="S526"/>
    </row>
    <row r="527" spans="1:19" s="6" customFormat="1">
      <c r="A527" s="37"/>
      <c r="B527"/>
      <c r="C527"/>
      <c r="D527"/>
      <c r="E527"/>
      <c r="F527"/>
      <c r="G527"/>
      <c r="H527" s="484"/>
      <c r="I527" s="37"/>
      <c r="J527"/>
      <c r="K527"/>
      <c r="L527" s="587"/>
      <c r="S527"/>
    </row>
    <row r="528" spans="1:19" s="6" customFormat="1">
      <c r="A528" s="37"/>
      <c r="B528"/>
      <c r="C528"/>
      <c r="D528"/>
      <c r="E528"/>
      <c r="F528"/>
      <c r="G528"/>
      <c r="H528" s="484"/>
      <c r="I528" s="37"/>
      <c r="J528"/>
      <c r="K528"/>
      <c r="L528" s="587"/>
      <c r="S528"/>
    </row>
    <row r="529" spans="1:19" s="6" customFormat="1">
      <c r="A529" s="37"/>
      <c r="B529"/>
      <c r="C529"/>
      <c r="D529"/>
      <c r="E529"/>
      <c r="F529"/>
      <c r="G529"/>
      <c r="H529" s="484"/>
      <c r="I529" s="37"/>
      <c r="J529"/>
      <c r="K529"/>
      <c r="L529" s="587"/>
      <c r="S529"/>
    </row>
    <row r="530" spans="1:19" s="6" customFormat="1">
      <c r="A530" s="37"/>
      <c r="B530"/>
      <c r="C530"/>
      <c r="D530"/>
      <c r="E530"/>
      <c r="F530"/>
      <c r="G530"/>
      <c r="H530" s="484"/>
      <c r="I530" s="37"/>
      <c r="J530"/>
      <c r="K530"/>
      <c r="L530" s="587"/>
      <c r="S530"/>
    </row>
    <row r="531" spans="1:19" s="6" customFormat="1">
      <c r="A531" s="37"/>
      <c r="B531"/>
      <c r="C531"/>
      <c r="D531"/>
      <c r="E531"/>
      <c r="F531"/>
      <c r="G531"/>
      <c r="H531" s="484"/>
      <c r="I531" s="37"/>
      <c r="J531"/>
      <c r="K531"/>
      <c r="L531" s="587"/>
      <c r="S531"/>
    </row>
    <row r="532" spans="1:19" s="6" customFormat="1">
      <c r="A532" s="37"/>
      <c r="B532"/>
      <c r="C532"/>
      <c r="D532"/>
      <c r="E532"/>
      <c r="F532"/>
      <c r="G532"/>
      <c r="H532" s="484"/>
      <c r="I532" s="37"/>
      <c r="J532"/>
      <c r="K532"/>
      <c r="L532" s="587"/>
      <c r="S532"/>
    </row>
    <row r="533" spans="1:19" s="6" customFormat="1">
      <c r="A533" s="37"/>
      <c r="B533"/>
      <c r="C533"/>
      <c r="D533"/>
      <c r="E533"/>
      <c r="F533"/>
      <c r="G533"/>
      <c r="H533" s="484"/>
      <c r="I533" s="37"/>
      <c r="J533"/>
      <c r="K533"/>
      <c r="L533" s="587"/>
      <c r="S533"/>
    </row>
    <row r="534" spans="1:19" s="6" customFormat="1">
      <c r="A534" s="37"/>
      <c r="B534"/>
      <c r="C534"/>
      <c r="D534"/>
      <c r="E534"/>
      <c r="F534"/>
      <c r="G534"/>
      <c r="H534" s="484"/>
      <c r="I534" s="37"/>
      <c r="J534"/>
      <c r="K534"/>
      <c r="L534" s="587"/>
      <c r="S534"/>
    </row>
    <row r="535" spans="1:19" s="6" customFormat="1">
      <c r="A535" s="37"/>
      <c r="B535"/>
      <c r="C535"/>
      <c r="D535"/>
      <c r="E535"/>
      <c r="F535"/>
      <c r="G535"/>
      <c r="H535" s="484"/>
      <c r="I535" s="37"/>
      <c r="J535"/>
      <c r="K535"/>
      <c r="L535" s="587"/>
      <c r="S535"/>
    </row>
    <row r="536" spans="1:19" s="6" customFormat="1">
      <c r="A536" s="37"/>
      <c r="B536"/>
      <c r="C536"/>
      <c r="D536"/>
      <c r="E536"/>
      <c r="F536"/>
      <c r="G536"/>
      <c r="H536" s="484"/>
      <c r="I536" s="37"/>
      <c r="J536"/>
      <c r="K536"/>
      <c r="L536" s="587"/>
      <c r="S536"/>
    </row>
    <row r="537" spans="1:19" s="6" customFormat="1">
      <c r="A537" s="37"/>
      <c r="B537"/>
      <c r="C537"/>
      <c r="D537"/>
      <c r="E537"/>
      <c r="F537"/>
      <c r="G537"/>
      <c r="H537" s="484"/>
      <c r="I537" s="37"/>
      <c r="J537"/>
      <c r="K537"/>
      <c r="L537" s="587"/>
      <c r="S537"/>
    </row>
    <row r="538" spans="1:19" s="6" customFormat="1">
      <c r="A538" s="37"/>
      <c r="B538"/>
      <c r="C538"/>
      <c r="D538"/>
      <c r="E538"/>
      <c r="F538"/>
      <c r="G538"/>
      <c r="H538" s="484"/>
      <c r="I538" s="37"/>
      <c r="J538"/>
      <c r="K538"/>
      <c r="L538" s="587"/>
      <c r="S538"/>
    </row>
    <row r="539" spans="1:19" s="6" customFormat="1">
      <c r="A539" s="37"/>
      <c r="B539"/>
      <c r="C539"/>
      <c r="D539"/>
      <c r="E539"/>
      <c r="F539"/>
      <c r="G539"/>
      <c r="H539" s="484"/>
      <c r="I539" s="37"/>
      <c r="J539"/>
      <c r="K539"/>
      <c r="L539" s="587"/>
      <c r="S539"/>
    </row>
    <row r="540" spans="1:19" s="6" customFormat="1">
      <c r="A540" s="37"/>
      <c r="B540"/>
      <c r="C540"/>
      <c r="D540"/>
      <c r="E540"/>
      <c r="F540"/>
      <c r="G540"/>
      <c r="H540" s="484"/>
      <c r="I540" s="37"/>
      <c r="J540"/>
      <c r="K540"/>
      <c r="L540" s="587"/>
      <c r="S540"/>
    </row>
    <row r="541" spans="1:19" s="6" customFormat="1">
      <c r="A541" s="37"/>
      <c r="B541"/>
      <c r="C541"/>
      <c r="D541"/>
      <c r="E541"/>
      <c r="F541"/>
      <c r="G541"/>
      <c r="H541" s="484"/>
      <c r="I541" s="37"/>
      <c r="J541"/>
      <c r="K541"/>
      <c r="L541" s="587"/>
      <c r="S541"/>
    </row>
    <row r="542" spans="1:19" s="6" customFormat="1">
      <c r="A542" s="37"/>
      <c r="B542"/>
      <c r="C542"/>
      <c r="D542"/>
      <c r="E542"/>
      <c r="F542"/>
      <c r="G542"/>
      <c r="H542" s="484"/>
      <c r="I542" s="37"/>
      <c r="J542"/>
      <c r="K542"/>
      <c r="L542" s="587"/>
      <c r="S542"/>
    </row>
    <row r="543" spans="1:19" s="6" customFormat="1">
      <c r="A543" s="37"/>
      <c r="B543"/>
      <c r="C543"/>
      <c r="D543"/>
      <c r="E543"/>
      <c r="F543"/>
      <c r="G543"/>
      <c r="H543" s="484"/>
      <c r="I543" s="37"/>
      <c r="J543"/>
      <c r="K543"/>
      <c r="L543" s="587"/>
      <c r="S543"/>
    </row>
    <row r="544" spans="1:19" s="6" customFormat="1">
      <c r="A544" s="37"/>
      <c r="B544"/>
      <c r="C544"/>
      <c r="D544"/>
      <c r="E544"/>
      <c r="F544"/>
      <c r="G544"/>
      <c r="H544" s="484"/>
      <c r="I544" s="37"/>
      <c r="J544"/>
      <c r="K544"/>
      <c r="L544" s="587"/>
      <c r="S544"/>
    </row>
    <row r="545" spans="1:19" s="6" customFormat="1">
      <c r="A545" s="37"/>
      <c r="B545"/>
      <c r="C545"/>
      <c r="D545"/>
      <c r="E545"/>
      <c r="F545"/>
      <c r="G545"/>
      <c r="H545" s="484"/>
      <c r="I545" s="37"/>
      <c r="J545"/>
      <c r="K545"/>
      <c r="L545" s="587"/>
      <c r="S545"/>
    </row>
    <row r="546" spans="1:19" s="6" customFormat="1">
      <c r="A546" s="37"/>
      <c r="B546"/>
      <c r="C546"/>
      <c r="D546"/>
      <c r="E546"/>
      <c r="F546"/>
      <c r="G546"/>
      <c r="H546" s="484"/>
      <c r="I546" s="37"/>
      <c r="J546"/>
      <c r="K546"/>
      <c r="L546" s="587"/>
      <c r="S546"/>
    </row>
    <row r="547" spans="1:19" s="6" customFormat="1">
      <c r="A547" s="37"/>
      <c r="B547"/>
      <c r="C547"/>
      <c r="D547"/>
      <c r="E547"/>
      <c r="F547"/>
      <c r="G547"/>
      <c r="H547" s="484"/>
      <c r="I547" s="37"/>
      <c r="J547"/>
      <c r="K547"/>
      <c r="L547" s="587"/>
      <c r="S547"/>
    </row>
    <row r="548" spans="1:19" s="6" customFormat="1">
      <c r="A548" s="37"/>
      <c r="B548"/>
      <c r="C548"/>
      <c r="D548"/>
      <c r="E548"/>
      <c r="F548"/>
      <c r="G548"/>
      <c r="H548" s="484"/>
      <c r="I548" s="37"/>
      <c r="J548"/>
      <c r="K548"/>
      <c r="L548" s="587"/>
      <c r="S548"/>
    </row>
    <row r="549" spans="1:19" s="6" customFormat="1">
      <c r="A549" s="37"/>
      <c r="B549"/>
      <c r="C549"/>
      <c r="D549"/>
      <c r="E549"/>
      <c r="F549"/>
      <c r="G549"/>
      <c r="H549" s="484"/>
      <c r="I549" s="37"/>
      <c r="J549"/>
      <c r="K549"/>
      <c r="L549" s="587"/>
      <c r="S549"/>
    </row>
    <row r="550" spans="1:19" s="6" customFormat="1">
      <c r="A550" s="37"/>
      <c r="B550"/>
      <c r="C550"/>
      <c r="D550"/>
      <c r="E550"/>
      <c r="F550"/>
      <c r="G550"/>
      <c r="H550" s="484"/>
      <c r="I550" s="37"/>
      <c r="J550"/>
      <c r="K550"/>
      <c r="L550" s="587"/>
      <c r="S550"/>
    </row>
    <row r="551" spans="1:19" s="6" customFormat="1">
      <c r="A551" s="37"/>
      <c r="B551"/>
      <c r="C551"/>
      <c r="D551"/>
      <c r="E551"/>
      <c r="F551"/>
      <c r="G551"/>
      <c r="H551" s="484"/>
      <c r="I551" s="37"/>
      <c r="J551"/>
      <c r="K551"/>
      <c r="L551" s="587"/>
      <c r="S551"/>
    </row>
    <row r="552" spans="1:19" s="6" customFormat="1">
      <c r="A552" s="37"/>
      <c r="B552"/>
      <c r="C552"/>
      <c r="D552"/>
      <c r="E552"/>
      <c r="F552"/>
      <c r="G552"/>
      <c r="H552" s="484"/>
      <c r="I552" s="37"/>
      <c r="J552"/>
      <c r="K552"/>
      <c r="L552" s="587"/>
      <c r="S552"/>
    </row>
    <row r="553" spans="1:19" s="6" customFormat="1">
      <c r="A553" s="37"/>
      <c r="B553"/>
      <c r="C553"/>
      <c r="D553"/>
      <c r="E553"/>
      <c r="F553"/>
      <c r="G553"/>
      <c r="H553" s="484"/>
      <c r="I553" s="37"/>
      <c r="J553"/>
      <c r="K553"/>
      <c r="L553" s="587"/>
      <c r="S553"/>
    </row>
    <row r="554" spans="1:19" s="6" customFormat="1">
      <c r="A554" s="37"/>
      <c r="B554"/>
      <c r="C554"/>
      <c r="D554"/>
      <c r="E554"/>
      <c r="F554"/>
      <c r="G554"/>
      <c r="H554" s="484"/>
      <c r="I554" s="37"/>
      <c r="J554"/>
      <c r="K554"/>
      <c r="L554" s="587"/>
      <c r="S554"/>
    </row>
    <row r="555" spans="1:19" s="6" customFormat="1">
      <c r="A555" s="37"/>
      <c r="B555"/>
      <c r="C555"/>
      <c r="D555"/>
      <c r="E555"/>
      <c r="F555"/>
      <c r="G555"/>
      <c r="H555" s="484"/>
      <c r="I555" s="37"/>
      <c r="J555"/>
      <c r="K555"/>
      <c r="L555" s="587"/>
      <c r="S555"/>
    </row>
    <row r="556" spans="1:19" s="6" customFormat="1">
      <c r="A556" s="37"/>
      <c r="B556"/>
      <c r="C556"/>
      <c r="D556"/>
      <c r="E556"/>
      <c r="F556"/>
      <c r="G556"/>
      <c r="H556" s="484"/>
      <c r="I556" s="37"/>
      <c r="J556"/>
      <c r="K556"/>
      <c r="L556" s="587"/>
      <c r="S556"/>
    </row>
    <row r="557" spans="1:19" s="6" customFormat="1">
      <c r="A557" s="37"/>
      <c r="B557"/>
      <c r="C557"/>
      <c r="D557"/>
      <c r="E557"/>
      <c r="F557"/>
      <c r="G557"/>
      <c r="H557" s="484"/>
      <c r="I557" s="37"/>
      <c r="J557"/>
      <c r="K557"/>
      <c r="L557" s="587"/>
      <c r="S557"/>
    </row>
    <row r="558" spans="1:19" s="6" customFormat="1">
      <c r="A558" s="37"/>
      <c r="B558"/>
      <c r="C558"/>
      <c r="D558"/>
      <c r="E558"/>
      <c r="F558"/>
      <c r="G558"/>
      <c r="H558" s="484"/>
      <c r="I558" s="37"/>
      <c r="J558"/>
      <c r="K558"/>
      <c r="L558" s="587"/>
      <c r="S558"/>
    </row>
    <row r="559" spans="1:19" s="6" customFormat="1">
      <c r="A559" s="37"/>
      <c r="B559"/>
      <c r="C559"/>
      <c r="D559"/>
      <c r="E559"/>
      <c r="F559"/>
      <c r="G559"/>
      <c r="H559" s="484"/>
      <c r="I559" s="37"/>
      <c r="J559"/>
      <c r="K559"/>
      <c r="L559" s="587"/>
      <c r="S559"/>
    </row>
    <row r="560" spans="1:19" s="6" customFormat="1">
      <c r="A560" s="37"/>
      <c r="B560"/>
      <c r="C560"/>
      <c r="D560"/>
      <c r="E560"/>
      <c r="F560"/>
      <c r="G560"/>
      <c r="H560" s="484"/>
      <c r="I560" s="37"/>
      <c r="J560"/>
      <c r="K560"/>
      <c r="L560" s="587"/>
      <c r="S560"/>
    </row>
    <row r="561" spans="1:19" s="6" customFormat="1">
      <c r="A561" s="37"/>
      <c r="B561"/>
      <c r="C561"/>
      <c r="D561"/>
      <c r="E561"/>
      <c r="F561"/>
      <c r="G561"/>
      <c r="H561" s="484"/>
      <c r="I561" s="37"/>
      <c r="J561"/>
      <c r="K561"/>
      <c r="L561" s="587"/>
      <c r="S561"/>
    </row>
    <row r="562" spans="1:19" s="6" customFormat="1">
      <c r="A562" s="37"/>
      <c r="B562"/>
      <c r="C562"/>
      <c r="D562"/>
      <c r="E562"/>
      <c r="F562"/>
      <c r="G562"/>
      <c r="H562" s="484"/>
      <c r="I562" s="37"/>
      <c r="J562"/>
      <c r="K562"/>
      <c r="L562" s="587"/>
      <c r="S562"/>
    </row>
    <row r="563" spans="1:19" s="6" customFormat="1">
      <c r="A563" s="37"/>
      <c r="B563"/>
      <c r="C563"/>
      <c r="D563"/>
      <c r="E563"/>
      <c r="F563"/>
      <c r="G563"/>
      <c r="H563" s="484"/>
      <c r="I563" s="37"/>
      <c r="J563"/>
      <c r="K563"/>
      <c r="L563" s="587"/>
      <c r="S563"/>
    </row>
    <row r="564" spans="1:19" s="6" customFormat="1">
      <c r="A564" s="37"/>
      <c r="B564"/>
      <c r="C564"/>
      <c r="D564"/>
      <c r="E564"/>
      <c r="F564"/>
      <c r="G564"/>
      <c r="H564" s="484"/>
      <c r="I564" s="37"/>
      <c r="J564"/>
      <c r="K564"/>
      <c r="L564" s="587"/>
      <c r="S564"/>
    </row>
    <row r="565" spans="1:19" s="6" customFormat="1">
      <c r="A565" s="37"/>
      <c r="B565"/>
      <c r="C565"/>
      <c r="D565"/>
      <c r="E565"/>
      <c r="F565"/>
      <c r="G565"/>
      <c r="H565" s="484"/>
      <c r="I565" s="37"/>
      <c r="J565"/>
      <c r="K565"/>
      <c r="L565" s="587"/>
      <c r="S565"/>
    </row>
    <row r="566" spans="1:19" s="6" customFormat="1">
      <c r="A566" s="37"/>
      <c r="B566"/>
      <c r="C566"/>
      <c r="D566"/>
      <c r="E566"/>
      <c r="F566"/>
      <c r="G566"/>
      <c r="H566" s="484"/>
      <c r="I566" s="37"/>
      <c r="J566"/>
      <c r="K566"/>
      <c r="L566" s="587"/>
      <c r="S566"/>
    </row>
    <row r="567" spans="1:19" s="6" customFormat="1">
      <c r="A567" s="37"/>
      <c r="B567"/>
      <c r="C567"/>
      <c r="D567"/>
      <c r="E567"/>
      <c r="F567"/>
      <c r="G567"/>
      <c r="H567" s="484"/>
      <c r="I567" s="37"/>
      <c r="J567"/>
      <c r="K567"/>
      <c r="L567" s="587"/>
      <c r="S567"/>
    </row>
    <row r="568" spans="1:19" s="6" customFormat="1">
      <c r="A568" s="37"/>
      <c r="B568"/>
      <c r="C568"/>
      <c r="D568"/>
      <c r="E568"/>
      <c r="F568"/>
      <c r="G568"/>
      <c r="H568" s="484"/>
      <c r="I568" s="37"/>
      <c r="J568"/>
      <c r="K568"/>
      <c r="L568" s="587"/>
      <c r="S568"/>
    </row>
    <row r="569" spans="1:19" s="6" customFormat="1">
      <c r="A569" s="37"/>
      <c r="B569"/>
      <c r="C569"/>
      <c r="D569"/>
      <c r="E569"/>
      <c r="F569"/>
      <c r="G569"/>
      <c r="H569" s="484"/>
      <c r="I569" s="37"/>
      <c r="J569"/>
      <c r="K569"/>
      <c r="L569" s="587"/>
      <c r="S569"/>
    </row>
    <row r="570" spans="1:19" s="6" customFormat="1">
      <c r="A570" s="37"/>
      <c r="B570"/>
      <c r="C570"/>
      <c r="D570"/>
      <c r="E570"/>
      <c r="F570"/>
      <c r="G570"/>
      <c r="H570" s="484"/>
      <c r="I570" s="37"/>
      <c r="J570"/>
      <c r="K570"/>
      <c r="L570" s="587"/>
      <c r="S570"/>
    </row>
    <row r="571" spans="1:19" s="6" customFormat="1">
      <c r="A571" s="37"/>
      <c r="B571"/>
      <c r="C571"/>
      <c r="D571"/>
      <c r="E571"/>
      <c r="F571"/>
      <c r="G571"/>
      <c r="H571" s="484"/>
      <c r="I571" s="37"/>
      <c r="J571"/>
      <c r="K571"/>
      <c r="L571" s="587"/>
      <c r="S571"/>
    </row>
    <row r="572" spans="1:19" s="6" customFormat="1">
      <c r="A572" s="37"/>
      <c r="B572"/>
      <c r="C572"/>
      <c r="D572"/>
      <c r="E572"/>
      <c r="F572"/>
      <c r="G572"/>
      <c r="H572" s="484"/>
      <c r="I572" s="37"/>
      <c r="J572"/>
      <c r="K572"/>
      <c r="L572" s="587"/>
      <c r="S572"/>
    </row>
    <row r="573" spans="1:19" s="6" customFormat="1">
      <c r="A573" s="37"/>
      <c r="B573"/>
      <c r="C573"/>
      <c r="D573"/>
      <c r="E573"/>
      <c r="F573"/>
      <c r="G573"/>
      <c r="H573" s="484"/>
      <c r="I573" s="37"/>
      <c r="J573"/>
      <c r="K573"/>
      <c r="L573" s="587"/>
      <c r="S573"/>
    </row>
    <row r="574" spans="1:19" s="6" customFormat="1">
      <c r="A574" s="37"/>
      <c r="B574"/>
      <c r="C574"/>
      <c r="D574"/>
      <c r="E574"/>
      <c r="F574"/>
      <c r="G574"/>
      <c r="H574" s="484"/>
      <c r="I574" s="37"/>
      <c r="J574"/>
      <c r="K574"/>
      <c r="L574" s="587"/>
      <c r="S574"/>
    </row>
  </sheetData>
  <mergeCells count="9">
    <mergeCell ref="A70:L70"/>
    <mergeCell ref="U72:U73"/>
    <mergeCell ref="A199:L199"/>
    <mergeCell ref="A2:L2"/>
    <mergeCell ref="A14:L14"/>
    <mergeCell ref="A17:L17"/>
    <mergeCell ref="A21:L21"/>
    <mergeCell ref="A22:L22"/>
    <mergeCell ref="A69:L69"/>
  </mergeCells>
  <conditionalFormatting sqref="I3:I13 I18:I20 I15:I16 I1 I71:I190 I193:I198 I23:I58">
    <cfRule type="containsText" dxfId="7" priority="14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>
  <sheetPr>
    <tabColor theme="3"/>
  </sheetPr>
  <dimension ref="A1:Y458"/>
  <sheetViews>
    <sheetView workbookViewId="0"/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6.85546875" customWidth="1"/>
    <col min="6" max="6" width="8.28515625" bestFit="1" customWidth="1"/>
    <col min="7" max="7" width="9.7109375" bestFit="1" customWidth="1"/>
    <col min="8" max="8" width="10.140625" style="484" bestFit="1" customWidth="1"/>
    <col min="9" max="9" width="7.28515625" style="37" customWidth="1"/>
    <col min="10" max="10" width="19.85546875" bestFit="1" customWidth="1"/>
    <col min="11" max="11" width="23.85546875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2.5703125" style="6" bestFit="1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4087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3959</v>
      </c>
      <c r="B3" s="1951" t="s">
        <v>3122</v>
      </c>
      <c r="C3" s="1951" t="s">
        <v>3971</v>
      </c>
      <c r="D3" s="1951" t="s">
        <v>3960</v>
      </c>
      <c r="E3" s="1951" t="s">
        <v>2</v>
      </c>
      <c r="F3" s="1951" t="s">
        <v>3484</v>
      </c>
      <c r="G3" s="1951" t="s">
        <v>27</v>
      </c>
      <c r="H3" s="1951" t="s">
        <v>1132</v>
      </c>
      <c r="I3" s="35" t="s">
        <v>6</v>
      </c>
      <c r="J3" s="1951" t="s">
        <v>2281</v>
      </c>
      <c r="K3" s="1951" t="s">
        <v>3961</v>
      </c>
      <c r="L3" s="464">
        <v>750</v>
      </c>
      <c r="M3" s="1030"/>
      <c r="N3" s="1030"/>
      <c r="O3" s="1030"/>
      <c r="P3" s="1030"/>
      <c r="Q3" s="1030"/>
      <c r="R3" s="1030"/>
      <c r="S3" s="1678"/>
      <c r="T3" s="16"/>
      <c r="U3" s="16"/>
      <c r="V3" s="16"/>
      <c r="W3" s="16"/>
      <c r="X3" s="16"/>
      <c r="Y3" s="16"/>
    </row>
    <row r="4" spans="1:25" s="15" customFormat="1">
      <c r="A4" s="341" t="s">
        <v>2374</v>
      </c>
      <c r="B4" s="1951" t="s">
        <v>3972</v>
      </c>
      <c r="C4" s="1951" t="s">
        <v>3155</v>
      </c>
      <c r="D4" s="1951" t="s">
        <v>3973</v>
      </c>
      <c r="E4" s="1951" t="s">
        <v>7</v>
      </c>
      <c r="F4" s="1951" t="s">
        <v>2454</v>
      </c>
      <c r="G4" s="1951" t="s">
        <v>210</v>
      </c>
      <c r="H4" s="1951" t="s">
        <v>4010</v>
      </c>
      <c r="I4" s="35" t="s">
        <v>6</v>
      </c>
      <c r="J4" s="1951" t="s">
        <v>247</v>
      </c>
      <c r="K4" s="1951" t="s">
        <v>3974</v>
      </c>
      <c r="L4" s="464">
        <v>620</v>
      </c>
      <c r="M4" s="1030"/>
      <c r="N4" s="1030"/>
      <c r="O4" s="1030"/>
      <c r="P4" s="1030"/>
      <c r="Q4" s="1030"/>
      <c r="R4" s="1030"/>
      <c r="S4" s="1678"/>
      <c r="T4" s="16"/>
      <c r="U4" s="16"/>
      <c r="V4" s="16"/>
      <c r="W4" s="16"/>
      <c r="X4" s="16"/>
      <c r="Y4" s="16"/>
    </row>
    <row r="5" spans="1:25" s="15" customFormat="1">
      <c r="A5" s="341" t="s">
        <v>3975</v>
      </c>
      <c r="B5" s="1951" t="s">
        <v>2249</v>
      </c>
      <c r="C5" s="1951" t="s">
        <v>4007</v>
      </c>
      <c r="D5" s="1951" t="s">
        <v>3985</v>
      </c>
      <c r="E5" s="1951" t="s">
        <v>44</v>
      </c>
      <c r="F5" s="1951" t="s">
        <v>3986</v>
      </c>
      <c r="G5" s="1951" t="s">
        <v>528</v>
      </c>
      <c r="H5" s="1951" t="s">
        <v>1491</v>
      </c>
      <c r="I5" s="35" t="s">
        <v>6</v>
      </c>
      <c r="J5" s="1951" t="s">
        <v>3987</v>
      </c>
      <c r="K5" s="1951" t="s">
        <v>4008</v>
      </c>
      <c r="L5" s="464">
        <v>189</v>
      </c>
      <c r="M5" s="1030"/>
      <c r="N5" s="1030"/>
      <c r="O5" s="1030"/>
      <c r="P5" s="1030"/>
      <c r="Q5" s="1030"/>
      <c r="R5" s="1030"/>
      <c r="S5" s="1678"/>
      <c r="T5" s="16"/>
      <c r="U5" s="16"/>
      <c r="V5" s="16"/>
      <c r="W5" s="16"/>
      <c r="X5" s="16"/>
      <c r="Y5" s="16"/>
    </row>
    <row r="6" spans="1:25" s="15" customFormat="1">
      <c r="A6" s="341" t="s">
        <v>3340</v>
      </c>
      <c r="B6" s="1951" t="s">
        <v>4011</v>
      </c>
      <c r="C6" s="1951" t="s">
        <v>3129</v>
      </c>
      <c r="D6" s="1951" t="s">
        <v>4012</v>
      </c>
      <c r="E6" s="1951" t="s">
        <v>1221</v>
      </c>
      <c r="F6" s="1951" t="s">
        <v>3343</v>
      </c>
      <c r="G6" s="1951" t="s">
        <v>4013</v>
      </c>
      <c r="H6" s="1951" t="s">
        <v>1530</v>
      </c>
      <c r="I6" s="35" t="s">
        <v>6</v>
      </c>
      <c r="J6" s="1951" t="s">
        <v>2281</v>
      </c>
      <c r="K6" s="1951" t="s">
        <v>4014</v>
      </c>
      <c r="L6" s="464">
        <v>472.5</v>
      </c>
      <c r="M6" s="1030"/>
      <c r="N6" s="1030"/>
      <c r="O6" s="1030"/>
      <c r="P6" s="1030"/>
      <c r="Q6" s="1030"/>
      <c r="R6" s="1030"/>
      <c r="S6" s="1678"/>
      <c r="T6" s="16"/>
      <c r="U6" s="16"/>
      <c r="V6" s="16"/>
      <c r="W6" s="16"/>
      <c r="X6" s="16"/>
      <c r="Y6" s="16"/>
    </row>
    <row r="7" spans="1:25" s="15" customFormat="1">
      <c r="A7" s="1533"/>
      <c r="B7" s="1534"/>
      <c r="C7" s="1534"/>
      <c r="D7" s="1534"/>
      <c r="E7" s="1534"/>
      <c r="F7" s="1534"/>
      <c r="G7" s="1534"/>
      <c r="H7" s="1534"/>
      <c r="I7" s="1535"/>
      <c r="J7" s="1534"/>
      <c r="K7" s="1534"/>
      <c r="L7" s="1803">
        <f>SUM(L3:L3)</f>
        <v>750</v>
      </c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 ht="18.75">
      <c r="A8" s="2460" t="s">
        <v>3486</v>
      </c>
      <c r="B8" s="2450"/>
      <c r="C8" s="2450"/>
      <c r="D8" s="2450"/>
      <c r="E8" s="2450"/>
      <c r="F8" s="2450"/>
      <c r="G8" s="2450"/>
      <c r="H8" s="2450"/>
      <c r="I8" s="2450"/>
      <c r="J8" s="2450"/>
      <c r="K8" s="2450"/>
      <c r="L8" s="2451"/>
      <c r="M8" s="1946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39"/>
      <c r="B9" s="1782"/>
      <c r="C9" s="131"/>
      <c r="D9" s="1830"/>
      <c r="E9" s="1830"/>
      <c r="F9" s="1830"/>
      <c r="G9" s="1830"/>
      <c r="H9" s="1830"/>
      <c r="I9" s="235"/>
      <c r="J9" s="1846"/>
      <c r="K9" s="756"/>
      <c r="L9" s="454"/>
      <c r="M9" s="1605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39"/>
      <c r="B10" s="1782"/>
      <c r="C10" s="131"/>
      <c r="D10" s="1830"/>
      <c r="E10" s="1830"/>
      <c r="F10" s="1830"/>
      <c r="G10" s="1830"/>
      <c r="H10" s="1830"/>
      <c r="I10" s="235"/>
      <c r="J10" s="1846"/>
      <c r="K10" s="756"/>
      <c r="L10" s="454"/>
      <c r="M10" s="1605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2449" t="s">
        <v>121</v>
      </c>
      <c r="B11" s="2450"/>
      <c r="C11" s="2450"/>
      <c r="D11" s="2450"/>
      <c r="E11" s="2450"/>
      <c r="F11" s="2450"/>
      <c r="G11" s="2450"/>
      <c r="H11" s="2450"/>
      <c r="I11" s="2450"/>
      <c r="J11" s="2450"/>
      <c r="K11" s="2450"/>
      <c r="L11" s="2451"/>
      <c r="M11" s="1605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39"/>
      <c r="B12" s="1830"/>
      <c r="C12" s="1830"/>
      <c r="D12" s="1830"/>
      <c r="E12" s="1830"/>
      <c r="F12" s="1830"/>
      <c r="G12" s="1830"/>
      <c r="H12" s="1830"/>
      <c r="I12" s="235"/>
      <c r="J12" s="1830"/>
      <c r="K12" s="756"/>
      <c r="L12" s="454"/>
      <c r="M12" s="1605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39"/>
      <c r="B13" s="1782"/>
      <c r="C13" s="131"/>
      <c r="D13" s="1830"/>
      <c r="E13" s="1830"/>
      <c r="F13" s="1830"/>
      <c r="G13" s="1830"/>
      <c r="H13" s="1830"/>
      <c r="I13" s="235"/>
      <c r="J13" s="1830"/>
      <c r="K13" s="756"/>
      <c r="L13" s="454"/>
      <c r="M13" s="1605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39"/>
      <c r="B14" s="1782"/>
      <c r="C14" s="131"/>
      <c r="D14" s="1830"/>
      <c r="E14" s="1830"/>
      <c r="F14" s="1830"/>
      <c r="G14" s="1830"/>
      <c r="H14" s="1830"/>
      <c r="I14" s="235"/>
      <c r="J14" s="1830"/>
      <c r="K14" s="756"/>
      <c r="L14" s="454"/>
      <c r="M14" s="1605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41" customFormat="1">
      <c r="A15" s="2539" t="e">
        <f>SUM(#REF!)</f>
        <v>#REF!</v>
      </c>
      <c r="B15" s="2539"/>
      <c r="C15" s="2539"/>
      <c r="D15" s="2539"/>
      <c r="E15" s="2539"/>
      <c r="F15" s="2539"/>
      <c r="G15" s="2539"/>
      <c r="H15" s="2539"/>
      <c r="I15" s="2539"/>
      <c r="J15" s="2539"/>
      <c r="K15" s="2539"/>
      <c r="L15" s="2539"/>
      <c r="M15" s="249"/>
      <c r="N15" s="249"/>
      <c r="O15" s="249"/>
      <c r="P15" s="249"/>
      <c r="Q15" s="249"/>
      <c r="R15" s="249"/>
      <c r="T15" s="249"/>
      <c r="U15" s="249"/>
      <c r="V15" s="249"/>
      <c r="W15" s="249"/>
      <c r="X15" s="249"/>
      <c r="Y15" s="249"/>
    </row>
    <row r="16" spans="1:25" s="41" customFormat="1" ht="18.75">
      <c r="A16" s="2460" t="s">
        <v>1225</v>
      </c>
      <c r="B16" s="2546"/>
      <c r="C16" s="2546"/>
      <c r="D16" s="2546"/>
      <c r="E16" s="2546"/>
      <c r="F16" s="2546"/>
      <c r="G16" s="2546"/>
      <c r="H16" s="2546"/>
      <c r="I16" s="2546"/>
      <c r="J16" s="2546"/>
      <c r="K16" s="2546"/>
      <c r="L16" s="2547"/>
      <c r="M16" s="249"/>
      <c r="N16" s="249"/>
      <c r="O16" s="249"/>
      <c r="P16" s="249"/>
      <c r="Q16" s="249"/>
      <c r="R16" s="249"/>
      <c r="T16" s="249"/>
      <c r="U16" s="249"/>
      <c r="V16" s="249"/>
      <c r="W16" s="249"/>
      <c r="X16" s="249"/>
      <c r="Y16" s="249"/>
    </row>
    <row r="17" spans="1:25" s="41" customFormat="1">
      <c r="A17" s="25" t="s">
        <v>3964</v>
      </c>
      <c r="B17" s="14">
        <v>45476</v>
      </c>
      <c r="C17" s="14">
        <v>45476</v>
      </c>
      <c r="D17" s="9">
        <v>17838</v>
      </c>
      <c r="E17" s="9" t="s">
        <v>7</v>
      </c>
      <c r="F17" s="9">
        <v>5168</v>
      </c>
      <c r="G17" s="9" t="s">
        <v>221</v>
      </c>
      <c r="H17" s="10">
        <v>2</v>
      </c>
      <c r="I17" s="35" t="s">
        <v>6</v>
      </c>
      <c r="J17" s="9"/>
      <c r="K17" s="9"/>
      <c r="L17" s="458">
        <v>86</v>
      </c>
      <c r="M17" s="249"/>
      <c r="N17" s="249"/>
      <c r="O17" s="249"/>
      <c r="P17" s="249"/>
      <c r="Q17" s="249"/>
      <c r="R17" s="249"/>
      <c r="T17" s="1836"/>
      <c r="U17" s="249"/>
      <c r="V17" s="249"/>
      <c r="W17" s="249"/>
      <c r="X17" s="249"/>
      <c r="Y17" s="249"/>
    </row>
    <row r="18" spans="1:25" s="41" customFormat="1">
      <c r="A18" s="25"/>
      <c r="B18" s="14"/>
      <c r="C18" s="9"/>
      <c r="D18" s="9"/>
      <c r="E18" s="9" t="s">
        <v>570</v>
      </c>
      <c r="F18" s="9">
        <v>5169</v>
      </c>
      <c r="G18" s="9" t="s">
        <v>3965</v>
      </c>
      <c r="H18" s="10">
        <v>1</v>
      </c>
      <c r="I18" s="35" t="s">
        <v>6</v>
      </c>
      <c r="J18" s="9" t="s">
        <v>270</v>
      </c>
      <c r="K18" s="9"/>
      <c r="L18" s="458">
        <v>199</v>
      </c>
      <c r="M18" s="249"/>
      <c r="N18" s="249"/>
      <c r="O18" s="249"/>
      <c r="P18" s="249"/>
      <c r="Q18" s="249"/>
      <c r="R18" s="249"/>
      <c r="T18" s="1836"/>
      <c r="U18" s="249"/>
      <c r="V18" s="249"/>
      <c r="W18" s="249"/>
      <c r="X18" s="249"/>
      <c r="Y18" s="249"/>
    </row>
    <row r="19" spans="1:25" s="41" customFormat="1">
      <c r="A19" s="25" t="s">
        <v>109</v>
      </c>
      <c r="B19" s="14">
        <v>45475</v>
      </c>
      <c r="C19" s="14">
        <v>45477</v>
      </c>
      <c r="D19" s="9">
        <v>17965</v>
      </c>
      <c r="E19" s="9"/>
      <c r="F19" s="9"/>
      <c r="G19" s="9" t="s">
        <v>3968</v>
      </c>
      <c r="H19" s="10">
        <v>34</v>
      </c>
      <c r="I19" s="35" t="s">
        <v>6</v>
      </c>
      <c r="J19" s="9" t="s">
        <v>3977</v>
      </c>
      <c r="K19" s="9"/>
      <c r="L19" s="458">
        <v>100</v>
      </c>
      <c r="M19" s="249"/>
      <c r="N19" s="249"/>
      <c r="O19" s="249"/>
      <c r="P19" s="249"/>
      <c r="Q19" s="249"/>
      <c r="R19" s="249"/>
      <c r="T19" s="1836"/>
      <c r="U19" s="249"/>
      <c r="V19" s="249"/>
      <c r="W19" s="249"/>
      <c r="X19" s="249"/>
      <c r="Y19" s="249"/>
    </row>
    <row r="20" spans="1:25" s="41" customFormat="1">
      <c r="A20" s="25" t="s">
        <v>109</v>
      </c>
      <c r="B20" s="14">
        <v>45475</v>
      </c>
      <c r="C20" s="14">
        <v>45477</v>
      </c>
      <c r="D20" s="9">
        <v>17965</v>
      </c>
      <c r="E20" s="9"/>
      <c r="F20" s="9"/>
      <c r="G20" s="9" t="s">
        <v>2246</v>
      </c>
      <c r="H20" s="10">
        <v>10</v>
      </c>
      <c r="I20" s="35" t="s">
        <v>6</v>
      </c>
      <c r="J20" s="9" t="s">
        <v>3977</v>
      </c>
      <c r="K20" s="9"/>
      <c r="L20" s="458">
        <v>100</v>
      </c>
      <c r="M20" s="249"/>
      <c r="N20" s="249"/>
      <c r="O20" s="249"/>
      <c r="P20" s="249"/>
      <c r="Q20" s="249"/>
      <c r="R20" s="249"/>
      <c r="T20" s="1836"/>
      <c r="U20" s="249"/>
      <c r="V20" s="249"/>
      <c r="W20" s="249"/>
      <c r="X20" s="249"/>
      <c r="Y20" s="249"/>
    </row>
    <row r="21" spans="1:25" s="41" customFormat="1">
      <c r="A21" s="25" t="s">
        <v>109</v>
      </c>
      <c r="B21" s="14">
        <v>45474</v>
      </c>
      <c r="C21" s="14">
        <v>45477</v>
      </c>
      <c r="D21" s="9">
        <v>17965</v>
      </c>
      <c r="E21" s="9"/>
      <c r="F21" s="9"/>
      <c r="G21" s="9" t="s">
        <v>3967</v>
      </c>
      <c r="H21" s="10">
        <v>7</v>
      </c>
      <c r="I21" s="35" t="s">
        <v>6</v>
      </c>
      <c r="J21" s="9" t="s">
        <v>3978</v>
      </c>
      <c r="K21" s="9"/>
      <c r="L21" s="458">
        <v>25</v>
      </c>
      <c r="M21" s="249"/>
      <c r="N21" s="249"/>
      <c r="O21" s="249"/>
      <c r="P21" s="249"/>
      <c r="Q21" s="249"/>
      <c r="R21" s="249"/>
      <c r="T21" s="1836"/>
      <c r="U21" s="249"/>
      <c r="V21" s="249"/>
      <c r="W21" s="249"/>
      <c r="X21" s="249"/>
      <c r="Y21" s="249"/>
    </row>
    <row r="22" spans="1:25" s="41" customFormat="1">
      <c r="A22" s="25" t="s">
        <v>2420</v>
      </c>
      <c r="B22" s="14">
        <v>45476</v>
      </c>
      <c r="C22" s="14">
        <v>45475</v>
      </c>
      <c r="D22" s="14">
        <v>17878</v>
      </c>
      <c r="E22" s="9" t="s">
        <v>1115</v>
      </c>
      <c r="F22" s="9">
        <v>5175</v>
      </c>
      <c r="G22" s="9" t="s">
        <v>461</v>
      </c>
      <c r="H22" s="10">
        <v>1</v>
      </c>
      <c r="I22" s="35" t="s">
        <v>6</v>
      </c>
      <c r="J22" s="9"/>
      <c r="K22" s="9"/>
      <c r="L22" s="458">
        <v>35</v>
      </c>
      <c r="M22" s="249"/>
      <c r="N22" s="249"/>
      <c r="O22" s="249"/>
      <c r="P22" s="249"/>
      <c r="Q22" s="249"/>
      <c r="R22" s="249"/>
      <c r="T22" s="1836"/>
      <c r="U22" s="249"/>
      <c r="V22" s="249"/>
      <c r="W22" s="249"/>
      <c r="X22" s="249"/>
      <c r="Y22" s="249"/>
    </row>
    <row r="23" spans="1:25" s="41" customFormat="1">
      <c r="A23" s="25" t="s">
        <v>109</v>
      </c>
      <c r="B23" s="14">
        <v>45477</v>
      </c>
      <c r="C23" s="14">
        <v>45477</v>
      </c>
      <c r="D23" s="9">
        <v>17965</v>
      </c>
      <c r="E23" s="9"/>
      <c r="F23" s="9"/>
      <c r="G23" s="9" t="s">
        <v>3927</v>
      </c>
      <c r="H23" s="10">
        <v>10</v>
      </c>
      <c r="I23" s="35" t="s">
        <v>6</v>
      </c>
      <c r="J23" s="9" t="s">
        <v>2559</v>
      </c>
      <c r="K23" s="9"/>
      <c r="L23" s="458">
        <v>150</v>
      </c>
      <c r="M23" s="249"/>
      <c r="N23" s="249"/>
      <c r="O23" s="249"/>
      <c r="P23" s="249"/>
      <c r="Q23" s="249"/>
      <c r="R23" s="249"/>
      <c r="T23" s="1836"/>
      <c r="U23" s="249"/>
      <c r="V23" s="249"/>
      <c r="W23" s="249"/>
      <c r="X23" s="249"/>
      <c r="Y23" s="249"/>
    </row>
    <row r="24" spans="1:25" s="41" customFormat="1">
      <c r="A24" s="25" t="s">
        <v>1884</v>
      </c>
      <c r="B24" s="14">
        <v>45484</v>
      </c>
      <c r="C24" s="14">
        <v>45476</v>
      </c>
      <c r="D24" s="9">
        <v>17942</v>
      </c>
      <c r="E24" s="9" t="s">
        <v>1115</v>
      </c>
      <c r="F24" s="9">
        <v>754</v>
      </c>
      <c r="G24" s="9" t="s">
        <v>530</v>
      </c>
      <c r="H24" s="10">
        <v>10</v>
      </c>
      <c r="I24" s="35" t="s">
        <v>6</v>
      </c>
      <c r="J24" s="9"/>
      <c r="K24" s="9"/>
      <c r="L24" s="458">
        <v>329</v>
      </c>
      <c r="M24" s="249"/>
      <c r="N24" s="249"/>
      <c r="O24" s="249"/>
      <c r="P24" s="249"/>
      <c r="Q24" s="249"/>
      <c r="R24" s="249"/>
      <c r="T24" s="1836"/>
      <c r="U24" s="249"/>
      <c r="V24" s="249"/>
      <c r="W24" s="249"/>
      <c r="X24" s="249"/>
      <c r="Y24" s="249"/>
    </row>
    <row r="25" spans="1:25" s="41" customFormat="1">
      <c r="A25" s="25" t="s">
        <v>2570</v>
      </c>
      <c r="B25" s="14">
        <v>45484</v>
      </c>
      <c r="C25" s="14">
        <v>45477</v>
      </c>
      <c r="D25" s="9">
        <v>17934</v>
      </c>
      <c r="E25" s="9" t="s">
        <v>7</v>
      </c>
      <c r="F25" s="9">
        <v>4795</v>
      </c>
      <c r="G25" s="9" t="s">
        <v>864</v>
      </c>
      <c r="H25" s="10" t="s">
        <v>3979</v>
      </c>
      <c r="I25" s="35" t="s">
        <v>6</v>
      </c>
      <c r="J25" s="9"/>
      <c r="K25" s="9"/>
      <c r="L25" s="458">
        <v>549.5</v>
      </c>
      <c r="M25" s="249"/>
      <c r="N25" s="249"/>
      <c r="O25" s="249"/>
      <c r="P25" s="249"/>
      <c r="Q25" s="249"/>
      <c r="R25" s="249"/>
      <c r="T25" s="1836"/>
      <c r="U25" s="249"/>
      <c r="V25" s="249"/>
      <c r="W25" s="249"/>
      <c r="X25" s="249"/>
      <c r="Y25" s="249"/>
    </row>
    <row r="26" spans="1:25" s="41" customFormat="1">
      <c r="A26" s="35" t="s">
        <v>565</v>
      </c>
      <c r="B26" s="1948">
        <v>45485</v>
      </c>
      <c r="C26" s="1948">
        <v>45481</v>
      </c>
      <c r="D26" s="1947">
        <v>17949</v>
      </c>
      <c r="E26" s="1947" t="s">
        <v>671</v>
      </c>
      <c r="F26" s="1947">
        <v>5180</v>
      </c>
      <c r="G26" s="1947" t="s">
        <v>3976</v>
      </c>
      <c r="H26" s="1949">
        <v>10</v>
      </c>
      <c r="I26" s="35" t="s">
        <v>6</v>
      </c>
      <c r="J26" s="1947" t="s">
        <v>571</v>
      </c>
      <c r="K26" s="1947"/>
      <c r="L26" s="464">
        <v>271.60000000000002</v>
      </c>
      <c r="M26" s="249"/>
      <c r="N26" s="249"/>
      <c r="O26" s="249"/>
      <c r="P26" s="249"/>
      <c r="Q26" s="249"/>
      <c r="R26" s="249"/>
      <c r="T26" s="1836"/>
      <c r="U26" s="249"/>
      <c r="V26" s="249"/>
      <c r="W26" s="249"/>
      <c r="X26" s="249"/>
      <c r="Y26" s="249"/>
    </row>
    <row r="27" spans="1:25" s="41" customFormat="1">
      <c r="A27" s="25" t="s">
        <v>2700</v>
      </c>
      <c r="B27" s="14">
        <v>45485</v>
      </c>
      <c r="C27" s="14">
        <v>45484</v>
      </c>
      <c r="D27" s="9">
        <v>17956</v>
      </c>
      <c r="E27" s="9" t="s">
        <v>1221</v>
      </c>
      <c r="F27" s="9">
        <v>4513</v>
      </c>
      <c r="G27" s="9" t="s">
        <v>1204</v>
      </c>
      <c r="H27" s="10">
        <v>35</v>
      </c>
      <c r="I27" s="35" t="s">
        <v>6</v>
      </c>
      <c r="J27" s="36" t="s">
        <v>2359</v>
      </c>
      <c r="K27" s="9"/>
      <c r="L27" s="458">
        <v>3132.5</v>
      </c>
      <c r="M27" s="249"/>
      <c r="N27" s="249"/>
      <c r="O27" s="249"/>
      <c r="P27" s="249"/>
      <c r="Q27" s="249"/>
      <c r="R27" s="249"/>
      <c r="T27" s="1836"/>
      <c r="U27" s="249"/>
      <c r="V27" s="249"/>
      <c r="W27" s="249"/>
      <c r="X27" s="249"/>
      <c r="Y27" s="249"/>
    </row>
    <row r="28" spans="1:25" s="41" customFormat="1">
      <c r="A28" s="25" t="s">
        <v>1516</v>
      </c>
      <c r="B28" s="14">
        <v>45481</v>
      </c>
      <c r="C28" s="14">
        <v>45478</v>
      </c>
      <c r="D28" s="9">
        <v>17972</v>
      </c>
      <c r="E28" s="9" t="s">
        <v>7</v>
      </c>
      <c r="F28" s="9">
        <v>3687</v>
      </c>
      <c r="G28" s="9" t="s">
        <v>399</v>
      </c>
      <c r="H28" s="10">
        <v>7</v>
      </c>
      <c r="I28" s="35" t="s">
        <v>6</v>
      </c>
      <c r="J28" s="9"/>
      <c r="K28" s="9"/>
      <c r="L28" s="458">
        <v>553</v>
      </c>
      <c r="M28" s="249"/>
      <c r="N28" s="249"/>
      <c r="O28" s="249"/>
      <c r="P28" s="249"/>
      <c r="Q28" s="249"/>
      <c r="R28" s="249"/>
      <c r="T28" s="1836"/>
      <c r="U28" s="249"/>
      <c r="V28" s="249"/>
      <c r="W28" s="249"/>
      <c r="X28" s="249"/>
      <c r="Y28" s="249"/>
    </row>
    <row r="29" spans="1:25" s="41" customFormat="1">
      <c r="A29" s="25" t="s">
        <v>3980</v>
      </c>
      <c r="B29" s="14">
        <v>45484</v>
      </c>
      <c r="C29" s="14">
        <v>45478</v>
      </c>
      <c r="D29" s="9">
        <v>17970</v>
      </c>
      <c r="E29" s="9" t="s">
        <v>1115</v>
      </c>
      <c r="F29" s="9">
        <v>4465</v>
      </c>
      <c r="G29" s="9" t="s">
        <v>2327</v>
      </c>
      <c r="H29" s="10" t="s">
        <v>1495</v>
      </c>
      <c r="I29" s="35" t="s">
        <v>6</v>
      </c>
      <c r="J29" s="9"/>
      <c r="K29" s="9"/>
      <c r="L29" s="458">
        <v>18.88</v>
      </c>
      <c r="M29" s="249"/>
      <c r="N29" s="249"/>
      <c r="O29" s="249"/>
      <c r="P29" s="249"/>
      <c r="Q29" s="249"/>
      <c r="R29" s="249"/>
      <c r="T29" s="1836"/>
      <c r="U29" s="249"/>
      <c r="V29" s="249"/>
      <c r="W29" s="249"/>
      <c r="X29" s="249"/>
      <c r="Y29" s="249"/>
    </row>
    <row r="30" spans="1:25" s="41" customFormat="1">
      <c r="A30" s="25" t="s">
        <v>3984</v>
      </c>
      <c r="B30" s="14">
        <v>45483</v>
      </c>
      <c r="C30" s="14">
        <v>45481</v>
      </c>
      <c r="D30" s="9">
        <v>17878</v>
      </c>
      <c r="E30" s="9" t="s">
        <v>1115</v>
      </c>
      <c r="F30" s="9">
        <v>5175</v>
      </c>
      <c r="G30" s="9" t="s">
        <v>461</v>
      </c>
      <c r="H30" s="10">
        <v>5</v>
      </c>
      <c r="I30" s="35" t="s">
        <v>6</v>
      </c>
      <c r="J30" s="9"/>
      <c r="K30" s="9"/>
      <c r="L30" s="458">
        <v>99.45</v>
      </c>
      <c r="M30" s="249"/>
      <c r="N30" s="249"/>
      <c r="O30" s="249"/>
      <c r="P30" s="249"/>
      <c r="Q30" s="249"/>
      <c r="R30" s="249"/>
      <c r="T30" s="1836"/>
      <c r="U30" s="249"/>
      <c r="V30" s="249"/>
      <c r="W30" s="249"/>
      <c r="X30" s="249"/>
      <c r="Y30" s="249"/>
    </row>
    <row r="31" spans="1:25" s="41" customFormat="1">
      <c r="A31" s="25" t="s">
        <v>845</v>
      </c>
      <c r="B31" s="14">
        <v>45489</v>
      </c>
      <c r="C31" s="14">
        <v>45485</v>
      </c>
      <c r="D31" s="9">
        <v>18000</v>
      </c>
      <c r="E31" s="9" t="s">
        <v>7</v>
      </c>
      <c r="F31" s="9">
        <v>1491</v>
      </c>
      <c r="G31" s="9" t="s">
        <v>678</v>
      </c>
      <c r="H31" s="10">
        <v>100</v>
      </c>
      <c r="I31" s="35" t="s">
        <v>6</v>
      </c>
      <c r="J31" s="9"/>
      <c r="K31" s="9"/>
      <c r="L31" s="458">
        <v>2100</v>
      </c>
      <c r="M31" s="249"/>
      <c r="N31" s="249"/>
      <c r="O31" s="249"/>
      <c r="P31" s="249"/>
      <c r="Q31" s="249"/>
      <c r="R31" s="249"/>
      <c r="T31" s="1836"/>
      <c r="U31" s="249"/>
      <c r="V31" s="249"/>
      <c r="W31" s="249"/>
      <c r="X31" s="249"/>
      <c r="Y31" s="249"/>
    </row>
    <row r="32" spans="1:25" s="41" customFormat="1">
      <c r="A32" s="25" t="s">
        <v>1109</v>
      </c>
      <c r="B32" s="14">
        <v>45492</v>
      </c>
      <c r="C32" s="14">
        <v>45498</v>
      </c>
      <c r="D32" s="9">
        <v>18042</v>
      </c>
      <c r="E32" s="9" t="s">
        <v>1115</v>
      </c>
      <c r="F32" s="9">
        <v>2029</v>
      </c>
      <c r="G32" s="9" t="s">
        <v>158</v>
      </c>
      <c r="H32" s="10">
        <v>8</v>
      </c>
      <c r="I32" s="35" t="s">
        <v>6</v>
      </c>
      <c r="J32" s="9"/>
      <c r="K32" s="9"/>
      <c r="L32" s="458">
        <v>85.36</v>
      </c>
      <c r="M32" s="249"/>
      <c r="N32" s="249"/>
      <c r="O32" s="249"/>
      <c r="P32" s="249"/>
      <c r="Q32" s="249"/>
      <c r="R32" s="249"/>
      <c r="T32" s="1836"/>
      <c r="U32" s="249"/>
      <c r="V32" s="249"/>
      <c r="W32" s="249"/>
      <c r="X32" s="249"/>
      <c r="Y32" s="249"/>
    </row>
    <row r="33" spans="1:25" s="41" customFormat="1">
      <c r="A33" s="25" t="s">
        <v>3993</v>
      </c>
      <c r="B33" s="14">
        <v>45495</v>
      </c>
      <c r="C33" s="14">
        <v>45496</v>
      </c>
      <c r="D33" s="9">
        <v>18054</v>
      </c>
      <c r="E33" s="9" t="s">
        <v>1115</v>
      </c>
      <c r="F33" s="9">
        <v>784</v>
      </c>
      <c r="G33" s="9" t="s">
        <v>41</v>
      </c>
      <c r="H33" s="10">
        <v>10</v>
      </c>
      <c r="I33" s="35" t="s">
        <v>6</v>
      </c>
      <c r="J33" s="9"/>
      <c r="K33" s="9"/>
      <c r="L33" s="458">
        <v>68.599999999999994</v>
      </c>
      <c r="M33" s="249"/>
      <c r="N33" s="249"/>
      <c r="O33" s="249"/>
      <c r="P33" s="249"/>
      <c r="Q33" s="249"/>
      <c r="R33" s="249"/>
      <c r="T33" s="1836"/>
      <c r="U33" s="249"/>
      <c r="V33" s="249"/>
      <c r="W33" s="249"/>
      <c r="X33" s="249"/>
      <c r="Y33" s="249"/>
    </row>
    <row r="34" spans="1:25" s="41" customFormat="1">
      <c r="A34" s="25"/>
      <c r="B34" s="14"/>
      <c r="C34" s="9"/>
      <c r="D34" s="9"/>
      <c r="E34" s="9" t="s">
        <v>1115</v>
      </c>
      <c r="F34" s="9">
        <v>3903</v>
      </c>
      <c r="G34" s="9" t="s">
        <v>45</v>
      </c>
      <c r="H34" s="10">
        <v>15</v>
      </c>
      <c r="I34" s="35" t="s">
        <v>6</v>
      </c>
      <c r="J34" s="9"/>
      <c r="K34" s="9"/>
      <c r="L34" s="458">
        <v>41.1</v>
      </c>
      <c r="M34" s="249"/>
      <c r="N34" s="249"/>
      <c r="O34" s="249"/>
      <c r="P34" s="249"/>
      <c r="Q34" s="249"/>
      <c r="R34" s="249"/>
      <c r="T34" s="1836"/>
      <c r="U34" s="249"/>
      <c r="V34" s="249"/>
      <c r="W34" s="249"/>
      <c r="X34" s="249"/>
      <c r="Y34" s="249"/>
    </row>
    <row r="35" spans="1:25" s="41" customFormat="1">
      <c r="A35" s="25" t="s">
        <v>3542</v>
      </c>
      <c r="B35" s="14">
        <v>45499</v>
      </c>
      <c r="C35" s="14">
        <v>45497</v>
      </c>
      <c r="D35" s="9">
        <v>18139</v>
      </c>
      <c r="E35" s="9" t="s">
        <v>2452</v>
      </c>
      <c r="F35" s="9">
        <v>784</v>
      </c>
      <c r="G35" s="9" t="s">
        <v>41</v>
      </c>
      <c r="H35" s="10">
        <v>50</v>
      </c>
      <c r="I35" s="35" t="s">
        <v>6</v>
      </c>
      <c r="J35" s="9"/>
      <c r="K35" s="9"/>
      <c r="L35" s="458">
        <v>252</v>
      </c>
      <c r="M35" s="249"/>
      <c r="N35" s="249"/>
      <c r="O35" s="249"/>
      <c r="P35" s="249"/>
      <c r="Q35" s="249"/>
      <c r="R35" s="249"/>
      <c r="T35" s="1836"/>
      <c r="U35" s="249"/>
      <c r="V35" s="249"/>
      <c r="W35" s="249"/>
      <c r="X35" s="249"/>
      <c r="Y35" s="249"/>
    </row>
    <row r="36" spans="1:25" s="41" customFormat="1">
      <c r="A36" s="234" t="s">
        <v>3808</v>
      </c>
      <c r="B36" s="1885">
        <v>45506</v>
      </c>
      <c r="C36" s="24"/>
      <c r="D36" s="24">
        <v>18197</v>
      </c>
      <c r="E36" s="24" t="s">
        <v>2351</v>
      </c>
      <c r="F36" s="24">
        <v>5057</v>
      </c>
      <c r="G36" s="24" t="s">
        <v>5</v>
      </c>
      <c r="H36" s="1048">
        <v>8</v>
      </c>
      <c r="I36" s="234"/>
      <c r="J36" s="51" t="s">
        <v>4018</v>
      </c>
      <c r="K36" s="24" t="s">
        <v>4017</v>
      </c>
      <c r="L36" s="461">
        <v>664</v>
      </c>
      <c r="M36" s="249"/>
      <c r="N36" s="249"/>
      <c r="O36" s="249"/>
      <c r="P36" s="249"/>
      <c r="Q36" s="249"/>
      <c r="R36" s="249"/>
      <c r="T36" s="1836"/>
      <c r="U36" s="249"/>
      <c r="V36" s="249"/>
      <c r="W36" s="249"/>
      <c r="X36" s="249"/>
      <c r="Y36" s="249"/>
    </row>
    <row r="37" spans="1:25" s="41" customFormat="1">
      <c r="A37" s="25" t="s">
        <v>2403</v>
      </c>
      <c r="B37" s="14">
        <v>45506</v>
      </c>
      <c r="C37" s="14">
        <v>45504</v>
      </c>
      <c r="D37" s="9">
        <v>18173</v>
      </c>
      <c r="E37" s="9" t="s">
        <v>60</v>
      </c>
      <c r="F37" s="9">
        <v>4856</v>
      </c>
      <c r="G37" s="9" t="s">
        <v>63</v>
      </c>
      <c r="H37" s="10">
        <v>4</v>
      </c>
      <c r="I37" s="35" t="s">
        <v>6</v>
      </c>
      <c r="J37" s="36"/>
      <c r="K37" s="9" t="s">
        <v>2299</v>
      </c>
      <c r="L37" s="458">
        <v>840</v>
      </c>
      <c r="M37" s="249"/>
      <c r="N37" s="249"/>
      <c r="O37" s="249"/>
      <c r="P37" s="249"/>
      <c r="Q37" s="249"/>
      <c r="R37" s="249"/>
      <c r="T37" s="1836"/>
      <c r="U37" s="249"/>
      <c r="V37" s="249"/>
      <c r="W37" s="249"/>
      <c r="X37" s="249"/>
      <c r="Y37" s="249"/>
    </row>
    <row r="38" spans="1:25" s="41" customFormat="1">
      <c r="A38" s="25"/>
      <c r="B38" s="14"/>
      <c r="C38" s="14"/>
      <c r="D38" s="9"/>
      <c r="E38" s="9" t="s">
        <v>60</v>
      </c>
      <c r="F38" s="9">
        <v>5135</v>
      </c>
      <c r="G38" s="9" t="s">
        <v>3923</v>
      </c>
      <c r="H38" s="10">
        <v>10</v>
      </c>
      <c r="I38" s="35" t="s">
        <v>6</v>
      </c>
      <c r="J38" s="36" t="s">
        <v>1214</v>
      </c>
      <c r="K38" s="9"/>
      <c r="L38" s="458">
        <v>2100</v>
      </c>
      <c r="M38" s="249"/>
      <c r="N38" s="249"/>
      <c r="O38" s="249"/>
      <c r="P38" s="249"/>
      <c r="Q38" s="249"/>
      <c r="R38" s="249"/>
      <c r="T38" s="1836"/>
      <c r="U38" s="249"/>
      <c r="V38" s="249"/>
      <c r="W38" s="249"/>
      <c r="X38" s="249"/>
      <c r="Y38" s="249"/>
    </row>
    <row r="39" spans="1:25" s="41" customFormat="1">
      <c r="A39" s="234" t="s">
        <v>2420</v>
      </c>
      <c r="B39" s="1885">
        <v>45505</v>
      </c>
      <c r="C39" s="1885"/>
      <c r="D39" s="24">
        <v>0</v>
      </c>
      <c r="E39" s="24" t="s">
        <v>3632</v>
      </c>
      <c r="F39" s="24">
        <v>0</v>
      </c>
      <c r="G39" s="24" t="s">
        <v>3112</v>
      </c>
      <c r="H39" s="1048">
        <v>1</v>
      </c>
      <c r="I39" s="235"/>
      <c r="J39" s="24" t="s">
        <v>1275</v>
      </c>
      <c r="K39" s="24"/>
      <c r="L39" s="461">
        <v>0</v>
      </c>
      <c r="M39" s="249"/>
      <c r="N39" s="249"/>
      <c r="O39" s="249"/>
      <c r="P39" s="249"/>
      <c r="Q39" s="249"/>
      <c r="R39" s="249"/>
      <c r="T39" s="1836"/>
      <c r="U39" s="249"/>
      <c r="V39" s="249"/>
      <c r="W39" s="249"/>
      <c r="X39" s="249"/>
      <c r="Y39" s="249"/>
    </row>
    <row r="40" spans="1:25" s="41" customFormat="1">
      <c r="A40" s="234"/>
      <c r="B40" s="1885"/>
      <c r="C40" s="1885"/>
      <c r="D40" s="24"/>
      <c r="E40" s="24" t="s">
        <v>3632</v>
      </c>
      <c r="F40" s="24"/>
      <c r="G40" s="24" t="s">
        <v>42</v>
      </c>
      <c r="H40" s="1048">
        <v>1</v>
      </c>
      <c r="I40" s="235"/>
      <c r="J40" s="24" t="s">
        <v>1275</v>
      </c>
      <c r="K40" s="24"/>
      <c r="L40" s="461">
        <v>0</v>
      </c>
      <c r="M40" s="249"/>
      <c r="N40" s="249"/>
      <c r="O40" s="249"/>
      <c r="P40" s="249"/>
      <c r="Q40" s="249"/>
      <c r="R40" s="249"/>
      <c r="T40" s="1836"/>
      <c r="U40" s="249"/>
      <c r="V40" s="249"/>
      <c r="W40" s="249"/>
      <c r="X40" s="249"/>
      <c r="Y40" s="249"/>
    </row>
    <row r="41" spans="1:25" s="41" customFormat="1">
      <c r="A41" s="25" t="s">
        <v>2162</v>
      </c>
      <c r="B41" s="14">
        <v>45498</v>
      </c>
      <c r="C41" s="14">
        <v>45498</v>
      </c>
      <c r="D41" s="9">
        <v>18119</v>
      </c>
      <c r="E41" s="9" t="s">
        <v>1221</v>
      </c>
      <c r="F41" s="9">
        <v>4219</v>
      </c>
      <c r="G41" s="9" t="s">
        <v>530</v>
      </c>
      <c r="H41" s="10">
        <v>5</v>
      </c>
      <c r="I41" s="35" t="s">
        <v>6</v>
      </c>
      <c r="J41" s="9"/>
      <c r="K41" s="9"/>
      <c r="L41" s="458">
        <v>155.5</v>
      </c>
      <c r="M41" s="249"/>
      <c r="N41" s="249"/>
      <c r="O41" s="249"/>
      <c r="P41" s="249"/>
      <c r="Q41" s="249"/>
      <c r="R41" s="249"/>
      <c r="T41" s="1836"/>
      <c r="U41" s="249"/>
      <c r="V41" s="249"/>
      <c r="W41" s="249"/>
      <c r="X41" s="249"/>
      <c r="Y41" s="249"/>
    </row>
    <row r="42" spans="1:25" s="41" customFormat="1">
      <c r="A42" s="25" t="s">
        <v>3313</v>
      </c>
      <c r="B42" s="14">
        <v>45503</v>
      </c>
      <c r="C42" s="14">
        <v>45497</v>
      </c>
      <c r="D42" s="9">
        <v>18153</v>
      </c>
      <c r="E42" s="9" t="s">
        <v>1221</v>
      </c>
      <c r="F42" s="9">
        <v>5201</v>
      </c>
      <c r="G42" s="9" t="s">
        <v>461</v>
      </c>
      <c r="H42" s="10">
        <v>1</v>
      </c>
      <c r="I42" s="35" t="s">
        <v>6</v>
      </c>
      <c r="J42" s="9"/>
      <c r="K42" s="9"/>
      <c r="L42" s="458">
        <v>53</v>
      </c>
      <c r="M42" s="249"/>
      <c r="N42" s="249"/>
      <c r="O42" s="249"/>
      <c r="P42" s="249"/>
      <c r="Q42" s="249"/>
      <c r="R42" s="249"/>
      <c r="T42" s="1836"/>
      <c r="U42" s="249"/>
      <c r="V42" s="249"/>
      <c r="W42" s="249"/>
      <c r="X42" s="249"/>
      <c r="Y42" s="249"/>
    </row>
    <row r="43" spans="1:25" s="41" customFormat="1">
      <c r="A43" s="25" t="s">
        <v>356</v>
      </c>
      <c r="B43" s="14">
        <v>45502</v>
      </c>
      <c r="C43" s="14">
        <v>45499</v>
      </c>
      <c r="D43" s="9">
        <v>18101</v>
      </c>
      <c r="E43" s="9" t="s">
        <v>1221</v>
      </c>
      <c r="F43" s="9">
        <v>4111</v>
      </c>
      <c r="G43" s="9" t="s">
        <v>354</v>
      </c>
      <c r="H43" s="10">
        <v>10</v>
      </c>
      <c r="I43" s="35" t="s">
        <v>6</v>
      </c>
      <c r="J43" s="9" t="s">
        <v>571</v>
      </c>
      <c r="K43" s="9" t="s">
        <v>4016</v>
      </c>
      <c r="L43" s="458">
        <v>164.6</v>
      </c>
      <c r="M43" s="249"/>
      <c r="N43" s="249"/>
      <c r="O43" s="249"/>
      <c r="P43" s="249"/>
      <c r="Q43" s="249"/>
      <c r="R43" s="249"/>
      <c r="T43" s="1836"/>
      <c r="U43" s="249"/>
      <c r="V43" s="249"/>
      <c r="W43" s="249"/>
      <c r="X43" s="249"/>
      <c r="Y43" s="249"/>
    </row>
    <row r="44" spans="1:25" s="41" customFormat="1">
      <c r="A44" s="25" t="s">
        <v>3808</v>
      </c>
      <c r="B44" s="14">
        <v>45502</v>
      </c>
      <c r="C44" s="14">
        <v>45499</v>
      </c>
      <c r="D44" s="9">
        <v>18192</v>
      </c>
      <c r="E44" s="9" t="s">
        <v>1221</v>
      </c>
      <c r="F44" s="9">
        <v>5204</v>
      </c>
      <c r="G44" s="9" t="s">
        <v>5</v>
      </c>
      <c r="H44" s="10">
        <v>2</v>
      </c>
      <c r="I44" s="35" t="s">
        <v>6</v>
      </c>
      <c r="J44" s="9" t="s">
        <v>991</v>
      </c>
      <c r="K44" s="9" t="s">
        <v>4016</v>
      </c>
      <c r="L44" s="458"/>
      <c r="M44" s="249"/>
      <c r="N44" s="249"/>
      <c r="O44" s="249"/>
      <c r="P44" s="249"/>
      <c r="Q44" s="249"/>
      <c r="R44" s="249"/>
      <c r="T44" s="1836"/>
      <c r="U44" s="249"/>
      <c r="V44" s="249"/>
      <c r="W44" s="249"/>
      <c r="X44" s="249"/>
      <c r="Y44" s="249"/>
    </row>
    <row r="45" spans="1:25" s="41" customFormat="1">
      <c r="A45" s="25" t="s">
        <v>3947</v>
      </c>
      <c r="B45" s="14">
        <v>45504</v>
      </c>
      <c r="C45" s="14">
        <v>45499</v>
      </c>
      <c r="D45" s="9">
        <v>18150</v>
      </c>
      <c r="E45" s="9" t="s">
        <v>7</v>
      </c>
      <c r="F45" s="9">
        <v>5199</v>
      </c>
      <c r="G45" s="9" t="s">
        <v>1014</v>
      </c>
      <c r="H45" s="10">
        <v>5</v>
      </c>
      <c r="I45" s="35" t="s">
        <v>6</v>
      </c>
      <c r="J45" s="9"/>
      <c r="K45" s="9"/>
      <c r="L45" s="458">
        <v>143.1</v>
      </c>
      <c r="M45" s="249"/>
      <c r="N45" s="249"/>
      <c r="O45" s="249"/>
      <c r="P45" s="249"/>
      <c r="Q45" s="249"/>
      <c r="R45" s="249"/>
      <c r="T45" s="1836"/>
      <c r="U45" s="249"/>
      <c r="V45" s="249"/>
      <c r="W45" s="249"/>
      <c r="X45" s="249"/>
      <c r="Y45" s="249"/>
    </row>
    <row r="46" spans="1:25" s="41" customFormat="1">
      <c r="A46" s="25" t="s">
        <v>3717</v>
      </c>
      <c r="B46" s="14">
        <v>45503</v>
      </c>
      <c r="C46" s="14">
        <v>45499</v>
      </c>
      <c r="D46" s="9">
        <v>18160</v>
      </c>
      <c r="E46" s="9" t="s">
        <v>7</v>
      </c>
      <c r="F46" s="9">
        <v>5125</v>
      </c>
      <c r="G46" s="9" t="s">
        <v>38</v>
      </c>
      <c r="H46" s="10">
        <v>10</v>
      </c>
      <c r="I46" s="35" t="s">
        <v>6</v>
      </c>
      <c r="J46" s="9"/>
      <c r="K46" s="9"/>
      <c r="L46" s="458">
        <v>222</v>
      </c>
      <c r="M46" s="249"/>
      <c r="N46" s="249"/>
      <c r="O46" s="249"/>
      <c r="P46" s="249"/>
      <c r="Q46" s="249"/>
      <c r="R46" s="249"/>
      <c r="T46" s="1836"/>
      <c r="U46" s="249"/>
      <c r="V46" s="249"/>
      <c r="W46" s="249"/>
      <c r="X46" s="249"/>
      <c r="Y46" s="249"/>
    </row>
    <row r="47" spans="1:25" s="41" customFormat="1">
      <c r="A47" s="25" t="s">
        <v>3386</v>
      </c>
      <c r="B47" s="14">
        <v>45503</v>
      </c>
      <c r="C47" s="14">
        <v>45498</v>
      </c>
      <c r="D47" s="9">
        <v>18148</v>
      </c>
      <c r="E47" s="9" t="s">
        <v>1221</v>
      </c>
      <c r="F47" s="9">
        <v>4870</v>
      </c>
      <c r="G47" s="9" t="s">
        <v>3322</v>
      </c>
      <c r="H47" s="10">
        <v>100</v>
      </c>
      <c r="I47" s="35" t="s">
        <v>6</v>
      </c>
      <c r="J47" s="9"/>
      <c r="K47" s="9"/>
      <c r="L47" s="458">
        <v>480</v>
      </c>
      <c r="M47" s="249"/>
      <c r="N47" s="249"/>
      <c r="O47" s="249"/>
      <c r="P47" s="249"/>
      <c r="Q47" s="249"/>
      <c r="R47" s="249"/>
      <c r="T47" s="1836"/>
      <c r="U47" s="249"/>
      <c r="V47" s="249"/>
      <c r="W47" s="249"/>
      <c r="X47" s="249"/>
      <c r="Y47" s="249"/>
    </row>
    <row r="48" spans="1:25" s="41" customFormat="1">
      <c r="A48" s="25" t="s">
        <v>517</v>
      </c>
      <c r="B48" s="14">
        <v>45504</v>
      </c>
      <c r="C48" s="14">
        <v>45498</v>
      </c>
      <c r="D48" s="9">
        <v>18171</v>
      </c>
      <c r="E48" s="9" t="s">
        <v>1221</v>
      </c>
      <c r="F48" s="9">
        <v>4687</v>
      </c>
      <c r="G48" s="9" t="s">
        <v>83</v>
      </c>
      <c r="H48" s="10">
        <v>10</v>
      </c>
      <c r="I48" s="35" t="s">
        <v>6</v>
      </c>
      <c r="J48" s="9"/>
      <c r="K48" s="9"/>
      <c r="L48" s="458">
        <v>287</v>
      </c>
      <c r="M48" s="249"/>
      <c r="N48" s="249"/>
      <c r="O48" s="249"/>
      <c r="P48" s="249"/>
      <c r="Q48" s="249"/>
      <c r="R48" s="249"/>
      <c r="T48" s="1836"/>
      <c r="U48" s="249"/>
      <c r="V48" s="249"/>
      <c r="W48" s="249"/>
      <c r="X48" s="249"/>
      <c r="Y48" s="249"/>
    </row>
    <row r="49" spans="1:25" s="41" customFormat="1">
      <c r="A49" s="25" t="s">
        <v>523</v>
      </c>
      <c r="B49" s="14">
        <v>45504</v>
      </c>
      <c r="C49" s="14">
        <v>45502</v>
      </c>
      <c r="D49" s="9">
        <v>18146</v>
      </c>
      <c r="E49" s="9" t="s">
        <v>1115</v>
      </c>
      <c r="F49" s="9">
        <v>4452</v>
      </c>
      <c r="G49" s="9" t="s">
        <v>54</v>
      </c>
      <c r="H49" s="10">
        <v>15</v>
      </c>
      <c r="I49" s="35" t="s">
        <v>6</v>
      </c>
      <c r="J49" s="9"/>
      <c r="K49" s="9"/>
      <c r="L49" s="458">
        <v>262.5</v>
      </c>
      <c r="M49" s="249"/>
      <c r="N49" s="249"/>
      <c r="O49" s="249"/>
      <c r="P49" s="249"/>
      <c r="Q49" s="249"/>
      <c r="R49" s="249"/>
      <c r="T49" s="1836"/>
      <c r="U49" s="249"/>
      <c r="V49" s="249"/>
      <c r="W49" s="249"/>
      <c r="X49" s="249"/>
      <c r="Y49" s="249"/>
    </row>
    <row r="50" spans="1:25" s="41" customFormat="1">
      <c r="A50" s="25" t="s">
        <v>3877</v>
      </c>
      <c r="B50" s="14">
        <v>45504</v>
      </c>
      <c r="C50" s="14">
        <v>45499</v>
      </c>
      <c r="D50" s="9">
        <v>18200</v>
      </c>
      <c r="E50" s="9" t="s">
        <v>7</v>
      </c>
      <c r="F50" s="9">
        <v>5205</v>
      </c>
      <c r="G50" s="9" t="s">
        <v>1745</v>
      </c>
      <c r="H50" s="10">
        <v>2</v>
      </c>
      <c r="I50" s="35" t="s">
        <v>6</v>
      </c>
      <c r="J50" s="9"/>
      <c r="K50" s="9"/>
      <c r="L50" s="458">
        <v>153.80000000000001</v>
      </c>
      <c r="M50" s="249"/>
      <c r="N50" s="249"/>
      <c r="O50" s="249"/>
      <c r="P50" s="249"/>
      <c r="Q50" s="249"/>
      <c r="R50" s="249"/>
      <c r="T50" s="1836"/>
      <c r="U50" s="249"/>
      <c r="V50" s="249"/>
      <c r="W50" s="249"/>
      <c r="X50" s="249"/>
      <c r="Y50" s="249"/>
    </row>
    <row r="51" spans="1:25" s="6" customFormat="1">
      <c r="A51" s="25" t="s">
        <v>3821</v>
      </c>
      <c r="B51" s="14">
        <v>45511</v>
      </c>
      <c r="C51" s="14">
        <v>45503</v>
      </c>
      <c r="D51" s="9">
        <v>18179</v>
      </c>
      <c r="E51" s="9" t="s">
        <v>1115</v>
      </c>
      <c r="F51" s="9">
        <v>4281</v>
      </c>
      <c r="G51" s="9" t="s">
        <v>2247</v>
      </c>
      <c r="H51" s="10">
        <v>30</v>
      </c>
      <c r="I51" s="35" t="s">
        <v>6</v>
      </c>
      <c r="J51" s="9" t="s">
        <v>1225</v>
      </c>
      <c r="K51" s="9"/>
      <c r="L51" s="458"/>
      <c r="S51"/>
    </row>
    <row r="52" spans="1:25" s="6" customFormat="1">
      <c r="A52" s="25"/>
      <c r="B52" s="9"/>
      <c r="C52" s="9"/>
      <c r="D52" s="9"/>
      <c r="E52" s="9" t="s">
        <v>1115</v>
      </c>
      <c r="F52" s="9">
        <v>5202</v>
      </c>
      <c r="G52" s="9" t="s">
        <v>3822</v>
      </c>
      <c r="H52" s="10" t="s">
        <v>949</v>
      </c>
      <c r="I52" s="35" t="s">
        <v>6</v>
      </c>
      <c r="J52" s="9" t="s">
        <v>1225</v>
      </c>
      <c r="K52" s="9"/>
      <c r="L52" s="458">
        <v>1620</v>
      </c>
      <c r="S52"/>
    </row>
    <row r="53" spans="1:25" s="41" customFormat="1">
      <c r="A53" s="25" t="s">
        <v>2700</v>
      </c>
      <c r="B53" s="14">
        <v>45506</v>
      </c>
      <c r="C53" s="14">
        <v>45504</v>
      </c>
      <c r="D53" s="9">
        <v>18209</v>
      </c>
      <c r="E53" s="9" t="s">
        <v>1221</v>
      </c>
      <c r="F53" s="9">
        <v>5211</v>
      </c>
      <c r="G53" s="9" t="s">
        <v>204</v>
      </c>
      <c r="H53" s="10">
        <v>3</v>
      </c>
      <c r="I53" s="35" t="s">
        <v>6</v>
      </c>
      <c r="J53" s="9"/>
      <c r="K53" s="9"/>
      <c r="L53" s="458">
        <v>140</v>
      </c>
      <c r="M53" s="249"/>
      <c r="N53" s="249"/>
      <c r="O53" s="249"/>
      <c r="P53" s="249"/>
      <c r="Q53" s="249"/>
      <c r="R53" s="249"/>
      <c r="T53" s="1836"/>
      <c r="U53" s="249"/>
      <c r="V53" s="249"/>
      <c r="W53" s="249"/>
      <c r="X53" s="249"/>
      <c r="Y53" s="249"/>
    </row>
    <row r="54" spans="1:25" s="41" customFormat="1">
      <c r="A54" s="234" t="s">
        <v>1248</v>
      </c>
      <c r="B54" s="1885">
        <v>45505</v>
      </c>
      <c r="C54" s="1885"/>
      <c r="D54" s="24">
        <v>0</v>
      </c>
      <c r="E54" s="24" t="s">
        <v>8</v>
      </c>
      <c r="F54" s="24">
        <v>4025</v>
      </c>
      <c r="G54" s="24" t="s">
        <v>25</v>
      </c>
      <c r="H54" s="1048" t="s">
        <v>4022</v>
      </c>
      <c r="I54" s="235"/>
      <c r="J54" s="24" t="s">
        <v>2060</v>
      </c>
      <c r="K54" s="24"/>
      <c r="L54" s="461"/>
      <c r="M54" s="249"/>
      <c r="N54" s="249"/>
      <c r="O54" s="249"/>
      <c r="P54" s="249"/>
      <c r="Q54" s="249"/>
      <c r="R54" s="249"/>
      <c r="T54" s="1836"/>
      <c r="U54" s="249"/>
      <c r="V54" s="249"/>
      <c r="W54" s="249"/>
      <c r="X54" s="249"/>
      <c r="Y54" s="249"/>
    </row>
    <row r="55" spans="1:25" s="41" customFormat="1">
      <c r="A55" s="234" t="s">
        <v>109</v>
      </c>
      <c r="B55" s="1885">
        <v>45506</v>
      </c>
      <c r="C55" s="1885"/>
      <c r="D55" s="24"/>
      <c r="E55" s="24" t="s">
        <v>40</v>
      </c>
      <c r="F55" s="24">
        <v>4025</v>
      </c>
      <c r="G55" s="24" t="s">
        <v>3927</v>
      </c>
      <c r="H55" s="1048">
        <v>10</v>
      </c>
      <c r="I55" s="235"/>
      <c r="J55" s="24" t="s">
        <v>2060</v>
      </c>
      <c r="K55" s="24"/>
      <c r="L55" s="461">
        <v>0</v>
      </c>
      <c r="M55" s="249"/>
      <c r="N55" s="249"/>
      <c r="O55" s="249"/>
      <c r="P55" s="249"/>
      <c r="Q55" s="249"/>
      <c r="R55" s="249"/>
      <c r="T55" s="1836"/>
      <c r="U55" s="249"/>
      <c r="V55" s="249"/>
      <c r="W55" s="249"/>
      <c r="X55" s="249"/>
      <c r="Y55" s="249"/>
    </row>
    <row r="56" spans="1:25" s="41" customFormat="1">
      <c r="A56" s="25" t="s">
        <v>1604</v>
      </c>
      <c r="B56" s="14">
        <v>45504</v>
      </c>
      <c r="C56" s="14">
        <v>45504</v>
      </c>
      <c r="D56" s="9">
        <v>18240</v>
      </c>
      <c r="E56" s="9" t="s">
        <v>2504</v>
      </c>
      <c r="F56" s="9">
        <v>2491</v>
      </c>
      <c r="G56" s="9" t="s">
        <v>1409</v>
      </c>
      <c r="H56" s="10" t="s">
        <v>1114</v>
      </c>
      <c r="I56" s="35" t="s">
        <v>12</v>
      </c>
      <c r="J56" s="9"/>
      <c r="K56" s="9"/>
      <c r="L56" s="458">
        <v>41.79</v>
      </c>
      <c r="M56" s="249"/>
      <c r="N56" s="249"/>
      <c r="O56" s="249"/>
      <c r="P56" s="249"/>
      <c r="Q56" s="249"/>
      <c r="R56" s="249"/>
      <c r="T56" s="1836"/>
      <c r="U56" s="249"/>
      <c r="V56" s="249"/>
      <c r="W56" s="249"/>
      <c r="X56" s="249"/>
      <c r="Y56" s="249"/>
    </row>
    <row r="57" spans="1:25" s="41" customFormat="1">
      <c r="A57" s="234" t="s">
        <v>3386</v>
      </c>
      <c r="B57" s="1885">
        <v>45511</v>
      </c>
      <c r="C57" s="24"/>
      <c r="D57" s="24">
        <v>18243</v>
      </c>
      <c r="E57" s="24" t="s">
        <v>1221</v>
      </c>
      <c r="F57" s="24">
        <v>4870</v>
      </c>
      <c r="G57" s="24" t="s">
        <v>3322</v>
      </c>
      <c r="H57" s="1048">
        <v>150</v>
      </c>
      <c r="I57" s="234"/>
      <c r="J57" s="24"/>
      <c r="K57" s="24"/>
      <c r="L57" s="461">
        <v>720</v>
      </c>
      <c r="M57" s="249"/>
      <c r="N57" s="249"/>
      <c r="O57" s="249"/>
      <c r="P57" s="249"/>
      <c r="Q57" s="249"/>
      <c r="R57" s="249"/>
      <c r="T57" s="1836"/>
      <c r="U57" s="249"/>
      <c r="V57" s="249"/>
      <c r="W57" s="249"/>
      <c r="X57" s="249"/>
      <c r="Y57" s="249"/>
    </row>
    <row r="58" spans="1:25" s="41" customFormat="1">
      <c r="A58" s="234"/>
      <c r="B58" s="1885"/>
      <c r="C58" s="24"/>
      <c r="D58" s="24"/>
      <c r="E58" s="24"/>
      <c r="F58" s="24"/>
      <c r="G58" s="24"/>
      <c r="H58" s="1048"/>
      <c r="I58" s="234"/>
      <c r="J58" s="24"/>
      <c r="K58" s="24"/>
      <c r="L58" s="461"/>
      <c r="M58" s="249"/>
      <c r="N58" s="249"/>
      <c r="O58" s="249"/>
      <c r="P58" s="249"/>
      <c r="Q58" s="249"/>
      <c r="R58" s="249"/>
      <c r="T58" s="1836"/>
      <c r="U58" s="249"/>
      <c r="V58" s="249"/>
      <c r="W58" s="249"/>
      <c r="X58" s="249"/>
      <c r="Y58" s="249"/>
    </row>
    <row r="59" spans="1:25" s="44" customFormat="1">
      <c r="A59" s="2464">
        <f>SUM(L17:L57)</f>
        <v>16243.280000000002</v>
      </c>
      <c r="B59" s="2465"/>
      <c r="C59" s="2465"/>
      <c r="D59" s="2465"/>
      <c r="E59" s="2465"/>
      <c r="F59" s="2465"/>
      <c r="G59" s="2465"/>
      <c r="H59" s="2465"/>
      <c r="I59" s="2465"/>
      <c r="J59" s="2465"/>
      <c r="K59" s="2465"/>
      <c r="L59" s="2466"/>
      <c r="M59" s="246"/>
      <c r="N59" s="246"/>
      <c r="O59" s="246"/>
      <c r="P59" s="246"/>
      <c r="Q59" s="246"/>
      <c r="R59" s="246"/>
      <c r="T59" s="246"/>
      <c r="U59" s="246"/>
      <c r="V59" s="246"/>
      <c r="W59" s="246"/>
      <c r="X59" s="246"/>
      <c r="Y59" s="246"/>
    </row>
    <row r="60" spans="1:25" s="42" customFormat="1" ht="24" customHeight="1">
      <c r="A60" s="2461" t="s">
        <v>1315</v>
      </c>
      <c r="B60" s="2462"/>
      <c r="C60" s="2462"/>
      <c r="D60" s="2462"/>
      <c r="E60" s="2462"/>
      <c r="F60" s="2462"/>
      <c r="G60" s="2462"/>
      <c r="H60" s="2462"/>
      <c r="I60" s="2462"/>
      <c r="J60" s="2462"/>
      <c r="K60" s="2462"/>
      <c r="L60" s="2463"/>
      <c r="M60" s="80"/>
      <c r="N60" s="80"/>
      <c r="O60" s="80"/>
      <c r="P60" s="80"/>
      <c r="Q60" s="80"/>
      <c r="R60" s="80"/>
      <c r="T60" s="1818" t="s">
        <v>2188</v>
      </c>
      <c r="U60" s="80"/>
      <c r="V60" s="80"/>
      <c r="W60" s="80"/>
      <c r="X60" s="80"/>
      <c r="Y60" s="80"/>
    </row>
    <row r="61" spans="1:25" s="6" customFormat="1">
      <c r="A61" s="25" t="s">
        <v>3964</v>
      </c>
      <c r="B61" s="14">
        <v>45476</v>
      </c>
      <c r="C61" s="14">
        <v>45476</v>
      </c>
      <c r="D61" s="9">
        <v>17838</v>
      </c>
      <c r="E61" s="9" t="s">
        <v>7</v>
      </c>
      <c r="F61" s="9">
        <v>2807</v>
      </c>
      <c r="G61" s="9" t="s">
        <v>79</v>
      </c>
      <c r="H61" s="10">
        <v>1</v>
      </c>
      <c r="I61" s="35" t="s">
        <v>6</v>
      </c>
      <c r="J61" s="9" t="s">
        <v>3807</v>
      </c>
      <c r="K61" s="9"/>
      <c r="L61" s="458">
        <v>79</v>
      </c>
      <c r="S61"/>
    </row>
    <row r="62" spans="1:25" s="6" customFormat="1">
      <c r="A62" s="25"/>
      <c r="B62" s="9"/>
      <c r="C62" s="9"/>
      <c r="D62" s="9"/>
      <c r="E62" s="9" t="s">
        <v>7</v>
      </c>
      <c r="F62" s="9">
        <v>1446</v>
      </c>
      <c r="G62" s="9" t="s">
        <v>58</v>
      </c>
      <c r="H62" s="10">
        <v>1</v>
      </c>
      <c r="I62" s="35" t="s">
        <v>6</v>
      </c>
      <c r="J62" s="9" t="s">
        <v>3807</v>
      </c>
      <c r="K62" s="9"/>
      <c r="L62" s="458">
        <v>180</v>
      </c>
      <c r="S62"/>
      <c r="U62" s="1945">
        <v>3</v>
      </c>
      <c r="V62" s="5"/>
    </row>
    <row r="63" spans="1:25" s="16" customFormat="1">
      <c r="A63" s="25" t="s">
        <v>2489</v>
      </c>
      <c r="B63" s="14">
        <v>45481</v>
      </c>
      <c r="C63" s="14">
        <v>45474</v>
      </c>
      <c r="D63" s="9">
        <v>17903</v>
      </c>
      <c r="E63" s="9" t="s">
        <v>1115</v>
      </c>
      <c r="F63" s="9">
        <v>1126</v>
      </c>
      <c r="G63" s="9" t="s">
        <v>57</v>
      </c>
      <c r="H63" s="10" t="s">
        <v>876</v>
      </c>
      <c r="I63" s="35" t="s">
        <v>6</v>
      </c>
      <c r="J63" s="9"/>
      <c r="K63" s="9"/>
      <c r="L63" s="458">
        <v>425</v>
      </c>
      <c r="S63" s="15"/>
    </row>
    <row r="64" spans="1:25" s="16" customFormat="1">
      <c r="A64" s="25" t="s">
        <v>2374</v>
      </c>
      <c r="B64" s="14">
        <v>45490</v>
      </c>
      <c r="C64" s="14">
        <v>45497</v>
      </c>
      <c r="D64" s="9">
        <v>17904</v>
      </c>
      <c r="E64" s="9" t="s">
        <v>7</v>
      </c>
      <c r="F64" s="9">
        <v>4389</v>
      </c>
      <c r="G64" s="9" t="s">
        <v>210</v>
      </c>
      <c r="H64" s="10">
        <v>200</v>
      </c>
      <c r="I64" s="35" t="s">
        <v>6</v>
      </c>
      <c r="J64" s="9"/>
      <c r="K64" s="9"/>
      <c r="L64" s="458"/>
      <c r="S64" s="15"/>
    </row>
    <row r="65" spans="1:19" s="16" customFormat="1">
      <c r="A65" s="25"/>
      <c r="B65" s="14"/>
      <c r="C65" s="14">
        <v>45475</v>
      </c>
      <c r="D65" s="9"/>
      <c r="E65" s="9" t="s">
        <v>1221</v>
      </c>
      <c r="F65" s="9">
        <v>4491</v>
      </c>
      <c r="G65" s="9" t="s">
        <v>2456</v>
      </c>
      <c r="H65" s="10">
        <v>4200</v>
      </c>
      <c r="I65" s="35" t="s">
        <v>6</v>
      </c>
      <c r="J65" s="9"/>
      <c r="K65" s="9"/>
      <c r="L65" s="458">
        <v>1586</v>
      </c>
      <c r="S65" s="15"/>
    </row>
    <row r="66" spans="1:19" s="16" customFormat="1">
      <c r="A66" s="25" t="s">
        <v>3952</v>
      </c>
      <c r="B66" s="14">
        <v>45478</v>
      </c>
      <c r="C66" s="14">
        <v>45475</v>
      </c>
      <c r="D66" s="9">
        <v>17886</v>
      </c>
      <c r="E66" s="9" t="s">
        <v>7</v>
      </c>
      <c r="F66" s="9">
        <v>4915</v>
      </c>
      <c r="G66" s="9" t="s">
        <v>22</v>
      </c>
      <c r="H66" s="10" t="s">
        <v>2154</v>
      </c>
      <c r="I66" s="35" t="s">
        <v>6</v>
      </c>
      <c r="J66" s="9"/>
      <c r="K66" s="9"/>
      <c r="L66" s="458">
        <v>1.83</v>
      </c>
      <c r="S66" s="15"/>
    </row>
    <row r="67" spans="1:19" s="16" customFormat="1">
      <c r="A67" s="25" t="s">
        <v>580</v>
      </c>
      <c r="B67" s="14">
        <v>45478</v>
      </c>
      <c r="C67" s="14">
        <v>45475</v>
      </c>
      <c r="D67" s="9">
        <v>17907</v>
      </c>
      <c r="E67" s="9" t="s">
        <v>1115</v>
      </c>
      <c r="F67" s="9">
        <v>3620</v>
      </c>
      <c r="G67" s="9" t="s">
        <v>22</v>
      </c>
      <c r="H67" s="10">
        <v>20</v>
      </c>
      <c r="I67" s="35" t="s">
        <v>6</v>
      </c>
      <c r="J67" s="9"/>
      <c r="K67" s="9"/>
      <c r="L67" s="458"/>
      <c r="S67" s="15"/>
    </row>
    <row r="68" spans="1:19" s="16" customFormat="1">
      <c r="A68" s="25"/>
      <c r="B68" s="14"/>
      <c r="C68" s="14"/>
      <c r="D68" s="9"/>
      <c r="E68" s="9" t="s">
        <v>1115</v>
      </c>
      <c r="F68" s="9">
        <v>3605</v>
      </c>
      <c r="G68" s="9" t="s">
        <v>21</v>
      </c>
      <c r="H68" s="10">
        <v>1</v>
      </c>
      <c r="I68" s="35" t="s">
        <v>6</v>
      </c>
      <c r="J68" s="9"/>
      <c r="K68" s="9"/>
      <c r="L68" s="458">
        <v>565.5</v>
      </c>
      <c r="S68" s="15"/>
    </row>
    <row r="69" spans="1:19" s="16" customFormat="1">
      <c r="A69" s="25" t="s">
        <v>3473</v>
      </c>
      <c r="B69" s="14">
        <v>45478</v>
      </c>
      <c r="C69" s="14">
        <v>45475</v>
      </c>
      <c r="D69" s="9">
        <v>17910</v>
      </c>
      <c r="E69" s="9" t="s">
        <v>3970</v>
      </c>
      <c r="F69" s="9">
        <v>3341</v>
      </c>
      <c r="G69" s="9" t="s">
        <v>19</v>
      </c>
      <c r="H69" s="10">
        <v>6</v>
      </c>
      <c r="I69" s="35" t="s">
        <v>6</v>
      </c>
      <c r="J69" s="9"/>
      <c r="K69" s="9"/>
      <c r="L69" s="458"/>
      <c r="S69" s="15"/>
    </row>
    <row r="70" spans="1:19" s="16" customFormat="1">
      <c r="A70" s="25"/>
      <c r="B70" s="14"/>
      <c r="C70" s="14"/>
      <c r="D70" s="9"/>
      <c r="E70" s="9" t="s">
        <v>1115</v>
      </c>
      <c r="F70" s="9">
        <v>951</v>
      </c>
      <c r="G70" s="9" t="s">
        <v>58</v>
      </c>
      <c r="H70" s="10">
        <v>1</v>
      </c>
      <c r="I70" s="35" t="s">
        <v>6</v>
      </c>
      <c r="J70" s="9"/>
      <c r="K70" s="9"/>
      <c r="L70" s="458">
        <v>244.5</v>
      </c>
      <c r="S70" s="15"/>
    </row>
    <row r="71" spans="1:19" s="16" customFormat="1">
      <c r="A71" s="25" t="s">
        <v>1142</v>
      </c>
      <c r="B71" s="14">
        <v>45478</v>
      </c>
      <c r="C71" s="14">
        <v>45474</v>
      </c>
      <c r="D71" s="9">
        <v>17911</v>
      </c>
      <c r="E71" s="9" t="s">
        <v>1115</v>
      </c>
      <c r="F71" s="9">
        <v>744</v>
      </c>
      <c r="G71" s="9" t="s">
        <v>48</v>
      </c>
      <c r="H71" s="10">
        <v>3</v>
      </c>
      <c r="I71" s="35" t="s">
        <v>6</v>
      </c>
      <c r="J71" s="9"/>
      <c r="K71" s="9"/>
      <c r="L71" s="458">
        <v>163.5</v>
      </c>
      <c r="S71" s="15"/>
    </row>
    <row r="72" spans="1:19" s="16" customFormat="1">
      <c r="A72" s="25" t="s">
        <v>771</v>
      </c>
      <c r="B72" s="14">
        <v>45478</v>
      </c>
      <c r="C72" s="14">
        <v>45474</v>
      </c>
      <c r="D72" s="9">
        <v>17912</v>
      </c>
      <c r="E72" s="9" t="s">
        <v>1115</v>
      </c>
      <c r="F72" s="9">
        <v>869</v>
      </c>
      <c r="G72" s="9" t="s">
        <v>16</v>
      </c>
      <c r="H72" s="10">
        <v>30</v>
      </c>
      <c r="I72" s="35" t="s">
        <v>6</v>
      </c>
      <c r="J72" s="9"/>
      <c r="K72" s="9"/>
      <c r="L72" s="458">
        <v>315</v>
      </c>
      <c r="S72" s="15"/>
    </row>
    <row r="73" spans="1:19" s="16" customFormat="1">
      <c r="A73" s="25" t="s">
        <v>368</v>
      </c>
      <c r="B73" s="14">
        <v>45478</v>
      </c>
      <c r="C73" s="14">
        <v>45475</v>
      </c>
      <c r="D73" s="9">
        <v>17914</v>
      </c>
      <c r="E73" s="9" t="s">
        <v>1115</v>
      </c>
      <c r="F73" s="9">
        <v>2515</v>
      </c>
      <c r="G73" s="9" t="s">
        <v>35</v>
      </c>
      <c r="H73" s="10">
        <v>5</v>
      </c>
      <c r="I73" s="35" t="s">
        <v>6</v>
      </c>
      <c r="J73" s="9"/>
      <c r="K73" s="9"/>
      <c r="L73" s="458">
        <v>82.5</v>
      </c>
      <c r="S73" s="15"/>
    </row>
    <row r="74" spans="1:19" s="16" customFormat="1">
      <c r="A74" s="25" t="s">
        <v>3620</v>
      </c>
      <c r="B74" s="14">
        <v>45478</v>
      </c>
      <c r="C74" s="14">
        <v>45474</v>
      </c>
      <c r="D74" s="9">
        <v>17916</v>
      </c>
      <c r="E74" s="9" t="s">
        <v>7</v>
      </c>
      <c r="F74" s="9">
        <v>1446</v>
      </c>
      <c r="G74" s="9" t="s">
        <v>58</v>
      </c>
      <c r="H74" s="10" t="s">
        <v>1114</v>
      </c>
      <c r="I74" s="35" t="s">
        <v>6</v>
      </c>
      <c r="J74" s="9"/>
      <c r="K74" s="9"/>
      <c r="L74" s="458">
        <v>55</v>
      </c>
      <c r="S74" s="15"/>
    </row>
    <row r="75" spans="1:19" s="16" customFormat="1">
      <c r="A75" s="25" t="s">
        <v>520</v>
      </c>
      <c r="B75" s="14">
        <v>45478</v>
      </c>
      <c r="C75" s="14">
        <v>45475</v>
      </c>
      <c r="D75" s="9">
        <v>17922</v>
      </c>
      <c r="E75" s="9" t="s">
        <v>7</v>
      </c>
      <c r="F75" s="9">
        <v>44687</v>
      </c>
      <c r="G75" s="9" t="s">
        <v>127</v>
      </c>
      <c r="H75" s="10">
        <v>12</v>
      </c>
      <c r="I75" s="35" t="s">
        <v>6</v>
      </c>
      <c r="J75" s="9"/>
      <c r="K75" s="9"/>
      <c r="L75" s="458"/>
      <c r="S75" s="15"/>
    </row>
    <row r="76" spans="1:19" s="16" customFormat="1">
      <c r="A76" s="25"/>
      <c r="B76" s="14"/>
      <c r="C76" s="14"/>
      <c r="D76" s="9"/>
      <c r="E76" s="9" t="s">
        <v>2351</v>
      </c>
      <c r="F76" s="9">
        <v>4466</v>
      </c>
      <c r="G76" s="9" t="s">
        <v>521</v>
      </c>
      <c r="H76" s="10">
        <v>10</v>
      </c>
      <c r="I76" s="35" t="s">
        <v>6</v>
      </c>
      <c r="J76" s="9"/>
      <c r="K76" s="9"/>
      <c r="L76" s="458">
        <v>1569</v>
      </c>
      <c r="S76" s="15"/>
    </row>
    <row r="77" spans="1:19" s="1828" customFormat="1">
      <c r="A77" s="25" t="s">
        <v>3717</v>
      </c>
      <c r="B77" s="14">
        <v>45478</v>
      </c>
      <c r="C77" s="14">
        <v>45475</v>
      </c>
      <c r="D77" s="9">
        <v>17893</v>
      </c>
      <c r="E77" s="9" t="s">
        <v>7</v>
      </c>
      <c r="F77" s="9">
        <v>5041</v>
      </c>
      <c r="G77" s="9" t="s">
        <v>17</v>
      </c>
      <c r="H77" s="10">
        <v>10</v>
      </c>
      <c r="I77" s="35" t="s">
        <v>6</v>
      </c>
      <c r="J77" s="9"/>
      <c r="K77" s="9"/>
      <c r="L77" s="458"/>
      <c r="S77" s="1953"/>
    </row>
    <row r="78" spans="1:19" s="1828" customFormat="1">
      <c r="A78" s="25"/>
      <c r="B78" s="14"/>
      <c r="C78" s="14"/>
      <c r="D78" s="9"/>
      <c r="E78" s="9" t="s">
        <v>7</v>
      </c>
      <c r="F78" s="9">
        <v>5125</v>
      </c>
      <c r="G78" s="9" t="s">
        <v>38</v>
      </c>
      <c r="H78" s="10">
        <v>10</v>
      </c>
      <c r="I78" s="35" t="s">
        <v>6</v>
      </c>
      <c r="J78" s="9"/>
      <c r="K78" s="9"/>
      <c r="L78" s="458">
        <v>781</v>
      </c>
      <c r="S78" s="1953"/>
    </row>
    <row r="79" spans="1:19" s="16" customFormat="1">
      <c r="A79" s="25" t="s">
        <v>160</v>
      </c>
      <c r="B79" s="14">
        <v>45478</v>
      </c>
      <c r="C79" s="14">
        <v>45475</v>
      </c>
      <c r="D79" s="9">
        <v>17924</v>
      </c>
      <c r="E79" s="9" t="s">
        <v>671</v>
      </c>
      <c r="F79" s="9">
        <v>3016</v>
      </c>
      <c r="G79" s="9" t="s">
        <v>22</v>
      </c>
      <c r="H79" s="10">
        <v>20</v>
      </c>
      <c r="I79" s="35" t="s">
        <v>6</v>
      </c>
      <c r="J79" s="9"/>
      <c r="K79" s="9"/>
      <c r="L79" s="458">
        <v>454.6</v>
      </c>
      <c r="S79" s="15"/>
    </row>
    <row r="80" spans="1:19" s="16" customFormat="1">
      <c r="A80" s="25" t="s">
        <v>580</v>
      </c>
      <c r="B80" s="14">
        <v>45478</v>
      </c>
      <c r="C80" s="14">
        <v>45476</v>
      </c>
      <c r="D80" s="9">
        <v>17938</v>
      </c>
      <c r="E80" s="9" t="s">
        <v>1115</v>
      </c>
      <c r="F80" s="9">
        <v>3605</v>
      </c>
      <c r="G80" s="9" t="s">
        <v>21</v>
      </c>
      <c r="H80" s="10">
        <v>1</v>
      </c>
      <c r="I80" s="35" t="s">
        <v>6</v>
      </c>
      <c r="J80" s="9"/>
      <c r="K80" s="9"/>
      <c r="L80" s="458">
        <v>69.3</v>
      </c>
      <c r="S80" s="15"/>
    </row>
    <row r="81" spans="1:20" s="16" customFormat="1">
      <c r="A81" s="25" t="s">
        <v>2822</v>
      </c>
      <c r="B81" s="14">
        <v>45478</v>
      </c>
      <c r="C81" s="14">
        <v>45476</v>
      </c>
      <c r="D81" s="9">
        <v>17941</v>
      </c>
      <c r="E81" s="9" t="s">
        <v>1221</v>
      </c>
      <c r="F81" s="9">
        <v>2438</v>
      </c>
      <c r="G81" s="9" t="s">
        <v>47</v>
      </c>
      <c r="H81" s="10" t="s">
        <v>1187</v>
      </c>
      <c r="I81" s="35" t="s">
        <v>6</v>
      </c>
      <c r="J81" s="9"/>
      <c r="K81" s="9"/>
      <c r="L81" s="458">
        <v>70.400000000000006</v>
      </c>
      <c r="S81" s="15"/>
    </row>
    <row r="82" spans="1:20" s="16" customFormat="1">
      <c r="A82" s="25" t="s">
        <v>3299</v>
      </c>
      <c r="B82" s="14">
        <v>45478</v>
      </c>
      <c r="C82" s="14">
        <v>45476</v>
      </c>
      <c r="D82" s="9">
        <v>17944</v>
      </c>
      <c r="E82" s="9" t="s">
        <v>1115</v>
      </c>
      <c r="F82" s="9">
        <v>951</v>
      </c>
      <c r="G82" s="9" t="s">
        <v>58</v>
      </c>
      <c r="H82" s="10">
        <v>3</v>
      </c>
      <c r="I82" s="35" t="s">
        <v>6</v>
      </c>
      <c r="J82" s="9"/>
      <c r="K82" s="9"/>
      <c r="L82" s="458">
        <v>336</v>
      </c>
      <c r="S82" s="15"/>
    </row>
    <row r="83" spans="1:20" s="16" customFormat="1">
      <c r="A83" s="25" t="s">
        <v>2570</v>
      </c>
      <c r="B83" s="14">
        <v>45484</v>
      </c>
      <c r="C83" s="14">
        <v>45477</v>
      </c>
      <c r="D83" s="9">
        <v>17934</v>
      </c>
      <c r="E83" s="9" t="s">
        <v>7</v>
      </c>
      <c r="F83" s="9">
        <v>1446</v>
      </c>
      <c r="G83" s="9" t="s">
        <v>58</v>
      </c>
      <c r="H83" s="10">
        <v>10</v>
      </c>
      <c r="I83" s="35" t="s">
        <v>6</v>
      </c>
      <c r="J83" s="9"/>
      <c r="K83" s="9"/>
      <c r="L83" s="458">
        <v>1520</v>
      </c>
      <c r="S83" s="15"/>
    </row>
    <row r="84" spans="1:20" s="16" customFormat="1">
      <c r="A84" s="25" t="s">
        <v>67</v>
      </c>
      <c r="B84" s="14">
        <v>45477</v>
      </c>
      <c r="C84" s="14">
        <v>45476</v>
      </c>
      <c r="D84" s="9">
        <v>179948</v>
      </c>
      <c r="E84" s="9" t="s">
        <v>1115</v>
      </c>
      <c r="F84" s="9">
        <v>1862</v>
      </c>
      <c r="G84" s="9" t="s">
        <v>20</v>
      </c>
      <c r="H84" s="10">
        <v>15</v>
      </c>
      <c r="I84" s="35" t="s">
        <v>6</v>
      </c>
      <c r="J84" s="9"/>
      <c r="K84" s="9"/>
      <c r="L84" s="458">
        <v>515.25</v>
      </c>
      <c r="S84" s="15"/>
    </row>
    <row r="85" spans="1:20" s="16" customFormat="1">
      <c r="A85" s="25" t="s">
        <v>3975</v>
      </c>
      <c r="B85" s="14">
        <v>45478</v>
      </c>
      <c r="C85" s="14">
        <v>45476</v>
      </c>
      <c r="D85" s="9">
        <v>17951</v>
      </c>
      <c r="E85" s="9" t="s">
        <v>131</v>
      </c>
      <c r="F85" s="9">
        <v>2017</v>
      </c>
      <c r="G85" s="9" t="s">
        <v>15</v>
      </c>
      <c r="H85" s="10">
        <v>5</v>
      </c>
      <c r="I85" s="35" t="s">
        <v>6</v>
      </c>
      <c r="J85" s="9"/>
      <c r="K85" s="9"/>
      <c r="L85" s="458">
        <v>41.15</v>
      </c>
      <c r="S85" s="15"/>
    </row>
    <row r="86" spans="1:20" s="16" customFormat="1">
      <c r="A86" s="25" t="s">
        <v>2266</v>
      </c>
      <c r="B86" s="14">
        <v>45478</v>
      </c>
      <c r="C86" s="14">
        <v>45476</v>
      </c>
      <c r="D86" s="9">
        <v>17953</v>
      </c>
      <c r="E86" s="9" t="s">
        <v>1115</v>
      </c>
      <c r="F86" s="9">
        <v>838</v>
      </c>
      <c r="G86" s="9" t="s">
        <v>5</v>
      </c>
      <c r="H86" s="10">
        <v>10</v>
      </c>
      <c r="I86" s="35" t="s">
        <v>6</v>
      </c>
      <c r="J86" s="9"/>
      <c r="K86" s="9"/>
      <c r="L86" s="458">
        <v>399.8</v>
      </c>
      <c r="S86" s="15"/>
    </row>
    <row r="87" spans="1:20" s="16" customFormat="1">
      <c r="A87" s="25" t="s">
        <v>779</v>
      </c>
      <c r="B87" s="14">
        <v>45478</v>
      </c>
      <c r="C87" s="14">
        <v>45476</v>
      </c>
      <c r="D87" s="9">
        <v>17955</v>
      </c>
      <c r="E87" s="9" t="s">
        <v>1115</v>
      </c>
      <c r="F87" s="9">
        <v>753</v>
      </c>
      <c r="G87" s="9" t="s">
        <v>47</v>
      </c>
      <c r="H87" s="10">
        <v>20</v>
      </c>
      <c r="I87" s="35" t="s">
        <v>6</v>
      </c>
      <c r="J87" s="9"/>
      <c r="K87" s="9"/>
      <c r="L87" s="458">
        <v>570</v>
      </c>
      <c r="S87" s="15"/>
    </row>
    <row r="88" spans="1:20" s="16" customFormat="1">
      <c r="A88" s="25" t="s">
        <v>2700</v>
      </c>
      <c r="B88" s="14">
        <v>45485</v>
      </c>
      <c r="C88" s="14">
        <v>45484</v>
      </c>
      <c r="D88" s="9">
        <v>17956</v>
      </c>
      <c r="E88" s="9" t="s">
        <v>1221</v>
      </c>
      <c r="F88" s="9">
        <v>4268</v>
      </c>
      <c r="G88" s="9" t="s">
        <v>29</v>
      </c>
      <c r="H88" s="10" t="s">
        <v>997</v>
      </c>
      <c r="I88" s="35" t="s">
        <v>6</v>
      </c>
      <c r="J88" s="9"/>
      <c r="K88" s="9"/>
      <c r="L88" s="458">
        <v>479.25</v>
      </c>
      <c r="S88" s="15"/>
    </row>
    <row r="89" spans="1:20" s="16" customFormat="1">
      <c r="A89" s="25" t="s">
        <v>601</v>
      </c>
      <c r="B89" s="14">
        <v>45478</v>
      </c>
      <c r="C89" s="14">
        <v>45477</v>
      </c>
      <c r="D89" s="9">
        <v>17960</v>
      </c>
      <c r="E89" s="9" t="s">
        <v>2452</v>
      </c>
      <c r="F89" s="9">
        <v>1126</v>
      </c>
      <c r="G89" s="9" t="s">
        <v>57</v>
      </c>
      <c r="H89" s="10">
        <v>12</v>
      </c>
      <c r="I89" s="35" t="s">
        <v>6</v>
      </c>
      <c r="J89" s="9"/>
      <c r="K89" s="9"/>
      <c r="L89" s="458">
        <v>1140</v>
      </c>
      <c r="S89" s="15"/>
    </row>
    <row r="90" spans="1:20" s="16" customFormat="1">
      <c r="A90" s="25" t="s">
        <v>1093</v>
      </c>
      <c r="B90" s="14">
        <v>45478</v>
      </c>
      <c r="C90" s="14">
        <v>45477</v>
      </c>
      <c r="D90" s="9">
        <v>17963</v>
      </c>
      <c r="E90" s="9" t="s">
        <v>1115</v>
      </c>
      <c r="F90" s="9">
        <v>869</v>
      </c>
      <c r="G90" s="9" t="s">
        <v>16</v>
      </c>
      <c r="H90" s="10">
        <v>10</v>
      </c>
      <c r="I90" s="35" t="s">
        <v>6</v>
      </c>
      <c r="J90" s="9"/>
      <c r="K90" s="9"/>
      <c r="L90" s="458">
        <v>52.5</v>
      </c>
      <c r="S90" s="15"/>
    </row>
    <row r="91" spans="1:20" s="16" customFormat="1">
      <c r="A91" s="25" t="s">
        <v>108</v>
      </c>
      <c r="B91" s="14">
        <v>45482</v>
      </c>
      <c r="C91" s="14">
        <v>45477</v>
      </c>
      <c r="D91" s="9">
        <v>17959</v>
      </c>
      <c r="E91" s="9" t="s">
        <v>7</v>
      </c>
      <c r="F91" s="9">
        <v>3215</v>
      </c>
      <c r="G91" s="9" t="s">
        <v>505</v>
      </c>
      <c r="H91" s="10">
        <v>5</v>
      </c>
      <c r="I91" s="35" t="s">
        <v>6</v>
      </c>
      <c r="J91" s="9" t="s">
        <v>991</v>
      </c>
      <c r="K91" s="9"/>
      <c r="L91" s="458">
        <v>179</v>
      </c>
      <c r="S91" s="15"/>
    </row>
    <row r="92" spans="1:20" s="16" customFormat="1">
      <c r="A92" s="25" t="s">
        <v>3437</v>
      </c>
      <c r="B92" s="14">
        <v>45482</v>
      </c>
      <c r="C92" s="14">
        <v>45481</v>
      </c>
      <c r="D92" s="9">
        <v>17980</v>
      </c>
      <c r="E92" s="9" t="s">
        <v>1115</v>
      </c>
      <c r="F92" s="9">
        <v>753</v>
      </c>
      <c r="G92" s="9" t="s">
        <v>47</v>
      </c>
      <c r="H92" s="10">
        <v>200</v>
      </c>
      <c r="I92" s="35" t="s">
        <v>6</v>
      </c>
      <c r="J92" s="9"/>
      <c r="K92" s="9"/>
      <c r="L92" s="458">
        <v>4900</v>
      </c>
      <c r="S92" s="15"/>
      <c r="T92" s="16" t="s">
        <v>3982</v>
      </c>
    </row>
    <row r="93" spans="1:20" s="16" customFormat="1">
      <c r="A93" s="25" t="s">
        <v>369</v>
      </c>
      <c r="B93" s="14">
        <v>45484</v>
      </c>
      <c r="C93" s="14">
        <v>45481</v>
      </c>
      <c r="D93" s="9">
        <v>17976</v>
      </c>
      <c r="E93" s="9" t="s">
        <v>1115</v>
      </c>
      <c r="F93" s="9">
        <v>838</v>
      </c>
      <c r="G93" s="9" t="s">
        <v>5</v>
      </c>
      <c r="H93" s="10">
        <v>5</v>
      </c>
      <c r="I93" s="35" t="s">
        <v>6</v>
      </c>
      <c r="J93" s="9"/>
      <c r="K93" s="9"/>
      <c r="L93" s="458">
        <v>200.5</v>
      </c>
      <c r="S93" s="15"/>
    </row>
    <row r="94" spans="1:20" s="16" customFormat="1">
      <c r="A94" s="25" t="s">
        <v>3983</v>
      </c>
      <c r="B94" s="14">
        <v>45484</v>
      </c>
      <c r="C94" s="14">
        <v>45482</v>
      </c>
      <c r="D94" s="9">
        <v>17979</v>
      </c>
      <c r="E94" s="9" t="s">
        <v>1115</v>
      </c>
      <c r="F94" s="9">
        <v>414</v>
      </c>
      <c r="G94" s="9" t="s">
        <v>89</v>
      </c>
      <c r="H94" s="10">
        <v>5</v>
      </c>
      <c r="I94" s="35" t="s">
        <v>6</v>
      </c>
      <c r="J94" s="9"/>
      <c r="K94" s="9"/>
      <c r="L94" s="458">
        <v>35.25</v>
      </c>
      <c r="S94" s="15"/>
    </row>
    <row r="95" spans="1:20" s="16" customFormat="1">
      <c r="A95" s="25" t="s">
        <v>1303</v>
      </c>
      <c r="B95" s="14">
        <v>45484</v>
      </c>
      <c r="C95" s="14">
        <v>45483</v>
      </c>
      <c r="D95" s="9">
        <v>17983</v>
      </c>
      <c r="E95" s="9" t="s">
        <v>1221</v>
      </c>
      <c r="F95" s="9">
        <v>3628</v>
      </c>
      <c r="G95" s="9" t="s">
        <v>783</v>
      </c>
      <c r="H95" s="9">
        <v>20</v>
      </c>
      <c r="I95" s="35" t="s">
        <v>6</v>
      </c>
      <c r="J95" s="9" t="s">
        <v>991</v>
      </c>
      <c r="K95" s="9"/>
      <c r="L95" s="458"/>
      <c r="S95" s="15"/>
    </row>
    <row r="96" spans="1:20" s="16" customFormat="1">
      <c r="A96" s="25"/>
      <c r="B96" s="14"/>
      <c r="C96" s="14"/>
      <c r="D96" s="9"/>
      <c r="E96" s="9"/>
      <c r="F96" s="9">
        <v>3629</v>
      </c>
      <c r="G96" s="9" t="s">
        <v>783</v>
      </c>
      <c r="H96" s="9">
        <v>10</v>
      </c>
      <c r="I96" s="35" t="s">
        <v>6</v>
      </c>
      <c r="J96" s="9" t="s">
        <v>991</v>
      </c>
      <c r="K96" s="9"/>
      <c r="L96" s="458"/>
      <c r="S96" s="15"/>
    </row>
    <row r="97" spans="1:19" s="16" customFormat="1">
      <c r="A97" s="25"/>
      <c r="B97" s="14"/>
      <c r="C97" s="14"/>
      <c r="D97" s="9"/>
      <c r="E97" s="9"/>
      <c r="F97" s="9">
        <v>4649</v>
      </c>
      <c r="G97" s="9" t="s">
        <v>783</v>
      </c>
      <c r="H97" s="9">
        <v>10</v>
      </c>
      <c r="I97" s="35" t="s">
        <v>6</v>
      </c>
      <c r="J97" s="9" t="s">
        <v>991</v>
      </c>
      <c r="K97" s="9"/>
      <c r="L97" s="458"/>
      <c r="S97" s="15"/>
    </row>
    <row r="98" spans="1:19" s="16" customFormat="1">
      <c r="A98" s="25"/>
      <c r="B98" s="14"/>
      <c r="C98" s="14"/>
      <c r="D98" s="9"/>
      <c r="E98" s="9"/>
      <c r="F98" s="9">
        <v>4650</v>
      </c>
      <c r="G98" s="9" t="s">
        <v>783</v>
      </c>
      <c r="H98" s="9">
        <v>10</v>
      </c>
      <c r="I98" s="35" t="s">
        <v>6</v>
      </c>
      <c r="J98" s="9" t="s">
        <v>991</v>
      </c>
      <c r="K98" s="9"/>
      <c r="L98" s="458"/>
      <c r="S98" s="15"/>
    </row>
    <row r="99" spans="1:19" s="16" customFormat="1">
      <c r="A99" s="25"/>
      <c r="B99" s="14"/>
      <c r="C99" s="14"/>
      <c r="D99" s="9"/>
      <c r="E99" s="9"/>
      <c r="F99" s="9">
        <v>4226</v>
      </c>
      <c r="G99" s="9" t="s">
        <v>783</v>
      </c>
      <c r="H99" s="9">
        <v>10</v>
      </c>
      <c r="I99" s="35" t="s">
        <v>6</v>
      </c>
      <c r="J99" s="9" t="s">
        <v>991</v>
      </c>
      <c r="K99" s="9"/>
      <c r="L99" s="458"/>
      <c r="S99" s="15"/>
    </row>
    <row r="100" spans="1:19" s="16" customFormat="1">
      <c r="A100" s="25"/>
      <c r="B100" s="14"/>
      <c r="C100" s="14"/>
      <c r="D100" s="9"/>
      <c r="E100" s="9"/>
      <c r="F100" s="9">
        <v>4374</v>
      </c>
      <c r="G100" s="9" t="s">
        <v>783</v>
      </c>
      <c r="H100" s="9">
        <v>6</v>
      </c>
      <c r="I100" s="35" t="s">
        <v>6</v>
      </c>
      <c r="J100" s="9" t="s">
        <v>991</v>
      </c>
      <c r="K100" s="9"/>
      <c r="L100" s="458"/>
      <c r="S100" s="15"/>
    </row>
    <row r="101" spans="1:19" s="16" customFormat="1">
      <c r="A101" s="25"/>
      <c r="B101" s="14"/>
      <c r="C101" s="14"/>
      <c r="D101" s="9"/>
      <c r="E101" s="9"/>
      <c r="F101" s="9">
        <v>4230</v>
      </c>
      <c r="G101" s="9" t="s">
        <v>783</v>
      </c>
      <c r="H101" s="9">
        <v>10</v>
      </c>
      <c r="I101" s="35" t="s">
        <v>6</v>
      </c>
      <c r="J101" s="9" t="s">
        <v>991</v>
      </c>
      <c r="K101" s="9"/>
      <c r="L101" s="458">
        <v>2679</v>
      </c>
      <c r="S101" s="15"/>
    </row>
    <row r="102" spans="1:19" s="16" customFormat="1">
      <c r="A102" s="25" t="s">
        <v>1635</v>
      </c>
      <c r="B102" s="14">
        <v>45485</v>
      </c>
      <c r="C102" s="14">
        <v>45482</v>
      </c>
      <c r="D102" s="9">
        <v>17977</v>
      </c>
      <c r="E102" s="9" t="s">
        <v>1115</v>
      </c>
      <c r="F102" s="9">
        <v>2825</v>
      </c>
      <c r="G102" s="9" t="s">
        <v>207</v>
      </c>
      <c r="H102" s="10">
        <v>5</v>
      </c>
      <c r="I102" s="35" t="s">
        <v>6</v>
      </c>
      <c r="J102" s="9"/>
      <c r="K102" s="9"/>
      <c r="L102" s="458"/>
      <c r="S102" s="15"/>
    </row>
    <row r="103" spans="1:19" s="16" customFormat="1">
      <c r="A103" s="25"/>
      <c r="B103" s="14"/>
      <c r="C103" s="14"/>
      <c r="D103" s="9"/>
      <c r="E103" s="9" t="s">
        <v>1115</v>
      </c>
      <c r="F103" s="9">
        <v>1087</v>
      </c>
      <c r="G103" s="9" t="s">
        <v>46</v>
      </c>
      <c r="H103" s="10">
        <v>20</v>
      </c>
      <c r="I103" s="35" t="s">
        <v>6</v>
      </c>
      <c r="J103" s="9"/>
      <c r="K103" s="9"/>
      <c r="L103" s="458">
        <v>756</v>
      </c>
      <c r="S103" s="15"/>
    </row>
    <row r="104" spans="1:19" s="16" customFormat="1">
      <c r="A104" s="25" t="s">
        <v>1303</v>
      </c>
      <c r="B104" s="14">
        <v>45489</v>
      </c>
      <c r="C104" s="14">
        <v>45485</v>
      </c>
      <c r="D104" s="9">
        <v>17989</v>
      </c>
      <c r="E104" s="9" t="s">
        <v>1221</v>
      </c>
      <c r="F104" s="9">
        <v>3630</v>
      </c>
      <c r="G104" s="9" t="s">
        <v>1465</v>
      </c>
      <c r="H104" s="10">
        <v>10</v>
      </c>
      <c r="I104" s="35" t="s">
        <v>6</v>
      </c>
      <c r="J104" s="9" t="s">
        <v>991</v>
      </c>
      <c r="K104" s="9"/>
      <c r="L104" s="458"/>
      <c r="S104" s="15"/>
    </row>
    <row r="105" spans="1:19" s="16" customFormat="1">
      <c r="A105" s="25"/>
      <c r="B105" s="14"/>
      <c r="C105" s="14"/>
      <c r="D105" s="9"/>
      <c r="E105" s="9" t="s">
        <v>1221</v>
      </c>
      <c r="F105" s="9">
        <v>3625</v>
      </c>
      <c r="G105" s="9" t="s">
        <v>902</v>
      </c>
      <c r="H105" s="10">
        <v>10</v>
      </c>
      <c r="I105" s="35" t="s">
        <v>6</v>
      </c>
      <c r="J105" s="9"/>
      <c r="K105" s="9"/>
      <c r="L105" s="458"/>
      <c r="S105" s="15"/>
    </row>
    <row r="106" spans="1:19" s="16" customFormat="1">
      <c r="A106" s="25"/>
      <c r="B106" s="14"/>
      <c r="C106" s="14"/>
      <c r="D106" s="9"/>
      <c r="E106" s="9" t="s">
        <v>1221</v>
      </c>
      <c r="F106" s="9">
        <v>3624</v>
      </c>
      <c r="G106" s="9" t="s">
        <v>63</v>
      </c>
      <c r="H106" s="10">
        <v>40</v>
      </c>
      <c r="I106" s="35" t="s">
        <v>6</v>
      </c>
      <c r="J106" s="9" t="s">
        <v>991</v>
      </c>
      <c r="K106" s="9"/>
      <c r="L106" s="458">
        <v>852.6</v>
      </c>
      <c r="S106" s="15"/>
    </row>
    <row r="107" spans="1:19" s="16" customFormat="1">
      <c r="A107" s="25" t="s">
        <v>508</v>
      </c>
      <c r="B107" s="14">
        <v>45489</v>
      </c>
      <c r="C107" s="14">
        <v>45481</v>
      </c>
      <c r="D107" s="9">
        <v>17994</v>
      </c>
      <c r="E107" s="9" t="s">
        <v>1115</v>
      </c>
      <c r="F107" s="9">
        <v>753</v>
      </c>
      <c r="G107" s="9" t="s">
        <v>47</v>
      </c>
      <c r="H107" s="10" t="s">
        <v>1066</v>
      </c>
      <c r="I107" s="35" t="s">
        <v>6</v>
      </c>
      <c r="J107" s="9"/>
      <c r="K107" s="9"/>
      <c r="L107" s="458"/>
      <c r="S107" s="15"/>
    </row>
    <row r="108" spans="1:19" s="16" customFormat="1">
      <c r="A108" s="25"/>
      <c r="B108" s="14"/>
      <c r="C108" s="14"/>
      <c r="D108" s="9"/>
      <c r="E108" s="9" t="s">
        <v>81</v>
      </c>
      <c r="F108" s="9">
        <v>4962</v>
      </c>
      <c r="G108" s="9" t="s">
        <v>47</v>
      </c>
      <c r="H108" s="10">
        <v>1</v>
      </c>
      <c r="I108" s="35" t="s">
        <v>6</v>
      </c>
      <c r="J108" s="9" t="s">
        <v>270</v>
      </c>
      <c r="K108" s="9"/>
      <c r="L108" s="458">
        <v>216.3</v>
      </c>
      <c r="S108" s="15"/>
    </row>
    <row r="109" spans="1:19" s="16" customFormat="1">
      <c r="A109" s="25" t="s">
        <v>529</v>
      </c>
      <c r="B109" s="14">
        <v>45489</v>
      </c>
      <c r="C109" s="14">
        <v>45482</v>
      </c>
      <c r="D109" s="9">
        <v>17990</v>
      </c>
      <c r="E109" s="9" t="s">
        <v>1115</v>
      </c>
      <c r="F109" s="9">
        <v>818</v>
      </c>
      <c r="G109" s="9" t="s">
        <v>31</v>
      </c>
      <c r="H109" s="10">
        <v>50</v>
      </c>
      <c r="I109" s="35" t="s">
        <v>6</v>
      </c>
      <c r="J109" s="9"/>
      <c r="K109" s="9"/>
      <c r="L109" s="458">
        <v>975</v>
      </c>
      <c r="S109" s="15"/>
    </row>
    <row r="110" spans="1:19" s="16" customFormat="1">
      <c r="A110" s="25" t="s">
        <v>3988</v>
      </c>
      <c r="B110" s="14">
        <v>45489</v>
      </c>
      <c r="C110" s="14">
        <v>45481</v>
      </c>
      <c r="D110" s="9">
        <v>17995</v>
      </c>
      <c r="E110" s="9" t="s">
        <v>1115</v>
      </c>
      <c r="F110" s="9">
        <v>951</v>
      </c>
      <c r="G110" s="9" t="s">
        <v>58</v>
      </c>
      <c r="H110" s="10">
        <v>2</v>
      </c>
      <c r="I110" s="35" t="s">
        <v>6</v>
      </c>
      <c r="J110" s="9"/>
      <c r="K110" s="9"/>
      <c r="L110" s="458">
        <v>220</v>
      </c>
      <c r="S110" s="15"/>
    </row>
    <row r="111" spans="1:19" s="16" customFormat="1">
      <c r="A111" s="25" t="s">
        <v>3989</v>
      </c>
      <c r="B111" s="14">
        <v>45489</v>
      </c>
      <c r="C111" s="14">
        <v>45481</v>
      </c>
      <c r="D111" s="9">
        <v>17997</v>
      </c>
      <c r="E111" s="9" t="s">
        <v>1115</v>
      </c>
      <c r="F111" s="9">
        <v>879</v>
      </c>
      <c r="G111" s="9" t="s">
        <v>17</v>
      </c>
      <c r="H111" s="10" t="s">
        <v>882</v>
      </c>
      <c r="I111" s="35" t="s">
        <v>6</v>
      </c>
      <c r="J111" s="9"/>
      <c r="K111" s="9"/>
      <c r="L111" s="458">
        <v>204.5</v>
      </c>
      <c r="S111" s="15"/>
    </row>
    <row r="112" spans="1:19" s="16" customFormat="1">
      <c r="A112" s="25" t="s">
        <v>3439</v>
      </c>
      <c r="B112" s="14">
        <v>45485</v>
      </c>
      <c r="C112" s="14">
        <v>45481</v>
      </c>
      <c r="D112" s="9">
        <v>18012</v>
      </c>
      <c r="E112" s="9" t="s">
        <v>1115</v>
      </c>
      <c r="F112" s="9">
        <v>753</v>
      </c>
      <c r="G112" s="9" t="s">
        <v>47</v>
      </c>
      <c r="H112" s="10" t="s">
        <v>1066</v>
      </c>
      <c r="I112" s="35" t="s">
        <v>6</v>
      </c>
      <c r="J112" s="9"/>
      <c r="K112" s="9"/>
      <c r="L112" s="458"/>
      <c r="S112" s="15"/>
    </row>
    <row r="113" spans="1:19" s="16" customFormat="1">
      <c r="A113" s="25"/>
      <c r="B113" s="14"/>
      <c r="C113" s="14"/>
      <c r="D113" s="9"/>
      <c r="E113" s="9" t="s">
        <v>785</v>
      </c>
      <c r="F113" s="9">
        <v>4767</v>
      </c>
      <c r="G113" s="9" t="s">
        <v>47</v>
      </c>
      <c r="H113" s="10" t="s">
        <v>1066</v>
      </c>
      <c r="I113" s="35" t="s">
        <v>6</v>
      </c>
      <c r="J113" s="9"/>
      <c r="K113" s="9"/>
      <c r="L113" s="458">
        <v>265.60000000000002</v>
      </c>
      <c r="S113" s="15"/>
    </row>
    <row r="114" spans="1:19" s="16" customFormat="1">
      <c r="A114" s="25" t="s">
        <v>2822</v>
      </c>
      <c r="B114" s="14">
        <v>45490</v>
      </c>
      <c r="C114" s="14">
        <v>45482</v>
      </c>
      <c r="D114" s="9">
        <v>18016</v>
      </c>
      <c r="E114" s="9" t="s">
        <v>7</v>
      </c>
      <c r="F114" s="9">
        <v>5186</v>
      </c>
      <c r="G114" s="9" t="s">
        <v>521</v>
      </c>
      <c r="H114" s="10">
        <v>3</v>
      </c>
      <c r="I114" s="35" t="s">
        <v>12</v>
      </c>
      <c r="J114" s="9"/>
      <c r="K114" s="9"/>
      <c r="L114" s="458">
        <v>52.5</v>
      </c>
      <c r="S114" s="15"/>
    </row>
    <row r="115" spans="1:19" s="16" customFormat="1">
      <c r="A115" s="25" t="s">
        <v>1190</v>
      </c>
      <c r="B115" s="14">
        <v>45489</v>
      </c>
      <c r="C115" s="14">
        <v>45481</v>
      </c>
      <c r="D115" s="9">
        <v>18001</v>
      </c>
      <c r="E115" s="9" t="s">
        <v>1115</v>
      </c>
      <c r="F115" s="9">
        <v>838</v>
      </c>
      <c r="G115" s="9" t="s">
        <v>5</v>
      </c>
      <c r="H115" s="10">
        <v>10</v>
      </c>
      <c r="I115" s="35" t="s">
        <v>6</v>
      </c>
      <c r="J115" s="9"/>
      <c r="K115" s="9"/>
      <c r="L115" s="458">
        <v>316.89999999999998</v>
      </c>
      <c r="S115" s="15"/>
    </row>
    <row r="116" spans="1:19" s="16" customFormat="1">
      <c r="A116" s="25" t="s">
        <v>134</v>
      </c>
      <c r="B116" s="14">
        <v>45490</v>
      </c>
      <c r="C116" s="14">
        <v>45481</v>
      </c>
      <c r="D116" s="9">
        <v>18008</v>
      </c>
      <c r="E116" s="9" t="s">
        <v>1115</v>
      </c>
      <c r="F116" s="9">
        <v>1467</v>
      </c>
      <c r="G116" s="9" t="s">
        <v>62</v>
      </c>
      <c r="H116" s="10" t="s">
        <v>1114</v>
      </c>
      <c r="I116" s="35" t="s">
        <v>6</v>
      </c>
      <c r="J116" s="9"/>
      <c r="K116" s="9"/>
      <c r="L116" s="458"/>
      <c r="S116" s="15"/>
    </row>
    <row r="117" spans="1:19" s="16" customFormat="1">
      <c r="A117" s="25"/>
      <c r="B117" s="14"/>
      <c r="C117" s="14"/>
      <c r="D117" s="9"/>
      <c r="E117" s="9" t="s">
        <v>1115</v>
      </c>
      <c r="F117" s="9">
        <v>1468</v>
      </c>
      <c r="G117" s="9" t="s">
        <v>21</v>
      </c>
      <c r="H117" s="10">
        <v>2</v>
      </c>
      <c r="I117" s="35" t="s">
        <v>6</v>
      </c>
      <c r="J117" s="9"/>
      <c r="K117" s="9"/>
      <c r="L117" s="458">
        <v>162.69999999999999</v>
      </c>
      <c r="S117" s="15"/>
    </row>
    <row r="118" spans="1:19" s="16" customFormat="1">
      <c r="A118" s="25" t="s">
        <v>1256</v>
      </c>
      <c r="B118" s="14">
        <v>45490</v>
      </c>
      <c r="C118" s="14">
        <v>45484</v>
      </c>
      <c r="D118" s="9">
        <v>18009</v>
      </c>
      <c r="E118" s="9" t="s">
        <v>40</v>
      </c>
      <c r="F118" s="9">
        <v>2051</v>
      </c>
      <c r="G118" s="9" t="s">
        <v>5</v>
      </c>
      <c r="H118" s="10">
        <v>6</v>
      </c>
      <c r="I118" s="35" t="s">
        <v>6</v>
      </c>
      <c r="J118" s="9"/>
      <c r="K118" s="9"/>
      <c r="L118" s="458"/>
      <c r="S118" s="15"/>
    </row>
    <row r="119" spans="1:19" s="16" customFormat="1">
      <c r="A119" s="25"/>
      <c r="B119" s="14"/>
      <c r="C119" s="14"/>
      <c r="D119" s="9"/>
      <c r="E119" s="9" t="s">
        <v>40</v>
      </c>
      <c r="F119" s="9">
        <v>3508</v>
      </c>
      <c r="G119" s="9" t="s">
        <v>36</v>
      </c>
      <c r="H119" s="10">
        <v>10</v>
      </c>
      <c r="I119" s="35" t="s">
        <v>6</v>
      </c>
      <c r="J119" s="9"/>
      <c r="K119" s="9"/>
      <c r="L119" s="458">
        <v>1602.7</v>
      </c>
      <c r="S119" s="15"/>
    </row>
    <row r="120" spans="1:19" s="16" customFormat="1">
      <c r="A120" s="25" t="s">
        <v>466</v>
      </c>
      <c r="B120" s="14">
        <v>45491</v>
      </c>
      <c r="C120" s="14">
        <v>45482</v>
      </c>
      <c r="D120" s="9">
        <v>18022</v>
      </c>
      <c r="E120" s="9" t="s">
        <v>1115</v>
      </c>
      <c r="F120" s="9">
        <v>4075</v>
      </c>
      <c r="G120" s="9" t="s">
        <v>103</v>
      </c>
      <c r="H120" s="10">
        <v>20</v>
      </c>
      <c r="I120" s="35" t="s">
        <v>6</v>
      </c>
      <c r="J120" s="9"/>
      <c r="K120" s="9"/>
      <c r="L120" s="458">
        <v>450</v>
      </c>
      <c r="S120" s="15"/>
    </row>
    <row r="121" spans="1:19" s="16" customFormat="1">
      <c r="A121" s="25" t="s">
        <v>115</v>
      </c>
      <c r="B121" s="14">
        <v>45484</v>
      </c>
      <c r="C121" s="14">
        <v>45482</v>
      </c>
      <c r="D121" s="9">
        <v>18025</v>
      </c>
      <c r="E121" s="9" t="s">
        <v>1115</v>
      </c>
      <c r="F121" s="9">
        <v>2604</v>
      </c>
      <c r="G121" s="9" t="s">
        <v>116</v>
      </c>
      <c r="H121" s="10">
        <v>21</v>
      </c>
      <c r="I121" s="35" t="s">
        <v>6</v>
      </c>
      <c r="J121" s="9"/>
      <c r="K121" s="9"/>
      <c r="L121" s="458">
        <v>808.5</v>
      </c>
      <c r="S121" s="15"/>
    </row>
    <row r="122" spans="1:19" s="16" customFormat="1">
      <c r="A122" s="25" t="s">
        <v>1508</v>
      </c>
      <c r="B122" s="14">
        <v>45491</v>
      </c>
      <c r="C122" s="14"/>
      <c r="D122" s="9">
        <v>18023</v>
      </c>
      <c r="E122" s="9" t="s">
        <v>1115</v>
      </c>
      <c r="F122" s="9">
        <v>2646</v>
      </c>
      <c r="G122" s="9" t="s">
        <v>182</v>
      </c>
      <c r="H122" s="10">
        <v>50</v>
      </c>
      <c r="I122" s="35" t="s">
        <v>12</v>
      </c>
      <c r="J122" s="9"/>
      <c r="K122" s="9"/>
      <c r="L122" s="458">
        <v>913.5</v>
      </c>
      <c r="S122" s="15"/>
    </row>
    <row r="123" spans="1:19" s="16" customFormat="1">
      <c r="A123" s="25" t="s">
        <v>3990</v>
      </c>
      <c r="B123" s="14">
        <v>45491</v>
      </c>
      <c r="C123" s="14">
        <v>45482</v>
      </c>
      <c r="D123" s="9">
        <v>18032</v>
      </c>
      <c r="E123" s="9" t="s">
        <v>1115</v>
      </c>
      <c r="F123" s="9">
        <v>1126</v>
      </c>
      <c r="G123" s="9" t="s">
        <v>57</v>
      </c>
      <c r="H123" s="10" t="s">
        <v>1163</v>
      </c>
      <c r="I123" s="35" t="s">
        <v>6</v>
      </c>
      <c r="J123" s="9"/>
      <c r="K123" s="9"/>
      <c r="L123" s="458">
        <v>102</v>
      </c>
      <c r="S123" s="15"/>
    </row>
    <row r="124" spans="1:19" s="16" customFormat="1">
      <c r="A124" s="25" t="s">
        <v>775</v>
      </c>
      <c r="B124" s="14">
        <v>45491</v>
      </c>
      <c r="C124" s="14">
        <v>45484</v>
      </c>
      <c r="D124" s="9">
        <v>18033</v>
      </c>
      <c r="E124" s="9" t="s">
        <v>7</v>
      </c>
      <c r="F124" s="9">
        <v>2172</v>
      </c>
      <c r="G124" s="9" t="s">
        <v>16</v>
      </c>
      <c r="H124" s="10">
        <v>100</v>
      </c>
      <c r="I124" s="35" t="s">
        <v>6</v>
      </c>
      <c r="J124" s="9"/>
      <c r="K124" s="9"/>
      <c r="L124" s="458">
        <v>881</v>
      </c>
      <c r="S124" s="15"/>
    </row>
    <row r="125" spans="1:19" s="16" customFormat="1">
      <c r="A125" s="25" t="s">
        <v>1100</v>
      </c>
      <c r="B125" s="14">
        <v>45491</v>
      </c>
      <c r="C125" s="14">
        <v>45484</v>
      </c>
      <c r="D125" s="9">
        <v>18026</v>
      </c>
      <c r="E125" s="9" t="s">
        <v>1115</v>
      </c>
      <c r="F125" s="9">
        <v>951</v>
      </c>
      <c r="G125" s="9" t="s">
        <v>58</v>
      </c>
      <c r="H125" s="10" t="s">
        <v>1782</v>
      </c>
      <c r="I125" s="35" t="s">
        <v>6</v>
      </c>
      <c r="J125" s="9"/>
      <c r="K125" s="9"/>
      <c r="L125" s="458">
        <v>1090.5999999999999</v>
      </c>
      <c r="S125" s="15"/>
    </row>
    <row r="126" spans="1:19" s="16" customFormat="1">
      <c r="A126" s="25" t="s">
        <v>520</v>
      </c>
      <c r="B126" s="14">
        <v>45491</v>
      </c>
      <c r="C126" s="14">
        <v>45484</v>
      </c>
      <c r="D126" s="9">
        <v>18031</v>
      </c>
      <c r="E126" s="9" t="s">
        <v>7</v>
      </c>
      <c r="F126" s="9">
        <v>4466</v>
      </c>
      <c r="G126" s="9" t="s">
        <v>521</v>
      </c>
      <c r="H126" s="10">
        <v>28</v>
      </c>
      <c r="I126" s="35" t="s">
        <v>6</v>
      </c>
      <c r="J126" s="9"/>
      <c r="K126" s="9"/>
      <c r="L126" s="458">
        <v>435.4</v>
      </c>
      <c r="S126" s="15"/>
    </row>
    <row r="127" spans="1:19" s="16" customFormat="1">
      <c r="A127" s="35" t="s">
        <v>3232</v>
      </c>
      <c r="B127" s="1948">
        <v>45485</v>
      </c>
      <c r="C127" s="1948">
        <v>45484</v>
      </c>
      <c r="D127" s="1947">
        <v>17897</v>
      </c>
      <c r="E127" s="1947" t="s">
        <v>1221</v>
      </c>
      <c r="F127" s="1947">
        <v>4746</v>
      </c>
      <c r="G127" s="1947" t="s">
        <v>58</v>
      </c>
      <c r="H127" s="1949">
        <v>5</v>
      </c>
      <c r="I127" s="35" t="s">
        <v>6</v>
      </c>
      <c r="J127" s="1947" t="s">
        <v>1214</v>
      </c>
      <c r="K127" s="1947"/>
      <c r="L127" s="464"/>
      <c r="S127" s="15"/>
    </row>
    <row r="128" spans="1:19" s="16" customFormat="1">
      <c r="A128" s="35"/>
      <c r="B128" s="1948"/>
      <c r="C128" s="1947"/>
      <c r="D128" s="1947"/>
      <c r="E128" s="1947" t="s">
        <v>453</v>
      </c>
      <c r="F128" s="1947">
        <v>5083</v>
      </c>
      <c r="G128" s="1947" t="s">
        <v>58</v>
      </c>
      <c r="H128" s="1949">
        <v>6</v>
      </c>
      <c r="I128" s="35" t="s">
        <v>6</v>
      </c>
      <c r="J128" s="1947" t="s">
        <v>1214</v>
      </c>
      <c r="K128" s="1947"/>
      <c r="L128" s="464"/>
      <c r="S128" s="15"/>
    </row>
    <row r="129" spans="1:19" s="16" customFormat="1">
      <c r="A129" s="35"/>
      <c r="B129" s="1948"/>
      <c r="C129" s="1947"/>
      <c r="D129" s="1947"/>
      <c r="E129" s="1947" t="s">
        <v>81</v>
      </c>
      <c r="F129" s="1947">
        <v>4777</v>
      </c>
      <c r="G129" s="1947" t="s">
        <v>58</v>
      </c>
      <c r="H129" s="1949">
        <v>5</v>
      </c>
      <c r="I129" s="35" t="s">
        <v>6</v>
      </c>
      <c r="J129" s="1947" t="s">
        <v>1214</v>
      </c>
      <c r="K129" s="1947"/>
      <c r="L129" s="464">
        <v>1754.5</v>
      </c>
      <c r="S129" s="15"/>
    </row>
    <row r="130" spans="1:19" s="16" customFormat="1">
      <c r="A130" s="35" t="s">
        <v>2374</v>
      </c>
      <c r="B130" s="1948">
        <v>45482</v>
      </c>
      <c r="C130" s="1948">
        <v>45484</v>
      </c>
      <c r="D130" s="1947">
        <v>17918</v>
      </c>
      <c r="E130" s="1947" t="s">
        <v>1221</v>
      </c>
      <c r="F130" s="1947">
        <v>4375</v>
      </c>
      <c r="G130" s="1947" t="s">
        <v>31</v>
      </c>
      <c r="H130" s="1949">
        <v>100</v>
      </c>
      <c r="I130" s="35" t="s">
        <v>6</v>
      </c>
      <c r="J130" s="1947" t="s">
        <v>1214</v>
      </c>
      <c r="K130" s="1947"/>
      <c r="L130" s="464">
        <v>2090</v>
      </c>
      <c r="S130" s="15"/>
    </row>
    <row r="131" spans="1:19" s="16" customFormat="1">
      <c r="A131" s="25" t="s">
        <v>249</v>
      </c>
      <c r="B131" s="14">
        <v>45492</v>
      </c>
      <c r="C131" s="14">
        <v>45485</v>
      </c>
      <c r="D131" s="9">
        <v>18039</v>
      </c>
      <c r="E131" s="9" t="s">
        <v>44</v>
      </c>
      <c r="F131" s="9">
        <v>5187</v>
      </c>
      <c r="G131" s="9" t="s">
        <v>57</v>
      </c>
      <c r="H131" s="10" t="s">
        <v>1163</v>
      </c>
      <c r="I131" s="35" t="s">
        <v>12</v>
      </c>
      <c r="J131" s="9"/>
      <c r="K131" s="9"/>
      <c r="L131" s="458">
        <v>45</v>
      </c>
      <c r="S131" s="15"/>
    </row>
    <row r="132" spans="1:19" s="16" customFormat="1">
      <c r="A132" s="25" t="s">
        <v>1531</v>
      </c>
      <c r="B132" s="14">
        <v>45492</v>
      </c>
      <c r="C132" s="14">
        <v>45485</v>
      </c>
      <c r="D132" s="9">
        <v>18041</v>
      </c>
      <c r="E132" s="9" t="s">
        <v>40</v>
      </c>
      <c r="F132" s="9">
        <v>4163</v>
      </c>
      <c r="G132" s="9" t="s">
        <v>22</v>
      </c>
      <c r="H132" s="10">
        <v>40</v>
      </c>
      <c r="I132" s="35" t="s">
        <v>12</v>
      </c>
      <c r="J132" s="9"/>
      <c r="K132" s="9"/>
      <c r="L132" s="458">
        <v>780</v>
      </c>
      <c r="S132" s="15"/>
    </row>
    <row r="133" spans="1:19" s="16" customFormat="1">
      <c r="A133" s="25" t="s">
        <v>2854</v>
      </c>
      <c r="B133" s="14">
        <v>45488</v>
      </c>
      <c r="C133" s="14">
        <v>45484</v>
      </c>
      <c r="D133" s="9">
        <v>18048</v>
      </c>
      <c r="E133" s="9" t="s">
        <v>1115</v>
      </c>
      <c r="F133" s="9">
        <v>869</v>
      </c>
      <c r="G133" s="9" t="s">
        <v>16</v>
      </c>
      <c r="H133" s="10">
        <v>30</v>
      </c>
      <c r="I133" s="35" t="s">
        <v>6</v>
      </c>
      <c r="J133" s="9"/>
      <c r="K133" s="9"/>
      <c r="L133" s="458">
        <v>195</v>
      </c>
      <c r="S133" s="15"/>
    </row>
    <row r="134" spans="1:19" s="16" customFormat="1">
      <c r="A134" s="25" t="s">
        <v>2822</v>
      </c>
      <c r="B134" s="14">
        <v>45495</v>
      </c>
      <c r="C134" s="14">
        <v>45496</v>
      </c>
      <c r="D134" s="9">
        <v>10849</v>
      </c>
      <c r="E134" s="9" t="s">
        <v>1221</v>
      </c>
      <c r="F134" s="9">
        <v>2438</v>
      </c>
      <c r="G134" s="9" t="s">
        <v>47</v>
      </c>
      <c r="H134" s="10" t="s">
        <v>1066</v>
      </c>
      <c r="I134" s="235" t="s">
        <v>6</v>
      </c>
      <c r="J134" s="9"/>
      <c r="K134" s="9"/>
      <c r="L134" s="458">
        <v>132</v>
      </c>
      <c r="S134" s="15"/>
    </row>
    <row r="135" spans="1:19" s="16" customFormat="1">
      <c r="A135" s="25" t="s">
        <v>2919</v>
      </c>
      <c r="B135" s="14">
        <v>45490</v>
      </c>
      <c r="C135" s="14">
        <v>45489</v>
      </c>
      <c r="D135" s="9">
        <v>18043</v>
      </c>
      <c r="E135" s="9">
        <v>210</v>
      </c>
      <c r="F135" s="9">
        <v>5188</v>
      </c>
      <c r="G135" s="9" t="s">
        <v>155</v>
      </c>
      <c r="H135" s="10">
        <v>20</v>
      </c>
      <c r="I135" s="35" t="s">
        <v>12</v>
      </c>
      <c r="J135" s="9" t="s">
        <v>3991</v>
      </c>
      <c r="K135" s="9"/>
      <c r="L135" s="458">
        <v>520</v>
      </c>
      <c r="S135" s="15"/>
    </row>
    <row r="136" spans="1:19" s="16" customFormat="1">
      <c r="A136" s="25" t="s">
        <v>852</v>
      </c>
      <c r="B136" s="14">
        <v>45492</v>
      </c>
      <c r="C136" s="14">
        <v>45485</v>
      </c>
      <c r="D136" s="9">
        <v>18051</v>
      </c>
      <c r="E136" s="9" t="s">
        <v>40</v>
      </c>
      <c r="F136" s="9">
        <v>4163</v>
      </c>
      <c r="G136" s="9" t="s">
        <v>22</v>
      </c>
      <c r="H136" s="10">
        <v>10</v>
      </c>
      <c r="I136" s="35" t="s">
        <v>6</v>
      </c>
      <c r="J136" s="9"/>
      <c r="K136" s="9"/>
      <c r="L136" s="458">
        <v>150</v>
      </c>
      <c r="S136" s="15"/>
    </row>
    <row r="137" spans="1:19" s="16" customFormat="1">
      <c r="A137" s="25" t="s">
        <v>3994</v>
      </c>
      <c r="B137" s="14">
        <v>45495</v>
      </c>
      <c r="C137" s="14">
        <v>45496</v>
      </c>
      <c r="D137" s="9">
        <v>18054</v>
      </c>
      <c r="E137" s="9" t="s">
        <v>7</v>
      </c>
      <c r="F137" s="9">
        <v>2490</v>
      </c>
      <c r="G137" s="9" t="s">
        <v>85</v>
      </c>
      <c r="H137" s="10">
        <v>5</v>
      </c>
      <c r="I137" s="35" t="s">
        <v>6</v>
      </c>
      <c r="J137" s="9"/>
      <c r="K137" s="9"/>
      <c r="L137" s="458">
        <v>27.18</v>
      </c>
      <c r="S137" s="15"/>
    </row>
    <row r="138" spans="1:19" s="16" customFormat="1">
      <c r="A138" s="25" t="s">
        <v>3617</v>
      </c>
      <c r="B138" s="14">
        <v>45492</v>
      </c>
      <c r="C138" s="14"/>
      <c r="D138" s="9">
        <v>18065</v>
      </c>
      <c r="E138" s="9" t="s">
        <v>7</v>
      </c>
      <c r="F138" s="9">
        <v>2490</v>
      </c>
      <c r="G138" s="9" t="s">
        <v>85</v>
      </c>
      <c r="H138" s="10" t="s">
        <v>984</v>
      </c>
      <c r="I138" s="35" t="s">
        <v>12</v>
      </c>
      <c r="J138" s="9"/>
      <c r="K138" s="9"/>
      <c r="L138" s="458">
        <v>105</v>
      </c>
      <c r="S138" s="15"/>
    </row>
    <row r="139" spans="1:19" s="16" customFormat="1">
      <c r="A139" s="25" t="s">
        <v>871</v>
      </c>
      <c r="B139" s="14">
        <v>45488</v>
      </c>
      <c r="C139" s="14">
        <v>45488</v>
      </c>
      <c r="D139" s="9">
        <v>18074</v>
      </c>
      <c r="E139" s="9" t="s">
        <v>2452</v>
      </c>
      <c r="F139" s="9">
        <v>1387</v>
      </c>
      <c r="G139" s="9" t="s">
        <v>770</v>
      </c>
      <c r="H139" s="10">
        <v>17</v>
      </c>
      <c r="I139" s="35" t="s">
        <v>12</v>
      </c>
      <c r="J139" s="9"/>
      <c r="K139" s="9"/>
      <c r="L139" s="458">
        <v>824.5</v>
      </c>
      <c r="S139" s="15"/>
    </row>
    <row r="140" spans="1:19" s="16" customFormat="1">
      <c r="A140" s="25" t="s">
        <v>472</v>
      </c>
      <c r="B140" s="14">
        <v>45488</v>
      </c>
      <c r="C140" s="14">
        <v>45489</v>
      </c>
      <c r="D140" s="9">
        <v>18076</v>
      </c>
      <c r="E140" s="9" t="s">
        <v>1221</v>
      </c>
      <c r="F140" s="9">
        <v>4268</v>
      </c>
      <c r="G140" s="9" t="s">
        <v>29</v>
      </c>
      <c r="H140" s="10">
        <v>30</v>
      </c>
      <c r="I140" s="35" t="s">
        <v>12</v>
      </c>
      <c r="J140" s="9"/>
      <c r="K140" s="9"/>
      <c r="L140" s="458">
        <v>1594.2</v>
      </c>
      <c r="S140" s="15"/>
    </row>
    <row r="141" spans="1:19" s="16" customFormat="1">
      <c r="A141" s="25"/>
      <c r="B141" s="14">
        <v>45488</v>
      </c>
      <c r="C141" s="14">
        <v>45489</v>
      </c>
      <c r="D141" s="9">
        <v>18076</v>
      </c>
      <c r="E141" s="9" t="s">
        <v>3995</v>
      </c>
      <c r="F141" s="9">
        <v>2807</v>
      </c>
      <c r="G141" s="9" t="s">
        <v>36</v>
      </c>
      <c r="H141" s="10">
        <v>10</v>
      </c>
      <c r="I141" s="35" t="s">
        <v>12</v>
      </c>
      <c r="J141" s="9"/>
      <c r="K141" s="9"/>
      <c r="L141" s="458"/>
      <c r="S141" s="15"/>
    </row>
    <row r="142" spans="1:19" s="16" customFormat="1">
      <c r="A142" s="25"/>
      <c r="B142" s="14">
        <v>45488</v>
      </c>
      <c r="C142" s="14">
        <v>16</v>
      </c>
      <c r="D142" s="9">
        <v>18076</v>
      </c>
      <c r="E142" s="9" t="s">
        <v>2452</v>
      </c>
      <c r="F142" s="9">
        <v>3152</v>
      </c>
      <c r="G142" s="9" t="s">
        <v>729</v>
      </c>
      <c r="H142" s="10">
        <v>2</v>
      </c>
      <c r="I142" s="35" t="s">
        <v>12</v>
      </c>
      <c r="J142" s="9"/>
      <c r="K142" s="9"/>
      <c r="L142" s="458"/>
      <c r="S142" s="15"/>
    </row>
    <row r="143" spans="1:19" s="16" customFormat="1">
      <c r="A143" s="25" t="s">
        <v>3996</v>
      </c>
      <c r="B143" s="14">
        <v>45489</v>
      </c>
      <c r="C143" s="14">
        <v>45490</v>
      </c>
      <c r="D143" s="9">
        <v>18090</v>
      </c>
      <c r="E143" s="9" t="s">
        <v>2452</v>
      </c>
      <c r="F143" s="9">
        <v>838</v>
      </c>
      <c r="G143" s="9" t="s">
        <v>5</v>
      </c>
      <c r="H143" s="10">
        <v>6</v>
      </c>
      <c r="I143" s="35" t="s">
        <v>12</v>
      </c>
      <c r="J143" s="9"/>
      <c r="K143" s="9"/>
      <c r="L143" s="458">
        <v>190.14</v>
      </c>
      <c r="S143" s="15"/>
    </row>
    <row r="144" spans="1:19" s="16" customFormat="1">
      <c r="A144" s="35" t="s">
        <v>2079</v>
      </c>
      <c r="B144" s="1843">
        <v>45489</v>
      </c>
      <c r="C144" s="1843">
        <v>45490</v>
      </c>
      <c r="D144" s="1835">
        <v>18082</v>
      </c>
      <c r="E144" s="1947" t="s">
        <v>2452</v>
      </c>
      <c r="F144" s="1835">
        <v>879</v>
      </c>
      <c r="G144" s="1947" t="s">
        <v>17</v>
      </c>
      <c r="H144" s="1949" t="s">
        <v>840</v>
      </c>
      <c r="I144" s="35" t="s">
        <v>12</v>
      </c>
      <c r="J144" s="1835"/>
      <c r="K144" s="1835"/>
      <c r="L144" s="464">
        <v>549.9</v>
      </c>
    </row>
    <row r="145" spans="1:25" s="41" customFormat="1" ht="15.75">
      <c r="A145" s="35" t="s">
        <v>3997</v>
      </c>
      <c r="B145" s="1843">
        <v>45489</v>
      </c>
      <c r="C145" s="1843">
        <v>45490</v>
      </c>
      <c r="D145" s="1835">
        <v>18070</v>
      </c>
      <c r="E145" s="1947" t="s">
        <v>3998</v>
      </c>
      <c r="F145" s="1835">
        <v>5150</v>
      </c>
      <c r="G145" s="1947" t="s">
        <v>120</v>
      </c>
      <c r="H145" s="1949">
        <v>3</v>
      </c>
      <c r="I145" s="35" t="s">
        <v>12</v>
      </c>
      <c r="J145" s="1835"/>
      <c r="K145" s="1835"/>
      <c r="L145" s="464">
        <v>160.5</v>
      </c>
      <c r="M145" s="249"/>
      <c r="N145" s="249"/>
      <c r="O145" s="249"/>
      <c r="P145" s="249"/>
      <c r="Q145" s="249"/>
      <c r="R145" s="249"/>
      <c r="T145" s="608"/>
      <c r="U145" s="249"/>
      <c r="V145" s="249"/>
      <c r="W145" s="249"/>
      <c r="X145" s="249"/>
      <c r="Y145" s="249"/>
    </row>
    <row r="146" spans="1:25" s="41" customFormat="1">
      <c r="A146" s="35"/>
      <c r="B146" s="1843">
        <v>45489</v>
      </c>
      <c r="C146" s="1843">
        <v>45490</v>
      </c>
      <c r="D146" s="1835">
        <v>18070</v>
      </c>
      <c r="E146" s="1947" t="s">
        <v>3998</v>
      </c>
      <c r="F146" s="1835">
        <v>4821</v>
      </c>
      <c r="G146" s="1947" t="s">
        <v>48</v>
      </c>
      <c r="H146" s="1949" t="s">
        <v>1092</v>
      </c>
      <c r="I146" s="35" t="s">
        <v>12</v>
      </c>
      <c r="J146" s="1835"/>
      <c r="K146" s="1835"/>
      <c r="L146" s="464">
        <v>137.1</v>
      </c>
      <c r="U146" s="249"/>
      <c r="V146" s="249"/>
      <c r="W146" s="249"/>
      <c r="X146" s="249"/>
      <c r="Y146" s="249"/>
    </row>
    <row r="147" spans="1:25" s="6" customFormat="1">
      <c r="A147" s="35" t="s">
        <v>107</v>
      </c>
      <c r="B147" s="1843">
        <v>45489</v>
      </c>
      <c r="C147" s="1843">
        <v>45490</v>
      </c>
      <c r="D147" s="1835">
        <v>18089</v>
      </c>
      <c r="E147" s="1947" t="s">
        <v>2452</v>
      </c>
      <c r="F147" s="1835">
        <v>2720</v>
      </c>
      <c r="G147" s="1947" t="s">
        <v>162</v>
      </c>
      <c r="H147" s="1949">
        <v>60</v>
      </c>
      <c r="I147" s="35" t="s">
        <v>12</v>
      </c>
      <c r="J147" s="1835"/>
      <c r="K147" s="1835"/>
      <c r="L147" s="464">
        <v>600</v>
      </c>
    </row>
    <row r="148" spans="1:25" s="6" customFormat="1">
      <c r="A148" s="35" t="s">
        <v>3999</v>
      </c>
      <c r="B148" s="1843">
        <v>45490</v>
      </c>
      <c r="C148" s="1843">
        <v>45491</v>
      </c>
      <c r="D148" s="1835">
        <v>18087</v>
      </c>
      <c r="E148" s="1947" t="s">
        <v>2452</v>
      </c>
      <c r="F148" s="1835">
        <v>4554</v>
      </c>
      <c r="G148" s="1947" t="s">
        <v>36</v>
      </c>
      <c r="H148" s="1949">
        <v>10</v>
      </c>
      <c r="I148" s="35" t="s">
        <v>6</v>
      </c>
      <c r="J148" s="1835"/>
      <c r="K148" s="1835"/>
      <c r="L148" s="464">
        <v>630</v>
      </c>
    </row>
    <row r="149" spans="1:25" s="6" customFormat="1">
      <c r="A149" s="35" t="s">
        <v>779</v>
      </c>
      <c r="B149" s="1843">
        <v>45490</v>
      </c>
      <c r="C149" s="1948">
        <v>45491</v>
      </c>
      <c r="D149" s="1835">
        <v>17955</v>
      </c>
      <c r="E149" s="1947" t="s">
        <v>2452</v>
      </c>
      <c r="F149" s="1835">
        <v>753</v>
      </c>
      <c r="G149" s="1947" t="s">
        <v>47</v>
      </c>
      <c r="H149" s="1949">
        <v>20</v>
      </c>
      <c r="I149" s="35" t="s">
        <v>6</v>
      </c>
      <c r="J149" s="1835"/>
      <c r="K149" s="1835"/>
      <c r="L149" s="464">
        <v>570</v>
      </c>
      <c r="V149" s="6">
        <v>17366</v>
      </c>
    </row>
    <row r="150" spans="1:25" s="6" customFormat="1" hidden="1">
      <c r="A150" s="35"/>
      <c r="B150" s="1843"/>
      <c r="C150" s="1843"/>
      <c r="D150" s="1835"/>
      <c r="E150" s="1947"/>
      <c r="F150" s="1835"/>
      <c r="G150" s="1947"/>
      <c r="H150" s="1949"/>
      <c r="I150" s="35"/>
      <c r="J150" s="1835"/>
      <c r="K150" s="1835"/>
      <c r="L150" s="464"/>
    </row>
    <row r="151" spans="1:25" s="6" customFormat="1" hidden="1">
      <c r="A151" s="35"/>
      <c r="B151" s="1843"/>
      <c r="C151" s="1843"/>
      <c r="D151" s="1835"/>
      <c r="E151" s="1947"/>
      <c r="F151" s="1835"/>
      <c r="G151" s="1947"/>
      <c r="H151" s="1949"/>
      <c r="I151" s="35"/>
      <c r="J151" s="1835"/>
      <c r="K151" s="1835"/>
      <c r="L151" s="464"/>
    </row>
    <row r="152" spans="1:25" s="6" customFormat="1" hidden="1">
      <c r="A152" s="35"/>
      <c r="B152" s="1843"/>
      <c r="C152" s="1843"/>
      <c r="D152" s="1835"/>
      <c r="E152" s="1947"/>
      <c r="F152" s="1835"/>
      <c r="G152" s="1947"/>
      <c r="H152" s="1949"/>
      <c r="I152" s="35"/>
      <c r="J152" s="1835"/>
      <c r="K152" s="1835"/>
      <c r="L152" s="464"/>
    </row>
    <row r="153" spans="1:25" s="6" customFormat="1" hidden="1">
      <c r="A153" s="35"/>
      <c r="B153" s="1843"/>
      <c r="C153" s="1843"/>
      <c r="D153" s="1835"/>
      <c r="E153" s="1947"/>
      <c r="F153" s="1835"/>
      <c r="G153" s="1947"/>
      <c r="H153" s="1949"/>
      <c r="I153" s="35"/>
      <c r="J153" s="1835"/>
      <c r="K153" s="1835"/>
      <c r="L153" s="464"/>
    </row>
    <row r="154" spans="1:25" s="6" customFormat="1" hidden="1">
      <c r="A154" s="35"/>
      <c r="B154" s="1843"/>
      <c r="C154" s="1843"/>
      <c r="D154" s="1835"/>
      <c r="E154" s="1947"/>
      <c r="F154" s="1835"/>
      <c r="G154" s="1947"/>
      <c r="H154" s="1949"/>
      <c r="I154" s="35"/>
      <c r="J154" s="1835"/>
      <c r="K154" s="1835"/>
      <c r="L154" s="464"/>
    </row>
    <row r="155" spans="1:25" s="6" customFormat="1" hidden="1">
      <c r="A155" s="35"/>
      <c r="B155" s="1843"/>
      <c r="C155" s="1843"/>
      <c r="D155" s="1835"/>
      <c r="E155" s="1947"/>
      <c r="F155" s="1835"/>
      <c r="G155" s="1947"/>
      <c r="H155" s="1949"/>
      <c r="I155" s="35"/>
      <c r="J155" s="1835"/>
      <c r="K155" s="1835"/>
      <c r="L155" s="464"/>
    </row>
    <row r="156" spans="1:25" s="6" customFormat="1" hidden="1">
      <c r="A156" s="35"/>
      <c r="B156" s="1843"/>
      <c r="C156" s="1843"/>
      <c r="D156" s="1835"/>
      <c r="E156" s="1947"/>
      <c r="F156" s="1835"/>
      <c r="G156" s="1947"/>
      <c r="H156" s="1949"/>
      <c r="I156" s="35"/>
      <c r="J156" s="1835"/>
      <c r="K156" s="1835"/>
      <c r="L156" s="464"/>
    </row>
    <row r="157" spans="1:25" s="6" customFormat="1" hidden="1">
      <c r="A157" s="35"/>
      <c r="B157" s="1843"/>
      <c r="C157" s="1843"/>
      <c r="D157" s="1835"/>
      <c r="E157" s="1947"/>
      <c r="F157" s="1835"/>
      <c r="G157" s="1947"/>
      <c r="H157" s="1949"/>
      <c r="I157" s="35"/>
      <c r="J157" s="1835"/>
      <c r="K157" s="1835"/>
      <c r="L157" s="464"/>
    </row>
    <row r="158" spans="1:25" s="6" customFormat="1" hidden="1">
      <c r="A158" s="35"/>
      <c r="B158" s="1843"/>
      <c r="C158" s="1843"/>
      <c r="D158" s="1835"/>
      <c r="E158" s="1947"/>
      <c r="F158" s="1835"/>
      <c r="G158" s="1947"/>
      <c r="H158" s="1949"/>
      <c r="I158" s="35"/>
      <c r="J158" s="1835"/>
      <c r="K158" s="1835"/>
      <c r="L158" s="464"/>
    </row>
    <row r="159" spans="1:25" s="6" customFormat="1" hidden="1">
      <c r="A159" s="35"/>
      <c r="B159" s="1843"/>
      <c r="C159" s="1843"/>
      <c r="D159" s="1835"/>
      <c r="E159" s="1947"/>
      <c r="F159" s="1835"/>
      <c r="G159" s="1947"/>
      <c r="H159" s="1949"/>
      <c r="I159" s="35"/>
      <c r="J159" s="1835"/>
      <c r="K159" s="1835"/>
      <c r="L159" s="464"/>
    </row>
    <row r="160" spans="1:25" s="6" customFormat="1" hidden="1">
      <c r="A160" s="35"/>
      <c r="B160" s="1843"/>
      <c r="C160" s="1843"/>
      <c r="D160" s="1835"/>
      <c r="E160" s="1947"/>
      <c r="F160" s="1835"/>
      <c r="G160" s="1947"/>
      <c r="H160" s="1949"/>
      <c r="I160" s="35"/>
      <c r="J160" s="1835"/>
      <c r="K160" s="1835"/>
      <c r="L160" s="464"/>
    </row>
    <row r="161" spans="1:25" s="6" customFormat="1" hidden="1">
      <c r="A161" s="35"/>
      <c r="B161" s="1843"/>
      <c r="C161" s="1843"/>
      <c r="D161" s="1835"/>
      <c r="E161" s="1947"/>
      <c r="F161" s="1835"/>
      <c r="G161" s="1947"/>
      <c r="H161" s="1949"/>
      <c r="I161" s="35"/>
      <c r="J161" s="1835"/>
      <c r="K161" s="1835"/>
      <c r="L161" s="464"/>
    </row>
    <row r="162" spans="1:25" s="37" customFormat="1" hidden="1">
      <c r="A162" s="35"/>
      <c r="B162" s="1843"/>
      <c r="C162" s="1843"/>
      <c r="D162" s="1835"/>
      <c r="E162" s="1947"/>
      <c r="F162" s="1835"/>
      <c r="G162" s="1947"/>
      <c r="H162" s="1949"/>
      <c r="I162" s="35"/>
      <c r="J162" s="1835"/>
      <c r="K162" s="1835"/>
      <c r="L162" s="464"/>
      <c r="U162" s="6"/>
      <c r="V162" s="6"/>
      <c r="W162" s="6"/>
      <c r="X162" s="6"/>
      <c r="Y162" s="6"/>
    </row>
    <row r="163" spans="1:25" s="37" customFormat="1" hidden="1">
      <c r="A163" s="35"/>
      <c r="B163" s="1843"/>
      <c r="C163" s="1843"/>
      <c r="D163" s="1835"/>
      <c r="E163" s="1947"/>
      <c r="F163" s="1835"/>
      <c r="G163" s="1947"/>
      <c r="H163" s="1949"/>
      <c r="I163" s="35"/>
      <c r="J163" s="1835"/>
      <c r="K163" s="1835"/>
      <c r="L163" s="464"/>
      <c r="U163" s="6"/>
      <c r="V163" s="6"/>
      <c r="W163" s="6"/>
      <c r="X163" s="6"/>
      <c r="Y163" s="6"/>
    </row>
    <row r="164" spans="1:25" s="37" customFormat="1" hidden="1">
      <c r="A164" s="35"/>
      <c r="B164" s="1843"/>
      <c r="C164" s="1843"/>
      <c r="D164" s="1835"/>
      <c r="E164" s="1947"/>
      <c r="F164" s="1835"/>
      <c r="G164" s="1947"/>
      <c r="H164" s="1949"/>
      <c r="I164" s="35"/>
      <c r="J164" s="1835"/>
      <c r="K164" s="1835"/>
      <c r="L164" s="464"/>
      <c r="U164" s="6"/>
      <c r="V164" s="6"/>
      <c r="W164" s="6"/>
      <c r="X164" s="6"/>
      <c r="Y164" s="6"/>
    </row>
    <row r="165" spans="1:25" s="37" customFormat="1" hidden="1">
      <c r="A165" s="35"/>
      <c r="B165" s="1843"/>
      <c r="C165" s="1843"/>
      <c r="D165" s="1835"/>
      <c r="E165" s="1947"/>
      <c r="F165" s="1835"/>
      <c r="G165" s="1947"/>
      <c r="H165" s="1949"/>
      <c r="I165" s="35"/>
      <c r="J165" s="1835"/>
      <c r="K165" s="1835"/>
      <c r="L165" s="464"/>
      <c r="U165" s="6"/>
      <c r="V165" s="6"/>
      <c r="W165" s="6"/>
      <c r="X165" s="6"/>
      <c r="Y165" s="6"/>
    </row>
    <row r="166" spans="1:25" s="37" customFormat="1" hidden="1">
      <c r="A166" s="35"/>
      <c r="B166" s="1843"/>
      <c r="C166" s="1843"/>
      <c r="D166" s="1835"/>
      <c r="E166" s="1947"/>
      <c r="F166" s="1835"/>
      <c r="G166" s="1947"/>
      <c r="H166" s="1949"/>
      <c r="I166" s="35"/>
      <c r="J166" s="1835"/>
      <c r="K166" s="1835"/>
      <c r="L166" s="464"/>
      <c r="U166" s="6"/>
      <c r="V166" s="6"/>
      <c r="W166" s="6"/>
      <c r="X166" s="6"/>
      <c r="Y166" s="6"/>
    </row>
    <row r="167" spans="1:25" s="37" customFormat="1" hidden="1">
      <c r="A167" s="35"/>
      <c r="B167" s="1843"/>
      <c r="C167" s="1843"/>
      <c r="D167" s="1835"/>
      <c r="E167" s="1947"/>
      <c r="F167" s="1835"/>
      <c r="G167" s="1947"/>
      <c r="H167" s="1949"/>
      <c r="I167" s="35"/>
      <c r="J167" s="1835"/>
      <c r="K167" s="1835"/>
      <c r="L167" s="464"/>
      <c r="U167" s="6"/>
      <c r="V167" s="6"/>
      <c r="W167" s="6"/>
      <c r="X167" s="6"/>
      <c r="Y167" s="6"/>
    </row>
    <row r="168" spans="1:25" s="37" customFormat="1" hidden="1">
      <c r="A168" s="35"/>
      <c r="B168" s="1843"/>
      <c r="C168" s="1843"/>
      <c r="D168" s="1835"/>
      <c r="E168" s="1947"/>
      <c r="F168" s="1835"/>
      <c r="G168" s="1947"/>
      <c r="H168" s="1949"/>
      <c r="I168" s="35"/>
      <c r="J168" s="1835"/>
      <c r="K168" s="1835"/>
      <c r="L168" s="464"/>
      <c r="U168" s="6"/>
      <c r="V168" s="6"/>
      <c r="W168" s="6"/>
      <c r="X168" s="6"/>
      <c r="Y168" s="6"/>
    </row>
    <row r="169" spans="1:25" s="37" customFormat="1" hidden="1">
      <c r="A169" s="35"/>
      <c r="B169" s="1843"/>
      <c r="C169" s="1843"/>
      <c r="D169" s="1835"/>
      <c r="E169" s="1947"/>
      <c r="F169" s="1835"/>
      <c r="G169" s="1947"/>
      <c r="H169" s="1949"/>
      <c r="I169" s="35"/>
      <c r="J169" s="1835"/>
      <c r="K169" s="1835"/>
      <c r="L169" s="464"/>
      <c r="U169" s="6"/>
      <c r="V169" s="6"/>
      <c r="W169" s="6"/>
      <c r="X169" s="6"/>
      <c r="Y169" s="6"/>
    </row>
    <row r="170" spans="1:25" s="37" customFormat="1" hidden="1">
      <c r="A170" s="35"/>
      <c r="B170" s="1843"/>
      <c r="C170" s="1843"/>
      <c r="D170" s="1835"/>
      <c r="E170" s="1947"/>
      <c r="F170" s="1835"/>
      <c r="G170" s="1947"/>
      <c r="H170" s="1949"/>
      <c r="I170" s="35"/>
      <c r="J170" s="1835"/>
      <c r="K170" s="1835"/>
      <c r="L170" s="464"/>
      <c r="U170" s="6"/>
      <c r="V170" s="6"/>
      <c r="W170" s="6"/>
      <c r="X170" s="6"/>
      <c r="Y170" s="6"/>
    </row>
    <row r="171" spans="1:25" s="37" customFormat="1" hidden="1">
      <c r="A171" s="35"/>
      <c r="B171" s="1843"/>
      <c r="C171" s="1843"/>
      <c r="D171" s="1835"/>
      <c r="E171" s="1947"/>
      <c r="F171" s="1835"/>
      <c r="G171" s="1947"/>
      <c r="H171" s="1949"/>
      <c r="I171" s="35"/>
      <c r="J171" s="1835"/>
      <c r="K171" s="1835"/>
      <c r="L171" s="464"/>
      <c r="U171" s="6"/>
      <c r="V171" s="6"/>
      <c r="W171" s="6"/>
      <c r="X171" s="6"/>
      <c r="Y171" s="6"/>
    </row>
    <row r="172" spans="1:25" s="37" customFormat="1" hidden="1">
      <c r="A172" s="35"/>
      <c r="B172" s="1843"/>
      <c r="C172" s="1843"/>
      <c r="D172" s="1835"/>
      <c r="E172" s="1947"/>
      <c r="F172" s="1835"/>
      <c r="G172" s="1947"/>
      <c r="H172" s="1949"/>
      <c r="I172" s="35"/>
      <c r="J172" s="1835"/>
      <c r="K172" s="1835"/>
      <c r="L172" s="464"/>
      <c r="U172" s="6"/>
      <c r="V172" s="6"/>
      <c r="W172" s="6"/>
      <c r="X172" s="6"/>
      <c r="Y172" s="6"/>
    </row>
    <row r="173" spans="1:25" s="37" customFormat="1" hidden="1">
      <c r="A173" s="35"/>
      <c r="B173" s="1843"/>
      <c r="C173" s="1843"/>
      <c r="D173" s="1835"/>
      <c r="E173" s="1947"/>
      <c r="F173" s="1835"/>
      <c r="G173" s="1947"/>
      <c r="H173" s="1949"/>
      <c r="I173" s="35"/>
      <c r="J173" s="1835"/>
      <c r="K173" s="1835"/>
      <c r="L173" s="464"/>
      <c r="U173" s="6"/>
      <c r="V173" s="6"/>
      <c r="W173" s="6"/>
      <c r="X173" s="6"/>
      <c r="Y173" s="6"/>
    </row>
    <row r="174" spans="1:25" s="37" customFormat="1" hidden="1">
      <c r="A174" s="35"/>
      <c r="B174" s="1843"/>
      <c r="C174" s="1843"/>
      <c r="D174" s="1835"/>
      <c r="E174" s="1947"/>
      <c r="F174" s="1835"/>
      <c r="G174" s="1947"/>
      <c r="H174" s="1949"/>
      <c r="I174" s="35"/>
      <c r="J174" s="1835"/>
      <c r="K174" s="1835"/>
      <c r="L174" s="464"/>
      <c r="U174" s="6"/>
      <c r="V174" s="6"/>
      <c r="W174" s="6"/>
      <c r="X174" s="6"/>
      <c r="Y174" s="6"/>
    </row>
    <row r="175" spans="1:25" s="37" customFormat="1" hidden="1">
      <c r="A175" s="35"/>
      <c r="B175" s="1843"/>
      <c r="C175" s="1843"/>
      <c r="D175" s="1835"/>
      <c r="E175" s="1947"/>
      <c r="F175" s="1835"/>
      <c r="G175" s="1947"/>
      <c r="H175" s="1949"/>
      <c r="I175" s="35"/>
      <c r="J175" s="1835"/>
      <c r="K175" s="1835"/>
      <c r="L175" s="464"/>
      <c r="U175" s="6"/>
      <c r="V175" s="6"/>
      <c r="W175" s="6"/>
      <c r="X175" s="6"/>
      <c r="Y175" s="6"/>
    </row>
    <row r="176" spans="1:25" s="37" customFormat="1" hidden="1">
      <c r="A176" s="35"/>
      <c r="B176" s="1843"/>
      <c r="C176" s="1843"/>
      <c r="D176" s="1835"/>
      <c r="E176" s="1947"/>
      <c r="F176" s="1835"/>
      <c r="G176" s="1947"/>
      <c r="H176" s="1949"/>
      <c r="I176" s="35"/>
      <c r="J176" s="1835"/>
      <c r="K176" s="1835"/>
      <c r="L176" s="464"/>
      <c r="U176" s="6"/>
      <c r="V176" s="6"/>
      <c r="W176" s="6"/>
      <c r="X176" s="6"/>
      <c r="Y176" s="6"/>
    </row>
    <row r="177" spans="1:25" s="37" customFormat="1" hidden="1">
      <c r="A177" s="35"/>
      <c r="B177" s="1843"/>
      <c r="C177" s="1843"/>
      <c r="D177" s="1835"/>
      <c r="E177" s="1947"/>
      <c r="F177" s="1835"/>
      <c r="G177" s="1947"/>
      <c r="H177" s="1949"/>
      <c r="I177" s="35"/>
      <c r="J177" s="1835"/>
      <c r="K177" s="1835"/>
      <c r="L177" s="464"/>
      <c r="U177" s="6"/>
      <c r="V177" s="6"/>
      <c r="W177" s="6"/>
      <c r="X177" s="6"/>
      <c r="Y177" s="6"/>
    </row>
    <row r="178" spans="1:25" s="37" customFormat="1" hidden="1">
      <c r="A178" s="35"/>
      <c r="B178" s="1843"/>
      <c r="C178" s="1843"/>
      <c r="D178" s="1835"/>
      <c r="E178" s="1947"/>
      <c r="F178" s="1835"/>
      <c r="G178" s="1947"/>
      <c r="H178" s="1949"/>
      <c r="I178" s="35"/>
      <c r="J178" s="1835"/>
      <c r="K178" s="1835"/>
      <c r="L178" s="464"/>
      <c r="U178" s="6"/>
      <c r="V178" s="6"/>
      <c r="W178" s="6"/>
      <c r="X178" s="6"/>
      <c r="Y178" s="6"/>
    </row>
    <row r="179" spans="1:25" s="37" customFormat="1" hidden="1">
      <c r="A179" s="35"/>
      <c r="B179" s="1843"/>
      <c r="C179" s="1843"/>
      <c r="D179" s="1835"/>
      <c r="E179" s="1947"/>
      <c r="F179" s="1835"/>
      <c r="G179" s="1947"/>
      <c r="H179" s="1949"/>
      <c r="I179" s="35"/>
      <c r="J179" s="1835"/>
      <c r="K179" s="1835"/>
      <c r="L179" s="464"/>
      <c r="U179" s="6"/>
      <c r="V179" s="6"/>
      <c r="W179" s="6"/>
      <c r="X179" s="6"/>
      <c r="Y179" s="6"/>
    </row>
    <row r="180" spans="1:25" s="37" customFormat="1" hidden="1">
      <c r="A180" s="35"/>
      <c r="B180" s="1843"/>
      <c r="C180" s="1843"/>
      <c r="D180" s="1835"/>
      <c r="E180" s="1947"/>
      <c r="F180" s="1835"/>
      <c r="G180" s="1947"/>
      <c r="H180" s="1949"/>
      <c r="I180" s="35"/>
      <c r="J180" s="1835"/>
      <c r="K180" s="1835"/>
      <c r="L180" s="464"/>
      <c r="U180" s="6"/>
      <c r="V180" s="6"/>
      <c r="W180" s="6"/>
      <c r="X180" s="6"/>
      <c r="Y180" s="6"/>
    </row>
    <row r="181" spans="1:25" s="37" customFormat="1" hidden="1">
      <c r="A181" s="35"/>
      <c r="B181" s="1843"/>
      <c r="C181" s="1843"/>
      <c r="D181" s="1835"/>
      <c r="E181" s="1947"/>
      <c r="F181" s="1835"/>
      <c r="G181" s="1947"/>
      <c r="H181" s="1949"/>
      <c r="I181" s="35"/>
      <c r="J181" s="1835"/>
      <c r="K181" s="1835"/>
      <c r="L181" s="464"/>
      <c r="U181" s="6"/>
      <c r="V181" s="6"/>
      <c r="W181" s="6"/>
      <c r="X181" s="6"/>
      <c r="Y181" s="6"/>
    </row>
    <row r="182" spans="1:25" s="37" customFormat="1" hidden="1">
      <c r="A182" s="35"/>
      <c r="B182" s="1843"/>
      <c r="C182" s="1843"/>
      <c r="D182" s="1835"/>
      <c r="E182" s="1947"/>
      <c r="F182" s="1835"/>
      <c r="G182" s="1947"/>
      <c r="H182" s="1949"/>
      <c r="I182" s="35"/>
      <c r="J182" s="1835"/>
      <c r="K182" s="1835"/>
      <c r="L182" s="464"/>
      <c r="U182" s="6"/>
      <c r="V182" s="6"/>
      <c r="W182" s="6"/>
      <c r="X182" s="6"/>
      <c r="Y182" s="6"/>
    </row>
    <row r="183" spans="1:25" s="37" customFormat="1" hidden="1">
      <c r="A183" s="35"/>
      <c r="B183" s="1843"/>
      <c r="C183" s="1843"/>
      <c r="D183" s="1835"/>
      <c r="E183" s="1947"/>
      <c r="F183" s="1835"/>
      <c r="G183" s="1947"/>
      <c r="H183" s="1949"/>
      <c r="I183" s="35"/>
      <c r="J183" s="1835"/>
      <c r="K183" s="1835"/>
      <c r="L183" s="464"/>
      <c r="U183" s="6"/>
      <c r="V183" s="6"/>
      <c r="W183" s="6"/>
      <c r="X183" s="6"/>
      <c r="Y183" s="6"/>
    </row>
    <row r="184" spans="1:25" s="37" customFormat="1" hidden="1">
      <c r="A184" s="35"/>
      <c r="B184" s="1843"/>
      <c r="C184" s="1843"/>
      <c r="D184" s="1835"/>
      <c r="E184" s="1947"/>
      <c r="F184" s="1835"/>
      <c r="G184" s="1947"/>
      <c r="H184" s="1949"/>
      <c r="I184" s="35"/>
      <c r="J184" s="1835"/>
      <c r="K184" s="1835"/>
      <c r="L184" s="464"/>
      <c r="U184" s="6"/>
      <c r="V184" s="6"/>
      <c r="W184" s="6"/>
      <c r="X184" s="6"/>
      <c r="Y184" s="6"/>
    </row>
    <row r="185" spans="1:25" s="37" customFormat="1" hidden="1">
      <c r="A185" s="35"/>
      <c r="B185" s="1843"/>
      <c r="C185" s="1843"/>
      <c r="D185" s="1835"/>
      <c r="E185" s="1947"/>
      <c r="F185" s="1835"/>
      <c r="G185" s="1947"/>
      <c r="H185" s="1949"/>
      <c r="I185" s="35"/>
      <c r="J185" s="1835"/>
      <c r="K185" s="1835"/>
      <c r="L185" s="464"/>
      <c r="U185" s="6"/>
      <c r="V185" s="6"/>
      <c r="W185" s="6"/>
      <c r="X185" s="6"/>
      <c r="Y185" s="6"/>
    </row>
    <row r="186" spans="1:25" s="37" customFormat="1" hidden="1">
      <c r="A186" s="35"/>
      <c r="B186" s="1843"/>
      <c r="C186" s="1843"/>
      <c r="D186" s="1835"/>
      <c r="E186" s="1947"/>
      <c r="F186" s="1835"/>
      <c r="G186" s="1947"/>
      <c r="H186" s="1949"/>
      <c r="I186" s="35"/>
      <c r="J186" s="1835"/>
      <c r="K186" s="1835"/>
      <c r="L186" s="464"/>
      <c r="U186" s="6"/>
      <c r="V186" s="6"/>
      <c r="W186" s="6"/>
      <c r="X186" s="6"/>
      <c r="Y186" s="6"/>
    </row>
    <row r="187" spans="1:25" s="37" customFormat="1" hidden="1">
      <c r="A187" s="35"/>
      <c r="B187" s="1843"/>
      <c r="C187" s="1843"/>
      <c r="D187" s="1835"/>
      <c r="E187" s="1947"/>
      <c r="F187" s="1835"/>
      <c r="G187" s="1947"/>
      <c r="H187" s="1949"/>
      <c r="I187" s="35"/>
      <c r="J187" s="1835"/>
      <c r="K187" s="1835"/>
      <c r="L187" s="464"/>
      <c r="U187" s="6"/>
      <c r="V187" s="6"/>
      <c r="W187" s="6"/>
      <c r="X187" s="6"/>
      <c r="Y187" s="6"/>
    </row>
    <row r="188" spans="1:25" s="37" customFormat="1" hidden="1">
      <c r="A188" s="35"/>
      <c r="B188" s="1843"/>
      <c r="C188" s="1843"/>
      <c r="D188" s="1835"/>
      <c r="E188" s="1947"/>
      <c r="F188" s="1835"/>
      <c r="G188" s="1947"/>
      <c r="H188" s="1949"/>
      <c r="I188" s="35"/>
      <c r="J188" s="1835"/>
      <c r="K188" s="1835"/>
      <c r="L188" s="464"/>
      <c r="U188" s="6"/>
      <c r="V188" s="6"/>
      <c r="W188" s="6"/>
      <c r="X188" s="6"/>
      <c r="Y188" s="6"/>
    </row>
    <row r="189" spans="1:25" s="37" customFormat="1" hidden="1">
      <c r="A189" s="35"/>
      <c r="B189" s="1843"/>
      <c r="C189" s="1843"/>
      <c r="D189" s="1835"/>
      <c r="E189" s="1947"/>
      <c r="F189" s="1835"/>
      <c r="G189" s="1947"/>
      <c r="H189" s="1949"/>
      <c r="I189" s="35"/>
      <c r="J189" s="1835"/>
      <c r="K189" s="1835"/>
      <c r="L189" s="464"/>
      <c r="U189" s="6"/>
      <c r="V189" s="6"/>
      <c r="W189" s="6"/>
      <c r="X189" s="6"/>
      <c r="Y189" s="6"/>
    </row>
    <row r="190" spans="1:25" s="37" customFormat="1" hidden="1">
      <c r="A190" s="35"/>
      <c r="B190" s="1843"/>
      <c r="C190" s="1843"/>
      <c r="D190" s="1835"/>
      <c r="E190" s="1947"/>
      <c r="F190" s="1835"/>
      <c r="G190" s="1947"/>
      <c r="H190" s="1949"/>
      <c r="I190" s="35"/>
      <c r="J190" s="1835"/>
      <c r="K190" s="1835"/>
      <c r="L190" s="464"/>
      <c r="U190" s="6"/>
      <c r="V190" s="6"/>
      <c r="W190" s="6"/>
      <c r="X190" s="6"/>
      <c r="Y190" s="6"/>
    </row>
    <row r="191" spans="1:25" s="37" customFormat="1" hidden="1">
      <c r="A191" s="35"/>
      <c r="B191" s="1843"/>
      <c r="C191" s="1843"/>
      <c r="D191" s="1835"/>
      <c r="E191" s="1947"/>
      <c r="F191" s="1835"/>
      <c r="G191" s="1947"/>
      <c r="H191" s="1949"/>
      <c r="I191" s="35"/>
      <c r="J191" s="1835"/>
      <c r="K191" s="1835"/>
      <c r="L191" s="464"/>
      <c r="U191" s="6"/>
      <c r="V191" s="6"/>
      <c r="W191" s="6"/>
      <c r="X191" s="6"/>
      <c r="Y191" s="6"/>
    </row>
    <row r="192" spans="1:25" s="37" customFormat="1" hidden="1">
      <c r="A192" s="35"/>
      <c r="B192" s="1843"/>
      <c r="C192" s="1843"/>
      <c r="D192" s="1835"/>
      <c r="E192" s="1947"/>
      <c r="F192" s="1835"/>
      <c r="G192" s="1947"/>
      <c r="H192" s="1949"/>
      <c r="I192" s="35"/>
      <c r="J192" s="1835"/>
      <c r="K192" s="1835"/>
      <c r="L192" s="464"/>
      <c r="U192" s="6"/>
      <c r="V192" s="6"/>
      <c r="W192" s="6"/>
      <c r="X192" s="6"/>
      <c r="Y192" s="6"/>
    </row>
    <row r="193" spans="1:25" s="37" customFormat="1" hidden="1">
      <c r="A193" s="35"/>
      <c r="B193" s="1843"/>
      <c r="C193" s="1843"/>
      <c r="D193" s="1835"/>
      <c r="E193" s="1947"/>
      <c r="F193" s="1835"/>
      <c r="G193" s="1947"/>
      <c r="H193" s="1949"/>
      <c r="I193" s="35"/>
      <c r="J193" s="1835"/>
      <c r="K193" s="1835"/>
      <c r="L193" s="464"/>
      <c r="U193" s="6"/>
      <c r="V193" s="6"/>
      <c r="W193" s="6"/>
      <c r="X193" s="6"/>
      <c r="Y193" s="6"/>
    </row>
    <row r="194" spans="1:25" s="37" customFormat="1" hidden="1">
      <c r="A194" s="35"/>
      <c r="B194" s="1843"/>
      <c r="C194" s="1843"/>
      <c r="D194" s="1835"/>
      <c r="E194" s="1947"/>
      <c r="F194" s="1835"/>
      <c r="G194" s="1947"/>
      <c r="H194" s="1949"/>
      <c r="I194" s="35"/>
      <c r="J194" s="1835"/>
      <c r="K194" s="1835"/>
      <c r="L194" s="464"/>
      <c r="U194" s="6"/>
      <c r="V194" s="6"/>
      <c r="W194" s="6"/>
      <c r="X194" s="6"/>
      <c r="Y194" s="6"/>
    </row>
    <row r="195" spans="1:25" s="37" customFormat="1" hidden="1">
      <c r="A195" s="35"/>
      <c r="B195" s="1843"/>
      <c r="C195" s="1843"/>
      <c r="D195" s="1835"/>
      <c r="E195" s="1947"/>
      <c r="F195" s="1835"/>
      <c r="G195" s="1947"/>
      <c r="H195" s="1949"/>
      <c r="I195" s="35"/>
      <c r="J195" s="1835"/>
      <c r="K195" s="1835"/>
      <c r="L195" s="464"/>
      <c r="U195" s="6"/>
      <c r="V195" s="6"/>
      <c r="W195" s="6"/>
      <c r="X195" s="6"/>
      <c r="Y195" s="6"/>
    </row>
    <row r="196" spans="1:25" s="37" customFormat="1" hidden="1">
      <c r="A196" s="35"/>
      <c r="B196" s="1843"/>
      <c r="C196" s="1843"/>
      <c r="D196" s="1835"/>
      <c r="E196" s="1947"/>
      <c r="F196" s="1835"/>
      <c r="G196" s="1947"/>
      <c r="H196" s="1949"/>
      <c r="I196" s="35"/>
      <c r="J196" s="1835"/>
      <c r="K196" s="1835"/>
      <c r="L196" s="464"/>
      <c r="U196" s="6"/>
      <c r="V196" s="6"/>
      <c r="W196" s="6"/>
      <c r="X196" s="6"/>
      <c r="Y196" s="6"/>
    </row>
    <row r="197" spans="1:25" s="37" customFormat="1" hidden="1">
      <c r="A197" s="35"/>
      <c r="B197" s="1843"/>
      <c r="C197" s="1843"/>
      <c r="D197" s="1835"/>
      <c r="E197" s="1947"/>
      <c r="F197" s="1835"/>
      <c r="G197" s="1947"/>
      <c r="H197" s="1949"/>
      <c r="I197" s="35"/>
      <c r="J197" s="1835"/>
      <c r="K197" s="1835"/>
      <c r="L197" s="464"/>
      <c r="U197" s="6"/>
      <c r="V197" s="6"/>
      <c r="W197" s="6"/>
      <c r="X197" s="6"/>
      <c r="Y197" s="6"/>
    </row>
    <row r="198" spans="1:25" s="37" customFormat="1" hidden="1">
      <c r="A198" s="35"/>
      <c r="B198" s="1843"/>
      <c r="C198" s="1843"/>
      <c r="D198" s="1835"/>
      <c r="E198" s="1947"/>
      <c r="F198" s="1835"/>
      <c r="G198" s="1947"/>
      <c r="H198" s="1949"/>
      <c r="I198" s="35"/>
      <c r="J198" s="1835"/>
      <c r="K198" s="1835"/>
      <c r="L198" s="464"/>
      <c r="U198" s="6"/>
      <c r="V198" s="6"/>
      <c r="W198" s="6"/>
      <c r="X198" s="6"/>
      <c r="Y198" s="6"/>
    </row>
    <row r="199" spans="1:25" s="37" customFormat="1" hidden="1">
      <c r="A199" s="35"/>
      <c r="B199" s="1843"/>
      <c r="C199" s="1843"/>
      <c r="D199" s="1835"/>
      <c r="E199" s="1947"/>
      <c r="F199" s="1835"/>
      <c r="G199" s="1947"/>
      <c r="H199" s="1949"/>
      <c r="I199" s="35"/>
      <c r="J199" s="1835"/>
      <c r="K199" s="1835"/>
      <c r="L199" s="464"/>
      <c r="U199" s="6"/>
      <c r="V199" s="6"/>
      <c r="W199" s="6"/>
      <c r="X199" s="6"/>
      <c r="Y199" s="6"/>
    </row>
    <row r="200" spans="1:25" s="37" customFormat="1" hidden="1">
      <c r="A200" s="35"/>
      <c r="B200" s="1843"/>
      <c r="C200" s="1843"/>
      <c r="D200" s="1835"/>
      <c r="E200" s="1947"/>
      <c r="F200" s="1835"/>
      <c r="G200" s="1947"/>
      <c r="H200" s="1949"/>
      <c r="I200" s="35"/>
      <c r="J200" s="1835"/>
      <c r="K200" s="1835"/>
      <c r="L200" s="464"/>
      <c r="U200" s="6"/>
      <c r="V200" s="6"/>
      <c r="W200" s="6"/>
      <c r="X200" s="6"/>
      <c r="Y200" s="6"/>
    </row>
    <row r="201" spans="1:25" s="37" customFormat="1" hidden="1">
      <c r="A201" s="35"/>
      <c r="B201" s="1843"/>
      <c r="C201" s="1843"/>
      <c r="D201" s="1835"/>
      <c r="E201" s="1947"/>
      <c r="F201" s="1835"/>
      <c r="G201" s="1947"/>
      <c r="H201" s="1949"/>
      <c r="I201" s="35"/>
      <c r="J201" s="1835"/>
      <c r="K201" s="1835"/>
      <c r="L201" s="464"/>
      <c r="U201" s="6"/>
      <c r="V201" s="6"/>
      <c r="W201" s="6"/>
      <c r="X201" s="6"/>
      <c r="Y201" s="6"/>
    </row>
    <row r="202" spans="1:25" s="37" customFormat="1" hidden="1">
      <c r="A202" s="35"/>
      <c r="B202" s="1843"/>
      <c r="C202" s="1843"/>
      <c r="D202" s="1835"/>
      <c r="E202" s="1947"/>
      <c r="F202" s="1835"/>
      <c r="G202" s="1947"/>
      <c r="H202" s="1949"/>
      <c r="I202" s="35"/>
      <c r="J202" s="1835"/>
      <c r="K202" s="1835"/>
      <c r="L202" s="464"/>
      <c r="U202" s="6"/>
      <c r="V202" s="6"/>
      <c r="W202" s="6"/>
      <c r="X202" s="6"/>
      <c r="Y202" s="6"/>
    </row>
    <row r="203" spans="1:25" s="37" customFormat="1" hidden="1">
      <c r="A203" s="35"/>
      <c r="B203" s="1843"/>
      <c r="C203" s="1843"/>
      <c r="D203" s="1835"/>
      <c r="E203" s="1947"/>
      <c r="F203" s="1835"/>
      <c r="G203" s="1947"/>
      <c r="H203" s="1949"/>
      <c r="I203" s="35"/>
      <c r="J203" s="1835"/>
      <c r="K203" s="1835"/>
      <c r="L203" s="464"/>
      <c r="U203" s="6"/>
      <c r="V203" s="6"/>
      <c r="W203" s="6"/>
      <c r="X203" s="6"/>
      <c r="Y203" s="6"/>
    </row>
    <row r="204" spans="1:25" s="37" customFormat="1" hidden="1">
      <c r="A204" s="35"/>
      <c r="B204" s="1843"/>
      <c r="C204" s="1843"/>
      <c r="D204" s="1835"/>
      <c r="E204" s="1947"/>
      <c r="F204" s="1835"/>
      <c r="G204" s="1947"/>
      <c r="H204" s="1949"/>
      <c r="I204" s="35"/>
      <c r="J204" s="1835"/>
      <c r="K204" s="1835"/>
      <c r="L204" s="464"/>
      <c r="U204" s="6"/>
      <c r="V204" s="6"/>
      <c r="W204" s="6"/>
      <c r="X204" s="6"/>
      <c r="Y204" s="6"/>
    </row>
    <row r="205" spans="1:25" s="37" customFormat="1" hidden="1">
      <c r="A205" s="35"/>
      <c r="B205" s="1843"/>
      <c r="C205" s="1843"/>
      <c r="D205" s="1835"/>
      <c r="E205" s="1947"/>
      <c r="F205" s="1835"/>
      <c r="G205" s="1947"/>
      <c r="H205" s="1949"/>
      <c r="I205" s="35"/>
      <c r="J205" s="1835"/>
      <c r="K205" s="1835"/>
      <c r="L205" s="464"/>
      <c r="U205" s="6"/>
      <c r="V205" s="6"/>
      <c r="W205" s="6"/>
      <c r="X205" s="6"/>
      <c r="Y205" s="6"/>
    </row>
    <row r="206" spans="1:25" s="37" customFormat="1" hidden="1">
      <c r="A206" s="35"/>
      <c r="B206" s="1843"/>
      <c r="C206" s="1843"/>
      <c r="D206" s="1835"/>
      <c r="E206" s="1947"/>
      <c r="F206" s="1835"/>
      <c r="G206" s="1947"/>
      <c r="H206" s="1949"/>
      <c r="I206" s="35"/>
      <c r="J206" s="1835"/>
      <c r="K206" s="1835"/>
      <c r="L206" s="464"/>
      <c r="U206" s="6"/>
      <c r="V206" s="6"/>
      <c r="W206" s="6"/>
      <c r="X206" s="6"/>
      <c r="Y206" s="6"/>
    </row>
    <row r="207" spans="1:25" s="37" customFormat="1" hidden="1">
      <c r="A207" s="35"/>
      <c r="B207" s="1843"/>
      <c r="C207" s="1843"/>
      <c r="D207" s="1835"/>
      <c r="E207" s="1947"/>
      <c r="F207" s="1835"/>
      <c r="G207" s="1947"/>
      <c r="H207" s="1949"/>
      <c r="I207" s="35"/>
      <c r="J207" s="1835"/>
      <c r="K207" s="1835"/>
      <c r="L207" s="464"/>
      <c r="U207" s="6"/>
      <c r="V207" s="6"/>
      <c r="W207" s="6"/>
      <c r="X207" s="6"/>
      <c r="Y207" s="6"/>
    </row>
    <row r="208" spans="1:25" s="37" customFormat="1" hidden="1">
      <c r="A208" s="35"/>
      <c r="B208" s="1843"/>
      <c r="C208" s="1843"/>
      <c r="D208" s="1835"/>
      <c r="E208" s="1947"/>
      <c r="F208" s="1835"/>
      <c r="G208" s="1947"/>
      <c r="H208" s="1949"/>
      <c r="I208" s="35"/>
      <c r="J208" s="1835"/>
      <c r="K208" s="1835"/>
      <c r="L208" s="464"/>
      <c r="U208" s="6"/>
      <c r="V208" s="6"/>
      <c r="W208" s="6"/>
      <c r="X208" s="6"/>
      <c r="Y208" s="6"/>
    </row>
    <row r="209" spans="1:25" s="37" customFormat="1" hidden="1">
      <c r="A209" s="35"/>
      <c r="B209" s="1843"/>
      <c r="C209" s="1843"/>
      <c r="D209" s="1835"/>
      <c r="E209" s="1947"/>
      <c r="F209" s="1835"/>
      <c r="G209" s="1947"/>
      <c r="H209" s="1949"/>
      <c r="I209" s="35"/>
      <c r="J209" s="1835"/>
      <c r="K209" s="1835"/>
      <c r="L209" s="464"/>
      <c r="U209" s="6"/>
      <c r="V209" s="6"/>
      <c r="W209" s="6"/>
      <c r="X209" s="6"/>
      <c r="Y209" s="6"/>
    </row>
    <row r="210" spans="1:25" s="37" customFormat="1" hidden="1">
      <c r="A210" s="35"/>
      <c r="B210" s="1843"/>
      <c r="C210" s="1843"/>
      <c r="D210" s="1835"/>
      <c r="E210" s="1947"/>
      <c r="F210" s="1835"/>
      <c r="G210" s="1947"/>
      <c r="H210" s="1949"/>
      <c r="I210" s="35"/>
      <c r="J210" s="1835"/>
      <c r="K210" s="1835"/>
      <c r="L210" s="464"/>
      <c r="U210" s="6"/>
      <c r="V210" s="6"/>
      <c r="W210" s="6"/>
      <c r="X210" s="6"/>
      <c r="Y210" s="6"/>
    </row>
    <row r="211" spans="1:25" s="37" customFormat="1" hidden="1">
      <c r="A211" s="35"/>
      <c r="B211" s="1843"/>
      <c r="C211" s="1843"/>
      <c r="D211" s="1835"/>
      <c r="E211" s="1947"/>
      <c r="F211" s="1835"/>
      <c r="G211" s="1947"/>
      <c r="H211" s="1949"/>
      <c r="I211" s="35"/>
      <c r="J211" s="1835"/>
      <c r="K211" s="1835"/>
      <c r="L211" s="464"/>
      <c r="U211" s="6"/>
      <c r="V211" s="6"/>
      <c r="W211" s="6"/>
      <c r="X211" s="6"/>
      <c r="Y211" s="6"/>
    </row>
    <row r="212" spans="1:25" s="37" customFormat="1" hidden="1">
      <c r="A212" s="35"/>
      <c r="B212" s="1843"/>
      <c r="C212" s="1843"/>
      <c r="D212" s="1835"/>
      <c r="E212" s="1947"/>
      <c r="F212" s="1835"/>
      <c r="G212" s="1947"/>
      <c r="H212" s="1949"/>
      <c r="I212" s="35"/>
      <c r="J212" s="1835"/>
      <c r="K212" s="1835"/>
      <c r="L212" s="464"/>
      <c r="U212" s="6"/>
      <c r="V212" s="6"/>
      <c r="W212" s="6"/>
      <c r="X212" s="6"/>
      <c r="Y212" s="6"/>
    </row>
    <row r="213" spans="1:25" s="37" customFormat="1" hidden="1">
      <c r="A213" s="35"/>
      <c r="B213" s="1843"/>
      <c r="C213" s="1843"/>
      <c r="D213" s="1835"/>
      <c r="E213" s="1947"/>
      <c r="F213" s="1835"/>
      <c r="G213" s="1947"/>
      <c r="H213" s="1949"/>
      <c r="I213" s="35"/>
      <c r="J213" s="1835"/>
      <c r="K213" s="1835"/>
      <c r="L213" s="464"/>
      <c r="U213" s="6"/>
      <c r="V213" s="6"/>
      <c r="W213" s="6"/>
      <c r="X213" s="6"/>
      <c r="Y213" s="6"/>
    </row>
    <row r="214" spans="1:25" s="37" customFormat="1" hidden="1">
      <c r="A214" s="35"/>
      <c r="B214" s="1843"/>
      <c r="C214" s="1843"/>
      <c r="D214" s="1835"/>
      <c r="E214" s="1947"/>
      <c r="F214" s="1835"/>
      <c r="G214" s="1947"/>
      <c r="H214" s="1949"/>
      <c r="I214" s="35"/>
      <c r="J214" s="1835"/>
      <c r="K214" s="1835"/>
      <c r="L214" s="464"/>
      <c r="U214" s="6"/>
      <c r="V214" s="6"/>
      <c r="W214" s="6"/>
      <c r="X214" s="6"/>
      <c r="Y214" s="6"/>
    </row>
    <row r="215" spans="1:25" s="37" customFormat="1" hidden="1">
      <c r="A215" s="35"/>
      <c r="B215" s="1843"/>
      <c r="C215" s="1843"/>
      <c r="D215" s="1835"/>
      <c r="E215" s="1947"/>
      <c r="F215" s="1835"/>
      <c r="G215" s="1947"/>
      <c r="H215" s="1949"/>
      <c r="I215" s="35"/>
      <c r="J215" s="1835"/>
      <c r="K215" s="1835"/>
      <c r="L215" s="464"/>
      <c r="U215" s="6"/>
      <c r="V215" s="6"/>
      <c r="W215" s="6"/>
      <c r="X215" s="6"/>
      <c r="Y215" s="6"/>
    </row>
    <row r="216" spans="1:25" s="37" customFormat="1" hidden="1">
      <c r="A216" s="35"/>
      <c r="B216" s="1843"/>
      <c r="C216" s="1843"/>
      <c r="D216" s="1835"/>
      <c r="E216" s="1947"/>
      <c r="F216" s="1835"/>
      <c r="G216" s="1947"/>
      <c r="H216" s="1949"/>
      <c r="I216" s="35"/>
      <c r="J216" s="1835"/>
      <c r="K216" s="1835"/>
      <c r="L216" s="464"/>
      <c r="U216" s="6"/>
      <c r="V216" s="6"/>
      <c r="W216" s="6"/>
      <c r="X216" s="6"/>
      <c r="Y216" s="6"/>
    </row>
    <row r="217" spans="1:25" s="37" customFormat="1" hidden="1">
      <c r="A217" s="35"/>
      <c r="B217" s="1843"/>
      <c r="C217" s="1843"/>
      <c r="D217" s="1835"/>
      <c r="E217" s="1947"/>
      <c r="F217" s="1835"/>
      <c r="G217" s="1947"/>
      <c r="H217" s="1949"/>
      <c r="I217" s="35"/>
      <c r="J217" s="1835"/>
      <c r="K217" s="1835"/>
      <c r="L217" s="464"/>
      <c r="U217" s="6"/>
      <c r="V217" s="6"/>
      <c r="W217" s="6"/>
      <c r="X217" s="6"/>
      <c r="Y217" s="6"/>
    </row>
    <row r="218" spans="1:25" s="37" customFormat="1" hidden="1">
      <c r="A218" s="35"/>
      <c r="B218" s="1843"/>
      <c r="C218" s="1843"/>
      <c r="D218" s="1835"/>
      <c r="E218" s="1947"/>
      <c r="F218" s="1835"/>
      <c r="G218" s="1947"/>
      <c r="H218" s="1949"/>
      <c r="I218" s="35"/>
      <c r="J218" s="1835"/>
      <c r="K218" s="1835"/>
      <c r="L218" s="464"/>
      <c r="U218" s="6"/>
      <c r="V218" s="6"/>
      <c r="W218" s="6"/>
      <c r="X218" s="6"/>
      <c r="Y218" s="6"/>
    </row>
    <row r="219" spans="1:25" s="37" customFormat="1" hidden="1">
      <c r="A219" s="35"/>
      <c r="B219" s="1843"/>
      <c r="C219" s="1843"/>
      <c r="D219" s="1835"/>
      <c r="E219" s="1947"/>
      <c r="F219" s="1835"/>
      <c r="G219" s="1947"/>
      <c r="H219" s="1949"/>
      <c r="I219" s="35"/>
      <c r="J219" s="1835"/>
      <c r="K219" s="1835"/>
      <c r="L219" s="464"/>
      <c r="U219" s="6"/>
      <c r="V219" s="6"/>
      <c r="W219" s="6"/>
      <c r="X219" s="6"/>
      <c r="Y219" s="6"/>
    </row>
    <row r="220" spans="1:25" s="37" customFormat="1" hidden="1">
      <c r="A220" s="35"/>
      <c r="B220" s="1843"/>
      <c r="C220" s="1843"/>
      <c r="D220" s="1835"/>
      <c r="E220" s="1947"/>
      <c r="F220" s="1835"/>
      <c r="G220" s="1947"/>
      <c r="H220" s="1949"/>
      <c r="I220" s="35"/>
      <c r="J220" s="1835"/>
      <c r="K220" s="1835"/>
      <c r="L220" s="464"/>
      <c r="U220" s="6"/>
      <c r="V220" s="6"/>
      <c r="W220" s="6"/>
      <c r="X220" s="6"/>
      <c r="Y220" s="6"/>
    </row>
    <row r="221" spans="1:25" s="37" customFormat="1" hidden="1">
      <c r="A221" s="35"/>
      <c r="B221" s="1843"/>
      <c r="C221" s="1843"/>
      <c r="D221" s="1835"/>
      <c r="E221" s="1947"/>
      <c r="F221" s="1835"/>
      <c r="G221" s="1947"/>
      <c r="H221" s="1949"/>
      <c r="I221" s="35"/>
      <c r="J221" s="1835"/>
      <c r="K221" s="1835"/>
      <c r="L221" s="464"/>
      <c r="U221" s="6"/>
      <c r="V221" s="6"/>
      <c r="W221" s="6"/>
      <c r="X221" s="6"/>
      <c r="Y221" s="6"/>
    </row>
    <row r="222" spans="1:25" s="37" customFormat="1" hidden="1">
      <c r="A222" s="35"/>
      <c r="B222" s="1843"/>
      <c r="C222" s="1843"/>
      <c r="D222" s="1835"/>
      <c r="E222" s="1947"/>
      <c r="F222" s="1835"/>
      <c r="G222" s="1947"/>
      <c r="H222" s="1949"/>
      <c r="I222" s="35"/>
      <c r="J222" s="1835"/>
      <c r="K222" s="1835"/>
      <c r="L222" s="464"/>
      <c r="U222" s="6"/>
      <c r="V222" s="6"/>
      <c r="W222" s="6"/>
      <c r="X222" s="6"/>
      <c r="Y222" s="6"/>
    </row>
    <row r="223" spans="1:25" s="37" customFormat="1" hidden="1">
      <c r="A223" s="35"/>
      <c r="B223" s="1843"/>
      <c r="C223" s="1843"/>
      <c r="D223" s="1835"/>
      <c r="E223" s="1947"/>
      <c r="F223" s="1835"/>
      <c r="G223" s="1947"/>
      <c r="H223" s="1949"/>
      <c r="I223" s="35"/>
      <c r="J223" s="1835"/>
      <c r="K223" s="1835"/>
      <c r="L223" s="464"/>
      <c r="U223" s="6"/>
      <c r="V223" s="6"/>
      <c r="W223" s="6"/>
      <c r="X223" s="6"/>
      <c r="Y223" s="6"/>
    </row>
    <row r="224" spans="1:25" s="37" customFormat="1" hidden="1">
      <c r="A224" s="35"/>
      <c r="B224" s="1843"/>
      <c r="C224" s="1843"/>
      <c r="D224" s="1835"/>
      <c r="E224" s="1947"/>
      <c r="F224" s="1835"/>
      <c r="G224" s="1947"/>
      <c r="H224" s="1949"/>
      <c r="I224" s="35"/>
      <c r="J224" s="1835"/>
      <c r="K224" s="1835"/>
      <c r="L224" s="464"/>
      <c r="U224" s="6"/>
      <c r="V224" s="6"/>
      <c r="W224" s="6"/>
      <c r="X224" s="6"/>
      <c r="Y224" s="6"/>
    </row>
    <row r="225" spans="1:25" s="37" customFormat="1" hidden="1">
      <c r="A225" s="35"/>
      <c r="B225" s="1843"/>
      <c r="C225" s="1843"/>
      <c r="D225" s="1835"/>
      <c r="E225" s="1947"/>
      <c r="F225" s="1835"/>
      <c r="G225" s="1947"/>
      <c r="H225" s="1949"/>
      <c r="I225" s="35"/>
      <c r="J225" s="1835"/>
      <c r="K225" s="1835"/>
      <c r="L225" s="464"/>
      <c r="U225" s="6"/>
      <c r="V225" s="6"/>
      <c r="W225" s="6"/>
      <c r="X225" s="6"/>
      <c r="Y225" s="6"/>
    </row>
    <row r="226" spans="1:25" s="37" customFormat="1" hidden="1">
      <c r="A226" s="35"/>
      <c r="B226" s="1843"/>
      <c r="C226" s="1843"/>
      <c r="D226" s="1835"/>
      <c r="E226" s="1947"/>
      <c r="F226" s="1835"/>
      <c r="G226" s="1947"/>
      <c r="H226" s="1949"/>
      <c r="I226" s="35"/>
      <c r="J226" s="1835"/>
      <c r="K226" s="1835"/>
      <c r="L226" s="464"/>
      <c r="U226" s="6"/>
      <c r="V226" s="6"/>
      <c r="W226" s="6"/>
      <c r="X226" s="6"/>
      <c r="Y226" s="6"/>
    </row>
    <row r="227" spans="1:25" s="37" customFormat="1" hidden="1">
      <c r="A227" s="35"/>
      <c r="B227" s="1843"/>
      <c r="C227" s="1843"/>
      <c r="D227" s="1835"/>
      <c r="E227" s="1947"/>
      <c r="F227" s="1835"/>
      <c r="G227" s="1947"/>
      <c r="H227" s="1949"/>
      <c r="I227" s="35"/>
      <c r="J227" s="1835"/>
      <c r="K227" s="1835"/>
      <c r="L227" s="464"/>
      <c r="U227" s="6"/>
      <c r="V227" s="6"/>
      <c r="W227" s="6"/>
      <c r="X227" s="6"/>
      <c r="Y227" s="6"/>
    </row>
    <row r="228" spans="1:25" s="37" customFormat="1" hidden="1">
      <c r="A228" s="35"/>
      <c r="B228" s="1843"/>
      <c r="C228" s="1843"/>
      <c r="D228" s="1835"/>
      <c r="E228" s="1947"/>
      <c r="F228" s="1835"/>
      <c r="G228" s="1947"/>
      <c r="H228" s="1949"/>
      <c r="I228" s="35"/>
      <c r="J228" s="1835"/>
      <c r="K228" s="1835"/>
      <c r="L228" s="464"/>
      <c r="U228" s="6"/>
      <c r="V228" s="6"/>
      <c r="W228" s="6"/>
      <c r="X228" s="6"/>
      <c r="Y228" s="6"/>
    </row>
    <row r="229" spans="1:25" s="37" customFormat="1" hidden="1">
      <c r="A229" s="35"/>
      <c r="B229" s="1843"/>
      <c r="C229" s="1843"/>
      <c r="D229" s="1835"/>
      <c r="E229" s="1947"/>
      <c r="F229" s="1835"/>
      <c r="G229" s="1947"/>
      <c r="H229" s="1949"/>
      <c r="I229" s="35"/>
      <c r="J229" s="1835"/>
      <c r="K229" s="1835"/>
      <c r="L229" s="464"/>
      <c r="U229" s="6"/>
      <c r="V229" s="6"/>
      <c r="W229" s="6"/>
      <c r="X229" s="6"/>
      <c r="Y229" s="6"/>
    </row>
    <row r="230" spans="1:25" s="37" customFormat="1" hidden="1">
      <c r="A230" s="35"/>
      <c r="B230" s="1843"/>
      <c r="C230" s="1843"/>
      <c r="D230" s="1835"/>
      <c r="E230" s="1947"/>
      <c r="F230" s="1835"/>
      <c r="G230" s="1947"/>
      <c r="H230" s="1949"/>
      <c r="I230" s="35"/>
      <c r="J230" s="1835"/>
      <c r="K230" s="1835"/>
      <c r="L230" s="464"/>
      <c r="U230" s="6"/>
      <c r="V230" s="6"/>
      <c r="W230" s="6"/>
      <c r="X230" s="6"/>
      <c r="Y230" s="6"/>
    </row>
    <row r="231" spans="1:25" s="37" customFormat="1" hidden="1">
      <c r="A231" s="35"/>
      <c r="B231" s="1843"/>
      <c r="C231" s="1843"/>
      <c r="D231" s="1835"/>
      <c r="E231" s="1947"/>
      <c r="F231" s="1835"/>
      <c r="G231" s="1947"/>
      <c r="H231" s="1949"/>
      <c r="I231" s="35"/>
      <c r="J231" s="1835"/>
      <c r="K231" s="1835"/>
      <c r="L231" s="464"/>
      <c r="U231" s="6"/>
      <c r="V231" s="6"/>
      <c r="W231" s="6"/>
      <c r="X231" s="6"/>
      <c r="Y231" s="6"/>
    </row>
    <row r="232" spans="1:25" s="37" customFormat="1" hidden="1">
      <c r="A232" s="35"/>
      <c r="B232" s="1843"/>
      <c r="C232" s="1843"/>
      <c r="D232" s="1835"/>
      <c r="E232" s="1947"/>
      <c r="F232" s="1835"/>
      <c r="G232" s="1947"/>
      <c r="H232" s="1949"/>
      <c r="I232" s="35"/>
      <c r="J232" s="1835"/>
      <c r="K232" s="1835"/>
      <c r="L232" s="464"/>
      <c r="U232" s="6"/>
      <c r="V232" s="6"/>
      <c r="W232" s="6"/>
      <c r="X232" s="6"/>
      <c r="Y232" s="6"/>
    </row>
    <row r="233" spans="1:25" s="37" customFormat="1" hidden="1">
      <c r="A233" s="35"/>
      <c r="B233" s="1843"/>
      <c r="C233" s="1843"/>
      <c r="D233" s="1835"/>
      <c r="E233" s="1947"/>
      <c r="F233" s="1835"/>
      <c r="G233" s="1947"/>
      <c r="H233" s="1949"/>
      <c r="I233" s="35"/>
      <c r="J233" s="1835"/>
      <c r="K233" s="1835"/>
      <c r="L233" s="464"/>
      <c r="U233" s="6"/>
      <c r="V233" s="6"/>
      <c r="W233" s="6"/>
      <c r="X233" s="6"/>
      <c r="Y233" s="6"/>
    </row>
    <row r="234" spans="1:25" s="37" customFormat="1" hidden="1">
      <c r="A234" s="35"/>
      <c r="B234" s="1843"/>
      <c r="C234" s="1843"/>
      <c r="D234" s="1835"/>
      <c r="E234" s="1947"/>
      <c r="F234" s="1835"/>
      <c r="G234" s="1947"/>
      <c r="H234" s="1949"/>
      <c r="I234" s="35"/>
      <c r="J234" s="1835"/>
      <c r="K234" s="1835"/>
      <c r="L234" s="464"/>
      <c r="U234" s="6"/>
      <c r="V234" s="6"/>
      <c r="W234" s="6"/>
      <c r="X234" s="6"/>
      <c r="Y234" s="6"/>
    </row>
    <row r="235" spans="1:25" s="37" customFormat="1" hidden="1">
      <c r="A235" s="35"/>
      <c r="B235" s="1843"/>
      <c r="C235" s="1843"/>
      <c r="D235" s="1835"/>
      <c r="E235" s="1947"/>
      <c r="F235" s="1835"/>
      <c r="G235" s="1947"/>
      <c r="H235" s="1949"/>
      <c r="I235" s="35"/>
      <c r="J235" s="1835"/>
      <c r="K235" s="1835"/>
      <c r="L235" s="464"/>
      <c r="U235" s="6"/>
      <c r="V235" s="6"/>
      <c r="W235" s="6"/>
      <c r="X235" s="6"/>
      <c r="Y235" s="6"/>
    </row>
    <row r="236" spans="1:25" s="37" customFormat="1" hidden="1">
      <c r="A236" s="35"/>
      <c r="B236" s="1843"/>
      <c r="C236" s="1843"/>
      <c r="D236" s="1835"/>
      <c r="E236" s="1947"/>
      <c r="F236" s="1835"/>
      <c r="G236" s="1947"/>
      <c r="H236" s="1949"/>
      <c r="I236" s="35"/>
      <c r="J236" s="1835"/>
      <c r="K236" s="1835"/>
      <c r="L236" s="464"/>
      <c r="U236" s="6"/>
      <c r="V236" s="6"/>
      <c r="W236" s="6"/>
      <c r="X236" s="6"/>
      <c r="Y236" s="6"/>
    </row>
    <row r="237" spans="1:25" s="37" customFormat="1" hidden="1">
      <c r="A237" s="35"/>
      <c r="B237" s="1843"/>
      <c r="C237" s="1843"/>
      <c r="D237" s="1835"/>
      <c r="E237" s="1947"/>
      <c r="F237" s="1835"/>
      <c r="G237" s="1947"/>
      <c r="H237" s="1949"/>
      <c r="I237" s="35"/>
      <c r="J237" s="1835"/>
      <c r="K237" s="1835"/>
      <c r="L237" s="464"/>
      <c r="U237" s="6"/>
      <c r="V237" s="6"/>
      <c r="W237" s="6"/>
      <c r="X237" s="6"/>
      <c r="Y237" s="6"/>
    </row>
    <row r="238" spans="1:25" s="37" customFormat="1" hidden="1">
      <c r="A238" s="35"/>
      <c r="B238" s="1843"/>
      <c r="C238" s="1843"/>
      <c r="D238" s="1835"/>
      <c r="E238" s="1947"/>
      <c r="F238" s="1835"/>
      <c r="G238" s="1947"/>
      <c r="H238" s="1949"/>
      <c r="I238" s="35"/>
      <c r="J238" s="1835"/>
      <c r="K238" s="1835"/>
      <c r="L238" s="464"/>
      <c r="U238" s="6"/>
      <c r="V238" s="6"/>
      <c r="W238" s="6"/>
      <c r="X238" s="6"/>
      <c r="Y238" s="6"/>
    </row>
    <row r="239" spans="1:25" s="37" customFormat="1" hidden="1">
      <c r="A239" s="35"/>
      <c r="B239" s="1843"/>
      <c r="C239" s="1843"/>
      <c r="D239" s="1835"/>
      <c r="E239" s="1947"/>
      <c r="F239" s="1835"/>
      <c r="G239" s="1947"/>
      <c r="H239" s="1949"/>
      <c r="I239" s="35"/>
      <c r="J239" s="1835"/>
      <c r="K239" s="1835"/>
      <c r="L239" s="464"/>
      <c r="U239" s="6"/>
      <c r="V239" s="6"/>
      <c r="W239" s="6"/>
      <c r="X239" s="6"/>
      <c r="Y239" s="6"/>
    </row>
    <row r="240" spans="1:25" s="37" customFormat="1" hidden="1">
      <c r="A240" s="35"/>
      <c r="B240" s="1843"/>
      <c r="C240" s="1843"/>
      <c r="D240" s="1835"/>
      <c r="E240" s="1947"/>
      <c r="F240" s="1835"/>
      <c r="G240" s="1947"/>
      <c r="H240" s="1949"/>
      <c r="I240" s="35"/>
      <c r="J240" s="1835"/>
      <c r="K240" s="1835"/>
      <c r="L240" s="464"/>
      <c r="U240" s="6"/>
      <c r="V240" s="6"/>
      <c r="W240" s="6"/>
      <c r="X240" s="6"/>
      <c r="Y240" s="6"/>
    </row>
    <row r="241" spans="1:25" s="37" customFormat="1" hidden="1">
      <c r="A241" s="35"/>
      <c r="B241" s="1843"/>
      <c r="C241" s="1843"/>
      <c r="D241" s="1835"/>
      <c r="E241" s="1947"/>
      <c r="F241" s="1835"/>
      <c r="G241" s="1947"/>
      <c r="H241" s="1949"/>
      <c r="I241" s="35"/>
      <c r="J241" s="1835"/>
      <c r="K241" s="1835"/>
      <c r="L241" s="464"/>
      <c r="U241" s="6"/>
      <c r="V241" s="6"/>
      <c r="W241" s="6"/>
      <c r="X241" s="6"/>
      <c r="Y241" s="6"/>
    </row>
    <row r="242" spans="1:25" s="37" customFormat="1" hidden="1">
      <c r="A242" s="35"/>
      <c r="B242" s="1843"/>
      <c r="C242" s="1843"/>
      <c r="D242" s="1835"/>
      <c r="E242" s="1947"/>
      <c r="F242" s="1835"/>
      <c r="G242" s="1947"/>
      <c r="H242" s="1949"/>
      <c r="I242" s="35"/>
      <c r="J242" s="1835"/>
      <c r="K242" s="1835"/>
      <c r="L242" s="464"/>
      <c r="U242" s="6"/>
      <c r="V242" s="6"/>
      <c r="W242" s="6"/>
      <c r="X242" s="6"/>
      <c r="Y242" s="6"/>
    </row>
    <row r="243" spans="1:25" s="37" customFormat="1" hidden="1">
      <c r="A243" s="35"/>
      <c r="B243" s="1843"/>
      <c r="C243" s="1843"/>
      <c r="D243" s="1835"/>
      <c r="E243" s="1947"/>
      <c r="F243" s="1835"/>
      <c r="G243" s="1947"/>
      <c r="H243" s="1949"/>
      <c r="I243" s="35"/>
      <c r="J243" s="1835"/>
      <c r="K243" s="1835"/>
      <c r="L243" s="464"/>
      <c r="U243" s="6"/>
      <c r="V243" s="6"/>
      <c r="W243" s="6"/>
      <c r="X243" s="6"/>
      <c r="Y243" s="6"/>
    </row>
    <row r="244" spans="1:25" s="37" customFormat="1" hidden="1">
      <c r="A244" s="35"/>
      <c r="B244" s="1843"/>
      <c r="C244" s="1843"/>
      <c r="D244" s="1835"/>
      <c r="E244" s="1947"/>
      <c r="F244" s="1835"/>
      <c r="G244" s="1947"/>
      <c r="H244" s="1949"/>
      <c r="I244" s="35"/>
      <c r="J244" s="1835"/>
      <c r="K244" s="1835"/>
      <c r="L244" s="464"/>
      <c r="U244" s="6"/>
      <c r="V244" s="6"/>
      <c r="W244" s="6"/>
      <c r="X244" s="6"/>
      <c r="Y244" s="6"/>
    </row>
    <row r="245" spans="1:25" s="37" customFormat="1" hidden="1">
      <c r="A245" s="35"/>
      <c r="B245" s="1843"/>
      <c r="C245" s="1843"/>
      <c r="D245" s="1835"/>
      <c r="E245" s="1947"/>
      <c r="F245" s="1835"/>
      <c r="G245" s="1947"/>
      <c r="H245" s="1949"/>
      <c r="I245" s="35"/>
      <c r="J245" s="1835"/>
      <c r="K245" s="1835"/>
      <c r="L245" s="464"/>
      <c r="U245" s="6"/>
      <c r="V245" s="6"/>
      <c r="W245" s="6"/>
      <c r="X245" s="6"/>
      <c r="Y245" s="6"/>
    </row>
    <row r="246" spans="1:25" s="37" customFormat="1" hidden="1">
      <c r="A246" s="35"/>
      <c r="B246" s="1843"/>
      <c r="C246" s="1843"/>
      <c r="D246" s="1835"/>
      <c r="E246" s="1947"/>
      <c r="F246" s="1835"/>
      <c r="G246" s="1947"/>
      <c r="H246" s="1949"/>
      <c r="I246" s="35"/>
      <c r="J246" s="1835"/>
      <c r="K246" s="1835"/>
      <c r="L246" s="464"/>
      <c r="U246" s="6"/>
      <c r="V246" s="6"/>
      <c r="W246" s="6"/>
      <c r="X246" s="6"/>
      <c r="Y246" s="6"/>
    </row>
    <row r="247" spans="1:25" s="37" customFormat="1" hidden="1">
      <c r="A247" s="35"/>
      <c r="B247" s="1843"/>
      <c r="C247" s="1843"/>
      <c r="D247" s="1835"/>
      <c r="E247" s="1947"/>
      <c r="F247" s="1835"/>
      <c r="G247" s="1947"/>
      <c r="H247" s="1949"/>
      <c r="I247" s="35"/>
      <c r="J247" s="1835"/>
      <c r="K247" s="1835"/>
      <c r="L247" s="464"/>
      <c r="U247" s="6"/>
      <c r="V247" s="6"/>
      <c r="W247" s="6"/>
      <c r="X247" s="6"/>
      <c r="Y247" s="6"/>
    </row>
    <row r="248" spans="1:25" s="37" customFormat="1" hidden="1">
      <c r="A248" s="35"/>
      <c r="B248" s="1843"/>
      <c r="C248" s="1843"/>
      <c r="D248" s="1835"/>
      <c r="E248" s="1947"/>
      <c r="F248" s="1835"/>
      <c r="G248" s="1947"/>
      <c r="H248" s="1949"/>
      <c r="I248" s="35"/>
      <c r="J248" s="1835"/>
      <c r="K248" s="1835"/>
      <c r="L248" s="464"/>
      <c r="U248" s="6"/>
      <c r="V248" s="6"/>
      <c r="W248" s="6"/>
      <c r="X248" s="6"/>
      <c r="Y248" s="6"/>
    </row>
    <row r="249" spans="1:25" s="37" customFormat="1" hidden="1">
      <c r="A249" s="35"/>
      <c r="B249" s="1843"/>
      <c r="C249" s="1843"/>
      <c r="D249" s="1835"/>
      <c r="E249" s="1947"/>
      <c r="F249" s="1835"/>
      <c r="G249" s="1947"/>
      <c r="H249" s="1949"/>
      <c r="I249" s="35"/>
      <c r="J249" s="1835"/>
      <c r="K249" s="1835"/>
      <c r="L249" s="464"/>
      <c r="U249" s="6"/>
      <c r="V249" s="6"/>
      <c r="W249" s="6"/>
      <c r="X249" s="6"/>
      <c r="Y249" s="6"/>
    </row>
    <row r="250" spans="1:25" s="37" customFormat="1" hidden="1">
      <c r="A250" s="35"/>
      <c r="B250" s="1843"/>
      <c r="C250" s="1843"/>
      <c r="D250" s="1835"/>
      <c r="E250" s="1947"/>
      <c r="F250" s="1835"/>
      <c r="G250" s="1947"/>
      <c r="H250" s="1949"/>
      <c r="I250" s="35"/>
      <c r="J250" s="1835"/>
      <c r="K250" s="1835"/>
      <c r="L250" s="464"/>
      <c r="U250" s="6"/>
      <c r="V250" s="6"/>
      <c r="W250" s="6"/>
      <c r="X250" s="6"/>
      <c r="Y250" s="6"/>
    </row>
    <row r="251" spans="1:25" s="37" customFormat="1" hidden="1">
      <c r="A251" s="35"/>
      <c r="B251" s="1843"/>
      <c r="C251" s="1843"/>
      <c r="D251" s="1835"/>
      <c r="E251" s="1947"/>
      <c r="F251" s="1835"/>
      <c r="G251" s="1947"/>
      <c r="H251" s="1949"/>
      <c r="I251" s="35"/>
      <c r="J251" s="1835"/>
      <c r="K251" s="1835"/>
      <c r="L251" s="464"/>
      <c r="U251" s="6"/>
      <c r="V251" s="6"/>
      <c r="W251" s="6"/>
      <c r="X251" s="6"/>
      <c r="Y251" s="6"/>
    </row>
    <row r="252" spans="1:25" s="37" customFormat="1" hidden="1">
      <c r="A252" s="35"/>
      <c r="B252" s="1843"/>
      <c r="C252" s="1843"/>
      <c r="D252" s="1835"/>
      <c r="E252" s="1947"/>
      <c r="F252" s="1835"/>
      <c r="G252" s="1947"/>
      <c r="H252" s="1949"/>
      <c r="I252" s="35"/>
      <c r="J252" s="1835"/>
      <c r="K252" s="1835"/>
      <c r="L252" s="464"/>
      <c r="U252" s="6"/>
      <c r="V252" s="6"/>
      <c r="W252" s="6"/>
      <c r="X252" s="6"/>
      <c r="Y252" s="6"/>
    </row>
    <row r="253" spans="1:25" s="37" customFormat="1" hidden="1">
      <c r="A253" s="35"/>
      <c r="B253" s="1843"/>
      <c r="C253" s="1843"/>
      <c r="D253" s="1835"/>
      <c r="E253" s="1947"/>
      <c r="F253" s="1835"/>
      <c r="G253" s="1947"/>
      <c r="H253" s="1949"/>
      <c r="I253" s="35"/>
      <c r="J253" s="1835"/>
      <c r="K253" s="1835"/>
      <c r="L253" s="464"/>
      <c r="U253" s="6"/>
      <c r="V253" s="6"/>
      <c r="W253" s="6"/>
      <c r="X253" s="6"/>
      <c r="Y253" s="6"/>
    </row>
    <row r="254" spans="1:25" s="37" customFormat="1" hidden="1">
      <c r="A254" s="35"/>
      <c r="B254" s="1843"/>
      <c r="C254" s="1843"/>
      <c r="D254" s="1835"/>
      <c r="E254" s="1947"/>
      <c r="F254" s="1835"/>
      <c r="G254" s="1947"/>
      <c r="H254" s="1949"/>
      <c r="I254" s="35"/>
      <c r="J254" s="1835"/>
      <c r="K254" s="1835"/>
      <c r="L254" s="464"/>
      <c r="U254" s="6"/>
      <c r="V254" s="6"/>
      <c r="W254" s="6"/>
      <c r="X254" s="6"/>
      <c r="Y254" s="6"/>
    </row>
    <row r="255" spans="1:25" s="37" customFormat="1" hidden="1">
      <c r="A255" s="35"/>
      <c r="B255" s="1843"/>
      <c r="C255" s="1843"/>
      <c r="D255" s="1835"/>
      <c r="E255" s="1947"/>
      <c r="F255" s="1835"/>
      <c r="G255" s="1947"/>
      <c r="H255" s="1949"/>
      <c r="I255" s="35"/>
      <c r="J255" s="1835"/>
      <c r="K255" s="1835"/>
      <c r="L255" s="464"/>
      <c r="U255" s="6"/>
      <c r="V255" s="6"/>
      <c r="W255" s="6"/>
      <c r="X255" s="6"/>
      <c r="Y255" s="6"/>
    </row>
    <row r="256" spans="1:25" s="37" customFormat="1" hidden="1">
      <c r="A256" s="35"/>
      <c r="B256" s="1843"/>
      <c r="C256" s="1843"/>
      <c r="D256" s="1835"/>
      <c r="E256" s="1947"/>
      <c r="F256" s="1835"/>
      <c r="G256" s="1947"/>
      <c r="H256" s="1949"/>
      <c r="I256" s="35"/>
      <c r="J256" s="1835"/>
      <c r="K256" s="1835"/>
      <c r="L256" s="464"/>
      <c r="U256" s="6"/>
      <c r="V256" s="6"/>
      <c r="W256" s="6"/>
      <c r="X256" s="6"/>
      <c r="Y256" s="6"/>
    </row>
    <row r="257" spans="1:25" s="37" customFormat="1" hidden="1">
      <c r="A257" s="35"/>
      <c r="B257" s="1843"/>
      <c r="C257" s="1843"/>
      <c r="D257" s="1835"/>
      <c r="E257" s="1947"/>
      <c r="F257" s="1835"/>
      <c r="G257" s="1947"/>
      <c r="H257" s="1949"/>
      <c r="I257" s="35"/>
      <c r="J257" s="1835"/>
      <c r="K257" s="1835"/>
      <c r="L257" s="464"/>
      <c r="U257" s="6"/>
      <c r="V257" s="6"/>
      <c r="W257" s="6"/>
      <c r="X257" s="6"/>
      <c r="Y257" s="6"/>
    </row>
    <row r="258" spans="1:25" s="37" customFormat="1" hidden="1">
      <c r="A258" s="35"/>
      <c r="B258" s="1843"/>
      <c r="C258" s="1843"/>
      <c r="D258" s="1835"/>
      <c r="E258" s="1947"/>
      <c r="F258" s="1835"/>
      <c r="G258" s="1947"/>
      <c r="H258" s="1949"/>
      <c r="I258" s="35"/>
      <c r="J258" s="1835"/>
      <c r="K258" s="1835"/>
      <c r="L258" s="464"/>
      <c r="U258" s="6"/>
      <c r="V258" s="6"/>
      <c r="W258" s="6"/>
      <c r="X258" s="6"/>
      <c r="Y258" s="6"/>
    </row>
    <row r="259" spans="1:25" s="37" customFormat="1" hidden="1">
      <c r="A259" s="35"/>
      <c r="B259" s="1843"/>
      <c r="C259" s="1843"/>
      <c r="D259" s="1835"/>
      <c r="E259" s="1947"/>
      <c r="F259" s="1835"/>
      <c r="G259" s="1947"/>
      <c r="H259" s="1949"/>
      <c r="I259" s="35"/>
      <c r="J259" s="1835"/>
      <c r="K259" s="1835"/>
      <c r="L259" s="464"/>
      <c r="U259" s="6"/>
      <c r="V259" s="6"/>
      <c r="W259" s="6"/>
      <c r="X259" s="6"/>
      <c r="Y259" s="6"/>
    </row>
    <row r="260" spans="1:25" s="37" customFormat="1" hidden="1">
      <c r="A260" s="35"/>
      <c r="B260" s="1843"/>
      <c r="C260" s="1843"/>
      <c r="D260" s="1835"/>
      <c r="E260" s="1947"/>
      <c r="F260" s="1835"/>
      <c r="G260" s="1947"/>
      <c r="H260" s="1949"/>
      <c r="I260" s="35"/>
      <c r="J260" s="1835"/>
      <c r="K260" s="1835"/>
      <c r="L260" s="464"/>
      <c r="U260" s="6"/>
      <c r="V260" s="6"/>
      <c r="W260" s="6"/>
      <c r="X260" s="6"/>
      <c r="Y260" s="6"/>
    </row>
    <row r="261" spans="1:25" s="37" customFormat="1" hidden="1">
      <c r="A261" s="35"/>
      <c r="B261" s="1843"/>
      <c r="C261" s="1843"/>
      <c r="D261" s="1835"/>
      <c r="E261" s="1947"/>
      <c r="F261" s="1835"/>
      <c r="G261" s="1947"/>
      <c r="H261" s="1949"/>
      <c r="I261" s="35"/>
      <c r="J261" s="1835"/>
      <c r="K261" s="1835"/>
      <c r="L261" s="464"/>
      <c r="U261" s="6"/>
      <c r="V261" s="6"/>
      <c r="W261" s="6"/>
      <c r="X261" s="6"/>
      <c r="Y261" s="6"/>
    </row>
    <row r="262" spans="1:25" s="6" customFormat="1">
      <c r="A262" s="35" t="s">
        <v>1564</v>
      </c>
      <c r="B262" s="1843">
        <v>45490</v>
      </c>
      <c r="C262" s="1843">
        <v>45491</v>
      </c>
      <c r="D262" s="1835">
        <v>18094</v>
      </c>
      <c r="E262" s="1947" t="s">
        <v>2452</v>
      </c>
      <c r="F262" s="1835">
        <v>1126</v>
      </c>
      <c r="G262" s="1947" t="s">
        <v>57</v>
      </c>
      <c r="H262" s="1949">
        <v>8</v>
      </c>
      <c r="I262" s="35" t="s">
        <v>6</v>
      </c>
      <c r="J262" s="1835"/>
      <c r="K262" s="1835"/>
      <c r="L262" s="464">
        <v>712</v>
      </c>
      <c r="U262" s="1945">
        <v>4</v>
      </c>
      <c r="V262" s="5"/>
    </row>
    <row r="263" spans="1:25" s="6" customFormat="1">
      <c r="A263" s="35" t="s">
        <v>585</v>
      </c>
      <c r="B263" s="1843">
        <v>45491</v>
      </c>
      <c r="C263" s="1843">
        <v>45491</v>
      </c>
      <c r="D263" s="1835">
        <v>18115</v>
      </c>
      <c r="E263" s="1947" t="s">
        <v>2452</v>
      </c>
      <c r="F263" s="1835">
        <v>818</v>
      </c>
      <c r="G263" s="1947" t="s">
        <v>31</v>
      </c>
      <c r="H263" s="1949">
        <v>6250</v>
      </c>
      <c r="I263" s="35" t="s">
        <v>6</v>
      </c>
      <c r="J263" s="1835"/>
      <c r="K263" s="1835"/>
      <c r="L263" s="464">
        <v>159</v>
      </c>
      <c r="U263" s="1945">
        <v>5</v>
      </c>
      <c r="V263" s="5"/>
    </row>
    <row r="264" spans="1:25" s="6" customFormat="1">
      <c r="A264" s="35" t="s">
        <v>4000</v>
      </c>
      <c r="B264" s="1843">
        <v>45491</v>
      </c>
      <c r="C264" s="1843">
        <v>45491</v>
      </c>
      <c r="D264" s="1835">
        <v>18113</v>
      </c>
      <c r="E264" s="1947" t="s">
        <v>2452</v>
      </c>
      <c r="F264" s="1835">
        <v>1468</v>
      </c>
      <c r="G264" s="1947" t="s">
        <v>21</v>
      </c>
      <c r="H264" s="1949">
        <v>2500</v>
      </c>
      <c r="I264" s="35" t="s">
        <v>6</v>
      </c>
      <c r="J264" s="1835"/>
      <c r="K264" s="1835"/>
      <c r="L264" s="464">
        <v>157.5</v>
      </c>
      <c r="U264" s="1945">
        <v>6</v>
      </c>
      <c r="V264" s="5"/>
    </row>
    <row r="265" spans="1:25" s="6" customFormat="1">
      <c r="A265" s="35"/>
      <c r="B265" s="1843">
        <v>45491</v>
      </c>
      <c r="C265" s="1843">
        <v>45491</v>
      </c>
      <c r="D265" s="1835">
        <v>18113</v>
      </c>
      <c r="E265" s="1947" t="s">
        <v>2452</v>
      </c>
      <c r="F265" s="1835">
        <v>1467</v>
      </c>
      <c r="G265" s="1947" t="s">
        <v>62</v>
      </c>
      <c r="H265" s="1949">
        <v>3750</v>
      </c>
      <c r="I265" s="35" t="s">
        <v>6</v>
      </c>
      <c r="J265" s="1835"/>
      <c r="K265" s="1835"/>
      <c r="L265" s="464">
        <v>163.12</v>
      </c>
      <c r="U265" s="1945">
        <v>7</v>
      </c>
      <c r="V265" s="5"/>
    </row>
    <row r="266" spans="1:25" s="6" customFormat="1">
      <c r="A266" s="35" t="s">
        <v>4001</v>
      </c>
      <c r="B266" s="1843">
        <v>45491</v>
      </c>
      <c r="C266" s="1843">
        <v>45491</v>
      </c>
      <c r="D266" s="1835">
        <v>17998</v>
      </c>
      <c r="E266" s="1947" t="s">
        <v>2452</v>
      </c>
      <c r="F266" s="1835">
        <v>2881</v>
      </c>
      <c r="G266" s="1947" t="s">
        <v>19</v>
      </c>
      <c r="H266" s="1949">
        <v>21</v>
      </c>
      <c r="I266" s="35" t="s">
        <v>6</v>
      </c>
      <c r="J266" s="1835"/>
      <c r="K266" s="1835"/>
      <c r="L266" s="464">
        <v>360</v>
      </c>
      <c r="U266" s="1945">
        <v>8</v>
      </c>
      <c r="V266" s="5"/>
    </row>
    <row r="267" spans="1:25" s="6" customFormat="1">
      <c r="A267" s="35" t="s">
        <v>4002</v>
      </c>
      <c r="B267" s="1843">
        <v>45491</v>
      </c>
      <c r="C267" s="1843">
        <v>45492</v>
      </c>
      <c r="D267" s="1835">
        <v>18105</v>
      </c>
      <c r="E267" s="1947" t="s">
        <v>3998</v>
      </c>
      <c r="F267" s="1835">
        <v>4327</v>
      </c>
      <c r="G267" s="1947" t="s">
        <v>30</v>
      </c>
      <c r="H267" s="1949">
        <v>5250</v>
      </c>
      <c r="I267" s="35" t="s">
        <v>6</v>
      </c>
      <c r="J267" s="1835"/>
      <c r="K267" s="1835"/>
      <c r="L267" s="464">
        <v>100.85</v>
      </c>
      <c r="S267"/>
      <c r="U267" s="1945">
        <v>9</v>
      </c>
      <c r="V267" s="5"/>
    </row>
    <row r="268" spans="1:25" s="6" customFormat="1">
      <c r="A268" s="35" t="s">
        <v>4002</v>
      </c>
      <c r="B268" s="1948">
        <v>45491</v>
      </c>
      <c r="C268" s="1948">
        <v>45497</v>
      </c>
      <c r="D268" s="1947">
        <v>18106</v>
      </c>
      <c r="E268" s="1947" t="s">
        <v>3998</v>
      </c>
      <c r="F268" s="1947">
        <v>4327</v>
      </c>
      <c r="G268" s="1947" t="s">
        <v>30</v>
      </c>
      <c r="H268" s="1949">
        <v>5250</v>
      </c>
      <c r="I268" s="35" t="s">
        <v>6</v>
      </c>
      <c r="J268" s="1947"/>
      <c r="K268" s="1947" t="s">
        <v>3172</v>
      </c>
      <c r="L268" s="464">
        <v>100.85</v>
      </c>
      <c r="S268"/>
      <c r="U268" s="1945">
        <v>10</v>
      </c>
      <c r="V268" s="5"/>
    </row>
    <row r="269" spans="1:25" s="6" customFormat="1">
      <c r="A269" s="35" t="s">
        <v>4003</v>
      </c>
      <c r="B269" s="1843">
        <v>45491</v>
      </c>
      <c r="C269" s="1843">
        <v>45495</v>
      </c>
      <c r="D269" s="1835">
        <v>18093</v>
      </c>
      <c r="E269" s="1947" t="s">
        <v>2452</v>
      </c>
      <c r="F269" s="1835">
        <v>2515</v>
      </c>
      <c r="G269" s="1947" t="s">
        <v>35</v>
      </c>
      <c r="H269" s="1949">
        <v>5</v>
      </c>
      <c r="I269" s="35" t="s">
        <v>6</v>
      </c>
      <c r="J269" s="1835"/>
      <c r="K269" s="1835"/>
      <c r="L269" s="464">
        <v>77.5</v>
      </c>
      <c r="S269"/>
      <c r="U269" s="1945">
        <v>11</v>
      </c>
      <c r="V269" s="5"/>
    </row>
    <row r="270" spans="1:25" s="6" customFormat="1">
      <c r="A270" s="35" t="s">
        <v>1303</v>
      </c>
      <c r="B270" s="1843">
        <v>45495</v>
      </c>
      <c r="C270" s="1843">
        <v>45495</v>
      </c>
      <c r="D270" s="1835">
        <v>18137</v>
      </c>
      <c r="E270" s="1947" t="s">
        <v>3998</v>
      </c>
      <c r="F270" s="1835">
        <v>3623</v>
      </c>
      <c r="G270" s="1947" t="s">
        <v>47</v>
      </c>
      <c r="H270" s="1949">
        <v>100</v>
      </c>
      <c r="I270" s="35" t="s">
        <v>6</v>
      </c>
      <c r="J270" s="1835"/>
      <c r="K270" s="1835"/>
      <c r="L270" s="464">
        <v>2045.5</v>
      </c>
      <c r="S270"/>
      <c r="U270" s="1945">
        <v>12</v>
      </c>
      <c r="V270" s="5"/>
    </row>
    <row r="271" spans="1:25" s="6" customFormat="1">
      <c r="A271" s="35" t="s">
        <v>4004</v>
      </c>
      <c r="B271" s="1843">
        <v>45495</v>
      </c>
      <c r="C271" s="1843">
        <v>45495</v>
      </c>
      <c r="D271" s="1835">
        <v>18129</v>
      </c>
      <c r="E271" s="1947" t="s">
        <v>2452</v>
      </c>
      <c r="F271" s="1835">
        <v>1018</v>
      </c>
      <c r="G271" s="1947" t="s">
        <v>204</v>
      </c>
      <c r="H271" s="1949">
        <v>7</v>
      </c>
      <c r="I271" s="35" t="s">
        <v>6</v>
      </c>
      <c r="J271" s="1835"/>
      <c r="K271" s="1835"/>
      <c r="L271" s="464">
        <v>269.5</v>
      </c>
      <c r="S271"/>
      <c r="U271" s="1945">
        <v>13</v>
      </c>
      <c r="V271" s="5"/>
    </row>
    <row r="272" spans="1:25" s="6" customFormat="1" ht="15.75">
      <c r="A272" s="35" t="s">
        <v>86</v>
      </c>
      <c r="B272" s="1843">
        <v>45495</v>
      </c>
      <c r="C272" s="1843">
        <v>45495</v>
      </c>
      <c r="D272" s="1835">
        <v>18136</v>
      </c>
      <c r="E272" s="1947" t="s">
        <v>1221</v>
      </c>
      <c r="F272" s="1835">
        <v>1712</v>
      </c>
      <c r="G272" s="1947" t="s">
        <v>19</v>
      </c>
      <c r="H272" s="1949">
        <v>3</v>
      </c>
      <c r="I272" s="35" t="s">
        <v>6</v>
      </c>
      <c r="J272" s="1835"/>
      <c r="K272" s="1835"/>
      <c r="L272" s="464">
        <v>68.400000000000006</v>
      </c>
      <c r="M272" s="249"/>
      <c r="N272" s="249"/>
      <c r="O272" s="249"/>
      <c r="P272" s="249"/>
      <c r="Q272" s="249"/>
      <c r="R272" s="249"/>
      <c r="S272" s="41"/>
      <c r="T272" s="608"/>
      <c r="U272" s="1945">
        <v>14</v>
      </c>
      <c r="V272" s="5"/>
    </row>
    <row r="273" spans="1:22" s="6" customFormat="1">
      <c r="A273" s="35" t="s">
        <v>86</v>
      </c>
      <c r="B273" s="1843">
        <v>45495</v>
      </c>
      <c r="C273" s="1843">
        <v>45495</v>
      </c>
      <c r="D273" s="1835">
        <v>18127</v>
      </c>
      <c r="E273" s="1947" t="s">
        <v>1221</v>
      </c>
      <c r="F273" s="1835">
        <v>1712</v>
      </c>
      <c r="G273" s="1947" t="s">
        <v>19</v>
      </c>
      <c r="H273" s="1949">
        <v>3</v>
      </c>
      <c r="I273" s="35" t="s">
        <v>6</v>
      </c>
      <c r="J273" s="1835"/>
      <c r="K273" s="1835"/>
      <c r="L273" s="464">
        <v>68.400000000000006</v>
      </c>
      <c r="T273" s="1795" t="s">
        <v>3802</v>
      </c>
      <c r="U273" s="1945">
        <v>15</v>
      </c>
      <c r="V273" s="5"/>
    </row>
    <row r="274" spans="1:22" s="6" customFormat="1">
      <c r="A274" s="35" t="s">
        <v>86</v>
      </c>
      <c r="B274" s="1843">
        <v>45495</v>
      </c>
      <c r="C274" s="1843">
        <v>45495</v>
      </c>
      <c r="D274" s="1835">
        <v>18133</v>
      </c>
      <c r="E274" s="1947" t="s">
        <v>1221</v>
      </c>
      <c r="F274" s="1835">
        <v>1712</v>
      </c>
      <c r="G274" s="1947" t="s">
        <v>19</v>
      </c>
      <c r="H274" s="1949">
        <v>12</v>
      </c>
      <c r="I274" s="35" t="s">
        <v>6</v>
      </c>
      <c r="J274" s="1835"/>
      <c r="K274" s="1835"/>
      <c r="L274" s="464">
        <v>273.60000000000002</v>
      </c>
      <c r="T274" s="1795" t="s">
        <v>3805</v>
      </c>
      <c r="U274" s="1945">
        <v>16</v>
      </c>
      <c r="V274" s="5"/>
    </row>
    <row r="275" spans="1:22" s="6" customFormat="1">
      <c r="A275" s="35" t="s">
        <v>3313</v>
      </c>
      <c r="B275" s="1843">
        <v>45502</v>
      </c>
      <c r="C275" s="1843">
        <v>45498</v>
      </c>
      <c r="D275" s="1835">
        <v>18081</v>
      </c>
      <c r="E275" s="1947" t="s">
        <v>81</v>
      </c>
      <c r="F275" s="1835">
        <v>3486</v>
      </c>
      <c r="G275" s="1947" t="s">
        <v>17</v>
      </c>
      <c r="H275" s="1949" t="s">
        <v>882</v>
      </c>
      <c r="I275" s="35" t="s">
        <v>6</v>
      </c>
      <c r="J275" s="1835"/>
      <c r="K275" s="1835"/>
      <c r="L275" s="464"/>
      <c r="T275" s="1795" t="s">
        <v>3806</v>
      </c>
    </row>
    <row r="276" spans="1:22" s="6" customFormat="1">
      <c r="A276" s="35"/>
      <c r="B276" s="1843"/>
      <c r="C276" s="1843"/>
      <c r="D276" s="1835"/>
      <c r="E276" s="1947" t="s">
        <v>4009</v>
      </c>
      <c r="F276" s="1835">
        <v>4820</v>
      </c>
      <c r="G276" s="1947" t="s">
        <v>17</v>
      </c>
      <c r="H276" s="1949" t="s">
        <v>952</v>
      </c>
      <c r="I276" s="35" t="s">
        <v>6</v>
      </c>
      <c r="J276" s="1835"/>
      <c r="K276" s="1835"/>
      <c r="L276" s="464"/>
      <c r="T276" s="1795"/>
    </row>
    <row r="277" spans="1:22" s="6" customFormat="1">
      <c r="A277" s="35"/>
      <c r="B277" s="1843"/>
      <c r="C277" s="1843"/>
      <c r="D277" s="1835"/>
      <c r="E277" s="1947" t="s">
        <v>453</v>
      </c>
      <c r="F277" s="1835">
        <v>4917</v>
      </c>
      <c r="G277" s="1947" t="s">
        <v>17</v>
      </c>
      <c r="H277" s="1949" t="s">
        <v>952</v>
      </c>
      <c r="I277" s="35" t="s">
        <v>6</v>
      </c>
      <c r="J277" s="1835"/>
      <c r="K277" s="1835"/>
      <c r="L277" s="464"/>
      <c r="T277" s="1795"/>
    </row>
    <row r="278" spans="1:22" s="6" customFormat="1">
      <c r="A278" s="35"/>
      <c r="B278" s="1843"/>
      <c r="C278" s="1843"/>
      <c r="D278" s="1835"/>
      <c r="E278" s="1947" t="s">
        <v>131</v>
      </c>
      <c r="F278" s="1835">
        <v>3487</v>
      </c>
      <c r="G278" s="1947" t="s">
        <v>17</v>
      </c>
      <c r="H278" s="1949" t="s">
        <v>2025</v>
      </c>
      <c r="I278" s="35" t="s">
        <v>6</v>
      </c>
      <c r="J278" s="1835"/>
      <c r="K278" s="1835"/>
      <c r="L278" s="464"/>
      <c r="T278" s="1795"/>
    </row>
    <row r="279" spans="1:22" s="6" customFormat="1">
      <c r="A279" s="35"/>
      <c r="B279" s="1843"/>
      <c r="C279" s="1843"/>
      <c r="D279" s="1835"/>
      <c r="E279" s="1947" t="s">
        <v>69</v>
      </c>
      <c r="F279" s="1835">
        <v>5027</v>
      </c>
      <c r="G279" s="1947" t="s">
        <v>17</v>
      </c>
      <c r="H279" s="1949" t="s">
        <v>952</v>
      </c>
      <c r="I279" s="35" t="s">
        <v>6</v>
      </c>
      <c r="J279" s="1835"/>
      <c r="K279" s="1835"/>
      <c r="L279" s="464"/>
      <c r="T279" s="1795"/>
    </row>
    <row r="280" spans="1:22" s="6" customFormat="1">
      <c r="A280" s="35"/>
      <c r="B280" s="1843"/>
      <c r="C280" s="1843"/>
      <c r="D280" s="1835"/>
      <c r="E280" s="1947" t="s">
        <v>1574</v>
      </c>
      <c r="F280" s="1835">
        <v>2358</v>
      </c>
      <c r="G280" s="1947" t="s">
        <v>17</v>
      </c>
      <c r="H280" s="1949" t="s">
        <v>1018</v>
      </c>
      <c r="I280" s="35" t="s">
        <v>6</v>
      </c>
      <c r="J280" s="1835"/>
      <c r="K280" s="1835"/>
      <c r="L280" s="464"/>
      <c r="T280" s="1795"/>
    </row>
    <row r="281" spans="1:22" s="6" customFormat="1">
      <c r="A281" s="35"/>
      <c r="B281" s="1843"/>
      <c r="C281" s="1843"/>
      <c r="D281" s="1835"/>
      <c r="E281" s="1947" t="s">
        <v>153</v>
      </c>
      <c r="F281" s="1835">
        <v>2987</v>
      </c>
      <c r="G281" s="1947" t="s">
        <v>17</v>
      </c>
      <c r="H281" s="1949" t="s">
        <v>952</v>
      </c>
      <c r="I281" s="35" t="s">
        <v>6</v>
      </c>
      <c r="J281" s="1835"/>
      <c r="K281" s="1835"/>
      <c r="L281" s="464">
        <v>1621.37</v>
      </c>
      <c r="T281" s="1795"/>
    </row>
    <row r="282" spans="1:22" s="6" customFormat="1">
      <c r="A282" s="35" t="s">
        <v>2310</v>
      </c>
      <c r="B282" s="1843">
        <v>45526</v>
      </c>
      <c r="C282" s="1843">
        <v>45497</v>
      </c>
      <c r="D282" s="1835">
        <v>18106</v>
      </c>
      <c r="E282" s="1947" t="s">
        <v>2351</v>
      </c>
      <c r="F282" s="1835">
        <v>4327</v>
      </c>
      <c r="G282" s="1947" t="s">
        <v>30</v>
      </c>
      <c r="H282" s="1949" t="s">
        <v>1353</v>
      </c>
      <c r="I282" s="35" t="s">
        <v>6</v>
      </c>
      <c r="J282" s="1835"/>
      <c r="K282" s="1835"/>
      <c r="L282" s="464">
        <v>100.85</v>
      </c>
      <c r="T282" s="1795"/>
    </row>
    <row r="283" spans="1:22" s="16" customFormat="1">
      <c r="A283" s="25" t="s">
        <v>2854</v>
      </c>
      <c r="B283" s="14">
        <v>45502</v>
      </c>
      <c r="C283" s="14">
        <v>45498</v>
      </c>
      <c r="D283" s="9">
        <v>17987</v>
      </c>
      <c r="E283" s="9" t="s">
        <v>1115</v>
      </c>
      <c r="F283" s="9">
        <v>2691</v>
      </c>
      <c r="G283" s="9" t="s">
        <v>47</v>
      </c>
      <c r="H283" s="10">
        <v>100</v>
      </c>
      <c r="I283" s="35" t="s">
        <v>6</v>
      </c>
      <c r="J283" s="9"/>
      <c r="K283" s="9"/>
      <c r="L283" s="458">
        <v>3230</v>
      </c>
      <c r="S283" s="15"/>
      <c r="T283" s="16" t="s">
        <v>3981</v>
      </c>
    </row>
    <row r="284" spans="1:22" s="6" customFormat="1">
      <c r="A284" s="35" t="s">
        <v>625</v>
      </c>
      <c r="B284" s="1843">
        <v>45504</v>
      </c>
      <c r="C284" s="1843">
        <v>45502</v>
      </c>
      <c r="D284" s="1835">
        <v>18144</v>
      </c>
      <c r="E284" s="1947" t="s">
        <v>1115</v>
      </c>
      <c r="F284" s="1835">
        <v>2263</v>
      </c>
      <c r="G284" s="1947" t="s">
        <v>626</v>
      </c>
      <c r="H284" s="1949">
        <v>10</v>
      </c>
      <c r="I284" s="35" t="s">
        <v>6</v>
      </c>
      <c r="J284" s="1835"/>
      <c r="K284" s="1835"/>
      <c r="L284" s="464">
        <v>1907.5</v>
      </c>
      <c r="T284" s="1795"/>
    </row>
    <row r="285" spans="1:22" s="6" customFormat="1">
      <c r="A285" s="35" t="s">
        <v>3542</v>
      </c>
      <c r="B285" s="1843">
        <v>45504</v>
      </c>
      <c r="C285" s="1843">
        <v>45498</v>
      </c>
      <c r="D285" s="1835">
        <v>18158</v>
      </c>
      <c r="E285" s="1947" t="s">
        <v>7</v>
      </c>
      <c r="F285" s="1835">
        <v>5041</v>
      </c>
      <c r="G285" s="1947" t="s">
        <v>17</v>
      </c>
      <c r="H285" s="1949">
        <v>5</v>
      </c>
      <c r="I285" s="35" t="s">
        <v>6</v>
      </c>
      <c r="J285" s="1835"/>
      <c r="K285" s="1835"/>
      <c r="L285" s="464">
        <v>387.85</v>
      </c>
      <c r="T285" s="1795"/>
    </row>
    <row r="286" spans="1:22" s="6" customFormat="1">
      <c r="A286" s="25" t="s">
        <v>1097</v>
      </c>
      <c r="B286" s="14">
        <v>45504</v>
      </c>
      <c r="C286" s="14">
        <v>45499</v>
      </c>
      <c r="D286" s="9">
        <v>18164</v>
      </c>
      <c r="E286" s="9" t="s">
        <v>1115</v>
      </c>
      <c r="F286" s="9">
        <v>855</v>
      </c>
      <c r="G286" s="9" t="s">
        <v>38</v>
      </c>
      <c r="H286" s="10">
        <v>20</v>
      </c>
      <c r="I286" s="35" t="s">
        <v>6</v>
      </c>
      <c r="J286" s="9"/>
      <c r="K286" s="9"/>
      <c r="L286" s="458">
        <v>377.8</v>
      </c>
      <c r="T286" s="1795"/>
    </row>
    <row r="287" spans="1:22" s="6" customFormat="1">
      <c r="A287" s="25" t="s">
        <v>3894</v>
      </c>
      <c r="B287" s="14">
        <v>45504</v>
      </c>
      <c r="C287" s="14">
        <v>45478</v>
      </c>
      <c r="D287" s="9">
        <v>18167</v>
      </c>
      <c r="E287" s="9" t="s">
        <v>7</v>
      </c>
      <c r="F287" s="9">
        <v>1095</v>
      </c>
      <c r="G287" s="9" t="s">
        <v>47</v>
      </c>
      <c r="H287" s="10">
        <v>5</v>
      </c>
      <c r="I287" s="35" t="s">
        <v>6</v>
      </c>
      <c r="J287" s="9"/>
      <c r="K287" s="9"/>
      <c r="L287" s="458">
        <v>745</v>
      </c>
      <c r="T287" s="1795"/>
    </row>
    <row r="288" spans="1:22" s="6" customFormat="1">
      <c r="A288" s="25" t="s">
        <v>3295</v>
      </c>
      <c r="B288" s="14">
        <v>45498</v>
      </c>
      <c r="C288" s="14">
        <v>45498</v>
      </c>
      <c r="D288" s="9">
        <v>18181</v>
      </c>
      <c r="E288" s="9" t="s">
        <v>199</v>
      </c>
      <c r="F288" s="9">
        <v>5203</v>
      </c>
      <c r="G288" s="9" t="s">
        <v>22</v>
      </c>
      <c r="H288" s="10">
        <v>10</v>
      </c>
      <c r="I288" s="35" t="s">
        <v>6</v>
      </c>
      <c r="J288" s="9"/>
      <c r="K288" s="9"/>
      <c r="L288" s="458">
        <v>950</v>
      </c>
      <c r="T288" s="1795"/>
    </row>
    <row r="289" spans="1:25" s="6" customFormat="1">
      <c r="A289" s="35" t="s">
        <v>3717</v>
      </c>
      <c r="B289" s="1843">
        <v>45503</v>
      </c>
      <c r="C289" s="1843">
        <v>45499</v>
      </c>
      <c r="D289" s="1835">
        <v>18180</v>
      </c>
      <c r="E289" s="1947" t="s">
        <v>1221</v>
      </c>
      <c r="F289" s="1835">
        <v>5035</v>
      </c>
      <c r="G289" s="1947" t="s">
        <v>17</v>
      </c>
      <c r="H289" s="1949">
        <v>10</v>
      </c>
      <c r="I289" s="35" t="s">
        <v>6</v>
      </c>
      <c r="J289" s="1835"/>
      <c r="K289" s="1835"/>
      <c r="L289" s="464">
        <v>380</v>
      </c>
      <c r="T289" s="1795"/>
    </row>
    <row r="290" spans="1:25" s="6" customFormat="1">
      <c r="A290" s="35" t="s">
        <v>1147</v>
      </c>
      <c r="B290" s="1843">
        <v>45504</v>
      </c>
      <c r="C290" s="1843">
        <v>45502</v>
      </c>
      <c r="D290" s="1835">
        <v>18178</v>
      </c>
      <c r="E290" s="1947" t="s">
        <v>1115</v>
      </c>
      <c r="F290" s="1835">
        <v>2515</v>
      </c>
      <c r="G290" s="1947" t="s">
        <v>35</v>
      </c>
      <c r="H290" s="1949">
        <v>40</v>
      </c>
      <c r="I290" s="35" t="s">
        <v>6</v>
      </c>
      <c r="J290" s="1835"/>
      <c r="K290" s="1835"/>
      <c r="L290" s="464">
        <v>720</v>
      </c>
      <c r="T290" s="1795"/>
    </row>
    <row r="291" spans="1:25" s="6" customFormat="1">
      <c r="A291" s="35" t="s">
        <v>2420</v>
      </c>
      <c r="B291" s="1843">
        <v>45504</v>
      </c>
      <c r="C291" s="1843"/>
      <c r="D291" s="1835">
        <v>0</v>
      </c>
      <c r="E291" s="1947" t="s">
        <v>3632</v>
      </c>
      <c r="F291" s="1835">
        <v>0</v>
      </c>
      <c r="G291" s="1947" t="s">
        <v>13</v>
      </c>
      <c r="H291" s="1949">
        <v>1</v>
      </c>
      <c r="I291" s="35" t="s">
        <v>6</v>
      </c>
      <c r="J291" s="1947" t="s">
        <v>1275</v>
      </c>
      <c r="K291" s="1835"/>
      <c r="L291" s="464">
        <v>0</v>
      </c>
      <c r="T291" s="1795"/>
    </row>
    <row r="292" spans="1:25" s="6" customFormat="1">
      <c r="A292" s="35" t="s">
        <v>1576</v>
      </c>
      <c r="B292" s="1843">
        <v>45502</v>
      </c>
      <c r="C292" s="1843">
        <v>45499</v>
      </c>
      <c r="D292" s="1835">
        <v>18085</v>
      </c>
      <c r="E292" s="1947" t="s">
        <v>1115</v>
      </c>
      <c r="F292" s="1835">
        <v>4258</v>
      </c>
      <c r="G292" s="1947" t="s">
        <v>120</v>
      </c>
      <c r="H292" s="1949">
        <v>10</v>
      </c>
      <c r="I292" s="35" t="s">
        <v>6</v>
      </c>
      <c r="J292" s="1947" t="s">
        <v>991</v>
      </c>
      <c r="K292" s="1835"/>
      <c r="L292" s="464"/>
      <c r="T292" s="1795"/>
    </row>
    <row r="293" spans="1:25" s="6" customFormat="1">
      <c r="A293" s="35"/>
      <c r="B293" s="1843"/>
      <c r="C293" s="1843"/>
      <c r="D293" s="1835"/>
      <c r="E293" s="1947" t="s">
        <v>1115</v>
      </c>
      <c r="F293" s="1835">
        <v>2738</v>
      </c>
      <c r="G293" s="1947" t="s">
        <v>783</v>
      </c>
      <c r="H293" s="1949">
        <v>15</v>
      </c>
      <c r="I293" s="35" t="s">
        <v>6</v>
      </c>
      <c r="J293" s="1947" t="s">
        <v>991</v>
      </c>
      <c r="K293" s="1835"/>
      <c r="L293" s="464"/>
      <c r="T293" s="1795"/>
    </row>
    <row r="294" spans="1:25" s="6" customFormat="1">
      <c r="A294" s="35"/>
      <c r="B294" s="1843"/>
      <c r="C294" s="1843"/>
      <c r="D294" s="1835"/>
      <c r="E294" s="1947" t="s">
        <v>1115</v>
      </c>
      <c r="F294" s="1835">
        <v>2737</v>
      </c>
      <c r="G294" s="1947" t="s">
        <v>120</v>
      </c>
      <c r="H294" s="1949">
        <v>20</v>
      </c>
      <c r="I294" s="35" t="s">
        <v>6</v>
      </c>
      <c r="J294" s="1947" t="s">
        <v>991</v>
      </c>
      <c r="K294" s="1835"/>
      <c r="L294" s="464">
        <v>1980</v>
      </c>
      <c r="T294" s="1795"/>
    </row>
    <row r="295" spans="1:25" s="6" customFormat="1">
      <c r="A295" s="35" t="s">
        <v>1867</v>
      </c>
      <c r="B295" s="1843">
        <v>45504</v>
      </c>
      <c r="C295" s="1843">
        <v>45502</v>
      </c>
      <c r="D295" s="1835">
        <v>18163</v>
      </c>
      <c r="E295" s="1947" t="s">
        <v>1115</v>
      </c>
      <c r="F295" s="1835">
        <v>744</v>
      </c>
      <c r="G295" s="1947" t="s">
        <v>48</v>
      </c>
      <c r="H295" s="1949">
        <v>10</v>
      </c>
      <c r="I295" s="35" t="s">
        <v>6</v>
      </c>
      <c r="J295" s="1947"/>
      <c r="K295" s="1835"/>
      <c r="L295" s="464">
        <v>595</v>
      </c>
      <c r="T295" s="1795"/>
    </row>
    <row r="296" spans="1:25" s="6" customFormat="1">
      <c r="A296" s="35" t="s">
        <v>2403</v>
      </c>
      <c r="B296" s="1843">
        <v>45504</v>
      </c>
      <c r="C296" s="1843">
        <v>45504</v>
      </c>
      <c r="D296" s="1835">
        <v>18173</v>
      </c>
      <c r="E296" s="1947" t="s">
        <v>60</v>
      </c>
      <c r="F296" s="1835">
        <v>2935</v>
      </c>
      <c r="G296" s="1947" t="s">
        <v>63</v>
      </c>
      <c r="H296" s="1949">
        <v>6</v>
      </c>
      <c r="I296" s="35" t="s">
        <v>12</v>
      </c>
      <c r="J296" s="1947"/>
      <c r="K296" s="1835"/>
      <c r="L296" s="464">
        <v>1125</v>
      </c>
      <c r="T296" s="1795"/>
    </row>
    <row r="297" spans="1:25" s="6" customFormat="1">
      <c r="A297" s="35" t="s">
        <v>2672</v>
      </c>
      <c r="B297" s="1843">
        <v>45504</v>
      </c>
      <c r="C297" s="1843">
        <v>45498</v>
      </c>
      <c r="D297" s="1835">
        <v>18186</v>
      </c>
      <c r="E297" s="1947" t="s">
        <v>7</v>
      </c>
      <c r="F297" s="1835">
        <v>607</v>
      </c>
      <c r="G297" s="1947" t="s">
        <v>3</v>
      </c>
      <c r="H297" s="1949">
        <v>3</v>
      </c>
      <c r="I297" s="35" t="s">
        <v>6</v>
      </c>
      <c r="J297" s="1835"/>
      <c r="K297" s="1835"/>
      <c r="L297" s="464">
        <v>262.5</v>
      </c>
      <c r="T297" s="1795"/>
    </row>
    <row r="298" spans="1:25" s="6" customFormat="1">
      <c r="A298" s="35" t="s">
        <v>2824</v>
      </c>
      <c r="B298" s="1843">
        <v>45504</v>
      </c>
      <c r="C298" s="1843">
        <v>45498</v>
      </c>
      <c r="D298" s="1835">
        <v>18187</v>
      </c>
      <c r="E298" s="1947" t="s">
        <v>1115</v>
      </c>
      <c r="F298" s="1835">
        <v>869</v>
      </c>
      <c r="G298" s="1947" t="s">
        <v>16</v>
      </c>
      <c r="H298" s="1949">
        <v>10</v>
      </c>
      <c r="I298" s="35" t="s">
        <v>6</v>
      </c>
      <c r="J298" s="1835"/>
      <c r="K298" s="1835"/>
      <c r="L298" s="464">
        <v>91</v>
      </c>
      <c r="T298" s="1795"/>
    </row>
    <row r="299" spans="1:25" s="6" customFormat="1">
      <c r="A299" s="35" t="s">
        <v>1303</v>
      </c>
      <c r="B299" s="1843">
        <v>45504</v>
      </c>
      <c r="C299" s="1843">
        <v>45502</v>
      </c>
      <c r="D299" s="1835">
        <v>18194</v>
      </c>
      <c r="E299" s="1947" t="s">
        <v>1221</v>
      </c>
      <c r="F299" s="1835">
        <v>3624</v>
      </c>
      <c r="G299" s="1947" t="s">
        <v>63</v>
      </c>
      <c r="H299" s="1949">
        <v>50</v>
      </c>
      <c r="I299" s="35" t="s">
        <v>6</v>
      </c>
      <c r="J299" s="1947" t="s">
        <v>991</v>
      </c>
      <c r="K299" s="1835"/>
      <c r="L299" s="464">
        <v>489</v>
      </c>
      <c r="T299" s="1795"/>
    </row>
    <row r="300" spans="1:25" s="6" customFormat="1">
      <c r="A300" s="35" t="s">
        <v>1653</v>
      </c>
      <c r="B300" s="1843">
        <v>45503</v>
      </c>
      <c r="C300" s="1843">
        <v>45499</v>
      </c>
      <c r="D300" s="1835">
        <v>18197</v>
      </c>
      <c r="E300" s="1947" t="s">
        <v>1221</v>
      </c>
      <c r="F300" s="1835">
        <v>3827</v>
      </c>
      <c r="G300" s="1947" t="s">
        <v>9</v>
      </c>
      <c r="H300" s="1949">
        <v>201</v>
      </c>
      <c r="I300" s="35" t="s">
        <v>6</v>
      </c>
      <c r="J300" s="1835"/>
      <c r="K300" s="1835"/>
      <c r="L300" s="464">
        <v>3642</v>
      </c>
      <c r="T300" s="1795"/>
    </row>
    <row r="301" spans="1:25" s="6" customFormat="1">
      <c r="A301" s="35" t="s">
        <v>3295</v>
      </c>
      <c r="B301" s="1843">
        <v>45503</v>
      </c>
      <c r="C301" s="1843">
        <v>45503</v>
      </c>
      <c r="D301" s="1835">
        <v>18149</v>
      </c>
      <c r="E301" s="1947" t="s">
        <v>2351</v>
      </c>
      <c r="F301" s="1835">
        <v>4811</v>
      </c>
      <c r="G301" s="1947" t="s">
        <v>22</v>
      </c>
      <c r="H301" s="1949" t="s">
        <v>3709</v>
      </c>
      <c r="I301" s="35" t="s">
        <v>12</v>
      </c>
      <c r="J301" s="1947" t="s">
        <v>2721</v>
      </c>
      <c r="K301" s="1835"/>
      <c r="L301" s="464">
        <v>3096.24</v>
      </c>
      <c r="T301" s="1795"/>
    </row>
    <row r="302" spans="1:25" s="41" customFormat="1">
      <c r="A302" s="25" t="s">
        <v>3957</v>
      </c>
      <c r="B302" s="14">
        <v>45504</v>
      </c>
      <c r="C302" s="14">
        <v>45502</v>
      </c>
      <c r="D302" s="9">
        <v>18172</v>
      </c>
      <c r="E302" s="9" t="s">
        <v>1115</v>
      </c>
      <c r="F302" s="9">
        <v>2774</v>
      </c>
      <c r="G302" s="9" t="s">
        <v>127</v>
      </c>
      <c r="H302" s="10" t="s">
        <v>1859</v>
      </c>
      <c r="I302" s="35" t="s">
        <v>6</v>
      </c>
      <c r="J302" s="9"/>
      <c r="K302" s="9"/>
      <c r="L302" s="458"/>
      <c r="M302" s="249"/>
      <c r="N302" s="249"/>
      <c r="O302" s="249"/>
      <c r="P302" s="249"/>
      <c r="Q302" s="249"/>
      <c r="R302" s="249"/>
      <c r="T302" s="1836"/>
      <c r="U302" s="249"/>
      <c r="V302" s="249"/>
      <c r="W302" s="249"/>
      <c r="X302" s="249"/>
      <c r="Y302" s="249"/>
    </row>
    <row r="303" spans="1:25" s="41" customFormat="1">
      <c r="A303" s="25"/>
      <c r="B303" s="14"/>
      <c r="C303" s="14"/>
      <c r="D303" s="9"/>
      <c r="E303" s="9" t="s">
        <v>7</v>
      </c>
      <c r="F303" s="9">
        <v>5157</v>
      </c>
      <c r="G303" s="9" t="s">
        <v>382</v>
      </c>
      <c r="H303" s="10">
        <v>10</v>
      </c>
      <c r="I303" s="35" t="s">
        <v>6</v>
      </c>
      <c r="J303" s="9"/>
      <c r="K303" s="9"/>
      <c r="L303" s="458">
        <v>1763.4</v>
      </c>
      <c r="M303" s="249"/>
      <c r="N303" s="249"/>
      <c r="O303" s="249"/>
      <c r="P303" s="249"/>
      <c r="Q303" s="249"/>
      <c r="R303" s="249"/>
      <c r="T303" s="1836"/>
      <c r="U303" s="249"/>
      <c r="V303" s="249"/>
      <c r="W303" s="249"/>
      <c r="X303" s="249"/>
      <c r="Y303" s="249"/>
    </row>
    <row r="304" spans="1:25" s="6" customFormat="1">
      <c r="A304" s="35" t="s">
        <v>4019</v>
      </c>
      <c r="B304" s="1843">
        <v>45504</v>
      </c>
      <c r="C304" s="1843">
        <v>45499</v>
      </c>
      <c r="D304" s="1835">
        <v>18199</v>
      </c>
      <c r="E304" s="1947" t="s">
        <v>1115</v>
      </c>
      <c r="F304" s="1835">
        <v>869</v>
      </c>
      <c r="G304" s="1947" t="s">
        <v>16</v>
      </c>
      <c r="H304" s="1949">
        <v>5</v>
      </c>
      <c r="I304" s="35" t="s">
        <v>6</v>
      </c>
      <c r="J304" s="1947"/>
      <c r="K304" s="1835"/>
      <c r="L304" s="464">
        <v>51</v>
      </c>
      <c r="T304" s="1795"/>
    </row>
    <row r="305" spans="1:20" s="6" customFormat="1">
      <c r="A305" s="25" t="s">
        <v>3880</v>
      </c>
      <c r="B305" s="14">
        <v>45509</v>
      </c>
      <c r="C305" s="14">
        <v>45504</v>
      </c>
      <c r="D305" s="9">
        <v>17879</v>
      </c>
      <c r="E305" s="9" t="s">
        <v>1704</v>
      </c>
      <c r="F305" s="9">
        <v>5085</v>
      </c>
      <c r="G305" s="9" t="s">
        <v>3882</v>
      </c>
      <c r="H305" s="10" t="s">
        <v>1826</v>
      </c>
      <c r="I305" s="35" t="s">
        <v>6</v>
      </c>
      <c r="J305" s="9" t="s">
        <v>3807</v>
      </c>
      <c r="K305" s="9"/>
      <c r="L305" s="458">
        <v>1000</v>
      </c>
      <c r="S305"/>
    </row>
    <row r="306" spans="1:20" s="6" customFormat="1">
      <c r="A306" s="35" t="s">
        <v>3877</v>
      </c>
      <c r="B306" s="1843">
        <v>45504</v>
      </c>
      <c r="C306" s="1843">
        <v>45499</v>
      </c>
      <c r="D306" s="1835">
        <v>18200</v>
      </c>
      <c r="E306" s="1947" t="s">
        <v>1221</v>
      </c>
      <c r="F306" s="1835">
        <v>2438</v>
      </c>
      <c r="G306" s="1947" t="s">
        <v>47</v>
      </c>
      <c r="H306" s="1949">
        <v>4</v>
      </c>
      <c r="I306" s="35" t="s">
        <v>6</v>
      </c>
      <c r="J306" s="1947"/>
      <c r="K306" s="1835"/>
      <c r="L306" s="464">
        <v>176</v>
      </c>
      <c r="T306" s="1795"/>
    </row>
    <row r="307" spans="1:20" s="6" customFormat="1">
      <c r="A307" s="35"/>
      <c r="B307" s="1843"/>
      <c r="C307" s="1843"/>
      <c r="D307" s="1835"/>
      <c r="E307" s="1947" t="s">
        <v>2452</v>
      </c>
      <c r="F307" s="1835">
        <v>2664</v>
      </c>
      <c r="G307" s="1947" t="s">
        <v>142</v>
      </c>
      <c r="H307" s="1949">
        <v>10</v>
      </c>
      <c r="I307" s="35" t="s">
        <v>6</v>
      </c>
      <c r="J307" s="1947"/>
      <c r="K307" s="1835"/>
      <c r="L307" s="464">
        <v>75</v>
      </c>
      <c r="T307" s="1795"/>
    </row>
    <row r="308" spans="1:20" s="6" customFormat="1">
      <c r="A308" s="25" t="s">
        <v>3128</v>
      </c>
      <c r="B308" s="14">
        <v>45516</v>
      </c>
      <c r="C308" s="14">
        <v>45503</v>
      </c>
      <c r="D308" s="9">
        <v>18135</v>
      </c>
      <c r="E308" s="9" t="s">
        <v>1221</v>
      </c>
      <c r="F308" s="9">
        <v>4746</v>
      </c>
      <c r="G308" s="9" t="s">
        <v>58</v>
      </c>
      <c r="H308" s="10">
        <v>15</v>
      </c>
      <c r="I308" s="35" t="s">
        <v>6</v>
      </c>
      <c r="J308" s="9" t="s">
        <v>3807</v>
      </c>
      <c r="K308" s="9"/>
      <c r="L308" s="458">
        <v>1452</v>
      </c>
      <c r="S308"/>
    </row>
    <row r="309" spans="1:20" s="6" customFormat="1">
      <c r="A309" s="35" t="s">
        <v>2310</v>
      </c>
      <c r="B309" s="1843">
        <v>45510</v>
      </c>
      <c r="C309" s="1843">
        <v>45503</v>
      </c>
      <c r="D309" s="1835">
        <v>18202</v>
      </c>
      <c r="E309" s="1947" t="s">
        <v>2351</v>
      </c>
      <c r="F309" s="1835">
        <v>2468</v>
      </c>
      <c r="G309" s="1947" t="s">
        <v>63</v>
      </c>
      <c r="H309" s="1949">
        <v>2</v>
      </c>
      <c r="I309" s="35" t="s">
        <v>6</v>
      </c>
      <c r="J309" s="1947"/>
      <c r="K309" s="1835"/>
      <c r="L309" s="464">
        <v>216.4</v>
      </c>
      <c r="T309" s="1795"/>
    </row>
    <row r="310" spans="1:20" s="6" customFormat="1">
      <c r="A310" s="35" t="s">
        <v>2883</v>
      </c>
      <c r="B310" s="1843">
        <v>45504</v>
      </c>
      <c r="C310" s="1843">
        <v>45502</v>
      </c>
      <c r="D310" s="1835">
        <v>18205</v>
      </c>
      <c r="E310" s="1947" t="s">
        <v>1115</v>
      </c>
      <c r="F310" s="1835">
        <v>4582</v>
      </c>
      <c r="G310" s="1947" t="s">
        <v>31</v>
      </c>
      <c r="H310" s="1949">
        <v>30</v>
      </c>
      <c r="I310" s="35" t="s">
        <v>6</v>
      </c>
      <c r="J310" s="1947"/>
      <c r="K310" s="1835"/>
      <c r="L310" s="464">
        <v>1170</v>
      </c>
      <c r="T310" s="1795"/>
    </row>
    <row r="311" spans="1:20" s="6" customFormat="1">
      <c r="A311" s="35" t="s">
        <v>1303</v>
      </c>
      <c r="B311" s="1843">
        <v>45504</v>
      </c>
      <c r="C311" s="1843">
        <v>45503</v>
      </c>
      <c r="D311" s="1835">
        <v>18207</v>
      </c>
      <c r="E311" s="1947" t="s">
        <v>1221</v>
      </c>
      <c r="F311" s="1835">
        <v>5209</v>
      </c>
      <c r="G311" s="1947" t="s">
        <v>521</v>
      </c>
      <c r="H311" s="1949">
        <v>4</v>
      </c>
      <c r="I311" s="35" t="s">
        <v>6</v>
      </c>
      <c r="J311" s="1947" t="s">
        <v>991</v>
      </c>
      <c r="K311" s="1835"/>
      <c r="L311" s="464"/>
      <c r="T311" s="1795"/>
    </row>
    <row r="312" spans="1:20" s="6" customFormat="1">
      <c r="A312" s="35"/>
      <c r="B312" s="1843"/>
      <c r="C312" s="1843"/>
      <c r="D312" s="1835"/>
      <c r="E312" s="1947" t="s">
        <v>1221</v>
      </c>
      <c r="F312" s="1835">
        <v>5210</v>
      </c>
      <c r="G312" s="1947" t="s">
        <v>521</v>
      </c>
      <c r="H312" s="1949">
        <v>4</v>
      </c>
      <c r="I312" s="35" t="s">
        <v>6</v>
      </c>
      <c r="J312" s="1947" t="s">
        <v>991</v>
      </c>
      <c r="K312" s="1835"/>
      <c r="L312" s="464"/>
      <c r="T312" s="1795"/>
    </row>
    <row r="313" spans="1:20" s="6" customFormat="1">
      <c r="A313" s="35"/>
      <c r="B313" s="1843"/>
      <c r="C313" s="1843"/>
      <c r="D313" s="1835"/>
      <c r="E313" s="1947" t="s">
        <v>1221</v>
      </c>
      <c r="F313" s="1835">
        <v>5208</v>
      </c>
      <c r="G313" s="1947" t="s">
        <v>521</v>
      </c>
      <c r="H313" s="1949">
        <v>4</v>
      </c>
      <c r="I313" s="35" t="s">
        <v>6</v>
      </c>
      <c r="J313" s="1947" t="s">
        <v>991</v>
      </c>
      <c r="K313" s="1835"/>
      <c r="L313" s="464">
        <v>423</v>
      </c>
      <c r="T313" s="1795"/>
    </row>
    <row r="314" spans="1:20" s="6" customFormat="1">
      <c r="A314" s="35" t="s">
        <v>2099</v>
      </c>
      <c r="B314" s="1843">
        <v>45504</v>
      </c>
      <c r="C314" s="1843">
        <v>45504</v>
      </c>
      <c r="D314" s="1835">
        <v>18224</v>
      </c>
      <c r="E314" s="1947" t="s">
        <v>2351</v>
      </c>
      <c r="F314" s="1835">
        <v>2329</v>
      </c>
      <c r="G314" s="1947" t="s">
        <v>53</v>
      </c>
      <c r="H314" s="1949">
        <v>4</v>
      </c>
      <c r="I314" s="35" t="s">
        <v>6</v>
      </c>
      <c r="J314" s="1947"/>
      <c r="K314" s="1835"/>
      <c r="L314" s="464">
        <v>1752</v>
      </c>
      <c r="T314" s="1795"/>
    </row>
    <row r="315" spans="1:20" s="6" customFormat="1">
      <c r="A315" s="35" t="s">
        <v>2672</v>
      </c>
      <c r="B315" s="1843">
        <v>45504</v>
      </c>
      <c r="C315" s="1843">
        <v>45504</v>
      </c>
      <c r="D315" s="1835">
        <v>18222</v>
      </c>
      <c r="E315" s="1947" t="s">
        <v>7</v>
      </c>
      <c r="F315" s="1835">
        <v>607</v>
      </c>
      <c r="G315" s="1947" t="s">
        <v>3</v>
      </c>
      <c r="H315" s="1949">
        <v>3</v>
      </c>
      <c r="I315" s="35" t="s">
        <v>6</v>
      </c>
      <c r="J315" s="1947"/>
      <c r="K315" s="1835"/>
      <c r="L315" s="464">
        <v>262.5</v>
      </c>
      <c r="T315" s="1795"/>
    </row>
    <row r="316" spans="1:20" s="6" customFormat="1">
      <c r="A316" s="35" t="s">
        <v>2815</v>
      </c>
      <c r="B316" s="1843">
        <v>45504</v>
      </c>
      <c r="C316" s="1843">
        <v>45503</v>
      </c>
      <c r="D316" s="1835">
        <v>18213</v>
      </c>
      <c r="E316" s="1947" t="s">
        <v>1115</v>
      </c>
      <c r="F316" s="1947">
        <v>2515</v>
      </c>
      <c r="G316" s="1947" t="s">
        <v>35</v>
      </c>
      <c r="H316" s="1949">
        <v>10</v>
      </c>
      <c r="I316" s="35" t="s">
        <v>6</v>
      </c>
      <c r="J316" s="1947"/>
      <c r="K316" s="1835"/>
      <c r="L316" s="464">
        <v>153</v>
      </c>
      <c r="T316" s="1795"/>
    </row>
    <row r="317" spans="1:20" s="6" customFormat="1">
      <c r="A317" s="35" t="s">
        <v>115</v>
      </c>
      <c r="B317" s="1843">
        <v>45504</v>
      </c>
      <c r="C317" s="1843">
        <v>45503</v>
      </c>
      <c r="D317" s="1835">
        <v>18229</v>
      </c>
      <c r="E317" s="1947" t="s">
        <v>1115</v>
      </c>
      <c r="F317" s="1835">
        <v>2604</v>
      </c>
      <c r="G317" s="1947" t="s">
        <v>116</v>
      </c>
      <c r="H317" s="1949">
        <v>21</v>
      </c>
      <c r="I317" s="35" t="s">
        <v>6</v>
      </c>
      <c r="J317" s="1947"/>
      <c r="K317" s="1835"/>
      <c r="L317" s="464">
        <v>808.5</v>
      </c>
      <c r="T317" s="1795"/>
    </row>
    <row r="318" spans="1:20" s="6" customFormat="1">
      <c r="A318" s="35" t="s">
        <v>3141</v>
      </c>
      <c r="B318" s="1843">
        <v>45504</v>
      </c>
      <c r="C318" s="1843">
        <v>45503</v>
      </c>
      <c r="D318" s="1835">
        <v>18231</v>
      </c>
      <c r="E318" s="1947" t="s">
        <v>1115</v>
      </c>
      <c r="F318" s="1835">
        <v>855</v>
      </c>
      <c r="G318" s="1947" t="s">
        <v>38</v>
      </c>
      <c r="H318" s="1949">
        <v>10</v>
      </c>
      <c r="I318" s="35" t="s">
        <v>6</v>
      </c>
      <c r="J318" s="1947"/>
      <c r="K318" s="1835"/>
      <c r="L318" s="464">
        <v>182</v>
      </c>
      <c r="T318" s="1795"/>
    </row>
    <row r="319" spans="1:20" s="6" customFormat="1">
      <c r="A319" s="35" t="s">
        <v>1604</v>
      </c>
      <c r="B319" s="1843">
        <v>45504</v>
      </c>
      <c r="C319" s="1843">
        <v>45504</v>
      </c>
      <c r="D319" s="1835">
        <v>18240</v>
      </c>
      <c r="E319" s="1947" t="s">
        <v>1221</v>
      </c>
      <c r="F319" s="1835">
        <v>3590</v>
      </c>
      <c r="G319" s="1947" t="s">
        <v>47</v>
      </c>
      <c r="H319" s="1949">
        <v>3</v>
      </c>
      <c r="I319" s="35" t="s">
        <v>6</v>
      </c>
      <c r="J319" s="1947"/>
      <c r="K319" s="1835"/>
      <c r="L319" s="464">
        <v>142.80000000000001</v>
      </c>
      <c r="T319" s="1795"/>
    </row>
    <row r="320" spans="1:20" s="6" customFormat="1">
      <c r="A320" s="235"/>
      <c r="B320" s="1841"/>
      <c r="C320" s="1841"/>
      <c r="D320" s="1829"/>
      <c r="E320" s="1954"/>
      <c r="F320" s="1829"/>
      <c r="G320" s="1954"/>
      <c r="H320" s="1955"/>
      <c r="I320" s="235"/>
      <c r="J320" s="1954"/>
      <c r="K320" s="1829"/>
      <c r="L320" s="454"/>
      <c r="T320" s="1795"/>
    </row>
    <row r="321" spans="1:20" s="6" customFormat="1">
      <c r="A321" s="235"/>
      <c r="B321" s="1841"/>
      <c r="C321" s="1841"/>
      <c r="D321" s="1829"/>
      <c r="E321" s="1954"/>
      <c r="F321" s="1829"/>
      <c r="G321" s="1954"/>
      <c r="H321" s="1955"/>
      <c r="I321" s="235"/>
      <c r="J321" s="1954"/>
      <c r="K321" s="1829"/>
      <c r="L321" s="454"/>
      <c r="T321" s="1795"/>
    </row>
    <row r="322" spans="1:20" s="6" customFormat="1">
      <c r="A322" s="235"/>
      <c r="B322" s="1841"/>
      <c r="C322" s="1841"/>
      <c r="D322" s="1829"/>
      <c r="E322" s="1954"/>
      <c r="F322" s="1829"/>
      <c r="G322" s="1954"/>
      <c r="H322" s="1955"/>
      <c r="I322" s="235"/>
      <c r="J322" s="1954"/>
      <c r="K322" s="1829"/>
      <c r="L322" s="454"/>
      <c r="T322" s="1795"/>
    </row>
    <row r="323" spans="1:20" s="6" customFormat="1">
      <c r="A323" s="235"/>
      <c r="B323" s="1841"/>
      <c r="C323" s="1841"/>
      <c r="D323" s="1829"/>
      <c r="E323" s="1954"/>
      <c r="F323" s="1829"/>
      <c r="G323" s="1954"/>
      <c r="H323" s="1955"/>
      <c r="I323" s="235"/>
      <c r="J323" s="1829"/>
      <c r="K323" s="1829"/>
      <c r="L323" s="454"/>
    </row>
    <row r="324" spans="1:20" s="6" customFormat="1">
      <c r="A324" s="1533"/>
      <c r="B324" s="1717"/>
      <c r="C324" s="1718"/>
      <c r="D324" s="1719"/>
      <c r="E324" s="1534"/>
      <c r="F324" s="1720"/>
      <c r="G324" s="1721"/>
      <c r="H324" s="1719"/>
      <c r="I324" s="1535"/>
      <c r="J324" s="1721"/>
      <c r="K324" s="1721"/>
      <c r="L324" s="1803">
        <f>SUM(L61:L319)</f>
        <v>76935.58</v>
      </c>
    </row>
    <row r="325" spans="1:20" s="6" customFormat="1">
      <c r="A325" s="37"/>
      <c r="B325"/>
      <c r="C325"/>
      <c r="D325"/>
      <c r="E325"/>
      <c r="F325"/>
      <c r="G325"/>
      <c r="H325" s="484"/>
      <c r="I325" s="37"/>
      <c r="J325"/>
      <c r="K325"/>
      <c r="L325" s="587"/>
      <c r="S325"/>
    </row>
    <row r="326" spans="1:20" s="6" customFormat="1" ht="15.75">
      <c r="A326" s="2543" t="s">
        <v>3666</v>
      </c>
      <c r="B326" s="2544"/>
      <c r="C326" s="2544"/>
      <c r="D326" s="2544"/>
      <c r="E326" s="2544"/>
      <c r="F326" s="2544"/>
      <c r="G326" s="2544"/>
      <c r="H326" s="2544"/>
      <c r="I326" s="2544"/>
      <c r="J326" s="2544"/>
      <c r="K326" s="2544"/>
      <c r="L326" s="2545"/>
      <c r="S326"/>
    </row>
    <row r="327" spans="1:20" s="6" customFormat="1">
      <c r="A327" s="596" t="s">
        <v>92</v>
      </c>
      <c r="B327" s="1774">
        <v>45567</v>
      </c>
      <c r="C327" s="597"/>
      <c r="D327" s="597">
        <v>16922</v>
      </c>
      <c r="E327" s="597" t="s">
        <v>2</v>
      </c>
      <c r="F327" s="597">
        <v>2697</v>
      </c>
      <c r="G327" s="597" t="s">
        <v>147</v>
      </c>
      <c r="H327" s="1775">
        <v>56</v>
      </c>
      <c r="I327" s="596"/>
      <c r="J327" s="597" t="s">
        <v>1225</v>
      </c>
      <c r="K327" s="597"/>
      <c r="L327" s="599"/>
      <c r="S327"/>
    </row>
    <row r="328" spans="1:20" s="6" customFormat="1">
      <c r="A328" s="596"/>
      <c r="B328" s="1774"/>
      <c r="C328" s="597"/>
      <c r="D328" s="597"/>
      <c r="E328" s="597" t="s">
        <v>2</v>
      </c>
      <c r="F328" s="597">
        <v>2854</v>
      </c>
      <c r="G328" s="597" t="s">
        <v>211</v>
      </c>
      <c r="H328" s="1775" t="s">
        <v>931</v>
      </c>
      <c r="I328" s="596"/>
      <c r="J328" s="597" t="s">
        <v>1225</v>
      </c>
      <c r="K328" s="597"/>
      <c r="L328" s="599"/>
      <c r="S328"/>
    </row>
    <row r="329" spans="1:20" s="6" customFormat="1">
      <c r="A329" s="596"/>
      <c r="B329" s="1774"/>
      <c r="C329" s="597"/>
      <c r="D329" s="597"/>
      <c r="E329" s="597" t="s">
        <v>2</v>
      </c>
      <c r="F329" s="597">
        <v>2253</v>
      </c>
      <c r="G329" s="597" t="s">
        <v>930</v>
      </c>
      <c r="H329" s="1775">
        <v>6</v>
      </c>
      <c r="I329" s="596"/>
      <c r="J329" s="597" t="s">
        <v>1225</v>
      </c>
      <c r="K329" s="597"/>
      <c r="L329" s="599">
        <v>1038.48</v>
      </c>
      <c r="S329"/>
    </row>
    <row r="330" spans="1:20" s="6" customFormat="1">
      <c r="A330" s="596" t="s">
        <v>2488</v>
      </c>
      <c r="B330" s="1774">
        <v>45533</v>
      </c>
      <c r="C330" s="597"/>
      <c r="D330" s="597">
        <v>17946</v>
      </c>
      <c r="E330" s="597" t="s">
        <v>2351</v>
      </c>
      <c r="F330" s="597">
        <v>4443</v>
      </c>
      <c r="G330" s="597" t="s">
        <v>47</v>
      </c>
      <c r="H330" s="1775">
        <v>81</v>
      </c>
      <c r="I330" s="596"/>
      <c r="J330" s="597" t="s">
        <v>3807</v>
      </c>
      <c r="K330" s="597"/>
      <c r="L330" s="599">
        <v>2504</v>
      </c>
      <c r="S330"/>
      <c r="T330" s="6" t="s">
        <v>4015</v>
      </c>
    </row>
    <row r="331" spans="1:20" s="6" customFormat="1">
      <c r="A331" s="596" t="s">
        <v>2854</v>
      </c>
      <c r="B331" s="1774">
        <v>45511</v>
      </c>
      <c r="C331" s="597"/>
      <c r="D331" s="597">
        <v>17996</v>
      </c>
      <c r="E331" s="597" t="s">
        <v>1115</v>
      </c>
      <c r="F331" s="597">
        <v>869</v>
      </c>
      <c r="G331" s="597" t="s">
        <v>16</v>
      </c>
      <c r="H331" s="1775">
        <v>50</v>
      </c>
      <c r="I331" s="596"/>
      <c r="J331" s="597" t="s">
        <v>3807</v>
      </c>
      <c r="K331" s="597"/>
      <c r="L331" s="599">
        <v>325</v>
      </c>
      <c r="S331"/>
    </row>
    <row r="332" spans="1:20" s="6" customFormat="1">
      <c r="A332" s="596" t="s">
        <v>3128</v>
      </c>
      <c r="B332" s="1774">
        <v>45544</v>
      </c>
      <c r="C332" s="597"/>
      <c r="D332" s="597">
        <v>18134</v>
      </c>
      <c r="E332" s="597" t="s">
        <v>1221</v>
      </c>
      <c r="F332" s="597">
        <v>4746</v>
      </c>
      <c r="G332" s="597" t="s">
        <v>1169</v>
      </c>
      <c r="H332" s="1775">
        <v>15</v>
      </c>
      <c r="I332" s="596"/>
      <c r="J332" s="597" t="s">
        <v>3807</v>
      </c>
      <c r="K332" s="597"/>
      <c r="L332" s="599"/>
      <c r="S332"/>
    </row>
    <row r="333" spans="1:20" s="6" customFormat="1">
      <c r="A333" s="596"/>
      <c r="B333" s="597"/>
      <c r="C333" s="597"/>
      <c r="D333" s="597"/>
      <c r="E333" s="597" t="s">
        <v>2504</v>
      </c>
      <c r="F333" s="597">
        <v>5198</v>
      </c>
      <c r="G333" s="597" t="s">
        <v>4005</v>
      </c>
      <c r="H333" s="1775">
        <v>51</v>
      </c>
      <c r="I333" s="596"/>
      <c r="J333" s="597" t="s">
        <v>1225</v>
      </c>
      <c r="K333" s="597"/>
      <c r="L333" s="599">
        <v>4702</v>
      </c>
      <c r="S333"/>
      <c r="T333" s="6" t="s">
        <v>4006</v>
      </c>
    </row>
    <row r="334" spans="1:20" s="6" customFormat="1">
      <c r="A334" s="596" t="s">
        <v>2374</v>
      </c>
      <c r="B334" s="1774">
        <v>45517</v>
      </c>
      <c r="C334" s="597"/>
      <c r="D334" s="597">
        <v>18156</v>
      </c>
      <c r="E334" s="597" t="s">
        <v>81</v>
      </c>
      <c r="F334" s="597">
        <v>4491</v>
      </c>
      <c r="G334" s="597" t="s">
        <v>2456</v>
      </c>
      <c r="H334" s="1775">
        <v>2400</v>
      </c>
      <c r="I334" s="596"/>
      <c r="J334" s="597" t="s">
        <v>3486</v>
      </c>
      <c r="K334" s="597"/>
      <c r="L334" s="599">
        <v>552</v>
      </c>
      <c r="S334"/>
    </row>
    <row r="335" spans="1:20" s="6" customFormat="1">
      <c r="A335" s="596" t="s">
        <v>2374</v>
      </c>
      <c r="B335" s="1774">
        <v>45513</v>
      </c>
      <c r="C335" s="597"/>
      <c r="D335" s="597">
        <v>18157</v>
      </c>
      <c r="E335" s="597" t="s">
        <v>7</v>
      </c>
      <c r="F335" s="597">
        <v>4389</v>
      </c>
      <c r="G335" s="597" t="s">
        <v>210</v>
      </c>
      <c r="H335" s="1775">
        <v>200</v>
      </c>
      <c r="I335" s="596"/>
      <c r="J335" s="597" t="s">
        <v>82</v>
      </c>
      <c r="K335" s="597"/>
      <c r="L335" s="599">
        <v>620</v>
      </c>
      <c r="S335"/>
    </row>
    <row r="336" spans="1:20" s="6" customFormat="1">
      <c r="A336" s="596" t="s">
        <v>2854</v>
      </c>
      <c r="B336" s="1774">
        <v>45548</v>
      </c>
      <c r="C336" s="597"/>
      <c r="D336" s="597">
        <v>18221</v>
      </c>
      <c r="E336" s="597" t="s">
        <v>1115</v>
      </c>
      <c r="F336" s="597">
        <v>4873</v>
      </c>
      <c r="G336" s="597" t="s">
        <v>3378</v>
      </c>
      <c r="H336" s="1775">
        <v>60</v>
      </c>
      <c r="I336" s="596"/>
      <c r="J336" s="597" t="s">
        <v>97</v>
      </c>
      <c r="K336" s="597" t="s">
        <v>2275</v>
      </c>
      <c r="L336" s="599">
        <v>290</v>
      </c>
      <c r="S336"/>
    </row>
    <row r="337" spans="1:20" s="6" customFormat="1">
      <c r="A337" s="596" t="s">
        <v>2854</v>
      </c>
      <c r="B337" s="1774">
        <v>45526</v>
      </c>
      <c r="C337" s="597"/>
      <c r="D337" s="597">
        <v>18220</v>
      </c>
      <c r="E337" s="597" t="s">
        <v>1115</v>
      </c>
      <c r="F337" s="597">
        <v>2691</v>
      </c>
      <c r="G337" s="597" t="s">
        <v>47</v>
      </c>
      <c r="H337" s="1775">
        <v>100</v>
      </c>
      <c r="I337" s="596"/>
      <c r="J337" s="597" t="s">
        <v>97</v>
      </c>
      <c r="K337" s="597"/>
      <c r="L337" s="599">
        <v>3230</v>
      </c>
      <c r="S337"/>
      <c r="T337" s="6" t="s">
        <v>4021</v>
      </c>
    </row>
    <row r="338" spans="1:20" s="6" customFormat="1">
      <c r="A338" s="596" t="s">
        <v>2099</v>
      </c>
      <c r="B338" s="1774">
        <v>45534</v>
      </c>
      <c r="C338" s="597"/>
      <c r="D338" s="597">
        <v>18242</v>
      </c>
      <c r="E338" s="597" t="s">
        <v>2351</v>
      </c>
      <c r="F338" s="597">
        <v>2329</v>
      </c>
      <c r="G338" s="597" t="s">
        <v>53</v>
      </c>
      <c r="H338" s="1775">
        <v>12</v>
      </c>
      <c r="I338" s="596"/>
      <c r="J338" s="597" t="s">
        <v>97</v>
      </c>
      <c r="K338" s="597"/>
      <c r="L338" s="599">
        <v>1314</v>
      </c>
      <c r="S338"/>
      <c r="T338" s="6" t="s">
        <v>4023</v>
      </c>
    </row>
    <row r="339" spans="1:20" s="6" customFormat="1">
      <c r="A339" s="37"/>
      <c r="B339"/>
      <c r="C339"/>
      <c r="D339"/>
      <c r="E339"/>
      <c r="F339"/>
      <c r="G339"/>
      <c r="H339" s="484"/>
      <c r="I339" s="37"/>
      <c r="J339"/>
      <c r="K339"/>
      <c r="L339" s="587"/>
      <c r="S339"/>
    </row>
    <row r="340" spans="1:20" s="6" customFormat="1">
      <c r="A340" s="37"/>
      <c r="B340"/>
      <c r="C340"/>
      <c r="D340"/>
      <c r="E340"/>
      <c r="F340"/>
      <c r="G340"/>
      <c r="H340" s="484"/>
      <c r="I340" s="37"/>
      <c r="J340"/>
      <c r="K340"/>
      <c r="L340" s="587"/>
      <c r="S340"/>
    </row>
    <row r="341" spans="1:20" s="6" customFormat="1">
      <c r="A341" s="37"/>
      <c r="B341"/>
      <c r="C341"/>
      <c r="D341"/>
      <c r="E341"/>
      <c r="F341"/>
      <c r="G341"/>
      <c r="H341" s="484"/>
      <c r="I341" s="37"/>
      <c r="J341"/>
      <c r="K341"/>
      <c r="L341" s="587"/>
      <c r="S341"/>
    </row>
    <row r="342" spans="1:20" s="6" customFormat="1">
      <c r="A342" s="37"/>
      <c r="B342"/>
      <c r="C342"/>
      <c r="D342"/>
      <c r="E342"/>
      <c r="F342"/>
      <c r="G342"/>
      <c r="H342" s="484"/>
      <c r="I342" s="37"/>
      <c r="J342"/>
      <c r="K342"/>
      <c r="L342" s="587"/>
      <c r="S342"/>
    </row>
    <row r="343" spans="1:20" s="6" customFormat="1">
      <c r="A343" s="37"/>
      <c r="B343"/>
      <c r="C343"/>
      <c r="D343"/>
      <c r="E343"/>
      <c r="F343"/>
      <c r="G343"/>
      <c r="H343" s="484"/>
      <c r="I343" s="37"/>
      <c r="J343"/>
      <c r="K343"/>
      <c r="L343" s="587"/>
      <c r="S343"/>
    </row>
    <row r="344" spans="1:20" s="6" customFormat="1">
      <c r="A344" s="37"/>
      <c r="B344"/>
      <c r="C344"/>
      <c r="D344"/>
      <c r="E344"/>
      <c r="F344"/>
      <c r="G344"/>
      <c r="H344" s="484"/>
      <c r="I344" s="37"/>
      <c r="J344"/>
      <c r="K344"/>
      <c r="L344" s="587"/>
      <c r="S344"/>
    </row>
    <row r="345" spans="1:20" s="6" customFormat="1">
      <c r="A345" s="37"/>
      <c r="B345"/>
      <c r="C345"/>
      <c r="D345"/>
      <c r="E345"/>
      <c r="F345"/>
      <c r="G345"/>
      <c r="H345" s="484"/>
      <c r="I345" s="37"/>
      <c r="J345"/>
      <c r="K345"/>
      <c r="L345" s="587"/>
      <c r="S345"/>
    </row>
    <row r="346" spans="1:20" s="6" customFormat="1">
      <c r="A346" s="37"/>
      <c r="B346"/>
      <c r="C346"/>
      <c r="D346"/>
      <c r="E346"/>
      <c r="F346"/>
      <c r="G346"/>
      <c r="H346" s="484"/>
      <c r="I346" s="37"/>
      <c r="J346"/>
      <c r="K346"/>
      <c r="L346" s="587"/>
      <c r="S346"/>
    </row>
    <row r="347" spans="1:20" s="6" customFormat="1">
      <c r="A347" s="37"/>
      <c r="B347"/>
      <c r="C347"/>
      <c r="D347"/>
      <c r="E347"/>
      <c r="F347"/>
      <c r="G347"/>
      <c r="H347" s="484"/>
      <c r="I347" s="37"/>
      <c r="J347"/>
      <c r="K347"/>
      <c r="L347" s="587"/>
      <c r="S347"/>
    </row>
    <row r="348" spans="1:20" s="6" customFormat="1">
      <c r="A348" s="37"/>
      <c r="B348"/>
      <c r="C348"/>
      <c r="D348"/>
      <c r="E348"/>
      <c r="F348"/>
      <c r="G348"/>
      <c r="H348" s="484"/>
      <c r="I348" s="37"/>
      <c r="J348"/>
      <c r="K348"/>
      <c r="L348" s="587"/>
      <c r="S348"/>
    </row>
    <row r="349" spans="1:20" s="6" customFormat="1">
      <c r="A349" s="37"/>
      <c r="B349"/>
      <c r="C349"/>
      <c r="D349"/>
      <c r="E349"/>
      <c r="F349"/>
      <c r="G349"/>
      <c r="H349" s="484"/>
      <c r="I349" s="37"/>
      <c r="J349"/>
      <c r="K349"/>
      <c r="L349" s="587"/>
      <c r="S349"/>
    </row>
    <row r="350" spans="1:20" s="6" customFormat="1">
      <c r="A350" s="37"/>
      <c r="B350"/>
      <c r="C350"/>
      <c r="D350"/>
      <c r="E350"/>
      <c r="F350"/>
      <c r="G350"/>
      <c r="H350" s="484"/>
      <c r="I350" s="37"/>
      <c r="J350"/>
      <c r="K350"/>
      <c r="L350" s="587"/>
      <c r="S350"/>
    </row>
    <row r="351" spans="1:20" s="6" customFormat="1">
      <c r="A351" s="37"/>
      <c r="B351"/>
      <c r="C351"/>
      <c r="D351"/>
      <c r="E351"/>
      <c r="F351"/>
      <c r="G351"/>
      <c r="H351" s="484"/>
      <c r="I351" s="37"/>
      <c r="J351"/>
      <c r="K351"/>
      <c r="L351" s="587"/>
      <c r="S351"/>
    </row>
    <row r="352" spans="1:20" s="6" customFormat="1">
      <c r="A352" s="37"/>
      <c r="B352"/>
      <c r="C352"/>
      <c r="D352"/>
      <c r="E352"/>
      <c r="F352"/>
      <c r="G352"/>
      <c r="H352" s="484"/>
      <c r="I352" s="37"/>
      <c r="J352"/>
      <c r="K352"/>
      <c r="L352" s="587"/>
      <c r="S352"/>
    </row>
    <row r="353" spans="1:19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87"/>
      <c r="S353"/>
    </row>
    <row r="354" spans="1:19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</row>
    <row r="355" spans="1:19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</row>
    <row r="356" spans="1:19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87"/>
      <c r="S356"/>
    </row>
    <row r="357" spans="1:19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</row>
    <row r="358" spans="1:19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</row>
    <row r="359" spans="1:19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</row>
    <row r="360" spans="1:19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</row>
    <row r="361" spans="1:19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</row>
    <row r="362" spans="1:19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</row>
    <row r="363" spans="1:19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</row>
    <row r="364" spans="1:19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</row>
    <row r="365" spans="1:19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</row>
    <row r="366" spans="1:19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</row>
    <row r="367" spans="1:19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</row>
    <row r="368" spans="1:19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</row>
    <row r="369" spans="1:19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</row>
    <row r="370" spans="1:19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</row>
    <row r="371" spans="1:19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</row>
    <row r="372" spans="1:19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</row>
    <row r="373" spans="1:19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</row>
    <row r="374" spans="1:19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</row>
    <row r="375" spans="1:19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19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19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19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19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19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19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19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19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19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 s="6" customFormat="1">
      <c r="A438" s="37"/>
      <c r="B438"/>
      <c r="C438"/>
      <c r="D438"/>
      <c r="E438"/>
      <c r="F438"/>
      <c r="G438"/>
      <c r="H438" s="484"/>
      <c r="I438" s="37"/>
      <c r="J438"/>
      <c r="K438"/>
      <c r="L438" s="587"/>
      <c r="S438"/>
    </row>
    <row r="439" spans="1:19" s="6" customFormat="1">
      <c r="A439" s="37"/>
      <c r="B439"/>
      <c r="C439"/>
      <c r="D439"/>
      <c r="E439"/>
      <c r="F439"/>
      <c r="G439"/>
      <c r="H439" s="484"/>
      <c r="I439" s="37"/>
      <c r="J439"/>
      <c r="K439"/>
      <c r="L439" s="587"/>
      <c r="S439"/>
    </row>
    <row r="440" spans="1:19" s="6" customFormat="1">
      <c r="A440" s="37"/>
      <c r="B440"/>
      <c r="C440"/>
      <c r="D440"/>
      <c r="E440"/>
      <c r="F440"/>
      <c r="G440"/>
      <c r="H440" s="484"/>
      <c r="I440" s="37"/>
      <c r="J440"/>
      <c r="K440"/>
      <c r="L440" s="587"/>
      <c r="S440"/>
    </row>
    <row r="441" spans="1:19" s="6" customFormat="1">
      <c r="A441" s="37"/>
      <c r="B441"/>
      <c r="C441"/>
      <c r="D441"/>
      <c r="E441"/>
      <c r="F441"/>
      <c r="G441"/>
      <c r="H441" s="484"/>
      <c r="I441" s="37"/>
      <c r="J441"/>
      <c r="K441"/>
      <c r="L441" s="587"/>
      <c r="S441"/>
    </row>
    <row r="442" spans="1:19" s="6" customFormat="1">
      <c r="A442" s="37"/>
      <c r="B442"/>
      <c r="C442"/>
      <c r="D442"/>
      <c r="E442"/>
      <c r="F442"/>
      <c r="G442"/>
      <c r="H442" s="484"/>
      <c r="I442" s="37"/>
      <c r="J442"/>
      <c r="K442"/>
      <c r="L442" s="587"/>
      <c r="S442"/>
    </row>
    <row r="443" spans="1:19" s="6" customFormat="1">
      <c r="A443" s="37"/>
      <c r="B443"/>
      <c r="C443"/>
      <c r="D443"/>
      <c r="E443"/>
      <c r="F443"/>
      <c r="G443"/>
      <c r="H443" s="484"/>
      <c r="I443" s="37"/>
      <c r="J443"/>
      <c r="K443"/>
      <c r="L443" s="587"/>
      <c r="S443"/>
    </row>
    <row r="444" spans="1:19" s="6" customFormat="1">
      <c r="A444" s="37"/>
      <c r="B444"/>
      <c r="C444"/>
      <c r="D444"/>
      <c r="E444"/>
      <c r="F444"/>
      <c r="G444"/>
      <c r="H444" s="484"/>
      <c r="I444" s="37"/>
      <c r="J444"/>
      <c r="K444"/>
      <c r="L444" s="587"/>
      <c r="S444"/>
    </row>
    <row r="445" spans="1:19" s="6" customFormat="1">
      <c r="A445" s="37"/>
      <c r="B445"/>
      <c r="C445"/>
      <c r="D445"/>
      <c r="E445"/>
      <c r="F445"/>
      <c r="G445"/>
      <c r="H445" s="484"/>
      <c r="I445" s="37"/>
      <c r="J445"/>
      <c r="K445"/>
      <c r="L445" s="587"/>
      <c r="S445"/>
    </row>
    <row r="446" spans="1:19" s="6" customFormat="1">
      <c r="A446" s="37"/>
      <c r="B446"/>
      <c r="C446"/>
      <c r="D446"/>
      <c r="E446"/>
      <c r="F446"/>
      <c r="G446"/>
      <c r="H446" s="484"/>
      <c r="I446" s="37"/>
      <c r="J446"/>
      <c r="K446"/>
      <c r="L446" s="587"/>
      <c r="S446"/>
    </row>
    <row r="447" spans="1:19" s="6" customFormat="1">
      <c r="A447" s="37"/>
      <c r="B447"/>
      <c r="C447"/>
      <c r="D447"/>
      <c r="E447"/>
      <c r="F447"/>
      <c r="G447"/>
      <c r="H447" s="484"/>
      <c r="I447" s="37"/>
      <c r="J447"/>
      <c r="K447"/>
      <c r="L447" s="587"/>
      <c r="S447"/>
    </row>
    <row r="448" spans="1:19" s="6" customFormat="1">
      <c r="A448" s="37"/>
      <c r="B448"/>
      <c r="C448"/>
      <c r="D448"/>
      <c r="E448"/>
      <c r="F448"/>
      <c r="G448"/>
      <c r="H448" s="484"/>
      <c r="I448" s="37"/>
      <c r="J448"/>
      <c r="K448"/>
      <c r="L448" s="587"/>
      <c r="S448"/>
    </row>
    <row r="449" spans="1:19" s="6" customFormat="1">
      <c r="A449" s="37"/>
      <c r="B449"/>
      <c r="C449"/>
      <c r="D449"/>
      <c r="E449"/>
      <c r="F449"/>
      <c r="G449"/>
      <c r="H449" s="484"/>
      <c r="I449" s="37"/>
      <c r="J449"/>
      <c r="K449"/>
      <c r="L449" s="587"/>
      <c r="S449"/>
    </row>
    <row r="450" spans="1:19" s="6" customFormat="1">
      <c r="A450" s="37"/>
      <c r="B450"/>
      <c r="C450"/>
      <c r="D450"/>
      <c r="E450"/>
      <c r="F450"/>
      <c r="G450"/>
      <c r="H450" s="484"/>
      <c r="I450" s="37"/>
      <c r="J450"/>
      <c r="K450"/>
      <c r="L450" s="587"/>
      <c r="S450"/>
    </row>
    <row r="451" spans="1:19" s="6" customFormat="1">
      <c r="A451" s="37"/>
      <c r="B451"/>
      <c r="C451"/>
      <c r="D451"/>
      <c r="E451"/>
      <c r="F451"/>
      <c r="G451"/>
      <c r="H451" s="484"/>
      <c r="I451" s="37"/>
      <c r="J451"/>
      <c r="K451"/>
      <c r="L451" s="587"/>
      <c r="S451"/>
    </row>
    <row r="452" spans="1:19">
      <c r="L452" s="587"/>
    </row>
    <row r="453" spans="1:19">
      <c r="L453" s="587"/>
    </row>
    <row r="454" spans="1:19">
      <c r="L454" s="587"/>
    </row>
    <row r="455" spans="1:19">
      <c r="L455" s="587"/>
    </row>
    <row r="456" spans="1:19">
      <c r="L456" s="587"/>
    </row>
    <row r="457" spans="1:19">
      <c r="L457" s="587"/>
    </row>
    <row r="458" spans="1:19">
      <c r="L458" s="587"/>
    </row>
  </sheetData>
  <mergeCells count="8">
    <mergeCell ref="A60:L60"/>
    <mergeCell ref="A326:L326"/>
    <mergeCell ref="A2:L2"/>
    <mergeCell ref="A8:L8"/>
    <mergeCell ref="A11:L11"/>
    <mergeCell ref="A15:L15"/>
    <mergeCell ref="A16:L16"/>
    <mergeCell ref="A59:L59"/>
  </mergeCells>
  <conditionalFormatting sqref="I17:I35 I12:I14 I9:I10 I3:I7 I1 I37:I56 I61:I324">
    <cfRule type="containsText" dxfId="6" priority="15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>
  <sheetPr>
    <tabColor theme="3"/>
  </sheetPr>
  <dimension ref="A1:Y349"/>
  <sheetViews>
    <sheetView workbookViewId="0"/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6.85546875" customWidth="1"/>
    <col min="6" max="6" width="8.28515625" bestFit="1" customWidth="1"/>
    <col min="7" max="7" width="9.7109375" bestFit="1" customWidth="1"/>
    <col min="8" max="8" width="10.140625" style="484" bestFit="1" customWidth="1"/>
    <col min="9" max="9" width="7.28515625" style="37" customWidth="1"/>
    <col min="10" max="10" width="19.85546875" bestFit="1" customWidth="1"/>
    <col min="11" max="11" width="23.85546875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2.5703125" style="6" bestFit="1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4099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533" t="s">
        <v>2529</v>
      </c>
      <c r="B2" s="2534"/>
      <c r="C2" s="2534"/>
      <c r="D2" s="2534"/>
      <c r="E2" s="2534"/>
      <c r="F2" s="2534"/>
      <c r="G2" s="2534"/>
      <c r="H2" s="2534"/>
      <c r="I2" s="2534"/>
      <c r="J2" s="2534"/>
      <c r="K2" s="2534"/>
      <c r="L2" s="2535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1967" t="s">
        <v>2374</v>
      </c>
      <c r="B3" s="1968" t="s">
        <v>1620</v>
      </c>
      <c r="C3" s="1968"/>
      <c r="D3" s="1968" t="s">
        <v>4035</v>
      </c>
      <c r="E3" s="1968" t="s">
        <v>1221</v>
      </c>
      <c r="F3" s="1968" t="s">
        <v>2667</v>
      </c>
      <c r="G3" s="1968" t="s">
        <v>2456</v>
      </c>
      <c r="H3" s="1950" t="s">
        <v>4036</v>
      </c>
      <c r="I3" s="235"/>
      <c r="J3" s="1950" t="s">
        <v>247</v>
      </c>
      <c r="K3" s="1950" t="s">
        <v>4037</v>
      </c>
      <c r="L3" s="454">
        <v>552</v>
      </c>
      <c r="M3" s="1030"/>
      <c r="N3" s="1030"/>
      <c r="O3" s="1030"/>
      <c r="P3" s="1030"/>
      <c r="Q3" s="1030"/>
      <c r="R3" s="1030"/>
      <c r="S3" s="1678"/>
      <c r="T3" s="16"/>
      <c r="U3" s="16"/>
      <c r="V3" s="16"/>
      <c r="W3" s="16"/>
      <c r="X3" s="16"/>
      <c r="Y3" s="16"/>
    </row>
    <row r="4" spans="1:25" s="15" customFormat="1">
      <c r="A4" s="341" t="s">
        <v>4060</v>
      </c>
      <c r="B4" s="1951" t="s">
        <v>3254</v>
      </c>
      <c r="C4" s="1951" t="s">
        <v>3254</v>
      </c>
      <c r="D4" s="1951" t="s">
        <v>4062</v>
      </c>
      <c r="E4" s="1951" t="s">
        <v>1221</v>
      </c>
      <c r="F4" s="1951" t="s">
        <v>4063</v>
      </c>
      <c r="G4" s="1951" t="s">
        <v>45</v>
      </c>
      <c r="H4" s="1951" t="s">
        <v>4090</v>
      </c>
      <c r="I4" s="35" t="s">
        <v>6</v>
      </c>
      <c r="J4" s="1951" t="s">
        <v>247</v>
      </c>
      <c r="K4" s="1951" t="s">
        <v>4064</v>
      </c>
      <c r="L4" s="464">
        <v>2387</v>
      </c>
      <c r="M4" s="1030"/>
      <c r="N4" s="1030"/>
      <c r="O4" s="1030"/>
      <c r="P4" s="1030"/>
      <c r="Q4" s="1030"/>
      <c r="R4" s="1030"/>
      <c r="S4" s="1678"/>
      <c r="T4" s="16"/>
      <c r="U4" s="16"/>
      <c r="V4" s="16"/>
      <c r="W4" s="16"/>
      <c r="X4" s="16"/>
      <c r="Y4" s="16"/>
    </row>
    <row r="5" spans="1:25" s="15" customFormat="1">
      <c r="A5" s="339" t="s">
        <v>171</v>
      </c>
      <c r="B5" s="1950" t="s">
        <v>4082</v>
      </c>
      <c r="C5" s="1950"/>
      <c r="D5" s="1950" t="s">
        <v>4083</v>
      </c>
      <c r="E5" s="1950" t="s">
        <v>254</v>
      </c>
      <c r="F5" s="1950" t="s">
        <v>2435</v>
      </c>
      <c r="G5" s="1950" t="s">
        <v>193</v>
      </c>
      <c r="H5" s="1950" t="s">
        <v>1484</v>
      </c>
      <c r="I5" s="235"/>
      <c r="J5" s="1950" t="s">
        <v>247</v>
      </c>
      <c r="K5" s="1950" t="s">
        <v>4084</v>
      </c>
      <c r="L5" s="454">
        <v>1860</v>
      </c>
      <c r="M5" s="1030"/>
      <c r="N5" s="1030"/>
      <c r="O5" s="1030"/>
      <c r="P5" s="1030"/>
      <c r="Q5" s="1030"/>
      <c r="R5" s="1030"/>
      <c r="S5" s="1678"/>
      <c r="T5" s="16"/>
      <c r="U5" s="16"/>
      <c r="V5" s="16"/>
      <c r="W5" s="16"/>
      <c r="X5" s="16"/>
      <c r="Y5" s="16"/>
    </row>
    <row r="6" spans="1:25" s="15" customFormat="1">
      <c r="A6" s="339"/>
      <c r="B6" s="1950"/>
      <c r="C6" s="1950"/>
      <c r="D6" s="1950"/>
      <c r="E6" s="1950"/>
      <c r="F6" s="1950"/>
      <c r="G6" s="1950"/>
      <c r="H6" s="1950"/>
      <c r="I6" s="235"/>
      <c r="J6" s="1950"/>
      <c r="K6" s="1950"/>
      <c r="L6" s="454"/>
      <c r="M6" s="1030"/>
      <c r="N6" s="1030"/>
      <c r="O6" s="1030"/>
      <c r="P6" s="1030"/>
      <c r="Q6" s="1030"/>
      <c r="R6" s="1030"/>
      <c r="S6" s="1678"/>
      <c r="T6" s="16"/>
      <c r="U6" s="16"/>
      <c r="V6" s="16"/>
      <c r="W6" s="16"/>
      <c r="X6" s="16"/>
      <c r="Y6" s="16"/>
    </row>
    <row r="7" spans="1:25" s="15" customFormat="1">
      <c r="A7" s="339"/>
      <c r="B7" s="1950"/>
      <c r="C7" s="1950"/>
      <c r="D7" s="1950"/>
      <c r="E7" s="1950"/>
      <c r="F7" s="1950"/>
      <c r="G7" s="1950"/>
      <c r="H7" s="1950"/>
      <c r="I7" s="235"/>
      <c r="J7" s="1950"/>
      <c r="K7" s="1950"/>
      <c r="L7" s="454"/>
      <c r="M7" s="1030"/>
      <c r="N7" s="1030"/>
      <c r="O7" s="1030"/>
      <c r="P7" s="1030"/>
      <c r="Q7" s="1030"/>
      <c r="R7" s="1030"/>
      <c r="S7" s="1678"/>
      <c r="T7" s="16"/>
      <c r="U7" s="16"/>
      <c r="V7" s="16"/>
      <c r="W7" s="16"/>
      <c r="X7" s="16"/>
      <c r="Y7" s="16"/>
    </row>
    <row r="8" spans="1:25" s="15" customFormat="1">
      <c r="A8" s="339"/>
      <c r="B8" s="1950"/>
      <c r="C8" s="1950"/>
      <c r="D8" s="1950"/>
      <c r="E8" s="1950"/>
      <c r="F8" s="1950"/>
      <c r="G8" s="1950"/>
      <c r="H8" s="1950"/>
      <c r="I8" s="235"/>
      <c r="J8" s="1950"/>
      <c r="K8" s="1950"/>
      <c r="L8" s="454"/>
      <c r="M8" s="1030"/>
      <c r="N8" s="1030"/>
      <c r="O8" s="1030"/>
      <c r="P8" s="1030"/>
      <c r="Q8" s="1030"/>
      <c r="R8" s="1030"/>
      <c r="S8" s="1678"/>
      <c r="T8" s="16"/>
      <c r="U8" s="16"/>
      <c r="V8" s="16"/>
      <c r="W8" s="16"/>
      <c r="X8" s="16"/>
      <c r="Y8" s="16"/>
    </row>
    <row r="9" spans="1:25" s="15" customFormat="1">
      <c r="A9" s="339"/>
      <c r="B9" s="1950"/>
      <c r="C9" s="1950"/>
      <c r="D9" s="1950"/>
      <c r="E9" s="1950"/>
      <c r="F9" s="1950"/>
      <c r="G9" s="1950"/>
      <c r="H9" s="1950"/>
      <c r="I9" s="235"/>
      <c r="J9" s="1950"/>
      <c r="K9" s="1950"/>
      <c r="L9" s="454"/>
      <c r="M9" s="1030"/>
      <c r="N9" s="1030"/>
      <c r="O9" s="1030"/>
      <c r="P9" s="1030"/>
      <c r="Q9" s="1030"/>
      <c r="R9" s="1030"/>
      <c r="S9" s="1678"/>
      <c r="T9" s="16"/>
      <c r="U9" s="16"/>
      <c r="V9" s="16"/>
      <c r="W9" s="16"/>
      <c r="X9" s="16"/>
      <c r="Y9" s="16"/>
    </row>
    <row r="10" spans="1:25" s="15" customFormat="1">
      <c r="A10" s="1533"/>
      <c r="B10" s="1534"/>
      <c r="C10" s="1534"/>
      <c r="D10" s="1534"/>
      <c r="E10" s="1534"/>
      <c r="F10" s="1534"/>
      <c r="G10" s="1534"/>
      <c r="H10" s="1534"/>
      <c r="I10" s="1535"/>
      <c r="J10" s="1534"/>
      <c r="K10" s="1534"/>
      <c r="L10" s="1803">
        <f>SUM(L3:L3)</f>
        <v>552</v>
      </c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 ht="18.75">
      <c r="A11" s="2460" t="s">
        <v>3486</v>
      </c>
      <c r="B11" s="2450"/>
      <c r="C11" s="2450"/>
      <c r="D11" s="2450"/>
      <c r="E11" s="2450"/>
      <c r="F11" s="2450"/>
      <c r="G11" s="2450"/>
      <c r="H11" s="2450"/>
      <c r="I11" s="2450"/>
      <c r="J11" s="2450"/>
      <c r="K11" s="2450"/>
      <c r="L11" s="2451"/>
      <c r="M11" s="1956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39"/>
      <c r="B12" s="1782"/>
      <c r="C12" s="131"/>
      <c r="D12" s="1830"/>
      <c r="E12" s="1830"/>
      <c r="F12" s="1830"/>
      <c r="G12" s="1830"/>
      <c r="H12" s="1830"/>
      <c r="I12" s="235"/>
      <c r="J12" s="1846"/>
      <c r="K12" s="756"/>
      <c r="L12" s="454"/>
      <c r="M12" s="1605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39"/>
      <c r="B13" s="1782"/>
      <c r="C13" s="131"/>
      <c r="D13" s="1830"/>
      <c r="E13" s="1830"/>
      <c r="F13" s="1830"/>
      <c r="G13" s="1830"/>
      <c r="H13" s="1830"/>
      <c r="I13" s="235"/>
      <c r="J13" s="1846"/>
      <c r="K13" s="756"/>
      <c r="L13" s="454"/>
      <c r="M13" s="1605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2449" t="s">
        <v>121</v>
      </c>
      <c r="B14" s="2450"/>
      <c r="C14" s="2450"/>
      <c r="D14" s="2450"/>
      <c r="E14" s="2450"/>
      <c r="F14" s="2450"/>
      <c r="G14" s="2450"/>
      <c r="H14" s="2450"/>
      <c r="I14" s="2450"/>
      <c r="J14" s="2450"/>
      <c r="K14" s="2450"/>
      <c r="L14" s="2451"/>
      <c r="M14" s="1605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39"/>
      <c r="B15" s="1830"/>
      <c r="C15" s="1830"/>
      <c r="D15" s="1830"/>
      <c r="E15" s="1830"/>
      <c r="F15" s="1830"/>
      <c r="G15" s="1830"/>
      <c r="H15" s="1830"/>
      <c r="I15" s="235"/>
      <c r="J15" s="1830"/>
      <c r="K15" s="756"/>
      <c r="L15" s="454"/>
      <c r="M15" s="1605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>
      <c r="A16" s="339"/>
      <c r="B16" s="1782"/>
      <c r="C16" s="131"/>
      <c r="D16" s="1830"/>
      <c r="E16" s="1830"/>
      <c r="F16" s="1830"/>
      <c r="G16" s="1830"/>
      <c r="H16" s="1830"/>
      <c r="I16" s="235"/>
      <c r="J16" s="1830"/>
      <c r="K16" s="756"/>
      <c r="L16" s="454"/>
      <c r="M16" s="1605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15" customFormat="1">
      <c r="A17" s="339"/>
      <c r="B17" s="1782"/>
      <c r="C17" s="131"/>
      <c r="D17" s="1830"/>
      <c r="E17" s="1830"/>
      <c r="F17" s="1830"/>
      <c r="G17" s="1830"/>
      <c r="H17" s="1830"/>
      <c r="I17" s="235"/>
      <c r="J17" s="1830"/>
      <c r="K17" s="756"/>
      <c r="L17" s="454"/>
      <c r="M17" s="1605"/>
      <c r="N17" s="16"/>
      <c r="O17" s="16"/>
      <c r="P17" s="16"/>
      <c r="Q17" s="16"/>
      <c r="R17" s="16"/>
      <c r="T17" s="16"/>
      <c r="U17" s="16"/>
      <c r="V17" s="16"/>
      <c r="W17" s="16"/>
      <c r="X17" s="16"/>
      <c r="Y17" s="16"/>
    </row>
    <row r="18" spans="1:25" s="41" customFormat="1">
      <c r="A18" s="2539" t="e">
        <f>SUM(#REF!)</f>
        <v>#REF!</v>
      </c>
      <c r="B18" s="2539"/>
      <c r="C18" s="2539"/>
      <c r="D18" s="2539"/>
      <c r="E18" s="2539"/>
      <c r="F18" s="2539"/>
      <c r="G18" s="2539"/>
      <c r="H18" s="2539"/>
      <c r="I18" s="2539"/>
      <c r="J18" s="2539"/>
      <c r="K18" s="2539"/>
      <c r="L18" s="2539"/>
      <c r="M18" s="249"/>
      <c r="N18" s="249"/>
      <c r="O18" s="249"/>
      <c r="P18" s="249"/>
      <c r="Q18" s="249"/>
      <c r="R18" s="249"/>
      <c r="T18" s="249"/>
      <c r="U18" s="249"/>
      <c r="V18" s="249"/>
      <c r="W18" s="249"/>
      <c r="X18" s="249"/>
      <c r="Y18" s="249"/>
    </row>
    <row r="19" spans="1:25" s="41" customFormat="1" ht="18.75">
      <c r="A19" s="2460" t="s">
        <v>1225</v>
      </c>
      <c r="B19" s="2546"/>
      <c r="C19" s="2546"/>
      <c r="D19" s="2546"/>
      <c r="E19" s="2546"/>
      <c r="F19" s="2546"/>
      <c r="G19" s="2546"/>
      <c r="H19" s="2546"/>
      <c r="I19" s="2546"/>
      <c r="J19" s="2546"/>
      <c r="K19" s="2546"/>
      <c r="L19" s="2547"/>
      <c r="M19" s="249"/>
      <c r="N19" s="249"/>
      <c r="O19" s="249"/>
      <c r="P19" s="249"/>
      <c r="Q19" s="249"/>
      <c r="R19" s="249"/>
      <c r="T19" s="249"/>
      <c r="U19" s="249"/>
      <c r="V19" s="249"/>
      <c r="W19" s="249"/>
      <c r="X19" s="249"/>
      <c r="Y19" s="249"/>
    </row>
    <row r="20" spans="1:25" s="41" customFormat="1">
      <c r="A20" s="25" t="s">
        <v>3808</v>
      </c>
      <c r="B20" s="14">
        <v>45506</v>
      </c>
      <c r="C20" s="14">
        <v>45516</v>
      </c>
      <c r="D20" s="9">
        <v>18197</v>
      </c>
      <c r="E20" s="9" t="s">
        <v>2351</v>
      </c>
      <c r="F20" s="9">
        <v>5057</v>
      </c>
      <c r="G20" s="9" t="s">
        <v>5</v>
      </c>
      <c r="H20" s="10">
        <v>8</v>
      </c>
      <c r="I20" s="35" t="s">
        <v>6</v>
      </c>
      <c r="J20" s="36" t="s">
        <v>4024</v>
      </c>
      <c r="K20" s="9" t="s">
        <v>4017</v>
      </c>
      <c r="L20" s="458">
        <v>664</v>
      </c>
      <c r="M20" s="249"/>
      <c r="N20" s="249"/>
      <c r="O20" s="249"/>
      <c r="P20" s="249"/>
      <c r="Q20" s="249"/>
      <c r="R20" s="249"/>
      <c r="T20" s="1836"/>
      <c r="U20" s="249"/>
      <c r="V20" s="249"/>
      <c r="W20" s="249"/>
      <c r="X20" s="249"/>
      <c r="Y20" s="249"/>
    </row>
    <row r="21" spans="1:25" s="41" customFormat="1">
      <c r="A21" s="25" t="s">
        <v>2420</v>
      </c>
      <c r="B21" s="14">
        <v>45505</v>
      </c>
      <c r="C21" s="14">
        <v>45509</v>
      </c>
      <c r="D21" s="9">
        <v>0</v>
      </c>
      <c r="E21" s="9" t="s">
        <v>3632</v>
      </c>
      <c r="F21" s="9">
        <v>0</v>
      </c>
      <c r="G21" s="9" t="s">
        <v>3112</v>
      </c>
      <c r="H21" s="10">
        <v>1</v>
      </c>
      <c r="I21" s="35" t="s">
        <v>6</v>
      </c>
      <c r="J21" s="9" t="s">
        <v>1275</v>
      </c>
      <c r="K21" s="9"/>
      <c r="L21" s="458">
        <v>0</v>
      </c>
      <c r="M21" s="249"/>
      <c r="N21" s="249"/>
      <c r="O21" s="249"/>
      <c r="P21" s="249"/>
      <c r="Q21" s="249"/>
      <c r="R21" s="249"/>
      <c r="T21" s="1836"/>
      <c r="U21" s="249"/>
      <c r="V21" s="249"/>
      <c r="W21" s="249"/>
      <c r="X21" s="249"/>
      <c r="Y21" s="249"/>
    </row>
    <row r="22" spans="1:25" s="41" customFormat="1">
      <c r="A22" s="25"/>
      <c r="B22" s="14"/>
      <c r="C22" s="14">
        <v>45509</v>
      </c>
      <c r="D22" s="9"/>
      <c r="E22" s="9" t="s">
        <v>3632</v>
      </c>
      <c r="F22" s="9"/>
      <c r="G22" s="9" t="s">
        <v>42</v>
      </c>
      <c r="H22" s="10">
        <v>1</v>
      </c>
      <c r="I22" s="35" t="s">
        <v>6</v>
      </c>
      <c r="J22" s="9" t="s">
        <v>1275</v>
      </c>
      <c r="K22" s="9"/>
      <c r="L22" s="458">
        <v>0</v>
      </c>
      <c r="M22" s="249"/>
      <c r="N22" s="249"/>
      <c r="O22" s="249"/>
      <c r="P22" s="249"/>
      <c r="Q22" s="249"/>
      <c r="R22" s="249"/>
      <c r="T22" s="1836"/>
      <c r="U22" s="249"/>
      <c r="V22" s="249"/>
      <c r="W22" s="249"/>
      <c r="X22" s="249"/>
      <c r="Y22" s="249"/>
    </row>
    <row r="23" spans="1:25" s="41" customFormat="1">
      <c r="A23" s="25" t="s">
        <v>1248</v>
      </c>
      <c r="B23" s="14">
        <v>45505</v>
      </c>
      <c r="C23" s="14">
        <v>45505</v>
      </c>
      <c r="D23" s="9">
        <v>0</v>
      </c>
      <c r="E23" s="9" t="s">
        <v>8</v>
      </c>
      <c r="F23" s="9">
        <v>4025</v>
      </c>
      <c r="G23" s="9" t="s">
        <v>25</v>
      </c>
      <c r="H23" s="10" t="s">
        <v>4022</v>
      </c>
      <c r="I23" s="35" t="s">
        <v>6</v>
      </c>
      <c r="J23" s="9" t="s">
        <v>2060</v>
      </c>
      <c r="K23" s="9"/>
      <c r="L23" s="458"/>
      <c r="M23" s="249"/>
      <c r="N23" s="249"/>
      <c r="O23" s="249"/>
      <c r="P23" s="249"/>
      <c r="Q23" s="249"/>
      <c r="R23" s="249"/>
      <c r="T23" s="1836"/>
      <c r="U23" s="249"/>
      <c r="V23" s="249"/>
      <c r="W23" s="249"/>
      <c r="X23" s="249"/>
      <c r="Y23" s="249"/>
    </row>
    <row r="24" spans="1:25" s="41" customFormat="1">
      <c r="A24" s="25" t="s">
        <v>109</v>
      </c>
      <c r="B24" s="14">
        <v>45506</v>
      </c>
      <c r="C24" s="14">
        <v>45517</v>
      </c>
      <c r="D24" s="9">
        <v>18384</v>
      </c>
      <c r="E24" s="9" t="s">
        <v>40</v>
      </c>
      <c r="F24" s="9">
        <v>4025</v>
      </c>
      <c r="G24" s="9" t="s">
        <v>3927</v>
      </c>
      <c r="H24" s="10">
        <v>10</v>
      </c>
      <c r="I24" s="35" t="s">
        <v>6</v>
      </c>
      <c r="J24" s="9" t="s">
        <v>4055</v>
      </c>
      <c r="K24" s="9"/>
      <c r="L24" s="458">
        <v>0</v>
      </c>
      <c r="M24" s="249"/>
      <c r="N24" s="249"/>
      <c r="O24" s="249"/>
      <c r="P24" s="249"/>
      <c r="Q24" s="249"/>
      <c r="R24" s="249"/>
      <c r="T24" s="1836"/>
      <c r="U24" s="249"/>
      <c r="V24" s="249"/>
      <c r="W24" s="249"/>
      <c r="X24" s="249"/>
      <c r="Y24" s="249"/>
    </row>
    <row r="25" spans="1:25" s="41" customFormat="1">
      <c r="A25" s="25"/>
      <c r="B25" s="14"/>
      <c r="C25" s="14"/>
      <c r="D25" s="9"/>
      <c r="E25" s="9"/>
      <c r="F25" s="9">
        <v>4025</v>
      </c>
      <c r="G25" s="9" t="s">
        <v>3967</v>
      </c>
      <c r="H25" s="10">
        <v>42</v>
      </c>
      <c r="I25" s="35" t="s">
        <v>6</v>
      </c>
      <c r="J25" s="9" t="s">
        <v>4056</v>
      </c>
      <c r="K25" s="9"/>
      <c r="L25" s="458"/>
      <c r="M25" s="249"/>
      <c r="N25" s="249"/>
      <c r="O25" s="249"/>
      <c r="P25" s="249"/>
      <c r="Q25" s="249"/>
      <c r="R25" s="249"/>
      <c r="T25" s="1836"/>
      <c r="U25" s="249"/>
      <c r="V25" s="249"/>
      <c r="W25" s="249"/>
      <c r="X25" s="249"/>
      <c r="Y25" s="249"/>
    </row>
    <row r="26" spans="1:25" s="41" customFormat="1">
      <c r="A26" s="25"/>
      <c r="B26" s="14"/>
      <c r="C26" s="14"/>
      <c r="D26" s="9"/>
      <c r="E26" s="9"/>
      <c r="F26" s="9">
        <v>4025</v>
      </c>
      <c r="G26" s="9" t="s">
        <v>4054</v>
      </c>
      <c r="H26" s="10">
        <v>75</v>
      </c>
      <c r="I26" s="35" t="s">
        <v>6</v>
      </c>
      <c r="J26" s="9" t="s">
        <v>1092</v>
      </c>
      <c r="K26" s="9"/>
      <c r="L26" s="458"/>
      <c r="M26" s="249"/>
      <c r="N26" s="249"/>
      <c r="O26" s="249"/>
      <c r="P26" s="249"/>
      <c r="Q26" s="249"/>
      <c r="R26" s="249"/>
      <c r="T26" s="1836"/>
      <c r="U26" s="249"/>
      <c r="V26" s="249"/>
      <c r="W26" s="249"/>
      <c r="X26" s="249"/>
      <c r="Y26" s="249"/>
    </row>
    <row r="27" spans="1:25" s="41" customFormat="1">
      <c r="A27" s="25" t="s">
        <v>3386</v>
      </c>
      <c r="B27" s="14">
        <v>45511</v>
      </c>
      <c r="C27" s="14">
        <v>45509</v>
      </c>
      <c r="D27" s="9">
        <v>18243</v>
      </c>
      <c r="E27" s="9" t="s">
        <v>1221</v>
      </c>
      <c r="F27" s="9">
        <v>4870</v>
      </c>
      <c r="G27" s="9" t="s">
        <v>3322</v>
      </c>
      <c r="H27" s="10">
        <v>150</v>
      </c>
      <c r="I27" s="35" t="s">
        <v>6</v>
      </c>
      <c r="J27" s="9"/>
      <c r="K27" s="9"/>
      <c r="L27" s="458">
        <v>720</v>
      </c>
      <c r="M27" s="249"/>
      <c r="N27" s="249"/>
      <c r="O27" s="249"/>
      <c r="P27" s="249"/>
      <c r="Q27" s="249"/>
      <c r="R27" s="249"/>
      <c r="T27" s="1836"/>
      <c r="U27" s="249"/>
      <c r="V27" s="249"/>
      <c r="W27" s="249"/>
      <c r="X27" s="249"/>
      <c r="Y27" s="249"/>
    </row>
    <row r="28" spans="1:25" s="41" customFormat="1">
      <c r="A28" s="25" t="s">
        <v>4025</v>
      </c>
      <c r="B28" s="14">
        <v>45516</v>
      </c>
      <c r="C28" s="14">
        <v>45509</v>
      </c>
      <c r="D28" s="9">
        <v>18258</v>
      </c>
      <c r="E28" s="9" t="s">
        <v>199</v>
      </c>
      <c r="F28" s="9">
        <v>1183</v>
      </c>
      <c r="G28" s="9" t="s">
        <v>2034</v>
      </c>
      <c r="H28" s="10">
        <v>10</v>
      </c>
      <c r="I28" s="35" t="s">
        <v>6</v>
      </c>
      <c r="J28" s="9"/>
      <c r="K28" s="9"/>
      <c r="L28" s="458">
        <v>1700</v>
      </c>
      <c r="M28" s="249"/>
      <c r="N28" s="249"/>
      <c r="O28" s="249"/>
      <c r="P28" s="249"/>
      <c r="Q28" s="249"/>
      <c r="R28" s="249"/>
      <c r="T28" s="1836"/>
      <c r="U28" s="249"/>
      <c r="V28" s="249"/>
      <c r="W28" s="249"/>
      <c r="X28" s="249"/>
      <c r="Y28" s="249"/>
    </row>
    <row r="29" spans="1:25" s="41" customFormat="1">
      <c r="A29" s="25" t="s">
        <v>4025</v>
      </c>
      <c r="B29" s="14">
        <v>45524</v>
      </c>
      <c r="C29" s="14">
        <v>45519</v>
      </c>
      <c r="D29" s="9">
        <v>18259</v>
      </c>
      <c r="E29" s="9" t="s">
        <v>199</v>
      </c>
      <c r="F29" s="9">
        <v>1183</v>
      </c>
      <c r="G29" s="9" t="s">
        <v>2034</v>
      </c>
      <c r="H29" s="10">
        <v>10</v>
      </c>
      <c r="I29" s="35" t="s">
        <v>6</v>
      </c>
      <c r="J29" s="9"/>
      <c r="K29" s="9"/>
      <c r="L29" s="458">
        <v>1700</v>
      </c>
      <c r="M29" s="249"/>
      <c r="N29" s="249"/>
      <c r="O29" s="249"/>
      <c r="P29" s="249"/>
      <c r="Q29" s="249"/>
      <c r="R29" s="249"/>
      <c r="T29" s="1836"/>
      <c r="U29" s="249"/>
      <c r="V29" s="249"/>
      <c r="W29" s="249"/>
      <c r="X29" s="249"/>
      <c r="Y29" s="249"/>
    </row>
    <row r="30" spans="1:25" s="41" customFormat="1">
      <c r="A30" s="25" t="s">
        <v>4025</v>
      </c>
      <c r="B30" s="14">
        <v>45541</v>
      </c>
      <c r="C30" s="14">
        <v>45519</v>
      </c>
      <c r="D30" s="9">
        <v>18260</v>
      </c>
      <c r="E30" s="9" t="s">
        <v>199</v>
      </c>
      <c r="F30" s="9">
        <v>1183</v>
      </c>
      <c r="G30" s="9" t="s">
        <v>2034</v>
      </c>
      <c r="H30" s="10">
        <v>20</v>
      </c>
      <c r="I30" s="35" t="s">
        <v>6</v>
      </c>
      <c r="J30" s="9"/>
      <c r="K30" s="9"/>
      <c r="L30" s="458">
        <v>1700</v>
      </c>
      <c r="M30" s="249"/>
      <c r="N30" s="249"/>
      <c r="O30" s="249"/>
      <c r="P30" s="249"/>
      <c r="Q30" s="249"/>
      <c r="R30" s="249"/>
      <c r="T30" s="1836"/>
      <c r="U30" s="249"/>
      <c r="V30" s="249"/>
      <c r="W30" s="249"/>
      <c r="X30" s="249"/>
      <c r="Y30" s="249"/>
    </row>
    <row r="31" spans="1:25" s="41" customFormat="1">
      <c r="A31" s="25" t="s">
        <v>110</v>
      </c>
      <c r="B31" s="14">
        <v>45513</v>
      </c>
      <c r="C31" s="14">
        <v>45512</v>
      </c>
      <c r="D31" s="9">
        <v>18253</v>
      </c>
      <c r="E31" s="9" t="s">
        <v>1574</v>
      </c>
      <c r="F31" s="9">
        <v>2578</v>
      </c>
      <c r="G31" s="9" t="s">
        <v>221</v>
      </c>
      <c r="H31" s="10">
        <v>20</v>
      </c>
      <c r="I31" s="35" t="s">
        <v>6</v>
      </c>
      <c r="J31" s="9"/>
      <c r="K31" s="9"/>
      <c r="L31" s="458">
        <v>396</v>
      </c>
      <c r="M31" s="249"/>
      <c r="N31" s="249"/>
      <c r="O31" s="249"/>
      <c r="P31" s="249"/>
      <c r="Q31" s="249"/>
      <c r="R31" s="249"/>
      <c r="T31" s="1836"/>
      <c r="U31" s="249"/>
      <c r="V31" s="249"/>
      <c r="W31" s="249"/>
      <c r="X31" s="249"/>
      <c r="Y31" s="249"/>
    </row>
    <row r="32" spans="1:25" s="41" customFormat="1">
      <c r="A32" s="25" t="s">
        <v>4027</v>
      </c>
      <c r="B32" s="14">
        <v>45519</v>
      </c>
      <c r="C32" s="14">
        <v>45519</v>
      </c>
      <c r="D32" s="9">
        <v>18271</v>
      </c>
      <c r="E32" s="9" t="s">
        <v>2351</v>
      </c>
      <c r="F32" s="9">
        <v>5228</v>
      </c>
      <c r="G32" s="9" t="s">
        <v>33</v>
      </c>
      <c r="H32" s="10">
        <v>6</v>
      </c>
      <c r="I32" s="35" t="s">
        <v>6</v>
      </c>
      <c r="J32" s="9" t="s">
        <v>2359</v>
      </c>
      <c r="K32" s="9"/>
      <c r="L32" s="458"/>
      <c r="M32" s="249"/>
      <c r="N32" s="249"/>
      <c r="O32" s="249"/>
      <c r="P32" s="249"/>
      <c r="Q32" s="249"/>
      <c r="R32" s="249"/>
      <c r="T32" s="1836"/>
      <c r="U32" s="249"/>
      <c r="V32" s="249"/>
      <c r="W32" s="249"/>
      <c r="X32" s="249"/>
      <c r="Y32" s="249"/>
    </row>
    <row r="33" spans="1:25" s="41" customFormat="1">
      <c r="A33" s="25"/>
      <c r="B33" s="14"/>
      <c r="C33" s="9"/>
      <c r="D33" s="9"/>
      <c r="E33" s="9" t="s">
        <v>7</v>
      </c>
      <c r="F33" s="9">
        <v>1491</v>
      </c>
      <c r="G33" s="9" t="s">
        <v>678</v>
      </c>
      <c r="H33" s="10">
        <v>1</v>
      </c>
      <c r="I33" s="35" t="s">
        <v>6</v>
      </c>
      <c r="J33" s="9"/>
      <c r="K33" s="9"/>
      <c r="L33" s="458">
        <v>226.82</v>
      </c>
      <c r="M33" s="249"/>
      <c r="N33" s="249"/>
      <c r="O33" s="249"/>
      <c r="P33" s="249"/>
      <c r="Q33" s="249"/>
      <c r="R33" s="249"/>
      <c r="T33" s="1836"/>
      <c r="U33" s="249"/>
      <c r="V33" s="249"/>
      <c r="W33" s="249"/>
      <c r="X33" s="249"/>
      <c r="Y33" s="249"/>
    </row>
    <row r="34" spans="1:25" s="41" customFormat="1">
      <c r="A34" s="25" t="s">
        <v>3058</v>
      </c>
      <c r="B34" s="14">
        <v>45517</v>
      </c>
      <c r="C34" s="14">
        <v>45517</v>
      </c>
      <c r="D34" s="9">
        <v>18275</v>
      </c>
      <c r="E34" s="9" t="s">
        <v>1221</v>
      </c>
      <c r="F34" s="9">
        <v>4733</v>
      </c>
      <c r="G34" s="9" t="s">
        <v>3112</v>
      </c>
      <c r="H34" s="10">
        <v>30</v>
      </c>
      <c r="I34" s="35" t="s">
        <v>6</v>
      </c>
      <c r="J34" s="9"/>
      <c r="K34" s="9"/>
      <c r="L34" s="458">
        <v>285</v>
      </c>
      <c r="M34" s="249"/>
      <c r="N34" s="249"/>
      <c r="O34" s="249"/>
      <c r="P34" s="249"/>
      <c r="Q34" s="249"/>
      <c r="R34" s="249"/>
      <c r="T34" s="1836"/>
      <c r="U34" s="249"/>
      <c r="V34" s="249"/>
      <c r="W34" s="249"/>
      <c r="X34" s="249"/>
      <c r="Y34" s="249"/>
    </row>
    <row r="35" spans="1:25" s="41" customFormat="1">
      <c r="A35" s="25" t="s">
        <v>4031</v>
      </c>
      <c r="B35" s="14">
        <v>45511</v>
      </c>
      <c r="C35" s="14">
        <v>45512</v>
      </c>
      <c r="D35" s="9">
        <v>18306</v>
      </c>
      <c r="E35" s="9" t="s">
        <v>1115</v>
      </c>
      <c r="F35" s="9">
        <v>5221</v>
      </c>
      <c r="G35" s="9" t="s">
        <v>4032</v>
      </c>
      <c r="H35" s="10">
        <v>51</v>
      </c>
      <c r="I35" s="35" t="s">
        <v>6</v>
      </c>
      <c r="J35" s="9"/>
      <c r="K35" s="9"/>
      <c r="L35" s="458"/>
      <c r="M35" s="249"/>
      <c r="N35" s="249"/>
      <c r="O35" s="249"/>
      <c r="P35" s="249"/>
      <c r="Q35" s="249"/>
      <c r="R35" s="249"/>
      <c r="T35" s="1836"/>
      <c r="U35" s="249"/>
      <c r="V35" s="249"/>
      <c r="W35" s="249"/>
      <c r="X35" s="249"/>
      <c r="Y35" s="249"/>
    </row>
    <row r="36" spans="1:25" s="41" customFormat="1">
      <c r="A36" s="25"/>
      <c r="B36" s="14"/>
      <c r="C36" s="9"/>
      <c r="D36" s="9"/>
      <c r="E36" s="9" t="s">
        <v>1115</v>
      </c>
      <c r="F36" s="9">
        <v>5222</v>
      </c>
      <c r="G36" s="9" t="s">
        <v>864</v>
      </c>
      <c r="H36" s="10">
        <v>50</v>
      </c>
      <c r="I36" s="35" t="s">
        <v>6</v>
      </c>
      <c r="J36" s="9"/>
      <c r="K36" s="9"/>
      <c r="L36" s="458"/>
      <c r="M36" s="249"/>
      <c r="N36" s="249"/>
      <c r="O36" s="249"/>
      <c r="P36" s="249"/>
      <c r="Q36" s="249"/>
      <c r="R36" s="249"/>
      <c r="T36" s="1836"/>
      <c r="U36" s="249"/>
      <c r="V36" s="249"/>
      <c r="W36" s="249"/>
      <c r="X36" s="249"/>
      <c r="Y36" s="249"/>
    </row>
    <row r="37" spans="1:25" s="41" customFormat="1">
      <c r="A37" s="25"/>
      <c r="B37" s="14"/>
      <c r="C37" s="9"/>
      <c r="D37" s="9"/>
      <c r="E37" s="9" t="s">
        <v>1115</v>
      </c>
      <c r="F37" s="9">
        <v>5223</v>
      </c>
      <c r="G37" s="9" t="s">
        <v>43</v>
      </c>
      <c r="H37" s="10">
        <v>50</v>
      </c>
      <c r="I37" s="35" t="s">
        <v>6</v>
      </c>
      <c r="J37" s="9"/>
      <c r="K37" s="9"/>
      <c r="L37" s="458">
        <v>1618.6</v>
      </c>
      <c r="M37" s="249"/>
      <c r="N37" s="249"/>
      <c r="O37" s="249"/>
      <c r="P37" s="249"/>
      <c r="Q37" s="249"/>
      <c r="R37" s="249"/>
      <c r="T37" s="1836"/>
      <c r="U37" s="249"/>
      <c r="V37" s="249"/>
      <c r="W37" s="249"/>
      <c r="X37" s="249"/>
      <c r="Y37" s="249"/>
    </row>
    <row r="38" spans="1:25" s="41" customFormat="1">
      <c r="A38" s="25" t="s">
        <v>4031</v>
      </c>
      <c r="B38" s="14">
        <v>45512</v>
      </c>
      <c r="C38" s="14">
        <v>45516</v>
      </c>
      <c r="D38" s="9">
        <v>0</v>
      </c>
      <c r="E38" s="9" t="s">
        <v>7</v>
      </c>
      <c r="F38" s="9">
        <v>0</v>
      </c>
      <c r="G38" s="9" t="s">
        <v>4039</v>
      </c>
      <c r="H38" s="10">
        <v>1</v>
      </c>
      <c r="I38" s="35" t="s">
        <v>6</v>
      </c>
      <c r="J38" s="9" t="s">
        <v>1275</v>
      </c>
      <c r="K38" s="9" t="s">
        <v>2187</v>
      </c>
      <c r="L38" s="458"/>
      <c r="M38" s="249"/>
      <c r="N38" s="249"/>
      <c r="O38" s="249"/>
      <c r="P38" s="249"/>
      <c r="Q38" s="249"/>
      <c r="R38" s="249"/>
      <c r="T38" s="1836"/>
      <c r="U38" s="249"/>
      <c r="V38" s="249"/>
      <c r="W38" s="249"/>
      <c r="X38" s="249"/>
      <c r="Y38" s="249"/>
    </row>
    <row r="39" spans="1:25" s="41" customFormat="1">
      <c r="A39" s="25"/>
      <c r="B39" s="14"/>
      <c r="C39" s="9"/>
      <c r="D39" s="9"/>
      <c r="E39" s="9" t="s">
        <v>7</v>
      </c>
      <c r="F39" s="9"/>
      <c r="G39" s="9" t="s">
        <v>4040</v>
      </c>
      <c r="H39" s="10">
        <v>1</v>
      </c>
      <c r="I39" s="35" t="s">
        <v>6</v>
      </c>
      <c r="J39" s="9" t="s">
        <v>1275</v>
      </c>
      <c r="K39" s="9" t="s">
        <v>2187</v>
      </c>
      <c r="L39" s="458"/>
      <c r="M39" s="249"/>
      <c r="N39" s="249"/>
      <c r="O39" s="249"/>
      <c r="P39" s="249"/>
      <c r="Q39" s="249"/>
      <c r="R39" s="249"/>
      <c r="T39" s="1836"/>
      <c r="U39" s="249"/>
      <c r="V39" s="249"/>
      <c r="W39" s="249"/>
      <c r="X39" s="249"/>
      <c r="Y39" s="249"/>
    </row>
    <row r="40" spans="1:25" s="41" customFormat="1">
      <c r="A40" s="25"/>
      <c r="B40" s="14"/>
      <c r="C40" s="9"/>
      <c r="D40" s="9"/>
      <c r="E40" s="9" t="s">
        <v>7</v>
      </c>
      <c r="F40" s="9"/>
      <c r="G40" s="9" t="s">
        <v>83</v>
      </c>
      <c r="H40" s="10">
        <v>1</v>
      </c>
      <c r="I40" s="35" t="s">
        <v>6</v>
      </c>
      <c r="J40" s="9" t="s">
        <v>1275</v>
      </c>
      <c r="K40" s="9" t="s">
        <v>2187</v>
      </c>
      <c r="L40" s="458"/>
      <c r="M40" s="249"/>
      <c r="N40" s="249"/>
      <c r="O40" s="249"/>
      <c r="P40" s="249"/>
      <c r="Q40" s="249"/>
      <c r="R40" s="249"/>
      <c r="T40" s="1836"/>
      <c r="U40" s="249"/>
      <c r="V40" s="249"/>
      <c r="W40" s="249"/>
      <c r="X40" s="249"/>
      <c r="Y40" s="249"/>
    </row>
    <row r="41" spans="1:25" s="41" customFormat="1">
      <c r="A41" s="25"/>
      <c r="B41" s="14"/>
      <c r="C41" s="9"/>
      <c r="D41" s="9"/>
      <c r="E41" s="9" t="s">
        <v>7</v>
      </c>
      <c r="F41" s="9"/>
      <c r="G41" s="9" t="s">
        <v>213</v>
      </c>
      <c r="H41" s="10">
        <v>1</v>
      </c>
      <c r="I41" s="35" t="s">
        <v>6</v>
      </c>
      <c r="J41" s="9" t="s">
        <v>1275</v>
      </c>
      <c r="K41" s="9" t="s">
        <v>2187</v>
      </c>
      <c r="L41" s="458"/>
      <c r="M41" s="249"/>
      <c r="N41" s="249"/>
      <c r="O41" s="249"/>
      <c r="P41" s="249"/>
      <c r="Q41" s="249"/>
      <c r="R41" s="249"/>
      <c r="T41" s="1836"/>
      <c r="U41" s="249"/>
      <c r="V41" s="249"/>
      <c r="W41" s="249"/>
      <c r="X41" s="249"/>
      <c r="Y41" s="249"/>
    </row>
    <row r="42" spans="1:25" s="41" customFormat="1">
      <c r="A42" s="25"/>
      <c r="B42" s="14"/>
      <c r="C42" s="9"/>
      <c r="D42" s="9"/>
      <c r="E42" s="9" t="s">
        <v>1115</v>
      </c>
      <c r="F42" s="9"/>
      <c r="G42" s="9" t="s">
        <v>213</v>
      </c>
      <c r="H42" s="10">
        <v>1</v>
      </c>
      <c r="I42" s="35" t="s">
        <v>6</v>
      </c>
      <c r="J42" s="9" t="s">
        <v>1275</v>
      </c>
      <c r="K42" s="9" t="s">
        <v>2187</v>
      </c>
      <c r="L42" s="458">
        <v>0</v>
      </c>
      <c r="M42" s="249"/>
      <c r="N42" s="249"/>
      <c r="O42" s="249"/>
      <c r="P42" s="249"/>
      <c r="Q42" s="249"/>
      <c r="R42" s="249"/>
      <c r="T42" s="1836"/>
      <c r="U42" s="249"/>
      <c r="V42" s="249"/>
      <c r="W42" s="249"/>
      <c r="X42" s="249"/>
      <c r="Y42" s="249"/>
    </row>
    <row r="43" spans="1:25" s="41" customFormat="1">
      <c r="A43" s="25" t="s">
        <v>3889</v>
      </c>
      <c r="B43" s="14">
        <v>45518</v>
      </c>
      <c r="C43" s="14">
        <v>45511</v>
      </c>
      <c r="D43" s="9">
        <v>18303</v>
      </c>
      <c r="E43" s="9" t="s">
        <v>1115</v>
      </c>
      <c r="F43" s="9">
        <v>4465</v>
      </c>
      <c r="G43" s="9" t="s">
        <v>2327</v>
      </c>
      <c r="H43" s="10" t="s">
        <v>984</v>
      </c>
      <c r="I43" s="35" t="s">
        <v>6</v>
      </c>
      <c r="J43" s="9"/>
      <c r="K43" s="9"/>
      <c r="L43" s="458">
        <v>28.75</v>
      </c>
      <c r="M43" s="249"/>
      <c r="N43" s="249"/>
      <c r="O43" s="249"/>
      <c r="P43" s="249"/>
      <c r="Q43" s="249"/>
      <c r="R43" s="249"/>
      <c r="T43" s="1836"/>
      <c r="U43" s="249"/>
      <c r="V43" s="249"/>
      <c r="W43" s="249"/>
      <c r="X43" s="249"/>
      <c r="Y43" s="249"/>
    </row>
    <row r="44" spans="1:25" s="41" customFormat="1">
      <c r="A44" s="25" t="s">
        <v>4041</v>
      </c>
      <c r="B44" s="14">
        <v>45517</v>
      </c>
      <c r="C44" s="9"/>
      <c r="D44" s="9">
        <v>0</v>
      </c>
      <c r="E44" s="9" t="s">
        <v>40</v>
      </c>
      <c r="F44" s="9">
        <v>0</v>
      </c>
      <c r="G44" s="9" t="s">
        <v>4042</v>
      </c>
      <c r="H44" s="10">
        <v>2</v>
      </c>
      <c r="I44" s="35" t="s">
        <v>6</v>
      </c>
      <c r="J44" s="9" t="s">
        <v>1275</v>
      </c>
      <c r="K44" s="9"/>
      <c r="L44" s="458">
        <v>0</v>
      </c>
      <c r="M44" s="249"/>
      <c r="N44" s="249"/>
      <c r="O44" s="249"/>
      <c r="P44" s="249"/>
      <c r="Q44" s="249"/>
      <c r="R44" s="249"/>
      <c r="T44" s="1836"/>
      <c r="U44" s="249"/>
      <c r="V44" s="249"/>
      <c r="W44" s="249"/>
      <c r="X44" s="249"/>
      <c r="Y44" s="249"/>
    </row>
    <row r="45" spans="1:25" s="41" customFormat="1">
      <c r="A45" s="35" t="s">
        <v>2420</v>
      </c>
      <c r="B45" s="1948">
        <v>45524</v>
      </c>
      <c r="C45" s="1948">
        <v>45525</v>
      </c>
      <c r="D45" s="1947">
        <v>18350</v>
      </c>
      <c r="E45" s="1947" t="s">
        <v>1221</v>
      </c>
      <c r="F45" s="1947">
        <v>4319</v>
      </c>
      <c r="G45" s="1947" t="s">
        <v>2297</v>
      </c>
      <c r="H45" s="1949">
        <v>10</v>
      </c>
      <c r="I45" s="35" t="s">
        <v>6</v>
      </c>
      <c r="J45" s="1947" t="s">
        <v>1214</v>
      </c>
      <c r="K45" s="1947" t="s">
        <v>1189</v>
      </c>
      <c r="L45" s="464">
        <v>1579.4</v>
      </c>
      <c r="M45" s="249"/>
      <c r="N45" s="249"/>
      <c r="O45" s="249"/>
      <c r="P45" s="249"/>
      <c r="Q45" s="249"/>
      <c r="R45" s="249"/>
      <c r="T45" s="1836"/>
      <c r="U45" s="249"/>
      <c r="V45" s="249"/>
      <c r="W45" s="249"/>
      <c r="X45" s="249"/>
      <c r="Y45" s="249"/>
    </row>
    <row r="46" spans="1:25" s="41" customFormat="1">
      <c r="A46" s="25" t="s">
        <v>845</v>
      </c>
      <c r="B46" s="14">
        <v>45524</v>
      </c>
      <c r="C46" s="14">
        <v>45523</v>
      </c>
      <c r="D46" s="9">
        <v>18357</v>
      </c>
      <c r="E46" s="9" t="s">
        <v>7</v>
      </c>
      <c r="F46" s="9">
        <v>1491</v>
      </c>
      <c r="G46" s="9" t="s">
        <v>678</v>
      </c>
      <c r="H46" s="10">
        <v>100</v>
      </c>
      <c r="I46" s="35" t="s">
        <v>6</v>
      </c>
      <c r="J46" s="9"/>
      <c r="K46" s="9"/>
      <c r="L46" s="458">
        <v>211</v>
      </c>
      <c r="M46" s="249"/>
      <c r="N46" s="249"/>
      <c r="O46" s="249"/>
      <c r="P46" s="249"/>
      <c r="Q46" s="249"/>
      <c r="R46" s="249"/>
      <c r="T46" s="1836"/>
      <c r="U46" s="249"/>
      <c r="V46" s="249"/>
      <c r="W46" s="249"/>
      <c r="X46" s="249"/>
      <c r="Y46" s="249"/>
    </row>
    <row r="47" spans="1:25" s="41" customFormat="1">
      <c r="A47" s="25" t="s">
        <v>109</v>
      </c>
      <c r="B47" s="14">
        <v>45525</v>
      </c>
      <c r="C47" s="14">
        <v>45525</v>
      </c>
      <c r="D47" s="9">
        <v>18496</v>
      </c>
      <c r="E47" s="9" t="s">
        <v>4067</v>
      </c>
      <c r="F47" s="9">
        <v>4025</v>
      </c>
      <c r="G47" s="9" t="s">
        <v>2978</v>
      </c>
      <c r="H47" s="10">
        <v>30</v>
      </c>
      <c r="I47" s="35" t="s">
        <v>6</v>
      </c>
      <c r="J47" s="9" t="s">
        <v>3477</v>
      </c>
      <c r="K47" s="9" t="s">
        <v>1189</v>
      </c>
      <c r="L47" s="458"/>
      <c r="M47" s="249"/>
      <c r="N47" s="249"/>
      <c r="O47" s="249"/>
      <c r="P47" s="249"/>
      <c r="Q47" s="249"/>
      <c r="R47" s="249"/>
      <c r="T47" s="1836"/>
      <c r="U47" s="249"/>
      <c r="V47" s="249"/>
      <c r="W47" s="249"/>
      <c r="X47" s="249"/>
      <c r="Y47" s="249"/>
    </row>
    <row r="48" spans="1:25" s="41" customFormat="1">
      <c r="A48" s="25" t="s">
        <v>109</v>
      </c>
      <c r="B48" s="14">
        <v>45525</v>
      </c>
      <c r="C48" s="14">
        <v>45525</v>
      </c>
      <c r="D48" s="9">
        <v>18496</v>
      </c>
      <c r="E48" s="9" t="s">
        <v>4067</v>
      </c>
      <c r="F48" s="9">
        <v>4025</v>
      </c>
      <c r="G48" s="9" t="s">
        <v>4057</v>
      </c>
      <c r="H48" s="10">
        <v>30</v>
      </c>
      <c r="I48" s="35" t="s">
        <v>6</v>
      </c>
      <c r="J48" s="9" t="s">
        <v>3477</v>
      </c>
      <c r="K48" s="9" t="s">
        <v>1189</v>
      </c>
      <c r="L48" s="458">
        <v>700</v>
      </c>
      <c r="M48" s="249"/>
      <c r="N48" s="249"/>
      <c r="O48" s="249"/>
      <c r="P48" s="249"/>
      <c r="Q48" s="249"/>
      <c r="R48" s="249"/>
      <c r="T48" s="1836"/>
      <c r="U48" s="249"/>
      <c r="V48" s="249"/>
      <c r="W48" s="249"/>
      <c r="X48" s="249"/>
      <c r="Y48" s="249"/>
    </row>
    <row r="49" spans="1:25" s="41" customFormat="1">
      <c r="A49" s="25" t="s">
        <v>3980</v>
      </c>
      <c r="B49" s="14">
        <v>45526</v>
      </c>
      <c r="C49" s="14">
        <v>45519</v>
      </c>
      <c r="D49" s="9">
        <v>18386</v>
      </c>
      <c r="E49" s="9" t="s">
        <v>1574</v>
      </c>
      <c r="F49" s="9">
        <v>5249</v>
      </c>
      <c r="G49" s="9" t="s">
        <v>2327</v>
      </c>
      <c r="H49" s="10">
        <v>5</v>
      </c>
      <c r="I49" s="35" t="s">
        <v>6</v>
      </c>
      <c r="J49" s="9"/>
      <c r="K49" s="9"/>
      <c r="L49" s="458">
        <v>107.5</v>
      </c>
      <c r="M49" s="249"/>
      <c r="N49" s="249"/>
      <c r="O49" s="249"/>
      <c r="P49" s="249"/>
      <c r="Q49" s="249"/>
      <c r="R49" s="249"/>
      <c r="T49" s="1836"/>
      <c r="U49" s="249"/>
      <c r="V49" s="249"/>
      <c r="W49" s="249"/>
      <c r="X49" s="249"/>
      <c r="Y49" s="249"/>
    </row>
    <row r="50" spans="1:25" s="41" customFormat="1">
      <c r="A50" s="25" t="s">
        <v>156</v>
      </c>
      <c r="B50" s="14">
        <v>45527</v>
      </c>
      <c r="C50" s="14">
        <v>45519</v>
      </c>
      <c r="D50" s="9">
        <v>18398</v>
      </c>
      <c r="E50" s="9" t="s">
        <v>2</v>
      </c>
      <c r="F50" s="9">
        <v>343</v>
      </c>
      <c r="G50" s="9" t="s">
        <v>65</v>
      </c>
      <c r="H50" s="10">
        <v>21</v>
      </c>
      <c r="I50" s="35" t="s">
        <v>6</v>
      </c>
      <c r="J50" s="9"/>
      <c r="K50" s="9"/>
      <c r="L50" s="458">
        <v>245</v>
      </c>
      <c r="M50" s="249"/>
      <c r="N50" s="249"/>
      <c r="O50" s="249"/>
      <c r="P50" s="249"/>
      <c r="Q50" s="249"/>
      <c r="R50" s="249"/>
      <c r="T50" s="1836"/>
      <c r="U50" s="249"/>
      <c r="V50" s="249"/>
      <c r="W50" s="249"/>
      <c r="X50" s="249"/>
      <c r="Y50" s="249"/>
    </row>
    <row r="51" spans="1:25" s="41" customFormat="1">
      <c r="A51" s="35" t="s">
        <v>1856</v>
      </c>
      <c r="B51" s="1948">
        <v>45527</v>
      </c>
      <c r="C51" s="14">
        <v>45524</v>
      </c>
      <c r="D51" s="9">
        <v>18394</v>
      </c>
      <c r="E51" s="9" t="s">
        <v>2351</v>
      </c>
      <c r="F51" s="9">
        <v>3956</v>
      </c>
      <c r="G51" s="9" t="s">
        <v>179</v>
      </c>
      <c r="H51" s="10" t="s">
        <v>919</v>
      </c>
      <c r="I51" s="35" t="s">
        <v>6</v>
      </c>
      <c r="J51" s="9"/>
      <c r="K51" s="9"/>
      <c r="L51" s="458">
        <v>121.44</v>
      </c>
      <c r="M51" s="249"/>
      <c r="N51" s="249"/>
      <c r="O51" s="249"/>
      <c r="P51" s="249"/>
      <c r="Q51" s="249"/>
      <c r="R51" s="249"/>
      <c r="T51" s="1836"/>
      <c r="U51" s="249"/>
      <c r="V51" s="249"/>
      <c r="W51" s="249"/>
      <c r="X51" s="249"/>
      <c r="Y51" s="249"/>
    </row>
    <row r="52" spans="1:25" s="6" customFormat="1">
      <c r="A52" s="35" t="s">
        <v>1756</v>
      </c>
      <c r="B52" s="1843">
        <v>45530</v>
      </c>
      <c r="C52" s="1843">
        <v>45523</v>
      </c>
      <c r="D52" s="1835">
        <v>18418</v>
      </c>
      <c r="E52" s="1947" t="s">
        <v>7</v>
      </c>
      <c r="F52" s="1835">
        <v>4877</v>
      </c>
      <c r="G52" s="1947" t="s">
        <v>678</v>
      </c>
      <c r="H52" s="1949">
        <v>3</v>
      </c>
      <c r="I52" s="35" t="s">
        <v>6</v>
      </c>
      <c r="J52" s="1947"/>
      <c r="K52" s="1835"/>
      <c r="L52" s="464">
        <v>105</v>
      </c>
      <c r="T52" s="1795"/>
    </row>
    <row r="53" spans="1:25" s="41" customFormat="1">
      <c r="A53" s="25" t="s">
        <v>2822</v>
      </c>
      <c r="B53" s="14">
        <v>45530</v>
      </c>
      <c r="C53" s="14">
        <v>45524</v>
      </c>
      <c r="D53" s="9">
        <v>18431</v>
      </c>
      <c r="E53" s="9" t="s">
        <v>2351</v>
      </c>
      <c r="F53" s="9">
        <v>5111</v>
      </c>
      <c r="G53" s="9" t="s">
        <v>1745</v>
      </c>
      <c r="H53" s="10" t="s">
        <v>1092</v>
      </c>
      <c r="I53" s="35" t="s">
        <v>6</v>
      </c>
      <c r="J53" s="9"/>
      <c r="K53" s="9"/>
      <c r="L53" s="458">
        <v>115.35</v>
      </c>
      <c r="M53" s="249"/>
      <c r="N53" s="249"/>
      <c r="O53" s="249"/>
      <c r="P53" s="249"/>
      <c r="Q53" s="249"/>
      <c r="R53" s="249"/>
      <c r="T53" s="1836"/>
      <c r="U53" s="249"/>
      <c r="V53" s="249"/>
      <c r="W53" s="249"/>
      <c r="X53" s="249"/>
      <c r="Y53" s="249"/>
    </row>
    <row r="54" spans="1:25" s="41" customFormat="1">
      <c r="A54" s="25" t="s">
        <v>4060</v>
      </c>
      <c r="B54" s="14">
        <v>45534</v>
      </c>
      <c r="C54" s="14">
        <v>45532</v>
      </c>
      <c r="D54" s="9">
        <v>18463</v>
      </c>
      <c r="E54" s="9" t="s">
        <v>1115</v>
      </c>
      <c r="F54" s="9">
        <v>5255</v>
      </c>
      <c r="G54" s="9" t="s">
        <v>4061</v>
      </c>
      <c r="H54" s="10">
        <v>30</v>
      </c>
      <c r="I54" s="35" t="s">
        <v>6</v>
      </c>
      <c r="J54" s="9"/>
      <c r="K54" s="9" t="s">
        <v>1189</v>
      </c>
      <c r="L54" s="458">
        <v>1221</v>
      </c>
      <c r="M54" s="249"/>
      <c r="N54" s="249"/>
      <c r="O54" s="249"/>
      <c r="P54" s="249"/>
      <c r="Q54" s="249"/>
      <c r="R54" s="249"/>
      <c r="T54" s="1836"/>
      <c r="U54" s="249"/>
      <c r="V54" s="249"/>
      <c r="W54" s="249"/>
      <c r="X54" s="249"/>
      <c r="Y54" s="249"/>
    </row>
    <row r="55" spans="1:25" s="41" customFormat="1">
      <c r="A55" s="25"/>
      <c r="B55" s="14"/>
      <c r="C55" s="14"/>
      <c r="D55" s="9"/>
      <c r="E55" s="9" t="s">
        <v>1115</v>
      </c>
      <c r="F55" s="9">
        <v>5254</v>
      </c>
      <c r="G55" s="9" t="s">
        <v>41</v>
      </c>
      <c r="H55" s="10">
        <v>30</v>
      </c>
      <c r="I55" s="35" t="s">
        <v>6</v>
      </c>
      <c r="J55" s="9"/>
      <c r="K55" s="9" t="s">
        <v>1189</v>
      </c>
      <c r="L55" s="458">
        <v>1231</v>
      </c>
      <c r="M55" s="249"/>
      <c r="N55" s="249"/>
      <c r="O55" s="249"/>
      <c r="P55" s="249"/>
      <c r="Q55" s="249"/>
      <c r="R55" s="249"/>
      <c r="T55" s="1836"/>
      <c r="U55" s="249"/>
      <c r="V55" s="249"/>
      <c r="W55" s="249"/>
      <c r="X55" s="249"/>
      <c r="Y55" s="249"/>
    </row>
    <row r="56" spans="1:25" s="41" customFormat="1">
      <c r="A56" s="25" t="s">
        <v>2568</v>
      </c>
      <c r="B56" s="14">
        <v>45531</v>
      </c>
      <c r="C56" s="14">
        <v>45527</v>
      </c>
      <c r="D56" s="9">
        <v>18445</v>
      </c>
      <c r="E56" s="9" t="s">
        <v>2351</v>
      </c>
      <c r="F56" s="9">
        <v>5144</v>
      </c>
      <c r="G56" s="9" t="s">
        <v>530</v>
      </c>
      <c r="H56" s="10">
        <v>20</v>
      </c>
      <c r="I56" s="35" t="s">
        <v>6</v>
      </c>
      <c r="J56" s="9"/>
      <c r="K56" s="9"/>
      <c r="L56" s="458">
        <v>780</v>
      </c>
      <c r="M56" s="249"/>
      <c r="N56" s="249"/>
      <c r="O56" s="249"/>
      <c r="P56" s="249"/>
      <c r="Q56" s="249"/>
      <c r="R56" s="249"/>
      <c r="T56" s="1836"/>
      <c r="U56" s="249"/>
      <c r="V56" s="249"/>
      <c r="W56" s="249"/>
      <c r="X56" s="249"/>
      <c r="Y56" s="249"/>
    </row>
    <row r="57" spans="1:25" s="41" customFormat="1">
      <c r="A57" s="25" t="s">
        <v>518</v>
      </c>
      <c r="B57" s="14">
        <v>45532</v>
      </c>
      <c r="C57" s="14">
        <v>45531</v>
      </c>
      <c r="D57" s="9">
        <v>18454</v>
      </c>
      <c r="E57" s="9" t="s">
        <v>1115</v>
      </c>
      <c r="F57" s="9">
        <v>1140</v>
      </c>
      <c r="G57" s="9" t="s">
        <v>144</v>
      </c>
      <c r="H57" s="10">
        <v>8</v>
      </c>
      <c r="I57" s="35" t="s">
        <v>6</v>
      </c>
      <c r="J57" s="9"/>
      <c r="K57" s="9"/>
      <c r="L57" s="458">
        <v>160</v>
      </c>
      <c r="M57" s="249"/>
      <c r="N57" s="249"/>
      <c r="O57" s="249"/>
      <c r="P57" s="249"/>
      <c r="Q57" s="249"/>
      <c r="R57" s="249"/>
      <c r="T57" s="1836"/>
      <c r="U57" s="249"/>
      <c r="V57" s="249"/>
      <c r="W57" s="249"/>
      <c r="X57" s="249"/>
      <c r="Y57" s="249"/>
    </row>
    <row r="58" spans="1:25" s="41" customFormat="1">
      <c r="A58" s="25" t="s">
        <v>4031</v>
      </c>
      <c r="B58" s="14">
        <v>45527</v>
      </c>
      <c r="C58" s="14">
        <v>45531</v>
      </c>
      <c r="D58" s="9">
        <v>18478</v>
      </c>
      <c r="E58" s="9" t="s">
        <v>1115</v>
      </c>
      <c r="F58" s="9">
        <v>5223</v>
      </c>
      <c r="G58" s="9" t="s">
        <v>4066</v>
      </c>
      <c r="H58" s="10">
        <v>50</v>
      </c>
      <c r="I58" s="35" t="s">
        <v>6</v>
      </c>
      <c r="J58" s="9"/>
      <c r="K58" s="9"/>
      <c r="L58" s="458">
        <v>405</v>
      </c>
      <c r="M58" s="249"/>
      <c r="N58" s="249"/>
      <c r="O58" s="249"/>
      <c r="P58" s="249"/>
      <c r="Q58" s="249"/>
      <c r="R58" s="249"/>
      <c r="T58" s="1836"/>
      <c r="U58" s="249"/>
      <c r="V58" s="249"/>
      <c r="W58" s="249"/>
      <c r="X58" s="249"/>
      <c r="Y58" s="249"/>
    </row>
    <row r="59" spans="1:25" s="41" customFormat="1">
      <c r="A59" s="25" t="s">
        <v>3386</v>
      </c>
      <c r="B59" s="14">
        <v>45499</v>
      </c>
      <c r="C59" s="9"/>
      <c r="D59" s="9">
        <v>0</v>
      </c>
      <c r="E59" s="9" t="s">
        <v>7</v>
      </c>
      <c r="F59" s="9">
        <v>0</v>
      </c>
      <c r="G59" s="9" t="s">
        <v>3322</v>
      </c>
      <c r="H59" s="10">
        <v>1</v>
      </c>
      <c r="I59" s="35" t="s">
        <v>6</v>
      </c>
      <c r="J59" s="9" t="s">
        <v>2159</v>
      </c>
      <c r="K59" s="9" t="s">
        <v>1275</v>
      </c>
      <c r="L59" s="458">
        <v>0</v>
      </c>
      <c r="M59" s="249"/>
      <c r="N59" s="249"/>
      <c r="O59" s="249"/>
      <c r="P59" s="249"/>
      <c r="Q59" s="249"/>
      <c r="R59" s="249"/>
      <c r="T59" s="1836"/>
      <c r="U59" s="249"/>
      <c r="V59" s="249"/>
      <c r="W59" s="249"/>
      <c r="X59" s="249"/>
      <c r="Y59" s="249"/>
    </row>
    <row r="60" spans="1:25" s="41" customFormat="1">
      <c r="A60" s="25" t="s">
        <v>2161</v>
      </c>
      <c r="B60" s="14">
        <v>45533</v>
      </c>
      <c r="C60" s="14">
        <v>45532</v>
      </c>
      <c r="D60" s="9">
        <v>18483</v>
      </c>
      <c r="E60" s="9" t="s">
        <v>1221</v>
      </c>
      <c r="F60" s="9">
        <v>4189</v>
      </c>
      <c r="G60" s="9" t="s">
        <v>1014</v>
      </c>
      <c r="H60" s="10">
        <v>6</v>
      </c>
      <c r="I60" s="35" t="s">
        <v>6</v>
      </c>
      <c r="J60" s="9"/>
      <c r="K60" s="9"/>
      <c r="L60" s="458">
        <v>177</v>
      </c>
      <c r="M60" s="249"/>
      <c r="N60" s="249"/>
      <c r="O60" s="249"/>
      <c r="P60" s="249"/>
      <c r="Q60" s="249"/>
      <c r="R60" s="249"/>
      <c r="T60" s="1836"/>
      <c r="U60" s="249"/>
      <c r="V60" s="249"/>
      <c r="W60" s="249"/>
      <c r="X60" s="249"/>
      <c r="Y60" s="249"/>
    </row>
    <row r="61" spans="1:25" s="41" customFormat="1">
      <c r="A61" s="25" t="s">
        <v>2170</v>
      </c>
      <c r="B61" s="14">
        <v>45527</v>
      </c>
      <c r="C61" s="14">
        <v>45527</v>
      </c>
      <c r="D61" s="9">
        <v>18509</v>
      </c>
      <c r="E61" s="9" t="s">
        <v>7</v>
      </c>
      <c r="F61" s="9">
        <v>4346</v>
      </c>
      <c r="G61" s="9" t="s">
        <v>2198</v>
      </c>
      <c r="H61" s="10" t="s">
        <v>908</v>
      </c>
      <c r="I61" s="35" t="s">
        <v>6</v>
      </c>
      <c r="J61" s="9"/>
      <c r="K61" s="9"/>
      <c r="L61" s="458"/>
      <c r="M61" s="249"/>
      <c r="N61" s="249"/>
      <c r="O61" s="249"/>
      <c r="P61" s="249"/>
      <c r="Q61" s="249"/>
      <c r="R61" s="249"/>
      <c r="T61" s="1836"/>
      <c r="U61" s="249"/>
      <c r="V61" s="249"/>
      <c r="W61" s="249"/>
      <c r="X61" s="249"/>
      <c r="Y61" s="249"/>
    </row>
    <row r="62" spans="1:25" s="41" customFormat="1">
      <c r="A62" s="25"/>
      <c r="B62" s="14"/>
      <c r="C62" s="9"/>
      <c r="D62" s="9"/>
      <c r="E62" s="9" t="s">
        <v>74</v>
      </c>
      <c r="F62" s="9">
        <v>4207</v>
      </c>
      <c r="G62" s="9" t="s">
        <v>2198</v>
      </c>
      <c r="H62" s="10">
        <v>4</v>
      </c>
      <c r="I62" s="35" t="s">
        <v>6</v>
      </c>
      <c r="J62" s="9"/>
      <c r="K62" s="9"/>
      <c r="L62" s="458">
        <v>1618</v>
      </c>
      <c r="M62" s="249"/>
      <c r="N62" s="249"/>
      <c r="O62" s="249"/>
      <c r="P62" s="249"/>
      <c r="Q62" s="249"/>
      <c r="R62" s="249"/>
      <c r="T62" s="1836"/>
      <c r="U62" s="249"/>
      <c r="V62" s="249"/>
      <c r="W62" s="249"/>
      <c r="X62" s="249"/>
      <c r="Y62" s="249"/>
    </row>
    <row r="63" spans="1:25" s="41" customFormat="1">
      <c r="A63" s="25" t="s">
        <v>109</v>
      </c>
      <c r="B63" s="14">
        <v>45531</v>
      </c>
      <c r="C63" s="14">
        <v>45531</v>
      </c>
      <c r="D63" s="9">
        <v>18553</v>
      </c>
      <c r="E63" s="9" t="s">
        <v>2060</v>
      </c>
      <c r="F63" s="9">
        <v>4025</v>
      </c>
      <c r="G63" s="9" t="s">
        <v>530</v>
      </c>
      <c r="H63" s="10">
        <v>2</v>
      </c>
      <c r="I63" s="35" t="s">
        <v>6</v>
      </c>
      <c r="J63" s="9" t="s">
        <v>2887</v>
      </c>
      <c r="K63" s="9"/>
      <c r="L63" s="458">
        <v>100</v>
      </c>
      <c r="M63" s="249"/>
      <c r="N63" s="249"/>
      <c r="O63" s="249"/>
      <c r="P63" s="249"/>
      <c r="Q63" s="249"/>
      <c r="R63" s="249"/>
      <c r="T63" s="1836"/>
      <c r="U63" s="249"/>
      <c r="V63" s="249"/>
      <c r="W63" s="249"/>
      <c r="X63" s="249"/>
      <c r="Y63" s="249"/>
    </row>
    <row r="64" spans="1:25" s="41" customFormat="1">
      <c r="A64" s="25" t="s">
        <v>3717</v>
      </c>
      <c r="B64" s="14">
        <v>45533</v>
      </c>
      <c r="C64" s="14">
        <v>45532</v>
      </c>
      <c r="D64" s="9">
        <v>18515</v>
      </c>
      <c r="E64" s="9" t="s">
        <v>7</v>
      </c>
      <c r="F64" s="9">
        <v>5125</v>
      </c>
      <c r="G64" s="9" t="s">
        <v>38</v>
      </c>
      <c r="H64" s="10">
        <v>5</v>
      </c>
      <c r="I64" s="35" t="s">
        <v>6</v>
      </c>
      <c r="J64" s="9"/>
      <c r="K64" s="9"/>
      <c r="L64" s="458">
        <v>111</v>
      </c>
      <c r="M64" s="249"/>
      <c r="N64" s="249"/>
      <c r="O64" s="249"/>
      <c r="P64" s="249"/>
      <c r="Q64" s="249"/>
      <c r="R64" s="249"/>
      <c r="T64" s="1836"/>
      <c r="U64" s="249"/>
      <c r="V64" s="249"/>
      <c r="W64" s="249"/>
      <c r="X64" s="249"/>
      <c r="Y64" s="249"/>
    </row>
    <row r="65" spans="1:25" s="41" customFormat="1">
      <c r="A65" s="25" t="s">
        <v>4079</v>
      </c>
      <c r="B65" s="14">
        <v>45534</v>
      </c>
      <c r="C65" s="14">
        <v>45532</v>
      </c>
      <c r="D65" s="9">
        <v>18508</v>
      </c>
      <c r="E65" s="9" t="s">
        <v>1115</v>
      </c>
      <c r="F65" s="9">
        <v>2415</v>
      </c>
      <c r="G65" s="9" t="s">
        <v>43</v>
      </c>
      <c r="H65" s="10">
        <v>10</v>
      </c>
      <c r="I65" s="35" t="s">
        <v>6</v>
      </c>
      <c r="J65" s="9"/>
      <c r="K65" s="9"/>
      <c r="L65" s="458">
        <v>119</v>
      </c>
      <c r="M65" s="249"/>
      <c r="N65" s="249"/>
      <c r="O65" s="249"/>
      <c r="P65" s="249"/>
      <c r="Q65" s="249"/>
      <c r="R65" s="249"/>
      <c r="T65" s="1836"/>
      <c r="U65" s="249"/>
      <c r="V65" s="249"/>
      <c r="W65" s="249"/>
      <c r="X65" s="249"/>
      <c r="Y65" s="249"/>
    </row>
    <row r="66" spans="1:25" s="41" customFormat="1">
      <c r="A66" s="25" t="s">
        <v>2549</v>
      </c>
      <c r="B66" s="14">
        <v>45534</v>
      </c>
      <c r="C66" s="14">
        <v>45532</v>
      </c>
      <c r="D66" s="9">
        <v>18529</v>
      </c>
      <c r="E66" s="9" t="s">
        <v>1221</v>
      </c>
      <c r="F66" s="9">
        <v>3835</v>
      </c>
      <c r="G66" s="9" t="s">
        <v>55</v>
      </c>
      <c r="H66" s="10">
        <v>4</v>
      </c>
      <c r="I66" s="35" t="s">
        <v>6</v>
      </c>
      <c r="J66" s="9"/>
      <c r="K66" s="9"/>
      <c r="L66" s="458">
        <v>113.2</v>
      </c>
      <c r="M66" s="249"/>
      <c r="N66" s="249"/>
      <c r="O66" s="249"/>
      <c r="P66" s="249"/>
      <c r="Q66" s="249"/>
      <c r="R66" s="249"/>
      <c r="T66" s="1836"/>
      <c r="U66" s="249"/>
      <c r="V66" s="249"/>
      <c r="W66" s="249"/>
      <c r="X66" s="249"/>
      <c r="Y66" s="249"/>
    </row>
    <row r="67" spans="1:25" s="41" customFormat="1">
      <c r="A67" s="25" t="s">
        <v>4086</v>
      </c>
      <c r="B67" s="14">
        <v>45538</v>
      </c>
      <c r="C67" s="14">
        <v>45533</v>
      </c>
      <c r="D67" s="9">
        <v>18562</v>
      </c>
      <c r="E67" s="9" t="s">
        <v>1574</v>
      </c>
      <c r="F67" s="9">
        <v>5180</v>
      </c>
      <c r="G67" s="9" t="s">
        <v>3976</v>
      </c>
      <c r="H67" s="10">
        <v>10</v>
      </c>
      <c r="I67" s="35" t="s">
        <v>6</v>
      </c>
      <c r="J67" s="9"/>
      <c r="K67" s="9"/>
      <c r="L67" s="458">
        <v>271.60000000000002</v>
      </c>
      <c r="M67" s="249"/>
      <c r="N67" s="249"/>
      <c r="O67" s="249"/>
      <c r="P67" s="249"/>
      <c r="Q67" s="249"/>
      <c r="R67" s="249"/>
      <c r="T67" s="1836"/>
      <c r="U67" s="249"/>
      <c r="V67" s="249"/>
      <c r="W67" s="249"/>
      <c r="X67" s="249"/>
      <c r="Y67" s="249"/>
    </row>
    <row r="68" spans="1:25" s="6" customFormat="1">
      <c r="A68" s="25" t="s">
        <v>3128</v>
      </c>
      <c r="B68" s="14">
        <v>45544</v>
      </c>
      <c r="C68" s="14">
        <v>45534</v>
      </c>
      <c r="D68" s="9">
        <v>18134</v>
      </c>
      <c r="E68" s="9" t="s">
        <v>2504</v>
      </c>
      <c r="F68" s="9">
        <v>5198</v>
      </c>
      <c r="G68" s="9" t="s">
        <v>4005</v>
      </c>
      <c r="H68" s="10">
        <v>51</v>
      </c>
      <c r="I68" s="35" t="s">
        <v>6</v>
      </c>
      <c r="J68" s="9" t="s">
        <v>1225</v>
      </c>
      <c r="K68" s="9"/>
      <c r="L68" s="458">
        <v>3250</v>
      </c>
      <c r="S68"/>
      <c r="T68" s="6" t="s">
        <v>4006</v>
      </c>
    </row>
    <row r="69" spans="1:25" s="41" customFormat="1">
      <c r="A69" s="1242" t="s">
        <v>3964</v>
      </c>
      <c r="B69" s="1966">
        <v>4</v>
      </c>
      <c r="C69" s="1240"/>
      <c r="D69" s="1240">
        <v>18570</v>
      </c>
      <c r="E69" s="24" t="s">
        <v>7</v>
      </c>
      <c r="F69" s="24">
        <v>5168</v>
      </c>
      <c r="G69" s="24" t="s">
        <v>221</v>
      </c>
      <c r="H69" s="1048">
        <v>6</v>
      </c>
      <c r="I69" s="234"/>
      <c r="J69" s="24"/>
      <c r="K69" s="24"/>
      <c r="L69" s="461">
        <v>258</v>
      </c>
      <c r="M69" s="249"/>
      <c r="N69" s="249"/>
      <c r="O69" s="249"/>
      <c r="P69" s="249"/>
      <c r="Q69" s="249"/>
      <c r="R69" s="249"/>
      <c r="T69" s="1836"/>
      <c r="U69" s="249"/>
      <c r="V69" s="249"/>
      <c r="W69" s="249"/>
      <c r="X69" s="249"/>
      <c r="Y69" s="249"/>
    </row>
    <row r="70" spans="1:25" s="41" customFormat="1">
      <c r="A70" s="1242" t="s">
        <v>3645</v>
      </c>
      <c r="B70" s="1966">
        <v>45538</v>
      </c>
      <c r="C70" s="1240"/>
      <c r="D70" s="1240">
        <v>18558</v>
      </c>
      <c r="E70" s="24" t="s">
        <v>1221</v>
      </c>
      <c r="F70" s="24">
        <v>5014</v>
      </c>
      <c r="G70" s="24" t="s">
        <v>822</v>
      </c>
      <c r="H70" s="1048">
        <v>50</v>
      </c>
      <c r="I70" s="234"/>
      <c r="J70" s="24"/>
      <c r="K70" s="24"/>
      <c r="L70" s="461">
        <v>315</v>
      </c>
      <c r="M70" s="249"/>
      <c r="N70" s="249"/>
      <c r="O70" s="249"/>
      <c r="P70" s="249"/>
      <c r="Q70" s="249"/>
      <c r="R70" s="249"/>
      <c r="T70" s="1836"/>
      <c r="U70" s="249"/>
      <c r="V70" s="249"/>
      <c r="W70" s="249"/>
      <c r="X70" s="249"/>
      <c r="Y70" s="249"/>
    </row>
    <row r="71" spans="1:25" s="41" customFormat="1">
      <c r="A71" s="1242" t="s">
        <v>2489</v>
      </c>
      <c r="B71" s="1966">
        <v>45534</v>
      </c>
      <c r="C71" s="1240"/>
      <c r="D71" s="1240">
        <v>18595</v>
      </c>
      <c r="E71" s="24" t="s">
        <v>1574</v>
      </c>
      <c r="F71" s="24">
        <v>4442</v>
      </c>
      <c r="G71" s="24" t="s">
        <v>55</v>
      </c>
      <c r="H71" s="1048">
        <v>5</v>
      </c>
      <c r="I71" s="234"/>
      <c r="J71" s="24"/>
      <c r="K71" s="24"/>
      <c r="L71" s="461">
        <v>450</v>
      </c>
      <c r="M71" s="249"/>
      <c r="N71" s="249"/>
      <c r="O71" s="249"/>
      <c r="P71" s="249"/>
      <c r="Q71" s="249"/>
      <c r="R71" s="249"/>
      <c r="T71" s="1836"/>
      <c r="U71" s="249"/>
      <c r="V71" s="249"/>
      <c r="W71" s="249"/>
      <c r="X71" s="249"/>
      <c r="Y71" s="249"/>
    </row>
    <row r="72" spans="1:25" s="41" customFormat="1">
      <c r="A72" s="596" t="s">
        <v>4073</v>
      </c>
      <c r="B72" s="1774">
        <v>45538</v>
      </c>
      <c r="C72" s="597"/>
      <c r="D72" s="597">
        <v>18513</v>
      </c>
      <c r="E72" s="597" t="s">
        <v>1115</v>
      </c>
      <c r="F72" s="597">
        <v>1108</v>
      </c>
      <c r="G72" s="597" t="s">
        <v>4074</v>
      </c>
      <c r="H72" s="1775">
        <v>5</v>
      </c>
      <c r="I72" s="596"/>
      <c r="J72" s="597" t="s">
        <v>2159</v>
      </c>
      <c r="K72" s="597"/>
      <c r="L72" s="599"/>
      <c r="M72" s="249"/>
      <c r="N72" s="249"/>
      <c r="O72" s="249"/>
      <c r="P72" s="249"/>
      <c r="Q72" s="249"/>
      <c r="R72" s="249"/>
      <c r="T72" s="1836"/>
      <c r="U72" s="249"/>
      <c r="V72" s="249"/>
      <c r="W72" s="249"/>
      <c r="X72" s="249"/>
      <c r="Y72" s="249"/>
    </row>
    <row r="73" spans="1:25" s="41" customFormat="1">
      <c r="A73" s="596"/>
      <c r="B73" s="1774"/>
      <c r="C73" s="597"/>
      <c r="D73" s="597"/>
      <c r="E73" s="597" t="s">
        <v>1115</v>
      </c>
      <c r="F73" s="597">
        <v>5274</v>
      </c>
      <c r="G73" s="597" t="s">
        <v>4075</v>
      </c>
      <c r="H73" s="1775">
        <v>5</v>
      </c>
      <c r="I73" s="596"/>
      <c r="J73" s="597" t="s">
        <v>2159</v>
      </c>
      <c r="K73" s="597"/>
      <c r="L73" s="599"/>
      <c r="M73" s="249"/>
      <c r="N73" s="249"/>
      <c r="O73" s="249"/>
      <c r="P73" s="249"/>
      <c r="Q73" s="249"/>
      <c r="R73" s="249"/>
      <c r="T73" s="1836"/>
      <c r="U73" s="249"/>
      <c r="V73" s="249"/>
      <c r="W73" s="249"/>
      <c r="X73" s="249"/>
      <c r="Y73" s="249"/>
    </row>
    <row r="74" spans="1:25" s="41" customFormat="1">
      <c r="A74" s="596"/>
      <c r="B74" s="1774"/>
      <c r="C74" s="597"/>
      <c r="D74" s="597"/>
      <c r="E74" s="597" t="s">
        <v>1221</v>
      </c>
      <c r="F74" s="597">
        <v>5273</v>
      </c>
      <c r="G74" s="597" t="s">
        <v>4076</v>
      </c>
      <c r="H74" s="1775">
        <v>5</v>
      </c>
      <c r="I74" s="596"/>
      <c r="J74" s="597" t="s">
        <v>2159</v>
      </c>
      <c r="K74" s="597"/>
      <c r="L74" s="599">
        <v>357.3</v>
      </c>
      <c r="M74" s="249"/>
      <c r="N74" s="249"/>
      <c r="O74" s="249"/>
      <c r="P74" s="249"/>
      <c r="Q74" s="249"/>
      <c r="R74" s="249"/>
      <c r="T74" s="1836"/>
      <c r="U74" s="249"/>
      <c r="V74" s="249"/>
      <c r="W74" s="249"/>
      <c r="X74" s="249"/>
      <c r="Y74" s="249"/>
    </row>
    <row r="75" spans="1:25" s="41" customFormat="1">
      <c r="A75" s="234"/>
      <c r="B75" s="1885"/>
      <c r="C75" s="24"/>
      <c r="D75" s="24"/>
      <c r="E75" s="24"/>
      <c r="F75" s="24"/>
      <c r="G75" s="24"/>
      <c r="H75" s="1048"/>
      <c r="I75" s="234"/>
      <c r="J75" s="24"/>
      <c r="K75" s="24"/>
      <c r="L75" s="461"/>
      <c r="M75" s="249"/>
      <c r="N75" s="249"/>
      <c r="O75" s="249"/>
      <c r="P75" s="249"/>
      <c r="Q75" s="249"/>
      <c r="R75" s="249"/>
      <c r="T75" s="1836"/>
      <c r="U75" s="249"/>
      <c r="V75" s="249"/>
      <c r="W75" s="249"/>
      <c r="X75" s="249"/>
      <c r="Y75" s="249"/>
    </row>
    <row r="76" spans="1:25" s="41" customFormat="1">
      <c r="A76" s="234"/>
      <c r="B76" s="1885"/>
      <c r="C76" s="24"/>
      <c r="D76" s="24"/>
      <c r="E76" s="24"/>
      <c r="F76" s="24"/>
      <c r="G76" s="24"/>
      <c r="H76" s="1048"/>
      <c r="I76" s="234"/>
      <c r="J76" s="24"/>
      <c r="K76" s="24"/>
      <c r="L76" s="461"/>
      <c r="M76" s="249"/>
      <c r="N76" s="249"/>
      <c r="O76" s="249"/>
      <c r="P76" s="249"/>
      <c r="Q76" s="249"/>
      <c r="R76" s="249"/>
      <c r="T76" s="1836"/>
      <c r="U76" s="249"/>
      <c r="V76" s="249"/>
      <c r="W76" s="249"/>
      <c r="X76" s="249"/>
      <c r="Y76" s="249"/>
    </row>
    <row r="77" spans="1:25" s="41" customFormat="1">
      <c r="A77" s="234"/>
      <c r="B77" s="1885"/>
      <c r="C77" s="24"/>
      <c r="D77" s="24"/>
      <c r="E77" s="24"/>
      <c r="F77" s="24"/>
      <c r="G77" s="24"/>
      <c r="H77" s="1048"/>
      <c r="I77" s="234"/>
      <c r="J77" s="24"/>
      <c r="K77" s="24"/>
      <c r="L77" s="461"/>
      <c r="M77" s="249"/>
      <c r="N77" s="249"/>
      <c r="O77" s="249"/>
      <c r="P77" s="249"/>
      <c r="Q77" s="249"/>
      <c r="R77" s="249"/>
      <c r="T77" s="1836"/>
      <c r="U77" s="249"/>
      <c r="V77" s="249"/>
      <c r="W77" s="249"/>
      <c r="X77" s="249"/>
      <c r="Y77" s="249"/>
    </row>
    <row r="78" spans="1:25" s="41" customFormat="1">
      <c r="A78" s="234"/>
      <c r="B78" s="1885"/>
      <c r="C78" s="24"/>
      <c r="D78" s="24"/>
      <c r="E78" s="24"/>
      <c r="F78" s="24"/>
      <c r="G78" s="24"/>
      <c r="H78" s="1048"/>
      <c r="I78" s="234"/>
      <c r="J78" s="24"/>
      <c r="K78" s="24"/>
      <c r="L78" s="461"/>
      <c r="M78" s="249"/>
      <c r="N78" s="249"/>
      <c r="O78" s="249"/>
      <c r="P78" s="249"/>
      <c r="Q78" s="249"/>
      <c r="R78" s="249"/>
      <c r="T78" s="1836"/>
      <c r="U78" s="249"/>
      <c r="V78" s="249"/>
      <c r="W78" s="249"/>
      <c r="X78" s="249"/>
      <c r="Y78" s="249"/>
    </row>
    <row r="79" spans="1:25" s="41" customFormat="1">
      <c r="A79" s="234"/>
      <c r="B79" s="1885"/>
      <c r="C79" s="24"/>
      <c r="D79" s="24"/>
      <c r="E79" s="24"/>
      <c r="F79" s="24"/>
      <c r="G79" s="24"/>
      <c r="H79" s="1048"/>
      <c r="I79" s="234"/>
      <c r="J79" s="24"/>
      <c r="K79" s="24"/>
      <c r="L79" s="461"/>
      <c r="M79" s="249"/>
      <c r="N79" s="249"/>
      <c r="O79" s="249"/>
      <c r="P79" s="249"/>
      <c r="Q79" s="249"/>
      <c r="R79" s="249"/>
      <c r="T79" s="1836"/>
      <c r="U79" s="249"/>
      <c r="V79" s="249"/>
      <c r="W79" s="249"/>
      <c r="X79" s="249"/>
      <c r="Y79" s="249"/>
    </row>
    <row r="80" spans="1:25" s="41" customFormat="1">
      <c r="A80" s="234"/>
      <c r="B80" s="1885"/>
      <c r="C80" s="24"/>
      <c r="D80" s="24"/>
      <c r="E80" s="24"/>
      <c r="F80" s="24"/>
      <c r="G80" s="24"/>
      <c r="H80" s="1048"/>
      <c r="I80" s="234"/>
      <c r="J80" s="24"/>
      <c r="K80" s="24"/>
      <c r="L80" s="461"/>
      <c r="M80" s="249"/>
      <c r="N80" s="249"/>
      <c r="O80" s="249"/>
      <c r="P80" s="249"/>
      <c r="Q80" s="249"/>
      <c r="R80" s="249"/>
      <c r="T80" s="1836"/>
      <c r="U80" s="249"/>
      <c r="V80" s="249"/>
      <c r="W80" s="249"/>
      <c r="X80" s="249"/>
      <c r="Y80" s="249"/>
    </row>
    <row r="81" spans="1:25" s="41" customFormat="1">
      <c r="A81" s="234"/>
      <c r="B81" s="1885"/>
      <c r="C81" s="24"/>
      <c r="D81" s="24"/>
      <c r="E81" s="24"/>
      <c r="F81" s="24"/>
      <c r="G81" s="24"/>
      <c r="H81" s="1048"/>
      <c r="I81" s="234"/>
      <c r="J81" s="24"/>
      <c r="K81" s="24"/>
      <c r="L81" s="461"/>
      <c r="M81" s="249"/>
      <c r="N81" s="249"/>
      <c r="O81" s="249"/>
      <c r="P81" s="249"/>
      <c r="Q81" s="249"/>
      <c r="R81" s="249"/>
      <c r="T81" s="1836"/>
      <c r="U81" s="249"/>
      <c r="V81" s="249"/>
      <c r="W81" s="249"/>
      <c r="X81" s="249"/>
      <c r="Y81" s="249"/>
    </row>
    <row r="82" spans="1:25" s="44" customFormat="1">
      <c r="A82" s="2464">
        <f>SUM(L20:L27)</f>
        <v>1384</v>
      </c>
      <c r="B82" s="2465"/>
      <c r="C82" s="2465"/>
      <c r="D82" s="2465"/>
      <c r="E82" s="2465"/>
      <c r="F82" s="2465"/>
      <c r="G82" s="2465"/>
      <c r="H82" s="2465"/>
      <c r="I82" s="2465"/>
      <c r="J82" s="2465"/>
      <c r="K82" s="2465"/>
      <c r="L82" s="2466"/>
      <c r="M82" s="246"/>
      <c r="N82" s="246"/>
      <c r="O82" s="246"/>
      <c r="P82" s="246"/>
      <c r="Q82" s="246"/>
      <c r="R82" s="246"/>
      <c r="T82" s="246"/>
      <c r="U82" s="246"/>
      <c r="V82" s="246"/>
      <c r="W82" s="246"/>
      <c r="X82" s="246"/>
      <c r="Y82" s="246"/>
    </row>
    <row r="83" spans="1:25" s="42" customFormat="1" ht="24" customHeight="1">
      <c r="A83" s="2461" t="s">
        <v>1315</v>
      </c>
      <c r="B83" s="2462"/>
      <c r="C83" s="2462"/>
      <c r="D83" s="2462"/>
      <c r="E83" s="2462"/>
      <c r="F83" s="2462"/>
      <c r="G83" s="2462"/>
      <c r="H83" s="2462"/>
      <c r="I83" s="2462"/>
      <c r="J83" s="2462"/>
      <c r="K83" s="2462"/>
      <c r="L83" s="2463"/>
      <c r="M83" s="80"/>
      <c r="N83" s="80"/>
      <c r="O83" s="80"/>
      <c r="P83" s="80"/>
      <c r="Q83" s="80"/>
      <c r="R83" s="80"/>
      <c r="T83" s="1818" t="s">
        <v>2188</v>
      </c>
      <c r="U83" s="80"/>
      <c r="V83" s="80"/>
      <c r="W83" s="80"/>
      <c r="X83" s="80"/>
      <c r="Y83" s="80"/>
    </row>
    <row r="84" spans="1:25" s="6" customFormat="1">
      <c r="A84" s="25" t="s">
        <v>2854</v>
      </c>
      <c r="B84" s="14">
        <v>45511</v>
      </c>
      <c r="C84" s="14">
        <v>45505</v>
      </c>
      <c r="D84" s="9">
        <v>17996</v>
      </c>
      <c r="E84" s="9" t="s">
        <v>1115</v>
      </c>
      <c r="F84" s="9">
        <v>869</v>
      </c>
      <c r="G84" s="9" t="s">
        <v>16</v>
      </c>
      <c r="H84" s="10">
        <v>50</v>
      </c>
      <c r="I84" s="35" t="s">
        <v>6</v>
      </c>
      <c r="J84" s="9" t="s">
        <v>3807</v>
      </c>
      <c r="K84" s="9"/>
      <c r="L84" s="458">
        <v>325</v>
      </c>
      <c r="S84"/>
    </row>
    <row r="85" spans="1:25" s="6" customFormat="1">
      <c r="A85" s="25" t="s">
        <v>2488</v>
      </c>
      <c r="B85" s="14">
        <v>45533</v>
      </c>
      <c r="C85" s="14">
        <v>45516</v>
      </c>
      <c r="D85" s="9">
        <v>17946</v>
      </c>
      <c r="E85" s="9" t="s">
        <v>2351</v>
      </c>
      <c r="F85" s="9">
        <v>4443</v>
      </c>
      <c r="G85" s="9" t="s">
        <v>47</v>
      </c>
      <c r="H85" s="10">
        <v>81</v>
      </c>
      <c r="I85" s="35" t="s">
        <v>6</v>
      </c>
      <c r="J85" s="9" t="s">
        <v>3807</v>
      </c>
      <c r="K85" s="9"/>
      <c r="L85" s="458">
        <v>2504</v>
      </c>
      <c r="S85"/>
      <c r="T85" s="6" t="s">
        <v>4015</v>
      </c>
    </row>
    <row r="86" spans="1:25" s="6" customFormat="1">
      <c r="A86" s="35" t="s">
        <v>3957</v>
      </c>
      <c r="B86" s="1843">
        <v>45511</v>
      </c>
      <c r="C86" s="1843">
        <v>45509</v>
      </c>
      <c r="D86" s="1835">
        <v>18263</v>
      </c>
      <c r="E86" s="1947" t="s">
        <v>1115</v>
      </c>
      <c r="F86" s="1835">
        <v>2774</v>
      </c>
      <c r="G86" s="1947" t="s">
        <v>127</v>
      </c>
      <c r="H86" s="1949" t="s">
        <v>1859</v>
      </c>
      <c r="I86" s="35" t="s">
        <v>6</v>
      </c>
      <c r="J86" s="1947"/>
      <c r="K86" s="1835"/>
      <c r="L86" s="464"/>
      <c r="T86" s="1795"/>
    </row>
    <row r="87" spans="1:25" s="6" customFormat="1">
      <c r="A87" s="35"/>
      <c r="B87" s="1843"/>
      <c r="C87" s="1843"/>
      <c r="D87" s="1835"/>
      <c r="E87" s="1947" t="s">
        <v>7</v>
      </c>
      <c r="F87" s="1835">
        <v>5157</v>
      </c>
      <c r="G87" s="1947" t="s">
        <v>382</v>
      </c>
      <c r="H87" s="1949">
        <v>20</v>
      </c>
      <c r="I87" s="35" t="s">
        <v>6</v>
      </c>
      <c r="J87" s="1947"/>
      <c r="K87" s="1835"/>
      <c r="L87" s="464">
        <v>2577.4</v>
      </c>
      <c r="T87" s="1795"/>
    </row>
    <row r="88" spans="1:25" s="6" customFormat="1">
      <c r="A88" s="35" t="s">
        <v>1303</v>
      </c>
      <c r="B88" s="1843">
        <v>45512</v>
      </c>
      <c r="C88" s="1843">
        <v>45509</v>
      </c>
      <c r="D88" s="1835">
        <v>18264</v>
      </c>
      <c r="E88" s="1947" t="s">
        <v>1221</v>
      </c>
      <c r="F88" s="1835">
        <v>3630</v>
      </c>
      <c r="G88" s="1947" t="s">
        <v>1465</v>
      </c>
      <c r="H88" s="1949">
        <v>10</v>
      </c>
      <c r="I88" s="35" t="s">
        <v>6</v>
      </c>
      <c r="J88" s="1947" t="s">
        <v>991</v>
      </c>
      <c r="K88" s="1835"/>
      <c r="L88" s="464">
        <v>461.4</v>
      </c>
      <c r="T88" s="1795"/>
    </row>
    <row r="89" spans="1:25" s="6" customFormat="1">
      <c r="A89" s="35" t="s">
        <v>400</v>
      </c>
      <c r="B89" s="1843">
        <v>45519</v>
      </c>
      <c r="C89" s="1843">
        <v>45513</v>
      </c>
      <c r="D89" s="1835">
        <v>18262</v>
      </c>
      <c r="E89" s="1947" t="s">
        <v>1115</v>
      </c>
      <c r="F89" s="1835">
        <v>908</v>
      </c>
      <c r="G89" s="1947" t="s">
        <v>30</v>
      </c>
      <c r="H89" s="1949">
        <v>63</v>
      </c>
      <c r="I89" s="35" t="s">
        <v>6</v>
      </c>
      <c r="J89" s="1947"/>
      <c r="K89" s="1835"/>
      <c r="L89" s="464"/>
      <c r="T89" s="1795"/>
    </row>
    <row r="90" spans="1:25" s="6" customFormat="1">
      <c r="A90" s="35"/>
      <c r="B90" s="1843"/>
      <c r="C90" s="1843"/>
      <c r="D90" s="1835"/>
      <c r="E90" s="1947" t="s">
        <v>7</v>
      </c>
      <c r="F90" s="1835">
        <v>1095</v>
      </c>
      <c r="G90" s="1947" t="s">
        <v>47</v>
      </c>
      <c r="H90" s="1949">
        <v>100</v>
      </c>
      <c r="I90" s="35" t="s">
        <v>6</v>
      </c>
      <c r="J90" s="1947"/>
      <c r="K90" s="1835"/>
      <c r="L90" s="464">
        <v>3180</v>
      </c>
      <c r="T90" s="1795"/>
    </row>
    <row r="91" spans="1:25" s="6" customFormat="1">
      <c r="A91" s="35" t="s">
        <v>4026</v>
      </c>
      <c r="B91" s="1843">
        <v>45516</v>
      </c>
      <c r="C91" s="1843">
        <v>45512</v>
      </c>
      <c r="D91" s="1835">
        <v>18266</v>
      </c>
      <c r="E91" s="1947" t="s">
        <v>1115</v>
      </c>
      <c r="F91" s="1835">
        <v>5226</v>
      </c>
      <c r="G91" s="1947" t="s">
        <v>62</v>
      </c>
      <c r="H91" s="1949" t="s">
        <v>840</v>
      </c>
      <c r="I91" s="35" t="s">
        <v>6</v>
      </c>
      <c r="J91" s="1947"/>
      <c r="K91" s="1835"/>
      <c r="L91" s="464"/>
      <c r="T91" s="1795"/>
    </row>
    <row r="92" spans="1:25" s="6" customFormat="1">
      <c r="A92" s="35"/>
      <c r="B92" s="1843"/>
      <c r="C92" s="1843"/>
      <c r="D92" s="1835"/>
      <c r="E92" s="1947" t="s">
        <v>1115</v>
      </c>
      <c r="F92" s="1835">
        <v>5227</v>
      </c>
      <c r="G92" s="1947" t="s">
        <v>2545</v>
      </c>
      <c r="H92" s="1949">
        <v>30</v>
      </c>
      <c r="I92" s="35" t="s">
        <v>6</v>
      </c>
      <c r="J92" s="1947"/>
      <c r="K92" s="1835"/>
      <c r="L92" s="464">
        <v>536.5</v>
      </c>
      <c r="T92" s="1795"/>
    </row>
    <row r="93" spans="1:25" s="6" customFormat="1">
      <c r="A93" s="35" t="s">
        <v>779</v>
      </c>
      <c r="B93" s="1843">
        <v>45517</v>
      </c>
      <c r="C93" s="1843">
        <v>45510</v>
      </c>
      <c r="D93" s="1835">
        <v>18278</v>
      </c>
      <c r="E93" s="1947" t="s">
        <v>1115</v>
      </c>
      <c r="F93" s="1835">
        <v>753</v>
      </c>
      <c r="G93" s="1947" t="s">
        <v>47</v>
      </c>
      <c r="H93" s="1949">
        <v>20</v>
      </c>
      <c r="I93" s="35" t="s">
        <v>6</v>
      </c>
      <c r="J93" s="1947"/>
      <c r="K93" s="1835"/>
      <c r="L93" s="464">
        <v>570</v>
      </c>
      <c r="T93" s="1795"/>
    </row>
    <row r="94" spans="1:25" s="6" customFormat="1">
      <c r="A94" s="35" t="s">
        <v>3402</v>
      </c>
      <c r="B94" s="1843">
        <v>45517</v>
      </c>
      <c r="C94" s="1843">
        <v>45509</v>
      </c>
      <c r="D94" s="1835">
        <v>18282</v>
      </c>
      <c r="E94" s="1947" t="s">
        <v>1115</v>
      </c>
      <c r="F94" s="1835">
        <v>838</v>
      </c>
      <c r="G94" s="1947" t="s">
        <v>5</v>
      </c>
      <c r="H94" s="1949">
        <v>6</v>
      </c>
      <c r="I94" s="35" t="s">
        <v>6</v>
      </c>
      <c r="J94" s="1947"/>
      <c r="K94" s="1835"/>
      <c r="L94" s="464"/>
      <c r="T94" s="1795"/>
    </row>
    <row r="95" spans="1:25" s="6" customFormat="1">
      <c r="A95" s="35"/>
      <c r="B95" s="1843"/>
      <c r="C95" s="1843"/>
      <c r="D95" s="1835"/>
      <c r="E95" s="1947" t="s">
        <v>1115</v>
      </c>
      <c r="F95" s="1835">
        <v>4888</v>
      </c>
      <c r="G95" s="1947" t="s">
        <v>57</v>
      </c>
      <c r="H95" s="1949" t="s">
        <v>905</v>
      </c>
      <c r="I95" s="35" t="s">
        <v>6</v>
      </c>
      <c r="J95" s="1947"/>
      <c r="K95" s="1835"/>
      <c r="L95" s="464">
        <v>500.04</v>
      </c>
      <c r="T95" s="1795"/>
    </row>
    <row r="96" spans="1:25" s="6" customFormat="1">
      <c r="A96" s="35" t="s">
        <v>2370</v>
      </c>
      <c r="B96" s="1843">
        <v>45517</v>
      </c>
      <c r="C96" s="1843">
        <v>45517</v>
      </c>
      <c r="D96" s="1835">
        <v>18284</v>
      </c>
      <c r="E96" s="1947" t="s">
        <v>474</v>
      </c>
      <c r="F96" s="1835">
        <v>3101</v>
      </c>
      <c r="G96" s="1947" t="s">
        <v>21</v>
      </c>
      <c r="H96" s="1949">
        <v>5</v>
      </c>
      <c r="I96" s="35" t="s">
        <v>6</v>
      </c>
      <c r="J96" s="1947" t="s">
        <v>4034</v>
      </c>
      <c r="K96" s="1835"/>
      <c r="L96" s="464"/>
      <c r="T96" s="1795"/>
    </row>
    <row r="97" spans="1:20" s="6" customFormat="1">
      <c r="A97" s="35"/>
      <c r="B97" s="1843"/>
      <c r="C97" s="1843">
        <v>45512</v>
      </c>
      <c r="D97" s="1835"/>
      <c r="E97" s="1947" t="s">
        <v>1221</v>
      </c>
      <c r="F97" s="1835">
        <v>2438</v>
      </c>
      <c r="G97" s="1947" t="s">
        <v>47</v>
      </c>
      <c r="H97" s="1949" t="s">
        <v>905</v>
      </c>
      <c r="I97" s="35" t="s">
        <v>6</v>
      </c>
      <c r="J97" s="1947"/>
      <c r="K97" s="1835"/>
      <c r="L97" s="464"/>
      <c r="T97" s="1795"/>
    </row>
    <row r="98" spans="1:20" s="6" customFormat="1">
      <c r="A98" s="35"/>
      <c r="B98" s="1843"/>
      <c r="C98" s="1843"/>
      <c r="D98" s="1835"/>
      <c r="E98" s="1947" t="s">
        <v>1115</v>
      </c>
      <c r="F98" s="1835">
        <v>2761</v>
      </c>
      <c r="G98" s="1947" t="s">
        <v>63</v>
      </c>
      <c r="H98" s="1949">
        <v>5</v>
      </c>
      <c r="I98" s="35" t="s">
        <v>6</v>
      </c>
      <c r="J98" s="1947"/>
      <c r="K98" s="1835"/>
      <c r="L98" s="464">
        <v>858.2</v>
      </c>
      <c r="T98" s="1795"/>
    </row>
    <row r="99" spans="1:20" s="6" customFormat="1">
      <c r="A99" s="35" t="s">
        <v>2830</v>
      </c>
      <c r="B99" s="1843">
        <v>45505</v>
      </c>
      <c r="C99" s="1843">
        <v>45505</v>
      </c>
      <c r="D99" s="1835">
        <v>18267</v>
      </c>
      <c r="E99" s="1947" t="s">
        <v>7</v>
      </c>
      <c r="F99" s="1835">
        <v>2412</v>
      </c>
      <c r="G99" s="1947" t="s">
        <v>38</v>
      </c>
      <c r="H99" s="1949" t="s">
        <v>2154</v>
      </c>
      <c r="I99" s="35" t="s">
        <v>6</v>
      </c>
      <c r="J99" s="1947"/>
      <c r="K99" s="1835"/>
      <c r="L99" s="464">
        <v>11</v>
      </c>
      <c r="T99" s="1795"/>
    </row>
    <row r="100" spans="1:20" s="6" customFormat="1">
      <c r="A100" s="35" t="s">
        <v>1902</v>
      </c>
      <c r="B100" s="1843">
        <v>45517</v>
      </c>
      <c r="C100" s="1843">
        <v>45517</v>
      </c>
      <c r="D100" s="1835">
        <v>18272</v>
      </c>
      <c r="E100" s="1947" t="s">
        <v>2351</v>
      </c>
      <c r="F100" s="1835">
        <v>5229</v>
      </c>
      <c r="G100" s="1947" t="s">
        <v>48</v>
      </c>
      <c r="H100" s="1949">
        <v>3</v>
      </c>
      <c r="I100" s="35" t="s">
        <v>6</v>
      </c>
      <c r="J100" s="1947" t="s">
        <v>1214</v>
      </c>
      <c r="K100" s="1947" t="s">
        <v>4030</v>
      </c>
      <c r="L100" s="464">
        <v>220.2</v>
      </c>
      <c r="T100" s="1795"/>
    </row>
    <row r="101" spans="1:20" s="6" customFormat="1">
      <c r="A101" s="35" t="s">
        <v>3058</v>
      </c>
      <c r="B101" s="1843">
        <v>45517</v>
      </c>
      <c r="C101" s="1843">
        <v>45517</v>
      </c>
      <c r="D101" s="1835">
        <v>18275</v>
      </c>
      <c r="E101" s="1947" t="s">
        <v>1115</v>
      </c>
      <c r="F101" s="1835">
        <v>869</v>
      </c>
      <c r="G101" s="1947" t="s">
        <v>16</v>
      </c>
      <c r="H101" s="1949">
        <v>5</v>
      </c>
      <c r="I101" s="35" t="s">
        <v>6</v>
      </c>
      <c r="J101" s="1947"/>
      <c r="K101" s="1835"/>
      <c r="L101" s="464">
        <v>57.5</v>
      </c>
      <c r="T101" s="1795"/>
    </row>
    <row r="102" spans="1:20" s="6" customFormat="1">
      <c r="A102" s="35" t="s">
        <v>3100</v>
      </c>
      <c r="B102" s="1843">
        <v>45517</v>
      </c>
      <c r="C102" s="1843">
        <v>45510</v>
      </c>
      <c r="D102" s="1835">
        <v>18285</v>
      </c>
      <c r="E102" s="1947" t="s">
        <v>1115</v>
      </c>
      <c r="F102" s="1835">
        <v>951</v>
      </c>
      <c r="G102" s="1947" t="s">
        <v>58</v>
      </c>
      <c r="H102" s="1949">
        <v>1</v>
      </c>
      <c r="I102" s="35" t="s">
        <v>6</v>
      </c>
      <c r="J102" s="1947"/>
      <c r="K102" s="1835"/>
      <c r="L102" s="464">
        <v>110</v>
      </c>
      <c r="T102" s="1795"/>
    </row>
    <row r="103" spans="1:20" s="6" customFormat="1">
      <c r="A103" s="35" t="s">
        <v>3793</v>
      </c>
      <c r="B103" s="1843">
        <v>45517</v>
      </c>
      <c r="C103" s="1843">
        <v>45510</v>
      </c>
      <c r="D103" s="1835">
        <v>18286</v>
      </c>
      <c r="E103" s="1947" t="s">
        <v>1115</v>
      </c>
      <c r="F103" s="1835">
        <v>3186</v>
      </c>
      <c r="G103" s="1947" t="s">
        <v>18</v>
      </c>
      <c r="H103" s="1949" t="s">
        <v>984</v>
      </c>
      <c r="I103" s="35" t="s">
        <v>6</v>
      </c>
      <c r="J103" s="1947" t="s">
        <v>991</v>
      </c>
      <c r="K103" s="1835"/>
      <c r="L103" s="464">
        <v>85</v>
      </c>
      <c r="T103" s="1795"/>
    </row>
    <row r="104" spans="1:20" s="6" customFormat="1">
      <c r="A104" s="35" t="s">
        <v>791</v>
      </c>
      <c r="B104" s="1843">
        <v>45517</v>
      </c>
      <c r="C104" s="1843">
        <v>45510</v>
      </c>
      <c r="D104" s="1835">
        <v>18289</v>
      </c>
      <c r="E104" s="1947" t="s">
        <v>7</v>
      </c>
      <c r="F104" s="1835">
        <v>1446</v>
      </c>
      <c r="G104" s="1947" t="s">
        <v>58</v>
      </c>
      <c r="H104" s="1949">
        <v>2</v>
      </c>
      <c r="I104" s="35" t="s">
        <v>6</v>
      </c>
      <c r="J104" s="1947"/>
      <c r="K104" s="1835"/>
      <c r="L104" s="464">
        <v>390</v>
      </c>
      <c r="T104" s="1795"/>
    </row>
    <row r="105" spans="1:20" s="6" customFormat="1">
      <c r="A105" s="35" t="s">
        <v>3324</v>
      </c>
      <c r="B105" s="1843">
        <v>45517</v>
      </c>
      <c r="C105" s="1948">
        <v>45510</v>
      </c>
      <c r="D105" s="1835">
        <v>18290</v>
      </c>
      <c r="E105" s="1947" t="s">
        <v>1115</v>
      </c>
      <c r="F105" s="1835">
        <v>5093</v>
      </c>
      <c r="G105" s="1947" t="s">
        <v>38</v>
      </c>
      <c r="H105" s="1949">
        <v>8</v>
      </c>
      <c r="I105" s="35" t="s">
        <v>6</v>
      </c>
      <c r="J105" s="1947"/>
      <c r="K105" s="1835"/>
      <c r="L105" s="464">
        <v>115.5</v>
      </c>
      <c r="T105" s="1795"/>
    </row>
    <row r="106" spans="1:20" s="6" customFormat="1">
      <c r="A106" s="35" t="s">
        <v>368</v>
      </c>
      <c r="B106" s="1843">
        <v>45517</v>
      </c>
      <c r="C106" s="1843">
        <v>45510</v>
      </c>
      <c r="D106" s="1835">
        <v>18293</v>
      </c>
      <c r="E106" s="1947" t="s">
        <v>1115</v>
      </c>
      <c r="F106" s="1835">
        <v>951</v>
      </c>
      <c r="G106" s="1947" t="s">
        <v>58</v>
      </c>
      <c r="H106" s="1949">
        <v>3</v>
      </c>
      <c r="I106" s="35" t="s">
        <v>6</v>
      </c>
      <c r="J106" s="1947"/>
      <c r="K106" s="1835"/>
      <c r="L106" s="464">
        <v>306</v>
      </c>
      <c r="T106" s="1795"/>
    </row>
    <row r="107" spans="1:20" s="6" customFormat="1">
      <c r="A107" s="35" t="s">
        <v>4028</v>
      </c>
      <c r="B107" s="1843">
        <v>45517</v>
      </c>
      <c r="C107" s="1843">
        <v>45510</v>
      </c>
      <c r="D107" s="1835">
        <v>18294</v>
      </c>
      <c r="E107" s="1947" t="s">
        <v>1115</v>
      </c>
      <c r="F107" s="1835">
        <v>869</v>
      </c>
      <c r="G107" s="1947" t="s">
        <v>16</v>
      </c>
      <c r="H107" s="1949">
        <v>5</v>
      </c>
      <c r="I107" s="35" t="s">
        <v>6</v>
      </c>
      <c r="J107" s="1947"/>
      <c r="K107" s="1835"/>
      <c r="L107" s="464">
        <v>47.5</v>
      </c>
      <c r="T107" s="1795"/>
    </row>
    <row r="108" spans="1:20" s="6" customFormat="1">
      <c r="A108" s="35" t="s">
        <v>520</v>
      </c>
      <c r="B108" s="1843">
        <v>45517</v>
      </c>
      <c r="C108" s="1843">
        <v>45517</v>
      </c>
      <c r="D108" s="1835">
        <v>18299</v>
      </c>
      <c r="E108" s="1947" t="s">
        <v>7</v>
      </c>
      <c r="F108" s="1835">
        <v>4467</v>
      </c>
      <c r="G108" s="1947" t="s">
        <v>127</v>
      </c>
      <c r="H108" s="1949">
        <v>15</v>
      </c>
      <c r="I108" s="35" t="s">
        <v>6</v>
      </c>
      <c r="J108" s="1947"/>
      <c r="K108" s="1835"/>
      <c r="L108" s="464"/>
      <c r="T108" s="1795"/>
    </row>
    <row r="109" spans="1:20" s="6" customFormat="1">
      <c r="A109" s="35"/>
      <c r="B109" s="1843"/>
      <c r="C109" s="1843"/>
      <c r="D109" s="1835"/>
      <c r="E109" s="1947" t="s">
        <v>2351</v>
      </c>
      <c r="F109" s="1835">
        <v>4466</v>
      </c>
      <c r="G109" s="1947" t="s">
        <v>521</v>
      </c>
      <c r="H109" s="1949">
        <v>100</v>
      </c>
      <c r="I109" s="35" t="s">
        <v>6</v>
      </c>
      <c r="J109" s="1947" t="s">
        <v>1214</v>
      </c>
      <c r="K109" s="1947" t="s">
        <v>4029</v>
      </c>
      <c r="L109" s="464">
        <v>3323.5</v>
      </c>
      <c r="T109" s="1795"/>
    </row>
    <row r="110" spans="1:20" s="6" customFormat="1">
      <c r="A110" s="35" t="s">
        <v>4033</v>
      </c>
      <c r="B110" s="1843">
        <v>45518</v>
      </c>
      <c r="C110" s="1843">
        <v>45517</v>
      </c>
      <c r="D110" s="1835">
        <v>18298</v>
      </c>
      <c r="E110" s="1947" t="s">
        <v>424</v>
      </c>
      <c r="F110" s="1835">
        <v>5232</v>
      </c>
      <c r="G110" s="1947" t="s">
        <v>21</v>
      </c>
      <c r="H110" s="1949">
        <v>1</v>
      </c>
      <c r="I110" s="35" t="s">
        <v>6</v>
      </c>
      <c r="J110" s="1947" t="s">
        <v>4034</v>
      </c>
      <c r="K110" s="1835"/>
      <c r="L110" s="464">
        <v>77.28</v>
      </c>
      <c r="T110" s="1795"/>
    </row>
    <row r="111" spans="1:20" s="6" customFormat="1">
      <c r="A111" s="35" t="s">
        <v>68</v>
      </c>
      <c r="B111" s="1843">
        <v>45518</v>
      </c>
      <c r="C111" s="1843">
        <v>45512</v>
      </c>
      <c r="D111" s="1835">
        <v>18307</v>
      </c>
      <c r="E111" s="1947" t="s">
        <v>1115</v>
      </c>
      <c r="F111" s="1835">
        <v>1960</v>
      </c>
      <c r="G111" s="1947" t="s">
        <v>13</v>
      </c>
      <c r="H111" s="1949">
        <v>54</v>
      </c>
      <c r="I111" s="35" t="s">
        <v>6</v>
      </c>
      <c r="J111" s="1947"/>
      <c r="K111" s="1835"/>
      <c r="L111" s="464">
        <v>993.6</v>
      </c>
      <c r="T111" s="1795"/>
    </row>
    <row r="112" spans="1:20" s="6" customFormat="1">
      <c r="A112" s="35" t="s">
        <v>1631</v>
      </c>
      <c r="B112" s="1843">
        <v>45518</v>
      </c>
      <c r="C112" s="1843">
        <v>45481</v>
      </c>
      <c r="D112" s="1835">
        <v>18308</v>
      </c>
      <c r="E112" s="1947" t="s">
        <v>44</v>
      </c>
      <c r="F112" s="1835">
        <v>2081</v>
      </c>
      <c r="G112" s="1947" t="s">
        <v>1195</v>
      </c>
      <c r="H112" s="1949">
        <v>5</v>
      </c>
      <c r="I112" s="35" t="s">
        <v>6</v>
      </c>
      <c r="J112" s="1947"/>
      <c r="K112" s="1835"/>
      <c r="L112" s="464">
        <v>84</v>
      </c>
      <c r="T112" s="1795"/>
    </row>
    <row r="113" spans="1:20" s="6" customFormat="1">
      <c r="A113" s="35" t="s">
        <v>2830</v>
      </c>
      <c r="B113" s="1843">
        <v>45511</v>
      </c>
      <c r="C113" s="1843">
        <v>45510</v>
      </c>
      <c r="D113" s="1835">
        <v>18304</v>
      </c>
      <c r="E113" s="1947" t="s">
        <v>7</v>
      </c>
      <c r="F113" s="1835">
        <v>2412</v>
      </c>
      <c r="G113" s="1947" t="s">
        <v>38</v>
      </c>
      <c r="H113" s="1949">
        <v>20</v>
      </c>
      <c r="I113" s="35" t="s">
        <v>6</v>
      </c>
      <c r="J113" s="1947" t="s">
        <v>3164</v>
      </c>
      <c r="K113" s="1835"/>
      <c r="L113" s="464">
        <v>1080</v>
      </c>
      <c r="T113" s="1795"/>
    </row>
    <row r="114" spans="1:20" s="6" customFormat="1">
      <c r="A114" s="35" t="s">
        <v>883</v>
      </c>
      <c r="B114" s="1843">
        <v>45426</v>
      </c>
      <c r="C114" s="1843">
        <v>45510</v>
      </c>
      <c r="D114" s="1835">
        <v>18311</v>
      </c>
      <c r="E114" s="1947" t="s">
        <v>1115</v>
      </c>
      <c r="F114" s="1835">
        <v>843</v>
      </c>
      <c r="G114" s="1947" t="s">
        <v>203</v>
      </c>
      <c r="H114" s="1949">
        <v>4</v>
      </c>
      <c r="I114" s="35" t="s">
        <v>6</v>
      </c>
      <c r="J114" s="1947"/>
      <c r="K114" s="1835"/>
      <c r="L114" s="464">
        <v>31.48</v>
      </c>
      <c r="T114" s="1795"/>
    </row>
    <row r="115" spans="1:20" s="6" customFormat="1">
      <c r="A115" s="35" t="s">
        <v>628</v>
      </c>
      <c r="B115" s="1843">
        <v>45519</v>
      </c>
      <c r="C115" s="1843">
        <v>45517</v>
      </c>
      <c r="D115" s="1835">
        <v>18315</v>
      </c>
      <c r="E115" s="1947" t="s">
        <v>1115</v>
      </c>
      <c r="F115" s="1835">
        <v>1292</v>
      </c>
      <c r="G115" s="1947" t="s">
        <v>54</v>
      </c>
      <c r="H115" s="1949">
        <v>20</v>
      </c>
      <c r="I115" s="35" t="s">
        <v>6</v>
      </c>
      <c r="J115" s="1947"/>
      <c r="K115" s="1835"/>
      <c r="L115" s="464">
        <v>470</v>
      </c>
      <c r="T115" s="1795"/>
    </row>
    <row r="116" spans="1:20" s="6" customFormat="1">
      <c r="A116" s="35" t="s">
        <v>799</v>
      </c>
      <c r="B116" s="1843">
        <v>45519</v>
      </c>
      <c r="C116" s="1843">
        <v>45510</v>
      </c>
      <c r="D116" s="1835">
        <v>18319</v>
      </c>
      <c r="E116" s="1947" t="s">
        <v>1115</v>
      </c>
      <c r="F116" s="1835">
        <v>2515</v>
      </c>
      <c r="G116" s="1947" t="s">
        <v>35</v>
      </c>
      <c r="H116" s="1949">
        <v>10</v>
      </c>
      <c r="I116" s="35" t="s">
        <v>6</v>
      </c>
      <c r="J116" s="1947"/>
      <c r="K116" s="1835"/>
      <c r="L116" s="464">
        <v>155</v>
      </c>
      <c r="T116" s="1795"/>
    </row>
    <row r="117" spans="1:20" s="6" customFormat="1">
      <c r="A117" s="25" t="s">
        <v>2099</v>
      </c>
      <c r="B117" s="14">
        <v>45519</v>
      </c>
      <c r="C117" s="14">
        <v>45517</v>
      </c>
      <c r="D117" s="9">
        <v>18242</v>
      </c>
      <c r="E117" s="9" t="s">
        <v>2351</v>
      </c>
      <c r="F117" s="9">
        <v>2329</v>
      </c>
      <c r="G117" s="9" t="s">
        <v>53</v>
      </c>
      <c r="H117" s="10">
        <v>12</v>
      </c>
      <c r="I117" s="35" t="s">
        <v>6</v>
      </c>
      <c r="J117" s="9" t="s">
        <v>4038</v>
      </c>
      <c r="K117" s="9"/>
      <c r="L117" s="458">
        <v>1314</v>
      </c>
      <c r="S117"/>
      <c r="T117" s="6" t="s">
        <v>4023</v>
      </c>
    </row>
    <row r="118" spans="1:20" s="6" customFormat="1">
      <c r="A118" s="35" t="s">
        <v>3001</v>
      </c>
      <c r="B118" s="1843">
        <v>45518</v>
      </c>
      <c r="C118" s="1843">
        <v>45512</v>
      </c>
      <c r="D118" s="1835">
        <v>18330</v>
      </c>
      <c r="E118" s="1947" t="s">
        <v>1115</v>
      </c>
      <c r="F118" s="1835">
        <v>4768</v>
      </c>
      <c r="G118" s="1947" t="s">
        <v>62</v>
      </c>
      <c r="H118" s="1949">
        <v>100</v>
      </c>
      <c r="I118" s="35" t="s">
        <v>6</v>
      </c>
      <c r="J118" s="1947"/>
      <c r="K118" s="1835"/>
      <c r="L118" s="464"/>
      <c r="T118" s="1795"/>
    </row>
    <row r="119" spans="1:20" s="6" customFormat="1">
      <c r="A119" s="35"/>
      <c r="B119" s="1843"/>
      <c r="C119" s="1843"/>
      <c r="D119" s="1835"/>
      <c r="E119" s="1947" t="s">
        <v>1115</v>
      </c>
      <c r="F119" s="1835">
        <v>4666</v>
      </c>
      <c r="G119" s="1947" t="s">
        <v>2545</v>
      </c>
      <c r="H119" s="1949">
        <v>200</v>
      </c>
      <c r="I119" s="35" t="s">
        <v>6</v>
      </c>
      <c r="J119" s="1947"/>
      <c r="K119" s="1835"/>
      <c r="L119" s="464">
        <v>3360</v>
      </c>
      <c r="T119" s="1795"/>
    </row>
    <row r="120" spans="1:20" s="6" customFormat="1">
      <c r="A120" s="35" t="s">
        <v>3323</v>
      </c>
      <c r="B120" s="1843">
        <v>45520</v>
      </c>
      <c r="C120" s="1843">
        <v>45512</v>
      </c>
      <c r="D120" s="1835">
        <v>18336</v>
      </c>
      <c r="E120" s="1947" t="s">
        <v>1574</v>
      </c>
      <c r="F120" s="1835">
        <v>4830</v>
      </c>
      <c r="G120" s="1947" t="s">
        <v>38</v>
      </c>
      <c r="H120" s="1949">
        <v>4</v>
      </c>
      <c r="I120" s="35" t="s">
        <v>6</v>
      </c>
      <c r="J120" s="1947"/>
      <c r="K120" s="1835"/>
      <c r="L120" s="464">
        <v>101.48</v>
      </c>
      <c r="T120" s="1795"/>
    </row>
    <row r="121" spans="1:20" s="6" customFormat="1">
      <c r="A121" s="35" t="s">
        <v>1303</v>
      </c>
      <c r="B121" s="1843">
        <v>45516</v>
      </c>
      <c r="C121" s="1843">
        <v>45513</v>
      </c>
      <c r="D121" s="1835">
        <v>18337</v>
      </c>
      <c r="E121" s="1947" t="s">
        <v>1115</v>
      </c>
      <c r="F121" s="1835">
        <v>3624</v>
      </c>
      <c r="G121" s="1947" t="s">
        <v>63</v>
      </c>
      <c r="H121" s="1949">
        <v>50</v>
      </c>
      <c r="I121" s="35" t="s">
        <v>6</v>
      </c>
      <c r="J121" s="1947" t="s">
        <v>991</v>
      </c>
      <c r="K121" s="1835"/>
      <c r="L121" s="464">
        <v>489</v>
      </c>
      <c r="T121" s="1795"/>
    </row>
    <row r="122" spans="1:20" s="6" customFormat="1">
      <c r="A122" s="35" t="s">
        <v>4043</v>
      </c>
      <c r="B122" s="1843">
        <v>45523</v>
      </c>
      <c r="C122" s="1843">
        <v>45512</v>
      </c>
      <c r="D122" s="1835">
        <v>18338</v>
      </c>
      <c r="E122" s="1947" t="s">
        <v>7</v>
      </c>
      <c r="F122" s="1835">
        <v>2490</v>
      </c>
      <c r="G122" s="1947" t="s">
        <v>85</v>
      </c>
      <c r="H122" s="1949" t="s">
        <v>984</v>
      </c>
      <c r="I122" s="35" t="s">
        <v>6</v>
      </c>
      <c r="J122" s="1947"/>
      <c r="K122" s="1835"/>
      <c r="L122" s="464">
        <v>23.1</v>
      </c>
      <c r="T122" s="1795"/>
    </row>
    <row r="123" spans="1:20" s="6" customFormat="1">
      <c r="A123" s="35" t="s">
        <v>2420</v>
      </c>
      <c r="B123" s="1843">
        <v>45523</v>
      </c>
      <c r="C123" s="1843">
        <v>45512</v>
      </c>
      <c r="D123" s="1835">
        <v>18346</v>
      </c>
      <c r="E123" s="1947" t="s">
        <v>7</v>
      </c>
      <c r="F123" s="1835">
        <v>2490</v>
      </c>
      <c r="G123" s="1947" t="s">
        <v>85</v>
      </c>
      <c r="H123" s="1949" t="s">
        <v>984</v>
      </c>
      <c r="I123" s="35" t="s">
        <v>6</v>
      </c>
      <c r="J123" s="1947"/>
      <c r="K123" s="1835"/>
      <c r="L123" s="464">
        <v>23.1</v>
      </c>
      <c r="T123" s="1795"/>
    </row>
    <row r="124" spans="1:20" s="6" customFormat="1">
      <c r="A124" s="35" t="s">
        <v>3317</v>
      </c>
      <c r="B124" s="1843">
        <v>45520</v>
      </c>
      <c r="C124" s="1843">
        <v>45512</v>
      </c>
      <c r="D124" s="1835">
        <v>18335</v>
      </c>
      <c r="E124" s="1947" t="s">
        <v>1221</v>
      </c>
      <c r="F124" s="1835">
        <v>3827</v>
      </c>
      <c r="G124" s="1947" t="s">
        <v>9</v>
      </c>
      <c r="H124" s="1949">
        <v>3</v>
      </c>
      <c r="I124" s="35" t="s">
        <v>6</v>
      </c>
      <c r="J124" s="1947"/>
      <c r="K124" s="1835"/>
      <c r="L124" s="464">
        <v>66</v>
      </c>
      <c r="T124" s="1795"/>
    </row>
    <row r="125" spans="1:20" s="6" customFormat="1">
      <c r="A125" s="35" t="s">
        <v>1100</v>
      </c>
      <c r="B125" s="1843">
        <v>45520</v>
      </c>
      <c r="C125" s="1843">
        <v>45517</v>
      </c>
      <c r="D125" s="1835">
        <v>18332</v>
      </c>
      <c r="E125" s="1947" t="s">
        <v>2212</v>
      </c>
      <c r="F125" s="1835">
        <v>3765</v>
      </c>
      <c r="G125" s="1947" t="s">
        <v>200</v>
      </c>
      <c r="H125" s="1949">
        <v>16</v>
      </c>
      <c r="I125" s="35" t="s">
        <v>6</v>
      </c>
      <c r="J125" s="1947"/>
      <c r="K125" s="1835"/>
      <c r="L125" s="464">
        <v>650</v>
      </c>
      <c r="T125" s="1795"/>
    </row>
    <row r="126" spans="1:20" s="6" customFormat="1">
      <c r="A126" s="35" t="s">
        <v>2263</v>
      </c>
      <c r="B126" s="1843">
        <v>45523</v>
      </c>
      <c r="C126" s="1843">
        <v>45517</v>
      </c>
      <c r="D126" s="1835">
        <v>18341</v>
      </c>
      <c r="E126" s="1947" t="s">
        <v>1221</v>
      </c>
      <c r="F126" s="1835">
        <v>4320</v>
      </c>
      <c r="G126" s="1947" t="s">
        <v>63</v>
      </c>
      <c r="H126" s="1949">
        <v>10</v>
      </c>
      <c r="I126" s="35" t="s">
        <v>6</v>
      </c>
      <c r="J126" s="1947"/>
      <c r="K126" s="1835"/>
      <c r="L126" s="464">
        <v>665</v>
      </c>
      <c r="T126" s="1795"/>
    </row>
    <row r="127" spans="1:20" s="6" customFormat="1">
      <c r="A127" s="35" t="s">
        <v>1924</v>
      </c>
      <c r="B127" s="1843">
        <v>45524</v>
      </c>
      <c r="C127" s="1843">
        <v>45516</v>
      </c>
      <c r="D127" s="1835">
        <v>18347</v>
      </c>
      <c r="E127" s="1947" t="s">
        <v>1115</v>
      </c>
      <c r="F127" s="1835">
        <v>744</v>
      </c>
      <c r="G127" s="1947" t="s">
        <v>48</v>
      </c>
      <c r="H127" s="1949">
        <v>5</v>
      </c>
      <c r="I127" s="35" t="s">
        <v>6</v>
      </c>
      <c r="J127" s="1947"/>
      <c r="K127" s="1835"/>
      <c r="L127" s="464">
        <v>275</v>
      </c>
      <c r="T127" s="1795"/>
    </row>
    <row r="128" spans="1:20" s="6" customFormat="1">
      <c r="A128" s="35" t="s">
        <v>771</v>
      </c>
      <c r="B128" s="1843">
        <v>45524</v>
      </c>
      <c r="C128" s="1843">
        <v>45516</v>
      </c>
      <c r="D128" s="1835">
        <v>18352</v>
      </c>
      <c r="E128" s="1947" t="s">
        <v>1115</v>
      </c>
      <c r="F128" s="1835">
        <v>1677</v>
      </c>
      <c r="G128" s="1947" t="s">
        <v>70</v>
      </c>
      <c r="H128" s="1949">
        <v>10</v>
      </c>
      <c r="I128" s="35" t="s">
        <v>6</v>
      </c>
      <c r="J128" s="1947"/>
      <c r="K128" s="1835"/>
      <c r="L128" s="464">
        <v>137</v>
      </c>
      <c r="T128" s="1795"/>
    </row>
    <row r="129" spans="1:20" s="6" customFormat="1">
      <c r="A129" s="35" t="s">
        <v>365</v>
      </c>
      <c r="B129" s="1843">
        <v>45523</v>
      </c>
      <c r="C129" s="1843">
        <v>45516</v>
      </c>
      <c r="D129" s="1835">
        <v>18345</v>
      </c>
      <c r="E129" s="1947" t="s">
        <v>1115</v>
      </c>
      <c r="F129" s="1835">
        <v>838</v>
      </c>
      <c r="G129" s="1947" t="s">
        <v>5</v>
      </c>
      <c r="H129" s="1949">
        <v>30</v>
      </c>
      <c r="I129" s="35" t="s">
        <v>6</v>
      </c>
      <c r="J129" s="1947"/>
      <c r="K129" s="1835"/>
      <c r="L129" s="464">
        <v>1082.0999999999999</v>
      </c>
      <c r="T129" s="1795"/>
    </row>
    <row r="130" spans="1:20" s="6" customFormat="1">
      <c r="A130" s="35" t="s">
        <v>3409</v>
      </c>
      <c r="B130" s="1843">
        <v>45524</v>
      </c>
      <c r="C130" s="1843">
        <v>45517</v>
      </c>
      <c r="D130" s="1835">
        <v>18359</v>
      </c>
      <c r="E130" s="1947" t="s">
        <v>7</v>
      </c>
      <c r="F130" s="1835">
        <v>1853</v>
      </c>
      <c r="G130" s="1947" t="s">
        <v>20</v>
      </c>
      <c r="H130" s="1949">
        <v>5</v>
      </c>
      <c r="I130" s="35" t="s">
        <v>6</v>
      </c>
      <c r="J130" s="1947"/>
      <c r="K130" s="1835"/>
      <c r="L130" s="464">
        <v>197.15</v>
      </c>
      <c r="T130" s="1795"/>
    </row>
    <row r="131" spans="1:20" s="6" customFormat="1">
      <c r="A131" s="35" t="s">
        <v>1597</v>
      </c>
      <c r="B131" s="1843">
        <v>45525</v>
      </c>
      <c r="C131" s="1843">
        <v>45517</v>
      </c>
      <c r="D131" s="1835">
        <v>18363</v>
      </c>
      <c r="E131" s="1947" t="s">
        <v>2351</v>
      </c>
      <c r="F131" s="1835">
        <v>3096</v>
      </c>
      <c r="G131" s="1947" t="s">
        <v>47</v>
      </c>
      <c r="H131" s="1949">
        <v>10</v>
      </c>
      <c r="I131" s="35" t="s">
        <v>6</v>
      </c>
      <c r="J131" s="1947"/>
      <c r="K131" s="1835"/>
      <c r="L131" s="464">
        <v>850</v>
      </c>
      <c r="T131" s="1795"/>
    </row>
    <row r="132" spans="1:20" s="6" customFormat="1">
      <c r="A132" s="35" t="s">
        <v>1468</v>
      </c>
      <c r="B132" s="1843">
        <v>45525</v>
      </c>
      <c r="C132" s="1843">
        <v>45517</v>
      </c>
      <c r="D132" s="1835">
        <v>18366</v>
      </c>
      <c r="E132" s="1947" t="s">
        <v>1115</v>
      </c>
      <c r="F132" s="1835">
        <v>753</v>
      </c>
      <c r="G132" s="1947" t="s">
        <v>47</v>
      </c>
      <c r="H132" s="1949" t="s">
        <v>903</v>
      </c>
      <c r="I132" s="35" t="s">
        <v>6</v>
      </c>
      <c r="J132" s="1947"/>
      <c r="K132" s="1835"/>
      <c r="L132" s="464">
        <v>288.64</v>
      </c>
      <c r="T132" s="1795"/>
    </row>
    <row r="133" spans="1:20" s="6" customFormat="1">
      <c r="A133" s="25" t="s">
        <v>2854</v>
      </c>
      <c r="B133" s="14">
        <v>45526</v>
      </c>
      <c r="C133" s="14">
        <v>45527</v>
      </c>
      <c r="D133" s="9">
        <v>18220</v>
      </c>
      <c r="E133" s="9" t="s">
        <v>1115</v>
      </c>
      <c r="F133" s="9">
        <v>2691</v>
      </c>
      <c r="G133" s="9" t="s">
        <v>47</v>
      </c>
      <c r="H133" s="10">
        <v>100</v>
      </c>
      <c r="I133" s="35" t="s">
        <v>6</v>
      </c>
      <c r="J133" s="9" t="s">
        <v>97</v>
      </c>
      <c r="K133" s="9"/>
      <c r="L133" s="458">
        <v>3230</v>
      </c>
      <c r="S133"/>
      <c r="T133" s="6" t="s">
        <v>4021</v>
      </c>
    </row>
    <row r="134" spans="1:20" s="6" customFormat="1">
      <c r="A134" s="35" t="s">
        <v>2374</v>
      </c>
      <c r="B134" s="1843">
        <v>45527</v>
      </c>
      <c r="C134" s="1843">
        <v>45520</v>
      </c>
      <c r="D134" s="1835">
        <v>18371</v>
      </c>
      <c r="E134" s="1947" t="s">
        <v>1221</v>
      </c>
      <c r="F134" s="1835">
        <v>4375</v>
      </c>
      <c r="G134" s="1947" t="s">
        <v>31</v>
      </c>
      <c r="H134" s="1949">
        <v>100</v>
      </c>
      <c r="I134" s="35" t="s">
        <v>6</v>
      </c>
      <c r="J134" s="1947"/>
      <c r="K134" s="1835"/>
      <c r="L134" s="464">
        <v>2090</v>
      </c>
      <c r="T134" s="1795"/>
    </row>
    <row r="135" spans="1:20" s="6" customFormat="1">
      <c r="A135" s="35" t="s">
        <v>4046</v>
      </c>
      <c r="B135" s="1948">
        <v>45531</v>
      </c>
      <c r="C135" s="1948">
        <v>45527</v>
      </c>
      <c r="D135" s="1947">
        <v>18361</v>
      </c>
      <c r="E135" s="1947" t="s">
        <v>1115</v>
      </c>
      <c r="F135" s="1947">
        <v>5241</v>
      </c>
      <c r="G135" s="1947" t="s">
        <v>4047</v>
      </c>
      <c r="H135" s="1949">
        <v>60</v>
      </c>
      <c r="I135" s="35" t="s">
        <v>6</v>
      </c>
      <c r="J135" s="1947"/>
      <c r="K135" s="1947" t="s">
        <v>4051</v>
      </c>
      <c r="L135" s="464">
        <v>2880</v>
      </c>
      <c r="T135" s="1795" t="s">
        <v>4053</v>
      </c>
    </row>
    <row r="136" spans="1:20" s="6" customFormat="1">
      <c r="A136" s="45" t="s">
        <v>4048</v>
      </c>
      <c r="B136" s="1843">
        <v>45527</v>
      </c>
      <c r="C136" s="1843">
        <v>45499</v>
      </c>
      <c r="D136" s="1835">
        <v>18368</v>
      </c>
      <c r="E136" s="1947" t="s">
        <v>1115</v>
      </c>
      <c r="F136" s="1835">
        <v>5235</v>
      </c>
      <c r="G136" s="1947" t="s">
        <v>4049</v>
      </c>
      <c r="H136" s="1949">
        <v>60</v>
      </c>
      <c r="I136" s="35" t="s">
        <v>6</v>
      </c>
      <c r="J136" s="1947" t="s">
        <v>4050</v>
      </c>
      <c r="K136" s="1947" t="s">
        <v>4051</v>
      </c>
      <c r="L136" s="464"/>
      <c r="T136" s="1795"/>
    </row>
    <row r="137" spans="1:20" s="6" customFormat="1">
      <c r="A137" s="35"/>
      <c r="B137" s="1843"/>
      <c r="C137" s="1843"/>
      <c r="D137" s="1835"/>
      <c r="E137" s="1947" t="s">
        <v>1115</v>
      </c>
      <c r="F137" s="1835">
        <v>5236</v>
      </c>
      <c r="G137" s="1947" t="s">
        <v>826</v>
      </c>
      <c r="H137" s="1949">
        <v>40</v>
      </c>
      <c r="I137" s="35" t="s">
        <v>6</v>
      </c>
      <c r="J137" s="1947" t="s">
        <v>3486</v>
      </c>
      <c r="K137" s="1947" t="s">
        <v>4051</v>
      </c>
      <c r="L137" s="464">
        <v>3640</v>
      </c>
      <c r="T137" s="1795"/>
    </row>
    <row r="138" spans="1:20" s="6" customFormat="1">
      <c r="A138" s="35" t="s">
        <v>2374</v>
      </c>
      <c r="B138" s="1843"/>
      <c r="C138" s="1843"/>
      <c r="D138" s="1835"/>
      <c r="E138" s="1947"/>
      <c r="F138" s="1835">
        <v>4491</v>
      </c>
      <c r="G138" s="1947" t="s">
        <v>2456</v>
      </c>
      <c r="H138" s="1949">
        <v>2400</v>
      </c>
      <c r="I138" s="35" t="s">
        <v>6</v>
      </c>
      <c r="J138" s="1947"/>
      <c r="K138" s="1947" t="s">
        <v>82</v>
      </c>
      <c r="L138" s="464">
        <v>552</v>
      </c>
      <c r="T138" s="1795"/>
    </row>
    <row r="139" spans="1:20" s="6" customFormat="1">
      <c r="A139" s="25" t="s">
        <v>2374</v>
      </c>
      <c r="B139" s="14">
        <v>45517</v>
      </c>
      <c r="C139" s="14">
        <v>45516</v>
      </c>
      <c r="D139" s="9">
        <v>18156</v>
      </c>
      <c r="E139" s="9" t="s">
        <v>81</v>
      </c>
      <c r="F139" s="9">
        <v>4491</v>
      </c>
      <c r="G139" s="9" t="s">
        <v>2456</v>
      </c>
      <c r="H139" s="10">
        <v>2400</v>
      </c>
      <c r="I139" s="35" t="s">
        <v>6</v>
      </c>
      <c r="J139" s="9" t="s">
        <v>3486</v>
      </c>
      <c r="K139" s="9"/>
      <c r="L139" s="458">
        <v>552</v>
      </c>
      <c r="S139"/>
    </row>
    <row r="140" spans="1:20" s="6" customFormat="1">
      <c r="A140" s="25" t="s">
        <v>2374</v>
      </c>
      <c r="B140" s="14">
        <v>45513</v>
      </c>
      <c r="C140" s="14">
        <v>45516</v>
      </c>
      <c r="D140" s="9">
        <v>18157</v>
      </c>
      <c r="E140" s="9" t="s">
        <v>7</v>
      </c>
      <c r="F140" s="9">
        <v>4389</v>
      </c>
      <c r="G140" s="9" t="s">
        <v>210</v>
      </c>
      <c r="H140" s="10">
        <v>200</v>
      </c>
      <c r="I140" s="35" t="s">
        <v>6</v>
      </c>
      <c r="J140" s="9" t="s">
        <v>82</v>
      </c>
      <c r="K140" s="9"/>
      <c r="L140" s="458">
        <v>620</v>
      </c>
      <c r="S140"/>
    </row>
    <row r="141" spans="1:20" s="6" customFormat="1">
      <c r="A141" s="35" t="s">
        <v>141</v>
      </c>
      <c r="B141" s="1843">
        <v>45518</v>
      </c>
      <c r="C141" s="1843">
        <v>45517</v>
      </c>
      <c r="D141" s="1835">
        <v>18189</v>
      </c>
      <c r="E141" s="1947" t="s">
        <v>1221</v>
      </c>
      <c r="F141" s="1835">
        <v>4736</v>
      </c>
      <c r="G141" s="1947" t="s">
        <v>729</v>
      </c>
      <c r="H141" s="1949" t="s">
        <v>3161</v>
      </c>
      <c r="I141" s="35" t="s">
        <v>6</v>
      </c>
      <c r="J141" s="1947"/>
      <c r="K141" s="1835"/>
      <c r="L141" s="464">
        <v>371.56</v>
      </c>
      <c r="T141" s="1795"/>
    </row>
    <row r="142" spans="1:20" s="6" customFormat="1">
      <c r="A142" s="35" t="s">
        <v>3294</v>
      </c>
      <c r="B142" s="1843">
        <v>45526</v>
      </c>
      <c r="C142" s="1843">
        <v>45517</v>
      </c>
      <c r="D142" s="1835">
        <v>18378</v>
      </c>
      <c r="E142" s="1947" t="s">
        <v>1115</v>
      </c>
      <c r="F142" s="1835">
        <v>1007</v>
      </c>
      <c r="G142" s="1947" t="s">
        <v>135</v>
      </c>
      <c r="H142" s="1949">
        <v>4</v>
      </c>
      <c r="I142" s="35" t="s">
        <v>6</v>
      </c>
      <c r="J142" s="1947"/>
      <c r="K142" s="1835"/>
      <c r="L142" s="464">
        <v>108.8</v>
      </c>
      <c r="T142" s="1795"/>
    </row>
    <row r="143" spans="1:20" s="6" customFormat="1">
      <c r="A143" s="35" t="s">
        <v>2355</v>
      </c>
      <c r="B143" s="1843">
        <v>45526</v>
      </c>
      <c r="C143" s="1843">
        <v>45517</v>
      </c>
      <c r="D143" s="1835">
        <v>18379</v>
      </c>
      <c r="E143" s="1947" t="s">
        <v>1115</v>
      </c>
      <c r="F143" s="1835">
        <v>753</v>
      </c>
      <c r="G143" s="1947" t="s">
        <v>47</v>
      </c>
      <c r="H143" s="1949" t="s">
        <v>900</v>
      </c>
      <c r="I143" s="35" t="s">
        <v>6</v>
      </c>
      <c r="J143" s="1947"/>
      <c r="K143" s="1835"/>
      <c r="L143" s="464">
        <v>379</v>
      </c>
      <c r="T143" s="1795"/>
    </row>
    <row r="144" spans="1:20" s="6" customFormat="1">
      <c r="A144" s="35" t="s">
        <v>3244</v>
      </c>
      <c r="B144" s="1843">
        <v>45526</v>
      </c>
      <c r="C144" s="1843">
        <v>45517</v>
      </c>
      <c r="D144" s="1835">
        <v>18381</v>
      </c>
      <c r="E144" s="1947" t="s">
        <v>1115</v>
      </c>
      <c r="F144" s="1835">
        <v>1960</v>
      </c>
      <c r="G144" s="1947" t="s">
        <v>13</v>
      </c>
      <c r="H144" s="1949">
        <v>6</v>
      </c>
      <c r="I144" s="35" t="s">
        <v>6</v>
      </c>
      <c r="J144" s="1947"/>
      <c r="K144" s="1835"/>
      <c r="L144" s="464">
        <v>111</v>
      </c>
      <c r="T144" s="1795"/>
    </row>
    <row r="145" spans="1:20" s="6" customFormat="1">
      <c r="A145" s="35" t="s">
        <v>3409</v>
      </c>
      <c r="B145" s="1843">
        <v>45526</v>
      </c>
      <c r="C145" s="1843">
        <v>45519</v>
      </c>
      <c r="D145" s="1835">
        <v>18359</v>
      </c>
      <c r="E145" s="1947" t="s">
        <v>7</v>
      </c>
      <c r="F145" s="1835">
        <v>1853</v>
      </c>
      <c r="G145" s="1947" t="s">
        <v>20</v>
      </c>
      <c r="H145" s="1949">
        <v>5</v>
      </c>
      <c r="I145" s="35" t="s">
        <v>6</v>
      </c>
      <c r="J145" s="1947"/>
      <c r="K145" s="1835"/>
      <c r="L145" s="464">
        <v>197.15</v>
      </c>
      <c r="T145" s="1795"/>
    </row>
    <row r="146" spans="1:20" s="6" customFormat="1">
      <c r="A146" s="35" t="s">
        <v>141</v>
      </c>
      <c r="B146" s="1843">
        <v>45526</v>
      </c>
      <c r="C146" s="1843">
        <v>45527</v>
      </c>
      <c r="D146" s="1835">
        <v>18392</v>
      </c>
      <c r="E146" s="1947" t="s">
        <v>1221</v>
      </c>
      <c r="F146" s="1835">
        <v>4736</v>
      </c>
      <c r="G146" s="1947" t="s">
        <v>729</v>
      </c>
      <c r="H146" s="1949" t="s">
        <v>3161</v>
      </c>
      <c r="I146" s="35" t="s">
        <v>6</v>
      </c>
      <c r="J146" s="1947"/>
      <c r="K146" s="1835"/>
      <c r="L146" s="464">
        <v>371.36</v>
      </c>
      <c r="T146" s="1795"/>
    </row>
    <row r="147" spans="1:20" s="6" customFormat="1">
      <c r="A147" s="35" t="s">
        <v>4031</v>
      </c>
      <c r="B147" s="1843">
        <v>45525</v>
      </c>
      <c r="C147" s="1843">
        <v>45524</v>
      </c>
      <c r="D147" s="1835">
        <v>18405</v>
      </c>
      <c r="E147" s="1947" t="s">
        <v>1115</v>
      </c>
      <c r="F147" s="1835">
        <v>5252</v>
      </c>
      <c r="G147" s="1947" t="s">
        <v>36</v>
      </c>
      <c r="H147" s="1949">
        <v>230</v>
      </c>
      <c r="I147" s="35" t="s">
        <v>6</v>
      </c>
      <c r="J147" s="1947"/>
      <c r="K147" s="1835"/>
      <c r="L147" s="464">
        <v>7820</v>
      </c>
      <c r="T147" s="1795"/>
    </row>
    <row r="148" spans="1:20" s="6" customFormat="1">
      <c r="A148" s="35" t="s">
        <v>160</v>
      </c>
      <c r="B148" s="1843">
        <v>45527</v>
      </c>
      <c r="C148" s="1843">
        <v>45520</v>
      </c>
      <c r="D148" s="1835">
        <v>18395</v>
      </c>
      <c r="E148" s="1947" t="s">
        <v>1574</v>
      </c>
      <c r="F148" s="1835">
        <v>3016</v>
      </c>
      <c r="G148" s="1947" t="s">
        <v>22</v>
      </c>
      <c r="H148" s="1949">
        <v>20</v>
      </c>
      <c r="I148" s="35" t="s">
        <v>6</v>
      </c>
      <c r="J148" s="1947"/>
      <c r="K148" s="1835"/>
      <c r="L148" s="464">
        <v>454</v>
      </c>
      <c r="T148" s="1795"/>
    </row>
    <row r="149" spans="1:20" s="6" customFormat="1">
      <c r="A149" s="35" t="s">
        <v>2420</v>
      </c>
      <c r="B149" s="1843"/>
      <c r="C149" s="1843"/>
      <c r="D149" s="1835"/>
      <c r="E149" s="1947" t="s">
        <v>3632</v>
      </c>
      <c r="F149" s="1835">
        <v>0</v>
      </c>
      <c r="G149" s="1947" t="s">
        <v>15</v>
      </c>
      <c r="H149" s="1949"/>
      <c r="I149" s="35" t="s">
        <v>6</v>
      </c>
      <c r="J149" s="1947" t="s">
        <v>2110</v>
      </c>
      <c r="K149" s="1835"/>
      <c r="L149" s="464"/>
      <c r="T149" s="1795"/>
    </row>
    <row r="150" spans="1:20" s="6" customFormat="1">
      <c r="A150" s="35" t="s">
        <v>1303</v>
      </c>
      <c r="B150" s="1843">
        <v>45531</v>
      </c>
      <c r="C150" s="1843">
        <v>45523</v>
      </c>
      <c r="D150" s="1835">
        <v>18438</v>
      </c>
      <c r="E150" s="1947" t="s">
        <v>2351</v>
      </c>
      <c r="F150" s="1835">
        <v>3623</v>
      </c>
      <c r="G150" s="1947" t="s">
        <v>47</v>
      </c>
      <c r="H150" s="1949">
        <v>10</v>
      </c>
      <c r="I150" s="35" t="s">
        <v>6</v>
      </c>
      <c r="J150" s="1947"/>
      <c r="K150" s="1835"/>
      <c r="L150" s="464"/>
      <c r="T150" s="1795"/>
    </row>
    <row r="151" spans="1:20" s="6" customFormat="1">
      <c r="A151" s="35"/>
      <c r="B151" s="1843"/>
      <c r="C151" s="1843">
        <v>45526</v>
      </c>
      <c r="D151" s="1835"/>
      <c r="E151" s="1947" t="s">
        <v>1221</v>
      </c>
      <c r="F151" s="1947">
        <v>3624</v>
      </c>
      <c r="G151" s="1947" t="s">
        <v>63</v>
      </c>
      <c r="H151" s="1949">
        <v>20</v>
      </c>
      <c r="I151" s="35" t="s">
        <v>6</v>
      </c>
      <c r="J151" s="1947" t="s">
        <v>991</v>
      </c>
      <c r="K151" s="1835"/>
      <c r="L151" s="464">
        <v>604.70000000000005</v>
      </c>
      <c r="T151" s="1795"/>
    </row>
    <row r="152" spans="1:20" s="6" customFormat="1">
      <c r="A152" s="35" t="s">
        <v>141</v>
      </c>
      <c r="B152" s="1843">
        <v>45531</v>
      </c>
      <c r="C152" s="1843">
        <v>45520</v>
      </c>
      <c r="D152" s="1835">
        <v>18393</v>
      </c>
      <c r="E152" s="1947" t="s">
        <v>1115</v>
      </c>
      <c r="F152" s="1835">
        <v>4064</v>
      </c>
      <c r="G152" s="1947" t="s">
        <v>22</v>
      </c>
      <c r="H152" s="1949">
        <v>35</v>
      </c>
      <c r="I152" s="35" t="s">
        <v>6</v>
      </c>
      <c r="J152" s="1947"/>
      <c r="K152" s="1835"/>
      <c r="L152" s="464">
        <v>402.5</v>
      </c>
      <c r="T152" s="1795"/>
    </row>
    <row r="153" spans="1:20" s="6" customFormat="1">
      <c r="A153" s="35" t="s">
        <v>529</v>
      </c>
      <c r="B153" s="1843">
        <v>45527</v>
      </c>
      <c r="C153" s="1843">
        <v>45524</v>
      </c>
      <c r="D153" s="1835">
        <v>18408</v>
      </c>
      <c r="E153" s="1947" t="s">
        <v>1115</v>
      </c>
      <c r="F153" s="1835">
        <v>951</v>
      </c>
      <c r="G153" s="1947" t="s">
        <v>47</v>
      </c>
      <c r="H153" s="1949">
        <v>7</v>
      </c>
      <c r="I153" s="35" t="s">
        <v>6</v>
      </c>
      <c r="J153" s="1947"/>
      <c r="K153" s="1835"/>
      <c r="L153" s="464">
        <v>651</v>
      </c>
      <c r="T153" s="1795"/>
    </row>
    <row r="154" spans="1:20" s="6" customFormat="1">
      <c r="A154" s="35" t="s">
        <v>4058</v>
      </c>
      <c r="B154" s="1843">
        <v>45527</v>
      </c>
      <c r="C154" s="1843">
        <v>45520</v>
      </c>
      <c r="D154" s="1835">
        <v>18410</v>
      </c>
      <c r="E154" s="1947" t="s">
        <v>1115</v>
      </c>
      <c r="F154" s="1835">
        <v>838</v>
      </c>
      <c r="G154" s="1947" t="s">
        <v>5</v>
      </c>
      <c r="H154" s="1949">
        <v>4</v>
      </c>
      <c r="I154" s="35" t="s">
        <v>6</v>
      </c>
      <c r="J154" s="1947"/>
      <c r="K154" s="1835"/>
      <c r="L154" s="464">
        <v>114</v>
      </c>
      <c r="T154" s="1795"/>
    </row>
    <row r="155" spans="1:20" s="6" customFormat="1">
      <c r="A155" s="35" t="s">
        <v>4059</v>
      </c>
      <c r="B155" s="1843">
        <v>45530</v>
      </c>
      <c r="C155" s="1843">
        <v>45520</v>
      </c>
      <c r="D155" s="1835">
        <v>18416</v>
      </c>
      <c r="E155" s="1947" t="s">
        <v>1115</v>
      </c>
      <c r="F155" s="1835">
        <v>1098</v>
      </c>
      <c r="G155" s="1947" t="s">
        <v>3</v>
      </c>
      <c r="H155" s="1949">
        <v>2</v>
      </c>
      <c r="I155" s="35" t="s">
        <v>6</v>
      </c>
      <c r="J155" s="1947"/>
      <c r="K155" s="1835"/>
      <c r="L155" s="464"/>
      <c r="T155" s="1795"/>
    </row>
    <row r="156" spans="1:20" s="6" customFormat="1">
      <c r="A156" s="35"/>
      <c r="B156" s="1843"/>
      <c r="C156" s="1843"/>
      <c r="D156" s="1835"/>
      <c r="E156" s="1947" t="s">
        <v>1115</v>
      </c>
      <c r="F156" s="1835">
        <v>951</v>
      </c>
      <c r="G156" s="1947" t="s">
        <v>58</v>
      </c>
      <c r="H156" s="1949" t="s">
        <v>1114</v>
      </c>
      <c r="I156" s="35" t="s">
        <v>6</v>
      </c>
      <c r="J156" s="1947"/>
      <c r="K156" s="1835"/>
      <c r="L156" s="464">
        <v>173.7</v>
      </c>
      <c r="T156" s="1795"/>
    </row>
    <row r="157" spans="1:20" s="6" customFormat="1">
      <c r="A157" s="35" t="s">
        <v>1576</v>
      </c>
      <c r="B157" s="1843">
        <v>45530</v>
      </c>
      <c r="C157" s="1843">
        <v>45520</v>
      </c>
      <c r="D157" s="1835">
        <v>18430</v>
      </c>
      <c r="E157" s="1947" t="s">
        <v>1115</v>
      </c>
      <c r="F157" s="1835">
        <v>753</v>
      </c>
      <c r="G157" s="1947" t="s">
        <v>58</v>
      </c>
      <c r="H157" s="1949">
        <v>20</v>
      </c>
      <c r="I157" s="35" t="s">
        <v>6</v>
      </c>
      <c r="J157" s="1947"/>
      <c r="K157" s="1835"/>
      <c r="L157" s="464">
        <v>730</v>
      </c>
      <c r="T157" s="1795"/>
    </row>
    <row r="158" spans="1:20" s="6" customFormat="1">
      <c r="A158" s="35" t="s">
        <v>3877</v>
      </c>
      <c r="B158" s="1843">
        <v>45530</v>
      </c>
      <c r="C158" s="1843">
        <v>45524</v>
      </c>
      <c r="D158" s="1835">
        <v>18431</v>
      </c>
      <c r="E158" s="1947" t="s">
        <v>1221</v>
      </c>
      <c r="F158" s="1835">
        <v>2438</v>
      </c>
      <c r="G158" s="1947" t="s">
        <v>47</v>
      </c>
      <c r="H158" s="1949" t="s">
        <v>882</v>
      </c>
      <c r="I158" s="35" t="s">
        <v>6</v>
      </c>
      <c r="J158" s="1947"/>
      <c r="K158" s="1835"/>
      <c r="L158" s="464">
        <v>246.4</v>
      </c>
      <c r="T158" s="1795"/>
    </row>
    <row r="159" spans="1:20" s="6" customFormat="1">
      <c r="A159" s="35"/>
      <c r="B159" s="1843"/>
      <c r="C159" s="1843"/>
      <c r="D159" s="1835"/>
      <c r="E159" s="1947" t="s">
        <v>1115</v>
      </c>
      <c r="F159" s="1835">
        <v>2664</v>
      </c>
      <c r="G159" s="1947" t="s">
        <v>142</v>
      </c>
      <c r="H159" s="1949">
        <v>10</v>
      </c>
      <c r="I159" s="35" t="s">
        <v>6</v>
      </c>
      <c r="J159" s="1947"/>
      <c r="K159" s="1835"/>
      <c r="L159" s="464">
        <v>75</v>
      </c>
      <c r="T159" s="1795"/>
    </row>
    <row r="160" spans="1:20" s="6" customFormat="1">
      <c r="A160" s="35" t="s">
        <v>249</v>
      </c>
      <c r="B160" s="1843">
        <v>45530</v>
      </c>
      <c r="C160" s="1843">
        <v>45527</v>
      </c>
      <c r="D160" s="1835">
        <v>18433</v>
      </c>
      <c r="E160" s="1947" t="s">
        <v>44</v>
      </c>
      <c r="F160" s="1835">
        <v>5123</v>
      </c>
      <c r="G160" s="1947" t="s">
        <v>96</v>
      </c>
      <c r="H160" s="1949">
        <v>12</v>
      </c>
      <c r="I160" s="35" t="s">
        <v>6</v>
      </c>
      <c r="J160" s="1947"/>
      <c r="K160" s="1835"/>
      <c r="L160" s="464">
        <v>226.8</v>
      </c>
      <c r="T160" s="1795"/>
    </row>
    <row r="161" spans="1:20" s="6" customFormat="1">
      <c r="A161" s="35" t="s">
        <v>485</v>
      </c>
      <c r="B161" s="1843">
        <v>45530</v>
      </c>
      <c r="C161" s="1843">
        <v>45525</v>
      </c>
      <c r="D161" s="1835">
        <v>18420</v>
      </c>
      <c r="E161" s="1947" t="s">
        <v>1115</v>
      </c>
      <c r="F161" s="1835">
        <v>2039</v>
      </c>
      <c r="G161" s="1947" t="s">
        <v>29</v>
      </c>
      <c r="H161" s="1949" t="s">
        <v>1835</v>
      </c>
      <c r="I161" s="35" t="s">
        <v>6</v>
      </c>
      <c r="J161" s="1947"/>
      <c r="K161" s="1835"/>
      <c r="L161" s="464">
        <v>2200</v>
      </c>
      <c r="T161" s="1795"/>
    </row>
    <row r="162" spans="1:20" s="6" customFormat="1">
      <c r="A162" s="35" t="s">
        <v>2568</v>
      </c>
      <c r="B162" s="1843">
        <v>45531</v>
      </c>
      <c r="C162" s="1843">
        <v>45527</v>
      </c>
      <c r="D162" s="1835">
        <v>18445</v>
      </c>
      <c r="E162" s="1947" t="s">
        <v>3003</v>
      </c>
      <c r="F162" s="1835">
        <v>5141</v>
      </c>
      <c r="G162" s="1947" t="s">
        <v>22</v>
      </c>
      <c r="H162" s="1949">
        <v>50</v>
      </c>
      <c r="I162" s="35" t="s">
        <v>6</v>
      </c>
      <c r="J162" s="1947"/>
      <c r="K162" s="1835"/>
      <c r="L162" s="464">
        <v>850</v>
      </c>
      <c r="T162" s="1795"/>
    </row>
    <row r="163" spans="1:20" s="6" customFormat="1">
      <c r="A163" s="35"/>
      <c r="B163" s="1843"/>
      <c r="C163" s="1843"/>
      <c r="D163" s="1835"/>
      <c r="E163" s="1947" t="s">
        <v>2351</v>
      </c>
      <c r="F163" s="1835">
        <v>5142</v>
      </c>
      <c r="G163" s="1947" t="s">
        <v>22</v>
      </c>
      <c r="H163" s="1949">
        <v>20</v>
      </c>
      <c r="I163" s="35" t="s">
        <v>6</v>
      </c>
      <c r="J163" s="1947" t="s">
        <v>3928</v>
      </c>
      <c r="K163" s="1835"/>
      <c r="L163" s="464">
        <v>396</v>
      </c>
      <c r="T163" s="1795"/>
    </row>
    <row r="164" spans="1:20" s="6" customFormat="1">
      <c r="A164" s="35" t="s">
        <v>1635</v>
      </c>
      <c r="B164" s="1843">
        <v>45532</v>
      </c>
      <c r="C164" s="1843">
        <v>45527</v>
      </c>
      <c r="D164" s="1835">
        <v>18450</v>
      </c>
      <c r="E164" s="1947" t="s">
        <v>1115</v>
      </c>
      <c r="F164" s="1835">
        <v>2825</v>
      </c>
      <c r="G164" s="1947" t="s">
        <v>207</v>
      </c>
      <c r="H164" s="1949">
        <v>5</v>
      </c>
      <c r="I164" s="35" t="s">
        <v>6</v>
      </c>
      <c r="J164" s="1947"/>
      <c r="K164" s="1835"/>
      <c r="L164" s="464"/>
      <c r="T164" s="1795"/>
    </row>
    <row r="165" spans="1:20" s="6" customFormat="1">
      <c r="A165" s="35"/>
      <c r="B165" s="1843"/>
      <c r="C165" s="1843"/>
      <c r="D165" s="1835"/>
      <c r="E165" s="1947" t="s">
        <v>1115</v>
      </c>
      <c r="F165" s="1835">
        <v>1087</v>
      </c>
      <c r="G165" s="1947" t="s">
        <v>46</v>
      </c>
      <c r="H165" s="1949">
        <v>20</v>
      </c>
      <c r="I165" s="35" t="s">
        <v>6</v>
      </c>
      <c r="J165" s="1947"/>
      <c r="K165" s="1835"/>
      <c r="L165" s="464">
        <v>756</v>
      </c>
      <c r="T165" s="1795"/>
    </row>
    <row r="166" spans="1:20" s="6" customFormat="1">
      <c r="A166" s="35" t="s">
        <v>380</v>
      </c>
      <c r="B166" s="1843">
        <v>45532</v>
      </c>
      <c r="C166" s="1843">
        <v>45524</v>
      </c>
      <c r="D166" s="1835">
        <v>18452</v>
      </c>
      <c r="E166" s="1947" t="s">
        <v>1115</v>
      </c>
      <c r="F166" s="1835">
        <v>2515</v>
      </c>
      <c r="G166" s="1947" t="s">
        <v>35</v>
      </c>
      <c r="H166" s="1949" t="s">
        <v>849</v>
      </c>
      <c r="I166" s="35" t="s">
        <v>6</v>
      </c>
      <c r="J166" s="1947"/>
      <c r="K166" s="1835"/>
      <c r="L166" s="464">
        <v>104.92</v>
      </c>
      <c r="T166" s="1795"/>
    </row>
    <row r="167" spans="1:20" s="6" customFormat="1">
      <c r="A167" s="35" t="s">
        <v>3792</v>
      </c>
      <c r="B167" s="1843">
        <v>45532</v>
      </c>
      <c r="C167" s="1843">
        <v>45524</v>
      </c>
      <c r="D167" s="1835">
        <v>18459</v>
      </c>
      <c r="E167" s="1947" t="s">
        <v>2351</v>
      </c>
      <c r="F167" s="1835">
        <v>5081</v>
      </c>
      <c r="G167" s="1947" t="s">
        <v>3338</v>
      </c>
      <c r="H167" s="1949">
        <v>24</v>
      </c>
      <c r="I167" s="35" t="s">
        <v>6</v>
      </c>
      <c r="J167" s="1947"/>
      <c r="K167" s="1835"/>
      <c r="L167" s="464"/>
      <c r="T167" s="1795"/>
    </row>
    <row r="168" spans="1:20" s="6" customFormat="1">
      <c r="A168" s="35"/>
      <c r="B168" s="1843"/>
      <c r="C168" s="1843"/>
      <c r="D168" s="1835"/>
      <c r="E168" s="1947" t="s">
        <v>2351</v>
      </c>
      <c r="F168" s="1835">
        <v>4138</v>
      </c>
      <c r="G168" s="1947" t="s">
        <v>30</v>
      </c>
      <c r="H168" s="1949">
        <v>14</v>
      </c>
      <c r="I168" s="35" t="s">
        <v>6</v>
      </c>
      <c r="J168" s="1947"/>
      <c r="K168" s="1835"/>
      <c r="L168" s="464">
        <v>385</v>
      </c>
      <c r="T168" s="1795"/>
    </row>
    <row r="169" spans="1:20" s="6" customFormat="1">
      <c r="A169" s="35" t="s">
        <v>472</v>
      </c>
      <c r="B169" s="1843">
        <v>45532</v>
      </c>
      <c r="C169" s="1843">
        <v>45525</v>
      </c>
      <c r="D169" s="1835">
        <v>18448</v>
      </c>
      <c r="E169" s="1947" t="s">
        <v>1221</v>
      </c>
      <c r="F169" s="1835">
        <v>4268</v>
      </c>
      <c r="G169" s="1947" t="s">
        <v>29</v>
      </c>
      <c r="H169" s="1949">
        <v>51</v>
      </c>
      <c r="I169" s="35" t="s">
        <v>6</v>
      </c>
      <c r="J169" s="1947"/>
      <c r="K169" s="1835"/>
      <c r="L169" s="464">
        <v>975</v>
      </c>
      <c r="T169" s="1795"/>
    </row>
    <row r="170" spans="1:20" s="6" customFormat="1">
      <c r="A170" s="35" t="s">
        <v>3020</v>
      </c>
      <c r="B170" s="1843">
        <v>45532</v>
      </c>
      <c r="C170" s="1843">
        <v>45524</v>
      </c>
      <c r="D170" s="1835">
        <v>18465</v>
      </c>
      <c r="E170" s="1947" t="s">
        <v>7</v>
      </c>
      <c r="F170" s="1835">
        <v>220</v>
      </c>
      <c r="G170" s="1947" t="s">
        <v>821</v>
      </c>
      <c r="H170" s="1949">
        <v>10</v>
      </c>
      <c r="I170" s="35" t="s">
        <v>6</v>
      </c>
      <c r="J170" s="1947"/>
      <c r="K170" s="1835"/>
      <c r="L170" s="464">
        <v>450</v>
      </c>
      <c r="T170" s="1795"/>
    </row>
    <row r="171" spans="1:20" s="6" customFormat="1">
      <c r="A171" s="35" t="s">
        <v>485</v>
      </c>
      <c r="B171" s="1843">
        <v>45551</v>
      </c>
      <c r="C171" s="1843">
        <v>45523</v>
      </c>
      <c r="D171" s="1835">
        <v>18331</v>
      </c>
      <c r="E171" s="1947" t="s">
        <v>2351</v>
      </c>
      <c r="F171" s="1835">
        <v>3096</v>
      </c>
      <c r="G171" s="1947" t="s">
        <v>47</v>
      </c>
      <c r="H171" s="1949">
        <v>20</v>
      </c>
      <c r="I171" s="35" t="s">
        <v>6</v>
      </c>
      <c r="J171" s="1947"/>
      <c r="K171" s="1835"/>
      <c r="L171" s="464">
        <v>1278.4000000000001</v>
      </c>
      <c r="T171" s="1795"/>
    </row>
    <row r="172" spans="1:20" s="6" customFormat="1">
      <c r="A172" s="35" t="s">
        <v>779</v>
      </c>
      <c r="B172" s="1843">
        <v>45533</v>
      </c>
      <c r="C172" s="1843">
        <v>45524</v>
      </c>
      <c r="D172" s="1835">
        <v>18468</v>
      </c>
      <c r="E172" s="1947" t="s">
        <v>1115</v>
      </c>
      <c r="F172" s="1835">
        <v>753</v>
      </c>
      <c r="G172" s="1947" t="s">
        <v>47</v>
      </c>
      <c r="H172" s="1949">
        <v>20</v>
      </c>
      <c r="I172" s="35" t="s">
        <v>6</v>
      </c>
      <c r="J172" s="1947"/>
      <c r="K172" s="1835"/>
      <c r="L172" s="464">
        <v>570</v>
      </c>
      <c r="T172" s="1795"/>
    </row>
    <row r="173" spans="1:20" s="6" customFormat="1">
      <c r="A173" s="35" t="s">
        <v>1303</v>
      </c>
      <c r="B173" s="1843">
        <v>45533</v>
      </c>
      <c r="C173" s="1843">
        <v>45532</v>
      </c>
      <c r="D173" s="1835">
        <v>18471</v>
      </c>
      <c r="E173" s="1947" t="s">
        <v>1221</v>
      </c>
      <c r="F173" s="1835">
        <v>3624</v>
      </c>
      <c r="G173" s="1947" t="s">
        <v>63</v>
      </c>
      <c r="H173" s="1949">
        <v>50</v>
      </c>
      <c r="I173" s="35" t="s">
        <v>6</v>
      </c>
      <c r="J173" s="1947" t="s">
        <v>991</v>
      </c>
      <c r="K173" s="1835"/>
      <c r="L173" s="464">
        <v>489</v>
      </c>
      <c r="T173" s="1795"/>
    </row>
    <row r="174" spans="1:20" s="6" customFormat="1">
      <c r="A174" s="35" t="s">
        <v>400</v>
      </c>
      <c r="B174" s="1843">
        <v>45533</v>
      </c>
      <c r="C174" s="1843">
        <v>45530</v>
      </c>
      <c r="D174" s="1835">
        <v>18477</v>
      </c>
      <c r="E174" s="1947" t="s">
        <v>69</v>
      </c>
      <c r="F174" s="1835">
        <v>5267</v>
      </c>
      <c r="G174" s="1947" t="s">
        <v>47</v>
      </c>
      <c r="H174" s="1949">
        <v>2</v>
      </c>
      <c r="I174" s="35" t="s">
        <v>6</v>
      </c>
      <c r="J174" s="1947"/>
      <c r="K174" s="1835"/>
      <c r="L174" s="464"/>
      <c r="T174" s="1795"/>
    </row>
    <row r="175" spans="1:20" s="6" customFormat="1">
      <c r="A175" s="35"/>
      <c r="B175" s="1843"/>
      <c r="C175" s="1843"/>
      <c r="D175" s="1835"/>
      <c r="E175" s="1947" t="s">
        <v>786</v>
      </c>
      <c r="F175" s="1835">
        <v>5268</v>
      </c>
      <c r="G175" s="1947" t="s">
        <v>47</v>
      </c>
      <c r="H175" s="1949">
        <v>2</v>
      </c>
      <c r="I175" s="35" t="s">
        <v>6</v>
      </c>
      <c r="J175" s="1947"/>
      <c r="K175" s="1835"/>
      <c r="L175" s="464"/>
      <c r="T175" s="1795"/>
    </row>
    <row r="176" spans="1:20" s="6" customFormat="1">
      <c r="A176" s="35"/>
      <c r="B176" s="1843"/>
      <c r="C176" s="1843"/>
      <c r="D176" s="1835"/>
      <c r="E176" s="1947" t="s">
        <v>424</v>
      </c>
      <c r="F176" s="1835">
        <v>5269</v>
      </c>
      <c r="G176" s="1947" t="s">
        <v>47</v>
      </c>
      <c r="H176" s="1949">
        <v>2</v>
      </c>
      <c r="I176" s="35" t="s">
        <v>6</v>
      </c>
      <c r="J176" s="1947"/>
      <c r="K176" s="1835"/>
      <c r="L176" s="464"/>
      <c r="T176" s="1795"/>
    </row>
    <row r="177" spans="1:20" s="6" customFormat="1">
      <c r="A177" s="35"/>
      <c r="B177" s="1843"/>
      <c r="C177" s="1843"/>
      <c r="D177" s="1835"/>
      <c r="E177" s="1947" t="s">
        <v>7</v>
      </c>
      <c r="F177" s="1835">
        <v>1095</v>
      </c>
      <c r="G177" s="1947" t="s">
        <v>47</v>
      </c>
      <c r="H177" s="1949">
        <v>4</v>
      </c>
      <c r="I177" s="35" t="s">
        <v>6</v>
      </c>
      <c r="J177" s="1947"/>
      <c r="K177" s="1835"/>
      <c r="L177" s="464">
        <v>367.2</v>
      </c>
      <c r="T177" s="1795"/>
    </row>
    <row r="178" spans="1:20" s="6" customFormat="1">
      <c r="A178" s="35" t="s">
        <v>871</v>
      </c>
      <c r="B178" s="1843">
        <v>45534</v>
      </c>
      <c r="C178" s="1843">
        <v>45531</v>
      </c>
      <c r="D178" s="1835">
        <v>18486</v>
      </c>
      <c r="E178" s="1947" t="s">
        <v>1115</v>
      </c>
      <c r="F178" s="1835">
        <v>1387</v>
      </c>
      <c r="G178" s="1947" t="s">
        <v>770</v>
      </c>
      <c r="H178" s="1949">
        <v>17</v>
      </c>
      <c r="I178" s="35" t="s">
        <v>6</v>
      </c>
      <c r="J178" s="1947"/>
      <c r="K178" s="1835"/>
      <c r="L178" s="464">
        <v>824.5</v>
      </c>
      <c r="T178" s="1795"/>
    </row>
    <row r="179" spans="1:20" s="6" customFormat="1">
      <c r="A179" s="35" t="s">
        <v>3001</v>
      </c>
      <c r="B179" s="1843"/>
      <c r="C179" s="1843">
        <v>45531</v>
      </c>
      <c r="D179" s="1835"/>
      <c r="E179" s="1947"/>
      <c r="F179" s="1835"/>
      <c r="G179" s="1947" t="s">
        <v>4068</v>
      </c>
      <c r="H179" s="1949">
        <v>8</v>
      </c>
      <c r="I179" s="35" t="s">
        <v>6</v>
      </c>
      <c r="J179" s="1947" t="s">
        <v>4069</v>
      </c>
      <c r="K179" s="1947" t="s">
        <v>4070</v>
      </c>
      <c r="L179" s="464"/>
      <c r="T179" s="1795"/>
    </row>
    <row r="180" spans="1:20" s="6" customFormat="1">
      <c r="A180" s="35" t="s">
        <v>1303</v>
      </c>
      <c r="B180" s="1843">
        <v>45538</v>
      </c>
      <c r="C180" s="1843">
        <v>45532</v>
      </c>
      <c r="D180" s="1835">
        <v>18511</v>
      </c>
      <c r="E180" s="1947" t="s">
        <v>1221</v>
      </c>
      <c r="F180" s="1835">
        <v>3624</v>
      </c>
      <c r="G180" s="1947" t="s">
        <v>63</v>
      </c>
      <c r="H180" s="1949">
        <v>30</v>
      </c>
      <c r="I180" s="35" t="s">
        <v>6</v>
      </c>
      <c r="J180" s="1947" t="s">
        <v>991</v>
      </c>
      <c r="K180" s="1835"/>
      <c r="L180" s="464">
        <v>293.39999999999998</v>
      </c>
      <c r="T180" s="1795"/>
    </row>
    <row r="181" spans="1:20" s="6" customFormat="1">
      <c r="A181" s="35" t="s">
        <v>3717</v>
      </c>
      <c r="B181" s="1843">
        <v>45533</v>
      </c>
      <c r="C181" s="1843">
        <v>45532</v>
      </c>
      <c r="D181" s="1835">
        <v>18515</v>
      </c>
      <c r="E181" s="1947" t="s">
        <v>7</v>
      </c>
      <c r="F181" s="1835">
        <v>5041</v>
      </c>
      <c r="G181" s="1947" t="s">
        <v>17</v>
      </c>
      <c r="H181" s="1949">
        <v>10</v>
      </c>
      <c r="I181" s="35" t="s">
        <v>6</v>
      </c>
      <c r="J181" s="1947"/>
      <c r="K181" s="1835"/>
      <c r="L181" s="464">
        <v>559</v>
      </c>
      <c r="T181" s="1795"/>
    </row>
    <row r="182" spans="1:20" s="6" customFormat="1">
      <c r="A182" s="35" t="s">
        <v>1468</v>
      </c>
      <c r="B182" s="1843">
        <v>45534</v>
      </c>
      <c r="C182" s="1843">
        <v>45530</v>
      </c>
      <c r="D182" s="1835">
        <v>18520</v>
      </c>
      <c r="E182" s="1947" t="s">
        <v>1115</v>
      </c>
      <c r="F182" s="1835">
        <v>753</v>
      </c>
      <c r="G182" s="1947" t="s">
        <v>47</v>
      </c>
      <c r="H182" s="1949">
        <v>8</v>
      </c>
      <c r="I182" s="35" t="s">
        <v>6</v>
      </c>
      <c r="J182" s="1947"/>
      <c r="K182" s="1835"/>
      <c r="L182" s="464">
        <v>360.8</v>
      </c>
      <c r="T182" s="1795"/>
    </row>
    <row r="183" spans="1:20" s="6" customFormat="1">
      <c r="A183" s="35" t="s">
        <v>3001</v>
      </c>
      <c r="B183" s="1843">
        <v>45530</v>
      </c>
      <c r="C183" s="1843">
        <v>45530</v>
      </c>
      <c r="D183" s="1835">
        <v>0</v>
      </c>
      <c r="E183" s="1947" t="s">
        <v>1115</v>
      </c>
      <c r="F183" s="1835">
        <v>5277</v>
      </c>
      <c r="G183" s="1947" t="s">
        <v>3338</v>
      </c>
      <c r="H183" s="1949">
        <v>90</v>
      </c>
      <c r="I183" s="35" t="s">
        <v>6</v>
      </c>
      <c r="J183" s="1947" t="s">
        <v>4077</v>
      </c>
      <c r="K183" s="1947" t="s">
        <v>4078</v>
      </c>
      <c r="L183" s="464">
        <v>0</v>
      </c>
      <c r="T183" s="1795"/>
    </row>
    <row r="184" spans="1:20" s="6" customFormat="1">
      <c r="A184" s="35" t="s">
        <v>466</v>
      </c>
      <c r="B184" s="1843">
        <v>45534</v>
      </c>
      <c r="C184" s="1843">
        <v>45531</v>
      </c>
      <c r="D184" s="1835">
        <v>18497</v>
      </c>
      <c r="E184" s="1947" t="s">
        <v>1115</v>
      </c>
      <c r="F184" s="1835">
        <v>4075</v>
      </c>
      <c r="G184" s="1947" t="s">
        <v>103</v>
      </c>
      <c r="H184" s="1949">
        <v>20</v>
      </c>
      <c r="I184" s="35" t="s">
        <v>6</v>
      </c>
      <c r="J184" s="1947"/>
      <c r="K184" s="1835"/>
      <c r="L184" s="464">
        <v>450</v>
      </c>
      <c r="T184" s="1795"/>
    </row>
    <row r="185" spans="1:20" s="6" customFormat="1">
      <c r="A185" s="35" t="s">
        <v>580</v>
      </c>
      <c r="B185" s="1843">
        <v>45534</v>
      </c>
      <c r="C185" s="1843">
        <v>45531</v>
      </c>
      <c r="D185" s="1835">
        <v>18523</v>
      </c>
      <c r="E185" s="1947" t="s">
        <v>1115</v>
      </c>
      <c r="F185" s="1835">
        <v>3620</v>
      </c>
      <c r="G185" s="1947" t="s">
        <v>22</v>
      </c>
      <c r="H185" s="1949">
        <v>25</v>
      </c>
      <c r="I185" s="35" t="s">
        <v>6</v>
      </c>
      <c r="J185" s="1947"/>
      <c r="K185" s="1835"/>
      <c r="L185" s="464"/>
      <c r="T185" s="1795"/>
    </row>
    <row r="186" spans="1:20" s="6" customFormat="1">
      <c r="A186" s="35"/>
      <c r="B186" s="1843"/>
      <c r="C186" s="1843"/>
      <c r="D186" s="1835"/>
      <c r="E186" s="1947" t="s">
        <v>1115</v>
      </c>
      <c r="F186" s="1835">
        <v>3605</v>
      </c>
      <c r="G186" s="1947" t="s">
        <v>21</v>
      </c>
      <c r="H186" s="1949">
        <v>5</v>
      </c>
      <c r="I186" s="35" t="s">
        <v>6</v>
      </c>
      <c r="J186" s="1947"/>
      <c r="K186" s="1835"/>
      <c r="L186" s="464">
        <v>835.75</v>
      </c>
      <c r="T186" s="1795"/>
    </row>
    <row r="187" spans="1:20" s="6" customFormat="1">
      <c r="A187" s="35" t="s">
        <v>4031</v>
      </c>
      <c r="B187" s="1843">
        <v>45534</v>
      </c>
      <c r="C187" s="1843">
        <v>45532</v>
      </c>
      <c r="D187" s="1835">
        <v>18548</v>
      </c>
      <c r="E187" s="1947" t="s">
        <v>1115</v>
      </c>
      <c r="F187" s="1835">
        <v>5252</v>
      </c>
      <c r="G187" s="1947" t="s">
        <v>48</v>
      </c>
      <c r="H187" s="1949">
        <v>200</v>
      </c>
      <c r="I187" s="35" t="s">
        <v>6</v>
      </c>
      <c r="J187" s="1947"/>
      <c r="K187" s="1835"/>
      <c r="L187" s="464">
        <v>12380</v>
      </c>
      <c r="T187" s="1795"/>
    </row>
    <row r="188" spans="1:20" s="6" customFormat="1">
      <c r="A188" s="35" t="s">
        <v>4080</v>
      </c>
      <c r="B188" s="1843">
        <v>45534</v>
      </c>
      <c r="C188" s="1843">
        <v>45531</v>
      </c>
      <c r="D188" s="1835">
        <v>18535</v>
      </c>
      <c r="E188" s="1947" t="s">
        <v>1115</v>
      </c>
      <c r="F188" s="1835">
        <v>2515</v>
      </c>
      <c r="G188" s="1947" t="s">
        <v>35</v>
      </c>
      <c r="H188" s="1949" t="s">
        <v>849</v>
      </c>
      <c r="I188" s="35" t="s">
        <v>6</v>
      </c>
      <c r="J188" s="1947"/>
      <c r="K188" s="1835"/>
      <c r="L188" s="464">
        <v>123.75</v>
      </c>
      <c r="T188" s="1795"/>
    </row>
    <row r="189" spans="1:20" s="6" customFormat="1">
      <c r="A189" s="35" t="s">
        <v>4081</v>
      </c>
      <c r="B189" s="1843">
        <v>45534</v>
      </c>
      <c r="C189" s="1843">
        <v>45531</v>
      </c>
      <c r="D189" s="1835">
        <v>18537</v>
      </c>
      <c r="E189" s="1947" t="s">
        <v>1115</v>
      </c>
      <c r="F189" s="1835">
        <v>1468</v>
      </c>
      <c r="G189" s="1947" t="s">
        <v>21</v>
      </c>
      <c r="H189" s="1949">
        <v>5</v>
      </c>
      <c r="I189" s="35" t="s">
        <v>6</v>
      </c>
      <c r="J189" s="1947"/>
      <c r="K189" s="1835"/>
      <c r="L189" s="464">
        <v>315</v>
      </c>
      <c r="T189" s="1795"/>
    </row>
    <row r="190" spans="1:20" s="6" customFormat="1">
      <c r="A190" s="35" t="s">
        <v>3956</v>
      </c>
      <c r="B190" s="1843">
        <v>45534</v>
      </c>
      <c r="C190" s="1843">
        <v>45531</v>
      </c>
      <c r="D190" s="1835">
        <v>18542</v>
      </c>
      <c r="E190" s="1947" t="s">
        <v>2351</v>
      </c>
      <c r="F190" s="1835">
        <v>4821</v>
      </c>
      <c r="G190" s="1947" t="s">
        <v>48</v>
      </c>
      <c r="H190" s="1949" t="s">
        <v>1092</v>
      </c>
      <c r="I190" s="35" t="s">
        <v>6</v>
      </c>
      <c r="J190" s="1947"/>
      <c r="K190" s="1835"/>
      <c r="L190" s="464"/>
      <c r="T190" s="1795"/>
    </row>
    <row r="191" spans="1:20" s="6" customFormat="1">
      <c r="A191" s="35"/>
      <c r="B191" s="1843"/>
      <c r="C191" s="1843"/>
      <c r="D191" s="1835"/>
      <c r="E191" s="1947" t="s">
        <v>2351</v>
      </c>
      <c r="F191" s="1835">
        <v>5150</v>
      </c>
      <c r="G191" s="1947" t="s">
        <v>120</v>
      </c>
      <c r="H191" s="1949">
        <v>3</v>
      </c>
      <c r="I191" s="35" t="s">
        <v>6</v>
      </c>
      <c r="J191" s="1947"/>
      <c r="K191" s="1835"/>
      <c r="L191" s="464">
        <v>297.60000000000002</v>
      </c>
      <c r="T191" s="1795"/>
    </row>
    <row r="192" spans="1:20" s="6" customFormat="1">
      <c r="A192" s="35" t="s">
        <v>3334</v>
      </c>
      <c r="B192" s="1843">
        <v>45534</v>
      </c>
      <c r="C192" s="1843">
        <v>45530</v>
      </c>
      <c r="D192" s="1835">
        <v>18505</v>
      </c>
      <c r="E192" s="1947" t="s">
        <v>1115</v>
      </c>
      <c r="F192" s="1835">
        <v>869</v>
      </c>
      <c r="G192" s="1947" t="s">
        <v>16</v>
      </c>
      <c r="H192" s="1949">
        <v>30</v>
      </c>
      <c r="I192" s="35" t="s">
        <v>6</v>
      </c>
      <c r="J192" s="1947"/>
      <c r="K192" s="1835"/>
      <c r="L192" s="464">
        <v>240</v>
      </c>
      <c r="T192" s="1795"/>
    </row>
    <row r="193" spans="1:20" s="6" customFormat="1">
      <c r="A193" s="35" t="s">
        <v>107</v>
      </c>
      <c r="B193" s="1843">
        <v>45534</v>
      </c>
      <c r="C193" s="1843">
        <v>27</v>
      </c>
      <c r="D193" s="1835">
        <v>18540</v>
      </c>
      <c r="E193" s="1947" t="s">
        <v>1115</v>
      </c>
      <c r="F193" s="1835">
        <v>1467</v>
      </c>
      <c r="G193" s="1947" t="s">
        <v>62</v>
      </c>
      <c r="H193" s="1949">
        <v>60</v>
      </c>
      <c r="I193" s="35" t="s">
        <v>6</v>
      </c>
      <c r="J193" s="1947"/>
      <c r="K193" s="1835"/>
      <c r="L193" s="464">
        <v>2012.4</v>
      </c>
      <c r="T193" s="1795"/>
    </row>
    <row r="194" spans="1:20" s="6" customFormat="1">
      <c r="A194" s="35" t="s">
        <v>4085</v>
      </c>
      <c r="B194" s="1948">
        <v>45538</v>
      </c>
      <c r="C194" s="1843">
        <v>45531</v>
      </c>
      <c r="D194" s="1835">
        <v>18556</v>
      </c>
      <c r="E194" s="1947" t="s">
        <v>1221</v>
      </c>
      <c r="F194" s="1835">
        <v>2881</v>
      </c>
      <c r="G194" s="1947" t="s">
        <v>19</v>
      </c>
      <c r="H194" s="1949">
        <v>21</v>
      </c>
      <c r="I194" s="35" t="s">
        <v>6</v>
      </c>
      <c r="J194" s="1947"/>
      <c r="K194" s="1835"/>
      <c r="L194" s="464">
        <v>378</v>
      </c>
      <c r="T194" s="1795"/>
    </row>
    <row r="195" spans="1:20" s="6" customFormat="1">
      <c r="A195" s="25" t="s">
        <v>2490</v>
      </c>
      <c r="B195" s="14">
        <v>45544</v>
      </c>
      <c r="C195" s="14">
        <v>45532</v>
      </c>
      <c r="D195" s="9">
        <v>18503</v>
      </c>
      <c r="E195" s="9" t="s">
        <v>4071</v>
      </c>
      <c r="F195" s="9">
        <v>4436</v>
      </c>
      <c r="G195" s="9" t="s">
        <v>17</v>
      </c>
      <c r="H195" s="10">
        <v>50</v>
      </c>
      <c r="I195" s="35" t="s">
        <v>6</v>
      </c>
      <c r="J195" s="9" t="s">
        <v>97</v>
      </c>
      <c r="K195" s="9" t="s">
        <v>2275</v>
      </c>
      <c r="L195" s="458">
        <v>1500</v>
      </c>
      <c r="S195"/>
      <c r="T195" s="6" t="s">
        <v>270</v>
      </c>
    </row>
    <row r="196" spans="1:20" s="6" customFormat="1">
      <c r="A196" s="35" t="s">
        <v>137</v>
      </c>
      <c r="B196" s="1843">
        <v>45534</v>
      </c>
      <c r="C196" s="1843">
        <v>45533</v>
      </c>
      <c r="D196" s="1835">
        <v>18559</v>
      </c>
      <c r="E196" s="1947" t="s">
        <v>44</v>
      </c>
      <c r="F196" s="1835">
        <v>4029</v>
      </c>
      <c r="G196" s="1947" t="s">
        <v>219</v>
      </c>
      <c r="H196" s="1949">
        <v>60</v>
      </c>
      <c r="I196" s="35" t="s">
        <v>6</v>
      </c>
      <c r="J196" s="1947"/>
      <c r="K196" s="1835"/>
      <c r="L196" s="464">
        <v>1140</v>
      </c>
      <c r="T196" s="1795"/>
    </row>
    <row r="197" spans="1:20" s="6" customFormat="1">
      <c r="A197" s="35" t="s">
        <v>1983</v>
      </c>
      <c r="B197" s="1843">
        <v>45531</v>
      </c>
      <c r="C197" s="1843">
        <v>45531</v>
      </c>
      <c r="D197" s="1835">
        <v>18564</v>
      </c>
      <c r="E197" s="1947" t="s">
        <v>1115</v>
      </c>
      <c r="F197" s="1835">
        <v>1677</v>
      </c>
      <c r="G197" s="1947" t="s">
        <v>70</v>
      </c>
      <c r="H197" s="1949">
        <v>15</v>
      </c>
      <c r="I197" s="35" t="s">
        <v>6</v>
      </c>
      <c r="J197" s="1947"/>
      <c r="K197" s="1835"/>
      <c r="L197" s="464">
        <v>149.85</v>
      </c>
      <c r="T197" s="1795"/>
    </row>
    <row r="198" spans="1:20" s="6" customFormat="1">
      <c r="A198" s="35" t="s">
        <v>1532</v>
      </c>
      <c r="B198" s="1843">
        <v>45534</v>
      </c>
      <c r="C198" s="1843">
        <v>45532</v>
      </c>
      <c r="D198" s="1835">
        <v>18565</v>
      </c>
      <c r="E198" s="1947" t="s">
        <v>1115</v>
      </c>
      <c r="F198" s="1835">
        <v>1126</v>
      </c>
      <c r="G198" s="1947" t="s">
        <v>57</v>
      </c>
      <c r="H198" s="1949">
        <v>12</v>
      </c>
      <c r="I198" s="35" t="s">
        <v>6</v>
      </c>
      <c r="J198" s="1947"/>
      <c r="K198" s="1835"/>
      <c r="L198" s="464">
        <v>1140</v>
      </c>
      <c r="T198" s="1795"/>
    </row>
    <row r="199" spans="1:20" s="6" customFormat="1">
      <c r="A199" s="35" t="s">
        <v>248</v>
      </c>
      <c r="B199" s="1843">
        <v>45534</v>
      </c>
      <c r="C199" s="1843">
        <v>45532</v>
      </c>
      <c r="D199" s="1835">
        <v>18568</v>
      </c>
      <c r="E199" s="1947" t="s">
        <v>1115</v>
      </c>
      <c r="F199" s="1835">
        <v>1397</v>
      </c>
      <c r="G199" s="1947" t="s">
        <v>22</v>
      </c>
      <c r="H199" s="1949">
        <v>20</v>
      </c>
      <c r="I199" s="35" t="s">
        <v>6</v>
      </c>
      <c r="J199" s="1947"/>
      <c r="K199" s="1835"/>
      <c r="L199" s="464">
        <v>380</v>
      </c>
      <c r="T199" s="1795"/>
    </row>
    <row r="200" spans="1:20" s="6" customFormat="1">
      <c r="A200" s="35" t="s">
        <v>2407</v>
      </c>
      <c r="B200" s="1843">
        <v>45534</v>
      </c>
      <c r="C200" s="1843">
        <v>45532</v>
      </c>
      <c r="D200" s="1835">
        <v>18572</v>
      </c>
      <c r="E200" s="1947" t="s">
        <v>1574</v>
      </c>
      <c r="F200" s="1835">
        <v>2358</v>
      </c>
      <c r="G200" s="1947" t="s">
        <v>17</v>
      </c>
      <c r="H200" s="1949">
        <v>5</v>
      </c>
      <c r="I200" s="35" t="s">
        <v>6</v>
      </c>
      <c r="J200" s="1947"/>
      <c r="K200" s="1835"/>
      <c r="L200" s="464">
        <v>399.95</v>
      </c>
      <c r="T200" s="1795"/>
    </row>
    <row r="201" spans="1:20" s="6" customFormat="1">
      <c r="A201" s="35" t="s">
        <v>1576</v>
      </c>
      <c r="B201" s="1843">
        <v>45534</v>
      </c>
      <c r="C201" s="1843">
        <v>45533</v>
      </c>
      <c r="D201" s="1835">
        <v>18555</v>
      </c>
      <c r="E201" s="1947" t="s">
        <v>1115</v>
      </c>
      <c r="F201" s="1835">
        <v>838</v>
      </c>
      <c r="G201" s="1947" t="s">
        <v>5</v>
      </c>
      <c r="H201" s="1949" t="s">
        <v>1070</v>
      </c>
      <c r="I201" s="35" t="s">
        <v>6</v>
      </c>
      <c r="J201" s="1947"/>
      <c r="K201" s="1835"/>
      <c r="L201" s="464">
        <v>6.9</v>
      </c>
      <c r="T201" s="1795"/>
    </row>
    <row r="202" spans="1:20" s="6" customFormat="1">
      <c r="A202" s="35" t="s">
        <v>3232</v>
      </c>
      <c r="B202" s="1843">
        <v>45533</v>
      </c>
      <c r="C202" s="1843">
        <v>45533</v>
      </c>
      <c r="D202" s="1835">
        <v>18576</v>
      </c>
      <c r="E202" s="1947" t="s">
        <v>1574</v>
      </c>
      <c r="F202" s="1835">
        <v>5127</v>
      </c>
      <c r="G202" s="1947" t="s">
        <v>17</v>
      </c>
      <c r="H202" s="1949" t="s">
        <v>849</v>
      </c>
      <c r="I202" s="35" t="s">
        <v>6</v>
      </c>
      <c r="J202" s="1947"/>
      <c r="K202" s="1835"/>
      <c r="L202" s="464">
        <v>517.5</v>
      </c>
      <c r="T202" s="1795"/>
    </row>
    <row r="203" spans="1:20" s="6" customFormat="1">
      <c r="A203" s="35" t="s">
        <v>2954</v>
      </c>
      <c r="B203" s="1843">
        <v>45534</v>
      </c>
      <c r="C203" s="1843">
        <v>45533</v>
      </c>
      <c r="D203" s="1835">
        <v>18577</v>
      </c>
      <c r="E203" s="1947" t="s">
        <v>40</v>
      </c>
      <c r="F203" s="1835">
        <v>4163</v>
      </c>
      <c r="G203" s="1947" t="s">
        <v>22</v>
      </c>
      <c r="H203" s="1949" t="s">
        <v>849</v>
      </c>
      <c r="I203" s="35" t="s">
        <v>6</v>
      </c>
      <c r="J203" s="1947"/>
      <c r="K203" s="1835"/>
      <c r="L203" s="464">
        <v>243.75</v>
      </c>
      <c r="T203" s="1795"/>
    </row>
    <row r="204" spans="1:20" s="6" customFormat="1">
      <c r="A204" s="35" t="s">
        <v>529</v>
      </c>
      <c r="B204" s="1843">
        <v>45534</v>
      </c>
      <c r="C204" s="1843">
        <v>45533</v>
      </c>
      <c r="D204" s="1835">
        <v>18578</v>
      </c>
      <c r="E204" s="1947" t="s">
        <v>1115</v>
      </c>
      <c r="F204" s="1835">
        <v>2761</v>
      </c>
      <c r="G204" s="1947" t="s">
        <v>63</v>
      </c>
      <c r="H204" s="1949">
        <v>5</v>
      </c>
      <c r="I204" s="35" t="s">
        <v>6</v>
      </c>
      <c r="J204" s="1947"/>
      <c r="K204" s="1835"/>
      <c r="L204" s="464">
        <v>220</v>
      </c>
      <c r="T204" s="1795"/>
    </row>
    <row r="205" spans="1:20" s="6" customFormat="1">
      <c r="A205" s="35" t="s">
        <v>174</v>
      </c>
      <c r="B205" s="1843">
        <v>45534</v>
      </c>
      <c r="C205" s="1843">
        <v>45533</v>
      </c>
      <c r="D205" s="1835">
        <v>18580</v>
      </c>
      <c r="E205" s="1947" t="s">
        <v>1115</v>
      </c>
      <c r="F205" s="1835">
        <v>1960</v>
      </c>
      <c r="G205" s="1947" t="s">
        <v>13</v>
      </c>
      <c r="H205" s="1949">
        <v>9</v>
      </c>
      <c r="I205" s="35" t="s">
        <v>6</v>
      </c>
      <c r="J205" s="1947"/>
      <c r="K205" s="1835"/>
      <c r="L205" s="464"/>
      <c r="T205" s="1795"/>
    </row>
    <row r="206" spans="1:20" s="6" customFormat="1">
      <c r="A206" s="35"/>
      <c r="B206" s="1843"/>
      <c r="C206" s="1843"/>
      <c r="D206" s="1835"/>
      <c r="E206" s="1947" t="s">
        <v>1115</v>
      </c>
      <c r="F206" s="1835">
        <v>855</v>
      </c>
      <c r="G206" s="1947" t="s">
        <v>38</v>
      </c>
      <c r="H206" s="1949">
        <v>10</v>
      </c>
      <c r="I206" s="35" t="s">
        <v>6</v>
      </c>
      <c r="J206" s="1947"/>
      <c r="K206" s="1835"/>
      <c r="L206" s="464">
        <v>296.39999999999998</v>
      </c>
      <c r="T206" s="1795"/>
    </row>
    <row r="207" spans="1:20" s="6" customFormat="1">
      <c r="A207" s="35" t="s">
        <v>1007</v>
      </c>
      <c r="B207" s="1843">
        <v>45534</v>
      </c>
      <c r="C207" s="1843">
        <v>45533</v>
      </c>
      <c r="D207" s="1835">
        <v>18582</v>
      </c>
      <c r="E207" s="1947" t="s">
        <v>2351</v>
      </c>
      <c r="F207" s="1835">
        <v>2329</v>
      </c>
      <c r="G207" s="1947" t="s">
        <v>53</v>
      </c>
      <c r="H207" s="1949" t="s">
        <v>931</v>
      </c>
      <c r="I207" s="35" t="s">
        <v>6</v>
      </c>
      <c r="J207" s="1947"/>
      <c r="K207" s="1835"/>
      <c r="L207" s="464">
        <v>725</v>
      </c>
      <c r="T207" s="1795"/>
    </row>
    <row r="208" spans="1:20" s="6" customFormat="1">
      <c r="A208" s="35" t="s">
        <v>2821</v>
      </c>
      <c r="B208" s="1843">
        <v>45534</v>
      </c>
      <c r="C208" s="1843">
        <v>45534</v>
      </c>
      <c r="D208" s="1835">
        <v>18586</v>
      </c>
      <c r="E208" s="1947" t="s">
        <v>1115</v>
      </c>
      <c r="F208" s="1835">
        <v>4554</v>
      </c>
      <c r="G208" s="1947" t="s">
        <v>36</v>
      </c>
      <c r="H208" s="1949">
        <v>10</v>
      </c>
      <c r="I208" s="35" t="s">
        <v>6</v>
      </c>
      <c r="J208" s="1947"/>
      <c r="K208" s="1835"/>
      <c r="L208" s="464">
        <v>630</v>
      </c>
      <c r="T208" s="1795"/>
    </row>
    <row r="209" spans="1:20" s="6" customFormat="1">
      <c r="A209" s="25" t="s">
        <v>3128</v>
      </c>
      <c r="B209" s="14">
        <v>45544</v>
      </c>
      <c r="C209" s="14">
        <v>45534</v>
      </c>
      <c r="D209" s="9">
        <v>18134</v>
      </c>
      <c r="E209" s="9" t="s">
        <v>1221</v>
      </c>
      <c r="F209" s="9">
        <v>4746</v>
      </c>
      <c r="G209" s="9" t="s">
        <v>1169</v>
      </c>
      <c r="H209" s="10">
        <v>15</v>
      </c>
      <c r="I209" s="35" t="s">
        <v>6</v>
      </c>
      <c r="J209" s="9" t="s">
        <v>3807</v>
      </c>
      <c r="K209" s="9"/>
      <c r="L209" s="458">
        <v>1452</v>
      </c>
      <c r="S209"/>
    </row>
    <row r="210" spans="1:20" s="6" customFormat="1">
      <c r="A210" s="235" t="s">
        <v>3001</v>
      </c>
      <c r="B210" s="1841">
        <v>45539</v>
      </c>
      <c r="C210" s="1841"/>
      <c r="D210" s="1829">
        <v>18531</v>
      </c>
      <c r="E210" s="1954" t="s">
        <v>1115</v>
      </c>
      <c r="F210" s="1829">
        <v>4768</v>
      </c>
      <c r="G210" s="1954" t="s">
        <v>62</v>
      </c>
      <c r="H210" s="1955">
        <v>100</v>
      </c>
      <c r="I210" s="235"/>
      <c r="J210" s="1954"/>
      <c r="K210" s="1829"/>
      <c r="L210" s="454"/>
      <c r="T210" s="1795"/>
    </row>
    <row r="211" spans="1:20" s="6" customFormat="1">
      <c r="A211" s="235"/>
      <c r="B211" s="1841"/>
      <c r="C211" s="1841"/>
      <c r="D211" s="1829"/>
      <c r="E211" s="1954" t="s">
        <v>1115</v>
      </c>
      <c r="F211" s="1829">
        <v>4666</v>
      </c>
      <c r="G211" s="1954" t="s">
        <v>2545</v>
      </c>
      <c r="H211" s="1955">
        <v>200</v>
      </c>
      <c r="I211" s="235"/>
      <c r="J211" s="1954"/>
      <c r="K211" s="1829"/>
      <c r="L211" s="454"/>
      <c r="T211" s="1795"/>
    </row>
    <row r="212" spans="1:20" s="6" customFormat="1">
      <c r="A212" s="235"/>
      <c r="B212" s="1841"/>
      <c r="C212" s="1841"/>
      <c r="D212" s="1829"/>
      <c r="E212" s="1954" t="s">
        <v>1115</v>
      </c>
      <c r="F212" s="1829">
        <v>5277</v>
      </c>
      <c r="G212" s="1954" t="s">
        <v>3338</v>
      </c>
      <c r="H212" s="1955">
        <v>510</v>
      </c>
      <c r="I212" s="235"/>
      <c r="J212" s="1954"/>
      <c r="K212" s="1829"/>
      <c r="L212" s="454">
        <v>5100.5</v>
      </c>
      <c r="T212" s="1795"/>
    </row>
    <row r="213" spans="1:20" s="6" customFormat="1">
      <c r="A213" s="35" t="s">
        <v>4089</v>
      </c>
      <c r="B213" s="1843">
        <v>45534</v>
      </c>
      <c r="C213" s="1843">
        <v>45534</v>
      </c>
      <c r="D213" s="1835">
        <v>18591</v>
      </c>
      <c r="E213" s="1947" t="s">
        <v>1115</v>
      </c>
      <c r="F213" s="1835">
        <v>2266</v>
      </c>
      <c r="G213" s="1947" t="s">
        <v>9</v>
      </c>
      <c r="H213" s="1949">
        <v>12</v>
      </c>
      <c r="I213" s="35" t="s">
        <v>6</v>
      </c>
      <c r="J213" s="1947"/>
      <c r="K213" s="1835"/>
      <c r="L213" s="464">
        <v>306</v>
      </c>
      <c r="T213" s="1795"/>
    </row>
    <row r="214" spans="1:20" s="6" customFormat="1">
      <c r="A214" s="596" t="s">
        <v>3295</v>
      </c>
      <c r="B214" s="1774">
        <v>45544</v>
      </c>
      <c r="C214" s="597"/>
      <c r="D214" s="597">
        <v>18457</v>
      </c>
      <c r="E214" s="597" t="s">
        <v>2351</v>
      </c>
      <c r="F214" s="597">
        <v>4811</v>
      </c>
      <c r="G214" s="597" t="s">
        <v>22</v>
      </c>
      <c r="H214" s="1775">
        <v>10</v>
      </c>
      <c r="I214" s="596"/>
      <c r="J214" s="597" t="s">
        <v>97</v>
      </c>
      <c r="K214" s="597"/>
      <c r="L214" s="599">
        <v>1032</v>
      </c>
      <c r="S214"/>
    </row>
    <row r="215" spans="1:20" s="6" customFormat="1">
      <c r="A215" s="235"/>
      <c r="B215" s="1841"/>
      <c r="C215" s="1841"/>
      <c r="D215" s="1829"/>
      <c r="E215" s="1954"/>
      <c r="F215" s="1829"/>
      <c r="G215" s="1954"/>
      <c r="H215" s="1955"/>
      <c r="I215" s="235"/>
      <c r="J215" s="1954"/>
      <c r="K215" s="1829"/>
      <c r="L215" s="454"/>
      <c r="T215" s="1795"/>
    </row>
    <row r="216" spans="1:20" s="6" customFormat="1">
      <c r="A216" s="235"/>
      <c r="B216" s="1841"/>
      <c r="C216" s="1841"/>
      <c r="D216" s="1829"/>
      <c r="E216" s="1954"/>
      <c r="F216" s="1829"/>
      <c r="G216" s="1954"/>
      <c r="H216" s="1955"/>
      <c r="I216" s="235"/>
      <c r="J216" s="1829"/>
      <c r="K216" s="1829"/>
      <c r="L216" s="454"/>
    </row>
    <row r="217" spans="1:20" s="6" customFormat="1">
      <c r="A217" s="1533"/>
      <c r="B217" s="1717"/>
      <c r="C217" s="1718"/>
      <c r="D217" s="1719"/>
      <c r="E217" s="1534"/>
      <c r="F217" s="1720"/>
      <c r="G217" s="1721"/>
      <c r="H217" s="1719"/>
      <c r="I217" s="1535"/>
      <c r="J217" s="1721"/>
      <c r="K217" s="1721"/>
      <c r="L217" s="1803" t="e">
        <f>SUM(#REF!)</f>
        <v>#REF!</v>
      </c>
    </row>
    <row r="218" spans="1:20" s="6" customFormat="1">
      <c r="A218" s="37"/>
      <c r="B218"/>
      <c r="C218"/>
      <c r="D218"/>
      <c r="E218"/>
      <c r="F218"/>
      <c r="G218"/>
      <c r="H218" s="484"/>
      <c r="I218" s="37"/>
      <c r="J218"/>
      <c r="K218"/>
      <c r="L218" s="587"/>
      <c r="S218"/>
    </row>
    <row r="219" spans="1:20" s="6" customFormat="1" ht="15.75">
      <c r="A219" s="2543" t="s">
        <v>3666</v>
      </c>
      <c r="B219" s="2544"/>
      <c r="C219" s="2544"/>
      <c r="D219" s="2544"/>
      <c r="E219" s="2544"/>
      <c r="F219" s="2544"/>
      <c r="G219" s="2544"/>
      <c r="H219" s="2544"/>
      <c r="I219" s="2544"/>
      <c r="J219" s="2544"/>
      <c r="K219" s="2544"/>
      <c r="L219" s="2545"/>
      <c r="S219"/>
    </row>
    <row r="220" spans="1:20" s="6" customFormat="1">
      <c r="A220" s="596" t="s">
        <v>92</v>
      </c>
      <c r="B220" s="1774">
        <v>45567</v>
      </c>
      <c r="C220" s="597"/>
      <c r="D220" s="597">
        <v>16922</v>
      </c>
      <c r="E220" s="597" t="s">
        <v>2</v>
      </c>
      <c r="F220" s="597">
        <v>2697</v>
      </c>
      <c r="G220" s="597" t="s">
        <v>147</v>
      </c>
      <c r="H220" s="1775">
        <v>56</v>
      </c>
      <c r="I220" s="596"/>
      <c r="J220" s="597" t="s">
        <v>1225</v>
      </c>
      <c r="K220" s="597"/>
      <c r="L220" s="599"/>
      <c r="S220"/>
    </row>
    <row r="221" spans="1:20" s="6" customFormat="1">
      <c r="A221" s="596"/>
      <c r="B221" s="1774"/>
      <c r="C221" s="597"/>
      <c r="D221" s="597"/>
      <c r="E221" s="597" t="s">
        <v>2</v>
      </c>
      <c r="F221" s="597">
        <v>2854</v>
      </c>
      <c r="G221" s="597" t="s">
        <v>211</v>
      </c>
      <c r="H221" s="1775" t="s">
        <v>931</v>
      </c>
      <c r="I221" s="596"/>
      <c r="J221" s="597" t="s">
        <v>1225</v>
      </c>
      <c r="K221" s="597"/>
      <c r="L221" s="599"/>
      <c r="S221"/>
    </row>
    <row r="222" spans="1:20" s="6" customFormat="1">
      <c r="A222" s="596"/>
      <c r="B222" s="1774"/>
      <c r="C222" s="597"/>
      <c r="D222" s="597"/>
      <c r="E222" s="597" t="s">
        <v>2</v>
      </c>
      <c r="F222" s="597">
        <v>2253</v>
      </c>
      <c r="G222" s="597" t="s">
        <v>930</v>
      </c>
      <c r="H222" s="1775">
        <v>6</v>
      </c>
      <c r="I222" s="596"/>
      <c r="J222" s="597" t="s">
        <v>1225</v>
      </c>
      <c r="K222" s="597"/>
      <c r="L222" s="599">
        <v>1038.48</v>
      </c>
      <c r="S222"/>
    </row>
    <row r="223" spans="1:20" s="6" customFormat="1">
      <c r="A223" s="596" t="s">
        <v>2374</v>
      </c>
      <c r="B223" s="1774">
        <v>45541</v>
      </c>
      <c r="C223" s="597"/>
      <c r="D223" s="597">
        <v>18372</v>
      </c>
      <c r="E223" s="597" t="s">
        <v>7</v>
      </c>
      <c r="F223" s="597">
        <v>4389</v>
      </c>
      <c r="G223" s="597" t="s">
        <v>210</v>
      </c>
      <c r="H223" s="1775">
        <v>200</v>
      </c>
      <c r="I223" s="596"/>
      <c r="J223" s="597" t="s">
        <v>82</v>
      </c>
      <c r="K223" s="597"/>
      <c r="L223" s="599">
        <v>620</v>
      </c>
      <c r="S223"/>
    </row>
    <row r="224" spans="1:20">
      <c r="A224" s="596" t="s">
        <v>2374</v>
      </c>
      <c r="B224" s="1774">
        <v>45538</v>
      </c>
      <c r="C224" s="597"/>
      <c r="D224" s="597">
        <v>18373</v>
      </c>
      <c r="E224" s="597" t="s">
        <v>1221</v>
      </c>
      <c r="F224" s="597">
        <v>4491</v>
      </c>
      <c r="G224" s="597" t="s">
        <v>2456</v>
      </c>
      <c r="H224" s="1775">
        <v>2400</v>
      </c>
      <c r="I224" s="596"/>
      <c r="J224" s="597" t="s">
        <v>82</v>
      </c>
      <c r="K224" s="9" t="s">
        <v>82</v>
      </c>
      <c r="L224" s="599">
        <v>552</v>
      </c>
    </row>
    <row r="225" spans="1:19">
      <c r="A225" s="596" t="s">
        <v>2374</v>
      </c>
      <c r="B225" s="1774">
        <v>45551</v>
      </c>
      <c r="C225" s="597"/>
      <c r="D225" s="597">
        <v>18461</v>
      </c>
      <c r="E225" s="597" t="s">
        <v>1221</v>
      </c>
      <c r="F225" s="597">
        <v>4491</v>
      </c>
      <c r="G225" s="597" t="s">
        <v>4065</v>
      </c>
      <c r="H225" s="1775">
        <v>2400</v>
      </c>
      <c r="I225" s="596"/>
      <c r="J225" s="597" t="s">
        <v>82</v>
      </c>
      <c r="K225" s="9"/>
      <c r="L225" s="599">
        <v>552</v>
      </c>
    </row>
    <row r="226" spans="1:19" s="6" customFormat="1">
      <c r="A226" s="596" t="s">
        <v>2854</v>
      </c>
      <c r="B226" s="1774">
        <v>45548</v>
      </c>
      <c r="C226" s="597"/>
      <c r="D226" s="597">
        <v>18221</v>
      </c>
      <c r="E226" s="597" t="s">
        <v>1115</v>
      </c>
      <c r="F226" s="597">
        <v>4873</v>
      </c>
      <c r="G226" s="597" t="s">
        <v>3378</v>
      </c>
      <c r="H226" s="1775">
        <v>12</v>
      </c>
      <c r="I226" s="596"/>
      <c r="J226" s="597" t="s">
        <v>97</v>
      </c>
      <c r="K226" s="597" t="s">
        <v>2275</v>
      </c>
      <c r="L226" s="599">
        <v>69.599999999999994</v>
      </c>
      <c r="S226"/>
    </row>
    <row r="228" spans="1:19">
      <c r="A228" s="596" t="s">
        <v>485</v>
      </c>
      <c r="B228" s="1774">
        <v>45551</v>
      </c>
      <c r="C228" s="597"/>
      <c r="D228" s="597">
        <v>18331</v>
      </c>
      <c r="E228" s="597" t="s">
        <v>2351</v>
      </c>
      <c r="F228" s="597">
        <v>3096</v>
      </c>
      <c r="G228" s="597" t="s">
        <v>47</v>
      </c>
      <c r="H228" s="1775">
        <v>20</v>
      </c>
      <c r="I228" s="596"/>
      <c r="J228" s="597" t="s">
        <v>97</v>
      </c>
      <c r="K228" s="597" t="s">
        <v>1214</v>
      </c>
      <c r="L228" s="599">
        <v>1278.4000000000001</v>
      </c>
    </row>
    <row r="229" spans="1:19" s="6" customFormat="1">
      <c r="A229" s="596" t="s">
        <v>3128</v>
      </c>
      <c r="B229" s="1774">
        <v>45551</v>
      </c>
      <c r="C229" s="597"/>
      <c r="D229" s="597">
        <v>18516</v>
      </c>
      <c r="E229" s="597" t="s">
        <v>1221</v>
      </c>
      <c r="F229" s="597">
        <v>5198</v>
      </c>
      <c r="G229" s="597" t="s">
        <v>955</v>
      </c>
      <c r="H229" s="1775">
        <v>100</v>
      </c>
      <c r="I229" s="596"/>
      <c r="J229" s="597" t="s">
        <v>1225</v>
      </c>
      <c r="K229" s="597" t="s">
        <v>4072</v>
      </c>
      <c r="L229" s="599">
        <v>6500</v>
      </c>
      <c r="S229"/>
    </row>
    <row r="230" spans="1:19" s="6" customFormat="1">
      <c r="A230" s="596" t="s">
        <v>2854</v>
      </c>
      <c r="B230" s="1774">
        <v>45558</v>
      </c>
      <c r="C230" s="597"/>
      <c r="D230" s="597">
        <v>18494</v>
      </c>
      <c r="E230" s="597" t="s">
        <v>1115</v>
      </c>
      <c r="F230" s="597">
        <v>869</v>
      </c>
      <c r="G230" s="597" t="s">
        <v>16</v>
      </c>
      <c r="H230" s="1775">
        <v>50</v>
      </c>
      <c r="I230" s="596"/>
      <c r="J230" s="597"/>
      <c r="K230" s="597"/>
      <c r="L230" s="599">
        <v>325</v>
      </c>
      <c r="S230"/>
    </row>
    <row r="231" spans="1:19" s="6" customFormat="1">
      <c r="A231" s="596" t="s">
        <v>2854</v>
      </c>
      <c r="B231" s="1774">
        <v>45540</v>
      </c>
      <c r="C231" s="597"/>
      <c r="D231" s="597">
        <v>18495</v>
      </c>
      <c r="E231" s="597" t="s">
        <v>1115</v>
      </c>
      <c r="F231" s="597">
        <v>869</v>
      </c>
      <c r="G231" s="597" t="s">
        <v>16</v>
      </c>
      <c r="H231" s="1775">
        <v>50</v>
      </c>
      <c r="I231" s="596"/>
      <c r="J231" s="597"/>
      <c r="K231" s="597"/>
      <c r="L231" s="599">
        <v>325</v>
      </c>
      <c r="S231"/>
    </row>
    <row r="232" spans="1:19" s="6" customFormat="1">
      <c r="A232" s="1960"/>
      <c r="B232" s="1769"/>
      <c r="C232" s="1959"/>
      <c r="D232" s="1959"/>
      <c r="E232" s="1959"/>
      <c r="F232" s="1959"/>
      <c r="G232" s="1959"/>
      <c r="H232" s="708"/>
      <c r="I232" s="1960"/>
      <c r="J232" s="1959"/>
      <c r="K232" s="1959"/>
      <c r="L232" s="528"/>
      <c r="S232"/>
    </row>
    <row r="233" spans="1:19" s="6" customFormat="1">
      <c r="A233" s="1960"/>
      <c r="B233" s="1959"/>
      <c r="C233" s="1959"/>
      <c r="D233" s="1959"/>
      <c r="E233" s="1959"/>
      <c r="F233" s="1959"/>
      <c r="G233" s="1959"/>
      <c r="H233" s="708"/>
      <c r="I233" s="1960"/>
      <c r="J233" s="1959"/>
      <c r="K233" s="1959"/>
      <c r="L233" s="528"/>
      <c r="S233"/>
    </row>
    <row r="234" spans="1:19" s="6" customFormat="1">
      <c r="A234" s="1960"/>
      <c r="B234" s="1959"/>
      <c r="C234" s="1959"/>
      <c r="D234" s="1959"/>
      <c r="E234" s="1959"/>
      <c r="F234" s="1959"/>
      <c r="G234" s="1959"/>
      <c r="H234" s="708"/>
      <c r="I234" s="1960"/>
      <c r="J234" s="1959"/>
      <c r="K234" s="1959"/>
      <c r="L234" s="528"/>
      <c r="S234"/>
    </row>
    <row r="235" spans="1:19" s="6" customFormat="1">
      <c r="A235" s="37"/>
      <c r="B235"/>
      <c r="C235"/>
      <c r="D235"/>
      <c r="E235"/>
      <c r="F235"/>
      <c r="G235"/>
      <c r="H235" s="484"/>
      <c r="I235" s="37"/>
      <c r="J235"/>
      <c r="K235"/>
      <c r="L235" s="587"/>
      <c r="S235"/>
    </row>
    <row r="236" spans="1:19" s="6" customFormat="1">
      <c r="A236" s="37"/>
      <c r="B236"/>
      <c r="C236"/>
      <c r="D236"/>
      <c r="E236"/>
      <c r="F236"/>
      <c r="G236"/>
      <c r="H236" s="484"/>
      <c r="I236" s="37"/>
      <c r="J236"/>
      <c r="K236"/>
      <c r="L236" s="587"/>
      <c r="S236"/>
    </row>
    <row r="237" spans="1:19" s="6" customFormat="1">
      <c r="A237" s="37"/>
      <c r="B237"/>
      <c r="C237"/>
      <c r="D237"/>
      <c r="E237"/>
      <c r="F237"/>
      <c r="G237"/>
      <c r="H237" s="484"/>
      <c r="I237" s="37"/>
      <c r="J237"/>
      <c r="K237"/>
      <c r="L237" s="587"/>
      <c r="S237"/>
    </row>
    <row r="238" spans="1:19" s="6" customFormat="1">
      <c r="A238" s="37"/>
      <c r="B238"/>
      <c r="C238"/>
      <c r="D238"/>
      <c r="E238"/>
      <c r="F238"/>
      <c r="G238"/>
      <c r="H238" s="484"/>
      <c r="I238" s="37"/>
      <c r="J238"/>
      <c r="K238"/>
      <c r="L238" s="587"/>
      <c r="S238"/>
    </row>
    <row r="239" spans="1:19" s="6" customFormat="1">
      <c r="A239" s="37"/>
      <c r="B239"/>
      <c r="C239"/>
      <c r="D239"/>
      <c r="E239"/>
      <c r="F239"/>
      <c r="G239"/>
      <c r="H239" s="484"/>
      <c r="I239" s="37"/>
      <c r="J239"/>
      <c r="K239"/>
      <c r="L239" s="587"/>
      <c r="S239"/>
    </row>
    <row r="240" spans="1:19" s="6" customFormat="1">
      <c r="A240" s="37"/>
      <c r="B240"/>
      <c r="C240"/>
      <c r="D240"/>
      <c r="E240"/>
      <c r="F240"/>
      <c r="G240"/>
      <c r="H240" s="484"/>
      <c r="I240" s="37"/>
      <c r="J240"/>
      <c r="K240"/>
      <c r="L240" s="587"/>
      <c r="S240"/>
    </row>
    <row r="241" spans="1:19" s="6" customFormat="1">
      <c r="A241" s="37"/>
      <c r="B241"/>
      <c r="C241"/>
      <c r="D241"/>
      <c r="E241"/>
      <c r="F241"/>
      <c r="G241"/>
      <c r="H241" s="484"/>
      <c r="I241" s="37"/>
      <c r="J241"/>
      <c r="K241"/>
      <c r="L241" s="587"/>
      <c r="S241"/>
    </row>
    <row r="242" spans="1:19" s="6" customFormat="1">
      <c r="A242" s="37"/>
      <c r="B242"/>
      <c r="C242"/>
      <c r="D242"/>
      <c r="E242"/>
      <c r="F242"/>
      <c r="G242"/>
      <c r="H242" s="484"/>
      <c r="I242" s="37"/>
      <c r="J242"/>
      <c r="K242"/>
      <c r="L242" s="587"/>
      <c r="S242"/>
    </row>
    <row r="243" spans="1:19" s="6" customFormat="1">
      <c r="A243" s="37"/>
      <c r="B243"/>
      <c r="C243"/>
      <c r="D243"/>
      <c r="E243"/>
      <c r="F243"/>
      <c r="G243"/>
      <c r="H243" s="484"/>
      <c r="I243" s="37"/>
      <c r="J243"/>
      <c r="K243"/>
      <c r="L243" s="587"/>
      <c r="S243"/>
    </row>
    <row r="244" spans="1:19" s="6" customFormat="1">
      <c r="A244" s="37"/>
      <c r="B244"/>
      <c r="C244"/>
      <c r="D244"/>
      <c r="E244"/>
      <c r="F244"/>
      <c r="G244"/>
      <c r="H244" s="484"/>
      <c r="I244" s="37"/>
      <c r="J244"/>
      <c r="K244"/>
      <c r="L244" s="587"/>
      <c r="S244"/>
    </row>
    <row r="245" spans="1:19" s="6" customFormat="1">
      <c r="A245" s="37"/>
      <c r="B245"/>
      <c r="C245"/>
      <c r="D245"/>
      <c r="E245"/>
      <c r="F245"/>
      <c r="G245"/>
      <c r="H245" s="484"/>
      <c r="I245" s="37"/>
      <c r="J245"/>
      <c r="K245"/>
      <c r="L245" s="587"/>
      <c r="S245"/>
    </row>
    <row r="246" spans="1:19" s="6" customFormat="1">
      <c r="A246" s="37"/>
      <c r="B246"/>
      <c r="C246"/>
      <c r="D246"/>
      <c r="E246"/>
      <c r="F246"/>
      <c r="G246"/>
      <c r="H246" s="484"/>
      <c r="I246" s="37"/>
      <c r="J246"/>
      <c r="K246"/>
      <c r="L246" s="587"/>
      <c r="S246"/>
    </row>
    <row r="247" spans="1:19" s="6" customFormat="1">
      <c r="A247" s="37"/>
      <c r="B247"/>
      <c r="C247"/>
      <c r="D247"/>
      <c r="E247"/>
      <c r="F247"/>
      <c r="G247"/>
      <c r="H247" s="484"/>
      <c r="I247" s="37"/>
      <c r="J247"/>
      <c r="K247"/>
      <c r="L247" s="587"/>
      <c r="S247"/>
    </row>
    <row r="248" spans="1:19" s="6" customFormat="1">
      <c r="A248" s="37"/>
      <c r="B248"/>
      <c r="C248"/>
      <c r="D248"/>
      <c r="E248"/>
      <c r="F248"/>
      <c r="G248"/>
      <c r="H248" s="484"/>
      <c r="I248" s="37"/>
      <c r="J248"/>
      <c r="K248"/>
      <c r="L248" s="587"/>
      <c r="S248"/>
    </row>
    <row r="249" spans="1:19" s="6" customFormat="1">
      <c r="A249" s="37"/>
      <c r="B249"/>
      <c r="C249"/>
      <c r="D249"/>
      <c r="E249"/>
      <c r="F249"/>
      <c r="G249"/>
      <c r="H249" s="484"/>
      <c r="I249" s="37"/>
      <c r="J249"/>
      <c r="K249"/>
      <c r="L249" s="587"/>
      <c r="S249"/>
    </row>
    <row r="250" spans="1:19" s="6" customFormat="1">
      <c r="A250" s="37"/>
      <c r="B250"/>
      <c r="C250"/>
      <c r="D250"/>
      <c r="E250"/>
      <c r="F250"/>
      <c r="G250"/>
      <c r="H250" s="484"/>
      <c r="I250" s="37"/>
      <c r="J250"/>
      <c r="K250"/>
      <c r="L250" s="587"/>
      <c r="S250"/>
    </row>
    <row r="251" spans="1:19" s="6" customFormat="1">
      <c r="A251" s="37"/>
      <c r="B251"/>
      <c r="C251"/>
      <c r="D251"/>
      <c r="E251"/>
      <c r="F251"/>
      <c r="G251"/>
      <c r="H251" s="484"/>
      <c r="I251" s="37"/>
      <c r="J251"/>
      <c r="K251"/>
      <c r="L251" s="587"/>
      <c r="S251"/>
    </row>
    <row r="252" spans="1:19" s="6" customFormat="1">
      <c r="A252" s="37"/>
      <c r="B252"/>
      <c r="C252"/>
      <c r="D252"/>
      <c r="E252"/>
      <c r="F252"/>
      <c r="G252"/>
      <c r="H252" s="484"/>
      <c r="I252" s="37"/>
      <c r="J252"/>
      <c r="K252"/>
      <c r="L252" s="587"/>
      <c r="S252"/>
    </row>
    <row r="253" spans="1:19" s="6" customFormat="1">
      <c r="A253" s="37"/>
      <c r="B253"/>
      <c r="C253"/>
      <c r="D253"/>
      <c r="E253"/>
      <c r="F253"/>
      <c r="G253"/>
      <c r="H253" s="484"/>
      <c r="I253" s="37"/>
      <c r="J253"/>
      <c r="K253"/>
      <c r="L253" s="587"/>
      <c r="S253"/>
    </row>
    <row r="254" spans="1:19" s="6" customFormat="1">
      <c r="A254" s="37"/>
      <c r="B254"/>
      <c r="C254"/>
      <c r="D254"/>
      <c r="E254"/>
      <c r="F254"/>
      <c r="G254"/>
      <c r="H254" s="484"/>
      <c r="I254" s="37"/>
      <c r="J254"/>
      <c r="K254"/>
      <c r="L254" s="587"/>
      <c r="S254"/>
    </row>
    <row r="255" spans="1:19" s="6" customFormat="1">
      <c r="A255" s="37"/>
      <c r="B255"/>
      <c r="C255"/>
      <c r="D255"/>
      <c r="E255"/>
      <c r="F255"/>
      <c r="G255"/>
      <c r="H255" s="484"/>
      <c r="I255" s="37"/>
      <c r="J255"/>
      <c r="K255"/>
      <c r="L255" s="587"/>
      <c r="S255"/>
    </row>
    <row r="256" spans="1:19" s="6" customFormat="1">
      <c r="A256" s="37"/>
      <c r="B256"/>
      <c r="C256"/>
      <c r="D256"/>
      <c r="E256"/>
      <c r="F256"/>
      <c r="G256"/>
      <c r="H256" s="484"/>
      <c r="I256" s="37"/>
      <c r="J256"/>
      <c r="K256"/>
      <c r="L256" s="587"/>
      <c r="S256"/>
    </row>
    <row r="257" spans="1:19" s="6" customFormat="1">
      <c r="A257" s="37"/>
      <c r="B257"/>
      <c r="C257"/>
      <c r="D257"/>
      <c r="E257"/>
      <c r="F257"/>
      <c r="G257"/>
      <c r="H257" s="484"/>
      <c r="I257" s="37"/>
      <c r="J257"/>
      <c r="K257"/>
      <c r="L257" s="587"/>
      <c r="S257"/>
    </row>
    <row r="258" spans="1:19" s="6" customFormat="1">
      <c r="A258" s="37"/>
      <c r="B258"/>
      <c r="C258"/>
      <c r="D258"/>
      <c r="E258"/>
      <c r="F258"/>
      <c r="G258"/>
      <c r="H258" s="484"/>
      <c r="I258" s="37"/>
      <c r="J258"/>
      <c r="K258"/>
      <c r="L258" s="587"/>
      <c r="S258"/>
    </row>
    <row r="259" spans="1:19" s="6" customFormat="1">
      <c r="A259" s="37"/>
      <c r="B259"/>
      <c r="C259"/>
      <c r="D259"/>
      <c r="E259"/>
      <c r="F259"/>
      <c r="G259"/>
      <c r="H259" s="484"/>
      <c r="I259" s="37"/>
      <c r="J259"/>
      <c r="K259"/>
      <c r="L259" s="587"/>
      <c r="S259"/>
    </row>
    <row r="260" spans="1:19" s="6" customFormat="1">
      <c r="A260" s="37"/>
      <c r="B260"/>
      <c r="C260"/>
      <c r="D260"/>
      <c r="E260"/>
      <c r="F260"/>
      <c r="G260"/>
      <c r="H260" s="484"/>
      <c r="I260" s="37"/>
      <c r="J260"/>
      <c r="K260"/>
      <c r="L260" s="587"/>
      <c r="S260"/>
    </row>
    <row r="261" spans="1:19" s="6" customFormat="1">
      <c r="A261" s="37"/>
      <c r="B261"/>
      <c r="C261"/>
      <c r="D261"/>
      <c r="E261"/>
      <c r="F261"/>
      <c r="G261"/>
      <c r="H261" s="484"/>
      <c r="I261" s="37"/>
      <c r="J261"/>
      <c r="K261"/>
      <c r="L261" s="587"/>
      <c r="S261"/>
    </row>
    <row r="262" spans="1:19" s="6" customFormat="1">
      <c r="A262" s="37"/>
      <c r="B262"/>
      <c r="C262"/>
      <c r="D262"/>
      <c r="E262"/>
      <c r="F262"/>
      <c r="G262"/>
      <c r="H262" s="484"/>
      <c r="I262" s="37"/>
      <c r="J262"/>
      <c r="K262"/>
      <c r="L262" s="587"/>
      <c r="S262"/>
    </row>
    <row r="263" spans="1:19" s="6" customFormat="1">
      <c r="A263" s="37"/>
      <c r="B263"/>
      <c r="C263"/>
      <c r="D263"/>
      <c r="E263"/>
      <c r="F263"/>
      <c r="G263"/>
      <c r="H263" s="484"/>
      <c r="I263" s="37"/>
      <c r="J263"/>
      <c r="K263"/>
      <c r="L263" s="587"/>
      <c r="S263"/>
    </row>
    <row r="264" spans="1:19" s="6" customFormat="1">
      <c r="A264" s="37"/>
      <c r="B264"/>
      <c r="C264"/>
      <c r="D264"/>
      <c r="E264"/>
      <c r="F264"/>
      <c r="G264"/>
      <c r="H264" s="484"/>
      <c r="I264" s="37"/>
      <c r="J264"/>
      <c r="K264"/>
      <c r="L264" s="587"/>
      <c r="S264"/>
    </row>
    <row r="265" spans="1:19" s="6" customFormat="1">
      <c r="A265" s="37"/>
      <c r="B265"/>
      <c r="C265"/>
      <c r="D265"/>
      <c r="E265"/>
      <c r="F265"/>
      <c r="G265"/>
      <c r="H265" s="484"/>
      <c r="I265" s="37"/>
      <c r="J265"/>
      <c r="K265"/>
      <c r="L265" s="587"/>
      <c r="S265"/>
    </row>
    <row r="266" spans="1:19" s="6" customFormat="1">
      <c r="A266" s="37"/>
      <c r="B266"/>
      <c r="C266"/>
      <c r="D266"/>
      <c r="E266"/>
      <c r="F266"/>
      <c r="G266"/>
      <c r="H266" s="484"/>
      <c r="I266" s="37"/>
      <c r="J266"/>
      <c r="K266"/>
      <c r="L266" s="587"/>
      <c r="S266"/>
    </row>
    <row r="267" spans="1:19" s="6" customFormat="1">
      <c r="A267" s="37"/>
      <c r="B267"/>
      <c r="C267"/>
      <c r="D267"/>
      <c r="E267"/>
      <c r="F267"/>
      <c r="G267"/>
      <c r="H267" s="484"/>
      <c r="I267" s="37"/>
      <c r="J267"/>
      <c r="K267"/>
      <c r="L267" s="587"/>
      <c r="S267"/>
    </row>
    <row r="268" spans="1:19" s="6" customFormat="1">
      <c r="A268" s="37"/>
      <c r="B268"/>
      <c r="C268"/>
      <c r="D268"/>
      <c r="E268"/>
      <c r="F268"/>
      <c r="G268"/>
      <c r="H268" s="484"/>
      <c r="I268" s="37"/>
      <c r="J268"/>
      <c r="K268"/>
      <c r="L268" s="587"/>
      <c r="S268"/>
    </row>
    <row r="269" spans="1:19" s="6" customFormat="1">
      <c r="A269" s="37"/>
      <c r="B269"/>
      <c r="C269"/>
      <c r="D269"/>
      <c r="E269"/>
      <c r="F269"/>
      <c r="G269"/>
      <c r="H269" s="484"/>
      <c r="I269" s="37"/>
      <c r="J269"/>
      <c r="K269"/>
      <c r="L269" s="587"/>
      <c r="S269"/>
    </row>
    <row r="270" spans="1:19" s="6" customFormat="1">
      <c r="A270" s="37"/>
      <c r="B270"/>
      <c r="C270"/>
      <c r="D270"/>
      <c r="E270"/>
      <c r="F270"/>
      <c r="G270"/>
      <c r="H270" s="484"/>
      <c r="I270" s="37"/>
      <c r="J270"/>
      <c r="K270"/>
      <c r="L270" s="587"/>
      <c r="S270"/>
    </row>
    <row r="271" spans="1:19" s="6" customFormat="1">
      <c r="A271" s="37"/>
      <c r="B271"/>
      <c r="C271"/>
      <c r="D271"/>
      <c r="E271"/>
      <c r="F271"/>
      <c r="G271"/>
      <c r="H271" s="484"/>
      <c r="I271" s="37"/>
      <c r="J271"/>
      <c r="K271"/>
      <c r="L271" s="587"/>
      <c r="S271"/>
    </row>
    <row r="272" spans="1:19" s="6" customFormat="1">
      <c r="A272" s="37"/>
      <c r="B272"/>
      <c r="C272"/>
      <c r="D272"/>
      <c r="E272"/>
      <c r="F272"/>
      <c r="G272"/>
      <c r="H272" s="484"/>
      <c r="I272" s="37"/>
      <c r="J272"/>
      <c r="K272"/>
      <c r="L272" s="587"/>
      <c r="S272"/>
    </row>
    <row r="273" spans="1:19" s="6" customFormat="1">
      <c r="A273" s="37"/>
      <c r="B273"/>
      <c r="C273"/>
      <c r="D273"/>
      <c r="E273"/>
      <c r="F273"/>
      <c r="G273"/>
      <c r="H273" s="484"/>
      <c r="I273" s="37"/>
      <c r="J273"/>
      <c r="K273"/>
      <c r="L273" s="587"/>
      <c r="S273"/>
    </row>
    <row r="274" spans="1:19" s="6" customFormat="1">
      <c r="A274" s="37"/>
      <c r="B274"/>
      <c r="C274"/>
      <c r="D274"/>
      <c r="E274"/>
      <c r="F274"/>
      <c r="G274"/>
      <c r="H274" s="484"/>
      <c r="I274" s="37"/>
      <c r="J274"/>
      <c r="K274"/>
      <c r="L274" s="587"/>
      <c r="S274"/>
    </row>
    <row r="275" spans="1:19" s="6" customFormat="1">
      <c r="A275" s="37"/>
      <c r="B275"/>
      <c r="C275"/>
      <c r="D275"/>
      <c r="E275"/>
      <c r="F275"/>
      <c r="G275"/>
      <c r="H275" s="484"/>
      <c r="I275" s="37"/>
      <c r="J275"/>
      <c r="K275"/>
      <c r="L275" s="587"/>
      <c r="S275"/>
    </row>
    <row r="276" spans="1:19" s="6" customFormat="1">
      <c r="A276" s="37"/>
      <c r="B276"/>
      <c r="C276"/>
      <c r="D276"/>
      <c r="E276"/>
      <c r="F276"/>
      <c r="G276"/>
      <c r="H276" s="484"/>
      <c r="I276" s="37"/>
      <c r="J276"/>
      <c r="K276"/>
      <c r="L276" s="587"/>
      <c r="S276"/>
    </row>
    <row r="277" spans="1:19" s="6" customFormat="1">
      <c r="A277" s="37"/>
      <c r="B277"/>
      <c r="C277"/>
      <c r="D277"/>
      <c r="E277"/>
      <c r="F277"/>
      <c r="G277"/>
      <c r="H277" s="484"/>
      <c r="I277" s="37"/>
      <c r="J277"/>
      <c r="K277"/>
      <c r="L277" s="587"/>
      <c r="S277"/>
    </row>
    <row r="278" spans="1:19" s="6" customFormat="1">
      <c r="A278" s="37"/>
      <c r="B278"/>
      <c r="C278"/>
      <c r="D278"/>
      <c r="E278"/>
      <c r="F278"/>
      <c r="G278"/>
      <c r="H278" s="484"/>
      <c r="I278" s="37"/>
      <c r="J278"/>
      <c r="K278"/>
      <c r="L278" s="587"/>
      <c r="S278"/>
    </row>
    <row r="279" spans="1:19" s="6" customFormat="1">
      <c r="A279" s="37"/>
      <c r="B279"/>
      <c r="C279"/>
      <c r="D279"/>
      <c r="E279"/>
      <c r="F279"/>
      <c r="G279"/>
      <c r="H279" s="484"/>
      <c r="I279" s="37"/>
      <c r="J279"/>
      <c r="K279"/>
      <c r="L279" s="587"/>
      <c r="S279"/>
    </row>
    <row r="280" spans="1:19" s="6" customFormat="1">
      <c r="A280" s="37"/>
      <c r="B280"/>
      <c r="C280"/>
      <c r="D280"/>
      <c r="E280"/>
      <c r="F280"/>
      <c r="G280"/>
      <c r="H280" s="484"/>
      <c r="I280" s="37"/>
      <c r="J280"/>
      <c r="K280"/>
      <c r="L280" s="587"/>
      <c r="S280"/>
    </row>
    <row r="281" spans="1:19" s="6" customFormat="1">
      <c r="A281" s="37"/>
      <c r="B281"/>
      <c r="C281"/>
      <c r="D281"/>
      <c r="E281"/>
      <c r="F281"/>
      <c r="G281"/>
      <c r="H281" s="484"/>
      <c r="I281" s="37"/>
      <c r="J281"/>
      <c r="K281"/>
      <c r="L281" s="587"/>
      <c r="S281"/>
    </row>
    <row r="282" spans="1:19" s="6" customFormat="1">
      <c r="A282" s="37"/>
      <c r="B282"/>
      <c r="C282"/>
      <c r="D282"/>
      <c r="E282"/>
      <c r="F282"/>
      <c r="G282"/>
      <c r="H282" s="484"/>
      <c r="I282" s="37"/>
      <c r="J282"/>
      <c r="K282"/>
      <c r="L282" s="587"/>
      <c r="S282"/>
    </row>
    <row r="283" spans="1:19" s="6" customFormat="1">
      <c r="A283" s="37"/>
      <c r="B283"/>
      <c r="C283"/>
      <c r="D283"/>
      <c r="E283"/>
      <c r="F283"/>
      <c r="G283"/>
      <c r="H283" s="484"/>
      <c r="I283" s="37"/>
      <c r="J283"/>
      <c r="K283"/>
      <c r="L283" s="587"/>
      <c r="S283"/>
    </row>
    <row r="284" spans="1:19" s="6" customFormat="1">
      <c r="A284" s="37"/>
      <c r="B284"/>
      <c r="C284"/>
      <c r="D284"/>
      <c r="E284"/>
      <c r="F284"/>
      <c r="G284"/>
      <c r="H284" s="484"/>
      <c r="I284" s="37"/>
      <c r="J284"/>
      <c r="K284"/>
      <c r="L284" s="587"/>
      <c r="S284"/>
    </row>
    <row r="285" spans="1:19" s="6" customFormat="1">
      <c r="A285" s="37"/>
      <c r="B285"/>
      <c r="C285"/>
      <c r="D285"/>
      <c r="E285"/>
      <c r="F285"/>
      <c r="G285"/>
      <c r="H285" s="484"/>
      <c r="I285" s="37"/>
      <c r="J285"/>
      <c r="K285"/>
      <c r="L285" s="587"/>
      <c r="S285"/>
    </row>
    <row r="286" spans="1:19" s="6" customFormat="1">
      <c r="A286" s="37"/>
      <c r="B286"/>
      <c r="C286"/>
      <c r="D286"/>
      <c r="E286"/>
      <c r="F286"/>
      <c r="G286"/>
      <c r="H286" s="484"/>
      <c r="I286" s="37"/>
      <c r="J286"/>
      <c r="K286"/>
      <c r="L286" s="587"/>
      <c r="S286"/>
    </row>
    <row r="287" spans="1:19" s="6" customFormat="1">
      <c r="A287" s="37"/>
      <c r="B287"/>
      <c r="C287"/>
      <c r="D287"/>
      <c r="E287"/>
      <c r="F287"/>
      <c r="G287"/>
      <c r="H287" s="484"/>
      <c r="I287" s="37"/>
      <c r="J287"/>
      <c r="K287"/>
      <c r="L287" s="587"/>
      <c r="S287"/>
    </row>
    <row r="288" spans="1:19" s="6" customFormat="1">
      <c r="A288" s="37"/>
      <c r="B288"/>
      <c r="C288"/>
      <c r="D288"/>
      <c r="E288"/>
      <c r="F288"/>
      <c r="G288"/>
      <c r="H288" s="484"/>
      <c r="I288" s="37"/>
      <c r="J288"/>
      <c r="K288"/>
      <c r="L288" s="587"/>
      <c r="S288"/>
    </row>
    <row r="289" spans="1:19" s="6" customFormat="1">
      <c r="A289" s="37"/>
      <c r="B289"/>
      <c r="C289"/>
      <c r="D289"/>
      <c r="E289"/>
      <c r="F289"/>
      <c r="G289"/>
      <c r="H289" s="484"/>
      <c r="I289" s="37"/>
      <c r="J289"/>
      <c r="K289"/>
      <c r="L289" s="587"/>
      <c r="S289"/>
    </row>
    <row r="290" spans="1:19" s="6" customFormat="1">
      <c r="A290" s="37"/>
      <c r="B290"/>
      <c r="C290"/>
      <c r="D290"/>
      <c r="E290"/>
      <c r="F290"/>
      <c r="G290"/>
      <c r="H290" s="484"/>
      <c r="I290" s="37"/>
      <c r="J290"/>
      <c r="K290"/>
      <c r="L290" s="587"/>
      <c r="S290"/>
    </row>
    <row r="291" spans="1:19" s="6" customFormat="1">
      <c r="A291" s="37"/>
      <c r="B291"/>
      <c r="C291"/>
      <c r="D291"/>
      <c r="E291"/>
      <c r="F291"/>
      <c r="G291"/>
      <c r="H291" s="484"/>
      <c r="I291" s="37"/>
      <c r="J291"/>
      <c r="K291"/>
      <c r="L291" s="587"/>
      <c r="S291"/>
    </row>
    <row r="292" spans="1:19" s="6" customFormat="1">
      <c r="A292" s="37"/>
      <c r="B292"/>
      <c r="C292"/>
      <c r="D292"/>
      <c r="E292"/>
      <c r="F292"/>
      <c r="G292"/>
      <c r="H292" s="484"/>
      <c r="I292" s="37"/>
      <c r="J292"/>
      <c r="K292"/>
      <c r="L292" s="587"/>
      <c r="S292"/>
    </row>
    <row r="293" spans="1:19" s="6" customFormat="1">
      <c r="A293" s="37"/>
      <c r="B293"/>
      <c r="C293"/>
      <c r="D293"/>
      <c r="E293"/>
      <c r="F293"/>
      <c r="G293"/>
      <c r="H293" s="484"/>
      <c r="I293" s="37"/>
      <c r="J293"/>
      <c r="K293"/>
      <c r="L293" s="587"/>
      <c r="S293"/>
    </row>
    <row r="294" spans="1:19" s="6" customFormat="1">
      <c r="A294" s="37"/>
      <c r="B294"/>
      <c r="C294"/>
      <c r="D294"/>
      <c r="E294"/>
      <c r="F294"/>
      <c r="G294"/>
      <c r="H294" s="484"/>
      <c r="I294" s="37"/>
      <c r="J294"/>
      <c r="K294"/>
      <c r="L294" s="587"/>
      <c r="S294"/>
    </row>
    <row r="295" spans="1:19" s="6" customFormat="1">
      <c r="A295" s="37"/>
      <c r="B295"/>
      <c r="C295"/>
      <c r="D295"/>
      <c r="E295"/>
      <c r="F295"/>
      <c r="G295"/>
      <c r="H295" s="484"/>
      <c r="I295" s="37"/>
      <c r="J295"/>
      <c r="K295"/>
      <c r="L295" s="587"/>
      <c r="S295"/>
    </row>
    <row r="296" spans="1:19" s="6" customFormat="1">
      <c r="A296" s="37"/>
      <c r="B296"/>
      <c r="C296"/>
      <c r="D296"/>
      <c r="E296"/>
      <c r="F296"/>
      <c r="G296"/>
      <c r="H296" s="484"/>
      <c r="I296" s="37"/>
      <c r="J296"/>
      <c r="K296"/>
      <c r="L296" s="587"/>
      <c r="S296"/>
    </row>
    <row r="297" spans="1:19" s="6" customFormat="1">
      <c r="A297" s="37"/>
      <c r="B297"/>
      <c r="C297"/>
      <c r="D297"/>
      <c r="E297"/>
      <c r="F297"/>
      <c r="G297"/>
      <c r="H297" s="484"/>
      <c r="I297" s="37"/>
      <c r="J297"/>
      <c r="K297"/>
      <c r="L297" s="587"/>
      <c r="S297"/>
    </row>
    <row r="298" spans="1:19" s="6" customFormat="1">
      <c r="A298" s="37"/>
      <c r="B298"/>
      <c r="C298"/>
      <c r="D298"/>
      <c r="E298"/>
      <c r="F298"/>
      <c r="G298"/>
      <c r="H298" s="484"/>
      <c r="I298" s="37"/>
      <c r="J298"/>
      <c r="K298"/>
      <c r="L298" s="587"/>
      <c r="S298"/>
    </row>
    <row r="299" spans="1:19" s="6" customFormat="1">
      <c r="A299" s="37"/>
      <c r="B299"/>
      <c r="C299"/>
      <c r="D299"/>
      <c r="E299"/>
      <c r="F299"/>
      <c r="G299"/>
      <c r="H299" s="484"/>
      <c r="I299" s="37"/>
      <c r="J299"/>
      <c r="K299"/>
      <c r="L299" s="587"/>
      <c r="S299"/>
    </row>
    <row r="300" spans="1:19" s="6" customFormat="1">
      <c r="A300" s="37"/>
      <c r="B300"/>
      <c r="C300"/>
      <c r="D300"/>
      <c r="E300"/>
      <c r="F300"/>
      <c r="G300"/>
      <c r="H300" s="484"/>
      <c r="I300" s="37"/>
      <c r="J300"/>
      <c r="K300"/>
      <c r="L300" s="587"/>
      <c r="S300"/>
    </row>
    <row r="301" spans="1:19" s="6" customFormat="1">
      <c r="A301" s="37"/>
      <c r="B301"/>
      <c r="C301"/>
      <c r="D301"/>
      <c r="E301"/>
      <c r="F301"/>
      <c r="G301"/>
      <c r="H301" s="484"/>
      <c r="I301" s="37"/>
      <c r="J301"/>
      <c r="K301"/>
      <c r="L301" s="587"/>
      <c r="S301"/>
    </row>
    <row r="302" spans="1:19" s="6" customFormat="1">
      <c r="A302" s="37"/>
      <c r="B302"/>
      <c r="C302"/>
      <c r="D302"/>
      <c r="E302"/>
      <c r="F302"/>
      <c r="G302"/>
      <c r="H302" s="484"/>
      <c r="I302" s="37"/>
      <c r="J302"/>
      <c r="K302"/>
      <c r="L302" s="587"/>
      <c r="S302"/>
    </row>
    <row r="303" spans="1:19" s="6" customFormat="1">
      <c r="A303" s="37"/>
      <c r="B303"/>
      <c r="C303"/>
      <c r="D303"/>
      <c r="E303"/>
      <c r="F303"/>
      <c r="G303"/>
      <c r="H303" s="484"/>
      <c r="I303" s="37"/>
      <c r="J303"/>
      <c r="K303"/>
      <c r="L303" s="587"/>
      <c r="S303"/>
    </row>
    <row r="304" spans="1:19" s="6" customFormat="1">
      <c r="A304" s="37"/>
      <c r="B304"/>
      <c r="C304"/>
      <c r="D304"/>
      <c r="E304"/>
      <c r="F304"/>
      <c r="G304"/>
      <c r="H304" s="484"/>
      <c r="I304" s="37"/>
      <c r="J304"/>
      <c r="K304"/>
      <c r="L304" s="587"/>
      <c r="S304"/>
    </row>
    <row r="305" spans="1:19" s="6" customFormat="1">
      <c r="A305" s="37"/>
      <c r="B305"/>
      <c r="C305"/>
      <c r="D305"/>
      <c r="E305"/>
      <c r="F305"/>
      <c r="G305"/>
      <c r="H305" s="484"/>
      <c r="I305" s="37"/>
      <c r="J305"/>
      <c r="K305"/>
      <c r="L305" s="587"/>
      <c r="S305"/>
    </row>
    <row r="306" spans="1:19" s="6" customFormat="1">
      <c r="A306" s="37"/>
      <c r="B306"/>
      <c r="C306"/>
      <c r="D306"/>
      <c r="E306"/>
      <c r="F306"/>
      <c r="G306"/>
      <c r="H306" s="484"/>
      <c r="I306" s="37"/>
      <c r="J306"/>
      <c r="K306"/>
      <c r="L306" s="587"/>
      <c r="S306"/>
    </row>
    <row r="307" spans="1:19" s="6" customFormat="1">
      <c r="A307" s="37"/>
      <c r="B307"/>
      <c r="C307"/>
      <c r="D307"/>
      <c r="E307"/>
      <c r="F307"/>
      <c r="G307"/>
      <c r="H307" s="484"/>
      <c r="I307" s="37"/>
      <c r="J307"/>
      <c r="K307"/>
      <c r="L307" s="587"/>
      <c r="S307"/>
    </row>
    <row r="308" spans="1:19" s="6" customFormat="1">
      <c r="A308" s="37"/>
      <c r="B308"/>
      <c r="C308"/>
      <c r="D308"/>
      <c r="E308"/>
      <c r="F308"/>
      <c r="G308"/>
      <c r="H308" s="484"/>
      <c r="I308" s="37"/>
      <c r="J308"/>
      <c r="K308"/>
      <c r="L308" s="587"/>
      <c r="S308"/>
    </row>
    <row r="309" spans="1:19" s="6" customFormat="1">
      <c r="A309" s="37"/>
      <c r="B309"/>
      <c r="C309"/>
      <c r="D309"/>
      <c r="E309"/>
      <c r="F309"/>
      <c r="G309"/>
      <c r="H309" s="484"/>
      <c r="I309" s="37"/>
      <c r="J309"/>
      <c r="K309"/>
      <c r="L309" s="587"/>
      <c r="S309"/>
    </row>
    <row r="310" spans="1:19" s="6" customFormat="1">
      <c r="A310" s="37"/>
      <c r="B310"/>
      <c r="C310"/>
      <c r="D310"/>
      <c r="E310"/>
      <c r="F310"/>
      <c r="G310"/>
      <c r="H310" s="484"/>
      <c r="I310" s="37"/>
      <c r="J310"/>
      <c r="K310"/>
      <c r="L310" s="587"/>
      <c r="S310"/>
    </row>
    <row r="311" spans="1:19" s="6" customFormat="1">
      <c r="A311" s="37"/>
      <c r="B311"/>
      <c r="C311"/>
      <c r="D311"/>
      <c r="E311"/>
      <c r="F311"/>
      <c r="G311"/>
      <c r="H311" s="484"/>
      <c r="I311" s="37"/>
      <c r="J311"/>
      <c r="K311"/>
      <c r="L311" s="587"/>
      <c r="S311"/>
    </row>
    <row r="312" spans="1:19" s="6" customFormat="1">
      <c r="A312" s="37"/>
      <c r="B312"/>
      <c r="C312"/>
      <c r="D312"/>
      <c r="E312"/>
      <c r="F312"/>
      <c r="G312"/>
      <c r="H312" s="484"/>
      <c r="I312" s="37"/>
      <c r="J312"/>
      <c r="K312"/>
      <c r="L312" s="587"/>
      <c r="S312"/>
    </row>
    <row r="313" spans="1:19" s="6" customFormat="1">
      <c r="A313" s="37"/>
      <c r="B313"/>
      <c r="C313"/>
      <c r="D313"/>
      <c r="E313"/>
      <c r="F313"/>
      <c r="G313"/>
      <c r="H313" s="484"/>
      <c r="I313" s="37"/>
      <c r="J313"/>
      <c r="K313"/>
      <c r="L313" s="587"/>
      <c r="S313"/>
    </row>
    <row r="314" spans="1:19" s="6" customFormat="1">
      <c r="A314" s="37"/>
      <c r="B314"/>
      <c r="C314"/>
      <c r="D314"/>
      <c r="E314"/>
      <c r="F314"/>
      <c r="G314"/>
      <c r="H314" s="484"/>
      <c r="I314" s="37"/>
      <c r="J314"/>
      <c r="K314"/>
      <c r="L314" s="587"/>
      <c r="S314"/>
    </row>
    <row r="315" spans="1:19" s="6" customFormat="1">
      <c r="A315" s="37"/>
      <c r="B315"/>
      <c r="C315"/>
      <c r="D315"/>
      <c r="E315"/>
      <c r="F315"/>
      <c r="G315"/>
      <c r="H315" s="484"/>
      <c r="I315" s="37"/>
      <c r="J315"/>
      <c r="K315"/>
      <c r="L315" s="587"/>
      <c r="S315"/>
    </row>
    <row r="316" spans="1:19" s="6" customFormat="1">
      <c r="A316" s="37"/>
      <c r="B316"/>
      <c r="C316"/>
      <c r="D316"/>
      <c r="E316"/>
      <c r="F316"/>
      <c r="G316"/>
      <c r="H316" s="484"/>
      <c r="I316" s="37"/>
      <c r="J316"/>
      <c r="K316"/>
      <c r="L316" s="587"/>
      <c r="S316"/>
    </row>
    <row r="317" spans="1:19" s="6" customFormat="1">
      <c r="A317" s="37"/>
      <c r="B317"/>
      <c r="C317"/>
      <c r="D317"/>
      <c r="E317"/>
      <c r="F317"/>
      <c r="G317"/>
      <c r="H317" s="484"/>
      <c r="I317" s="37"/>
      <c r="J317"/>
      <c r="K317"/>
      <c r="L317" s="587"/>
      <c r="S317"/>
    </row>
    <row r="318" spans="1:19" s="6" customFormat="1">
      <c r="A318" s="37"/>
      <c r="B318"/>
      <c r="C318"/>
      <c r="D318"/>
      <c r="E318"/>
      <c r="F318"/>
      <c r="G318"/>
      <c r="H318" s="484"/>
      <c r="I318" s="37"/>
      <c r="J318"/>
      <c r="K318"/>
      <c r="L318" s="587"/>
      <c r="S318"/>
    </row>
    <row r="319" spans="1:19" s="6" customFormat="1">
      <c r="A319" s="37"/>
      <c r="B319"/>
      <c r="C319"/>
      <c r="D319"/>
      <c r="E319"/>
      <c r="F319"/>
      <c r="G319"/>
      <c r="H319" s="484"/>
      <c r="I319" s="37"/>
      <c r="J319"/>
      <c r="K319"/>
      <c r="L319" s="587"/>
      <c r="S319"/>
    </row>
    <row r="320" spans="1:19" s="6" customFormat="1">
      <c r="A320" s="37"/>
      <c r="B320"/>
      <c r="C320"/>
      <c r="D320"/>
      <c r="E320"/>
      <c r="F320"/>
      <c r="G320"/>
      <c r="H320" s="484"/>
      <c r="I320" s="37"/>
      <c r="J320"/>
      <c r="K320"/>
      <c r="L320" s="587"/>
      <c r="S320"/>
    </row>
    <row r="321" spans="1:19" s="6" customFormat="1">
      <c r="A321" s="37"/>
      <c r="B321"/>
      <c r="C321"/>
      <c r="D321"/>
      <c r="E321"/>
      <c r="F321"/>
      <c r="G321"/>
      <c r="H321" s="484"/>
      <c r="I321" s="37"/>
      <c r="J321"/>
      <c r="K321"/>
      <c r="L321" s="587"/>
      <c r="S321"/>
    </row>
    <row r="322" spans="1:19" s="6" customFormat="1">
      <c r="A322" s="37"/>
      <c r="B322"/>
      <c r="C322"/>
      <c r="D322"/>
      <c r="E322"/>
      <c r="F322"/>
      <c r="G322"/>
      <c r="H322" s="484"/>
      <c r="I322" s="37"/>
      <c r="J322"/>
      <c r="K322"/>
      <c r="L322" s="587"/>
      <c r="S322"/>
    </row>
    <row r="323" spans="1:19" s="6" customFormat="1">
      <c r="A323" s="37"/>
      <c r="B323"/>
      <c r="C323"/>
      <c r="D323"/>
      <c r="E323"/>
      <c r="F323"/>
      <c r="G323"/>
      <c r="H323" s="484"/>
      <c r="I323" s="37"/>
      <c r="J323"/>
      <c r="K323"/>
      <c r="L323" s="587"/>
      <c r="S323"/>
    </row>
    <row r="324" spans="1:19" s="6" customFormat="1">
      <c r="A324" s="37"/>
      <c r="B324"/>
      <c r="C324"/>
      <c r="D324"/>
      <c r="E324"/>
      <c r="F324"/>
      <c r="G324"/>
      <c r="H324" s="484"/>
      <c r="I324" s="37"/>
      <c r="J324"/>
      <c r="K324"/>
      <c r="L324" s="587"/>
      <c r="S324"/>
    </row>
    <row r="325" spans="1:19" s="6" customFormat="1">
      <c r="A325" s="37"/>
      <c r="B325"/>
      <c r="C325"/>
      <c r="D325"/>
      <c r="E325"/>
      <c r="F325"/>
      <c r="G325"/>
      <c r="H325" s="484"/>
      <c r="I325" s="37"/>
      <c r="J325"/>
      <c r="K325"/>
      <c r="L325" s="587"/>
      <c r="S325"/>
    </row>
    <row r="326" spans="1:19" s="6" customFormat="1">
      <c r="A326" s="37"/>
      <c r="B326"/>
      <c r="C326"/>
      <c r="D326"/>
      <c r="E326"/>
      <c r="F326"/>
      <c r="G326"/>
      <c r="H326" s="484"/>
      <c r="I326" s="37"/>
      <c r="J326"/>
      <c r="K326"/>
      <c r="L326" s="587"/>
      <c r="S326"/>
    </row>
    <row r="327" spans="1:19" s="6" customFormat="1">
      <c r="A327" s="37"/>
      <c r="B327"/>
      <c r="C327"/>
      <c r="D327"/>
      <c r="E327"/>
      <c r="F327"/>
      <c r="G327"/>
      <c r="H327" s="484"/>
      <c r="I327" s="37"/>
      <c r="J327"/>
      <c r="K327"/>
      <c r="L327" s="587"/>
      <c r="S327"/>
    </row>
    <row r="328" spans="1:19" s="6" customFormat="1">
      <c r="A328" s="37"/>
      <c r="B328"/>
      <c r="C328"/>
      <c r="D328"/>
      <c r="E328"/>
      <c r="F328"/>
      <c r="G328"/>
      <c r="H328" s="484"/>
      <c r="I328" s="37"/>
      <c r="J328"/>
      <c r="K328"/>
      <c r="L328" s="587"/>
      <c r="S328"/>
    </row>
    <row r="329" spans="1:19" s="6" customFormat="1">
      <c r="A329" s="37"/>
      <c r="B329"/>
      <c r="C329"/>
      <c r="D329"/>
      <c r="E329"/>
      <c r="F329"/>
      <c r="G329"/>
      <c r="H329" s="484"/>
      <c r="I329" s="37"/>
      <c r="J329"/>
      <c r="K329"/>
      <c r="L329" s="587"/>
      <c r="S329"/>
    </row>
    <row r="330" spans="1:19" s="6" customFormat="1">
      <c r="A330" s="37"/>
      <c r="B330"/>
      <c r="C330"/>
      <c r="D330"/>
      <c r="E330"/>
      <c r="F330"/>
      <c r="G330"/>
      <c r="H330" s="484"/>
      <c r="I330" s="37"/>
      <c r="J330"/>
      <c r="K330"/>
      <c r="L330" s="587"/>
      <c r="S330"/>
    </row>
    <row r="331" spans="1:19" s="6" customFormat="1">
      <c r="A331" s="37"/>
      <c r="B331"/>
      <c r="C331"/>
      <c r="D331"/>
      <c r="E331"/>
      <c r="F331"/>
      <c r="G331"/>
      <c r="H331" s="484"/>
      <c r="I331" s="37"/>
      <c r="J331"/>
      <c r="K331"/>
      <c r="L331" s="587"/>
      <c r="S331"/>
    </row>
    <row r="332" spans="1:19" s="6" customFormat="1">
      <c r="A332" s="37"/>
      <c r="B332"/>
      <c r="C332"/>
      <c r="D332"/>
      <c r="E332"/>
      <c r="F332"/>
      <c r="G332"/>
      <c r="H332" s="484"/>
      <c r="I332" s="37"/>
      <c r="J332"/>
      <c r="K332"/>
      <c r="L332" s="587"/>
      <c r="S332"/>
    </row>
    <row r="333" spans="1:19" s="6" customFormat="1">
      <c r="A333" s="37"/>
      <c r="B333"/>
      <c r="C333"/>
      <c r="D333"/>
      <c r="E333"/>
      <c r="F333"/>
      <c r="G333"/>
      <c r="H333" s="484"/>
      <c r="I333" s="37"/>
      <c r="J333"/>
      <c r="K333"/>
      <c r="L333" s="587"/>
      <c r="S333"/>
    </row>
    <row r="334" spans="1:19" s="6" customFormat="1">
      <c r="A334" s="37"/>
      <c r="B334"/>
      <c r="C334"/>
      <c r="D334"/>
      <c r="E334"/>
      <c r="F334"/>
      <c r="G334"/>
      <c r="H334" s="484"/>
      <c r="I334" s="37"/>
      <c r="J334"/>
      <c r="K334"/>
      <c r="L334" s="587"/>
      <c r="S334"/>
    </row>
    <row r="335" spans="1:19" s="6" customFormat="1">
      <c r="A335" s="37"/>
      <c r="B335"/>
      <c r="C335"/>
      <c r="D335"/>
      <c r="E335"/>
      <c r="F335"/>
      <c r="G335"/>
      <c r="H335" s="484"/>
      <c r="I335" s="37"/>
      <c r="J335"/>
      <c r="K335"/>
      <c r="L335" s="587"/>
      <c r="S335"/>
    </row>
    <row r="336" spans="1:19" s="6" customFormat="1">
      <c r="A336" s="37"/>
      <c r="B336"/>
      <c r="C336"/>
      <c r="D336"/>
      <c r="E336"/>
      <c r="F336"/>
      <c r="G336"/>
      <c r="H336" s="484"/>
      <c r="I336" s="37"/>
      <c r="J336"/>
      <c r="K336"/>
      <c r="L336" s="587"/>
      <c r="S336"/>
    </row>
    <row r="337" spans="1:19" s="6" customFormat="1">
      <c r="A337" s="37"/>
      <c r="B337"/>
      <c r="C337"/>
      <c r="D337"/>
      <c r="E337"/>
      <c r="F337"/>
      <c r="G337"/>
      <c r="H337" s="484"/>
      <c r="I337" s="37"/>
      <c r="J337"/>
      <c r="K337"/>
      <c r="L337" s="587"/>
      <c r="S337"/>
    </row>
    <row r="338" spans="1:19" s="6" customFormat="1">
      <c r="A338" s="37"/>
      <c r="B338"/>
      <c r="C338"/>
      <c r="D338"/>
      <c r="E338"/>
      <c r="F338"/>
      <c r="G338"/>
      <c r="H338" s="484"/>
      <c r="I338" s="37"/>
      <c r="J338"/>
      <c r="K338"/>
      <c r="L338" s="587"/>
      <c r="S338"/>
    </row>
    <row r="339" spans="1:19" s="6" customFormat="1">
      <c r="A339" s="37"/>
      <c r="B339"/>
      <c r="C339"/>
      <c r="D339"/>
      <c r="E339"/>
      <c r="F339"/>
      <c r="G339"/>
      <c r="H339" s="484"/>
      <c r="I339" s="37"/>
      <c r="J339"/>
      <c r="K339"/>
      <c r="L339" s="587"/>
      <c r="S339"/>
    </row>
    <row r="340" spans="1:19" s="6" customFormat="1">
      <c r="A340" s="37"/>
      <c r="B340"/>
      <c r="C340"/>
      <c r="D340"/>
      <c r="E340"/>
      <c r="F340"/>
      <c r="G340"/>
      <c r="H340" s="484"/>
      <c r="I340" s="37"/>
      <c r="J340"/>
      <c r="K340"/>
      <c r="L340" s="587"/>
      <c r="S340"/>
    </row>
    <row r="341" spans="1:19" s="6" customFormat="1">
      <c r="A341" s="37"/>
      <c r="B341"/>
      <c r="C341"/>
      <c r="D341"/>
      <c r="E341"/>
      <c r="F341"/>
      <c r="G341"/>
      <c r="H341" s="484"/>
      <c r="I341" s="37"/>
      <c r="J341"/>
      <c r="K341"/>
      <c r="L341" s="587"/>
      <c r="S341"/>
    </row>
    <row r="342" spans="1:19" s="6" customFormat="1">
      <c r="A342" s="37"/>
      <c r="B342"/>
      <c r="C342"/>
      <c r="D342"/>
      <c r="E342"/>
      <c r="F342"/>
      <c r="G342"/>
      <c r="H342" s="484"/>
      <c r="I342" s="37"/>
      <c r="J342"/>
      <c r="K342"/>
      <c r="L342" s="587"/>
      <c r="S342"/>
    </row>
    <row r="343" spans="1:19" s="6" customFormat="1">
      <c r="A343" s="37"/>
      <c r="B343"/>
      <c r="C343"/>
      <c r="D343"/>
      <c r="E343"/>
      <c r="F343"/>
      <c r="G343"/>
      <c r="H343" s="484"/>
      <c r="I343" s="37"/>
      <c r="J343"/>
      <c r="K343"/>
      <c r="L343" s="587"/>
      <c r="S343"/>
    </row>
    <row r="344" spans="1:19" s="6" customFormat="1">
      <c r="A344" s="37"/>
      <c r="B344"/>
      <c r="C344"/>
      <c r="D344"/>
      <c r="E344"/>
      <c r="F344"/>
      <c r="G344"/>
      <c r="H344" s="484"/>
      <c r="I344" s="37"/>
      <c r="J344"/>
      <c r="K344"/>
      <c r="L344" s="587"/>
      <c r="S344"/>
    </row>
    <row r="345" spans="1:19" s="6" customFormat="1">
      <c r="A345" s="37"/>
      <c r="B345"/>
      <c r="C345"/>
      <c r="D345"/>
      <c r="E345"/>
      <c r="F345"/>
      <c r="G345"/>
      <c r="H345" s="484"/>
      <c r="I345" s="37"/>
      <c r="J345"/>
      <c r="K345"/>
      <c r="L345" s="587"/>
      <c r="S345"/>
    </row>
    <row r="346" spans="1:19" s="6" customFormat="1">
      <c r="A346" s="37"/>
      <c r="B346"/>
      <c r="C346"/>
      <c r="D346"/>
      <c r="E346"/>
      <c r="F346"/>
      <c r="G346"/>
      <c r="H346" s="484"/>
      <c r="I346" s="37"/>
      <c r="J346"/>
      <c r="K346"/>
      <c r="L346" s="587"/>
      <c r="S346"/>
    </row>
    <row r="347" spans="1:19" s="6" customFormat="1">
      <c r="A347" s="37"/>
      <c r="B347"/>
      <c r="C347"/>
      <c r="D347"/>
      <c r="E347"/>
      <c r="F347"/>
      <c r="G347"/>
      <c r="H347" s="484"/>
      <c r="I347" s="37"/>
      <c r="J347"/>
      <c r="K347"/>
      <c r="L347" s="587"/>
      <c r="S347"/>
    </row>
    <row r="348" spans="1:19" s="6" customFormat="1">
      <c r="A348" s="37"/>
      <c r="B348"/>
      <c r="C348"/>
      <c r="D348"/>
      <c r="E348"/>
      <c r="F348"/>
      <c r="G348"/>
      <c r="H348" s="484"/>
      <c r="I348" s="37"/>
      <c r="J348"/>
      <c r="K348"/>
      <c r="L348" s="587"/>
      <c r="S348"/>
    </row>
    <row r="349" spans="1:19" s="6" customFormat="1">
      <c r="A349" s="37"/>
      <c r="B349"/>
      <c r="C349"/>
      <c r="D349"/>
      <c r="E349"/>
      <c r="F349"/>
      <c r="G349"/>
      <c r="H349" s="484"/>
      <c r="I349" s="37"/>
      <c r="J349"/>
      <c r="K349"/>
      <c r="L349" s="587"/>
      <c r="S349"/>
    </row>
  </sheetData>
  <mergeCells count="8">
    <mergeCell ref="A83:L83"/>
    <mergeCell ref="A219:L219"/>
    <mergeCell ref="A2:L2"/>
    <mergeCell ref="A11:L11"/>
    <mergeCell ref="A14:L14"/>
    <mergeCell ref="A18:L18"/>
    <mergeCell ref="A19:L19"/>
    <mergeCell ref="A82:L82"/>
  </mergeCells>
  <conditionalFormatting sqref="I1 I15:I17 I12:I13 I3:I10 I20:I68 I84:I213 I215:I217">
    <cfRule type="containsText" dxfId="5" priority="16" operator="containsText" text="OK">
      <formula>NOT(ISERROR(SEARCH("OK",I1)))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>
  <sheetPr>
    <tabColor rgb="FFFFFF00"/>
  </sheetPr>
  <dimension ref="A1:Y436"/>
  <sheetViews>
    <sheetView workbookViewId="0">
      <selection activeCell="E10" sqref="E10"/>
    </sheetView>
  </sheetViews>
  <sheetFormatPr defaultRowHeight="15"/>
  <cols>
    <col min="1" max="1" width="19.85546875" style="37" customWidth="1"/>
    <col min="2" max="2" width="10.85546875" bestFit="1" customWidth="1"/>
    <col min="3" max="3" width="9.85546875" bestFit="1" customWidth="1"/>
    <col min="4" max="4" width="8.5703125" bestFit="1" customWidth="1"/>
    <col min="5" max="5" width="16.85546875" customWidth="1"/>
    <col min="6" max="6" width="8.28515625" bestFit="1" customWidth="1"/>
    <col min="7" max="7" width="9.7109375" bestFit="1" customWidth="1"/>
    <col min="8" max="8" width="10.140625" style="484" bestFit="1" customWidth="1"/>
    <col min="9" max="9" width="7.28515625" style="37" customWidth="1"/>
    <col min="10" max="10" width="19.85546875" bestFit="1" customWidth="1"/>
    <col min="11" max="11" width="23.85546875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2.5703125" style="6" bestFit="1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4157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171</v>
      </c>
      <c r="B3" s="1951" t="s">
        <v>4082</v>
      </c>
      <c r="C3" s="1951" t="s">
        <v>2293</v>
      </c>
      <c r="D3" s="1951" t="s">
        <v>4083</v>
      </c>
      <c r="E3" s="1951" t="s">
        <v>254</v>
      </c>
      <c r="F3" s="1951" t="s">
        <v>2435</v>
      </c>
      <c r="G3" s="1951" t="s">
        <v>193</v>
      </c>
      <c r="H3" s="1951" t="s">
        <v>1484</v>
      </c>
      <c r="I3" s="35" t="s">
        <v>6</v>
      </c>
      <c r="J3" s="1951" t="s">
        <v>247</v>
      </c>
      <c r="K3" s="1951" t="s">
        <v>4084</v>
      </c>
      <c r="L3" s="464">
        <v>1860</v>
      </c>
      <c r="M3" s="1030"/>
      <c r="N3" s="1030"/>
      <c r="O3" s="1030"/>
      <c r="P3" s="1030"/>
      <c r="Q3" s="1030"/>
      <c r="R3" s="1030"/>
      <c r="S3" s="1678"/>
      <c r="T3" s="16"/>
      <c r="U3" s="16"/>
      <c r="V3" s="16"/>
      <c r="W3" s="16"/>
      <c r="X3" s="16"/>
      <c r="Y3" s="16"/>
    </row>
    <row r="4" spans="1:25" s="15" customFormat="1">
      <c r="A4" s="341" t="s">
        <v>4093</v>
      </c>
      <c r="B4" s="1951" t="s">
        <v>3265</v>
      </c>
      <c r="C4" s="1951" t="s">
        <v>3265</v>
      </c>
      <c r="D4" s="1951" t="s">
        <v>4094</v>
      </c>
      <c r="E4" s="1951" t="s">
        <v>2452</v>
      </c>
      <c r="F4" s="1951" t="s">
        <v>4095</v>
      </c>
      <c r="G4" s="1951" t="s">
        <v>100</v>
      </c>
      <c r="H4" s="1951" t="s">
        <v>4169</v>
      </c>
      <c r="I4" s="35" t="s">
        <v>6</v>
      </c>
      <c r="J4" s="1951" t="s">
        <v>247</v>
      </c>
      <c r="K4" s="1951" t="s">
        <v>4096</v>
      </c>
      <c r="L4" s="464">
        <v>5160</v>
      </c>
      <c r="M4" s="1030"/>
      <c r="N4" s="1030"/>
      <c r="O4" s="1030"/>
      <c r="P4" s="1030"/>
      <c r="Q4" s="1030"/>
      <c r="R4" s="1030"/>
      <c r="S4" s="1678"/>
      <c r="T4" s="16"/>
      <c r="U4" s="16"/>
      <c r="V4" s="16"/>
      <c r="W4" s="16"/>
      <c r="X4" s="16"/>
      <c r="Y4" s="16"/>
    </row>
    <row r="5" spans="1:25" s="15" customFormat="1">
      <c r="A5" s="341" t="s">
        <v>4031</v>
      </c>
      <c r="B5" s="1951" t="s">
        <v>2293</v>
      </c>
      <c r="C5" s="1951" t="s">
        <v>2415</v>
      </c>
      <c r="D5" s="1951" t="s">
        <v>4106</v>
      </c>
      <c r="E5" s="1951" t="s">
        <v>4107</v>
      </c>
      <c r="F5" s="1951" t="s">
        <v>4108</v>
      </c>
      <c r="G5" s="1951" t="s">
        <v>213</v>
      </c>
      <c r="H5" s="1951" t="s">
        <v>3507</v>
      </c>
      <c r="I5" s="35" t="s">
        <v>6</v>
      </c>
      <c r="J5" s="1951" t="s">
        <v>247</v>
      </c>
      <c r="K5" s="1951" t="s">
        <v>4109</v>
      </c>
      <c r="L5" s="464">
        <v>876</v>
      </c>
      <c r="M5" s="1030"/>
      <c r="N5" s="1030"/>
      <c r="O5" s="1030"/>
      <c r="P5" s="1030"/>
      <c r="Q5" s="1030"/>
      <c r="R5" s="1030"/>
      <c r="S5" s="1678"/>
      <c r="T5" s="16"/>
      <c r="U5" s="16"/>
      <c r="V5" s="16"/>
      <c r="W5" s="16"/>
      <c r="X5" s="16"/>
      <c r="Y5" s="16"/>
    </row>
    <row r="6" spans="1:25" s="15" customFormat="1">
      <c r="A6" s="341" t="s">
        <v>4101</v>
      </c>
      <c r="B6" s="1951" t="s">
        <v>2324</v>
      </c>
      <c r="C6" s="1951" t="s">
        <v>2415</v>
      </c>
      <c r="D6" s="1951" t="s">
        <v>4172</v>
      </c>
      <c r="E6" s="1951" t="s">
        <v>4107</v>
      </c>
      <c r="F6" s="1951" t="s">
        <v>4108</v>
      </c>
      <c r="G6" s="1951" t="s">
        <v>213</v>
      </c>
      <c r="H6" s="1951" t="s">
        <v>3507</v>
      </c>
      <c r="I6" s="35" t="s">
        <v>6</v>
      </c>
      <c r="J6" s="1951" t="s">
        <v>247</v>
      </c>
      <c r="K6" s="1951" t="s">
        <v>4109</v>
      </c>
      <c r="L6" s="464">
        <v>876</v>
      </c>
      <c r="M6" s="1030"/>
      <c r="N6" s="1030"/>
      <c r="O6" s="1030"/>
      <c r="P6" s="1030"/>
      <c r="Q6" s="1030"/>
      <c r="R6" s="1030"/>
      <c r="S6" s="1678"/>
      <c r="T6" s="16"/>
      <c r="U6" s="16"/>
      <c r="V6" s="16"/>
      <c r="W6" s="16"/>
      <c r="X6" s="16"/>
      <c r="Y6" s="16"/>
    </row>
    <row r="7" spans="1:25" s="15" customFormat="1">
      <c r="A7" s="341" t="s">
        <v>2360</v>
      </c>
      <c r="B7" s="1951" t="s">
        <v>2415</v>
      </c>
      <c r="C7" s="1951" t="s">
        <v>4194</v>
      </c>
      <c r="D7" s="1951" t="s">
        <v>4170</v>
      </c>
      <c r="E7" s="1951" t="s">
        <v>254</v>
      </c>
      <c r="F7" s="1951" t="s">
        <v>2362</v>
      </c>
      <c r="G7" s="1951" t="s">
        <v>2363</v>
      </c>
      <c r="H7" s="1951" t="s">
        <v>1491</v>
      </c>
      <c r="I7" s="35" t="s">
        <v>6</v>
      </c>
      <c r="J7" s="1951" t="s">
        <v>247</v>
      </c>
      <c r="K7" s="1951" t="s">
        <v>4171</v>
      </c>
      <c r="L7" s="464">
        <v>3780</v>
      </c>
      <c r="M7" s="1030"/>
      <c r="N7" s="1030"/>
      <c r="O7" s="1030"/>
      <c r="P7" s="1030"/>
      <c r="Q7" s="1030"/>
      <c r="R7" s="1030"/>
      <c r="S7" s="1678"/>
      <c r="T7" s="16"/>
      <c r="U7" s="16"/>
      <c r="V7" s="16"/>
      <c r="W7" s="16"/>
      <c r="X7" s="16"/>
      <c r="Y7" s="16"/>
    </row>
    <row r="8" spans="1:25" s="15" customFormat="1">
      <c r="A8" s="339" t="s">
        <v>4184</v>
      </c>
      <c r="B8" s="1950" t="s">
        <v>2324</v>
      </c>
      <c r="C8" s="1950"/>
      <c r="D8" s="1950"/>
      <c r="E8" s="1950" t="s">
        <v>2452</v>
      </c>
      <c r="F8" s="1950" t="s">
        <v>4185</v>
      </c>
      <c r="G8" s="1950" t="s">
        <v>4186</v>
      </c>
      <c r="H8" s="1950" t="s">
        <v>1132</v>
      </c>
      <c r="I8" s="235"/>
      <c r="J8" s="1950" t="s">
        <v>247</v>
      </c>
      <c r="K8" s="1950" t="s">
        <v>4187</v>
      </c>
      <c r="L8" s="454">
        <v>300</v>
      </c>
      <c r="M8" s="1030"/>
      <c r="N8" s="1030"/>
      <c r="O8" s="1030"/>
      <c r="P8" s="1030"/>
      <c r="Q8" s="1030"/>
      <c r="R8" s="1030"/>
      <c r="S8" s="1678"/>
      <c r="T8" s="16"/>
      <c r="U8" s="16"/>
      <c r="V8" s="16"/>
      <c r="W8" s="16"/>
      <c r="X8" s="16"/>
      <c r="Y8" s="16"/>
    </row>
    <row r="9" spans="1:25" s="15" customFormat="1">
      <c r="A9" s="339" t="s">
        <v>82</v>
      </c>
      <c r="B9" s="1950" t="s">
        <v>1712</v>
      </c>
      <c r="C9" s="1950"/>
      <c r="D9" s="1950" t="s">
        <v>1552</v>
      </c>
      <c r="E9" s="1950" t="s">
        <v>4107</v>
      </c>
      <c r="F9" s="1950" t="s">
        <v>4108</v>
      </c>
      <c r="G9" s="1950" t="s">
        <v>213</v>
      </c>
      <c r="H9" s="1950" t="s">
        <v>1862</v>
      </c>
      <c r="I9" s="235"/>
      <c r="J9" s="1950" t="s">
        <v>247</v>
      </c>
      <c r="K9" s="1950" t="s">
        <v>4190</v>
      </c>
      <c r="L9" s="454">
        <v>3000</v>
      </c>
      <c r="M9" s="1030"/>
      <c r="N9" s="1030"/>
      <c r="O9" s="1030"/>
      <c r="P9" s="1030"/>
      <c r="Q9" s="1030"/>
      <c r="R9" s="1030"/>
      <c r="S9" s="1678"/>
      <c r="T9" s="16"/>
      <c r="U9" s="16"/>
      <c r="V9" s="16"/>
      <c r="W9" s="16"/>
      <c r="X9" s="16"/>
      <c r="Y9" s="16"/>
    </row>
    <row r="10" spans="1:25" s="15" customFormat="1">
      <c r="A10" s="339" t="s">
        <v>4093</v>
      </c>
      <c r="B10" s="1950" t="s">
        <v>4206</v>
      </c>
      <c r="C10" s="1950"/>
      <c r="D10" s="1950"/>
      <c r="E10" s="1950"/>
      <c r="F10" s="1950" t="s">
        <v>4207</v>
      </c>
      <c r="G10" s="1950" t="s">
        <v>100</v>
      </c>
      <c r="H10" s="1950" t="s">
        <v>1484</v>
      </c>
      <c r="I10" s="235"/>
      <c r="J10" s="1950" t="s">
        <v>247</v>
      </c>
      <c r="K10" s="1950" t="s">
        <v>4208</v>
      </c>
      <c r="L10" s="454">
        <v>1600</v>
      </c>
      <c r="M10" s="1030"/>
      <c r="N10" s="1030"/>
      <c r="O10" s="1030"/>
      <c r="P10" s="1030"/>
      <c r="Q10" s="1030"/>
      <c r="R10" s="1030"/>
      <c r="S10" s="1678"/>
      <c r="T10" s="16"/>
      <c r="U10" s="16"/>
      <c r="V10" s="16"/>
      <c r="W10" s="16"/>
      <c r="X10" s="16"/>
      <c r="Y10" s="16"/>
    </row>
    <row r="11" spans="1:25" s="15" customFormat="1">
      <c r="A11" s="339" t="s">
        <v>4197</v>
      </c>
      <c r="B11" s="1950" t="s">
        <v>1723</v>
      </c>
      <c r="C11" s="1950"/>
      <c r="D11" s="1950" t="s">
        <v>4198</v>
      </c>
      <c r="E11" s="1950" t="s">
        <v>4163</v>
      </c>
      <c r="F11" s="1950" t="s">
        <v>1705</v>
      </c>
      <c r="G11" s="1950" t="s">
        <v>476</v>
      </c>
      <c r="H11" s="1950" t="s">
        <v>3517</v>
      </c>
      <c r="I11" s="235"/>
      <c r="J11" s="1950" t="s">
        <v>2391</v>
      </c>
      <c r="K11" s="1950" t="s">
        <v>4199</v>
      </c>
      <c r="L11" s="454"/>
      <c r="M11" s="1030"/>
      <c r="N11" s="1030"/>
      <c r="O11" s="1030"/>
      <c r="P11" s="1030"/>
      <c r="Q11" s="1030"/>
      <c r="R11" s="1030"/>
      <c r="S11" s="1678"/>
      <c r="T11" s="16"/>
      <c r="U11" s="16"/>
      <c r="V11" s="16"/>
      <c r="W11" s="16"/>
      <c r="X11" s="16"/>
      <c r="Y11" s="16"/>
    </row>
    <row r="12" spans="1:25" s="15" customFormat="1">
      <c r="A12" s="341" t="s">
        <v>1412</v>
      </c>
      <c r="B12" s="1951" t="s">
        <v>3358</v>
      </c>
      <c r="C12" s="1951"/>
      <c r="D12" s="1951" t="s">
        <v>4209</v>
      </c>
      <c r="E12" s="1951" t="s">
        <v>2351</v>
      </c>
      <c r="F12" s="1951" t="s">
        <v>2102</v>
      </c>
      <c r="G12" s="1951" t="s">
        <v>1413</v>
      </c>
      <c r="H12" s="1951" t="s">
        <v>1881</v>
      </c>
      <c r="I12" s="35"/>
      <c r="J12" s="1951" t="s">
        <v>247</v>
      </c>
      <c r="K12" s="1951" t="s">
        <v>4210</v>
      </c>
      <c r="L12" s="464"/>
      <c r="M12" s="1030"/>
      <c r="N12" s="1030"/>
      <c r="O12" s="1030"/>
      <c r="P12" s="1030"/>
      <c r="Q12" s="1030"/>
      <c r="R12" s="1030"/>
      <c r="S12" s="1678"/>
      <c r="T12" s="16"/>
      <c r="U12" s="16"/>
      <c r="V12" s="16"/>
      <c r="W12" s="16"/>
      <c r="X12" s="16"/>
      <c r="Y12" s="16"/>
    </row>
    <row r="13" spans="1:25" s="15" customFormat="1">
      <c r="A13" s="339" t="s">
        <v>4060</v>
      </c>
      <c r="B13" s="1950" t="s">
        <v>2421</v>
      </c>
      <c r="C13" s="1950"/>
      <c r="D13" s="1950"/>
      <c r="E13" s="1950" t="s">
        <v>1221</v>
      </c>
      <c r="F13" s="1950" t="s">
        <v>4063</v>
      </c>
      <c r="G13" s="1950" t="s">
        <v>45</v>
      </c>
      <c r="H13" s="1950" t="s">
        <v>1897</v>
      </c>
      <c r="I13" s="235"/>
      <c r="J13" s="1950" t="s">
        <v>247</v>
      </c>
      <c r="K13" s="1950" t="s">
        <v>4227</v>
      </c>
      <c r="L13" s="454"/>
      <c r="M13" s="1030"/>
      <c r="N13" s="1030"/>
      <c r="O13" s="1030"/>
      <c r="P13" s="1030"/>
      <c r="Q13" s="1030"/>
      <c r="R13" s="1030"/>
      <c r="S13" s="1678"/>
      <c r="T13" s="16"/>
      <c r="U13" s="16"/>
      <c r="V13" s="16"/>
      <c r="W13" s="16"/>
      <c r="X13" s="16"/>
      <c r="Y13" s="16"/>
    </row>
    <row r="14" spans="1:25" s="15" customFormat="1">
      <c r="A14" s="339"/>
      <c r="B14" s="1950"/>
      <c r="C14" s="1950"/>
      <c r="D14" s="1950"/>
      <c r="E14" s="1950"/>
      <c r="F14" s="1950" t="s">
        <v>4225</v>
      </c>
      <c r="G14" s="1950" t="s">
        <v>45</v>
      </c>
      <c r="H14" s="1950" t="s">
        <v>1742</v>
      </c>
      <c r="I14" s="235"/>
      <c r="J14" s="1950" t="s">
        <v>247</v>
      </c>
      <c r="K14" s="1950" t="s">
        <v>4227</v>
      </c>
      <c r="L14" s="454"/>
      <c r="M14" s="1030"/>
      <c r="N14" s="1030"/>
      <c r="O14" s="1030"/>
      <c r="P14" s="1030"/>
      <c r="Q14" s="1030"/>
      <c r="R14" s="1030"/>
      <c r="S14" s="1678"/>
      <c r="T14" s="16"/>
      <c r="U14" s="16"/>
      <c r="V14" s="16"/>
      <c r="W14" s="16"/>
      <c r="X14" s="16"/>
      <c r="Y14" s="16"/>
    </row>
    <row r="15" spans="1:25" s="15" customFormat="1">
      <c r="A15" s="339"/>
      <c r="B15" s="1950"/>
      <c r="C15" s="1950"/>
      <c r="D15" s="1950"/>
      <c r="E15" s="1950"/>
      <c r="F15" s="1950" t="s">
        <v>4226</v>
      </c>
      <c r="G15" s="1950" t="s">
        <v>45</v>
      </c>
      <c r="H15" s="1950" t="s">
        <v>2952</v>
      </c>
      <c r="I15" s="235"/>
      <c r="J15" s="1950" t="s">
        <v>247</v>
      </c>
      <c r="K15" s="1950" t="s">
        <v>4227</v>
      </c>
      <c r="L15" s="454">
        <v>1550</v>
      </c>
      <c r="M15" s="1030"/>
      <c r="N15" s="1030"/>
      <c r="O15" s="1030"/>
      <c r="P15" s="1030"/>
      <c r="Q15" s="1030"/>
      <c r="R15" s="1030"/>
      <c r="S15" s="1678"/>
      <c r="T15" s="16"/>
      <c r="U15" s="16"/>
      <c r="V15" s="16"/>
      <c r="W15" s="16"/>
      <c r="X15" s="16"/>
      <c r="Y15" s="16"/>
    </row>
    <row r="16" spans="1:25" s="15" customFormat="1">
      <c r="A16" s="339" t="s">
        <v>4234</v>
      </c>
      <c r="B16" s="1950" t="s">
        <v>3358</v>
      </c>
      <c r="C16" s="1950"/>
      <c r="D16" s="1950" t="s">
        <v>4235</v>
      </c>
      <c r="E16" s="1950" t="s">
        <v>4234</v>
      </c>
      <c r="F16" s="1950" t="s">
        <v>4236</v>
      </c>
      <c r="G16" s="1950" t="s">
        <v>4237</v>
      </c>
      <c r="H16" s="1950" t="s">
        <v>3507</v>
      </c>
      <c r="I16" s="235"/>
      <c r="J16" s="1950" t="s">
        <v>247</v>
      </c>
      <c r="K16" s="1950" t="s">
        <v>4238</v>
      </c>
      <c r="L16" s="454"/>
      <c r="M16" s="1030"/>
      <c r="N16" s="1030"/>
      <c r="O16" s="1030"/>
      <c r="P16" s="1030"/>
      <c r="Q16" s="1030"/>
      <c r="R16" s="1030"/>
      <c r="S16" s="1678"/>
      <c r="T16" s="16"/>
      <c r="U16" s="16"/>
      <c r="V16" s="16"/>
      <c r="W16" s="16"/>
      <c r="X16" s="16"/>
      <c r="Y16" s="16"/>
    </row>
    <row r="17" spans="1:25" s="15" customFormat="1">
      <c r="A17" s="339" t="s">
        <v>4101</v>
      </c>
      <c r="B17" s="1950" t="s">
        <v>2449</v>
      </c>
      <c r="C17" s="1950"/>
      <c r="D17" s="1950" t="s">
        <v>4240</v>
      </c>
      <c r="E17" s="1950" t="s">
        <v>4241</v>
      </c>
      <c r="F17" s="1950" t="s">
        <v>4242</v>
      </c>
      <c r="G17" s="1950" t="s">
        <v>4243</v>
      </c>
      <c r="H17" s="1950" t="s">
        <v>4244</v>
      </c>
      <c r="I17" s="235"/>
      <c r="J17" s="1950" t="s">
        <v>4245</v>
      </c>
      <c r="K17" s="1950" t="s">
        <v>607</v>
      </c>
      <c r="L17" s="454"/>
      <c r="M17" s="1030"/>
      <c r="N17" s="1030"/>
      <c r="O17" s="1030"/>
      <c r="P17" s="1030"/>
      <c r="Q17" s="1030"/>
      <c r="R17" s="1030"/>
      <c r="S17" s="1678"/>
      <c r="T17" s="16"/>
      <c r="U17" s="16"/>
      <c r="V17" s="16"/>
      <c r="W17" s="16"/>
      <c r="X17" s="16"/>
      <c r="Y17" s="16"/>
    </row>
    <row r="18" spans="1:25" s="15" customFormat="1">
      <c r="A18" s="339" t="s">
        <v>4107</v>
      </c>
      <c r="B18" s="1950" t="s">
        <v>2449</v>
      </c>
      <c r="C18" s="1950"/>
      <c r="D18" s="1950" t="s">
        <v>1552</v>
      </c>
      <c r="E18" s="1950" t="s">
        <v>4107</v>
      </c>
      <c r="F18" s="1950" t="s">
        <v>4108</v>
      </c>
      <c r="G18" s="1950" t="s">
        <v>213</v>
      </c>
      <c r="H18" s="1950" t="s">
        <v>4246</v>
      </c>
      <c r="I18" s="235"/>
      <c r="J18" s="1950" t="s">
        <v>247</v>
      </c>
      <c r="K18" s="1950" t="s">
        <v>4247</v>
      </c>
      <c r="L18" s="454">
        <v>7000</v>
      </c>
      <c r="M18" s="1030"/>
      <c r="N18" s="1030"/>
      <c r="O18" s="1030"/>
      <c r="P18" s="1030"/>
      <c r="Q18" s="1030"/>
      <c r="R18" s="1030"/>
      <c r="S18" s="1678"/>
      <c r="T18" s="16"/>
      <c r="U18" s="16"/>
      <c r="V18" s="16"/>
      <c r="W18" s="16"/>
      <c r="X18" s="16"/>
      <c r="Y18" s="16"/>
    </row>
    <row r="19" spans="1:25" s="15" customFormat="1">
      <c r="A19" s="339" t="s">
        <v>4031</v>
      </c>
      <c r="B19" s="1950" t="s">
        <v>2449</v>
      </c>
      <c r="C19" s="1950"/>
      <c r="D19" s="1950" t="s">
        <v>4240</v>
      </c>
      <c r="E19" s="1950" t="s">
        <v>4241</v>
      </c>
      <c r="F19" s="1950" t="s">
        <v>4242</v>
      </c>
      <c r="G19" s="1950" t="s">
        <v>4243</v>
      </c>
      <c r="H19" s="1950" t="s">
        <v>4244</v>
      </c>
      <c r="I19" s="235"/>
      <c r="J19" s="1950" t="s">
        <v>4245</v>
      </c>
      <c r="K19" s="1950" t="s">
        <v>4249</v>
      </c>
      <c r="L19" s="454">
        <v>1330</v>
      </c>
      <c r="M19" s="1030"/>
      <c r="N19" s="1030"/>
      <c r="O19" s="1030"/>
      <c r="P19" s="1030"/>
      <c r="Q19" s="1030"/>
      <c r="R19" s="1030"/>
      <c r="S19" s="1678"/>
      <c r="T19" s="16"/>
      <c r="U19" s="16"/>
      <c r="V19" s="16"/>
      <c r="W19" s="16"/>
      <c r="X19" s="16"/>
      <c r="Y19" s="16"/>
    </row>
    <row r="20" spans="1:25" s="15" customFormat="1">
      <c r="A20" s="339" t="s">
        <v>4250</v>
      </c>
      <c r="B20" s="1950" t="s">
        <v>3341</v>
      </c>
      <c r="C20" s="1950"/>
      <c r="D20" s="1950"/>
      <c r="E20" s="1950"/>
      <c r="F20" s="1950" t="s">
        <v>4251</v>
      </c>
      <c r="G20" s="1950" t="s">
        <v>4252</v>
      </c>
      <c r="H20" s="1950" t="s">
        <v>1484</v>
      </c>
      <c r="I20" s="235"/>
      <c r="J20" s="1950" t="s">
        <v>247</v>
      </c>
      <c r="K20" s="1950" t="s">
        <v>4253</v>
      </c>
      <c r="L20" s="454"/>
      <c r="M20" s="1030"/>
      <c r="N20" s="1030"/>
      <c r="O20" s="1030"/>
      <c r="P20" s="1030"/>
      <c r="Q20" s="1030"/>
      <c r="R20" s="1030"/>
      <c r="S20" s="1678"/>
      <c r="T20" s="16"/>
      <c r="U20" s="16"/>
      <c r="V20" s="16"/>
      <c r="W20" s="16"/>
      <c r="X20" s="16"/>
      <c r="Y20" s="16"/>
    </row>
    <row r="21" spans="1:25" s="15" customFormat="1">
      <c r="A21" s="339" t="s">
        <v>4120</v>
      </c>
      <c r="B21" s="1950"/>
      <c r="C21" s="1950"/>
      <c r="D21" s="1950" t="s">
        <v>4257</v>
      </c>
      <c r="E21" s="1950" t="s">
        <v>4241</v>
      </c>
      <c r="F21" s="1950" t="s">
        <v>4242</v>
      </c>
      <c r="G21" s="1950" t="s">
        <v>4243</v>
      </c>
      <c r="H21" s="1950" t="s">
        <v>4258</v>
      </c>
      <c r="I21" s="235"/>
      <c r="J21" s="1950" t="s">
        <v>4245</v>
      </c>
      <c r="K21" s="1950"/>
      <c r="L21" s="454"/>
      <c r="M21" s="1030"/>
      <c r="N21" s="1030"/>
      <c r="O21" s="1030"/>
      <c r="P21" s="1030"/>
      <c r="Q21" s="1030"/>
      <c r="R21" s="1030"/>
      <c r="S21" s="1678"/>
      <c r="T21" s="16"/>
      <c r="U21" s="16"/>
      <c r="V21" s="16"/>
      <c r="W21" s="16"/>
      <c r="X21" s="16"/>
      <c r="Y21" s="16"/>
    </row>
    <row r="22" spans="1:25" s="15" customFormat="1">
      <c r="A22" s="339"/>
      <c r="B22" s="1950"/>
      <c r="C22" s="1950"/>
      <c r="D22" s="1950"/>
      <c r="E22" s="1950"/>
      <c r="F22" s="1950"/>
      <c r="G22" s="1950"/>
      <c r="H22" s="1950"/>
      <c r="I22" s="235"/>
      <c r="J22" s="1950"/>
      <c r="K22" s="1950"/>
      <c r="L22" s="454"/>
      <c r="M22" s="1030"/>
      <c r="N22" s="1030"/>
      <c r="O22" s="1030"/>
      <c r="P22" s="1030"/>
      <c r="Q22" s="1030"/>
      <c r="R22" s="1030"/>
      <c r="S22" s="1678"/>
      <c r="T22" s="16"/>
      <c r="U22" s="16"/>
      <c r="V22" s="16"/>
      <c r="W22" s="16"/>
      <c r="X22" s="16"/>
      <c r="Y22" s="16"/>
    </row>
    <row r="23" spans="1:25" s="15" customFormat="1">
      <c r="A23" s="339"/>
      <c r="B23" s="1950"/>
      <c r="C23" s="1950"/>
      <c r="D23" s="1950"/>
      <c r="E23" s="1950"/>
      <c r="F23" s="1950"/>
      <c r="G23" s="1950"/>
      <c r="H23" s="1950"/>
      <c r="I23" s="235"/>
      <c r="J23" s="1950"/>
      <c r="K23" s="1950"/>
      <c r="L23" s="454"/>
      <c r="M23" s="1030"/>
      <c r="N23" s="1030"/>
      <c r="O23" s="1030"/>
      <c r="P23" s="1030"/>
      <c r="Q23" s="1030"/>
      <c r="R23" s="1030"/>
      <c r="S23" s="1678"/>
      <c r="T23" s="16"/>
      <c r="U23" s="16"/>
      <c r="V23" s="16"/>
      <c r="W23" s="16"/>
      <c r="X23" s="16"/>
      <c r="Y23" s="16"/>
    </row>
    <row r="24" spans="1:25" s="15" customFormat="1">
      <c r="A24" s="339"/>
      <c r="B24" s="1950"/>
      <c r="C24" s="1950"/>
      <c r="D24" s="1950"/>
      <c r="E24" s="1950"/>
      <c r="F24" s="1950"/>
      <c r="G24" s="1950"/>
      <c r="H24" s="1950"/>
      <c r="I24" s="235"/>
      <c r="J24" s="1950"/>
      <c r="K24" s="1950"/>
      <c r="L24" s="454"/>
      <c r="M24" s="1030"/>
      <c r="N24" s="1030"/>
      <c r="O24" s="1030"/>
      <c r="P24" s="1030"/>
      <c r="Q24" s="1030"/>
      <c r="R24" s="1030"/>
      <c r="S24" s="1678"/>
      <c r="T24" s="16"/>
      <c r="U24" s="16"/>
      <c r="V24" s="16"/>
      <c r="W24" s="16"/>
      <c r="X24" s="16"/>
      <c r="Y24" s="16"/>
    </row>
    <row r="25" spans="1:25" s="15" customFormat="1">
      <c r="A25" s="1533"/>
      <c r="B25" s="1534"/>
      <c r="C25" s="1534"/>
      <c r="D25" s="1534"/>
      <c r="E25" s="1534"/>
      <c r="F25" s="1534"/>
      <c r="G25" s="1534"/>
      <c r="H25" s="1534"/>
      <c r="I25" s="1535"/>
      <c r="J25" s="1534"/>
      <c r="K25" s="1534"/>
      <c r="L25" s="1803">
        <f>SUM(L3:L10)</f>
        <v>17452</v>
      </c>
      <c r="M25" s="16"/>
      <c r="N25" s="16"/>
      <c r="O25" s="16"/>
      <c r="P25" s="16"/>
      <c r="Q25" s="16"/>
      <c r="R25" s="16"/>
      <c r="T25" s="16"/>
      <c r="U25" s="16"/>
      <c r="V25" s="16"/>
      <c r="W25" s="16"/>
      <c r="X25" s="16"/>
      <c r="Y25" s="16"/>
    </row>
    <row r="26" spans="1:25" s="15" customFormat="1" ht="18.75">
      <c r="A26" s="2460" t="s">
        <v>3486</v>
      </c>
      <c r="B26" s="2450"/>
      <c r="C26" s="2450"/>
      <c r="D26" s="2450"/>
      <c r="E26" s="2450"/>
      <c r="F26" s="2450"/>
      <c r="G26" s="2450"/>
      <c r="H26" s="2450"/>
      <c r="I26" s="2450"/>
      <c r="J26" s="2450"/>
      <c r="K26" s="2450"/>
      <c r="L26" s="2451"/>
      <c r="M26" s="1962"/>
      <c r="N26" s="16"/>
      <c r="O26" s="16"/>
      <c r="P26" s="16"/>
      <c r="Q26" s="16"/>
      <c r="R26" s="16"/>
      <c r="T26" s="16"/>
      <c r="U26" s="16"/>
      <c r="V26" s="16"/>
      <c r="W26" s="16"/>
      <c r="X26" s="16"/>
      <c r="Y26" s="16"/>
    </row>
    <row r="27" spans="1:25" s="15" customFormat="1">
      <c r="A27" s="341" t="s">
        <v>4031</v>
      </c>
      <c r="B27" s="1951" t="s">
        <v>4110</v>
      </c>
      <c r="C27" s="1951" t="s">
        <v>4194</v>
      </c>
      <c r="D27" s="1951" t="s">
        <v>4112</v>
      </c>
      <c r="E27" s="1951" t="s">
        <v>1221</v>
      </c>
      <c r="F27" s="1951" t="s">
        <v>4114</v>
      </c>
      <c r="G27" s="1951" t="s">
        <v>4115</v>
      </c>
      <c r="H27" s="2004">
        <v>200</v>
      </c>
      <c r="I27" s="35" t="s">
        <v>6</v>
      </c>
      <c r="J27" s="1951" t="s">
        <v>82</v>
      </c>
      <c r="K27" s="1951" t="s">
        <v>4128</v>
      </c>
      <c r="L27" s="2002">
        <v>980</v>
      </c>
      <c r="M27" s="1103"/>
      <c r="N27" s="16"/>
      <c r="O27" s="16"/>
      <c r="P27" s="16"/>
      <c r="Q27" s="16"/>
      <c r="R27" s="16"/>
      <c r="T27" s="16"/>
      <c r="U27" s="16"/>
      <c r="V27" s="16"/>
      <c r="W27" s="16"/>
      <c r="X27" s="16"/>
      <c r="Y27" s="16"/>
    </row>
    <row r="28" spans="1:25" s="15" customFormat="1">
      <c r="A28" s="339" t="s">
        <v>4031</v>
      </c>
      <c r="B28" s="1950" t="s">
        <v>4111</v>
      </c>
      <c r="C28" s="1950"/>
      <c r="D28" s="1950" t="s">
        <v>4113</v>
      </c>
      <c r="E28" s="1950" t="s">
        <v>1221</v>
      </c>
      <c r="F28" s="1950" t="s">
        <v>4114</v>
      </c>
      <c r="G28" s="1950" t="s">
        <v>4115</v>
      </c>
      <c r="H28" s="2003">
        <v>200</v>
      </c>
      <c r="I28" s="1950"/>
      <c r="J28" s="1950"/>
      <c r="K28" s="1950" t="s">
        <v>4129</v>
      </c>
      <c r="L28" s="1970">
        <v>980</v>
      </c>
      <c r="M28" s="1103"/>
      <c r="N28" s="16"/>
      <c r="O28" s="16"/>
      <c r="P28" s="16"/>
      <c r="Q28" s="16"/>
      <c r="R28" s="16"/>
      <c r="T28" s="16"/>
      <c r="U28" s="16"/>
      <c r="V28" s="16"/>
      <c r="W28" s="16"/>
      <c r="X28" s="16"/>
      <c r="Y28" s="16"/>
    </row>
    <row r="29" spans="1:25" s="15" customFormat="1">
      <c r="A29" s="339" t="s">
        <v>4031</v>
      </c>
      <c r="B29" s="1950" t="s">
        <v>1724</v>
      </c>
      <c r="C29" s="1950"/>
      <c r="D29" s="1950" t="s">
        <v>4125</v>
      </c>
      <c r="E29" s="1950" t="s">
        <v>1221</v>
      </c>
      <c r="F29" s="1950" t="s">
        <v>4114</v>
      </c>
      <c r="G29" s="1950" t="s">
        <v>4115</v>
      </c>
      <c r="H29" s="1985">
        <v>300</v>
      </c>
      <c r="I29" s="1950"/>
      <c r="J29" s="1950"/>
      <c r="K29" s="1950" t="s">
        <v>4126</v>
      </c>
      <c r="L29" s="1970">
        <v>1470</v>
      </c>
      <c r="M29" s="1103"/>
      <c r="N29" s="16"/>
      <c r="O29" s="16"/>
      <c r="P29" s="16"/>
      <c r="Q29" s="16"/>
      <c r="R29" s="16"/>
      <c r="T29" s="16"/>
      <c r="U29" s="16"/>
      <c r="V29" s="16"/>
      <c r="W29" s="16"/>
      <c r="X29" s="16"/>
      <c r="Y29" s="16"/>
    </row>
    <row r="30" spans="1:25" s="15" customFormat="1">
      <c r="A30" s="339" t="s">
        <v>4120</v>
      </c>
      <c r="B30" s="1950" t="s">
        <v>2537</v>
      </c>
      <c r="C30" s="1950"/>
      <c r="D30" s="1950" t="s">
        <v>4183</v>
      </c>
      <c r="E30" s="1950" t="s">
        <v>1221</v>
      </c>
      <c r="F30" s="1950" t="s">
        <v>4114</v>
      </c>
      <c r="G30" s="1950" t="s">
        <v>4115</v>
      </c>
      <c r="H30" s="1985" t="s">
        <v>1862</v>
      </c>
      <c r="I30" s="1950"/>
      <c r="J30" s="1950"/>
      <c r="K30" s="1950" t="s">
        <v>4131</v>
      </c>
      <c r="L30" s="1970">
        <v>1710</v>
      </c>
      <c r="M30" s="1103"/>
      <c r="N30" s="16"/>
      <c r="O30" s="16"/>
      <c r="P30" s="16"/>
      <c r="Q30" s="16"/>
      <c r="R30" s="16"/>
      <c r="T30" s="16"/>
      <c r="U30" s="16"/>
      <c r="V30" s="16"/>
      <c r="W30" s="16"/>
      <c r="X30" s="16"/>
      <c r="Y30" s="16"/>
    </row>
    <row r="31" spans="1:25" s="15" customFormat="1">
      <c r="A31" s="339" t="s">
        <v>4031</v>
      </c>
      <c r="B31" s="1950" t="s">
        <v>3412</v>
      </c>
      <c r="C31" s="1950"/>
      <c r="D31" s="1950" t="s">
        <v>4130</v>
      </c>
      <c r="E31" s="1950" t="s">
        <v>1221</v>
      </c>
      <c r="F31" s="1950" t="s">
        <v>4114</v>
      </c>
      <c r="G31" s="1950" t="s">
        <v>4115</v>
      </c>
      <c r="H31" s="1985" t="s">
        <v>1862</v>
      </c>
      <c r="I31" s="1950"/>
      <c r="J31" s="1950"/>
      <c r="K31" s="1950" t="s">
        <v>4131</v>
      </c>
      <c r="L31" s="1970">
        <v>1470</v>
      </c>
      <c r="M31" s="1103"/>
      <c r="N31" s="16"/>
      <c r="O31" s="16"/>
      <c r="P31" s="16"/>
      <c r="Q31" s="16"/>
      <c r="R31" s="16"/>
      <c r="T31" s="16"/>
      <c r="U31" s="16"/>
      <c r="V31" s="16"/>
      <c r="W31" s="16"/>
      <c r="X31" s="16"/>
      <c r="Y31" s="16"/>
    </row>
    <row r="32" spans="1:25" s="15" customFormat="1">
      <c r="A32" s="339" t="s">
        <v>4101</v>
      </c>
      <c r="B32" s="1950" t="s">
        <v>4165</v>
      </c>
      <c r="C32" s="1950"/>
      <c r="D32" s="1950" t="s">
        <v>4166</v>
      </c>
      <c r="E32" s="1950" t="s">
        <v>1221</v>
      </c>
      <c r="F32" s="1950" t="s">
        <v>4114</v>
      </c>
      <c r="G32" s="1950" t="s">
        <v>4115</v>
      </c>
      <c r="H32" s="1985">
        <v>200</v>
      </c>
      <c r="I32" s="1950"/>
      <c r="J32" s="1950"/>
      <c r="K32" s="1950" t="s">
        <v>4167</v>
      </c>
      <c r="L32" s="1970">
        <v>1140</v>
      </c>
      <c r="M32" s="1103"/>
      <c r="N32" s="16"/>
      <c r="O32" s="16"/>
      <c r="P32" s="16"/>
      <c r="Q32" s="16"/>
      <c r="R32" s="16"/>
      <c r="T32" s="16"/>
      <c r="U32" s="16"/>
      <c r="V32" s="16"/>
      <c r="W32" s="16"/>
      <c r="X32" s="16"/>
      <c r="Y32" s="16"/>
    </row>
    <row r="33" spans="1:25">
      <c r="A33" s="337"/>
      <c r="B33" s="5"/>
      <c r="C33" s="5"/>
      <c r="D33" s="5"/>
      <c r="E33" s="5"/>
      <c r="F33" s="5"/>
      <c r="G33" s="5"/>
      <c r="H33" s="1504"/>
      <c r="I33" s="337"/>
      <c r="J33" s="5"/>
      <c r="K33" s="5"/>
    </row>
    <row r="34" spans="1:25" s="15" customFormat="1" ht="6.75" customHeight="1">
      <c r="A34" s="1982"/>
      <c r="B34" s="1983"/>
      <c r="C34" s="1983"/>
      <c r="D34" s="1983"/>
      <c r="E34" s="1983"/>
      <c r="F34" s="1983"/>
      <c r="G34" s="1983"/>
      <c r="H34" s="1986"/>
      <c r="I34" s="1983"/>
      <c r="J34" s="1983"/>
      <c r="K34" s="1983"/>
      <c r="L34" s="1984"/>
      <c r="M34" s="1103"/>
      <c r="N34" s="16"/>
      <c r="O34" s="16"/>
      <c r="P34" s="16"/>
      <c r="Q34" s="16"/>
      <c r="R34" s="16"/>
      <c r="T34" s="16"/>
      <c r="U34" s="16"/>
      <c r="V34" s="16"/>
      <c r="W34" s="16"/>
      <c r="X34" s="16"/>
      <c r="Y34" s="16"/>
    </row>
    <row r="35" spans="1:25" s="15" customFormat="1">
      <c r="A35" s="341" t="s">
        <v>4031</v>
      </c>
      <c r="B35" s="2020" t="s">
        <v>4111</v>
      </c>
      <c r="C35" s="2020"/>
      <c r="D35" s="2020" t="s">
        <v>4117</v>
      </c>
      <c r="E35" s="2020" t="s">
        <v>1221</v>
      </c>
      <c r="F35" s="2020" t="s">
        <v>4118</v>
      </c>
      <c r="G35" s="2020" t="s">
        <v>4100</v>
      </c>
      <c r="H35" s="2021">
        <v>15</v>
      </c>
      <c r="I35" s="2020"/>
      <c r="J35" s="2020" t="s">
        <v>4151</v>
      </c>
      <c r="K35" s="2020" t="s">
        <v>4127</v>
      </c>
      <c r="L35" s="2023">
        <v>163.5</v>
      </c>
      <c r="M35" s="1103"/>
      <c r="N35" s="16"/>
      <c r="O35" s="16"/>
      <c r="P35" s="16"/>
      <c r="Q35" s="16"/>
      <c r="R35" s="16"/>
      <c r="T35" s="16"/>
      <c r="U35" s="16"/>
      <c r="V35" s="16"/>
      <c r="W35" s="16"/>
      <c r="X35" s="16"/>
      <c r="Y35" s="16"/>
    </row>
    <row r="36" spans="1:25" s="15" customFormat="1">
      <c r="A36" s="341" t="s">
        <v>4031</v>
      </c>
      <c r="B36" s="1951" t="s">
        <v>1723</v>
      </c>
      <c r="C36" s="1951" t="s">
        <v>2415</v>
      </c>
      <c r="D36" s="1951" t="s">
        <v>4140</v>
      </c>
      <c r="E36" s="1951" t="s">
        <v>1221</v>
      </c>
      <c r="F36" s="1951" t="s">
        <v>4118</v>
      </c>
      <c r="G36" s="1951" t="s">
        <v>4100</v>
      </c>
      <c r="H36" s="2004">
        <v>20</v>
      </c>
      <c r="I36" s="35" t="s">
        <v>6</v>
      </c>
      <c r="J36" s="1951" t="s">
        <v>4151</v>
      </c>
      <c r="K36" s="1947" t="s">
        <v>4141</v>
      </c>
      <c r="L36" s="2002">
        <v>218</v>
      </c>
      <c r="M36" s="1605"/>
      <c r="N36" s="16"/>
      <c r="O36" s="16"/>
      <c r="P36" s="16"/>
      <c r="Q36" s="16"/>
      <c r="R36" s="16"/>
      <c r="T36" s="16"/>
      <c r="U36" s="16"/>
      <c r="V36" s="16"/>
      <c r="W36" s="16"/>
      <c r="X36" s="16"/>
      <c r="Y36" s="16"/>
    </row>
    <row r="37" spans="1:25" s="15" customFormat="1">
      <c r="A37" s="341" t="s">
        <v>4120</v>
      </c>
      <c r="B37" s="1951" t="s">
        <v>3358</v>
      </c>
      <c r="C37" s="1951" t="s">
        <v>1712</v>
      </c>
      <c r="D37" s="1951" t="s">
        <v>4180</v>
      </c>
      <c r="E37" s="1951" t="s">
        <v>1221</v>
      </c>
      <c r="F37" s="1951" t="s">
        <v>4118</v>
      </c>
      <c r="G37" s="1951" t="s">
        <v>4100</v>
      </c>
      <c r="H37" s="2004">
        <v>50</v>
      </c>
      <c r="I37" s="35" t="s">
        <v>6</v>
      </c>
      <c r="J37" s="1951" t="s">
        <v>4151</v>
      </c>
      <c r="K37" s="1947" t="s">
        <v>4181</v>
      </c>
      <c r="L37" s="2002">
        <v>545</v>
      </c>
      <c r="M37" s="1605"/>
      <c r="N37" s="16"/>
      <c r="O37" s="16"/>
      <c r="P37" s="16"/>
      <c r="Q37" s="16"/>
      <c r="R37" s="16"/>
      <c r="T37" s="16"/>
      <c r="U37" s="16"/>
      <c r="V37" s="16"/>
      <c r="W37" s="16"/>
      <c r="X37" s="16"/>
      <c r="Y37" s="16"/>
    </row>
    <row r="38" spans="1:25" s="15" customFormat="1">
      <c r="A38" s="341" t="s">
        <v>4120</v>
      </c>
      <c r="B38" s="2020" t="s">
        <v>1724</v>
      </c>
      <c r="C38" s="2020"/>
      <c r="D38" s="2020" t="s">
        <v>4182</v>
      </c>
      <c r="E38" s="2020" t="s">
        <v>1221</v>
      </c>
      <c r="F38" s="2020" t="s">
        <v>4118</v>
      </c>
      <c r="G38" s="2020" t="s">
        <v>4100</v>
      </c>
      <c r="H38" s="2021">
        <v>50</v>
      </c>
      <c r="I38" s="2022"/>
      <c r="J38" s="2020" t="s">
        <v>4151</v>
      </c>
      <c r="K38" s="2022" t="s">
        <v>4181</v>
      </c>
      <c r="L38" s="2023">
        <v>545</v>
      </c>
      <c r="M38" s="1605"/>
      <c r="N38" s="16"/>
      <c r="O38" s="16"/>
      <c r="P38" s="16"/>
      <c r="Q38" s="16"/>
      <c r="R38" s="16"/>
      <c r="T38" s="16"/>
      <c r="U38" s="16"/>
      <c r="V38" s="16"/>
      <c r="W38" s="16"/>
      <c r="X38" s="16"/>
      <c r="Y38" s="16"/>
    </row>
    <row r="39" spans="1:25" s="15" customFormat="1">
      <c r="A39" s="341" t="s">
        <v>4101</v>
      </c>
      <c r="B39" s="2020" t="s">
        <v>3412</v>
      </c>
      <c r="C39" s="2020"/>
      <c r="D39" s="2020" t="s">
        <v>4195</v>
      </c>
      <c r="E39" s="2020" t="s">
        <v>1221</v>
      </c>
      <c r="F39" s="2020" t="s">
        <v>4118</v>
      </c>
      <c r="G39" s="2020" t="s">
        <v>4100</v>
      </c>
      <c r="H39" s="2021">
        <v>10</v>
      </c>
      <c r="I39" s="2022"/>
      <c r="J39" s="2020" t="s">
        <v>4151</v>
      </c>
      <c r="K39" s="2022" t="s">
        <v>4196</v>
      </c>
      <c r="L39" s="2023">
        <v>109</v>
      </c>
      <c r="M39" s="1605"/>
      <c r="N39" s="16"/>
      <c r="O39" s="16"/>
      <c r="P39" s="16"/>
      <c r="Q39" s="16"/>
      <c r="R39" s="16"/>
      <c r="T39" s="16"/>
      <c r="U39" s="16"/>
      <c r="V39" s="16"/>
      <c r="W39" s="16"/>
      <c r="X39" s="16"/>
      <c r="Y39" s="16"/>
    </row>
    <row r="40" spans="1:25" s="15" customFormat="1">
      <c r="A40" s="339"/>
      <c r="B40" s="1950"/>
      <c r="C40" s="1950"/>
      <c r="D40" s="1950"/>
      <c r="E40" s="1950"/>
      <c r="F40" s="1950"/>
      <c r="G40" s="1950"/>
      <c r="H40" s="1985"/>
      <c r="I40" s="1954"/>
      <c r="J40" s="1950"/>
      <c r="K40" s="1954"/>
      <c r="L40" s="1970"/>
      <c r="M40" s="1605"/>
      <c r="N40" s="16"/>
      <c r="O40" s="16"/>
      <c r="P40" s="16"/>
      <c r="Q40" s="16"/>
      <c r="R40" s="16"/>
      <c r="T40" s="16"/>
      <c r="U40" s="16"/>
      <c r="V40" s="16"/>
      <c r="W40" s="16"/>
      <c r="X40" s="16"/>
      <c r="Y40" s="16"/>
    </row>
    <row r="41" spans="1:25" s="15" customFormat="1" ht="8.25" customHeight="1">
      <c r="A41" s="1982"/>
      <c r="B41" s="1983"/>
      <c r="C41" s="1983"/>
      <c r="D41" s="1983"/>
      <c r="E41" s="1983"/>
      <c r="F41" s="1983"/>
      <c r="G41" s="1983"/>
      <c r="H41" s="1986"/>
      <c r="I41" s="1983"/>
      <c r="J41" s="1983"/>
      <c r="K41" s="1983"/>
      <c r="L41" s="1984"/>
      <c r="M41" s="1103"/>
      <c r="N41" s="16"/>
      <c r="O41" s="16"/>
      <c r="P41" s="16"/>
      <c r="Q41" s="16"/>
      <c r="R41" s="16"/>
      <c r="T41" s="16"/>
      <c r="U41" s="16"/>
      <c r="V41" s="16"/>
      <c r="W41" s="16"/>
      <c r="X41" s="16"/>
      <c r="Y41" s="16"/>
    </row>
    <row r="42" spans="1:25" s="15" customFormat="1">
      <c r="A42" s="341" t="s">
        <v>4031</v>
      </c>
      <c r="B42" s="1951" t="s">
        <v>3358</v>
      </c>
      <c r="C42" s="1951" t="s">
        <v>1712</v>
      </c>
      <c r="D42" s="1951" t="s">
        <v>4133</v>
      </c>
      <c r="E42" s="1951" t="s">
        <v>1221</v>
      </c>
      <c r="F42" s="1951" t="s">
        <v>4134</v>
      </c>
      <c r="G42" s="1951" t="s">
        <v>4100</v>
      </c>
      <c r="H42" s="2009" t="s">
        <v>1921</v>
      </c>
      <c r="I42" s="35" t="s">
        <v>6</v>
      </c>
      <c r="J42" s="1951" t="s">
        <v>4152</v>
      </c>
      <c r="K42" s="1951" t="s">
        <v>4135</v>
      </c>
      <c r="L42" s="2002">
        <v>2180</v>
      </c>
      <c r="M42" s="1103"/>
      <c r="N42" s="16"/>
      <c r="O42" s="16"/>
      <c r="P42" s="16"/>
      <c r="Q42" s="16"/>
      <c r="R42" s="16"/>
      <c r="T42" s="16"/>
      <c r="U42" s="16"/>
      <c r="V42" s="16"/>
      <c r="W42" s="16"/>
      <c r="X42" s="16"/>
      <c r="Y42" s="16"/>
    </row>
    <row r="43" spans="1:25" s="15" customFormat="1">
      <c r="A43" s="341" t="s">
        <v>4031</v>
      </c>
      <c r="B43" s="2020" t="s">
        <v>2477</v>
      </c>
      <c r="C43" s="2020"/>
      <c r="D43" s="2020" t="s">
        <v>4136</v>
      </c>
      <c r="E43" s="2020" t="s">
        <v>1221</v>
      </c>
      <c r="F43" s="2020" t="s">
        <v>4134</v>
      </c>
      <c r="G43" s="2020" t="s">
        <v>4100</v>
      </c>
      <c r="H43" s="2037" t="s">
        <v>1852</v>
      </c>
      <c r="I43" s="2020"/>
      <c r="J43" s="2020" t="s">
        <v>4152</v>
      </c>
      <c r="K43" s="2020" t="s">
        <v>4137</v>
      </c>
      <c r="L43" s="2023">
        <v>1090</v>
      </c>
      <c r="M43" s="1103"/>
      <c r="N43" s="16"/>
      <c r="O43" s="16"/>
      <c r="P43" s="16"/>
      <c r="Q43" s="16"/>
      <c r="R43" s="16"/>
      <c r="T43" s="16"/>
      <c r="U43" s="16"/>
      <c r="V43" s="16"/>
      <c r="W43" s="16"/>
      <c r="X43" s="16"/>
      <c r="Y43" s="16"/>
    </row>
    <row r="44" spans="1:25" s="15" customFormat="1">
      <c r="A44" s="341" t="s">
        <v>4031</v>
      </c>
      <c r="B44" s="2020" t="s">
        <v>4138</v>
      </c>
      <c r="C44" s="2020"/>
      <c r="D44" s="2020" t="s">
        <v>4139</v>
      </c>
      <c r="E44" s="2020" t="s">
        <v>1221</v>
      </c>
      <c r="F44" s="2020" t="s">
        <v>4134</v>
      </c>
      <c r="G44" s="2020" t="s">
        <v>4100</v>
      </c>
      <c r="H44" s="2037" t="s">
        <v>1852</v>
      </c>
      <c r="I44" s="2020"/>
      <c r="J44" s="2020" t="s">
        <v>4152</v>
      </c>
      <c r="K44" s="2020" t="s">
        <v>4137</v>
      </c>
      <c r="L44" s="2023">
        <v>1090</v>
      </c>
      <c r="M44" s="1103"/>
      <c r="N44" s="16"/>
      <c r="O44" s="16"/>
      <c r="P44" s="16"/>
      <c r="Q44" s="16"/>
      <c r="R44" s="16"/>
      <c r="T44" s="16"/>
      <c r="U44" s="16"/>
      <c r="V44" s="16"/>
      <c r="W44" s="16"/>
      <c r="X44" s="16"/>
      <c r="Y44" s="16"/>
    </row>
    <row r="45" spans="1:25" s="15" customFormat="1">
      <c r="A45" s="341" t="s">
        <v>4120</v>
      </c>
      <c r="B45" s="2020" t="s">
        <v>2537</v>
      </c>
      <c r="C45" s="2020"/>
      <c r="D45" s="2020" t="s">
        <v>4178</v>
      </c>
      <c r="E45" s="2020" t="s">
        <v>1221</v>
      </c>
      <c r="F45" s="2020" t="s">
        <v>4134</v>
      </c>
      <c r="G45" s="2020" t="s">
        <v>4100</v>
      </c>
      <c r="H45" s="2037" t="s">
        <v>4179</v>
      </c>
      <c r="I45" s="2020"/>
      <c r="J45" s="2020" t="s">
        <v>4152</v>
      </c>
      <c r="K45" s="2020" t="s">
        <v>4137</v>
      </c>
      <c r="L45" s="2023">
        <v>1090</v>
      </c>
      <c r="M45" s="1103"/>
      <c r="N45" s="16"/>
      <c r="O45" s="16"/>
      <c r="P45" s="16"/>
      <c r="Q45" s="16"/>
      <c r="R45" s="16"/>
      <c r="T45" s="16"/>
      <c r="U45" s="16"/>
      <c r="V45" s="16"/>
      <c r="W45" s="16"/>
      <c r="X45" s="16"/>
      <c r="Y45" s="16"/>
    </row>
    <row r="46" spans="1:25" s="15" customFormat="1">
      <c r="A46" s="339"/>
      <c r="B46" s="1950"/>
      <c r="C46" s="1950"/>
      <c r="D46" s="1950"/>
      <c r="E46" s="1950"/>
      <c r="F46" s="1950"/>
      <c r="G46" s="1950"/>
      <c r="H46" s="1985"/>
      <c r="I46" s="1950"/>
      <c r="J46" s="1950"/>
      <c r="K46" s="1950"/>
      <c r="L46" s="1970"/>
      <c r="M46" s="1103"/>
      <c r="N46" s="16"/>
      <c r="O46" s="16"/>
      <c r="P46" s="16"/>
      <c r="Q46" s="16"/>
      <c r="R46" s="16"/>
      <c r="T46" s="16"/>
      <c r="U46" s="16"/>
      <c r="V46" s="16"/>
      <c r="W46" s="16"/>
      <c r="X46" s="16"/>
      <c r="Y46" s="16"/>
    </row>
    <row r="47" spans="1:25" s="15" customFormat="1" ht="10.5" customHeight="1">
      <c r="A47" s="2005"/>
      <c r="B47" s="2006"/>
      <c r="C47" s="2006"/>
      <c r="D47" s="2006"/>
      <c r="E47" s="2006"/>
      <c r="F47" s="2006"/>
      <c r="G47" s="2006"/>
      <c r="H47" s="2007"/>
      <c r="I47" s="2006"/>
      <c r="J47" s="2006"/>
      <c r="K47" s="2006"/>
      <c r="L47" s="2008"/>
      <c r="M47" s="1103"/>
      <c r="N47" s="16"/>
      <c r="O47" s="16"/>
      <c r="P47" s="16"/>
      <c r="Q47" s="16"/>
      <c r="R47" s="16"/>
      <c r="T47" s="16"/>
      <c r="U47" s="16"/>
      <c r="V47" s="16"/>
      <c r="W47" s="16"/>
      <c r="X47" s="16"/>
      <c r="Y47" s="16"/>
    </row>
    <row r="48" spans="1:25" s="15" customFormat="1">
      <c r="A48" s="341" t="s">
        <v>4101</v>
      </c>
      <c r="B48" s="1951" t="s">
        <v>1723</v>
      </c>
      <c r="C48" s="1951" t="s">
        <v>2415</v>
      </c>
      <c r="D48" s="1951" t="s">
        <v>4212</v>
      </c>
      <c r="E48" s="1951" t="s">
        <v>2452</v>
      </c>
      <c r="F48" s="1951" t="s">
        <v>4213</v>
      </c>
      <c r="G48" s="1951" t="s">
        <v>72</v>
      </c>
      <c r="H48" s="2009">
        <v>20</v>
      </c>
      <c r="I48" s="35" t="s">
        <v>6</v>
      </c>
      <c r="J48" s="1951" t="s">
        <v>4214</v>
      </c>
      <c r="K48" s="1951"/>
      <c r="L48" s="2002"/>
      <c r="M48" s="1103"/>
      <c r="N48" s="16"/>
      <c r="O48" s="16"/>
      <c r="P48" s="16"/>
      <c r="Q48" s="16"/>
      <c r="R48" s="16"/>
      <c r="T48" s="16"/>
      <c r="U48" s="16"/>
      <c r="V48" s="16"/>
      <c r="W48" s="16"/>
      <c r="X48" s="16"/>
      <c r="Y48" s="16"/>
    </row>
    <row r="49" spans="1:25" s="15" customFormat="1" ht="9.75" customHeight="1">
      <c r="A49" s="1995"/>
      <c r="B49" s="1996"/>
      <c r="C49" s="1996"/>
      <c r="D49" s="1996"/>
      <c r="E49" s="1996"/>
      <c r="F49" s="1996"/>
      <c r="G49" s="1996"/>
      <c r="H49" s="1997"/>
      <c r="I49" s="2013"/>
      <c r="J49" s="1996"/>
      <c r="K49" s="1996"/>
      <c r="L49" s="1998"/>
      <c r="M49" s="1103"/>
      <c r="N49" s="16"/>
      <c r="O49" s="16"/>
      <c r="P49" s="16"/>
      <c r="Q49" s="16"/>
      <c r="R49" s="16"/>
      <c r="T49" s="16"/>
      <c r="U49" s="16"/>
      <c r="V49" s="16"/>
      <c r="W49" s="16"/>
      <c r="X49" s="16"/>
      <c r="Y49" s="16"/>
    </row>
    <row r="50" spans="1:25" s="15" customFormat="1">
      <c r="A50" s="339" t="s">
        <v>4144</v>
      </c>
      <c r="B50" s="1950" t="s">
        <v>3358</v>
      </c>
      <c r="C50" s="1950"/>
      <c r="D50" s="1950" t="s">
        <v>4215</v>
      </c>
      <c r="E50" s="1950" t="s">
        <v>1221</v>
      </c>
      <c r="F50" s="1950" t="s">
        <v>4216</v>
      </c>
      <c r="G50" s="1950" t="s">
        <v>4217</v>
      </c>
      <c r="H50" s="1985">
        <v>100</v>
      </c>
      <c r="I50" s="235"/>
      <c r="J50" s="1950"/>
      <c r="K50" s="1950"/>
      <c r="L50" s="1970"/>
      <c r="M50" s="1103"/>
      <c r="N50" s="16"/>
      <c r="O50" s="16"/>
      <c r="P50" s="16"/>
      <c r="Q50" s="16"/>
      <c r="R50" s="16"/>
      <c r="T50" s="16"/>
      <c r="U50" s="16"/>
      <c r="V50" s="16"/>
      <c r="W50" s="16"/>
      <c r="X50" s="16"/>
      <c r="Y50" s="16"/>
    </row>
    <row r="51" spans="1:25" s="15" customFormat="1">
      <c r="A51" s="341" t="s">
        <v>4144</v>
      </c>
      <c r="B51" s="1951" t="s">
        <v>1712</v>
      </c>
      <c r="C51" s="1951" t="s">
        <v>1712</v>
      </c>
      <c r="D51" s="1951" t="s">
        <v>4248</v>
      </c>
      <c r="E51" s="1951" t="s">
        <v>1221</v>
      </c>
      <c r="F51" s="1951" t="s">
        <v>4216</v>
      </c>
      <c r="G51" s="1951" t="s">
        <v>4217</v>
      </c>
      <c r="H51" s="2009">
        <v>34</v>
      </c>
      <c r="I51" s="35" t="s">
        <v>6</v>
      </c>
      <c r="J51" s="1951"/>
      <c r="K51" s="1951"/>
      <c r="L51" s="2002"/>
      <c r="M51" s="1103"/>
      <c r="N51" s="16"/>
      <c r="O51" s="16"/>
      <c r="P51" s="16"/>
      <c r="Q51" s="16"/>
      <c r="R51" s="16"/>
      <c r="T51" s="16"/>
      <c r="U51" s="16"/>
      <c r="V51" s="16"/>
      <c r="W51" s="16"/>
      <c r="X51" s="16"/>
      <c r="Y51" s="16"/>
    </row>
    <row r="52" spans="1:25" s="15" customFormat="1" ht="9.75" customHeight="1">
      <c r="A52" s="1995"/>
      <c r="B52" s="1996"/>
      <c r="C52" s="1996"/>
      <c r="D52" s="1996"/>
      <c r="E52" s="1996"/>
      <c r="F52" s="1996"/>
      <c r="G52" s="1996"/>
      <c r="H52" s="1997"/>
      <c r="I52" s="1996"/>
      <c r="J52" s="1996"/>
      <c r="K52" s="1996"/>
      <c r="L52" s="1998"/>
      <c r="M52" s="1103"/>
      <c r="N52" s="16"/>
      <c r="O52" s="16"/>
      <c r="P52" s="16"/>
      <c r="Q52" s="16"/>
      <c r="R52" s="16"/>
      <c r="T52" s="16"/>
      <c r="U52" s="16"/>
      <c r="V52" s="16"/>
      <c r="W52" s="16"/>
      <c r="X52" s="16"/>
      <c r="Y52" s="16"/>
    </row>
    <row r="53" spans="1:25" s="6" customFormat="1">
      <c r="A53" s="1999" t="s">
        <v>2374</v>
      </c>
      <c r="B53" s="2000">
        <v>45575</v>
      </c>
      <c r="C53" s="597"/>
      <c r="D53" s="597">
        <v>18755</v>
      </c>
      <c r="E53" s="597" t="s">
        <v>1221</v>
      </c>
      <c r="F53" s="597">
        <v>4491</v>
      </c>
      <c r="G53" s="597" t="s">
        <v>2456</v>
      </c>
      <c r="H53" s="1775">
        <v>3400</v>
      </c>
      <c r="I53" s="596"/>
      <c r="J53" s="597" t="s">
        <v>4164</v>
      </c>
      <c r="K53" s="9" t="s">
        <v>4202</v>
      </c>
      <c r="L53" s="599">
        <v>782</v>
      </c>
      <c r="S53"/>
    </row>
    <row r="54" spans="1:25" s="15" customFormat="1">
      <c r="A54" s="1657" t="s">
        <v>2374</v>
      </c>
      <c r="B54" s="1987"/>
      <c r="C54" s="1950" t="s">
        <v>1571</v>
      </c>
      <c r="D54" s="1950"/>
      <c r="E54" s="1950"/>
      <c r="F54" s="1950"/>
      <c r="G54" s="1950" t="s">
        <v>210</v>
      </c>
      <c r="H54" s="1950"/>
      <c r="I54" s="1950"/>
      <c r="J54" s="1950"/>
      <c r="K54" s="1950"/>
      <c r="L54" s="1970"/>
      <c r="M54" s="1103"/>
      <c r="N54" s="16"/>
      <c r="O54" s="16"/>
      <c r="P54" s="16"/>
      <c r="Q54" s="16"/>
      <c r="R54" s="16"/>
      <c r="T54" s="16"/>
      <c r="U54" s="16"/>
      <c r="V54" s="16"/>
      <c r="W54" s="16"/>
      <c r="X54" s="16"/>
      <c r="Y54" s="16"/>
    </row>
    <row r="55" spans="1:25" s="15" customFormat="1" ht="8.25" customHeight="1">
      <c r="A55" s="1995"/>
      <c r="B55" s="1996"/>
      <c r="C55" s="1996"/>
      <c r="D55" s="1996"/>
      <c r="E55" s="1996"/>
      <c r="F55" s="1996"/>
      <c r="G55" s="1996"/>
      <c r="H55" s="1996"/>
      <c r="I55" s="1996"/>
      <c r="J55" s="1996"/>
      <c r="K55" s="1996"/>
      <c r="L55" s="1998"/>
      <c r="M55" s="1103"/>
      <c r="N55" s="16"/>
      <c r="O55" s="16"/>
      <c r="P55" s="16"/>
      <c r="Q55" s="16"/>
      <c r="R55" s="16"/>
      <c r="T55" s="16"/>
      <c r="U55" s="16"/>
      <c r="V55" s="16"/>
      <c r="W55" s="16"/>
      <c r="X55" s="16"/>
      <c r="Y55" s="16"/>
    </row>
    <row r="56" spans="1:25" s="15" customFormat="1">
      <c r="A56" s="1657" t="s">
        <v>3295</v>
      </c>
      <c r="B56" s="1987"/>
      <c r="C56" s="1950"/>
      <c r="D56" s="1950"/>
      <c r="E56" s="1950" t="s">
        <v>3632</v>
      </c>
      <c r="F56" s="1950"/>
      <c r="G56" s="1950" t="s">
        <v>864</v>
      </c>
      <c r="H56" s="1950" t="s">
        <v>1132</v>
      </c>
      <c r="I56" s="1950"/>
      <c r="J56" s="1950" t="s">
        <v>1275</v>
      </c>
      <c r="K56" s="1950"/>
      <c r="L56" s="1970"/>
      <c r="M56" s="1103"/>
      <c r="N56" s="16"/>
      <c r="O56" s="16"/>
      <c r="P56" s="16"/>
      <c r="Q56" s="16"/>
      <c r="R56" s="16"/>
      <c r="T56" s="16"/>
      <c r="U56" s="16"/>
      <c r="V56" s="16"/>
      <c r="W56" s="16"/>
      <c r="X56" s="16"/>
      <c r="Y56" s="16"/>
    </row>
    <row r="57" spans="1:25" s="15" customFormat="1">
      <c r="A57" s="341" t="s">
        <v>4262</v>
      </c>
      <c r="B57" s="1951" t="s">
        <v>2421</v>
      </c>
      <c r="C57" s="1951" t="s">
        <v>2421</v>
      </c>
      <c r="D57" s="1951" t="s">
        <v>4259</v>
      </c>
      <c r="E57" s="1951" t="s">
        <v>1115</v>
      </c>
      <c r="F57" s="1951" t="s">
        <v>4260</v>
      </c>
      <c r="G57" s="1951" t="s">
        <v>62</v>
      </c>
      <c r="H57" s="1951" t="s">
        <v>1484</v>
      </c>
      <c r="I57" s="35" t="s">
        <v>6</v>
      </c>
      <c r="J57" s="1951" t="s">
        <v>4261</v>
      </c>
      <c r="K57" s="1951"/>
      <c r="L57" s="2002">
        <v>1920</v>
      </c>
      <c r="M57" s="1103"/>
      <c r="N57" s="16"/>
      <c r="O57" s="16"/>
      <c r="P57" s="16"/>
      <c r="Q57" s="16"/>
      <c r="R57" s="16"/>
      <c r="T57" s="16"/>
      <c r="U57" s="16"/>
      <c r="V57" s="16"/>
      <c r="W57" s="16"/>
      <c r="X57" s="16"/>
      <c r="Y57" s="16"/>
    </row>
    <row r="58" spans="1:25" s="15" customFormat="1">
      <c r="A58" s="339"/>
      <c r="B58" s="1950"/>
      <c r="C58" s="1950"/>
      <c r="D58" s="1950"/>
      <c r="E58" s="1950"/>
      <c r="F58" s="1950"/>
      <c r="G58" s="1950"/>
      <c r="H58" s="1950"/>
      <c r="I58" s="1950"/>
      <c r="J58" s="1950"/>
      <c r="K58" s="1950"/>
      <c r="L58" s="1970"/>
      <c r="M58" s="1103"/>
      <c r="N58" s="16"/>
      <c r="O58" s="16"/>
      <c r="P58" s="16"/>
      <c r="Q58" s="16"/>
      <c r="R58" s="16"/>
      <c r="T58" s="16"/>
      <c r="U58" s="16"/>
      <c r="V58" s="16"/>
      <c r="W58" s="16"/>
      <c r="X58" s="16"/>
      <c r="Y58" s="16"/>
    </row>
    <row r="59" spans="1:25" s="15" customFormat="1">
      <c r="A59" s="339"/>
      <c r="B59" s="1950"/>
      <c r="C59" s="1950"/>
      <c r="D59" s="1950"/>
      <c r="E59" s="1950"/>
      <c r="F59" s="1950"/>
      <c r="G59" s="1950"/>
      <c r="H59" s="1950"/>
      <c r="I59" s="1950"/>
      <c r="J59" s="1950"/>
      <c r="K59" s="1950"/>
      <c r="L59" s="1970"/>
      <c r="M59" s="1103"/>
      <c r="N59" s="16"/>
      <c r="O59" s="16"/>
      <c r="P59" s="16"/>
      <c r="Q59" s="16"/>
      <c r="R59" s="16"/>
      <c r="T59" s="16"/>
      <c r="U59" s="16"/>
      <c r="V59" s="16"/>
      <c r="W59" s="16"/>
      <c r="X59" s="16"/>
      <c r="Y59" s="16"/>
    </row>
    <row r="60" spans="1:25" s="15" customFormat="1">
      <c r="A60" s="339"/>
      <c r="B60" s="1950"/>
      <c r="C60" s="1950"/>
      <c r="D60" s="1950"/>
      <c r="E60" s="1950"/>
      <c r="F60" s="1950"/>
      <c r="G60" s="1950"/>
      <c r="H60" s="1950"/>
      <c r="I60" s="1950"/>
      <c r="J60" s="1950"/>
      <c r="K60" s="1950"/>
      <c r="L60" s="1970"/>
      <c r="M60" s="1103"/>
      <c r="N60" s="16"/>
      <c r="O60" s="16"/>
      <c r="P60" s="16"/>
      <c r="Q60" s="16"/>
      <c r="R60" s="16"/>
      <c r="T60" s="16"/>
      <c r="U60" s="16"/>
      <c r="V60" s="16"/>
      <c r="W60" s="16"/>
      <c r="X60" s="16"/>
      <c r="Y60" s="16"/>
    </row>
    <row r="61" spans="1:25" s="15" customFormat="1">
      <c r="A61" s="339"/>
      <c r="B61" s="1950"/>
      <c r="C61" s="1950"/>
      <c r="D61" s="1950"/>
      <c r="E61" s="1950"/>
      <c r="F61" s="1950"/>
      <c r="G61" s="1950"/>
      <c r="H61" s="1950"/>
      <c r="I61" s="1950"/>
      <c r="J61" s="1950"/>
      <c r="K61" s="1950"/>
      <c r="L61" s="1970"/>
      <c r="M61" s="1103"/>
      <c r="N61" s="16"/>
      <c r="O61" s="16"/>
      <c r="P61" s="16"/>
      <c r="Q61" s="16"/>
      <c r="R61" s="16"/>
      <c r="T61" s="16"/>
      <c r="U61" s="16"/>
      <c r="V61" s="16"/>
      <c r="W61" s="16"/>
      <c r="X61" s="16"/>
      <c r="Y61" s="16"/>
    </row>
    <row r="62" spans="1:25" s="15" customFormat="1">
      <c r="A62" s="339"/>
      <c r="B62" s="1950"/>
      <c r="C62" s="1950"/>
      <c r="D62" s="1950"/>
      <c r="E62" s="1950"/>
      <c r="F62" s="1950"/>
      <c r="G62" s="1950"/>
      <c r="H62" s="1950"/>
      <c r="I62" s="1950"/>
      <c r="J62" s="1950"/>
      <c r="K62" s="1950"/>
      <c r="L62" s="1970"/>
      <c r="M62" s="1103"/>
      <c r="N62" s="16"/>
      <c r="O62" s="16"/>
      <c r="P62" s="16"/>
      <c r="Q62" s="16"/>
      <c r="R62" s="16"/>
      <c r="T62" s="16"/>
      <c r="U62" s="16"/>
      <c r="V62" s="16"/>
      <c r="W62" s="16"/>
      <c r="X62" s="16"/>
      <c r="Y62" s="16"/>
    </row>
    <row r="63" spans="1:25" s="15" customFormat="1">
      <c r="A63" s="339"/>
      <c r="B63" s="1950"/>
      <c r="C63" s="1950"/>
      <c r="D63" s="1950"/>
      <c r="E63" s="1950"/>
      <c r="F63" s="1950"/>
      <c r="G63" s="1950"/>
      <c r="H63" s="1950"/>
      <c r="I63" s="1950"/>
      <c r="J63" s="1950"/>
      <c r="K63" s="1950"/>
      <c r="L63" s="1970"/>
      <c r="M63" s="1103"/>
      <c r="N63" s="16"/>
      <c r="O63" s="16"/>
      <c r="P63" s="16"/>
      <c r="Q63" s="16"/>
      <c r="R63" s="16"/>
      <c r="T63" s="16"/>
      <c r="U63" s="16"/>
      <c r="V63" s="16"/>
      <c r="W63" s="16"/>
      <c r="X63" s="16"/>
      <c r="Y63" s="16"/>
    </row>
    <row r="64" spans="1:25" s="15" customFormat="1">
      <c r="A64" s="339"/>
      <c r="B64" s="1950"/>
      <c r="C64" s="1950"/>
      <c r="D64" s="1950"/>
      <c r="E64" s="1950"/>
      <c r="F64" s="1950"/>
      <c r="G64" s="1950"/>
      <c r="H64" s="1950"/>
      <c r="I64" s="235"/>
      <c r="J64" s="1950"/>
      <c r="K64" s="1954"/>
      <c r="L64" s="454">
        <f>SUM(L27:L63)</f>
        <v>17482.5</v>
      </c>
      <c r="M64" s="1605"/>
      <c r="N64" s="16"/>
      <c r="O64" s="16"/>
      <c r="P64" s="16"/>
      <c r="Q64" s="16"/>
      <c r="R64" s="16"/>
      <c r="T64" s="16"/>
      <c r="U64" s="16"/>
      <c r="V64" s="16"/>
      <c r="W64" s="16"/>
      <c r="X64" s="16"/>
      <c r="Y64" s="16"/>
    </row>
    <row r="65" spans="1:25" s="15" customFormat="1" ht="18.75">
      <c r="A65" s="2460" t="s">
        <v>4153</v>
      </c>
      <c r="B65" s="2450"/>
      <c r="C65" s="2450"/>
      <c r="D65" s="2450"/>
      <c r="E65" s="2450"/>
      <c r="F65" s="2450"/>
      <c r="G65" s="2450"/>
      <c r="H65" s="2450"/>
      <c r="I65" s="2450"/>
      <c r="J65" s="2450"/>
      <c r="K65" s="2450"/>
      <c r="L65" s="2451"/>
      <c r="M65" s="1605"/>
      <c r="N65" s="16"/>
      <c r="O65" s="16"/>
      <c r="P65" s="16"/>
      <c r="Q65" s="16"/>
      <c r="R65" s="16"/>
      <c r="T65" s="16"/>
      <c r="U65" s="16"/>
      <c r="V65" s="16"/>
      <c r="W65" s="16"/>
      <c r="X65" s="16"/>
      <c r="Y65" s="16"/>
    </row>
    <row r="66" spans="1:25" s="6" customFormat="1">
      <c r="A66" s="35" t="s">
        <v>4031</v>
      </c>
      <c r="B66" s="1843">
        <v>45541</v>
      </c>
      <c r="C66" s="1843">
        <v>45540</v>
      </c>
      <c r="D66" s="1835">
        <v>18660</v>
      </c>
      <c r="E66" s="1947" t="s">
        <v>1115</v>
      </c>
      <c r="F66" s="1835">
        <v>5306</v>
      </c>
      <c r="G66" s="1947" t="s">
        <v>735</v>
      </c>
      <c r="H66" s="1949">
        <v>200</v>
      </c>
      <c r="I66" s="35" t="s">
        <v>6</v>
      </c>
      <c r="J66" s="1947" t="s">
        <v>3865</v>
      </c>
      <c r="K66" s="1835"/>
      <c r="L66" s="464">
        <v>8380</v>
      </c>
      <c r="T66" s="1795"/>
    </row>
    <row r="67" spans="1:25" s="6" customFormat="1">
      <c r="A67" s="35" t="s">
        <v>4031</v>
      </c>
      <c r="B67" s="1843">
        <v>45541</v>
      </c>
      <c r="C67" s="1843">
        <v>45540</v>
      </c>
      <c r="D67" s="1835">
        <v>18663</v>
      </c>
      <c r="E67" s="1947" t="s">
        <v>1115</v>
      </c>
      <c r="F67" s="1835">
        <v>5252</v>
      </c>
      <c r="G67" s="1947" t="s">
        <v>48</v>
      </c>
      <c r="H67" s="1949">
        <v>230</v>
      </c>
      <c r="I67" s="35" t="s">
        <v>6</v>
      </c>
      <c r="J67" s="1947" t="s">
        <v>4119</v>
      </c>
      <c r="K67" s="1835"/>
      <c r="L67" s="464">
        <v>7912</v>
      </c>
      <c r="T67" s="1795"/>
    </row>
    <row r="68" spans="1:25" s="15" customFormat="1">
      <c r="A68" s="341" t="s">
        <v>4144</v>
      </c>
      <c r="B68" s="1951" t="s">
        <v>2293</v>
      </c>
      <c r="C68" s="1951" t="s">
        <v>2377</v>
      </c>
      <c r="D68" s="1951" t="s">
        <v>4145</v>
      </c>
      <c r="E68" s="1951" t="s">
        <v>1115</v>
      </c>
      <c r="F68" s="1951" t="s">
        <v>4146</v>
      </c>
      <c r="G68" s="1951" t="s">
        <v>739</v>
      </c>
      <c r="H68" s="1951" t="s">
        <v>2565</v>
      </c>
      <c r="I68" s="35" t="s">
        <v>6</v>
      </c>
      <c r="J68" s="1951" t="s">
        <v>4116</v>
      </c>
      <c r="K68" s="11" t="s">
        <v>4149</v>
      </c>
      <c r="L68" s="464"/>
      <c r="M68" s="1605"/>
      <c r="N68" s="16"/>
      <c r="O68" s="16"/>
      <c r="P68" s="16"/>
      <c r="Q68" s="16"/>
      <c r="R68" s="16"/>
      <c r="T68" s="16"/>
      <c r="U68" s="16"/>
      <c r="V68" s="16"/>
      <c r="W68" s="16"/>
      <c r="X68" s="16"/>
      <c r="Y68" s="16"/>
    </row>
    <row r="69" spans="1:25" s="15" customFormat="1">
      <c r="A69" s="341"/>
      <c r="B69" s="1833"/>
      <c r="C69" s="1833"/>
      <c r="D69" s="1833"/>
      <c r="E69" s="1951" t="s">
        <v>1115</v>
      </c>
      <c r="F69" s="1951" t="s">
        <v>4147</v>
      </c>
      <c r="G69" s="1951" t="s">
        <v>4148</v>
      </c>
      <c r="H69" s="1951" t="s">
        <v>1779</v>
      </c>
      <c r="I69" s="35" t="s">
        <v>6</v>
      </c>
      <c r="J69" s="1951" t="s">
        <v>4116</v>
      </c>
      <c r="K69" s="11" t="s">
        <v>4150</v>
      </c>
      <c r="L69" s="464">
        <v>5260</v>
      </c>
      <c r="M69" s="1605"/>
      <c r="N69" s="16"/>
      <c r="O69" s="16"/>
      <c r="P69" s="16"/>
      <c r="Q69" s="16"/>
      <c r="R69" s="16"/>
      <c r="T69" s="16"/>
      <c r="U69" s="16"/>
      <c r="V69" s="16"/>
      <c r="W69" s="16"/>
      <c r="X69" s="16"/>
      <c r="Y69" s="16"/>
    </row>
    <row r="70" spans="1:25" s="6" customFormat="1">
      <c r="A70" s="35" t="s">
        <v>4101</v>
      </c>
      <c r="B70" s="1843">
        <v>45558</v>
      </c>
      <c r="C70" s="1843">
        <v>45552</v>
      </c>
      <c r="D70" s="1835">
        <v>18645</v>
      </c>
      <c r="E70" s="1947" t="s">
        <v>4102</v>
      </c>
      <c r="F70" s="1835">
        <v>5300</v>
      </c>
      <c r="G70" s="1947" t="s">
        <v>4103</v>
      </c>
      <c r="H70" s="1949">
        <v>50</v>
      </c>
      <c r="I70" s="35" t="s">
        <v>6</v>
      </c>
      <c r="J70" s="1947" t="s">
        <v>82</v>
      </c>
      <c r="K70" s="1947" t="s">
        <v>4104</v>
      </c>
      <c r="L70" s="464">
        <v>3140</v>
      </c>
      <c r="T70" s="1795"/>
    </row>
    <row r="71" spans="1:25" s="15" customFormat="1">
      <c r="A71" s="35" t="s">
        <v>4120</v>
      </c>
      <c r="B71" s="1948">
        <v>45572</v>
      </c>
      <c r="C71" s="1948">
        <v>45566</v>
      </c>
      <c r="D71" s="1947">
        <v>18683</v>
      </c>
      <c r="E71" s="1947" t="s">
        <v>4102</v>
      </c>
      <c r="F71" s="1947">
        <v>5300</v>
      </c>
      <c r="G71" s="1947" t="s">
        <v>4103</v>
      </c>
      <c r="H71" s="1949">
        <v>200</v>
      </c>
      <c r="I71" s="35" t="s">
        <v>6</v>
      </c>
      <c r="J71" s="1947" t="s">
        <v>270</v>
      </c>
      <c r="K71" s="1947" t="s">
        <v>4132</v>
      </c>
      <c r="L71" s="464">
        <v>12560</v>
      </c>
      <c r="M71" s="1605"/>
      <c r="N71" s="16"/>
      <c r="O71" s="16"/>
      <c r="P71" s="16"/>
      <c r="Q71" s="16"/>
      <c r="R71" s="16"/>
      <c r="T71" s="16"/>
      <c r="U71" s="16"/>
      <c r="V71" s="16"/>
      <c r="W71" s="16"/>
      <c r="X71" s="16"/>
      <c r="Y71" s="16"/>
    </row>
    <row r="72" spans="1:25" s="15" customFormat="1">
      <c r="A72" s="1963" t="s">
        <v>4120</v>
      </c>
      <c r="B72" s="1769">
        <v>45593</v>
      </c>
      <c r="C72" s="1961"/>
      <c r="D72" s="1961">
        <v>18684</v>
      </c>
      <c r="E72" s="1961" t="s">
        <v>4102</v>
      </c>
      <c r="F72" s="1961">
        <v>5300</v>
      </c>
      <c r="G72" s="1961" t="s">
        <v>4103</v>
      </c>
      <c r="H72" s="708">
        <v>200</v>
      </c>
      <c r="I72" s="1963"/>
      <c r="J72" s="56" t="s">
        <v>270</v>
      </c>
      <c r="K72" s="1961" t="s">
        <v>4132</v>
      </c>
      <c r="L72" s="528">
        <v>12560</v>
      </c>
      <c r="M72" s="1605"/>
      <c r="N72" s="16"/>
      <c r="O72" s="16"/>
      <c r="P72" s="16"/>
      <c r="Q72" s="16"/>
      <c r="R72" s="16"/>
      <c r="T72" s="16"/>
      <c r="U72" s="16"/>
      <c r="V72" s="16"/>
      <c r="W72" s="16"/>
      <c r="X72" s="16"/>
      <c r="Y72" s="16"/>
    </row>
    <row r="73" spans="1:25" s="15" customFormat="1">
      <c r="A73" s="1963" t="s">
        <v>4120</v>
      </c>
      <c r="B73" s="1769">
        <v>45604</v>
      </c>
      <c r="C73" s="1961"/>
      <c r="D73" s="1961">
        <v>18685</v>
      </c>
      <c r="E73" s="1961" t="s">
        <v>4102</v>
      </c>
      <c r="F73" s="1961">
        <v>5300</v>
      </c>
      <c r="G73" s="1961" t="s">
        <v>4103</v>
      </c>
      <c r="H73" s="708">
        <v>200</v>
      </c>
      <c r="I73" s="1963"/>
      <c r="J73" s="56" t="s">
        <v>270</v>
      </c>
      <c r="K73" s="1961" t="s">
        <v>4132</v>
      </c>
      <c r="L73" s="528">
        <v>12560</v>
      </c>
      <c r="M73" s="1605"/>
      <c r="N73" s="16"/>
      <c r="O73" s="16"/>
      <c r="P73" s="16"/>
      <c r="Q73" s="16"/>
      <c r="R73" s="16"/>
      <c r="T73" s="16"/>
      <c r="U73" s="16"/>
      <c r="V73" s="16"/>
      <c r="W73" s="16"/>
      <c r="X73" s="16"/>
      <c r="Y73" s="16"/>
    </row>
    <row r="74" spans="1:25" s="15" customFormat="1">
      <c r="A74" s="1963" t="s">
        <v>4120</v>
      </c>
      <c r="B74" s="1769">
        <v>45583</v>
      </c>
      <c r="C74" s="1961"/>
      <c r="D74" s="1961">
        <v>18698</v>
      </c>
      <c r="E74" s="1961" t="s">
        <v>4102</v>
      </c>
      <c r="F74" s="1961">
        <v>5300</v>
      </c>
      <c r="G74" s="1961" t="s">
        <v>4103</v>
      </c>
      <c r="H74" s="708">
        <v>100</v>
      </c>
      <c r="I74" s="1963"/>
      <c r="J74" s="56" t="s">
        <v>270</v>
      </c>
      <c r="K74" s="1961" t="s">
        <v>4142</v>
      </c>
      <c r="L74" s="528">
        <v>6280</v>
      </c>
      <c r="M74" s="1605"/>
      <c r="N74" s="16"/>
      <c r="O74" s="16"/>
      <c r="P74" s="16"/>
      <c r="Q74" s="16"/>
      <c r="R74" s="16"/>
      <c r="T74" s="16"/>
      <c r="U74" s="16"/>
      <c r="V74" s="16"/>
      <c r="W74" s="16"/>
      <c r="X74" s="16"/>
      <c r="Y74" s="16"/>
    </row>
    <row r="75" spans="1:25" s="15" customFormat="1">
      <c r="A75" s="1989" t="s">
        <v>4120</v>
      </c>
      <c r="B75" s="1769">
        <v>45593</v>
      </c>
      <c r="C75" s="1988"/>
      <c r="D75" s="1988">
        <v>18790</v>
      </c>
      <c r="E75" s="1988" t="s">
        <v>4102</v>
      </c>
      <c r="F75" s="1988">
        <v>5300</v>
      </c>
      <c r="G75" s="1988" t="s">
        <v>4103</v>
      </c>
      <c r="H75" s="708">
        <v>100</v>
      </c>
      <c r="I75" s="1989"/>
      <c r="J75" s="56" t="s">
        <v>270</v>
      </c>
      <c r="K75" s="1990" t="s">
        <v>4142</v>
      </c>
      <c r="L75" s="528">
        <v>6280</v>
      </c>
      <c r="M75" s="1605"/>
      <c r="N75" s="16"/>
      <c r="O75" s="16"/>
      <c r="P75" s="16"/>
      <c r="Q75" s="16"/>
      <c r="R75" s="16"/>
      <c r="T75" s="16"/>
      <c r="U75" s="16"/>
      <c r="V75" s="16"/>
      <c r="W75" s="16"/>
      <c r="X75" s="16"/>
      <c r="Y75" s="16"/>
    </row>
    <row r="76" spans="1:25" s="15" customFormat="1">
      <c r="A76" s="1963"/>
      <c r="B76" s="1769"/>
      <c r="C76" s="1961"/>
      <c r="D76" s="1961"/>
      <c r="E76" s="1961"/>
      <c r="F76" s="1961"/>
      <c r="G76" s="1961"/>
      <c r="H76" s="708"/>
      <c r="I76" s="1963"/>
      <c r="J76" s="1961"/>
      <c r="K76" s="1964"/>
      <c r="L76" s="528"/>
      <c r="M76" s="1605"/>
      <c r="N76" s="16"/>
      <c r="O76" s="16"/>
      <c r="P76" s="16"/>
      <c r="Q76" s="16"/>
      <c r="R76" s="16"/>
      <c r="T76" s="16"/>
      <c r="U76" s="16"/>
      <c r="V76" s="16"/>
      <c r="W76" s="16"/>
      <c r="X76" s="16"/>
      <c r="Y76" s="16"/>
    </row>
    <row r="77" spans="1:25" s="6" customFormat="1">
      <c r="A77" s="35" t="s">
        <v>4031</v>
      </c>
      <c r="B77" s="1843">
        <v>45548</v>
      </c>
      <c r="C77" s="1843">
        <v>45558</v>
      </c>
      <c r="D77" s="1835">
        <v>18665</v>
      </c>
      <c r="E77" s="1947" t="s">
        <v>1115</v>
      </c>
      <c r="F77" s="1835">
        <v>5309</v>
      </c>
      <c r="G77" s="1947" t="s">
        <v>4123</v>
      </c>
      <c r="H77" s="1949">
        <v>100</v>
      </c>
      <c r="I77" s="35" t="s">
        <v>6</v>
      </c>
      <c r="J77" s="1947"/>
      <c r="K77" s="1947" t="s">
        <v>4121</v>
      </c>
      <c r="L77" s="464">
        <v>6150</v>
      </c>
      <c r="T77" s="1795"/>
    </row>
    <row r="78" spans="1:25" s="6" customFormat="1">
      <c r="A78" s="25" t="s">
        <v>4120</v>
      </c>
      <c r="B78" s="14">
        <v>45582</v>
      </c>
      <c r="C78" s="14">
        <v>45568</v>
      </c>
      <c r="D78" s="9">
        <v>18674</v>
      </c>
      <c r="E78" s="9" t="s">
        <v>1115</v>
      </c>
      <c r="F78" s="9">
        <v>5309</v>
      </c>
      <c r="G78" s="9" t="s">
        <v>4123</v>
      </c>
      <c r="H78" s="10">
        <v>50</v>
      </c>
      <c r="I78" s="35" t="s">
        <v>6</v>
      </c>
      <c r="J78" s="9"/>
      <c r="K78" s="9" t="s">
        <v>4122</v>
      </c>
      <c r="L78" s="458">
        <v>3075</v>
      </c>
      <c r="S78"/>
    </row>
    <row r="79" spans="1:25" s="6" customFormat="1">
      <c r="A79" s="1963" t="s">
        <v>4120</v>
      </c>
      <c r="B79" s="1769">
        <v>45596</v>
      </c>
      <c r="C79" s="1961"/>
      <c r="D79" s="1961">
        <v>18680</v>
      </c>
      <c r="E79" s="1961" t="s">
        <v>1115</v>
      </c>
      <c r="F79" s="1961">
        <v>5309</v>
      </c>
      <c r="G79" s="1961" t="s">
        <v>4123</v>
      </c>
      <c r="H79" s="708">
        <v>50</v>
      </c>
      <c r="I79" s="35"/>
      <c r="J79" s="1961"/>
      <c r="K79" s="1961" t="s">
        <v>4124</v>
      </c>
      <c r="L79" s="528">
        <v>3075</v>
      </c>
      <c r="S79"/>
    </row>
    <row r="80" spans="1:25" s="6" customFormat="1">
      <c r="A80" s="25" t="s">
        <v>4101</v>
      </c>
      <c r="B80" s="55">
        <v>45595</v>
      </c>
      <c r="C80" s="55">
        <v>45558</v>
      </c>
      <c r="D80" s="56">
        <v>18766</v>
      </c>
      <c r="E80" s="56" t="s">
        <v>1115</v>
      </c>
      <c r="F80" s="56">
        <v>5309</v>
      </c>
      <c r="G80" s="56" t="s">
        <v>4123</v>
      </c>
      <c r="H80" s="57">
        <v>15</v>
      </c>
      <c r="I80" s="59" t="s">
        <v>6</v>
      </c>
      <c r="J80" s="56" t="s">
        <v>2875</v>
      </c>
      <c r="K80" s="56" t="s">
        <v>4168</v>
      </c>
      <c r="L80" s="1895">
        <v>922.5</v>
      </c>
      <c r="S80"/>
    </row>
    <row r="81" spans="1:19" s="6" customFormat="1">
      <c r="A81" s="25" t="s">
        <v>4031</v>
      </c>
      <c r="B81" s="55">
        <v>45586</v>
      </c>
      <c r="C81" s="55">
        <v>45551</v>
      </c>
      <c r="D81" s="56">
        <v>18635</v>
      </c>
      <c r="E81" s="56" t="s">
        <v>1115</v>
      </c>
      <c r="F81" s="56">
        <v>5297</v>
      </c>
      <c r="G81" s="56" t="s">
        <v>4097</v>
      </c>
      <c r="H81" s="57">
        <v>100</v>
      </c>
      <c r="I81" s="59" t="s">
        <v>6</v>
      </c>
      <c r="J81" s="56" t="s">
        <v>2875</v>
      </c>
      <c r="K81" s="56" t="s">
        <v>4098</v>
      </c>
      <c r="L81" s="1895">
        <v>750</v>
      </c>
      <c r="S81"/>
    </row>
    <row r="82" spans="1:19" s="6" customFormat="1">
      <c r="A82" s="25" t="s">
        <v>4031</v>
      </c>
      <c r="B82" s="14">
        <v>45560</v>
      </c>
      <c r="C82" s="14">
        <v>45560</v>
      </c>
      <c r="D82" s="9">
        <v>18747</v>
      </c>
      <c r="E82" s="9" t="s">
        <v>1115</v>
      </c>
      <c r="F82" s="9">
        <v>525</v>
      </c>
      <c r="G82" s="9" t="s">
        <v>48</v>
      </c>
      <c r="H82" s="10">
        <v>230</v>
      </c>
      <c r="I82" s="35" t="s">
        <v>6</v>
      </c>
      <c r="J82" s="9" t="s">
        <v>1911</v>
      </c>
      <c r="K82" s="9" t="s">
        <v>4191</v>
      </c>
      <c r="L82" s="458">
        <v>8671</v>
      </c>
      <c r="S82"/>
    </row>
    <row r="83" spans="1:19" s="6" customFormat="1">
      <c r="A83" s="25"/>
      <c r="B83" s="14"/>
      <c r="C83" s="9"/>
      <c r="D83" s="9"/>
      <c r="E83" s="9" t="s">
        <v>3867</v>
      </c>
      <c r="F83" s="9">
        <v>5308</v>
      </c>
      <c r="G83" s="9" t="s">
        <v>4175</v>
      </c>
      <c r="H83" s="10">
        <v>40</v>
      </c>
      <c r="I83" s="35" t="s">
        <v>6</v>
      </c>
      <c r="J83" s="9"/>
      <c r="K83" s="9"/>
      <c r="L83" s="458"/>
      <c r="S83"/>
    </row>
    <row r="84" spans="1:19" s="16" customFormat="1">
      <c r="A84" s="25" t="s">
        <v>4101</v>
      </c>
      <c r="B84" s="14">
        <v>45576</v>
      </c>
      <c r="C84" s="14">
        <v>45551</v>
      </c>
      <c r="D84" s="9">
        <v>18762</v>
      </c>
      <c r="E84" s="9" t="s">
        <v>1115</v>
      </c>
      <c r="F84" s="9">
        <v>5307</v>
      </c>
      <c r="G84" s="9" t="s">
        <v>739</v>
      </c>
      <c r="H84" s="10">
        <v>70</v>
      </c>
      <c r="I84" s="35" t="s">
        <v>6</v>
      </c>
      <c r="J84" s="9" t="s">
        <v>2875</v>
      </c>
      <c r="K84" s="9"/>
      <c r="L84" s="458">
        <v>4375</v>
      </c>
      <c r="S84" s="15"/>
    </row>
    <row r="85" spans="1:19" s="16" customFormat="1">
      <c r="A85" s="25" t="s">
        <v>4101</v>
      </c>
      <c r="B85" s="14">
        <v>45560</v>
      </c>
      <c r="C85" s="14">
        <v>45552</v>
      </c>
      <c r="D85" s="9">
        <v>18832</v>
      </c>
      <c r="E85" s="9" t="s">
        <v>1115</v>
      </c>
      <c r="F85" s="9">
        <v>5222</v>
      </c>
      <c r="G85" s="9" t="s">
        <v>864</v>
      </c>
      <c r="H85" s="10">
        <v>100</v>
      </c>
      <c r="I85" s="35" t="s">
        <v>6</v>
      </c>
      <c r="J85" s="9"/>
      <c r="K85" s="9"/>
      <c r="L85" s="458">
        <v>3750</v>
      </c>
      <c r="S85" s="15"/>
    </row>
    <row r="86" spans="1:19" s="16" customFormat="1">
      <c r="A86" s="25" t="s">
        <v>4101</v>
      </c>
      <c r="B86" s="14">
        <v>45552</v>
      </c>
      <c r="C86" s="14">
        <v>45552</v>
      </c>
      <c r="D86" s="9">
        <v>18839</v>
      </c>
      <c r="E86" s="9" t="s">
        <v>44</v>
      </c>
      <c r="F86" s="9">
        <v>5346</v>
      </c>
      <c r="G86" s="9" t="s">
        <v>3169</v>
      </c>
      <c r="H86" s="10">
        <v>60</v>
      </c>
      <c r="I86" s="35" t="s">
        <v>6</v>
      </c>
      <c r="J86" s="9"/>
      <c r="K86" s="9"/>
      <c r="L86" s="458">
        <v>1722</v>
      </c>
      <c r="S86" s="15"/>
    </row>
    <row r="87" spans="1:19" s="16" customFormat="1">
      <c r="A87" s="25" t="s">
        <v>4101</v>
      </c>
      <c r="B87" s="14">
        <v>45565</v>
      </c>
      <c r="C87" s="14">
        <v>45566</v>
      </c>
      <c r="D87" s="9">
        <v>18914</v>
      </c>
      <c r="E87" s="9" t="s">
        <v>1115</v>
      </c>
      <c r="F87" s="9">
        <v>5252</v>
      </c>
      <c r="G87" s="9" t="s">
        <v>48</v>
      </c>
      <c r="H87" s="10">
        <v>200</v>
      </c>
      <c r="I87" s="35" t="s">
        <v>6</v>
      </c>
      <c r="J87" s="9"/>
      <c r="K87" s="9"/>
      <c r="L87" s="458"/>
      <c r="S87" s="15"/>
    </row>
    <row r="88" spans="1:19" s="16" customFormat="1">
      <c r="A88" s="25" t="s">
        <v>4101</v>
      </c>
      <c r="B88" s="14">
        <v>45565</v>
      </c>
      <c r="C88" s="14">
        <v>45568</v>
      </c>
      <c r="D88" s="9">
        <v>18916</v>
      </c>
      <c r="E88" s="9" t="s">
        <v>44</v>
      </c>
      <c r="F88" s="9">
        <v>5365</v>
      </c>
      <c r="G88" s="9" t="s">
        <v>19</v>
      </c>
      <c r="H88" s="10">
        <v>60</v>
      </c>
      <c r="I88" s="35" t="s">
        <v>6</v>
      </c>
      <c r="J88" s="9"/>
      <c r="K88" s="9"/>
      <c r="L88" s="458"/>
      <c r="S88" s="15"/>
    </row>
    <row r="89" spans="1:19" s="16" customFormat="1">
      <c r="A89" s="25" t="s">
        <v>4101</v>
      </c>
      <c r="B89" s="14">
        <v>45565</v>
      </c>
      <c r="C89" s="14">
        <v>45566</v>
      </c>
      <c r="D89" s="9">
        <v>18917</v>
      </c>
      <c r="E89" s="9" t="s">
        <v>1115</v>
      </c>
      <c r="F89" s="9">
        <v>5366</v>
      </c>
      <c r="G89" s="9" t="s">
        <v>158</v>
      </c>
      <c r="H89" s="10">
        <v>60</v>
      </c>
      <c r="I89" s="35" t="s">
        <v>6</v>
      </c>
      <c r="J89" s="9"/>
      <c r="K89" s="9"/>
      <c r="L89" s="458"/>
      <c r="S89" s="15"/>
    </row>
    <row r="90" spans="1:19" s="16" customFormat="1">
      <c r="A90" s="25" t="s">
        <v>4101</v>
      </c>
      <c r="B90" s="14">
        <v>45565</v>
      </c>
      <c r="C90" s="14">
        <v>45566</v>
      </c>
      <c r="D90" s="9">
        <v>18918</v>
      </c>
      <c r="E90" s="9" t="s">
        <v>1115</v>
      </c>
      <c r="F90" s="9">
        <v>5367</v>
      </c>
      <c r="G90" s="9" t="s">
        <v>3976</v>
      </c>
      <c r="H90" s="10">
        <v>60</v>
      </c>
      <c r="I90" s="35" t="s">
        <v>6</v>
      </c>
      <c r="J90" s="9"/>
      <c r="K90" s="9"/>
      <c r="L90" s="458"/>
      <c r="S90" s="15"/>
    </row>
    <row r="91" spans="1:19" s="16" customFormat="1">
      <c r="A91" s="25" t="s">
        <v>4101</v>
      </c>
      <c r="B91" s="14">
        <v>45565</v>
      </c>
      <c r="C91" s="14">
        <v>45566</v>
      </c>
      <c r="D91" s="9">
        <v>18919</v>
      </c>
      <c r="E91" s="9" t="s">
        <v>1115</v>
      </c>
      <c r="F91" s="9">
        <v>5222</v>
      </c>
      <c r="G91" s="9" t="s">
        <v>864</v>
      </c>
      <c r="H91" s="10">
        <v>60</v>
      </c>
      <c r="I91" s="35" t="s">
        <v>6</v>
      </c>
      <c r="J91" s="9"/>
      <c r="K91" s="9"/>
      <c r="L91" s="458"/>
      <c r="S91" s="15"/>
    </row>
    <row r="92" spans="1:19" s="16" customFormat="1">
      <c r="A92" s="25" t="s">
        <v>4101</v>
      </c>
      <c r="B92" s="14">
        <v>45565</v>
      </c>
      <c r="C92" s="14">
        <v>45566</v>
      </c>
      <c r="D92" s="9">
        <v>18920</v>
      </c>
      <c r="E92" s="9" t="s">
        <v>1115</v>
      </c>
      <c r="F92" s="9">
        <v>5368</v>
      </c>
      <c r="G92" s="9" t="s">
        <v>4032</v>
      </c>
      <c r="H92" s="10">
        <v>60</v>
      </c>
      <c r="I92" s="35" t="s">
        <v>6</v>
      </c>
      <c r="J92" s="9"/>
      <c r="K92" s="9"/>
      <c r="L92" s="458"/>
      <c r="S92" s="15"/>
    </row>
    <row r="93" spans="1:19" s="16" customFormat="1">
      <c r="A93" s="25" t="s">
        <v>4101</v>
      </c>
      <c r="B93" s="14">
        <v>45565</v>
      </c>
      <c r="C93" s="14">
        <v>45566</v>
      </c>
      <c r="D93" s="9">
        <v>18937</v>
      </c>
      <c r="E93" s="9" t="s">
        <v>1115</v>
      </c>
      <c r="F93" s="9">
        <v>5241</v>
      </c>
      <c r="G93" s="9" t="s">
        <v>4047</v>
      </c>
      <c r="H93" s="10">
        <v>100</v>
      </c>
      <c r="I93" s="35" t="s">
        <v>6</v>
      </c>
      <c r="J93" s="9"/>
      <c r="K93" s="9"/>
      <c r="L93" s="458"/>
      <c r="S93" s="15"/>
    </row>
    <row r="94" spans="1:19" s="16" customFormat="1">
      <c r="A94" s="234" t="s">
        <v>4120</v>
      </c>
      <c r="B94" s="1885">
        <v>45596</v>
      </c>
      <c r="C94" s="24"/>
      <c r="D94" s="24">
        <v>18939</v>
      </c>
      <c r="E94" s="24" t="s">
        <v>7</v>
      </c>
      <c r="F94" s="24">
        <v>5370</v>
      </c>
      <c r="G94" s="24" t="s">
        <v>213</v>
      </c>
      <c r="H94" s="1048">
        <v>1000</v>
      </c>
      <c r="I94" s="234"/>
      <c r="J94" s="24"/>
      <c r="K94" s="24" t="s">
        <v>4218</v>
      </c>
      <c r="L94" s="461"/>
      <c r="S94" s="15"/>
    </row>
    <row r="95" spans="1:19" s="16" customFormat="1">
      <c r="A95" s="234" t="s">
        <v>4101</v>
      </c>
      <c r="B95" s="1885">
        <v>45596</v>
      </c>
      <c r="C95" s="24"/>
      <c r="D95" s="24">
        <v>18980</v>
      </c>
      <c r="E95" s="24" t="s">
        <v>1115</v>
      </c>
      <c r="F95" s="24">
        <v>5391</v>
      </c>
      <c r="G95" s="24" t="s">
        <v>4239</v>
      </c>
      <c r="H95" s="1048">
        <v>50</v>
      </c>
      <c r="I95" s="234"/>
      <c r="J95" s="24"/>
      <c r="K95" s="24"/>
      <c r="L95" s="461"/>
      <c r="S95" s="15"/>
    </row>
    <row r="96" spans="1:19" s="16" customFormat="1">
      <c r="A96" s="25" t="s">
        <v>4101</v>
      </c>
      <c r="B96" s="14">
        <v>45569</v>
      </c>
      <c r="C96" s="14">
        <v>45568</v>
      </c>
      <c r="D96" s="9">
        <v>19018</v>
      </c>
      <c r="E96" s="9" t="s">
        <v>44</v>
      </c>
      <c r="F96" s="9">
        <v>5298</v>
      </c>
      <c r="G96" s="9" t="s">
        <v>3169</v>
      </c>
      <c r="H96" s="10">
        <v>120</v>
      </c>
      <c r="I96" s="35" t="s">
        <v>6</v>
      </c>
      <c r="J96" s="9"/>
      <c r="K96" s="9"/>
      <c r="L96" s="458"/>
      <c r="S96" s="15"/>
    </row>
    <row r="97" spans="1:25" s="6" customFormat="1">
      <c r="A97" s="234"/>
      <c r="B97" s="1885"/>
      <c r="C97" s="24"/>
      <c r="D97" s="24"/>
      <c r="E97" s="24"/>
      <c r="F97" s="24"/>
      <c r="G97" s="24"/>
      <c r="H97" s="1048"/>
      <c r="I97" s="234"/>
      <c r="J97" s="24"/>
      <c r="K97" s="24"/>
      <c r="L97" s="461"/>
      <c r="S97"/>
    </row>
    <row r="98" spans="1:25" s="41" customFormat="1">
      <c r="A98" s="2539">
        <f>SUM(L66:L97)</f>
        <v>107422.5</v>
      </c>
      <c r="B98" s="2539"/>
      <c r="C98" s="2539"/>
      <c r="D98" s="2539"/>
      <c r="E98" s="2539"/>
      <c r="F98" s="2539"/>
      <c r="G98" s="2539"/>
      <c r="H98" s="2539"/>
      <c r="I98" s="2539"/>
      <c r="J98" s="2539"/>
      <c r="K98" s="2539"/>
      <c r="L98" s="2539"/>
      <c r="M98" s="249"/>
      <c r="N98" s="249"/>
      <c r="O98" s="249"/>
      <c r="P98" s="249"/>
      <c r="Q98" s="249"/>
      <c r="R98" s="249"/>
      <c r="T98" s="249"/>
      <c r="U98" s="249"/>
      <c r="V98" s="249"/>
      <c r="W98" s="249"/>
      <c r="X98" s="249"/>
      <c r="Y98" s="249"/>
    </row>
    <row r="99" spans="1:25" s="41" customFormat="1" ht="18.75">
      <c r="A99" s="2460" t="s">
        <v>1225</v>
      </c>
      <c r="B99" s="2546"/>
      <c r="C99" s="2546"/>
      <c r="D99" s="2546"/>
      <c r="E99" s="2546"/>
      <c r="F99" s="2546"/>
      <c r="G99" s="2546"/>
      <c r="H99" s="2546"/>
      <c r="I99" s="2546"/>
      <c r="J99" s="2546"/>
      <c r="K99" s="2546"/>
      <c r="L99" s="2547"/>
      <c r="M99" s="249"/>
      <c r="N99" s="249"/>
      <c r="O99" s="249"/>
      <c r="P99" s="249"/>
      <c r="Q99" s="249"/>
      <c r="R99" s="249"/>
      <c r="T99" s="249"/>
      <c r="U99" s="249"/>
      <c r="V99" s="249"/>
      <c r="W99" s="249"/>
      <c r="X99" s="249"/>
      <c r="Y99" s="249"/>
    </row>
    <row r="100" spans="1:25" s="41" customFormat="1">
      <c r="A100" s="25" t="s">
        <v>3964</v>
      </c>
      <c r="B100" s="14">
        <v>4</v>
      </c>
      <c r="C100" s="14">
        <v>45538</v>
      </c>
      <c r="D100" s="9">
        <v>18570</v>
      </c>
      <c r="E100" s="9" t="s">
        <v>7</v>
      </c>
      <c r="F100" s="9">
        <v>5168</v>
      </c>
      <c r="G100" s="9" t="s">
        <v>221</v>
      </c>
      <c r="H100" s="10">
        <v>6</v>
      </c>
      <c r="I100" s="35" t="s">
        <v>6</v>
      </c>
      <c r="J100" s="9"/>
      <c r="K100" s="9"/>
      <c r="L100" s="458">
        <v>258</v>
      </c>
      <c r="M100" s="249"/>
      <c r="N100" s="249"/>
      <c r="O100" s="249"/>
      <c r="P100" s="249"/>
      <c r="Q100" s="249"/>
      <c r="R100" s="249"/>
      <c r="T100" s="1836"/>
      <c r="U100" s="249"/>
      <c r="V100" s="249"/>
      <c r="W100" s="249"/>
      <c r="X100" s="249"/>
      <c r="Y100" s="249"/>
    </row>
    <row r="101" spans="1:25" s="41" customFormat="1">
      <c r="A101" s="25" t="s">
        <v>3645</v>
      </c>
      <c r="B101" s="14">
        <v>45538</v>
      </c>
      <c r="C101" s="14">
        <v>45539</v>
      </c>
      <c r="D101" s="9">
        <v>18558</v>
      </c>
      <c r="E101" s="9" t="s">
        <v>1221</v>
      </c>
      <c r="F101" s="9">
        <v>5014</v>
      </c>
      <c r="G101" s="9" t="s">
        <v>822</v>
      </c>
      <c r="H101" s="10">
        <v>50</v>
      </c>
      <c r="I101" s="35" t="s">
        <v>6</v>
      </c>
      <c r="J101" s="9"/>
      <c r="K101" s="9"/>
      <c r="L101" s="458">
        <v>315</v>
      </c>
      <c r="M101" s="249"/>
      <c r="N101" s="249"/>
      <c r="O101" s="249"/>
      <c r="P101" s="249"/>
      <c r="Q101" s="249"/>
      <c r="R101" s="249"/>
      <c r="T101" s="1836"/>
      <c r="U101" s="249"/>
      <c r="V101" s="249"/>
      <c r="W101" s="249"/>
      <c r="X101" s="249"/>
      <c r="Y101" s="249"/>
    </row>
    <row r="102" spans="1:25" s="41" customFormat="1">
      <c r="A102" s="25" t="s">
        <v>2489</v>
      </c>
      <c r="B102" s="14">
        <v>45534</v>
      </c>
      <c r="C102" s="14">
        <v>45538</v>
      </c>
      <c r="D102" s="9">
        <v>18595</v>
      </c>
      <c r="E102" s="9" t="s">
        <v>1574</v>
      </c>
      <c r="F102" s="9">
        <v>4442</v>
      </c>
      <c r="G102" s="9" t="s">
        <v>55</v>
      </c>
      <c r="H102" s="10">
        <v>5</v>
      </c>
      <c r="I102" s="35" t="s">
        <v>6</v>
      </c>
      <c r="J102" s="9"/>
      <c r="K102" s="9"/>
      <c r="L102" s="458">
        <v>450</v>
      </c>
      <c r="M102" s="249"/>
      <c r="N102" s="249"/>
      <c r="O102" s="249"/>
      <c r="P102" s="249"/>
      <c r="Q102" s="249"/>
      <c r="R102" s="249"/>
      <c r="T102" s="1836"/>
      <c r="U102" s="249"/>
      <c r="V102" s="249"/>
      <c r="W102" s="249"/>
      <c r="X102" s="249"/>
      <c r="Y102" s="249"/>
    </row>
    <row r="103" spans="1:25" s="41" customFormat="1">
      <c r="A103" s="25" t="s">
        <v>4073</v>
      </c>
      <c r="B103" s="14">
        <v>45538</v>
      </c>
      <c r="C103" s="14">
        <v>45538</v>
      </c>
      <c r="D103" s="9">
        <v>18513</v>
      </c>
      <c r="E103" s="9" t="s">
        <v>1115</v>
      </c>
      <c r="F103" s="9">
        <v>1108</v>
      </c>
      <c r="G103" s="9" t="s">
        <v>4074</v>
      </c>
      <c r="H103" s="10">
        <v>5</v>
      </c>
      <c r="I103" s="35" t="s">
        <v>6</v>
      </c>
      <c r="J103" s="9" t="s">
        <v>2159</v>
      </c>
      <c r="K103" s="9"/>
      <c r="L103" s="458"/>
      <c r="M103" s="249"/>
      <c r="N103" s="249"/>
      <c r="O103" s="249"/>
      <c r="P103" s="249"/>
      <c r="Q103" s="249"/>
      <c r="R103" s="249"/>
      <c r="T103" s="1836"/>
      <c r="U103" s="249"/>
      <c r="V103" s="249"/>
      <c r="W103" s="249"/>
      <c r="X103" s="249"/>
      <c r="Y103" s="249"/>
    </row>
    <row r="104" spans="1:25" s="41" customFormat="1">
      <c r="A104" s="25"/>
      <c r="B104" s="14"/>
      <c r="C104" s="9"/>
      <c r="D104" s="9"/>
      <c r="E104" s="9" t="s">
        <v>1115</v>
      </c>
      <c r="F104" s="9">
        <v>5274</v>
      </c>
      <c r="G104" s="9" t="s">
        <v>4075</v>
      </c>
      <c r="H104" s="10">
        <v>6</v>
      </c>
      <c r="I104" s="35" t="s">
        <v>6</v>
      </c>
      <c r="J104" s="9" t="s">
        <v>2159</v>
      </c>
      <c r="K104" s="9"/>
      <c r="L104" s="458"/>
      <c r="M104" s="249"/>
      <c r="N104" s="249"/>
      <c r="O104" s="249"/>
      <c r="P104" s="249"/>
      <c r="Q104" s="249"/>
      <c r="R104" s="249"/>
      <c r="T104" s="1836"/>
      <c r="U104" s="249"/>
      <c r="V104" s="249"/>
      <c r="W104" s="249"/>
      <c r="X104" s="249"/>
      <c r="Y104" s="249"/>
    </row>
    <row r="105" spans="1:25" s="41" customFormat="1">
      <c r="A105" s="25"/>
      <c r="B105" s="14"/>
      <c r="C105" s="9"/>
      <c r="D105" s="9"/>
      <c r="E105" s="9" t="s">
        <v>1221</v>
      </c>
      <c r="F105" s="9">
        <v>5273</v>
      </c>
      <c r="G105" s="9" t="s">
        <v>4076</v>
      </c>
      <c r="H105" s="10" t="s">
        <v>882</v>
      </c>
      <c r="I105" s="35" t="s">
        <v>6</v>
      </c>
      <c r="J105" s="9" t="s">
        <v>2159</v>
      </c>
      <c r="K105" s="9"/>
      <c r="L105" s="458">
        <v>357.3</v>
      </c>
      <c r="M105" s="249"/>
      <c r="N105" s="249"/>
      <c r="O105" s="249"/>
      <c r="P105" s="249"/>
      <c r="Q105" s="249"/>
      <c r="R105" s="249"/>
      <c r="T105" s="1836"/>
      <c r="U105" s="249"/>
      <c r="V105" s="249"/>
      <c r="W105" s="249"/>
      <c r="X105" s="249"/>
      <c r="Y105" s="249"/>
    </row>
    <row r="106" spans="1:25" s="41" customFormat="1">
      <c r="A106" s="25" t="s">
        <v>3324</v>
      </c>
      <c r="B106" s="14">
        <v>45541</v>
      </c>
      <c r="C106" s="14">
        <v>45538</v>
      </c>
      <c r="D106" s="9">
        <v>18588</v>
      </c>
      <c r="E106" s="9" t="s">
        <v>1115</v>
      </c>
      <c r="F106" s="9">
        <v>3005</v>
      </c>
      <c r="G106" s="9" t="s">
        <v>399</v>
      </c>
      <c r="H106" s="10" t="s">
        <v>1018</v>
      </c>
      <c r="I106" s="35" t="s">
        <v>6</v>
      </c>
      <c r="J106" s="9"/>
      <c r="K106" s="9"/>
      <c r="L106" s="458">
        <v>132.5</v>
      </c>
      <c r="M106" s="249"/>
      <c r="N106" s="249"/>
      <c r="O106" s="249"/>
      <c r="P106" s="249"/>
      <c r="Q106" s="249"/>
      <c r="R106" s="249"/>
      <c r="T106" s="1836"/>
      <c r="U106" s="249"/>
      <c r="V106" s="249"/>
      <c r="W106" s="249"/>
      <c r="X106" s="249"/>
      <c r="Y106" s="249"/>
    </row>
    <row r="107" spans="1:25" s="41" customFormat="1">
      <c r="A107" s="25" t="s">
        <v>3168</v>
      </c>
      <c r="B107" s="14">
        <v>45544</v>
      </c>
      <c r="C107" s="9">
        <v>18599</v>
      </c>
      <c r="D107" s="9">
        <v>18599</v>
      </c>
      <c r="E107" s="9" t="s">
        <v>1115</v>
      </c>
      <c r="F107" s="9">
        <v>4761</v>
      </c>
      <c r="G107" s="9" t="s">
        <v>3169</v>
      </c>
      <c r="H107" s="10">
        <v>20</v>
      </c>
      <c r="I107" s="35" t="s">
        <v>6</v>
      </c>
      <c r="J107" s="9"/>
      <c r="K107" s="9"/>
      <c r="L107" s="458"/>
      <c r="M107" s="249"/>
      <c r="N107" s="249"/>
      <c r="O107" s="249"/>
      <c r="P107" s="249"/>
      <c r="Q107" s="249"/>
      <c r="R107" s="249"/>
      <c r="T107" s="1836"/>
      <c r="U107" s="249"/>
      <c r="V107" s="249"/>
      <c r="W107" s="249"/>
      <c r="X107" s="249"/>
      <c r="Y107" s="249"/>
    </row>
    <row r="108" spans="1:25" s="41" customFormat="1">
      <c r="A108" s="25"/>
      <c r="B108" s="14"/>
      <c r="C108" s="9"/>
      <c r="D108" s="9"/>
      <c r="E108" s="9" t="s">
        <v>1115</v>
      </c>
      <c r="F108" s="9">
        <v>4762</v>
      </c>
      <c r="G108" s="9" t="s">
        <v>3170</v>
      </c>
      <c r="H108" s="10" t="s">
        <v>1092</v>
      </c>
      <c r="I108" s="35" t="s">
        <v>6</v>
      </c>
      <c r="J108" s="9"/>
      <c r="K108" s="9"/>
      <c r="L108" s="458"/>
      <c r="M108" s="249"/>
      <c r="N108" s="249"/>
      <c r="O108" s="249"/>
      <c r="P108" s="249"/>
      <c r="Q108" s="249"/>
      <c r="R108" s="249"/>
      <c r="T108" s="1836"/>
      <c r="U108" s="249"/>
      <c r="V108" s="249"/>
      <c r="W108" s="249"/>
      <c r="X108" s="249"/>
      <c r="Y108" s="249"/>
    </row>
    <row r="109" spans="1:25" s="41" customFormat="1">
      <c r="A109" s="25"/>
      <c r="B109" s="14"/>
      <c r="C109" s="9"/>
      <c r="D109" s="9"/>
      <c r="E109" s="9" t="s">
        <v>1115</v>
      </c>
      <c r="F109" s="9">
        <v>1034</v>
      </c>
      <c r="G109" s="9" t="s">
        <v>1865</v>
      </c>
      <c r="H109" s="10" t="s">
        <v>1163</v>
      </c>
      <c r="I109" s="35" t="s">
        <v>6</v>
      </c>
      <c r="J109" s="9"/>
      <c r="K109" s="9"/>
      <c r="L109" s="458"/>
      <c r="M109" s="249"/>
      <c r="N109" s="249"/>
      <c r="O109" s="249"/>
      <c r="P109" s="249"/>
      <c r="Q109" s="249"/>
      <c r="R109" s="249"/>
      <c r="T109" s="1836"/>
      <c r="U109" s="249"/>
      <c r="V109" s="249"/>
      <c r="W109" s="249"/>
      <c r="X109" s="249"/>
      <c r="Y109" s="249"/>
    </row>
    <row r="110" spans="1:25" s="41" customFormat="1">
      <c r="A110" s="25"/>
      <c r="B110" s="14"/>
      <c r="C110" s="9"/>
      <c r="D110" s="9"/>
      <c r="E110" s="9" t="s">
        <v>1115</v>
      </c>
      <c r="F110" s="9">
        <v>3376</v>
      </c>
      <c r="G110" s="9" t="s">
        <v>825</v>
      </c>
      <c r="H110" s="10">
        <v>3</v>
      </c>
      <c r="I110" s="35" t="s">
        <v>6</v>
      </c>
      <c r="J110" s="9"/>
      <c r="K110" s="9"/>
      <c r="L110" s="458"/>
      <c r="M110" s="249"/>
      <c r="N110" s="249"/>
      <c r="O110" s="249"/>
      <c r="P110" s="249"/>
      <c r="Q110" s="249"/>
      <c r="R110" s="249"/>
      <c r="T110" s="1836"/>
      <c r="U110" s="249"/>
      <c r="V110" s="249"/>
      <c r="W110" s="249"/>
      <c r="X110" s="249"/>
      <c r="Y110" s="249"/>
    </row>
    <row r="111" spans="1:25" s="41" customFormat="1">
      <c r="A111" s="25"/>
      <c r="B111" s="14"/>
      <c r="C111" s="9"/>
      <c r="D111" s="9"/>
      <c r="E111" s="9" t="s">
        <v>1115</v>
      </c>
      <c r="F111" s="9">
        <v>3212</v>
      </c>
      <c r="G111" s="9" t="s">
        <v>2409</v>
      </c>
      <c r="H111" s="10">
        <v>3</v>
      </c>
      <c r="I111" s="35" t="s">
        <v>6</v>
      </c>
      <c r="J111" s="9"/>
      <c r="K111" s="9"/>
      <c r="L111" s="458">
        <v>781</v>
      </c>
      <c r="M111" s="249"/>
      <c r="N111" s="249"/>
      <c r="O111" s="249"/>
      <c r="P111" s="249"/>
      <c r="Q111" s="249"/>
      <c r="R111" s="249"/>
      <c r="T111" s="1836"/>
      <c r="U111" s="249"/>
      <c r="V111" s="249"/>
      <c r="W111" s="249"/>
      <c r="X111" s="249"/>
      <c r="Y111" s="249"/>
    </row>
    <row r="112" spans="1:25" s="6" customFormat="1">
      <c r="A112" s="25" t="s">
        <v>3128</v>
      </c>
      <c r="B112" s="14">
        <v>45551</v>
      </c>
      <c r="C112" s="14">
        <v>45553</v>
      </c>
      <c r="D112" s="9">
        <v>18516</v>
      </c>
      <c r="E112" s="9" t="s">
        <v>1221</v>
      </c>
      <c r="F112" s="9">
        <v>5198</v>
      </c>
      <c r="G112" s="9" t="s">
        <v>955</v>
      </c>
      <c r="H112" s="10">
        <v>100</v>
      </c>
      <c r="I112" s="35" t="s">
        <v>6</v>
      </c>
      <c r="J112" s="9" t="s">
        <v>1225</v>
      </c>
      <c r="K112" s="9" t="s">
        <v>4072</v>
      </c>
      <c r="L112" s="458">
        <v>6500</v>
      </c>
      <c r="S112"/>
      <c r="T112" s="6" t="s">
        <v>4092</v>
      </c>
    </row>
    <row r="113" spans="1:25" s="41" customFormat="1">
      <c r="A113" s="25" t="s">
        <v>1576</v>
      </c>
      <c r="B113" s="14">
        <v>45539</v>
      </c>
      <c r="C113" s="14">
        <v>45538</v>
      </c>
      <c r="D113" s="9">
        <v>18619</v>
      </c>
      <c r="E113" s="9" t="s">
        <v>1115</v>
      </c>
      <c r="F113" s="9">
        <v>2022</v>
      </c>
      <c r="G113" s="9" t="s">
        <v>83</v>
      </c>
      <c r="H113" s="10" t="s">
        <v>1070</v>
      </c>
      <c r="I113" s="35" t="s">
        <v>6</v>
      </c>
      <c r="J113" s="9"/>
      <c r="K113" s="9"/>
      <c r="L113" s="458">
        <v>6.8</v>
      </c>
      <c r="M113" s="249"/>
      <c r="N113" s="249"/>
      <c r="O113" s="249"/>
      <c r="P113" s="249"/>
      <c r="Q113" s="249"/>
      <c r="R113" s="249"/>
      <c r="T113" s="1836"/>
      <c r="U113" s="249"/>
      <c r="V113" s="249"/>
      <c r="W113" s="249"/>
      <c r="X113" s="249"/>
      <c r="Y113" s="249"/>
    </row>
    <row r="114" spans="1:25" s="41" customFormat="1">
      <c r="A114" s="25" t="s">
        <v>4093</v>
      </c>
      <c r="B114" s="14">
        <v>45547</v>
      </c>
      <c r="C114" s="14">
        <v>45545</v>
      </c>
      <c r="D114" s="9">
        <v>18646</v>
      </c>
      <c r="E114" s="9" t="s">
        <v>7</v>
      </c>
      <c r="F114" s="9">
        <v>5302</v>
      </c>
      <c r="G114" s="9" t="s">
        <v>2443</v>
      </c>
      <c r="H114" s="10">
        <v>30</v>
      </c>
      <c r="I114" s="35" t="s">
        <v>6</v>
      </c>
      <c r="J114" s="9" t="s">
        <v>2159</v>
      </c>
      <c r="K114" s="9"/>
      <c r="L114" s="458">
        <v>165</v>
      </c>
      <c r="M114" s="249"/>
      <c r="N114" s="249"/>
      <c r="O114" s="249"/>
      <c r="P114" s="249"/>
      <c r="Q114" s="249"/>
      <c r="R114" s="249"/>
      <c r="T114" s="1836"/>
      <c r="U114" s="249"/>
      <c r="V114" s="249"/>
      <c r="W114" s="249"/>
      <c r="X114" s="249"/>
      <c r="Y114" s="249"/>
    </row>
    <row r="115" spans="1:25" s="41" customFormat="1">
      <c r="A115" s="25" t="s">
        <v>517</v>
      </c>
      <c r="B115" s="14">
        <v>45548</v>
      </c>
      <c r="C115" s="14">
        <v>45552</v>
      </c>
      <c r="D115" s="9">
        <v>4687</v>
      </c>
      <c r="E115" s="9" t="s">
        <v>1221</v>
      </c>
      <c r="F115" s="9">
        <v>4687</v>
      </c>
      <c r="G115" s="9" t="s">
        <v>83</v>
      </c>
      <c r="H115" s="10">
        <v>10</v>
      </c>
      <c r="I115" s="35" t="s">
        <v>6</v>
      </c>
      <c r="J115" s="9"/>
      <c r="K115" s="9"/>
      <c r="L115" s="458">
        <v>287.89999999999998</v>
      </c>
      <c r="M115" s="249"/>
      <c r="N115" s="249"/>
      <c r="O115" s="249"/>
      <c r="P115" s="249"/>
      <c r="Q115" s="249"/>
      <c r="R115" s="249"/>
      <c r="T115" s="1836"/>
      <c r="U115" s="249"/>
      <c r="V115" s="249"/>
      <c r="W115" s="249"/>
      <c r="X115" s="249"/>
      <c r="Y115" s="249"/>
    </row>
    <row r="116" spans="1:25" s="41" customFormat="1">
      <c r="A116" s="25" t="s">
        <v>108</v>
      </c>
      <c r="B116" s="14">
        <v>45552</v>
      </c>
      <c r="C116" s="14">
        <v>45548</v>
      </c>
      <c r="D116" s="9">
        <v>18702</v>
      </c>
      <c r="E116" s="9" t="s">
        <v>7</v>
      </c>
      <c r="F116" s="9">
        <v>1401</v>
      </c>
      <c r="G116" s="9" t="s">
        <v>65</v>
      </c>
      <c r="H116" s="10">
        <v>7</v>
      </c>
      <c r="I116" s="35" t="s">
        <v>6</v>
      </c>
      <c r="J116" s="9"/>
      <c r="K116" s="9"/>
      <c r="L116" s="458">
        <v>116.2</v>
      </c>
      <c r="M116" s="249"/>
      <c r="N116" s="249"/>
      <c r="O116" s="249"/>
      <c r="P116" s="249"/>
      <c r="Q116" s="249"/>
      <c r="R116" s="249"/>
      <c r="T116" s="1836"/>
      <c r="U116" s="249"/>
      <c r="V116" s="249"/>
      <c r="W116" s="249"/>
      <c r="X116" s="249"/>
      <c r="Y116" s="249"/>
    </row>
    <row r="117" spans="1:25" s="41" customFormat="1">
      <c r="A117" s="25" t="s">
        <v>865</v>
      </c>
      <c r="B117" s="14">
        <v>45555</v>
      </c>
      <c r="C117" s="14">
        <v>45553</v>
      </c>
      <c r="D117" s="9">
        <v>18724</v>
      </c>
      <c r="E117" s="9" t="s">
        <v>2351</v>
      </c>
      <c r="F117" s="9">
        <v>1550</v>
      </c>
      <c r="G117" s="9" t="s">
        <v>88</v>
      </c>
      <c r="H117" s="10">
        <v>7</v>
      </c>
      <c r="I117" s="35" t="s">
        <v>6</v>
      </c>
      <c r="J117" s="9" t="s">
        <v>1189</v>
      </c>
      <c r="K117" s="9"/>
      <c r="L117" s="458">
        <v>259</v>
      </c>
      <c r="M117" s="249"/>
      <c r="N117" s="249"/>
      <c r="O117" s="249"/>
      <c r="P117" s="249"/>
      <c r="Q117" s="249"/>
      <c r="R117" s="249"/>
      <c r="T117" s="1836"/>
      <c r="U117" s="249"/>
      <c r="V117" s="249"/>
      <c r="W117" s="249"/>
      <c r="X117" s="249"/>
      <c r="Y117" s="249"/>
    </row>
    <row r="118" spans="1:25" s="41" customFormat="1">
      <c r="A118" s="25" t="s">
        <v>3572</v>
      </c>
      <c r="B118" s="14">
        <v>45553</v>
      </c>
      <c r="C118" s="14">
        <v>45558</v>
      </c>
      <c r="D118" s="9">
        <v>18651</v>
      </c>
      <c r="E118" s="9" t="s">
        <v>1115</v>
      </c>
      <c r="F118" s="9">
        <v>4173</v>
      </c>
      <c r="G118" s="9" t="s">
        <v>129</v>
      </c>
      <c r="H118" s="10">
        <v>51</v>
      </c>
      <c r="I118" s="35" t="s">
        <v>6</v>
      </c>
      <c r="J118" s="9" t="s">
        <v>1189</v>
      </c>
      <c r="K118" s="9"/>
      <c r="L118" s="458">
        <v>790.5</v>
      </c>
      <c r="M118" s="249"/>
      <c r="N118" s="249"/>
      <c r="O118" s="249"/>
      <c r="P118" s="249"/>
      <c r="Q118" s="249"/>
      <c r="R118" s="249"/>
      <c r="T118" s="1836"/>
      <c r="U118" s="249"/>
      <c r="V118" s="249"/>
      <c r="W118" s="249"/>
      <c r="X118" s="249"/>
      <c r="Y118" s="249"/>
    </row>
    <row r="119" spans="1:25" s="41" customFormat="1">
      <c r="A119" s="25" t="s">
        <v>109</v>
      </c>
      <c r="B119" s="14">
        <v>45568</v>
      </c>
      <c r="C119" s="14">
        <v>45568</v>
      </c>
      <c r="D119" s="9">
        <v>19031</v>
      </c>
      <c r="E119" s="9"/>
      <c r="F119" s="9"/>
      <c r="G119" s="9" t="s">
        <v>17</v>
      </c>
      <c r="H119" s="10"/>
      <c r="I119" s="35" t="s">
        <v>6</v>
      </c>
      <c r="J119" s="9"/>
      <c r="K119" s="9"/>
      <c r="L119" s="458"/>
      <c r="M119" s="249"/>
      <c r="N119" s="249"/>
      <c r="O119" s="249"/>
      <c r="P119" s="249"/>
      <c r="Q119" s="249"/>
      <c r="R119" s="249"/>
      <c r="T119" s="1836"/>
      <c r="U119" s="249"/>
      <c r="V119" s="249"/>
      <c r="W119" s="249"/>
      <c r="X119" s="249"/>
      <c r="Y119" s="249"/>
    </row>
    <row r="120" spans="1:25" s="41" customFormat="1">
      <c r="A120" s="25"/>
      <c r="B120" s="14"/>
      <c r="C120" s="9"/>
      <c r="D120" s="9"/>
      <c r="E120" s="9"/>
      <c r="F120" s="9"/>
      <c r="G120" s="9" t="s">
        <v>622</v>
      </c>
      <c r="H120" s="10">
        <v>30</v>
      </c>
      <c r="I120" s="35" t="s">
        <v>6</v>
      </c>
      <c r="J120" s="9"/>
      <c r="K120" s="9"/>
      <c r="L120" s="458"/>
      <c r="M120" s="249"/>
      <c r="N120" s="249"/>
      <c r="O120" s="249"/>
      <c r="P120" s="249"/>
      <c r="Q120" s="249"/>
      <c r="R120" s="249"/>
      <c r="T120" s="1836"/>
      <c r="U120" s="249"/>
      <c r="V120" s="249"/>
      <c r="W120" s="249"/>
      <c r="X120" s="249"/>
      <c r="Y120" s="249"/>
    </row>
    <row r="121" spans="1:25" s="41" customFormat="1">
      <c r="A121" s="25"/>
      <c r="B121" s="14"/>
      <c r="C121" s="9"/>
      <c r="D121" s="9"/>
      <c r="E121" s="9"/>
      <c r="F121" s="9"/>
      <c r="G121" s="9" t="s">
        <v>53</v>
      </c>
      <c r="H121" s="10"/>
      <c r="I121" s="35" t="s">
        <v>6</v>
      </c>
      <c r="J121" s="9"/>
      <c r="K121" s="9"/>
      <c r="L121" s="458"/>
      <c r="M121" s="249"/>
      <c r="N121" s="249"/>
      <c r="O121" s="249"/>
      <c r="P121" s="249"/>
      <c r="Q121" s="249"/>
      <c r="R121" s="249"/>
      <c r="T121" s="1836"/>
      <c r="U121" s="249"/>
      <c r="V121" s="249"/>
      <c r="W121" s="249"/>
      <c r="X121" s="249"/>
      <c r="Y121" s="249"/>
    </row>
    <row r="122" spans="1:25" s="41" customFormat="1">
      <c r="A122" s="25"/>
      <c r="B122" s="14"/>
      <c r="C122" s="9"/>
      <c r="D122" s="9"/>
      <c r="E122" s="9"/>
      <c r="F122" s="9"/>
      <c r="G122" s="9" t="s">
        <v>2933</v>
      </c>
      <c r="H122" s="10">
        <v>20</v>
      </c>
      <c r="I122" s="35" t="s">
        <v>6</v>
      </c>
      <c r="J122" s="9"/>
      <c r="K122" s="9"/>
      <c r="L122" s="458"/>
      <c r="M122" s="249"/>
      <c r="N122" s="249"/>
      <c r="O122" s="249"/>
      <c r="P122" s="249"/>
      <c r="Q122" s="249"/>
      <c r="R122" s="249"/>
      <c r="T122" s="1836"/>
      <c r="U122" s="249"/>
      <c r="V122" s="249"/>
      <c r="W122" s="249"/>
      <c r="X122" s="249"/>
      <c r="Y122" s="249"/>
    </row>
    <row r="123" spans="1:25" s="41" customFormat="1">
      <c r="A123" s="25" t="s">
        <v>1227</v>
      </c>
      <c r="B123" s="14">
        <v>45554</v>
      </c>
      <c r="C123" s="14">
        <v>45548</v>
      </c>
      <c r="D123" s="9">
        <v>18749</v>
      </c>
      <c r="E123" s="9" t="s">
        <v>1115</v>
      </c>
      <c r="F123" s="9">
        <v>1271</v>
      </c>
      <c r="G123" s="9" t="s">
        <v>25</v>
      </c>
      <c r="H123" s="10">
        <v>18</v>
      </c>
      <c r="I123" s="35" t="s">
        <v>6</v>
      </c>
      <c r="J123" s="9"/>
      <c r="K123" s="9"/>
      <c r="L123" s="458">
        <v>106.5</v>
      </c>
      <c r="M123" s="249"/>
      <c r="N123" s="249"/>
      <c r="O123" s="249"/>
      <c r="P123" s="249"/>
      <c r="Q123" s="249"/>
      <c r="R123" s="249"/>
      <c r="T123" s="1836"/>
      <c r="U123" s="249"/>
      <c r="V123" s="249"/>
      <c r="W123" s="249"/>
      <c r="X123" s="249"/>
      <c r="Y123" s="249"/>
    </row>
    <row r="124" spans="1:25" s="41" customFormat="1">
      <c r="A124" s="25" t="s">
        <v>2133</v>
      </c>
      <c r="B124" s="14">
        <v>45558</v>
      </c>
      <c r="C124" s="14">
        <v>45553</v>
      </c>
      <c r="D124" s="9">
        <v>18764</v>
      </c>
      <c r="E124" s="9" t="s">
        <v>1115</v>
      </c>
      <c r="F124" s="9">
        <v>3805</v>
      </c>
      <c r="G124" s="9" t="s">
        <v>1639</v>
      </c>
      <c r="H124" s="10">
        <v>60</v>
      </c>
      <c r="I124" s="35" t="s">
        <v>6</v>
      </c>
      <c r="J124" s="9"/>
      <c r="K124" s="9"/>
      <c r="L124" s="458">
        <v>1050</v>
      </c>
      <c r="M124" s="249"/>
      <c r="N124" s="249"/>
      <c r="O124" s="249"/>
      <c r="P124" s="249"/>
      <c r="Q124" s="249"/>
      <c r="R124" s="249"/>
      <c r="T124" s="1836"/>
      <c r="U124" s="249"/>
      <c r="V124" s="249"/>
      <c r="W124" s="249"/>
      <c r="X124" s="249"/>
      <c r="Y124" s="249"/>
    </row>
    <row r="125" spans="1:25" s="41" customFormat="1">
      <c r="A125" s="25" t="s">
        <v>3386</v>
      </c>
      <c r="B125" s="14">
        <v>45558</v>
      </c>
      <c r="C125" s="14">
        <v>45560</v>
      </c>
      <c r="D125" s="9">
        <v>18770</v>
      </c>
      <c r="E125" s="9" t="s">
        <v>1221</v>
      </c>
      <c r="F125" s="9">
        <v>4870</v>
      </c>
      <c r="G125" s="9" t="s">
        <v>3322</v>
      </c>
      <c r="H125" s="10">
        <v>200</v>
      </c>
      <c r="I125" s="35" t="s">
        <v>6</v>
      </c>
      <c r="J125" s="9"/>
      <c r="K125" s="9"/>
      <c r="L125" s="458">
        <v>960</v>
      </c>
      <c r="M125" s="249"/>
      <c r="N125" s="249"/>
      <c r="O125" s="249"/>
      <c r="P125" s="249"/>
      <c r="Q125" s="249"/>
      <c r="R125" s="249"/>
      <c r="T125" s="1836"/>
      <c r="U125" s="249"/>
      <c r="V125" s="249"/>
      <c r="W125" s="249"/>
      <c r="X125" s="249"/>
      <c r="Y125" s="249"/>
    </row>
    <row r="126" spans="1:25" s="41" customFormat="1">
      <c r="A126" s="25" t="s">
        <v>3810</v>
      </c>
      <c r="B126" s="14">
        <v>45558</v>
      </c>
      <c r="C126" s="14">
        <v>45548</v>
      </c>
      <c r="D126" s="9">
        <v>18772</v>
      </c>
      <c r="E126" s="9" t="s">
        <v>153</v>
      </c>
      <c r="F126" s="9">
        <v>5331</v>
      </c>
      <c r="G126" s="9" t="s">
        <v>530</v>
      </c>
      <c r="H126" s="10">
        <v>10</v>
      </c>
      <c r="I126" s="35" t="s">
        <v>6</v>
      </c>
      <c r="J126" s="9" t="s">
        <v>4173</v>
      </c>
      <c r="K126" s="9"/>
      <c r="L126" s="458">
        <v>335</v>
      </c>
      <c r="M126" s="249"/>
      <c r="N126" s="249"/>
      <c r="O126" s="249"/>
      <c r="P126" s="249"/>
      <c r="Q126" s="249"/>
      <c r="R126" s="249"/>
      <c r="T126" s="1836"/>
      <c r="U126" s="249"/>
      <c r="V126" s="249"/>
      <c r="W126" s="249"/>
      <c r="X126" s="249"/>
      <c r="Y126" s="249"/>
    </row>
    <row r="127" spans="1:25" s="41" customFormat="1">
      <c r="A127" s="25" t="s">
        <v>1576</v>
      </c>
      <c r="B127" s="14">
        <v>45560</v>
      </c>
      <c r="C127" s="14">
        <v>45559</v>
      </c>
      <c r="D127" s="9">
        <v>18799</v>
      </c>
      <c r="E127" s="9" t="s">
        <v>1115</v>
      </c>
      <c r="F127" s="9">
        <v>2022</v>
      </c>
      <c r="G127" s="9" t="s">
        <v>83</v>
      </c>
      <c r="H127" s="10">
        <v>10</v>
      </c>
      <c r="I127" s="35" t="s">
        <v>6</v>
      </c>
      <c r="J127" s="9"/>
      <c r="K127" s="9"/>
      <c r="L127" s="458">
        <v>340</v>
      </c>
      <c r="M127" s="249"/>
      <c r="N127" s="249"/>
      <c r="O127" s="249"/>
      <c r="P127" s="249"/>
      <c r="Q127" s="249"/>
      <c r="R127" s="249"/>
      <c r="T127" s="1836"/>
      <c r="U127" s="249"/>
      <c r="V127" s="249"/>
      <c r="W127" s="249"/>
      <c r="X127" s="249"/>
      <c r="Y127" s="249"/>
    </row>
    <row r="128" spans="1:25" s="41" customFormat="1">
      <c r="A128" s="25" t="s">
        <v>3097</v>
      </c>
      <c r="B128" s="14">
        <v>45560</v>
      </c>
      <c r="C128" s="14">
        <v>45559</v>
      </c>
      <c r="D128" s="9">
        <v>18806</v>
      </c>
      <c r="E128" s="9" t="s">
        <v>1221</v>
      </c>
      <c r="F128" s="9">
        <v>4744</v>
      </c>
      <c r="G128" s="9" t="s">
        <v>3127</v>
      </c>
      <c r="H128" s="10">
        <v>33</v>
      </c>
      <c r="I128" s="35" t="s">
        <v>6</v>
      </c>
      <c r="J128" s="9"/>
      <c r="K128" s="9"/>
      <c r="L128" s="458"/>
      <c r="M128" s="249"/>
      <c r="N128" s="249"/>
      <c r="O128" s="249"/>
      <c r="P128" s="249"/>
      <c r="Q128" s="249"/>
      <c r="R128" s="249"/>
      <c r="T128" s="1836"/>
      <c r="U128" s="249"/>
      <c r="V128" s="249"/>
      <c r="W128" s="249"/>
      <c r="X128" s="249"/>
      <c r="Y128" s="249"/>
    </row>
    <row r="129" spans="1:25" s="41" customFormat="1">
      <c r="A129" s="25"/>
      <c r="B129" s="14"/>
      <c r="C129" s="9"/>
      <c r="D129" s="9"/>
      <c r="E129" s="9" t="s">
        <v>1221</v>
      </c>
      <c r="F129" s="9">
        <v>4401</v>
      </c>
      <c r="G129" s="9" t="s">
        <v>54</v>
      </c>
      <c r="H129" s="10">
        <v>2</v>
      </c>
      <c r="I129" s="35" t="s">
        <v>6</v>
      </c>
      <c r="J129" s="9"/>
      <c r="K129" s="9"/>
      <c r="L129" s="458">
        <v>180.5</v>
      </c>
      <c r="M129" s="249"/>
      <c r="N129" s="249"/>
      <c r="O129" s="249"/>
      <c r="P129" s="249"/>
      <c r="Q129" s="249"/>
      <c r="R129" s="249"/>
      <c r="T129" s="1836"/>
      <c r="U129" s="249"/>
      <c r="V129" s="249"/>
      <c r="W129" s="249"/>
      <c r="X129" s="249"/>
      <c r="Y129" s="249"/>
    </row>
    <row r="130" spans="1:25" s="41" customFormat="1">
      <c r="A130" s="25" t="s">
        <v>3717</v>
      </c>
      <c r="B130" s="14">
        <v>45559</v>
      </c>
      <c r="C130" s="14">
        <v>45553</v>
      </c>
      <c r="D130" s="9">
        <v>18825</v>
      </c>
      <c r="E130" s="9" t="s">
        <v>7</v>
      </c>
      <c r="F130" s="9">
        <v>5125</v>
      </c>
      <c r="G130" s="9" t="s">
        <v>38</v>
      </c>
      <c r="H130" s="10">
        <v>5</v>
      </c>
      <c r="I130" s="35" t="s">
        <v>6</v>
      </c>
      <c r="J130" s="9"/>
      <c r="K130" s="9"/>
      <c r="L130" s="458"/>
      <c r="M130" s="249"/>
      <c r="N130" s="249"/>
      <c r="O130" s="249"/>
      <c r="P130" s="249"/>
      <c r="Q130" s="249"/>
      <c r="R130" s="249"/>
      <c r="T130" s="1836"/>
      <c r="U130" s="249"/>
      <c r="V130" s="249"/>
      <c r="W130" s="249"/>
      <c r="X130" s="249"/>
      <c r="Y130" s="249"/>
    </row>
    <row r="131" spans="1:25" s="41" customFormat="1">
      <c r="A131" s="25" t="s">
        <v>3984</v>
      </c>
      <c r="B131" s="14">
        <v>45562</v>
      </c>
      <c r="C131" s="14">
        <v>45560</v>
      </c>
      <c r="D131" s="9">
        <v>18842</v>
      </c>
      <c r="E131" s="9" t="s">
        <v>1115</v>
      </c>
      <c r="F131" s="9">
        <v>4509</v>
      </c>
      <c r="G131" s="9" t="s">
        <v>2705</v>
      </c>
      <c r="H131" s="10">
        <v>6</v>
      </c>
      <c r="I131" s="35" t="s">
        <v>6</v>
      </c>
      <c r="J131" s="9"/>
      <c r="K131" s="9"/>
      <c r="L131" s="458"/>
      <c r="M131" s="249"/>
      <c r="N131" s="249"/>
      <c r="O131" s="249"/>
      <c r="P131" s="249"/>
      <c r="Q131" s="249"/>
      <c r="R131" s="249"/>
      <c r="T131" s="1836"/>
      <c r="U131" s="249"/>
      <c r="V131" s="249"/>
      <c r="W131" s="249"/>
      <c r="X131" s="249"/>
      <c r="Y131" s="249"/>
    </row>
    <row r="132" spans="1:25" s="41" customFormat="1">
      <c r="A132" s="25" t="s">
        <v>3542</v>
      </c>
      <c r="B132" s="14">
        <v>45562</v>
      </c>
      <c r="C132" s="14">
        <v>45560</v>
      </c>
      <c r="D132" s="9">
        <v>18849</v>
      </c>
      <c r="E132" s="9" t="s">
        <v>1115</v>
      </c>
      <c r="F132" s="9">
        <v>784</v>
      </c>
      <c r="G132" s="9" t="s">
        <v>41</v>
      </c>
      <c r="H132" s="10">
        <v>50</v>
      </c>
      <c r="I132" s="35" t="s">
        <v>6</v>
      </c>
      <c r="J132" s="9"/>
      <c r="K132" s="9"/>
      <c r="L132" s="458"/>
      <c r="M132" s="249"/>
      <c r="N132" s="249"/>
      <c r="O132" s="249"/>
      <c r="P132" s="249"/>
      <c r="Q132" s="249"/>
      <c r="R132" s="249"/>
      <c r="T132" s="1836"/>
      <c r="U132" s="249"/>
      <c r="V132" s="249"/>
      <c r="W132" s="249"/>
      <c r="X132" s="249"/>
      <c r="Y132" s="249"/>
    </row>
    <row r="133" spans="1:25" s="41" customFormat="1">
      <c r="A133" s="35" t="s">
        <v>4200</v>
      </c>
      <c r="B133" s="1948">
        <v>45562</v>
      </c>
      <c r="C133" s="1948">
        <v>45566</v>
      </c>
      <c r="D133" s="1947">
        <v>18851</v>
      </c>
      <c r="E133" s="1947" t="s">
        <v>2351</v>
      </c>
      <c r="F133" s="1947">
        <v>5347</v>
      </c>
      <c r="G133" s="1947" t="s">
        <v>54</v>
      </c>
      <c r="H133" s="1949">
        <v>10</v>
      </c>
      <c r="I133" s="35" t="s">
        <v>6</v>
      </c>
      <c r="J133" s="1947" t="s">
        <v>4230</v>
      </c>
      <c r="K133" s="1947"/>
      <c r="L133" s="464"/>
      <c r="M133" s="249"/>
      <c r="N133" s="249"/>
      <c r="O133" s="249"/>
      <c r="P133" s="249"/>
      <c r="Q133" s="249"/>
      <c r="R133" s="249"/>
      <c r="T133" s="1836"/>
      <c r="U133" s="249"/>
      <c r="V133" s="249"/>
      <c r="W133" s="249"/>
      <c r="X133" s="249"/>
      <c r="Y133" s="249"/>
    </row>
    <row r="134" spans="1:25" s="41" customFormat="1">
      <c r="A134" s="25" t="s">
        <v>4203</v>
      </c>
      <c r="B134" s="14">
        <v>45565</v>
      </c>
      <c r="C134" s="14">
        <v>45566</v>
      </c>
      <c r="D134" s="9">
        <v>18864</v>
      </c>
      <c r="E134" s="9" t="s">
        <v>1115</v>
      </c>
      <c r="F134" s="9">
        <v>5351</v>
      </c>
      <c r="G134" s="9" t="s">
        <v>4204</v>
      </c>
      <c r="H134" s="10">
        <v>40</v>
      </c>
      <c r="I134" s="35" t="s">
        <v>6</v>
      </c>
      <c r="J134" s="9" t="s">
        <v>4230</v>
      </c>
      <c r="K134" s="9"/>
      <c r="L134" s="458"/>
      <c r="M134" s="249"/>
      <c r="N134" s="249"/>
      <c r="O134" s="249"/>
      <c r="P134" s="249"/>
      <c r="Q134" s="249"/>
      <c r="R134" s="249"/>
      <c r="T134" s="1836"/>
      <c r="U134" s="249"/>
      <c r="V134" s="249"/>
      <c r="W134" s="249"/>
      <c r="X134" s="249"/>
      <c r="Y134" s="249"/>
    </row>
    <row r="135" spans="1:25" s="41" customFormat="1">
      <c r="A135" s="25" t="s">
        <v>1648</v>
      </c>
      <c r="B135" s="14">
        <v>45565</v>
      </c>
      <c r="C135" s="14">
        <v>45560</v>
      </c>
      <c r="D135" s="9">
        <v>18861</v>
      </c>
      <c r="E135" s="9" t="s">
        <v>1115</v>
      </c>
      <c r="F135" s="9">
        <v>3805</v>
      </c>
      <c r="G135" s="9" t="s">
        <v>1639</v>
      </c>
      <c r="H135" s="10">
        <v>60</v>
      </c>
      <c r="I135" s="35" t="s">
        <v>6</v>
      </c>
      <c r="J135" s="9"/>
      <c r="K135" s="9"/>
      <c r="L135" s="458"/>
      <c r="M135" s="249"/>
      <c r="N135" s="249"/>
      <c r="O135" s="249"/>
      <c r="P135" s="249"/>
      <c r="Q135" s="249"/>
      <c r="R135" s="249"/>
      <c r="T135" s="1836"/>
      <c r="U135" s="249"/>
      <c r="V135" s="249"/>
      <c r="W135" s="249"/>
      <c r="X135" s="249"/>
      <c r="Y135" s="249"/>
    </row>
    <row r="136" spans="1:25" s="6" customFormat="1">
      <c r="A136" s="25" t="s">
        <v>92</v>
      </c>
      <c r="B136" s="14">
        <v>45567</v>
      </c>
      <c r="C136" s="14">
        <v>45562</v>
      </c>
      <c r="D136" s="9">
        <v>16922</v>
      </c>
      <c r="E136" s="9" t="s">
        <v>2</v>
      </c>
      <c r="F136" s="9">
        <v>2697</v>
      </c>
      <c r="G136" s="9" t="s">
        <v>147</v>
      </c>
      <c r="H136" s="10">
        <v>56</v>
      </c>
      <c r="I136" s="35" t="s">
        <v>6</v>
      </c>
      <c r="J136" s="9" t="s">
        <v>1225</v>
      </c>
      <c r="K136" s="9"/>
      <c r="L136" s="458"/>
      <c r="S136"/>
    </row>
    <row r="137" spans="1:25" s="6" customFormat="1">
      <c r="A137" s="25"/>
      <c r="B137" s="14"/>
      <c r="C137" s="9"/>
      <c r="D137" s="9"/>
      <c r="E137" s="9" t="s">
        <v>2</v>
      </c>
      <c r="F137" s="9">
        <v>2854</v>
      </c>
      <c r="G137" s="9" t="s">
        <v>211</v>
      </c>
      <c r="H137" s="10" t="s">
        <v>931</v>
      </c>
      <c r="I137" s="35" t="s">
        <v>6</v>
      </c>
      <c r="J137" s="9" t="s">
        <v>1225</v>
      </c>
      <c r="K137" s="9"/>
      <c r="L137" s="458"/>
      <c r="S137"/>
    </row>
    <row r="138" spans="1:25" s="6" customFormat="1">
      <c r="A138" s="25"/>
      <c r="B138" s="14"/>
      <c r="C138" s="9"/>
      <c r="D138" s="9"/>
      <c r="E138" s="9" t="s">
        <v>2</v>
      </c>
      <c r="F138" s="9">
        <v>2253</v>
      </c>
      <c r="G138" s="9" t="s">
        <v>930</v>
      </c>
      <c r="H138" s="10">
        <v>6</v>
      </c>
      <c r="I138" s="35" t="s">
        <v>6</v>
      </c>
      <c r="J138" s="9" t="s">
        <v>1225</v>
      </c>
      <c r="K138" s="9"/>
      <c r="L138" s="458">
        <v>1038.48</v>
      </c>
      <c r="S138"/>
    </row>
    <row r="139" spans="1:25" s="41" customFormat="1">
      <c r="A139" s="25" t="s">
        <v>3891</v>
      </c>
      <c r="B139" s="14">
        <v>45567</v>
      </c>
      <c r="C139" s="14">
        <v>45562</v>
      </c>
      <c r="D139" s="9">
        <v>18892</v>
      </c>
      <c r="E139" s="9" t="s">
        <v>1115</v>
      </c>
      <c r="F139" s="9">
        <v>2415</v>
      </c>
      <c r="G139" s="9" t="s">
        <v>43</v>
      </c>
      <c r="H139" s="10">
        <v>8</v>
      </c>
      <c r="I139" s="35" t="s">
        <v>6</v>
      </c>
      <c r="J139" s="9"/>
      <c r="K139" s="9"/>
      <c r="L139" s="458"/>
      <c r="M139" s="249"/>
      <c r="N139" s="249"/>
      <c r="O139" s="249"/>
      <c r="P139" s="249"/>
      <c r="Q139" s="249"/>
      <c r="R139" s="249"/>
      <c r="T139" s="1836"/>
      <c r="U139" s="249"/>
      <c r="V139" s="249"/>
      <c r="W139" s="249"/>
      <c r="X139" s="249"/>
      <c r="Y139" s="249"/>
    </row>
    <row r="140" spans="1:25" s="41" customFormat="1">
      <c r="A140" s="25" t="s">
        <v>4219</v>
      </c>
      <c r="B140" s="14">
        <v>45568</v>
      </c>
      <c r="C140" s="14">
        <v>45567</v>
      </c>
      <c r="D140" s="9">
        <v>18908</v>
      </c>
      <c r="E140" s="9" t="s">
        <v>74</v>
      </c>
      <c r="F140" s="9">
        <v>5361</v>
      </c>
      <c r="G140" s="9" t="s">
        <v>4220</v>
      </c>
      <c r="H140" s="10">
        <v>5</v>
      </c>
      <c r="I140" s="35" t="s">
        <v>6</v>
      </c>
      <c r="J140" s="9" t="s">
        <v>571</v>
      </c>
      <c r="K140" s="9" t="s">
        <v>270</v>
      </c>
      <c r="L140" s="458"/>
      <c r="M140" s="249"/>
      <c r="N140" s="249"/>
      <c r="O140" s="249"/>
      <c r="P140" s="249"/>
      <c r="Q140" s="249"/>
      <c r="R140" s="249"/>
      <c r="T140" s="1836"/>
      <c r="U140" s="249"/>
      <c r="V140" s="249"/>
      <c r="W140" s="249"/>
      <c r="X140" s="249"/>
      <c r="Y140" s="249"/>
    </row>
    <row r="141" spans="1:25" s="41" customFormat="1">
      <c r="A141" s="25"/>
      <c r="B141" s="14"/>
      <c r="C141" s="9"/>
      <c r="D141" s="9"/>
      <c r="E141" s="9" t="s">
        <v>69</v>
      </c>
      <c r="F141" s="9">
        <v>5362</v>
      </c>
      <c r="G141" s="9" t="s">
        <v>4220</v>
      </c>
      <c r="H141" s="10">
        <v>5</v>
      </c>
      <c r="I141" s="35" t="s">
        <v>6</v>
      </c>
      <c r="J141" s="9" t="s">
        <v>571</v>
      </c>
      <c r="K141" s="9" t="s">
        <v>270</v>
      </c>
      <c r="L141" s="458"/>
      <c r="M141" s="249"/>
      <c r="N141" s="249"/>
      <c r="O141" s="249"/>
      <c r="P141" s="249"/>
      <c r="Q141" s="249"/>
      <c r="R141" s="249"/>
      <c r="T141" s="1836"/>
      <c r="U141" s="249"/>
      <c r="V141" s="249"/>
      <c r="W141" s="249"/>
      <c r="X141" s="249"/>
      <c r="Y141" s="249"/>
    </row>
    <row r="142" spans="1:25" s="41" customFormat="1">
      <c r="A142" s="25"/>
      <c r="B142" s="14"/>
      <c r="C142" s="9"/>
      <c r="D142" s="9"/>
      <c r="E142" s="9" t="s">
        <v>153</v>
      </c>
      <c r="F142" s="9">
        <v>5363</v>
      </c>
      <c r="G142" s="9" t="s">
        <v>4220</v>
      </c>
      <c r="H142" s="10">
        <v>5</v>
      </c>
      <c r="I142" s="35" t="s">
        <v>6</v>
      </c>
      <c r="J142" s="9" t="s">
        <v>571</v>
      </c>
      <c r="K142" s="9" t="s">
        <v>270</v>
      </c>
      <c r="L142" s="458"/>
      <c r="M142" s="249"/>
      <c r="N142" s="249"/>
      <c r="O142" s="249"/>
      <c r="P142" s="249"/>
      <c r="Q142" s="249"/>
      <c r="R142" s="249"/>
      <c r="T142" s="1836"/>
      <c r="U142" s="249"/>
      <c r="V142" s="249"/>
      <c r="W142" s="249"/>
      <c r="X142" s="249"/>
      <c r="Y142" s="249"/>
    </row>
    <row r="143" spans="1:25" s="41" customFormat="1">
      <c r="A143" s="25" t="s">
        <v>3745</v>
      </c>
      <c r="B143" s="14">
        <v>45567</v>
      </c>
      <c r="C143" s="14">
        <v>45562</v>
      </c>
      <c r="D143" s="9">
        <v>18933</v>
      </c>
      <c r="E143" s="9" t="s">
        <v>1115</v>
      </c>
      <c r="F143" s="9">
        <v>1271</v>
      </c>
      <c r="G143" s="9" t="s">
        <v>25</v>
      </c>
      <c r="H143" s="10" t="s">
        <v>908</v>
      </c>
      <c r="I143" s="35" t="s">
        <v>6</v>
      </c>
      <c r="J143" s="9"/>
      <c r="K143" s="9"/>
      <c r="L143" s="458"/>
      <c r="M143" s="249"/>
      <c r="N143" s="249"/>
      <c r="O143" s="249"/>
      <c r="P143" s="249"/>
      <c r="Q143" s="249"/>
      <c r="R143" s="249"/>
      <c r="T143" s="1836"/>
      <c r="U143" s="249"/>
      <c r="V143" s="249"/>
      <c r="W143" s="249"/>
      <c r="X143" s="249"/>
      <c r="Y143" s="249"/>
    </row>
    <row r="144" spans="1:25" s="41" customFormat="1">
      <c r="A144" s="25" t="s">
        <v>2403</v>
      </c>
      <c r="B144" s="14">
        <v>45569</v>
      </c>
      <c r="C144" s="14">
        <v>45566</v>
      </c>
      <c r="D144" s="9">
        <v>18945</v>
      </c>
      <c r="E144" s="9" t="s">
        <v>60</v>
      </c>
      <c r="F144" s="9">
        <v>5135</v>
      </c>
      <c r="G144" s="9" t="s">
        <v>3923</v>
      </c>
      <c r="H144" s="10">
        <v>16</v>
      </c>
      <c r="I144" s="35" t="s">
        <v>6</v>
      </c>
      <c r="J144" s="9" t="s">
        <v>2359</v>
      </c>
      <c r="K144" s="9"/>
      <c r="L144" s="458"/>
      <c r="M144" s="249"/>
      <c r="N144" s="249"/>
      <c r="O144" s="249"/>
      <c r="P144" s="249"/>
      <c r="Q144" s="249"/>
      <c r="R144" s="249"/>
      <c r="T144" s="1836"/>
      <c r="U144" s="249"/>
      <c r="V144" s="249"/>
      <c r="W144" s="249"/>
      <c r="X144" s="249"/>
      <c r="Y144" s="249"/>
    </row>
    <row r="145" spans="1:25" s="41" customFormat="1">
      <c r="A145" s="25" t="s">
        <v>274</v>
      </c>
      <c r="B145" s="14">
        <v>45574</v>
      </c>
      <c r="C145" s="14">
        <v>45573</v>
      </c>
      <c r="D145" s="9">
        <v>18976</v>
      </c>
      <c r="E145" s="9" t="s">
        <v>7</v>
      </c>
      <c r="F145" s="9">
        <v>5006</v>
      </c>
      <c r="G145" s="9" t="s">
        <v>1615</v>
      </c>
      <c r="H145" s="10">
        <v>1</v>
      </c>
      <c r="I145" s="35" t="s">
        <v>6</v>
      </c>
      <c r="J145" s="9"/>
      <c r="K145" s="9"/>
      <c r="L145" s="458"/>
      <c r="M145" s="249"/>
      <c r="N145" s="249"/>
      <c r="O145" s="249"/>
      <c r="P145" s="249"/>
      <c r="Q145" s="249"/>
      <c r="R145" s="249"/>
      <c r="T145" s="1836"/>
      <c r="U145" s="249"/>
      <c r="V145" s="249"/>
      <c r="W145" s="249"/>
      <c r="X145" s="249"/>
      <c r="Y145" s="249"/>
    </row>
    <row r="146" spans="1:25" s="41" customFormat="1">
      <c r="A146" s="25"/>
      <c r="B146" s="14"/>
      <c r="C146" s="9"/>
      <c r="D146" s="9"/>
      <c r="E146" s="9" t="s">
        <v>7</v>
      </c>
      <c r="F146" s="9">
        <v>5387</v>
      </c>
      <c r="G146" s="9" t="s">
        <v>528</v>
      </c>
      <c r="H146" s="10">
        <v>1</v>
      </c>
      <c r="I146" s="35" t="s">
        <v>6</v>
      </c>
      <c r="J146" s="9"/>
      <c r="K146" s="9"/>
      <c r="L146" s="458"/>
      <c r="M146" s="249"/>
      <c r="N146" s="249"/>
      <c r="O146" s="249"/>
      <c r="P146" s="249"/>
      <c r="Q146" s="249"/>
      <c r="R146" s="249"/>
      <c r="T146" s="1836"/>
      <c r="U146" s="249"/>
      <c r="V146" s="249"/>
      <c r="W146" s="249"/>
      <c r="X146" s="249"/>
      <c r="Y146" s="249"/>
    </row>
    <row r="147" spans="1:25" s="41" customFormat="1">
      <c r="A147" s="25" t="s">
        <v>2170</v>
      </c>
      <c r="B147" s="14">
        <v>45572</v>
      </c>
      <c r="C147" s="14">
        <v>45573</v>
      </c>
      <c r="D147" s="9">
        <v>18974</v>
      </c>
      <c r="E147" s="9" t="s">
        <v>74</v>
      </c>
      <c r="F147" s="9">
        <v>4207</v>
      </c>
      <c r="G147" s="9" t="s">
        <v>2198</v>
      </c>
      <c r="H147" s="10">
        <v>3</v>
      </c>
      <c r="I147" s="35" t="s">
        <v>6</v>
      </c>
      <c r="J147" s="9"/>
      <c r="K147" s="9"/>
      <c r="L147" s="458"/>
      <c r="M147" s="249"/>
      <c r="N147" s="249"/>
      <c r="O147" s="249"/>
      <c r="P147" s="249"/>
      <c r="Q147" s="249"/>
      <c r="R147" s="249"/>
      <c r="T147" s="1836"/>
      <c r="U147" s="249"/>
      <c r="V147" s="249"/>
      <c r="W147" s="249"/>
      <c r="X147" s="249"/>
      <c r="Y147" s="249"/>
    </row>
    <row r="148" spans="1:25" s="41" customFormat="1">
      <c r="A148" s="25"/>
      <c r="B148" s="14"/>
      <c r="C148" s="9"/>
      <c r="D148" s="9"/>
      <c r="E148" s="9" t="s">
        <v>7</v>
      </c>
      <c r="F148" s="9">
        <v>4346</v>
      </c>
      <c r="G148" s="9" t="s">
        <v>2198</v>
      </c>
      <c r="H148" s="10">
        <v>3</v>
      </c>
      <c r="I148" s="35" t="s">
        <v>6</v>
      </c>
      <c r="J148" s="9"/>
      <c r="K148" s="9"/>
      <c r="L148" s="458"/>
      <c r="M148" s="249"/>
      <c r="N148" s="249"/>
      <c r="O148" s="249"/>
      <c r="P148" s="249"/>
      <c r="Q148" s="249"/>
      <c r="R148" s="249"/>
      <c r="T148" s="1836"/>
      <c r="U148" s="249"/>
      <c r="V148" s="249"/>
      <c r="W148" s="249"/>
      <c r="X148" s="249"/>
      <c r="Y148" s="249"/>
    </row>
    <row r="149" spans="1:25" s="41" customFormat="1">
      <c r="A149" s="234" t="s">
        <v>1576</v>
      </c>
      <c r="B149" s="1885">
        <v>45573</v>
      </c>
      <c r="C149" s="24"/>
      <c r="D149" s="24">
        <v>19012</v>
      </c>
      <c r="E149" s="24" t="s">
        <v>1115</v>
      </c>
      <c r="F149" s="24">
        <v>2022</v>
      </c>
      <c r="G149" s="24" t="s">
        <v>83</v>
      </c>
      <c r="H149" s="1048">
        <v>10</v>
      </c>
      <c r="I149" s="234"/>
      <c r="J149" s="24"/>
      <c r="K149" s="24"/>
      <c r="L149" s="461"/>
      <c r="M149" s="249"/>
      <c r="N149" s="249"/>
      <c r="O149" s="249"/>
      <c r="P149" s="249"/>
      <c r="Q149" s="249"/>
      <c r="R149" s="249"/>
      <c r="T149" s="1836"/>
      <c r="U149" s="249"/>
      <c r="V149" s="249"/>
      <c r="W149" s="249"/>
      <c r="X149" s="249"/>
      <c r="Y149" s="249"/>
    </row>
    <row r="150" spans="1:25" s="41" customFormat="1">
      <c r="A150" s="234" t="s">
        <v>4086</v>
      </c>
      <c r="B150" s="1885">
        <v>45573</v>
      </c>
      <c r="C150" s="24"/>
      <c r="D150" s="24">
        <v>18983</v>
      </c>
      <c r="E150" s="24" t="s">
        <v>1574</v>
      </c>
      <c r="F150" s="24">
        <v>5180</v>
      </c>
      <c r="G150" s="24" t="s">
        <v>3976</v>
      </c>
      <c r="H150" s="1048">
        <v>10</v>
      </c>
      <c r="I150" s="234"/>
      <c r="J150" s="24"/>
      <c r="K150" s="24"/>
      <c r="L150" s="461"/>
      <c r="M150" s="249"/>
      <c r="N150" s="249"/>
      <c r="O150" s="249"/>
      <c r="P150" s="249"/>
      <c r="Q150" s="249"/>
      <c r="R150" s="249"/>
      <c r="T150" s="1836"/>
      <c r="U150" s="249"/>
      <c r="V150" s="249"/>
      <c r="W150" s="249"/>
      <c r="X150" s="249"/>
      <c r="Y150" s="249"/>
    </row>
    <row r="151" spans="1:25" s="41" customFormat="1">
      <c r="A151" s="234"/>
      <c r="B151" s="1885"/>
      <c r="C151" s="24"/>
      <c r="D151" s="24"/>
      <c r="E151" s="24"/>
      <c r="F151" s="24"/>
      <c r="G151" s="24"/>
      <c r="H151" s="1048"/>
      <c r="I151" s="234"/>
      <c r="J151" s="24"/>
      <c r="K151" s="24"/>
      <c r="L151" s="461"/>
      <c r="M151" s="249"/>
      <c r="N151" s="249"/>
      <c r="O151" s="249"/>
      <c r="P151" s="249"/>
      <c r="Q151" s="249"/>
      <c r="R151" s="249"/>
      <c r="T151" s="1836"/>
      <c r="U151" s="249"/>
      <c r="V151" s="249"/>
      <c r="W151" s="249"/>
      <c r="X151" s="249"/>
      <c r="Y151" s="249"/>
    </row>
    <row r="152" spans="1:25" s="41" customFormat="1">
      <c r="A152" s="234"/>
      <c r="B152" s="1885"/>
      <c r="C152" s="24"/>
      <c r="D152" s="24"/>
      <c r="E152" s="24"/>
      <c r="F152" s="24"/>
      <c r="G152" s="24"/>
      <c r="H152" s="1048"/>
      <c r="I152" s="234"/>
      <c r="J152" s="24"/>
      <c r="K152" s="24"/>
      <c r="L152" s="461"/>
      <c r="M152" s="249"/>
      <c r="N152" s="249"/>
      <c r="O152" s="249"/>
      <c r="P152" s="249"/>
      <c r="Q152" s="249"/>
      <c r="R152" s="249"/>
      <c r="T152" s="1836"/>
      <c r="U152" s="249"/>
      <c r="V152" s="249"/>
      <c r="W152" s="249"/>
      <c r="X152" s="249"/>
      <c r="Y152" s="249"/>
    </row>
    <row r="153" spans="1:25" s="41" customFormat="1">
      <c r="A153" s="234"/>
      <c r="B153" s="1885"/>
      <c r="C153" s="24"/>
      <c r="D153" s="24"/>
      <c r="E153" s="24"/>
      <c r="F153" s="24"/>
      <c r="G153" s="24"/>
      <c r="H153" s="1048"/>
      <c r="I153" s="234"/>
      <c r="J153" s="24"/>
      <c r="K153" s="24"/>
      <c r="L153" s="461"/>
      <c r="M153" s="249"/>
      <c r="N153" s="249"/>
      <c r="O153" s="249"/>
      <c r="P153" s="249"/>
      <c r="Q153" s="249"/>
      <c r="R153" s="249"/>
      <c r="T153" s="1836"/>
      <c r="U153" s="249"/>
      <c r="V153" s="249"/>
      <c r="W153" s="249"/>
      <c r="X153" s="249"/>
      <c r="Y153" s="249"/>
    </row>
    <row r="154" spans="1:25" s="41" customFormat="1">
      <c r="A154" s="234"/>
      <c r="B154" s="1885"/>
      <c r="C154" s="24"/>
      <c r="D154" s="24"/>
      <c r="E154" s="24"/>
      <c r="F154" s="24"/>
      <c r="G154" s="24"/>
      <c r="H154" s="1048"/>
      <c r="I154" s="234"/>
      <c r="J154" s="24"/>
      <c r="K154" s="24"/>
      <c r="L154" s="461"/>
      <c r="M154" s="249"/>
      <c r="N154" s="249"/>
      <c r="O154" s="249"/>
      <c r="P154" s="249"/>
      <c r="Q154" s="249"/>
      <c r="R154" s="249"/>
      <c r="T154" s="1836"/>
      <c r="U154" s="249"/>
      <c r="V154" s="249"/>
      <c r="W154" s="249"/>
      <c r="X154" s="249"/>
      <c r="Y154" s="249"/>
    </row>
    <row r="155" spans="1:25" s="44" customFormat="1">
      <c r="A155" s="2464" t="e">
        <f>SUM(#REF!)</f>
        <v>#REF!</v>
      </c>
      <c r="B155" s="2465"/>
      <c r="C155" s="2465"/>
      <c r="D155" s="2465"/>
      <c r="E155" s="2465"/>
      <c r="F155" s="2465"/>
      <c r="G155" s="2465"/>
      <c r="H155" s="2465"/>
      <c r="I155" s="2465"/>
      <c r="J155" s="2465"/>
      <c r="K155" s="2465"/>
      <c r="L155" s="2466"/>
      <c r="M155" s="246"/>
      <c r="N155" s="246"/>
      <c r="O155" s="246"/>
      <c r="P155" s="246"/>
      <c r="Q155" s="246"/>
      <c r="R155" s="246"/>
      <c r="T155" s="246"/>
      <c r="U155" s="246"/>
      <c r="V155" s="246"/>
      <c r="W155" s="246"/>
      <c r="X155" s="246"/>
      <c r="Y155" s="246"/>
    </row>
    <row r="156" spans="1:25" s="42" customFormat="1" ht="24" customHeight="1">
      <c r="A156" s="2461" t="s">
        <v>4155</v>
      </c>
      <c r="B156" s="2462"/>
      <c r="C156" s="2462"/>
      <c r="D156" s="2462"/>
      <c r="E156" s="2462"/>
      <c r="F156" s="2462"/>
      <c r="G156" s="2462"/>
      <c r="H156" s="2462"/>
      <c r="I156" s="2462"/>
      <c r="J156" s="2462"/>
      <c r="K156" s="2462"/>
      <c r="L156" s="2463"/>
      <c r="M156" s="80"/>
      <c r="N156" s="80"/>
      <c r="O156" s="80"/>
      <c r="P156" s="80"/>
      <c r="Q156" s="80"/>
      <c r="R156" s="80"/>
      <c r="T156" s="1818" t="s">
        <v>2188</v>
      </c>
      <c r="U156" s="80"/>
      <c r="V156" s="80"/>
      <c r="W156" s="80"/>
      <c r="X156" s="80"/>
      <c r="Y156" s="80"/>
    </row>
    <row r="157" spans="1:25" s="6" customFormat="1">
      <c r="A157" s="35" t="s">
        <v>3001</v>
      </c>
      <c r="B157" s="1843">
        <v>45539</v>
      </c>
      <c r="C157" s="1843">
        <v>45538</v>
      </c>
      <c r="D157" s="1835">
        <v>18531</v>
      </c>
      <c r="E157" s="1947" t="s">
        <v>1115</v>
      </c>
      <c r="F157" s="1835">
        <v>4768</v>
      </c>
      <c r="G157" s="1947" t="s">
        <v>62</v>
      </c>
      <c r="H157" s="1949">
        <v>100</v>
      </c>
      <c r="I157" s="35" t="s">
        <v>6</v>
      </c>
      <c r="J157" s="1947"/>
      <c r="K157" s="1835"/>
      <c r="L157" s="464"/>
      <c r="T157" s="1795"/>
    </row>
    <row r="158" spans="1:25" s="6" customFormat="1">
      <c r="A158" s="35"/>
      <c r="B158" s="1843"/>
      <c r="C158" s="1843"/>
      <c r="D158" s="1835"/>
      <c r="E158" s="1947" t="s">
        <v>1115</v>
      </c>
      <c r="F158" s="1835">
        <v>4666</v>
      </c>
      <c r="G158" s="1947" t="s">
        <v>2545</v>
      </c>
      <c r="H158" s="1949">
        <v>200</v>
      </c>
      <c r="I158" s="35" t="s">
        <v>6</v>
      </c>
      <c r="J158" s="1947"/>
      <c r="K158" s="1835"/>
      <c r="L158" s="464"/>
      <c r="T158" s="1795"/>
    </row>
    <row r="159" spans="1:25" s="6" customFormat="1">
      <c r="A159" s="35"/>
      <c r="B159" s="1843"/>
      <c r="C159" s="1843"/>
      <c r="D159" s="1835"/>
      <c r="E159" s="1947" t="s">
        <v>1115</v>
      </c>
      <c r="F159" s="1835">
        <v>5277</v>
      </c>
      <c r="G159" s="1947" t="s">
        <v>3338</v>
      </c>
      <c r="H159" s="1949">
        <v>510</v>
      </c>
      <c r="I159" s="35" t="s">
        <v>6</v>
      </c>
      <c r="J159" s="1947"/>
      <c r="K159" s="1835"/>
      <c r="L159" s="464">
        <v>5100.5</v>
      </c>
      <c r="T159" s="1795"/>
    </row>
    <row r="160" spans="1:25" s="6" customFormat="1">
      <c r="A160" s="35" t="s">
        <v>4091</v>
      </c>
      <c r="B160" s="1843">
        <v>45560</v>
      </c>
      <c r="C160" s="1843">
        <v>45544</v>
      </c>
      <c r="D160" s="1835">
        <v>18587</v>
      </c>
      <c r="E160" s="1947" t="s">
        <v>1115</v>
      </c>
      <c r="F160" s="1835">
        <v>2515</v>
      </c>
      <c r="G160" s="1947" t="s">
        <v>35</v>
      </c>
      <c r="H160" s="1949" t="s">
        <v>849</v>
      </c>
      <c r="I160" s="35" t="s">
        <v>6</v>
      </c>
      <c r="J160" s="1947"/>
      <c r="K160" s="1835"/>
      <c r="L160" s="464">
        <v>93.75</v>
      </c>
      <c r="T160" s="1795"/>
    </row>
    <row r="161" spans="1:20" s="6" customFormat="1">
      <c r="A161" s="25" t="s">
        <v>2854</v>
      </c>
      <c r="B161" s="14">
        <v>45558</v>
      </c>
      <c r="C161" s="14">
        <v>45539</v>
      </c>
      <c r="D161" s="9">
        <v>18494</v>
      </c>
      <c r="E161" s="9" t="s">
        <v>1115</v>
      </c>
      <c r="F161" s="9">
        <v>869</v>
      </c>
      <c r="G161" s="9" t="s">
        <v>16</v>
      </c>
      <c r="H161" s="10">
        <v>50</v>
      </c>
      <c r="I161" s="35" t="s">
        <v>6</v>
      </c>
      <c r="J161" s="9"/>
      <c r="K161" s="9"/>
      <c r="L161" s="458">
        <v>325</v>
      </c>
      <c r="S161"/>
    </row>
    <row r="162" spans="1:20" s="6" customFormat="1">
      <c r="A162" s="25" t="s">
        <v>2854</v>
      </c>
      <c r="B162" s="14">
        <v>45540</v>
      </c>
      <c r="C162" s="14">
        <v>45539</v>
      </c>
      <c r="D162" s="9">
        <v>18495</v>
      </c>
      <c r="E162" s="9" t="s">
        <v>1115</v>
      </c>
      <c r="F162" s="9">
        <v>869</v>
      </c>
      <c r="G162" s="9" t="s">
        <v>16</v>
      </c>
      <c r="H162" s="10">
        <v>50</v>
      </c>
      <c r="I162" s="35" t="s">
        <v>6</v>
      </c>
      <c r="J162" s="9"/>
      <c r="K162" s="9"/>
      <c r="L162" s="458">
        <v>325</v>
      </c>
      <c r="S162"/>
    </row>
    <row r="163" spans="1:20" s="6" customFormat="1">
      <c r="A163" s="25" t="s">
        <v>3295</v>
      </c>
      <c r="B163" s="14">
        <v>45544</v>
      </c>
      <c r="C163" s="14">
        <v>45548</v>
      </c>
      <c r="D163" s="9">
        <v>18457</v>
      </c>
      <c r="E163" s="9" t="s">
        <v>2351</v>
      </c>
      <c r="F163" s="9">
        <v>4811</v>
      </c>
      <c r="G163" s="9" t="s">
        <v>22</v>
      </c>
      <c r="H163" s="10">
        <v>10</v>
      </c>
      <c r="I163" s="35" t="s">
        <v>6</v>
      </c>
      <c r="J163" s="9" t="s">
        <v>1246</v>
      </c>
      <c r="K163" s="9"/>
      <c r="L163" s="458">
        <v>1032</v>
      </c>
      <c r="S163"/>
    </row>
    <row r="164" spans="1:20" s="6" customFormat="1">
      <c r="A164" s="25" t="s">
        <v>2854</v>
      </c>
      <c r="B164" s="14">
        <v>45548</v>
      </c>
      <c r="C164" s="14">
        <v>45544</v>
      </c>
      <c r="D164" s="9">
        <v>18221</v>
      </c>
      <c r="E164" s="9" t="s">
        <v>81</v>
      </c>
      <c r="F164" s="9">
        <v>4873</v>
      </c>
      <c r="G164" s="9" t="s">
        <v>3378</v>
      </c>
      <c r="H164" s="10">
        <v>36</v>
      </c>
      <c r="I164" s="35" t="s">
        <v>6</v>
      </c>
      <c r="J164" s="9" t="s">
        <v>97</v>
      </c>
      <c r="K164" s="9" t="s">
        <v>2275</v>
      </c>
      <c r="L164" s="458">
        <v>69.599999999999994</v>
      </c>
      <c r="S164"/>
    </row>
    <row r="165" spans="1:20" s="6" customFormat="1">
      <c r="A165" s="35" t="s">
        <v>369</v>
      </c>
      <c r="B165" s="1948">
        <v>45546</v>
      </c>
      <c r="C165" s="1843">
        <v>45544</v>
      </c>
      <c r="D165" s="1835">
        <v>18606</v>
      </c>
      <c r="E165" s="1947" t="s">
        <v>1115</v>
      </c>
      <c r="F165" s="1835">
        <v>838</v>
      </c>
      <c r="G165" s="1947" t="s">
        <v>5</v>
      </c>
      <c r="H165" s="1949">
        <v>20</v>
      </c>
      <c r="I165" s="35" t="s">
        <v>6</v>
      </c>
      <c r="J165" s="1947"/>
      <c r="K165" s="1835"/>
      <c r="L165" s="464">
        <v>802</v>
      </c>
      <c r="T165" s="1795"/>
    </row>
    <row r="166" spans="1:20" s="6" customFormat="1">
      <c r="A166" s="35" t="s">
        <v>68</v>
      </c>
      <c r="B166" s="1843">
        <v>45546</v>
      </c>
      <c r="C166" s="1843">
        <v>45545</v>
      </c>
      <c r="D166" s="1835">
        <v>18608</v>
      </c>
      <c r="E166" s="1947" t="s">
        <v>69</v>
      </c>
      <c r="F166" s="1835">
        <v>5285</v>
      </c>
      <c r="G166" s="1947" t="s">
        <v>13</v>
      </c>
      <c r="H166" s="1949">
        <v>10</v>
      </c>
      <c r="I166" s="35" t="s">
        <v>6</v>
      </c>
      <c r="J166" s="1947"/>
      <c r="K166" s="1947" t="s">
        <v>2275</v>
      </c>
      <c r="L166" s="464">
        <v>196</v>
      </c>
      <c r="T166" s="1795"/>
    </row>
    <row r="167" spans="1:20" s="6" customFormat="1">
      <c r="A167" s="35" t="s">
        <v>425</v>
      </c>
      <c r="B167" s="1843">
        <v>45546</v>
      </c>
      <c r="C167" s="1843">
        <v>45538</v>
      </c>
      <c r="D167" s="1835">
        <v>18610</v>
      </c>
      <c r="E167" s="1947" t="s">
        <v>7</v>
      </c>
      <c r="F167" s="1835">
        <v>1483</v>
      </c>
      <c r="G167" s="1947" t="s">
        <v>5</v>
      </c>
      <c r="H167" s="1949">
        <v>10</v>
      </c>
      <c r="I167" s="35" t="s">
        <v>6</v>
      </c>
      <c r="J167" s="1947"/>
      <c r="K167" s="1835"/>
      <c r="L167" s="464">
        <v>490</v>
      </c>
      <c r="T167" s="1795"/>
    </row>
    <row r="168" spans="1:20" s="6" customFormat="1">
      <c r="A168" s="35" t="s">
        <v>1508</v>
      </c>
      <c r="B168" s="1843">
        <v>45546</v>
      </c>
      <c r="C168" s="1843">
        <v>45545</v>
      </c>
      <c r="D168" s="1835">
        <v>18611</v>
      </c>
      <c r="E168" s="1947" t="s">
        <v>1221</v>
      </c>
      <c r="F168" s="1835">
        <v>2646</v>
      </c>
      <c r="G168" s="1947" t="s">
        <v>182</v>
      </c>
      <c r="H168" s="1949">
        <v>50</v>
      </c>
      <c r="I168" s="35" t="s">
        <v>6</v>
      </c>
      <c r="J168" s="1947"/>
      <c r="K168" s="1835"/>
      <c r="L168" s="464">
        <v>913.5</v>
      </c>
      <c r="T168" s="1795"/>
    </row>
    <row r="169" spans="1:20" s="6" customFormat="1">
      <c r="A169" s="35" t="s">
        <v>86</v>
      </c>
      <c r="B169" s="1843">
        <v>45546</v>
      </c>
      <c r="C169" s="1843">
        <v>45544</v>
      </c>
      <c r="D169" s="1835">
        <v>18613</v>
      </c>
      <c r="E169" s="1947" t="s">
        <v>1221</v>
      </c>
      <c r="F169" s="1835">
        <v>1712</v>
      </c>
      <c r="G169" s="1947" t="s">
        <v>19</v>
      </c>
      <c r="H169" s="1949" t="s">
        <v>908</v>
      </c>
      <c r="I169" s="35" t="s">
        <v>6</v>
      </c>
      <c r="J169" s="1947"/>
      <c r="K169" s="1835"/>
      <c r="L169" s="464">
        <v>91.2</v>
      </c>
      <c r="T169" s="1795"/>
    </row>
    <row r="170" spans="1:20" s="6" customFormat="1">
      <c r="A170" s="35" t="s">
        <v>130</v>
      </c>
      <c r="B170" s="1843">
        <v>45546</v>
      </c>
      <c r="C170" s="1843">
        <v>45544</v>
      </c>
      <c r="D170" s="1835">
        <v>18607</v>
      </c>
      <c r="E170" s="1947" t="s">
        <v>40</v>
      </c>
      <c r="F170" s="1835">
        <v>4579</v>
      </c>
      <c r="G170" s="1947" t="s">
        <v>38</v>
      </c>
      <c r="H170" s="1949">
        <v>16</v>
      </c>
      <c r="I170" s="35" t="s">
        <v>6</v>
      </c>
      <c r="J170" s="1947"/>
      <c r="K170" s="1835"/>
      <c r="L170" s="464">
        <v>471.2</v>
      </c>
      <c r="T170" s="1795"/>
    </row>
    <row r="171" spans="1:20" s="6" customFormat="1">
      <c r="A171" s="35" t="s">
        <v>4093</v>
      </c>
      <c r="B171" s="1843">
        <v>45546</v>
      </c>
      <c r="C171" s="1843">
        <v>45539</v>
      </c>
      <c r="D171" s="1835">
        <v>18621</v>
      </c>
      <c r="E171" s="1947" t="s">
        <v>1115</v>
      </c>
      <c r="F171" s="1835">
        <v>5295</v>
      </c>
      <c r="G171" s="1947" t="s">
        <v>57</v>
      </c>
      <c r="H171" s="1949">
        <v>120</v>
      </c>
      <c r="I171" s="35" t="s">
        <v>6</v>
      </c>
      <c r="J171" s="1947"/>
      <c r="K171" s="1835"/>
      <c r="L171" s="464">
        <v>6840</v>
      </c>
      <c r="T171" s="1795"/>
    </row>
    <row r="172" spans="1:20" s="6" customFormat="1">
      <c r="A172" s="35" t="s">
        <v>4081</v>
      </c>
      <c r="B172" s="1843">
        <v>45546</v>
      </c>
      <c r="C172" s="1843">
        <v>45544</v>
      </c>
      <c r="D172" s="1835">
        <v>18620</v>
      </c>
      <c r="E172" s="1947" t="s">
        <v>1115</v>
      </c>
      <c r="F172" s="1835">
        <v>1467</v>
      </c>
      <c r="G172" s="1947" t="s">
        <v>62</v>
      </c>
      <c r="H172" s="1949" t="s">
        <v>849</v>
      </c>
      <c r="I172" s="35" t="s">
        <v>6</v>
      </c>
      <c r="J172" s="1947"/>
      <c r="K172" s="1835"/>
      <c r="L172" s="464">
        <v>326.25</v>
      </c>
      <c r="T172" s="1795"/>
    </row>
    <row r="173" spans="1:20" s="6" customFormat="1">
      <c r="A173" s="35" t="s">
        <v>2374</v>
      </c>
      <c r="B173" s="1843">
        <v>45541</v>
      </c>
      <c r="C173" s="1843">
        <v>45539</v>
      </c>
      <c r="D173" s="1835">
        <v>18625</v>
      </c>
      <c r="E173" s="1947" t="s">
        <v>296</v>
      </c>
      <c r="F173" s="1835">
        <v>4358</v>
      </c>
      <c r="G173" s="1947" t="s">
        <v>2375</v>
      </c>
      <c r="H173" s="1949">
        <v>100</v>
      </c>
      <c r="I173" s="35" t="s">
        <v>6</v>
      </c>
      <c r="J173" s="1947"/>
      <c r="K173" s="1835"/>
      <c r="L173" s="464">
        <v>3150</v>
      </c>
      <c r="T173" s="1795"/>
    </row>
    <row r="174" spans="1:20" s="6" customFormat="1">
      <c r="A174" s="35" t="s">
        <v>67</v>
      </c>
      <c r="B174" s="1948">
        <v>45546</v>
      </c>
      <c r="C174" s="1948">
        <v>45544</v>
      </c>
      <c r="D174" s="1947">
        <v>18622</v>
      </c>
      <c r="E174" s="1947" t="s">
        <v>1115</v>
      </c>
      <c r="F174" s="1947">
        <v>1862</v>
      </c>
      <c r="G174" s="1947" t="s">
        <v>20</v>
      </c>
      <c r="H174" s="1949">
        <v>15</v>
      </c>
      <c r="I174" s="35" t="s">
        <v>6</v>
      </c>
      <c r="J174" s="1947"/>
      <c r="K174" s="1947"/>
      <c r="L174" s="464">
        <v>515.25</v>
      </c>
      <c r="T174" s="1795"/>
    </row>
    <row r="175" spans="1:20" s="6" customFormat="1">
      <c r="A175" s="35" t="s">
        <v>3975</v>
      </c>
      <c r="B175" s="1843">
        <v>45546</v>
      </c>
      <c r="C175" s="1843">
        <v>45544</v>
      </c>
      <c r="D175" s="1835">
        <v>18624</v>
      </c>
      <c r="E175" s="1947" t="s">
        <v>1115</v>
      </c>
      <c r="F175" s="1835">
        <v>3302</v>
      </c>
      <c r="G175" s="1947" t="s">
        <v>15</v>
      </c>
      <c r="H175" s="1949">
        <v>10</v>
      </c>
      <c r="I175" s="35" t="s">
        <v>6</v>
      </c>
      <c r="J175" s="1947"/>
      <c r="K175" s="1835"/>
      <c r="L175" s="464">
        <v>70.2</v>
      </c>
      <c r="T175" s="1795"/>
    </row>
    <row r="176" spans="1:20" s="6" customFormat="1">
      <c r="A176" s="35" t="s">
        <v>4105</v>
      </c>
      <c r="B176" s="1843">
        <v>45547</v>
      </c>
      <c r="C176" s="1843">
        <v>45548</v>
      </c>
      <c r="D176" s="1835">
        <v>18629</v>
      </c>
      <c r="E176" s="1947" t="s">
        <v>1115</v>
      </c>
      <c r="F176" s="1835">
        <v>2825</v>
      </c>
      <c r="G176" s="1947" t="s">
        <v>207</v>
      </c>
      <c r="H176" s="1949">
        <v>6</v>
      </c>
      <c r="I176" s="35" t="s">
        <v>6</v>
      </c>
      <c r="J176" s="1947"/>
      <c r="K176" s="1835"/>
      <c r="L176" s="464"/>
      <c r="T176" s="1795"/>
    </row>
    <row r="177" spans="1:20" s="6" customFormat="1">
      <c r="A177" s="35"/>
      <c r="B177" s="1843"/>
      <c r="C177" s="1843"/>
      <c r="D177" s="1835"/>
      <c r="E177" s="1947" t="s">
        <v>1221</v>
      </c>
      <c r="F177" s="1835">
        <v>2244</v>
      </c>
      <c r="G177" s="1947" t="s">
        <v>17</v>
      </c>
      <c r="H177" s="1949" t="s">
        <v>944</v>
      </c>
      <c r="I177" s="35" t="s">
        <v>6</v>
      </c>
      <c r="J177" s="1947"/>
      <c r="K177" s="1835"/>
      <c r="L177" s="464">
        <v>1619.8</v>
      </c>
      <c r="T177" s="1795"/>
    </row>
    <row r="178" spans="1:20" s="6" customFormat="1">
      <c r="A178" s="35" t="s">
        <v>141</v>
      </c>
      <c r="B178" s="1843">
        <v>45547</v>
      </c>
      <c r="C178" s="1948">
        <v>45548</v>
      </c>
      <c r="D178" s="1835">
        <v>18636</v>
      </c>
      <c r="E178" s="1947" t="s">
        <v>1221</v>
      </c>
      <c r="F178" s="1835">
        <v>4736</v>
      </c>
      <c r="G178" s="1947" t="s">
        <v>729</v>
      </c>
      <c r="H178" s="1949" t="s">
        <v>3161</v>
      </c>
      <c r="I178" s="35" t="s">
        <v>6</v>
      </c>
      <c r="J178" s="1947"/>
      <c r="K178" s="1835"/>
      <c r="L178" s="464">
        <v>371.36</v>
      </c>
      <c r="T178" s="1795"/>
    </row>
    <row r="179" spans="1:20" s="6" customFormat="1">
      <c r="A179" s="35" t="s">
        <v>517</v>
      </c>
      <c r="B179" s="1843">
        <v>45548</v>
      </c>
      <c r="C179" s="1843">
        <v>45552</v>
      </c>
      <c r="D179" s="1835">
        <v>18654</v>
      </c>
      <c r="E179" s="1947" t="s">
        <v>1221</v>
      </c>
      <c r="F179" s="1835">
        <v>4688</v>
      </c>
      <c r="G179" s="1947" t="s">
        <v>770</v>
      </c>
      <c r="H179" s="1949">
        <v>5</v>
      </c>
      <c r="I179" s="35" t="s">
        <v>6</v>
      </c>
      <c r="J179" s="1947" t="s">
        <v>270</v>
      </c>
      <c r="K179" s="1835"/>
      <c r="L179" s="464">
        <v>377.45</v>
      </c>
      <c r="T179" s="1795"/>
    </row>
    <row r="180" spans="1:20" s="6" customFormat="1">
      <c r="A180" s="35" t="s">
        <v>86</v>
      </c>
      <c r="B180" s="1843">
        <v>45548</v>
      </c>
      <c r="C180" s="1843">
        <v>45544</v>
      </c>
      <c r="D180" s="1835">
        <v>18647</v>
      </c>
      <c r="E180" s="1947" t="s">
        <v>1221</v>
      </c>
      <c r="F180" s="1835">
        <v>2244</v>
      </c>
      <c r="G180" s="1947" t="s">
        <v>17</v>
      </c>
      <c r="H180" s="1949" t="s">
        <v>2025</v>
      </c>
      <c r="I180" s="35" t="s">
        <v>6</v>
      </c>
      <c r="J180" s="1947"/>
      <c r="K180" s="1835"/>
      <c r="L180" s="464">
        <v>228.14</v>
      </c>
      <c r="T180" s="1795"/>
    </row>
    <row r="181" spans="1:20" s="6" customFormat="1">
      <c r="A181" s="35" t="s">
        <v>86</v>
      </c>
      <c r="B181" s="1843">
        <v>45548</v>
      </c>
      <c r="C181" s="1843">
        <v>45548</v>
      </c>
      <c r="D181" s="1835">
        <v>18648</v>
      </c>
      <c r="E181" s="1947" t="s">
        <v>1221</v>
      </c>
      <c r="F181" s="1835">
        <v>2244</v>
      </c>
      <c r="G181" s="1947" t="s">
        <v>17</v>
      </c>
      <c r="H181" s="1949" t="s">
        <v>840</v>
      </c>
      <c r="I181" s="35" t="s">
        <v>6</v>
      </c>
      <c r="J181" s="1947"/>
      <c r="K181" s="1835"/>
      <c r="L181" s="464">
        <v>543.20000000000005</v>
      </c>
      <c r="T181" s="1795"/>
    </row>
    <row r="182" spans="1:20" s="6" customFormat="1">
      <c r="A182" s="35" t="s">
        <v>369</v>
      </c>
      <c r="B182" s="1843">
        <v>45551</v>
      </c>
      <c r="C182" s="1843">
        <v>45544</v>
      </c>
      <c r="D182" s="1835">
        <v>18672</v>
      </c>
      <c r="E182" s="1947" t="s">
        <v>1115</v>
      </c>
      <c r="F182" s="1835">
        <v>838</v>
      </c>
      <c r="G182" s="1947" t="s">
        <v>5</v>
      </c>
      <c r="H182" s="1949">
        <v>18</v>
      </c>
      <c r="I182" s="35" t="s">
        <v>6</v>
      </c>
      <c r="J182" s="1947"/>
      <c r="K182" s="1835"/>
      <c r="L182" s="464"/>
      <c r="T182" s="1795"/>
    </row>
    <row r="183" spans="1:20" s="6" customFormat="1">
      <c r="A183" s="35"/>
      <c r="B183" s="1843"/>
      <c r="C183" s="1843"/>
      <c r="D183" s="1835"/>
      <c r="E183" s="1947" t="s">
        <v>1221</v>
      </c>
      <c r="F183" s="1835">
        <v>2881</v>
      </c>
      <c r="G183" s="1947" t="s">
        <v>19</v>
      </c>
      <c r="H183" s="1949" t="s">
        <v>849</v>
      </c>
      <c r="I183" s="35" t="s">
        <v>6</v>
      </c>
      <c r="J183" s="1947"/>
      <c r="K183" s="1835"/>
      <c r="L183" s="464">
        <v>924.73</v>
      </c>
      <c r="T183" s="1795"/>
    </row>
    <row r="184" spans="1:20" s="6" customFormat="1">
      <c r="A184" s="35" t="s">
        <v>1468</v>
      </c>
      <c r="B184" s="1948">
        <v>45551</v>
      </c>
      <c r="C184" s="1843">
        <v>45544</v>
      </c>
      <c r="D184" s="1835">
        <v>18691</v>
      </c>
      <c r="E184" s="1947" t="s">
        <v>2452</v>
      </c>
      <c r="F184" s="1835">
        <v>753</v>
      </c>
      <c r="G184" s="1947" t="s">
        <v>47</v>
      </c>
      <c r="H184" s="1949" t="s">
        <v>903</v>
      </c>
      <c r="I184" s="35" t="s">
        <v>6</v>
      </c>
      <c r="J184" s="1947"/>
      <c r="K184" s="1835"/>
      <c r="L184" s="464">
        <v>288.64</v>
      </c>
      <c r="T184" s="1795"/>
    </row>
    <row r="185" spans="1:20" s="6" customFormat="1">
      <c r="A185" s="35" t="s">
        <v>3040</v>
      </c>
      <c r="B185" s="1843">
        <v>45552</v>
      </c>
      <c r="C185" s="1843">
        <v>45545</v>
      </c>
      <c r="D185" s="1835">
        <v>18692</v>
      </c>
      <c r="E185" s="1947" t="s">
        <v>74</v>
      </c>
      <c r="F185" s="1835">
        <v>4167</v>
      </c>
      <c r="G185" s="1947" t="s">
        <v>16</v>
      </c>
      <c r="H185" s="1949">
        <v>10</v>
      </c>
      <c r="I185" s="35" t="s">
        <v>6</v>
      </c>
      <c r="J185" s="1947"/>
      <c r="K185" s="1835"/>
      <c r="L185" s="464"/>
      <c r="T185" s="1795"/>
    </row>
    <row r="186" spans="1:20" s="6" customFormat="1">
      <c r="A186" s="35"/>
      <c r="B186" s="1843"/>
      <c r="C186" s="1843"/>
      <c r="D186" s="1835"/>
      <c r="E186" s="1947" t="s">
        <v>153</v>
      </c>
      <c r="F186" s="1835">
        <v>4689</v>
      </c>
      <c r="G186" s="1947" t="s">
        <v>52</v>
      </c>
      <c r="H186" s="1949">
        <v>5</v>
      </c>
      <c r="I186" s="35" t="s">
        <v>6</v>
      </c>
      <c r="J186" s="1947"/>
      <c r="K186" s="1835"/>
      <c r="L186" s="464"/>
      <c r="T186" s="1795"/>
    </row>
    <row r="187" spans="1:20" s="6" customFormat="1">
      <c r="A187" s="35"/>
      <c r="B187" s="1843"/>
      <c r="C187" s="1843"/>
      <c r="D187" s="1835"/>
      <c r="E187" s="1947" t="s">
        <v>1221</v>
      </c>
      <c r="F187" s="1835">
        <v>4686</v>
      </c>
      <c r="G187" s="1947" t="s">
        <v>52</v>
      </c>
      <c r="H187" s="1949">
        <v>5</v>
      </c>
      <c r="I187" s="35" t="s">
        <v>6</v>
      </c>
      <c r="J187" s="1947"/>
      <c r="K187" s="1835"/>
      <c r="L187" s="464"/>
      <c r="T187" s="1795"/>
    </row>
    <row r="188" spans="1:20" s="6" customFormat="1">
      <c r="A188" s="35"/>
      <c r="B188" s="1843"/>
      <c r="C188" s="1843"/>
      <c r="D188" s="1835"/>
      <c r="E188" s="1947" t="s">
        <v>1115</v>
      </c>
      <c r="F188" s="1835">
        <v>4751</v>
      </c>
      <c r="G188" s="1947" t="s">
        <v>52</v>
      </c>
      <c r="H188" s="1949">
        <v>5</v>
      </c>
      <c r="I188" s="35" t="s">
        <v>6</v>
      </c>
      <c r="J188" s="1947"/>
      <c r="K188" s="1835"/>
      <c r="L188" s="464"/>
      <c r="T188" s="1795"/>
    </row>
    <row r="189" spans="1:20" s="6" customFormat="1">
      <c r="A189" s="35"/>
      <c r="B189" s="1843"/>
      <c r="C189" s="1843"/>
      <c r="D189" s="1835"/>
      <c r="E189" s="1947" t="s">
        <v>1115</v>
      </c>
      <c r="F189" s="1835">
        <v>753</v>
      </c>
      <c r="G189" s="1947" t="s">
        <v>47</v>
      </c>
      <c r="H189" s="1949" t="s">
        <v>1187</v>
      </c>
      <c r="I189" s="35" t="s">
        <v>6</v>
      </c>
      <c r="J189" s="1947"/>
      <c r="K189" s="1835"/>
      <c r="L189" s="464">
        <v>398.52</v>
      </c>
      <c r="T189" s="1795"/>
    </row>
    <row r="190" spans="1:20" s="6" customFormat="1">
      <c r="A190" s="35" t="s">
        <v>4156</v>
      </c>
      <c r="B190" s="1843">
        <v>45547</v>
      </c>
      <c r="C190" s="1843"/>
      <c r="D190" s="1835">
        <v>18638</v>
      </c>
      <c r="E190" s="1947" t="s">
        <v>1115</v>
      </c>
      <c r="F190" s="1835">
        <v>753</v>
      </c>
      <c r="G190" s="1947" t="s">
        <v>47</v>
      </c>
      <c r="H190" s="1949" t="s">
        <v>1029</v>
      </c>
      <c r="I190" s="35" t="s">
        <v>6</v>
      </c>
      <c r="J190" s="1947" t="s">
        <v>4162</v>
      </c>
      <c r="K190" s="1835"/>
      <c r="L190" s="464"/>
      <c r="T190" s="1795"/>
    </row>
    <row r="191" spans="1:20" s="6" customFormat="1">
      <c r="A191" s="35"/>
      <c r="B191" s="1843"/>
      <c r="C191" s="1843"/>
      <c r="D191" s="1835"/>
      <c r="E191" s="1947" t="s">
        <v>1115</v>
      </c>
      <c r="F191" s="1835">
        <v>869</v>
      </c>
      <c r="G191" s="1947" t="s">
        <v>16</v>
      </c>
      <c r="H191" s="1949">
        <v>5</v>
      </c>
      <c r="I191" s="35" t="s">
        <v>6</v>
      </c>
      <c r="J191" s="1947" t="s">
        <v>4162</v>
      </c>
      <c r="K191" s="1835"/>
      <c r="L191" s="464">
        <v>84.04</v>
      </c>
      <c r="T191" s="1795"/>
    </row>
    <row r="192" spans="1:20" s="6" customFormat="1">
      <c r="A192" s="35" t="s">
        <v>4158</v>
      </c>
      <c r="B192" s="1843">
        <v>45545</v>
      </c>
      <c r="C192" s="1843">
        <v>45544</v>
      </c>
      <c r="D192" s="1835">
        <v>18723</v>
      </c>
      <c r="E192" s="1947" t="s">
        <v>1115</v>
      </c>
      <c r="F192" s="1835">
        <v>4638</v>
      </c>
      <c r="G192" s="1947" t="s">
        <v>30</v>
      </c>
      <c r="H192" s="1949">
        <v>300</v>
      </c>
      <c r="I192" s="35" t="s">
        <v>6</v>
      </c>
      <c r="J192" s="1947"/>
      <c r="K192" s="1835"/>
      <c r="L192" s="464">
        <v>1800</v>
      </c>
      <c r="T192" s="1795"/>
    </row>
    <row r="193" spans="1:20" s="6" customFormat="1">
      <c r="A193" s="35" t="s">
        <v>86</v>
      </c>
      <c r="B193" s="1843">
        <v>45552</v>
      </c>
      <c r="C193" s="1843">
        <v>45545</v>
      </c>
      <c r="D193" s="1835">
        <v>18700</v>
      </c>
      <c r="E193" s="1947" t="s">
        <v>1221</v>
      </c>
      <c r="F193" s="1835">
        <v>1712</v>
      </c>
      <c r="G193" s="1947" t="s">
        <v>19</v>
      </c>
      <c r="H193" s="1949">
        <v>3</v>
      </c>
      <c r="I193" s="35" t="s">
        <v>6</v>
      </c>
      <c r="J193" s="1947"/>
      <c r="K193" s="1835"/>
      <c r="L193" s="464">
        <v>68.400000000000006</v>
      </c>
      <c r="T193" s="1795"/>
    </row>
    <row r="194" spans="1:20" s="6" customFormat="1">
      <c r="A194" s="35" t="s">
        <v>108</v>
      </c>
      <c r="B194" s="1843">
        <v>45552</v>
      </c>
      <c r="C194" s="1843">
        <v>45548</v>
      </c>
      <c r="D194" s="1835">
        <v>18702</v>
      </c>
      <c r="E194" s="1947" t="s">
        <v>7</v>
      </c>
      <c r="F194" s="1835">
        <v>1157</v>
      </c>
      <c r="G194" s="1947" t="s">
        <v>45</v>
      </c>
      <c r="H194" s="1949">
        <v>5</v>
      </c>
      <c r="I194" s="35" t="s">
        <v>6</v>
      </c>
      <c r="J194" s="1947" t="s">
        <v>4159</v>
      </c>
      <c r="K194" s="1835"/>
      <c r="L194" s="464">
        <v>160</v>
      </c>
      <c r="T194" s="1795"/>
    </row>
    <row r="195" spans="1:20" s="6" customFormat="1">
      <c r="A195" s="35"/>
      <c r="B195" s="1843"/>
      <c r="C195" s="1843"/>
      <c r="D195" s="1835"/>
      <c r="E195" s="1947" t="s">
        <v>1115</v>
      </c>
      <c r="F195" s="1835">
        <v>838</v>
      </c>
      <c r="G195" s="1947" t="s">
        <v>5</v>
      </c>
      <c r="H195" s="1949">
        <v>3</v>
      </c>
      <c r="I195" s="35" t="s">
        <v>6</v>
      </c>
      <c r="J195" s="1947"/>
      <c r="K195" s="1835"/>
      <c r="L195" s="464">
        <v>110.4</v>
      </c>
      <c r="T195" s="1795"/>
    </row>
    <row r="196" spans="1:20" s="6" customFormat="1">
      <c r="A196" s="35" t="s">
        <v>130</v>
      </c>
      <c r="B196" s="1843">
        <v>45552</v>
      </c>
      <c r="C196" s="1843">
        <v>45545</v>
      </c>
      <c r="D196" s="1835">
        <v>18705</v>
      </c>
      <c r="E196" s="1947" t="s">
        <v>40</v>
      </c>
      <c r="F196" s="1835">
        <v>4579</v>
      </c>
      <c r="G196" s="1947" t="s">
        <v>38</v>
      </c>
      <c r="H196" s="1949">
        <v>16</v>
      </c>
      <c r="I196" s="35" t="s">
        <v>6</v>
      </c>
      <c r="J196" s="1947"/>
      <c r="K196" s="1835"/>
      <c r="L196" s="464">
        <v>471.2</v>
      </c>
      <c r="T196" s="1795"/>
    </row>
    <row r="197" spans="1:20" s="6" customFormat="1">
      <c r="A197" s="35" t="s">
        <v>134</v>
      </c>
      <c r="B197" s="1843">
        <v>45552</v>
      </c>
      <c r="C197" s="1843">
        <v>45545</v>
      </c>
      <c r="D197" s="1835">
        <v>18707</v>
      </c>
      <c r="E197" s="1947" t="s">
        <v>1221</v>
      </c>
      <c r="F197" s="1835">
        <v>2581</v>
      </c>
      <c r="G197" s="1947" t="s">
        <v>21</v>
      </c>
      <c r="H197" s="1949">
        <v>2</v>
      </c>
      <c r="I197" s="35" t="s">
        <v>6</v>
      </c>
      <c r="J197" s="1947"/>
      <c r="K197" s="1835"/>
      <c r="L197" s="464">
        <v>143.02000000000001</v>
      </c>
      <c r="T197" s="1795"/>
    </row>
    <row r="198" spans="1:20" s="6" customFormat="1">
      <c r="A198" s="35" t="s">
        <v>4160</v>
      </c>
      <c r="B198" s="1843">
        <v>45552</v>
      </c>
      <c r="C198" s="1843">
        <v>45545</v>
      </c>
      <c r="D198" s="1835">
        <v>18708</v>
      </c>
      <c r="E198" s="1947" t="s">
        <v>1115</v>
      </c>
      <c r="F198" s="1835">
        <v>843</v>
      </c>
      <c r="G198" s="1947" t="s">
        <v>203</v>
      </c>
      <c r="H198" s="1949">
        <v>16</v>
      </c>
      <c r="I198" s="35" t="s">
        <v>6</v>
      </c>
      <c r="J198" s="1947"/>
      <c r="K198" s="1835"/>
      <c r="L198" s="464">
        <v>125.92</v>
      </c>
      <c r="T198" s="1795"/>
    </row>
    <row r="199" spans="1:20" s="6" customFormat="1">
      <c r="A199" s="35" t="s">
        <v>1256</v>
      </c>
      <c r="B199" s="1843">
        <v>45552</v>
      </c>
      <c r="C199" s="1843">
        <v>45545</v>
      </c>
      <c r="D199" s="1835">
        <v>18709</v>
      </c>
      <c r="E199" s="1947" t="s">
        <v>40</v>
      </c>
      <c r="F199" s="1835">
        <v>2051</v>
      </c>
      <c r="G199" s="1947" t="s">
        <v>5</v>
      </c>
      <c r="H199" s="1949">
        <v>8</v>
      </c>
      <c r="I199" s="35" t="s">
        <v>6</v>
      </c>
      <c r="J199" s="1947"/>
      <c r="K199" s="1835"/>
      <c r="L199" s="464">
        <v>573.6</v>
      </c>
      <c r="T199" s="1795"/>
    </row>
    <row r="200" spans="1:20" s="6" customFormat="1">
      <c r="A200" s="35" t="s">
        <v>1256</v>
      </c>
      <c r="B200" s="1843">
        <v>45552</v>
      </c>
      <c r="C200" s="1843">
        <v>45545</v>
      </c>
      <c r="D200" s="1835">
        <v>18711</v>
      </c>
      <c r="E200" s="1947" t="s">
        <v>40</v>
      </c>
      <c r="F200" s="1835">
        <v>3508</v>
      </c>
      <c r="G200" s="1947" t="s">
        <v>36</v>
      </c>
      <c r="H200" s="1949">
        <v>4</v>
      </c>
      <c r="I200" s="35" t="s">
        <v>6</v>
      </c>
      <c r="J200" s="1947"/>
      <c r="K200" s="1835"/>
      <c r="L200" s="464">
        <v>394.6</v>
      </c>
      <c r="T200" s="1795"/>
    </row>
    <row r="201" spans="1:20" s="6" customFormat="1">
      <c r="A201" s="35" t="s">
        <v>3792</v>
      </c>
      <c r="B201" s="1843">
        <v>45552</v>
      </c>
      <c r="C201" s="1843">
        <v>45545</v>
      </c>
      <c r="D201" s="1835">
        <v>18712</v>
      </c>
      <c r="E201" s="1947" t="s">
        <v>1115</v>
      </c>
      <c r="F201" s="1835">
        <v>879</v>
      </c>
      <c r="G201" s="1947" t="s">
        <v>17</v>
      </c>
      <c r="H201" s="1949" t="s">
        <v>1212</v>
      </c>
      <c r="I201" s="35" t="s">
        <v>6</v>
      </c>
      <c r="J201" s="1947"/>
      <c r="K201" s="1835"/>
      <c r="L201" s="464">
        <v>77.849999999999994</v>
      </c>
      <c r="T201" s="1795"/>
    </row>
    <row r="202" spans="1:20" s="6" customFormat="1">
      <c r="A202" s="35" t="s">
        <v>4161</v>
      </c>
      <c r="B202" s="1843">
        <v>45547</v>
      </c>
      <c r="C202" s="1843">
        <v>45545</v>
      </c>
      <c r="D202" s="1835">
        <v>18714</v>
      </c>
      <c r="E202" s="1947" t="s">
        <v>1221</v>
      </c>
      <c r="F202" s="1835">
        <v>2881</v>
      </c>
      <c r="G202" s="1947" t="s">
        <v>19</v>
      </c>
      <c r="H202" s="1949">
        <v>9</v>
      </c>
      <c r="I202" s="35" t="s">
        <v>6</v>
      </c>
      <c r="J202" s="1947"/>
      <c r="K202" s="1835"/>
      <c r="L202" s="464">
        <v>265.05</v>
      </c>
      <c r="T202" s="1795"/>
    </row>
    <row r="203" spans="1:20" s="6" customFormat="1">
      <c r="A203" s="35" t="s">
        <v>172</v>
      </c>
      <c r="B203" s="1843">
        <v>45552</v>
      </c>
      <c r="C203" s="1843">
        <v>45552</v>
      </c>
      <c r="D203" s="1835">
        <v>18716</v>
      </c>
      <c r="E203" s="1947" t="s">
        <v>1221</v>
      </c>
      <c r="F203" s="1835">
        <v>3314</v>
      </c>
      <c r="G203" s="1947" t="s">
        <v>5</v>
      </c>
      <c r="H203" s="1949">
        <v>10</v>
      </c>
      <c r="I203" s="35" t="s">
        <v>6</v>
      </c>
      <c r="J203" s="1947"/>
      <c r="K203" s="1835"/>
      <c r="L203" s="464">
        <v>250</v>
      </c>
      <c r="T203" s="1795"/>
    </row>
    <row r="204" spans="1:20" s="6" customFormat="1">
      <c r="A204" s="35" t="s">
        <v>611</v>
      </c>
      <c r="B204" s="1843">
        <v>45551</v>
      </c>
      <c r="C204" s="1843">
        <v>45545</v>
      </c>
      <c r="D204" s="1835">
        <v>18676</v>
      </c>
      <c r="E204" s="1947" t="s">
        <v>1115</v>
      </c>
      <c r="F204" s="1835">
        <v>869</v>
      </c>
      <c r="G204" s="1947" t="s">
        <v>16</v>
      </c>
      <c r="H204" s="1949">
        <v>10</v>
      </c>
      <c r="I204" s="35" t="s">
        <v>6</v>
      </c>
      <c r="J204" s="1947"/>
      <c r="K204" s="1835"/>
      <c r="L204" s="464">
        <v>125</v>
      </c>
      <c r="T204" s="1795"/>
    </row>
    <row r="205" spans="1:20" s="6" customFormat="1">
      <c r="A205" s="35" t="s">
        <v>368</v>
      </c>
      <c r="B205" s="1843">
        <v>45554</v>
      </c>
      <c r="C205" s="1843">
        <v>45547</v>
      </c>
      <c r="D205" s="1835">
        <v>18721</v>
      </c>
      <c r="E205" s="1947" t="s">
        <v>1115</v>
      </c>
      <c r="F205" s="1835">
        <v>913</v>
      </c>
      <c r="G205" s="1947" t="s">
        <v>1014</v>
      </c>
      <c r="H205" s="1949">
        <v>5</v>
      </c>
      <c r="I205" s="35" t="s">
        <v>6</v>
      </c>
      <c r="J205" s="1947"/>
      <c r="K205" s="1835"/>
      <c r="L205" s="464"/>
      <c r="T205" s="1795"/>
    </row>
    <row r="206" spans="1:20" s="6" customFormat="1">
      <c r="A206" s="35"/>
      <c r="B206" s="1843"/>
      <c r="C206" s="1843"/>
      <c r="D206" s="1835"/>
      <c r="E206" s="1947" t="s">
        <v>1115</v>
      </c>
      <c r="F206" s="1835">
        <v>951</v>
      </c>
      <c r="G206" s="1947" t="s">
        <v>58</v>
      </c>
      <c r="H206" s="1949">
        <v>3</v>
      </c>
      <c r="I206" s="35" t="s">
        <v>6</v>
      </c>
      <c r="J206" s="1947"/>
      <c r="K206" s="1835"/>
      <c r="L206" s="464">
        <v>423.5</v>
      </c>
      <c r="T206" s="1795"/>
    </row>
    <row r="207" spans="1:20" s="6" customFormat="1">
      <c r="A207" s="35" t="s">
        <v>1142</v>
      </c>
      <c r="B207" s="1843">
        <v>45553</v>
      </c>
      <c r="C207" s="1843">
        <v>45545</v>
      </c>
      <c r="D207" s="1835">
        <v>18722</v>
      </c>
      <c r="E207" s="1947" t="s">
        <v>1115</v>
      </c>
      <c r="F207" s="1835">
        <v>744</v>
      </c>
      <c r="G207" s="1947" t="s">
        <v>48</v>
      </c>
      <c r="H207" s="1949">
        <v>3</v>
      </c>
      <c r="I207" s="35" t="s">
        <v>6</v>
      </c>
      <c r="J207" s="1947"/>
      <c r="K207" s="1835"/>
      <c r="L207" s="464">
        <v>163.5</v>
      </c>
      <c r="T207" s="1795"/>
    </row>
    <row r="208" spans="1:20" s="6" customFormat="1">
      <c r="A208" s="35" t="s">
        <v>4058</v>
      </c>
      <c r="B208" s="1843">
        <v>45553</v>
      </c>
      <c r="C208" s="1843">
        <v>45547</v>
      </c>
      <c r="D208" s="1835">
        <v>18730</v>
      </c>
      <c r="E208" s="1947" t="s">
        <v>1115</v>
      </c>
      <c r="F208" s="1835">
        <v>2149</v>
      </c>
      <c r="G208" s="1947" t="s">
        <v>26</v>
      </c>
      <c r="H208" s="1949">
        <v>4</v>
      </c>
      <c r="I208" s="35" t="s">
        <v>6</v>
      </c>
      <c r="J208" s="1947"/>
      <c r="K208" s="1835"/>
      <c r="L208" s="464">
        <v>82</v>
      </c>
      <c r="T208" s="1795"/>
    </row>
    <row r="209" spans="1:20" s="6" customFormat="1">
      <c r="A209" s="35" t="s">
        <v>393</v>
      </c>
      <c r="B209" s="1843">
        <v>45554</v>
      </c>
      <c r="C209" s="1843">
        <v>45545</v>
      </c>
      <c r="D209" s="1835">
        <v>18744</v>
      </c>
      <c r="E209" s="1947" t="s">
        <v>2351</v>
      </c>
      <c r="F209" s="1835">
        <v>2560</v>
      </c>
      <c r="G209" s="1947" t="s">
        <v>5</v>
      </c>
      <c r="H209" s="1949">
        <v>6</v>
      </c>
      <c r="I209" s="35" t="s">
        <v>6</v>
      </c>
      <c r="J209" s="1947"/>
      <c r="K209" s="1835"/>
      <c r="L209" s="464">
        <v>271.2</v>
      </c>
      <c r="T209" s="1795"/>
    </row>
    <row r="210" spans="1:20" s="6" customFormat="1">
      <c r="A210" s="35" t="s">
        <v>3886</v>
      </c>
      <c r="B210" s="1843">
        <v>45553</v>
      </c>
      <c r="C210" s="1843">
        <v>45548</v>
      </c>
      <c r="D210" s="1835">
        <v>18732</v>
      </c>
      <c r="E210" s="1947" t="s">
        <v>1221</v>
      </c>
      <c r="F210" s="1835">
        <v>2244</v>
      </c>
      <c r="G210" s="1947" t="s">
        <v>17</v>
      </c>
      <c r="H210" s="1949" t="s">
        <v>952</v>
      </c>
      <c r="I210" s="35" t="s">
        <v>6</v>
      </c>
      <c r="J210" s="1947"/>
      <c r="K210" s="1835"/>
      <c r="L210" s="464">
        <v>116.47</v>
      </c>
      <c r="T210" s="1795"/>
    </row>
    <row r="211" spans="1:20" s="6" customFormat="1">
      <c r="A211" s="35" t="s">
        <v>1303</v>
      </c>
      <c r="B211" s="1843">
        <v>45553</v>
      </c>
      <c r="C211" s="1843">
        <v>45548</v>
      </c>
      <c r="D211" s="1835">
        <v>18734</v>
      </c>
      <c r="E211" s="1947" t="s">
        <v>1221</v>
      </c>
      <c r="F211" s="1835">
        <v>4737</v>
      </c>
      <c r="G211" s="1947" t="s">
        <v>103</v>
      </c>
      <c r="H211" s="1949">
        <v>2</v>
      </c>
      <c r="I211" s="35" t="s">
        <v>6</v>
      </c>
      <c r="J211" s="1947" t="s">
        <v>991</v>
      </c>
      <c r="K211" s="1835"/>
      <c r="L211" s="464">
        <v>86.4</v>
      </c>
      <c r="T211" s="1795"/>
    </row>
    <row r="212" spans="1:20" s="6" customFormat="1">
      <c r="A212" s="35" t="s">
        <v>1303</v>
      </c>
      <c r="B212" s="1843">
        <v>45553</v>
      </c>
      <c r="C212" s="1843">
        <v>45548</v>
      </c>
      <c r="D212" s="1835">
        <v>18737</v>
      </c>
      <c r="E212" s="1947" t="s">
        <v>1221</v>
      </c>
      <c r="F212" s="1835">
        <v>3625</v>
      </c>
      <c r="G212" s="1947" t="s">
        <v>902</v>
      </c>
      <c r="H212" s="1949">
        <v>20</v>
      </c>
      <c r="I212" s="35" t="s">
        <v>6</v>
      </c>
      <c r="J212" s="1947"/>
      <c r="K212" s="1835"/>
      <c r="L212" s="464">
        <v>431.2</v>
      </c>
      <c r="T212" s="1795"/>
    </row>
    <row r="213" spans="1:20" s="6" customFormat="1">
      <c r="A213" s="35" t="s">
        <v>779</v>
      </c>
      <c r="B213" s="1843">
        <v>45553</v>
      </c>
      <c r="C213" s="1843">
        <v>45547</v>
      </c>
      <c r="D213" s="1835">
        <v>18738</v>
      </c>
      <c r="E213" s="1947" t="s">
        <v>1115</v>
      </c>
      <c r="F213" s="1835">
        <v>753</v>
      </c>
      <c r="G213" s="1947" t="s">
        <v>47</v>
      </c>
      <c r="H213" s="1949">
        <v>20</v>
      </c>
      <c r="I213" s="35" t="s">
        <v>6</v>
      </c>
      <c r="J213" s="1947"/>
      <c r="K213" s="1835"/>
      <c r="L213" s="464">
        <v>570</v>
      </c>
      <c r="T213" s="1795"/>
    </row>
    <row r="214" spans="1:20" s="6" customFormat="1">
      <c r="A214" s="35" t="s">
        <v>2374</v>
      </c>
      <c r="B214" s="1843">
        <v>45565</v>
      </c>
      <c r="C214" s="1843">
        <v>45554</v>
      </c>
      <c r="D214" s="1835">
        <v>18754</v>
      </c>
      <c r="E214" s="1947" t="s">
        <v>1221</v>
      </c>
      <c r="F214" s="1835">
        <v>4358</v>
      </c>
      <c r="G214" s="1947" t="s">
        <v>2375</v>
      </c>
      <c r="H214" s="1949">
        <v>100</v>
      </c>
      <c r="I214" s="35" t="s">
        <v>6</v>
      </c>
      <c r="J214" s="1947"/>
      <c r="K214" s="1835"/>
      <c r="L214" s="464"/>
      <c r="T214" s="1795"/>
    </row>
    <row r="215" spans="1:20" s="6" customFormat="1">
      <c r="A215" s="35"/>
      <c r="B215" s="1843"/>
      <c r="C215" s="1843"/>
      <c r="D215" s="1835"/>
      <c r="E215" s="1947" t="s">
        <v>1221</v>
      </c>
      <c r="F215" s="1835">
        <v>4375</v>
      </c>
      <c r="G215" s="1947" t="s">
        <v>31</v>
      </c>
      <c r="H215" s="1949">
        <v>200</v>
      </c>
      <c r="I215" s="35" t="s">
        <v>6</v>
      </c>
      <c r="J215" s="1947"/>
      <c r="K215" s="1835"/>
      <c r="L215" s="464">
        <v>7330</v>
      </c>
      <c r="T215" s="1795"/>
    </row>
    <row r="216" spans="1:20" s="6" customFormat="1">
      <c r="A216" s="35" t="s">
        <v>3619</v>
      </c>
      <c r="B216" s="1843">
        <v>45554</v>
      </c>
      <c r="C216" s="1843">
        <v>45548</v>
      </c>
      <c r="D216" s="1835">
        <v>18777</v>
      </c>
      <c r="E216" s="1947" t="s">
        <v>1115</v>
      </c>
      <c r="F216" s="1835">
        <v>1555</v>
      </c>
      <c r="G216" s="1947" t="s">
        <v>22</v>
      </c>
      <c r="H216" s="1949">
        <v>18750</v>
      </c>
      <c r="I216" s="35" t="s">
        <v>6</v>
      </c>
      <c r="J216" s="1947"/>
      <c r="K216" s="1835"/>
      <c r="L216" s="464">
        <v>253.12</v>
      </c>
      <c r="T216" s="1795"/>
    </row>
    <row r="217" spans="1:20" s="6" customFormat="1">
      <c r="A217" s="35" t="s">
        <v>2506</v>
      </c>
      <c r="B217" s="1843">
        <v>45554</v>
      </c>
      <c r="C217" s="1843">
        <v>45548</v>
      </c>
      <c r="D217" s="1835">
        <v>18769</v>
      </c>
      <c r="E217" s="1947" t="s">
        <v>1115</v>
      </c>
      <c r="F217" s="1835">
        <v>1106</v>
      </c>
      <c r="G217" s="1947" t="s">
        <v>18</v>
      </c>
      <c r="H217" s="1949">
        <v>10</v>
      </c>
      <c r="I217" s="35" t="s">
        <v>6</v>
      </c>
      <c r="J217" s="1947"/>
      <c r="K217" s="1835"/>
      <c r="L217" s="464">
        <v>265</v>
      </c>
      <c r="T217" s="1795"/>
    </row>
    <row r="218" spans="1:20" s="6" customFormat="1">
      <c r="A218" s="35" t="s">
        <v>520</v>
      </c>
      <c r="B218" s="1948">
        <v>45554</v>
      </c>
      <c r="C218" s="1843">
        <v>45551</v>
      </c>
      <c r="D218" s="1835">
        <v>18784</v>
      </c>
      <c r="E218" s="1947" t="s">
        <v>2351</v>
      </c>
      <c r="F218" s="1835">
        <v>4466</v>
      </c>
      <c r="G218" s="1947" t="s">
        <v>521</v>
      </c>
      <c r="H218" s="1949">
        <v>120</v>
      </c>
      <c r="I218" s="35" t="s">
        <v>6</v>
      </c>
      <c r="J218" s="1947"/>
      <c r="K218" s="1835"/>
      <c r="L218" s="464">
        <v>1866</v>
      </c>
      <c r="T218" s="1795"/>
    </row>
    <row r="219" spans="1:20" s="6" customFormat="1">
      <c r="A219" s="35" t="s">
        <v>3838</v>
      </c>
      <c r="B219" s="1948" t="s">
        <v>4188</v>
      </c>
      <c r="C219" s="1843">
        <v>45548</v>
      </c>
      <c r="D219" s="1835">
        <v>18786</v>
      </c>
      <c r="E219" s="1947" t="s">
        <v>1115</v>
      </c>
      <c r="F219" s="1835">
        <v>1454</v>
      </c>
      <c r="G219" s="1947" t="s">
        <v>864</v>
      </c>
      <c r="H219" s="1949" t="s">
        <v>923</v>
      </c>
      <c r="I219" s="35" t="s">
        <v>6</v>
      </c>
      <c r="J219" s="1947"/>
      <c r="K219" s="1835"/>
      <c r="L219" s="464">
        <v>77.5</v>
      </c>
      <c r="T219" s="1795"/>
    </row>
    <row r="220" spans="1:20" s="6" customFormat="1">
      <c r="A220" s="35" t="s">
        <v>1303</v>
      </c>
      <c r="B220" s="1843">
        <v>45560</v>
      </c>
      <c r="C220" s="1843">
        <v>45551</v>
      </c>
      <c r="D220" s="1835">
        <v>18796</v>
      </c>
      <c r="E220" s="1947" t="s">
        <v>1221</v>
      </c>
      <c r="F220" s="1835">
        <v>3630</v>
      </c>
      <c r="G220" s="1947" t="s">
        <v>1465</v>
      </c>
      <c r="H220" s="1949">
        <v>6</v>
      </c>
      <c r="I220" s="35" t="s">
        <v>6</v>
      </c>
      <c r="J220" s="1947"/>
      <c r="K220" s="1835"/>
      <c r="L220" s="464"/>
      <c r="T220" s="1795"/>
    </row>
    <row r="221" spans="1:20" s="6" customFormat="1">
      <c r="A221" s="35"/>
      <c r="B221" s="1843"/>
      <c r="C221" s="1843"/>
      <c r="D221" s="1835"/>
      <c r="E221" s="1947" t="s">
        <v>2351</v>
      </c>
      <c r="F221" s="1835">
        <v>3623</v>
      </c>
      <c r="G221" s="1947" t="s">
        <v>47</v>
      </c>
      <c r="H221" s="1949">
        <v>50</v>
      </c>
      <c r="I221" s="35" t="s">
        <v>6</v>
      </c>
      <c r="J221" s="1947"/>
      <c r="K221" s="1835"/>
      <c r="L221" s="464"/>
      <c r="T221" s="1795"/>
    </row>
    <row r="222" spans="1:20" s="6" customFormat="1">
      <c r="A222" s="35"/>
      <c r="B222" s="1843"/>
      <c r="C222" s="1843"/>
      <c r="D222" s="1835"/>
      <c r="E222" s="1947" t="s">
        <v>1221</v>
      </c>
      <c r="F222" s="1835">
        <v>3624</v>
      </c>
      <c r="G222" s="1947" t="s">
        <v>63</v>
      </c>
      <c r="H222" s="1949">
        <v>30</v>
      </c>
      <c r="I222" s="35" t="s">
        <v>6</v>
      </c>
      <c r="J222" s="1947"/>
      <c r="K222" s="1835"/>
      <c r="L222" s="464">
        <v>2486.38</v>
      </c>
      <c r="T222" s="1795"/>
    </row>
    <row r="223" spans="1:20" s="6" customFormat="1">
      <c r="A223" s="35" t="s">
        <v>485</v>
      </c>
      <c r="B223" s="1843">
        <v>45560</v>
      </c>
      <c r="C223" s="1843">
        <v>45553</v>
      </c>
      <c r="D223" s="1835">
        <v>18798</v>
      </c>
      <c r="E223" s="1947" t="s">
        <v>1115</v>
      </c>
      <c r="F223" s="1835">
        <v>2039</v>
      </c>
      <c r="G223" s="1947" t="s">
        <v>29</v>
      </c>
      <c r="H223" s="1949">
        <v>102</v>
      </c>
      <c r="I223" s="35" t="s">
        <v>6</v>
      </c>
      <c r="J223" s="1947"/>
      <c r="K223" s="1835"/>
      <c r="L223" s="464"/>
      <c r="T223" s="1795"/>
    </row>
    <row r="224" spans="1:20" s="6" customFormat="1">
      <c r="A224" s="35"/>
      <c r="B224" s="1843"/>
      <c r="C224" s="1843"/>
      <c r="D224" s="1835"/>
      <c r="E224" s="1947" t="s">
        <v>2351</v>
      </c>
      <c r="F224" s="1835">
        <v>3096</v>
      </c>
      <c r="G224" s="1947" t="s">
        <v>47</v>
      </c>
      <c r="H224" s="1949">
        <v>30</v>
      </c>
      <c r="I224" s="35" t="s">
        <v>6</v>
      </c>
      <c r="J224" s="1947"/>
      <c r="K224" s="1835"/>
      <c r="L224" s="464">
        <v>4117.6000000000004</v>
      </c>
      <c r="T224" s="1795"/>
    </row>
    <row r="225" spans="1:20" s="6" customFormat="1">
      <c r="A225" s="35" t="s">
        <v>1564</v>
      </c>
      <c r="B225" s="1843">
        <v>45560</v>
      </c>
      <c r="C225" s="1843">
        <v>45551</v>
      </c>
      <c r="D225" s="1835">
        <v>18807</v>
      </c>
      <c r="E225" s="1947" t="s">
        <v>1115</v>
      </c>
      <c r="F225" s="1835">
        <v>951</v>
      </c>
      <c r="G225" s="1947" t="s">
        <v>58</v>
      </c>
      <c r="H225" s="1949">
        <v>5</v>
      </c>
      <c r="I225" s="35" t="s">
        <v>6</v>
      </c>
      <c r="J225" s="1947"/>
      <c r="K225" s="1835"/>
      <c r="L225" s="464">
        <v>542.5</v>
      </c>
      <c r="T225" s="1795"/>
    </row>
    <row r="226" spans="1:20" s="6" customFormat="1">
      <c r="A226" s="35" t="s">
        <v>485</v>
      </c>
      <c r="B226" s="1843">
        <v>45560</v>
      </c>
      <c r="C226" s="1843">
        <v>45551</v>
      </c>
      <c r="D226" s="1835">
        <v>18804</v>
      </c>
      <c r="E226" s="1947" t="s">
        <v>40</v>
      </c>
      <c r="F226" s="1835">
        <v>2063</v>
      </c>
      <c r="G226" s="1947" t="s">
        <v>4189</v>
      </c>
      <c r="H226" s="1949">
        <v>40</v>
      </c>
      <c r="I226" s="35" t="s">
        <v>6</v>
      </c>
      <c r="J226" s="1947"/>
      <c r="K226" s="1835"/>
      <c r="L226" s="464">
        <v>1800</v>
      </c>
      <c r="T226" s="1795"/>
    </row>
    <row r="227" spans="1:20" s="6" customFormat="1">
      <c r="A227" s="35" t="s">
        <v>3295</v>
      </c>
      <c r="B227" s="1843">
        <v>45565</v>
      </c>
      <c r="C227" s="1843">
        <v>45551</v>
      </c>
      <c r="D227" s="1835">
        <v>18810</v>
      </c>
      <c r="E227" s="1947" t="s">
        <v>2351</v>
      </c>
      <c r="F227" s="1835">
        <v>4811</v>
      </c>
      <c r="G227" s="1947" t="s">
        <v>22</v>
      </c>
      <c r="H227" s="1949">
        <v>10</v>
      </c>
      <c r="I227" s="35" t="s">
        <v>6</v>
      </c>
      <c r="J227" s="1947"/>
      <c r="K227" s="1835"/>
      <c r="L227" s="464">
        <v>1032</v>
      </c>
      <c r="T227" s="1795"/>
    </row>
    <row r="228" spans="1:20" s="6" customFormat="1">
      <c r="A228" s="35" t="s">
        <v>3473</v>
      </c>
      <c r="B228" s="1843">
        <v>45560</v>
      </c>
      <c r="C228" s="1843">
        <v>45551</v>
      </c>
      <c r="D228" s="1835">
        <v>18817</v>
      </c>
      <c r="E228" s="1947" t="s">
        <v>1115</v>
      </c>
      <c r="F228" s="1835">
        <v>951</v>
      </c>
      <c r="G228" s="1947" t="s">
        <v>58</v>
      </c>
      <c r="H228" s="1949">
        <v>2</v>
      </c>
      <c r="I228" s="35" t="s">
        <v>6</v>
      </c>
      <c r="J228" s="1947"/>
      <c r="K228" s="1835"/>
      <c r="L228" s="464"/>
      <c r="T228" s="1795"/>
    </row>
    <row r="229" spans="1:20" s="6" customFormat="1">
      <c r="A229" s="35"/>
      <c r="B229" s="1843"/>
      <c r="C229" s="1843"/>
      <c r="D229" s="1835"/>
      <c r="E229" s="1947" t="s">
        <v>4192</v>
      </c>
      <c r="F229" s="1835">
        <v>3341</v>
      </c>
      <c r="G229" s="1947" t="s">
        <v>19</v>
      </c>
      <c r="H229" s="1949">
        <v>10</v>
      </c>
      <c r="I229" s="35" t="s">
        <v>6</v>
      </c>
      <c r="J229" s="1947"/>
      <c r="K229" s="1835"/>
      <c r="L229" s="464"/>
      <c r="T229" s="1795"/>
    </row>
    <row r="230" spans="1:20" s="6" customFormat="1">
      <c r="A230" s="35" t="s">
        <v>4193</v>
      </c>
      <c r="B230" s="1843">
        <v>45560</v>
      </c>
      <c r="C230" s="1843">
        <v>45552</v>
      </c>
      <c r="D230" s="1835">
        <v>18822</v>
      </c>
      <c r="E230" s="1947" t="s">
        <v>1115</v>
      </c>
      <c r="F230" s="1835">
        <v>2825</v>
      </c>
      <c r="G230" s="1947" t="s">
        <v>207</v>
      </c>
      <c r="H230" s="1949">
        <v>5</v>
      </c>
      <c r="I230" s="35" t="s">
        <v>6</v>
      </c>
      <c r="J230" s="1947"/>
      <c r="K230" s="1835"/>
      <c r="L230" s="464"/>
      <c r="T230" s="1795"/>
    </row>
    <row r="231" spans="1:20" s="6" customFormat="1">
      <c r="A231" s="35"/>
      <c r="B231" s="1843"/>
      <c r="C231" s="1843"/>
      <c r="D231" s="1835"/>
      <c r="E231" s="1947" t="s">
        <v>1115</v>
      </c>
      <c r="F231" s="1835">
        <v>1087</v>
      </c>
      <c r="G231" s="1947" t="s">
        <v>46</v>
      </c>
      <c r="H231" s="1949">
        <v>3</v>
      </c>
      <c r="I231" s="35" t="s">
        <v>6</v>
      </c>
      <c r="J231" s="1947"/>
      <c r="K231" s="1835"/>
      <c r="L231" s="464"/>
      <c r="T231" s="1795"/>
    </row>
    <row r="232" spans="1:20" s="6" customFormat="1">
      <c r="A232" s="35" t="s">
        <v>2370</v>
      </c>
      <c r="B232" s="1843">
        <v>45555</v>
      </c>
      <c r="C232" s="1843">
        <v>45553</v>
      </c>
      <c r="D232" s="1835">
        <v>18823</v>
      </c>
      <c r="E232" s="1947" t="s">
        <v>1221</v>
      </c>
      <c r="F232" s="1835">
        <v>3590</v>
      </c>
      <c r="G232" s="1947" t="s">
        <v>47</v>
      </c>
      <c r="H232" s="1949">
        <v>20</v>
      </c>
      <c r="I232" s="35" t="s">
        <v>6</v>
      </c>
      <c r="J232" s="1947"/>
      <c r="K232" s="1835"/>
      <c r="L232" s="464"/>
      <c r="T232" s="1795"/>
    </row>
    <row r="233" spans="1:20" s="6" customFormat="1">
      <c r="A233" s="25" t="s">
        <v>2854</v>
      </c>
      <c r="B233" s="14">
        <v>45569</v>
      </c>
      <c r="C233" s="14">
        <v>45551</v>
      </c>
      <c r="D233" s="9">
        <v>18593</v>
      </c>
      <c r="E233" s="9" t="s">
        <v>1115</v>
      </c>
      <c r="F233" s="9">
        <v>1126</v>
      </c>
      <c r="G233" s="9" t="s">
        <v>57</v>
      </c>
      <c r="H233" s="10">
        <v>30</v>
      </c>
      <c r="I233" s="35" t="s">
        <v>6</v>
      </c>
      <c r="J233" s="9"/>
      <c r="K233" s="9"/>
      <c r="L233" s="458">
        <v>2283</v>
      </c>
      <c r="T233" s="1795"/>
    </row>
    <row r="234" spans="1:20" s="16" customFormat="1">
      <c r="A234" s="25" t="s">
        <v>3809</v>
      </c>
      <c r="B234" s="14">
        <v>45559</v>
      </c>
      <c r="C234" s="14">
        <v>45553</v>
      </c>
      <c r="D234" s="9">
        <v>18825</v>
      </c>
      <c r="E234" s="9" t="s">
        <v>7</v>
      </c>
      <c r="F234" s="9">
        <v>5041</v>
      </c>
      <c r="G234" s="9" t="s">
        <v>17</v>
      </c>
      <c r="H234" s="10">
        <v>10</v>
      </c>
      <c r="I234" s="35" t="s">
        <v>6</v>
      </c>
      <c r="J234" s="9"/>
      <c r="K234" s="9"/>
      <c r="L234" s="458"/>
    </row>
    <row r="235" spans="1:20" s="16" customFormat="1">
      <c r="A235" s="25"/>
      <c r="B235" s="14"/>
      <c r="C235" s="14"/>
      <c r="D235" s="9"/>
      <c r="E235" s="9" t="s">
        <v>1221</v>
      </c>
      <c r="F235" s="9">
        <v>5035</v>
      </c>
      <c r="G235" s="9" t="s">
        <v>17</v>
      </c>
      <c r="H235" s="10">
        <v>10</v>
      </c>
      <c r="I235" s="35" t="s">
        <v>6</v>
      </c>
      <c r="J235" s="9"/>
      <c r="K235" s="9"/>
      <c r="L235" s="458"/>
    </row>
    <row r="236" spans="1:20" s="6" customFormat="1">
      <c r="A236" s="25" t="s">
        <v>86</v>
      </c>
      <c r="B236" s="14">
        <v>45561</v>
      </c>
      <c r="C236" s="14">
        <v>45553</v>
      </c>
      <c r="D236" s="9">
        <v>18831</v>
      </c>
      <c r="E236" s="9" t="s">
        <v>1221</v>
      </c>
      <c r="F236" s="9">
        <v>1712</v>
      </c>
      <c r="G236" s="9" t="s">
        <v>19</v>
      </c>
      <c r="H236" s="10">
        <v>3</v>
      </c>
      <c r="I236" s="35" t="s">
        <v>6</v>
      </c>
      <c r="J236" s="9"/>
      <c r="K236" s="9"/>
      <c r="L236" s="458"/>
      <c r="T236" s="1795"/>
    </row>
    <row r="237" spans="1:20" s="6" customFormat="1">
      <c r="A237" s="25" t="s">
        <v>86</v>
      </c>
      <c r="B237" s="14">
        <v>45561</v>
      </c>
      <c r="C237" s="14">
        <v>45553</v>
      </c>
      <c r="D237" s="9">
        <v>18830</v>
      </c>
      <c r="E237" s="9" t="s">
        <v>1221</v>
      </c>
      <c r="F237" s="9">
        <v>2244</v>
      </c>
      <c r="G237" s="9" t="s">
        <v>17</v>
      </c>
      <c r="H237" s="10" t="s">
        <v>1212</v>
      </c>
      <c r="I237" s="35" t="s">
        <v>6</v>
      </c>
      <c r="J237" s="9"/>
      <c r="K237" s="9"/>
      <c r="L237" s="458"/>
      <c r="T237" s="1795"/>
    </row>
    <row r="238" spans="1:20" s="6" customFormat="1">
      <c r="A238" s="25" t="s">
        <v>115</v>
      </c>
      <c r="B238" s="14">
        <v>45561</v>
      </c>
      <c r="C238" s="14">
        <v>45558</v>
      </c>
      <c r="D238" s="9">
        <v>18826</v>
      </c>
      <c r="E238" s="9" t="s">
        <v>1115</v>
      </c>
      <c r="F238" s="9">
        <v>2604</v>
      </c>
      <c r="G238" s="9" t="s">
        <v>116</v>
      </c>
      <c r="H238" s="10">
        <v>21</v>
      </c>
      <c r="I238" s="35" t="s">
        <v>6</v>
      </c>
      <c r="J238" s="9"/>
      <c r="K238" s="9"/>
      <c r="L238" s="458"/>
      <c r="T238" s="1795"/>
    </row>
    <row r="239" spans="1:20" s="6" customFormat="1">
      <c r="A239" s="25" t="s">
        <v>3100</v>
      </c>
      <c r="B239" s="14">
        <v>45561</v>
      </c>
      <c r="C239" s="14">
        <v>45553</v>
      </c>
      <c r="D239" s="9">
        <v>18837</v>
      </c>
      <c r="E239" s="9" t="s">
        <v>1115</v>
      </c>
      <c r="F239" s="9">
        <v>4256</v>
      </c>
      <c r="G239" s="9" t="s">
        <v>29</v>
      </c>
      <c r="H239" s="10">
        <v>25</v>
      </c>
      <c r="I239" s="35" t="s">
        <v>6</v>
      </c>
      <c r="J239" s="9"/>
      <c r="K239" s="9"/>
      <c r="L239" s="458"/>
      <c r="T239" s="1795"/>
    </row>
    <row r="240" spans="1:20" s="6" customFormat="1">
      <c r="A240" s="25" t="s">
        <v>779</v>
      </c>
      <c r="B240" s="14">
        <v>45562</v>
      </c>
      <c r="C240" s="14">
        <v>45553</v>
      </c>
      <c r="D240" s="9">
        <v>18844</v>
      </c>
      <c r="E240" s="9" t="s">
        <v>1115</v>
      </c>
      <c r="F240" s="9">
        <v>753</v>
      </c>
      <c r="G240" s="9" t="s">
        <v>47</v>
      </c>
      <c r="H240" s="10">
        <v>20</v>
      </c>
      <c r="I240" s="35" t="s">
        <v>6</v>
      </c>
      <c r="J240" s="9"/>
      <c r="K240" s="9"/>
      <c r="L240" s="458"/>
      <c r="T240" s="1795"/>
    </row>
    <row r="241" spans="1:20" s="6" customFormat="1">
      <c r="A241" s="25" t="s">
        <v>4048</v>
      </c>
      <c r="B241" s="14">
        <v>45562</v>
      </c>
      <c r="C241" s="14">
        <v>45560</v>
      </c>
      <c r="D241" s="9">
        <v>18866</v>
      </c>
      <c r="E241" s="9" t="s">
        <v>1115</v>
      </c>
      <c r="F241" s="9">
        <v>5235</v>
      </c>
      <c r="G241" s="9" t="s">
        <v>4049</v>
      </c>
      <c r="H241" s="10">
        <v>60</v>
      </c>
      <c r="I241" s="35" t="s">
        <v>6</v>
      </c>
      <c r="J241" s="9"/>
      <c r="K241" s="9"/>
      <c r="L241" s="458"/>
      <c r="T241" s="1795"/>
    </row>
    <row r="242" spans="1:20" s="6" customFormat="1">
      <c r="A242" s="25"/>
      <c r="B242" s="14"/>
      <c r="C242" s="14"/>
      <c r="D242" s="9"/>
      <c r="E242" s="9" t="s">
        <v>1115</v>
      </c>
      <c r="F242" s="9">
        <v>5236</v>
      </c>
      <c r="G242" s="9" t="s">
        <v>826</v>
      </c>
      <c r="H242" s="10">
        <v>40</v>
      </c>
      <c r="I242" s="35" t="s">
        <v>6</v>
      </c>
      <c r="J242" s="9" t="s">
        <v>4201</v>
      </c>
      <c r="K242" s="9"/>
      <c r="L242" s="458"/>
      <c r="T242" s="1795"/>
    </row>
    <row r="243" spans="1:20" s="6" customFormat="1">
      <c r="A243" s="35" t="s">
        <v>2469</v>
      </c>
      <c r="B243" s="1843">
        <v>45565</v>
      </c>
      <c r="C243" s="1843">
        <v>45558</v>
      </c>
      <c r="D243" s="1835">
        <v>18855</v>
      </c>
      <c r="E243" s="1947" t="s">
        <v>1115</v>
      </c>
      <c r="F243" s="1835">
        <v>3620</v>
      </c>
      <c r="G243" s="1947" t="s">
        <v>22</v>
      </c>
      <c r="H243" s="1949">
        <v>50</v>
      </c>
      <c r="I243" s="35" t="s">
        <v>6</v>
      </c>
      <c r="J243" s="1947"/>
      <c r="K243" s="1835"/>
      <c r="L243" s="464"/>
      <c r="T243" s="1795"/>
    </row>
    <row r="244" spans="1:20" s="6" customFormat="1">
      <c r="A244" s="35" t="s">
        <v>1120</v>
      </c>
      <c r="B244" s="1843">
        <v>45565</v>
      </c>
      <c r="C244" s="1843">
        <v>45559</v>
      </c>
      <c r="D244" s="1835">
        <v>18856</v>
      </c>
      <c r="E244" s="1947" t="s">
        <v>1115</v>
      </c>
      <c r="F244" s="1835">
        <v>2357</v>
      </c>
      <c r="G244" s="1947" t="s">
        <v>35</v>
      </c>
      <c r="H244" s="1949">
        <v>6</v>
      </c>
      <c r="I244" s="35" t="s">
        <v>6</v>
      </c>
      <c r="J244" s="1947"/>
      <c r="K244" s="1835"/>
      <c r="L244" s="464"/>
      <c r="T244" s="1795"/>
    </row>
    <row r="245" spans="1:20" s="6" customFormat="1">
      <c r="A245" s="35"/>
      <c r="B245" s="1843"/>
      <c r="C245" s="1843"/>
      <c r="D245" s="1835"/>
      <c r="E245" s="1947" t="s">
        <v>1115</v>
      </c>
      <c r="F245" s="1835">
        <v>951</v>
      </c>
      <c r="G245" s="1947" t="s">
        <v>58</v>
      </c>
      <c r="H245" s="1949">
        <v>2</v>
      </c>
      <c r="I245" s="35" t="s">
        <v>6</v>
      </c>
      <c r="J245" s="1947"/>
      <c r="K245" s="1835"/>
      <c r="L245" s="464"/>
      <c r="T245" s="1795"/>
    </row>
    <row r="246" spans="1:20" s="6" customFormat="1">
      <c r="A246" s="35" t="s">
        <v>132</v>
      </c>
      <c r="B246" s="1843">
        <v>45565</v>
      </c>
      <c r="C246" s="1843">
        <v>45559</v>
      </c>
      <c r="D246" s="1835">
        <v>18858</v>
      </c>
      <c r="E246" s="1947" t="s">
        <v>7</v>
      </c>
      <c r="F246" s="1835">
        <v>3758</v>
      </c>
      <c r="G246" s="1947" t="s">
        <v>62</v>
      </c>
      <c r="H246" s="1949">
        <v>20</v>
      </c>
      <c r="I246" s="35" t="s">
        <v>6</v>
      </c>
      <c r="J246" s="1947"/>
      <c r="K246" s="1835"/>
      <c r="L246" s="464"/>
      <c r="T246" s="1795"/>
    </row>
    <row r="247" spans="1:20" s="6" customFormat="1">
      <c r="A247" s="35" t="s">
        <v>86</v>
      </c>
      <c r="B247" s="1843">
        <v>45565</v>
      </c>
      <c r="C247" s="1843">
        <v>45558</v>
      </c>
      <c r="D247" s="1835">
        <v>18862</v>
      </c>
      <c r="E247" s="1947" t="s">
        <v>1221</v>
      </c>
      <c r="F247" s="1835">
        <v>2244</v>
      </c>
      <c r="G247" s="1947" t="s">
        <v>17</v>
      </c>
      <c r="H247" s="1949" t="s">
        <v>1212</v>
      </c>
      <c r="I247" s="35" t="s">
        <v>6</v>
      </c>
      <c r="J247" s="1947"/>
      <c r="K247" s="1835"/>
      <c r="L247" s="464"/>
      <c r="T247" s="1795"/>
    </row>
    <row r="248" spans="1:20" s="6" customFormat="1">
      <c r="A248" s="35" t="s">
        <v>779</v>
      </c>
      <c r="B248" s="1843">
        <v>45565</v>
      </c>
      <c r="C248" s="1843">
        <v>45558</v>
      </c>
      <c r="D248" s="1835">
        <v>18875</v>
      </c>
      <c r="E248" s="1947" t="s">
        <v>1115</v>
      </c>
      <c r="F248" s="1835">
        <v>753</v>
      </c>
      <c r="G248" s="1947" t="s">
        <v>47</v>
      </c>
      <c r="H248" s="1949">
        <v>20</v>
      </c>
      <c r="I248" s="35" t="s">
        <v>6</v>
      </c>
      <c r="J248" s="1947"/>
      <c r="K248" s="1835"/>
      <c r="L248" s="464"/>
      <c r="T248" s="1795"/>
    </row>
    <row r="249" spans="1:20" s="6" customFormat="1">
      <c r="A249" s="35" t="s">
        <v>136</v>
      </c>
      <c r="B249" s="1843">
        <v>45565</v>
      </c>
      <c r="C249" s="1843">
        <v>45559</v>
      </c>
      <c r="D249" s="1835">
        <v>18854</v>
      </c>
      <c r="E249" s="1947" t="s">
        <v>1221</v>
      </c>
      <c r="F249" s="1835">
        <v>4268</v>
      </c>
      <c r="G249" s="1947" t="s">
        <v>29</v>
      </c>
      <c r="H249" s="1949">
        <v>9</v>
      </c>
      <c r="I249" s="35" t="s">
        <v>6</v>
      </c>
      <c r="J249" s="1947"/>
      <c r="K249" s="1835"/>
      <c r="L249" s="464"/>
      <c r="T249" s="1795"/>
    </row>
    <row r="250" spans="1:20" s="6" customFormat="1">
      <c r="A250" s="35" t="s">
        <v>1468</v>
      </c>
      <c r="B250" s="1843">
        <v>45565</v>
      </c>
      <c r="C250" s="1843">
        <v>45558</v>
      </c>
      <c r="D250" s="1835">
        <v>18877</v>
      </c>
      <c r="E250" s="1947" t="s">
        <v>1115</v>
      </c>
      <c r="F250" s="1835">
        <v>753</v>
      </c>
      <c r="G250" s="1947" t="s">
        <v>47</v>
      </c>
      <c r="H250" s="1949" t="s">
        <v>903</v>
      </c>
      <c r="I250" s="35" t="s">
        <v>6</v>
      </c>
      <c r="J250" s="1947"/>
      <c r="K250" s="1835"/>
      <c r="L250" s="464"/>
      <c r="T250" s="1795"/>
    </row>
    <row r="251" spans="1:20" s="6" customFormat="1">
      <c r="A251" s="35" t="s">
        <v>3792</v>
      </c>
      <c r="B251" s="1843">
        <v>45565</v>
      </c>
      <c r="C251" s="1843">
        <v>45559</v>
      </c>
      <c r="D251" s="1835">
        <v>18880</v>
      </c>
      <c r="E251" s="1947" t="s">
        <v>2351</v>
      </c>
      <c r="F251" s="1835">
        <v>5081</v>
      </c>
      <c r="G251" s="1947" t="s">
        <v>3338</v>
      </c>
      <c r="H251" s="1949">
        <v>24</v>
      </c>
      <c r="I251" s="35" t="s">
        <v>6</v>
      </c>
      <c r="J251" s="1947"/>
      <c r="K251" s="1835"/>
      <c r="L251" s="464"/>
      <c r="T251" s="1795"/>
    </row>
    <row r="252" spans="1:20" s="6" customFormat="1">
      <c r="A252" s="35"/>
      <c r="B252" s="1843"/>
      <c r="C252" s="1843"/>
      <c r="D252" s="1835"/>
      <c r="E252" s="1947" t="s">
        <v>1115</v>
      </c>
      <c r="F252" s="1835">
        <v>908</v>
      </c>
      <c r="G252" s="1947" t="s">
        <v>30</v>
      </c>
      <c r="H252" s="1949">
        <v>14</v>
      </c>
      <c r="I252" s="35" t="s">
        <v>6</v>
      </c>
      <c r="J252" s="1947"/>
      <c r="K252" s="1835"/>
      <c r="L252" s="464"/>
      <c r="T252" s="1795"/>
    </row>
    <row r="253" spans="1:20" s="6" customFormat="1">
      <c r="A253" s="35"/>
      <c r="B253" s="1843"/>
      <c r="C253" s="1843"/>
      <c r="D253" s="1835"/>
      <c r="E253" s="1947" t="s">
        <v>1115</v>
      </c>
      <c r="F253" s="1835">
        <v>879</v>
      </c>
      <c r="G253" s="1947" t="s">
        <v>17</v>
      </c>
      <c r="H253" s="1949" t="s">
        <v>1212</v>
      </c>
      <c r="I253" s="35" t="s">
        <v>6</v>
      </c>
      <c r="J253" s="1947"/>
      <c r="K253" s="1835"/>
      <c r="L253" s="464"/>
      <c r="T253" s="1795"/>
    </row>
    <row r="254" spans="1:20" s="6" customFormat="1">
      <c r="A254" s="35" t="s">
        <v>4205</v>
      </c>
      <c r="B254" s="1843">
        <v>45565</v>
      </c>
      <c r="C254" s="1843">
        <v>45559</v>
      </c>
      <c r="D254" s="1835">
        <v>18883</v>
      </c>
      <c r="E254" s="1947" t="s">
        <v>1115</v>
      </c>
      <c r="F254" s="1835">
        <v>4674</v>
      </c>
      <c r="G254" s="1947" t="s">
        <v>29</v>
      </c>
      <c r="H254" s="1949" t="s">
        <v>944</v>
      </c>
      <c r="I254" s="35" t="s">
        <v>6</v>
      </c>
      <c r="J254" s="1947"/>
      <c r="K254" s="1835"/>
      <c r="L254" s="464"/>
      <c r="T254" s="1795"/>
    </row>
    <row r="255" spans="1:20" s="6" customFormat="1">
      <c r="A255" s="35" t="s">
        <v>137</v>
      </c>
      <c r="B255" s="1843">
        <v>45565</v>
      </c>
      <c r="C255" s="1843">
        <v>45560</v>
      </c>
      <c r="D255" s="1835">
        <v>18886</v>
      </c>
      <c r="E255" s="1947" t="s">
        <v>44</v>
      </c>
      <c r="F255" s="1835">
        <v>4029</v>
      </c>
      <c r="G255" s="1947" t="s">
        <v>219</v>
      </c>
      <c r="H255" s="1949">
        <v>60</v>
      </c>
      <c r="I255" s="35" t="s">
        <v>6</v>
      </c>
      <c r="J255" s="1947"/>
      <c r="K255" s="1835"/>
      <c r="L255" s="464"/>
      <c r="T255" s="1795"/>
    </row>
    <row r="256" spans="1:20" s="6" customFormat="1">
      <c r="A256" s="35" t="s">
        <v>1532</v>
      </c>
      <c r="B256" s="1843">
        <v>45565</v>
      </c>
      <c r="C256" s="1843">
        <v>45559</v>
      </c>
      <c r="D256" s="1835">
        <v>18887</v>
      </c>
      <c r="E256" s="1947" t="s">
        <v>1115</v>
      </c>
      <c r="F256" s="1835">
        <v>1126</v>
      </c>
      <c r="G256" s="1947" t="s">
        <v>57</v>
      </c>
      <c r="H256" s="1949">
        <v>12</v>
      </c>
      <c r="I256" s="35" t="s">
        <v>6</v>
      </c>
      <c r="J256" s="1947"/>
      <c r="K256" s="1835"/>
      <c r="L256" s="464"/>
      <c r="T256" s="1795"/>
    </row>
    <row r="257" spans="1:20" s="6" customFormat="1">
      <c r="A257" s="35" t="s">
        <v>86</v>
      </c>
      <c r="B257" s="1843">
        <v>45565</v>
      </c>
      <c r="C257" s="1843">
        <v>45559</v>
      </c>
      <c r="D257" s="1835">
        <v>18888</v>
      </c>
      <c r="E257" s="1947" t="s">
        <v>1221</v>
      </c>
      <c r="F257" s="1835">
        <v>1712</v>
      </c>
      <c r="G257" s="1947" t="s">
        <v>19</v>
      </c>
      <c r="H257" s="1949">
        <v>3</v>
      </c>
      <c r="I257" s="35" t="s">
        <v>6</v>
      </c>
      <c r="J257" s="1947"/>
      <c r="K257" s="1835"/>
      <c r="L257" s="464"/>
      <c r="T257" s="1795"/>
    </row>
    <row r="258" spans="1:20" s="6" customFormat="1">
      <c r="A258" s="35" t="s">
        <v>1303</v>
      </c>
      <c r="B258" s="1843">
        <v>45565</v>
      </c>
      <c r="C258" s="1843">
        <v>45559</v>
      </c>
      <c r="D258" s="1835">
        <v>18889</v>
      </c>
      <c r="E258" s="1947" t="s">
        <v>1574</v>
      </c>
      <c r="F258" s="1835">
        <v>3626</v>
      </c>
      <c r="G258" s="1947" t="s">
        <v>1441</v>
      </c>
      <c r="H258" s="1949">
        <v>10</v>
      </c>
      <c r="I258" s="35" t="s">
        <v>6</v>
      </c>
      <c r="J258" s="1947"/>
      <c r="K258" s="1835"/>
      <c r="L258" s="464"/>
      <c r="T258" s="1795"/>
    </row>
    <row r="259" spans="1:20" s="6" customFormat="1">
      <c r="A259" s="35" t="s">
        <v>3957</v>
      </c>
      <c r="B259" s="1843">
        <v>45565</v>
      </c>
      <c r="C259" s="1843">
        <v>45560</v>
      </c>
      <c r="D259" s="1835">
        <v>18904</v>
      </c>
      <c r="E259" s="1947" t="s">
        <v>7</v>
      </c>
      <c r="F259" s="1835">
        <v>5157</v>
      </c>
      <c r="G259" s="1947" t="s">
        <v>382</v>
      </c>
      <c r="H259" s="1949">
        <v>5</v>
      </c>
      <c r="I259" s="35" t="s">
        <v>6</v>
      </c>
      <c r="J259" s="1947"/>
      <c r="K259" s="1835"/>
      <c r="L259" s="464"/>
      <c r="T259" s="1795"/>
    </row>
    <row r="260" spans="1:20" s="6" customFormat="1">
      <c r="A260" s="35" t="s">
        <v>4211</v>
      </c>
      <c r="B260" s="1843">
        <v>45565</v>
      </c>
      <c r="C260" s="1843">
        <v>45559</v>
      </c>
      <c r="D260" s="1835">
        <v>18895</v>
      </c>
      <c r="E260" s="1947" t="s">
        <v>1115</v>
      </c>
      <c r="F260" s="1835">
        <v>879</v>
      </c>
      <c r="G260" s="1947" t="s">
        <v>17</v>
      </c>
      <c r="H260" s="1949" t="s">
        <v>1963</v>
      </c>
      <c r="I260" s="35" t="s">
        <v>6</v>
      </c>
      <c r="J260" s="1947"/>
      <c r="K260" s="1835"/>
      <c r="L260" s="464"/>
      <c r="T260" s="1795"/>
    </row>
    <row r="261" spans="1:20" s="6" customFormat="1">
      <c r="A261" s="35" t="s">
        <v>400</v>
      </c>
      <c r="B261" s="1843">
        <v>45565</v>
      </c>
      <c r="C261" s="1843">
        <v>45560</v>
      </c>
      <c r="D261" s="1835">
        <v>18902</v>
      </c>
      <c r="E261" s="1947" t="s">
        <v>1115</v>
      </c>
      <c r="F261" s="1835">
        <v>753</v>
      </c>
      <c r="G261" s="1947" t="s">
        <v>47</v>
      </c>
      <c r="H261" s="1949">
        <v>80</v>
      </c>
      <c r="I261" s="35" t="s">
        <v>6</v>
      </c>
      <c r="J261" s="1947"/>
      <c r="K261" s="1835"/>
      <c r="L261" s="464"/>
      <c r="T261" s="1795"/>
    </row>
    <row r="262" spans="1:20" s="6" customFormat="1">
      <c r="A262" s="35" t="s">
        <v>851</v>
      </c>
      <c r="B262" s="1843">
        <v>45565</v>
      </c>
      <c r="C262" s="1843">
        <v>45560</v>
      </c>
      <c r="D262" s="1835">
        <v>18909</v>
      </c>
      <c r="E262" s="1947" t="s">
        <v>1115</v>
      </c>
      <c r="F262" s="1835">
        <v>2396</v>
      </c>
      <c r="G262" s="1947" t="s">
        <v>14</v>
      </c>
      <c r="H262" s="1949">
        <v>50</v>
      </c>
      <c r="I262" s="35" t="s">
        <v>6</v>
      </c>
      <c r="J262" s="1947"/>
      <c r="K262" s="1835"/>
      <c r="L262" s="464"/>
      <c r="T262" s="1795"/>
    </row>
    <row r="263" spans="1:20" s="6" customFormat="1">
      <c r="A263" s="35" t="s">
        <v>160</v>
      </c>
      <c r="B263" s="1843">
        <v>45565</v>
      </c>
      <c r="C263" s="1843">
        <v>45561</v>
      </c>
      <c r="D263" s="1835">
        <v>18922</v>
      </c>
      <c r="E263" s="1947" t="s">
        <v>1115</v>
      </c>
      <c r="F263" s="1835">
        <v>1186</v>
      </c>
      <c r="G263" s="1947" t="s">
        <v>79</v>
      </c>
      <c r="H263" s="1949">
        <v>10</v>
      </c>
      <c r="I263" s="35" t="s">
        <v>6</v>
      </c>
      <c r="J263" s="1947"/>
      <c r="K263" s="1835"/>
      <c r="L263" s="464"/>
      <c r="T263" s="1795"/>
    </row>
    <row r="264" spans="1:20" s="6" customFormat="1">
      <c r="A264" s="35"/>
      <c r="B264" s="1843"/>
      <c r="C264" s="1843"/>
      <c r="D264" s="1835"/>
      <c r="E264" s="1947" t="s">
        <v>1574</v>
      </c>
      <c r="F264" s="1835">
        <v>3016</v>
      </c>
      <c r="G264" s="1947" t="s">
        <v>22</v>
      </c>
      <c r="H264" s="1949">
        <v>20</v>
      </c>
      <c r="I264" s="35" t="s">
        <v>6</v>
      </c>
      <c r="J264" s="1947"/>
      <c r="K264" s="1835"/>
      <c r="L264" s="464"/>
      <c r="T264" s="1795"/>
    </row>
    <row r="265" spans="1:20" s="6" customFormat="1">
      <c r="A265" s="35" t="s">
        <v>68</v>
      </c>
      <c r="B265" s="1843">
        <v>45561</v>
      </c>
      <c r="C265" s="1843">
        <v>45560</v>
      </c>
      <c r="D265" s="1835">
        <v>18931</v>
      </c>
      <c r="E265" s="1947" t="s">
        <v>1115</v>
      </c>
      <c r="F265" s="1835">
        <v>1960</v>
      </c>
      <c r="G265" s="1947" t="s">
        <v>13</v>
      </c>
      <c r="H265" s="1949">
        <v>54</v>
      </c>
      <c r="I265" s="35" t="s">
        <v>6</v>
      </c>
      <c r="J265" s="1947"/>
      <c r="K265" s="1835"/>
      <c r="L265" s="464"/>
      <c r="T265" s="1795"/>
    </row>
    <row r="266" spans="1:20" s="6" customFormat="1">
      <c r="A266" s="35" t="s">
        <v>2340</v>
      </c>
      <c r="B266" s="1843">
        <v>45567</v>
      </c>
      <c r="C266" s="1843">
        <v>45562</v>
      </c>
      <c r="D266" s="1835">
        <v>18934</v>
      </c>
      <c r="E266" s="1947" t="s">
        <v>1115</v>
      </c>
      <c r="F266" s="1835">
        <v>4316</v>
      </c>
      <c r="G266" s="1947" t="s">
        <v>57</v>
      </c>
      <c r="H266" s="1949">
        <v>25</v>
      </c>
      <c r="I266" s="35" t="s">
        <v>6</v>
      </c>
      <c r="J266" s="1947"/>
      <c r="K266" s="1835"/>
      <c r="L266" s="464"/>
      <c r="T266" s="1795"/>
    </row>
    <row r="267" spans="1:20" s="6" customFormat="1">
      <c r="A267" s="35" t="s">
        <v>771</v>
      </c>
      <c r="B267" s="1843">
        <v>45565</v>
      </c>
      <c r="C267" s="1843">
        <v>45561</v>
      </c>
      <c r="D267" s="1835">
        <v>18926</v>
      </c>
      <c r="E267" s="1947" t="s">
        <v>1115</v>
      </c>
      <c r="F267" s="1835">
        <v>869</v>
      </c>
      <c r="G267" s="1947" t="s">
        <v>16</v>
      </c>
      <c r="H267" s="1949">
        <v>20</v>
      </c>
      <c r="I267" s="35" t="s">
        <v>6</v>
      </c>
      <c r="J267" s="1947"/>
      <c r="K267" s="1835"/>
      <c r="L267" s="464"/>
      <c r="T267" s="1795"/>
    </row>
    <row r="268" spans="1:20" s="6" customFormat="1">
      <c r="A268" s="35" t="s">
        <v>4221</v>
      </c>
      <c r="B268" s="1843">
        <v>45565</v>
      </c>
      <c r="C268" s="1843">
        <v>45561</v>
      </c>
      <c r="D268" s="1835">
        <v>18929</v>
      </c>
      <c r="E268" s="1947" t="s">
        <v>1115</v>
      </c>
      <c r="F268" s="1835">
        <v>1397</v>
      </c>
      <c r="G268" s="1947" t="s">
        <v>22</v>
      </c>
      <c r="H268" s="1949">
        <v>20</v>
      </c>
      <c r="I268" s="35" t="s">
        <v>6</v>
      </c>
      <c r="J268" s="1947"/>
      <c r="K268" s="1835"/>
      <c r="L268" s="464"/>
      <c r="T268" s="1795"/>
    </row>
    <row r="269" spans="1:20" s="6" customFormat="1">
      <c r="A269" s="35" t="s">
        <v>3437</v>
      </c>
      <c r="B269" s="1843">
        <v>45565</v>
      </c>
      <c r="C269" s="1843">
        <v>45561</v>
      </c>
      <c r="D269" s="1835">
        <v>18941</v>
      </c>
      <c r="E269" s="1947" t="s">
        <v>153</v>
      </c>
      <c r="F269" s="1835">
        <v>5353</v>
      </c>
      <c r="G269" s="1947" t="s">
        <v>47</v>
      </c>
      <c r="H269" s="1949" t="s">
        <v>4222</v>
      </c>
      <c r="I269" s="35" t="s">
        <v>6</v>
      </c>
      <c r="J269" s="1947"/>
      <c r="K269" s="1835"/>
      <c r="L269" s="464"/>
      <c r="T269" s="1795"/>
    </row>
    <row r="270" spans="1:20" s="6" customFormat="1">
      <c r="A270" s="35"/>
      <c r="B270" s="1843"/>
      <c r="C270" s="1843"/>
      <c r="D270" s="1835"/>
      <c r="E270" s="1947" t="s">
        <v>453</v>
      </c>
      <c r="F270" s="1835">
        <v>5354</v>
      </c>
      <c r="G270" s="1947" t="s">
        <v>47</v>
      </c>
      <c r="H270" s="1949" t="s">
        <v>4223</v>
      </c>
      <c r="I270" s="35" t="s">
        <v>6</v>
      </c>
      <c r="J270" s="1947"/>
      <c r="K270" s="1835"/>
      <c r="L270" s="464"/>
      <c r="T270" s="1795"/>
    </row>
    <row r="271" spans="1:20" s="6" customFormat="1">
      <c r="A271" s="35" t="s">
        <v>799</v>
      </c>
      <c r="B271" s="1843">
        <v>45565</v>
      </c>
      <c r="C271" s="1843">
        <v>45561</v>
      </c>
      <c r="D271" s="1835">
        <v>18949</v>
      </c>
      <c r="E271" s="1947" t="s">
        <v>1115</v>
      </c>
      <c r="F271" s="1835">
        <v>2515</v>
      </c>
      <c r="G271" s="1947" t="s">
        <v>35</v>
      </c>
      <c r="H271" s="1949">
        <v>10</v>
      </c>
      <c r="I271" s="35" t="s">
        <v>6</v>
      </c>
      <c r="J271" s="1947"/>
      <c r="K271" s="1835"/>
      <c r="L271" s="464"/>
      <c r="T271" s="1795"/>
    </row>
    <row r="272" spans="1:20" s="6" customFormat="1">
      <c r="A272" s="35" t="s">
        <v>3075</v>
      </c>
      <c r="B272" s="1843">
        <v>45565</v>
      </c>
      <c r="C272" s="1843">
        <v>45561</v>
      </c>
      <c r="D272" s="1835">
        <v>18745</v>
      </c>
      <c r="E272" s="1947" t="s">
        <v>1115</v>
      </c>
      <c r="F272" s="1835">
        <v>1468</v>
      </c>
      <c r="G272" s="1947" t="s">
        <v>21</v>
      </c>
      <c r="H272" s="1949">
        <v>5</v>
      </c>
      <c r="I272" s="35" t="s">
        <v>6</v>
      </c>
      <c r="J272" s="1947"/>
      <c r="K272" s="1835"/>
      <c r="L272" s="464"/>
      <c r="T272" s="1795"/>
    </row>
    <row r="273" spans="1:25" s="6" customFormat="1">
      <c r="A273" s="35" t="s">
        <v>2403</v>
      </c>
      <c r="B273" s="1843">
        <v>45569</v>
      </c>
      <c r="C273" s="1843">
        <v>45566</v>
      </c>
      <c r="D273" s="1835">
        <v>18945</v>
      </c>
      <c r="E273" s="1947" t="s">
        <v>60</v>
      </c>
      <c r="F273" s="1835">
        <v>2935</v>
      </c>
      <c r="G273" s="1947" t="s">
        <v>63</v>
      </c>
      <c r="H273" s="1949">
        <v>6</v>
      </c>
      <c r="I273" s="35" t="s">
        <v>6</v>
      </c>
      <c r="J273" s="1947" t="s">
        <v>2359</v>
      </c>
      <c r="K273" s="1835"/>
      <c r="L273" s="464"/>
      <c r="T273" s="1795"/>
    </row>
    <row r="274" spans="1:25" s="6" customFormat="1">
      <c r="A274" s="35" t="s">
        <v>1635</v>
      </c>
      <c r="B274" s="1843">
        <v>45565</v>
      </c>
      <c r="C274" s="1843">
        <v>45562</v>
      </c>
      <c r="D274" s="1835">
        <v>18951</v>
      </c>
      <c r="E274" s="1947" t="s">
        <v>1221</v>
      </c>
      <c r="F274" s="1947" t="s">
        <v>4224</v>
      </c>
      <c r="G274" s="1947" t="s">
        <v>207</v>
      </c>
      <c r="H274" s="1949">
        <v>5</v>
      </c>
      <c r="I274" s="35" t="s">
        <v>6</v>
      </c>
      <c r="J274" s="1947"/>
      <c r="K274" s="1835"/>
      <c r="L274" s="464"/>
      <c r="T274" s="1795"/>
    </row>
    <row r="275" spans="1:25" s="6" customFormat="1">
      <c r="A275" s="235" t="s">
        <v>3128</v>
      </c>
      <c r="B275" s="1841">
        <v>45565</v>
      </c>
      <c r="C275" s="1841"/>
      <c r="D275" s="1829">
        <v>18757</v>
      </c>
      <c r="E275" s="1954" t="s">
        <v>1221</v>
      </c>
      <c r="F275" s="1829">
        <v>5198</v>
      </c>
      <c r="G275" s="1954" t="s">
        <v>955</v>
      </c>
      <c r="H275" s="1955">
        <v>100</v>
      </c>
      <c r="I275" s="235"/>
      <c r="J275" s="1954" t="s">
        <v>4116</v>
      </c>
      <c r="K275" s="1829"/>
      <c r="L275" s="454">
        <v>6500</v>
      </c>
      <c r="T275" s="1795"/>
    </row>
    <row r="276" spans="1:25" s="6" customFormat="1">
      <c r="A276" s="35" t="s">
        <v>1303</v>
      </c>
      <c r="B276" s="1843">
        <v>45568</v>
      </c>
      <c r="C276" s="1843">
        <v>45562</v>
      </c>
      <c r="D276" s="1835">
        <v>18960</v>
      </c>
      <c r="E276" s="1947" t="s">
        <v>4228</v>
      </c>
      <c r="F276" s="1835">
        <v>3626</v>
      </c>
      <c r="G276" s="1947" t="s">
        <v>1685</v>
      </c>
      <c r="H276" s="1949">
        <v>30</v>
      </c>
      <c r="I276" s="35" t="s">
        <v>6</v>
      </c>
      <c r="J276" s="1947"/>
      <c r="K276" s="1835"/>
      <c r="L276" s="464"/>
      <c r="T276" s="1795"/>
    </row>
    <row r="277" spans="1:25" s="6" customFormat="1">
      <c r="A277" s="35"/>
      <c r="B277" s="1843"/>
      <c r="C277" s="1843"/>
      <c r="D277" s="1835"/>
      <c r="E277" s="1947" t="s">
        <v>2504</v>
      </c>
      <c r="F277" s="1835">
        <v>3625</v>
      </c>
      <c r="G277" s="1947" t="s">
        <v>4229</v>
      </c>
      <c r="H277" s="1949">
        <v>10</v>
      </c>
      <c r="I277" s="35" t="s">
        <v>6</v>
      </c>
      <c r="J277" s="1947"/>
      <c r="K277" s="1835"/>
      <c r="L277" s="464"/>
      <c r="T277" s="1795"/>
    </row>
    <row r="278" spans="1:25" s="6" customFormat="1">
      <c r="A278" s="35"/>
      <c r="B278" s="1843"/>
      <c r="C278" s="1843"/>
      <c r="D278" s="1835"/>
      <c r="E278" s="1947" t="s">
        <v>2504</v>
      </c>
      <c r="F278" s="1835">
        <v>3624</v>
      </c>
      <c r="G278" s="1947" t="s">
        <v>1641</v>
      </c>
      <c r="H278" s="1949">
        <v>20</v>
      </c>
      <c r="I278" s="235"/>
      <c r="J278" s="1954" t="s">
        <v>991</v>
      </c>
      <c r="K278" s="1829"/>
      <c r="L278" s="454"/>
      <c r="T278" s="1795"/>
    </row>
    <row r="279" spans="1:25" s="6" customFormat="1">
      <c r="A279" s="235" t="s">
        <v>137</v>
      </c>
      <c r="B279" s="1841">
        <v>45569</v>
      </c>
      <c r="C279" s="1841"/>
      <c r="D279" s="1829">
        <v>18971</v>
      </c>
      <c r="E279" s="1954" t="s">
        <v>44</v>
      </c>
      <c r="F279" s="1829">
        <v>4029</v>
      </c>
      <c r="G279" s="1954" t="s">
        <v>219</v>
      </c>
      <c r="H279" s="1955">
        <v>60</v>
      </c>
      <c r="I279" s="235"/>
      <c r="J279" s="1954" t="s">
        <v>2359</v>
      </c>
      <c r="K279" s="1829"/>
      <c r="L279" s="454"/>
      <c r="S279"/>
    </row>
    <row r="280" spans="1:25" s="6" customFormat="1">
      <c r="A280" s="35" t="s">
        <v>2854</v>
      </c>
      <c r="B280" s="1843">
        <v>45558</v>
      </c>
      <c r="C280" s="1843">
        <v>45562</v>
      </c>
      <c r="D280" s="1835">
        <v>18494</v>
      </c>
      <c r="E280" s="1947" t="s">
        <v>1115</v>
      </c>
      <c r="F280" s="1835">
        <v>869</v>
      </c>
      <c r="G280" s="1947" t="s">
        <v>16</v>
      </c>
      <c r="H280" s="1949">
        <v>50</v>
      </c>
      <c r="I280" s="35" t="s">
        <v>6</v>
      </c>
      <c r="J280" s="1947"/>
      <c r="K280" s="1835"/>
      <c r="L280" s="464"/>
      <c r="S280"/>
    </row>
    <row r="281" spans="1:25" s="41" customFormat="1">
      <c r="A281" s="234" t="s">
        <v>3880</v>
      </c>
      <c r="B281" s="1885">
        <v>45573</v>
      </c>
      <c r="C281" s="24"/>
      <c r="D281" s="24">
        <v>18962</v>
      </c>
      <c r="E281" s="24" t="s">
        <v>1704</v>
      </c>
      <c r="F281" s="24">
        <v>5085</v>
      </c>
      <c r="G281" s="24" t="s">
        <v>3882</v>
      </c>
      <c r="H281" s="1048">
        <v>16</v>
      </c>
      <c r="I281" s="234"/>
      <c r="J281" s="24" t="s">
        <v>2359</v>
      </c>
      <c r="K281" s="24"/>
      <c r="L281" s="461"/>
      <c r="M281" s="249"/>
      <c r="N281" s="249"/>
      <c r="O281" s="249"/>
      <c r="P281" s="249"/>
      <c r="Q281" s="249"/>
      <c r="R281" s="249"/>
      <c r="T281" s="1836"/>
      <c r="U281" s="249"/>
      <c r="V281" s="249"/>
      <c r="W281" s="249"/>
      <c r="X281" s="249"/>
      <c r="Y281" s="249"/>
    </row>
    <row r="282" spans="1:25" s="6" customFormat="1">
      <c r="A282" s="35" t="s">
        <v>2340</v>
      </c>
      <c r="B282" s="1843">
        <v>45574</v>
      </c>
      <c r="C282" s="1843">
        <v>45567</v>
      </c>
      <c r="D282" s="1835">
        <v>18935</v>
      </c>
      <c r="E282" s="1947" t="s">
        <v>1115</v>
      </c>
      <c r="F282" s="1835">
        <v>4316</v>
      </c>
      <c r="G282" s="1947" t="s">
        <v>57</v>
      </c>
      <c r="H282" s="1949">
        <v>25</v>
      </c>
      <c r="I282" s="35" t="s">
        <v>12</v>
      </c>
      <c r="J282" s="1947" t="s">
        <v>4231</v>
      </c>
      <c r="K282" s="1835"/>
      <c r="L282" s="464"/>
      <c r="T282" s="1795"/>
    </row>
    <row r="283" spans="1:25" s="6" customFormat="1">
      <c r="A283" s="235" t="s">
        <v>2568</v>
      </c>
      <c r="B283" s="1841">
        <v>45569</v>
      </c>
      <c r="C283" s="1841"/>
      <c r="D283" s="1829">
        <v>18969</v>
      </c>
      <c r="E283" s="1954" t="s">
        <v>2351</v>
      </c>
      <c r="F283" s="1829">
        <v>5141</v>
      </c>
      <c r="G283" s="1954" t="s">
        <v>22</v>
      </c>
      <c r="H283" s="1955">
        <v>50</v>
      </c>
      <c r="I283" s="235"/>
      <c r="J283" s="1954"/>
      <c r="K283" s="1829"/>
      <c r="L283" s="454"/>
      <c r="T283" s="1795"/>
    </row>
    <row r="284" spans="1:25" s="6" customFormat="1">
      <c r="A284" s="235"/>
      <c r="B284" s="1841"/>
      <c r="C284" s="1841"/>
      <c r="D284" s="1829"/>
      <c r="E284" s="1954" t="s">
        <v>81</v>
      </c>
      <c r="F284" s="1829">
        <v>5142</v>
      </c>
      <c r="G284" s="1954" t="s">
        <v>22</v>
      </c>
      <c r="H284" s="1955">
        <v>30</v>
      </c>
      <c r="I284" s="235"/>
      <c r="J284" s="1954"/>
      <c r="K284" s="1829"/>
      <c r="L284" s="454"/>
      <c r="S284"/>
    </row>
    <row r="285" spans="1:25" s="6" customFormat="1">
      <c r="A285" s="235"/>
      <c r="B285" s="1841"/>
      <c r="C285" s="1841"/>
      <c r="D285" s="1829"/>
      <c r="E285" s="1954" t="s">
        <v>2351</v>
      </c>
      <c r="F285" s="1829">
        <v>5144</v>
      </c>
      <c r="G285" s="1954" t="s">
        <v>530</v>
      </c>
      <c r="H285" s="1955">
        <v>20</v>
      </c>
      <c r="I285" s="235"/>
      <c r="J285" s="1954"/>
      <c r="K285" s="1829"/>
      <c r="L285" s="454"/>
      <c r="S285"/>
    </row>
    <row r="286" spans="1:25" s="6" customFormat="1">
      <c r="A286" s="235"/>
      <c r="B286" s="1841"/>
      <c r="C286" s="1841"/>
      <c r="D286" s="1829"/>
      <c r="E286" s="1954" t="s">
        <v>81</v>
      </c>
      <c r="F286" s="1829">
        <v>5145</v>
      </c>
      <c r="G286" s="1954" t="s">
        <v>530</v>
      </c>
      <c r="H286" s="1955">
        <v>10</v>
      </c>
      <c r="I286" s="235"/>
      <c r="J286" s="1954"/>
      <c r="K286" s="1829"/>
      <c r="L286" s="454"/>
      <c r="S286"/>
    </row>
    <row r="287" spans="1:25" s="6" customFormat="1">
      <c r="A287" s="235" t="s">
        <v>3295</v>
      </c>
      <c r="B287" s="1841">
        <v>45572</v>
      </c>
      <c r="C287" s="1841"/>
      <c r="D287" s="1829">
        <v>18970</v>
      </c>
      <c r="E287" s="1954" t="s">
        <v>2351</v>
      </c>
      <c r="F287" s="1829">
        <v>4811</v>
      </c>
      <c r="G287" s="1954" t="s">
        <v>22</v>
      </c>
      <c r="H287" s="1955">
        <v>10</v>
      </c>
      <c r="I287" s="235"/>
      <c r="J287" s="1954"/>
      <c r="K287" s="1829"/>
      <c r="L287" s="454"/>
      <c r="S287"/>
    </row>
    <row r="288" spans="1:25" s="6" customFormat="1">
      <c r="A288" s="35" t="s">
        <v>4232</v>
      </c>
      <c r="B288" s="1843">
        <v>45568</v>
      </c>
      <c r="C288" s="1843">
        <v>45566</v>
      </c>
      <c r="D288" s="1835">
        <v>18913</v>
      </c>
      <c r="E288" s="1947" t="s">
        <v>7</v>
      </c>
      <c r="F288" s="1835">
        <v>2490</v>
      </c>
      <c r="G288" s="1947" t="s">
        <v>85</v>
      </c>
      <c r="H288" s="1949" t="s">
        <v>923</v>
      </c>
      <c r="I288" s="35" t="s">
        <v>12</v>
      </c>
      <c r="J288" s="1947"/>
      <c r="K288" s="1835"/>
      <c r="L288" s="464"/>
      <c r="S288"/>
    </row>
    <row r="289" spans="1:20" s="6" customFormat="1">
      <c r="A289" s="35" t="s">
        <v>845</v>
      </c>
      <c r="B289" s="1843">
        <v>45569</v>
      </c>
      <c r="C289" s="1843">
        <v>45565</v>
      </c>
      <c r="D289" s="1835">
        <v>18963</v>
      </c>
      <c r="E289" s="1947" t="s">
        <v>69</v>
      </c>
      <c r="F289" s="1835">
        <v>5376</v>
      </c>
      <c r="G289" s="1947" t="s">
        <v>826</v>
      </c>
      <c r="H289" s="1949">
        <v>5</v>
      </c>
      <c r="I289" s="35" t="s">
        <v>6</v>
      </c>
      <c r="J289" s="1947"/>
      <c r="K289" s="1835"/>
      <c r="L289" s="464"/>
      <c r="S289"/>
    </row>
    <row r="290" spans="1:20" s="6" customFormat="1">
      <c r="A290" s="35"/>
      <c r="B290" s="1843"/>
      <c r="C290" s="1843"/>
      <c r="D290" s="1835"/>
      <c r="E290" s="1947" t="s">
        <v>153</v>
      </c>
      <c r="F290" s="1835">
        <v>5375</v>
      </c>
      <c r="G290" s="1947" t="s">
        <v>826</v>
      </c>
      <c r="H290" s="1949">
        <v>3</v>
      </c>
      <c r="I290" s="35" t="s">
        <v>6</v>
      </c>
      <c r="J290" s="1947"/>
      <c r="K290" s="1835"/>
      <c r="L290" s="464"/>
      <c r="S290"/>
    </row>
    <row r="291" spans="1:20" s="6" customFormat="1">
      <c r="A291" s="35"/>
      <c r="B291" s="1843"/>
      <c r="C291" s="1843"/>
      <c r="D291" s="1835"/>
      <c r="E291" s="1947" t="s">
        <v>74</v>
      </c>
      <c r="F291" s="1835">
        <v>5379</v>
      </c>
      <c r="G291" s="1947" t="s">
        <v>826</v>
      </c>
      <c r="H291" s="1949">
        <v>3</v>
      </c>
      <c r="I291" s="35" t="s">
        <v>6</v>
      </c>
      <c r="J291" s="1947"/>
      <c r="K291" s="1835"/>
      <c r="L291" s="464"/>
      <c r="S291"/>
    </row>
    <row r="292" spans="1:20" s="6" customFormat="1">
      <c r="A292" s="35"/>
      <c r="B292" s="1843"/>
      <c r="C292" s="1843"/>
      <c r="D292" s="1835"/>
      <c r="E292" s="1947" t="s">
        <v>81</v>
      </c>
      <c r="F292" s="1835">
        <v>5377</v>
      </c>
      <c r="G292" s="1947" t="s">
        <v>826</v>
      </c>
      <c r="H292" s="1949">
        <v>7</v>
      </c>
      <c r="I292" s="35" t="s">
        <v>6</v>
      </c>
      <c r="J292" s="1947"/>
      <c r="K292" s="1835"/>
      <c r="L292" s="464"/>
      <c r="S292"/>
    </row>
    <row r="293" spans="1:20" s="6" customFormat="1">
      <c r="A293" s="35"/>
      <c r="B293" s="1843"/>
      <c r="C293" s="1843"/>
      <c r="D293" s="1835"/>
      <c r="E293" s="1947" t="s">
        <v>131</v>
      </c>
      <c r="F293" s="1835">
        <v>5378</v>
      </c>
      <c r="G293" s="1947" t="s">
        <v>826</v>
      </c>
      <c r="H293" s="1949">
        <v>2</v>
      </c>
      <c r="I293" s="35" t="s">
        <v>6</v>
      </c>
      <c r="J293" s="1947"/>
      <c r="K293" s="1835"/>
      <c r="L293" s="464"/>
      <c r="S293"/>
    </row>
    <row r="294" spans="1:20" s="6" customFormat="1">
      <c r="A294" s="539" t="s">
        <v>3128</v>
      </c>
      <c r="B294" s="1991">
        <v>45596</v>
      </c>
      <c r="C294" s="1991"/>
      <c r="D294" s="1992">
        <v>18758</v>
      </c>
      <c r="E294" s="1993" t="s">
        <v>4163</v>
      </c>
      <c r="F294" s="1992">
        <v>5198</v>
      </c>
      <c r="G294" s="1993" t="s">
        <v>955</v>
      </c>
      <c r="H294" s="1994">
        <v>100</v>
      </c>
      <c r="I294" s="539"/>
      <c r="J294" s="1993"/>
      <c r="K294" s="1947" t="s">
        <v>4202</v>
      </c>
      <c r="L294" s="541">
        <v>6500</v>
      </c>
      <c r="S294"/>
    </row>
    <row r="295" spans="1:20" s="6" customFormat="1">
      <c r="A295" s="35"/>
      <c r="B295" s="1843"/>
      <c r="C295" s="1843">
        <v>45566</v>
      </c>
      <c r="D295" s="1835"/>
      <c r="E295" s="1947" t="s">
        <v>1221</v>
      </c>
      <c r="F295" s="1835">
        <v>4746</v>
      </c>
      <c r="G295" s="1947" t="s">
        <v>58</v>
      </c>
      <c r="H295" s="1949">
        <v>15</v>
      </c>
      <c r="I295" s="35" t="s">
        <v>12</v>
      </c>
      <c r="J295" s="1947"/>
      <c r="K295" s="1947" t="s">
        <v>4202</v>
      </c>
      <c r="L295" s="464">
        <v>1452</v>
      </c>
      <c r="T295" s="1795"/>
    </row>
    <row r="296" spans="1:20">
      <c r="A296" s="35" t="s">
        <v>1468</v>
      </c>
      <c r="B296" s="1843">
        <v>45569</v>
      </c>
      <c r="C296" s="1843">
        <v>45566</v>
      </c>
      <c r="D296" s="1835">
        <v>18726</v>
      </c>
      <c r="E296" s="1947" t="s">
        <v>1115</v>
      </c>
      <c r="F296" s="1835">
        <v>753</v>
      </c>
      <c r="G296" s="1947" t="s">
        <v>47</v>
      </c>
      <c r="H296" s="1949" t="s">
        <v>903</v>
      </c>
      <c r="I296" s="35" t="s">
        <v>12</v>
      </c>
      <c r="J296" s="1947"/>
      <c r="K296" s="1835"/>
      <c r="L296" s="464">
        <v>288.64</v>
      </c>
    </row>
    <row r="297" spans="1:20" s="6" customFormat="1">
      <c r="A297" s="235" t="s">
        <v>274</v>
      </c>
      <c r="B297" s="1841">
        <v>45574</v>
      </c>
      <c r="C297" s="1841"/>
      <c r="D297" s="1829">
        <v>18976</v>
      </c>
      <c r="E297" s="1954" t="s">
        <v>7</v>
      </c>
      <c r="F297" s="1954" t="s">
        <v>5</v>
      </c>
      <c r="G297" s="1954">
        <v>15</v>
      </c>
      <c r="H297" s="1955"/>
      <c r="I297" s="235"/>
      <c r="J297" s="1954"/>
      <c r="K297" s="1829"/>
      <c r="L297" s="454"/>
      <c r="S297"/>
    </row>
    <row r="298" spans="1:20" s="6" customFormat="1">
      <c r="A298" s="235"/>
      <c r="B298" s="1841"/>
      <c r="C298" s="1841"/>
      <c r="D298" s="1829"/>
      <c r="E298" s="1954" t="s">
        <v>153</v>
      </c>
      <c r="F298" s="1954" t="s">
        <v>5</v>
      </c>
      <c r="G298" s="1954">
        <v>1</v>
      </c>
      <c r="H298" s="1955"/>
      <c r="I298" s="235"/>
      <c r="J298" s="1954"/>
      <c r="K298" s="1829"/>
      <c r="L298" s="454"/>
      <c r="S298"/>
    </row>
    <row r="299" spans="1:20" s="6" customFormat="1">
      <c r="A299" s="235"/>
      <c r="B299" s="1841"/>
      <c r="C299" s="1841"/>
      <c r="D299" s="1829"/>
      <c r="E299" s="1954" t="s">
        <v>81</v>
      </c>
      <c r="F299" s="1954" t="s">
        <v>826</v>
      </c>
      <c r="G299" s="1954">
        <v>5</v>
      </c>
      <c r="H299" s="1955"/>
      <c r="I299" s="235"/>
      <c r="J299" s="1954"/>
      <c r="K299" s="1829"/>
      <c r="L299" s="454"/>
      <c r="S299"/>
    </row>
    <row r="300" spans="1:20" s="6" customFormat="1">
      <c r="A300" s="235" t="s">
        <v>3430</v>
      </c>
      <c r="B300" s="1841">
        <v>45572</v>
      </c>
      <c r="C300" s="1841"/>
      <c r="D300" s="1829">
        <v>18985</v>
      </c>
      <c r="E300" s="1954" t="s">
        <v>7</v>
      </c>
      <c r="F300" s="1829">
        <v>4915</v>
      </c>
      <c r="G300" s="1954" t="s">
        <v>22</v>
      </c>
      <c r="H300" s="1955">
        <v>2</v>
      </c>
      <c r="I300" s="235"/>
      <c r="J300" s="1954"/>
      <c r="K300" s="1829"/>
      <c r="L300" s="454"/>
      <c r="S300"/>
    </row>
    <row r="301" spans="1:20" s="6" customFormat="1">
      <c r="A301" s="235"/>
      <c r="B301" s="1841"/>
      <c r="C301" s="1841"/>
      <c r="D301" s="1829"/>
      <c r="E301" s="1954" t="s">
        <v>7</v>
      </c>
      <c r="F301" s="1829">
        <v>1853</v>
      </c>
      <c r="G301" s="1954" t="s">
        <v>20</v>
      </c>
      <c r="H301" s="1955">
        <v>3</v>
      </c>
      <c r="I301" s="235"/>
      <c r="J301" s="1954"/>
      <c r="K301" s="1829"/>
      <c r="L301" s="454"/>
      <c r="S301"/>
    </row>
    <row r="302" spans="1:20" s="6" customFormat="1">
      <c r="A302" s="35" t="s">
        <v>369</v>
      </c>
      <c r="B302" s="1843">
        <v>45575</v>
      </c>
      <c r="C302" s="1843">
        <v>45567</v>
      </c>
      <c r="D302" s="1835">
        <v>19000</v>
      </c>
      <c r="E302" s="1947" t="s">
        <v>2</v>
      </c>
      <c r="F302" s="1835">
        <v>879</v>
      </c>
      <c r="G302" s="1947" t="s">
        <v>17</v>
      </c>
      <c r="H302" s="1949">
        <v>5</v>
      </c>
      <c r="I302" s="35" t="s">
        <v>12</v>
      </c>
      <c r="J302" s="1947"/>
      <c r="K302" s="1835"/>
      <c r="L302" s="464"/>
      <c r="S302"/>
    </row>
    <row r="303" spans="1:20" s="6" customFormat="1">
      <c r="A303" s="235"/>
      <c r="B303" s="1841"/>
      <c r="C303" s="1841"/>
      <c r="D303" s="1829"/>
      <c r="E303" s="1954" t="s">
        <v>1221</v>
      </c>
      <c r="F303" s="1829">
        <v>2244</v>
      </c>
      <c r="G303" s="1954" t="s">
        <v>17</v>
      </c>
      <c r="H303" s="1955">
        <v>0.7</v>
      </c>
      <c r="I303" s="235"/>
      <c r="J303" s="1954"/>
      <c r="K303" s="1829"/>
      <c r="L303" s="454"/>
      <c r="S303"/>
    </row>
    <row r="304" spans="1:20" s="6" customFormat="1">
      <c r="A304" s="235" t="s">
        <v>411</v>
      </c>
      <c r="B304" s="1841">
        <v>45573</v>
      </c>
      <c r="C304" s="1841"/>
      <c r="D304" s="1829">
        <v>19001</v>
      </c>
      <c r="E304" s="1954" t="s">
        <v>2351</v>
      </c>
      <c r="F304" s="1829">
        <v>5081</v>
      </c>
      <c r="G304" s="1954" t="s">
        <v>3338</v>
      </c>
      <c r="H304" s="1955">
        <v>48</v>
      </c>
      <c r="I304" s="235"/>
      <c r="J304" s="1954"/>
      <c r="K304" s="1829"/>
      <c r="L304" s="454"/>
      <c r="S304"/>
    </row>
    <row r="305" spans="1:19" s="6" customFormat="1">
      <c r="A305" s="235" t="s">
        <v>411</v>
      </c>
      <c r="B305" s="1841">
        <v>45573</v>
      </c>
      <c r="C305" s="1841"/>
      <c r="D305" s="1829">
        <v>19006</v>
      </c>
      <c r="E305" s="1954" t="s">
        <v>2351</v>
      </c>
      <c r="F305" s="1829">
        <v>5081</v>
      </c>
      <c r="G305" s="1954" t="s">
        <v>3338</v>
      </c>
      <c r="H305" s="1955">
        <v>48</v>
      </c>
      <c r="I305" s="235"/>
      <c r="J305" s="1954"/>
      <c r="K305" s="1829"/>
      <c r="L305" s="454"/>
      <c r="S305"/>
    </row>
    <row r="306" spans="1:19" s="6" customFormat="1">
      <c r="A306" s="235"/>
      <c r="B306" s="1841"/>
      <c r="C306" s="1841"/>
      <c r="D306" s="1829"/>
      <c r="E306" s="1954" t="s">
        <v>1115</v>
      </c>
      <c r="F306" s="1829">
        <v>908</v>
      </c>
      <c r="G306" s="1954" t="s">
        <v>30</v>
      </c>
      <c r="H306" s="1955">
        <v>14</v>
      </c>
      <c r="I306" s="235"/>
      <c r="J306" s="1954"/>
      <c r="K306" s="1829"/>
      <c r="L306" s="454"/>
      <c r="S306"/>
    </row>
    <row r="307" spans="1:19" s="6" customFormat="1">
      <c r="A307" s="235"/>
      <c r="B307" s="1841"/>
      <c r="C307" s="1841"/>
      <c r="D307" s="1829"/>
      <c r="E307" s="1954" t="s">
        <v>1115</v>
      </c>
      <c r="F307" s="1829">
        <v>879</v>
      </c>
      <c r="G307" s="1954" t="s">
        <v>17</v>
      </c>
      <c r="H307" s="1955" t="s">
        <v>1212</v>
      </c>
      <c r="I307" s="235"/>
      <c r="J307" s="1954"/>
      <c r="K307" s="1829"/>
      <c r="L307" s="454"/>
      <c r="S307"/>
    </row>
    <row r="308" spans="1:19" s="6" customFormat="1">
      <c r="A308" s="235"/>
      <c r="B308" s="1841"/>
      <c r="C308" s="1841"/>
      <c r="D308" s="1829"/>
      <c r="E308" s="1954" t="s">
        <v>40</v>
      </c>
      <c r="F308" s="1829">
        <v>2847</v>
      </c>
      <c r="G308" s="1954" t="s">
        <v>58</v>
      </c>
      <c r="H308" s="1955" t="s">
        <v>3114</v>
      </c>
      <c r="I308" s="235"/>
      <c r="J308" s="1954"/>
      <c r="K308" s="1829"/>
      <c r="L308" s="454"/>
      <c r="S308"/>
    </row>
    <row r="309" spans="1:19" s="6" customFormat="1">
      <c r="A309" s="235" t="s">
        <v>1604</v>
      </c>
      <c r="B309" s="1841">
        <v>45573</v>
      </c>
      <c r="C309" s="1841"/>
      <c r="D309" s="1829">
        <v>19009</v>
      </c>
      <c r="E309" s="1954" t="s">
        <v>1221</v>
      </c>
      <c r="F309" s="1829">
        <v>3590</v>
      </c>
      <c r="G309" s="1954" t="s">
        <v>47</v>
      </c>
      <c r="H309" s="1955" t="s">
        <v>984</v>
      </c>
      <c r="I309" s="235"/>
      <c r="J309" s="1954"/>
      <c r="K309" s="1829"/>
      <c r="L309" s="454"/>
      <c r="S309"/>
    </row>
    <row r="310" spans="1:19" s="6" customFormat="1">
      <c r="A310" s="235"/>
      <c r="B310" s="1841"/>
      <c r="C310" s="1841"/>
      <c r="D310" s="1829"/>
      <c r="E310" s="1954" t="s">
        <v>1221</v>
      </c>
      <c r="F310" s="1829">
        <v>2491</v>
      </c>
      <c r="G310" s="1954" t="s">
        <v>122</v>
      </c>
      <c r="H310" s="1955" t="s">
        <v>1114</v>
      </c>
      <c r="I310" s="235"/>
      <c r="J310" s="1954"/>
      <c r="K310" s="1829"/>
      <c r="L310" s="454"/>
      <c r="S310"/>
    </row>
    <row r="311" spans="1:19" s="6" customFormat="1">
      <c r="A311" s="235" t="s">
        <v>2489</v>
      </c>
      <c r="B311" s="1841">
        <v>45574</v>
      </c>
      <c r="C311" s="1841"/>
      <c r="D311" s="1829">
        <v>19016</v>
      </c>
      <c r="E311" s="1954" t="s">
        <v>1115</v>
      </c>
      <c r="F311" s="1829">
        <v>1126</v>
      </c>
      <c r="G311" s="1954" t="s">
        <v>57</v>
      </c>
      <c r="H311" s="1955" t="s">
        <v>876</v>
      </c>
      <c r="I311" s="235"/>
      <c r="J311" s="1954"/>
      <c r="K311" s="1829"/>
      <c r="L311" s="454"/>
      <c r="S311"/>
    </row>
    <row r="312" spans="1:19" s="6" customFormat="1">
      <c r="A312" s="235" t="s">
        <v>2340</v>
      </c>
      <c r="B312" s="1841">
        <v>45573</v>
      </c>
      <c r="C312" s="1841"/>
      <c r="D312" s="1829">
        <v>18984</v>
      </c>
      <c r="E312" s="1954" t="s">
        <v>1115</v>
      </c>
      <c r="F312" s="1829">
        <v>5396</v>
      </c>
      <c r="G312" s="1954" t="s">
        <v>3378</v>
      </c>
      <c r="H312" s="1955">
        <v>60</v>
      </c>
      <c r="I312" s="235"/>
      <c r="J312" s="1954"/>
      <c r="K312" s="1829"/>
      <c r="L312" s="454"/>
      <c r="S312"/>
    </row>
    <row r="313" spans="1:19" s="6" customFormat="1">
      <c r="A313" s="35" t="s">
        <v>4254</v>
      </c>
      <c r="B313" s="1843">
        <v>45569</v>
      </c>
      <c r="C313" s="1843">
        <v>45567</v>
      </c>
      <c r="D313" s="1835">
        <v>18959</v>
      </c>
      <c r="E313" s="1947" t="s">
        <v>40</v>
      </c>
      <c r="F313" s="1835">
        <v>2875</v>
      </c>
      <c r="G313" s="1947" t="s">
        <v>20</v>
      </c>
      <c r="H313" s="1949">
        <v>3</v>
      </c>
      <c r="I313" s="35" t="s">
        <v>12</v>
      </c>
      <c r="J313" s="1947"/>
      <c r="K313" s="1835"/>
      <c r="L313" s="464"/>
      <c r="S313"/>
    </row>
    <row r="314" spans="1:19" s="6" customFormat="1">
      <c r="A314" s="35" t="s">
        <v>4255</v>
      </c>
      <c r="B314" s="1843">
        <v>45573</v>
      </c>
      <c r="C314" s="1843">
        <v>45567</v>
      </c>
      <c r="D314" s="1835">
        <v>18990</v>
      </c>
      <c r="E314" s="1947" t="s">
        <v>1115</v>
      </c>
      <c r="F314" s="1835">
        <v>753</v>
      </c>
      <c r="G314" s="1947" t="s">
        <v>47</v>
      </c>
      <c r="H314" s="1949" t="s">
        <v>1066</v>
      </c>
      <c r="I314" s="35" t="s">
        <v>12</v>
      </c>
      <c r="J314" s="1947"/>
      <c r="K314" s="1835"/>
      <c r="L314" s="464"/>
      <c r="S314"/>
    </row>
    <row r="315" spans="1:19" s="6" customFormat="1">
      <c r="A315" s="235" t="s">
        <v>585</v>
      </c>
      <c r="B315" s="1841">
        <v>45573</v>
      </c>
      <c r="C315" s="1841"/>
      <c r="D315" s="1829">
        <v>18993</v>
      </c>
      <c r="E315" s="1954" t="s">
        <v>1115</v>
      </c>
      <c r="F315" s="1829">
        <v>869</v>
      </c>
      <c r="G315" s="1954" t="s">
        <v>16</v>
      </c>
      <c r="H315" s="1955">
        <v>30</v>
      </c>
      <c r="I315" s="235"/>
      <c r="J315" s="1954"/>
      <c r="K315" s="1829"/>
      <c r="L315" s="454"/>
      <c r="S315"/>
    </row>
    <row r="316" spans="1:19" s="6" customFormat="1">
      <c r="A316" s="235"/>
      <c r="B316" s="1841"/>
      <c r="C316" s="1841"/>
      <c r="D316" s="1829"/>
      <c r="E316" s="1954" t="s">
        <v>1115</v>
      </c>
      <c r="F316" s="1829">
        <v>818</v>
      </c>
      <c r="G316" s="1954" t="s">
        <v>31</v>
      </c>
      <c r="H316" s="1955" t="s">
        <v>897</v>
      </c>
      <c r="I316" s="235"/>
      <c r="J316" s="1954"/>
      <c r="K316" s="1829"/>
      <c r="L316" s="454"/>
      <c r="S316"/>
    </row>
    <row r="317" spans="1:19" s="6" customFormat="1">
      <c r="A317" s="235" t="s">
        <v>255</v>
      </c>
      <c r="B317" s="1841">
        <v>45573</v>
      </c>
      <c r="C317" s="1841"/>
      <c r="D317" s="1829">
        <v>19011</v>
      </c>
      <c r="E317" s="1954" t="s">
        <v>7</v>
      </c>
      <c r="F317" s="1829">
        <v>2490</v>
      </c>
      <c r="G317" s="1954" t="s">
        <v>85</v>
      </c>
      <c r="H317" s="1955" t="s">
        <v>923</v>
      </c>
      <c r="I317" s="235"/>
      <c r="J317" s="1954"/>
      <c r="K317" s="1829"/>
      <c r="L317" s="454"/>
      <c r="S317"/>
    </row>
    <row r="318" spans="1:19" s="6" customFormat="1">
      <c r="A318" s="35" t="s">
        <v>4256</v>
      </c>
      <c r="B318" s="1843">
        <v>45572</v>
      </c>
      <c r="C318" s="1843">
        <v>45567</v>
      </c>
      <c r="D318" s="1835">
        <v>19022</v>
      </c>
      <c r="E318" s="1947" t="s">
        <v>1115</v>
      </c>
      <c r="F318" s="1835">
        <v>1545</v>
      </c>
      <c r="G318" s="1947" t="s">
        <v>36</v>
      </c>
      <c r="H318" s="1949">
        <v>2</v>
      </c>
      <c r="I318" s="35" t="s">
        <v>12</v>
      </c>
      <c r="J318" s="1947"/>
      <c r="K318" s="1835"/>
      <c r="L318" s="464"/>
      <c r="S318"/>
    </row>
    <row r="319" spans="1:19" s="6" customFormat="1">
      <c r="A319" s="35" t="s">
        <v>3956</v>
      </c>
      <c r="B319" s="1843">
        <v>45569</v>
      </c>
      <c r="C319" s="1843">
        <v>45567</v>
      </c>
      <c r="D319" s="1835">
        <v>18966</v>
      </c>
      <c r="E319" s="1947" t="s">
        <v>2351</v>
      </c>
      <c r="F319" s="1835">
        <v>4821</v>
      </c>
      <c r="G319" s="1947" t="s">
        <v>48</v>
      </c>
      <c r="H319" s="1949">
        <v>4</v>
      </c>
      <c r="I319" s="35" t="s">
        <v>12</v>
      </c>
      <c r="J319" s="1947"/>
      <c r="K319" s="1835"/>
      <c r="L319" s="464"/>
      <c r="S319"/>
    </row>
    <row r="320" spans="1:19" s="6" customFormat="1">
      <c r="A320" s="35"/>
      <c r="B320" s="1843"/>
      <c r="C320" s="1843"/>
      <c r="D320" s="1835"/>
      <c r="E320" s="1947" t="s">
        <v>2351</v>
      </c>
      <c r="F320" s="1835">
        <v>5150</v>
      </c>
      <c r="G320" s="1947" t="s">
        <v>120</v>
      </c>
      <c r="H320" s="1949">
        <v>1</v>
      </c>
      <c r="I320" s="35" t="s">
        <v>12</v>
      </c>
      <c r="J320" s="1947"/>
      <c r="K320" s="1835"/>
      <c r="L320" s="464"/>
      <c r="S320"/>
    </row>
    <row r="321" spans="1:20" s="6" customFormat="1">
      <c r="A321" s="235"/>
      <c r="B321" s="1841"/>
      <c r="C321" s="1841"/>
      <c r="D321" s="1829"/>
      <c r="E321" s="1954"/>
      <c r="F321" s="1829"/>
      <c r="G321" s="1954"/>
      <c r="H321" s="1955"/>
      <c r="I321" s="235"/>
      <c r="J321" s="1954"/>
      <c r="K321" s="1829"/>
      <c r="L321" s="454"/>
      <c r="S321"/>
    </row>
    <row r="322" spans="1:20" s="6" customFormat="1">
      <c r="A322" s="235"/>
      <c r="B322" s="1841"/>
      <c r="C322" s="1841"/>
      <c r="D322" s="1829"/>
      <c r="E322" s="1954"/>
      <c r="F322" s="1829"/>
      <c r="G322" s="1954"/>
      <c r="H322" s="1955"/>
      <c r="I322" s="235"/>
      <c r="J322" s="1954"/>
      <c r="K322" s="1829"/>
      <c r="L322" s="454"/>
      <c r="S322"/>
    </row>
    <row r="323" spans="1:20" s="6" customFormat="1">
      <c r="A323" s="235"/>
      <c r="B323" s="1841"/>
      <c r="C323" s="1841"/>
      <c r="D323" s="1829"/>
      <c r="E323" s="1954"/>
      <c r="F323" s="1829"/>
      <c r="G323" s="1954"/>
      <c r="H323" s="1955"/>
      <c r="I323" s="235"/>
      <c r="J323" s="1954"/>
      <c r="K323" s="1829"/>
      <c r="L323" s="454"/>
      <c r="S323"/>
    </row>
    <row r="324" spans="1:20" s="6" customFormat="1">
      <c r="A324" s="235"/>
      <c r="B324" s="1841"/>
      <c r="C324" s="1841"/>
      <c r="D324" s="1829"/>
      <c r="E324" s="1954"/>
      <c r="F324" s="1829"/>
      <c r="G324" s="1954"/>
      <c r="H324" s="1955"/>
      <c r="I324" s="235"/>
      <c r="J324" s="1954"/>
      <c r="K324" s="1829"/>
      <c r="L324" s="454"/>
      <c r="S324"/>
    </row>
    <row r="325" spans="1:20" s="6" customFormat="1">
      <c r="A325" s="235"/>
      <c r="B325" s="1841"/>
      <c r="C325" s="1841"/>
      <c r="D325" s="1829"/>
      <c r="E325" s="1954"/>
      <c r="F325" s="1829"/>
      <c r="G325" s="1954"/>
      <c r="H325" s="1955"/>
      <c r="I325" s="235"/>
      <c r="J325" s="1954"/>
      <c r="K325" s="1829"/>
      <c r="L325" s="454"/>
      <c r="S325"/>
    </row>
    <row r="326" spans="1:20" s="6" customFormat="1">
      <c r="A326" s="235"/>
      <c r="B326" s="1841"/>
      <c r="C326" s="1841"/>
      <c r="D326" s="1829"/>
      <c r="E326" s="1954"/>
      <c r="F326" s="1829"/>
      <c r="G326" s="1954"/>
      <c r="H326" s="1955"/>
      <c r="I326" s="235"/>
      <c r="J326" s="1954"/>
      <c r="K326" s="1829"/>
      <c r="L326" s="454"/>
      <c r="S326"/>
    </row>
    <row r="327" spans="1:20" s="6" customFormat="1">
      <c r="A327" s="235"/>
      <c r="B327" s="1841"/>
      <c r="C327" s="1841"/>
      <c r="D327" s="1829"/>
      <c r="E327" s="1954"/>
      <c r="F327" s="1829"/>
      <c r="G327" s="1954"/>
      <c r="H327" s="1955"/>
      <c r="I327" s="235"/>
      <c r="J327" s="1954"/>
      <c r="K327" s="1829"/>
      <c r="L327" s="454"/>
      <c r="S327"/>
    </row>
    <row r="328" spans="1:20" s="6" customFormat="1">
      <c r="A328" s="235"/>
      <c r="B328" s="1841"/>
      <c r="C328" s="1841"/>
      <c r="D328" s="1829"/>
      <c r="E328" s="1954"/>
      <c r="F328" s="1829"/>
      <c r="G328" s="1954"/>
      <c r="H328" s="1955"/>
      <c r="I328" s="235"/>
      <c r="J328" s="1829"/>
      <c r="K328" s="1829"/>
      <c r="L328" s="454"/>
      <c r="T328" s="1795"/>
    </row>
    <row r="329" spans="1:20" s="6" customFormat="1">
      <c r="A329" s="1533"/>
      <c r="B329" s="1717"/>
      <c r="C329" s="1718"/>
      <c r="D329" s="1719"/>
      <c r="E329" s="1534"/>
      <c r="F329" s="1720"/>
      <c r="G329" s="1721"/>
      <c r="H329" s="1719"/>
      <c r="I329" s="1535"/>
      <c r="J329" s="1721"/>
      <c r="K329" s="1721"/>
      <c r="L329" s="1803" t="e">
        <f>SUM(#REF!)</f>
        <v>#REF!</v>
      </c>
    </row>
    <row r="330" spans="1:20" s="6" customFormat="1">
      <c r="A330" s="37"/>
      <c r="B330"/>
      <c r="C330"/>
      <c r="D330"/>
      <c r="E330"/>
      <c r="F330"/>
      <c r="G330"/>
      <c r="H330" s="484"/>
      <c r="I330" s="37"/>
      <c r="J330"/>
      <c r="K330"/>
      <c r="L330" s="587"/>
    </row>
    <row r="331" spans="1:20" s="6" customFormat="1" ht="15.75">
      <c r="A331" s="2543" t="s">
        <v>3666</v>
      </c>
      <c r="B331" s="2544"/>
      <c r="C331" s="2544"/>
      <c r="D331" s="2544"/>
      <c r="E331" s="2544"/>
      <c r="F331" s="2544"/>
      <c r="G331" s="2544"/>
      <c r="H331" s="2544"/>
      <c r="I331" s="2544"/>
      <c r="J331" s="2544"/>
      <c r="K331" s="2544"/>
      <c r="L331" s="2545"/>
      <c r="S331"/>
    </row>
    <row r="332" spans="1:20" s="6" customFormat="1">
      <c r="A332" s="596" t="s">
        <v>1468</v>
      </c>
      <c r="B332" s="1774">
        <v>45600</v>
      </c>
      <c r="C332" s="597"/>
      <c r="D332" s="597">
        <v>18727</v>
      </c>
      <c r="E332" s="597" t="s">
        <v>1115</v>
      </c>
      <c r="F332" s="597">
        <v>753</v>
      </c>
      <c r="G332" s="597" t="s">
        <v>47</v>
      </c>
      <c r="H332" s="1775" t="s">
        <v>903</v>
      </c>
      <c r="I332" s="596"/>
      <c r="J332" s="597"/>
      <c r="K332" s="597"/>
      <c r="L332" s="599">
        <v>288.64</v>
      </c>
      <c r="T332" s="1795"/>
    </row>
    <row r="333" spans="1:20" s="6" customFormat="1">
      <c r="A333" s="596" t="s">
        <v>1468</v>
      </c>
      <c r="B333" s="1774">
        <v>45630</v>
      </c>
      <c r="C333" s="597"/>
      <c r="D333" s="597">
        <v>18728</v>
      </c>
      <c r="E333" s="597" t="s">
        <v>1115</v>
      </c>
      <c r="F333" s="597">
        <v>753</v>
      </c>
      <c r="G333" s="597" t="s">
        <v>47</v>
      </c>
      <c r="H333" s="1775" t="s">
        <v>903</v>
      </c>
      <c r="I333" s="596"/>
      <c r="J333" s="597"/>
      <c r="K333" s="597"/>
      <c r="L333" s="599">
        <v>319.36</v>
      </c>
      <c r="S333"/>
    </row>
    <row r="334" spans="1:20" s="6" customFormat="1">
      <c r="A334" s="1989" t="s">
        <v>2133</v>
      </c>
      <c r="B334" s="1769">
        <v>45618</v>
      </c>
      <c r="C334" s="1988"/>
      <c r="D334" s="1988">
        <v>18767</v>
      </c>
      <c r="E334" s="1988" t="s">
        <v>1115</v>
      </c>
      <c r="F334" s="1988">
        <v>3805</v>
      </c>
      <c r="G334" s="1988" t="s">
        <v>1639</v>
      </c>
      <c r="H334" s="708">
        <v>60</v>
      </c>
      <c r="I334" s="1989"/>
      <c r="J334" s="1988" t="s">
        <v>1225</v>
      </c>
      <c r="K334" s="1988"/>
      <c r="L334" s="528">
        <v>1050</v>
      </c>
      <c r="T334" s="1795"/>
    </row>
    <row r="335" spans="1:20" s="6" customFormat="1">
      <c r="A335" s="1989"/>
      <c r="B335" s="1988"/>
      <c r="C335" s="1988"/>
      <c r="D335" s="1988"/>
      <c r="E335" s="1988"/>
      <c r="F335" s="1988"/>
      <c r="G335" s="1988"/>
      <c r="H335" s="708"/>
      <c r="I335" s="1989"/>
      <c r="J335" s="1988"/>
      <c r="K335" s="1988"/>
      <c r="L335" s="528"/>
      <c r="S335"/>
    </row>
    <row r="336" spans="1:20" s="6" customFormat="1">
      <c r="A336" s="1989"/>
      <c r="B336" s="1988"/>
      <c r="C336" s="1988"/>
      <c r="D336" s="1988"/>
      <c r="E336" s="1988"/>
      <c r="F336" s="1988"/>
      <c r="G336" s="1988"/>
      <c r="H336" s="708"/>
      <c r="I336" s="1989"/>
      <c r="J336" s="1988"/>
      <c r="K336" s="1988"/>
      <c r="L336" s="528"/>
      <c r="S336"/>
    </row>
    <row r="337" spans="1:19" s="6" customFormat="1">
      <c r="A337" s="1989"/>
      <c r="B337" s="1988"/>
      <c r="C337" s="1988"/>
      <c r="D337" s="1988"/>
      <c r="E337" s="1988"/>
      <c r="F337" s="1988"/>
      <c r="G337" s="1988"/>
      <c r="H337" s="708"/>
      <c r="I337" s="1989"/>
      <c r="J337" s="1988"/>
      <c r="K337" s="1988"/>
      <c r="L337" s="528"/>
      <c r="S337"/>
    </row>
    <row r="338" spans="1:19" s="6" customFormat="1">
      <c r="A338" s="1989"/>
      <c r="B338" s="1988"/>
      <c r="C338" s="1988"/>
      <c r="D338" s="1988"/>
      <c r="E338" s="1988"/>
      <c r="F338" s="1988"/>
      <c r="G338" s="1988"/>
      <c r="H338" s="708"/>
      <c r="I338" s="1989"/>
      <c r="J338" s="1988"/>
      <c r="K338" s="1988"/>
      <c r="L338" s="528"/>
      <c r="S338"/>
    </row>
    <row r="339" spans="1:19" s="6" customFormat="1">
      <c r="A339" s="1989"/>
      <c r="B339" s="1988"/>
      <c r="C339" s="1988"/>
      <c r="D339" s="1988"/>
      <c r="E339" s="1988"/>
      <c r="F339" s="1988"/>
      <c r="G339" s="1988"/>
      <c r="H339" s="708"/>
      <c r="I339" s="1989"/>
      <c r="J339" s="1988"/>
      <c r="K339" s="1988"/>
      <c r="L339" s="528"/>
      <c r="S339"/>
    </row>
    <row r="340" spans="1:19" s="6" customFormat="1">
      <c r="A340" s="1989"/>
      <c r="B340" s="1988"/>
      <c r="C340" s="1988"/>
      <c r="D340" s="1988"/>
      <c r="E340" s="1988"/>
      <c r="F340" s="1988"/>
      <c r="G340" s="1988"/>
      <c r="H340" s="708"/>
      <c r="I340" s="1989"/>
      <c r="J340" s="1988"/>
      <c r="K340" s="1988"/>
      <c r="L340" s="528"/>
      <c r="S340"/>
    </row>
    <row r="341" spans="1:19" s="6" customFormat="1">
      <c r="A341" s="37"/>
      <c r="B341"/>
      <c r="C341"/>
      <c r="D341"/>
      <c r="E341"/>
      <c r="F341"/>
      <c r="G341"/>
      <c r="H341" s="484"/>
      <c r="I341" s="37"/>
      <c r="J341"/>
      <c r="K341"/>
      <c r="L341" s="587"/>
      <c r="S341"/>
    </row>
    <row r="342" spans="1:19" s="6" customFormat="1">
      <c r="A342" s="37"/>
      <c r="B342"/>
      <c r="C342"/>
      <c r="D342"/>
      <c r="E342"/>
      <c r="F342"/>
      <c r="G342"/>
      <c r="H342" s="484"/>
      <c r="I342" s="37"/>
      <c r="J342"/>
      <c r="K342"/>
      <c r="L342" s="587"/>
      <c r="S342"/>
    </row>
    <row r="343" spans="1:19" s="6" customFormat="1">
      <c r="A343" s="37"/>
      <c r="B343"/>
      <c r="C343"/>
      <c r="D343"/>
      <c r="E343"/>
      <c r="F343"/>
      <c r="G343"/>
      <c r="H343" s="484"/>
      <c r="I343" s="37"/>
      <c r="J343"/>
      <c r="K343"/>
      <c r="L343" s="587"/>
      <c r="S343"/>
    </row>
    <row r="344" spans="1:19" s="6" customFormat="1">
      <c r="A344" s="37"/>
      <c r="B344"/>
      <c r="C344"/>
      <c r="D344"/>
      <c r="E344"/>
      <c r="F344"/>
      <c r="G344"/>
      <c r="H344" s="484"/>
      <c r="I344" s="37"/>
      <c r="J344"/>
      <c r="K344"/>
      <c r="L344" s="587"/>
      <c r="S344"/>
    </row>
    <row r="345" spans="1:19" s="6" customFormat="1">
      <c r="A345" s="37"/>
      <c r="B345"/>
      <c r="C345"/>
      <c r="D345"/>
      <c r="E345"/>
      <c r="F345"/>
      <c r="G345"/>
      <c r="H345" s="484"/>
      <c r="I345" s="37"/>
      <c r="J345"/>
      <c r="K345"/>
      <c r="L345" s="587"/>
      <c r="S345"/>
    </row>
    <row r="346" spans="1:19" s="6" customFormat="1">
      <c r="A346" s="37"/>
      <c r="B346"/>
      <c r="C346"/>
      <c r="D346"/>
      <c r="E346"/>
      <c r="F346"/>
      <c r="G346"/>
      <c r="H346" s="484"/>
      <c r="I346" s="37"/>
      <c r="J346"/>
      <c r="K346"/>
      <c r="L346" s="587"/>
      <c r="S346"/>
    </row>
    <row r="347" spans="1:19" s="6" customFormat="1">
      <c r="A347" s="37"/>
      <c r="B347"/>
      <c r="C347"/>
      <c r="D347"/>
      <c r="E347"/>
      <c r="F347"/>
      <c r="G347"/>
      <c r="H347" s="484"/>
      <c r="I347" s="37"/>
      <c r="J347"/>
      <c r="K347"/>
      <c r="L347" s="587"/>
      <c r="S347"/>
    </row>
    <row r="348" spans="1:19" s="6" customFormat="1">
      <c r="A348" s="37"/>
      <c r="B348"/>
      <c r="C348"/>
      <c r="D348"/>
      <c r="E348"/>
      <c r="F348"/>
      <c r="G348"/>
      <c r="H348" s="484"/>
      <c r="I348" s="37"/>
      <c r="J348"/>
      <c r="K348"/>
      <c r="L348" s="587"/>
      <c r="S348"/>
    </row>
    <row r="349" spans="1:19" s="6" customFormat="1">
      <c r="A349" s="37"/>
      <c r="B349"/>
      <c r="C349"/>
      <c r="D349"/>
      <c r="E349"/>
      <c r="F349"/>
      <c r="G349"/>
      <c r="H349" s="484"/>
      <c r="I349" s="37"/>
      <c r="J349"/>
      <c r="K349"/>
      <c r="L349" s="587"/>
      <c r="S349"/>
    </row>
    <row r="350" spans="1:19" s="6" customFormat="1">
      <c r="A350" s="37"/>
      <c r="B350"/>
      <c r="C350"/>
      <c r="D350"/>
      <c r="E350"/>
      <c r="F350"/>
      <c r="G350"/>
      <c r="H350" s="484"/>
      <c r="I350" s="37"/>
      <c r="J350"/>
      <c r="K350"/>
      <c r="L350" s="587"/>
      <c r="S350"/>
    </row>
    <row r="351" spans="1:19" s="6" customFormat="1">
      <c r="A351" s="37"/>
      <c r="B351"/>
      <c r="C351"/>
      <c r="D351"/>
      <c r="E351"/>
      <c r="F351"/>
      <c r="G351"/>
      <c r="H351" s="484"/>
      <c r="I351" s="37"/>
      <c r="J351"/>
      <c r="K351"/>
      <c r="L351" s="587"/>
      <c r="S351"/>
    </row>
    <row r="352" spans="1:19" s="6" customFormat="1">
      <c r="A352" s="37"/>
      <c r="B352"/>
      <c r="C352"/>
      <c r="D352"/>
      <c r="E352"/>
      <c r="F352"/>
      <c r="G352"/>
      <c r="H352" s="484"/>
      <c r="I352" s="37"/>
      <c r="J352"/>
      <c r="K352"/>
      <c r="L352" s="587"/>
      <c r="S352"/>
    </row>
    <row r="353" spans="1:19" s="6" customFormat="1">
      <c r="A353" s="37"/>
      <c r="B353"/>
      <c r="C353"/>
      <c r="D353"/>
      <c r="E353"/>
      <c r="F353"/>
      <c r="G353"/>
      <c r="H353" s="484"/>
      <c r="I353" s="37"/>
      <c r="J353"/>
      <c r="K353"/>
      <c r="L353" s="587"/>
      <c r="S353"/>
    </row>
    <row r="354" spans="1:19" s="6" customFormat="1">
      <c r="A354" s="37"/>
      <c r="B354"/>
      <c r="C354"/>
      <c r="D354"/>
      <c r="E354"/>
      <c r="F354"/>
      <c r="G354"/>
      <c r="H354" s="484"/>
      <c r="I354" s="37"/>
      <c r="J354"/>
      <c r="K354"/>
      <c r="L354" s="587"/>
      <c r="S354"/>
    </row>
    <row r="355" spans="1:19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</row>
    <row r="356" spans="1:19" s="6" customFormat="1">
      <c r="A356" s="37"/>
      <c r="B356"/>
      <c r="C356"/>
      <c r="D356"/>
      <c r="E356"/>
      <c r="F356"/>
      <c r="G356"/>
      <c r="H356" s="484"/>
      <c r="I356" s="37"/>
      <c r="J356"/>
      <c r="K356"/>
      <c r="L356" s="587"/>
      <c r="S356"/>
    </row>
    <row r="357" spans="1:19" s="6" customFormat="1">
      <c r="A357" s="37"/>
      <c r="B357"/>
      <c r="C357"/>
      <c r="D357"/>
      <c r="E357"/>
      <c r="F357"/>
      <c r="G357"/>
      <c r="H357" s="484"/>
      <c r="I357" s="37"/>
      <c r="J357"/>
      <c r="K357"/>
      <c r="L357" s="587"/>
      <c r="S357"/>
    </row>
    <row r="358" spans="1:19" s="6" customFormat="1">
      <c r="A358" s="37"/>
      <c r="B358"/>
      <c r="C358"/>
      <c r="D358"/>
      <c r="E358"/>
      <c r="F358"/>
      <c r="G358"/>
      <c r="H358" s="484"/>
      <c r="I358" s="37"/>
      <c r="J358"/>
      <c r="K358"/>
      <c r="L358" s="587"/>
      <c r="S358"/>
    </row>
    <row r="359" spans="1:19" s="6" customFormat="1">
      <c r="A359" s="37"/>
      <c r="B359"/>
      <c r="C359"/>
      <c r="D359"/>
      <c r="E359"/>
      <c r="F359"/>
      <c r="G359"/>
      <c r="H359" s="484"/>
      <c r="I359" s="37"/>
      <c r="J359"/>
      <c r="K359"/>
      <c r="L359" s="587"/>
      <c r="S359"/>
    </row>
    <row r="360" spans="1:19" s="6" customFormat="1">
      <c r="A360" s="37"/>
      <c r="B360"/>
      <c r="C360"/>
      <c r="D360"/>
      <c r="E360"/>
      <c r="F360"/>
      <c r="G360"/>
      <c r="H360" s="484"/>
      <c r="I360" s="37"/>
      <c r="J360"/>
      <c r="K360"/>
      <c r="L360" s="587"/>
      <c r="S360"/>
    </row>
    <row r="361" spans="1:19" s="6" customFormat="1">
      <c r="A361" s="37"/>
      <c r="B361"/>
      <c r="C361"/>
      <c r="D361"/>
      <c r="E361"/>
      <c r="F361"/>
      <c r="G361"/>
      <c r="H361" s="484"/>
      <c r="I361" s="37"/>
      <c r="J361"/>
      <c r="K361"/>
      <c r="L361" s="587"/>
      <c r="S361"/>
    </row>
    <row r="362" spans="1:19" s="6" customFormat="1">
      <c r="A362" s="37"/>
      <c r="B362"/>
      <c r="C362"/>
      <c r="D362"/>
      <c r="E362"/>
      <c r="F362"/>
      <c r="G362"/>
      <c r="H362" s="484"/>
      <c r="I362" s="37"/>
      <c r="J362"/>
      <c r="K362"/>
      <c r="L362" s="587"/>
      <c r="S362"/>
    </row>
    <row r="363" spans="1:19" s="6" customFormat="1">
      <c r="A363" s="37"/>
      <c r="B363"/>
      <c r="C363"/>
      <c r="D363"/>
      <c r="E363"/>
      <c r="F363"/>
      <c r="G363"/>
      <c r="H363" s="484"/>
      <c r="I363" s="37"/>
      <c r="J363"/>
      <c r="K363"/>
      <c r="L363" s="587"/>
      <c r="S363"/>
    </row>
    <row r="364" spans="1:19" s="6" customFormat="1">
      <c r="A364" s="37"/>
      <c r="B364"/>
      <c r="C364"/>
      <c r="D364"/>
      <c r="E364"/>
      <c r="F364"/>
      <c r="G364"/>
      <c r="H364" s="484"/>
      <c r="I364" s="37"/>
      <c r="J364"/>
      <c r="K364"/>
      <c r="L364" s="587"/>
      <c r="S364"/>
    </row>
    <row r="365" spans="1:19" s="6" customFormat="1">
      <c r="A365" s="37"/>
      <c r="B365"/>
      <c r="C365"/>
      <c r="D365"/>
      <c r="E365"/>
      <c r="F365"/>
      <c r="G365"/>
      <c r="H365" s="484"/>
      <c r="I365" s="37"/>
      <c r="J365"/>
      <c r="K365"/>
      <c r="L365" s="587"/>
      <c r="S365"/>
    </row>
    <row r="366" spans="1:19" s="6" customFormat="1">
      <c r="A366" s="37"/>
      <c r="B366"/>
      <c r="C366"/>
      <c r="D366"/>
      <c r="E366"/>
      <c r="F366"/>
      <c r="G366"/>
      <c r="H366" s="484"/>
      <c r="I366" s="37"/>
      <c r="J366"/>
      <c r="K366"/>
      <c r="L366" s="587"/>
      <c r="S366"/>
    </row>
    <row r="367" spans="1:19" s="6" customFormat="1">
      <c r="A367" s="37"/>
      <c r="B367"/>
      <c r="C367"/>
      <c r="D367"/>
      <c r="E367"/>
      <c r="F367"/>
      <c r="G367"/>
      <c r="H367" s="484"/>
      <c r="I367" s="37"/>
      <c r="J367"/>
      <c r="K367"/>
      <c r="L367" s="587"/>
      <c r="S367"/>
    </row>
    <row r="368" spans="1:19" s="6" customFormat="1">
      <c r="A368" s="37"/>
      <c r="B368"/>
      <c r="C368"/>
      <c r="D368"/>
      <c r="E368"/>
      <c r="F368"/>
      <c r="G368"/>
      <c r="H368" s="484"/>
      <c r="I368" s="37"/>
      <c r="J368"/>
      <c r="K368"/>
      <c r="L368" s="587"/>
      <c r="S368"/>
    </row>
    <row r="369" spans="1:19" s="6" customFormat="1">
      <c r="A369" s="37"/>
      <c r="B369"/>
      <c r="C369"/>
      <c r="D369"/>
      <c r="E369"/>
      <c r="F369"/>
      <c r="G369"/>
      <c r="H369" s="484"/>
      <c r="I369" s="37"/>
      <c r="J369"/>
      <c r="K369"/>
      <c r="L369" s="587"/>
      <c r="S369"/>
    </row>
    <row r="370" spans="1:19" s="6" customFormat="1">
      <c r="A370" s="37"/>
      <c r="B370"/>
      <c r="C370"/>
      <c r="D370"/>
      <c r="E370"/>
      <c r="F370"/>
      <c r="G370"/>
      <c r="H370" s="484"/>
      <c r="I370" s="37"/>
      <c r="J370"/>
      <c r="K370"/>
      <c r="L370" s="587"/>
      <c r="S370"/>
    </row>
    <row r="371" spans="1:19" s="6" customFormat="1">
      <c r="A371" s="37"/>
      <c r="B371"/>
      <c r="C371"/>
      <c r="D371"/>
      <c r="E371"/>
      <c r="F371"/>
      <c r="G371"/>
      <c r="H371" s="484"/>
      <c r="I371" s="37"/>
      <c r="J371"/>
      <c r="K371"/>
      <c r="L371" s="587"/>
      <c r="S371"/>
    </row>
    <row r="372" spans="1:19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</row>
    <row r="373" spans="1:19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</row>
    <row r="374" spans="1:19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</row>
    <row r="375" spans="1:19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19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19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19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19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19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19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19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19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19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28"/>
      <c r="S436"/>
    </row>
  </sheetData>
  <mergeCells count="8">
    <mergeCell ref="A156:L156"/>
    <mergeCell ref="A331:L331"/>
    <mergeCell ref="A2:L2"/>
    <mergeCell ref="A26:L26"/>
    <mergeCell ref="A65:L65"/>
    <mergeCell ref="A98:L98"/>
    <mergeCell ref="A99:L99"/>
    <mergeCell ref="A155:L155"/>
  </mergeCells>
  <conditionalFormatting sqref="I64 I1 I27 I3:I25 I48:I51 I42 I66:I71 I36:I40 I282:I329 I157:I280 I77:I93 I100:I148">
    <cfRule type="containsText" dxfId="4" priority="25" operator="containsText" text="OK">
      <formula>NOT(ISERROR(SEARCH("OK",I1)))</formula>
    </cfRule>
  </conditionalFormatting>
  <conditionalFormatting sqref="I96">
    <cfRule type="containsText" dxfId="3" priority="2" operator="containsText" text="OK">
      <formula>NOT(ISERROR(SEARCH("OK",I96)))</formula>
    </cfRule>
  </conditionalFormatting>
  <conditionalFormatting sqref="I57">
    <cfRule type="containsText" dxfId="2" priority="1" operator="containsText" text="OK">
      <formula>NOT(ISERROR(SEARCH("OK",I57)))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Y459"/>
  <sheetViews>
    <sheetView workbookViewId="0"/>
  </sheetViews>
  <sheetFormatPr defaultRowHeight="1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8.5703125" bestFit="1" customWidth="1"/>
    <col min="5" max="5" width="16.85546875" customWidth="1"/>
    <col min="6" max="6" width="8.28515625" bestFit="1" customWidth="1"/>
    <col min="7" max="7" width="9.7109375" bestFit="1" customWidth="1"/>
    <col min="8" max="8" width="10.140625" style="484" bestFit="1" customWidth="1"/>
    <col min="9" max="9" width="7.28515625" style="37" customWidth="1"/>
    <col min="10" max="10" width="21.7109375" bestFit="1" customWidth="1"/>
    <col min="11" max="11" width="23.85546875" customWidth="1"/>
    <col min="12" max="12" width="14.7109375" style="528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2.5703125" style="6" bestFit="1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>
        <v>19071</v>
      </c>
      <c r="B1" s="30" t="s">
        <v>106</v>
      </c>
      <c r="C1" s="30" t="s">
        <v>105</v>
      </c>
      <c r="D1" s="26" t="s">
        <v>748</v>
      </c>
      <c r="E1" s="27" t="s">
        <v>0</v>
      </c>
      <c r="F1" s="26" t="s">
        <v>34</v>
      </c>
      <c r="G1" s="17" t="s">
        <v>1</v>
      </c>
      <c r="H1" s="483" t="s">
        <v>28</v>
      </c>
      <c r="I1" s="17" t="s">
        <v>6</v>
      </c>
      <c r="J1" s="17" t="s">
        <v>732</v>
      </c>
      <c r="K1" s="18" t="s">
        <v>747</v>
      </c>
      <c r="L1" s="545" t="s">
        <v>314</v>
      </c>
    </row>
    <row r="2" spans="1:25" s="15" customFormat="1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39" t="s">
        <v>4184</v>
      </c>
      <c r="B3" s="1950" t="s">
        <v>2324</v>
      </c>
      <c r="C3" s="1950"/>
      <c r="D3" s="1950"/>
      <c r="E3" s="1950" t="s">
        <v>2452</v>
      </c>
      <c r="F3" s="1950" t="s">
        <v>4185</v>
      </c>
      <c r="G3" s="1950" t="s">
        <v>4186</v>
      </c>
      <c r="H3" s="1950" t="s">
        <v>1132</v>
      </c>
      <c r="I3" s="235"/>
      <c r="J3" s="1950" t="s">
        <v>247</v>
      </c>
      <c r="K3" s="1950" t="s">
        <v>4187</v>
      </c>
      <c r="L3" s="454">
        <v>300</v>
      </c>
      <c r="M3" s="1030"/>
      <c r="N3" s="1030"/>
      <c r="O3" s="1030"/>
      <c r="P3" s="1030"/>
      <c r="Q3" s="1030"/>
      <c r="R3" s="1030"/>
      <c r="S3" s="1678"/>
      <c r="T3" s="16"/>
      <c r="U3" s="16"/>
      <c r="V3" s="16"/>
      <c r="W3" s="16"/>
      <c r="X3" s="16"/>
      <c r="Y3" s="16"/>
    </row>
    <row r="4" spans="1:25" s="15" customFormat="1">
      <c r="A4" s="339" t="s">
        <v>82</v>
      </c>
      <c r="B4" s="1950" t="s">
        <v>1712</v>
      </c>
      <c r="C4" s="1950"/>
      <c r="D4" s="1950" t="s">
        <v>1552</v>
      </c>
      <c r="E4" s="1950" t="s">
        <v>4107</v>
      </c>
      <c r="F4" s="1950" t="s">
        <v>4108</v>
      </c>
      <c r="G4" s="1950" t="s">
        <v>213</v>
      </c>
      <c r="H4" s="1950" t="s">
        <v>1862</v>
      </c>
      <c r="I4" s="235"/>
      <c r="J4" s="1950" t="s">
        <v>247</v>
      </c>
      <c r="K4" s="1950" t="s">
        <v>4190</v>
      </c>
      <c r="L4" s="454">
        <v>3000</v>
      </c>
      <c r="M4" s="1030"/>
      <c r="N4" s="1030"/>
      <c r="O4" s="1030"/>
      <c r="P4" s="1030"/>
      <c r="Q4" s="1030"/>
      <c r="R4" s="1030"/>
      <c r="S4" s="1678"/>
      <c r="T4" s="16"/>
      <c r="U4" s="16"/>
      <c r="V4" s="16"/>
      <c r="W4" s="16"/>
      <c r="X4" s="16"/>
      <c r="Y4" s="16"/>
    </row>
    <row r="5" spans="1:25" s="42" customFormat="1">
      <c r="A5" s="338" t="s">
        <v>4093</v>
      </c>
      <c r="B5" s="124" t="s">
        <v>4206</v>
      </c>
      <c r="C5" s="124"/>
      <c r="D5" s="124"/>
      <c r="E5" s="124"/>
      <c r="F5" s="124" t="s">
        <v>4207</v>
      </c>
      <c r="G5" s="124" t="s">
        <v>100</v>
      </c>
      <c r="H5" s="124" t="s">
        <v>1484</v>
      </c>
      <c r="I5" s="233"/>
      <c r="J5" s="124" t="s">
        <v>247</v>
      </c>
      <c r="K5" s="124" t="s">
        <v>4208</v>
      </c>
      <c r="L5" s="462">
        <v>1600</v>
      </c>
      <c r="M5" s="1051"/>
      <c r="N5" s="1051"/>
      <c r="O5" s="1051"/>
      <c r="P5" s="1051"/>
      <c r="Q5" s="1051"/>
      <c r="R5" s="1051"/>
      <c r="S5" s="70"/>
      <c r="T5" s="80"/>
      <c r="U5" s="80"/>
      <c r="V5" s="80"/>
      <c r="W5" s="80"/>
      <c r="X5" s="80"/>
      <c r="Y5" s="80"/>
    </row>
    <row r="6" spans="1:25" s="15" customFormat="1">
      <c r="A6" s="341" t="s">
        <v>4197</v>
      </c>
      <c r="B6" s="1951" t="s">
        <v>1723</v>
      </c>
      <c r="C6" s="1951" t="s">
        <v>1695</v>
      </c>
      <c r="D6" s="1951" t="s">
        <v>4198</v>
      </c>
      <c r="E6" s="1951" t="s">
        <v>4163</v>
      </c>
      <c r="F6" s="1951" t="s">
        <v>1705</v>
      </c>
      <c r="G6" s="1951" t="s">
        <v>476</v>
      </c>
      <c r="H6" s="1951" t="s">
        <v>895</v>
      </c>
      <c r="I6" s="35" t="s">
        <v>6</v>
      </c>
      <c r="J6" s="1951" t="s">
        <v>2391</v>
      </c>
      <c r="K6" s="1951" t="s">
        <v>4199</v>
      </c>
      <c r="L6" s="464"/>
      <c r="M6" s="1030"/>
      <c r="N6" s="1030"/>
      <c r="O6" s="1030"/>
      <c r="P6" s="1030"/>
      <c r="Q6" s="1030"/>
      <c r="R6" s="1030"/>
      <c r="S6" s="1678"/>
      <c r="T6" s="16"/>
      <c r="U6" s="16"/>
      <c r="V6" s="16"/>
      <c r="W6" s="16"/>
      <c r="X6" s="16"/>
      <c r="Y6" s="16"/>
    </row>
    <row r="7" spans="1:25" s="15" customFormat="1">
      <c r="A7" s="341" t="s">
        <v>1412</v>
      </c>
      <c r="B7" s="1951" t="s">
        <v>3358</v>
      </c>
      <c r="C7" s="1951"/>
      <c r="D7" s="1951" t="s">
        <v>4209</v>
      </c>
      <c r="E7" s="1951" t="s">
        <v>2351</v>
      </c>
      <c r="F7" s="1951" t="s">
        <v>2102</v>
      </c>
      <c r="G7" s="1951" t="s">
        <v>1413</v>
      </c>
      <c r="H7" s="1951" t="s">
        <v>1881</v>
      </c>
      <c r="I7" s="35" t="s">
        <v>6</v>
      </c>
      <c r="J7" s="1951" t="s">
        <v>247</v>
      </c>
      <c r="K7" s="1951" t="s">
        <v>4210</v>
      </c>
      <c r="L7" s="464"/>
      <c r="M7" s="1030"/>
      <c r="N7" s="1030"/>
      <c r="O7" s="1030"/>
      <c r="P7" s="1030"/>
      <c r="Q7" s="1030"/>
      <c r="R7" s="1030"/>
      <c r="S7" s="1678"/>
      <c r="T7" s="16"/>
      <c r="U7" s="16"/>
      <c r="V7" s="16"/>
      <c r="W7" s="16"/>
      <c r="X7" s="16"/>
      <c r="Y7" s="16"/>
    </row>
    <row r="8" spans="1:25" s="15" customFormat="1">
      <c r="A8" s="341" t="s">
        <v>4060</v>
      </c>
      <c r="B8" s="1951" t="s">
        <v>2421</v>
      </c>
      <c r="C8" s="1951" t="s">
        <v>4338</v>
      </c>
      <c r="D8" s="1951"/>
      <c r="E8" s="1951" t="s">
        <v>1221</v>
      </c>
      <c r="F8" s="1951" t="s">
        <v>4063</v>
      </c>
      <c r="G8" s="1951" t="s">
        <v>45</v>
      </c>
      <c r="H8" s="1951" t="s">
        <v>1897</v>
      </c>
      <c r="I8" s="35" t="s">
        <v>6</v>
      </c>
      <c r="J8" s="1951" t="s">
        <v>247</v>
      </c>
      <c r="K8" s="1951" t="s">
        <v>4227</v>
      </c>
      <c r="L8" s="464"/>
      <c r="M8" s="1030"/>
      <c r="N8" s="1030"/>
      <c r="O8" s="1030"/>
      <c r="P8" s="1030"/>
      <c r="Q8" s="1030"/>
      <c r="R8" s="1030"/>
      <c r="S8" s="1678"/>
      <c r="T8" s="16"/>
      <c r="U8" s="16"/>
      <c r="V8" s="16"/>
      <c r="W8" s="16"/>
      <c r="X8" s="16"/>
      <c r="Y8" s="16"/>
    </row>
    <row r="9" spans="1:25" s="15" customFormat="1">
      <c r="A9" s="341"/>
      <c r="B9" s="1951"/>
      <c r="C9" s="1951"/>
      <c r="D9" s="1951"/>
      <c r="E9" s="1951"/>
      <c r="F9" s="1951" t="s">
        <v>4225</v>
      </c>
      <c r="G9" s="1951" t="s">
        <v>45</v>
      </c>
      <c r="H9" s="1951" t="s">
        <v>1491</v>
      </c>
      <c r="I9" s="35" t="s">
        <v>6</v>
      </c>
      <c r="J9" s="1951" t="s">
        <v>247</v>
      </c>
      <c r="K9" s="1951" t="s">
        <v>4227</v>
      </c>
      <c r="L9" s="464"/>
      <c r="M9" s="1030"/>
      <c r="N9" s="1030"/>
      <c r="O9" s="1030"/>
      <c r="P9" s="1030"/>
      <c r="Q9" s="1030"/>
      <c r="R9" s="1030"/>
      <c r="S9" s="1678"/>
      <c r="T9" s="16"/>
      <c r="U9" s="16"/>
      <c r="V9" s="16"/>
      <c r="W9" s="16"/>
      <c r="X9" s="16"/>
      <c r="Y9" s="16"/>
    </row>
    <row r="10" spans="1:25" s="15" customFormat="1">
      <c r="A10" s="341"/>
      <c r="B10" s="1951"/>
      <c r="C10" s="1951"/>
      <c r="D10" s="1951"/>
      <c r="E10" s="1951"/>
      <c r="F10" s="1951" t="s">
        <v>4226</v>
      </c>
      <c r="G10" s="1951" t="s">
        <v>45</v>
      </c>
      <c r="H10" s="1951" t="s">
        <v>4339</v>
      </c>
      <c r="I10" s="35" t="s">
        <v>6</v>
      </c>
      <c r="J10" s="1951" t="s">
        <v>247</v>
      </c>
      <c r="K10" s="1951" t="s">
        <v>4227</v>
      </c>
      <c r="L10" s="464">
        <v>1550</v>
      </c>
      <c r="M10" s="1030"/>
      <c r="N10" s="1030"/>
      <c r="O10" s="1030"/>
      <c r="P10" s="1030"/>
      <c r="Q10" s="1030"/>
      <c r="R10" s="1030"/>
      <c r="S10" s="1678"/>
      <c r="T10" s="16"/>
      <c r="U10" s="16"/>
      <c r="V10" s="16"/>
      <c r="W10" s="16"/>
      <c r="X10" s="16"/>
      <c r="Y10" s="16"/>
    </row>
    <row r="11" spans="1:25" s="15" customFormat="1">
      <c r="A11" s="341" t="s">
        <v>4234</v>
      </c>
      <c r="B11" s="1951" t="s">
        <v>3358</v>
      </c>
      <c r="C11" s="1951" t="s">
        <v>4338</v>
      </c>
      <c r="D11" s="1951" t="s">
        <v>4235</v>
      </c>
      <c r="E11" s="1951" t="s">
        <v>4234</v>
      </c>
      <c r="F11" s="1951" t="s">
        <v>4236</v>
      </c>
      <c r="G11" s="1951" t="s">
        <v>4237</v>
      </c>
      <c r="H11" s="1951" t="s">
        <v>3507</v>
      </c>
      <c r="I11" s="35" t="s">
        <v>6</v>
      </c>
      <c r="J11" s="1951" t="s">
        <v>247</v>
      </c>
      <c r="K11" s="1951" t="s">
        <v>4238</v>
      </c>
      <c r="L11" s="464"/>
      <c r="M11" s="1030"/>
      <c r="N11" s="1030"/>
      <c r="O11" s="1030"/>
      <c r="P11" s="1030"/>
      <c r="Q11" s="1030"/>
      <c r="R11" s="1030"/>
      <c r="S11" s="1678"/>
      <c r="T11" s="16" t="s">
        <v>4315</v>
      </c>
      <c r="U11" s="16"/>
      <c r="V11" s="16"/>
      <c r="W11" s="16"/>
      <c r="X11" s="16"/>
      <c r="Y11" s="16"/>
    </row>
    <row r="12" spans="1:25" s="15" customFormat="1">
      <c r="A12" s="339" t="s">
        <v>4107</v>
      </c>
      <c r="B12" s="1950" t="s">
        <v>2449</v>
      </c>
      <c r="C12" s="1950"/>
      <c r="D12" s="1950" t="s">
        <v>1552</v>
      </c>
      <c r="E12" s="1950" t="s">
        <v>4107</v>
      </c>
      <c r="F12" s="1950" t="s">
        <v>4108</v>
      </c>
      <c r="G12" s="1950" t="s">
        <v>213</v>
      </c>
      <c r="H12" s="1950" t="s">
        <v>4246</v>
      </c>
      <c r="I12" s="235"/>
      <c r="J12" s="1950" t="s">
        <v>247</v>
      </c>
      <c r="K12" s="1950" t="s">
        <v>4247</v>
      </c>
      <c r="L12" s="454">
        <v>7000</v>
      </c>
      <c r="M12" s="1030"/>
      <c r="N12" s="1030"/>
      <c r="O12" s="1030"/>
      <c r="P12" s="1030"/>
      <c r="Q12" s="1030"/>
      <c r="R12" s="1030"/>
      <c r="S12" s="1678"/>
      <c r="T12" s="16" t="s">
        <v>4316</v>
      </c>
      <c r="U12" s="16"/>
      <c r="V12" s="16"/>
      <c r="W12" s="16"/>
      <c r="X12" s="16"/>
      <c r="Y12" s="16"/>
    </row>
    <row r="13" spans="1:25" s="15" customFormat="1">
      <c r="A13" s="341" t="s">
        <v>4031</v>
      </c>
      <c r="B13" s="1951" t="s">
        <v>2449</v>
      </c>
      <c r="C13" s="1951"/>
      <c r="D13" s="1951" t="s">
        <v>4240</v>
      </c>
      <c r="E13" s="1951" t="s">
        <v>4241</v>
      </c>
      <c r="F13" s="1951" t="s">
        <v>4242</v>
      </c>
      <c r="G13" s="1951" t="s">
        <v>4243</v>
      </c>
      <c r="H13" s="1951" t="s">
        <v>4244</v>
      </c>
      <c r="I13" s="35"/>
      <c r="J13" s="1951" t="s">
        <v>4245</v>
      </c>
      <c r="K13" s="1951" t="s">
        <v>4249</v>
      </c>
      <c r="L13" s="464">
        <v>1330</v>
      </c>
      <c r="M13" s="1030"/>
      <c r="N13" s="1030"/>
      <c r="O13" s="1030"/>
      <c r="P13" s="1030"/>
      <c r="Q13" s="1030"/>
      <c r="R13" s="1030"/>
      <c r="S13" s="1678"/>
      <c r="T13" s="16"/>
      <c r="U13" s="16"/>
      <c r="V13" s="16"/>
      <c r="W13" s="16"/>
      <c r="X13" s="16"/>
      <c r="Y13" s="16"/>
    </row>
    <row r="14" spans="1:25" s="42" customFormat="1">
      <c r="A14" s="338" t="s">
        <v>4250</v>
      </c>
      <c r="B14" s="124" t="s">
        <v>3341</v>
      </c>
      <c r="C14" s="124"/>
      <c r="D14" s="124"/>
      <c r="E14" s="124"/>
      <c r="F14" s="124" t="s">
        <v>4251</v>
      </c>
      <c r="G14" s="124" t="s">
        <v>4252</v>
      </c>
      <c r="H14" s="124" t="s">
        <v>1484</v>
      </c>
      <c r="I14" s="233"/>
      <c r="J14" s="124" t="s">
        <v>247</v>
      </c>
      <c r="K14" s="124" t="s">
        <v>4253</v>
      </c>
      <c r="L14" s="462"/>
      <c r="M14" s="1051"/>
      <c r="N14" s="1051"/>
      <c r="O14" s="1051"/>
      <c r="P14" s="1051"/>
      <c r="Q14" s="1051"/>
      <c r="R14" s="1051"/>
      <c r="S14" s="70"/>
      <c r="T14" s="80"/>
      <c r="U14" s="80"/>
      <c r="V14" s="80"/>
      <c r="W14" s="80"/>
      <c r="X14" s="80"/>
      <c r="Y14" s="80"/>
    </row>
    <row r="15" spans="1:25" s="15" customFormat="1">
      <c r="A15" s="341" t="s">
        <v>3340</v>
      </c>
      <c r="B15" s="1951" t="s">
        <v>2421</v>
      </c>
      <c r="C15" s="1951" t="s">
        <v>1695</v>
      </c>
      <c r="D15" s="1951" t="s">
        <v>4263</v>
      </c>
      <c r="E15" s="1951" t="s">
        <v>1221</v>
      </c>
      <c r="F15" s="1951" t="s">
        <v>3343</v>
      </c>
      <c r="G15" s="1951" t="s">
        <v>17</v>
      </c>
      <c r="H15" s="1951" t="s">
        <v>1491</v>
      </c>
      <c r="I15" s="35" t="s">
        <v>12</v>
      </c>
      <c r="J15" s="1951" t="s">
        <v>2281</v>
      </c>
      <c r="K15" s="1951" t="s">
        <v>4264</v>
      </c>
      <c r="L15" s="464"/>
      <c r="M15" s="1030"/>
      <c r="N15" s="1030"/>
      <c r="O15" s="1030"/>
      <c r="P15" s="1030"/>
      <c r="Q15" s="1030"/>
      <c r="R15" s="1030"/>
      <c r="S15" s="1678"/>
      <c r="T15" s="16"/>
      <c r="U15" s="16"/>
      <c r="V15" s="16"/>
      <c r="W15" s="16"/>
      <c r="X15" s="16"/>
      <c r="Y15" s="16"/>
    </row>
    <row r="16" spans="1:25" s="15" customFormat="1">
      <c r="A16" s="341" t="s">
        <v>4048</v>
      </c>
      <c r="B16" s="1951" t="s">
        <v>4265</v>
      </c>
      <c r="C16" s="1951"/>
      <c r="D16" s="1951" t="s">
        <v>4266</v>
      </c>
      <c r="E16" s="1951" t="s">
        <v>4267</v>
      </c>
      <c r="F16" s="1951" t="s">
        <v>4268</v>
      </c>
      <c r="G16" s="1951" t="s">
        <v>213</v>
      </c>
      <c r="H16" s="1951" t="s">
        <v>1484</v>
      </c>
      <c r="I16" s="35"/>
      <c r="J16" s="1951" t="s">
        <v>4269</v>
      </c>
      <c r="K16" s="1951" t="s">
        <v>4270</v>
      </c>
      <c r="L16" s="464"/>
      <c r="M16" s="1030"/>
      <c r="N16" s="1030"/>
      <c r="O16" s="1030"/>
      <c r="P16" s="1030"/>
      <c r="Q16" s="1030"/>
      <c r="R16" s="1030"/>
      <c r="S16" s="1678"/>
      <c r="T16" s="16"/>
      <c r="U16" s="16"/>
      <c r="V16" s="16"/>
      <c r="W16" s="16"/>
      <c r="X16" s="16"/>
      <c r="Y16" s="16"/>
    </row>
    <row r="17" spans="1:25" s="15" customFormat="1">
      <c r="A17" s="338" t="s">
        <v>4296</v>
      </c>
      <c r="B17" s="124" t="s">
        <v>2449</v>
      </c>
      <c r="C17" s="124"/>
      <c r="D17" s="124" t="s">
        <v>4257</v>
      </c>
      <c r="E17" s="124" t="s">
        <v>4241</v>
      </c>
      <c r="F17" s="124" t="s">
        <v>4242</v>
      </c>
      <c r="G17" s="124" t="s">
        <v>4243</v>
      </c>
      <c r="H17" s="124" t="s">
        <v>4258</v>
      </c>
      <c r="I17" s="233"/>
      <c r="J17" s="124" t="s">
        <v>4245</v>
      </c>
      <c r="K17" s="124" t="s">
        <v>4293</v>
      </c>
      <c r="L17" s="462"/>
      <c r="M17" s="1030"/>
      <c r="N17" s="1030"/>
      <c r="O17" s="1030"/>
      <c r="P17" s="1030"/>
      <c r="Q17" s="1030"/>
      <c r="R17" s="1030"/>
      <c r="S17" s="1678"/>
      <c r="T17" s="16"/>
      <c r="U17" s="16"/>
      <c r="V17" s="16"/>
      <c r="W17" s="16"/>
      <c r="X17" s="16"/>
      <c r="Y17" s="16"/>
    </row>
    <row r="18" spans="1:25" s="15" customFormat="1">
      <c r="A18" s="338"/>
      <c r="B18" s="124"/>
      <c r="C18" s="124"/>
      <c r="D18" s="124"/>
      <c r="E18" s="124" t="s">
        <v>4241</v>
      </c>
      <c r="F18" s="124" t="s">
        <v>4294</v>
      </c>
      <c r="G18" s="124" t="s">
        <v>4295</v>
      </c>
      <c r="H18" s="124" t="s">
        <v>3369</v>
      </c>
      <c r="I18" s="233"/>
      <c r="J18" s="124" t="s">
        <v>4245</v>
      </c>
      <c r="K18" s="124"/>
      <c r="L18" s="462"/>
      <c r="M18" s="1030"/>
      <c r="N18" s="1030"/>
      <c r="O18" s="1030"/>
      <c r="P18" s="1030"/>
      <c r="Q18" s="1030"/>
      <c r="R18" s="1030"/>
      <c r="S18" s="1678"/>
      <c r="T18" s="16"/>
      <c r="U18" s="16"/>
      <c r="V18" s="16"/>
      <c r="W18" s="16"/>
      <c r="X18" s="16"/>
      <c r="Y18" s="16"/>
    </row>
    <row r="19" spans="1:25" s="15" customFormat="1">
      <c r="A19" s="2045" t="s">
        <v>4093</v>
      </c>
      <c r="B19" s="2046" t="s">
        <v>3388</v>
      </c>
      <c r="C19" s="2046"/>
      <c r="D19" s="2046" t="s">
        <v>1552</v>
      </c>
      <c r="E19" s="2046" t="s">
        <v>4308</v>
      </c>
      <c r="F19" s="2046" t="s">
        <v>4095</v>
      </c>
      <c r="G19" s="2046" t="s">
        <v>100</v>
      </c>
      <c r="H19" s="2047" t="s">
        <v>1852</v>
      </c>
      <c r="I19" s="2041" t="s">
        <v>6</v>
      </c>
      <c r="J19" s="2046" t="s">
        <v>4269</v>
      </c>
      <c r="K19" s="2046" t="s">
        <v>4309</v>
      </c>
      <c r="L19" s="2042">
        <v>4440</v>
      </c>
      <c r="M19" s="1030"/>
      <c r="N19" s="1030"/>
      <c r="O19" s="1030"/>
      <c r="P19" s="1030"/>
      <c r="Q19" s="1030"/>
      <c r="R19" s="1030"/>
      <c r="S19" s="1678"/>
      <c r="T19" s="16" t="s">
        <v>12</v>
      </c>
      <c r="U19" s="16"/>
      <c r="V19" s="16"/>
      <c r="W19" s="16"/>
      <c r="X19" s="16"/>
      <c r="Y19" s="16"/>
    </row>
    <row r="20" spans="1:25" s="15" customFormat="1">
      <c r="A20" s="341" t="s">
        <v>4310</v>
      </c>
      <c r="B20" s="1951" t="s">
        <v>3546</v>
      </c>
      <c r="C20" s="2048" t="s">
        <v>1724</v>
      </c>
      <c r="D20" s="2048" t="s">
        <v>4353</v>
      </c>
      <c r="E20" s="1951" t="s">
        <v>2351</v>
      </c>
      <c r="F20" s="1951" t="s">
        <v>4311</v>
      </c>
      <c r="G20" s="1951" t="s">
        <v>4312</v>
      </c>
      <c r="H20" s="1951" t="s">
        <v>1491</v>
      </c>
      <c r="I20" s="35" t="s">
        <v>6</v>
      </c>
      <c r="J20" s="1951" t="s">
        <v>4269</v>
      </c>
      <c r="K20" s="1951" t="s">
        <v>4313</v>
      </c>
      <c r="L20" s="464">
        <v>845</v>
      </c>
      <c r="M20" s="1030"/>
      <c r="N20" s="1030"/>
      <c r="O20" s="1030"/>
      <c r="P20" s="1030"/>
      <c r="Q20" s="1030"/>
      <c r="R20" s="1030"/>
      <c r="S20" s="1678"/>
      <c r="T20" s="16" t="s">
        <v>12</v>
      </c>
      <c r="U20" s="16"/>
      <c r="V20" s="16"/>
      <c r="W20" s="16"/>
      <c r="X20" s="16"/>
      <c r="Y20" s="16"/>
    </row>
    <row r="21" spans="1:25" s="15" customFormat="1">
      <c r="A21" s="341" t="s">
        <v>4318</v>
      </c>
      <c r="B21" s="1951" t="s">
        <v>1702</v>
      </c>
      <c r="C21" s="2048" t="s">
        <v>1724</v>
      </c>
      <c r="D21" s="1951" t="s">
        <v>4319</v>
      </c>
      <c r="E21" s="1951" t="s">
        <v>1115</v>
      </c>
      <c r="F21" s="1951" t="s">
        <v>4320</v>
      </c>
      <c r="G21" s="1951" t="s">
        <v>4321</v>
      </c>
      <c r="H21" s="1951" t="s">
        <v>2508</v>
      </c>
      <c r="I21" s="35" t="s">
        <v>6</v>
      </c>
      <c r="J21" s="1951" t="s">
        <v>4269</v>
      </c>
      <c r="K21" s="1951" t="s">
        <v>4322</v>
      </c>
      <c r="L21" s="464"/>
      <c r="M21" s="1030"/>
      <c r="N21" s="1030"/>
      <c r="O21" s="1030"/>
      <c r="P21" s="1030"/>
      <c r="Q21" s="1030"/>
      <c r="R21" s="1030"/>
      <c r="S21" s="1678"/>
      <c r="T21" s="16"/>
      <c r="U21" s="16"/>
      <c r="V21" s="16"/>
      <c r="W21" s="16"/>
      <c r="X21" s="16"/>
      <c r="Y21" s="16"/>
    </row>
    <row r="22" spans="1:25" s="15" customFormat="1">
      <c r="A22" s="341" t="s">
        <v>4329</v>
      </c>
      <c r="B22" s="1951" t="s">
        <v>4138</v>
      </c>
      <c r="C22" s="1951"/>
      <c r="D22" s="1951" t="s">
        <v>4330</v>
      </c>
      <c r="E22" s="1951" t="s">
        <v>1759</v>
      </c>
      <c r="F22" s="1951" t="s">
        <v>4331</v>
      </c>
      <c r="G22" s="1951" t="s">
        <v>426</v>
      </c>
      <c r="H22" s="1951" t="s">
        <v>1132</v>
      </c>
      <c r="I22" s="35"/>
      <c r="J22" s="1951" t="s">
        <v>4332</v>
      </c>
      <c r="K22" s="1951" t="s">
        <v>4333</v>
      </c>
      <c r="L22" s="464"/>
      <c r="M22" s="1030"/>
      <c r="N22" s="1030"/>
      <c r="O22" s="1030"/>
      <c r="P22" s="1030"/>
      <c r="Q22" s="1030"/>
      <c r="R22" s="1030"/>
      <c r="S22" s="1678"/>
      <c r="T22" s="16"/>
      <c r="U22" s="16"/>
      <c r="V22" s="16"/>
      <c r="W22" s="16"/>
      <c r="X22" s="16"/>
      <c r="Y22" s="16"/>
    </row>
    <row r="23" spans="1:25" s="15" customFormat="1">
      <c r="A23" s="339" t="s">
        <v>3437</v>
      </c>
      <c r="B23" s="1950" t="s">
        <v>1702</v>
      </c>
      <c r="C23" s="1950"/>
      <c r="D23" s="1950" t="s">
        <v>4334</v>
      </c>
      <c r="E23" s="1950" t="s">
        <v>1115</v>
      </c>
      <c r="F23" s="1950" t="s">
        <v>3484</v>
      </c>
      <c r="G23" s="1950" t="s">
        <v>27</v>
      </c>
      <c r="H23" s="1950" t="s">
        <v>1132</v>
      </c>
      <c r="I23" s="235"/>
      <c r="J23" s="1950" t="s">
        <v>2281</v>
      </c>
      <c r="K23" s="1950" t="s">
        <v>4335</v>
      </c>
      <c r="L23" s="454"/>
      <c r="M23" s="16"/>
      <c r="N23" s="16"/>
      <c r="O23" s="16"/>
      <c r="P23" s="16"/>
      <c r="Q23" s="16"/>
      <c r="R23" s="16"/>
      <c r="T23" s="16"/>
      <c r="U23" s="16"/>
      <c r="V23" s="16"/>
      <c r="W23" s="16"/>
      <c r="X23" s="16"/>
      <c r="Y23" s="16"/>
    </row>
    <row r="24" spans="1:25" s="15" customFormat="1">
      <c r="A24" s="341" t="s">
        <v>2844</v>
      </c>
      <c r="B24" s="1951" t="s">
        <v>2537</v>
      </c>
      <c r="C24" s="1951"/>
      <c r="D24" s="1951" t="s">
        <v>4343</v>
      </c>
      <c r="E24" s="1951" t="s">
        <v>1221</v>
      </c>
      <c r="F24" s="1951" t="s">
        <v>4344</v>
      </c>
      <c r="G24" s="1951" t="s">
        <v>57</v>
      </c>
      <c r="H24" s="1951" t="s">
        <v>1881</v>
      </c>
      <c r="I24" s="35"/>
      <c r="J24" s="1951" t="s">
        <v>247</v>
      </c>
      <c r="K24" s="1951" t="s">
        <v>4345</v>
      </c>
      <c r="L24" s="464"/>
      <c r="M24" s="1030"/>
      <c r="N24" s="1030"/>
      <c r="O24" s="1030"/>
      <c r="P24" s="1030"/>
      <c r="Q24" s="1030"/>
      <c r="R24" s="1030"/>
      <c r="S24" s="1678"/>
      <c r="T24" s="16"/>
      <c r="U24" s="16"/>
      <c r="V24" s="16"/>
      <c r="W24" s="16"/>
      <c r="X24" s="16"/>
      <c r="Y24" s="16"/>
    </row>
    <row r="25" spans="1:25" s="15" customFormat="1">
      <c r="A25" s="339" t="s">
        <v>2165</v>
      </c>
      <c r="B25" s="2043" t="s">
        <v>1695</v>
      </c>
      <c r="C25" s="1950"/>
      <c r="D25" s="2043" t="s">
        <v>4362</v>
      </c>
      <c r="E25" s="2043" t="s">
        <v>1115</v>
      </c>
      <c r="F25" s="2043" t="s">
        <v>4363</v>
      </c>
      <c r="G25" s="2043" t="s">
        <v>4364</v>
      </c>
      <c r="H25" s="2043" t="s">
        <v>1852</v>
      </c>
      <c r="I25" s="235"/>
      <c r="J25" s="2043" t="s">
        <v>247</v>
      </c>
      <c r="K25" s="2043" t="s">
        <v>4365</v>
      </c>
      <c r="L25" s="454"/>
      <c r="M25" s="1030"/>
      <c r="N25" s="1030"/>
      <c r="O25" s="1030"/>
      <c r="P25" s="1030"/>
      <c r="Q25" s="1030"/>
      <c r="R25" s="1030"/>
      <c r="S25" s="1678"/>
      <c r="T25" s="16"/>
      <c r="U25" s="16"/>
      <c r="V25" s="16"/>
      <c r="W25" s="16"/>
      <c r="X25" s="16"/>
      <c r="Y25" s="16"/>
    </row>
    <row r="26" spans="1:25" s="15" customFormat="1">
      <c r="A26" s="339"/>
      <c r="B26" s="1950"/>
      <c r="C26" s="1950"/>
      <c r="D26" s="1950"/>
      <c r="E26" s="1950"/>
      <c r="F26" s="1950"/>
      <c r="G26" s="1950"/>
      <c r="H26" s="1950"/>
      <c r="I26" s="235"/>
      <c r="J26" s="1950"/>
      <c r="K26" s="1950"/>
      <c r="L26" s="454"/>
      <c r="M26" s="1030"/>
      <c r="N26" s="1030"/>
      <c r="O26" s="1030"/>
      <c r="P26" s="1030"/>
      <c r="Q26" s="1030"/>
      <c r="R26" s="1030"/>
      <c r="S26" s="1678"/>
      <c r="T26" s="16"/>
      <c r="U26" s="16"/>
      <c r="V26" s="16"/>
      <c r="W26" s="16"/>
      <c r="X26" s="16"/>
      <c r="Y26" s="16"/>
    </row>
    <row r="27" spans="1:25" s="15" customFormat="1">
      <c r="A27" s="339"/>
      <c r="B27" s="1950"/>
      <c r="C27" s="1950"/>
      <c r="D27" s="1950"/>
      <c r="E27" s="1950"/>
      <c r="F27" s="1950"/>
      <c r="G27" s="1950"/>
      <c r="H27" s="1950"/>
      <c r="I27" s="235"/>
      <c r="J27" s="1950"/>
      <c r="K27" s="1950"/>
      <c r="L27" s="454"/>
      <c r="M27" s="16"/>
      <c r="N27" s="16"/>
      <c r="O27" s="16"/>
      <c r="P27" s="16"/>
      <c r="Q27" s="16"/>
      <c r="R27" s="16"/>
      <c r="T27" s="16"/>
      <c r="U27" s="16"/>
      <c r="V27" s="16"/>
      <c r="W27" s="16"/>
      <c r="X27" s="16"/>
      <c r="Y27" s="16"/>
    </row>
    <row r="28" spans="1:25" s="15" customFormat="1">
      <c r="A28" s="339"/>
      <c r="B28" s="1950"/>
      <c r="C28" s="1950"/>
      <c r="D28" s="1950"/>
      <c r="E28" s="1950"/>
      <c r="F28" s="1950"/>
      <c r="G28" s="1950"/>
      <c r="H28" s="1950"/>
      <c r="I28" s="235"/>
      <c r="J28" s="1950"/>
      <c r="K28" s="1950"/>
      <c r="L28" s="454"/>
      <c r="M28" s="2011"/>
      <c r="N28" s="16"/>
      <c r="O28" s="16"/>
      <c r="P28" s="16"/>
      <c r="Q28" s="16"/>
      <c r="R28" s="16"/>
      <c r="T28" s="16"/>
      <c r="U28" s="16"/>
      <c r="V28" s="16"/>
      <c r="W28" s="16"/>
      <c r="X28" s="16"/>
      <c r="Y28" s="16"/>
    </row>
    <row r="29" spans="1:25" s="15" customFormat="1">
      <c r="A29" s="339"/>
      <c r="B29" s="1950"/>
      <c r="C29" s="1950"/>
      <c r="D29" s="1950"/>
      <c r="E29" s="1950"/>
      <c r="F29" s="1950"/>
      <c r="G29" s="1950"/>
      <c r="H29" s="1950"/>
      <c r="I29" s="235"/>
      <c r="J29" s="1950"/>
      <c r="K29" s="1950"/>
      <c r="L29" s="454"/>
      <c r="M29" s="1103"/>
      <c r="N29" s="16"/>
      <c r="O29" s="16"/>
      <c r="P29" s="16"/>
      <c r="Q29" s="16"/>
      <c r="R29" s="16"/>
      <c r="T29" s="16"/>
      <c r="U29" s="16"/>
      <c r="V29" s="16"/>
      <c r="W29" s="16"/>
      <c r="X29" s="16"/>
      <c r="Y29" s="16"/>
    </row>
    <row r="30" spans="1:25" s="15" customFormat="1">
      <c r="A30" s="339"/>
      <c r="B30" s="1950"/>
      <c r="C30" s="1950"/>
      <c r="D30" s="1950"/>
      <c r="E30" s="1950"/>
      <c r="F30" s="1950"/>
      <c r="G30" s="1950"/>
      <c r="H30" s="1950"/>
      <c r="I30" s="235"/>
      <c r="J30" s="1950"/>
      <c r="K30" s="1950"/>
      <c r="L30" s="454"/>
      <c r="M30" s="1103"/>
      <c r="N30" s="16"/>
      <c r="O30" s="16"/>
      <c r="P30" s="16"/>
      <c r="Q30" s="16"/>
      <c r="R30" s="16"/>
      <c r="T30" s="16"/>
      <c r="U30" s="16"/>
      <c r="V30" s="16"/>
      <c r="W30" s="16"/>
      <c r="X30" s="16"/>
      <c r="Y30" s="16"/>
    </row>
    <row r="31" spans="1:25" s="15" customFormat="1">
      <c r="A31" s="339"/>
      <c r="B31" s="1950"/>
      <c r="C31" s="1950"/>
      <c r="D31" s="1950"/>
      <c r="E31" s="1950"/>
      <c r="F31" s="1950"/>
      <c r="G31" s="1950"/>
      <c r="H31" s="1950"/>
      <c r="I31" s="235"/>
      <c r="J31" s="1950"/>
      <c r="K31" s="1950"/>
      <c r="L31" s="454"/>
      <c r="M31" s="1103"/>
      <c r="N31" s="16"/>
      <c r="O31" s="16"/>
      <c r="P31" s="16"/>
      <c r="Q31" s="16"/>
      <c r="R31" s="16"/>
      <c r="T31" s="16"/>
      <c r="U31" s="16"/>
      <c r="V31" s="16"/>
      <c r="W31" s="16"/>
      <c r="X31" s="16"/>
      <c r="Y31" s="16"/>
    </row>
    <row r="32" spans="1:25" s="15" customFormat="1">
      <c r="A32" s="339"/>
      <c r="B32" s="1950"/>
      <c r="C32" s="1950"/>
      <c r="D32" s="1950"/>
      <c r="E32" s="1950"/>
      <c r="F32" s="1950"/>
      <c r="G32" s="1950"/>
      <c r="H32" s="1950"/>
      <c r="I32" s="235"/>
      <c r="J32" s="1950"/>
      <c r="K32" s="1950"/>
      <c r="L32" s="454"/>
      <c r="M32" s="1103"/>
      <c r="N32" s="16"/>
      <c r="O32" s="16"/>
      <c r="P32" s="16"/>
      <c r="Q32" s="16"/>
      <c r="R32" s="16"/>
      <c r="T32" s="16"/>
      <c r="U32" s="16"/>
      <c r="V32" s="16"/>
      <c r="W32" s="16"/>
      <c r="X32" s="16"/>
      <c r="Y32" s="16"/>
    </row>
    <row r="33" spans="1:25" s="15" customFormat="1">
      <c r="A33" s="339"/>
      <c r="B33" s="1950"/>
      <c r="C33" s="1950"/>
      <c r="D33" s="1950"/>
      <c r="E33" s="1950"/>
      <c r="F33" s="1950"/>
      <c r="G33" s="1950"/>
      <c r="H33" s="1950"/>
      <c r="I33" s="235"/>
      <c r="J33" s="1950"/>
      <c r="K33" s="1950"/>
      <c r="L33" s="454"/>
      <c r="M33" s="1103"/>
      <c r="N33" s="16"/>
      <c r="O33" s="16"/>
      <c r="P33" s="16"/>
      <c r="Q33" s="16"/>
      <c r="R33" s="16"/>
      <c r="T33" s="16"/>
      <c r="U33" s="16"/>
      <c r="V33" s="16"/>
      <c r="W33" s="16"/>
      <c r="X33" s="16"/>
      <c r="Y33" s="16"/>
    </row>
    <row r="34" spans="1:25">
      <c r="A34" s="339"/>
      <c r="B34" s="1950"/>
      <c r="C34" s="1950"/>
      <c r="D34" s="1950"/>
      <c r="E34" s="1950"/>
      <c r="F34" s="1950"/>
      <c r="G34" s="1950"/>
      <c r="H34" s="1950"/>
      <c r="I34" s="235"/>
      <c r="J34" s="1950"/>
      <c r="K34" s="1950"/>
      <c r="L34" s="454"/>
    </row>
    <row r="35" spans="1:25" s="15" customFormat="1" ht="6.75" customHeight="1">
      <c r="A35" s="339"/>
      <c r="B35" s="1950"/>
      <c r="C35" s="1950"/>
      <c r="D35" s="1950"/>
      <c r="E35" s="1950"/>
      <c r="F35" s="1950"/>
      <c r="G35" s="1950"/>
      <c r="H35" s="1950"/>
      <c r="I35" s="235"/>
      <c r="J35" s="1950"/>
      <c r="K35" s="1950"/>
      <c r="L35" s="454"/>
      <c r="M35" s="1103"/>
      <c r="N35" s="16"/>
      <c r="O35" s="16"/>
      <c r="P35" s="16"/>
      <c r="Q35" s="16"/>
      <c r="R35" s="16"/>
      <c r="T35" s="16"/>
      <c r="U35" s="16"/>
      <c r="V35" s="16"/>
      <c r="W35" s="16"/>
      <c r="X35" s="16"/>
      <c r="Y35" s="16"/>
    </row>
    <row r="36" spans="1:25" s="15" customFormat="1">
      <c r="A36" s="339"/>
      <c r="B36" s="1950"/>
      <c r="C36" s="1950"/>
      <c r="D36" s="1950"/>
      <c r="E36" s="1950"/>
      <c r="F36" s="1950"/>
      <c r="G36" s="1950"/>
      <c r="H36" s="1950"/>
      <c r="I36" s="235"/>
      <c r="J36" s="1950"/>
      <c r="K36" s="1950"/>
      <c r="L36" s="454"/>
      <c r="M36" s="1103"/>
      <c r="N36" s="16"/>
      <c r="O36" s="16"/>
      <c r="P36" s="16"/>
      <c r="Q36" s="16"/>
      <c r="R36" s="16"/>
      <c r="T36" s="16"/>
      <c r="U36" s="16"/>
      <c r="V36" s="16"/>
      <c r="W36" s="16"/>
      <c r="X36" s="16"/>
      <c r="Y36" s="16"/>
    </row>
    <row r="37" spans="1:25" s="15" customFormat="1">
      <c r="A37" s="1533"/>
      <c r="B37" s="1534"/>
      <c r="C37" s="1534"/>
      <c r="D37" s="1534"/>
      <c r="E37" s="1534"/>
      <c r="F37" s="1534"/>
      <c r="G37" s="1534"/>
      <c r="H37" s="1534"/>
      <c r="I37" s="1535"/>
      <c r="J37" s="1534"/>
      <c r="K37" s="1534"/>
      <c r="L37" s="1803">
        <f>SUM(L3:L5)</f>
        <v>4900</v>
      </c>
      <c r="M37" s="1605"/>
      <c r="N37" s="16"/>
      <c r="O37" s="16"/>
      <c r="P37" s="16"/>
      <c r="Q37" s="16"/>
      <c r="R37" s="16"/>
      <c r="T37" s="16"/>
      <c r="U37" s="16"/>
      <c r="V37" s="16"/>
      <c r="W37" s="16"/>
      <c r="X37" s="16"/>
      <c r="Y37" s="16"/>
    </row>
    <row r="38" spans="1:25" s="15" customFormat="1" ht="18.75">
      <c r="A38" s="2460" t="s">
        <v>3486</v>
      </c>
      <c r="B38" s="2450"/>
      <c r="C38" s="2450"/>
      <c r="D38" s="2450"/>
      <c r="E38" s="2450"/>
      <c r="F38" s="2450"/>
      <c r="G38" s="2450"/>
      <c r="H38" s="2450"/>
      <c r="I38" s="2450"/>
      <c r="J38" s="2450"/>
      <c r="K38" s="2450"/>
      <c r="L38" s="2451"/>
      <c r="M38" s="1605"/>
      <c r="N38" s="16"/>
      <c r="O38" s="16"/>
      <c r="P38" s="16"/>
      <c r="Q38" s="16"/>
      <c r="R38" s="16"/>
      <c r="T38" s="16"/>
      <c r="U38" s="16"/>
      <c r="V38" s="16"/>
      <c r="W38" s="16"/>
      <c r="X38" s="16"/>
      <c r="Y38" s="16"/>
    </row>
    <row r="39" spans="1:25" s="15" customFormat="1">
      <c r="A39" s="341" t="s">
        <v>4031</v>
      </c>
      <c r="B39" s="1951" t="s">
        <v>4111</v>
      </c>
      <c r="C39" s="1951" t="s">
        <v>4338</v>
      </c>
      <c r="D39" s="1951" t="s">
        <v>4113</v>
      </c>
      <c r="E39" s="1951" t="s">
        <v>1221</v>
      </c>
      <c r="F39" s="1951" t="s">
        <v>4114</v>
      </c>
      <c r="G39" s="1951" t="s">
        <v>4115</v>
      </c>
      <c r="H39" s="2004">
        <v>200</v>
      </c>
      <c r="I39" s="35" t="s">
        <v>6</v>
      </c>
      <c r="J39" s="1951"/>
      <c r="K39" s="1951" t="s">
        <v>4129</v>
      </c>
      <c r="L39" s="2002">
        <v>980</v>
      </c>
      <c r="M39" s="1605"/>
      <c r="N39" s="16"/>
      <c r="O39" s="16"/>
      <c r="P39" s="16"/>
      <c r="Q39" s="16"/>
      <c r="R39" s="16"/>
      <c r="T39" s="16"/>
      <c r="U39" s="16"/>
      <c r="V39" s="16"/>
      <c r="W39" s="16"/>
      <c r="X39" s="16"/>
      <c r="Y39" s="16"/>
    </row>
    <row r="40" spans="1:25" s="15" customFormat="1">
      <c r="A40" s="341" t="s">
        <v>4031</v>
      </c>
      <c r="B40" s="1951" t="s">
        <v>1724</v>
      </c>
      <c r="C40" s="1951" t="s">
        <v>4338</v>
      </c>
      <c r="D40" s="1951" t="s">
        <v>4125</v>
      </c>
      <c r="E40" s="1951" t="s">
        <v>1221</v>
      </c>
      <c r="F40" s="1951" t="s">
        <v>4114</v>
      </c>
      <c r="G40" s="1951" t="s">
        <v>4115</v>
      </c>
      <c r="H40" s="2009">
        <v>300</v>
      </c>
      <c r="I40" s="35" t="s">
        <v>6</v>
      </c>
      <c r="J40" s="1951"/>
      <c r="K40" s="1951" t="s">
        <v>4126</v>
      </c>
      <c r="L40" s="2002">
        <v>1470</v>
      </c>
      <c r="M40" s="1103"/>
      <c r="N40" s="16"/>
      <c r="O40" s="16"/>
      <c r="P40" s="16"/>
      <c r="Q40" s="16"/>
      <c r="R40" s="16"/>
      <c r="T40" s="16"/>
      <c r="U40" s="16"/>
      <c r="V40" s="16"/>
      <c r="W40" s="16"/>
      <c r="X40" s="16"/>
      <c r="Y40" s="16"/>
    </row>
    <row r="41" spans="1:25" s="15" customFormat="1">
      <c r="A41" s="341" t="s">
        <v>4120</v>
      </c>
      <c r="B41" s="1951" t="s">
        <v>4165</v>
      </c>
      <c r="C41" s="2048" t="s">
        <v>1766</v>
      </c>
      <c r="D41" s="1951" t="s">
        <v>4183</v>
      </c>
      <c r="E41" s="1951" t="s">
        <v>1221</v>
      </c>
      <c r="F41" s="1951" t="s">
        <v>4114</v>
      </c>
      <c r="G41" s="1951" t="s">
        <v>4115</v>
      </c>
      <c r="H41" s="2009" t="s">
        <v>1862</v>
      </c>
      <c r="I41" s="35" t="s">
        <v>6</v>
      </c>
      <c r="J41" s="1951"/>
      <c r="K41" s="1951" t="s">
        <v>4131</v>
      </c>
      <c r="L41" s="2002">
        <v>1710</v>
      </c>
      <c r="M41" s="1103"/>
      <c r="N41" s="16"/>
      <c r="O41" s="16"/>
      <c r="P41" s="16"/>
      <c r="Q41" s="16"/>
      <c r="R41" s="16"/>
      <c r="T41" s="16"/>
      <c r="U41" s="16"/>
      <c r="V41" s="16"/>
      <c r="W41" s="16"/>
      <c r="X41" s="16"/>
      <c r="Y41" s="16"/>
    </row>
    <row r="42" spans="1:25" s="15" customFormat="1">
      <c r="A42" s="341" t="s">
        <v>4031</v>
      </c>
      <c r="B42" s="1951" t="s">
        <v>3412</v>
      </c>
      <c r="C42" s="2048" t="s">
        <v>1766</v>
      </c>
      <c r="D42" s="1951" t="s">
        <v>4130</v>
      </c>
      <c r="E42" s="1951" t="s">
        <v>1221</v>
      </c>
      <c r="F42" s="1951" t="s">
        <v>4114</v>
      </c>
      <c r="G42" s="1951" t="s">
        <v>4115</v>
      </c>
      <c r="H42" s="2009" t="s">
        <v>1862</v>
      </c>
      <c r="I42" s="35" t="s">
        <v>6</v>
      </c>
      <c r="J42" s="1951"/>
      <c r="K42" s="1951" t="s">
        <v>4131</v>
      </c>
      <c r="L42" s="2002">
        <v>1470</v>
      </c>
      <c r="M42" s="1103"/>
      <c r="N42" s="16"/>
      <c r="O42" s="16"/>
      <c r="P42" s="16"/>
      <c r="Q42" s="16"/>
      <c r="R42" s="16"/>
      <c r="T42" s="16"/>
      <c r="U42" s="16"/>
      <c r="V42" s="16"/>
      <c r="W42" s="16"/>
      <c r="X42" s="16"/>
      <c r="Y42" s="16"/>
    </row>
    <row r="43" spans="1:25" s="15" customFormat="1">
      <c r="A43" s="341" t="s">
        <v>4101</v>
      </c>
      <c r="B43" s="1951" t="s">
        <v>4165</v>
      </c>
      <c r="C43" s="2048" t="s">
        <v>1766</v>
      </c>
      <c r="D43" s="1951" t="s">
        <v>4166</v>
      </c>
      <c r="E43" s="1951" t="s">
        <v>1221</v>
      </c>
      <c r="F43" s="1951" t="s">
        <v>4114</v>
      </c>
      <c r="G43" s="1951" t="s">
        <v>4115</v>
      </c>
      <c r="H43" s="2009">
        <v>200</v>
      </c>
      <c r="I43" s="35" t="s">
        <v>6</v>
      </c>
      <c r="J43" s="1951"/>
      <c r="K43" s="1951" t="s">
        <v>4167</v>
      </c>
      <c r="L43" s="2002">
        <v>1140</v>
      </c>
      <c r="M43" s="1103"/>
      <c r="N43" s="16"/>
      <c r="O43" s="16"/>
      <c r="P43" s="16"/>
      <c r="Q43" s="16"/>
      <c r="R43" s="16"/>
      <c r="T43" s="16"/>
      <c r="U43" s="16"/>
      <c r="V43" s="16"/>
      <c r="W43" s="16"/>
      <c r="X43" s="16"/>
      <c r="Y43" s="16"/>
    </row>
    <row r="44" spans="1:25" s="15" customFormat="1">
      <c r="A44" s="337"/>
      <c r="B44" s="5"/>
      <c r="C44" s="5"/>
      <c r="D44" s="5"/>
      <c r="E44" s="5"/>
      <c r="F44" s="5"/>
      <c r="G44" s="5"/>
      <c r="H44" s="1504"/>
      <c r="I44" s="337"/>
      <c r="J44" s="5"/>
      <c r="K44" s="5"/>
      <c r="L44" s="528"/>
      <c r="M44" s="1103"/>
      <c r="N44" s="16"/>
      <c r="O44" s="16"/>
      <c r="P44" s="16"/>
      <c r="Q44" s="16"/>
      <c r="R44" s="16"/>
      <c r="T44" s="16"/>
      <c r="U44" s="16"/>
      <c r="V44" s="16"/>
      <c r="W44" s="16"/>
      <c r="X44" s="16"/>
      <c r="Y44" s="16"/>
    </row>
    <row r="45" spans="1:25" s="15" customFormat="1" ht="10.5" customHeight="1">
      <c r="A45" s="1982"/>
      <c r="B45" s="1983"/>
      <c r="C45" s="1983"/>
      <c r="D45" s="1983"/>
      <c r="E45" s="1983"/>
      <c r="F45" s="1983"/>
      <c r="G45" s="1983"/>
      <c r="H45" s="1986"/>
      <c r="I45" s="1983"/>
      <c r="J45" s="1983"/>
      <c r="K45" s="1983"/>
      <c r="L45" s="1984"/>
      <c r="M45" s="1103"/>
      <c r="N45" s="16"/>
      <c r="O45" s="16"/>
      <c r="P45" s="16"/>
      <c r="Q45" s="16"/>
      <c r="R45" s="16"/>
      <c r="T45" s="16"/>
      <c r="U45" s="16"/>
      <c r="V45" s="16"/>
      <c r="W45" s="16"/>
      <c r="X45" s="16"/>
      <c r="Y45" s="16"/>
    </row>
    <row r="46" spans="1:25" s="15" customFormat="1">
      <c r="A46" s="341" t="s">
        <v>4031</v>
      </c>
      <c r="B46" s="1951" t="s">
        <v>4111</v>
      </c>
      <c r="C46" s="1951" t="s">
        <v>4338</v>
      </c>
      <c r="D46" s="1951" t="s">
        <v>4117</v>
      </c>
      <c r="E46" s="1951" t="s">
        <v>1221</v>
      </c>
      <c r="F46" s="1951" t="s">
        <v>4118</v>
      </c>
      <c r="G46" s="1951" t="s">
        <v>4100</v>
      </c>
      <c r="H46" s="2004">
        <v>15</v>
      </c>
      <c r="I46" s="35" t="s">
        <v>6</v>
      </c>
      <c r="J46" s="1951" t="s">
        <v>4151</v>
      </c>
      <c r="K46" s="1951" t="s">
        <v>4127</v>
      </c>
      <c r="L46" s="2002">
        <v>163.5</v>
      </c>
      <c r="M46" s="1103"/>
      <c r="N46" s="16"/>
      <c r="O46" s="16"/>
      <c r="P46" s="16"/>
      <c r="Q46" s="16"/>
      <c r="R46" s="16"/>
      <c r="T46" s="16"/>
      <c r="U46" s="16"/>
      <c r="V46" s="16"/>
      <c r="W46" s="16"/>
      <c r="X46" s="16"/>
      <c r="Y46" s="16"/>
    </row>
    <row r="47" spans="1:25" s="15" customFormat="1">
      <c r="A47" s="341" t="s">
        <v>4120</v>
      </c>
      <c r="B47" s="1951" t="s">
        <v>1724</v>
      </c>
      <c r="C47" s="1951" t="s">
        <v>4338</v>
      </c>
      <c r="D47" s="1951" t="s">
        <v>4182</v>
      </c>
      <c r="E47" s="1951" t="s">
        <v>1221</v>
      </c>
      <c r="F47" s="1951" t="s">
        <v>4118</v>
      </c>
      <c r="G47" s="1951" t="s">
        <v>4100</v>
      </c>
      <c r="H47" s="2004">
        <v>50</v>
      </c>
      <c r="I47" s="35" t="s">
        <v>6</v>
      </c>
      <c r="J47" s="1951" t="s">
        <v>4151</v>
      </c>
      <c r="K47" s="1947" t="s">
        <v>4181</v>
      </c>
      <c r="L47" s="2002">
        <v>545</v>
      </c>
      <c r="M47" s="1605"/>
      <c r="N47" s="16"/>
      <c r="O47" s="16"/>
      <c r="P47" s="16"/>
      <c r="Q47" s="16"/>
      <c r="R47" s="16"/>
      <c r="T47" s="16"/>
      <c r="U47" s="16"/>
      <c r="V47" s="16"/>
      <c r="W47" s="16"/>
      <c r="X47" s="16"/>
      <c r="Y47" s="16"/>
    </row>
    <row r="48" spans="1:25" s="15" customFormat="1">
      <c r="A48" s="341" t="s">
        <v>4101</v>
      </c>
      <c r="B48" s="1951" t="s">
        <v>3412</v>
      </c>
      <c r="C48" s="2048" t="s">
        <v>1724</v>
      </c>
      <c r="D48" s="1951" t="s">
        <v>4195</v>
      </c>
      <c r="E48" s="1951" t="s">
        <v>1221</v>
      </c>
      <c r="F48" s="1951" t="s">
        <v>4118</v>
      </c>
      <c r="G48" s="1951" t="s">
        <v>4100</v>
      </c>
      <c r="H48" s="2004">
        <v>10</v>
      </c>
      <c r="I48" s="35" t="s">
        <v>6</v>
      </c>
      <c r="J48" s="1951" t="s">
        <v>4151</v>
      </c>
      <c r="K48" s="1947" t="s">
        <v>4196</v>
      </c>
      <c r="L48" s="2002">
        <v>109</v>
      </c>
      <c r="M48" s="1103"/>
      <c r="N48" s="16"/>
      <c r="O48" s="16"/>
      <c r="P48" s="16"/>
      <c r="Q48" s="16"/>
      <c r="R48" s="16"/>
      <c r="T48" s="16"/>
      <c r="U48" s="16"/>
      <c r="V48" s="16"/>
      <c r="W48" s="16"/>
      <c r="X48" s="16"/>
      <c r="Y48" s="16"/>
    </row>
    <row r="49" spans="1:25" s="15" customFormat="1">
      <c r="A49" s="339"/>
      <c r="B49" s="1950"/>
      <c r="C49" s="1950"/>
      <c r="D49" s="1950"/>
      <c r="E49" s="1950"/>
      <c r="F49" s="1950"/>
      <c r="G49" s="1950"/>
      <c r="H49" s="1985"/>
      <c r="I49" s="1954"/>
      <c r="J49" s="1950"/>
      <c r="K49" s="1954"/>
      <c r="L49" s="1970"/>
      <c r="M49" s="1103"/>
      <c r="N49" s="16"/>
      <c r="O49" s="16"/>
      <c r="P49" s="16"/>
      <c r="Q49" s="16"/>
      <c r="R49" s="16"/>
      <c r="T49" s="16"/>
      <c r="U49" s="16"/>
      <c r="V49" s="16"/>
      <c r="W49" s="16"/>
      <c r="X49" s="16"/>
      <c r="Y49" s="16"/>
    </row>
    <row r="50" spans="1:25" s="15" customFormat="1">
      <c r="A50" s="1982"/>
      <c r="B50" s="1983"/>
      <c r="C50" s="1983"/>
      <c r="D50" s="1983"/>
      <c r="E50" s="1983"/>
      <c r="F50" s="1983"/>
      <c r="G50" s="1983"/>
      <c r="H50" s="1986"/>
      <c r="I50" s="1983"/>
      <c r="J50" s="1983"/>
      <c r="K50" s="1983"/>
      <c r="L50" s="1984"/>
      <c r="M50" s="1605"/>
      <c r="N50" s="16"/>
      <c r="O50" s="16"/>
      <c r="P50" s="16"/>
      <c r="Q50" s="16"/>
      <c r="R50" s="16"/>
      <c r="T50" s="16"/>
      <c r="U50" s="16"/>
      <c r="V50" s="16"/>
      <c r="W50" s="16"/>
      <c r="X50" s="16"/>
      <c r="Y50" s="16"/>
    </row>
    <row r="51" spans="1:25" s="15" customFormat="1">
      <c r="A51" s="341" t="s">
        <v>4031</v>
      </c>
      <c r="B51" s="1951" t="s">
        <v>2537</v>
      </c>
      <c r="C51" s="1951" t="s">
        <v>4338</v>
      </c>
      <c r="D51" s="1951" t="s">
        <v>4136</v>
      </c>
      <c r="E51" s="1951" t="s">
        <v>1221</v>
      </c>
      <c r="F51" s="1951" t="s">
        <v>4134</v>
      </c>
      <c r="G51" s="1951" t="s">
        <v>4100</v>
      </c>
      <c r="H51" s="2009" t="s">
        <v>1852</v>
      </c>
      <c r="I51" s="35" t="s">
        <v>6</v>
      </c>
      <c r="J51" s="1951" t="s">
        <v>4152</v>
      </c>
      <c r="K51" s="1951" t="s">
        <v>4137</v>
      </c>
      <c r="L51" s="2002">
        <v>1090</v>
      </c>
      <c r="M51" s="1103"/>
      <c r="N51" s="16"/>
      <c r="O51" s="16"/>
      <c r="P51" s="16"/>
      <c r="Q51" s="16"/>
      <c r="R51" s="16"/>
      <c r="T51" s="16"/>
      <c r="U51" s="16"/>
      <c r="V51" s="16"/>
      <c r="W51" s="16"/>
      <c r="X51" s="16"/>
      <c r="Y51" s="16"/>
    </row>
    <row r="52" spans="1:25" s="6" customFormat="1">
      <c r="A52" s="341" t="s">
        <v>4031</v>
      </c>
      <c r="B52" s="1951" t="s">
        <v>4271</v>
      </c>
      <c r="C52" s="2048" t="s">
        <v>1724</v>
      </c>
      <c r="D52" s="1951" t="s">
        <v>4139</v>
      </c>
      <c r="E52" s="1951" t="s">
        <v>1221</v>
      </c>
      <c r="F52" s="1951" t="s">
        <v>4134</v>
      </c>
      <c r="G52" s="1951" t="s">
        <v>4100</v>
      </c>
      <c r="H52" s="2009" t="s">
        <v>4179</v>
      </c>
      <c r="I52" s="35" t="s">
        <v>6</v>
      </c>
      <c r="J52" s="1951" t="s">
        <v>4152</v>
      </c>
      <c r="K52" s="1951" t="s">
        <v>4137</v>
      </c>
      <c r="L52" s="2002">
        <v>1090</v>
      </c>
      <c r="S52"/>
    </row>
    <row r="53" spans="1:25" s="15" customFormat="1">
      <c r="A53" s="341" t="s">
        <v>4120</v>
      </c>
      <c r="B53" s="1951" t="s">
        <v>4165</v>
      </c>
      <c r="C53" s="2048" t="s">
        <v>1724</v>
      </c>
      <c r="D53" s="1951" t="s">
        <v>4178</v>
      </c>
      <c r="E53" s="1951" t="s">
        <v>1221</v>
      </c>
      <c r="F53" s="1951" t="s">
        <v>4134</v>
      </c>
      <c r="G53" s="1951" t="s">
        <v>4100</v>
      </c>
      <c r="H53" s="2009" t="s">
        <v>4314</v>
      </c>
      <c r="I53" s="35" t="s">
        <v>6</v>
      </c>
      <c r="J53" s="1951" t="s">
        <v>4152</v>
      </c>
      <c r="K53" s="1951" t="s">
        <v>4137</v>
      </c>
      <c r="L53" s="2002">
        <v>1090</v>
      </c>
      <c r="M53" s="1103"/>
      <c r="N53" s="16"/>
      <c r="O53" s="16"/>
      <c r="P53" s="16"/>
      <c r="Q53" s="16"/>
      <c r="R53" s="16"/>
      <c r="T53" s="16"/>
      <c r="U53" s="16"/>
      <c r="V53" s="16"/>
      <c r="W53" s="16"/>
      <c r="X53" s="16"/>
      <c r="Y53" s="16"/>
    </row>
    <row r="54" spans="1:25" s="15" customFormat="1" ht="8.25" customHeight="1">
      <c r="A54" s="339"/>
      <c r="B54" s="1950"/>
      <c r="C54" s="1950"/>
      <c r="D54" s="1950"/>
      <c r="E54" s="1950"/>
      <c r="F54" s="1950"/>
      <c r="G54" s="1950"/>
      <c r="H54" s="1985"/>
      <c r="I54" s="1950"/>
      <c r="J54" s="1950"/>
      <c r="K54" s="1950"/>
      <c r="L54" s="1970"/>
      <c r="M54" s="1103"/>
      <c r="N54" s="16"/>
      <c r="O54" s="16"/>
      <c r="P54" s="16"/>
      <c r="Q54" s="16"/>
      <c r="R54" s="16"/>
      <c r="T54" s="16"/>
      <c r="U54" s="16"/>
      <c r="V54" s="16"/>
      <c r="W54" s="16"/>
      <c r="X54" s="16"/>
      <c r="Y54" s="16"/>
    </row>
    <row r="55" spans="1:25" s="15" customFormat="1">
      <c r="A55" s="2005"/>
      <c r="B55" s="2006"/>
      <c r="C55" s="2006"/>
      <c r="D55" s="2006"/>
      <c r="E55" s="2006"/>
      <c r="F55" s="2006"/>
      <c r="G55" s="2006"/>
      <c r="H55" s="2007"/>
      <c r="I55" s="2006"/>
      <c r="J55" s="2006"/>
      <c r="K55" s="2006"/>
      <c r="L55" s="2008"/>
      <c r="M55" s="1103"/>
      <c r="N55" s="16"/>
      <c r="O55" s="16"/>
      <c r="P55" s="16"/>
      <c r="Q55" s="16"/>
      <c r="R55" s="16"/>
      <c r="T55" s="16"/>
      <c r="U55" s="16"/>
      <c r="V55" s="16"/>
      <c r="W55" s="16"/>
      <c r="X55" s="16"/>
      <c r="Y55" s="16"/>
    </row>
    <row r="56" spans="1:25" s="15" customFormat="1">
      <c r="A56" s="341" t="s">
        <v>4120</v>
      </c>
      <c r="B56" s="1951" t="s">
        <v>2449</v>
      </c>
      <c r="C56" s="2048" t="s">
        <v>4352</v>
      </c>
      <c r="D56" s="1951" t="s">
        <v>4299</v>
      </c>
      <c r="E56" s="1951" t="s">
        <v>1115</v>
      </c>
      <c r="F56" s="1951" t="s">
        <v>4301</v>
      </c>
      <c r="G56" s="1951" t="s">
        <v>4303</v>
      </c>
      <c r="H56" s="2009">
        <v>100</v>
      </c>
      <c r="I56" s="35" t="s">
        <v>6</v>
      </c>
      <c r="J56" s="1951"/>
      <c r="K56" s="1951"/>
      <c r="L56" s="2002">
        <v>8970</v>
      </c>
      <c r="M56" s="1103"/>
      <c r="N56" s="16"/>
      <c r="O56" s="16"/>
      <c r="P56" s="16"/>
      <c r="Q56" s="16"/>
      <c r="R56" s="16"/>
      <c r="T56" s="16"/>
      <c r="U56" s="16"/>
      <c r="V56" s="16"/>
      <c r="W56" s="16"/>
      <c r="X56" s="16"/>
      <c r="Y56" s="16"/>
    </row>
    <row r="57" spans="1:25" s="15" customFormat="1">
      <c r="A57" s="341" t="s">
        <v>4120</v>
      </c>
      <c r="B57" s="1951" t="s">
        <v>2449</v>
      </c>
      <c r="C57" s="2048" t="s">
        <v>4352</v>
      </c>
      <c r="D57" s="1951" t="s">
        <v>4300</v>
      </c>
      <c r="E57" s="1951" t="s">
        <v>1115</v>
      </c>
      <c r="F57" s="1951" t="s">
        <v>4302</v>
      </c>
      <c r="G57" s="1951" t="s">
        <v>4303</v>
      </c>
      <c r="H57" s="2009">
        <v>100</v>
      </c>
      <c r="I57" s="35" t="s">
        <v>6</v>
      </c>
      <c r="J57" s="1951"/>
      <c r="K57" s="1951"/>
      <c r="L57" s="2002">
        <v>8970</v>
      </c>
      <c r="M57" s="1103"/>
      <c r="N57" s="16"/>
      <c r="O57" s="16"/>
      <c r="P57" s="16"/>
      <c r="Q57" s="16"/>
      <c r="R57" s="16"/>
      <c r="T57" s="16"/>
      <c r="U57" s="16"/>
      <c r="V57" s="16"/>
      <c r="W57" s="16"/>
      <c r="X57" s="16"/>
      <c r="Y57" s="16"/>
    </row>
    <row r="58" spans="1:25" s="15" customFormat="1">
      <c r="A58" s="1995"/>
      <c r="B58" s="1996"/>
      <c r="C58" s="1996"/>
      <c r="D58" s="1996"/>
      <c r="E58" s="1996"/>
      <c r="F58" s="1996"/>
      <c r="G58" s="1996"/>
      <c r="H58" s="1997"/>
      <c r="I58" s="2013"/>
      <c r="J58" s="1996"/>
      <c r="K58" s="1996"/>
      <c r="L58" s="1998"/>
      <c r="M58" s="1103"/>
      <c r="N58" s="16"/>
      <c r="O58" s="16"/>
      <c r="P58" s="16"/>
      <c r="Q58" s="16"/>
      <c r="R58" s="16"/>
      <c r="T58" s="16"/>
      <c r="U58" s="16"/>
      <c r="V58" s="16"/>
      <c r="W58" s="16"/>
      <c r="X58" s="16"/>
      <c r="Y58" s="16"/>
    </row>
    <row r="59" spans="1:25" s="15" customFormat="1">
      <c r="A59" s="341" t="s">
        <v>4144</v>
      </c>
      <c r="B59" s="1951" t="s">
        <v>3358</v>
      </c>
      <c r="C59" s="1951" t="s">
        <v>3388</v>
      </c>
      <c r="D59" s="1951" t="s">
        <v>4215</v>
      </c>
      <c r="E59" s="1951" t="s">
        <v>1221</v>
      </c>
      <c r="F59" s="1951" t="s">
        <v>4216</v>
      </c>
      <c r="G59" s="1951" t="s">
        <v>4217</v>
      </c>
      <c r="H59" s="2009">
        <v>100</v>
      </c>
      <c r="I59" s="35" t="s">
        <v>6</v>
      </c>
      <c r="J59" s="1951"/>
      <c r="K59" s="1951"/>
      <c r="L59" s="2002"/>
      <c r="M59" s="1103"/>
      <c r="N59" s="16"/>
      <c r="O59" s="16"/>
      <c r="P59" s="16"/>
      <c r="Q59" s="16"/>
      <c r="R59" s="16"/>
      <c r="T59" s="16"/>
      <c r="U59" s="16"/>
      <c r="V59" s="16"/>
      <c r="W59" s="16"/>
      <c r="X59" s="16"/>
      <c r="Y59" s="16"/>
    </row>
    <row r="60" spans="1:25" s="15" customFormat="1">
      <c r="A60" s="339"/>
      <c r="B60" s="1950"/>
      <c r="C60" s="1950"/>
      <c r="D60" s="1950"/>
      <c r="E60" s="1950"/>
      <c r="F60" s="1950"/>
      <c r="G60" s="1950"/>
      <c r="H60" s="1985"/>
      <c r="I60" s="235"/>
      <c r="J60" s="1950"/>
      <c r="K60" s="1950"/>
      <c r="L60" s="1970"/>
      <c r="M60" s="1103"/>
      <c r="N60" s="16"/>
      <c r="O60" s="16"/>
      <c r="P60" s="16"/>
      <c r="Q60" s="16"/>
      <c r="R60" s="16"/>
      <c r="T60" s="16"/>
      <c r="U60" s="16"/>
      <c r="V60" s="16"/>
      <c r="W60" s="16"/>
      <c r="X60" s="16"/>
      <c r="Y60" s="16"/>
    </row>
    <row r="61" spans="1:25" s="15" customFormat="1">
      <c r="A61" s="1995"/>
      <c r="B61" s="1996"/>
      <c r="C61" s="1996"/>
      <c r="D61" s="1996"/>
      <c r="E61" s="1996"/>
      <c r="F61" s="1996"/>
      <c r="G61" s="1996"/>
      <c r="H61" s="1997"/>
      <c r="I61" s="1996"/>
      <c r="J61" s="1996"/>
      <c r="K61" s="1996"/>
      <c r="L61" s="1998"/>
      <c r="M61" s="1103"/>
      <c r="N61" s="16"/>
      <c r="O61" s="16"/>
      <c r="P61" s="16"/>
      <c r="Q61" s="16"/>
      <c r="R61" s="16"/>
      <c r="T61" s="16"/>
      <c r="U61" s="16"/>
      <c r="V61" s="16"/>
      <c r="W61" s="16"/>
      <c r="X61" s="16"/>
      <c r="Y61" s="16"/>
    </row>
    <row r="62" spans="1:25" s="15" customFormat="1">
      <c r="A62" s="25" t="s">
        <v>2374</v>
      </c>
      <c r="B62" s="14">
        <v>45575</v>
      </c>
      <c r="C62" s="14">
        <v>45593</v>
      </c>
      <c r="D62" s="9">
        <v>18755</v>
      </c>
      <c r="E62" s="9" t="s">
        <v>1221</v>
      </c>
      <c r="F62" s="9">
        <v>4491</v>
      </c>
      <c r="G62" s="9" t="s">
        <v>2456</v>
      </c>
      <c r="H62" s="10">
        <v>3400</v>
      </c>
      <c r="I62" s="35" t="s">
        <v>6</v>
      </c>
      <c r="J62" s="9" t="s">
        <v>4164</v>
      </c>
      <c r="K62" s="9" t="s">
        <v>4202</v>
      </c>
      <c r="L62" s="458">
        <v>782</v>
      </c>
      <c r="M62" s="1103"/>
      <c r="N62" s="16"/>
      <c r="O62" s="16"/>
      <c r="P62" s="16"/>
      <c r="Q62" s="16"/>
      <c r="R62" s="16"/>
      <c r="T62" s="16"/>
      <c r="U62" s="16"/>
      <c r="V62" s="16"/>
      <c r="W62" s="16"/>
      <c r="X62" s="16"/>
      <c r="Y62" s="16"/>
    </row>
    <row r="63" spans="1:25" s="15" customFormat="1">
      <c r="A63" s="1995"/>
      <c r="B63" s="1996"/>
      <c r="C63" s="1996"/>
      <c r="D63" s="1996"/>
      <c r="E63" s="1996"/>
      <c r="F63" s="1996"/>
      <c r="G63" s="1996"/>
      <c r="H63" s="1996"/>
      <c r="I63" s="1996"/>
      <c r="J63" s="1996"/>
      <c r="K63" s="1996"/>
      <c r="L63" s="1998"/>
      <c r="M63" s="1103"/>
      <c r="N63" s="16"/>
      <c r="O63" s="16"/>
      <c r="P63" s="16"/>
      <c r="Q63" s="16"/>
      <c r="R63" s="16"/>
      <c r="T63" s="16"/>
      <c r="U63" s="16"/>
      <c r="V63" s="16"/>
      <c r="W63" s="16"/>
      <c r="X63" s="16"/>
      <c r="Y63" s="16"/>
    </row>
    <row r="64" spans="1:25" s="15" customFormat="1">
      <c r="A64" s="341" t="s">
        <v>3295</v>
      </c>
      <c r="B64" s="1951"/>
      <c r="C64" s="1951"/>
      <c r="D64" s="1951" t="s">
        <v>4326</v>
      </c>
      <c r="E64" s="1951" t="s">
        <v>3632</v>
      </c>
      <c r="F64" s="1951"/>
      <c r="G64" s="1951" t="s">
        <v>864</v>
      </c>
      <c r="H64" s="1951" t="s">
        <v>1132</v>
      </c>
      <c r="I64" s="35" t="s">
        <v>6</v>
      </c>
      <c r="J64" s="1951" t="s">
        <v>1275</v>
      </c>
      <c r="K64" s="2048" t="s">
        <v>4351</v>
      </c>
      <c r="L64" s="2002"/>
      <c r="M64" s="1103"/>
      <c r="N64" s="16"/>
      <c r="O64" s="16"/>
      <c r="P64" s="16"/>
      <c r="Q64" s="16"/>
      <c r="R64" s="16"/>
      <c r="T64" s="16"/>
      <c r="U64" s="16"/>
      <c r="V64" s="16"/>
      <c r="W64" s="16"/>
      <c r="X64" s="16"/>
      <c r="Y64" s="16"/>
    </row>
    <row r="65" spans="1:25" s="15" customFormat="1">
      <c r="A65" s="341" t="s">
        <v>4262</v>
      </c>
      <c r="B65" s="1951" t="s">
        <v>2421</v>
      </c>
      <c r="C65" s="1951" t="s">
        <v>2421</v>
      </c>
      <c r="D65" s="1951" t="s">
        <v>4259</v>
      </c>
      <c r="E65" s="1951" t="s">
        <v>1115</v>
      </c>
      <c r="F65" s="1951" t="s">
        <v>4260</v>
      </c>
      <c r="G65" s="1951" t="s">
        <v>62</v>
      </c>
      <c r="H65" s="1951" t="s">
        <v>1484</v>
      </c>
      <c r="I65" s="35" t="s">
        <v>6</v>
      </c>
      <c r="J65" s="1951" t="s">
        <v>4261</v>
      </c>
      <c r="K65" s="1951"/>
      <c r="L65" s="2002">
        <v>1920</v>
      </c>
      <c r="M65" s="1103"/>
      <c r="N65" s="16"/>
      <c r="O65" s="16"/>
      <c r="P65" s="16"/>
      <c r="Q65" s="16"/>
      <c r="R65" s="16"/>
      <c r="T65" s="16"/>
      <c r="U65" s="16"/>
      <c r="V65" s="16"/>
      <c r="W65" s="16"/>
      <c r="X65" s="16"/>
      <c r="Y65" s="16"/>
    </row>
    <row r="66" spans="1:25" s="15" customFormat="1">
      <c r="A66" s="341" t="s">
        <v>4060</v>
      </c>
      <c r="B66" s="1951" t="s">
        <v>3388</v>
      </c>
      <c r="C66" s="1951" t="s">
        <v>4336</v>
      </c>
      <c r="D66" s="1951" t="s">
        <v>4272</v>
      </c>
      <c r="E66" s="1951" t="s">
        <v>1115</v>
      </c>
      <c r="F66" s="1951" t="s">
        <v>4273</v>
      </c>
      <c r="G66" s="1951" t="s">
        <v>32</v>
      </c>
      <c r="H66" s="1951" t="s">
        <v>1880</v>
      </c>
      <c r="I66" s="35" t="s">
        <v>6</v>
      </c>
      <c r="J66" s="1951"/>
      <c r="K66" s="1951" t="s">
        <v>4306</v>
      </c>
      <c r="L66" s="2002"/>
      <c r="M66" s="1103"/>
      <c r="N66" s="16"/>
      <c r="O66" s="16"/>
      <c r="P66" s="16"/>
      <c r="Q66" s="16"/>
      <c r="R66" s="16"/>
      <c r="T66" s="16"/>
      <c r="U66" s="16"/>
      <c r="V66" s="16"/>
      <c r="W66" s="16"/>
      <c r="X66" s="16"/>
      <c r="Y66" s="16"/>
    </row>
    <row r="67" spans="1:25" s="15" customFormat="1">
      <c r="A67" s="341"/>
      <c r="B67" s="1951"/>
      <c r="C67" s="1951"/>
      <c r="D67" s="1951"/>
      <c r="E67" s="1951" t="s">
        <v>1115</v>
      </c>
      <c r="F67" s="1951" t="s">
        <v>4274</v>
      </c>
      <c r="G67" s="1951" t="s">
        <v>32</v>
      </c>
      <c r="H67" s="1951" t="s">
        <v>1880</v>
      </c>
      <c r="I67" s="35" t="s">
        <v>6</v>
      </c>
      <c r="J67" s="1951"/>
      <c r="K67" s="1951" t="s">
        <v>4306</v>
      </c>
      <c r="L67" s="2002"/>
      <c r="M67" s="1103"/>
      <c r="N67" s="16"/>
      <c r="O67" s="16"/>
      <c r="P67" s="16"/>
      <c r="Q67" s="16"/>
      <c r="R67" s="16"/>
      <c r="T67" s="16"/>
      <c r="U67" s="16"/>
      <c r="V67" s="16"/>
      <c r="W67" s="16"/>
      <c r="X67" s="16"/>
      <c r="Y67" s="16"/>
    </row>
    <row r="68" spans="1:25" s="15" customFormat="1">
      <c r="A68" s="341"/>
      <c r="B68" s="1951"/>
      <c r="C68" s="1951"/>
      <c r="D68" s="1951"/>
      <c r="E68" s="1951" t="s">
        <v>1115</v>
      </c>
      <c r="F68" s="1951" t="s">
        <v>4275</v>
      </c>
      <c r="G68" s="1951" t="s">
        <v>120</v>
      </c>
      <c r="H68" s="1951" t="s">
        <v>1715</v>
      </c>
      <c r="I68" s="35" t="s">
        <v>6</v>
      </c>
      <c r="J68" s="1951" t="s">
        <v>1397</v>
      </c>
      <c r="K68" s="1951" t="s">
        <v>4306</v>
      </c>
      <c r="L68" s="2002"/>
      <c r="M68" s="1103"/>
      <c r="N68" s="16"/>
      <c r="O68" s="16"/>
      <c r="P68" s="16"/>
      <c r="Q68" s="16"/>
      <c r="R68" s="16"/>
      <c r="T68" s="16"/>
      <c r="U68" s="16"/>
      <c r="V68" s="16"/>
      <c r="W68" s="16"/>
      <c r="X68" s="16"/>
      <c r="Y68" s="16"/>
    </row>
    <row r="69" spans="1:25" s="15" customFormat="1">
      <c r="A69" s="341"/>
      <c r="B69" s="1951"/>
      <c r="C69" s="1951"/>
      <c r="D69" s="1951"/>
      <c r="E69" s="1951" t="s">
        <v>1115</v>
      </c>
      <c r="F69" s="1951" t="s">
        <v>4276</v>
      </c>
      <c r="G69" s="1951" t="s">
        <v>32</v>
      </c>
      <c r="H69" s="1951" t="s">
        <v>3013</v>
      </c>
      <c r="I69" s="35" t="s">
        <v>6</v>
      </c>
      <c r="J69" s="1951"/>
      <c r="K69" s="1951" t="s">
        <v>4306</v>
      </c>
      <c r="L69" s="2002"/>
      <c r="M69" s="1103"/>
      <c r="N69" s="16"/>
      <c r="O69" s="16"/>
      <c r="P69" s="16"/>
      <c r="Q69" s="16"/>
      <c r="R69" s="16"/>
      <c r="T69" s="16"/>
      <c r="U69" s="16"/>
      <c r="V69" s="16"/>
      <c r="W69" s="16"/>
      <c r="X69" s="16"/>
      <c r="Y69" s="16"/>
    </row>
    <row r="70" spans="1:25" s="15" customFormat="1">
      <c r="A70" s="341"/>
      <c r="B70" s="1951"/>
      <c r="C70" s="1951"/>
      <c r="D70" s="1951"/>
      <c r="E70" s="1951" t="s">
        <v>1115</v>
      </c>
      <c r="F70" s="1951" t="s">
        <v>4277</v>
      </c>
      <c r="G70" s="1951" t="s">
        <v>120</v>
      </c>
      <c r="H70" s="1951" t="s">
        <v>1491</v>
      </c>
      <c r="I70" s="35" t="s">
        <v>6</v>
      </c>
      <c r="J70" s="1951"/>
      <c r="K70" s="1951" t="s">
        <v>4306</v>
      </c>
      <c r="L70" s="2002"/>
      <c r="M70" s="1103"/>
      <c r="N70" s="16"/>
      <c r="O70" s="16"/>
      <c r="P70" s="16"/>
      <c r="Q70" s="16"/>
      <c r="R70" s="16"/>
      <c r="T70" s="16"/>
      <c r="U70" s="16"/>
      <c r="V70" s="16"/>
      <c r="W70" s="16"/>
      <c r="X70" s="16"/>
      <c r="Y70" s="16"/>
    </row>
    <row r="71" spans="1:25" s="15" customFormat="1">
      <c r="A71" s="341"/>
      <c r="B71" s="1951"/>
      <c r="C71" s="1951"/>
      <c r="D71" s="1951"/>
      <c r="E71" s="1951" t="s">
        <v>1115</v>
      </c>
      <c r="F71" s="1951" t="s">
        <v>4278</v>
      </c>
      <c r="G71" s="1951" t="s">
        <v>32</v>
      </c>
      <c r="H71" s="1951" t="s">
        <v>3013</v>
      </c>
      <c r="I71" s="35" t="s">
        <v>6</v>
      </c>
      <c r="J71" s="1951"/>
      <c r="K71" s="1951" t="s">
        <v>4306</v>
      </c>
      <c r="L71" s="2002"/>
      <c r="M71" s="1103"/>
      <c r="N71" s="16"/>
      <c r="O71" s="16"/>
      <c r="P71" s="16"/>
      <c r="Q71" s="16"/>
      <c r="R71" s="16"/>
      <c r="T71" s="16"/>
      <c r="U71" s="16"/>
      <c r="V71" s="16"/>
      <c r="W71" s="16"/>
      <c r="X71" s="16"/>
      <c r="Y71" s="16"/>
    </row>
    <row r="72" spans="1:25" s="15" customFormat="1">
      <c r="A72" s="341"/>
      <c r="B72" s="1951"/>
      <c r="C72" s="1951"/>
      <c r="D72" s="1951"/>
      <c r="E72" s="1951" t="s">
        <v>1115</v>
      </c>
      <c r="F72" s="1951" t="s">
        <v>4279</v>
      </c>
      <c r="G72" s="1951" t="s">
        <v>32</v>
      </c>
      <c r="H72" s="1951" t="s">
        <v>3013</v>
      </c>
      <c r="I72" s="35" t="s">
        <v>6</v>
      </c>
      <c r="J72" s="1951"/>
      <c r="K72" s="1951" t="s">
        <v>4306</v>
      </c>
      <c r="L72" s="2002"/>
      <c r="M72" s="1103"/>
      <c r="N72" s="16"/>
      <c r="O72" s="16"/>
      <c r="P72" s="16"/>
      <c r="Q72" s="16"/>
      <c r="R72" s="16"/>
      <c r="T72" s="16"/>
      <c r="U72" s="16"/>
      <c r="V72" s="16"/>
      <c r="W72" s="16"/>
      <c r="X72" s="16"/>
      <c r="Y72" s="16"/>
    </row>
    <row r="73" spans="1:25" s="15" customFormat="1">
      <c r="A73" s="341"/>
      <c r="B73" s="1951"/>
      <c r="C73" s="1951"/>
      <c r="D73" s="1951"/>
      <c r="E73" s="1951" t="s">
        <v>1115</v>
      </c>
      <c r="F73" s="1951" t="s">
        <v>4280</v>
      </c>
      <c r="G73" s="1951" t="s">
        <v>32</v>
      </c>
      <c r="H73" s="1951" t="s">
        <v>3013</v>
      </c>
      <c r="I73" s="35" t="s">
        <v>6</v>
      </c>
      <c r="J73" s="1951"/>
      <c r="K73" s="1951" t="s">
        <v>4306</v>
      </c>
      <c r="L73" s="2002"/>
      <c r="M73" s="1103"/>
      <c r="N73" s="16"/>
      <c r="O73" s="16"/>
      <c r="P73" s="16"/>
      <c r="Q73" s="16"/>
      <c r="R73" s="16"/>
      <c r="T73" s="16"/>
      <c r="U73" s="16"/>
      <c r="V73" s="16"/>
      <c r="W73" s="16"/>
      <c r="X73" s="16"/>
      <c r="Y73" s="16"/>
    </row>
    <row r="74" spans="1:25" s="15" customFormat="1">
      <c r="A74" s="341"/>
      <c r="B74" s="1951"/>
      <c r="C74" s="1951"/>
      <c r="D74" s="1951"/>
      <c r="E74" s="1951" t="s">
        <v>1115</v>
      </c>
      <c r="F74" s="1951" t="s">
        <v>4281</v>
      </c>
      <c r="G74" s="1951" t="s">
        <v>120</v>
      </c>
      <c r="H74" s="1951" t="s">
        <v>1491</v>
      </c>
      <c r="I74" s="35" t="s">
        <v>6</v>
      </c>
      <c r="J74" s="1951"/>
      <c r="K74" s="1951" t="s">
        <v>4306</v>
      </c>
      <c r="L74" s="2002"/>
      <c r="M74" s="1103"/>
      <c r="N74" s="16"/>
      <c r="O74" s="16"/>
      <c r="P74" s="16"/>
      <c r="Q74" s="16"/>
      <c r="R74" s="16"/>
      <c r="T74" s="16"/>
      <c r="U74" s="16"/>
      <c r="V74" s="16"/>
      <c r="W74" s="16"/>
      <c r="X74" s="16"/>
      <c r="Y74" s="16"/>
    </row>
    <row r="75" spans="1:25" s="15" customFormat="1">
      <c r="A75" s="341"/>
      <c r="B75" s="1951"/>
      <c r="C75" s="1951"/>
      <c r="D75" s="1951"/>
      <c r="E75" s="1951" t="s">
        <v>1115</v>
      </c>
      <c r="F75" s="1951" t="s">
        <v>4282</v>
      </c>
      <c r="G75" s="1951" t="s">
        <v>4100</v>
      </c>
      <c r="H75" s="1951" t="s">
        <v>2639</v>
      </c>
      <c r="I75" s="35" t="s">
        <v>6</v>
      </c>
      <c r="J75" s="1951"/>
      <c r="K75" s="1951" t="s">
        <v>4306</v>
      </c>
      <c r="L75" s="2002"/>
      <c r="M75" s="1103"/>
      <c r="N75" s="16"/>
      <c r="O75" s="16"/>
      <c r="P75" s="16"/>
      <c r="Q75" s="16"/>
      <c r="R75" s="16"/>
      <c r="T75" s="16"/>
      <c r="U75" s="16"/>
      <c r="V75" s="16"/>
      <c r="W75" s="16"/>
      <c r="X75" s="16"/>
      <c r="Y75" s="16"/>
    </row>
    <row r="76" spans="1:25" s="15" customFormat="1">
      <c r="A76" s="341"/>
      <c r="B76" s="1951"/>
      <c r="C76" s="1951" t="s">
        <v>4338</v>
      </c>
      <c r="D76" s="1951"/>
      <c r="E76" s="1951" t="s">
        <v>1115</v>
      </c>
      <c r="F76" s="1951" t="s">
        <v>4283</v>
      </c>
      <c r="G76" s="1951" t="s">
        <v>22</v>
      </c>
      <c r="H76" s="1951" t="s">
        <v>1491</v>
      </c>
      <c r="I76" s="35" t="s">
        <v>6</v>
      </c>
      <c r="J76" s="1951"/>
      <c r="K76" s="1951"/>
      <c r="L76" s="2002">
        <v>5785.8</v>
      </c>
      <c r="M76" s="1103"/>
      <c r="N76" s="16"/>
      <c r="O76" s="16"/>
      <c r="P76" s="16"/>
      <c r="Q76" s="16"/>
      <c r="R76" s="16"/>
      <c r="T76" s="16"/>
      <c r="U76" s="16"/>
      <c r="V76" s="16"/>
      <c r="W76" s="16"/>
      <c r="X76" s="16"/>
      <c r="Y76" s="16"/>
    </row>
    <row r="77" spans="1:25" s="15" customFormat="1">
      <c r="A77" s="339" t="s">
        <v>4262</v>
      </c>
      <c r="B77" s="1950" t="s">
        <v>2449</v>
      </c>
      <c r="C77" s="1950"/>
      <c r="D77" s="1950" t="s">
        <v>4292</v>
      </c>
      <c r="E77" s="1950" t="s">
        <v>1115</v>
      </c>
      <c r="F77" s="1950" t="s">
        <v>4286</v>
      </c>
      <c r="G77" s="1950" t="s">
        <v>2208</v>
      </c>
      <c r="H77" s="1950" t="s">
        <v>1491</v>
      </c>
      <c r="I77" s="1950"/>
      <c r="J77" s="1950"/>
      <c r="K77" s="1950"/>
      <c r="L77" s="1970"/>
      <c r="M77" s="1103"/>
      <c r="N77" s="16"/>
      <c r="O77" s="16"/>
      <c r="P77" s="16"/>
      <c r="Q77" s="16"/>
      <c r="R77" s="16"/>
      <c r="T77" s="16"/>
      <c r="U77" s="16"/>
      <c r="V77" s="16"/>
      <c r="W77" s="16"/>
      <c r="X77" s="16"/>
      <c r="Y77" s="16"/>
    </row>
    <row r="78" spans="1:25" s="15" customFormat="1">
      <c r="A78" s="339"/>
      <c r="B78" s="1950"/>
      <c r="C78" s="1950"/>
      <c r="D78" s="1950"/>
      <c r="E78" s="1950" t="s">
        <v>1115</v>
      </c>
      <c r="F78" s="1950" t="s">
        <v>4287</v>
      </c>
      <c r="G78" s="1950" t="s">
        <v>2208</v>
      </c>
      <c r="H78" s="1950" t="s">
        <v>1491</v>
      </c>
      <c r="I78" s="1950"/>
      <c r="J78" s="1950"/>
      <c r="K78" s="1950"/>
      <c r="L78" s="1970"/>
      <c r="M78" s="1103"/>
      <c r="N78" s="16"/>
      <c r="O78" s="16"/>
      <c r="P78" s="16"/>
      <c r="Q78" s="16"/>
      <c r="R78" s="16"/>
      <c r="T78" s="16"/>
      <c r="U78" s="16"/>
      <c r="V78" s="16"/>
      <c r="W78" s="16"/>
      <c r="X78" s="16"/>
      <c r="Y78" s="16"/>
    </row>
    <row r="79" spans="1:25" s="15" customFormat="1">
      <c r="A79" s="339"/>
      <c r="B79" s="1950"/>
      <c r="C79" s="1950"/>
      <c r="D79" s="1950"/>
      <c r="E79" s="1950" t="s">
        <v>1115</v>
      </c>
      <c r="F79" s="1950" t="s">
        <v>4288</v>
      </c>
      <c r="G79" s="1950" t="s">
        <v>2208</v>
      </c>
      <c r="H79" s="1950" t="s">
        <v>1491</v>
      </c>
      <c r="I79" s="1950"/>
      <c r="J79" s="1950"/>
      <c r="K79" s="1950"/>
      <c r="L79" s="1970"/>
      <c r="M79" s="1103"/>
      <c r="N79" s="16"/>
      <c r="O79" s="16"/>
      <c r="P79" s="16"/>
      <c r="Q79" s="16"/>
      <c r="R79" s="16"/>
      <c r="T79" s="16"/>
      <c r="U79" s="16"/>
      <c r="V79" s="16"/>
      <c r="W79" s="16"/>
      <c r="X79" s="16"/>
      <c r="Y79" s="16"/>
    </row>
    <row r="80" spans="1:25" s="15" customFormat="1">
      <c r="A80" s="339"/>
      <c r="B80" s="1950"/>
      <c r="C80" s="1950"/>
      <c r="D80" s="1950"/>
      <c r="E80" s="1950" t="s">
        <v>1115</v>
      </c>
      <c r="F80" s="1950" t="s">
        <v>4289</v>
      </c>
      <c r="G80" s="1950" t="s">
        <v>2208</v>
      </c>
      <c r="H80" s="1950" t="s">
        <v>1491</v>
      </c>
      <c r="I80" s="1950"/>
      <c r="J80" s="1950"/>
      <c r="K80" s="1950"/>
      <c r="L80" s="1970"/>
      <c r="M80" s="1103"/>
      <c r="N80" s="16"/>
      <c r="O80" s="16"/>
      <c r="P80" s="16"/>
      <c r="Q80" s="16"/>
      <c r="R80" s="16"/>
      <c r="T80" s="16"/>
      <c r="U80" s="16"/>
      <c r="V80" s="16"/>
      <c r="W80" s="16"/>
      <c r="X80" s="16"/>
      <c r="Y80" s="16"/>
    </row>
    <row r="81" spans="1:25" s="15" customFormat="1">
      <c r="A81" s="339"/>
      <c r="B81" s="1950"/>
      <c r="C81" s="1950"/>
      <c r="D81" s="1950"/>
      <c r="E81" s="1950" t="s">
        <v>1115</v>
      </c>
      <c r="F81" s="1950" t="s">
        <v>4290</v>
      </c>
      <c r="G81" s="1950" t="s">
        <v>4291</v>
      </c>
      <c r="H81" s="1950" t="s">
        <v>1132</v>
      </c>
      <c r="I81" s="1950"/>
      <c r="J81" s="1950"/>
      <c r="K81" s="1950" t="s">
        <v>4306</v>
      </c>
      <c r="L81" s="1970">
        <v>2964</v>
      </c>
      <c r="M81" s="1103"/>
      <c r="N81" s="16"/>
      <c r="O81" s="16"/>
      <c r="P81" s="16"/>
      <c r="Q81" s="16"/>
      <c r="R81" s="16"/>
      <c r="T81" s="16"/>
      <c r="U81" s="16"/>
      <c r="V81" s="16"/>
      <c r="W81" s="16"/>
      <c r="X81" s="16"/>
      <c r="Y81" s="16"/>
    </row>
    <row r="82" spans="1:25" s="15" customFormat="1">
      <c r="A82" s="339" t="s">
        <v>4262</v>
      </c>
      <c r="B82" s="1950" t="s">
        <v>4284</v>
      </c>
      <c r="C82" s="1950"/>
      <c r="D82" s="1950" t="s">
        <v>4285</v>
      </c>
      <c r="E82" s="1950" t="s">
        <v>1115</v>
      </c>
      <c r="F82" s="1950" t="s">
        <v>4286</v>
      </c>
      <c r="G82" s="1950" t="s">
        <v>2208</v>
      </c>
      <c r="H82" s="1950" t="s">
        <v>3013</v>
      </c>
      <c r="I82" s="1950"/>
      <c r="J82" s="1950"/>
      <c r="K82" s="1950"/>
      <c r="L82" s="1970"/>
      <c r="M82" s="1605"/>
      <c r="N82" s="16"/>
      <c r="O82" s="16"/>
      <c r="P82" s="16"/>
      <c r="Q82" s="16"/>
      <c r="R82" s="16"/>
      <c r="T82" s="16"/>
      <c r="U82" s="16"/>
      <c r="V82" s="16"/>
      <c r="W82" s="16"/>
      <c r="X82" s="16"/>
      <c r="Y82" s="16"/>
    </row>
    <row r="83" spans="1:25" s="15" customFormat="1">
      <c r="A83" s="339"/>
      <c r="B83" s="1950"/>
      <c r="C83" s="1950"/>
      <c r="D83" s="1950"/>
      <c r="E83" s="1950" t="s">
        <v>1115</v>
      </c>
      <c r="F83" s="1950" t="s">
        <v>4287</v>
      </c>
      <c r="G83" s="1950" t="s">
        <v>2208</v>
      </c>
      <c r="H83" s="1950" t="s">
        <v>3013</v>
      </c>
      <c r="I83" s="1950"/>
      <c r="J83" s="1950"/>
      <c r="K83" s="1950"/>
      <c r="L83" s="1970"/>
      <c r="M83" s="1605"/>
      <c r="N83" s="16"/>
      <c r="O83" s="16"/>
      <c r="P83" s="16"/>
      <c r="Q83" s="16"/>
      <c r="R83" s="16"/>
      <c r="T83" s="16"/>
      <c r="U83" s="16"/>
      <c r="V83" s="16"/>
      <c r="W83" s="16"/>
      <c r="X83" s="16"/>
      <c r="Y83" s="16"/>
    </row>
    <row r="84" spans="1:25" s="15" customFormat="1">
      <c r="A84" s="339"/>
      <c r="B84" s="1950"/>
      <c r="C84" s="1950"/>
      <c r="D84" s="1950"/>
      <c r="E84" s="1950" t="s">
        <v>1115</v>
      </c>
      <c r="F84" s="1950" t="s">
        <v>4288</v>
      </c>
      <c r="G84" s="1950" t="s">
        <v>2208</v>
      </c>
      <c r="H84" s="1950" t="s">
        <v>3013</v>
      </c>
      <c r="I84" s="1950"/>
      <c r="J84" s="1950"/>
      <c r="K84" s="1950"/>
      <c r="L84" s="1970"/>
      <c r="M84" s="1605"/>
      <c r="N84" s="16"/>
      <c r="O84" s="16"/>
      <c r="P84" s="16"/>
      <c r="Q84" s="16"/>
      <c r="R84" s="16"/>
      <c r="T84" s="16"/>
      <c r="U84" s="16"/>
      <c r="V84" s="16"/>
      <c r="W84" s="16"/>
      <c r="X84" s="16"/>
      <c r="Y84" s="16"/>
    </row>
    <row r="85" spans="1:25" s="15" customFormat="1">
      <c r="A85" s="339"/>
      <c r="B85" s="1950"/>
      <c r="C85" s="1950"/>
      <c r="D85" s="1950"/>
      <c r="E85" s="1950" t="s">
        <v>1115</v>
      </c>
      <c r="F85" s="1950" t="s">
        <v>4289</v>
      </c>
      <c r="G85" s="1950" t="s">
        <v>2208</v>
      </c>
      <c r="H85" s="1950" t="s">
        <v>3013</v>
      </c>
      <c r="I85" s="1950"/>
      <c r="J85" s="1950"/>
      <c r="K85" s="1950"/>
      <c r="L85" s="1970"/>
      <c r="M85" s="1605"/>
      <c r="N85" s="16"/>
      <c r="O85" s="16"/>
      <c r="P85" s="16"/>
      <c r="Q85" s="16"/>
      <c r="R85" s="16"/>
      <c r="T85" s="16"/>
      <c r="U85" s="16"/>
      <c r="V85" s="16"/>
      <c r="W85" s="16"/>
      <c r="X85" s="16"/>
      <c r="Y85" s="16"/>
    </row>
    <row r="86" spans="1:25" s="15" customFormat="1">
      <c r="A86" s="339"/>
      <c r="B86" s="1950"/>
      <c r="C86" s="1950"/>
      <c r="D86" s="1950"/>
      <c r="E86" s="1950" t="s">
        <v>1115</v>
      </c>
      <c r="F86" s="1950" t="s">
        <v>4290</v>
      </c>
      <c r="G86" s="1950" t="s">
        <v>4291</v>
      </c>
      <c r="H86" s="1950" t="s">
        <v>3013</v>
      </c>
      <c r="I86" s="1950"/>
      <c r="J86" s="1950"/>
      <c r="K86" s="1950" t="s">
        <v>4306</v>
      </c>
      <c r="L86" s="1970">
        <v>988</v>
      </c>
      <c r="M86" s="1605"/>
      <c r="N86" s="16"/>
      <c r="O86" s="16"/>
      <c r="P86" s="16"/>
      <c r="Q86" s="16"/>
      <c r="R86" s="16"/>
      <c r="T86" s="16"/>
      <c r="U86" s="16"/>
      <c r="V86" s="16"/>
      <c r="W86" s="16"/>
      <c r="X86" s="16"/>
      <c r="Y86" s="16"/>
    </row>
    <row r="87" spans="1:25" s="15" customFormat="1">
      <c r="A87" s="339"/>
      <c r="B87" s="1950"/>
      <c r="C87" s="1950"/>
      <c r="D87" s="1950"/>
      <c r="E87" s="1950"/>
      <c r="F87" s="1950"/>
      <c r="G87" s="1950"/>
      <c r="H87" s="1950"/>
      <c r="I87" s="1950"/>
      <c r="J87" s="1950"/>
      <c r="K87" s="1950"/>
      <c r="L87" s="1970"/>
      <c r="M87" s="1605"/>
      <c r="N87" s="16"/>
      <c r="O87" s="16"/>
      <c r="P87" s="16"/>
      <c r="Q87" s="16"/>
      <c r="R87" s="16"/>
      <c r="T87" s="16"/>
      <c r="U87" s="16"/>
      <c r="V87" s="16"/>
      <c r="W87" s="16"/>
      <c r="X87" s="16"/>
      <c r="Y87" s="16"/>
    </row>
    <row r="88" spans="1:25" s="15" customFormat="1">
      <c r="A88" s="339"/>
      <c r="B88" s="1950"/>
      <c r="C88" s="1950"/>
      <c r="D88" s="1950"/>
      <c r="E88" s="1950"/>
      <c r="F88" s="1950"/>
      <c r="G88" s="1950"/>
      <c r="H88" s="1950"/>
      <c r="I88" s="1950"/>
      <c r="J88" s="1950"/>
      <c r="K88" s="1950"/>
      <c r="L88" s="1970"/>
      <c r="M88" s="1605"/>
      <c r="N88" s="16"/>
      <c r="O88" s="16"/>
      <c r="P88" s="16"/>
      <c r="Q88" s="16"/>
      <c r="R88" s="16"/>
      <c r="T88" s="16"/>
      <c r="U88" s="16"/>
      <c r="V88" s="16"/>
      <c r="W88" s="16"/>
      <c r="X88" s="16"/>
      <c r="Y88" s="16"/>
    </row>
    <row r="89" spans="1:25" s="15" customFormat="1">
      <c r="A89" s="339"/>
      <c r="B89" s="1950"/>
      <c r="C89" s="1950"/>
      <c r="D89" s="1950"/>
      <c r="E89" s="1950"/>
      <c r="F89" s="1950"/>
      <c r="G89" s="1950"/>
      <c r="H89" s="1950"/>
      <c r="I89" s="1950"/>
      <c r="J89" s="1950"/>
      <c r="K89" s="1950"/>
      <c r="L89" s="1970"/>
      <c r="M89" s="1605"/>
      <c r="N89" s="16"/>
      <c r="O89" s="16"/>
      <c r="P89" s="16"/>
      <c r="Q89" s="16"/>
      <c r="R89" s="16"/>
      <c r="T89" s="16"/>
      <c r="U89" s="16"/>
      <c r="V89" s="16"/>
      <c r="W89" s="16"/>
      <c r="X89" s="16"/>
      <c r="Y89" s="16"/>
    </row>
    <row r="90" spans="1:25" s="15" customFormat="1">
      <c r="A90" s="339"/>
      <c r="B90" s="1950"/>
      <c r="C90" s="1950"/>
      <c r="D90" s="1950"/>
      <c r="E90" s="1950"/>
      <c r="F90" s="1950"/>
      <c r="G90" s="1950"/>
      <c r="H90" s="1950"/>
      <c r="I90" s="1950"/>
      <c r="J90" s="1950"/>
      <c r="K90" s="1950"/>
      <c r="L90" s="1970"/>
      <c r="M90" s="1605"/>
      <c r="N90" s="16"/>
      <c r="O90" s="16"/>
      <c r="P90" s="16"/>
      <c r="Q90" s="16"/>
      <c r="R90" s="16"/>
      <c r="T90" s="16"/>
      <c r="U90" s="16"/>
      <c r="V90" s="16"/>
      <c r="W90" s="16"/>
      <c r="X90" s="16"/>
      <c r="Y90" s="16"/>
    </row>
    <row r="91" spans="1:25" s="6" customFormat="1">
      <c r="A91" s="339"/>
      <c r="B91" s="1950"/>
      <c r="C91" s="1950"/>
      <c r="D91" s="1950"/>
      <c r="E91" s="1950"/>
      <c r="F91" s="1950"/>
      <c r="G91" s="1950"/>
      <c r="H91" s="1950"/>
      <c r="I91" s="1950"/>
      <c r="J91" s="1950"/>
      <c r="K91" s="1950"/>
      <c r="L91" s="1970"/>
      <c r="S91"/>
    </row>
    <row r="92" spans="1:25" s="6" customFormat="1">
      <c r="A92" s="339"/>
      <c r="B92" s="1950"/>
      <c r="C92" s="1950"/>
      <c r="D92" s="1950"/>
      <c r="E92" s="1950"/>
      <c r="F92" s="1950"/>
      <c r="G92" s="1950"/>
      <c r="H92" s="1950"/>
      <c r="I92" s="235"/>
      <c r="J92" s="1950"/>
      <c r="K92" s="1954"/>
      <c r="L92" s="454">
        <f>SUM(L39:L91)</f>
        <v>41237.300000000003</v>
      </c>
      <c r="S92"/>
    </row>
    <row r="93" spans="1:25" s="6" customFormat="1">
      <c r="A93" s="1533"/>
      <c r="B93" s="2024"/>
      <c r="C93" s="2024"/>
      <c r="D93" s="2024"/>
      <c r="E93" s="2024"/>
      <c r="F93" s="2024"/>
      <c r="G93" s="2024"/>
      <c r="H93" s="2024"/>
      <c r="I93" s="1535"/>
      <c r="J93" s="2024"/>
      <c r="K93" s="2025"/>
      <c r="L93" s="1803"/>
      <c r="S93"/>
    </row>
    <row r="94" spans="1:25" s="6" customFormat="1">
      <c r="A94" s="1533"/>
      <c r="B94" s="2024"/>
      <c r="C94" s="2024"/>
      <c r="D94" s="2024"/>
      <c r="E94" s="2024"/>
      <c r="F94" s="2024"/>
      <c r="G94" s="2024"/>
      <c r="H94" s="2024"/>
      <c r="I94" s="1535"/>
      <c r="J94" s="2024"/>
      <c r="K94" s="2025"/>
      <c r="L94" s="1803"/>
      <c r="S94"/>
    </row>
    <row r="95" spans="1:25" s="16" customFormat="1" ht="18.75">
      <c r="A95" s="2460" t="s">
        <v>4153</v>
      </c>
      <c r="B95" s="2450"/>
      <c r="C95" s="2450"/>
      <c r="D95" s="2450"/>
      <c r="E95" s="2450"/>
      <c r="F95" s="2450"/>
      <c r="G95" s="2450"/>
      <c r="H95" s="2450"/>
      <c r="I95" s="2450"/>
      <c r="J95" s="2450"/>
      <c r="K95" s="2450"/>
      <c r="L95" s="2451"/>
      <c r="S95" s="15"/>
    </row>
    <row r="96" spans="1:25" s="16" customFormat="1">
      <c r="A96" s="35" t="s">
        <v>4120</v>
      </c>
      <c r="B96" s="1948">
        <v>45572</v>
      </c>
      <c r="C96" s="1948">
        <v>45566</v>
      </c>
      <c r="D96" s="1947">
        <v>18683</v>
      </c>
      <c r="E96" s="1947" t="s">
        <v>4102</v>
      </c>
      <c r="F96" s="1947">
        <v>5300</v>
      </c>
      <c r="G96" s="1947" t="s">
        <v>4103</v>
      </c>
      <c r="H96" s="1949">
        <v>200</v>
      </c>
      <c r="I96" s="35" t="s">
        <v>6</v>
      </c>
      <c r="J96" s="1947" t="s">
        <v>270</v>
      </c>
      <c r="K96" s="1947" t="s">
        <v>4132</v>
      </c>
      <c r="L96" s="464">
        <v>12560</v>
      </c>
      <c r="S96" s="15"/>
    </row>
    <row r="97" spans="1:25" s="16" customFormat="1">
      <c r="A97" s="25" t="s">
        <v>4120</v>
      </c>
      <c r="B97" s="14">
        <v>45593</v>
      </c>
      <c r="C97" s="14">
        <v>45582</v>
      </c>
      <c r="D97" s="9">
        <v>18684</v>
      </c>
      <c r="E97" s="9" t="s">
        <v>4102</v>
      </c>
      <c r="F97" s="9">
        <v>5300</v>
      </c>
      <c r="G97" s="9" t="s">
        <v>4103</v>
      </c>
      <c r="H97" s="10">
        <v>200</v>
      </c>
      <c r="I97" s="35" t="s">
        <v>6</v>
      </c>
      <c r="J97" s="9" t="s">
        <v>270</v>
      </c>
      <c r="K97" s="9" t="s">
        <v>4132</v>
      </c>
      <c r="L97" s="458">
        <v>12560</v>
      </c>
      <c r="S97" s="15"/>
    </row>
    <row r="98" spans="1:25" s="16" customFormat="1">
      <c r="A98" s="25" t="s">
        <v>4120</v>
      </c>
      <c r="B98" s="14">
        <v>45604</v>
      </c>
      <c r="C98" s="14">
        <v>45595</v>
      </c>
      <c r="D98" s="9">
        <v>18685</v>
      </c>
      <c r="E98" s="9" t="s">
        <v>4102</v>
      </c>
      <c r="F98" s="9">
        <v>5300</v>
      </c>
      <c r="G98" s="9" t="s">
        <v>4103</v>
      </c>
      <c r="H98" s="10">
        <v>100</v>
      </c>
      <c r="I98" s="35" t="s">
        <v>6</v>
      </c>
      <c r="J98" s="9" t="s">
        <v>270</v>
      </c>
      <c r="K98" s="9" t="s">
        <v>4132</v>
      </c>
      <c r="L98" s="458">
        <v>6820</v>
      </c>
      <c r="S98" s="15"/>
    </row>
    <row r="99" spans="1:25" s="16" customFormat="1">
      <c r="A99" s="25" t="s">
        <v>4120</v>
      </c>
      <c r="B99" s="14">
        <v>45583</v>
      </c>
      <c r="C99" s="14">
        <v>45573</v>
      </c>
      <c r="D99" s="9">
        <v>18698</v>
      </c>
      <c r="E99" s="9" t="s">
        <v>4102</v>
      </c>
      <c r="F99" s="9">
        <v>5300</v>
      </c>
      <c r="G99" s="9" t="s">
        <v>4103</v>
      </c>
      <c r="H99" s="10">
        <v>100</v>
      </c>
      <c r="I99" s="35" t="s">
        <v>6</v>
      </c>
      <c r="J99" s="9" t="s">
        <v>270</v>
      </c>
      <c r="K99" s="9" t="s">
        <v>4142</v>
      </c>
      <c r="L99" s="458">
        <v>6280</v>
      </c>
      <c r="S99" s="15"/>
    </row>
    <row r="100" spans="1:25" s="16" customFormat="1">
      <c r="A100" s="25" t="s">
        <v>4120</v>
      </c>
      <c r="B100" s="14">
        <v>45593</v>
      </c>
      <c r="C100" s="14">
        <v>45593</v>
      </c>
      <c r="D100" s="9">
        <v>18790</v>
      </c>
      <c r="E100" s="9" t="s">
        <v>4102</v>
      </c>
      <c r="F100" s="9">
        <v>5300</v>
      </c>
      <c r="G100" s="9" t="s">
        <v>4103</v>
      </c>
      <c r="H100" s="10">
        <v>100</v>
      </c>
      <c r="I100" s="35" t="s">
        <v>6</v>
      </c>
      <c r="J100" s="9" t="s">
        <v>2875</v>
      </c>
      <c r="K100" s="11" t="s">
        <v>4142</v>
      </c>
      <c r="L100" s="458">
        <v>6280</v>
      </c>
      <c r="S100" s="15"/>
    </row>
    <row r="101" spans="1:25" s="16" customFormat="1">
      <c r="A101" s="25" t="s">
        <v>4120</v>
      </c>
      <c r="B101" s="14">
        <v>45582</v>
      </c>
      <c r="C101" s="14">
        <v>45568</v>
      </c>
      <c r="D101" s="9">
        <v>18674</v>
      </c>
      <c r="E101" s="9" t="s">
        <v>1115</v>
      </c>
      <c r="F101" s="9">
        <v>5309</v>
      </c>
      <c r="G101" s="9" t="s">
        <v>4123</v>
      </c>
      <c r="H101" s="10">
        <v>50</v>
      </c>
      <c r="I101" s="35" t="s">
        <v>6</v>
      </c>
      <c r="J101" s="9"/>
      <c r="K101" s="9" t="s">
        <v>4122</v>
      </c>
      <c r="L101" s="458">
        <v>3075</v>
      </c>
      <c r="S101" s="15"/>
    </row>
    <row r="102" spans="1:25" s="16" customFormat="1">
      <c r="A102" s="25" t="s">
        <v>4120</v>
      </c>
      <c r="B102" s="14">
        <v>45596</v>
      </c>
      <c r="C102" s="14">
        <v>45569</v>
      </c>
      <c r="D102" s="9">
        <v>18680</v>
      </c>
      <c r="E102" s="9" t="s">
        <v>1115</v>
      </c>
      <c r="F102" s="9">
        <v>5309</v>
      </c>
      <c r="G102" s="9" t="s">
        <v>4123</v>
      </c>
      <c r="H102" s="10">
        <v>50</v>
      </c>
      <c r="I102" s="35" t="s">
        <v>6</v>
      </c>
      <c r="J102" s="9"/>
      <c r="K102" s="9" t="s">
        <v>4124</v>
      </c>
      <c r="L102" s="458">
        <v>3075</v>
      </c>
      <c r="S102" s="15"/>
    </row>
    <row r="103" spans="1:25" s="6" customFormat="1">
      <c r="A103" s="25" t="s">
        <v>4101</v>
      </c>
      <c r="B103" s="14">
        <v>45595</v>
      </c>
      <c r="C103" s="14">
        <v>45558</v>
      </c>
      <c r="D103" s="9">
        <v>18766</v>
      </c>
      <c r="E103" s="9" t="s">
        <v>1115</v>
      </c>
      <c r="F103" s="9">
        <v>5309</v>
      </c>
      <c r="G103" s="9" t="s">
        <v>4123</v>
      </c>
      <c r="H103" s="10">
        <v>15</v>
      </c>
      <c r="I103" s="35" t="s">
        <v>6</v>
      </c>
      <c r="J103" s="9" t="s">
        <v>2875</v>
      </c>
      <c r="K103" s="9" t="s">
        <v>4168</v>
      </c>
      <c r="L103" s="458">
        <v>922.5</v>
      </c>
      <c r="S103"/>
    </row>
    <row r="104" spans="1:25" s="6" customFormat="1">
      <c r="A104" s="25" t="s">
        <v>4101</v>
      </c>
      <c r="B104" s="14">
        <v>45586</v>
      </c>
      <c r="C104" s="14">
        <v>45551</v>
      </c>
      <c r="D104" s="9">
        <v>18635</v>
      </c>
      <c r="E104" s="9" t="s">
        <v>1115</v>
      </c>
      <c r="F104" s="9">
        <v>5297</v>
      </c>
      <c r="G104" s="9" t="s">
        <v>4097</v>
      </c>
      <c r="H104" s="10">
        <v>100</v>
      </c>
      <c r="I104" s="35" t="s">
        <v>6</v>
      </c>
      <c r="J104" s="9" t="s">
        <v>2875</v>
      </c>
      <c r="K104" s="9" t="s">
        <v>4098</v>
      </c>
      <c r="L104" s="458">
        <v>750</v>
      </c>
      <c r="S104"/>
    </row>
    <row r="105" spans="1:25" s="6" customFormat="1">
      <c r="A105" s="25" t="s">
        <v>4101</v>
      </c>
      <c r="B105" s="14">
        <v>45565</v>
      </c>
      <c r="C105" s="14">
        <v>45566</v>
      </c>
      <c r="D105" s="9">
        <v>18917</v>
      </c>
      <c r="E105" s="9" t="s">
        <v>1115</v>
      </c>
      <c r="F105" s="9">
        <v>5366</v>
      </c>
      <c r="G105" s="9" t="s">
        <v>158</v>
      </c>
      <c r="H105" s="10">
        <v>60</v>
      </c>
      <c r="I105" s="35" t="s">
        <v>6</v>
      </c>
      <c r="J105" s="9"/>
      <c r="K105" s="9"/>
      <c r="L105" s="458"/>
      <c r="S105"/>
    </row>
    <row r="106" spans="1:25" s="6" customFormat="1">
      <c r="A106" s="25" t="s">
        <v>4101</v>
      </c>
      <c r="B106" s="14">
        <v>45565</v>
      </c>
      <c r="C106" s="14">
        <v>45566</v>
      </c>
      <c r="D106" s="9">
        <v>18918</v>
      </c>
      <c r="E106" s="9" t="s">
        <v>1115</v>
      </c>
      <c r="F106" s="9">
        <v>5367</v>
      </c>
      <c r="G106" s="9" t="s">
        <v>3976</v>
      </c>
      <c r="H106" s="10">
        <v>60</v>
      </c>
      <c r="I106" s="35" t="s">
        <v>6</v>
      </c>
      <c r="J106" s="9"/>
      <c r="K106" s="9"/>
      <c r="L106" s="458"/>
      <c r="S106"/>
    </row>
    <row r="107" spans="1:25" s="6" customFormat="1">
      <c r="A107" s="25" t="s">
        <v>4101</v>
      </c>
      <c r="B107" s="14">
        <v>45565</v>
      </c>
      <c r="C107" s="14">
        <v>45566</v>
      </c>
      <c r="D107" s="9">
        <v>18919</v>
      </c>
      <c r="E107" s="9" t="s">
        <v>1115</v>
      </c>
      <c r="F107" s="9">
        <v>5222</v>
      </c>
      <c r="G107" s="9" t="s">
        <v>864</v>
      </c>
      <c r="H107" s="10">
        <v>60</v>
      </c>
      <c r="I107" s="35" t="s">
        <v>6</v>
      </c>
      <c r="J107" s="9"/>
      <c r="K107" s="9"/>
      <c r="L107" s="458"/>
      <c r="S107"/>
    </row>
    <row r="108" spans="1:25" s="6" customFormat="1">
      <c r="A108" s="25" t="s">
        <v>4101</v>
      </c>
      <c r="B108" s="14">
        <v>45565</v>
      </c>
      <c r="C108" s="14">
        <v>45566</v>
      </c>
      <c r="D108" s="9">
        <v>18920</v>
      </c>
      <c r="E108" s="9" t="s">
        <v>1115</v>
      </c>
      <c r="F108" s="9">
        <v>5368</v>
      </c>
      <c r="G108" s="9" t="s">
        <v>4032</v>
      </c>
      <c r="H108" s="10">
        <v>60</v>
      </c>
      <c r="I108" s="35" t="s">
        <v>6</v>
      </c>
      <c r="J108" s="9"/>
      <c r="K108" s="9"/>
      <c r="L108" s="458"/>
      <c r="S108"/>
    </row>
    <row r="109" spans="1:25" s="6" customFormat="1">
      <c r="A109" s="25" t="s">
        <v>4101</v>
      </c>
      <c r="B109" s="14">
        <v>45565</v>
      </c>
      <c r="C109" s="14">
        <v>45566</v>
      </c>
      <c r="D109" s="9">
        <v>18937</v>
      </c>
      <c r="E109" s="9" t="s">
        <v>1115</v>
      </c>
      <c r="F109" s="9">
        <v>5241</v>
      </c>
      <c r="G109" s="9" t="s">
        <v>4047</v>
      </c>
      <c r="H109" s="10">
        <v>100</v>
      </c>
      <c r="I109" s="35" t="s">
        <v>6</v>
      </c>
      <c r="J109" s="9"/>
      <c r="K109" s="9"/>
      <c r="L109" s="458"/>
      <c r="S109"/>
    </row>
    <row r="110" spans="1:25" s="6" customFormat="1">
      <c r="A110" s="25" t="s">
        <v>4120</v>
      </c>
      <c r="B110" s="14">
        <v>45596</v>
      </c>
      <c r="C110" s="14">
        <v>45582</v>
      </c>
      <c r="D110" s="9">
        <v>18939</v>
      </c>
      <c r="E110" s="9" t="s">
        <v>7</v>
      </c>
      <c r="F110" s="9">
        <v>5370</v>
      </c>
      <c r="G110" s="9" t="s">
        <v>213</v>
      </c>
      <c r="H110" s="10">
        <v>1000</v>
      </c>
      <c r="I110" s="35" t="s">
        <v>6</v>
      </c>
      <c r="J110" s="9"/>
      <c r="K110" s="9" t="s">
        <v>4218</v>
      </c>
      <c r="L110" s="458"/>
      <c r="S110"/>
    </row>
    <row r="111" spans="1:25" s="41" customFormat="1">
      <c r="A111" s="25" t="s">
        <v>4101</v>
      </c>
      <c r="B111" s="14">
        <v>45596</v>
      </c>
      <c r="C111" s="14">
        <v>45569</v>
      </c>
      <c r="D111" s="9">
        <v>18980</v>
      </c>
      <c r="E111" s="9" t="s">
        <v>1115</v>
      </c>
      <c r="F111" s="9">
        <v>5391</v>
      </c>
      <c r="G111" s="9" t="s">
        <v>4239</v>
      </c>
      <c r="H111" s="10">
        <v>50</v>
      </c>
      <c r="I111" s="35" t="s">
        <v>6</v>
      </c>
      <c r="J111" s="9"/>
      <c r="K111" s="9"/>
      <c r="L111" s="458"/>
      <c r="M111" s="249"/>
      <c r="N111" s="249"/>
      <c r="O111" s="249"/>
      <c r="P111" s="249"/>
      <c r="Q111" s="249"/>
      <c r="R111" s="249"/>
      <c r="T111" s="249"/>
      <c r="U111" s="249"/>
      <c r="V111" s="249"/>
      <c r="W111" s="249"/>
      <c r="X111" s="249"/>
      <c r="Y111" s="249"/>
    </row>
    <row r="112" spans="1:25" s="41" customFormat="1">
      <c r="A112" s="25" t="s">
        <v>4101</v>
      </c>
      <c r="B112" s="14">
        <v>45569</v>
      </c>
      <c r="C112" s="14">
        <v>45568</v>
      </c>
      <c r="D112" s="9">
        <v>19018</v>
      </c>
      <c r="E112" s="9" t="s">
        <v>44</v>
      </c>
      <c r="F112" s="9">
        <v>5298</v>
      </c>
      <c r="G112" s="9" t="s">
        <v>3169</v>
      </c>
      <c r="H112" s="10">
        <v>120</v>
      </c>
      <c r="I112" s="35" t="s">
        <v>6</v>
      </c>
      <c r="J112" s="9"/>
      <c r="K112" s="9"/>
      <c r="L112" s="458"/>
      <c r="M112" s="249"/>
      <c r="N112" s="249"/>
      <c r="O112" s="249"/>
      <c r="P112" s="249"/>
      <c r="Q112" s="249"/>
      <c r="R112" s="249"/>
      <c r="T112" s="249"/>
      <c r="U112" s="249"/>
      <c r="V112" s="249"/>
      <c r="W112" s="249"/>
      <c r="X112" s="249"/>
      <c r="Y112" s="249"/>
    </row>
    <row r="113" spans="1:25" s="41" customFormat="1">
      <c r="A113" s="25" t="s">
        <v>4144</v>
      </c>
      <c r="B113" s="14">
        <v>45582</v>
      </c>
      <c r="C113" s="14">
        <v>45581</v>
      </c>
      <c r="D113" s="9">
        <v>19073</v>
      </c>
      <c r="E113" s="9" t="s">
        <v>1115</v>
      </c>
      <c r="F113" s="9">
        <v>5252</v>
      </c>
      <c r="G113" s="9" t="s">
        <v>48</v>
      </c>
      <c r="H113" s="10">
        <v>230</v>
      </c>
      <c r="I113" s="35" t="s">
        <v>6</v>
      </c>
      <c r="J113" s="9"/>
      <c r="K113" s="9"/>
      <c r="L113" s="458"/>
      <c r="M113" s="249"/>
      <c r="N113" s="249"/>
      <c r="O113" s="249"/>
      <c r="P113" s="249"/>
      <c r="Q113" s="249"/>
      <c r="R113" s="249"/>
      <c r="T113" s="1836"/>
      <c r="U113" s="249"/>
      <c r="V113" s="249"/>
      <c r="W113" s="249"/>
      <c r="X113" s="249"/>
      <c r="Y113" s="249"/>
    </row>
    <row r="114" spans="1:25" s="41" customFormat="1">
      <c r="A114" s="25"/>
      <c r="B114" s="14"/>
      <c r="C114" s="9"/>
      <c r="D114" s="9"/>
      <c r="E114" s="9" t="s">
        <v>1115</v>
      </c>
      <c r="F114" s="9">
        <v>5308</v>
      </c>
      <c r="G114" s="9" t="s">
        <v>4148</v>
      </c>
      <c r="H114" s="10">
        <v>40</v>
      </c>
      <c r="I114" s="35" t="s">
        <v>6</v>
      </c>
      <c r="J114" s="9"/>
      <c r="K114" s="9"/>
      <c r="L114" s="458"/>
      <c r="M114" s="249"/>
      <c r="N114" s="249"/>
      <c r="O114" s="249"/>
      <c r="P114" s="249"/>
      <c r="Q114" s="249"/>
      <c r="R114" s="249"/>
      <c r="T114" s="1836"/>
      <c r="U114" s="249"/>
      <c r="V114" s="249"/>
      <c r="W114" s="249"/>
      <c r="X114" s="249"/>
      <c r="Y114" s="249"/>
    </row>
    <row r="115" spans="1:25" s="41" customFormat="1">
      <c r="A115" s="25" t="s">
        <v>4048</v>
      </c>
      <c r="B115" s="14">
        <v>45588</v>
      </c>
      <c r="C115" s="14">
        <v>45595</v>
      </c>
      <c r="D115" s="9">
        <v>19324</v>
      </c>
      <c r="E115" s="9" t="s">
        <v>1115</v>
      </c>
      <c r="F115" s="9">
        <v>5235</v>
      </c>
      <c r="G115" s="9" t="s">
        <v>4049</v>
      </c>
      <c r="H115" s="10">
        <v>60</v>
      </c>
      <c r="I115" s="35" t="s">
        <v>6</v>
      </c>
      <c r="J115" s="9" t="s">
        <v>4305</v>
      </c>
      <c r="K115" s="9" t="s">
        <v>82</v>
      </c>
      <c r="L115" s="458"/>
      <c r="M115" s="249"/>
      <c r="N115" s="249"/>
      <c r="O115" s="249"/>
      <c r="P115" s="249"/>
      <c r="Q115" s="249"/>
      <c r="R115" s="249"/>
      <c r="T115" s="1836"/>
      <c r="U115" s="249"/>
      <c r="V115" s="249"/>
      <c r="W115" s="249"/>
      <c r="X115" s="249"/>
      <c r="Y115" s="249"/>
    </row>
    <row r="116" spans="1:25" s="41" customFormat="1">
      <c r="A116" s="25" t="s">
        <v>4144</v>
      </c>
      <c r="B116" s="14">
        <v>45583</v>
      </c>
      <c r="C116" s="14">
        <v>45583</v>
      </c>
      <c r="D116" s="9">
        <v>19199</v>
      </c>
      <c r="E116" s="9" t="s">
        <v>1115</v>
      </c>
      <c r="F116" s="9">
        <v>5221</v>
      </c>
      <c r="G116" s="9" t="s">
        <v>4032</v>
      </c>
      <c r="H116" s="10">
        <v>51</v>
      </c>
      <c r="I116" s="35" t="s">
        <v>6</v>
      </c>
      <c r="J116" s="9"/>
      <c r="K116" s="9"/>
      <c r="L116" s="458"/>
      <c r="M116" s="249"/>
      <c r="N116" s="249"/>
      <c r="O116" s="249"/>
      <c r="P116" s="249"/>
      <c r="Q116" s="249"/>
      <c r="R116" s="249"/>
      <c r="T116" s="1836"/>
      <c r="U116" s="249"/>
      <c r="V116" s="249"/>
      <c r="W116" s="249"/>
      <c r="X116" s="249"/>
      <c r="Y116" s="249"/>
    </row>
    <row r="117" spans="1:25" s="41" customFormat="1">
      <c r="A117" s="25"/>
      <c r="B117" s="14"/>
      <c r="C117" s="9"/>
      <c r="D117" s="9"/>
      <c r="E117" s="9" t="s">
        <v>1115</v>
      </c>
      <c r="F117" s="9">
        <v>5222</v>
      </c>
      <c r="G117" s="9" t="s">
        <v>864</v>
      </c>
      <c r="H117" s="10">
        <v>50</v>
      </c>
      <c r="I117" s="35" t="s">
        <v>6</v>
      </c>
      <c r="J117" s="9"/>
      <c r="K117" s="9"/>
      <c r="L117" s="458"/>
      <c r="M117" s="249"/>
      <c r="N117" s="249"/>
      <c r="O117" s="249"/>
      <c r="P117" s="249"/>
      <c r="Q117" s="249"/>
      <c r="R117" s="249"/>
      <c r="T117" s="1836"/>
      <c r="U117" s="249"/>
      <c r="V117" s="249"/>
      <c r="W117" s="249"/>
      <c r="X117" s="249"/>
      <c r="Y117" s="249"/>
    </row>
    <row r="118" spans="1:25" s="41" customFormat="1">
      <c r="A118" s="25"/>
      <c r="B118" s="14"/>
      <c r="C118" s="9"/>
      <c r="D118" s="9"/>
      <c r="E118" s="9" t="s">
        <v>1115</v>
      </c>
      <c r="F118" s="9">
        <v>5364</v>
      </c>
      <c r="G118" s="9" t="s">
        <v>72</v>
      </c>
      <c r="H118" s="10">
        <v>50</v>
      </c>
      <c r="I118" s="35" t="s">
        <v>6</v>
      </c>
      <c r="J118" s="9"/>
      <c r="K118" s="9"/>
      <c r="L118" s="458"/>
      <c r="M118" s="249"/>
      <c r="N118" s="249"/>
      <c r="O118" s="249"/>
      <c r="P118" s="249"/>
      <c r="Q118" s="249"/>
      <c r="R118" s="249"/>
      <c r="T118" s="1836"/>
      <c r="U118" s="249"/>
      <c r="V118" s="249"/>
      <c r="W118" s="249"/>
      <c r="X118" s="249"/>
      <c r="Y118" s="249"/>
    </row>
    <row r="119" spans="1:25" s="41" customFormat="1">
      <c r="A119" s="25"/>
      <c r="B119" s="14"/>
      <c r="C119" s="9"/>
      <c r="D119" s="9"/>
      <c r="E119" s="9" t="s">
        <v>1221</v>
      </c>
      <c r="F119" s="9">
        <v>5471</v>
      </c>
      <c r="G119" s="9" t="s">
        <v>4337</v>
      </c>
      <c r="H119" s="10">
        <v>50</v>
      </c>
      <c r="I119" s="35" t="s">
        <v>6</v>
      </c>
      <c r="J119" s="9"/>
      <c r="K119" s="9"/>
      <c r="L119" s="458"/>
      <c r="M119" s="249"/>
      <c r="N119" s="249"/>
      <c r="O119" s="249"/>
      <c r="P119" s="249"/>
      <c r="Q119" s="249"/>
      <c r="R119" s="249"/>
      <c r="T119" s="1836"/>
      <c r="U119" s="249"/>
      <c r="V119" s="249"/>
      <c r="W119" s="249"/>
      <c r="X119" s="249"/>
      <c r="Y119" s="249"/>
    </row>
    <row r="120" spans="1:25" s="41" customFormat="1">
      <c r="A120" s="234" t="s">
        <v>4031</v>
      </c>
      <c r="B120" s="1885"/>
      <c r="C120" s="24"/>
      <c r="D120" s="24"/>
      <c r="E120" s="24" t="s">
        <v>1115</v>
      </c>
      <c r="F120" s="24"/>
      <c r="G120" s="24" t="s">
        <v>48</v>
      </c>
      <c r="H120" s="1048"/>
      <c r="I120" s="235"/>
      <c r="J120" s="24"/>
      <c r="K120" s="24"/>
      <c r="L120" s="461"/>
      <c r="M120" s="249"/>
      <c r="N120" s="249"/>
      <c r="O120" s="249"/>
      <c r="P120" s="249"/>
      <c r="Q120" s="249"/>
      <c r="R120" s="249"/>
      <c r="T120" s="1836"/>
      <c r="U120" s="249"/>
      <c r="V120" s="249"/>
      <c r="W120" s="249"/>
      <c r="X120" s="249"/>
      <c r="Y120" s="249"/>
    </row>
    <row r="121" spans="1:25" s="41" customFormat="1">
      <c r="A121" s="25" t="s">
        <v>4120</v>
      </c>
      <c r="B121" s="14">
        <v>45596</v>
      </c>
      <c r="C121" s="56"/>
      <c r="D121" s="56">
        <v>19322</v>
      </c>
      <c r="E121" s="56" t="s">
        <v>7</v>
      </c>
      <c r="F121" s="56">
        <v>5484</v>
      </c>
      <c r="G121" s="56" t="s">
        <v>4040</v>
      </c>
      <c r="H121" s="57">
        <v>50</v>
      </c>
      <c r="I121" s="59"/>
      <c r="J121" s="56" t="s">
        <v>4359</v>
      </c>
      <c r="K121" s="56"/>
      <c r="L121" s="1895"/>
      <c r="M121" s="249"/>
      <c r="N121" s="249"/>
      <c r="O121" s="249"/>
      <c r="P121" s="249"/>
      <c r="Q121" s="249"/>
      <c r="R121" s="249"/>
      <c r="T121" s="1836"/>
      <c r="U121" s="249"/>
      <c r="V121" s="249"/>
      <c r="W121" s="249"/>
      <c r="X121" s="249"/>
      <c r="Y121" s="249"/>
    </row>
    <row r="122" spans="1:25" s="41" customFormat="1">
      <c r="A122" s="234" t="s">
        <v>4357</v>
      </c>
      <c r="B122" s="1885">
        <v>45602</v>
      </c>
      <c r="C122" s="24"/>
      <c r="D122" s="24">
        <v>19339</v>
      </c>
      <c r="E122" s="24" t="s">
        <v>1221</v>
      </c>
      <c r="F122" s="24">
        <v>5486</v>
      </c>
      <c r="G122" s="24" t="s">
        <v>4358</v>
      </c>
      <c r="H122" s="1048">
        <v>80</v>
      </c>
      <c r="I122" s="235"/>
      <c r="J122" s="24"/>
      <c r="K122" s="24"/>
      <c r="L122" s="461"/>
      <c r="M122" s="249"/>
      <c r="N122" s="249"/>
      <c r="O122" s="249"/>
      <c r="P122" s="249"/>
      <c r="Q122" s="249"/>
      <c r="R122" s="249"/>
      <c r="T122" s="1836"/>
      <c r="U122" s="249"/>
      <c r="V122" s="249"/>
      <c r="W122" s="249"/>
      <c r="X122" s="249"/>
      <c r="Y122" s="249"/>
    </row>
    <row r="123" spans="1:25" s="41" customFormat="1">
      <c r="A123" s="234" t="s">
        <v>4120</v>
      </c>
      <c r="B123" s="1885">
        <v>45601</v>
      </c>
      <c r="C123" s="24"/>
      <c r="D123" s="24">
        <v>19376</v>
      </c>
      <c r="E123" s="24" t="s">
        <v>1221</v>
      </c>
      <c r="F123" s="24">
        <v>5493</v>
      </c>
      <c r="G123" s="24" t="s">
        <v>83</v>
      </c>
      <c r="H123" s="1048">
        <v>50</v>
      </c>
      <c r="I123" s="235"/>
      <c r="J123" s="24"/>
      <c r="K123" s="24"/>
      <c r="L123" s="461"/>
      <c r="M123" s="249"/>
      <c r="N123" s="249"/>
      <c r="O123" s="249"/>
      <c r="P123" s="249"/>
      <c r="Q123" s="249"/>
      <c r="R123" s="249"/>
      <c r="T123" s="1836"/>
      <c r="U123" s="249"/>
      <c r="V123" s="249"/>
      <c r="W123" s="249"/>
      <c r="X123" s="249"/>
      <c r="Y123" s="249"/>
    </row>
    <row r="124" spans="1:25" s="41" customFormat="1">
      <c r="A124" s="234"/>
      <c r="B124" s="1885"/>
      <c r="C124" s="24"/>
      <c r="D124" s="24"/>
      <c r="E124" s="24"/>
      <c r="F124" s="24"/>
      <c r="G124" s="24"/>
      <c r="H124" s="1048"/>
      <c r="I124" s="235"/>
      <c r="J124" s="24"/>
      <c r="K124" s="24"/>
      <c r="L124" s="461"/>
      <c r="M124" s="249"/>
      <c r="N124" s="249"/>
      <c r="O124" s="249"/>
      <c r="P124" s="249"/>
      <c r="Q124" s="249"/>
      <c r="R124" s="249"/>
      <c r="T124" s="1836"/>
      <c r="U124" s="249"/>
      <c r="V124" s="249"/>
      <c r="W124" s="249"/>
      <c r="X124" s="249"/>
      <c r="Y124" s="249"/>
    </row>
    <row r="125" spans="1:25" s="41" customFormat="1">
      <c r="A125" s="234"/>
      <c r="B125" s="1885"/>
      <c r="C125" s="24"/>
      <c r="D125" s="24"/>
      <c r="E125" s="24"/>
      <c r="F125" s="24"/>
      <c r="G125" s="24"/>
      <c r="H125" s="1048"/>
      <c r="I125" s="235"/>
      <c r="J125" s="24"/>
      <c r="K125" s="24"/>
      <c r="L125" s="461"/>
      <c r="M125" s="249"/>
      <c r="N125" s="249"/>
      <c r="O125" s="249"/>
      <c r="P125" s="249"/>
      <c r="Q125" s="249"/>
      <c r="R125" s="249"/>
      <c r="T125" s="1836"/>
      <c r="U125" s="249"/>
      <c r="V125" s="249"/>
      <c r="W125" s="249"/>
      <c r="X125" s="249"/>
      <c r="Y125" s="249"/>
    </row>
    <row r="126" spans="1:25" s="41" customFormat="1">
      <c r="A126" s="234"/>
      <c r="B126" s="1885"/>
      <c r="C126" s="24"/>
      <c r="D126" s="24"/>
      <c r="E126" s="24"/>
      <c r="F126" s="24"/>
      <c r="G126" s="24"/>
      <c r="H126" s="1048"/>
      <c r="I126" s="235"/>
      <c r="J126" s="24"/>
      <c r="K126" s="24"/>
      <c r="L126" s="461"/>
      <c r="M126" s="249"/>
      <c r="N126" s="249"/>
      <c r="O126" s="249"/>
      <c r="P126" s="249"/>
      <c r="Q126" s="249"/>
      <c r="R126" s="249"/>
      <c r="T126" s="1836"/>
      <c r="U126" s="249"/>
      <c r="V126" s="249"/>
      <c r="W126" s="249"/>
      <c r="X126" s="249"/>
      <c r="Y126" s="249"/>
    </row>
    <row r="127" spans="1:25" s="41" customFormat="1">
      <c r="A127" s="2539">
        <f>SUM(L96:L113)</f>
        <v>52322.5</v>
      </c>
      <c r="B127" s="2539"/>
      <c r="C127" s="2539"/>
      <c r="D127" s="2539"/>
      <c r="E127" s="2539"/>
      <c r="F127" s="2539"/>
      <c r="G127" s="2539"/>
      <c r="H127" s="2539"/>
      <c r="I127" s="2539"/>
      <c r="J127" s="2539"/>
      <c r="K127" s="2539"/>
      <c r="L127" s="2539"/>
      <c r="M127" s="249"/>
      <c r="N127" s="249"/>
      <c r="O127" s="249"/>
      <c r="P127" s="249"/>
      <c r="Q127" s="249"/>
      <c r="R127" s="249"/>
      <c r="T127" s="1836"/>
      <c r="U127" s="249"/>
      <c r="V127" s="249"/>
      <c r="W127" s="249"/>
      <c r="X127" s="249"/>
      <c r="Y127" s="249"/>
    </row>
    <row r="128" spans="1:25" s="41" customFormat="1" ht="18.75">
      <c r="A128" s="2460" t="s">
        <v>1225</v>
      </c>
      <c r="B128" s="2546"/>
      <c r="C128" s="2546"/>
      <c r="D128" s="2546"/>
      <c r="E128" s="2546"/>
      <c r="F128" s="2546"/>
      <c r="G128" s="2546"/>
      <c r="H128" s="2546"/>
      <c r="I128" s="2546"/>
      <c r="J128" s="2546"/>
      <c r="K128" s="2546"/>
      <c r="L128" s="2547"/>
      <c r="M128" s="249"/>
      <c r="N128" s="249"/>
      <c r="O128" s="249"/>
      <c r="P128" s="249"/>
      <c r="Q128" s="249"/>
      <c r="R128" s="249"/>
      <c r="T128" s="1836"/>
      <c r="U128" s="249"/>
      <c r="V128" s="249"/>
      <c r="W128" s="249"/>
      <c r="X128" s="249"/>
      <c r="Y128" s="249"/>
    </row>
    <row r="129" spans="1:25" s="41" customFormat="1">
      <c r="A129" s="25" t="s">
        <v>109</v>
      </c>
      <c r="B129" s="14">
        <v>45568</v>
      </c>
      <c r="C129" s="14">
        <v>45568</v>
      </c>
      <c r="D129" s="9">
        <v>19031</v>
      </c>
      <c r="E129" s="9"/>
      <c r="F129" s="9"/>
      <c r="G129" s="9" t="s">
        <v>17</v>
      </c>
      <c r="H129" s="10"/>
      <c r="I129" s="35" t="s">
        <v>6</v>
      </c>
      <c r="J129" s="9"/>
      <c r="K129" s="9"/>
      <c r="L129" s="458"/>
      <c r="M129" s="249"/>
      <c r="N129" s="249"/>
      <c r="O129" s="249"/>
      <c r="P129" s="249"/>
      <c r="Q129" s="249"/>
      <c r="R129" s="249"/>
      <c r="T129" s="1836"/>
      <c r="U129" s="249"/>
      <c r="V129" s="249"/>
      <c r="W129" s="249"/>
      <c r="X129" s="249"/>
      <c r="Y129" s="249"/>
    </row>
    <row r="130" spans="1:25" s="41" customFormat="1">
      <c r="A130" s="25"/>
      <c r="B130" s="14"/>
      <c r="C130" s="9"/>
      <c r="D130" s="9"/>
      <c r="E130" s="9"/>
      <c r="F130" s="9"/>
      <c r="G130" s="9" t="s">
        <v>622</v>
      </c>
      <c r="H130" s="10">
        <v>30</v>
      </c>
      <c r="I130" s="35" t="s">
        <v>6</v>
      </c>
      <c r="J130" s="9"/>
      <c r="K130" s="9"/>
      <c r="L130" s="458"/>
      <c r="M130" s="249"/>
      <c r="N130" s="249"/>
      <c r="O130" s="249"/>
      <c r="P130" s="249"/>
      <c r="Q130" s="249"/>
      <c r="R130" s="249"/>
      <c r="T130" s="1836"/>
      <c r="U130" s="249"/>
      <c r="V130" s="249"/>
      <c r="W130" s="249"/>
      <c r="X130" s="249"/>
      <c r="Y130" s="249"/>
    </row>
    <row r="131" spans="1:25" s="41" customFormat="1">
      <c r="A131" s="25"/>
      <c r="B131" s="14"/>
      <c r="C131" s="9"/>
      <c r="D131" s="9"/>
      <c r="E131" s="9"/>
      <c r="F131" s="9"/>
      <c r="G131" s="9" t="s">
        <v>53</v>
      </c>
      <c r="H131" s="10"/>
      <c r="I131" s="35" t="s">
        <v>6</v>
      </c>
      <c r="J131" s="9"/>
      <c r="K131" s="9"/>
      <c r="L131" s="458"/>
      <c r="M131" s="249"/>
      <c r="N131" s="249"/>
      <c r="O131" s="249"/>
      <c r="P131" s="249"/>
      <c r="Q131" s="249"/>
      <c r="R131" s="249"/>
      <c r="T131" s="1836"/>
      <c r="U131" s="249"/>
      <c r="V131" s="249"/>
      <c r="W131" s="249"/>
      <c r="X131" s="249"/>
      <c r="Y131" s="249"/>
    </row>
    <row r="132" spans="1:25" s="41" customFormat="1">
      <c r="A132" s="25"/>
      <c r="B132" s="14"/>
      <c r="C132" s="9"/>
      <c r="D132" s="9"/>
      <c r="E132" s="9"/>
      <c r="F132" s="9"/>
      <c r="G132" s="9" t="s">
        <v>2933</v>
      </c>
      <c r="H132" s="10">
        <v>20</v>
      </c>
      <c r="I132" s="35" t="s">
        <v>6</v>
      </c>
      <c r="J132" s="9"/>
      <c r="K132" s="9"/>
      <c r="L132" s="458"/>
      <c r="M132" s="249"/>
      <c r="N132" s="249"/>
      <c r="O132" s="249"/>
      <c r="P132" s="249"/>
      <c r="Q132" s="249"/>
      <c r="R132" s="249"/>
      <c r="T132" s="1836"/>
      <c r="U132" s="249"/>
      <c r="V132" s="249"/>
      <c r="W132" s="249"/>
      <c r="X132" s="249"/>
      <c r="Y132" s="249"/>
    </row>
    <row r="133" spans="1:25" s="41" customFormat="1">
      <c r="A133" s="35" t="s">
        <v>4200</v>
      </c>
      <c r="B133" s="1948">
        <v>45562</v>
      </c>
      <c r="C133" s="1948">
        <v>45566</v>
      </c>
      <c r="D133" s="1947">
        <v>18851</v>
      </c>
      <c r="E133" s="1947" t="s">
        <v>2351</v>
      </c>
      <c r="F133" s="1947">
        <v>5347</v>
      </c>
      <c r="G133" s="1947" t="s">
        <v>54</v>
      </c>
      <c r="H133" s="1949">
        <v>10</v>
      </c>
      <c r="I133" s="35" t="s">
        <v>6</v>
      </c>
      <c r="J133" s="1947" t="s">
        <v>4230</v>
      </c>
      <c r="K133" s="1947"/>
      <c r="L133" s="464"/>
      <c r="M133" s="249"/>
      <c r="N133" s="249"/>
      <c r="O133" s="249"/>
      <c r="P133" s="249"/>
      <c r="Q133" s="249"/>
      <c r="R133" s="249"/>
      <c r="T133" s="1836"/>
      <c r="U133" s="249"/>
      <c r="V133" s="249"/>
      <c r="W133" s="249"/>
      <c r="X133" s="249"/>
      <c r="Y133" s="249"/>
    </row>
    <row r="134" spans="1:25" s="41" customFormat="1">
      <c r="A134" s="25" t="s">
        <v>4203</v>
      </c>
      <c r="B134" s="14">
        <v>45565</v>
      </c>
      <c r="C134" s="14">
        <v>45566</v>
      </c>
      <c r="D134" s="9">
        <v>18864</v>
      </c>
      <c r="E134" s="9" t="s">
        <v>1115</v>
      </c>
      <c r="F134" s="9">
        <v>5351</v>
      </c>
      <c r="G134" s="9" t="s">
        <v>4204</v>
      </c>
      <c r="H134" s="10">
        <v>40</v>
      </c>
      <c r="I134" s="35" t="s">
        <v>6</v>
      </c>
      <c r="J134" s="9" t="s">
        <v>4230</v>
      </c>
      <c r="K134" s="9"/>
      <c r="L134" s="458"/>
      <c r="M134" s="249"/>
      <c r="N134" s="249"/>
      <c r="O134" s="249"/>
      <c r="P134" s="249"/>
      <c r="Q134" s="249"/>
      <c r="R134" s="249"/>
      <c r="T134" s="1836"/>
      <c r="U134" s="249"/>
      <c r="V134" s="249"/>
      <c r="W134" s="249"/>
      <c r="X134" s="249"/>
      <c r="Y134" s="249"/>
    </row>
    <row r="135" spans="1:25" s="41" customFormat="1">
      <c r="A135" s="25" t="s">
        <v>4219</v>
      </c>
      <c r="B135" s="14">
        <v>45568</v>
      </c>
      <c r="C135" s="14">
        <v>45567</v>
      </c>
      <c r="D135" s="9">
        <v>18908</v>
      </c>
      <c r="E135" s="9" t="s">
        <v>74</v>
      </c>
      <c r="F135" s="9">
        <v>5361</v>
      </c>
      <c r="G135" s="9" t="s">
        <v>4220</v>
      </c>
      <c r="H135" s="10">
        <v>5</v>
      </c>
      <c r="I135" s="35" t="s">
        <v>6</v>
      </c>
      <c r="J135" s="9" t="s">
        <v>571</v>
      </c>
      <c r="K135" s="9" t="s">
        <v>270</v>
      </c>
      <c r="L135" s="458"/>
      <c r="M135" s="249"/>
      <c r="N135" s="249"/>
      <c r="O135" s="249"/>
      <c r="P135" s="249"/>
      <c r="Q135" s="249"/>
      <c r="R135" s="249"/>
      <c r="T135" s="1836"/>
      <c r="U135" s="249"/>
      <c r="V135" s="249"/>
      <c r="W135" s="249"/>
      <c r="X135" s="249"/>
      <c r="Y135" s="249"/>
    </row>
    <row r="136" spans="1:25" s="41" customFormat="1">
      <c r="A136" s="25"/>
      <c r="B136" s="14"/>
      <c r="C136" s="9"/>
      <c r="D136" s="9"/>
      <c r="E136" s="9" t="s">
        <v>69</v>
      </c>
      <c r="F136" s="9">
        <v>5362</v>
      </c>
      <c r="G136" s="9" t="s">
        <v>4220</v>
      </c>
      <c r="H136" s="10">
        <v>5</v>
      </c>
      <c r="I136" s="35" t="s">
        <v>6</v>
      </c>
      <c r="J136" s="9" t="s">
        <v>571</v>
      </c>
      <c r="K136" s="9" t="s">
        <v>270</v>
      </c>
      <c r="L136" s="458"/>
      <c r="M136" s="249"/>
      <c r="N136" s="249"/>
      <c r="O136" s="249"/>
      <c r="P136" s="249"/>
      <c r="Q136" s="249"/>
      <c r="R136" s="249"/>
      <c r="T136" s="1836"/>
      <c r="U136" s="249"/>
      <c r="V136" s="249"/>
      <c r="W136" s="249"/>
      <c r="X136" s="249"/>
      <c r="Y136" s="249"/>
    </row>
    <row r="137" spans="1:25" s="41" customFormat="1">
      <c r="A137" s="25"/>
      <c r="B137" s="14"/>
      <c r="C137" s="9"/>
      <c r="D137" s="9"/>
      <c r="E137" s="9" t="s">
        <v>153</v>
      </c>
      <c r="F137" s="9">
        <v>5363</v>
      </c>
      <c r="G137" s="9" t="s">
        <v>4220</v>
      </c>
      <c r="H137" s="10">
        <v>5</v>
      </c>
      <c r="I137" s="35" t="s">
        <v>6</v>
      </c>
      <c r="J137" s="9" t="s">
        <v>571</v>
      </c>
      <c r="K137" s="9" t="s">
        <v>270</v>
      </c>
      <c r="L137" s="458"/>
      <c r="M137" s="249"/>
      <c r="N137" s="249"/>
      <c r="O137" s="249"/>
      <c r="P137" s="249"/>
      <c r="Q137" s="249"/>
      <c r="R137" s="249"/>
      <c r="T137" s="1836"/>
      <c r="U137" s="249"/>
      <c r="V137" s="249"/>
      <c r="W137" s="249"/>
      <c r="X137" s="249"/>
      <c r="Y137" s="249"/>
    </row>
    <row r="138" spans="1:25" s="41" customFormat="1">
      <c r="A138" s="25" t="s">
        <v>2403</v>
      </c>
      <c r="B138" s="14">
        <v>45569</v>
      </c>
      <c r="C138" s="14">
        <v>45566</v>
      </c>
      <c r="D138" s="9">
        <v>18945</v>
      </c>
      <c r="E138" s="9" t="s">
        <v>60</v>
      </c>
      <c r="F138" s="9">
        <v>5135</v>
      </c>
      <c r="G138" s="9" t="s">
        <v>3923</v>
      </c>
      <c r="H138" s="10">
        <v>16</v>
      </c>
      <c r="I138" s="35" t="s">
        <v>6</v>
      </c>
      <c r="J138" s="9" t="s">
        <v>2359</v>
      </c>
      <c r="K138" s="9"/>
      <c r="L138" s="458"/>
      <c r="M138" s="249"/>
      <c r="N138" s="249"/>
      <c r="O138" s="249"/>
      <c r="P138" s="249"/>
      <c r="Q138" s="249"/>
      <c r="R138" s="249"/>
      <c r="T138" s="1836"/>
      <c r="U138" s="249"/>
      <c r="V138" s="249"/>
      <c r="W138" s="249"/>
      <c r="X138" s="249"/>
      <c r="Y138" s="249"/>
    </row>
    <row r="139" spans="1:25" s="41" customFormat="1">
      <c r="A139" s="25" t="s">
        <v>274</v>
      </c>
      <c r="B139" s="14">
        <v>45574</v>
      </c>
      <c r="C139" s="14">
        <v>45573</v>
      </c>
      <c r="D139" s="9">
        <v>18976</v>
      </c>
      <c r="E139" s="9" t="s">
        <v>7</v>
      </c>
      <c r="F139" s="9">
        <v>5006</v>
      </c>
      <c r="G139" s="9" t="s">
        <v>1615</v>
      </c>
      <c r="H139" s="10">
        <v>1</v>
      </c>
      <c r="I139" s="35" t="s">
        <v>6</v>
      </c>
      <c r="J139" s="9"/>
      <c r="K139" s="9"/>
      <c r="L139" s="458"/>
      <c r="M139" s="249"/>
      <c r="N139" s="249"/>
      <c r="O139" s="249"/>
      <c r="P139" s="249"/>
      <c r="Q139" s="249"/>
      <c r="R139" s="249"/>
      <c r="T139" s="1836"/>
      <c r="U139" s="249"/>
      <c r="V139" s="249"/>
      <c r="W139" s="249"/>
      <c r="X139" s="249"/>
      <c r="Y139" s="249"/>
    </row>
    <row r="140" spans="1:25" s="41" customFormat="1">
      <c r="A140" s="25"/>
      <c r="B140" s="14"/>
      <c r="C140" s="9"/>
      <c r="D140" s="9"/>
      <c r="E140" s="9" t="s">
        <v>7</v>
      </c>
      <c r="F140" s="9">
        <v>5387</v>
      </c>
      <c r="G140" s="9" t="s">
        <v>528</v>
      </c>
      <c r="H140" s="10">
        <v>1</v>
      </c>
      <c r="I140" s="35" t="s">
        <v>6</v>
      </c>
      <c r="J140" s="9"/>
      <c r="K140" s="9"/>
      <c r="L140" s="458"/>
      <c r="M140" s="249"/>
      <c r="N140" s="249"/>
      <c r="O140" s="249"/>
      <c r="P140" s="249"/>
      <c r="Q140" s="249"/>
      <c r="R140" s="249"/>
      <c r="T140" s="1836"/>
      <c r="U140" s="249"/>
      <c r="V140" s="249"/>
      <c r="W140" s="249"/>
      <c r="X140" s="249"/>
      <c r="Y140" s="249"/>
    </row>
    <row r="141" spans="1:25" s="41" customFormat="1">
      <c r="A141" s="25" t="s">
        <v>2170</v>
      </c>
      <c r="B141" s="14">
        <v>45572</v>
      </c>
      <c r="C141" s="14">
        <v>45569</v>
      </c>
      <c r="D141" s="9">
        <v>18974</v>
      </c>
      <c r="E141" s="9" t="s">
        <v>74</v>
      </c>
      <c r="F141" s="9">
        <v>4207</v>
      </c>
      <c r="G141" s="9" t="s">
        <v>2198</v>
      </c>
      <c r="H141" s="10">
        <v>3</v>
      </c>
      <c r="I141" s="35" t="s">
        <v>6</v>
      </c>
      <c r="J141" s="9"/>
      <c r="K141" s="9"/>
      <c r="L141" s="458"/>
      <c r="M141" s="249"/>
      <c r="N141" s="249"/>
      <c r="O141" s="249"/>
      <c r="P141" s="249"/>
      <c r="Q141" s="249"/>
      <c r="R141" s="249"/>
      <c r="T141" s="1836"/>
      <c r="U141" s="249"/>
      <c r="V141" s="249"/>
      <c r="W141" s="249"/>
      <c r="X141" s="249"/>
      <c r="Y141" s="249"/>
    </row>
    <row r="142" spans="1:25" s="41" customFormat="1">
      <c r="A142" s="25"/>
      <c r="B142" s="14"/>
      <c r="C142" s="9"/>
      <c r="D142" s="9"/>
      <c r="E142" s="9" t="s">
        <v>7</v>
      </c>
      <c r="F142" s="9">
        <v>4346</v>
      </c>
      <c r="G142" s="9" t="s">
        <v>2198</v>
      </c>
      <c r="H142" s="10">
        <v>3</v>
      </c>
      <c r="I142" s="35" t="s">
        <v>6</v>
      </c>
      <c r="J142" s="9"/>
      <c r="K142" s="9"/>
      <c r="L142" s="458"/>
      <c r="M142" s="249"/>
      <c r="N142" s="249"/>
      <c r="O142" s="249"/>
      <c r="P142" s="249"/>
      <c r="Q142" s="249"/>
      <c r="R142" s="249"/>
      <c r="T142" s="1836"/>
      <c r="U142" s="249"/>
      <c r="V142" s="249"/>
      <c r="W142" s="249"/>
      <c r="X142" s="249"/>
      <c r="Y142" s="249"/>
    </row>
    <row r="143" spans="1:25" s="41" customFormat="1">
      <c r="A143" s="25" t="s">
        <v>1576</v>
      </c>
      <c r="B143" s="14">
        <v>45573</v>
      </c>
      <c r="C143" s="14">
        <v>45569</v>
      </c>
      <c r="D143" s="9">
        <v>19012</v>
      </c>
      <c r="E143" s="9" t="s">
        <v>1115</v>
      </c>
      <c r="F143" s="9">
        <v>2022</v>
      </c>
      <c r="G143" s="9" t="s">
        <v>83</v>
      </c>
      <c r="H143" s="10">
        <v>10</v>
      </c>
      <c r="I143" s="35" t="s">
        <v>6</v>
      </c>
      <c r="J143" s="9"/>
      <c r="K143" s="9"/>
      <c r="L143" s="458"/>
      <c r="M143" s="249"/>
      <c r="N143" s="249"/>
      <c r="O143" s="249"/>
      <c r="P143" s="249"/>
      <c r="Q143" s="249"/>
      <c r="R143" s="249"/>
      <c r="T143" s="1836"/>
      <c r="U143" s="249"/>
      <c r="V143" s="249"/>
      <c r="W143" s="249"/>
      <c r="X143" s="249"/>
      <c r="Y143" s="249"/>
    </row>
    <row r="144" spans="1:25" s="41" customFormat="1">
      <c r="A144" s="25" t="s">
        <v>4086</v>
      </c>
      <c r="B144" s="14">
        <v>45573</v>
      </c>
      <c r="C144" s="14">
        <v>45573</v>
      </c>
      <c r="D144" s="9">
        <v>18983</v>
      </c>
      <c r="E144" s="9" t="s">
        <v>1574</v>
      </c>
      <c r="F144" s="9">
        <v>5180</v>
      </c>
      <c r="G144" s="9" t="s">
        <v>3976</v>
      </c>
      <c r="H144" s="10">
        <v>10</v>
      </c>
      <c r="I144" s="35" t="s">
        <v>6</v>
      </c>
      <c r="J144" s="9"/>
      <c r="K144" s="9"/>
      <c r="L144" s="458"/>
      <c r="M144" s="249"/>
      <c r="N144" s="249"/>
      <c r="O144" s="249"/>
      <c r="P144" s="249"/>
      <c r="Q144" s="249"/>
      <c r="R144" s="249"/>
      <c r="T144" s="1836"/>
      <c r="U144" s="249"/>
      <c r="V144" s="249"/>
      <c r="W144" s="249"/>
      <c r="X144" s="249"/>
      <c r="Y144" s="249"/>
    </row>
    <row r="145" spans="1:25" s="41" customFormat="1">
      <c r="A145" s="25" t="s">
        <v>845</v>
      </c>
      <c r="B145" s="14">
        <v>45580</v>
      </c>
      <c r="C145" s="14">
        <v>45582</v>
      </c>
      <c r="D145" s="9">
        <v>19066</v>
      </c>
      <c r="E145" s="9" t="s">
        <v>7</v>
      </c>
      <c r="F145" s="9">
        <v>1491</v>
      </c>
      <c r="G145" s="9" t="s">
        <v>678</v>
      </c>
      <c r="H145" s="10">
        <v>100</v>
      </c>
      <c r="I145" s="35" t="s">
        <v>6</v>
      </c>
      <c r="J145" s="9"/>
      <c r="K145" s="9"/>
      <c r="L145" s="458"/>
      <c r="M145" s="249"/>
      <c r="N145" s="249"/>
      <c r="O145" s="249"/>
      <c r="P145" s="249"/>
      <c r="Q145" s="249"/>
      <c r="R145" s="249"/>
      <c r="T145" s="1836"/>
      <c r="U145" s="249"/>
      <c r="V145" s="249"/>
      <c r="W145" s="249"/>
      <c r="X145" s="249"/>
      <c r="Y145" s="249"/>
    </row>
    <row r="146" spans="1:25" s="41" customFormat="1">
      <c r="A146" s="25" t="s">
        <v>3097</v>
      </c>
      <c r="B146" s="14">
        <v>45581</v>
      </c>
      <c r="C146" s="14">
        <v>45576</v>
      </c>
      <c r="D146" s="9">
        <v>19090</v>
      </c>
      <c r="E146" s="9" t="s">
        <v>1221</v>
      </c>
      <c r="F146" s="9">
        <v>4744</v>
      </c>
      <c r="G146" s="9" t="s">
        <v>3127</v>
      </c>
      <c r="H146" s="10">
        <v>22</v>
      </c>
      <c r="I146" s="35" t="s">
        <v>6</v>
      </c>
      <c r="J146" s="9"/>
      <c r="K146" s="9"/>
      <c r="L146" s="458"/>
      <c r="M146" s="249"/>
      <c r="N146" s="249"/>
      <c r="O146" s="249"/>
      <c r="P146" s="249"/>
      <c r="Q146" s="249"/>
      <c r="R146" s="249"/>
      <c r="T146" s="1836"/>
      <c r="U146" s="249"/>
      <c r="V146" s="249"/>
      <c r="W146" s="249"/>
      <c r="X146" s="249"/>
      <c r="Y146" s="249"/>
    </row>
    <row r="147" spans="1:25" s="41" customFormat="1">
      <c r="A147" s="25"/>
      <c r="B147" s="14"/>
      <c r="C147" s="9"/>
      <c r="D147" s="9"/>
      <c r="E147" s="9" t="s">
        <v>1221</v>
      </c>
      <c r="F147" s="9">
        <v>4401</v>
      </c>
      <c r="G147" s="9" t="s">
        <v>54</v>
      </c>
      <c r="H147" s="10">
        <v>18</v>
      </c>
      <c r="I147" s="35" t="s">
        <v>6</v>
      </c>
      <c r="J147" s="9"/>
      <c r="K147" s="9"/>
      <c r="L147" s="458"/>
      <c r="M147" s="249"/>
      <c r="N147" s="249"/>
      <c r="O147" s="249"/>
      <c r="P147" s="249"/>
      <c r="Q147" s="249"/>
      <c r="R147" s="249"/>
      <c r="T147" s="1836"/>
      <c r="U147" s="249"/>
      <c r="V147" s="249"/>
      <c r="W147" s="249"/>
      <c r="X147" s="249"/>
      <c r="Y147" s="249"/>
    </row>
    <row r="148" spans="1:25" s="41" customFormat="1">
      <c r="A148" s="25" t="s">
        <v>518</v>
      </c>
      <c r="B148" s="14">
        <v>45582</v>
      </c>
      <c r="C148" s="9" t="s">
        <v>4325</v>
      </c>
      <c r="D148" s="9">
        <v>19101</v>
      </c>
      <c r="E148" s="9" t="s">
        <v>1115</v>
      </c>
      <c r="F148" s="9">
        <v>1140</v>
      </c>
      <c r="G148" s="9" t="s">
        <v>144</v>
      </c>
      <c r="H148" s="10">
        <v>24</v>
      </c>
      <c r="I148" s="35" t="s">
        <v>6</v>
      </c>
      <c r="J148" s="9"/>
      <c r="K148" s="9"/>
      <c r="L148" s="458"/>
      <c r="M148" s="249"/>
      <c r="N148" s="249"/>
      <c r="O148" s="249"/>
      <c r="P148" s="249"/>
      <c r="Q148" s="249"/>
      <c r="R148" s="249"/>
      <c r="T148" s="1836"/>
      <c r="U148" s="249"/>
      <c r="V148" s="249"/>
      <c r="W148" s="249"/>
      <c r="X148" s="249"/>
      <c r="Y148" s="249"/>
    </row>
    <row r="149" spans="1:25" s="41" customFormat="1">
      <c r="A149" s="25" t="s">
        <v>1674</v>
      </c>
      <c r="B149" s="14">
        <v>45583</v>
      </c>
      <c r="C149" s="14">
        <v>45583</v>
      </c>
      <c r="D149" s="9">
        <v>19113</v>
      </c>
      <c r="E149" s="9" t="s">
        <v>2351</v>
      </c>
      <c r="F149" s="9">
        <v>1421</v>
      </c>
      <c r="G149" s="9" t="s">
        <v>530</v>
      </c>
      <c r="H149" s="10">
        <v>7</v>
      </c>
      <c r="I149" s="35" t="s">
        <v>6</v>
      </c>
      <c r="J149" s="9" t="s">
        <v>3928</v>
      </c>
      <c r="K149" s="9"/>
      <c r="L149" s="458"/>
      <c r="M149" s="249"/>
      <c r="N149" s="249"/>
      <c r="O149" s="249"/>
      <c r="P149" s="249"/>
      <c r="Q149" s="249"/>
      <c r="R149" s="249"/>
      <c r="T149" s="1836"/>
      <c r="U149" s="249"/>
      <c r="V149" s="249"/>
      <c r="W149" s="249"/>
      <c r="X149" s="249"/>
      <c r="Y149" s="249"/>
    </row>
    <row r="150" spans="1:25" s="41" customFormat="1">
      <c r="A150" s="25" t="s">
        <v>3957</v>
      </c>
      <c r="B150" s="14">
        <v>45583</v>
      </c>
      <c r="C150" s="14">
        <v>45580</v>
      </c>
      <c r="D150" s="9">
        <v>19125</v>
      </c>
      <c r="E150" s="9" t="s">
        <v>2351</v>
      </c>
      <c r="F150" s="9">
        <v>5347</v>
      </c>
      <c r="G150" s="9" t="s">
        <v>54</v>
      </c>
      <c r="H150" s="10">
        <v>10</v>
      </c>
      <c r="I150" s="35" t="s">
        <v>6</v>
      </c>
      <c r="J150" s="9"/>
      <c r="K150" s="9"/>
      <c r="L150" s="458"/>
      <c r="M150" s="249"/>
      <c r="N150" s="249"/>
      <c r="O150" s="249"/>
      <c r="P150" s="249"/>
      <c r="Q150" s="249"/>
      <c r="R150" s="249"/>
      <c r="T150" s="1836"/>
      <c r="U150" s="249"/>
      <c r="V150" s="249"/>
      <c r="W150" s="249"/>
      <c r="X150" s="249"/>
      <c r="Y150" s="249"/>
    </row>
    <row r="151" spans="1:25" s="41" customFormat="1">
      <c r="A151" s="25" t="s">
        <v>4323</v>
      </c>
      <c r="B151" s="14">
        <v>45576</v>
      </c>
      <c r="C151" s="14">
        <v>45579</v>
      </c>
      <c r="D151" s="9">
        <v>18994</v>
      </c>
      <c r="E151" s="9" t="s">
        <v>1115</v>
      </c>
      <c r="F151" s="9">
        <v>4281</v>
      </c>
      <c r="G151" s="9" t="s">
        <v>2247</v>
      </c>
      <c r="H151" s="10">
        <v>30</v>
      </c>
      <c r="I151" s="35" t="s">
        <v>6</v>
      </c>
      <c r="J151" s="35"/>
      <c r="K151" s="9"/>
      <c r="L151" s="458"/>
      <c r="M151" s="249"/>
      <c r="N151" s="249"/>
      <c r="O151" s="249"/>
      <c r="P151" s="249"/>
      <c r="Q151" s="249"/>
      <c r="R151" s="249"/>
      <c r="T151" s="1836"/>
      <c r="U151" s="249"/>
      <c r="V151" s="249"/>
      <c r="W151" s="249"/>
      <c r="X151" s="249"/>
      <c r="Y151" s="249"/>
    </row>
    <row r="152" spans="1:25" s="41" customFormat="1">
      <c r="A152" s="25"/>
      <c r="B152" s="14"/>
      <c r="C152" s="9"/>
      <c r="D152" s="9"/>
      <c r="E152" s="9" t="s">
        <v>1115</v>
      </c>
      <c r="F152" s="9">
        <v>5202</v>
      </c>
      <c r="G152" s="9" t="s">
        <v>3822</v>
      </c>
      <c r="H152" s="10" t="s">
        <v>949</v>
      </c>
      <c r="I152" s="35" t="s">
        <v>6</v>
      </c>
      <c r="J152" s="35"/>
      <c r="K152" s="9"/>
      <c r="L152" s="458"/>
      <c r="M152" s="249"/>
      <c r="N152" s="249"/>
      <c r="O152" s="249"/>
      <c r="P152" s="249"/>
      <c r="Q152" s="249"/>
      <c r="R152" s="249"/>
      <c r="T152" s="1836"/>
      <c r="U152" s="249"/>
      <c r="V152" s="249"/>
      <c r="W152" s="249"/>
      <c r="X152" s="249"/>
      <c r="Y152" s="249"/>
    </row>
    <row r="153" spans="1:25" s="41" customFormat="1">
      <c r="A153" s="25" t="s">
        <v>1109</v>
      </c>
      <c r="B153" s="14">
        <v>45588</v>
      </c>
      <c r="C153" s="14">
        <v>45580</v>
      </c>
      <c r="D153" s="9">
        <v>19162</v>
      </c>
      <c r="E153" s="9" t="s">
        <v>1115</v>
      </c>
      <c r="F153" s="9">
        <v>2029</v>
      </c>
      <c r="G153" s="9" t="s">
        <v>158</v>
      </c>
      <c r="H153" s="10">
        <v>12</v>
      </c>
      <c r="I153" s="35" t="s">
        <v>6</v>
      </c>
      <c r="J153" s="9"/>
      <c r="K153" s="9"/>
      <c r="L153" s="458"/>
      <c r="M153" s="249"/>
      <c r="N153" s="249"/>
      <c r="O153" s="249"/>
      <c r="P153" s="249"/>
      <c r="Q153" s="249"/>
      <c r="R153" s="249"/>
      <c r="T153" s="1836"/>
      <c r="U153" s="249"/>
      <c r="V153" s="249"/>
      <c r="W153" s="249"/>
      <c r="X153" s="249"/>
      <c r="Y153" s="249"/>
    </row>
    <row r="154" spans="1:25" s="41" customFormat="1">
      <c r="A154" s="25" t="s">
        <v>2549</v>
      </c>
      <c r="B154" s="14">
        <v>45589</v>
      </c>
      <c r="C154" s="14">
        <v>45582</v>
      </c>
      <c r="D154" s="9">
        <v>19172</v>
      </c>
      <c r="E154" s="9" t="s">
        <v>1221</v>
      </c>
      <c r="F154" s="9">
        <v>3835</v>
      </c>
      <c r="G154" s="9" t="s">
        <v>55</v>
      </c>
      <c r="H154" s="10">
        <v>10</v>
      </c>
      <c r="I154" s="35" t="s">
        <v>6</v>
      </c>
      <c r="J154" s="9"/>
      <c r="K154" s="9"/>
      <c r="L154" s="458"/>
      <c r="M154" s="249"/>
      <c r="N154" s="249"/>
      <c r="O154" s="249"/>
      <c r="P154" s="249"/>
      <c r="Q154" s="249"/>
      <c r="R154" s="249"/>
      <c r="T154" s="1836"/>
      <c r="U154" s="249"/>
      <c r="V154" s="249"/>
      <c r="W154" s="249"/>
      <c r="X154" s="249"/>
      <c r="Y154" s="249"/>
    </row>
    <row r="155" spans="1:25" s="41" customFormat="1">
      <c r="A155" s="25" t="s">
        <v>3855</v>
      </c>
      <c r="B155" s="14">
        <v>45589</v>
      </c>
      <c r="C155" s="14">
        <v>45583</v>
      </c>
      <c r="D155" s="9">
        <v>19173</v>
      </c>
      <c r="E155" s="9" t="s">
        <v>1115</v>
      </c>
      <c r="F155" s="9">
        <v>1292</v>
      </c>
      <c r="G155" s="9" t="s">
        <v>54</v>
      </c>
      <c r="H155" s="10">
        <v>10</v>
      </c>
      <c r="I155" s="35" t="s">
        <v>6</v>
      </c>
      <c r="J155" s="9"/>
      <c r="K155" s="9"/>
      <c r="L155" s="458"/>
      <c r="M155" s="249"/>
      <c r="N155" s="249"/>
      <c r="O155" s="249"/>
      <c r="P155" s="249"/>
      <c r="Q155" s="249"/>
      <c r="R155" s="249"/>
      <c r="T155" s="1836"/>
      <c r="U155" s="249"/>
      <c r="V155" s="249"/>
      <c r="W155" s="249"/>
      <c r="X155" s="249"/>
      <c r="Y155" s="249"/>
    </row>
    <row r="156" spans="1:25" s="41" customFormat="1">
      <c r="A156" s="25" t="s">
        <v>2568</v>
      </c>
      <c r="B156" s="14">
        <v>45587</v>
      </c>
      <c r="C156" s="14">
        <v>45583</v>
      </c>
      <c r="D156" s="9">
        <v>19179</v>
      </c>
      <c r="E156" s="9" t="s">
        <v>2351</v>
      </c>
      <c r="F156" s="9">
        <v>5145</v>
      </c>
      <c r="G156" s="9" t="s">
        <v>530</v>
      </c>
      <c r="H156" s="10">
        <v>15</v>
      </c>
      <c r="I156" s="35" t="s">
        <v>6</v>
      </c>
      <c r="J156" s="9" t="s">
        <v>4034</v>
      </c>
      <c r="K156" s="9" t="s">
        <v>4327</v>
      </c>
      <c r="L156" s="458"/>
      <c r="M156" s="249"/>
      <c r="N156" s="249"/>
      <c r="O156" s="249"/>
      <c r="P156" s="249"/>
      <c r="Q156" s="249"/>
      <c r="R156" s="249"/>
      <c r="T156" s="1836"/>
      <c r="U156" s="249"/>
      <c r="V156" s="249"/>
      <c r="W156" s="249"/>
      <c r="X156" s="249"/>
      <c r="Y156" s="249"/>
    </row>
    <row r="157" spans="1:25" s="41" customFormat="1">
      <c r="A157" s="25" t="s">
        <v>1576</v>
      </c>
      <c r="B157" s="14">
        <v>45590</v>
      </c>
      <c r="C157" s="14">
        <v>45586</v>
      </c>
      <c r="D157" s="9">
        <v>19192</v>
      </c>
      <c r="E157" s="9" t="s">
        <v>1115</v>
      </c>
      <c r="F157" s="9">
        <v>2022</v>
      </c>
      <c r="G157" s="9" t="s">
        <v>83</v>
      </c>
      <c r="H157" s="10">
        <v>20</v>
      </c>
      <c r="I157" s="35" t="s">
        <v>6</v>
      </c>
      <c r="J157" s="9"/>
      <c r="K157" s="9"/>
      <c r="L157" s="458"/>
      <c r="M157" s="249"/>
      <c r="N157" s="249"/>
      <c r="O157" s="249"/>
      <c r="P157" s="249"/>
      <c r="Q157" s="249"/>
      <c r="R157" s="249"/>
      <c r="T157" s="1836"/>
      <c r="U157" s="249"/>
      <c r="V157" s="249"/>
      <c r="W157" s="249"/>
      <c r="X157" s="249"/>
      <c r="Y157" s="249"/>
    </row>
    <row r="158" spans="1:25" s="44" customFormat="1">
      <c r="A158" s="25" t="s">
        <v>1516</v>
      </c>
      <c r="B158" s="14">
        <v>45593</v>
      </c>
      <c r="C158" s="9"/>
      <c r="D158" s="9">
        <v>19206</v>
      </c>
      <c r="E158" s="9" t="s">
        <v>7</v>
      </c>
      <c r="F158" s="9">
        <v>3687</v>
      </c>
      <c r="G158" s="9" t="s">
        <v>399</v>
      </c>
      <c r="H158" s="10">
        <v>8</v>
      </c>
      <c r="I158" s="35" t="s">
        <v>6</v>
      </c>
      <c r="J158" s="9"/>
      <c r="K158" s="9"/>
      <c r="L158" s="458"/>
      <c r="M158" s="246"/>
      <c r="N158" s="246"/>
      <c r="O158" s="246"/>
      <c r="P158" s="246"/>
      <c r="Q158" s="246"/>
      <c r="R158" s="246"/>
      <c r="T158" s="246"/>
      <c r="U158" s="246"/>
      <c r="V158" s="246"/>
      <c r="W158" s="246"/>
      <c r="X158" s="246"/>
      <c r="Y158" s="246"/>
    </row>
    <row r="159" spans="1:25" s="42" customFormat="1" ht="18.75">
      <c r="A159" s="25" t="s">
        <v>4341</v>
      </c>
      <c r="B159" s="14">
        <v>45594</v>
      </c>
      <c r="C159" s="9"/>
      <c r="D159" s="9">
        <v>19214</v>
      </c>
      <c r="E159" s="9" t="s">
        <v>1221</v>
      </c>
      <c r="F159" s="9">
        <v>5472</v>
      </c>
      <c r="G159" s="9" t="s">
        <v>185</v>
      </c>
      <c r="H159" s="10">
        <v>1.25</v>
      </c>
      <c r="I159" s="35" t="s">
        <v>6</v>
      </c>
      <c r="J159" s="9"/>
      <c r="K159" s="9"/>
      <c r="L159" s="458"/>
      <c r="M159" s="80"/>
      <c r="N159" s="80"/>
      <c r="O159" s="80"/>
      <c r="P159" s="80"/>
      <c r="Q159" s="80"/>
      <c r="R159" s="80"/>
      <c r="T159" s="1818" t="s">
        <v>2188</v>
      </c>
      <c r="U159" s="80"/>
      <c r="V159" s="80"/>
      <c r="W159" s="80"/>
      <c r="X159" s="80"/>
      <c r="Y159" s="80"/>
    </row>
    <row r="160" spans="1:25" s="6" customFormat="1">
      <c r="A160" s="25" t="s">
        <v>517</v>
      </c>
      <c r="B160" s="14">
        <v>45594</v>
      </c>
      <c r="C160" s="14">
        <v>45585</v>
      </c>
      <c r="D160" s="9">
        <v>19216</v>
      </c>
      <c r="E160" s="9" t="s">
        <v>1221</v>
      </c>
      <c r="F160" s="9">
        <v>4687</v>
      </c>
      <c r="G160" s="9" t="s">
        <v>83</v>
      </c>
      <c r="H160" s="10">
        <v>5</v>
      </c>
      <c r="I160" s="35" t="s">
        <v>6</v>
      </c>
      <c r="J160" s="9"/>
      <c r="K160" s="9"/>
      <c r="L160" s="458"/>
      <c r="S160"/>
    </row>
    <row r="161" spans="1:25" s="41" customFormat="1">
      <c r="A161" s="25" t="s">
        <v>4342</v>
      </c>
      <c r="B161" s="14">
        <v>45594</v>
      </c>
      <c r="C161" s="14">
        <v>45593</v>
      </c>
      <c r="D161" s="9">
        <v>19221</v>
      </c>
      <c r="E161" s="9" t="s">
        <v>1221</v>
      </c>
      <c r="F161" s="9">
        <v>4319</v>
      </c>
      <c r="G161" s="9" t="s">
        <v>2297</v>
      </c>
      <c r="H161" s="10">
        <v>15</v>
      </c>
      <c r="I161" s="35" t="s">
        <v>6</v>
      </c>
      <c r="J161" s="9"/>
      <c r="K161" s="9"/>
      <c r="L161" s="458"/>
      <c r="M161" s="249"/>
      <c r="N161" s="249"/>
      <c r="O161" s="249"/>
      <c r="P161" s="249"/>
      <c r="Q161" s="249"/>
      <c r="R161" s="249"/>
      <c r="T161" s="1836"/>
      <c r="U161" s="249"/>
      <c r="V161" s="249"/>
      <c r="W161" s="249"/>
      <c r="X161" s="249"/>
      <c r="Y161" s="249"/>
    </row>
    <row r="162" spans="1:25" s="6" customFormat="1">
      <c r="A162" s="25" t="s">
        <v>3716</v>
      </c>
      <c r="B162" s="14">
        <v>45593</v>
      </c>
      <c r="C162" s="14">
        <v>45593</v>
      </c>
      <c r="D162" s="9">
        <v>19243</v>
      </c>
      <c r="E162" s="9" t="s">
        <v>1574</v>
      </c>
      <c r="F162" s="9">
        <v>4442</v>
      </c>
      <c r="G162" s="9" t="s">
        <v>55</v>
      </c>
      <c r="H162" s="10">
        <v>6</v>
      </c>
      <c r="I162" s="35" t="s">
        <v>6</v>
      </c>
      <c r="J162" s="9"/>
      <c r="K162" s="9"/>
      <c r="L162" s="458"/>
      <c r="T162" s="1795"/>
    </row>
    <row r="163" spans="1:25" s="6" customFormat="1">
      <c r="A163" s="25" t="s">
        <v>313</v>
      </c>
      <c r="B163" s="14">
        <v>45601</v>
      </c>
      <c r="C163" s="14">
        <v>45596</v>
      </c>
      <c r="D163" s="9">
        <v>19292</v>
      </c>
      <c r="E163" s="9" t="s">
        <v>1115</v>
      </c>
      <c r="F163" s="9">
        <v>1140</v>
      </c>
      <c r="G163" s="9" t="s">
        <v>144</v>
      </c>
      <c r="H163" s="10">
        <v>12</v>
      </c>
      <c r="I163" s="35" t="s">
        <v>6</v>
      </c>
      <c r="J163" s="9"/>
      <c r="K163" s="9"/>
      <c r="L163" s="458"/>
      <c r="T163" s="1795"/>
    </row>
    <row r="164" spans="1:25" s="6" customFormat="1">
      <c r="A164" s="234" t="s">
        <v>4355</v>
      </c>
      <c r="B164" s="1885">
        <v>45602</v>
      </c>
      <c r="C164" s="24"/>
      <c r="D164" s="24">
        <v>19321</v>
      </c>
      <c r="E164" s="24" t="s">
        <v>2351</v>
      </c>
      <c r="F164" s="24">
        <v>5483</v>
      </c>
      <c r="G164" s="24" t="s">
        <v>516</v>
      </c>
      <c r="H164" s="1048">
        <v>1</v>
      </c>
      <c r="I164" s="234"/>
      <c r="J164" s="24"/>
      <c r="K164" s="24"/>
      <c r="L164" s="461"/>
      <c r="S164"/>
    </row>
    <row r="165" spans="1:25" s="6" customFormat="1">
      <c r="A165" s="25" t="s">
        <v>4060</v>
      </c>
      <c r="B165" s="14">
        <v>45607</v>
      </c>
      <c r="C165" s="14">
        <v>45596</v>
      </c>
      <c r="D165" s="9">
        <v>19340</v>
      </c>
      <c r="E165" s="9" t="s">
        <v>1115</v>
      </c>
      <c r="F165" s="9">
        <v>5254</v>
      </c>
      <c r="G165" s="9" t="s">
        <v>41</v>
      </c>
      <c r="H165" s="10">
        <v>20</v>
      </c>
      <c r="I165" s="35" t="s">
        <v>6</v>
      </c>
      <c r="J165" s="9"/>
      <c r="K165" s="9"/>
      <c r="L165" s="458"/>
      <c r="S165"/>
    </row>
    <row r="166" spans="1:25" s="6" customFormat="1">
      <c r="A166" s="25"/>
      <c r="B166" s="14"/>
      <c r="C166" s="9"/>
      <c r="D166" s="9"/>
      <c r="E166" s="9" t="s">
        <v>1115</v>
      </c>
      <c r="F166" s="9">
        <v>5255</v>
      </c>
      <c r="G166" s="9" t="s">
        <v>4061</v>
      </c>
      <c r="H166" s="10">
        <v>10</v>
      </c>
      <c r="I166" s="35" t="s">
        <v>6</v>
      </c>
      <c r="J166" s="9"/>
      <c r="K166" s="9"/>
      <c r="L166" s="458"/>
      <c r="S166"/>
    </row>
    <row r="167" spans="1:25" s="6" customFormat="1">
      <c r="A167" s="234" t="s">
        <v>3324</v>
      </c>
      <c r="B167" s="1885">
        <v>45604</v>
      </c>
      <c r="C167" s="24"/>
      <c r="D167" s="24">
        <v>19349</v>
      </c>
      <c r="E167" s="24" t="s">
        <v>7</v>
      </c>
      <c r="F167" s="24">
        <v>2574</v>
      </c>
      <c r="G167" s="24" t="s">
        <v>61</v>
      </c>
      <c r="H167" s="1048" t="s">
        <v>1187</v>
      </c>
      <c r="I167" s="234"/>
      <c r="J167" s="24"/>
      <c r="K167" s="24"/>
      <c r="L167" s="461"/>
      <c r="S167"/>
    </row>
    <row r="168" spans="1:25" s="6" customFormat="1">
      <c r="A168" s="234" t="s">
        <v>2725</v>
      </c>
      <c r="B168" s="1885">
        <v>45596</v>
      </c>
      <c r="C168" s="24"/>
      <c r="D168" s="24">
        <v>19290</v>
      </c>
      <c r="E168" s="24" t="s">
        <v>1221</v>
      </c>
      <c r="F168" s="24">
        <v>4518</v>
      </c>
      <c r="G168" s="24" t="s">
        <v>2726</v>
      </c>
      <c r="H168" s="1048">
        <v>14</v>
      </c>
      <c r="I168" s="234"/>
      <c r="J168" s="24"/>
      <c r="K168" s="24"/>
      <c r="L168" s="461"/>
      <c r="S168"/>
    </row>
    <row r="169" spans="1:25" s="6" customFormat="1">
      <c r="A169" s="234" t="s">
        <v>4120</v>
      </c>
      <c r="B169" s="1885">
        <v>45601</v>
      </c>
      <c r="C169" s="24"/>
      <c r="D169" s="24">
        <v>19277</v>
      </c>
      <c r="E169" s="24" t="s">
        <v>7</v>
      </c>
      <c r="F169" s="24">
        <v>5492</v>
      </c>
      <c r="G169" s="24" t="s">
        <v>4039</v>
      </c>
      <c r="H169" s="1048">
        <v>50</v>
      </c>
      <c r="I169" s="234"/>
      <c r="J169" s="24"/>
      <c r="K169" s="24"/>
      <c r="L169" s="461"/>
      <c r="S169"/>
    </row>
    <row r="170" spans="1:25" s="6" customFormat="1">
      <c r="A170" s="234" t="s">
        <v>3717</v>
      </c>
      <c r="B170" s="1885">
        <v>5125</v>
      </c>
      <c r="C170" s="24"/>
      <c r="D170" s="24">
        <v>19380</v>
      </c>
      <c r="E170" s="24" t="s">
        <v>7</v>
      </c>
      <c r="F170" s="24">
        <v>5125</v>
      </c>
      <c r="G170" s="24" t="s">
        <v>38</v>
      </c>
      <c r="H170" s="1048">
        <v>10</v>
      </c>
      <c r="I170" s="234"/>
      <c r="J170" s="24"/>
      <c r="K170" s="24"/>
      <c r="L170" s="461"/>
      <c r="S170"/>
    </row>
    <row r="171" spans="1:25" s="6" customFormat="1">
      <c r="A171" s="234"/>
      <c r="B171" s="1885"/>
      <c r="C171" s="24"/>
      <c r="D171" s="24"/>
      <c r="E171" s="24"/>
      <c r="F171" s="24"/>
      <c r="G171" s="24"/>
      <c r="H171" s="1048"/>
      <c r="I171" s="234"/>
      <c r="J171" s="24"/>
      <c r="K171" s="24"/>
      <c r="L171" s="461"/>
      <c r="S171"/>
    </row>
    <row r="172" spans="1:25" s="6" customFormat="1">
      <c r="A172" s="234"/>
      <c r="B172" s="1885"/>
      <c r="C172" s="24"/>
      <c r="D172" s="24"/>
      <c r="E172" s="24"/>
      <c r="F172" s="24"/>
      <c r="G172" s="24"/>
      <c r="H172" s="1048"/>
      <c r="I172" s="234"/>
      <c r="J172" s="24"/>
      <c r="K172" s="24"/>
      <c r="L172" s="461"/>
      <c r="S172"/>
    </row>
    <row r="173" spans="1:25" s="6" customFormat="1">
      <c r="A173" s="234"/>
      <c r="B173" s="1885"/>
      <c r="C173" s="24"/>
      <c r="D173" s="24"/>
      <c r="E173" s="24"/>
      <c r="F173" s="24"/>
      <c r="G173" s="24"/>
      <c r="H173" s="1048"/>
      <c r="I173" s="234"/>
      <c r="J173" s="24"/>
      <c r="K173" s="24"/>
      <c r="L173" s="461"/>
      <c r="S173"/>
    </row>
    <row r="174" spans="1:25" s="6" customFormat="1">
      <c r="A174" s="234"/>
      <c r="B174" s="1885"/>
      <c r="C174" s="24"/>
      <c r="D174" s="24"/>
      <c r="E174" s="24"/>
      <c r="F174" s="24"/>
      <c r="G174" s="24"/>
      <c r="H174" s="1048"/>
      <c r="I174" s="234"/>
      <c r="J174" s="24"/>
      <c r="K174" s="24"/>
      <c r="L174" s="461"/>
      <c r="S174"/>
    </row>
    <row r="175" spans="1:25" s="6" customFormat="1">
      <c r="A175" s="234"/>
      <c r="B175" s="1885"/>
      <c r="C175" s="24"/>
      <c r="D175" s="24"/>
      <c r="E175" s="24"/>
      <c r="F175" s="24"/>
      <c r="G175" s="24"/>
      <c r="H175" s="1048"/>
      <c r="I175" s="234"/>
      <c r="J175" s="24"/>
      <c r="K175" s="24"/>
      <c r="L175" s="461"/>
      <c r="S175"/>
    </row>
    <row r="176" spans="1:25" s="6" customFormat="1">
      <c r="A176" s="234"/>
      <c r="B176" s="1885"/>
      <c r="C176" s="24"/>
      <c r="D176" s="24"/>
      <c r="E176" s="24"/>
      <c r="F176" s="24"/>
      <c r="G176" s="24"/>
      <c r="H176" s="1048"/>
      <c r="I176" s="234"/>
      <c r="J176" s="24"/>
      <c r="K176" s="24"/>
      <c r="L176" s="461"/>
      <c r="S176"/>
    </row>
    <row r="177" spans="1:20" s="6" customFormat="1">
      <c r="A177" s="2464" t="e">
        <f>SUM(#REF!)</f>
        <v>#REF!</v>
      </c>
      <c r="B177" s="2465"/>
      <c r="C177" s="2465"/>
      <c r="D177" s="2465"/>
      <c r="E177" s="2465"/>
      <c r="F177" s="2465"/>
      <c r="G177" s="2465"/>
      <c r="H177" s="2465"/>
      <c r="I177" s="2465"/>
      <c r="J177" s="2465"/>
      <c r="K177" s="2465"/>
      <c r="L177" s="2466"/>
      <c r="S177"/>
    </row>
    <row r="178" spans="1:20" s="6" customFormat="1" ht="18.75">
      <c r="A178" s="2461" t="s">
        <v>4155</v>
      </c>
      <c r="B178" s="2462"/>
      <c r="C178" s="2462"/>
      <c r="D178" s="2462"/>
      <c r="E178" s="2462"/>
      <c r="F178" s="2462"/>
      <c r="G178" s="2462"/>
      <c r="H178" s="2462"/>
      <c r="I178" s="2462"/>
      <c r="J178" s="2462"/>
      <c r="K178" s="2462"/>
      <c r="L178" s="2463"/>
      <c r="S178"/>
    </row>
    <row r="179" spans="1:20" s="6" customFormat="1">
      <c r="A179" s="35" t="s">
        <v>137</v>
      </c>
      <c r="B179" s="1843">
        <v>45569</v>
      </c>
      <c r="C179" s="1843">
        <v>45568</v>
      </c>
      <c r="D179" s="1835">
        <v>18971</v>
      </c>
      <c r="E179" s="1947" t="s">
        <v>44</v>
      </c>
      <c r="F179" s="1835">
        <v>4029</v>
      </c>
      <c r="G179" s="1947" t="s">
        <v>219</v>
      </c>
      <c r="H179" s="1949">
        <v>60</v>
      </c>
      <c r="I179" s="35" t="s">
        <v>6</v>
      </c>
      <c r="J179" s="1947" t="s">
        <v>2359</v>
      </c>
      <c r="K179" s="1835"/>
      <c r="L179" s="464"/>
      <c r="T179" s="1795"/>
    </row>
    <row r="180" spans="1:20" s="6" customFormat="1">
      <c r="A180" s="25" t="s">
        <v>3880</v>
      </c>
      <c r="B180" s="14">
        <v>45573</v>
      </c>
      <c r="C180" s="14">
        <v>45573</v>
      </c>
      <c r="D180" s="9">
        <v>18962</v>
      </c>
      <c r="E180" s="9" t="s">
        <v>1704</v>
      </c>
      <c r="F180" s="9">
        <v>5085</v>
      </c>
      <c r="G180" s="9" t="s">
        <v>3882</v>
      </c>
      <c r="H180" s="10">
        <v>16</v>
      </c>
      <c r="I180" s="35" t="s">
        <v>6</v>
      </c>
      <c r="J180" s="9"/>
      <c r="K180" s="9"/>
      <c r="L180" s="458"/>
      <c r="S180"/>
    </row>
    <row r="181" spans="1:20" s="6" customFormat="1">
      <c r="A181" s="35" t="s">
        <v>2340</v>
      </c>
      <c r="B181" s="1843">
        <v>45574</v>
      </c>
      <c r="C181" s="1843">
        <v>45567</v>
      </c>
      <c r="D181" s="1835">
        <v>18935</v>
      </c>
      <c r="E181" s="1947" t="s">
        <v>1115</v>
      </c>
      <c r="F181" s="1835">
        <v>4316</v>
      </c>
      <c r="G181" s="1947" t="s">
        <v>57</v>
      </c>
      <c r="H181" s="1949">
        <v>25</v>
      </c>
      <c r="I181" s="35" t="s">
        <v>6</v>
      </c>
      <c r="J181" s="1947" t="s">
        <v>4231</v>
      </c>
      <c r="K181" s="1835"/>
      <c r="L181" s="464"/>
      <c r="S181"/>
    </row>
    <row r="182" spans="1:20" s="6" customFormat="1">
      <c r="A182" s="35" t="s">
        <v>2568</v>
      </c>
      <c r="B182" s="1843">
        <v>45569</v>
      </c>
      <c r="C182" s="1843">
        <v>45579</v>
      </c>
      <c r="D182" s="1835">
        <v>18969</v>
      </c>
      <c r="E182" s="1947" t="s">
        <v>2351</v>
      </c>
      <c r="F182" s="1835">
        <v>5141</v>
      </c>
      <c r="G182" s="1947" t="s">
        <v>22</v>
      </c>
      <c r="H182" s="1949" t="s">
        <v>892</v>
      </c>
      <c r="I182" s="35" t="s">
        <v>6</v>
      </c>
      <c r="J182" s="1947"/>
      <c r="K182" s="1835"/>
      <c r="L182" s="464"/>
      <c r="S182"/>
    </row>
    <row r="183" spans="1:20" s="6" customFormat="1">
      <c r="A183" s="35"/>
      <c r="B183" s="1843"/>
      <c r="C183" s="1843"/>
      <c r="D183" s="1835"/>
      <c r="E183" s="1947" t="s">
        <v>81</v>
      </c>
      <c r="F183" s="1835">
        <v>5142</v>
      </c>
      <c r="G183" s="1947" t="s">
        <v>22</v>
      </c>
      <c r="H183" s="1949">
        <v>30</v>
      </c>
      <c r="I183" s="35" t="s">
        <v>6</v>
      </c>
      <c r="J183" s="1947"/>
      <c r="K183" s="1835"/>
      <c r="L183" s="464"/>
      <c r="S183"/>
    </row>
    <row r="184" spans="1:20" s="6" customFormat="1">
      <c r="A184" s="35"/>
      <c r="B184" s="1843"/>
      <c r="C184" s="1843"/>
      <c r="D184" s="1835"/>
      <c r="E184" s="1947" t="s">
        <v>2351</v>
      </c>
      <c r="F184" s="1835">
        <v>5144</v>
      </c>
      <c r="G184" s="1947" t="s">
        <v>530</v>
      </c>
      <c r="H184" s="1949">
        <v>20</v>
      </c>
      <c r="I184" s="35" t="s">
        <v>6</v>
      </c>
      <c r="J184" s="1947"/>
      <c r="K184" s="1835"/>
      <c r="L184" s="464"/>
      <c r="S184"/>
    </row>
    <row r="185" spans="1:20" s="6" customFormat="1">
      <c r="A185" s="35"/>
      <c r="B185" s="1843"/>
      <c r="C185" s="1843"/>
      <c r="D185" s="1835"/>
      <c r="E185" s="1947" t="s">
        <v>81</v>
      </c>
      <c r="F185" s="1835">
        <v>5145</v>
      </c>
      <c r="G185" s="1947" t="s">
        <v>530</v>
      </c>
      <c r="H185" s="1949">
        <v>10</v>
      </c>
      <c r="I185" s="35" t="s">
        <v>6</v>
      </c>
      <c r="J185" s="1947"/>
      <c r="K185" s="1835"/>
      <c r="L185" s="464"/>
      <c r="S185"/>
    </row>
    <row r="186" spans="1:20" s="6" customFormat="1">
      <c r="A186" s="35" t="s">
        <v>3295</v>
      </c>
      <c r="B186" s="1843">
        <v>45572</v>
      </c>
      <c r="C186" s="1843">
        <v>45579</v>
      </c>
      <c r="D186" s="1835">
        <v>18970</v>
      </c>
      <c r="E186" s="1947" t="s">
        <v>2351</v>
      </c>
      <c r="F186" s="1835">
        <v>4811</v>
      </c>
      <c r="G186" s="1947" t="s">
        <v>22</v>
      </c>
      <c r="H186" s="1949">
        <v>10</v>
      </c>
      <c r="I186" s="35" t="s">
        <v>6</v>
      </c>
      <c r="J186" s="1947"/>
      <c r="K186" s="1835"/>
      <c r="L186" s="464"/>
      <c r="S186"/>
    </row>
    <row r="187" spans="1:20" s="6" customFormat="1">
      <c r="A187" s="35" t="s">
        <v>4232</v>
      </c>
      <c r="B187" s="1843">
        <v>45568</v>
      </c>
      <c r="C187" s="1843">
        <v>45566</v>
      </c>
      <c r="D187" s="1835">
        <v>18913</v>
      </c>
      <c r="E187" s="1947" t="s">
        <v>7</v>
      </c>
      <c r="F187" s="1835">
        <v>2490</v>
      </c>
      <c r="G187" s="1947" t="s">
        <v>85</v>
      </c>
      <c r="H187" s="1949" t="s">
        <v>923</v>
      </c>
      <c r="I187" s="35" t="s">
        <v>6</v>
      </c>
      <c r="J187" s="1947"/>
      <c r="K187" s="1835"/>
      <c r="L187" s="464"/>
      <c r="S187"/>
    </row>
    <row r="188" spans="1:20" s="6" customFormat="1">
      <c r="A188" s="35" t="s">
        <v>3128</v>
      </c>
      <c r="B188" s="1843">
        <v>45596</v>
      </c>
      <c r="C188" s="1843">
        <v>45593</v>
      </c>
      <c r="D188" s="1835">
        <v>18758</v>
      </c>
      <c r="E188" s="1947" t="s">
        <v>4163</v>
      </c>
      <c r="F188" s="1835">
        <v>5198</v>
      </c>
      <c r="G188" s="1947" t="s">
        <v>955</v>
      </c>
      <c r="H188" s="1949">
        <v>100</v>
      </c>
      <c r="I188" s="35" t="s">
        <v>6</v>
      </c>
      <c r="J188" s="1947"/>
      <c r="K188" s="1947" t="s">
        <v>4202</v>
      </c>
      <c r="L188" s="464">
        <v>6500</v>
      </c>
      <c r="S188"/>
    </row>
    <row r="189" spans="1:20" s="6" customFormat="1">
      <c r="A189" s="35"/>
      <c r="B189" s="1843"/>
      <c r="C189" s="1843">
        <v>45566</v>
      </c>
      <c r="D189" s="1835"/>
      <c r="E189" s="1947" t="s">
        <v>1221</v>
      </c>
      <c r="F189" s="1835">
        <v>4746</v>
      </c>
      <c r="G189" s="1947" t="s">
        <v>58</v>
      </c>
      <c r="H189" s="1949">
        <v>15</v>
      </c>
      <c r="I189" s="35" t="s">
        <v>6</v>
      </c>
      <c r="J189" s="1947"/>
      <c r="K189" s="1947" t="s">
        <v>4202</v>
      </c>
      <c r="L189" s="464">
        <v>1452</v>
      </c>
      <c r="S189"/>
    </row>
    <row r="190" spans="1:20" s="6" customFormat="1">
      <c r="A190" s="35" t="s">
        <v>1468</v>
      </c>
      <c r="B190" s="1843">
        <v>45569</v>
      </c>
      <c r="C190" s="1843">
        <v>45566</v>
      </c>
      <c r="D190" s="1835">
        <v>18726</v>
      </c>
      <c r="E190" s="1947" t="s">
        <v>1115</v>
      </c>
      <c r="F190" s="1835">
        <v>753</v>
      </c>
      <c r="G190" s="1947" t="s">
        <v>47</v>
      </c>
      <c r="H190" s="1949" t="s">
        <v>903</v>
      </c>
      <c r="I190" s="35" t="s">
        <v>6</v>
      </c>
      <c r="J190" s="1947"/>
      <c r="K190" s="1835"/>
      <c r="L190" s="464">
        <v>288.64</v>
      </c>
      <c r="S190"/>
    </row>
    <row r="191" spans="1:20" s="6" customFormat="1">
      <c r="A191" s="35" t="s">
        <v>274</v>
      </c>
      <c r="B191" s="1843">
        <v>45574</v>
      </c>
      <c r="C191" s="1843">
        <v>45573</v>
      </c>
      <c r="D191" s="1835">
        <v>18976</v>
      </c>
      <c r="E191" s="1947" t="s">
        <v>7</v>
      </c>
      <c r="F191" s="1947">
        <v>1483</v>
      </c>
      <c r="G191" s="1947" t="s">
        <v>5</v>
      </c>
      <c r="H191" s="1949">
        <v>15</v>
      </c>
      <c r="I191" s="35" t="s">
        <v>6</v>
      </c>
      <c r="J191" s="1947"/>
      <c r="K191" s="1835"/>
      <c r="L191" s="464"/>
      <c r="S191"/>
    </row>
    <row r="192" spans="1:20" s="6" customFormat="1">
      <c r="A192" s="35"/>
      <c r="B192" s="1843"/>
      <c r="C192" s="1843"/>
      <c r="D192" s="1835"/>
      <c r="E192" s="1947" t="s">
        <v>153</v>
      </c>
      <c r="F192" s="1947">
        <v>3256</v>
      </c>
      <c r="G192" s="1947" t="s">
        <v>5</v>
      </c>
      <c r="H192" s="1949">
        <v>1</v>
      </c>
      <c r="I192" s="35" t="s">
        <v>6</v>
      </c>
      <c r="J192" s="1947"/>
      <c r="K192" s="1835"/>
      <c r="L192" s="464"/>
      <c r="S192"/>
    </row>
    <row r="193" spans="1:19" s="6" customFormat="1">
      <c r="A193" s="35"/>
      <c r="B193" s="1843"/>
      <c r="C193" s="1843"/>
      <c r="D193" s="1835"/>
      <c r="E193" s="1947" t="s">
        <v>81</v>
      </c>
      <c r="F193" s="1947">
        <v>5389</v>
      </c>
      <c r="G193" s="1947" t="s">
        <v>826</v>
      </c>
      <c r="H193" s="1949">
        <v>5</v>
      </c>
      <c r="I193" s="35" t="s">
        <v>6</v>
      </c>
      <c r="J193" s="1947"/>
      <c r="K193" s="1835"/>
      <c r="L193" s="464"/>
      <c r="S193"/>
    </row>
    <row r="194" spans="1:19" s="6" customFormat="1">
      <c r="A194" s="35" t="s">
        <v>3430</v>
      </c>
      <c r="B194" s="1843">
        <v>45572</v>
      </c>
      <c r="C194" s="1843">
        <v>45574</v>
      </c>
      <c r="D194" s="1835">
        <v>18985</v>
      </c>
      <c r="E194" s="1947" t="s">
        <v>7</v>
      </c>
      <c r="F194" s="1835">
        <v>4915</v>
      </c>
      <c r="G194" s="1947" t="s">
        <v>22</v>
      </c>
      <c r="H194" s="1949">
        <v>2</v>
      </c>
      <c r="I194" s="35" t="s">
        <v>6</v>
      </c>
      <c r="J194" s="1947"/>
      <c r="K194" s="1835"/>
      <c r="L194" s="464"/>
      <c r="S194"/>
    </row>
    <row r="195" spans="1:19" s="6" customFormat="1">
      <c r="A195" s="35"/>
      <c r="B195" s="1843"/>
      <c r="C195" s="1843"/>
      <c r="D195" s="1835"/>
      <c r="E195" s="1947" t="s">
        <v>7</v>
      </c>
      <c r="F195" s="1835">
        <v>1853</v>
      </c>
      <c r="G195" s="1947" t="s">
        <v>20</v>
      </c>
      <c r="H195" s="1949">
        <v>3</v>
      </c>
      <c r="I195" s="35" t="s">
        <v>6</v>
      </c>
      <c r="J195" s="1947"/>
      <c r="K195" s="1835"/>
      <c r="L195" s="464"/>
      <c r="S195"/>
    </row>
    <row r="196" spans="1:19" s="6" customFormat="1">
      <c r="A196" s="35" t="s">
        <v>369</v>
      </c>
      <c r="B196" s="1843">
        <v>45575</v>
      </c>
      <c r="C196" s="1843">
        <v>45567</v>
      </c>
      <c r="D196" s="1835">
        <v>19000</v>
      </c>
      <c r="E196" s="1947" t="s">
        <v>2</v>
      </c>
      <c r="F196" s="1835">
        <v>879</v>
      </c>
      <c r="G196" s="1947" t="s">
        <v>17</v>
      </c>
      <c r="H196" s="1949">
        <v>5</v>
      </c>
      <c r="I196" s="35" t="s">
        <v>6</v>
      </c>
      <c r="J196" s="1947"/>
      <c r="K196" s="1835"/>
      <c r="L196" s="464"/>
      <c r="S196"/>
    </row>
    <row r="197" spans="1:19" s="6" customFormat="1">
      <c r="A197" s="35"/>
      <c r="B197" s="1843"/>
      <c r="C197" s="1843"/>
      <c r="D197" s="1835"/>
      <c r="E197" s="1947" t="s">
        <v>1221</v>
      </c>
      <c r="F197" s="1835">
        <v>2244</v>
      </c>
      <c r="G197" s="1947" t="s">
        <v>17</v>
      </c>
      <c r="H197" s="1949">
        <v>0.7</v>
      </c>
      <c r="I197" s="35" t="s">
        <v>6</v>
      </c>
      <c r="J197" s="1947"/>
      <c r="K197" s="1835"/>
      <c r="L197" s="464"/>
      <c r="S197"/>
    </row>
    <row r="198" spans="1:19" s="6" customFormat="1">
      <c r="A198" s="35" t="s">
        <v>411</v>
      </c>
      <c r="B198" s="1843">
        <v>45573</v>
      </c>
      <c r="C198" s="1843">
        <v>45568</v>
      </c>
      <c r="D198" s="1835">
        <v>19001</v>
      </c>
      <c r="E198" s="1947" t="s">
        <v>2351</v>
      </c>
      <c r="F198" s="1835">
        <v>5081</v>
      </c>
      <c r="G198" s="1947" t="s">
        <v>3338</v>
      </c>
      <c r="H198" s="1949">
        <v>48</v>
      </c>
      <c r="I198" s="35" t="s">
        <v>6</v>
      </c>
      <c r="J198" s="1947"/>
      <c r="K198" s="1835"/>
      <c r="L198" s="464"/>
      <c r="S198"/>
    </row>
    <row r="199" spans="1:19" s="6" customFormat="1">
      <c r="A199" s="35" t="s">
        <v>411</v>
      </c>
      <c r="B199" s="1843">
        <v>45573</v>
      </c>
      <c r="C199" s="1843">
        <v>45568</v>
      </c>
      <c r="D199" s="1835">
        <v>19006</v>
      </c>
      <c r="E199" s="1947" t="s">
        <v>2351</v>
      </c>
      <c r="F199" s="1835">
        <v>5081</v>
      </c>
      <c r="G199" s="1947" t="s">
        <v>3338</v>
      </c>
      <c r="H199" s="1949">
        <v>48</v>
      </c>
      <c r="I199" s="35" t="s">
        <v>6</v>
      </c>
      <c r="J199" s="1947"/>
      <c r="K199" s="1835"/>
      <c r="L199" s="464"/>
      <c r="S199"/>
    </row>
    <row r="200" spans="1:19" s="6" customFormat="1">
      <c r="A200" s="35"/>
      <c r="B200" s="1843"/>
      <c r="C200" s="1843"/>
      <c r="D200" s="1835"/>
      <c r="E200" s="1947" t="s">
        <v>1115</v>
      </c>
      <c r="F200" s="1835">
        <v>908</v>
      </c>
      <c r="G200" s="1947" t="s">
        <v>30</v>
      </c>
      <c r="H200" s="1949">
        <v>14</v>
      </c>
      <c r="I200" s="35" t="s">
        <v>6</v>
      </c>
      <c r="J200" s="1947"/>
      <c r="K200" s="1835"/>
      <c r="L200" s="464"/>
      <c r="S200"/>
    </row>
    <row r="201" spans="1:19" s="6" customFormat="1">
      <c r="A201" s="35"/>
      <c r="B201" s="1843"/>
      <c r="C201" s="1843"/>
      <c r="D201" s="1835"/>
      <c r="E201" s="1947" t="s">
        <v>1115</v>
      </c>
      <c r="F201" s="1835">
        <v>879</v>
      </c>
      <c r="G201" s="1947" t="s">
        <v>17</v>
      </c>
      <c r="H201" s="1949" t="s">
        <v>1212</v>
      </c>
      <c r="I201" s="35" t="s">
        <v>6</v>
      </c>
      <c r="J201" s="1947"/>
      <c r="K201" s="1835"/>
      <c r="L201" s="464"/>
      <c r="S201"/>
    </row>
    <row r="202" spans="1:19" s="6" customFormat="1">
      <c r="A202" s="35"/>
      <c r="B202" s="1843"/>
      <c r="C202" s="1843"/>
      <c r="D202" s="1835"/>
      <c r="E202" s="1947" t="s">
        <v>40</v>
      </c>
      <c r="F202" s="1835">
        <v>2847</v>
      </c>
      <c r="G202" s="1947" t="s">
        <v>58</v>
      </c>
      <c r="H202" s="1949" t="s">
        <v>3114</v>
      </c>
      <c r="I202" s="35" t="s">
        <v>6</v>
      </c>
      <c r="J202" s="1947"/>
      <c r="K202" s="1835"/>
      <c r="L202" s="464"/>
      <c r="S202"/>
    </row>
    <row r="203" spans="1:19" s="6" customFormat="1">
      <c r="A203" s="35" t="s">
        <v>1604</v>
      </c>
      <c r="B203" s="1843">
        <v>45573</v>
      </c>
      <c r="C203" s="1843">
        <v>45569</v>
      </c>
      <c r="D203" s="1835">
        <v>19009</v>
      </c>
      <c r="E203" s="1947" t="s">
        <v>1221</v>
      </c>
      <c r="F203" s="1835">
        <v>3590</v>
      </c>
      <c r="G203" s="1947" t="s">
        <v>47</v>
      </c>
      <c r="H203" s="1949" t="s">
        <v>984</v>
      </c>
      <c r="I203" s="35" t="s">
        <v>6</v>
      </c>
      <c r="J203" s="1947"/>
      <c r="K203" s="1835"/>
      <c r="L203" s="464"/>
      <c r="S203"/>
    </row>
    <row r="204" spans="1:19" s="6" customFormat="1">
      <c r="A204" s="35"/>
      <c r="B204" s="1843"/>
      <c r="C204" s="1843"/>
      <c r="D204" s="1835"/>
      <c r="E204" s="1947" t="s">
        <v>1221</v>
      </c>
      <c r="F204" s="1835">
        <v>2491</v>
      </c>
      <c r="G204" s="1947" t="s">
        <v>122</v>
      </c>
      <c r="H204" s="1949" t="s">
        <v>1114</v>
      </c>
      <c r="I204" s="35" t="s">
        <v>6</v>
      </c>
      <c r="J204" s="1947"/>
      <c r="K204" s="1835"/>
      <c r="L204" s="464"/>
      <c r="S204"/>
    </row>
    <row r="205" spans="1:19" s="6" customFormat="1">
      <c r="A205" s="35" t="s">
        <v>2489</v>
      </c>
      <c r="B205" s="1843">
        <v>45574</v>
      </c>
      <c r="C205" s="1843">
        <v>45568</v>
      </c>
      <c r="D205" s="1835">
        <v>19016</v>
      </c>
      <c r="E205" s="1947" t="s">
        <v>1115</v>
      </c>
      <c r="F205" s="1835">
        <v>1126</v>
      </c>
      <c r="G205" s="1947" t="s">
        <v>57</v>
      </c>
      <c r="H205" s="1949" t="s">
        <v>876</v>
      </c>
      <c r="I205" s="35" t="s">
        <v>6</v>
      </c>
      <c r="J205" s="1947"/>
      <c r="K205" s="1835"/>
      <c r="L205" s="464"/>
      <c r="S205"/>
    </row>
    <row r="206" spans="1:19" s="6" customFormat="1">
      <c r="A206" s="35" t="s">
        <v>2340</v>
      </c>
      <c r="B206" s="1843">
        <v>45573</v>
      </c>
      <c r="C206" s="1843">
        <v>45568</v>
      </c>
      <c r="D206" s="1835">
        <v>18984</v>
      </c>
      <c r="E206" s="1947" t="s">
        <v>1115</v>
      </c>
      <c r="F206" s="1835">
        <v>5396</v>
      </c>
      <c r="G206" s="1947" t="s">
        <v>3378</v>
      </c>
      <c r="H206" s="1949">
        <v>60</v>
      </c>
      <c r="I206" s="35" t="s">
        <v>6</v>
      </c>
      <c r="J206" s="1947"/>
      <c r="K206" s="1835"/>
      <c r="L206" s="464"/>
      <c r="S206"/>
    </row>
    <row r="207" spans="1:19" s="6" customFormat="1">
      <c r="A207" s="35" t="s">
        <v>4254</v>
      </c>
      <c r="B207" s="1843">
        <v>45569</v>
      </c>
      <c r="C207" s="1843">
        <v>45567</v>
      </c>
      <c r="D207" s="1835">
        <v>18959</v>
      </c>
      <c r="E207" s="1947" t="s">
        <v>40</v>
      </c>
      <c r="F207" s="1835">
        <v>2875</v>
      </c>
      <c r="G207" s="1947" t="s">
        <v>20</v>
      </c>
      <c r="H207" s="1949">
        <v>3</v>
      </c>
      <c r="I207" s="35" t="s">
        <v>6</v>
      </c>
      <c r="J207" s="1947"/>
      <c r="K207" s="1835"/>
      <c r="L207" s="464"/>
      <c r="S207"/>
    </row>
    <row r="208" spans="1:19" s="6" customFormat="1">
      <c r="A208" s="35" t="s">
        <v>4255</v>
      </c>
      <c r="B208" s="1843">
        <v>45573</v>
      </c>
      <c r="C208" s="1843">
        <v>45567</v>
      </c>
      <c r="D208" s="1835">
        <v>18990</v>
      </c>
      <c r="E208" s="1947" t="s">
        <v>1115</v>
      </c>
      <c r="F208" s="1835">
        <v>753</v>
      </c>
      <c r="G208" s="1947" t="s">
        <v>47</v>
      </c>
      <c r="H208" s="1949" t="s">
        <v>1066</v>
      </c>
      <c r="I208" s="35" t="s">
        <v>6</v>
      </c>
      <c r="J208" s="1947"/>
      <c r="K208" s="1835"/>
      <c r="L208" s="464"/>
      <c r="S208"/>
    </row>
    <row r="209" spans="1:19" s="6" customFormat="1">
      <c r="A209" s="35" t="s">
        <v>585</v>
      </c>
      <c r="B209" s="1843">
        <v>45573</v>
      </c>
      <c r="C209" s="1843">
        <v>45568</v>
      </c>
      <c r="D209" s="1835">
        <v>18993</v>
      </c>
      <c r="E209" s="1947" t="s">
        <v>1115</v>
      </c>
      <c r="F209" s="1835">
        <v>869</v>
      </c>
      <c r="G209" s="1947" t="s">
        <v>16</v>
      </c>
      <c r="H209" s="1949">
        <v>30</v>
      </c>
      <c r="I209" s="35" t="s">
        <v>6</v>
      </c>
      <c r="J209" s="1947"/>
      <c r="K209" s="1835"/>
      <c r="L209" s="464"/>
      <c r="S209"/>
    </row>
    <row r="210" spans="1:19" s="6" customFormat="1">
      <c r="A210" s="35"/>
      <c r="B210" s="1843"/>
      <c r="C210" s="1843"/>
      <c r="D210" s="1835"/>
      <c r="E210" s="1947" t="s">
        <v>1115</v>
      </c>
      <c r="F210" s="1835">
        <v>818</v>
      </c>
      <c r="G210" s="1947" t="s">
        <v>31</v>
      </c>
      <c r="H210" s="1949" t="s">
        <v>897</v>
      </c>
      <c r="I210" s="35" t="s">
        <v>6</v>
      </c>
      <c r="J210" s="1947"/>
      <c r="K210" s="1835"/>
      <c r="L210" s="464"/>
      <c r="S210"/>
    </row>
    <row r="211" spans="1:19" s="6" customFormat="1">
      <c r="A211" s="35" t="s">
        <v>255</v>
      </c>
      <c r="B211" s="1843">
        <v>45573</v>
      </c>
      <c r="C211" s="1843">
        <v>45569</v>
      </c>
      <c r="D211" s="1835">
        <v>19011</v>
      </c>
      <c r="E211" s="1947" t="s">
        <v>7</v>
      </c>
      <c r="F211" s="1835">
        <v>2490</v>
      </c>
      <c r="G211" s="1947" t="s">
        <v>85</v>
      </c>
      <c r="H211" s="1949" t="s">
        <v>923</v>
      </c>
      <c r="I211" s="35" t="s">
        <v>6</v>
      </c>
      <c r="J211" s="1947"/>
      <c r="K211" s="1835"/>
      <c r="L211" s="464"/>
      <c r="S211"/>
    </row>
    <row r="212" spans="1:19" s="6" customFormat="1">
      <c r="A212" s="35" t="s">
        <v>4256</v>
      </c>
      <c r="B212" s="1843">
        <v>45572</v>
      </c>
      <c r="C212" s="1843">
        <v>45567</v>
      </c>
      <c r="D212" s="1835">
        <v>19022</v>
      </c>
      <c r="E212" s="1947" t="s">
        <v>1115</v>
      </c>
      <c r="F212" s="1835">
        <v>1545</v>
      </c>
      <c r="G212" s="1947" t="s">
        <v>36</v>
      </c>
      <c r="H212" s="1949">
        <v>2</v>
      </c>
      <c r="I212" s="35" t="s">
        <v>6</v>
      </c>
      <c r="J212" s="1947"/>
      <c r="K212" s="1835"/>
      <c r="L212" s="464"/>
      <c r="S212"/>
    </row>
    <row r="213" spans="1:19" s="6" customFormat="1">
      <c r="A213" s="35" t="s">
        <v>3956</v>
      </c>
      <c r="B213" s="1843">
        <v>45569</v>
      </c>
      <c r="C213" s="1843">
        <v>45567</v>
      </c>
      <c r="D213" s="1835">
        <v>18966</v>
      </c>
      <c r="E213" s="1947" t="s">
        <v>2351</v>
      </c>
      <c r="F213" s="1835">
        <v>4821</v>
      </c>
      <c r="G213" s="1947" t="s">
        <v>48</v>
      </c>
      <c r="H213" s="1949">
        <v>4</v>
      </c>
      <c r="I213" s="35" t="s">
        <v>6</v>
      </c>
      <c r="J213" s="1947"/>
      <c r="K213" s="1835"/>
      <c r="L213" s="464"/>
      <c r="S213"/>
    </row>
    <row r="214" spans="1:19" s="6" customFormat="1">
      <c r="A214" s="35"/>
      <c r="B214" s="1843"/>
      <c r="C214" s="1843"/>
      <c r="D214" s="1835"/>
      <c r="E214" s="1947" t="s">
        <v>2351</v>
      </c>
      <c r="F214" s="1835">
        <v>5150</v>
      </c>
      <c r="G214" s="1947" t="s">
        <v>120</v>
      </c>
      <c r="H214" s="1949">
        <v>1</v>
      </c>
      <c r="I214" s="35" t="s">
        <v>6</v>
      </c>
      <c r="J214" s="1947"/>
      <c r="K214" s="1835"/>
      <c r="L214" s="464"/>
      <c r="S214"/>
    </row>
    <row r="215" spans="1:19" s="6" customFormat="1">
      <c r="A215" s="35" t="s">
        <v>134</v>
      </c>
      <c r="B215" s="1843">
        <v>45568</v>
      </c>
      <c r="C215" s="1843">
        <v>45568</v>
      </c>
      <c r="D215" s="1835">
        <v>19033</v>
      </c>
      <c r="E215" s="1947" t="s">
        <v>1221</v>
      </c>
      <c r="F215" s="1835">
        <v>2581</v>
      </c>
      <c r="G215" s="1947" t="s">
        <v>21</v>
      </c>
      <c r="H215" s="1949">
        <v>4</v>
      </c>
      <c r="I215" s="35" t="s">
        <v>6</v>
      </c>
      <c r="J215" s="1947"/>
      <c r="K215" s="1835"/>
      <c r="L215" s="464"/>
      <c r="S215"/>
    </row>
    <row r="216" spans="1:19" s="6" customFormat="1">
      <c r="A216" s="35"/>
      <c r="B216" s="1843"/>
      <c r="C216" s="1843"/>
      <c r="D216" s="1835"/>
      <c r="E216" s="1947" t="s">
        <v>1115</v>
      </c>
      <c r="F216" s="1835">
        <v>1468</v>
      </c>
      <c r="G216" s="1947" t="s">
        <v>21</v>
      </c>
      <c r="H216" s="1949">
        <v>1</v>
      </c>
      <c r="I216" s="35" t="s">
        <v>6</v>
      </c>
      <c r="J216" s="1947"/>
      <c r="K216" s="1835"/>
      <c r="L216" s="464"/>
      <c r="S216"/>
    </row>
    <row r="217" spans="1:19" s="6" customFormat="1">
      <c r="A217" s="35" t="s">
        <v>3838</v>
      </c>
      <c r="B217" s="1843">
        <v>45574</v>
      </c>
      <c r="C217" s="1843">
        <v>45569</v>
      </c>
      <c r="D217" s="1835">
        <v>19029</v>
      </c>
      <c r="E217" s="1947" t="s">
        <v>1115</v>
      </c>
      <c r="F217" s="1947">
        <v>1454</v>
      </c>
      <c r="G217" s="1947" t="s">
        <v>864</v>
      </c>
      <c r="H217" s="1949">
        <v>15</v>
      </c>
      <c r="I217" s="35" t="s">
        <v>6</v>
      </c>
      <c r="J217" s="1947"/>
      <c r="K217" s="1835"/>
      <c r="L217" s="464"/>
      <c r="S217"/>
    </row>
    <row r="218" spans="1:19" s="6" customFormat="1">
      <c r="A218" s="35" t="s">
        <v>134</v>
      </c>
      <c r="B218" s="1843">
        <v>45607</v>
      </c>
      <c r="C218" s="1843">
        <v>45569</v>
      </c>
      <c r="D218" s="1835">
        <v>19035</v>
      </c>
      <c r="E218" s="1947" t="s">
        <v>1221</v>
      </c>
      <c r="F218" s="1947">
        <v>2581</v>
      </c>
      <c r="G218" s="1947" t="s">
        <v>21</v>
      </c>
      <c r="H218" s="1949">
        <v>4</v>
      </c>
      <c r="I218" s="35" t="s">
        <v>6</v>
      </c>
      <c r="J218" s="1947"/>
      <c r="K218" s="1835"/>
      <c r="L218" s="464"/>
      <c r="S218"/>
    </row>
    <row r="219" spans="1:19" s="6" customFormat="1">
      <c r="A219" s="35" t="s">
        <v>134</v>
      </c>
      <c r="B219" s="1843">
        <v>45636</v>
      </c>
      <c r="C219" s="1843">
        <v>45569</v>
      </c>
      <c r="D219" s="1835">
        <v>19036</v>
      </c>
      <c r="E219" s="1947" t="s">
        <v>1221</v>
      </c>
      <c r="F219" s="1947">
        <v>2581</v>
      </c>
      <c r="G219" s="1947" t="s">
        <v>21</v>
      </c>
      <c r="H219" s="1949">
        <v>4</v>
      </c>
      <c r="I219" s="35" t="s">
        <v>6</v>
      </c>
      <c r="J219" s="1947"/>
      <c r="K219" s="1835"/>
      <c r="L219" s="464"/>
      <c r="S219"/>
    </row>
    <row r="220" spans="1:19" s="6" customFormat="1">
      <c r="A220" s="35" t="s">
        <v>779</v>
      </c>
      <c r="B220" s="1843">
        <v>45581</v>
      </c>
      <c r="C220" s="1843">
        <v>45569</v>
      </c>
      <c r="D220" s="1835">
        <v>19037</v>
      </c>
      <c r="E220" s="1947" t="s">
        <v>1115</v>
      </c>
      <c r="F220" s="1947">
        <v>753</v>
      </c>
      <c r="G220" s="1947" t="s">
        <v>47</v>
      </c>
      <c r="H220" s="1949" t="s">
        <v>1004</v>
      </c>
      <c r="I220" s="35" t="s">
        <v>6</v>
      </c>
      <c r="J220" s="1947"/>
      <c r="K220" s="1835"/>
      <c r="L220" s="464"/>
      <c r="S220"/>
    </row>
    <row r="221" spans="1:19" s="6" customFormat="1">
      <c r="A221" s="35" t="s">
        <v>779</v>
      </c>
      <c r="B221" s="1843">
        <v>45595</v>
      </c>
      <c r="C221" s="1843">
        <v>45573</v>
      </c>
      <c r="D221" s="1835">
        <v>19038</v>
      </c>
      <c r="E221" s="1947" t="s">
        <v>1115</v>
      </c>
      <c r="F221" s="1947">
        <v>753</v>
      </c>
      <c r="G221" s="1947" t="s">
        <v>47</v>
      </c>
      <c r="H221" s="1949" t="s">
        <v>1004</v>
      </c>
      <c r="I221" s="35" t="s">
        <v>6</v>
      </c>
      <c r="J221" s="1947"/>
      <c r="K221" s="1835"/>
      <c r="L221" s="464"/>
      <c r="S221"/>
    </row>
    <row r="222" spans="1:19" s="6" customFormat="1">
      <c r="A222" s="35" t="s">
        <v>2099</v>
      </c>
      <c r="B222" s="1843">
        <v>45576</v>
      </c>
      <c r="C222" s="1843">
        <v>45573</v>
      </c>
      <c r="D222" s="1835">
        <v>19043</v>
      </c>
      <c r="E222" s="1947" t="s">
        <v>2351</v>
      </c>
      <c r="F222" s="1947">
        <v>2329</v>
      </c>
      <c r="G222" s="1947" t="s">
        <v>53</v>
      </c>
      <c r="H222" s="1949">
        <v>15</v>
      </c>
      <c r="I222" s="35" t="s">
        <v>6</v>
      </c>
      <c r="J222" s="1947"/>
      <c r="K222" s="1835"/>
      <c r="L222" s="464"/>
      <c r="S222"/>
    </row>
    <row r="223" spans="1:19" s="6" customFormat="1">
      <c r="A223" s="35" t="s">
        <v>675</v>
      </c>
      <c r="B223" s="1843">
        <v>45576</v>
      </c>
      <c r="C223" s="1843">
        <v>45569</v>
      </c>
      <c r="D223" s="1835">
        <v>19045</v>
      </c>
      <c r="E223" s="1947" t="s">
        <v>1115</v>
      </c>
      <c r="F223" s="1947">
        <v>855</v>
      </c>
      <c r="G223" s="1947" t="s">
        <v>32</v>
      </c>
      <c r="H223" s="1949" t="s">
        <v>1187</v>
      </c>
      <c r="I223" s="35" t="s">
        <v>6</v>
      </c>
      <c r="J223" s="1947"/>
      <c r="K223" s="1835"/>
      <c r="L223" s="464"/>
      <c r="S223"/>
    </row>
    <row r="224" spans="1:19" s="6" customFormat="1">
      <c r="A224" s="35" t="s">
        <v>1303</v>
      </c>
      <c r="B224" s="1843">
        <v>45580</v>
      </c>
      <c r="C224" s="1843">
        <v>45576</v>
      </c>
      <c r="D224" s="1835">
        <v>19050</v>
      </c>
      <c r="E224" s="1947" t="s">
        <v>1221</v>
      </c>
      <c r="F224" s="1947">
        <v>4650</v>
      </c>
      <c r="G224" s="1947" t="s">
        <v>1812</v>
      </c>
      <c r="H224" s="1949">
        <v>10</v>
      </c>
      <c r="I224" s="35" t="s">
        <v>6</v>
      </c>
      <c r="J224" s="1947" t="s">
        <v>991</v>
      </c>
      <c r="K224" s="1835"/>
      <c r="L224" s="464"/>
      <c r="S224"/>
    </row>
    <row r="225" spans="1:19" s="6" customFormat="1">
      <c r="A225" s="35" t="s">
        <v>1468</v>
      </c>
      <c r="B225" s="1843">
        <v>45575</v>
      </c>
      <c r="C225" s="1843">
        <v>45569</v>
      </c>
      <c r="D225" s="1835">
        <v>19058</v>
      </c>
      <c r="E225" s="1947" t="s">
        <v>1115</v>
      </c>
      <c r="F225" s="1947">
        <v>753</v>
      </c>
      <c r="G225" s="1947" t="s">
        <v>47</v>
      </c>
      <c r="H225" s="1949">
        <v>8</v>
      </c>
      <c r="I225" s="35" t="s">
        <v>6</v>
      </c>
      <c r="J225" s="1947"/>
      <c r="K225" s="1835"/>
      <c r="L225" s="464"/>
      <c r="S225"/>
    </row>
    <row r="226" spans="1:19" s="6" customFormat="1">
      <c r="A226" s="35" t="s">
        <v>1303</v>
      </c>
      <c r="B226" s="1843">
        <v>45587</v>
      </c>
      <c r="C226" s="1843">
        <v>45573</v>
      </c>
      <c r="D226" s="1835">
        <v>19059</v>
      </c>
      <c r="E226" s="1947" t="s">
        <v>1574</v>
      </c>
      <c r="F226" s="1947">
        <v>3626</v>
      </c>
      <c r="G226" s="1947" t="s">
        <v>1441</v>
      </c>
      <c r="H226" s="1949">
        <v>40</v>
      </c>
      <c r="I226" s="35" t="s">
        <v>6</v>
      </c>
      <c r="J226" s="1947"/>
      <c r="K226" s="1835"/>
      <c r="L226" s="464"/>
      <c r="S226"/>
    </row>
    <row r="227" spans="1:19" s="6" customFormat="1">
      <c r="A227" s="35" t="s">
        <v>1303</v>
      </c>
      <c r="B227" s="1843">
        <v>45580</v>
      </c>
      <c r="C227" s="1843">
        <v>45573</v>
      </c>
      <c r="D227" s="1835">
        <v>19062</v>
      </c>
      <c r="E227" s="1947" t="s">
        <v>1574</v>
      </c>
      <c r="F227" s="1947">
        <v>3626</v>
      </c>
      <c r="G227" s="1947" t="s">
        <v>1441</v>
      </c>
      <c r="H227" s="1949">
        <v>15</v>
      </c>
      <c r="I227" s="35" t="s">
        <v>6</v>
      </c>
      <c r="J227" s="1947"/>
      <c r="K227" s="1835"/>
      <c r="L227" s="464"/>
      <c r="S227"/>
    </row>
    <row r="228" spans="1:19" s="6" customFormat="1">
      <c r="A228" s="35" t="s">
        <v>1303</v>
      </c>
      <c r="B228" s="1843">
        <v>45574</v>
      </c>
      <c r="C228" s="1843">
        <v>45569</v>
      </c>
      <c r="D228" s="1835">
        <v>19063</v>
      </c>
      <c r="E228" s="1947" t="s">
        <v>1574</v>
      </c>
      <c r="F228" s="1947">
        <v>3626</v>
      </c>
      <c r="G228" s="1947" t="s">
        <v>1441</v>
      </c>
      <c r="H228" s="1949">
        <v>30</v>
      </c>
      <c r="I228" s="35" t="s">
        <v>6</v>
      </c>
      <c r="J228" s="1947"/>
      <c r="K228" s="1835"/>
      <c r="L228" s="464"/>
      <c r="S228"/>
    </row>
    <row r="229" spans="1:19" s="6" customFormat="1">
      <c r="A229" s="35"/>
      <c r="B229" s="1843"/>
      <c r="C229" s="1843"/>
      <c r="D229" s="1835"/>
      <c r="E229" s="1947" t="s">
        <v>2351</v>
      </c>
      <c r="F229" s="1947">
        <v>3623</v>
      </c>
      <c r="G229" s="1947" t="s">
        <v>47</v>
      </c>
      <c r="H229" s="1949">
        <v>10</v>
      </c>
      <c r="I229" s="35" t="s">
        <v>6</v>
      </c>
      <c r="J229" s="1947"/>
      <c r="K229" s="1835"/>
      <c r="L229" s="464"/>
      <c r="S229"/>
    </row>
    <row r="230" spans="1:19" s="6" customFormat="1">
      <c r="A230" s="35"/>
      <c r="B230" s="1843"/>
      <c r="C230" s="1843"/>
      <c r="D230" s="1835"/>
      <c r="E230" s="1947" t="s">
        <v>1221</v>
      </c>
      <c r="F230" s="1835">
        <v>3624</v>
      </c>
      <c r="G230" s="1947" t="s">
        <v>63</v>
      </c>
      <c r="H230" s="1949">
        <v>10</v>
      </c>
      <c r="I230" s="35" t="s">
        <v>6</v>
      </c>
      <c r="J230" s="1947" t="s">
        <v>991</v>
      </c>
      <c r="K230" s="1835"/>
      <c r="L230" s="464"/>
      <c r="S230"/>
    </row>
    <row r="231" spans="1:19" s="6" customFormat="1">
      <c r="A231" s="35" t="s">
        <v>2672</v>
      </c>
      <c r="B231" s="1843">
        <v>45580</v>
      </c>
      <c r="C231" s="1843">
        <v>45569</v>
      </c>
      <c r="D231" s="1835">
        <v>19067</v>
      </c>
      <c r="E231" s="1947" t="s">
        <v>7</v>
      </c>
      <c r="F231" s="1835">
        <v>1395</v>
      </c>
      <c r="G231" s="1947" t="s">
        <v>30</v>
      </c>
      <c r="H231" s="1949" t="s">
        <v>840</v>
      </c>
      <c r="I231" s="35" t="s">
        <v>6</v>
      </c>
      <c r="J231" s="1947"/>
      <c r="K231" s="1835"/>
      <c r="L231" s="464"/>
      <c r="S231"/>
    </row>
    <row r="232" spans="1:19" s="6" customFormat="1">
      <c r="A232" s="35" t="s">
        <v>1565</v>
      </c>
      <c r="B232" s="1843">
        <v>45580</v>
      </c>
      <c r="C232" s="1843">
        <v>45569</v>
      </c>
      <c r="D232" s="1835">
        <v>19068</v>
      </c>
      <c r="E232" s="1947" t="s">
        <v>1115</v>
      </c>
      <c r="F232" s="1835">
        <v>753</v>
      </c>
      <c r="G232" s="1947" t="s">
        <v>47</v>
      </c>
      <c r="H232" s="1949">
        <v>8</v>
      </c>
      <c r="I232" s="35" t="s">
        <v>6</v>
      </c>
      <c r="J232" s="1947"/>
      <c r="K232" s="1835"/>
      <c r="L232" s="464"/>
      <c r="S232"/>
    </row>
    <row r="233" spans="1:19" s="6" customFormat="1">
      <c r="A233" s="35"/>
      <c r="B233" s="1843"/>
      <c r="C233" s="1843"/>
      <c r="D233" s="1835"/>
      <c r="E233" s="1947" t="s">
        <v>1115</v>
      </c>
      <c r="F233" s="1835">
        <v>869</v>
      </c>
      <c r="G233" s="1947" t="s">
        <v>16</v>
      </c>
      <c r="H233" s="1949">
        <v>30</v>
      </c>
      <c r="I233" s="35" t="s">
        <v>6</v>
      </c>
      <c r="J233" s="1947"/>
      <c r="K233" s="1835"/>
      <c r="L233" s="464"/>
      <c r="S233"/>
    </row>
    <row r="234" spans="1:19" s="6" customFormat="1">
      <c r="A234" s="35" t="s">
        <v>871</v>
      </c>
      <c r="B234" s="1843">
        <v>45581</v>
      </c>
      <c r="C234" s="1843">
        <v>45573</v>
      </c>
      <c r="D234" s="1835">
        <v>19077</v>
      </c>
      <c r="E234" s="1947" t="s">
        <v>1115</v>
      </c>
      <c r="F234" s="1835">
        <v>1387</v>
      </c>
      <c r="G234" s="1947" t="s">
        <v>770</v>
      </c>
      <c r="H234" s="1949">
        <v>17</v>
      </c>
      <c r="I234" s="35" t="s">
        <v>6</v>
      </c>
      <c r="J234" s="1947"/>
      <c r="K234" s="1835"/>
      <c r="L234" s="464"/>
      <c r="S234"/>
    </row>
    <row r="235" spans="1:19" s="6" customFormat="1">
      <c r="A235" s="35" t="s">
        <v>3474</v>
      </c>
      <c r="B235" s="1843">
        <v>45579</v>
      </c>
      <c r="C235" s="1843">
        <v>45573</v>
      </c>
      <c r="D235" s="1835">
        <v>19078</v>
      </c>
      <c r="E235" s="1947" t="s">
        <v>1115</v>
      </c>
      <c r="F235" s="1835">
        <v>4554</v>
      </c>
      <c r="G235" s="1947" t="s">
        <v>36</v>
      </c>
      <c r="H235" s="1949">
        <v>10</v>
      </c>
      <c r="I235" s="35" t="s">
        <v>6</v>
      </c>
      <c r="J235" s="1947"/>
      <c r="K235" s="1835"/>
      <c r="L235" s="464"/>
      <c r="S235"/>
    </row>
    <row r="236" spans="1:19" s="6" customFormat="1">
      <c r="A236" s="35" t="s">
        <v>1496</v>
      </c>
      <c r="B236" s="1843">
        <v>45581</v>
      </c>
      <c r="C236" s="1843">
        <v>45573</v>
      </c>
      <c r="D236" s="1835">
        <v>19079</v>
      </c>
      <c r="E236" s="1947" t="s">
        <v>1115</v>
      </c>
      <c r="F236" s="1835">
        <v>838</v>
      </c>
      <c r="G236" s="1947" t="s">
        <v>5</v>
      </c>
      <c r="H236" s="1949">
        <v>10</v>
      </c>
      <c r="I236" s="35" t="s">
        <v>6</v>
      </c>
      <c r="J236" s="1947"/>
      <c r="K236" s="1835"/>
      <c r="L236" s="464"/>
      <c r="S236"/>
    </row>
    <row r="237" spans="1:19" s="6" customFormat="1">
      <c r="A237" s="35" t="s">
        <v>848</v>
      </c>
      <c r="B237" s="1843">
        <v>45581</v>
      </c>
      <c r="C237" s="1843">
        <v>45573</v>
      </c>
      <c r="D237" s="1835">
        <v>19083</v>
      </c>
      <c r="E237" s="1947" t="s">
        <v>2351</v>
      </c>
      <c r="F237" s="1835">
        <v>2560</v>
      </c>
      <c r="G237" s="1947" t="s">
        <v>5</v>
      </c>
      <c r="H237" s="1949">
        <v>5</v>
      </c>
      <c r="I237" s="35" t="s">
        <v>6</v>
      </c>
      <c r="J237" s="1947"/>
      <c r="K237" s="1835"/>
      <c r="L237" s="464"/>
      <c r="S237"/>
    </row>
    <row r="238" spans="1:19" s="6" customFormat="1">
      <c r="A238" s="35" t="s">
        <v>2284</v>
      </c>
      <c r="B238" s="1843">
        <v>45581</v>
      </c>
      <c r="C238" s="1843">
        <v>45583</v>
      </c>
      <c r="D238" s="1835">
        <v>19089</v>
      </c>
      <c r="E238" s="1947" t="s">
        <v>1221</v>
      </c>
      <c r="F238" s="1835">
        <v>5430</v>
      </c>
      <c r="G238" s="1947" t="s">
        <v>521</v>
      </c>
      <c r="H238" s="1949">
        <v>6</v>
      </c>
      <c r="I238" s="35" t="s">
        <v>6</v>
      </c>
      <c r="J238" s="1947" t="s">
        <v>991</v>
      </c>
      <c r="K238" s="1835"/>
      <c r="L238" s="464"/>
      <c r="S238"/>
    </row>
    <row r="239" spans="1:19" s="6" customFormat="1">
      <c r="A239" s="35"/>
      <c r="B239" s="1843"/>
      <c r="C239" s="1843"/>
      <c r="D239" s="1835"/>
      <c r="E239" s="1947"/>
      <c r="F239" s="1835">
        <v>5431</v>
      </c>
      <c r="G239" s="1947" t="s">
        <v>521</v>
      </c>
      <c r="H239" s="1949">
        <v>6</v>
      </c>
      <c r="I239" s="35" t="s">
        <v>6</v>
      </c>
      <c r="J239" s="1947" t="s">
        <v>991</v>
      </c>
      <c r="K239" s="1835"/>
      <c r="L239" s="464"/>
      <c r="S239"/>
    </row>
    <row r="240" spans="1:19" s="6" customFormat="1">
      <c r="A240" s="35"/>
      <c r="B240" s="1843"/>
      <c r="C240" s="1843"/>
      <c r="D240" s="1835"/>
      <c r="E240" s="1947"/>
      <c r="F240" s="1835">
        <v>5209</v>
      </c>
      <c r="G240" s="1947" t="s">
        <v>521</v>
      </c>
      <c r="H240" s="1949">
        <v>15</v>
      </c>
      <c r="I240" s="35" t="s">
        <v>6</v>
      </c>
      <c r="J240" s="1947" t="s">
        <v>991</v>
      </c>
      <c r="K240" s="1835"/>
      <c r="L240" s="464"/>
      <c r="S240"/>
    </row>
    <row r="241" spans="1:19" s="6" customFormat="1">
      <c r="A241" s="35"/>
      <c r="B241" s="1843"/>
      <c r="C241" s="1843"/>
      <c r="D241" s="1835"/>
      <c r="E241" s="1947"/>
      <c r="F241" s="1835">
        <v>5208</v>
      </c>
      <c r="G241" s="1947" t="s">
        <v>521</v>
      </c>
      <c r="H241" s="1949">
        <v>15</v>
      </c>
      <c r="I241" s="35" t="s">
        <v>6</v>
      </c>
      <c r="J241" s="1947" t="s">
        <v>991</v>
      </c>
      <c r="K241" s="1835"/>
      <c r="L241" s="464"/>
      <c r="S241"/>
    </row>
    <row r="242" spans="1:19" s="6" customFormat="1">
      <c r="A242" s="35"/>
      <c r="B242" s="1843"/>
      <c r="C242" s="1843"/>
      <c r="D242" s="1835"/>
      <c r="E242" s="1947"/>
      <c r="F242" s="1835">
        <v>5210</v>
      </c>
      <c r="G242" s="1947" t="s">
        <v>521</v>
      </c>
      <c r="H242" s="1949">
        <v>10</v>
      </c>
      <c r="I242" s="35" t="s">
        <v>6</v>
      </c>
      <c r="J242" s="1947" t="s">
        <v>991</v>
      </c>
      <c r="K242" s="1835"/>
      <c r="L242" s="464"/>
      <c r="S242"/>
    </row>
    <row r="243" spans="1:19" s="6" customFormat="1">
      <c r="A243" s="35"/>
      <c r="B243" s="1843"/>
      <c r="C243" s="1843"/>
      <c r="D243" s="1835"/>
      <c r="E243" s="1947"/>
      <c r="F243" s="1835">
        <v>5432</v>
      </c>
      <c r="G243" s="1947" t="s">
        <v>521</v>
      </c>
      <c r="H243" s="1949">
        <v>10</v>
      </c>
      <c r="I243" s="35" t="s">
        <v>6</v>
      </c>
      <c r="J243" s="1947" t="s">
        <v>991</v>
      </c>
      <c r="K243" s="1835"/>
      <c r="L243" s="464"/>
      <c r="S243"/>
    </row>
    <row r="244" spans="1:19" s="6" customFormat="1">
      <c r="A244" s="35"/>
      <c r="B244" s="1843"/>
      <c r="C244" s="1843"/>
      <c r="D244" s="1835"/>
      <c r="E244" s="1947"/>
      <c r="F244" s="1835">
        <v>5433</v>
      </c>
      <c r="G244" s="1947" t="s">
        <v>521</v>
      </c>
      <c r="H244" s="1949">
        <v>6</v>
      </c>
      <c r="I244" s="35" t="s">
        <v>6</v>
      </c>
      <c r="J244" s="1947" t="s">
        <v>991</v>
      </c>
      <c r="K244" s="1835"/>
      <c r="L244" s="464"/>
      <c r="S244"/>
    </row>
    <row r="245" spans="1:19" s="6" customFormat="1">
      <c r="A245" s="35"/>
      <c r="B245" s="1843"/>
      <c r="C245" s="1843"/>
      <c r="D245" s="1835"/>
      <c r="E245" s="1947"/>
      <c r="F245" s="1835">
        <v>5434</v>
      </c>
      <c r="G245" s="1947" t="s">
        <v>521</v>
      </c>
      <c r="H245" s="1949">
        <v>4</v>
      </c>
      <c r="I245" s="35" t="s">
        <v>6</v>
      </c>
      <c r="J245" s="1947" t="s">
        <v>991</v>
      </c>
      <c r="K245" s="1835"/>
      <c r="L245" s="464"/>
      <c r="S245"/>
    </row>
    <row r="246" spans="1:19" s="6" customFormat="1">
      <c r="A246" s="35"/>
      <c r="B246" s="1843"/>
      <c r="C246" s="1843"/>
      <c r="D246" s="1835"/>
      <c r="E246" s="1947"/>
      <c r="F246" s="1835">
        <v>5435</v>
      </c>
      <c r="G246" s="1947" t="s">
        <v>521</v>
      </c>
      <c r="H246" s="1949">
        <v>1</v>
      </c>
      <c r="I246" s="35" t="s">
        <v>6</v>
      </c>
      <c r="J246" s="1947" t="s">
        <v>991</v>
      </c>
      <c r="K246" s="1835"/>
      <c r="L246" s="464"/>
      <c r="S246"/>
    </row>
    <row r="247" spans="1:19" s="6" customFormat="1">
      <c r="A247" s="35"/>
      <c r="B247" s="1843"/>
      <c r="C247" s="1843"/>
      <c r="D247" s="1835"/>
      <c r="E247" s="1947"/>
      <c r="F247" s="1835">
        <v>5436</v>
      </c>
      <c r="G247" s="1947" t="s">
        <v>521</v>
      </c>
      <c r="H247" s="1949">
        <v>6</v>
      </c>
      <c r="I247" s="35" t="s">
        <v>6</v>
      </c>
      <c r="J247" s="1947" t="s">
        <v>991</v>
      </c>
      <c r="K247" s="1835"/>
      <c r="L247" s="464"/>
      <c r="S247"/>
    </row>
    <row r="248" spans="1:19" s="6" customFormat="1">
      <c r="A248" s="35"/>
      <c r="B248" s="1843"/>
      <c r="C248" s="1843"/>
      <c r="D248" s="1835"/>
      <c r="E248" s="1947"/>
      <c r="F248" s="1835">
        <v>5437</v>
      </c>
      <c r="G248" s="1947" t="s">
        <v>521</v>
      </c>
      <c r="H248" s="1949">
        <v>10</v>
      </c>
      <c r="I248" s="35" t="s">
        <v>6</v>
      </c>
      <c r="J248" s="1947" t="s">
        <v>991</v>
      </c>
      <c r="K248" s="1835"/>
      <c r="L248" s="464"/>
      <c r="S248"/>
    </row>
    <row r="249" spans="1:19" s="6" customFormat="1">
      <c r="A249" s="35"/>
      <c r="B249" s="1843"/>
      <c r="C249" s="1843"/>
      <c r="D249" s="1835"/>
      <c r="E249" s="1947"/>
      <c r="F249" s="1835">
        <v>5438</v>
      </c>
      <c r="G249" s="1947" t="s">
        <v>521</v>
      </c>
      <c r="H249" s="1949">
        <v>10</v>
      </c>
      <c r="I249" s="35" t="s">
        <v>6</v>
      </c>
      <c r="J249" s="1947" t="s">
        <v>991</v>
      </c>
      <c r="K249" s="1835"/>
      <c r="L249" s="464"/>
      <c r="S249"/>
    </row>
    <row r="250" spans="1:19" s="6" customFormat="1">
      <c r="A250" s="35" t="s">
        <v>801</v>
      </c>
      <c r="B250" s="1843">
        <v>45581</v>
      </c>
      <c r="C250" s="1843">
        <v>45574</v>
      </c>
      <c r="D250" s="1835">
        <v>19092</v>
      </c>
      <c r="E250" s="1947" t="s">
        <v>44</v>
      </c>
      <c r="F250" s="1835">
        <v>5077</v>
      </c>
      <c r="G250" s="1947" t="s">
        <v>219</v>
      </c>
      <c r="H250" s="1949">
        <v>10</v>
      </c>
      <c r="I250" s="35" t="s">
        <v>6</v>
      </c>
      <c r="J250" s="1947"/>
      <c r="K250" s="1835"/>
      <c r="L250" s="464"/>
      <c r="S250"/>
    </row>
    <row r="251" spans="1:19" s="6" customFormat="1">
      <c r="A251" s="35" t="s">
        <v>86</v>
      </c>
      <c r="B251" s="1843">
        <v>45581</v>
      </c>
      <c r="C251" s="1843">
        <v>45573</v>
      </c>
      <c r="D251" s="1835">
        <v>19091</v>
      </c>
      <c r="E251" s="1947" t="s">
        <v>1221</v>
      </c>
      <c r="F251" s="1835">
        <v>2244</v>
      </c>
      <c r="G251" s="1947" t="s">
        <v>17</v>
      </c>
      <c r="H251" s="1949" t="s">
        <v>1963</v>
      </c>
      <c r="I251" s="35" t="s">
        <v>6</v>
      </c>
      <c r="J251" s="1947"/>
      <c r="K251" s="1835"/>
      <c r="L251" s="464"/>
      <c r="S251"/>
    </row>
    <row r="252" spans="1:19" s="6" customFormat="1">
      <c r="A252" s="35"/>
      <c r="B252" s="1843"/>
      <c r="C252" s="1843"/>
      <c r="D252" s="1835"/>
      <c r="E252" s="1947" t="s">
        <v>1221</v>
      </c>
      <c r="F252" s="1835">
        <v>1712</v>
      </c>
      <c r="G252" s="1947" t="s">
        <v>19</v>
      </c>
      <c r="H252" s="1949" t="s">
        <v>1092</v>
      </c>
      <c r="I252" s="35" t="s">
        <v>6</v>
      </c>
      <c r="J252" s="1947"/>
      <c r="K252" s="1835"/>
      <c r="L252" s="464"/>
      <c r="S252"/>
    </row>
    <row r="253" spans="1:19" s="6" customFormat="1">
      <c r="A253" s="35" t="s">
        <v>2374</v>
      </c>
      <c r="B253" s="1843">
        <v>45593</v>
      </c>
      <c r="C253" s="1843">
        <v>45593</v>
      </c>
      <c r="D253" s="1835">
        <v>19095</v>
      </c>
      <c r="E253" s="1947" t="s">
        <v>4163</v>
      </c>
      <c r="F253" s="1835">
        <v>4358</v>
      </c>
      <c r="G253" s="1947" t="s">
        <v>2375</v>
      </c>
      <c r="H253" s="1949">
        <v>100</v>
      </c>
      <c r="I253" s="35" t="s">
        <v>6</v>
      </c>
      <c r="J253" s="1947"/>
      <c r="K253" s="1835"/>
      <c r="L253" s="464"/>
      <c r="S253"/>
    </row>
    <row r="254" spans="1:19" s="6" customFormat="1">
      <c r="A254" s="35" t="s">
        <v>1829</v>
      </c>
      <c r="B254" s="1843">
        <v>45582</v>
      </c>
      <c r="C254" s="1843">
        <v>45574</v>
      </c>
      <c r="D254" s="1835">
        <v>19098</v>
      </c>
      <c r="E254" s="1947" t="s">
        <v>1115</v>
      </c>
      <c r="F254" s="1835">
        <v>885</v>
      </c>
      <c r="G254" s="1947" t="s">
        <v>32</v>
      </c>
      <c r="H254" s="1949" t="s">
        <v>1004</v>
      </c>
      <c r="I254" s="35" t="s">
        <v>6</v>
      </c>
      <c r="J254" s="1947"/>
      <c r="K254" s="1835"/>
      <c r="L254" s="464"/>
      <c r="S254"/>
    </row>
    <row r="255" spans="1:19" s="6" customFormat="1">
      <c r="A255" s="35" t="s">
        <v>107</v>
      </c>
      <c r="B255" s="1843">
        <v>45582</v>
      </c>
      <c r="C255" s="1843">
        <v>45576</v>
      </c>
      <c r="D255" s="1835">
        <v>19103</v>
      </c>
      <c r="E255" s="1947" t="s">
        <v>1115</v>
      </c>
      <c r="F255" s="1835">
        <v>2720</v>
      </c>
      <c r="G255" s="1947" t="s">
        <v>162</v>
      </c>
      <c r="H255" s="1949">
        <v>60</v>
      </c>
      <c r="I255" s="35" t="s">
        <v>6</v>
      </c>
      <c r="J255" s="1947"/>
      <c r="K255" s="1835"/>
      <c r="L255" s="464"/>
      <c r="S255"/>
    </row>
    <row r="256" spans="1:19" s="6" customFormat="1">
      <c r="A256" s="35" t="s">
        <v>1508</v>
      </c>
      <c r="B256" s="1843">
        <v>45582</v>
      </c>
      <c r="C256" s="1843">
        <v>45575</v>
      </c>
      <c r="D256" s="1835">
        <v>19107</v>
      </c>
      <c r="E256" s="1947" t="s">
        <v>1115</v>
      </c>
      <c r="F256" s="1835">
        <v>2739</v>
      </c>
      <c r="G256" s="1947" t="s">
        <v>119</v>
      </c>
      <c r="H256" s="1949" t="s">
        <v>882</v>
      </c>
      <c r="I256" s="35" t="s">
        <v>6</v>
      </c>
      <c r="J256" s="1947"/>
      <c r="K256" s="1835"/>
      <c r="L256" s="464"/>
      <c r="S256"/>
    </row>
    <row r="257" spans="1:19" s="6" customFormat="1">
      <c r="A257" s="35" t="s">
        <v>4317</v>
      </c>
      <c r="B257" s="1843">
        <v>45575</v>
      </c>
      <c r="C257" s="1843">
        <v>45575</v>
      </c>
      <c r="D257" s="1835">
        <v>19116</v>
      </c>
      <c r="E257" s="1947" t="s">
        <v>153</v>
      </c>
      <c r="F257" s="1835">
        <v>4767</v>
      </c>
      <c r="G257" s="1947" t="s">
        <v>1052</v>
      </c>
      <c r="H257" s="1949">
        <v>5</v>
      </c>
      <c r="I257" s="35" t="s">
        <v>6</v>
      </c>
      <c r="J257" s="1947"/>
      <c r="K257" s="1835"/>
      <c r="L257" s="464"/>
      <c r="S257"/>
    </row>
    <row r="258" spans="1:19" s="6" customFormat="1">
      <c r="A258" s="35" t="s">
        <v>533</v>
      </c>
      <c r="B258" s="1843">
        <v>45583</v>
      </c>
      <c r="C258" s="1843">
        <v>45579</v>
      </c>
      <c r="D258" s="1835">
        <v>19110</v>
      </c>
      <c r="E258" s="1947" t="s">
        <v>1115</v>
      </c>
      <c r="F258" s="1835">
        <v>2515</v>
      </c>
      <c r="G258" s="1947" t="s">
        <v>35</v>
      </c>
      <c r="H258" s="1949">
        <v>10</v>
      </c>
      <c r="I258" s="35" t="s">
        <v>6</v>
      </c>
      <c r="J258" s="1947"/>
      <c r="K258" s="1835"/>
      <c r="L258" s="464"/>
      <c r="S258"/>
    </row>
    <row r="259" spans="1:19" s="6" customFormat="1">
      <c r="A259" s="35" t="s">
        <v>3016</v>
      </c>
      <c r="B259" s="1843">
        <v>45579</v>
      </c>
      <c r="C259" s="1948">
        <v>45579</v>
      </c>
      <c r="D259" s="1835">
        <v>19115</v>
      </c>
      <c r="E259" s="1947" t="s">
        <v>1115</v>
      </c>
      <c r="F259" s="1835">
        <v>4638</v>
      </c>
      <c r="G259" s="1947" t="s">
        <v>30</v>
      </c>
      <c r="H259" s="1949">
        <v>300</v>
      </c>
      <c r="I259" s="35" t="s">
        <v>6</v>
      </c>
      <c r="J259" s="1947"/>
      <c r="K259" s="1835"/>
      <c r="L259" s="464"/>
      <c r="S259"/>
    </row>
    <row r="260" spans="1:19" s="6" customFormat="1">
      <c r="A260" s="35" t="s">
        <v>4085</v>
      </c>
      <c r="B260" s="1843">
        <v>45580</v>
      </c>
      <c r="C260" s="1843">
        <v>45576</v>
      </c>
      <c r="D260" s="1835">
        <v>19120</v>
      </c>
      <c r="E260" s="1947" t="s">
        <v>1221</v>
      </c>
      <c r="F260" s="1835">
        <v>2881</v>
      </c>
      <c r="G260" s="1947" t="s">
        <v>19</v>
      </c>
      <c r="H260" s="1949">
        <v>21</v>
      </c>
      <c r="I260" s="35" t="s">
        <v>6</v>
      </c>
      <c r="J260" s="1947"/>
      <c r="K260" s="1835"/>
      <c r="L260" s="464"/>
      <c r="S260"/>
    </row>
    <row r="261" spans="1:19" s="6" customFormat="1">
      <c r="A261" s="35"/>
      <c r="B261" s="1843"/>
      <c r="C261" s="1843"/>
      <c r="D261" s="1835"/>
      <c r="E261" s="1947" t="s">
        <v>1115</v>
      </c>
      <c r="F261" s="1835">
        <v>4575</v>
      </c>
      <c r="G261" s="1947" t="s">
        <v>47</v>
      </c>
      <c r="H261" s="1949" t="s">
        <v>900</v>
      </c>
      <c r="I261" s="35" t="s">
        <v>6</v>
      </c>
      <c r="J261" s="1947"/>
      <c r="K261" s="1835"/>
      <c r="L261" s="464"/>
      <c r="S261"/>
    </row>
    <row r="262" spans="1:19" s="6" customFormat="1">
      <c r="A262" s="35" t="s">
        <v>3957</v>
      </c>
      <c r="B262" s="1843">
        <v>45583</v>
      </c>
      <c r="C262" s="1843">
        <v>45580</v>
      </c>
      <c r="D262" s="1835">
        <v>19125</v>
      </c>
      <c r="E262" s="1947" t="s">
        <v>1115</v>
      </c>
      <c r="F262" s="1835">
        <v>2774</v>
      </c>
      <c r="G262" s="1947" t="s">
        <v>127</v>
      </c>
      <c r="H262" s="1949" t="s">
        <v>1018</v>
      </c>
      <c r="I262" s="35" t="s">
        <v>6</v>
      </c>
      <c r="J262" s="1947"/>
      <c r="K262" s="1835"/>
      <c r="L262" s="464"/>
      <c r="S262"/>
    </row>
    <row r="263" spans="1:19" s="6" customFormat="1">
      <c r="A263" s="35"/>
      <c r="B263" s="1843"/>
      <c r="C263" s="1843"/>
      <c r="D263" s="1835"/>
      <c r="E263" s="1947" t="s">
        <v>7</v>
      </c>
      <c r="F263" s="1835">
        <v>5157</v>
      </c>
      <c r="G263" s="1947" t="s">
        <v>382</v>
      </c>
      <c r="H263" s="1949">
        <v>10</v>
      </c>
      <c r="I263" s="35" t="s">
        <v>6</v>
      </c>
      <c r="J263" s="1947"/>
      <c r="K263" s="1835"/>
      <c r="L263" s="464"/>
      <c r="S263"/>
    </row>
    <row r="264" spans="1:19" s="6" customFormat="1">
      <c r="A264" s="35" t="s">
        <v>3903</v>
      </c>
      <c r="B264" s="1843">
        <v>45583</v>
      </c>
      <c r="C264" s="1843">
        <v>45576</v>
      </c>
      <c r="D264" s="1835">
        <v>19126</v>
      </c>
      <c r="E264" s="1947" t="s">
        <v>1115</v>
      </c>
      <c r="F264" s="1835">
        <v>869</v>
      </c>
      <c r="G264" s="1947" t="s">
        <v>16</v>
      </c>
      <c r="H264" s="1949">
        <v>10</v>
      </c>
      <c r="I264" s="35" t="s">
        <v>6</v>
      </c>
      <c r="J264" s="1947"/>
      <c r="K264" s="1835"/>
      <c r="L264" s="464"/>
      <c r="S264"/>
    </row>
    <row r="265" spans="1:19" s="6" customFormat="1">
      <c r="A265" s="35" t="s">
        <v>4105</v>
      </c>
      <c r="B265" s="1843">
        <v>45579</v>
      </c>
      <c r="C265" s="1843">
        <v>45576</v>
      </c>
      <c r="D265" s="1835">
        <v>19129</v>
      </c>
      <c r="E265" s="1947" t="s">
        <v>1221</v>
      </c>
      <c r="F265" s="1835">
        <v>4180</v>
      </c>
      <c r="G265" s="1947" t="s">
        <v>207</v>
      </c>
      <c r="H265" s="1949">
        <v>1</v>
      </c>
      <c r="I265" s="35" t="s">
        <v>6</v>
      </c>
      <c r="J265" s="1947"/>
      <c r="K265" s="1835"/>
      <c r="L265" s="464"/>
      <c r="S265"/>
    </row>
    <row r="266" spans="1:19" s="6" customFormat="1">
      <c r="A266" s="35" t="s">
        <v>2165</v>
      </c>
      <c r="B266" s="1843">
        <v>45586</v>
      </c>
      <c r="C266" s="1843">
        <v>45579</v>
      </c>
      <c r="D266" s="1835">
        <v>19134</v>
      </c>
      <c r="E266" s="1947" t="s">
        <v>1115</v>
      </c>
      <c r="F266" s="1835">
        <v>1614</v>
      </c>
      <c r="G266" s="1947" t="s">
        <v>52</v>
      </c>
      <c r="H266" s="1949">
        <v>20</v>
      </c>
      <c r="I266" s="35" t="s">
        <v>6</v>
      </c>
      <c r="J266" s="1947"/>
      <c r="K266" s="1835"/>
      <c r="L266" s="464"/>
      <c r="S266"/>
    </row>
    <row r="267" spans="1:19" s="6" customFormat="1">
      <c r="A267" s="35" t="s">
        <v>86</v>
      </c>
      <c r="B267" s="1843">
        <v>45586</v>
      </c>
      <c r="C267" s="1843">
        <v>45579</v>
      </c>
      <c r="D267" s="1835">
        <v>19137</v>
      </c>
      <c r="E267" s="1947" t="s">
        <v>1221</v>
      </c>
      <c r="F267" s="1835">
        <v>2244</v>
      </c>
      <c r="G267" s="1947" t="s">
        <v>17</v>
      </c>
      <c r="H267" s="1949" t="s">
        <v>1212</v>
      </c>
      <c r="I267" s="35" t="s">
        <v>6</v>
      </c>
      <c r="J267" s="1947"/>
      <c r="K267" s="1835"/>
      <c r="L267" s="464"/>
      <c r="S267"/>
    </row>
    <row r="268" spans="1:19" s="6" customFormat="1">
      <c r="A268" s="35" t="s">
        <v>1564</v>
      </c>
      <c r="B268" s="1843">
        <v>45586</v>
      </c>
      <c r="C268" s="1843">
        <v>45579</v>
      </c>
      <c r="D268" s="1835">
        <v>19145</v>
      </c>
      <c r="E268" s="1947" t="s">
        <v>1115</v>
      </c>
      <c r="F268" s="1835">
        <v>1126</v>
      </c>
      <c r="G268" s="1947" t="s">
        <v>57</v>
      </c>
      <c r="H268" s="1949" t="s">
        <v>843</v>
      </c>
      <c r="I268" s="35" t="s">
        <v>6</v>
      </c>
      <c r="J268" s="1947"/>
      <c r="K268" s="1835"/>
      <c r="L268" s="464"/>
      <c r="S268"/>
    </row>
    <row r="269" spans="1:19" s="6" customFormat="1">
      <c r="A269" s="35" t="s">
        <v>3128</v>
      </c>
      <c r="B269" s="1843">
        <v>45583</v>
      </c>
      <c r="C269" s="1843">
        <v>45582</v>
      </c>
      <c r="D269" s="1835">
        <v>19151</v>
      </c>
      <c r="E269" s="1947" t="s">
        <v>1221</v>
      </c>
      <c r="F269" s="1835">
        <v>4746</v>
      </c>
      <c r="G269" s="1947" t="s">
        <v>58</v>
      </c>
      <c r="H269" s="1949">
        <v>45</v>
      </c>
      <c r="I269" s="35" t="s">
        <v>6</v>
      </c>
      <c r="J269" s="1947"/>
      <c r="K269" s="1835"/>
      <c r="L269" s="464"/>
      <c r="S269"/>
    </row>
    <row r="270" spans="1:19" s="6" customFormat="1">
      <c r="A270" s="35"/>
      <c r="B270" s="1843"/>
      <c r="C270" s="1843"/>
      <c r="D270" s="1835"/>
      <c r="E270" s="1947" t="s">
        <v>1221</v>
      </c>
      <c r="F270" s="1835">
        <v>4745</v>
      </c>
      <c r="G270" s="1947" t="s">
        <v>47</v>
      </c>
      <c r="H270" s="1949">
        <v>30</v>
      </c>
      <c r="I270" s="35" t="s">
        <v>6</v>
      </c>
      <c r="J270" s="1947"/>
      <c r="K270" s="1835"/>
      <c r="L270" s="464"/>
      <c r="S270"/>
    </row>
    <row r="271" spans="1:19" s="6" customFormat="1">
      <c r="A271" s="35" t="s">
        <v>3001</v>
      </c>
      <c r="B271" s="1843">
        <v>45583</v>
      </c>
      <c r="C271" s="1843">
        <v>45581</v>
      </c>
      <c r="D271" s="1835">
        <v>19152</v>
      </c>
      <c r="E271" s="1947" t="s">
        <v>4324</v>
      </c>
      <c r="F271" s="1835">
        <v>4666</v>
      </c>
      <c r="G271" s="1947" t="s">
        <v>2545</v>
      </c>
      <c r="H271" s="1949">
        <v>200</v>
      </c>
      <c r="I271" s="35" t="s">
        <v>6</v>
      </c>
      <c r="J271" s="1947"/>
      <c r="K271" s="1835"/>
      <c r="L271" s="464"/>
      <c r="S271"/>
    </row>
    <row r="272" spans="1:19" s="6" customFormat="1">
      <c r="A272" s="35"/>
      <c r="B272" s="1843"/>
      <c r="C272" s="1843"/>
      <c r="D272" s="1835"/>
      <c r="E272" s="1947" t="s">
        <v>1115</v>
      </c>
      <c r="F272" s="1835">
        <v>5277</v>
      </c>
      <c r="G272" s="1947" t="s">
        <v>3338</v>
      </c>
      <c r="H272" s="1949">
        <v>510</v>
      </c>
      <c r="I272" s="35" t="s">
        <v>6</v>
      </c>
      <c r="J272" s="1947"/>
      <c r="K272" s="1835"/>
      <c r="L272" s="464"/>
      <c r="S272"/>
    </row>
    <row r="273" spans="1:20" s="6" customFormat="1">
      <c r="A273" s="35" t="s">
        <v>4318</v>
      </c>
      <c r="B273" s="1843">
        <v>45586</v>
      </c>
      <c r="C273" s="1843">
        <v>45579</v>
      </c>
      <c r="D273" s="1835">
        <v>19160</v>
      </c>
      <c r="E273" s="1947" t="s">
        <v>1115</v>
      </c>
      <c r="F273" s="1835">
        <v>5462</v>
      </c>
      <c r="G273" s="1947" t="s">
        <v>142</v>
      </c>
      <c r="H273" s="1949">
        <v>18</v>
      </c>
      <c r="I273" s="35" t="s">
        <v>6</v>
      </c>
      <c r="J273" s="1947" t="s">
        <v>991</v>
      </c>
      <c r="K273" s="1835"/>
      <c r="L273" s="464"/>
      <c r="S273"/>
    </row>
    <row r="274" spans="1:20" s="6" customFormat="1">
      <c r="A274" s="35" t="s">
        <v>174</v>
      </c>
      <c r="B274" s="1843">
        <v>45589</v>
      </c>
      <c r="C274" s="1843">
        <v>45582</v>
      </c>
      <c r="D274" s="1835">
        <v>19165</v>
      </c>
      <c r="E274" s="1947" t="s">
        <v>1115</v>
      </c>
      <c r="F274" s="1835">
        <v>2515</v>
      </c>
      <c r="G274" s="1947" t="s">
        <v>35</v>
      </c>
      <c r="H274" s="1949">
        <v>5</v>
      </c>
      <c r="I274" s="35" t="s">
        <v>6</v>
      </c>
      <c r="J274" s="1947"/>
      <c r="K274" s="1835"/>
      <c r="L274" s="464"/>
      <c r="S274"/>
    </row>
    <row r="275" spans="1:20" s="6" customFormat="1">
      <c r="A275" s="35"/>
      <c r="B275" s="1843"/>
      <c r="C275" s="1843"/>
      <c r="D275" s="1835"/>
      <c r="E275" s="1947" t="s">
        <v>1115</v>
      </c>
      <c r="F275" s="1835">
        <v>855</v>
      </c>
      <c r="G275" s="1947" t="s">
        <v>38</v>
      </c>
      <c r="H275" s="1949">
        <v>8</v>
      </c>
      <c r="I275" s="35" t="s">
        <v>6</v>
      </c>
      <c r="J275" s="1947"/>
      <c r="K275" s="1835"/>
      <c r="L275" s="464"/>
      <c r="S275"/>
    </row>
    <row r="276" spans="1:20" s="6" customFormat="1">
      <c r="A276" s="35" t="s">
        <v>1015</v>
      </c>
      <c r="B276" s="1843">
        <v>45580</v>
      </c>
      <c r="C276" s="1843">
        <v>45583</v>
      </c>
      <c r="D276" s="1835">
        <v>19168</v>
      </c>
      <c r="E276" s="1947" t="s">
        <v>1221</v>
      </c>
      <c r="F276" s="1835">
        <v>2498</v>
      </c>
      <c r="G276" s="1947" t="s">
        <v>31</v>
      </c>
      <c r="H276" s="1949" t="s">
        <v>984</v>
      </c>
      <c r="I276" s="35" t="s">
        <v>6</v>
      </c>
      <c r="J276" s="1947" t="s">
        <v>991</v>
      </c>
      <c r="K276" s="1835"/>
      <c r="L276" s="464"/>
      <c r="S276"/>
    </row>
    <row r="277" spans="1:20" s="6" customFormat="1">
      <c r="A277" s="35" t="s">
        <v>2549</v>
      </c>
      <c r="B277" s="1843">
        <v>45589</v>
      </c>
      <c r="C277" s="1843">
        <v>45582</v>
      </c>
      <c r="D277" s="1835">
        <v>19172</v>
      </c>
      <c r="E277" s="1947" t="s">
        <v>1115</v>
      </c>
      <c r="F277" s="1835">
        <v>838</v>
      </c>
      <c r="G277" s="1947" t="s">
        <v>5</v>
      </c>
      <c r="H277" s="1949">
        <v>3</v>
      </c>
      <c r="I277" s="35" t="s">
        <v>6</v>
      </c>
      <c r="J277" s="1947"/>
      <c r="K277" s="1835"/>
      <c r="L277" s="464"/>
      <c r="S277"/>
    </row>
    <row r="278" spans="1:20" s="6" customFormat="1">
      <c r="A278" s="35" t="s">
        <v>1190</v>
      </c>
      <c r="B278" s="1843">
        <v>45589</v>
      </c>
      <c r="C278" s="1843">
        <v>45582</v>
      </c>
      <c r="D278" s="1835">
        <v>19175</v>
      </c>
      <c r="E278" s="1947" t="s">
        <v>1115</v>
      </c>
      <c r="F278" s="1835">
        <v>838</v>
      </c>
      <c r="G278" s="1947" t="s">
        <v>5</v>
      </c>
      <c r="H278" s="1949">
        <v>20</v>
      </c>
      <c r="I278" s="35" t="s">
        <v>6</v>
      </c>
      <c r="J278" s="1947"/>
      <c r="K278" s="1835"/>
      <c r="L278" s="464"/>
      <c r="S278"/>
    </row>
    <row r="279" spans="1:20" s="6" customFormat="1">
      <c r="A279" s="35" t="s">
        <v>1058</v>
      </c>
      <c r="B279" s="1843">
        <v>45589</v>
      </c>
      <c r="C279" s="1843">
        <v>45582</v>
      </c>
      <c r="D279" s="1835">
        <v>19177</v>
      </c>
      <c r="E279" s="1947" t="s">
        <v>2351</v>
      </c>
      <c r="F279" s="1835">
        <v>2560</v>
      </c>
      <c r="G279" s="1947" t="s">
        <v>5</v>
      </c>
      <c r="H279" s="1949">
        <v>6</v>
      </c>
      <c r="I279" s="35" t="s">
        <v>6</v>
      </c>
      <c r="J279" s="1947"/>
      <c r="K279" s="1835"/>
      <c r="L279" s="464"/>
      <c r="T279" s="1795"/>
    </row>
    <row r="280" spans="1:20" s="6" customFormat="1">
      <c r="A280" s="35" t="s">
        <v>2725</v>
      </c>
      <c r="B280" s="1843">
        <v>45581</v>
      </c>
      <c r="C280" s="1843">
        <v>45581</v>
      </c>
      <c r="D280" s="1835">
        <v>19182</v>
      </c>
      <c r="E280" s="1947" t="s">
        <v>1221</v>
      </c>
      <c r="F280" s="1835">
        <v>4517</v>
      </c>
      <c r="G280" s="1947" t="s">
        <v>119</v>
      </c>
      <c r="H280" s="1949" t="s">
        <v>1086</v>
      </c>
      <c r="I280" s="35" t="s">
        <v>6</v>
      </c>
      <c r="J280" s="1947"/>
      <c r="K280" s="1835"/>
      <c r="L280" s="464"/>
      <c r="S280"/>
    </row>
    <row r="281" spans="1:20" s="6" customFormat="1" ht="15.75" customHeight="1">
      <c r="A281" s="35" t="s">
        <v>1997</v>
      </c>
      <c r="B281" s="1843">
        <v>45589</v>
      </c>
      <c r="C281" s="1843">
        <v>45586</v>
      </c>
      <c r="D281" s="1835">
        <v>19183</v>
      </c>
      <c r="E281" s="1947" t="s">
        <v>1221</v>
      </c>
      <c r="F281" s="1835">
        <v>4060</v>
      </c>
      <c r="G281" s="1947" t="s">
        <v>2012</v>
      </c>
      <c r="H281" s="1949" t="s">
        <v>4328</v>
      </c>
      <c r="I281" s="35" t="s">
        <v>12</v>
      </c>
      <c r="J281" s="1947"/>
      <c r="K281" s="1835"/>
      <c r="L281" s="464"/>
      <c r="S281"/>
    </row>
    <row r="282" spans="1:20" s="6" customFormat="1">
      <c r="A282" s="35" t="s">
        <v>3058</v>
      </c>
      <c r="B282" s="1843">
        <v>45589</v>
      </c>
      <c r="C282" s="1843">
        <v>45582</v>
      </c>
      <c r="D282" s="1835">
        <v>19181</v>
      </c>
      <c r="E282" s="1947" t="s">
        <v>1115</v>
      </c>
      <c r="F282" s="1835">
        <v>869</v>
      </c>
      <c r="G282" s="1947" t="s">
        <v>16</v>
      </c>
      <c r="H282" s="1949">
        <v>15</v>
      </c>
      <c r="I282" s="35" t="s">
        <v>6</v>
      </c>
      <c r="J282" s="1947"/>
      <c r="K282" s="1835"/>
      <c r="L282" s="464"/>
      <c r="S282"/>
    </row>
    <row r="283" spans="1:20" s="6" customFormat="1">
      <c r="A283" s="35" t="s">
        <v>3792</v>
      </c>
      <c r="B283" s="1843">
        <v>45581</v>
      </c>
      <c r="C283" s="1843">
        <v>45580</v>
      </c>
      <c r="D283" s="1835">
        <v>19171</v>
      </c>
      <c r="E283" s="1947" t="s">
        <v>2351</v>
      </c>
      <c r="F283" s="1835">
        <v>4138</v>
      </c>
      <c r="G283" s="1947" t="s">
        <v>30</v>
      </c>
      <c r="H283" s="1949">
        <v>21</v>
      </c>
      <c r="I283" s="35" t="s">
        <v>6</v>
      </c>
      <c r="J283" s="1947"/>
      <c r="K283" s="1835"/>
      <c r="L283" s="464"/>
      <c r="S283"/>
    </row>
    <row r="284" spans="1:20" s="6" customFormat="1">
      <c r="A284" s="35" t="s">
        <v>3975</v>
      </c>
      <c r="B284" s="1843">
        <v>45590</v>
      </c>
      <c r="C284" s="1843">
        <v>45583</v>
      </c>
      <c r="D284" s="1835">
        <v>19186</v>
      </c>
      <c r="E284" s="1947" t="s">
        <v>1115</v>
      </c>
      <c r="F284" s="1835">
        <v>3302</v>
      </c>
      <c r="G284" s="1947" t="s">
        <v>15</v>
      </c>
      <c r="H284" s="1949">
        <v>10</v>
      </c>
      <c r="I284" s="35" t="s">
        <v>6</v>
      </c>
      <c r="J284" s="1947"/>
      <c r="K284" s="1835"/>
      <c r="L284" s="464"/>
      <c r="S284"/>
    </row>
    <row r="285" spans="1:20" s="6" customFormat="1">
      <c r="A285" s="35" t="s">
        <v>1508</v>
      </c>
      <c r="B285" s="1843">
        <v>45590</v>
      </c>
      <c r="C285" s="1843">
        <v>45583</v>
      </c>
      <c r="D285" s="1835">
        <v>19193</v>
      </c>
      <c r="E285" s="1947" t="s">
        <v>1115</v>
      </c>
      <c r="F285" s="1835">
        <v>2646</v>
      </c>
      <c r="G285" s="1947" t="s">
        <v>182</v>
      </c>
      <c r="H285" s="1949">
        <v>50</v>
      </c>
      <c r="I285" s="35" t="s">
        <v>6</v>
      </c>
      <c r="J285" s="1947"/>
      <c r="K285" s="1835"/>
      <c r="L285" s="464"/>
      <c r="S285"/>
    </row>
    <row r="286" spans="1:20" s="6" customFormat="1">
      <c r="A286" s="35" t="s">
        <v>2725</v>
      </c>
      <c r="B286" s="1843">
        <v>45590</v>
      </c>
      <c r="C286" s="1843">
        <v>45593</v>
      </c>
      <c r="D286" s="1835">
        <v>19200</v>
      </c>
      <c r="E286" s="1947" t="s">
        <v>1221</v>
      </c>
      <c r="F286" s="1835">
        <v>4517</v>
      </c>
      <c r="G286" s="1947" t="s">
        <v>119</v>
      </c>
      <c r="H286" s="1949" t="s">
        <v>4340</v>
      </c>
      <c r="I286" s="35" t="s">
        <v>6</v>
      </c>
      <c r="J286" s="1947"/>
      <c r="K286" s="1835"/>
      <c r="L286" s="464"/>
      <c r="S286"/>
    </row>
    <row r="287" spans="1:20" s="6" customFormat="1">
      <c r="A287" s="35" t="s">
        <v>110</v>
      </c>
      <c r="B287" s="1843">
        <v>45587</v>
      </c>
      <c r="C287" s="1843">
        <v>45585</v>
      </c>
      <c r="D287" s="1835">
        <v>19205</v>
      </c>
      <c r="E287" s="1947" t="s">
        <v>69</v>
      </c>
      <c r="F287" s="1835">
        <v>2945</v>
      </c>
      <c r="G287" s="1947" t="s">
        <v>21</v>
      </c>
      <c r="H287" s="1949">
        <v>1</v>
      </c>
      <c r="I287" s="35" t="s">
        <v>6</v>
      </c>
      <c r="J287" s="1947"/>
      <c r="K287" s="1835"/>
      <c r="L287" s="464"/>
      <c r="S287"/>
    </row>
    <row r="288" spans="1:20" s="6" customFormat="1">
      <c r="A288" s="35"/>
      <c r="B288" s="1843"/>
      <c r="C288" s="1843"/>
      <c r="D288" s="1835"/>
      <c r="E288" s="1947" t="s">
        <v>81</v>
      </c>
      <c r="F288" s="1835">
        <v>3550</v>
      </c>
      <c r="G288" s="1947" t="s">
        <v>21</v>
      </c>
      <c r="H288" s="1949">
        <v>1</v>
      </c>
      <c r="I288" s="35" t="s">
        <v>6</v>
      </c>
      <c r="J288" s="1947"/>
      <c r="K288" s="1835"/>
      <c r="L288" s="464"/>
      <c r="S288"/>
    </row>
    <row r="289" spans="1:20" s="6" customFormat="1">
      <c r="A289" s="25" t="s">
        <v>1468</v>
      </c>
      <c r="B289" s="14">
        <v>45600</v>
      </c>
      <c r="C289" s="14">
        <v>45585</v>
      </c>
      <c r="D289" s="9">
        <v>18727</v>
      </c>
      <c r="E289" s="9" t="s">
        <v>1115</v>
      </c>
      <c r="F289" s="9">
        <v>753</v>
      </c>
      <c r="G289" s="9" t="s">
        <v>47</v>
      </c>
      <c r="H289" s="10" t="s">
        <v>903</v>
      </c>
      <c r="I289" s="35" t="s">
        <v>6</v>
      </c>
      <c r="J289" s="9"/>
      <c r="K289" s="9"/>
      <c r="L289" s="458">
        <v>288.64</v>
      </c>
      <c r="S289"/>
    </row>
    <row r="290" spans="1:20" s="6" customFormat="1">
      <c r="A290" s="35" t="s">
        <v>4341</v>
      </c>
      <c r="B290" s="1843">
        <v>45594</v>
      </c>
      <c r="C290" s="1843">
        <v>45585</v>
      </c>
      <c r="D290" s="1835">
        <v>19214</v>
      </c>
      <c r="E290" s="1947" t="s">
        <v>1115</v>
      </c>
      <c r="F290" s="1835">
        <v>753</v>
      </c>
      <c r="G290" s="1947" t="s">
        <v>47</v>
      </c>
      <c r="H290" s="1949" t="s">
        <v>1187</v>
      </c>
      <c r="I290" s="35" t="s">
        <v>6</v>
      </c>
      <c r="J290" s="1947"/>
      <c r="K290" s="1835"/>
      <c r="L290" s="464"/>
      <c r="S290"/>
    </row>
    <row r="291" spans="1:20" s="6" customFormat="1">
      <c r="A291" s="35" t="s">
        <v>517</v>
      </c>
      <c r="B291" s="1843">
        <v>45594</v>
      </c>
      <c r="C291" s="1843">
        <v>45585</v>
      </c>
      <c r="D291" s="1835">
        <v>19216</v>
      </c>
      <c r="E291" s="1947" t="s">
        <v>1221</v>
      </c>
      <c r="F291" s="1835">
        <v>4168</v>
      </c>
      <c r="G291" s="1947" t="s">
        <v>16</v>
      </c>
      <c r="H291" s="1949">
        <v>20</v>
      </c>
      <c r="I291" s="35" t="s">
        <v>6</v>
      </c>
      <c r="J291" s="1947"/>
      <c r="K291" s="1835"/>
      <c r="L291" s="464"/>
      <c r="S291"/>
    </row>
    <row r="292" spans="1:20" s="6" customFormat="1">
      <c r="A292" s="35" t="s">
        <v>130</v>
      </c>
      <c r="B292" s="1843">
        <v>45594</v>
      </c>
      <c r="C292" s="1843">
        <v>45312</v>
      </c>
      <c r="D292" s="1835">
        <v>19222</v>
      </c>
      <c r="E292" s="1947" t="s">
        <v>40</v>
      </c>
      <c r="F292" s="1835">
        <v>2051</v>
      </c>
      <c r="G292" s="1947" t="s">
        <v>5</v>
      </c>
      <c r="H292" s="1949">
        <v>5</v>
      </c>
      <c r="I292" s="35" t="s">
        <v>6</v>
      </c>
      <c r="J292" s="1947"/>
      <c r="K292" s="1835"/>
      <c r="L292" s="464"/>
      <c r="S292"/>
    </row>
    <row r="293" spans="1:20" s="6" customFormat="1">
      <c r="A293" s="35" t="s">
        <v>1790</v>
      </c>
      <c r="B293" s="1843">
        <v>45595</v>
      </c>
      <c r="C293" s="1843">
        <v>45586</v>
      </c>
      <c r="D293" s="1835">
        <v>19225</v>
      </c>
      <c r="E293" s="1947" t="s">
        <v>1115</v>
      </c>
      <c r="F293" s="1835">
        <v>1139</v>
      </c>
      <c r="G293" s="1947" t="s">
        <v>139</v>
      </c>
      <c r="H293" s="1949">
        <v>5</v>
      </c>
      <c r="I293" s="35" t="s">
        <v>6</v>
      </c>
      <c r="J293" s="1947"/>
      <c r="K293" s="1835"/>
      <c r="L293" s="464"/>
      <c r="S293"/>
    </row>
    <row r="294" spans="1:20" s="6" customFormat="1">
      <c r="A294" s="35" t="s">
        <v>3324</v>
      </c>
      <c r="B294" s="1843">
        <v>45595</v>
      </c>
      <c r="C294" s="1843">
        <v>45586</v>
      </c>
      <c r="D294" s="1835">
        <v>19228</v>
      </c>
      <c r="E294" s="1947" t="s">
        <v>1115</v>
      </c>
      <c r="F294" s="1835">
        <v>869</v>
      </c>
      <c r="G294" s="1947" t="s">
        <v>16</v>
      </c>
      <c r="H294" s="1949">
        <v>10</v>
      </c>
      <c r="I294" s="35" t="s">
        <v>6</v>
      </c>
      <c r="J294" s="1947"/>
      <c r="K294" s="1835"/>
      <c r="L294" s="464"/>
      <c r="S294"/>
    </row>
    <row r="295" spans="1:20" s="6" customFormat="1">
      <c r="A295" s="35" t="s">
        <v>174</v>
      </c>
      <c r="B295" s="1843">
        <v>45595</v>
      </c>
      <c r="C295" s="1843">
        <v>45586</v>
      </c>
      <c r="D295" s="1835">
        <v>19230</v>
      </c>
      <c r="E295" s="1947" t="s">
        <v>1115</v>
      </c>
      <c r="F295" s="1835">
        <v>855</v>
      </c>
      <c r="G295" s="1947" t="s">
        <v>38</v>
      </c>
      <c r="H295" s="1949">
        <v>6</v>
      </c>
      <c r="I295" s="35" t="s">
        <v>6</v>
      </c>
      <c r="J295" s="1947"/>
      <c r="K295" s="1835"/>
      <c r="L295" s="464"/>
      <c r="S295"/>
    </row>
    <row r="296" spans="1:20" s="6" customFormat="1">
      <c r="A296" s="35" t="s">
        <v>172</v>
      </c>
      <c r="B296" s="1843">
        <v>45588</v>
      </c>
      <c r="C296" s="1843">
        <v>45586</v>
      </c>
      <c r="D296" s="1835">
        <v>19234</v>
      </c>
      <c r="E296" s="1947" t="s">
        <v>1221</v>
      </c>
      <c r="F296" s="1835">
        <v>3314</v>
      </c>
      <c r="G296" s="1947" t="s">
        <v>5</v>
      </c>
      <c r="H296" s="1949">
        <v>15</v>
      </c>
      <c r="I296" s="35" t="s">
        <v>6</v>
      </c>
      <c r="J296" s="1947"/>
      <c r="K296" s="1835"/>
      <c r="L296" s="464"/>
      <c r="S296"/>
    </row>
    <row r="297" spans="1:20" s="6" customFormat="1">
      <c r="A297" s="35" t="s">
        <v>172</v>
      </c>
      <c r="B297" s="1843">
        <v>45625</v>
      </c>
      <c r="C297" s="1843">
        <v>45586</v>
      </c>
      <c r="D297" s="1835">
        <v>19235</v>
      </c>
      <c r="E297" s="1947" t="s">
        <v>1221</v>
      </c>
      <c r="F297" s="1835">
        <v>3314</v>
      </c>
      <c r="G297" s="1947" t="s">
        <v>5</v>
      </c>
      <c r="H297" s="1949">
        <v>20</v>
      </c>
      <c r="I297" s="35" t="s">
        <v>6</v>
      </c>
      <c r="J297" s="1947"/>
      <c r="K297" s="1835"/>
      <c r="L297" s="464"/>
      <c r="T297" s="1795"/>
    </row>
    <row r="298" spans="1:20" s="6" customFormat="1">
      <c r="A298" s="35" t="s">
        <v>86</v>
      </c>
      <c r="B298" s="1843">
        <v>45595</v>
      </c>
      <c r="C298" s="1843">
        <v>45593</v>
      </c>
      <c r="D298" s="1835">
        <v>19240</v>
      </c>
      <c r="E298" s="1947" t="s">
        <v>1221</v>
      </c>
      <c r="F298" s="1835">
        <v>1712</v>
      </c>
      <c r="G298" s="1947" t="s">
        <v>19</v>
      </c>
      <c r="H298" s="1949" t="s">
        <v>908</v>
      </c>
      <c r="I298" s="35" t="s">
        <v>6</v>
      </c>
      <c r="J298" s="1947"/>
      <c r="K298" s="1835"/>
      <c r="L298" s="464"/>
    </row>
    <row r="299" spans="1:20" s="6" customFormat="1">
      <c r="A299" s="35" t="s">
        <v>918</v>
      </c>
      <c r="B299" s="1843">
        <v>45587</v>
      </c>
      <c r="C299" s="1843">
        <v>45589</v>
      </c>
      <c r="D299" s="1835">
        <v>19241</v>
      </c>
      <c r="E299" s="1947" t="s">
        <v>1115</v>
      </c>
      <c r="F299" s="1835">
        <v>1126</v>
      </c>
      <c r="G299" s="1947" t="s">
        <v>57</v>
      </c>
      <c r="H299" s="1949">
        <v>10</v>
      </c>
      <c r="I299" s="35" t="s">
        <v>6</v>
      </c>
      <c r="J299" s="1947"/>
      <c r="K299" s="1835"/>
      <c r="L299" s="464"/>
    </row>
    <row r="300" spans="1:20" s="6" customFormat="1">
      <c r="A300" s="35" t="s">
        <v>3295</v>
      </c>
      <c r="B300" s="1843">
        <v>45589</v>
      </c>
      <c r="C300" s="1843">
        <v>45593</v>
      </c>
      <c r="D300" s="1835">
        <v>19053</v>
      </c>
      <c r="E300" s="1947" t="s">
        <v>2351</v>
      </c>
      <c r="F300" s="1835">
        <v>4811</v>
      </c>
      <c r="G300" s="1947" t="s">
        <v>22</v>
      </c>
      <c r="H300" s="1949">
        <v>10</v>
      </c>
      <c r="I300" s="35" t="s">
        <v>6</v>
      </c>
      <c r="J300" s="1947"/>
      <c r="K300" s="1835"/>
      <c r="L300" s="464"/>
      <c r="S300"/>
    </row>
    <row r="301" spans="1:20" s="6" customFormat="1">
      <c r="A301" s="35" t="s">
        <v>4346</v>
      </c>
      <c r="B301" s="1843">
        <v>45587</v>
      </c>
      <c r="C301" s="1843">
        <v>45593</v>
      </c>
      <c r="D301" s="1835">
        <v>19244</v>
      </c>
      <c r="E301" s="1947" t="s">
        <v>1221</v>
      </c>
      <c r="F301" s="1835">
        <v>4453</v>
      </c>
      <c r="G301" s="1947" t="s">
        <v>19</v>
      </c>
      <c r="H301" s="1949">
        <v>5</v>
      </c>
      <c r="I301" s="35" t="s">
        <v>6</v>
      </c>
      <c r="J301" s="1947"/>
      <c r="K301" s="1835"/>
      <c r="L301" s="464"/>
      <c r="S301"/>
    </row>
    <row r="302" spans="1:20" s="6" customFormat="1">
      <c r="A302" s="35" t="s">
        <v>4347</v>
      </c>
      <c r="B302" s="1843">
        <v>45587</v>
      </c>
      <c r="C302" s="1843">
        <v>45593</v>
      </c>
      <c r="D302" s="1835">
        <v>19245</v>
      </c>
      <c r="E302" s="1947" t="s">
        <v>1221</v>
      </c>
      <c r="F302" s="1835">
        <v>2244</v>
      </c>
      <c r="G302" s="1947" t="s">
        <v>17</v>
      </c>
      <c r="H302" s="1949" t="s">
        <v>840</v>
      </c>
      <c r="I302" s="35" t="s">
        <v>6</v>
      </c>
      <c r="J302" s="1947"/>
      <c r="K302" s="1835"/>
      <c r="L302" s="464"/>
      <c r="T302" s="1795"/>
    </row>
    <row r="303" spans="1:20" s="6" customFormat="1">
      <c r="A303" s="35" t="s">
        <v>67</v>
      </c>
      <c r="B303" s="1843">
        <v>22</v>
      </c>
      <c r="C303" s="1843">
        <v>45593</v>
      </c>
      <c r="D303" s="1835">
        <v>19250</v>
      </c>
      <c r="E303" s="1947" t="s">
        <v>2452</v>
      </c>
      <c r="F303" s="1835">
        <v>1862</v>
      </c>
      <c r="G303" s="1947" t="s">
        <v>20</v>
      </c>
      <c r="H303" s="1949">
        <v>30</v>
      </c>
      <c r="I303" s="35" t="s">
        <v>6</v>
      </c>
      <c r="J303" s="1947"/>
      <c r="K303" s="1835"/>
      <c r="L303" s="464"/>
      <c r="S303"/>
    </row>
    <row r="304" spans="1:20" s="6" customFormat="1">
      <c r="A304" s="35" t="s">
        <v>1080</v>
      </c>
      <c r="B304" s="1843">
        <v>22</v>
      </c>
      <c r="C304" s="1843">
        <v>45589</v>
      </c>
      <c r="D304" s="1835">
        <v>19256</v>
      </c>
      <c r="E304" s="1947" t="s">
        <v>2452</v>
      </c>
      <c r="F304" s="1835">
        <v>838</v>
      </c>
      <c r="G304" s="1947" t="s">
        <v>5</v>
      </c>
      <c r="H304" s="1949">
        <v>10</v>
      </c>
      <c r="I304" s="35" t="s">
        <v>6</v>
      </c>
      <c r="J304" s="1947"/>
      <c r="K304" s="1835"/>
      <c r="L304" s="464"/>
      <c r="S304"/>
    </row>
    <row r="305" spans="1:19" s="6" customFormat="1">
      <c r="A305" s="35" t="s">
        <v>4348</v>
      </c>
      <c r="B305" s="1843">
        <v>45588</v>
      </c>
      <c r="C305" s="1843">
        <v>45593</v>
      </c>
      <c r="D305" s="1835">
        <v>19271</v>
      </c>
      <c r="E305" s="2049" t="s">
        <v>2452</v>
      </c>
      <c r="F305" s="1835">
        <v>951</v>
      </c>
      <c r="G305" s="2049" t="s">
        <v>58</v>
      </c>
      <c r="H305" s="2050">
        <v>2</v>
      </c>
      <c r="I305" s="35" t="s">
        <v>6</v>
      </c>
      <c r="J305" s="1947"/>
      <c r="K305" s="1835"/>
      <c r="L305" s="464"/>
      <c r="S305"/>
    </row>
    <row r="306" spans="1:19" s="6" customFormat="1">
      <c r="A306" s="35"/>
      <c r="B306" s="1843"/>
      <c r="C306" s="1843"/>
      <c r="D306" s="1835"/>
      <c r="E306" s="2049" t="s">
        <v>2452</v>
      </c>
      <c r="F306" s="2049">
        <v>4950</v>
      </c>
      <c r="G306" s="2049" t="s">
        <v>1014</v>
      </c>
      <c r="H306" s="1949">
        <v>2</v>
      </c>
      <c r="I306" s="35" t="s">
        <v>6</v>
      </c>
      <c r="J306" s="1947"/>
      <c r="K306" s="1835"/>
      <c r="L306" s="464"/>
      <c r="S306"/>
    </row>
    <row r="307" spans="1:19" s="6" customFormat="1">
      <c r="A307" s="35" t="s">
        <v>115</v>
      </c>
      <c r="B307" s="1843">
        <v>45588</v>
      </c>
      <c r="C307" s="1843">
        <v>45593</v>
      </c>
      <c r="D307" s="1835">
        <v>19275</v>
      </c>
      <c r="E307" s="2049" t="s">
        <v>2452</v>
      </c>
      <c r="F307" s="2049">
        <v>2604</v>
      </c>
      <c r="G307" s="2049" t="s">
        <v>116</v>
      </c>
      <c r="H307" s="1949">
        <v>21</v>
      </c>
      <c r="I307" s="35" t="s">
        <v>6</v>
      </c>
      <c r="J307" s="1947"/>
      <c r="K307" s="1835"/>
      <c r="L307" s="464"/>
      <c r="S307"/>
    </row>
    <row r="308" spans="1:19" s="6" customFormat="1">
      <c r="A308" s="35" t="s">
        <v>3437</v>
      </c>
      <c r="B308" s="1843">
        <v>45588</v>
      </c>
      <c r="C308" s="1843">
        <v>45593</v>
      </c>
      <c r="D308" s="1835">
        <v>19269</v>
      </c>
      <c r="E308" s="2049" t="s">
        <v>2452</v>
      </c>
      <c r="F308" s="2049">
        <v>822</v>
      </c>
      <c r="G308" s="2049" t="s">
        <v>19</v>
      </c>
      <c r="H308" s="1949">
        <v>40</v>
      </c>
      <c r="I308" s="35" t="s">
        <v>12</v>
      </c>
      <c r="J308" s="1947"/>
      <c r="K308" s="1835"/>
      <c r="L308" s="464"/>
      <c r="S308"/>
    </row>
    <row r="309" spans="1:19" s="6" customFormat="1">
      <c r="A309" s="35" t="s">
        <v>1531</v>
      </c>
      <c r="B309" s="1843">
        <v>45588</v>
      </c>
      <c r="C309" s="1843">
        <v>45593</v>
      </c>
      <c r="D309" s="1835">
        <v>19267</v>
      </c>
      <c r="E309" s="2049" t="s">
        <v>4349</v>
      </c>
      <c r="F309" s="2049">
        <v>4163</v>
      </c>
      <c r="G309" s="2049" t="s">
        <v>22</v>
      </c>
      <c r="H309" s="1949">
        <v>40</v>
      </c>
      <c r="I309" s="35" t="s">
        <v>6</v>
      </c>
      <c r="J309" s="1947"/>
      <c r="K309" s="1835"/>
      <c r="L309" s="464"/>
      <c r="S309"/>
    </row>
    <row r="310" spans="1:19" s="6" customFormat="1">
      <c r="A310" s="235" t="s">
        <v>188</v>
      </c>
      <c r="B310" s="1841">
        <v>45588</v>
      </c>
      <c r="C310" s="1841"/>
      <c r="D310" s="1829">
        <v>19264</v>
      </c>
      <c r="E310" s="2044" t="s">
        <v>2452</v>
      </c>
      <c r="F310" s="2044">
        <v>2800</v>
      </c>
      <c r="G310" s="2044" t="s">
        <v>1911</v>
      </c>
      <c r="H310" s="1955">
        <v>20</v>
      </c>
      <c r="I310" s="235"/>
      <c r="J310" s="1954"/>
      <c r="K310" s="1829"/>
      <c r="L310" s="454"/>
      <c r="S310"/>
    </row>
    <row r="311" spans="1:19" s="6" customFormat="1">
      <c r="A311" s="35" t="s">
        <v>4350</v>
      </c>
      <c r="B311" s="1843">
        <v>45588</v>
      </c>
      <c r="C311" s="1843">
        <v>45589</v>
      </c>
      <c r="D311" s="1835">
        <v>19258</v>
      </c>
      <c r="E311" s="2049" t="s">
        <v>2452</v>
      </c>
      <c r="F311" s="2049">
        <v>3302</v>
      </c>
      <c r="G311" s="2049" t="s">
        <v>15</v>
      </c>
      <c r="H311" s="1949">
        <v>15</v>
      </c>
      <c r="I311" s="35" t="s">
        <v>6</v>
      </c>
      <c r="J311" s="1947"/>
      <c r="K311" s="1835"/>
      <c r="L311" s="464"/>
      <c r="S311"/>
    </row>
    <row r="312" spans="1:19" s="6" customFormat="1">
      <c r="A312" s="35" t="s">
        <v>740</v>
      </c>
      <c r="B312" s="1843">
        <v>45588</v>
      </c>
      <c r="C312" s="1843">
        <v>45589</v>
      </c>
      <c r="D312" s="1835">
        <v>19276</v>
      </c>
      <c r="E312" s="2049" t="s">
        <v>2452</v>
      </c>
      <c r="F312" s="2049">
        <v>1862</v>
      </c>
      <c r="G312" s="2049" t="s">
        <v>20</v>
      </c>
      <c r="H312" s="1949">
        <v>10</v>
      </c>
      <c r="I312" s="35" t="s">
        <v>6</v>
      </c>
      <c r="J312" s="1947"/>
      <c r="K312" s="1835"/>
      <c r="L312" s="464"/>
      <c r="S312"/>
    </row>
    <row r="313" spans="1:19" s="6" customFormat="1">
      <c r="A313" s="35"/>
      <c r="B313" s="1843"/>
      <c r="C313" s="1843"/>
      <c r="D313" s="1835">
        <v>19276</v>
      </c>
      <c r="E313" s="2049" t="s">
        <v>2452</v>
      </c>
      <c r="F313" s="2049">
        <v>2620</v>
      </c>
      <c r="G313" s="2049" t="s">
        <v>127</v>
      </c>
      <c r="H313" s="2050" t="s">
        <v>1212</v>
      </c>
      <c r="I313" s="35" t="s">
        <v>6</v>
      </c>
      <c r="J313" s="1947"/>
      <c r="K313" s="1835"/>
      <c r="L313" s="464"/>
      <c r="S313"/>
    </row>
    <row r="314" spans="1:19" s="6" customFormat="1">
      <c r="A314" s="35" t="s">
        <v>313</v>
      </c>
      <c r="B314" s="2051">
        <v>45601</v>
      </c>
      <c r="C314" s="2051">
        <v>45596</v>
      </c>
      <c r="D314" s="2049">
        <v>19292</v>
      </c>
      <c r="E314" s="2049" t="s">
        <v>2212</v>
      </c>
      <c r="F314" s="2049">
        <v>4223</v>
      </c>
      <c r="G314" s="2049" t="s">
        <v>96</v>
      </c>
      <c r="H314" s="2050">
        <v>12</v>
      </c>
      <c r="I314" s="35" t="s">
        <v>6</v>
      </c>
      <c r="J314" s="2049"/>
      <c r="K314" s="2049"/>
      <c r="L314" s="464"/>
      <c r="S314"/>
    </row>
    <row r="315" spans="1:19" s="6" customFormat="1">
      <c r="A315" s="35" t="s">
        <v>2177</v>
      </c>
      <c r="B315" s="2051">
        <v>45596</v>
      </c>
      <c r="C315" s="2051">
        <v>45593</v>
      </c>
      <c r="D315" s="2049">
        <v>19295</v>
      </c>
      <c r="E315" s="2049" t="s">
        <v>1221</v>
      </c>
      <c r="F315" s="2049">
        <v>2438</v>
      </c>
      <c r="G315" s="2049" t="s">
        <v>47</v>
      </c>
      <c r="H315" s="2050" t="s">
        <v>1066</v>
      </c>
      <c r="I315" s="35" t="s">
        <v>6</v>
      </c>
      <c r="J315" s="2049"/>
      <c r="K315" s="2049"/>
      <c r="L315" s="464"/>
      <c r="S315"/>
    </row>
    <row r="316" spans="1:19" s="6" customFormat="1">
      <c r="A316" s="35" t="s">
        <v>2123</v>
      </c>
      <c r="B316" s="1843">
        <v>45596</v>
      </c>
      <c r="C316" s="1843">
        <v>45593</v>
      </c>
      <c r="D316" s="1835">
        <v>19297</v>
      </c>
      <c r="E316" s="2049" t="s">
        <v>1115</v>
      </c>
      <c r="F316" s="2049">
        <v>951</v>
      </c>
      <c r="G316" s="2049" t="s">
        <v>58</v>
      </c>
      <c r="H316" s="2050">
        <v>1</v>
      </c>
      <c r="I316" s="35" t="s">
        <v>6</v>
      </c>
      <c r="J316" s="1947"/>
      <c r="K316" s="1835"/>
      <c r="L316" s="464"/>
      <c r="S316"/>
    </row>
    <row r="317" spans="1:19" s="6" customFormat="1">
      <c r="A317" s="35" t="s">
        <v>472</v>
      </c>
      <c r="B317" s="1843">
        <v>45602</v>
      </c>
      <c r="C317" s="1843">
        <v>45594</v>
      </c>
      <c r="D317" s="1835">
        <v>19302</v>
      </c>
      <c r="E317" s="2049" t="s">
        <v>7</v>
      </c>
      <c r="F317" s="2049">
        <v>2807</v>
      </c>
      <c r="G317" s="2049" t="s">
        <v>79</v>
      </c>
      <c r="H317" s="2050">
        <v>10</v>
      </c>
      <c r="I317" s="35" t="s">
        <v>6</v>
      </c>
      <c r="J317" s="1947"/>
      <c r="K317" s="1835"/>
      <c r="L317" s="464"/>
      <c r="S317"/>
    </row>
    <row r="318" spans="1:19" s="6" customFormat="1">
      <c r="A318" s="35"/>
      <c r="B318" s="1843"/>
      <c r="C318" s="1843"/>
      <c r="D318" s="1835"/>
      <c r="E318" s="2049" t="s">
        <v>1221</v>
      </c>
      <c r="F318" s="2049">
        <v>4268</v>
      </c>
      <c r="G318" s="2049" t="s">
        <v>29</v>
      </c>
      <c r="H318" s="2050">
        <v>51</v>
      </c>
      <c r="I318" s="35" t="s">
        <v>6</v>
      </c>
      <c r="J318" s="1947"/>
      <c r="K318" s="1835"/>
      <c r="L318" s="464"/>
      <c r="S318"/>
    </row>
    <row r="319" spans="1:19" s="6" customFormat="1">
      <c r="A319" s="35" t="s">
        <v>4193</v>
      </c>
      <c r="B319" s="1843">
        <v>45602</v>
      </c>
      <c r="C319" s="1843">
        <v>45594</v>
      </c>
      <c r="D319" s="1835">
        <v>19305</v>
      </c>
      <c r="E319" s="2049" t="s">
        <v>1115</v>
      </c>
      <c r="F319" s="2049">
        <v>1087</v>
      </c>
      <c r="G319" s="2049" t="s">
        <v>46</v>
      </c>
      <c r="H319" s="2050">
        <v>30</v>
      </c>
      <c r="I319" s="35" t="s">
        <v>6</v>
      </c>
      <c r="J319" s="1947"/>
      <c r="K319" s="1835"/>
      <c r="L319" s="464"/>
      <c r="S319"/>
    </row>
    <row r="320" spans="1:19" s="6" customFormat="1">
      <c r="A320" s="35" t="s">
        <v>86</v>
      </c>
      <c r="B320" s="1843">
        <v>45602</v>
      </c>
      <c r="C320" s="1843">
        <v>45594</v>
      </c>
      <c r="D320" s="1835">
        <v>19307</v>
      </c>
      <c r="E320" s="2049" t="s">
        <v>1221</v>
      </c>
      <c r="F320" s="2049">
        <v>2244</v>
      </c>
      <c r="G320" s="2049" t="s">
        <v>17</v>
      </c>
      <c r="H320" s="2050" t="s">
        <v>1963</v>
      </c>
      <c r="I320" s="35" t="s">
        <v>6</v>
      </c>
      <c r="J320" s="1947"/>
      <c r="K320" s="1835"/>
      <c r="L320" s="464"/>
      <c r="S320"/>
    </row>
    <row r="321" spans="1:19" s="6" customFormat="1">
      <c r="A321" s="35" t="s">
        <v>1057</v>
      </c>
      <c r="B321" s="1843">
        <v>45593</v>
      </c>
      <c r="C321" s="1843">
        <v>45593</v>
      </c>
      <c r="D321" s="1835">
        <v>19287</v>
      </c>
      <c r="E321" s="2049" t="s">
        <v>1115</v>
      </c>
      <c r="F321" s="2049">
        <v>2639</v>
      </c>
      <c r="G321" s="2049" t="s">
        <v>142</v>
      </c>
      <c r="H321" s="2050">
        <v>5</v>
      </c>
      <c r="I321" s="35" t="s">
        <v>6</v>
      </c>
      <c r="J321" s="1947"/>
      <c r="K321" s="1835"/>
      <c r="L321" s="464"/>
      <c r="S321"/>
    </row>
    <row r="322" spans="1:19" s="6" customFormat="1">
      <c r="A322" s="35"/>
      <c r="B322" s="1843"/>
      <c r="C322" s="1843"/>
      <c r="D322" s="1835"/>
      <c r="E322" s="2049" t="s">
        <v>1115</v>
      </c>
      <c r="F322" s="2049">
        <v>2515</v>
      </c>
      <c r="G322" s="2049" t="s">
        <v>35</v>
      </c>
      <c r="H322" s="2050">
        <v>10</v>
      </c>
      <c r="I322" s="35" t="s">
        <v>6</v>
      </c>
      <c r="J322" s="1947"/>
      <c r="K322" s="1835"/>
      <c r="L322" s="464"/>
      <c r="S322"/>
    </row>
    <row r="323" spans="1:19" s="6" customFormat="1">
      <c r="A323" s="35" t="s">
        <v>898</v>
      </c>
      <c r="B323" s="1843">
        <v>45602</v>
      </c>
      <c r="C323" s="1843">
        <v>45594</v>
      </c>
      <c r="D323" s="1835">
        <v>19310</v>
      </c>
      <c r="E323" s="2049" t="s">
        <v>1115</v>
      </c>
      <c r="F323" s="2049">
        <v>744</v>
      </c>
      <c r="G323" s="2049" t="s">
        <v>48</v>
      </c>
      <c r="H323" s="2050">
        <v>5</v>
      </c>
      <c r="I323" s="35" t="s">
        <v>6</v>
      </c>
      <c r="J323" s="1947"/>
      <c r="K323" s="1835"/>
      <c r="L323" s="464"/>
      <c r="S323"/>
    </row>
    <row r="324" spans="1:19" s="6" customFormat="1">
      <c r="A324" s="235" t="s">
        <v>3313</v>
      </c>
      <c r="B324" s="1841">
        <v>45602</v>
      </c>
      <c r="C324" s="1841"/>
      <c r="D324" s="1829">
        <v>19313</v>
      </c>
      <c r="E324" s="2044" t="s">
        <v>153</v>
      </c>
      <c r="F324" s="2044">
        <v>2987</v>
      </c>
      <c r="G324" s="2044" t="s">
        <v>17</v>
      </c>
      <c r="H324" s="2040" t="s">
        <v>2025</v>
      </c>
      <c r="I324" s="235"/>
      <c r="J324" s="2052" t="s">
        <v>270</v>
      </c>
      <c r="K324" s="1829"/>
      <c r="L324" s="454"/>
      <c r="S324"/>
    </row>
    <row r="325" spans="1:19" s="6" customFormat="1">
      <c r="A325" s="235"/>
      <c r="B325" s="1841"/>
      <c r="C325" s="1841"/>
      <c r="D325" s="1829"/>
      <c r="E325" s="2044" t="s">
        <v>453</v>
      </c>
      <c r="F325" s="2044">
        <v>4917</v>
      </c>
      <c r="G325" s="2044" t="s">
        <v>17</v>
      </c>
      <c r="H325" s="2040" t="s">
        <v>2025</v>
      </c>
      <c r="I325" s="235"/>
      <c r="J325" s="2052" t="s">
        <v>270</v>
      </c>
      <c r="K325" s="1829"/>
      <c r="L325" s="454"/>
      <c r="S325"/>
    </row>
    <row r="326" spans="1:19" s="6" customFormat="1">
      <c r="A326" s="235"/>
      <c r="B326" s="1841"/>
      <c r="C326" s="1841"/>
      <c r="D326" s="1829"/>
      <c r="E326" s="2044" t="s">
        <v>69</v>
      </c>
      <c r="F326" s="2044">
        <v>5027</v>
      </c>
      <c r="G326" s="2044" t="s">
        <v>17</v>
      </c>
      <c r="H326" s="2040" t="s">
        <v>952</v>
      </c>
      <c r="I326" s="235"/>
      <c r="J326" s="2052" t="s">
        <v>270</v>
      </c>
      <c r="K326" s="1829"/>
      <c r="L326" s="454"/>
      <c r="S326"/>
    </row>
    <row r="327" spans="1:19" s="6" customFormat="1">
      <c r="A327" s="235"/>
      <c r="B327" s="1841"/>
      <c r="C327" s="1841"/>
      <c r="D327" s="1829"/>
      <c r="E327" s="2044" t="s">
        <v>131</v>
      </c>
      <c r="F327" s="2044">
        <v>3487</v>
      </c>
      <c r="G327" s="2044" t="s">
        <v>17</v>
      </c>
      <c r="H327" s="2040" t="s">
        <v>882</v>
      </c>
      <c r="I327" s="235"/>
      <c r="J327" s="2052" t="s">
        <v>270</v>
      </c>
      <c r="K327" s="1829"/>
      <c r="L327" s="454"/>
      <c r="S327"/>
    </row>
    <row r="328" spans="1:19" s="6" customFormat="1">
      <c r="A328" s="235"/>
      <c r="B328" s="1841"/>
      <c r="C328" s="1841"/>
      <c r="D328" s="1829"/>
      <c r="E328" s="2044" t="s">
        <v>81</v>
      </c>
      <c r="F328" s="2044">
        <v>3486</v>
      </c>
      <c r="G328" s="2044" t="s">
        <v>17</v>
      </c>
      <c r="H328" s="2040" t="s">
        <v>952</v>
      </c>
      <c r="I328" s="235"/>
      <c r="J328" s="2052" t="s">
        <v>270</v>
      </c>
      <c r="K328" s="1829"/>
      <c r="L328" s="454"/>
      <c r="S328"/>
    </row>
    <row r="329" spans="1:19" s="6" customFormat="1">
      <c r="A329" s="35" t="s">
        <v>3861</v>
      </c>
      <c r="B329" s="1843">
        <v>45602</v>
      </c>
      <c r="C329" s="1843">
        <v>45594</v>
      </c>
      <c r="D329" s="1835">
        <v>19315</v>
      </c>
      <c r="E329" s="2049" t="s">
        <v>1115</v>
      </c>
      <c r="F329" s="2049">
        <v>2357</v>
      </c>
      <c r="G329" s="2049" t="s">
        <v>35</v>
      </c>
      <c r="H329" s="2050">
        <v>15</v>
      </c>
      <c r="I329" s="35" t="s">
        <v>6</v>
      </c>
      <c r="J329" s="1947"/>
      <c r="K329" s="1835"/>
      <c r="L329" s="464"/>
      <c r="S329"/>
    </row>
    <row r="330" spans="1:19" s="6" customFormat="1">
      <c r="A330" s="35" t="s">
        <v>2900</v>
      </c>
      <c r="B330" s="1843">
        <v>45596</v>
      </c>
      <c r="C330" s="1843">
        <v>45594</v>
      </c>
      <c r="D330" s="1835">
        <v>19274</v>
      </c>
      <c r="E330" s="2049" t="s">
        <v>1221</v>
      </c>
      <c r="F330" s="2049">
        <v>4177</v>
      </c>
      <c r="G330" s="2049" t="s">
        <v>521</v>
      </c>
      <c r="H330" s="2050">
        <v>6</v>
      </c>
      <c r="I330" s="35" t="s">
        <v>6</v>
      </c>
      <c r="J330" s="1947"/>
      <c r="K330" s="1835"/>
      <c r="L330" s="464"/>
      <c r="S330"/>
    </row>
    <row r="331" spans="1:19" s="6" customFormat="1">
      <c r="A331" s="35" t="s">
        <v>4060</v>
      </c>
      <c r="B331" s="1843">
        <v>45607</v>
      </c>
      <c r="C331" s="1843">
        <v>45596</v>
      </c>
      <c r="D331" s="1835">
        <v>19340</v>
      </c>
      <c r="E331" s="2049" t="s">
        <v>1115</v>
      </c>
      <c r="F331" s="2049">
        <v>5416</v>
      </c>
      <c r="G331" s="2049" t="s">
        <v>22</v>
      </c>
      <c r="H331" s="2050">
        <v>5</v>
      </c>
      <c r="I331" s="35" t="s">
        <v>6</v>
      </c>
      <c r="J331" s="1947"/>
      <c r="K331" s="1835"/>
      <c r="L331" s="464"/>
      <c r="S331"/>
    </row>
    <row r="332" spans="1:19" s="6" customFormat="1">
      <c r="A332" s="35" t="s">
        <v>86</v>
      </c>
      <c r="B332" s="1843">
        <v>45603</v>
      </c>
      <c r="C332" s="1843">
        <v>45596</v>
      </c>
      <c r="D332" s="1835">
        <v>19334</v>
      </c>
      <c r="E332" s="2049" t="s">
        <v>1221</v>
      </c>
      <c r="F332" s="2049">
        <v>2244</v>
      </c>
      <c r="G332" s="2049" t="s">
        <v>17</v>
      </c>
      <c r="H332" s="2050">
        <v>1.4</v>
      </c>
      <c r="I332" s="35" t="s">
        <v>6</v>
      </c>
      <c r="J332" s="1947"/>
      <c r="K332" s="1835"/>
      <c r="L332" s="464"/>
      <c r="S332"/>
    </row>
    <row r="333" spans="1:19" s="6" customFormat="1">
      <c r="A333" s="35"/>
      <c r="B333" s="1843"/>
      <c r="C333" s="1843"/>
      <c r="D333" s="1835"/>
      <c r="E333" s="2049" t="s">
        <v>1221</v>
      </c>
      <c r="F333" s="2049">
        <v>1712</v>
      </c>
      <c r="G333" s="2049" t="s">
        <v>19</v>
      </c>
      <c r="H333" s="2050" t="s">
        <v>908</v>
      </c>
      <c r="I333" s="35" t="s">
        <v>6</v>
      </c>
      <c r="J333" s="1947"/>
      <c r="K333" s="1835"/>
      <c r="L333" s="464"/>
      <c r="S333"/>
    </row>
    <row r="334" spans="1:19" s="6" customFormat="1">
      <c r="A334" s="35" t="s">
        <v>580</v>
      </c>
      <c r="B334" s="1843">
        <v>45604</v>
      </c>
      <c r="C334" s="1843">
        <v>45596</v>
      </c>
      <c r="D334" s="1835">
        <v>19351</v>
      </c>
      <c r="E334" s="2049" t="s">
        <v>1115</v>
      </c>
      <c r="F334" s="2049">
        <v>3620</v>
      </c>
      <c r="G334" s="2049" t="s">
        <v>22</v>
      </c>
      <c r="H334" s="2050">
        <v>25</v>
      </c>
      <c r="I334" s="35" t="s">
        <v>6</v>
      </c>
      <c r="J334" s="1947"/>
      <c r="K334" s="1835"/>
      <c r="L334" s="464"/>
      <c r="S334"/>
    </row>
    <row r="335" spans="1:19" s="6" customFormat="1">
      <c r="A335" s="35"/>
      <c r="B335" s="1843"/>
      <c r="C335" s="1843"/>
      <c r="D335" s="1835"/>
      <c r="E335" s="2049" t="s">
        <v>1115</v>
      </c>
      <c r="F335" s="2049">
        <v>3605</v>
      </c>
      <c r="G335" s="2049" t="s">
        <v>21</v>
      </c>
      <c r="H335" s="2050" t="s">
        <v>984</v>
      </c>
      <c r="I335" s="35" t="s">
        <v>6</v>
      </c>
      <c r="J335" s="1947"/>
      <c r="K335" s="1835"/>
      <c r="L335" s="464"/>
      <c r="S335"/>
    </row>
    <row r="336" spans="1:19" s="6" customFormat="1">
      <c r="A336" s="235" t="s">
        <v>1653</v>
      </c>
      <c r="B336" s="1841">
        <v>45607</v>
      </c>
      <c r="C336" s="1841"/>
      <c r="D336" s="1829">
        <v>19355</v>
      </c>
      <c r="E336" s="2044" t="s">
        <v>1221</v>
      </c>
      <c r="F336" s="2044">
        <v>5487</v>
      </c>
      <c r="G336" s="2044" t="s">
        <v>48</v>
      </c>
      <c r="H336" s="2040">
        <v>20</v>
      </c>
      <c r="I336" s="235"/>
      <c r="J336" s="2044" t="s">
        <v>4360</v>
      </c>
      <c r="K336" s="1829"/>
      <c r="L336" s="454"/>
      <c r="S336"/>
    </row>
    <row r="337" spans="1:19" s="6" customFormat="1">
      <c r="A337" s="235"/>
      <c r="B337" s="1841"/>
      <c r="C337" s="1841"/>
      <c r="D337" s="1829"/>
      <c r="E337" s="2044" t="s">
        <v>1115</v>
      </c>
      <c r="F337" s="2044">
        <v>951</v>
      </c>
      <c r="G337" s="2044" t="s">
        <v>58</v>
      </c>
      <c r="H337" s="2040">
        <v>20</v>
      </c>
      <c r="I337" s="235"/>
      <c r="J337" s="1954"/>
      <c r="K337" s="1829"/>
      <c r="L337" s="454"/>
      <c r="S337"/>
    </row>
    <row r="338" spans="1:19" s="6" customFormat="1">
      <c r="A338" s="235"/>
      <c r="B338" s="1841"/>
      <c r="C338" s="1841"/>
      <c r="D338" s="1829"/>
      <c r="E338" s="2044" t="s">
        <v>1221</v>
      </c>
      <c r="F338" s="2044">
        <v>3827</v>
      </c>
      <c r="G338" s="2044" t="s">
        <v>9</v>
      </c>
      <c r="H338" s="2040">
        <v>20</v>
      </c>
      <c r="I338" s="235"/>
      <c r="J338" s="1954"/>
      <c r="K338" s="1829"/>
      <c r="L338" s="454"/>
      <c r="S338"/>
    </row>
    <row r="339" spans="1:19" s="6" customFormat="1">
      <c r="A339" s="35" t="s">
        <v>1508</v>
      </c>
      <c r="B339" s="1843">
        <v>45590</v>
      </c>
      <c r="C339" s="1843">
        <v>45596</v>
      </c>
      <c r="D339" s="1835">
        <v>19356</v>
      </c>
      <c r="E339" s="2049" t="s">
        <v>1115</v>
      </c>
      <c r="F339" s="2049">
        <v>2646</v>
      </c>
      <c r="G339" s="2049" t="s">
        <v>182</v>
      </c>
      <c r="H339" s="2050">
        <v>50</v>
      </c>
      <c r="I339" s="35" t="s">
        <v>6</v>
      </c>
      <c r="J339" s="1947"/>
      <c r="K339" s="1835"/>
      <c r="L339" s="464"/>
      <c r="S339"/>
    </row>
    <row r="340" spans="1:19" s="6" customFormat="1">
      <c r="A340" s="35" t="s">
        <v>2488</v>
      </c>
      <c r="B340" s="1843">
        <v>45596</v>
      </c>
      <c r="C340" s="1843">
        <v>45595</v>
      </c>
      <c r="D340" s="1835">
        <v>19025</v>
      </c>
      <c r="E340" s="2049" t="s">
        <v>1221</v>
      </c>
      <c r="F340" s="2049">
        <v>5402</v>
      </c>
      <c r="G340" s="2049" t="s">
        <v>47</v>
      </c>
      <c r="H340" s="2050" t="s">
        <v>4361</v>
      </c>
      <c r="I340" s="35" t="s">
        <v>6</v>
      </c>
      <c r="J340" s="1947"/>
      <c r="K340" s="1835"/>
      <c r="L340" s="464"/>
      <c r="S340"/>
    </row>
    <row r="341" spans="1:19" s="6" customFormat="1">
      <c r="A341" s="35" t="s">
        <v>1303</v>
      </c>
      <c r="B341" s="1843">
        <v>45600</v>
      </c>
      <c r="C341" s="1843">
        <v>45596</v>
      </c>
      <c r="D341" s="1835">
        <v>19280</v>
      </c>
      <c r="E341" s="2049" t="s">
        <v>1221</v>
      </c>
      <c r="F341" s="2049">
        <v>3630</v>
      </c>
      <c r="G341" s="2049" t="s">
        <v>1465</v>
      </c>
      <c r="H341" s="2050">
        <v>5</v>
      </c>
      <c r="I341" s="35" t="s">
        <v>6</v>
      </c>
      <c r="J341" s="1947"/>
      <c r="K341" s="1835"/>
      <c r="L341" s="464"/>
      <c r="S341"/>
    </row>
    <row r="342" spans="1:19" s="6" customFormat="1">
      <c r="A342" s="35"/>
      <c r="B342" s="1843"/>
      <c r="C342" s="1843"/>
      <c r="D342" s="1835"/>
      <c r="E342" s="2049" t="s">
        <v>2351</v>
      </c>
      <c r="F342" s="2049">
        <v>3623</v>
      </c>
      <c r="G342" s="2049" t="s">
        <v>47</v>
      </c>
      <c r="H342" s="2050">
        <v>60</v>
      </c>
      <c r="I342" s="35" t="s">
        <v>6</v>
      </c>
      <c r="J342" s="1947"/>
      <c r="K342" s="1835"/>
      <c r="L342" s="464"/>
      <c r="S342"/>
    </row>
    <row r="343" spans="1:19" s="6" customFormat="1">
      <c r="A343" s="35"/>
      <c r="B343" s="1843"/>
      <c r="C343" s="1843"/>
      <c r="D343" s="1835"/>
      <c r="E343" s="2049" t="s">
        <v>1221</v>
      </c>
      <c r="F343" s="2049">
        <v>3624</v>
      </c>
      <c r="G343" s="2049" t="s">
        <v>63</v>
      </c>
      <c r="H343" s="2050">
        <v>15</v>
      </c>
      <c r="I343" s="35" t="s">
        <v>6</v>
      </c>
      <c r="J343" s="1947"/>
      <c r="K343" s="1835"/>
      <c r="L343" s="464"/>
      <c r="S343"/>
    </row>
    <row r="344" spans="1:19" s="6" customFormat="1">
      <c r="A344" s="235" t="s">
        <v>2725</v>
      </c>
      <c r="B344" s="1841">
        <v>45596</v>
      </c>
      <c r="C344" s="1841"/>
      <c r="D344" s="1829">
        <v>19290</v>
      </c>
      <c r="E344" s="2044" t="s">
        <v>1221</v>
      </c>
      <c r="F344" s="2044">
        <v>4517</v>
      </c>
      <c r="G344" s="2044" t="s">
        <v>119</v>
      </c>
      <c r="H344" s="2040" t="s">
        <v>4366</v>
      </c>
      <c r="I344" s="235"/>
      <c r="J344" s="1954"/>
      <c r="K344" s="1829"/>
      <c r="L344" s="454"/>
      <c r="S344"/>
    </row>
    <row r="345" spans="1:19" s="6" customFormat="1">
      <c r="A345" s="235" t="s">
        <v>3717</v>
      </c>
      <c r="B345" s="1841">
        <v>45604</v>
      </c>
      <c r="C345" s="1841"/>
      <c r="D345" s="1829">
        <v>19380</v>
      </c>
      <c r="E345" s="2044" t="s">
        <v>7</v>
      </c>
      <c r="F345" s="2044">
        <v>5041</v>
      </c>
      <c r="G345" s="2044" t="s">
        <v>17</v>
      </c>
      <c r="H345" s="2040">
        <v>10</v>
      </c>
      <c r="I345" s="235"/>
      <c r="J345" s="1954"/>
      <c r="K345" s="1829"/>
      <c r="L345" s="454"/>
      <c r="S345"/>
    </row>
    <row r="346" spans="1:19" s="6" customFormat="1">
      <c r="A346" s="235"/>
      <c r="B346" s="1841"/>
      <c r="C346" s="1841"/>
      <c r="D346" s="1829"/>
      <c r="E346" s="2044"/>
      <c r="F346" s="2044"/>
      <c r="G346" s="2044"/>
      <c r="H346" s="2040"/>
      <c r="I346" s="235"/>
      <c r="J346" s="1954"/>
      <c r="K346" s="1829"/>
      <c r="L346" s="454"/>
      <c r="S346"/>
    </row>
    <row r="347" spans="1:19" s="6" customFormat="1">
      <c r="A347" s="235"/>
      <c r="B347" s="1841"/>
      <c r="C347" s="1841"/>
      <c r="D347" s="1829"/>
      <c r="E347" s="2044"/>
      <c r="F347" s="2044"/>
      <c r="G347" s="2044"/>
      <c r="H347" s="2040"/>
      <c r="I347" s="235"/>
      <c r="J347" s="1954"/>
      <c r="K347" s="1829"/>
      <c r="L347" s="454"/>
      <c r="S347"/>
    </row>
    <row r="348" spans="1:19" s="6" customFormat="1">
      <c r="A348" s="235"/>
      <c r="B348" s="1841"/>
      <c r="C348" s="1841"/>
      <c r="D348" s="1829"/>
      <c r="E348" s="2044"/>
      <c r="F348" s="2044"/>
      <c r="G348" s="2044"/>
      <c r="H348" s="2040"/>
      <c r="I348" s="235"/>
      <c r="J348" s="1954"/>
      <c r="K348" s="1829"/>
      <c r="L348" s="454"/>
      <c r="S348"/>
    </row>
    <row r="349" spans="1:19" s="6" customFormat="1">
      <c r="A349" s="235"/>
      <c r="B349" s="1841"/>
      <c r="C349" s="1841"/>
      <c r="D349" s="1829"/>
      <c r="E349" s="2044"/>
      <c r="F349" s="2044"/>
      <c r="G349" s="2044"/>
      <c r="H349" s="2040"/>
      <c r="I349" s="235"/>
      <c r="J349" s="1954"/>
      <c r="K349" s="1829"/>
      <c r="L349" s="454"/>
      <c r="S349"/>
    </row>
    <row r="350" spans="1:19" s="6" customFormat="1">
      <c r="A350" s="235"/>
      <c r="B350" s="1841"/>
      <c r="C350" s="1841"/>
      <c r="D350" s="1829"/>
      <c r="E350" s="2044"/>
      <c r="F350" s="2044"/>
      <c r="G350" s="2044"/>
      <c r="H350" s="2040"/>
      <c r="I350" s="235"/>
      <c r="J350" s="1954"/>
      <c r="K350" s="1829"/>
      <c r="L350" s="454"/>
      <c r="S350"/>
    </row>
    <row r="351" spans="1:19" s="6" customFormat="1">
      <c r="A351" s="235"/>
      <c r="B351" s="1841"/>
      <c r="C351" s="1841"/>
      <c r="D351" s="1829"/>
      <c r="E351" s="2044"/>
      <c r="F351" s="2044"/>
      <c r="G351" s="2044"/>
      <c r="H351" s="2040"/>
      <c r="I351" s="235"/>
      <c r="J351" s="1954"/>
      <c r="K351" s="1829"/>
      <c r="L351" s="454"/>
      <c r="S351"/>
    </row>
    <row r="352" spans="1:19" s="6" customFormat="1">
      <c r="A352" s="235"/>
      <c r="B352" s="1841"/>
      <c r="C352" s="1841"/>
      <c r="D352" s="1829"/>
      <c r="E352" s="2044"/>
      <c r="F352" s="2044"/>
      <c r="G352" s="2044"/>
      <c r="H352" s="2040"/>
      <c r="I352" s="235"/>
      <c r="J352" s="1954"/>
      <c r="K352" s="1829"/>
      <c r="L352" s="454"/>
      <c r="S352"/>
    </row>
    <row r="353" spans="1:19" s="6" customFormat="1">
      <c r="A353" s="235"/>
      <c r="B353" s="1841"/>
      <c r="C353" s="1841"/>
      <c r="D353" s="1829"/>
      <c r="E353" s="1954"/>
      <c r="F353" s="1829"/>
      <c r="G353" s="1954"/>
      <c r="H353" s="2040"/>
      <c r="I353" s="235"/>
      <c r="J353" s="1829"/>
      <c r="K353" s="1829"/>
      <c r="L353" s="454"/>
      <c r="S353"/>
    </row>
    <row r="354" spans="1:19" s="6" customFormat="1">
      <c r="A354" s="1533"/>
      <c r="B354" s="1717"/>
      <c r="C354" s="1718"/>
      <c r="D354" s="1719"/>
      <c r="E354" s="1534"/>
      <c r="F354" s="1720"/>
      <c r="G354" s="1721"/>
      <c r="H354" s="1719"/>
      <c r="I354" s="1535"/>
      <c r="J354" s="1721"/>
      <c r="K354" s="1721"/>
      <c r="L354" s="1803" t="e">
        <f>SUM(#REF!)</f>
        <v>#REF!</v>
      </c>
      <c r="S354"/>
    </row>
    <row r="355" spans="1:19" s="6" customFormat="1">
      <c r="A355" s="37"/>
      <c r="B355"/>
      <c r="C355"/>
      <c r="D355"/>
      <c r="E355"/>
      <c r="F355"/>
      <c r="G355"/>
      <c r="H355" s="484"/>
      <c r="I355" s="37"/>
      <c r="J355"/>
      <c r="K355"/>
      <c r="L355" s="587"/>
      <c r="S355"/>
    </row>
    <row r="356" spans="1:19" s="6" customFormat="1" ht="15.75">
      <c r="A356" s="2543" t="s">
        <v>3666</v>
      </c>
      <c r="B356" s="2544"/>
      <c r="C356" s="2544"/>
      <c r="D356" s="2544"/>
      <c r="E356" s="2544"/>
      <c r="F356" s="2544"/>
      <c r="G356" s="2544"/>
      <c r="H356" s="2544"/>
      <c r="I356" s="2544"/>
      <c r="J356" s="2544"/>
      <c r="K356" s="2544"/>
      <c r="L356" s="2545"/>
      <c r="S356"/>
    </row>
    <row r="357" spans="1:19" s="6" customFormat="1">
      <c r="A357" s="596" t="s">
        <v>1468</v>
      </c>
      <c r="B357" s="1774">
        <v>45630</v>
      </c>
      <c r="C357" s="597"/>
      <c r="D357" s="597">
        <v>18728</v>
      </c>
      <c r="E357" s="597" t="s">
        <v>1115</v>
      </c>
      <c r="F357" s="597">
        <v>753</v>
      </c>
      <c r="G357" s="597" t="s">
        <v>47</v>
      </c>
      <c r="H357" s="1775" t="s">
        <v>903</v>
      </c>
      <c r="I357" s="596"/>
      <c r="J357" s="597"/>
      <c r="K357" s="597"/>
      <c r="L357" s="599">
        <v>319.36</v>
      </c>
      <c r="S357"/>
    </row>
    <row r="358" spans="1:19" s="6" customFormat="1">
      <c r="A358" s="2012" t="s">
        <v>2133</v>
      </c>
      <c r="B358" s="1769">
        <v>45618</v>
      </c>
      <c r="C358" s="2010"/>
      <c r="D358" s="2010">
        <v>18767</v>
      </c>
      <c r="E358" s="2010" t="s">
        <v>1115</v>
      </c>
      <c r="F358" s="2010">
        <v>3805</v>
      </c>
      <c r="G358" s="2010" t="s">
        <v>1639</v>
      </c>
      <c r="H358" s="708">
        <v>60</v>
      </c>
      <c r="I358" s="2012"/>
      <c r="J358" s="2010" t="s">
        <v>1225</v>
      </c>
      <c r="K358" s="2010"/>
      <c r="L358" s="528">
        <v>1050</v>
      </c>
      <c r="S358"/>
    </row>
    <row r="359" spans="1:19" s="6" customFormat="1">
      <c r="A359" s="2012" t="s">
        <v>779</v>
      </c>
      <c r="B359" s="1769">
        <v>45609</v>
      </c>
      <c r="C359" s="2010"/>
      <c r="D359" s="2010">
        <v>19039</v>
      </c>
      <c r="E359" s="2010" t="s">
        <v>1115</v>
      </c>
      <c r="F359" s="2010">
        <v>753</v>
      </c>
      <c r="G359" s="2010" t="s">
        <v>47</v>
      </c>
      <c r="H359" s="708" t="s">
        <v>1004</v>
      </c>
      <c r="I359" s="2012"/>
      <c r="J359" s="2010"/>
      <c r="K359" s="2010" t="s">
        <v>4297</v>
      </c>
      <c r="L359" s="528">
        <v>855</v>
      </c>
      <c r="S359"/>
    </row>
    <row r="360" spans="1:19" s="6" customFormat="1">
      <c r="A360" s="2012" t="s">
        <v>779</v>
      </c>
      <c r="B360" s="1769">
        <v>45623</v>
      </c>
      <c r="C360" s="2010"/>
      <c r="D360" s="2010">
        <v>19040</v>
      </c>
      <c r="E360" s="2010" t="s">
        <v>1115</v>
      </c>
      <c r="F360" s="2010">
        <v>753</v>
      </c>
      <c r="G360" s="2010" t="s">
        <v>47</v>
      </c>
      <c r="H360" s="708" t="s">
        <v>1004</v>
      </c>
      <c r="I360" s="2012"/>
      <c r="J360" s="2010"/>
      <c r="K360" s="2010" t="s">
        <v>4297</v>
      </c>
      <c r="L360" s="528">
        <v>855</v>
      </c>
      <c r="S360"/>
    </row>
    <row r="361" spans="1:19" s="6" customFormat="1">
      <c r="A361" s="2012" t="s">
        <v>779</v>
      </c>
      <c r="B361" s="1769">
        <v>45637</v>
      </c>
      <c r="C361" s="2010"/>
      <c r="D361" s="2010">
        <v>19041</v>
      </c>
      <c r="E361" s="2010" t="s">
        <v>1115</v>
      </c>
      <c r="F361" s="2010">
        <v>753</v>
      </c>
      <c r="G361" s="2010" t="s">
        <v>47</v>
      </c>
      <c r="H361" s="708" t="s">
        <v>1004</v>
      </c>
      <c r="I361" s="2012"/>
      <c r="J361" s="2010"/>
      <c r="K361" s="2010" t="s">
        <v>4297</v>
      </c>
      <c r="L361" s="528">
        <v>855</v>
      </c>
      <c r="S361"/>
    </row>
    <row r="362" spans="1:19" s="6" customFormat="1">
      <c r="A362" s="2030" t="s">
        <v>2374</v>
      </c>
      <c r="B362" s="1769">
        <v>45602</v>
      </c>
      <c r="C362" s="2010"/>
      <c r="D362" s="2010">
        <v>19096</v>
      </c>
      <c r="E362" s="2029" t="s">
        <v>4304</v>
      </c>
      <c r="F362" s="2010">
        <v>4389</v>
      </c>
      <c r="G362" s="2029" t="s">
        <v>210</v>
      </c>
      <c r="H362" s="708">
        <v>200</v>
      </c>
      <c r="I362" s="2012"/>
      <c r="J362" s="2029"/>
      <c r="K362" s="2010"/>
      <c r="L362" s="528"/>
      <c r="S362"/>
    </row>
    <row r="363" spans="1:19" s="6" customFormat="1">
      <c r="A363" s="2032" t="s">
        <v>2961</v>
      </c>
      <c r="B363" s="1769">
        <v>45604</v>
      </c>
      <c r="C363" s="2010"/>
      <c r="D363" s="2010">
        <v>19130</v>
      </c>
      <c r="E363" s="2031" t="s">
        <v>1115</v>
      </c>
      <c r="F363" s="2010">
        <v>4638</v>
      </c>
      <c r="G363" s="2031" t="s">
        <v>30</v>
      </c>
      <c r="H363" s="708">
        <v>300</v>
      </c>
      <c r="I363" s="2012"/>
      <c r="J363" s="2010"/>
      <c r="K363" s="2010"/>
      <c r="L363" s="528"/>
      <c r="S363"/>
    </row>
    <row r="364" spans="1:19" s="6" customFormat="1">
      <c r="A364" s="2032" t="s">
        <v>3295</v>
      </c>
      <c r="B364" s="1769">
        <v>45607</v>
      </c>
      <c r="C364" s="2010"/>
      <c r="D364" s="2010">
        <v>19203</v>
      </c>
      <c r="E364" s="2031" t="s">
        <v>2351</v>
      </c>
      <c r="F364" s="2010">
        <v>4811</v>
      </c>
      <c r="G364" s="2031" t="s">
        <v>22</v>
      </c>
      <c r="H364" s="708">
        <v>10</v>
      </c>
      <c r="I364" s="2012"/>
      <c r="J364" s="2010"/>
      <c r="K364" s="2010"/>
      <c r="L364" s="528"/>
      <c r="S364"/>
    </row>
    <row r="365" spans="1:19" s="6" customFormat="1">
      <c r="A365" s="2035" t="s">
        <v>2374</v>
      </c>
      <c r="B365" s="1769">
        <v>45615</v>
      </c>
      <c r="C365" s="2033"/>
      <c r="D365" s="2033">
        <v>19318</v>
      </c>
      <c r="E365" s="2033" t="s">
        <v>81</v>
      </c>
      <c r="F365" s="2033">
        <v>4389</v>
      </c>
      <c r="G365" s="2033" t="s">
        <v>210</v>
      </c>
      <c r="H365" s="708">
        <v>200</v>
      </c>
      <c r="I365" s="2035"/>
      <c r="J365" s="2033"/>
      <c r="K365" s="2033"/>
      <c r="L365" s="528"/>
      <c r="S365"/>
    </row>
    <row r="366" spans="1:19" s="6" customFormat="1">
      <c r="A366" s="2035" t="s">
        <v>2374</v>
      </c>
      <c r="B366" s="1769">
        <v>45614</v>
      </c>
      <c r="C366" s="2033"/>
      <c r="D366" s="2033">
        <v>19319</v>
      </c>
      <c r="E366" s="2033" t="s">
        <v>1221</v>
      </c>
      <c r="F366" s="2033">
        <v>4491</v>
      </c>
      <c r="G366" s="2033" t="s">
        <v>2456</v>
      </c>
      <c r="H366" s="708">
        <v>3600</v>
      </c>
      <c r="I366" s="2035"/>
      <c r="J366" s="2033" t="s">
        <v>4354</v>
      </c>
      <c r="K366" s="2033"/>
      <c r="L366" s="528"/>
      <c r="S366"/>
    </row>
    <row r="367" spans="1:19" s="6" customFormat="1">
      <c r="A367" s="2035" t="s">
        <v>4093</v>
      </c>
      <c r="B367" s="1769">
        <v>45607</v>
      </c>
      <c r="C367" s="2033"/>
      <c r="D367" s="2033">
        <v>19323</v>
      </c>
      <c r="E367" s="2033" t="s">
        <v>1115</v>
      </c>
      <c r="F367" s="2033">
        <v>5295</v>
      </c>
      <c r="G367" s="2033" t="s">
        <v>57</v>
      </c>
      <c r="H367" s="708">
        <v>45</v>
      </c>
      <c r="I367" s="2035"/>
      <c r="J367" s="2033" t="s">
        <v>97</v>
      </c>
      <c r="K367" s="2033"/>
      <c r="L367" s="528"/>
      <c r="S367"/>
    </row>
    <row r="368" spans="1:19" s="6" customFormat="1">
      <c r="A368" s="2035"/>
      <c r="B368" s="2033"/>
      <c r="C368" s="2033"/>
      <c r="D368" s="2033"/>
      <c r="E368" s="2033" t="s">
        <v>1115</v>
      </c>
      <c r="F368" s="2033">
        <v>5296</v>
      </c>
      <c r="G368" s="2033" t="s">
        <v>100</v>
      </c>
      <c r="H368" s="708">
        <v>70</v>
      </c>
      <c r="I368" s="2035"/>
      <c r="J368" s="2033" t="s">
        <v>1068</v>
      </c>
      <c r="K368" s="2033"/>
      <c r="L368" s="528"/>
      <c r="S368"/>
    </row>
    <row r="369" spans="1:19" s="6" customFormat="1">
      <c r="A369" s="2035"/>
      <c r="B369" s="2033"/>
      <c r="C369" s="2033"/>
      <c r="D369" s="2033"/>
      <c r="E369" s="2033" t="s">
        <v>1842</v>
      </c>
      <c r="F369" s="2033">
        <v>5302</v>
      </c>
      <c r="G369" s="2033" t="s">
        <v>2443</v>
      </c>
      <c r="H369" s="708">
        <v>10</v>
      </c>
      <c r="I369" s="2035"/>
      <c r="J369" s="2033" t="s">
        <v>1225</v>
      </c>
      <c r="K369" s="2033"/>
      <c r="L369" s="528"/>
      <c r="S369"/>
    </row>
    <row r="370" spans="1:19" s="6" customFormat="1">
      <c r="A370" s="2035" t="s">
        <v>4048</v>
      </c>
      <c r="B370" s="1769">
        <v>45621</v>
      </c>
      <c r="C370" s="2033"/>
      <c r="D370" s="2033">
        <v>19074</v>
      </c>
      <c r="E370" s="2033" t="s">
        <v>1115</v>
      </c>
      <c r="F370" s="2033">
        <v>5235</v>
      </c>
      <c r="G370" s="2033" t="s">
        <v>4049</v>
      </c>
      <c r="H370" s="708">
        <v>60</v>
      </c>
      <c r="I370" s="2035"/>
      <c r="J370" s="2033" t="s">
        <v>4356</v>
      </c>
      <c r="K370" s="2033"/>
      <c r="L370" s="528"/>
      <c r="S370"/>
    </row>
    <row r="371" spans="1:19" s="6" customFormat="1">
      <c r="A371" s="2035"/>
      <c r="B371" s="2033"/>
      <c r="C371" s="2033"/>
      <c r="D371" s="2033"/>
      <c r="E371" s="2033" t="s">
        <v>1115</v>
      </c>
      <c r="F371" s="2033">
        <v>5236</v>
      </c>
      <c r="G371" s="2033" t="s">
        <v>826</v>
      </c>
      <c r="H371" s="708">
        <v>40</v>
      </c>
      <c r="I371" s="2035"/>
      <c r="J371" s="2033" t="s">
        <v>1054</v>
      </c>
      <c r="K371" s="2033"/>
      <c r="L371" s="528"/>
      <c r="S371"/>
    </row>
    <row r="372" spans="1:19" s="6" customFormat="1">
      <c r="A372" s="37"/>
      <c r="B372"/>
      <c r="C372"/>
      <c r="D372"/>
      <c r="E372"/>
      <c r="F372"/>
      <c r="G372"/>
      <c r="H372" s="484"/>
      <c r="I372" s="37"/>
      <c r="J372"/>
      <c r="K372"/>
      <c r="L372" s="587"/>
      <c r="S372"/>
    </row>
    <row r="373" spans="1:19" s="6" customFormat="1">
      <c r="A373" s="37"/>
      <c r="B373"/>
      <c r="C373"/>
      <c r="D373"/>
      <c r="E373"/>
      <c r="F373"/>
      <c r="G373"/>
      <c r="H373" s="484"/>
      <c r="I373" s="37"/>
      <c r="J373"/>
      <c r="K373"/>
      <c r="L373" s="587"/>
      <c r="S373"/>
    </row>
    <row r="374" spans="1:19" s="6" customFormat="1">
      <c r="A374" s="37"/>
      <c r="B374"/>
      <c r="C374"/>
      <c r="D374"/>
      <c r="E374"/>
      <c r="F374"/>
      <c r="G374"/>
      <c r="H374" s="484"/>
      <c r="I374" s="37"/>
      <c r="J374"/>
      <c r="K374"/>
      <c r="L374" s="587"/>
      <c r="S374"/>
    </row>
    <row r="375" spans="1:19" s="6" customFormat="1">
      <c r="A375" s="37"/>
      <c r="B375"/>
      <c r="C375"/>
      <c r="D375"/>
      <c r="E375"/>
      <c r="F375"/>
      <c r="G375"/>
      <c r="H375" s="484"/>
      <c r="I375" s="37"/>
      <c r="J375"/>
      <c r="K375"/>
      <c r="L375" s="587"/>
      <c r="S375"/>
    </row>
    <row r="376" spans="1:19" s="6" customFormat="1">
      <c r="A376" s="37"/>
      <c r="B376"/>
      <c r="C376"/>
      <c r="D376"/>
      <c r="E376"/>
      <c r="F376"/>
      <c r="G376"/>
      <c r="H376" s="484"/>
      <c r="I376" s="37"/>
      <c r="J376"/>
      <c r="K376"/>
      <c r="L376" s="587"/>
      <c r="S376"/>
    </row>
    <row r="377" spans="1:19" s="6" customFormat="1">
      <c r="A377" s="37"/>
      <c r="B377"/>
      <c r="C377"/>
      <c r="D377"/>
      <c r="E377"/>
      <c r="F377"/>
      <c r="G377"/>
      <c r="H377" s="484"/>
      <c r="I377" s="37"/>
      <c r="J377"/>
      <c r="K377"/>
      <c r="L377" s="587"/>
      <c r="S377"/>
    </row>
    <row r="378" spans="1:19" s="6" customFormat="1">
      <c r="A378" s="37"/>
      <c r="B378"/>
      <c r="C378"/>
      <c r="D378"/>
      <c r="E378"/>
      <c r="F378"/>
      <c r="G378"/>
      <c r="H378" s="484"/>
      <c r="I378" s="37"/>
      <c r="J378"/>
      <c r="K378"/>
      <c r="L378" s="587"/>
      <c r="S378"/>
    </row>
    <row r="379" spans="1:19" s="6" customFormat="1">
      <c r="A379" s="37"/>
      <c r="B379"/>
      <c r="C379"/>
      <c r="D379"/>
      <c r="E379"/>
      <c r="F379"/>
      <c r="G379"/>
      <c r="H379" s="484"/>
      <c r="I379" s="37"/>
      <c r="J379"/>
      <c r="K379"/>
      <c r="L379" s="587"/>
      <c r="S379"/>
    </row>
    <row r="380" spans="1:19" s="6" customFormat="1">
      <c r="A380" s="37"/>
      <c r="B380"/>
      <c r="C380"/>
      <c r="D380"/>
      <c r="E380"/>
      <c r="F380"/>
      <c r="G380"/>
      <c r="H380" s="484"/>
      <c r="I380" s="37"/>
      <c r="J380"/>
      <c r="K380"/>
      <c r="L380" s="587"/>
      <c r="S380"/>
    </row>
    <row r="381" spans="1:19" s="6" customFormat="1">
      <c r="A381" s="37"/>
      <c r="B381"/>
      <c r="C381"/>
      <c r="D381"/>
      <c r="E381"/>
      <c r="F381"/>
      <c r="G381"/>
      <c r="H381" s="484"/>
      <c r="I381" s="37"/>
      <c r="J381"/>
      <c r="K381"/>
      <c r="L381" s="587"/>
      <c r="S381"/>
    </row>
    <row r="382" spans="1:19" s="6" customFormat="1">
      <c r="A382" s="37"/>
      <c r="B382"/>
      <c r="C382"/>
      <c r="D382"/>
      <c r="E382"/>
      <c r="F382"/>
      <c r="G382"/>
      <c r="H382" s="484"/>
      <c r="I382" s="37"/>
      <c r="J382"/>
      <c r="K382"/>
      <c r="L382" s="587"/>
      <c r="S382"/>
    </row>
    <row r="383" spans="1:19" s="6" customFormat="1">
      <c r="A383" s="37"/>
      <c r="B383"/>
      <c r="C383"/>
      <c r="D383"/>
      <c r="E383"/>
      <c r="F383"/>
      <c r="G383"/>
      <c r="H383" s="484"/>
      <c r="I383" s="37"/>
      <c r="J383"/>
      <c r="K383"/>
      <c r="L383" s="587"/>
      <c r="S383"/>
    </row>
    <row r="384" spans="1:19" s="6" customFormat="1">
      <c r="A384" s="37"/>
      <c r="B384"/>
      <c r="C384"/>
      <c r="D384"/>
      <c r="E384"/>
      <c r="F384"/>
      <c r="G384"/>
      <c r="H384" s="484"/>
      <c r="I384" s="37"/>
      <c r="J384"/>
      <c r="K384"/>
      <c r="L384" s="587"/>
      <c r="S384"/>
    </row>
    <row r="385" spans="1:19" s="6" customFormat="1">
      <c r="A385" s="37"/>
      <c r="B385"/>
      <c r="C385"/>
      <c r="D385"/>
      <c r="E385"/>
      <c r="F385"/>
      <c r="G385"/>
      <c r="H385" s="484"/>
      <c r="I385" s="37"/>
      <c r="J385"/>
      <c r="K385"/>
      <c r="L385" s="587"/>
      <c r="S385"/>
    </row>
    <row r="386" spans="1:19" s="6" customFormat="1">
      <c r="A386" s="37"/>
      <c r="B386"/>
      <c r="C386"/>
      <c r="D386"/>
      <c r="E386"/>
      <c r="F386"/>
      <c r="G386"/>
      <c r="H386" s="484"/>
      <c r="I386" s="37"/>
      <c r="J386"/>
      <c r="K386"/>
      <c r="L386" s="587"/>
      <c r="S386"/>
    </row>
    <row r="387" spans="1:19" s="6" customFormat="1">
      <c r="A387" s="37"/>
      <c r="B387"/>
      <c r="C387"/>
      <c r="D387"/>
      <c r="E387"/>
      <c r="F387"/>
      <c r="G387"/>
      <c r="H387" s="484"/>
      <c r="I387" s="37"/>
      <c r="J387"/>
      <c r="K387"/>
      <c r="L387" s="587"/>
      <c r="S387"/>
    </row>
    <row r="388" spans="1:19" s="6" customFormat="1">
      <c r="A388" s="37"/>
      <c r="B388"/>
      <c r="C388"/>
      <c r="D388"/>
      <c r="E388"/>
      <c r="F388"/>
      <c r="G388"/>
      <c r="H388" s="484"/>
      <c r="I388" s="37"/>
      <c r="J388"/>
      <c r="K388"/>
      <c r="L388" s="587"/>
      <c r="S388"/>
    </row>
    <row r="389" spans="1:19" s="6" customFormat="1">
      <c r="A389" s="37"/>
      <c r="B389"/>
      <c r="C389"/>
      <c r="D389"/>
      <c r="E389"/>
      <c r="F389"/>
      <c r="G389"/>
      <c r="H389" s="484"/>
      <c r="I389" s="37"/>
      <c r="J389"/>
      <c r="K389"/>
      <c r="L389" s="587"/>
      <c r="S389"/>
    </row>
    <row r="390" spans="1:19" s="6" customFormat="1">
      <c r="A390" s="37"/>
      <c r="B390"/>
      <c r="C390"/>
      <c r="D390"/>
      <c r="E390"/>
      <c r="F390"/>
      <c r="G390"/>
      <c r="H390" s="484"/>
      <c r="I390" s="37"/>
      <c r="J390"/>
      <c r="K390"/>
      <c r="L390" s="587"/>
      <c r="S390"/>
    </row>
    <row r="391" spans="1:19" s="6" customFormat="1">
      <c r="A391" s="37"/>
      <c r="B391"/>
      <c r="C391"/>
      <c r="D391"/>
      <c r="E391"/>
      <c r="F391"/>
      <c r="G391"/>
      <c r="H391" s="484"/>
      <c r="I391" s="37"/>
      <c r="J391"/>
      <c r="K391"/>
      <c r="L391" s="587"/>
      <c r="S391"/>
    </row>
    <row r="392" spans="1:19" s="6" customFormat="1">
      <c r="A392" s="37"/>
      <c r="B392"/>
      <c r="C392"/>
      <c r="D392"/>
      <c r="E392"/>
      <c r="F392"/>
      <c r="G392"/>
      <c r="H392" s="484"/>
      <c r="I392" s="37"/>
      <c r="J392"/>
      <c r="K392"/>
      <c r="L392" s="587"/>
      <c r="S392"/>
    </row>
    <row r="393" spans="1:19" s="6" customFormat="1">
      <c r="A393" s="37"/>
      <c r="B393"/>
      <c r="C393"/>
      <c r="D393"/>
      <c r="E393"/>
      <c r="F393"/>
      <c r="G393"/>
      <c r="H393" s="484"/>
      <c r="I393" s="37"/>
      <c r="J393"/>
      <c r="K393"/>
      <c r="L393" s="587"/>
      <c r="S393"/>
    </row>
    <row r="394" spans="1:19" s="6" customFormat="1">
      <c r="A394" s="37"/>
      <c r="B394"/>
      <c r="C394"/>
      <c r="D394"/>
      <c r="E394"/>
      <c r="F394"/>
      <c r="G394"/>
      <c r="H394" s="484"/>
      <c r="I394" s="37"/>
      <c r="J394"/>
      <c r="K394"/>
      <c r="L394" s="587"/>
      <c r="S394"/>
    </row>
    <row r="395" spans="1:19" s="6" customFormat="1">
      <c r="A395" s="37"/>
      <c r="B395"/>
      <c r="C395"/>
      <c r="D395"/>
      <c r="E395"/>
      <c r="F395"/>
      <c r="G395"/>
      <c r="H395" s="484"/>
      <c r="I395" s="37"/>
      <c r="J395"/>
      <c r="K395"/>
      <c r="L395" s="587"/>
      <c r="S395"/>
    </row>
    <row r="396" spans="1:19" s="6" customFormat="1">
      <c r="A396" s="37"/>
      <c r="B396"/>
      <c r="C396"/>
      <c r="D396"/>
      <c r="E396"/>
      <c r="F396"/>
      <c r="G396"/>
      <c r="H396" s="484"/>
      <c r="I396" s="37"/>
      <c r="J396"/>
      <c r="K396"/>
      <c r="L396" s="587"/>
      <c r="S396"/>
    </row>
    <row r="397" spans="1:19" s="6" customFormat="1">
      <c r="A397" s="37"/>
      <c r="B397"/>
      <c r="C397"/>
      <c r="D397"/>
      <c r="E397"/>
      <c r="F397"/>
      <c r="G397"/>
      <c r="H397" s="484"/>
      <c r="I397" s="37"/>
      <c r="J397"/>
      <c r="K397"/>
      <c r="L397" s="587"/>
      <c r="S397"/>
    </row>
    <row r="398" spans="1:19" s="6" customFormat="1">
      <c r="A398" s="37"/>
      <c r="B398"/>
      <c r="C398"/>
      <c r="D398"/>
      <c r="E398"/>
      <c r="F398"/>
      <c r="G398"/>
      <c r="H398" s="484"/>
      <c r="I398" s="37"/>
      <c r="J398"/>
      <c r="K398"/>
      <c r="L398" s="587"/>
      <c r="S398"/>
    </row>
    <row r="399" spans="1:19" s="6" customFormat="1">
      <c r="A399" s="37"/>
      <c r="B399"/>
      <c r="C399"/>
      <c r="D399"/>
      <c r="E399"/>
      <c r="F399"/>
      <c r="G399"/>
      <c r="H399" s="484"/>
      <c r="I399" s="37"/>
      <c r="J399"/>
      <c r="K399"/>
      <c r="L399" s="587"/>
      <c r="S399"/>
    </row>
    <row r="400" spans="1:19" s="6" customFormat="1">
      <c r="A400" s="37"/>
      <c r="B400"/>
      <c r="C400"/>
      <c r="D400"/>
      <c r="E400"/>
      <c r="F400"/>
      <c r="G400"/>
      <c r="H400" s="484"/>
      <c r="I400" s="37"/>
      <c r="J400"/>
      <c r="K400"/>
      <c r="L400" s="587"/>
      <c r="S400"/>
    </row>
    <row r="401" spans="1:19" s="6" customFormat="1">
      <c r="A401" s="37"/>
      <c r="B401"/>
      <c r="C401"/>
      <c r="D401"/>
      <c r="E401"/>
      <c r="F401"/>
      <c r="G401"/>
      <c r="H401" s="484"/>
      <c r="I401" s="37"/>
      <c r="J401"/>
      <c r="K401"/>
      <c r="L401" s="587"/>
      <c r="S401"/>
    </row>
    <row r="402" spans="1:19" s="6" customFormat="1">
      <c r="A402" s="37"/>
      <c r="B402"/>
      <c r="C402"/>
      <c r="D402"/>
      <c r="E402"/>
      <c r="F402"/>
      <c r="G402"/>
      <c r="H402" s="484"/>
      <c r="I402" s="37"/>
      <c r="J402"/>
      <c r="K402"/>
      <c r="L402" s="587"/>
      <c r="S402"/>
    </row>
    <row r="403" spans="1:19" s="6" customFormat="1">
      <c r="A403" s="37"/>
      <c r="B403"/>
      <c r="C403"/>
      <c r="D403"/>
      <c r="E403"/>
      <c r="F403"/>
      <c r="G403"/>
      <c r="H403" s="484"/>
      <c r="I403" s="37"/>
      <c r="J403"/>
      <c r="K403"/>
      <c r="L403" s="587"/>
      <c r="S403"/>
    </row>
    <row r="404" spans="1:19" s="6" customFormat="1">
      <c r="A404" s="37"/>
      <c r="B404"/>
      <c r="C404"/>
      <c r="D404"/>
      <c r="E404"/>
      <c r="F404"/>
      <c r="G404"/>
      <c r="H404" s="484"/>
      <c r="I404" s="37"/>
      <c r="J404"/>
      <c r="K404"/>
      <c r="L404" s="587"/>
      <c r="S404"/>
    </row>
    <row r="405" spans="1:19" s="6" customFormat="1">
      <c r="A405" s="37"/>
      <c r="B405"/>
      <c r="C405"/>
      <c r="D405"/>
      <c r="E405"/>
      <c r="F405"/>
      <c r="G405"/>
      <c r="H405" s="484"/>
      <c r="I405" s="37"/>
      <c r="J405"/>
      <c r="K405"/>
      <c r="L405" s="587"/>
      <c r="S405"/>
    </row>
    <row r="406" spans="1:19" s="6" customFormat="1">
      <c r="A406" s="37"/>
      <c r="B406"/>
      <c r="C406"/>
      <c r="D406"/>
      <c r="E406"/>
      <c r="F406"/>
      <c r="G406"/>
      <c r="H406" s="484"/>
      <c r="I406" s="37"/>
      <c r="J406"/>
      <c r="K406"/>
      <c r="L406" s="587"/>
      <c r="S406"/>
    </row>
    <row r="407" spans="1:19" s="6" customFormat="1">
      <c r="A407" s="37"/>
      <c r="B407"/>
      <c r="C407"/>
      <c r="D407"/>
      <c r="E407"/>
      <c r="F407"/>
      <c r="G407"/>
      <c r="H407" s="484"/>
      <c r="I407" s="37"/>
      <c r="J407"/>
      <c r="K407"/>
      <c r="L407" s="587"/>
      <c r="S407"/>
    </row>
    <row r="408" spans="1:19" s="6" customFormat="1">
      <c r="A408" s="37"/>
      <c r="B408"/>
      <c r="C408"/>
      <c r="D408"/>
      <c r="E408"/>
      <c r="F408"/>
      <c r="G408"/>
      <c r="H408" s="484"/>
      <c r="I408" s="37"/>
      <c r="J408"/>
      <c r="K408"/>
      <c r="L408" s="587"/>
      <c r="S408"/>
    </row>
    <row r="409" spans="1:19" s="6" customFormat="1">
      <c r="A409" s="37"/>
      <c r="B409"/>
      <c r="C409"/>
      <c r="D409"/>
      <c r="E409"/>
      <c r="F409"/>
      <c r="G409"/>
      <c r="H409" s="484"/>
      <c r="I409" s="37"/>
      <c r="J409"/>
      <c r="K409"/>
      <c r="L409" s="587"/>
      <c r="S409"/>
    </row>
    <row r="410" spans="1:19" s="6" customFormat="1">
      <c r="A410" s="37"/>
      <c r="B410"/>
      <c r="C410"/>
      <c r="D410"/>
      <c r="E410"/>
      <c r="F410"/>
      <c r="G410"/>
      <c r="H410" s="484"/>
      <c r="I410" s="37"/>
      <c r="J410"/>
      <c r="K410"/>
      <c r="L410" s="587"/>
      <c r="S410"/>
    </row>
    <row r="411" spans="1:19" s="6" customFormat="1">
      <c r="A411" s="37"/>
      <c r="B411"/>
      <c r="C411"/>
      <c r="D411"/>
      <c r="E411"/>
      <c r="F411"/>
      <c r="G411"/>
      <c r="H411" s="484"/>
      <c r="I411" s="37"/>
      <c r="J411"/>
      <c r="K411"/>
      <c r="L411" s="587"/>
      <c r="S411"/>
    </row>
    <row r="412" spans="1:19" s="6" customFormat="1">
      <c r="A412" s="37"/>
      <c r="B412"/>
      <c r="C412"/>
      <c r="D412"/>
      <c r="E412"/>
      <c r="F412"/>
      <c r="G412"/>
      <c r="H412" s="484"/>
      <c r="I412" s="37"/>
      <c r="J412"/>
      <c r="K412"/>
      <c r="L412" s="587"/>
      <c r="S412"/>
    </row>
    <row r="413" spans="1:19" s="6" customFormat="1">
      <c r="A413" s="37"/>
      <c r="B413"/>
      <c r="C413"/>
      <c r="D413"/>
      <c r="E413"/>
      <c r="F413"/>
      <c r="G413"/>
      <c r="H413" s="484"/>
      <c r="I413" s="37"/>
      <c r="J413"/>
      <c r="K413"/>
      <c r="L413" s="587"/>
      <c r="S413"/>
    </row>
    <row r="414" spans="1:19" s="6" customFormat="1">
      <c r="A414" s="37"/>
      <c r="B414"/>
      <c r="C414"/>
      <c r="D414"/>
      <c r="E414"/>
      <c r="F414"/>
      <c r="G414"/>
      <c r="H414" s="484"/>
      <c r="I414" s="37"/>
      <c r="J414"/>
      <c r="K414"/>
      <c r="L414" s="587"/>
      <c r="S414"/>
    </row>
    <row r="415" spans="1:19" s="6" customFormat="1">
      <c r="A415" s="37"/>
      <c r="B415"/>
      <c r="C415"/>
      <c r="D415"/>
      <c r="E415"/>
      <c r="F415"/>
      <c r="G415"/>
      <c r="H415" s="484"/>
      <c r="I415" s="37"/>
      <c r="J415"/>
      <c r="K415"/>
      <c r="L415" s="587"/>
      <c r="S415"/>
    </row>
    <row r="416" spans="1:19" s="6" customFormat="1">
      <c r="A416" s="37"/>
      <c r="B416"/>
      <c r="C416"/>
      <c r="D416"/>
      <c r="E416"/>
      <c r="F416"/>
      <c r="G416"/>
      <c r="H416" s="484"/>
      <c r="I416" s="37"/>
      <c r="J416"/>
      <c r="K416"/>
      <c r="L416" s="587"/>
      <c r="S416"/>
    </row>
    <row r="417" spans="1:19" s="6" customFormat="1">
      <c r="A417" s="37"/>
      <c r="B417"/>
      <c r="C417"/>
      <c r="D417"/>
      <c r="E417"/>
      <c r="F417"/>
      <c r="G417"/>
      <c r="H417" s="484"/>
      <c r="I417" s="37"/>
      <c r="J417"/>
      <c r="K417"/>
      <c r="L417" s="587"/>
      <c r="S417"/>
    </row>
    <row r="418" spans="1:19" s="6" customFormat="1">
      <c r="A418" s="37"/>
      <c r="B418"/>
      <c r="C418"/>
      <c r="D418"/>
      <c r="E418"/>
      <c r="F418"/>
      <c r="G418"/>
      <c r="H418" s="484"/>
      <c r="I418" s="37"/>
      <c r="J418"/>
      <c r="K418"/>
      <c r="L418" s="587"/>
      <c r="S418"/>
    </row>
    <row r="419" spans="1:19" s="6" customFormat="1">
      <c r="A419" s="37"/>
      <c r="B419"/>
      <c r="C419"/>
      <c r="D419"/>
      <c r="E419"/>
      <c r="F419"/>
      <c r="G419"/>
      <c r="H419" s="484"/>
      <c r="I419" s="37"/>
      <c r="J419"/>
      <c r="K419"/>
      <c r="L419" s="587"/>
      <c r="S419"/>
    </row>
    <row r="420" spans="1:19" s="6" customFormat="1">
      <c r="A420" s="37"/>
      <c r="B420"/>
      <c r="C420"/>
      <c r="D420"/>
      <c r="E420"/>
      <c r="F420"/>
      <c r="G420"/>
      <c r="H420" s="484"/>
      <c r="I420" s="37"/>
      <c r="J420"/>
      <c r="K420"/>
      <c r="L420" s="587"/>
      <c r="S420"/>
    </row>
    <row r="421" spans="1:19" s="6" customFormat="1">
      <c r="A421" s="37"/>
      <c r="B421"/>
      <c r="C421"/>
      <c r="D421"/>
      <c r="E421"/>
      <c r="F421"/>
      <c r="G421"/>
      <c r="H421" s="484"/>
      <c r="I421" s="37"/>
      <c r="J421"/>
      <c r="K421"/>
      <c r="L421" s="587"/>
      <c r="S421"/>
    </row>
    <row r="422" spans="1:19" s="6" customFormat="1">
      <c r="A422" s="37"/>
      <c r="B422"/>
      <c r="C422"/>
      <c r="D422"/>
      <c r="E422"/>
      <c r="F422"/>
      <c r="G422"/>
      <c r="H422" s="484"/>
      <c r="I422" s="37"/>
      <c r="J422"/>
      <c r="K422"/>
      <c r="L422" s="587"/>
      <c r="S422"/>
    </row>
    <row r="423" spans="1:19" s="6" customFormat="1">
      <c r="A423" s="37"/>
      <c r="B423"/>
      <c r="C423"/>
      <c r="D423"/>
      <c r="E423"/>
      <c r="F423"/>
      <c r="G423"/>
      <c r="H423" s="484"/>
      <c r="I423" s="37"/>
      <c r="J423"/>
      <c r="K423"/>
      <c r="L423" s="587"/>
      <c r="S423"/>
    </row>
    <row r="424" spans="1:19" s="6" customFormat="1">
      <c r="A424" s="37"/>
      <c r="B424"/>
      <c r="C424"/>
      <c r="D424"/>
      <c r="E424"/>
      <c r="F424"/>
      <c r="G424"/>
      <c r="H424" s="484"/>
      <c r="I424" s="37"/>
      <c r="J424"/>
      <c r="K424"/>
      <c r="L424" s="587"/>
      <c r="S424"/>
    </row>
    <row r="425" spans="1:19" s="6" customFormat="1">
      <c r="A425" s="37"/>
      <c r="B425"/>
      <c r="C425"/>
      <c r="D425"/>
      <c r="E425"/>
      <c r="F425"/>
      <c r="G425"/>
      <c r="H425" s="484"/>
      <c r="I425" s="37"/>
      <c r="J425"/>
      <c r="K425"/>
      <c r="L425" s="587"/>
      <c r="S425"/>
    </row>
    <row r="426" spans="1:19" s="6" customFormat="1">
      <c r="A426" s="37"/>
      <c r="B426"/>
      <c r="C426"/>
      <c r="D426"/>
      <c r="E426"/>
      <c r="F426"/>
      <c r="G426"/>
      <c r="H426" s="484"/>
      <c r="I426" s="37"/>
      <c r="J426"/>
      <c r="K426"/>
      <c r="L426" s="587"/>
      <c r="S426"/>
    </row>
    <row r="427" spans="1:19" s="6" customFormat="1">
      <c r="A427" s="37"/>
      <c r="B427"/>
      <c r="C427"/>
      <c r="D427"/>
      <c r="E427"/>
      <c r="F427"/>
      <c r="G427"/>
      <c r="H427" s="484"/>
      <c r="I427" s="37"/>
      <c r="J427"/>
      <c r="K427"/>
      <c r="L427" s="587"/>
      <c r="S427"/>
    </row>
    <row r="428" spans="1:19" s="6" customFormat="1">
      <c r="A428" s="37"/>
      <c r="B428"/>
      <c r="C428"/>
      <c r="D428"/>
      <c r="E428"/>
      <c r="F428"/>
      <c r="G428"/>
      <c r="H428" s="484"/>
      <c r="I428" s="37"/>
      <c r="J428"/>
      <c r="K428"/>
      <c r="L428" s="587"/>
      <c r="S428"/>
    </row>
    <row r="429" spans="1:19" s="6" customFormat="1">
      <c r="A429" s="37"/>
      <c r="B429"/>
      <c r="C429"/>
      <c r="D429"/>
      <c r="E429"/>
      <c r="F429"/>
      <c r="G429"/>
      <c r="H429" s="484"/>
      <c r="I429" s="37"/>
      <c r="J429"/>
      <c r="K429"/>
      <c r="L429" s="587"/>
      <c r="S429"/>
    </row>
    <row r="430" spans="1:19" s="6" customFormat="1">
      <c r="A430" s="37"/>
      <c r="B430"/>
      <c r="C430"/>
      <c r="D430"/>
      <c r="E430"/>
      <c r="F430"/>
      <c r="G430"/>
      <c r="H430" s="484"/>
      <c r="I430" s="37"/>
      <c r="J430"/>
      <c r="K430"/>
      <c r="L430" s="587"/>
      <c r="S430"/>
    </row>
    <row r="431" spans="1:19" s="6" customFormat="1">
      <c r="A431" s="37"/>
      <c r="B431"/>
      <c r="C431"/>
      <c r="D431"/>
      <c r="E431"/>
      <c r="F431"/>
      <c r="G431"/>
      <c r="H431" s="484"/>
      <c r="I431" s="37"/>
      <c r="J431"/>
      <c r="K431"/>
      <c r="L431" s="587"/>
      <c r="S431"/>
    </row>
    <row r="432" spans="1:19" s="6" customFormat="1">
      <c r="A432" s="37"/>
      <c r="B432"/>
      <c r="C432"/>
      <c r="D432"/>
      <c r="E432"/>
      <c r="F432"/>
      <c r="G432"/>
      <c r="H432" s="484"/>
      <c r="I432" s="37"/>
      <c r="J432"/>
      <c r="K432"/>
      <c r="L432" s="587"/>
      <c r="S432"/>
    </row>
    <row r="433" spans="1:19" s="6" customFormat="1">
      <c r="A433" s="37"/>
      <c r="B433"/>
      <c r="C433"/>
      <c r="D433"/>
      <c r="E433"/>
      <c r="F433"/>
      <c r="G433"/>
      <c r="H433" s="484"/>
      <c r="I433" s="37"/>
      <c r="J433"/>
      <c r="K433"/>
      <c r="L433" s="587"/>
      <c r="S433"/>
    </row>
    <row r="434" spans="1:19" s="6" customFormat="1">
      <c r="A434" s="37"/>
      <c r="B434"/>
      <c r="C434"/>
      <c r="D434"/>
      <c r="E434"/>
      <c r="F434"/>
      <c r="G434"/>
      <c r="H434" s="484"/>
      <c r="I434" s="37"/>
      <c r="J434"/>
      <c r="K434"/>
      <c r="L434" s="587"/>
      <c r="S434"/>
    </row>
    <row r="435" spans="1:19" s="6" customFormat="1">
      <c r="A435" s="37"/>
      <c r="B435"/>
      <c r="C435"/>
      <c r="D435"/>
      <c r="E435"/>
      <c r="F435"/>
      <c r="G435"/>
      <c r="H435" s="484"/>
      <c r="I435" s="37"/>
      <c r="J435"/>
      <c r="K435"/>
      <c r="L435" s="587"/>
      <c r="S435"/>
    </row>
    <row r="436" spans="1:19" s="6" customFormat="1">
      <c r="A436" s="37"/>
      <c r="B436"/>
      <c r="C436"/>
      <c r="D436"/>
      <c r="E436"/>
      <c r="F436"/>
      <c r="G436"/>
      <c r="H436" s="484"/>
      <c r="I436" s="37"/>
      <c r="J436"/>
      <c r="K436"/>
      <c r="L436" s="587"/>
      <c r="S436"/>
    </row>
    <row r="437" spans="1:19" s="6" customFormat="1">
      <c r="A437" s="37"/>
      <c r="B437"/>
      <c r="C437"/>
      <c r="D437"/>
      <c r="E437"/>
      <c r="F437"/>
      <c r="G437"/>
      <c r="H437" s="484"/>
      <c r="I437" s="37"/>
      <c r="J437"/>
      <c r="K437"/>
      <c r="L437" s="587"/>
      <c r="S437"/>
    </row>
    <row r="438" spans="1:19">
      <c r="L438" s="587"/>
    </row>
    <row r="439" spans="1:19">
      <c r="L439" s="587"/>
    </row>
    <row r="440" spans="1:19">
      <c r="L440" s="587"/>
    </row>
    <row r="441" spans="1:19">
      <c r="L441" s="587"/>
    </row>
    <row r="442" spans="1:19">
      <c r="L442" s="587"/>
    </row>
    <row r="443" spans="1:19">
      <c r="L443" s="587"/>
    </row>
    <row r="444" spans="1:19">
      <c r="L444" s="587"/>
    </row>
    <row r="445" spans="1:19">
      <c r="L445" s="587"/>
    </row>
    <row r="446" spans="1:19">
      <c r="L446" s="587"/>
    </row>
    <row r="447" spans="1:19">
      <c r="L447" s="587"/>
    </row>
    <row r="448" spans="1:19">
      <c r="L448" s="587"/>
    </row>
    <row r="449" spans="12:12">
      <c r="L449" s="587"/>
    </row>
    <row r="450" spans="12:12">
      <c r="L450" s="587"/>
    </row>
    <row r="451" spans="12:12">
      <c r="L451" s="587"/>
    </row>
    <row r="452" spans="12:12">
      <c r="L452" s="587"/>
    </row>
    <row r="453" spans="12:12">
      <c r="L453" s="587"/>
    </row>
    <row r="454" spans="12:12">
      <c r="L454" s="587"/>
    </row>
    <row r="455" spans="12:12">
      <c r="L455" s="587"/>
    </row>
    <row r="456" spans="12:12">
      <c r="L456" s="587"/>
    </row>
    <row r="457" spans="12:12">
      <c r="L457" s="587"/>
    </row>
    <row r="458" spans="12:12">
      <c r="L458" s="587"/>
    </row>
    <row r="459" spans="12:12">
      <c r="L459" s="587"/>
    </row>
  </sheetData>
  <mergeCells count="8">
    <mergeCell ref="A178:L178"/>
    <mergeCell ref="A356:L356"/>
    <mergeCell ref="A2:L2"/>
    <mergeCell ref="A38:L38"/>
    <mergeCell ref="A95:L95"/>
    <mergeCell ref="A127:L127"/>
    <mergeCell ref="A128:L128"/>
    <mergeCell ref="A177:L177"/>
  </mergeCells>
  <conditionalFormatting sqref="I92:I94 I151:J152 I64:I76 I129:I163 I96:I126 I179:I354 I62 I56:I60 I46:I49 I39:I43 I1 I3:I37 I51:I53">
    <cfRule type="containsText" dxfId="1" priority="20" operator="containsText" text="OK">
      <formula>NOT(ISERROR(SEARCH("OK",I1)))</formula>
    </cfRule>
  </conditionalFormatting>
  <conditionalFormatting sqref="I165:I166">
    <cfRule type="containsText" dxfId="0" priority="1" operator="containsText" text="OK">
      <formula>NOT(ISERROR(SEARCH("OK",I165)))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Y444"/>
  <sheetViews>
    <sheetView topLeftCell="A22" workbookViewId="0">
      <selection activeCell="E40" sqref="E40"/>
    </sheetView>
  </sheetViews>
  <sheetFormatPr defaultRowHeight="15.7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9.85546875" style="169" customWidth="1"/>
    <col min="5" max="5" width="8.5703125" bestFit="1" customWidth="1"/>
    <col min="6" max="6" width="16.85546875" customWidth="1"/>
    <col min="7" max="7" width="8.28515625" bestFit="1" customWidth="1"/>
    <col min="8" max="8" width="9.7109375" bestFit="1" customWidth="1"/>
    <col min="9" max="9" width="10.140625" style="484" bestFit="1" customWidth="1"/>
    <col min="10" max="10" width="21.7109375" bestFit="1" customWidth="1"/>
    <col min="11" max="11" width="23.85546875" customWidth="1"/>
    <col min="12" max="12" width="21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6.5703125" style="6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4403</v>
      </c>
      <c r="B1" s="30" t="s">
        <v>106</v>
      </c>
      <c r="C1" s="30" t="s">
        <v>105</v>
      </c>
      <c r="D1" s="2056" t="s">
        <v>6</v>
      </c>
      <c r="E1" s="26" t="s">
        <v>748</v>
      </c>
      <c r="F1" s="27" t="s">
        <v>0</v>
      </c>
      <c r="G1" s="26" t="s">
        <v>34</v>
      </c>
      <c r="H1" s="17" t="s">
        <v>1</v>
      </c>
      <c r="I1" s="483" t="s">
        <v>28</v>
      </c>
      <c r="J1" s="17" t="s">
        <v>732</v>
      </c>
      <c r="K1" s="18" t="s">
        <v>747</v>
      </c>
      <c r="L1" s="545" t="s">
        <v>314</v>
      </c>
    </row>
    <row r="2" spans="1:25" s="15" customFormat="1" ht="15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39" t="s">
        <v>4184</v>
      </c>
      <c r="B3" s="1950" t="s">
        <v>2324</v>
      </c>
      <c r="C3" s="1950"/>
      <c r="D3" s="2057"/>
      <c r="E3" s="1950"/>
      <c r="F3" s="1950" t="s">
        <v>2452</v>
      </c>
      <c r="G3" s="1950" t="s">
        <v>4185</v>
      </c>
      <c r="H3" s="1950" t="s">
        <v>4186</v>
      </c>
      <c r="I3" s="1950" t="s">
        <v>1132</v>
      </c>
      <c r="J3" s="1950" t="s">
        <v>247</v>
      </c>
      <c r="K3" s="1950" t="s">
        <v>4187</v>
      </c>
      <c r="L3" s="454">
        <v>300</v>
      </c>
      <c r="M3" s="1030"/>
      <c r="N3" s="1030"/>
      <c r="O3" s="1030"/>
      <c r="P3" s="1030"/>
      <c r="Q3" s="1030"/>
      <c r="R3" s="1030"/>
      <c r="S3" s="1678"/>
      <c r="T3" s="16"/>
      <c r="U3" s="16"/>
      <c r="V3" s="16"/>
      <c r="W3" s="16"/>
      <c r="X3" s="16"/>
      <c r="Y3" s="16"/>
    </row>
    <row r="4" spans="1:25" s="15" customFormat="1">
      <c r="A4" s="339" t="s">
        <v>4107</v>
      </c>
      <c r="B4" s="1950" t="s">
        <v>2449</v>
      </c>
      <c r="C4" s="1950"/>
      <c r="D4" s="2057"/>
      <c r="E4" s="1950" t="s">
        <v>1552</v>
      </c>
      <c r="F4" s="1950" t="s">
        <v>4107</v>
      </c>
      <c r="G4" s="1950" t="s">
        <v>4108</v>
      </c>
      <c r="H4" s="1950" t="s">
        <v>213</v>
      </c>
      <c r="I4" s="1950" t="s">
        <v>4246</v>
      </c>
      <c r="J4" s="1950" t="s">
        <v>247</v>
      </c>
      <c r="K4" s="1950" t="s">
        <v>4247</v>
      </c>
      <c r="L4" s="454">
        <v>7000</v>
      </c>
      <c r="M4" s="1030"/>
      <c r="N4" s="1030"/>
      <c r="O4" s="1030"/>
      <c r="P4" s="1030"/>
      <c r="Q4" s="1030"/>
      <c r="R4" s="1030"/>
      <c r="S4" s="1678"/>
      <c r="T4" s="16" t="s">
        <v>4316</v>
      </c>
      <c r="U4" s="16"/>
      <c r="V4" s="16"/>
      <c r="W4" s="16"/>
      <c r="X4" s="16"/>
      <c r="Y4" s="16"/>
    </row>
    <row r="5" spans="1:25" s="15" customFormat="1">
      <c r="A5" s="339" t="s">
        <v>2165</v>
      </c>
      <c r="B5" s="2043" t="s">
        <v>1695</v>
      </c>
      <c r="C5" s="1950"/>
      <c r="D5" s="2057"/>
      <c r="E5" s="2043" t="s">
        <v>4362</v>
      </c>
      <c r="F5" s="2043" t="s">
        <v>1115</v>
      </c>
      <c r="G5" s="2043" t="s">
        <v>4363</v>
      </c>
      <c r="H5" s="2043" t="s">
        <v>4364</v>
      </c>
      <c r="I5" s="2043" t="s">
        <v>1852</v>
      </c>
      <c r="J5" s="2043" t="s">
        <v>247</v>
      </c>
      <c r="K5" s="2043" t="s">
        <v>4365</v>
      </c>
      <c r="L5" s="454"/>
      <c r="M5" s="1030"/>
      <c r="N5" s="1030"/>
      <c r="O5" s="1030"/>
      <c r="P5" s="1030"/>
      <c r="Q5" s="1030"/>
      <c r="R5" s="1030"/>
      <c r="S5" s="1678"/>
      <c r="T5" s="16"/>
      <c r="U5" s="16"/>
      <c r="V5" s="16"/>
      <c r="W5" s="16"/>
      <c r="X5" s="16"/>
      <c r="Y5" s="16"/>
    </row>
    <row r="6" spans="1:25" s="6" customFormat="1">
      <c r="A6" s="25" t="s">
        <v>4093</v>
      </c>
      <c r="B6" s="14">
        <v>45623</v>
      </c>
      <c r="C6" s="14">
        <v>45623</v>
      </c>
      <c r="D6" s="166" t="s">
        <v>6</v>
      </c>
      <c r="E6" s="9">
        <v>19323</v>
      </c>
      <c r="F6" s="9" t="s">
        <v>1115</v>
      </c>
      <c r="G6" s="9">
        <v>5296</v>
      </c>
      <c r="H6" s="9" t="s">
        <v>100</v>
      </c>
      <c r="I6" s="10" t="s">
        <v>4455</v>
      </c>
      <c r="J6" s="36" t="s">
        <v>4269</v>
      </c>
      <c r="K6" s="9">
        <v>1983</v>
      </c>
      <c r="L6" s="458"/>
      <c r="S6"/>
    </row>
    <row r="7" spans="1:25" s="15" customFormat="1">
      <c r="A7" s="341" t="s">
        <v>810</v>
      </c>
      <c r="B7" s="2048" t="s">
        <v>3521</v>
      </c>
      <c r="C7" s="2048" t="s">
        <v>3432</v>
      </c>
      <c r="D7" s="2067" t="s">
        <v>6</v>
      </c>
      <c r="E7" s="2048" t="s">
        <v>4374</v>
      </c>
      <c r="F7" s="2048" t="s">
        <v>262</v>
      </c>
      <c r="G7" s="2048" t="s">
        <v>3008</v>
      </c>
      <c r="H7" s="2048" t="s">
        <v>729</v>
      </c>
      <c r="I7" s="2048" t="s">
        <v>1132</v>
      </c>
      <c r="J7" s="2048" t="s">
        <v>4269</v>
      </c>
      <c r="K7" s="2048" t="s">
        <v>4375</v>
      </c>
      <c r="L7" s="464" t="s">
        <v>4378</v>
      </c>
      <c r="M7" s="16"/>
      <c r="N7" s="16"/>
      <c r="O7" s="16"/>
      <c r="P7" s="16"/>
      <c r="Q7" s="16"/>
      <c r="R7" s="16"/>
      <c r="T7" s="2068" t="s">
        <v>4379</v>
      </c>
      <c r="U7" s="16"/>
      <c r="V7" s="16"/>
      <c r="W7" s="16"/>
      <c r="X7" s="16"/>
      <c r="Y7" s="16"/>
    </row>
    <row r="8" spans="1:25" s="15" customFormat="1">
      <c r="A8" s="341" t="s">
        <v>1468</v>
      </c>
      <c r="B8" s="2048" t="s">
        <v>3442</v>
      </c>
      <c r="C8" s="2048" t="s">
        <v>3417</v>
      </c>
      <c r="D8" s="2067" t="s">
        <v>6</v>
      </c>
      <c r="E8" s="2048" t="s">
        <v>4380</v>
      </c>
      <c r="F8" s="2048" t="s">
        <v>1221</v>
      </c>
      <c r="G8" s="2048" t="s">
        <v>4381</v>
      </c>
      <c r="H8" s="2048" t="s">
        <v>100</v>
      </c>
      <c r="I8" s="2048" t="s">
        <v>3013</v>
      </c>
      <c r="J8" s="2048" t="s">
        <v>4382</v>
      </c>
      <c r="K8" s="2048" t="s">
        <v>4383</v>
      </c>
      <c r="L8" s="464"/>
      <c r="M8" s="2034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39" t="s">
        <v>4310</v>
      </c>
      <c r="B9" s="2043" t="s">
        <v>3450</v>
      </c>
      <c r="C9" s="2043"/>
      <c r="D9" s="2057"/>
      <c r="E9" s="2043" t="s">
        <v>4458</v>
      </c>
      <c r="F9" s="2043" t="s">
        <v>3998</v>
      </c>
      <c r="G9" s="2043" t="s">
        <v>4311</v>
      </c>
      <c r="H9" s="2043" t="s">
        <v>57</v>
      </c>
      <c r="I9" s="2043" t="s">
        <v>1491</v>
      </c>
      <c r="J9" s="2043" t="s">
        <v>4269</v>
      </c>
      <c r="K9" s="2043" t="s">
        <v>1761</v>
      </c>
      <c r="L9" s="454"/>
      <c r="M9" s="1605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41" t="s">
        <v>4417</v>
      </c>
      <c r="B10" s="2048" t="s">
        <v>1877</v>
      </c>
      <c r="C10" s="2048" t="s">
        <v>3432</v>
      </c>
      <c r="D10" s="2067" t="s">
        <v>6</v>
      </c>
      <c r="E10" s="2048" t="s">
        <v>4418</v>
      </c>
      <c r="F10" s="2048" t="s">
        <v>1115</v>
      </c>
      <c r="G10" s="2048" t="s">
        <v>4419</v>
      </c>
      <c r="H10" s="2048" t="s">
        <v>4422</v>
      </c>
      <c r="I10" s="2048" t="s">
        <v>1715</v>
      </c>
      <c r="J10" s="2048" t="s">
        <v>4269</v>
      </c>
      <c r="K10" s="2048" t="s">
        <v>4424</v>
      </c>
      <c r="L10" s="464" t="s">
        <v>4464</v>
      </c>
      <c r="M10" s="1103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341"/>
      <c r="B11" s="1951"/>
      <c r="C11" s="1951"/>
      <c r="D11" s="2067" t="s">
        <v>6</v>
      </c>
      <c r="E11" s="1951"/>
      <c r="F11" s="2048" t="s">
        <v>1115</v>
      </c>
      <c r="G11" s="2048" t="s">
        <v>4420</v>
      </c>
      <c r="H11" s="2048" t="s">
        <v>4423</v>
      </c>
      <c r="I11" s="2048" t="s">
        <v>3517</v>
      </c>
      <c r="J11" s="1951"/>
      <c r="K11" s="1951"/>
      <c r="L11" s="464" t="s">
        <v>4464</v>
      </c>
      <c r="M11" s="1103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41"/>
      <c r="B12" s="1951"/>
      <c r="C12" s="1951"/>
      <c r="D12" s="2067" t="s">
        <v>6</v>
      </c>
      <c r="E12" s="1951"/>
      <c r="F12" s="2048" t="s">
        <v>1115</v>
      </c>
      <c r="G12" s="2048" t="s">
        <v>4421</v>
      </c>
      <c r="H12" s="2048" t="s">
        <v>22</v>
      </c>
      <c r="I12" s="2048" t="s">
        <v>1880</v>
      </c>
      <c r="J12" s="1951"/>
      <c r="K12" s="1951"/>
      <c r="L12" s="464" t="s">
        <v>4464</v>
      </c>
      <c r="M12" s="1103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39" t="s">
        <v>2990</v>
      </c>
      <c r="B13" s="2043" t="s">
        <v>3432</v>
      </c>
      <c r="C13" s="1950"/>
      <c r="D13" s="2057"/>
      <c r="E13" s="2043" t="s">
        <v>4426</v>
      </c>
      <c r="F13" s="2043" t="s">
        <v>2351</v>
      </c>
      <c r="G13" s="2043" t="s">
        <v>4427</v>
      </c>
      <c r="H13" s="2043" t="s">
        <v>2380</v>
      </c>
      <c r="I13" s="2043" t="s">
        <v>2696</v>
      </c>
      <c r="J13" s="2043" t="s">
        <v>247</v>
      </c>
      <c r="K13" s="2043" t="s">
        <v>4430</v>
      </c>
      <c r="L13" s="454"/>
      <c r="M13" s="1103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39"/>
      <c r="B14" s="1950"/>
      <c r="C14" s="1950"/>
      <c r="D14" s="2057"/>
      <c r="E14" s="1950"/>
      <c r="F14" s="2043" t="s">
        <v>2351</v>
      </c>
      <c r="G14" s="2043" t="s">
        <v>4428</v>
      </c>
      <c r="H14" s="2043" t="s">
        <v>4429</v>
      </c>
      <c r="I14" s="2043" t="s">
        <v>1132</v>
      </c>
      <c r="J14" s="2043"/>
      <c r="K14" s="1950"/>
      <c r="L14" s="454"/>
      <c r="M14" s="1103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>
      <c r="A15" s="339" t="s">
        <v>4101</v>
      </c>
      <c r="B15" s="2043" t="s">
        <v>4434</v>
      </c>
      <c r="C15" s="1950"/>
      <c r="D15" s="2057"/>
      <c r="E15" s="2043" t="s">
        <v>4435</v>
      </c>
      <c r="F15" s="2043" t="s">
        <v>4234</v>
      </c>
      <c r="G15" s="2043" t="s">
        <v>4236</v>
      </c>
      <c r="H15" s="2043" t="s">
        <v>4237</v>
      </c>
      <c r="I15" s="2043" t="s">
        <v>3507</v>
      </c>
      <c r="J15" s="2043" t="s">
        <v>247</v>
      </c>
      <c r="K15" s="2043" t="s">
        <v>4436</v>
      </c>
      <c r="L15" s="454"/>
    </row>
    <row r="16" spans="1:25">
      <c r="A16" s="341" t="s">
        <v>4101</v>
      </c>
      <c r="B16" s="2048" t="s">
        <v>4434</v>
      </c>
      <c r="C16" s="2048" t="s">
        <v>2518</v>
      </c>
      <c r="D16" s="2067" t="s">
        <v>6</v>
      </c>
      <c r="E16" s="2048" t="s">
        <v>4438</v>
      </c>
      <c r="F16" s="2048" t="s">
        <v>4107</v>
      </c>
      <c r="G16" s="2048" t="s">
        <v>4108</v>
      </c>
      <c r="H16" s="2048" t="s">
        <v>213</v>
      </c>
      <c r="I16" s="2048" t="s">
        <v>3507</v>
      </c>
      <c r="J16" s="2048" t="s">
        <v>247</v>
      </c>
      <c r="K16" s="2048" t="s">
        <v>4247</v>
      </c>
      <c r="L16" s="464"/>
    </row>
    <row r="17" spans="1:25">
      <c r="A17" s="339" t="s">
        <v>3051</v>
      </c>
      <c r="B17" s="2043" t="s">
        <v>4475</v>
      </c>
      <c r="C17" s="1950"/>
      <c r="D17" s="2057"/>
      <c r="E17" s="2043" t="s">
        <v>4476</v>
      </c>
      <c r="F17" s="2043" t="s">
        <v>4477</v>
      </c>
      <c r="G17" s="2043" t="s">
        <v>4478</v>
      </c>
      <c r="H17" s="2043" t="s">
        <v>3055</v>
      </c>
      <c r="I17" s="2043" t="s">
        <v>3013</v>
      </c>
      <c r="J17" s="2043" t="s">
        <v>247</v>
      </c>
      <c r="K17" s="2043" t="s">
        <v>4480</v>
      </c>
      <c r="L17" s="454"/>
    </row>
    <row r="18" spans="1:25" s="15" customFormat="1">
      <c r="A18" s="339"/>
      <c r="B18" s="1950"/>
      <c r="C18" s="1950"/>
      <c r="D18" s="2057"/>
      <c r="E18" s="1950"/>
      <c r="F18" s="2043" t="s">
        <v>4477</v>
      </c>
      <c r="G18" s="2043" t="s">
        <v>4479</v>
      </c>
      <c r="H18" s="2043" t="s">
        <v>3055</v>
      </c>
      <c r="I18" s="2043" t="s">
        <v>3013</v>
      </c>
      <c r="J18" s="1950"/>
      <c r="K18" s="1950"/>
      <c r="L18" s="454"/>
      <c r="M18" s="1103"/>
      <c r="N18" s="16"/>
      <c r="O18" s="16"/>
      <c r="P18" s="16"/>
      <c r="Q18" s="16"/>
      <c r="R18" s="16"/>
      <c r="T18" s="16"/>
      <c r="U18" s="16"/>
      <c r="V18" s="16"/>
      <c r="W18" s="16"/>
      <c r="X18" s="16"/>
      <c r="Y18" s="16"/>
    </row>
    <row r="19" spans="1:25" s="15" customFormat="1">
      <c r="A19" s="339"/>
      <c r="B19" s="1950"/>
      <c r="C19" s="1950"/>
      <c r="D19" s="2057"/>
      <c r="E19" s="1950"/>
      <c r="F19" s="2043"/>
      <c r="G19" s="2043"/>
      <c r="H19" s="2043"/>
      <c r="I19" s="2043"/>
      <c r="J19" s="1950"/>
      <c r="K19" s="1950"/>
      <c r="L19" s="454"/>
      <c r="M19" s="1103"/>
      <c r="N19" s="16"/>
      <c r="O19" s="16"/>
      <c r="P19" s="16"/>
      <c r="Q19" s="16"/>
      <c r="R19" s="16"/>
      <c r="T19" s="16"/>
      <c r="U19" s="16"/>
      <c r="V19" s="16"/>
      <c r="W19" s="16"/>
      <c r="X19" s="16"/>
      <c r="Y19" s="16"/>
    </row>
    <row r="20" spans="1:25" s="15" customFormat="1">
      <c r="A20" s="339"/>
      <c r="B20" s="1950"/>
      <c r="C20" s="1950"/>
      <c r="D20" s="2057"/>
      <c r="E20" s="1950"/>
      <c r="F20" s="2043"/>
      <c r="G20" s="2043"/>
      <c r="H20" s="2043"/>
      <c r="I20" s="2043"/>
      <c r="J20" s="1950"/>
      <c r="K20" s="1950"/>
      <c r="L20" s="454"/>
      <c r="M20" s="1103"/>
      <c r="N20" s="16"/>
      <c r="O20" s="16"/>
      <c r="P20" s="16"/>
      <c r="Q20" s="16"/>
      <c r="R20" s="16"/>
      <c r="T20" s="16"/>
      <c r="U20" s="16"/>
      <c r="V20" s="16"/>
      <c r="W20" s="16"/>
      <c r="X20" s="16"/>
      <c r="Y20" s="16"/>
    </row>
    <row r="21" spans="1:25" s="15" customFormat="1">
      <c r="A21" s="339"/>
      <c r="B21" s="1950"/>
      <c r="C21" s="1950"/>
      <c r="D21" s="2057"/>
      <c r="E21" s="1950"/>
      <c r="F21" s="2043"/>
      <c r="G21" s="2043"/>
      <c r="H21" s="2043"/>
      <c r="I21" s="2043"/>
      <c r="J21" s="1950"/>
      <c r="K21" s="1950"/>
      <c r="L21" s="454"/>
      <c r="M21" s="1103"/>
      <c r="N21" s="16"/>
      <c r="O21" s="16"/>
      <c r="P21" s="16"/>
      <c r="Q21" s="16"/>
      <c r="R21" s="16"/>
      <c r="T21" s="16"/>
      <c r="U21" s="16"/>
      <c r="V21" s="16"/>
      <c r="W21" s="16"/>
      <c r="X21" s="16"/>
      <c r="Y21" s="16"/>
    </row>
    <row r="22" spans="1:25" s="15" customFormat="1">
      <c r="A22" s="339"/>
      <c r="B22" s="1950"/>
      <c r="C22" s="1950"/>
      <c r="D22" s="2057"/>
      <c r="E22" s="1950"/>
      <c r="F22" s="1950"/>
      <c r="G22" s="1950"/>
      <c r="H22" s="1950"/>
      <c r="I22" s="1950"/>
      <c r="J22" s="1950"/>
      <c r="K22" s="1950"/>
      <c r="L22" s="454"/>
      <c r="M22" s="1103"/>
      <c r="N22" s="16"/>
      <c r="O22" s="16"/>
      <c r="P22" s="16"/>
      <c r="Q22" s="16"/>
      <c r="R22" s="16"/>
      <c r="T22" s="16"/>
      <c r="U22" s="16"/>
      <c r="V22" s="16"/>
      <c r="W22" s="16"/>
      <c r="X22" s="16"/>
      <c r="Y22" s="16"/>
    </row>
    <row r="23" spans="1:25" s="15" customFormat="1">
      <c r="A23" s="1533"/>
      <c r="B23" s="1534"/>
      <c r="C23" s="1534"/>
      <c r="D23" s="2058"/>
      <c r="E23" s="1534"/>
      <c r="F23" s="1534"/>
      <c r="G23" s="1534"/>
      <c r="H23" s="1534"/>
      <c r="I23" s="1534"/>
      <c r="J23" s="1534"/>
      <c r="K23" s="1534"/>
      <c r="L23" s="1803">
        <f>SUM(L3:L3)</f>
        <v>300</v>
      </c>
      <c r="M23" s="1605"/>
      <c r="N23" s="16"/>
      <c r="O23" s="16"/>
      <c r="P23" s="16"/>
      <c r="Q23" s="16"/>
      <c r="R23" s="16"/>
      <c r="T23" s="16"/>
      <c r="U23" s="16"/>
      <c r="V23" s="16"/>
      <c r="W23" s="16"/>
      <c r="X23" s="16"/>
      <c r="Y23" s="16"/>
    </row>
    <row r="24" spans="1:25" s="15" customFormat="1" ht="18.75">
      <c r="A24" s="2460" t="s">
        <v>3486</v>
      </c>
      <c r="B24" s="2450"/>
      <c r="C24" s="2450"/>
      <c r="D24" s="2450"/>
      <c r="E24" s="2450"/>
      <c r="F24" s="2450"/>
      <c r="G24" s="2450"/>
      <c r="H24" s="2450"/>
      <c r="I24" s="2450"/>
      <c r="J24" s="2450"/>
      <c r="K24" s="2450"/>
      <c r="L24" s="2451"/>
      <c r="M24" s="1605"/>
      <c r="N24" s="16"/>
      <c r="O24" s="16"/>
      <c r="P24" s="16"/>
      <c r="Q24" s="16"/>
      <c r="R24" s="16"/>
      <c r="T24" s="16"/>
      <c r="U24" s="16"/>
      <c r="V24" s="16"/>
      <c r="W24" s="16"/>
      <c r="X24" s="16"/>
      <c r="Y24" s="16"/>
    </row>
    <row r="25" spans="1:25" s="15" customFormat="1">
      <c r="A25" s="341" t="s">
        <v>4262</v>
      </c>
      <c r="B25" s="1951" t="s">
        <v>2449</v>
      </c>
      <c r="C25" s="1951"/>
      <c r="D25" s="2067" t="s">
        <v>6</v>
      </c>
      <c r="E25" s="1951" t="s">
        <v>4292</v>
      </c>
      <c r="F25" s="1951" t="s">
        <v>1115</v>
      </c>
      <c r="G25" s="1951" t="s">
        <v>4286</v>
      </c>
      <c r="H25" s="1951" t="s">
        <v>2208</v>
      </c>
      <c r="I25" s="1951" t="s">
        <v>1491</v>
      </c>
      <c r="J25" s="1951"/>
      <c r="K25" s="1951"/>
      <c r="L25" s="2002"/>
      <c r="M25" s="1103"/>
      <c r="N25" s="16"/>
      <c r="O25" s="16"/>
      <c r="P25" s="16"/>
      <c r="Q25" s="16"/>
      <c r="R25" s="16"/>
      <c r="T25" s="16"/>
      <c r="U25" s="16"/>
      <c r="V25" s="16"/>
      <c r="W25" s="16"/>
      <c r="X25" s="16"/>
      <c r="Y25" s="16"/>
    </row>
    <row r="26" spans="1:25" s="15" customFormat="1">
      <c r="A26" s="341"/>
      <c r="B26" s="1951"/>
      <c r="C26" s="1951"/>
      <c r="D26" s="2067" t="s">
        <v>6</v>
      </c>
      <c r="E26" s="1951"/>
      <c r="F26" s="1951" t="s">
        <v>1115</v>
      </c>
      <c r="G26" s="1951" t="s">
        <v>4287</v>
      </c>
      <c r="H26" s="1951" t="s">
        <v>2208</v>
      </c>
      <c r="I26" s="1951" t="s">
        <v>1491</v>
      </c>
      <c r="J26" s="1951"/>
      <c r="K26" s="1951"/>
      <c r="L26" s="2002"/>
      <c r="M26" s="1103"/>
      <c r="N26" s="16"/>
      <c r="O26" s="16"/>
      <c r="P26" s="16"/>
      <c r="Q26" s="16"/>
      <c r="R26" s="16"/>
      <c r="T26" s="16"/>
      <c r="U26" s="16"/>
      <c r="V26" s="16"/>
      <c r="W26" s="16"/>
      <c r="X26" s="16"/>
      <c r="Y26" s="16"/>
    </row>
    <row r="27" spans="1:25" s="15" customFormat="1">
      <c r="A27" s="341"/>
      <c r="B27" s="1951"/>
      <c r="C27" s="1951"/>
      <c r="D27" s="2067" t="s">
        <v>6</v>
      </c>
      <c r="E27" s="1951"/>
      <c r="F27" s="1951" t="s">
        <v>1115</v>
      </c>
      <c r="G27" s="1951" t="s">
        <v>4288</v>
      </c>
      <c r="H27" s="1951" t="s">
        <v>2208</v>
      </c>
      <c r="I27" s="1951" t="s">
        <v>1491</v>
      </c>
      <c r="J27" s="1951"/>
      <c r="K27" s="1951"/>
      <c r="L27" s="2002"/>
      <c r="M27" s="1103"/>
      <c r="N27" s="16"/>
      <c r="O27" s="16"/>
      <c r="P27" s="16"/>
      <c r="Q27" s="16"/>
      <c r="R27" s="16"/>
      <c r="T27" s="16"/>
      <c r="U27" s="16"/>
      <c r="V27" s="16"/>
      <c r="W27" s="16"/>
      <c r="X27" s="16"/>
      <c r="Y27" s="16"/>
    </row>
    <row r="28" spans="1:25" s="15" customFormat="1">
      <c r="A28" s="341"/>
      <c r="B28" s="1951"/>
      <c r="C28" s="1951"/>
      <c r="D28" s="2067" t="s">
        <v>6</v>
      </c>
      <c r="E28" s="1951"/>
      <c r="F28" s="1951" t="s">
        <v>1115</v>
      </c>
      <c r="G28" s="1951" t="s">
        <v>4289</v>
      </c>
      <c r="H28" s="1951" t="s">
        <v>2208</v>
      </c>
      <c r="I28" s="1951" t="s">
        <v>1491</v>
      </c>
      <c r="J28" s="1951"/>
      <c r="K28" s="1951"/>
      <c r="L28" s="2002"/>
      <c r="M28" s="1103"/>
      <c r="N28" s="16"/>
      <c r="O28" s="16"/>
      <c r="P28" s="16"/>
      <c r="Q28" s="16"/>
      <c r="R28" s="16"/>
      <c r="T28" s="16"/>
      <c r="U28" s="16"/>
      <c r="V28" s="16"/>
      <c r="W28" s="16"/>
      <c r="X28" s="16"/>
      <c r="Y28" s="16"/>
    </row>
    <row r="29" spans="1:25" s="15" customFormat="1">
      <c r="A29" s="341"/>
      <c r="B29" s="1951"/>
      <c r="C29" s="1951"/>
      <c r="D29" s="2067" t="s">
        <v>6</v>
      </c>
      <c r="E29" s="1951"/>
      <c r="F29" s="1951" t="s">
        <v>1115</v>
      </c>
      <c r="G29" s="1951" t="s">
        <v>4290</v>
      </c>
      <c r="H29" s="1951" t="s">
        <v>4291</v>
      </c>
      <c r="I29" s="2048" t="s">
        <v>1796</v>
      </c>
      <c r="J29" s="1951"/>
      <c r="K29" s="1951" t="s">
        <v>4306</v>
      </c>
      <c r="L29" s="2002">
        <v>2964</v>
      </c>
      <c r="M29" s="1103"/>
      <c r="N29" s="16"/>
      <c r="O29" s="16"/>
      <c r="P29" s="16"/>
      <c r="Q29" s="16"/>
      <c r="R29" s="16"/>
      <c r="T29" s="16"/>
      <c r="U29" s="16"/>
      <c r="V29" s="16"/>
      <c r="W29" s="16"/>
      <c r="X29" s="16"/>
      <c r="Y29" s="16"/>
    </row>
    <row r="30" spans="1:25" s="15" customFormat="1">
      <c r="A30" s="341"/>
      <c r="B30" s="1951"/>
      <c r="C30" s="1951"/>
      <c r="D30" s="2067" t="s">
        <v>6</v>
      </c>
      <c r="E30" s="1951"/>
      <c r="F30" s="1951" t="s">
        <v>1115</v>
      </c>
      <c r="G30" s="2048" t="s">
        <v>4376</v>
      </c>
      <c r="H30" s="2048" t="s">
        <v>2224</v>
      </c>
      <c r="I30" s="2048" t="s">
        <v>1787</v>
      </c>
      <c r="J30" s="1951"/>
      <c r="K30" s="1951"/>
      <c r="L30" s="2002"/>
      <c r="M30" s="1103"/>
      <c r="N30" s="16"/>
      <c r="O30" s="16"/>
      <c r="P30" s="16"/>
      <c r="Q30" s="16"/>
      <c r="R30" s="16"/>
      <c r="T30" s="16"/>
      <c r="U30" s="16"/>
      <c r="V30" s="16"/>
      <c r="W30" s="16"/>
      <c r="X30" s="16"/>
      <c r="Y30" s="16"/>
    </row>
    <row r="31" spans="1:25" s="15" customFormat="1">
      <c r="A31" s="341"/>
      <c r="B31" s="1951"/>
      <c r="C31" s="1951"/>
      <c r="D31" s="2067" t="s">
        <v>6</v>
      </c>
      <c r="E31" s="1951"/>
      <c r="F31" s="1951" t="s">
        <v>1115</v>
      </c>
      <c r="G31" s="2048" t="s">
        <v>4377</v>
      </c>
      <c r="H31" s="2048" t="s">
        <v>2208</v>
      </c>
      <c r="I31" s="2048" t="s">
        <v>1787</v>
      </c>
      <c r="J31" s="1951"/>
      <c r="K31" s="1951"/>
      <c r="L31" s="2002"/>
      <c r="M31" s="1103"/>
      <c r="N31" s="16"/>
      <c r="O31" s="16"/>
      <c r="P31" s="16"/>
      <c r="Q31" s="16"/>
      <c r="R31" s="16"/>
      <c r="T31" s="16"/>
      <c r="U31" s="16"/>
      <c r="V31" s="16"/>
      <c r="W31" s="16"/>
      <c r="X31" s="16"/>
      <c r="Y31" s="16"/>
    </row>
    <row r="32" spans="1:25" s="6" customFormat="1">
      <c r="A32" s="25" t="s">
        <v>2374</v>
      </c>
      <c r="B32" s="14">
        <v>45615</v>
      </c>
      <c r="C32" s="9"/>
      <c r="D32" s="166" t="s">
        <v>12</v>
      </c>
      <c r="E32" s="9">
        <v>19318</v>
      </c>
      <c r="F32" s="9" t="s">
        <v>81</v>
      </c>
      <c r="G32" s="9">
        <v>4389</v>
      </c>
      <c r="H32" s="9" t="s">
        <v>210</v>
      </c>
      <c r="I32" s="10">
        <v>200</v>
      </c>
      <c r="J32" s="9"/>
      <c r="K32" s="9"/>
      <c r="L32" s="458"/>
      <c r="S32"/>
    </row>
    <row r="33" spans="1:19" s="6" customFormat="1">
      <c r="A33" s="25" t="s">
        <v>2374</v>
      </c>
      <c r="B33" s="14">
        <v>45614</v>
      </c>
      <c r="C33" s="9"/>
      <c r="D33" s="166" t="s">
        <v>12</v>
      </c>
      <c r="E33" s="9">
        <v>19319</v>
      </c>
      <c r="F33" s="9" t="s">
        <v>1221</v>
      </c>
      <c r="G33" s="9">
        <v>4491</v>
      </c>
      <c r="H33" s="9" t="s">
        <v>2456</v>
      </c>
      <c r="I33" s="10">
        <v>3600</v>
      </c>
      <c r="J33" s="9" t="s">
        <v>4354</v>
      </c>
      <c r="K33" s="9" t="s">
        <v>1794</v>
      </c>
      <c r="L33" s="458"/>
      <c r="S33"/>
    </row>
    <row r="34" spans="1:19" s="6" customFormat="1">
      <c r="A34" s="25" t="s">
        <v>2374</v>
      </c>
      <c r="B34" s="14">
        <v>45602</v>
      </c>
      <c r="C34" s="9"/>
      <c r="D34" s="166" t="s">
        <v>6</v>
      </c>
      <c r="E34" s="9">
        <v>19096</v>
      </c>
      <c r="F34" s="9" t="s">
        <v>4304</v>
      </c>
      <c r="G34" s="9">
        <v>4389</v>
      </c>
      <c r="H34" s="9" t="s">
        <v>210</v>
      </c>
      <c r="I34" s="10">
        <v>200</v>
      </c>
      <c r="J34" s="9"/>
      <c r="K34" s="9"/>
      <c r="L34" s="458"/>
      <c r="S34"/>
    </row>
    <row r="35" spans="1:19" s="6" customFormat="1">
      <c r="A35" s="25" t="s">
        <v>4262</v>
      </c>
      <c r="B35" s="14">
        <v>45600</v>
      </c>
      <c r="C35" s="14">
        <v>45608</v>
      </c>
      <c r="D35" s="166" t="s">
        <v>6</v>
      </c>
      <c r="E35" s="9">
        <v>19460</v>
      </c>
      <c r="F35" s="9" t="s">
        <v>1115</v>
      </c>
      <c r="G35" s="9">
        <v>5516</v>
      </c>
      <c r="H35" s="1951" t="s">
        <v>2208</v>
      </c>
      <c r="I35" s="10">
        <v>6</v>
      </c>
      <c r="J35" s="9"/>
      <c r="K35" s="9" t="s">
        <v>4402</v>
      </c>
      <c r="L35" s="458"/>
      <c r="S35"/>
    </row>
    <row r="36" spans="1:19" s="6" customFormat="1">
      <c r="A36" s="25"/>
      <c r="B36" s="14"/>
      <c r="C36" s="9"/>
      <c r="D36" s="166" t="s">
        <v>6</v>
      </c>
      <c r="E36" s="9"/>
      <c r="F36" s="9"/>
      <c r="G36" s="9">
        <v>5517</v>
      </c>
      <c r="H36" s="1951" t="s">
        <v>2208</v>
      </c>
      <c r="I36" s="10">
        <v>6</v>
      </c>
      <c r="J36" s="9"/>
      <c r="K36" s="9" t="s">
        <v>4402</v>
      </c>
      <c r="L36" s="458"/>
      <c r="S36"/>
    </row>
    <row r="37" spans="1:19" s="6" customFormat="1">
      <c r="A37" s="25"/>
      <c r="B37" s="14"/>
      <c r="C37" s="9"/>
      <c r="D37" s="166" t="s">
        <v>6</v>
      </c>
      <c r="E37" s="9"/>
      <c r="F37" s="9"/>
      <c r="G37" s="9">
        <v>5514</v>
      </c>
      <c r="H37" s="1951" t="s">
        <v>2208</v>
      </c>
      <c r="I37" s="10" t="s">
        <v>840</v>
      </c>
      <c r="J37" s="9"/>
      <c r="K37" s="9" t="s">
        <v>4402</v>
      </c>
      <c r="L37" s="458"/>
      <c r="S37"/>
    </row>
    <row r="38" spans="1:19" s="6" customFormat="1">
      <c r="A38" s="25"/>
      <c r="B38" s="14"/>
      <c r="C38" s="9"/>
      <c r="D38" s="166" t="s">
        <v>6</v>
      </c>
      <c r="E38" s="9"/>
      <c r="F38" s="9"/>
      <c r="G38" s="9">
        <v>5519</v>
      </c>
      <c r="H38" s="1951" t="s">
        <v>2208</v>
      </c>
      <c r="I38" s="10" t="s">
        <v>840</v>
      </c>
      <c r="J38" s="9"/>
      <c r="K38" s="9" t="s">
        <v>4402</v>
      </c>
      <c r="L38" s="458"/>
      <c r="S38"/>
    </row>
    <row r="39" spans="1:19" s="6" customFormat="1">
      <c r="A39" s="25" t="s">
        <v>4372</v>
      </c>
      <c r="B39" s="14">
        <v>45618</v>
      </c>
      <c r="C39" s="14">
        <v>45618</v>
      </c>
      <c r="D39" s="166" t="s">
        <v>6</v>
      </c>
      <c r="E39" s="9">
        <v>19464</v>
      </c>
      <c r="F39" s="9" t="s">
        <v>1115</v>
      </c>
      <c r="G39" s="9">
        <v>5520</v>
      </c>
      <c r="H39" s="2048" t="s">
        <v>4040</v>
      </c>
      <c r="I39" s="10">
        <v>10</v>
      </c>
      <c r="J39" s="9"/>
      <c r="K39" s="9"/>
      <c r="L39" s="458"/>
      <c r="S39"/>
    </row>
    <row r="40" spans="1:19" s="6" customFormat="1">
      <c r="A40" s="25" t="s">
        <v>151</v>
      </c>
      <c r="B40" s="14">
        <v>45621</v>
      </c>
      <c r="C40" s="14">
        <v>45621</v>
      </c>
      <c r="D40" s="166" t="s">
        <v>6</v>
      </c>
      <c r="E40" s="9">
        <v>19428</v>
      </c>
      <c r="F40" s="9" t="s">
        <v>1221</v>
      </c>
      <c r="G40" s="9">
        <v>5505</v>
      </c>
      <c r="H40" s="2048" t="s">
        <v>72</v>
      </c>
      <c r="I40" s="10">
        <v>10</v>
      </c>
      <c r="J40" s="9"/>
      <c r="K40" s="9" t="s">
        <v>4416</v>
      </c>
      <c r="L40" s="458"/>
      <c r="S40"/>
    </row>
    <row r="41" spans="1:19" s="6" customFormat="1">
      <c r="A41" s="25" t="s">
        <v>4318</v>
      </c>
      <c r="B41" s="14">
        <v>45618</v>
      </c>
      <c r="C41" s="14">
        <v>45624</v>
      </c>
      <c r="D41" s="166" t="s">
        <v>12</v>
      </c>
      <c r="E41" s="9">
        <v>19429</v>
      </c>
      <c r="F41" s="9" t="s">
        <v>1115</v>
      </c>
      <c r="G41" s="9">
        <v>5496</v>
      </c>
      <c r="H41" s="2048" t="s">
        <v>22</v>
      </c>
      <c r="I41" s="10">
        <v>10</v>
      </c>
      <c r="J41" s="9"/>
      <c r="K41" s="9"/>
      <c r="L41" s="458"/>
      <c r="S41"/>
    </row>
    <row r="42" spans="1:19" s="6" customFormat="1">
      <c r="A42" s="25"/>
      <c r="B42" s="14"/>
      <c r="C42" s="9"/>
      <c r="D42" s="166"/>
      <c r="E42" s="9"/>
      <c r="F42" s="9"/>
      <c r="G42" s="9">
        <v>5497</v>
      </c>
      <c r="H42" s="2048" t="s">
        <v>22</v>
      </c>
      <c r="I42" s="10">
        <v>10</v>
      </c>
      <c r="J42" s="9"/>
      <c r="K42" s="9"/>
      <c r="L42" s="458"/>
      <c r="S42"/>
    </row>
    <row r="43" spans="1:19" s="6" customFormat="1">
      <c r="A43" s="25"/>
      <c r="B43" s="14"/>
      <c r="C43" s="9"/>
      <c r="D43" s="166"/>
      <c r="E43" s="9"/>
      <c r="F43" s="9"/>
      <c r="G43" s="9">
        <v>5498</v>
      </c>
      <c r="H43" s="2048" t="s">
        <v>22</v>
      </c>
      <c r="I43" s="10">
        <v>3</v>
      </c>
      <c r="J43" s="9"/>
      <c r="K43" s="9"/>
      <c r="L43" s="458"/>
      <c r="S43"/>
    </row>
    <row r="44" spans="1:19" s="6" customFormat="1">
      <c r="A44" s="25"/>
      <c r="B44" s="14"/>
      <c r="C44" s="9"/>
      <c r="D44" s="166"/>
      <c r="E44" s="9"/>
      <c r="F44" s="9"/>
      <c r="G44" s="9">
        <v>5499</v>
      </c>
      <c r="H44" s="2048" t="s">
        <v>22</v>
      </c>
      <c r="I44" s="10">
        <v>1.5</v>
      </c>
      <c r="J44" s="9"/>
      <c r="K44" s="9"/>
      <c r="L44" s="458"/>
      <c r="S44"/>
    </row>
    <row r="45" spans="1:19" s="6" customFormat="1">
      <c r="A45" s="25"/>
      <c r="B45" s="14"/>
      <c r="C45" s="9"/>
      <c r="D45" s="166"/>
      <c r="E45" s="9"/>
      <c r="F45" s="9"/>
      <c r="G45" s="9">
        <v>5500</v>
      </c>
      <c r="H45" s="2048" t="s">
        <v>2401</v>
      </c>
      <c r="I45" s="10">
        <v>2</v>
      </c>
      <c r="J45" s="9"/>
      <c r="K45" s="9"/>
      <c r="L45" s="458"/>
      <c r="S45"/>
    </row>
    <row r="46" spans="1:19" s="6" customFormat="1">
      <c r="A46" s="25"/>
      <c r="B46" s="14"/>
      <c r="C46" s="9"/>
      <c r="D46" s="166"/>
      <c r="E46" s="9"/>
      <c r="F46" s="9"/>
      <c r="G46" s="9">
        <v>5501</v>
      </c>
      <c r="H46" s="2048" t="s">
        <v>32</v>
      </c>
      <c r="I46" s="10">
        <v>5</v>
      </c>
      <c r="J46" s="9"/>
      <c r="K46" s="9"/>
      <c r="L46" s="458"/>
      <c r="S46"/>
    </row>
    <row r="47" spans="1:19" s="6" customFormat="1">
      <c r="A47" s="25"/>
      <c r="B47" s="14"/>
      <c r="C47" s="9"/>
      <c r="D47" s="166"/>
      <c r="E47" s="9"/>
      <c r="F47" s="9"/>
      <c r="G47" s="9">
        <v>5502</v>
      </c>
      <c r="H47" s="2048" t="s">
        <v>32</v>
      </c>
      <c r="I47" s="10">
        <v>3</v>
      </c>
      <c r="J47" s="9"/>
      <c r="K47" s="9"/>
      <c r="L47" s="458"/>
      <c r="S47"/>
    </row>
    <row r="48" spans="1:19" s="6" customFormat="1">
      <c r="A48" s="25"/>
      <c r="B48" s="14"/>
      <c r="C48" s="9"/>
      <c r="D48" s="166"/>
      <c r="E48" s="9"/>
      <c r="F48" s="9"/>
      <c r="G48" s="9">
        <v>5503</v>
      </c>
      <c r="H48" s="2048" t="s">
        <v>32</v>
      </c>
      <c r="I48" s="10">
        <v>1</v>
      </c>
      <c r="J48" s="9" t="s">
        <v>4394</v>
      </c>
      <c r="K48" s="9"/>
      <c r="L48" s="458"/>
      <c r="S48"/>
    </row>
    <row r="49" spans="1:19" s="6" customFormat="1">
      <c r="A49" s="25"/>
      <c r="B49" s="14"/>
      <c r="C49" s="9"/>
      <c r="D49" s="166"/>
      <c r="E49" s="9"/>
      <c r="F49" s="9"/>
      <c r="G49" s="9">
        <v>5504</v>
      </c>
      <c r="H49" s="2048" t="s">
        <v>32</v>
      </c>
      <c r="I49" s="10">
        <v>1</v>
      </c>
      <c r="J49" s="9" t="s">
        <v>4394</v>
      </c>
      <c r="K49" s="9"/>
      <c r="L49" s="458"/>
      <c r="S49"/>
    </row>
    <row r="50" spans="1:19" s="6" customFormat="1">
      <c r="A50" s="25"/>
      <c r="B50" s="14"/>
      <c r="C50" s="9"/>
      <c r="D50" s="166"/>
      <c r="E50" s="9"/>
      <c r="F50" s="9"/>
      <c r="G50" s="9">
        <v>5506</v>
      </c>
      <c r="H50" s="2048" t="s">
        <v>38</v>
      </c>
      <c r="I50" s="10">
        <v>3</v>
      </c>
      <c r="J50" s="9"/>
      <c r="K50" s="9"/>
      <c r="L50" s="458"/>
      <c r="S50"/>
    </row>
    <row r="51" spans="1:19" s="6" customFormat="1">
      <c r="A51" s="25"/>
      <c r="B51" s="14"/>
      <c r="C51" s="9"/>
      <c r="D51" s="166"/>
      <c r="E51" s="9"/>
      <c r="F51" s="9"/>
      <c r="G51" s="9">
        <v>5415</v>
      </c>
      <c r="H51" s="2048" t="s">
        <v>4100</v>
      </c>
      <c r="I51" s="10">
        <v>20</v>
      </c>
      <c r="J51" s="9"/>
      <c r="K51" s="9"/>
      <c r="L51" s="458"/>
      <c r="S51"/>
    </row>
    <row r="52" spans="1:19" s="6" customFormat="1">
      <c r="A52" s="25" t="s">
        <v>4101</v>
      </c>
      <c r="B52" s="14">
        <v>45298</v>
      </c>
      <c r="C52" s="9"/>
      <c r="D52" s="166"/>
      <c r="E52" s="9">
        <v>19493</v>
      </c>
      <c r="F52" s="9" t="s">
        <v>1221</v>
      </c>
      <c r="G52" s="9">
        <v>5305</v>
      </c>
      <c r="H52" s="2048" t="s">
        <v>4115</v>
      </c>
      <c r="I52" s="57">
        <v>100</v>
      </c>
      <c r="J52" s="56" t="s">
        <v>4431</v>
      </c>
      <c r="K52" s="56" t="s">
        <v>1794</v>
      </c>
      <c r="L52" s="1895" t="s">
        <v>4414</v>
      </c>
      <c r="S52"/>
    </row>
    <row r="53" spans="1:19" s="6" customFormat="1">
      <c r="A53" s="1999" t="s">
        <v>4101</v>
      </c>
      <c r="B53" s="2000">
        <v>45298</v>
      </c>
      <c r="C53" s="2073"/>
      <c r="D53" s="2072"/>
      <c r="E53" s="2073">
        <v>19494</v>
      </c>
      <c r="F53" s="2073" t="s">
        <v>1221</v>
      </c>
      <c r="G53" s="2073">
        <v>5305</v>
      </c>
      <c r="H53" s="2076" t="s">
        <v>4115</v>
      </c>
      <c r="I53" s="2074">
        <v>100</v>
      </c>
      <c r="J53" s="2073"/>
      <c r="K53" s="2073"/>
      <c r="L53" s="2075" t="s">
        <v>4414</v>
      </c>
      <c r="S53"/>
    </row>
    <row r="54" spans="1:19" s="6" customFormat="1">
      <c r="A54" s="1999" t="s">
        <v>4101</v>
      </c>
      <c r="B54" s="2000">
        <v>45312</v>
      </c>
      <c r="C54" s="2073"/>
      <c r="D54" s="2072"/>
      <c r="E54" s="2073">
        <v>19510</v>
      </c>
      <c r="F54" s="2073" t="s">
        <v>1221</v>
      </c>
      <c r="G54" s="2073">
        <v>5305</v>
      </c>
      <c r="H54" s="2076" t="s">
        <v>4390</v>
      </c>
      <c r="I54" s="2074">
        <v>100</v>
      </c>
      <c r="J54" s="2073"/>
      <c r="K54" s="2073"/>
      <c r="L54" s="2075" t="s">
        <v>4414</v>
      </c>
      <c r="S54"/>
    </row>
    <row r="55" spans="1:19" s="6" customFormat="1">
      <c r="A55" s="1999" t="s">
        <v>4101</v>
      </c>
      <c r="B55" s="2000">
        <v>45319</v>
      </c>
      <c r="C55" s="2073"/>
      <c r="D55" s="2072"/>
      <c r="E55" s="2073">
        <v>19511</v>
      </c>
      <c r="F55" s="2073" t="s">
        <v>1221</v>
      </c>
      <c r="G55" s="2073">
        <v>5305</v>
      </c>
      <c r="H55" s="2076" t="s">
        <v>4115</v>
      </c>
      <c r="I55" s="2074">
        <v>100</v>
      </c>
      <c r="J55" s="2073"/>
      <c r="K55" s="2073"/>
      <c r="L55" s="2075" t="s">
        <v>4414</v>
      </c>
      <c r="S55"/>
    </row>
    <row r="56" spans="1:19" s="6" customFormat="1">
      <c r="A56" s="1999" t="s">
        <v>4120</v>
      </c>
      <c r="B56" s="2000">
        <v>45298</v>
      </c>
      <c r="C56" s="2073"/>
      <c r="D56" s="2072"/>
      <c r="E56" s="2073">
        <v>19552</v>
      </c>
      <c r="F56" s="2073" t="s">
        <v>1221</v>
      </c>
      <c r="G56" s="2073">
        <v>5305</v>
      </c>
      <c r="H56" s="2076" t="s">
        <v>4115</v>
      </c>
      <c r="I56" s="2074">
        <v>300</v>
      </c>
      <c r="J56" s="2073"/>
      <c r="K56" s="2073"/>
      <c r="L56" s="2075" t="s">
        <v>4405</v>
      </c>
      <c r="S56"/>
    </row>
    <row r="57" spans="1:19" s="6" customFormat="1">
      <c r="A57" s="25" t="s">
        <v>4120</v>
      </c>
      <c r="B57" s="14">
        <v>45298</v>
      </c>
      <c r="C57" s="9"/>
      <c r="D57" s="166"/>
      <c r="E57" s="9">
        <v>19553</v>
      </c>
      <c r="F57" s="9" t="s">
        <v>1221</v>
      </c>
      <c r="G57" s="9">
        <v>5305</v>
      </c>
      <c r="H57" s="2048" t="s">
        <v>4115</v>
      </c>
      <c r="I57" s="10">
        <v>300</v>
      </c>
      <c r="J57" s="56" t="s">
        <v>4431</v>
      </c>
      <c r="K57" s="56"/>
      <c r="L57" s="1895" t="s">
        <v>4405</v>
      </c>
      <c r="S57"/>
    </row>
    <row r="58" spans="1:19" s="6" customFormat="1">
      <c r="A58" s="1999" t="s">
        <v>4120</v>
      </c>
      <c r="B58" s="2000">
        <v>45319</v>
      </c>
      <c r="C58" s="2073"/>
      <c r="D58" s="2072"/>
      <c r="E58" s="2073">
        <v>19556</v>
      </c>
      <c r="F58" s="2073" t="s">
        <v>1221</v>
      </c>
      <c r="G58" s="2073">
        <v>5305</v>
      </c>
      <c r="H58" s="2076" t="s">
        <v>4115</v>
      </c>
      <c r="I58" s="2074">
        <v>300</v>
      </c>
      <c r="J58" s="2073" t="s">
        <v>4406</v>
      </c>
      <c r="K58" s="2073"/>
      <c r="L58" s="2075" t="s">
        <v>4405</v>
      </c>
      <c r="S58"/>
    </row>
    <row r="59" spans="1:19" s="6" customFormat="1">
      <c r="A59" s="25" t="s">
        <v>4101</v>
      </c>
      <c r="B59" s="14">
        <v>45298</v>
      </c>
      <c r="C59" s="9"/>
      <c r="D59" s="166"/>
      <c r="E59" s="9">
        <v>19513</v>
      </c>
      <c r="F59" s="9" t="s">
        <v>1221</v>
      </c>
      <c r="G59" s="9">
        <v>5299</v>
      </c>
      <c r="H59" s="2048" t="s">
        <v>4100</v>
      </c>
      <c r="I59" s="10">
        <v>20</v>
      </c>
      <c r="J59" s="56" t="s">
        <v>4354</v>
      </c>
      <c r="K59" s="9" t="s">
        <v>4392</v>
      </c>
      <c r="L59" s="458"/>
      <c r="S59"/>
    </row>
    <row r="60" spans="1:19" s="6" customFormat="1">
      <c r="A60" s="2066" t="s">
        <v>4397</v>
      </c>
      <c r="B60" s="1769">
        <v>45625</v>
      </c>
      <c r="C60" s="2038"/>
      <c r="D60" s="2039"/>
      <c r="E60" s="2038">
        <v>19523</v>
      </c>
      <c r="F60" s="2065" t="s">
        <v>40</v>
      </c>
      <c r="G60" s="2038">
        <v>5531</v>
      </c>
      <c r="H60" s="2043" t="s">
        <v>4398</v>
      </c>
      <c r="I60" s="708">
        <v>20</v>
      </c>
      <c r="J60" s="2079" t="s">
        <v>4457</v>
      </c>
      <c r="K60" s="2038"/>
      <c r="L60" s="528"/>
      <c r="S60"/>
    </row>
    <row r="61" spans="1:19" s="6" customFormat="1">
      <c r="A61" s="25" t="s">
        <v>4120</v>
      </c>
      <c r="B61" s="14">
        <v>45298</v>
      </c>
      <c r="C61" s="9"/>
      <c r="D61" s="166"/>
      <c r="E61" s="9">
        <v>19561</v>
      </c>
      <c r="F61" s="9" t="s">
        <v>1221</v>
      </c>
      <c r="G61" s="9">
        <v>5310</v>
      </c>
      <c r="H61" s="2048" t="s">
        <v>4100</v>
      </c>
      <c r="I61" s="10">
        <v>100</v>
      </c>
      <c r="J61" s="56" t="s">
        <v>4152</v>
      </c>
      <c r="K61" s="56" t="s">
        <v>4359</v>
      </c>
      <c r="L61" s="1895" t="s">
        <v>4409</v>
      </c>
      <c r="S61"/>
    </row>
    <row r="62" spans="1:19" s="6" customFormat="1">
      <c r="A62" s="25" t="s">
        <v>4120</v>
      </c>
      <c r="B62" s="14">
        <v>45298</v>
      </c>
      <c r="C62" s="9"/>
      <c r="D62" s="166"/>
      <c r="E62" s="9">
        <v>19562</v>
      </c>
      <c r="F62" s="9" t="s">
        <v>1221</v>
      </c>
      <c r="G62" s="9">
        <v>5310</v>
      </c>
      <c r="H62" s="2048" t="s">
        <v>4100</v>
      </c>
      <c r="I62" s="10">
        <v>100</v>
      </c>
      <c r="J62" s="56" t="s">
        <v>4152</v>
      </c>
      <c r="K62" s="56" t="s">
        <v>4359</v>
      </c>
      <c r="L62" s="1895" t="s">
        <v>4409</v>
      </c>
      <c r="S62"/>
    </row>
    <row r="63" spans="1:19" s="6" customFormat="1">
      <c r="A63" s="25" t="s">
        <v>4120</v>
      </c>
      <c r="B63" s="14">
        <v>45313</v>
      </c>
      <c r="C63" s="9"/>
      <c r="D63" s="166"/>
      <c r="E63" s="9">
        <v>19563</v>
      </c>
      <c r="F63" s="9" t="s">
        <v>1221</v>
      </c>
      <c r="G63" s="9">
        <v>5310</v>
      </c>
      <c r="H63" s="2048" t="s">
        <v>4100</v>
      </c>
      <c r="I63" s="10">
        <v>100</v>
      </c>
      <c r="J63" s="56" t="s">
        <v>4152</v>
      </c>
      <c r="K63" s="56" t="s">
        <v>4359</v>
      </c>
      <c r="L63" s="1895" t="s">
        <v>4409</v>
      </c>
      <c r="S63"/>
    </row>
    <row r="64" spans="1:19" s="6" customFormat="1">
      <c r="A64" s="25" t="s">
        <v>4120</v>
      </c>
      <c r="B64" s="14">
        <v>45298</v>
      </c>
      <c r="C64" s="9"/>
      <c r="D64" s="166"/>
      <c r="E64" s="9">
        <v>19564</v>
      </c>
      <c r="F64" s="9" t="s">
        <v>1221</v>
      </c>
      <c r="G64" s="9">
        <v>5299</v>
      </c>
      <c r="H64" s="2048" t="s">
        <v>4100</v>
      </c>
      <c r="I64" s="10">
        <v>10</v>
      </c>
      <c r="J64" s="56" t="s">
        <v>4151</v>
      </c>
      <c r="K64" s="56" t="s">
        <v>4359</v>
      </c>
      <c r="L64" s="1895" t="s">
        <v>4410</v>
      </c>
      <c r="S64"/>
    </row>
    <row r="65" spans="1:25" s="15" customFormat="1">
      <c r="A65" s="25" t="s">
        <v>4120</v>
      </c>
      <c r="B65" s="2048" t="s">
        <v>4411</v>
      </c>
      <c r="C65" s="1951"/>
      <c r="D65" s="2067"/>
      <c r="E65" s="2048" t="s">
        <v>4412</v>
      </c>
      <c r="F65" s="2048" t="s">
        <v>1221</v>
      </c>
      <c r="G65" s="2048" t="s">
        <v>4118</v>
      </c>
      <c r="H65" s="2048" t="s">
        <v>4100</v>
      </c>
      <c r="I65" s="2048" t="s">
        <v>1132</v>
      </c>
      <c r="J65" s="2089" t="s">
        <v>4151</v>
      </c>
      <c r="K65" s="2089" t="s">
        <v>4359</v>
      </c>
      <c r="L65" s="2090" t="s">
        <v>4410</v>
      </c>
      <c r="M65" s="1605"/>
      <c r="N65" s="16"/>
      <c r="O65" s="16"/>
      <c r="P65" s="16"/>
      <c r="Q65" s="16"/>
      <c r="R65" s="16"/>
      <c r="T65" s="16"/>
      <c r="U65" s="16"/>
      <c r="V65" s="16"/>
      <c r="W65" s="16"/>
      <c r="X65" s="16"/>
      <c r="Y65" s="16"/>
    </row>
    <row r="66" spans="1:25" s="15" customFormat="1">
      <c r="A66" s="25" t="s">
        <v>171</v>
      </c>
      <c r="B66" s="2048" t="s">
        <v>3442</v>
      </c>
      <c r="C66" s="2048" t="s">
        <v>3442</v>
      </c>
      <c r="D66" s="2067" t="s">
        <v>6</v>
      </c>
      <c r="E66" s="2048" t="s">
        <v>4456</v>
      </c>
      <c r="F66" s="2048" t="s">
        <v>254</v>
      </c>
      <c r="G66" s="2048" t="s">
        <v>1746</v>
      </c>
      <c r="H66" s="2048" t="s">
        <v>193</v>
      </c>
      <c r="I66" s="2048" t="s">
        <v>1880</v>
      </c>
      <c r="J66" s="2048" t="s">
        <v>991</v>
      </c>
      <c r="K66" s="1951"/>
      <c r="L66" s="1478"/>
      <c r="M66" s="1605"/>
      <c r="N66" s="16"/>
      <c r="O66" s="16"/>
      <c r="P66" s="16"/>
      <c r="Q66" s="16"/>
      <c r="R66" s="16"/>
      <c r="T66" s="16"/>
      <c r="U66" s="16"/>
      <c r="V66" s="16"/>
      <c r="W66" s="16"/>
      <c r="X66" s="16"/>
      <c r="Y66" s="16"/>
    </row>
    <row r="67" spans="1:25" s="15" customFormat="1">
      <c r="A67" s="25"/>
      <c r="B67" s="2048"/>
      <c r="C67" s="1951"/>
      <c r="D67" s="2067" t="s">
        <v>6</v>
      </c>
      <c r="E67" s="2048"/>
      <c r="F67" s="2048" t="s">
        <v>254</v>
      </c>
      <c r="G67" s="2048" t="s">
        <v>1622</v>
      </c>
      <c r="H67" s="2048" t="s">
        <v>193</v>
      </c>
      <c r="I67" s="2048" t="s">
        <v>1881</v>
      </c>
      <c r="J67" s="2048" t="s">
        <v>991</v>
      </c>
      <c r="K67" s="1951"/>
      <c r="L67" s="1478"/>
      <c r="M67" s="1605"/>
      <c r="N67" s="16"/>
      <c r="O67" s="16"/>
      <c r="P67" s="16"/>
      <c r="Q67" s="16"/>
      <c r="R67" s="16"/>
      <c r="T67" s="16"/>
      <c r="U67" s="16"/>
      <c r="V67" s="16"/>
      <c r="W67" s="16"/>
      <c r="X67" s="16"/>
      <c r="Y67" s="16"/>
    </row>
    <row r="68" spans="1:25" s="15" customFormat="1">
      <c r="A68" s="25"/>
      <c r="B68" s="2048"/>
      <c r="C68" s="1951"/>
      <c r="D68" s="2067" t="s">
        <v>6</v>
      </c>
      <c r="E68" s="2048"/>
      <c r="F68" s="2048" t="s">
        <v>254</v>
      </c>
      <c r="G68" s="2048" t="s">
        <v>1918</v>
      </c>
      <c r="H68" s="2048" t="s">
        <v>193</v>
      </c>
      <c r="I68" s="2048" t="s">
        <v>1881</v>
      </c>
      <c r="J68" s="2048" t="s">
        <v>991</v>
      </c>
      <c r="K68" s="1951"/>
      <c r="L68" s="1478"/>
      <c r="M68" s="1605"/>
      <c r="N68" s="16"/>
      <c r="O68" s="16"/>
      <c r="P68" s="16"/>
      <c r="Q68" s="16"/>
      <c r="R68" s="16"/>
      <c r="T68" s="16"/>
      <c r="U68" s="16"/>
      <c r="V68" s="16"/>
      <c r="W68" s="16"/>
      <c r="X68" s="16"/>
      <c r="Y68" s="16"/>
    </row>
    <row r="69" spans="1:25" s="15" customFormat="1">
      <c r="A69" s="234"/>
      <c r="B69" s="2043"/>
      <c r="C69" s="1950"/>
      <c r="D69" s="2057"/>
      <c r="E69" s="2043"/>
      <c r="F69" s="2043" t="s">
        <v>254</v>
      </c>
      <c r="G69" s="2043" t="s">
        <v>1746</v>
      </c>
      <c r="H69" s="2043" t="s">
        <v>193</v>
      </c>
      <c r="I69" s="2043" t="s">
        <v>1880</v>
      </c>
      <c r="J69" s="2043" t="s">
        <v>3486</v>
      </c>
      <c r="K69" s="1950"/>
      <c r="L69" s="1804"/>
      <c r="M69" s="1605"/>
      <c r="N69" s="16"/>
      <c r="O69" s="16"/>
      <c r="P69" s="16"/>
      <c r="Q69" s="16"/>
      <c r="R69" s="16"/>
      <c r="T69" s="16"/>
      <c r="U69" s="16"/>
      <c r="V69" s="16"/>
      <c r="W69" s="16"/>
      <c r="X69" s="16"/>
      <c r="Y69" s="16"/>
    </row>
    <row r="70" spans="1:25" s="15" customFormat="1">
      <c r="A70" s="234"/>
      <c r="B70" s="2043"/>
      <c r="C70" s="1950"/>
      <c r="D70" s="2057"/>
      <c r="E70" s="2043"/>
      <c r="F70" s="2043" t="s">
        <v>254</v>
      </c>
      <c r="G70" s="2043" t="s">
        <v>1622</v>
      </c>
      <c r="H70" s="2043" t="s">
        <v>193</v>
      </c>
      <c r="I70" s="2043" t="s">
        <v>1880</v>
      </c>
      <c r="J70" s="2043" t="s">
        <v>3486</v>
      </c>
      <c r="K70" s="1950"/>
      <c r="L70" s="1804"/>
      <c r="M70" s="1605"/>
      <c r="N70" s="16"/>
      <c r="O70" s="16"/>
      <c r="P70" s="16"/>
      <c r="Q70" s="16"/>
      <c r="R70" s="16"/>
      <c r="T70" s="16"/>
      <c r="U70" s="16"/>
      <c r="V70" s="16"/>
      <c r="W70" s="16"/>
      <c r="X70" s="16"/>
      <c r="Y70" s="16"/>
    </row>
    <row r="71" spans="1:25" s="15" customFormat="1">
      <c r="A71" s="234"/>
      <c r="B71" s="2043"/>
      <c r="C71" s="1950"/>
      <c r="D71" s="2057"/>
      <c r="E71" s="2043"/>
      <c r="F71" s="2043" t="s">
        <v>254</v>
      </c>
      <c r="G71" s="2043" t="s">
        <v>1918</v>
      </c>
      <c r="H71" s="2043" t="s">
        <v>193</v>
      </c>
      <c r="I71" s="2043" t="s">
        <v>1881</v>
      </c>
      <c r="J71" s="2043" t="s">
        <v>3486</v>
      </c>
      <c r="K71" s="1950"/>
      <c r="L71" s="1804"/>
      <c r="M71" s="1605"/>
      <c r="N71" s="16"/>
      <c r="O71" s="16"/>
      <c r="P71" s="16"/>
      <c r="Q71" s="16"/>
      <c r="R71" s="16"/>
      <c r="T71" s="16"/>
      <c r="U71" s="16"/>
      <c r="V71" s="16"/>
      <c r="W71" s="16"/>
      <c r="X71" s="16"/>
      <c r="Y71" s="16"/>
    </row>
    <row r="72" spans="1:25" s="15" customFormat="1">
      <c r="A72" s="234" t="s">
        <v>4262</v>
      </c>
      <c r="B72" s="2043" t="s">
        <v>4465</v>
      </c>
      <c r="C72" s="1950"/>
      <c r="D72" s="2057"/>
      <c r="E72" s="2043" t="s">
        <v>4466</v>
      </c>
      <c r="F72" s="2043" t="s">
        <v>1115</v>
      </c>
      <c r="G72" s="2043" t="s">
        <v>4260</v>
      </c>
      <c r="H72" s="2043" t="s">
        <v>62</v>
      </c>
      <c r="I72" s="2043" t="s">
        <v>1484</v>
      </c>
      <c r="J72" s="2043" t="s">
        <v>3486</v>
      </c>
      <c r="K72" s="1950"/>
      <c r="L72" s="1804"/>
      <c r="M72" s="1605"/>
      <c r="N72" s="16"/>
      <c r="O72" s="16"/>
      <c r="P72" s="16"/>
      <c r="Q72" s="16"/>
      <c r="R72" s="16"/>
      <c r="T72" s="16"/>
      <c r="U72" s="16"/>
      <c r="V72" s="16"/>
      <c r="W72" s="16"/>
      <c r="X72" s="16"/>
      <c r="Y72" s="16"/>
    </row>
    <row r="73" spans="1:25" s="15" customFormat="1">
      <c r="A73" s="234"/>
      <c r="B73" s="2043"/>
      <c r="C73" s="1950"/>
      <c r="D73" s="2057"/>
      <c r="E73" s="2043"/>
      <c r="F73" s="2043" t="s">
        <v>1115</v>
      </c>
      <c r="G73" s="2043" t="s">
        <v>4467</v>
      </c>
      <c r="H73" s="2043" t="s">
        <v>2208</v>
      </c>
      <c r="I73" s="2043" t="s">
        <v>1132</v>
      </c>
      <c r="J73" s="2043" t="s">
        <v>3486</v>
      </c>
      <c r="K73" s="1950"/>
      <c r="L73" s="1804"/>
      <c r="M73" s="1605"/>
      <c r="N73" s="16"/>
      <c r="O73" s="16"/>
      <c r="P73" s="16"/>
      <c r="Q73" s="16"/>
      <c r="R73" s="16"/>
      <c r="T73" s="16"/>
      <c r="U73" s="16"/>
      <c r="V73" s="16"/>
      <c r="W73" s="16"/>
      <c r="X73" s="16"/>
      <c r="Y73" s="16"/>
    </row>
    <row r="74" spans="1:25" s="15" customFormat="1">
      <c r="A74" s="234"/>
      <c r="B74" s="2043"/>
      <c r="C74" s="1950"/>
      <c r="D74" s="2057"/>
      <c r="E74" s="2043"/>
      <c r="F74" s="2043" t="s">
        <v>1115</v>
      </c>
      <c r="G74" s="2043" t="s">
        <v>4468</v>
      </c>
      <c r="H74" s="2043" t="s">
        <v>2208</v>
      </c>
      <c r="I74" s="2043" t="s">
        <v>1491</v>
      </c>
      <c r="J74" s="2043" t="s">
        <v>3486</v>
      </c>
      <c r="K74" s="1950"/>
      <c r="L74" s="1804"/>
      <c r="M74" s="1605"/>
      <c r="N74" s="16"/>
      <c r="O74" s="16"/>
      <c r="P74" s="16"/>
      <c r="Q74" s="16"/>
      <c r="R74" s="16"/>
      <c r="T74" s="16"/>
      <c r="U74" s="16"/>
      <c r="V74" s="16"/>
      <c r="W74" s="16"/>
      <c r="X74" s="16"/>
      <c r="Y74" s="16"/>
    </row>
    <row r="75" spans="1:25" s="41" customFormat="1">
      <c r="A75" s="25" t="s">
        <v>4120</v>
      </c>
      <c r="B75" s="14">
        <v>45298</v>
      </c>
      <c r="C75" s="9"/>
      <c r="D75" s="166"/>
      <c r="E75" s="9">
        <v>19558</v>
      </c>
      <c r="F75" s="9" t="s">
        <v>4102</v>
      </c>
      <c r="G75" s="9">
        <v>5300</v>
      </c>
      <c r="H75" s="9" t="s">
        <v>4407</v>
      </c>
      <c r="I75" s="10">
        <v>100</v>
      </c>
      <c r="J75" s="2084" t="s">
        <v>4359</v>
      </c>
      <c r="K75" s="56"/>
      <c r="L75" s="1895" t="s">
        <v>4408</v>
      </c>
      <c r="M75" s="249"/>
      <c r="N75" s="249"/>
      <c r="O75" s="249"/>
      <c r="P75" s="249"/>
      <c r="Q75" s="249"/>
      <c r="R75" s="249"/>
      <c r="T75" s="1836"/>
      <c r="U75" s="249"/>
      <c r="V75" s="249"/>
      <c r="W75" s="249"/>
      <c r="X75" s="249"/>
      <c r="Y75" s="249"/>
    </row>
    <row r="76" spans="1:25" s="41" customFormat="1">
      <c r="A76" s="25" t="s">
        <v>4120</v>
      </c>
      <c r="B76" s="14">
        <v>45312</v>
      </c>
      <c r="C76" s="9"/>
      <c r="D76" s="166"/>
      <c r="E76" s="9">
        <v>19559</v>
      </c>
      <c r="F76" s="9" t="s">
        <v>4102</v>
      </c>
      <c r="G76" s="9">
        <v>5300</v>
      </c>
      <c r="H76" s="9" t="s">
        <v>4407</v>
      </c>
      <c r="I76" s="10">
        <v>100</v>
      </c>
      <c r="J76" s="2084" t="s">
        <v>4359</v>
      </c>
      <c r="K76" s="56"/>
      <c r="L76" s="1895" t="s">
        <v>4408</v>
      </c>
      <c r="M76" s="249"/>
      <c r="N76" s="249"/>
      <c r="O76" s="249"/>
      <c r="P76" s="249"/>
      <c r="Q76" s="249"/>
      <c r="R76" s="249"/>
      <c r="T76" s="1836"/>
      <c r="U76" s="249"/>
      <c r="V76" s="249"/>
      <c r="W76" s="249"/>
      <c r="X76" s="249"/>
      <c r="Y76" s="249"/>
    </row>
    <row r="77" spans="1:25" s="41" customFormat="1">
      <c r="A77" s="234" t="s">
        <v>4120</v>
      </c>
      <c r="B77" s="1885">
        <v>45326</v>
      </c>
      <c r="C77" s="24"/>
      <c r="D77" s="2059"/>
      <c r="E77" s="24">
        <v>19699</v>
      </c>
      <c r="F77" s="24" t="s">
        <v>4102</v>
      </c>
      <c r="G77" s="24">
        <v>5300</v>
      </c>
      <c r="H77" s="24" t="s">
        <v>4391</v>
      </c>
      <c r="I77" s="1048">
        <v>100</v>
      </c>
      <c r="J77" s="2078" t="s">
        <v>3486</v>
      </c>
      <c r="K77" s="24"/>
      <c r="L77" s="461" t="s">
        <v>4408</v>
      </c>
      <c r="M77" s="249"/>
      <c r="N77" s="249"/>
      <c r="O77" s="249"/>
      <c r="P77" s="249"/>
      <c r="Q77" s="249"/>
      <c r="R77" s="249"/>
      <c r="T77" s="1836"/>
      <c r="U77" s="249"/>
      <c r="V77" s="249"/>
      <c r="W77" s="249"/>
      <c r="X77" s="249"/>
      <c r="Y77" s="249"/>
    </row>
    <row r="78" spans="1:25" s="41" customFormat="1">
      <c r="A78" s="234" t="s">
        <v>4101</v>
      </c>
      <c r="B78" s="1885">
        <v>45326</v>
      </c>
      <c r="C78" s="24"/>
      <c r="D78" s="2059"/>
      <c r="E78" s="24">
        <v>19752</v>
      </c>
      <c r="F78" s="24" t="s">
        <v>4102</v>
      </c>
      <c r="G78" s="24">
        <v>5300</v>
      </c>
      <c r="H78" s="24" t="s">
        <v>4103</v>
      </c>
      <c r="I78" s="1048">
        <v>16</v>
      </c>
      <c r="J78" s="2078"/>
      <c r="K78" s="24"/>
      <c r="L78" s="461" t="s">
        <v>4460</v>
      </c>
      <c r="M78" s="249"/>
      <c r="N78" s="249"/>
      <c r="O78" s="249"/>
      <c r="P78" s="249"/>
      <c r="Q78" s="249"/>
      <c r="R78" s="249"/>
      <c r="T78" s="1836"/>
      <c r="U78" s="249"/>
      <c r="V78" s="249"/>
      <c r="W78" s="249"/>
      <c r="X78" s="249"/>
      <c r="Y78" s="249"/>
    </row>
    <row r="79" spans="1:25" s="15" customFormat="1">
      <c r="A79" s="234" t="s">
        <v>4093</v>
      </c>
      <c r="B79" s="2043" t="s">
        <v>1878</v>
      </c>
      <c r="C79" s="1950"/>
      <c r="D79" s="2057"/>
      <c r="E79" s="2043" t="s">
        <v>4469</v>
      </c>
      <c r="F79" s="2043" t="s">
        <v>4267</v>
      </c>
      <c r="G79" s="2043" t="s">
        <v>4470</v>
      </c>
      <c r="H79" s="2043" t="s">
        <v>4472</v>
      </c>
      <c r="I79" s="2043" t="s">
        <v>1881</v>
      </c>
      <c r="J79" s="2043" t="s">
        <v>4473</v>
      </c>
      <c r="K79" s="1950"/>
      <c r="L79" s="1804"/>
      <c r="M79" s="1605"/>
      <c r="N79" s="16"/>
      <c r="O79" s="16"/>
      <c r="P79" s="16"/>
      <c r="Q79" s="16"/>
      <c r="R79" s="16"/>
      <c r="T79" s="16"/>
      <c r="U79" s="16"/>
      <c r="V79" s="16"/>
      <c r="W79" s="16"/>
      <c r="X79" s="16"/>
      <c r="Y79" s="16"/>
    </row>
    <row r="80" spans="1:25" s="15" customFormat="1">
      <c r="A80" s="234"/>
      <c r="B80" s="2043"/>
      <c r="C80" s="1950"/>
      <c r="D80" s="2057"/>
      <c r="E80" s="2043"/>
      <c r="F80" s="2043" t="s">
        <v>1654</v>
      </c>
      <c r="G80" s="2043" t="s">
        <v>4471</v>
      </c>
      <c r="H80" s="2043" t="s">
        <v>47</v>
      </c>
      <c r="I80" s="2043" t="s">
        <v>1880</v>
      </c>
      <c r="J80" s="2043" t="s">
        <v>4474</v>
      </c>
      <c r="K80" s="1950"/>
      <c r="L80" s="1804"/>
      <c r="M80" s="1605"/>
      <c r="N80" s="16"/>
      <c r="O80" s="16"/>
      <c r="P80" s="16"/>
      <c r="Q80" s="16"/>
      <c r="R80" s="16"/>
      <c r="T80" s="16"/>
      <c r="U80" s="16"/>
      <c r="V80" s="16"/>
      <c r="W80" s="16"/>
      <c r="X80" s="16"/>
      <c r="Y80" s="16"/>
    </row>
    <row r="81" spans="1:25" s="6" customFormat="1">
      <c r="A81" s="339"/>
      <c r="B81" s="1950"/>
      <c r="C81" s="1950"/>
      <c r="D81" s="2057"/>
      <c r="E81" s="1950"/>
      <c r="F81" s="1950"/>
      <c r="G81" s="1950"/>
      <c r="H81" s="1950"/>
      <c r="I81" s="1950"/>
      <c r="J81" s="1950"/>
      <c r="K81" s="1950"/>
      <c r="L81" s="1970"/>
      <c r="S81"/>
    </row>
    <row r="82" spans="1:25" s="6" customFormat="1">
      <c r="A82" s="339"/>
      <c r="B82" s="1950"/>
      <c r="C82" s="1950"/>
      <c r="D82" s="2057"/>
      <c r="E82" s="1950"/>
      <c r="F82" s="1950"/>
      <c r="G82" s="1950"/>
      <c r="H82" s="1950"/>
      <c r="I82" s="1950"/>
      <c r="J82" s="1950"/>
      <c r="K82" s="1954"/>
      <c r="L82" s="454">
        <f>SUM(L25:L81)</f>
        <v>2964</v>
      </c>
      <c r="S82"/>
    </row>
    <row r="83" spans="1:25" s="6" customFormat="1">
      <c r="A83" s="1533"/>
      <c r="B83" s="2024"/>
      <c r="C83" s="2024"/>
      <c r="D83" s="2058"/>
      <c r="E83" s="2024"/>
      <c r="F83" s="2024"/>
      <c r="G83" s="2024"/>
      <c r="H83" s="2024"/>
      <c r="I83" s="2024"/>
      <c r="J83" s="2024"/>
      <c r="K83" s="2025"/>
      <c r="L83" s="1803"/>
      <c r="S83"/>
    </row>
    <row r="84" spans="1:25" s="6" customFormat="1">
      <c r="A84" s="1533"/>
      <c r="B84" s="2024"/>
      <c r="C84" s="2024"/>
      <c r="D84" s="2058"/>
      <c r="E84" s="2024"/>
      <c r="F84" s="2024"/>
      <c r="G84" s="2024"/>
      <c r="H84" s="2024"/>
      <c r="I84" s="2024"/>
      <c r="J84" s="2024"/>
      <c r="K84" s="2025"/>
      <c r="L84" s="1803"/>
      <c r="S84"/>
    </row>
    <row r="85" spans="1:25" s="16" customFormat="1" ht="18.75">
      <c r="A85" s="2460" t="s">
        <v>4153</v>
      </c>
      <c r="B85" s="2450"/>
      <c r="C85" s="2450"/>
      <c r="D85" s="2450"/>
      <c r="E85" s="2450"/>
      <c r="F85" s="2450"/>
      <c r="G85" s="2450"/>
      <c r="H85" s="2450"/>
      <c r="I85" s="2450"/>
      <c r="J85" s="2450"/>
      <c r="K85" s="2450"/>
      <c r="L85" s="2451"/>
      <c r="S85" s="15"/>
    </row>
    <row r="86" spans="1:25" s="6" customFormat="1">
      <c r="A86" s="25" t="s">
        <v>4120</v>
      </c>
      <c r="B86" s="14">
        <v>45601</v>
      </c>
      <c r="C86" s="14">
        <v>45609</v>
      </c>
      <c r="D86" s="166" t="s">
        <v>6</v>
      </c>
      <c r="E86" s="9">
        <v>19377</v>
      </c>
      <c r="F86" s="9" t="s">
        <v>7</v>
      </c>
      <c r="G86" s="9">
        <v>5492</v>
      </c>
      <c r="H86" s="9" t="s">
        <v>4039</v>
      </c>
      <c r="I86" s="10">
        <v>50</v>
      </c>
      <c r="J86" s="9" t="s">
        <v>2299</v>
      </c>
      <c r="K86" s="9"/>
      <c r="L86" s="458"/>
      <c r="S86"/>
    </row>
    <row r="87" spans="1:25" s="41" customFormat="1">
      <c r="A87" s="25" t="s">
        <v>4120</v>
      </c>
      <c r="B87" s="14">
        <v>45596</v>
      </c>
      <c r="C87" s="14">
        <v>45603</v>
      </c>
      <c r="D87" s="166" t="s">
        <v>6</v>
      </c>
      <c r="E87" s="9">
        <v>19322</v>
      </c>
      <c r="F87" s="9" t="s">
        <v>7</v>
      </c>
      <c r="G87" s="9">
        <v>5484</v>
      </c>
      <c r="H87" s="9" t="s">
        <v>4040</v>
      </c>
      <c r="I87" s="10">
        <v>50</v>
      </c>
      <c r="J87" s="9" t="s">
        <v>4359</v>
      </c>
      <c r="K87" s="9"/>
      <c r="L87" s="458"/>
      <c r="M87" s="249"/>
      <c r="N87" s="249"/>
      <c r="O87" s="249"/>
      <c r="P87" s="249"/>
      <c r="Q87" s="249"/>
      <c r="R87" s="249"/>
      <c r="T87" s="1836"/>
      <c r="U87" s="249"/>
      <c r="V87" s="249"/>
      <c r="W87" s="249"/>
      <c r="X87" s="249"/>
      <c r="Y87" s="249"/>
    </row>
    <row r="88" spans="1:25" s="41" customFormat="1">
      <c r="A88" s="35" t="s">
        <v>4357</v>
      </c>
      <c r="B88" s="2051">
        <v>45602</v>
      </c>
      <c r="C88" s="14">
        <v>45603</v>
      </c>
      <c r="D88" s="166" t="s">
        <v>6</v>
      </c>
      <c r="E88" s="9">
        <v>19339</v>
      </c>
      <c r="F88" s="9" t="s">
        <v>1221</v>
      </c>
      <c r="G88" s="9">
        <v>5486</v>
      </c>
      <c r="H88" s="9" t="s">
        <v>4358</v>
      </c>
      <c r="I88" s="10">
        <v>80</v>
      </c>
      <c r="J88" s="9"/>
      <c r="K88" s="9"/>
      <c r="L88" s="458"/>
      <c r="M88" s="249"/>
      <c r="N88" s="249"/>
      <c r="O88" s="249"/>
      <c r="P88" s="249"/>
      <c r="Q88" s="249"/>
      <c r="R88" s="249"/>
      <c r="T88" s="1836"/>
      <c r="U88" s="249"/>
      <c r="V88" s="249"/>
      <c r="W88" s="249"/>
      <c r="X88" s="249"/>
      <c r="Y88" s="249"/>
    </row>
    <row r="89" spans="1:25" s="41" customFormat="1">
      <c r="A89" s="25" t="s">
        <v>4120</v>
      </c>
      <c r="B89" s="14">
        <v>45601</v>
      </c>
      <c r="C89" s="14">
        <v>45603</v>
      </c>
      <c r="D89" s="166" t="s">
        <v>6</v>
      </c>
      <c r="E89" s="9">
        <v>19376</v>
      </c>
      <c r="F89" s="9" t="s">
        <v>1221</v>
      </c>
      <c r="G89" s="9">
        <v>5493</v>
      </c>
      <c r="H89" s="9" t="s">
        <v>83</v>
      </c>
      <c r="I89" s="10">
        <v>50</v>
      </c>
      <c r="J89" s="9">
        <v>250</v>
      </c>
      <c r="K89" s="9"/>
      <c r="L89" s="458"/>
      <c r="M89" s="249"/>
      <c r="N89" s="249"/>
      <c r="O89" s="249"/>
      <c r="P89" s="249"/>
      <c r="Q89" s="249"/>
      <c r="R89" s="249"/>
      <c r="T89" s="1836"/>
      <c r="U89" s="249"/>
      <c r="V89" s="249"/>
      <c r="W89" s="249"/>
      <c r="X89" s="249"/>
      <c r="Y89" s="249"/>
    </row>
    <row r="90" spans="1:25" s="6" customFormat="1">
      <c r="A90" s="25" t="s">
        <v>4048</v>
      </c>
      <c r="B90" s="14">
        <v>45621</v>
      </c>
      <c r="C90" s="14">
        <v>45623</v>
      </c>
      <c r="D90" s="166" t="s">
        <v>6</v>
      </c>
      <c r="E90" s="9">
        <v>19074</v>
      </c>
      <c r="F90" s="9" t="s">
        <v>1115</v>
      </c>
      <c r="G90" s="9">
        <v>5235</v>
      </c>
      <c r="H90" s="9" t="s">
        <v>4049</v>
      </c>
      <c r="I90" s="10">
        <v>60</v>
      </c>
      <c r="J90" s="9" t="s">
        <v>4356</v>
      </c>
      <c r="K90" s="9"/>
      <c r="L90" s="458"/>
      <c r="S90"/>
    </row>
    <row r="91" spans="1:25" s="6" customFormat="1">
      <c r="A91" s="25"/>
      <c r="B91" s="9"/>
      <c r="C91" s="9"/>
      <c r="D91" s="166" t="s">
        <v>6</v>
      </c>
      <c r="E91" s="9"/>
      <c r="F91" s="9" t="s">
        <v>1115</v>
      </c>
      <c r="G91" s="9">
        <v>5236</v>
      </c>
      <c r="H91" s="9" t="s">
        <v>826</v>
      </c>
      <c r="I91" s="10">
        <v>40</v>
      </c>
      <c r="J91" s="9" t="s">
        <v>1054</v>
      </c>
      <c r="K91" s="9"/>
      <c r="L91" s="458"/>
      <c r="S91"/>
    </row>
    <row r="92" spans="1:25" s="41" customFormat="1">
      <c r="A92" s="25" t="s">
        <v>4144</v>
      </c>
      <c r="B92" s="14">
        <v>45604</v>
      </c>
      <c r="C92" s="14">
        <v>45609</v>
      </c>
      <c r="D92" s="166" t="s">
        <v>6</v>
      </c>
      <c r="E92" s="9">
        <v>19426</v>
      </c>
      <c r="F92" s="9" t="s">
        <v>1115</v>
      </c>
      <c r="G92" s="9">
        <v>5495</v>
      </c>
      <c r="H92" s="9" t="s">
        <v>4367</v>
      </c>
      <c r="I92" s="10">
        <v>20</v>
      </c>
      <c r="J92" s="9" t="s">
        <v>270</v>
      </c>
      <c r="K92" s="9" t="s">
        <v>4373</v>
      </c>
      <c r="L92" s="458"/>
      <c r="M92" s="249"/>
      <c r="N92" s="249"/>
      <c r="O92" s="249"/>
      <c r="P92" s="249"/>
      <c r="Q92" s="249"/>
      <c r="R92" s="249"/>
      <c r="T92" s="1836"/>
      <c r="U92" s="249"/>
      <c r="V92" s="249"/>
      <c r="W92" s="249"/>
      <c r="X92" s="249"/>
      <c r="Y92" s="249"/>
    </row>
    <row r="93" spans="1:25" s="41" customFormat="1">
      <c r="A93" s="25" t="s">
        <v>4144</v>
      </c>
      <c r="B93" s="14">
        <v>45609</v>
      </c>
      <c r="C93" s="14">
        <v>45609</v>
      </c>
      <c r="D93" s="166" t="s">
        <v>6</v>
      </c>
      <c r="E93" s="9">
        <v>19486</v>
      </c>
      <c r="F93" s="9" t="s">
        <v>1115</v>
      </c>
      <c r="G93" s="9">
        <v>5252</v>
      </c>
      <c r="H93" s="9" t="s">
        <v>48</v>
      </c>
      <c r="I93" s="10">
        <v>150</v>
      </c>
      <c r="J93" s="2049"/>
      <c r="K93" s="9"/>
      <c r="L93" s="458"/>
      <c r="M93" s="249"/>
      <c r="N93" s="249"/>
      <c r="O93" s="249"/>
      <c r="P93" s="249"/>
      <c r="Q93" s="249"/>
      <c r="R93" s="249"/>
      <c r="T93" s="1836"/>
      <c r="U93" s="249"/>
      <c r="V93" s="249"/>
      <c r="W93" s="249"/>
      <c r="X93" s="249"/>
      <c r="Y93" s="249"/>
    </row>
    <row r="94" spans="1:25" s="41" customFormat="1">
      <c r="A94" s="25"/>
      <c r="B94" s="14"/>
      <c r="C94" s="9"/>
      <c r="D94" s="166" t="s">
        <v>6</v>
      </c>
      <c r="E94" s="9"/>
      <c r="F94" s="9" t="s">
        <v>1115</v>
      </c>
      <c r="G94" s="9">
        <v>5308</v>
      </c>
      <c r="H94" s="9" t="s">
        <v>4148</v>
      </c>
      <c r="I94" s="10">
        <v>40</v>
      </c>
      <c r="J94" s="2049"/>
      <c r="K94" s="9"/>
      <c r="L94" s="458"/>
      <c r="M94" s="249"/>
      <c r="N94" s="249"/>
      <c r="O94" s="249"/>
      <c r="P94" s="249"/>
      <c r="Q94" s="249"/>
      <c r="R94" s="249"/>
      <c r="T94" s="1836"/>
      <c r="U94" s="249"/>
      <c r="V94" s="249"/>
      <c r="W94" s="249"/>
      <c r="X94" s="249"/>
      <c r="Y94" s="249"/>
    </row>
    <row r="95" spans="1:25" s="41" customFormat="1">
      <c r="A95" s="25"/>
      <c r="B95" s="14"/>
      <c r="C95" s="9"/>
      <c r="D95" s="166" t="s">
        <v>6</v>
      </c>
      <c r="E95" s="9"/>
      <c r="F95" s="9" t="s">
        <v>1115</v>
      </c>
      <c r="G95" s="9">
        <v>5307</v>
      </c>
      <c r="H95" s="9" t="s">
        <v>739</v>
      </c>
      <c r="I95" s="10">
        <v>40</v>
      </c>
      <c r="J95" s="9"/>
      <c r="K95" s="9"/>
      <c r="L95" s="458"/>
      <c r="M95" s="249"/>
      <c r="N95" s="249"/>
      <c r="O95" s="249"/>
      <c r="P95" s="249"/>
      <c r="Q95" s="249"/>
      <c r="R95" s="249"/>
      <c r="T95" s="1836"/>
      <c r="U95" s="249"/>
      <c r="V95" s="249"/>
      <c r="W95" s="249"/>
      <c r="X95" s="249"/>
      <c r="Y95" s="249"/>
    </row>
    <row r="96" spans="1:25" s="41" customFormat="1">
      <c r="A96" s="25" t="s">
        <v>4120</v>
      </c>
      <c r="B96" s="14">
        <v>45608</v>
      </c>
      <c r="C96" s="14">
        <v>45617</v>
      </c>
      <c r="D96" s="166" t="s">
        <v>6</v>
      </c>
      <c r="E96" s="9">
        <v>19496</v>
      </c>
      <c r="F96" s="9" t="s">
        <v>1221</v>
      </c>
      <c r="G96" s="9">
        <v>5471</v>
      </c>
      <c r="H96" s="9" t="s">
        <v>4337</v>
      </c>
      <c r="I96" s="10">
        <v>50</v>
      </c>
      <c r="J96" s="9"/>
      <c r="K96" s="9"/>
      <c r="L96" s="458"/>
      <c r="M96" s="249"/>
      <c r="N96" s="249"/>
      <c r="O96" s="249"/>
      <c r="P96" s="249"/>
      <c r="Q96" s="249"/>
      <c r="R96" s="249"/>
      <c r="T96" s="1836"/>
      <c r="U96" s="249"/>
      <c r="V96" s="249"/>
      <c r="W96" s="249"/>
      <c r="X96" s="249"/>
      <c r="Y96" s="249"/>
    </row>
    <row r="97" spans="1:25" s="41" customFormat="1">
      <c r="A97" s="25"/>
      <c r="B97" s="14"/>
      <c r="C97" s="14">
        <v>45609</v>
      </c>
      <c r="D97" s="166" t="s">
        <v>6</v>
      </c>
      <c r="E97" s="9"/>
      <c r="F97" s="9" t="s">
        <v>1221</v>
      </c>
      <c r="G97" s="9">
        <v>5471</v>
      </c>
      <c r="H97" s="9" t="s">
        <v>4337</v>
      </c>
      <c r="I97" s="10">
        <v>50</v>
      </c>
      <c r="J97" s="9"/>
      <c r="K97" s="9"/>
      <c r="L97" s="458"/>
      <c r="M97" s="249"/>
      <c r="N97" s="249"/>
      <c r="O97" s="249"/>
      <c r="P97" s="249"/>
      <c r="Q97" s="249"/>
      <c r="R97" s="249"/>
      <c r="T97" s="1836"/>
      <c r="U97" s="249"/>
      <c r="V97" s="249"/>
      <c r="W97" s="249"/>
      <c r="X97" s="249"/>
      <c r="Y97" s="249"/>
    </row>
    <row r="98" spans="1:25" s="41" customFormat="1">
      <c r="A98" s="25" t="s">
        <v>4120</v>
      </c>
      <c r="B98" s="14">
        <v>45608</v>
      </c>
      <c r="C98" s="14">
        <v>45617</v>
      </c>
      <c r="D98" s="166" t="s">
        <v>6</v>
      </c>
      <c r="E98" s="9">
        <v>19499</v>
      </c>
      <c r="F98" s="9" t="s">
        <v>4384</v>
      </c>
      <c r="G98" s="9">
        <v>5525</v>
      </c>
      <c r="H98" s="9" t="s">
        <v>4385</v>
      </c>
      <c r="I98" s="10">
        <v>100</v>
      </c>
      <c r="J98" s="9" t="s">
        <v>4386</v>
      </c>
      <c r="K98" s="9" t="s">
        <v>4431</v>
      </c>
      <c r="L98" s="458"/>
      <c r="M98" s="249"/>
      <c r="N98" s="249"/>
      <c r="O98" s="249"/>
      <c r="P98" s="249"/>
      <c r="Q98" s="249"/>
      <c r="R98" s="249"/>
      <c r="T98" s="1836"/>
      <c r="U98" s="249"/>
      <c r="V98" s="249"/>
      <c r="W98" s="249"/>
      <c r="X98" s="249"/>
      <c r="Y98" s="249"/>
    </row>
    <row r="99" spans="1:25" s="41" customFormat="1">
      <c r="A99" s="25" t="s">
        <v>4031</v>
      </c>
      <c r="B99" s="14">
        <v>45622</v>
      </c>
      <c r="C99" s="14">
        <v>45624</v>
      </c>
      <c r="D99" s="166" t="s">
        <v>6</v>
      </c>
      <c r="E99" s="9">
        <v>19647</v>
      </c>
      <c r="F99" s="9" t="s">
        <v>7</v>
      </c>
      <c r="G99" s="9">
        <v>5370</v>
      </c>
      <c r="H99" s="9" t="s">
        <v>213</v>
      </c>
      <c r="I99" s="10">
        <v>1000</v>
      </c>
      <c r="J99" s="9"/>
      <c r="K99" s="9"/>
      <c r="L99" s="458" t="s">
        <v>4439</v>
      </c>
      <c r="M99" s="249"/>
      <c r="N99" s="249"/>
      <c r="O99" s="249"/>
      <c r="P99" s="249"/>
      <c r="Q99" s="249"/>
      <c r="R99" s="249"/>
      <c r="T99" s="1836"/>
      <c r="U99" s="249"/>
      <c r="V99" s="249"/>
      <c r="W99" s="249"/>
      <c r="X99" s="249"/>
      <c r="Y99" s="249"/>
    </row>
    <row r="100" spans="1:25" s="41" customFormat="1">
      <c r="A100" s="25" t="s">
        <v>4101</v>
      </c>
      <c r="B100" s="14">
        <v>45298</v>
      </c>
      <c r="C100" s="9"/>
      <c r="D100" s="166"/>
      <c r="E100" s="9">
        <v>19512</v>
      </c>
      <c r="F100" s="9" t="s">
        <v>4102</v>
      </c>
      <c r="G100" s="9">
        <v>5300</v>
      </c>
      <c r="H100" s="9" t="s">
        <v>4391</v>
      </c>
      <c r="I100" s="10">
        <v>16</v>
      </c>
      <c r="J100" s="56" t="s">
        <v>4393</v>
      </c>
      <c r="K100" s="9" t="s">
        <v>4392</v>
      </c>
      <c r="L100" s="458"/>
      <c r="M100" s="249"/>
      <c r="N100" s="249"/>
      <c r="O100" s="249"/>
      <c r="P100" s="249"/>
      <c r="Q100" s="249"/>
      <c r="R100" s="249"/>
      <c r="T100" s="1836"/>
      <c r="U100" s="249"/>
      <c r="V100" s="249"/>
      <c r="W100" s="249"/>
      <c r="X100" s="249"/>
      <c r="Y100" s="249"/>
    </row>
    <row r="101" spans="1:25" s="41" customFormat="1">
      <c r="A101" s="25" t="s">
        <v>4120</v>
      </c>
      <c r="B101" s="14">
        <v>45617</v>
      </c>
      <c r="C101" s="14">
        <v>45610</v>
      </c>
      <c r="D101" s="166" t="s">
        <v>6</v>
      </c>
      <c r="E101" s="9">
        <v>19533</v>
      </c>
      <c r="F101" s="9" t="s">
        <v>4384</v>
      </c>
      <c r="G101" s="9">
        <v>5536</v>
      </c>
      <c r="H101" s="9" t="s">
        <v>4066</v>
      </c>
      <c r="I101" s="10">
        <v>100</v>
      </c>
      <c r="J101" s="2085" t="s">
        <v>2299</v>
      </c>
      <c r="K101" s="9"/>
      <c r="L101" s="458"/>
      <c r="M101" s="249"/>
      <c r="N101" s="249"/>
      <c r="O101" s="249"/>
      <c r="P101" s="249"/>
      <c r="Q101" s="249"/>
      <c r="R101" s="249"/>
      <c r="T101" s="1836"/>
      <c r="U101" s="249"/>
      <c r="V101" s="249"/>
      <c r="W101" s="249"/>
      <c r="X101" s="249"/>
      <c r="Y101" s="249"/>
    </row>
    <row r="102" spans="1:25" s="41" customFormat="1">
      <c r="A102" s="25" t="s">
        <v>4120</v>
      </c>
      <c r="B102" s="14">
        <v>45298</v>
      </c>
      <c r="C102" s="9"/>
      <c r="D102" s="166"/>
      <c r="E102" s="9">
        <v>19557</v>
      </c>
      <c r="F102" s="9" t="s">
        <v>4102</v>
      </c>
      <c r="G102" s="56">
        <v>5300</v>
      </c>
      <c r="H102" s="56" t="s">
        <v>4407</v>
      </c>
      <c r="I102" s="57">
        <v>100</v>
      </c>
      <c r="J102" s="2084"/>
      <c r="K102" s="56" t="s">
        <v>4431</v>
      </c>
      <c r="L102" s="1895" t="s">
        <v>4408</v>
      </c>
      <c r="M102" s="249"/>
      <c r="N102" s="249"/>
      <c r="O102" s="249"/>
      <c r="P102" s="249"/>
      <c r="Q102" s="249"/>
      <c r="R102" s="249"/>
      <c r="T102" s="1836"/>
      <c r="U102" s="249"/>
      <c r="V102" s="249"/>
      <c r="W102" s="249"/>
      <c r="X102" s="249"/>
      <c r="Y102" s="249"/>
    </row>
    <row r="103" spans="1:25" s="41" customFormat="1">
      <c r="A103" s="25" t="s">
        <v>4101</v>
      </c>
      <c r="B103" s="14">
        <v>45622</v>
      </c>
      <c r="C103" s="14">
        <v>45617</v>
      </c>
      <c r="D103" s="166" t="s">
        <v>6</v>
      </c>
      <c r="E103" s="9">
        <v>19625</v>
      </c>
      <c r="F103" s="9" t="s">
        <v>1115</v>
      </c>
      <c r="G103" s="9">
        <v>5252</v>
      </c>
      <c r="H103" s="9" t="s">
        <v>48</v>
      </c>
      <c r="I103" s="10">
        <v>100</v>
      </c>
      <c r="J103" s="9"/>
      <c r="K103" s="9"/>
      <c r="L103" s="458" t="s">
        <v>4437</v>
      </c>
      <c r="M103" s="249"/>
      <c r="N103" s="249"/>
      <c r="O103" s="249"/>
      <c r="P103" s="249"/>
      <c r="Q103" s="249"/>
      <c r="R103" s="249"/>
      <c r="T103" s="1836"/>
      <c r="U103" s="249"/>
      <c r="V103" s="249"/>
      <c r="W103" s="249"/>
      <c r="X103" s="249"/>
      <c r="Y103" s="249"/>
    </row>
    <row r="104" spans="1:25" s="41" customFormat="1">
      <c r="A104" s="25" t="s">
        <v>4101</v>
      </c>
      <c r="B104" s="14">
        <v>45298</v>
      </c>
      <c r="C104" s="9"/>
      <c r="D104" s="166"/>
      <c r="E104" s="9">
        <v>19508</v>
      </c>
      <c r="F104" s="9" t="s">
        <v>1115</v>
      </c>
      <c r="G104" s="56">
        <v>5297</v>
      </c>
      <c r="H104" s="56" t="s">
        <v>4097</v>
      </c>
      <c r="I104" s="57">
        <v>54</v>
      </c>
      <c r="J104" s="56"/>
      <c r="K104" s="56" t="s">
        <v>4431</v>
      </c>
      <c r="L104" s="1895" t="s">
        <v>4415</v>
      </c>
      <c r="M104" s="249"/>
      <c r="N104" s="249"/>
      <c r="O104" s="249"/>
      <c r="P104" s="249"/>
      <c r="Q104" s="249"/>
      <c r="R104" s="249"/>
      <c r="T104" s="1836"/>
      <c r="U104" s="249"/>
      <c r="V104" s="249"/>
      <c r="W104" s="249"/>
      <c r="X104" s="249"/>
      <c r="Y104" s="249"/>
    </row>
    <row r="105" spans="1:25" s="41" customFormat="1">
      <c r="A105" s="25" t="s">
        <v>4144</v>
      </c>
      <c r="B105" s="14">
        <v>45624</v>
      </c>
      <c r="C105" s="14">
        <v>45624</v>
      </c>
      <c r="D105" s="166" t="s">
        <v>6</v>
      </c>
      <c r="E105" s="9">
        <v>19725</v>
      </c>
      <c r="F105" s="9" t="s">
        <v>1115</v>
      </c>
      <c r="G105" s="9">
        <v>5308</v>
      </c>
      <c r="H105" s="9" t="s">
        <v>4148</v>
      </c>
      <c r="I105" s="10">
        <v>40</v>
      </c>
      <c r="J105" s="9"/>
      <c r="K105" s="9"/>
      <c r="L105" s="458"/>
      <c r="M105" s="249"/>
      <c r="N105" s="249"/>
      <c r="O105" s="249"/>
      <c r="P105" s="249"/>
      <c r="Q105" s="249"/>
      <c r="R105" s="249"/>
      <c r="T105" s="1836"/>
      <c r="U105" s="249"/>
      <c r="V105" s="249"/>
      <c r="W105" s="249"/>
      <c r="X105" s="249"/>
      <c r="Y105" s="249"/>
    </row>
    <row r="106" spans="1:25" s="41" customFormat="1">
      <c r="A106" s="25"/>
      <c r="B106" s="14"/>
      <c r="C106" s="9"/>
      <c r="D106" s="166" t="s">
        <v>6</v>
      </c>
      <c r="E106" s="9"/>
      <c r="F106" s="9" t="s">
        <v>1115</v>
      </c>
      <c r="G106" s="9">
        <v>5307</v>
      </c>
      <c r="H106" s="9" t="s">
        <v>739</v>
      </c>
      <c r="I106" s="10">
        <v>40</v>
      </c>
      <c r="J106" s="9"/>
      <c r="K106" s="9"/>
      <c r="L106" s="458"/>
      <c r="M106" s="249"/>
      <c r="N106" s="249"/>
      <c r="O106" s="249"/>
      <c r="P106" s="249"/>
      <c r="Q106" s="249"/>
      <c r="R106" s="249"/>
      <c r="T106" s="1836"/>
      <c r="U106" s="249"/>
      <c r="V106" s="249"/>
      <c r="W106" s="249"/>
      <c r="X106" s="249"/>
      <c r="Y106" s="249"/>
    </row>
    <row r="107" spans="1:25" s="41" customFormat="1">
      <c r="A107" s="2081" t="s">
        <v>4101</v>
      </c>
      <c r="B107" s="2082">
        <v>45298</v>
      </c>
      <c r="C107" s="24"/>
      <c r="D107" s="2059"/>
      <c r="E107" s="24">
        <v>19509</v>
      </c>
      <c r="F107" s="24" t="s">
        <v>1115</v>
      </c>
      <c r="G107" s="24">
        <v>5309</v>
      </c>
      <c r="H107" s="24" t="s">
        <v>4123</v>
      </c>
      <c r="I107" s="1048">
        <v>20</v>
      </c>
      <c r="J107" s="24"/>
      <c r="K107" s="24"/>
      <c r="L107" s="1033" t="s">
        <v>4413</v>
      </c>
      <c r="M107" s="249"/>
      <c r="N107" s="249"/>
      <c r="O107" s="249"/>
      <c r="P107" s="249"/>
      <c r="Q107" s="249"/>
      <c r="R107" s="249"/>
      <c r="T107" s="1836"/>
      <c r="U107" s="249"/>
      <c r="V107" s="249"/>
      <c r="W107" s="249"/>
      <c r="X107" s="249"/>
      <c r="Y107" s="249"/>
    </row>
    <row r="108" spans="1:25" s="41" customFormat="1">
      <c r="A108" s="2081" t="s">
        <v>4120</v>
      </c>
      <c r="B108" s="2082">
        <v>45298</v>
      </c>
      <c r="C108" s="24"/>
      <c r="D108" s="2059"/>
      <c r="E108" s="24">
        <v>19549</v>
      </c>
      <c r="F108" s="24" t="s">
        <v>1115</v>
      </c>
      <c r="G108" s="24">
        <v>5309</v>
      </c>
      <c r="H108" s="24" t="s">
        <v>4123</v>
      </c>
      <c r="I108" s="1048">
        <v>50</v>
      </c>
      <c r="J108" s="2078"/>
      <c r="K108" s="24"/>
      <c r="L108" s="1033" t="s">
        <v>4404</v>
      </c>
      <c r="M108" s="249"/>
      <c r="N108" s="249"/>
      <c r="O108" s="249"/>
      <c r="P108" s="249"/>
      <c r="Q108" s="249"/>
      <c r="R108" s="249"/>
      <c r="T108" s="1836"/>
      <c r="U108" s="249"/>
      <c r="V108" s="249"/>
      <c r="W108" s="249"/>
      <c r="X108" s="249"/>
      <c r="Y108" s="249"/>
    </row>
    <row r="109" spans="1:25" s="41" customFormat="1">
      <c r="A109" s="2081" t="s">
        <v>4120</v>
      </c>
      <c r="B109" s="2082">
        <v>45298</v>
      </c>
      <c r="C109" s="24"/>
      <c r="D109" s="2059"/>
      <c r="E109" s="24">
        <v>19550</v>
      </c>
      <c r="F109" s="24" t="s">
        <v>1115</v>
      </c>
      <c r="G109" s="24">
        <v>5310</v>
      </c>
      <c r="H109" s="24" t="s">
        <v>4123</v>
      </c>
      <c r="I109" s="1048">
        <v>50</v>
      </c>
      <c r="J109" s="2078"/>
      <c r="K109" s="24"/>
      <c r="L109" s="1033" t="s">
        <v>4404</v>
      </c>
      <c r="M109" s="249"/>
      <c r="N109" s="249"/>
      <c r="O109" s="249"/>
      <c r="P109" s="249"/>
      <c r="Q109" s="249"/>
      <c r="R109" s="249"/>
      <c r="T109" s="1836"/>
      <c r="U109" s="249"/>
      <c r="V109" s="249"/>
      <c r="W109" s="249"/>
      <c r="X109" s="249"/>
      <c r="Y109" s="249"/>
    </row>
    <row r="110" spans="1:25" s="41" customFormat="1">
      <c r="A110" s="2081" t="s">
        <v>4101</v>
      </c>
      <c r="B110" s="2082">
        <v>45298</v>
      </c>
      <c r="C110" s="24"/>
      <c r="D110" s="2059"/>
      <c r="E110" s="24">
        <v>19621</v>
      </c>
      <c r="F110" s="24" t="s">
        <v>1115</v>
      </c>
      <c r="G110" s="24">
        <v>5307</v>
      </c>
      <c r="H110" s="24" t="s">
        <v>739</v>
      </c>
      <c r="I110" s="1048">
        <v>100</v>
      </c>
      <c r="J110" s="24"/>
      <c r="K110" s="24"/>
      <c r="L110" s="461" t="s">
        <v>4433</v>
      </c>
      <c r="M110" s="249"/>
      <c r="N110" s="249"/>
      <c r="O110" s="249"/>
      <c r="P110" s="249"/>
      <c r="Q110" s="249"/>
      <c r="R110" s="249"/>
      <c r="T110" s="1836"/>
      <c r="U110" s="249"/>
      <c r="V110" s="249"/>
      <c r="W110" s="249"/>
      <c r="X110" s="249"/>
      <c r="Y110" s="249"/>
    </row>
    <row r="111" spans="1:25" s="41" customFormat="1">
      <c r="A111" s="2081" t="s">
        <v>4031</v>
      </c>
      <c r="B111" s="2082">
        <v>45298</v>
      </c>
      <c r="C111" s="24"/>
      <c r="D111" s="2059"/>
      <c r="E111" s="24">
        <v>19648</v>
      </c>
      <c r="F111" s="24" t="s">
        <v>7</v>
      </c>
      <c r="G111" s="24">
        <v>5370</v>
      </c>
      <c r="H111" s="24" t="s">
        <v>213</v>
      </c>
      <c r="I111" s="1048">
        <v>1000</v>
      </c>
      <c r="J111" s="24"/>
      <c r="K111" s="24"/>
      <c r="L111" s="461" t="s">
        <v>4439</v>
      </c>
      <c r="M111" s="249"/>
      <c r="N111" s="249"/>
      <c r="O111" s="249"/>
      <c r="P111" s="249"/>
      <c r="Q111" s="249"/>
      <c r="R111" s="249"/>
      <c r="T111" s="1836"/>
      <c r="U111" s="249"/>
      <c r="V111" s="249"/>
      <c r="W111" s="249"/>
      <c r="X111" s="249"/>
      <c r="Y111" s="249"/>
    </row>
    <row r="112" spans="1:25" s="41" customFormat="1">
      <c r="A112" s="25" t="s">
        <v>4101</v>
      </c>
      <c r="B112" s="14">
        <v>45298</v>
      </c>
      <c r="C112" s="14">
        <v>45624</v>
      </c>
      <c r="D112" s="166"/>
      <c r="E112" s="9">
        <v>19690</v>
      </c>
      <c r="F112" s="9" t="s">
        <v>1115</v>
      </c>
      <c r="G112" s="56">
        <v>5297</v>
      </c>
      <c r="H112" s="56" t="s">
        <v>4097</v>
      </c>
      <c r="I112" s="57">
        <v>54</v>
      </c>
      <c r="J112" s="56"/>
      <c r="K112" s="56" t="s">
        <v>4359</v>
      </c>
      <c r="L112" s="1895"/>
      <c r="M112" s="249"/>
      <c r="N112" s="249"/>
      <c r="O112" s="249"/>
      <c r="P112" s="249"/>
      <c r="Q112" s="249"/>
      <c r="R112" s="249"/>
      <c r="T112" s="1836"/>
      <c r="U112" s="249"/>
      <c r="V112" s="249"/>
      <c r="W112" s="249"/>
      <c r="X112" s="249"/>
      <c r="Y112" s="249"/>
    </row>
    <row r="113" spans="1:25" s="41" customFormat="1">
      <c r="A113" s="2081" t="s">
        <v>4048</v>
      </c>
      <c r="B113" s="2082">
        <v>45297</v>
      </c>
      <c r="C113" s="2079"/>
      <c r="D113" s="2080"/>
      <c r="E113" s="2079">
        <v>19726</v>
      </c>
      <c r="F113" s="2079" t="s">
        <v>1115</v>
      </c>
      <c r="G113" s="2079">
        <v>5235</v>
      </c>
      <c r="H113" s="2079" t="s">
        <v>4049</v>
      </c>
      <c r="I113" s="708">
        <v>60</v>
      </c>
      <c r="J113" s="2079" t="s">
        <v>4356</v>
      </c>
      <c r="K113" s="2079"/>
      <c r="L113" s="461"/>
      <c r="M113" s="249"/>
      <c r="N113" s="249"/>
      <c r="O113" s="249"/>
      <c r="P113" s="249"/>
      <c r="Q113" s="249"/>
      <c r="R113" s="249"/>
      <c r="T113" s="1836"/>
      <c r="U113" s="249"/>
      <c r="V113" s="249"/>
      <c r="W113" s="249"/>
      <c r="X113" s="249"/>
      <c r="Y113" s="249"/>
    </row>
    <row r="114" spans="1:25" s="41" customFormat="1">
      <c r="A114" s="2081"/>
      <c r="B114" s="2083"/>
      <c r="C114" s="2079"/>
      <c r="D114" s="2080"/>
      <c r="E114" s="2079"/>
      <c r="F114" s="2079" t="s">
        <v>1115</v>
      </c>
      <c r="G114" s="2079">
        <v>5236</v>
      </c>
      <c r="H114" s="2079" t="s">
        <v>826</v>
      </c>
      <c r="I114" s="708">
        <v>40</v>
      </c>
      <c r="J114" s="2079" t="s">
        <v>1054</v>
      </c>
      <c r="K114" s="2079"/>
      <c r="L114" s="461"/>
      <c r="M114" s="249"/>
      <c r="N114" s="249"/>
      <c r="O114" s="249"/>
      <c r="P114" s="249"/>
      <c r="Q114" s="249"/>
      <c r="R114" s="249"/>
      <c r="T114" s="1836"/>
      <c r="U114" s="249"/>
      <c r="V114" s="249"/>
      <c r="W114" s="249"/>
      <c r="X114" s="249"/>
      <c r="Y114" s="249"/>
    </row>
    <row r="115" spans="1:25" s="6" customFormat="1">
      <c r="A115" s="35" t="s">
        <v>188</v>
      </c>
      <c r="B115" s="1843">
        <v>45588</v>
      </c>
      <c r="C115" s="1843">
        <v>45625</v>
      </c>
      <c r="D115" s="2062" t="s">
        <v>6</v>
      </c>
      <c r="E115" s="1835">
        <v>19264</v>
      </c>
      <c r="F115" s="2049" t="s">
        <v>2452</v>
      </c>
      <c r="G115" s="2049">
        <v>2800</v>
      </c>
      <c r="H115" s="2049" t="s">
        <v>1911</v>
      </c>
      <c r="I115" s="1949">
        <v>6</v>
      </c>
      <c r="J115" s="1947"/>
      <c r="K115" s="1835"/>
      <c r="L115" s="464"/>
      <c r="S115"/>
    </row>
    <row r="116" spans="1:25" s="6" customFormat="1">
      <c r="A116" s="235" t="s">
        <v>4101</v>
      </c>
      <c r="B116" s="1841">
        <v>45326</v>
      </c>
      <c r="C116" s="1841"/>
      <c r="D116" s="2060"/>
      <c r="E116" s="1829">
        <v>19751</v>
      </c>
      <c r="F116" s="2044" t="s">
        <v>1221</v>
      </c>
      <c r="G116" s="2044">
        <v>5299</v>
      </c>
      <c r="H116" s="2044" t="s">
        <v>4100</v>
      </c>
      <c r="I116" s="1955">
        <v>20</v>
      </c>
      <c r="J116" s="2044" t="s">
        <v>4151</v>
      </c>
      <c r="K116" s="1829"/>
      <c r="L116" s="454"/>
      <c r="S116"/>
    </row>
    <row r="117" spans="1:25" s="6" customFormat="1">
      <c r="A117" s="235" t="s">
        <v>4101</v>
      </c>
      <c r="B117" s="1841">
        <v>45319</v>
      </c>
      <c r="C117" s="1841"/>
      <c r="D117" s="2060"/>
      <c r="E117" s="1829">
        <v>19754</v>
      </c>
      <c r="F117" s="2044" t="s">
        <v>1115</v>
      </c>
      <c r="G117" s="2044">
        <v>5297</v>
      </c>
      <c r="H117" s="2044" t="s">
        <v>4097</v>
      </c>
      <c r="I117" s="1955">
        <v>54</v>
      </c>
      <c r="J117" s="2044"/>
      <c r="K117" s="1829"/>
      <c r="L117" s="454" t="s">
        <v>4461</v>
      </c>
      <c r="S117"/>
    </row>
    <row r="118" spans="1:25" s="6" customFormat="1">
      <c r="A118" s="235" t="s">
        <v>4101</v>
      </c>
      <c r="B118" s="1841">
        <v>45312</v>
      </c>
      <c r="C118" s="1841"/>
      <c r="D118" s="2060"/>
      <c r="E118" s="1829">
        <v>19755</v>
      </c>
      <c r="F118" s="2044" t="s">
        <v>1115</v>
      </c>
      <c r="G118" s="2044">
        <v>5298</v>
      </c>
      <c r="H118" s="2044" t="s">
        <v>4462</v>
      </c>
      <c r="I118" s="1955">
        <v>54</v>
      </c>
      <c r="J118" s="2044"/>
      <c r="K118" s="1829"/>
      <c r="L118" s="454" t="s">
        <v>4463</v>
      </c>
      <c r="S118"/>
    </row>
    <row r="119" spans="1:25" s="6" customFormat="1">
      <c r="A119" s="235"/>
      <c r="B119" s="1841"/>
      <c r="C119" s="1841"/>
      <c r="D119" s="2060"/>
      <c r="E119" s="1829"/>
      <c r="F119" s="2044"/>
      <c r="G119" s="2044"/>
      <c r="H119" s="2044"/>
      <c r="I119" s="1955"/>
      <c r="J119" s="2044"/>
      <c r="K119" s="1829"/>
      <c r="L119" s="454"/>
      <c r="S119"/>
    </row>
    <row r="120" spans="1:25" s="6" customFormat="1">
      <c r="A120" s="235"/>
      <c r="B120" s="1841"/>
      <c r="C120" s="1841"/>
      <c r="D120" s="2060"/>
      <c r="E120" s="1829"/>
      <c r="F120" s="2044"/>
      <c r="G120" s="2044"/>
      <c r="H120" s="2044"/>
      <c r="I120" s="1955"/>
      <c r="J120" s="2044"/>
      <c r="K120" s="1829"/>
      <c r="L120" s="454"/>
      <c r="S120"/>
    </row>
    <row r="121" spans="1:25" s="6" customFormat="1">
      <c r="A121" s="235"/>
      <c r="B121" s="1841"/>
      <c r="C121" s="1841"/>
      <c r="D121" s="2060"/>
      <c r="E121" s="1829"/>
      <c r="F121" s="2044"/>
      <c r="G121" s="2044"/>
      <c r="H121" s="2044"/>
      <c r="I121" s="1955"/>
      <c r="J121" s="1954"/>
      <c r="K121" s="1829"/>
      <c r="L121" s="454"/>
      <c r="S121"/>
    </row>
    <row r="122" spans="1:25" s="41" customFormat="1">
      <c r="A122" s="234"/>
      <c r="B122" s="1885"/>
      <c r="C122" s="24"/>
      <c r="D122" s="2059"/>
      <c r="E122" s="24"/>
      <c r="F122" s="24"/>
      <c r="G122" s="24"/>
      <c r="H122" s="24"/>
      <c r="I122" s="1048"/>
      <c r="J122" s="24"/>
      <c r="K122" s="24"/>
      <c r="L122" s="461"/>
      <c r="M122" s="249"/>
      <c r="N122" s="249"/>
      <c r="O122" s="249"/>
      <c r="P122" s="249"/>
      <c r="Q122" s="249"/>
      <c r="R122" s="249"/>
      <c r="T122" s="1836"/>
      <c r="U122" s="249"/>
      <c r="V122" s="249"/>
      <c r="W122" s="249"/>
      <c r="X122" s="249"/>
      <c r="Y122" s="249"/>
    </row>
    <row r="123" spans="1:25" s="41" customFormat="1">
      <c r="A123" s="234"/>
      <c r="B123" s="1885"/>
      <c r="C123" s="24"/>
      <c r="D123" s="2059"/>
      <c r="E123" s="24"/>
      <c r="F123" s="24"/>
      <c r="G123" s="24"/>
      <c r="H123" s="24"/>
      <c r="I123" s="1048"/>
      <c r="J123" s="24"/>
      <c r="K123" s="24"/>
      <c r="L123" s="461"/>
      <c r="M123" s="249"/>
      <c r="N123" s="249"/>
      <c r="O123" s="249"/>
      <c r="P123" s="249"/>
      <c r="Q123" s="249"/>
      <c r="R123" s="249"/>
      <c r="T123" s="1836"/>
      <c r="U123" s="249"/>
      <c r="V123" s="249"/>
      <c r="W123" s="249"/>
      <c r="X123" s="249"/>
      <c r="Y123" s="249"/>
    </row>
    <row r="124" spans="1:25" s="41" customFormat="1" ht="15">
      <c r="A124" s="2539" t="e">
        <f>SUM(#REF!)</f>
        <v>#REF!</v>
      </c>
      <c r="B124" s="2539"/>
      <c r="C124" s="2539"/>
      <c r="D124" s="2539"/>
      <c r="E124" s="2539"/>
      <c r="F124" s="2539"/>
      <c r="G124" s="2539"/>
      <c r="H124" s="2539"/>
      <c r="I124" s="2539"/>
      <c r="J124" s="2539"/>
      <c r="K124" s="2539"/>
      <c r="L124" s="2539"/>
      <c r="M124" s="249"/>
      <c r="N124" s="249"/>
      <c r="O124" s="249"/>
      <c r="P124" s="249"/>
      <c r="Q124" s="249"/>
      <c r="R124" s="249"/>
      <c r="T124" s="1836"/>
      <c r="U124" s="249"/>
      <c r="V124" s="249"/>
      <c r="W124" s="249"/>
      <c r="X124" s="249"/>
      <c r="Y124" s="249"/>
    </row>
    <row r="125" spans="1:25" s="41" customFormat="1" ht="18.75">
      <c r="A125" s="2460" t="s">
        <v>1225</v>
      </c>
      <c r="B125" s="2546"/>
      <c r="C125" s="2546"/>
      <c r="D125" s="2546"/>
      <c r="E125" s="2546"/>
      <c r="F125" s="2546"/>
      <c r="G125" s="2546"/>
      <c r="H125" s="2546"/>
      <c r="I125" s="2546"/>
      <c r="J125" s="2546"/>
      <c r="K125" s="2546"/>
      <c r="L125" s="2547"/>
      <c r="M125" s="249"/>
      <c r="N125" s="249"/>
      <c r="O125" s="249"/>
      <c r="P125" s="249"/>
      <c r="Q125" s="249"/>
      <c r="R125" s="249"/>
      <c r="T125" s="1836"/>
      <c r="U125" s="249"/>
      <c r="V125" s="249"/>
      <c r="W125" s="249"/>
      <c r="X125" s="249"/>
      <c r="Y125" s="249"/>
    </row>
    <row r="126" spans="1:25" s="6" customFormat="1">
      <c r="A126" s="25" t="s">
        <v>4355</v>
      </c>
      <c r="B126" s="14">
        <v>45602</v>
      </c>
      <c r="C126" s="14">
        <v>45602</v>
      </c>
      <c r="D126" s="166" t="s">
        <v>6</v>
      </c>
      <c r="E126" s="9">
        <v>19321</v>
      </c>
      <c r="F126" s="9" t="s">
        <v>2351</v>
      </c>
      <c r="G126" s="9">
        <v>5483</v>
      </c>
      <c r="H126" s="9" t="s">
        <v>516</v>
      </c>
      <c r="I126" s="10">
        <v>1</v>
      </c>
      <c r="J126" s="9"/>
      <c r="K126" s="9"/>
      <c r="L126" s="458"/>
      <c r="S126"/>
    </row>
    <row r="127" spans="1:25" s="6" customFormat="1">
      <c r="A127" s="25" t="s">
        <v>3324</v>
      </c>
      <c r="B127" s="14">
        <v>45604</v>
      </c>
      <c r="C127" s="14">
        <v>45602</v>
      </c>
      <c r="D127" s="166" t="s">
        <v>6</v>
      </c>
      <c r="E127" s="9">
        <v>19349</v>
      </c>
      <c r="F127" s="9" t="s">
        <v>7</v>
      </c>
      <c r="G127" s="9">
        <v>2574</v>
      </c>
      <c r="H127" s="9" t="s">
        <v>61</v>
      </c>
      <c r="I127" s="10" t="s">
        <v>1187</v>
      </c>
      <c r="J127" s="9"/>
      <c r="K127" s="9"/>
      <c r="L127" s="458"/>
      <c r="S127"/>
    </row>
    <row r="128" spans="1:25" s="6" customFormat="1">
      <c r="A128" s="25" t="s">
        <v>2725</v>
      </c>
      <c r="B128" s="14">
        <v>45596</v>
      </c>
      <c r="C128" s="14">
        <v>45603</v>
      </c>
      <c r="D128" s="166" t="s">
        <v>6</v>
      </c>
      <c r="E128" s="9">
        <v>19290</v>
      </c>
      <c r="F128" s="9" t="s">
        <v>1221</v>
      </c>
      <c r="G128" s="9">
        <v>4518</v>
      </c>
      <c r="H128" s="9" t="s">
        <v>2726</v>
      </c>
      <c r="I128" s="10">
        <v>14</v>
      </c>
      <c r="J128" s="9"/>
      <c r="K128" s="9"/>
      <c r="L128" s="458"/>
      <c r="S128"/>
    </row>
    <row r="129" spans="1:19" s="6" customFormat="1">
      <c r="A129" s="25" t="s">
        <v>2133</v>
      </c>
      <c r="B129" s="14">
        <v>45618</v>
      </c>
      <c r="C129" s="14">
        <v>45602</v>
      </c>
      <c r="D129" s="166" t="s">
        <v>6</v>
      </c>
      <c r="E129" s="9">
        <v>18767</v>
      </c>
      <c r="F129" s="9" t="s">
        <v>1115</v>
      </c>
      <c r="G129" s="9">
        <v>3805</v>
      </c>
      <c r="H129" s="9" t="s">
        <v>1639</v>
      </c>
      <c r="I129" s="10">
        <v>60</v>
      </c>
      <c r="J129" s="9" t="s">
        <v>1225</v>
      </c>
      <c r="K129" s="9"/>
      <c r="L129" s="458">
        <v>1050</v>
      </c>
      <c r="S129"/>
    </row>
    <row r="130" spans="1:19" s="6" customFormat="1">
      <c r="A130" s="25" t="s">
        <v>4093</v>
      </c>
      <c r="B130" s="14">
        <v>45302</v>
      </c>
      <c r="C130" s="14">
        <v>45600</v>
      </c>
      <c r="D130" s="166" t="s">
        <v>6</v>
      </c>
      <c r="E130" s="9">
        <v>19323</v>
      </c>
      <c r="F130" s="9" t="s">
        <v>1842</v>
      </c>
      <c r="G130" s="9">
        <v>5302</v>
      </c>
      <c r="H130" s="9" t="s">
        <v>2443</v>
      </c>
      <c r="I130" s="10">
        <v>10</v>
      </c>
      <c r="J130" s="9" t="s">
        <v>1225</v>
      </c>
      <c r="K130" s="9"/>
      <c r="L130" s="458"/>
      <c r="S130"/>
    </row>
    <row r="131" spans="1:19" s="6" customFormat="1">
      <c r="A131" s="25" t="s">
        <v>1100</v>
      </c>
      <c r="B131" s="14">
        <v>45607</v>
      </c>
      <c r="C131" s="14">
        <v>45602</v>
      </c>
      <c r="D131" s="166" t="s">
        <v>6</v>
      </c>
      <c r="E131" s="9">
        <v>19363</v>
      </c>
      <c r="F131" s="9" t="s">
        <v>40</v>
      </c>
      <c r="G131" s="9">
        <v>5489</v>
      </c>
      <c r="H131" s="9" t="s">
        <v>54</v>
      </c>
      <c r="I131" s="10">
        <v>6</v>
      </c>
      <c r="J131" s="9"/>
      <c r="K131" s="9"/>
      <c r="L131" s="458"/>
      <c r="S131"/>
    </row>
    <row r="132" spans="1:19" s="6" customFormat="1">
      <c r="A132" s="25" t="s">
        <v>156</v>
      </c>
      <c r="B132" s="14">
        <v>45607</v>
      </c>
      <c r="C132" s="14">
        <v>45600</v>
      </c>
      <c r="D132" s="166" t="s">
        <v>6</v>
      </c>
      <c r="E132" s="9">
        <v>19365</v>
      </c>
      <c r="F132" s="9" t="s">
        <v>1115</v>
      </c>
      <c r="G132" s="9">
        <v>343</v>
      </c>
      <c r="H132" s="9" t="s">
        <v>65</v>
      </c>
      <c r="I132" s="10">
        <v>7</v>
      </c>
      <c r="J132" s="9"/>
      <c r="K132" s="9"/>
      <c r="L132" s="458"/>
      <c r="S132"/>
    </row>
    <row r="133" spans="1:19" s="6" customFormat="1">
      <c r="A133" s="25" t="s">
        <v>3717</v>
      </c>
      <c r="B133" s="14">
        <v>45604</v>
      </c>
      <c r="C133" s="14">
        <v>45604</v>
      </c>
      <c r="D133" s="166" t="s">
        <v>6</v>
      </c>
      <c r="E133" s="9">
        <v>19380</v>
      </c>
      <c r="F133" s="9" t="s">
        <v>7</v>
      </c>
      <c r="G133" s="9">
        <v>5125</v>
      </c>
      <c r="H133" s="9" t="s">
        <v>38</v>
      </c>
      <c r="I133" s="10">
        <v>10</v>
      </c>
      <c r="J133" s="9"/>
      <c r="K133" s="9"/>
      <c r="L133" s="458"/>
      <c r="S133"/>
    </row>
    <row r="134" spans="1:19" s="6" customFormat="1">
      <c r="A134" s="25" t="s">
        <v>2824</v>
      </c>
      <c r="B134" s="14">
        <v>45608</v>
      </c>
      <c r="C134" s="14">
        <v>45603</v>
      </c>
      <c r="D134" s="166" t="s">
        <v>6</v>
      </c>
      <c r="E134" s="9">
        <v>19386</v>
      </c>
      <c r="F134" s="9" t="s">
        <v>1115</v>
      </c>
      <c r="G134" s="9">
        <v>2450</v>
      </c>
      <c r="H134" s="9" t="s">
        <v>61</v>
      </c>
      <c r="I134" s="10">
        <v>4</v>
      </c>
      <c r="J134" s="9"/>
      <c r="K134" s="9"/>
      <c r="L134" s="458"/>
      <c r="S134"/>
    </row>
    <row r="135" spans="1:19" s="6" customFormat="1">
      <c r="A135" s="25" t="s">
        <v>3980</v>
      </c>
      <c r="B135" s="14">
        <v>45609</v>
      </c>
      <c r="C135" s="14">
        <v>45603</v>
      </c>
      <c r="D135" s="166" t="s">
        <v>6</v>
      </c>
      <c r="E135" s="9">
        <v>19407</v>
      </c>
      <c r="F135" s="9" t="s">
        <v>1574</v>
      </c>
      <c r="G135" s="9">
        <v>5249</v>
      </c>
      <c r="H135" s="9" t="s">
        <v>2327</v>
      </c>
      <c r="I135" s="10">
        <v>5</v>
      </c>
      <c r="J135" s="9"/>
      <c r="K135" s="9"/>
      <c r="L135" s="458"/>
      <c r="S135"/>
    </row>
    <row r="136" spans="1:19" s="6" customFormat="1">
      <c r="A136" s="25" t="s">
        <v>2162</v>
      </c>
      <c r="B136" s="14">
        <v>45609</v>
      </c>
      <c r="C136" s="14">
        <v>45603</v>
      </c>
      <c r="D136" s="166" t="s">
        <v>6</v>
      </c>
      <c r="E136" s="9">
        <v>19420</v>
      </c>
      <c r="F136" s="9" t="s">
        <v>1221</v>
      </c>
      <c r="G136" s="9">
        <v>4219</v>
      </c>
      <c r="H136" s="9" t="s">
        <v>530</v>
      </c>
      <c r="I136" s="10">
        <v>5</v>
      </c>
      <c r="J136" s="9"/>
      <c r="K136" s="9"/>
      <c r="L136" s="458"/>
      <c r="S136"/>
    </row>
    <row r="137" spans="1:19" s="6" customFormat="1">
      <c r="A137" s="25"/>
      <c r="B137" s="14"/>
      <c r="C137" s="9"/>
      <c r="D137" s="166" t="s">
        <v>6</v>
      </c>
      <c r="E137" s="9"/>
      <c r="F137" s="9" t="s">
        <v>1221</v>
      </c>
      <c r="G137" s="9">
        <v>4055</v>
      </c>
      <c r="H137" s="9" t="s">
        <v>65</v>
      </c>
      <c r="I137" s="10">
        <v>21</v>
      </c>
      <c r="J137" s="9"/>
      <c r="K137" s="9"/>
      <c r="L137" s="458"/>
      <c r="S137"/>
    </row>
    <row r="138" spans="1:19" s="6" customFormat="1">
      <c r="A138" s="25" t="s">
        <v>4369</v>
      </c>
      <c r="B138" s="14">
        <v>45608</v>
      </c>
      <c r="C138" s="14">
        <v>45607</v>
      </c>
      <c r="D138" s="166" t="s">
        <v>12</v>
      </c>
      <c r="E138" s="9">
        <v>19430</v>
      </c>
      <c r="F138" s="9" t="s">
        <v>7</v>
      </c>
      <c r="G138" s="9">
        <v>5513</v>
      </c>
      <c r="H138" s="9" t="s">
        <v>3322</v>
      </c>
      <c r="I138" s="10">
        <v>150</v>
      </c>
      <c r="J138" s="9"/>
      <c r="K138" s="9"/>
      <c r="L138" s="458"/>
      <c r="S138"/>
    </row>
    <row r="139" spans="1:19" s="6" customFormat="1">
      <c r="A139" s="25" t="s">
        <v>4086</v>
      </c>
      <c r="B139" s="14">
        <v>45610</v>
      </c>
      <c r="C139" s="14">
        <v>45603</v>
      </c>
      <c r="D139" s="166" t="s">
        <v>6</v>
      </c>
      <c r="E139" s="9">
        <v>19436</v>
      </c>
      <c r="F139" s="9" t="s">
        <v>1574</v>
      </c>
      <c r="G139" s="9">
        <v>5180</v>
      </c>
      <c r="H139" s="9" t="s">
        <v>3976</v>
      </c>
      <c r="I139" s="10">
        <v>10</v>
      </c>
      <c r="J139" s="9"/>
      <c r="K139" s="9"/>
      <c r="L139" s="458"/>
      <c r="S139"/>
    </row>
    <row r="140" spans="1:19" s="6" customFormat="1">
      <c r="A140" s="25" t="s">
        <v>3542</v>
      </c>
      <c r="B140" s="14">
        <v>45610</v>
      </c>
      <c r="C140" s="14">
        <v>45603</v>
      </c>
      <c r="D140" s="166" t="s">
        <v>6</v>
      </c>
      <c r="E140" s="9">
        <v>19447</v>
      </c>
      <c r="F140" s="9" t="s">
        <v>1115</v>
      </c>
      <c r="G140" s="9">
        <v>784</v>
      </c>
      <c r="H140" s="9" t="s">
        <v>41</v>
      </c>
      <c r="I140" s="10">
        <v>50</v>
      </c>
      <c r="J140" s="9"/>
      <c r="K140" s="9"/>
      <c r="L140" s="458"/>
      <c r="S140"/>
    </row>
    <row r="141" spans="1:19" s="6" customFormat="1">
      <c r="A141" s="25" t="s">
        <v>2029</v>
      </c>
      <c r="B141" s="14">
        <v>45630</v>
      </c>
      <c r="C141" s="14">
        <v>45610</v>
      </c>
      <c r="D141" s="166" t="s">
        <v>6</v>
      </c>
      <c r="E141" s="9">
        <v>19452</v>
      </c>
      <c r="F141" s="9" t="s">
        <v>199</v>
      </c>
      <c r="G141" s="9">
        <v>1183</v>
      </c>
      <c r="H141" s="9" t="s">
        <v>2034</v>
      </c>
      <c r="I141" s="10">
        <v>10</v>
      </c>
      <c r="J141" s="9" t="s">
        <v>2359</v>
      </c>
      <c r="K141" s="9"/>
      <c r="L141" s="458"/>
      <c r="S141"/>
    </row>
    <row r="142" spans="1:19" s="6" customFormat="1">
      <c r="A142" s="25" t="s">
        <v>2817</v>
      </c>
      <c r="B142" s="14">
        <v>45611</v>
      </c>
      <c r="C142" s="14">
        <v>45609</v>
      </c>
      <c r="D142" s="166" t="s">
        <v>6</v>
      </c>
      <c r="E142" s="9">
        <v>19467</v>
      </c>
      <c r="F142" s="9" t="s">
        <v>7</v>
      </c>
      <c r="G142" s="9">
        <v>5302</v>
      </c>
      <c r="H142" s="9" t="s">
        <v>2443</v>
      </c>
      <c r="I142" s="10">
        <v>10</v>
      </c>
      <c r="J142" s="9"/>
      <c r="K142" s="9"/>
      <c r="L142" s="458"/>
      <c r="S142"/>
    </row>
    <row r="143" spans="1:19" s="6" customFormat="1">
      <c r="A143" s="25" t="s">
        <v>156</v>
      </c>
      <c r="B143" s="14">
        <v>45615</v>
      </c>
      <c r="C143" s="14">
        <v>45608</v>
      </c>
      <c r="D143" s="166" t="s">
        <v>6</v>
      </c>
      <c r="E143" s="9">
        <v>19482</v>
      </c>
      <c r="F143" s="9" t="s">
        <v>1115</v>
      </c>
      <c r="G143" s="9">
        <v>343</v>
      </c>
      <c r="H143" s="9" t="s">
        <v>65</v>
      </c>
      <c r="I143" s="10">
        <v>14</v>
      </c>
      <c r="J143" s="9"/>
      <c r="K143" s="9"/>
      <c r="L143" s="458"/>
      <c r="S143"/>
    </row>
    <row r="144" spans="1:19" s="6" customFormat="1">
      <c r="A144" s="25" t="s">
        <v>4318</v>
      </c>
      <c r="B144" s="14">
        <v>45618</v>
      </c>
      <c r="C144" s="14">
        <v>45604</v>
      </c>
      <c r="D144" s="166" t="s">
        <v>6</v>
      </c>
      <c r="E144" s="9">
        <v>19429</v>
      </c>
      <c r="F144" s="9" t="s">
        <v>1115</v>
      </c>
      <c r="G144" s="9">
        <v>5507</v>
      </c>
      <c r="H144" s="9" t="s">
        <v>603</v>
      </c>
      <c r="I144" s="10">
        <v>50</v>
      </c>
      <c r="J144" s="9" t="s">
        <v>4389</v>
      </c>
      <c r="K144" s="9"/>
      <c r="L144" s="458"/>
      <c r="S144"/>
    </row>
    <row r="145" spans="1:19" s="6" customFormat="1">
      <c r="A145" s="35" t="s">
        <v>2161</v>
      </c>
      <c r="B145" s="1843">
        <v>45618</v>
      </c>
      <c r="C145" s="1843">
        <v>45610</v>
      </c>
      <c r="D145" s="166" t="s">
        <v>6</v>
      </c>
      <c r="E145" s="1835">
        <v>19521</v>
      </c>
      <c r="F145" s="2049" t="s">
        <v>1221</v>
      </c>
      <c r="G145" s="2049">
        <v>4189</v>
      </c>
      <c r="H145" s="2049" t="s">
        <v>1014</v>
      </c>
      <c r="I145" s="2050">
        <v>10</v>
      </c>
      <c r="J145" s="2049"/>
      <c r="K145" s="1835"/>
      <c r="L145" s="464"/>
      <c r="S145"/>
    </row>
    <row r="146" spans="1:19" s="6" customFormat="1">
      <c r="A146" s="35" t="s">
        <v>4387</v>
      </c>
      <c r="B146" s="1843">
        <v>45617</v>
      </c>
      <c r="C146" s="1843">
        <v>45610</v>
      </c>
      <c r="D146" s="166" t="s">
        <v>6</v>
      </c>
      <c r="E146" s="1835">
        <v>19488</v>
      </c>
      <c r="F146" s="2049" t="s">
        <v>199</v>
      </c>
      <c r="G146" s="2049">
        <v>5523</v>
      </c>
      <c r="H146" s="2049" t="s">
        <v>2375</v>
      </c>
      <c r="I146" s="2050" t="s">
        <v>882</v>
      </c>
      <c r="J146" s="1947"/>
      <c r="K146" s="1835"/>
      <c r="L146" s="464"/>
      <c r="S146"/>
    </row>
    <row r="147" spans="1:19" s="6" customFormat="1">
      <c r="A147" s="25" t="s">
        <v>4086</v>
      </c>
      <c r="B147" s="14">
        <v>45621</v>
      </c>
      <c r="C147" s="14">
        <v>45610</v>
      </c>
      <c r="D147" s="166" t="s">
        <v>6</v>
      </c>
      <c r="E147" s="9">
        <v>19573</v>
      </c>
      <c r="F147" s="9" t="s">
        <v>1574</v>
      </c>
      <c r="G147" s="9">
        <v>5180</v>
      </c>
      <c r="H147" s="9" t="s">
        <v>3976</v>
      </c>
      <c r="I147" s="10">
        <v>20</v>
      </c>
      <c r="J147" s="9"/>
      <c r="K147" s="9"/>
      <c r="L147" s="458"/>
      <c r="S147"/>
    </row>
    <row r="148" spans="1:19" s="6" customFormat="1">
      <c r="A148" s="25" t="s">
        <v>1225</v>
      </c>
      <c r="B148" s="14">
        <v>45622</v>
      </c>
      <c r="C148" s="14">
        <v>45618</v>
      </c>
      <c r="D148" s="166" t="s">
        <v>6</v>
      </c>
      <c r="E148" s="9">
        <v>19590</v>
      </c>
      <c r="F148" s="9" t="s">
        <v>1221</v>
      </c>
      <c r="G148" s="9">
        <v>2802</v>
      </c>
      <c r="H148" s="9" t="s">
        <v>195</v>
      </c>
      <c r="I148" s="10" t="s">
        <v>931</v>
      </c>
      <c r="J148" s="9"/>
      <c r="K148" s="9"/>
      <c r="L148" s="458"/>
      <c r="S148"/>
    </row>
    <row r="149" spans="1:19" s="6" customFormat="1">
      <c r="A149" s="25" t="s">
        <v>92</v>
      </c>
      <c r="B149" s="14">
        <v>45623</v>
      </c>
      <c r="C149" s="14">
        <v>45621</v>
      </c>
      <c r="D149" s="166" t="s">
        <v>6</v>
      </c>
      <c r="E149" s="9">
        <v>19599</v>
      </c>
      <c r="F149" s="9" t="s">
        <v>1115</v>
      </c>
      <c r="G149" s="9">
        <v>2253</v>
      </c>
      <c r="H149" s="9" t="s">
        <v>930</v>
      </c>
      <c r="I149" s="10">
        <v>15</v>
      </c>
      <c r="J149" s="9"/>
      <c r="K149" s="9"/>
      <c r="L149" s="458"/>
      <c r="S149"/>
    </row>
    <row r="150" spans="1:19" s="6" customFormat="1">
      <c r="A150" s="25" t="s">
        <v>3058</v>
      </c>
      <c r="B150" s="14">
        <v>45624</v>
      </c>
      <c r="C150" s="14">
        <v>45622</v>
      </c>
      <c r="D150" s="166" t="s">
        <v>6</v>
      </c>
      <c r="E150" s="9">
        <v>19616</v>
      </c>
      <c r="F150" s="9" t="s">
        <v>1221</v>
      </c>
      <c r="G150" s="9">
        <v>4733</v>
      </c>
      <c r="H150" s="9" t="s">
        <v>3112</v>
      </c>
      <c r="I150" s="10">
        <v>30</v>
      </c>
      <c r="J150" s="9"/>
      <c r="K150" s="9"/>
      <c r="L150" s="458"/>
      <c r="S150"/>
    </row>
    <row r="151" spans="1:19" s="6" customFormat="1">
      <c r="A151" s="25" t="s">
        <v>4445</v>
      </c>
      <c r="B151" s="14">
        <v>45623</v>
      </c>
      <c r="C151" s="14">
        <v>45625</v>
      </c>
      <c r="D151" s="166" t="s">
        <v>12</v>
      </c>
      <c r="E151" s="9">
        <v>19666</v>
      </c>
      <c r="F151" s="9" t="s">
        <v>1115</v>
      </c>
      <c r="G151" s="9">
        <v>5557</v>
      </c>
      <c r="H151" s="9" t="s">
        <v>66</v>
      </c>
      <c r="I151" s="10" t="s">
        <v>4446</v>
      </c>
      <c r="J151" s="9"/>
      <c r="K151" s="9"/>
      <c r="L151" s="458"/>
      <c r="S151"/>
    </row>
    <row r="152" spans="1:19" s="6" customFormat="1">
      <c r="A152" s="25" t="s">
        <v>1469</v>
      </c>
      <c r="B152" s="14">
        <v>45625</v>
      </c>
      <c r="C152" s="14">
        <v>45625</v>
      </c>
      <c r="D152" s="166" t="s">
        <v>6</v>
      </c>
      <c r="E152" s="9">
        <v>19677</v>
      </c>
      <c r="F152" s="9" t="s">
        <v>7</v>
      </c>
      <c r="G152" s="9">
        <v>1491</v>
      </c>
      <c r="H152" s="9" t="s">
        <v>678</v>
      </c>
      <c r="I152" s="10">
        <v>200</v>
      </c>
      <c r="J152" s="9"/>
      <c r="K152" s="9"/>
      <c r="L152" s="458"/>
      <c r="S152"/>
    </row>
    <row r="153" spans="1:19" s="6" customFormat="1">
      <c r="A153" s="234" t="s">
        <v>3649</v>
      </c>
      <c r="B153" s="1885">
        <v>45625</v>
      </c>
      <c r="C153" s="24"/>
      <c r="D153" s="2059"/>
      <c r="E153" s="24">
        <v>19675</v>
      </c>
      <c r="F153" s="24" t="s">
        <v>7</v>
      </c>
      <c r="G153" s="24">
        <v>4662</v>
      </c>
      <c r="H153" s="24" t="s">
        <v>45</v>
      </c>
      <c r="I153" s="1048">
        <v>30</v>
      </c>
      <c r="J153" s="24"/>
      <c r="K153" s="24"/>
      <c r="L153" s="461"/>
      <c r="S153"/>
    </row>
    <row r="154" spans="1:19" s="6" customFormat="1">
      <c r="A154" s="234" t="s">
        <v>3645</v>
      </c>
      <c r="B154" s="1885">
        <v>45628</v>
      </c>
      <c r="C154" s="24"/>
      <c r="D154" s="2059"/>
      <c r="E154" s="24">
        <v>19695</v>
      </c>
      <c r="F154" s="24" t="s">
        <v>1221</v>
      </c>
      <c r="G154" s="24">
        <v>5014</v>
      </c>
      <c r="H154" s="24" t="s">
        <v>822</v>
      </c>
      <c r="I154" s="1048">
        <v>50</v>
      </c>
      <c r="J154" s="24"/>
      <c r="K154" s="24"/>
      <c r="L154" s="461"/>
      <c r="S154"/>
    </row>
    <row r="155" spans="1:19" s="6" customFormat="1">
      <c r="A155" s="54" t="s">
        <v>4031</v>
      </c>
      <c r="B155" s="55">
        <v>45625</v>
      </c>
      <c r="C155" s="56"/>
      <c r="D155" s="839"/>
      <c r="E155" s="56">
        <v>19700</v>
      </c>
      <c r="F155" s="56" t="s">
        <v>1115</v>
      </c>
      <c r="G155" s="56">
        <v>5568</v>
      </c>
      <c r="H155" s="56" t="s">
        <v>4450</v>
      </c>
      <c r="I155" s="57">
        <v>60</v>
      </c>
      <c r="J155" s="56" t="s">
        <v>1189</v>
      </c>
      <c r="K155" s="24"/>
      <c r="L155" s="461"/>
      <c r="S155"/>
    </row>
    <row r="156" spans="1:19" s="6" customFormat="1">
      <c r="A156" s="25" t="s">
        <v>2725</v>
      </c>
      <c r="B156" s="14">
        <v>45622</v>
      </c>
      <c r="C156" s="14">
        <v>45621</v>
      </c>
      <c r="D156" s="166" t="s">
        <v>6</v>
      </c>
      <c r="E156" s="9">
        <v>19592</v>
      </c>
      <c r="F156" s="9" t="s">
        <v>4451</v>
      </c>
      <c r="G156" s="9">
        <v>5542</v>
      </c>
      <c r="H156" s="9" t="s">
        <v>161</v>
      </c>
      <c r="I156" s="10">
        <v>5</v>
      </c>
      <c r="J156" s="9"/>
      <c r="K156" s="9"/>
      <c r="L156" s="458"/>
      <c r="S156"/>
    </row>
    <row r="157" spans="1:19" s="6" customFormat="1">
      <c r="A157" s="234" t="s">
        <v>4369</v>
      </c>
      <c r="B157" s="1885">
        <v>45625</v>
      </c>
      <c r="C157" s="1885"/>
      <c r="D157" s="2059"/>
      <c r="E157" s="24">
        <v>19709</v>
      </c>
      <c r="F157" s="24" t="s">
        <v>7</v>
      </c>
      <c r="G157" s="24">
        <v>5513</v>
      </c>
      <c r="H157" s="24" t="s">
        <v>3322</v>
      </c>
      <c r="I157" s="1048">
        <v>200</v>
      </c>
      <c r="J157" s="24"/>
      <c r="K157" s="24"/>
      <c r="L157" s="461"/>
      <c r="S157"/>
    </row>
    <row r="158" spans="1:19" s="6" customFormat="1">
      <c r="A158" s="235" t="s">
        <v>2517</v>
      </c>
      <c r="B158" s="1841">
        <v>45625</v>
      </c>
      <c r="C158" s="1841"/>
      <c r="D158" s="2060"/>
      <c r="E158" s="1829">
        <v>19641</v>
      </c>
      <c r="F158" s="2044" t="s">
        <v>2520</v>
      </c>
      <c r="G158" s="2044">
        <v>4455</v>
      </c>
      <c r="H158" s="2044" t="s">
        <v>179</v>
      </c>
      <c r="I158" s="2040">
        <v>3</v>
      </c>
      <c r="J158" s="2044"/>
      <c r="K158" s="1829"/>
      <c r="L158" s="454"/>
      <c r="S158"/>
    </row>
    <row r="159" spans="1:19" s="6" customFormat="1">
      <c r="A159" s="235" t="s">
        <v>2904</v>
      </c>
      <c r="B159" s="1841">
        <v>45632</v>
      </c>
      <c r="C159" s="1841"/>
      <c r="D159" s="2060"/>
      <c r="E159" s="1829">
        <v>19739</v>
      </c>
      <c r="F159" s="2044" t="s">
        <v>40</v>
      </c>
      <c r="G159" s="2044">
        <v>4602</v>
      </c>
      <c r="H159" s="2044" t="s">
        <v>830</v>
      </c>
      <c r="I159" s="2040">
        <v>3</v>
      </c>
      <c r="J159" s="2044"/>
      <c r="K159" s="1829"/>
      <c r="L159" s="454"/>
      <c r="S159"/>
    </row>
    <row r="160" spans="1:19" s="6" customFormat="1">
      <c r="A160" s="235" t="s">
        <v>3168</v>
      </c>
      <c r="B160" s="1841">
        <v>45632</v>
      </c>
      <c r="C160" s="1841"/>
      <c r="D160" s="2060"/>
      <c r="E160" s="1829">
        <v>19757</v>
      </c>
      <c r="F160" s="2044" t="s">
        <v>1115</v>
      </c>
      <c r="G160" s="2044">
        <v>4761</v>
      </c>
      <c r="H160" s="2044" t="s">
        <v>3169</v>
      </c>
      <c r="I160" s="2040">
        <v>40</v>
      </c>
      <c r="J160" s="2044"/>
      <c r="K160" s="1829"/>
      <c r="L160" s="454"/>
      <c r="S160"/>
    </row>
    <row r="161" spans="1:19" s="6" customFormat="1">
      <c r="A161" s="235"/>
      <c r="B161" s="1841"/>
      <c r="C161" s="1841"/>
      <c r="D161" s="2060"/>
      <c r="E161" s="1829"/>
      <c r="F161" s="2044" t="s">
        <v>1115</v>
      </c>
      <c r="G161" s="2044">
        <v>4762</v>
      </c>
      <c r="H161" s="2044" t="s">
        <v>3170</v>
      </c>
      <c r="I161" s="2040" t="s">
        <v>1092</v>
      </c>
      <c r="J161" s="2044"/>
      <c r="K161" s="1829"/>
      <c r="L161" s="454"/>
      <c r="S161"/>
    </row>
    <row r="162" spans="1:19" s="6" customFormat="1">
      <c r="A162" s="235"/>
      <c r="B162" s="1841"/>
      <c r="C162" s="1841"/>
      <c r="D162" s="2060"/>
      <c r="E162" s="1829"/>
      <c r="F162" s="2044" t="s">
        <v>1115</v>
      </c>
      <c r="G162" s="2044">
        <v>3212</v>
      </c>
      <c r="H162" s="2044" t="s">
        <v>52</v>
      </c>
      <c r="I162" s="2040">
        <v>52</v>
      </c>
      <c r="J162" s="2044"/>
      <c r="K162" s="1829"/>
      <c r="L162" s="454"/>
      <c r="S162"/>
    </row>
    <row r="163" spans="1:19" s="6" customFormat="1">
      <c r="A163" s="235"/>
      <c r="B163" s="1841"/>
      <c r="C163" s="1841"/>
      <c r="D163" s="2060"/>
      <c r="E163" s="1829"/>
      <c r="F163" s="2044"/>
      <c r="G163" s="2044"/>
      <c r="H163" s="2044"/>
      <c r="I163" s="2040"/>
      <c r="J163" s="2044"/>
      <c r="K163" s="1829"/>
      <c r="L163" s="454"/>
      <c r="S163"/>
    </row>
    <row r="164" spans="1:19" s="6" customFormat="1">
      <c r="A164" s="235"/>
      <c r="B164" s="1841"/>
      <c r="C164" s="1841"/>
      <c r="D164" s="2060"/>
      <c r="E164" s="1829"/>
      <c r="F164" s="2044"/>
      <c r="G164" s="2044"/>
      <c r="H164" s="2044"/>
      <c r="I164" s="2040"/>
      <c r="J164" s="2044"/>
      <c r="K164" s="1829"/>
      <c r="L164" s="454"/>
      <c r="S164"/>
    </row>
    <row r="165" spans="1:19" s="6" customFormat="1">
      <c r="A165" s="235"/>
      <c r="B165" s="1841"/>
      <c r="C165" s="1841"/>
      <c r="D165" s="2060"/>
      <c r="E165" s="1829"/>
      <c r="F165" s="2044"/>
      <c r="G165" s="2044"/>
      <c r="H165" s="2044"/>
      <c r="I165" s="2040"/>
      <c r="J165" s="2044"/>
      <c r="K165" s="1829"/>
      <c r="L165" s="454"/>
      <c r="S165"/>
    </row>
    <row r="166" spans="1:19" s="6" customFormat="1">
      <c r="A166" s="235"/>
      <c r="B166" s="1841"/>
      <c r="C166" s="1841"/>
      <c r="D166" s="2060"/>
      <c r="E166" s="1829"/>
      <c r="F166" s="2044"/>
      <c r="G166" s="2044"/>
      <c r="H166" s="2044"/>
      <c r="I166" s="2040"/>
      <c r="J166" s="2044"/>
      <c r="K166" s="1829"/>
      <c r="L166" s="454"/>
      <c r="S166"/>
    </row>
    <row r="167" spans="1:19" s="6" customFormat="1">
      <c r="A167" s="234"/>
      <c r="B167" s="1885"/>
      <c r="C167" s="24"/>
      <c r="D167" s="2059"/>
      <c r="E167" s="24"/>
      <c r="F167" s="24"/>
      <c r="G167" s="24"/>
      <c r="H167" s="24"/>
      <c r="I167" s="1048"/>
      <c r="J167" s="24"/>
      <c r="K167" s="24"/>
      <c r="L167" s="461"/>
      <c r="S167"/>
    </row>
    <row r="168" spans="1:19" s="6" customFormat="1">
      <c r="A168" s="234"/>
      <c r="B168" s="1885"/>
      <c r="C168" s="24"/>
      <c r="D168" s="2059"/>
      <c r="E168" s="24"/>
      <c r="F168" s="24"/>
      <c r="G168" s="24"/>
      <c r="H168" s="24"/>
      <c r="I168" s="1048"/>
      <c r="J168" s="24"/>
      <c r="K168" s="24"/>
      <c r="L168" s="461"/>
      <c r="S168"/>
    </row>
    <row r="169" spans="1:19" s="6" customFormat="1" ht="15">
      <c r="A169" s="2464" t="e">
        <f>SUM(#REF!)</f>
        <v>#REF!</v>
      </c>
      <c r="B169" s="2465"/>
      <c r="C169" s="2465"/>
      <c r="D169" s="2465"/>
      <c r="E169" s="2465"/>
      <c r="F169" s="2465"/>
      <c r="G169" s="2465"/>
      <c r="H169" s="2465"/>
      <c r="I169" s="2465"/>
      <c r="J169" s="2465"/>
      <c r="K169" s="2465"/>
      <c r="L169" s="2466"/>
      <c r="S169"/>
    </row>
    <row r="170" spans="1:19" s="6" customFormat="1" ht="18.75">
      <c r="A170" s="2461" t="s">
        <v>4155</v>
      </c>
      <c r="B170" s="2462"/>
      <c r="C170" s="2462"/>
      <c r="D170" s="2462"/>
      <c r="E170" s="2462"/>
      <c r="F170" s="2462"/>
      <c r="G170" s="2462"/>
      <c r="H170" s="2462"/>
      <c r="I170" s="2462"/>
      <c r="J170" s="2462"/>
      <c r="K170" s="2462"/>
      <c r="L170" s="2463"/>
      <c r="S170"/>
    </row>
    <row r="172" spans="1:19" s="6" customFormat="1">
      <c r="A172" s="35" t="s">
        <v>3313</v>
      </c>
      <c r="B172" s="1843">
        <v>45602</v>
      </c>
      <c r="C172" s="1843">
        <v>45602</v>
      </c>
      <c r="D172" s="2062" t="s">
        <v>6</v>
      </c>
      <c r="E172" s="1835">
        <v>19313</v>
      </c>
      <c r="F172" s="2049" t="s">
        <v>153</v>
      </c>
      <c r="G172" s="2049">
        <v>2987</v>
      </c>
      <c r="H172" s="2049" t="s">
        <v>17</v>
      </c>
      <c r="I172" s="2050" t="s">
        <v>2025</v>
      </c>
      <c r="J172" s="2049" t="s">
        <v>270</v>
      </c>
      <c r="K172" s="1835"/>
      <c r="L172" s="464"/>
      <c r="S172"/>
    </row>
    <row r="173" spans="1:19" s="6" customFormat="1">
      <c r="A173" s="35"/>
      <c r="B173" s="1843"/>
      <c r="C173" s="1843"/>
      <c r="D173" s="2062" t="s">
        <v>6</v>
      </c>
      <c r="E173" s="1835"/>
      <c r="F173" s="2049" t="s">
        <v>453</v>
      </c>
      <c r="G173" s="2049">
        <v>4917</v>
      </c>
      <c r="H173" s="2049" t="s">
        <v>17</v>
      </c>
      <c r="I173" s="2050" t="s">
        <v>2025</v>
      </c>
      <c r="J173" s="2049" t="s">
        <v>270</v>
      </c>
      <c r="K173" s="1835"/>
      <c r="L173" s="464"/>
      <c r="S173"/>
    </row>
    <row r="174" spans="1:19" s="6" customFormat="1">
      <c r="A174" s="35"/>
      <c r="B174" s="1843"/>
      <c r="C174" s="1843"/>
      <c r="D174" s="2062" t="s">
        <v>6</v>
      </c>
      <c r="E174" s="1835"/>
      <c r="F174" s="2049" t="s">
        <v>69</v>
      </c>
      <c r="G174" s="2049">
        <v>5027</v>
      </c>
      <c r="H174" s="2049" t="s">
        <v>17</v>
      </c>
      <c r="I174" s="2050" t="s">
        <v>952</v>
      </c>
      <c r="J174" s="2049" t="s">
        <v>270</v>
      </c>
      <c r="K174" s="1835"/>
      <c r="L174" s="464"/>
      <c r="S174"/>
    </row>
    <row r="175" spans="1:19" s="6" customFormat="1">
      <c r="A175" s="35"/>
      <c r="B175" s="1843"/>
      <c r="C175" s="1843"/>
      <c r="D175" s="2062" t="s">
        <v>6</v>
      </c>
      <c r="E175" s="1835"/>
      <c r="F175" s="2049" t="s">
        <v>131</v>
      </c>
      <c r="G175" s="2049">
        <v>3487</v>
      </c>
      <c r="H175" s="2049" t="s">
        <v>17</v>
      </c>
      <c r="I175" s="2050" t="s">
        <v>882</v>
      </c>
      <c r="J175" s="2049" t="s">
        <v>270</v>
      </c>
      <c r="K175" s="1835"/>
      <c r="L175" s="464"/>
      <c r="S175"/>
    </row>
    <row r="176" spans="1:19" s="6" customFormat="1">
      <c r="A176" s="35"/>
      <c r="B176" s="1843"/>
      <c r="C176" s="1843"/>
      <c r="D176" s="2062" t="s">
        <v>6</v>
      </c>
      <c r="E176" s="1835"/>
      <c r="F176" s="2049" t="s">
        <v>81</v>
      </c>
      <c r="G176" s="2049">
        <v>3486</v>
      </c>
      <c r="H176" s="2049" t="s">
        <v>17</v>
      </c>
      <c r="I176" s="2050" t="s">
        <v>952</v>
      </c>
      <c r="J176" s="2049" t="s">
        <v>270</v>
      </c>
      <c r="K176" s="1835"/>
      <c r="L176" s="464"/>
      <c r="S176"/>
    </row>
    <row r="177" spans="1:19" s="6" customFormat="1">
      <c r="A177" s="35" t="s">
        <v>1653</v>
      </c>
      <c r="B177" s="1843">
        <v>45607</v>
      </c>
      <c r="C177" s="1843">
        <v>45608</v>
      </c>
      <c r="D177" s="2062" t="s">
        <v>6</v>
      </c>
      <c r="E177" s="1835">
        <v>19355</v>
      </c>
      <c r="F177" s="2049" t="s">
        <v>1221</v>
      </c>
      <c r="G177" s="2049">
        <v>5487</v>
      </c>
      <c r="H177" s="2049" t="s">
        <v>48</v>
      </c>
      <c r="I177" s="2050">
        <v>20</v>
      </c>
      <c r="J177" s="2049" t="s">
        <v>4360</v>
      </c>
      <c r="K177" s="1835"/>
      <c r="L177" s="464"/>
      <c r="S177"/>
    </row>
    <row r="178" spans="1:19" s="6" customFormat="1">
      <c r="A178" s="35"/>
      <c r="B178" s="1843"/>
      <c r="C178" s="1843">
        <v>45603</v>
      </c>
      <c r="D178" s="2062" t="s">
        <v>6</v>
      </c>
      <c r="E178" s="1835"/>
      <c r="F178" s="2049" t="s">
        <v>1115</v>
      </c>
      <c r="G178" s="2049">
        <v>951</v>
      </c>
      <c r="H178" s="2049" t="s">
        <v>58</v>
      </c>
      <c r="I178" s="2050">
        <v>20</v>
      </c>
      <c r="J178" s="1947"/>
      <c r="K178" s="1835"/>
      <c r="L178" s="464"/>
      <c r="S178"/>
    </row>
    <row r="179" spans="1:19" s="6" customFormat="1">
      <c r="A179" s="35"/>
      <c r="B179" s="1843"/>
      <c r="C179" s="1843"/>
      <c r="D179" s="2062" t="s">
        <v>6</v>
      </c>
      <c r="E179" s="1835"/>
      <c r="F179" s="2049" t="s">
        <v>1221</v>
      </c>
      <c r="G179" s="2049">
        <v>3827</v>
      </c>
      <c r="H179" s="2049" t="s">
        <v>9</v>
      </c>
      <c r="I179" s="2050">
        <v>20</v>
      </c>
      <c r="J179" s="1947"/>
      <c r="K179" s="1835"/>
      <c r="L179" s="464"/>
      <c r="S179"/>
    </row>
    <row r="180" spans="1:19" s="6" customFormat="1">
      <c r="A180" s="35" t="s">
        <v>2725</v>
      </c>
      <c r="B180" s="1843">
        <v>45596</v>
      </c>
      <c r="C180" s="1843">
        <v>45603</v>
      </c>
      <c r="D180" s="2062" t="s">
        <v>6</v>
      </c>
      <c r="E180" s="1835">
        <v>19290</v>
      </c>
      <c r="F180" s="2049" t="s">
        <v>1221</v>
      </c>
      <c r="G180" s="2049">
        <v>4517</v>
      </c>
      <c r="H180" s="2049" t="s">
        <v>119</v>
      </c>
      <c r="I180" s="2050" t="s">
        <v>4366</v>
      </c>
      <c r="J180" s="1947"/>
      <c r="K180" s="1835"/>
      <c r="L180" s="464"/>
      <c r="S180"/>
    </row>
    <row r="181" spans="1:19" s="6" customFormat="1">
      <c r="A181" s="25" t="s">
        <v>779</v>
      </c>
      <c r="B181" s="14">
        <v>45609</v>
      </c>
      <c r="C181" s="14">
        <v>45608</v>
      </c>
      <c r="D181" s="2062" t="s">
        <v>6</v>
      </c>
      <c r="E181" s="9">
        <v>19039</v>
      </c>
      <c r="F181" s="9" t="s">
        <v>1115</v>
      </c>
      <c r="G181" s="9">
        <v>753</v>
      </c>
      <c r="H181" s="9" t="s">
        <v>47</v>
      </c>
      <c r="I181" s="10" t="s">
        <v>1004</v>
      </c>
      <c r="J181" s="9"/>
      <c r="K181" s="9" t="s">
        <v>4297</v>
      </c>
      <c r="L181" s="458">
        <v>855</v>
      </c>
      <c r="S181"/>
    </row>
    <row r="182" spans="1:19" s="6" customFormat="1">
      <c r="A182" s="25" t="s">
        <v>779</v>
      </c>
      <c r="B182" s="14">
        <v>45623</v>
      </c>
      <c r="C182" s="14">
        <v>45615</v>
      </c>
      <c r="D182" s="2062" t="s">
        <v>6</v>
      </c>
      <c r="E182" s="9">
        <v>19040</v>
      </c>
      <c r="F182" s="9" t="s">
        <v>1115</v>
      </c>
      <c r="G182" s="9">
        <v>753</v>
      </c>
      <c r="H182" s="9" t="s">
        <v>47</v>
      </c>
      <c r="I182" s="10" t="s">
        <v>1004</v>
      </c>
      <c r="J182" s="9"/>
      <c r="K182" s="9" t="s">
        <v>4297</v>
      </c>
      <c r="L182" s="458">
        <v>855</v>
      </c>
      <c r="S182"/>
    </row>
    <row r="183" spans="1:19" s="6" customFormat="1">
      <c r="A183" s="25" t="s">
        <v>2961</v>
      </c>
      <c r="B183" s="14">
        <v>45604</v>
      </c>
      <c r="C183" s="14">
        <v>45600</v>
      </c>
      <c r="D183" s="166" t="s">
        <v>6</v>
      </c>
      <c r="E183" s="9">
        <v>19130</v>
      </c>
      <c r="F183" s="9" t="s">
        <v>1115</v>
      </c>
      <c r="G183" s="9">
        <v>4638</v>
      </c>
      <c r="H183" s="9" t="s">
        <v>30</v>
      </c>
      <c r="I183" s="10">
        <v>300</v>
      </c>
      <c r="J183" s="9"/>
      <c r="K183" s="9"/>
      <c r="L183" s="458"/>
      <c r="S183"/>
    </row>
    <row r="184" spans="1:19" s="6" customFormat="1">
      <c r="A184" s="25" t="s">
        <v>3295</v>
      </c>
      <c r="B184" s="14">
        <v>45607</v>
      </c>
      <c r="C184" s="14">
        <v>45600</v>
      </c>
      <c r="D184" s="2061" t="s">
        <v>6</v>
      </c>
      <c r="E184" s="9">
        <v>19203</v>
      </c>
      <c r="F184" s="9" t="s">
        <v>2351</v>
      </c>
      <c r="G184" s="9">
        <v>4811</v>
      </c>
      <c r="H184" s="9" t="s">
        <v>22</v>
      </c>
      <c r="I184" s="10">
        <v>10</v>
      </c>
      <c r="J184" s="9"/>
      <c r="K184" s="9"/>
      <c r="L184" s="458"/>
      <c r="S184"/>
    </row>
    <row r="185" spans="1:19" s="6" customFormat="1">
      <c r="A185" s="25" t="s">
        <v>4093</v>
      </c>
      <c r="B185" s="14">
        <v>45607</v>
      </c>
      <c r="C185" s="14">
        <v>45600</v>
      </c>
      <c r="D185" s="166" t="s">
        <v>6</v>
      </c>
      <c r="E185" s="9">
        <v>19323</v>
      </c>
      <c r="F185" s="9" t="s">
        <v>1115</v>
      </c>
      <c r="G185" s="9">
        <v>5295</v>
      </c>
      <c r="H185" s="9" t="s">
        <v>57</v>
      </c>
      <c r="I185" s="10">
        <v>45</v>
      </c>
      <c r="J185" s="9" t="s">
        <v>97</v>
      </c>
      <c r="K185" s="9"/>
      <c r="L185" s="458"/>
      <c r="S185"/>
    </row>
    <row r="186" spans="1:19" s="6" customFormat="1">
      <c r="A186" s="35" t="s">
        <v>137</v>
      </c>
      <c r="B186" s="1843">
        <v>45607</v>
      </c>
      <c r="C186" s="1843">
        <v>45603</v>
      </c>
      <c r="D186" s="2062" t="s">
        <v>6</v>
      </c>
      <c r="E186" s="1835">
        <v>19359</v>
      </c>
      <c r="F186" s="2049" t="s">
        <v>44</v>
      </c>
      <c r="G186" s="2049">
        <v>4029</v>
      </c>
      <c r="H186" s="2049" t="s">
        <v>219</v>
      </c>
      <c r="I186" s="2050">
        <v>300</v>
      </c>
      <c r="J186" s="1947"/>
      <c r="K186" s="1835"/>
      <c r="L186" s="464"/>
      <c r="S186"/>
    </row>
    <row r="187" spans="1:19" s="6" customFormat="1">
      <c r="A187" s="35"/>
      <c r="B187" s="1843"/>
      <c r="C187" s="1843"/>
      <c r="D187" s="2062" t="s">
        <v>6</v>
      </c>
      <c r="E187" s="1835"/>
      <c r="F187" s="2049" t="s">
        <v>1115</v>
      </c>
      <c r="G187" s="2049">
        <v>3303</v>
      </c>
      <c r="H187" s="2049" t="s">
        <v>9</v>
      </c>
      <c r="I187" s="2050">
        <v>60</v>
      </c>
      <c r="J187" s="1947"/>
      <c r="K187" s="1835"/>
      <c r="L187" s="464"/>
      <c r="S187"/>
    </row>
    <row r="188" spans="1:19" s="6" customFormat="1">
      <c r="A188" s="35"/>
      <c r="B188" s="1843"/>
      <c r="C188" s="1843"/>
      <c r="D188" s="2062" t="s">
        <v>6</v>
      </c>
      <c r="E188" s="1835"/>
      <c r="F188" s="2049" t="s">
        <v>1115</v>
      </c>
      <c r="G188" s="2049">
        <v>3302</v>
      </c>
      <c r="H188" s="2049" t="s">
        <v>15</v>
      </c>
      <c r="I188" s="2050">
        <v>90</v>
      </c>
      <c r="J188" s="1947"/>
      <c r="K188" s="1835"/>
      <c r="L188" s="464"/>
      <c r="S188"/>
    </row>
    <row r="189" spans="1:19" s="6" customFormat="1">
      <c r="A189" s="35" t="s">
        <v>3957</v>
      </c>
      <c r="B189" s="1843">
        <v>45607</v>
      </c>
      <c r="C189" s="1843">
        <v>45600</v>
      </c>
      <c r="D189" s="2062" t="s">
        <v>6</v>
      </c>
      <c r="E189" s="1835">
        <v>19366</v>
      </c>
      <c r="F189" s="2049" t="s">
        <v>7</v>
      </c>
      <c r="G189" s="2049">
        <v>5157</v>
      </c>
      <c r="H189" s="2049" t="s">
        <v>382</v>
      </c>
      <c r="I189" s="2050">
        <v>10</v>
      </c>
      <c r="J189" s="1947"/>
      <c r="K189" s="1835"/>
      <c r="L189" s="464"/>
      <c r="S189"/>
    </row>
    <row r="190" spans="1:19" s="6" customFormat="1">
      <c r="A190" s="35" t="s">
        <v>3717</v>
      </c>
      <c r="B190" s="1843">
        <v>45604</v>
      </c>
      <c r="C190" s="1843">
        <v>45604</v>
      </c>
      <c r="D190" s="2062" t="s">
        <v>6</v>
      </c>
      <c r="E190" s="1835">
        <v>19380</v>
      </c>
      <c r="F190" s="2049" t="s">
        <v>7</v>
      </c>
      <c r="G190" s="2049">
        <v>5041</v>
      </c>
      <c r="H190" s="2049" t="s">
        <v>17</v>
      </c>
      <c r="I190" s="2050">
        <v>10</v>
      </c>
      <c r="J190" s="1947"/>
      <c r="K190" s="1835"/>
      <c r="L190" s="464"/>
      <c r="S190"/>
    </row>
    <row r="191" spans="1:19" s="6" customFormat="1">
      <c r="A191" s="35" t="s">
        <v>3295</v>
      </c>
      <c r="B191" s="1843">
        <v>45614</v>
      </c>
      <c r="C191" s="1843">
        <v>45610</v>
      </c>
      <c r="D191" s="2062" t="s">
        <v>6</v>
      </c>
      <c r="E191" s="1835">
        <v>19379</v>
      </c>
      <c r="F191" s="2049" t="s">
        <v>2351</v>
      </c>
      <c r="G191" s="2049">
        <v>4811</v>
      </c>
      <c r="H191" s="2049" t="s">
        <v>22</v>
      </c>
      <c r="I191" s="2050">
        <v>10</v>
      </c>
      <c r="J191" s="1947"/>
      <c r="K191" s="1835"/>
      <c r="L191" s="464"/>
      <c r="S191"/>
    </row>
    <row r="192" spans="1:19" s="6" customFormat="1">
      <c r="A192" s="35" t="s">
        <v>520</v>
      </c>
      <c r="B192" s="1843">
        <v>45608</v>
      </c>
      <c r="C192" s="1843">
        <v>45608</v>
      </c>
      <c r="D192" s="2062" t="s">
        <v>6</v>
      </c>
      <c r="E192" s="1835">
        <v>19381</v>
      </c>
      <c r="F192" s="2049" t="s">
        <v>7</v>
      </c>
      <c r="G192" s="2049">
        <v>4467</v>
      </c>
      <c r="H192" s="2049" t="s">
        <v>127</v>
      </c>
      <c r="I192" s="2050">
        <v>15</v>
      </c>
      <c r="J192" s="1947"/>
      <c r="K192" s="1835"/>
      <c r="L192" s="464"/>
      <c r="S192"/>
    </row>
    <row r="193" spans="1:19" s="6" customFormat="1">
      <c r="A193" s="35" t="s">
        <v>1303</v>
      </c>
      <c r="B193" s="1843">
        <v>45608</v>
      </c>
      <c r="C193" s="1843">
        <v>45604</v>
      </c>
      <c r="D193" s="2062" t="s">
        <v>6</v>
      </c>
      <c r="E193" s="1835">
        <v>19391</v>
      </c>
      <c r="F193" s="2049" t="s">
        <v>1574</v>
      </c>
      <c r="G193" s="2049">
        <v>3626</v>
      </c>
      <c r="H193" s="2049" t="s">
        <v>1441</v>
      </c>
      <c r="I193" s="2050">
        <v>30</v>
      </c>
      <c r="J193" s="1947"/>
      <c r="K193" s="1835"/>
      <c r="L193" s="464"/>
      <c r="S193"/>
    </row>
    <row r="194" spans="1:19" s="6" customFormat="1">
      <c r="A194" s="35" t="s">
        <v>1303</v>
      </c>
      <c r="B194" s="1843">
        <v>45609</v>
      </c>
      <c r="C194" s="1843">
        <v>45608</v>
      </c>
      <c r="D194" s="2062" t="s">
        <v>12</v>
      </c>
      <c r="E194" s="1835">
        <v>19399</v>
      </c>
      <c r="F194" s="2049" t="s">
        <v>1221</v>
      </c>
      <c r="G194" s="2049">
        <v>3630</v>
      </c>
      <c r="H194" s="2049" t="s">
        <v>1465</v>
      </c>
      <c r="I194" s="2050">
        <v>6</v>
      </c>
      <c r="J194" s="2049" t="s">
        <v>991</v>
      </c>
      <c r="K194" s="1835"/>
      <c r="L194" s="464"/>
      <c r="S194"/>
    </row>
    <row r="195" spans="1:19" s="6" customFormat="1">
      <c r="A195" s="35" t="s">
        <v>1142</v>
      </c>
      <c r="B195" s="1843">
        <v>45609</v>
      </c>
      <c r="C195" s="1843">
        <v>45604</v>
      </c>
      <c r="D195" s="2062" t="s">
        <v>6</v>
      </c>
      <c r="E195" s="1835">
        <v>19403</v>
      </c>
      <c r="F195" s="2049" t="s">
        <v>1115</v>
      </c>
      <c r="G195" s="2049">
        <v>744</v>
      </c>
      <c r="H195" s="2049" t="s">
        <v>48</v>
      </c>
      <c r="I195" s="2050">
        <v>3</v>
      </c>
      <c r="J195" s="1947"/>
      <c r="K195" s="1835"/>
      <c r="L195" s="464"/>
      <c r="S195"/>
    </row>
    <row r="196" spans="1:19" s="6" customFormat="1">
      <c r="A196" s="35" t="s">
        <v>3100</v>
      </c>
      <c r="B196" s="1843">
        <v>45609</v>
      </c>
      <c r="C196" s="1843">
        <v>45608</v>
      </c>
      <c r="D196" s="2062" t="s">
        <v>6</v>
      </c>
      <c r="E196" s="1835">
        <v>19398</v>
      </c>
      <c r="F196" s="2049" t="s">
        <v>153</v>
      </c>
      <c r="G196" s="2049">
        <v>4551</v>
      </c>
      <c r="H196" s="2049" t="s">
        <v>75</v>
      </c>
      <c r="I196" s="2050">
        <v>25</v>
      </c>
      <c r="J196" s="2049" t="s">
        <v>270</v>
      </c>
      <c r="K196" s="1835"/>
      <c r="L196" s="464"/>
      <c r="S196"/>
    </row>
    <row r="197" spans="1:19" s="6" customFormat="1">
      <c r="A197" s="35"/>
      <c r="B197" s="1843"/>
      <c r="C197" s="1843"/>
      <c r="D197" s="2062" t="s">
        <v>6</v>
      </c>
      <c r="E197" s="1835"/>
      <c r="F197" s="2049" t="s">
        <v>1221</v>
      </c>
      <c r="G197" s="2049">
        <v>4256</v>
      </c>
      <c r="H197" s="2049" t="s">
        <v>29</v>
      </c>
      <c r="I197" s="2050">
        <v>37.5</v>
      </c>
      <c r="J197" s="1947"/>
      <c r="K197" s="1835"/>
      <c r="L197" s="464"/>
      <c r="S197"/>
    </row>
    <row r="198" spans="1:19" s="6" customFormat="1">
      <c r="A198" s="35" t="s">
        <v>845</v>
      </c>
      <c r="B198" s="1843">
        <v>45609</v>
      </c>
      <c r="C198" s="1843">
        <v>45604</v>
      </c>
      <c r="D198" s="2062" t="s">
        <v>6</v>
      </c>
      <c r="E198" s="1835">
        <v>19390</v>
      </c>
      <c r="F198" s="2049" t="s">
        <v>1221</v>
      </c>
      <c r="G198" s="2049">
        <v>4812</v>
      </c>
      <c r="H198" s="2049" t="s">
        <v>203</v>
      </c>
      <c r="I198" s="2050">
        <v>60</v>
      </c>
      <c r="J198" s="1947"/>
      <c r="K198" s="1835"/>
      <c r="L198" s="464"/>
      <c r="S198"/>
    </row>
    <row r="199" spans="1:19" s="6" customFormat="1">
      <c r="A199" s="35"/>
      <c r="B199" s="1843"/>
      <c r="C199" s="1843"/>
      <c r="D199" s="2062" t="s">
        <v>6</v>
      </c>
      <c r="E199" s="1835"/>
      <c r="F199" s="2049" t="s">
        <v>131</v>
      </c>
      <c r="G199" s="2049">
        <v>3163</v>
      </c>
      <c r="H199" s="2049" t="s">
        <v>203</v>
      </c>
      <c r="I199" s="2050">
        <v>30</v>
      </c>
      <c r="J199" s="1947"/>
      <c r="K199" s="1835"/>
      <c r="L199" s="464"/>
      <c r="S199"/>
    </row>
    <row r="200" spans="1:19" s="6" customFormat="1">
      <c r="A200" s="35" t="s">
        <v>3299</v>
      </c>
      <c r="B200" s="1843">
        <v>45609</v>
      </c>
      <c r="C200" s="1843">
        <v>45603</v>
      </c>
      <c r="D200" s="2062" t="s">
        <v>6</v>
      </c>
      <c r="E200" s="1835">
        <v>19411</v>
      </c>
      <c r="F200" s="2049" t="s">
        <v>1115</v>
      </c>
      <c r="G200" s="2049">
        <v>951</v>
      </c>
      <c r="H200" s="2049" t="s">
        <v>58</v>
      </c>
      <c r="I200" s="2050">
        <v>3</v>
      </c>
      <c r="J200" s="1947"/>
      <c r="K200" s="1835"/>
      <c r="L200" s="464"/>
      <c r="S200"/>
    </row>
    <row r="201" spans="1:19" s="6" customFormat="1">
      <c r="A201" s="35" t="s">
        <v>4026</v>
      </c>
      <c r="B201" s="1843">
        <v>45607</v>
      </c>
      <c r="C201" s="1843">
        <v>45603</v>
      </c>
      <c r="D201" s="2062" t="s">
        <v>6</v>
      </c>
      <c r="E201" s="1835">
        <v>19415</v>
      </c>
      <c r="F201" s="2049" t="s">
        <v>1115</v>
      </c>
      <c r="G201" s="2049">
        <v>5226</v>
      </c>
      <c r="H201" s="2049" t="s">
        <v>62</v>
      </c>
      <c r="I201" s="2050" t="s">
        <v>840</v>
      </c>
      <c r="J201" s="1947"/>
      <c r="K201" s="1835"/>
      <c r="L201" s="464"/>
      <c r="S201"/>
    </row>
    <row r="202" spans="1:19" s="6" customFormat="1">
      <c r="A202" s="35" t="s">
        <v>3295</v>
      </c>
      <c r="B202" s="1843">
        <v>45623</v>
      </c>
      <c r="C202" s="1843">
        <v>45610</v>
      </c>
      <c r="D202" s="2062" t="s">
        <v>6</v>
      </c>
      <c r="E202" s="1835">
        <v>19417</v>
      </c>
      <c r="F202" s="2049" t="s">
        <v>2351</v>
      </c>
      <c r="G202" s="2049">
        <v>4811</v>
      </c>
      <c r="H202" s="2049" t="s">
        <v>22</v>
      </c>
      <c r="I202" s="2050">
        <v>10</v>
      </c>
      <c r="J202" s="1947"/>
      <c r="K202" s="1835"/>
      <c r="L202" s="464"/>
      <c r="S202"/>
    </row>
    <row r="203" spans="1:19" s="6" customFormat="1">
      <c r="A203" s="35" t="s">
        <v>68</v>
      </c>
      <c r="B203" s="1843">
        <v>45609</v>
      </c>
      <c r="C203" s="1843">
        <v>45604</v>
      </c>
      <c r="D203" s="2062" t="s">
        <v>6</v>
      </c>
      <c r="E203" s="1835">
        <v>19418</v>
      </c>
      <c r="F203" s="2049" t="s">
        <v>1115</v>
      </c>
      <c r="G203" s="2049">
        <v>1960</v>
      </c>
      <c r="H203" s="2049" t="s">
        <v>13</v>
      </c>
      <c r="I203" s="2050">
        <v>60</v>
      </c>
      <c r="J203" s="1947"/>
      <c r="K203" s="1835"/>
      <c r="L203" s="464"/>
      <c r="S203"/>
    </row>
    <row r="204" spans="1:19" s="6" customFormat="1">
      <c r="A204" s="35" t="s">
        <v>107</v>
      </c>
      <c r="B204" s="1843">
        <v>45610</v>
      </c>
      <c r="C204" s="1843">
        <v>45609</v>
      </c>
      <c r="D204" s="2062" t="s">
        <v>6</v>
      </c>
      <c r="E204" s="1835">
        <v>19419</v>
      </c>
      <c r="F204" s="2049" t="s">
        <v>1115</v>
      </c>
      <c r="G204" s="2049">
        <v>1467</v>
      </c>
      <c r="H204" s="2049" t="s">
        <v>62</v>
      </c>
      <c r="I204" s="2050">
        <v>60</v>
      </c>
      <c r="J204" s="1947"/>
      <c r="K204" s="1835"/>
      <c r="L204" s="464"/>
      <c r="S204"/>
    </row>
    <row r="205" spans="1:19" s="6" customFormat="1">
      <c r="A205" s="35" t="s">
        <v>2340</v>
      </c>
      <c r="B205" s="1843">
        <v>45607</v>
      </c>
      <c r="C205" s="1843">
        <v>45607</v>
      </c>
      <c r="D205" s="2062" t="s">
        <v>6</v>
      </c>
      <c r="E205" s="1835">
        <v>19427</v>
      </c>
      <c r="F205" s="2049" t="s">
        <v>1115</v>
      </c>
      <c r="G205" s="2049">
        <v>4554</v>
      </c>
      <c r="H205" s="2049" t="s">
        <v>36</v>
      </c>
      <c r="I205" s="2050">
        <v>10</v>
      </c>
      <c r="J205" s="1947"/>
      <c r="K205" s="1835"/>
      <c r="L205" s="464"/>
      <c r="S205"/>
    </row>
    <row r="206" spans="1:19" s="6" customFormat="1">
      <c r="A206" s="35" t="s">
        <v>2374</v>
      </c>
      <c r="B206" s="1843">
        <v>45655</v>
      </c>
      <c r="C206" s="1843">
        <v>45607</v>
      </c>
      <c r="D206" s="2062" t="s">
        <v>6</v>
      </c>
      <c r="E206" s="1835">
        <v>19424</v>
      </c>
      <c r="F206" s="2049" t="s">
        <v>4368</v>
      </c>
      <c r="G206" s="2049">
        <v>4358</v>
      </c>
      <c r="H206" s="2049" t="s">
        <v>2375</v>
      </c>
      <c r="I206" s="2050">
        <v>100</v>
      </c>
      <c r="J206" s="1947"/>
      <c r="K206" s="1835"/>
      <c r="L206" s="464"/>
      <c r="S206"/>
    </row>
    <row r="207" spans="1:19" s="6" customFormat="1">
      <c r="A207" s="35" t="s">
        <v>2374</v>
      </c>
      <c r="B207" s="1843">
        <v>45655</v>
      </c>
      <c r="C207" s="1843">
        <v>45621</v>
      </c>
      <c r="D207" s="2062" t="s">
        <v>6</v>
      </c>
      <c r="E207" s="2049" t="s">
        <v>4443</v>
      </c>
      <c r="F207" s="2049" t="s">
        <v>4441</v>
      </c>
      <c r="G207" s="2049">
        <v>4359</v>
      </c>
      <c r="H207" s="2049" t="s">
        <v>4442</v>
      </c>
      <c r="I207" s="2050">
        <v>100</v>
      </c>
      <c r="J207" s="1947"/>
      <c r="K207" s="1835"/>
      <c r="L207" s="464"/>
      <c r="S207"/>
    </row>
    <row r="208" spans="1:19" s="6" customFormat="1">
      <c r="A208" s="35" t="s">
        <v>380</v>
      </c>
      <c r="B208" s="1843">
        <v>45610</v>
      </c>
      <c r="C208" s="1843">
        <v>45608</v>
      </c>
      <c r="D208" s="2062" t="s">
        <v>6</v>
      </c>
      <c r="E208" s="1835">
        <v>19434</v>
      </c>
      <c r="F208" s="2049" t="s">
        <v>153</v>
      </c>
      <c r="G208" s="2049">
        <v>2765</v>
      </c>
      <c r="H208" s="2049" t="s">
        <v>35</v>
      </c>
      <c r="I208" s="2050">
        <v>25</v>
      </c>
      <c r="J208" s="1947"/>
      <c r="K208" s="1835"/>
      <c r="L208" s="464"/>
      <c r="S208"/>
    </row>
    <row r="209" spans="1:19" s="6" customFormat="1">
      <c r="A209" s="35" t="s">
        <v>3437</v>
      </c>
      <c r="B209" s="1843">
        <v>45610</v>
      </c>
      <c r="C209" s="1843">
        <v>45603</v>
      </c>
      <c r="D209" s="2062" t="s">
        <v>6</v>
      </c>
      <c r="E209" s="1835">
        <v>19435</v>
      </c>
      <c r="F209" s="2049" t="s">
        <v>40</v>
      </c>
      <c r="G209" s="2049">
        <v>2847</v>
      </c>
      <c r="H209" s="2049" t="s">
        <v>58</v>
      </c>
      <c r="I209" s="2050">
        <v>15</v>
      </c>
      <c r="J209" s="1947"/>
      <c r="K209" s="1835"/>
      <c r="L209" s="464"/>
      <c r="S209"/>
    </row>
    <row r="210" spans="1:19" s="6" customFormat="1">
      <c r="A210" s="35" t="s">
        <v>3792</v>
      </c>
      <c r="B210" s="1843">
        <v>45610</v>
      </c>
      <c r="C210" s="1843">
        <v>45609</v>
      </c>
      <c r="D210" s="2062" t="s">
        <v>6</v>
      </c>
      <c r="E210" s="1835">
        <v>19439</v>
      </c>
      <c r="F210" s="2049" t="s">
        <v>2351</v>
      </c>
      <c r="G210" s="2049">
        <v>5081</v>
      </c>
      <c r="H210" s="2049" t="s">
        <v>3338</v>
      </c>
      <c r="I210" s="2050">
        <v>24</v>
      </c>
      <c r="J210" s="1947"/>
      <c r="K210" s="1835"/>
      <c r="L210" s="464"/>
      <c r="S210"/>
    </row>
    <row r="211" spans="1:19" s="6" customFormat="1">
      <c r="A211" s="35" t="s">
        <v>485</v>
      </c>
      <c r="B211" s="1843">
        <v>45610</v>
      </c>
      <c r="C211" s="1843">
        <v>45610</v>
      </c>
      <c r="D211" s="2062" t="s">
        <v>6</v>
      </c>
      <c r="E211" s="1835">
        <v>19445</v>
      </c>
      <c r="F211" s="2049" t="s">
        <v>2351</v>
      </c>
      <c r="G211" s="2049">
        <v>3096</v>
      </c>
      <c r="H211" s="2049" t="s">
        <v>47</v>
      </c>
      <c r="I211" s="2050">
        <v>30</v>
      </c>
      <c r="J211" s="1947"/>
      <c r="K211" s="1835"/>
      <c r="L211" s="464"/>
      <c r="S211"/>
    </row>
    <row r="212" spans="1:19" s="6" customFormat="1">
      <c r="A212" s="35"/>
      <c r="B212" s="1843"/>
      <c r="C212" s="1843"/>
      <c r="D212" s="2062" t="s">
        <v>6</v>
      </c>
      <c r="E212" s="1835"/>
      <c r="F212" s="2049" t="s">
        <v>1115</v>
      </c>
      <c r="G212" s="2049">
        <v>2039</v>
      </c>
      <c r="H212" s="2049" t="s">
        <v>29</v>
      </c>
      <c r="I212" s="2050" t="s">
        <v>1835</v>
      </c>
      <c r="J212" s="1947"/>
      <c r="K212" s="1835"/>
      <c r="L212" s="464"/>
      <c r="S212"/>
    </row>
    <row r="213" spans="1:19" s="6" customFormat="1">
      <c r="A213" s="35" t="s">
        <v>4370</v>
      </c>
      <c r="B213" s="1843">
        <v>45609</v>
      </c>
      <c r="C213" s="1843">
        <v>45608</v>
      </c>
      <c r="D213" s="2062" t="s">
        <v>6</v>
      </c>
      <c r="E213" s="1835">
        <v>19414</v>
      </c>
      <c r="F213" s="2049" t="s">
        <v>40</v>
      </c>
      <c r="G213" s="2049">
        <v>2115</v>
      </c>
      <c r="H213" s="2049" t="s">
        <v>52</v>
      </c>
      <c r="I213" s="2050">
        <v>12</v>
      </c>
      <c r="J213" s="1947"/>
      <c r="K213" s="1835"/>
      <c r="L213" s="464"/>
      <c r="S213"/>
    </row>
    <row r="214" spans="1:19" s="6" customFormat="1">
      <c r="A214" s="35" t="s">
        <v>282</v>
      </c>
      <c r="B214" s="1843">
        <v>45609</v>
      </c>
      <c r="C214" s="1843">
        <v>45608</v>
      </c>
      <c r="D214" s="2062" t="s">
        <v>6</v>
      </c>
      <c r="E214" s="1835">
        <v>19423</v>
      </c>
      <c r="F214" s="2049" t="s">
        <v>40</v>
      </c>
      <c r="G214" s="2049">
        <v>2115</v>
      </c>
      <c r="H214" s="2049" t="s">
        <v>52</v>
      </c>
      <c r="I214" s="2050">
        <v>6</v>
      </c>
      <c r="J214" s="1947"/>
      <c r="K214" s="1835"/>
      <c r="L214" s="464"/>
      <c r="S214"/>
    </row>
    <row r="215" spans="1:19" s="6" customFormat="1">
      <c r="A215" s="35" t="s">
        <v>1468</v>
      </c>
      <c r="B215" s="2051">
        <v>45630</v>
      </c>
      <c r="C215" s="2051">
        <v>45603</v>
      </c>
      <c r="D215" s="168" t="s">
        <v>6</v>
      </c>
      <c r="E215" s="2049">
        <v>18728</v>
      </c>
      <c r="F215" s="2049" t="s">
        <v>1115</v>
      </c>
      <c r="G215" s="2049">
        <v>753</v>
      </c>
      <c r="H215" s="2049" t="s">
        <v>47</v>
      </c>
      <c r="I215" s="2050" t="s">
        <v>903</v>
      </c>
      <c r="J215" s="2049"/>
      <c r="K215" s="2049"/>
      <c r="L215" s="464">
        <v>319.36</v>
      </c>
      <c r="S215"/>
    </row>
    <row r="216" spans="1:19" s="6" customFormat="1">
      <c r="A216" s="235" t="s">
        <v>4371</v>
      </c>
      <c r="B216" s="1841">
        <v>45610</v>
      </c>
      <c r="C216" s="1841"/>
      <c r="D216" s="2060"/>
      <c r="E216" s="1829">
        <v>19453</v>
      </c>
      <c r="F216" s="2044" t="s">
        <v>1115</v>
      </c>
      <c r="G216" s="2044">
        <v>2762</v>
      </c>
      <c r="H216" s="2044" t="s">
        <v>164</v>
      </c>
      <c r="I216" s="2040">
        <v>50</v>
      </c>
      <c r="J216" s="1954"/>
      <c r="K216" s="1829"/>
      <c r="L216" s="454"/>
      <c r="S216"/>
    </row>
    <row r="217" spans="1:19" s="6" customFormat="1">
      <c r="A217" s="35" t="s">
        <v>86</v>
      </c>
      <c r="B217" s="1843">
        <v>45611</v>
      </c>
      <c r="C217" s="1843">
        <v>45604</v>
      </c>
      <c r="D217" s="2062" t="s">
        <v>6</v>
      </c>
      <c r="E217" s="1835">
        <v>19457</v>
      </c>
      <c r="F217" s="2049" t="s">
        <v>1221</v>
      </c>
      <c r="G217" s="2049">
        <v>1712</v>
      </c>
      <c r="H217" s="2049" t="s">
        <v>19</v>
      </c>
      <c r="I217" s="2050" t="s">
        <v>908</v>
      </c>
      <c r="J217" s="1947"/>
      <c r="K217" s="1835"/>
      <c r="L217" s="464"/>
      <c r="S217"/>
    </row>
    <row r="218" spans="1:19" s="6" customFormat="1">
      <c r="A218" s="35" t="s">
        <v>2842</v>
      </c>
      <c r="B218" s="1843">
        <v>45610</v>
      </c>
      <c r="C218" s="1843">
        <v>45610</v>
      </c>
      <c r="D218" s="2062" t="s">
        <v>6</v>
      </c>
      <c r="E218" s="1835">
        <v>19453</v>
      </c>
      <c r="F218" s="2049" t="s">
        <v>1115</v>
      </c>
      <c r="G218" s="2049">
        <v>2762</v>
      </c>
      <c r="H218" s="2049" t="s">
        <v>164</v>
      </c>
      <c r="I218" s="2050">
        <v>50</v>
      </c>
      <c r="J218" s="1947"/>
      <c r="K218" s="1835"/>
      <c r="L218" s="464"/>
      <c r="S218"/>
    </row>
    <row r="219" spans="1:19" s="6" customFormat="1">
      <c r="A219" s="35" t="s">
        <v>1468</v>
      </c>
      <c r="B219" s="1843">
        <v>45630</v>
      </c>
      <c r="C219" s="1843">
        <v>45603</v>
      </c>
      <c r="D219" s="2062" t="s">
        <v>6</v>
      </c>
      <c r="E219" s="1835">
        <v>19450</v>
      </c>
      <c r="F219" s="2049" t="s">
        <v>1115</v>
      </c>
      <c r="G219" s="2049">
        <v>753</v>
      </c>
      <c r="H219" s="2049" t="s">
        <v>47</v>
      </c>
      <c r="I219" s="2050">
        <v>8</v>
      </c>
      <c r="J219" s="1947"/>
      <c r="K219" s="1835"/>
      <c r="L219" s="464"/>
      <c r="S219"/>
    </row>
    <row r="220" spans="1:19" s="6" customFormat="1">
      <c r="A220" s="35"/>
      <c r="B220" s="1843"/>
      <c r="C220" s="1843"/>
      <c r="D220" s="2062" t="s">
        <v>6</v>
      </c>
      <c r="E220" s="1835"/>
      <c r="F220" s="2049" t="s">
        <v>1221</v>
      </c>
      <c r="G220" s="2049">
        <v>2244</v>
      </c>
      <c r="H220" s="2049" t="s">
        <v>17</v>
      </c>
      <c r="I220" s="2050" t="s">
        <v>2920</v>
      </c>
      <c r="J220" s="1947"/>
      <c r="K220" s="1835"/>
      <c r="L220" s="464"/>
      <c r="S220"/>
    </row>
    <row r="221" spans="1:19" s="6" customFormat="1">
      <c r="A221" s="35" t="s">
        <v>2817</v>
      </c>
      <c r="B221" s="1843">
        <v>45611</v>
      </c>
      <c r="C221" s="1843">
        <v>45609</v>
      </c>
      <c r="D221" s="2062" t="s">
        <v>6</v>
      </c>
      <c r="E221" s="1835">
        <v>19467</v>
      </c>
      <c r="F221" s="2049" t="s">
        <v>2351</v>
      </c>
      <c r="G221" s="2049">
        <v>3096</v>
      </c>
      <c r="H221" s="2049" t="s">
        <v>47</v>
      </c>
      <c r="I221" s="2050">
        <v>3</v>
      </c>
      <c r="J221" s="1947"/>
      <c r="K221" s="1835"/>
      <c r="L221" s="464"/>
      <c r="S221"/>
    </row>
    <row r="222" spans="1:19" s="6" customFormat="1">
      <c r="A222" s="35"/>
      <c r="B222" s="1843"/>
      <c r="C222" s="1843"/>
      <c r="D222" s="2062" t="s">
        <v>6</v>
      </c>
      <c r="E222" s="1835"/>
      <c r="F222" s="2049" t="s">
        <v>1221</v>
      </c>
      <c r="G222" s="2049">
        <v>4493</v>
      </c>
      <c r="H222" s="2049" t="s">
        <v>57</v>
      </c>
      <c r="I222" s="2050">
        <v>1.2</v>
      </c>
      <c r="J222" s="1947"/>
      <c r="K222" s="1835"/>
      <c r="L222" s="464"/>
      <c r="S222"/>
    </row>
    <row r="223" spans="1:19" s="6" customFormat="1">
      <c r="A223" s="35"/>
      <c r="B223" s="1843"/>
      <c r="C223" s="1843"/>
      <c r="D223" s="2062" t="s">
        <v>6</v>
      </c>
      <c r="E223" s="1835"/>
      <c r="F223" s="2049" t="s">
        <v>2351</v>
      </c>
      <c r="G223" s="2049">
        <v>4136</v>
      </c>
      <c r="H223" s="2049" t="s">
        <v>505</v>
      </c>
      <c r="I223" s="2050">
        <v>15</v>
      </c>
      <c r="J223" s="1947"/>
      <c r="K223" s="1835"/>
      <c r="L223" s="464"/>
      <c r="S223"/>
    </row>
    <row r="224" spans="1:19" s="6" customFormat="1">
      <c r="A224" s="35" t="s">
        <v>86</v>
      </c>
      <c r="B224" s="1843">
        <v>45614</v>
      </c>
      <c r="C224" s="1843">
        <v>45603</v>
      </c>
      <c r="D224" s="2062" t="s">
        <v>6</v>
      </c>
      <c r="E224" s="1835">
        <v>19475</v>
      </c>
      <c r="F224" s="2049" t="s">
        <v>1221</v>
      </c>
      <c r="G224" s="2049">
        <v>2244</v>
      </c>
      <c r="H224" s="2049" t="s">
        <v>17</v>
      </c>
      <c r="I224" s="2050" t="s">
        <v>1963</v>
      </c>
      <c r="J224" s="1947"/>
      <c r="K224" s="1835"/>
      <c r="L224" s="464"/>
      <c r="S224"/>
    </row>
    <row r="225" spans="1:19" s="6" customFormat="1">
      <c r="A225" s="35" t="s">
        <v>773</v>
      </c>
      <c r="B225" s="1843">
        <v>45615</v>
      </c>
      <c r="C225" s="1843">
        <v>45610</v>
      </c>
      <c r="D225" s="2062" t="s">
        <v>6</v>
      </c>
      <c r="E225" s="1835">
        <v>19479</v>
      </c>
      <c r="F225" s="2049" t="s">
        <v>7</v>
      </c>
      <c r="G225" s="2049">
        <v>1599</v>
      </c>
      <c r="H225" s="2049" t="s">
        <v>9</v>
      </c>
      <c r="I225" s="2050" t="s">
        <v>908</v>
      </c>
      <c r="J225" s="1947"/>
      <c r="K225" s="1835"/>
      <c r="L225" s="464"/>
      <c r="S225"/>
    </row>
    <row r="226" spans="1:19" s="6" customFormat="1">
      <c r="A226" s="35"/>
      <c r="B226" s="1843"/>
      <c r="C226" s="1843"/>
      <c r="D226" s="2062" t="s">
        <v>6</v>
      </c>
      <c r="E226" s="1835"/>
      <c r="F226" s="2049" t="s">
        <v>1115</v>
      </c>
      <c r="G226" s="2049">
        <v>1287</v>
      </c>
      <c r="H226" s="2049" t="s">
        <v>10</v>
      </c>
      <c r="I226" s="2050">
        <v>6</v>
      </c>
      <c r="J226" s="1947"/>
      <c r="K226" s="1835"/>
      <c r="L226" s="464"/>
      <c r="S226"/>
    </row>
    <row r="227" spans="1:19" s="6" customFormat="1">
      <c r="A227" s="25" t="s">
        <v>3572</v>
      </c>
      <c r="B227" s="14">
        <v>45615</v>
      </c>
      <c r="C227" s="14">
        <v>45610</v>
      </c>
      <c r="D227" s="166" t="s">
        <v>6</v>
      </c>
      <c r="E227" s="9">
        <v>19481</v>
      </c>
      <c r="F227" s="9" t="s">
        <v>1115</v>
      </c>
      <c r="G227" s="9">
        <v>2646</v>
      </c>
      <c r="H227" s="2048" t="s">
        <v>182</v>
      </c>
      <c r="I227" s="10">
        <v>10</v>
      </c>
      <c r="J227" s="1947"/>
      <c r="K227" s="1835"/>
      <c r="L227" s="464"/>
      <c r="S227"/>
    </row>
    <row r="228" spans="1:19" s="6" customFormat="1">
      <c r="A228" s="25"/>
      <c r="B228" s="14"/>
      <c r="C228" s="9"/>
      <c r="D228" s="166" t="s">
        <v>6</v>
      </c>
      <c r="E228" s="9"/>
      <c r="F228" s="9" t="s">
        <v>570</v>
      </c>
      <c r="G228" s="9">
        <v>4363</v>
      </c>
      <c r="H228" s="2048" t="s">
        <v>182</v>
      </c>
      <c r="I228" s="10">
        <v>2</v>
      </c>
      <c r="J228" s="1947"/>
      <c r="K228" s="1835"/>
      <c r="L228" s="464"/>
      <c r="S228"/>
    </row>
    <row r="229" spans="1:19" s="6" customFormat="1">
      <c r="A229" s="35" t="s">
        <v>1468</v>
      </c>
      <c r="B229" s="1843">
        <v>45615</v>
      </c>
      <c r="C229" s="1843">
        <v>45610</v>
      </c>
      <c r="D229" s="2062" t="s">
        <v>6</v>
      </c>
      <c r="E229" s="1835">
        <v>19487</v>
      </c>
      <c r="F229" s="2049" t="s">
        <v>1115</v>
      </c>
      <c r="G229" s="2049">
        <v>753</v>
      </c>
      <c r="H229" s="2049" t="s">
        <v>47</v>
      </c>
      <c r="I229" s="2050">
        <v>20</v>
      </c>
      <c r="J229" s="1947"/>
      <c r="K229" s="1835"/>
      <c r="L229" s="464"/>
      <c r="S229"/>
    </row>
    <row r="230" spans="1:19" s="6" customFormat="1">
      <c r="A230" s="35" t="s">
        <v>4388</v>
      </c>
      <c r="B230" s="1843">
        <v>45617</v>
      </c>
      <c r="C230" s="1843">
        <v>45610</v>
      </c>
      <c r="D230" s="2062" t="s">
        <v>6</v>
      </c>
      <c r="E230" s="1835">
        <v>19490</v>
      </c>
      <c r="F230" s="2049" t="s">
        <v>44</v>
      </c>
      <c r="G230" s="2049">
        <v>4029</v>
      </c>
      <c r="H230" s="2049" t="s">
        <v>219</v>
      </c>
      <c r="I230" s="2050">
        <v>25</v>
      </c>
      <c r="J230" s="1947"/>
      <c r="K230" s="1835"/>
      <c r="L230" s="464"/>
      <c r="S230"/>
    </row>
    <row r="231" spans="1:19" s="6" customFormat="1">
      <c r="A231" s="35" t="s">
        <v>452</v>
      </c>
      <c r="B231" s="1843">
        <v>45617</v>
      </c>
      <c r="C231" s="1843">
        <v>45618</v>
      </c>
      <c r="D231" s="2062" t="s">
        <v>6</v>
      </c>
      <c r="E231" s="1835">
        <v>19491</v>
      </c>
      <c r="F231" s="2049" t="s">
        <v>1115</v>
      </c>
      <c r="G231" s="2049">
        <v>3646</v>
      </c>
      <c r="H231" s="2049" t="s">
        <v>35</v>
      </c>
      <c r="I231" s="2050">
        <v>4</v>
      </c>
      <c r="J231" s="2049" t="s">
        <v>991</v>
      </c>
      <c r="K231" s="1835"/>
      <c r="L231" s="464"/>
      <c r="S231"/>
    </row>
    <row r="232" spans="1:19" s="6" customFormat="1">
      <c r="A232" s="35"/>
      <c r="B232" s="1843"/>
      <c r="C232" s="1843"/>
      <c r="D232" s="2062" t="s">
        <v>6</v>
      </c>
      <c r="E232" s="1835"/>
      <c r="F232" s="2049" t="s">
        <v>1115</v>
      </c>
      <c r="G232" s="2049">
        <v>1273</v>
      </c>
      <c r="H232" s="2049" t="s">
        <v>35</v>
      </c>
      <c r="I232" s="2050">
        <v>4</v>
      </c>
      <c r="J232" s="2049" t="s">
        <v>991</v>
      </c>
      <c r="K232" s="1835"/>
      <c r="L232" s="464"/>
      <c r="S232"/>
    </row>
    <row r="233" spans="1:19" s="6" customFormat="1">
      <c r="A233" s="35"/>
      <c r="B233" s="1843"/>
      <c r="C233" s="1843"/>
      <c r="D233" s="2062" t="s">
        <v>6</v>
      </c>
      <c r="E233" s="1835"/>
      <c r="F233" s="2049" t="s">
        <v>1115</v>
      </c>
      <c r="G233" s="2049">
        <v>3647</v>
      </c>
      <c r="H233" s="2049" t="s">
        <v>35</v>
      </c>
      <c r="I233" s="2050">
        <v>4</v>
      </c>
      <c r="J233" s="2049" t="s">
        <v>991</v>
      </c>
      <c r="K233" s="1835"/>
      <c r="L233" s="464"/>
      <c r="S233"/>
    </row>
    <row r="234" spans="1:19" s="6" customFormat="1">
      <c r="A234" s="35"/>
      <c r="B234" s="1843"/>
      <c r="C234" s="1843"/>
      <c r="D234" s="2062" t="s">
        <v>6</v>
      </c>
      <c r="E234" s="1835"/>
      <c r="F234" s="2049" t="s">
        <v>1115</v>
      </c>
      <c r="G234" s="2049">
        <v>3648</v>
      </c>
      <c r="H234" s="2049" t="s">
        <v>35</v>
      </c>
      <c r="I234" s="2050">
        <v>4</v>
      </c>
      <c r="J234" s="2049" t="s">
        <v>991</v>
      </c>
      <c r="K234" s="1835"/>
      <c r="L234" s="464"/>
      <c r="S234"/>
    </row>
    <row r="235" spans="1:19" s="6" customFormat="1">
      <c r="A235" s="35"/>
      <c r="B235" s="1843"/>
      <c r="C235" s="1843"/>
      <c r="D235" s="2062" t="s">
        <v>6</v>
      </c>
      <c r="E235" s="1835"/>
      <c r="F235" s="2049" t="s">
        <v>1115</v>
      </c>
      <c r="G235" s="2049">
        <v>4023</v>
      </c>
      <c r="H235" s="2049" t="s">
        <v>35</v>
      </c>
      <c r="I235" s="2050">
        <v>4</v>
      </c>
      <c r="J235" s="2049" t="s">
        <v>991</v>
      </c>
      <c r="K235" s="1835"/>
      <c r="L235" s="464"/>
      <c r="S235"/>
    </row>
    <row r="236" spans="1:19" s="6" customFormat="1">
      <c r="A236" s="35" t="s">
        <v>4395</v>
      </c>
      <c r="B236" s="1843">
        <v>45617</v>
      </c>
      <c r="C236" s="1843">
        <v>45610</v>
      </c>
      <c r="D236" s="2062" t="s">
        <v>6</v>
      </c>
      <c r="E236" s="1835">
        <v>19502</v>
      </c>
      <c r="F236" s="2049" t="s">
        <v>2351</v>
      </c>
      <c r="G236" s="2049">
        <v>4137</v>
      </c>
      <c r="H236" s="2049" t="s">
        <v>19</v>
      </c>
      <c r="I236" s="2050">
        <v>1</v>
      </c>
      <c r="J236" s="2049"/>
      <c r="K236" s="1835"/>
      <c r="L236" s="464"/>
      <c r="S236"/>
    </row>
    <row r="237" spans="1:19" s="6" customFormat="1">
      <c r="A237" s="35" t="s">
        <v>1303</v>
      </c>
      <c r="B237" s="1843">
        <v>45621</v>
      </c>
      <c r="C237" s="1843"/>
      <c r="D237" s="2062"/>
      <c r="E237" s="1835">
        <v>19515</v>
      </c>
      <c r="F237" s="2049" t="s">
        <v>1574</v>
      </c>
      <c r="G237" s="2049">
        <v>3626</v>
      </c>
      <c r="H237" s="2049" t="s">
        <v>1441</v>
      </c>
      <c r="I237" s="2050">
        <v>60</v>
      </c>
      <c r="J237" s="2044"/>
      <c r="K237" s="1829"/>
      <c r="L237" s="454"/>
      <c r="S237"/>
    </row>
    <row r="238" spans="1:19" s="6" customFormat="1">
      <c r="A238" s="35"/>
      <c r="B238" s="1843"/>
      <c r="C238" s="1843"/>
      <c r="D238" s="2062"/>
      <c r="E238" s="1835"/>
      <c r="F238" s="2049" t="s">
        <v>1221</v>
      </c>
      <c r="G238" s="2049">
        <v>3624</v>
      </c>
      <c r="H238" s="2049" t="s">
        <v>63</v>
      </c>
      <c r="I238" s="2050">
        <v>60</v>
      </c>
      <c r="J238" s="2077" t="s">
        <v>4396</v>
      </c>
      <c r="K238" s="1829"/>
      <c r="L238" s="454"/>
      <c r="S238"/>
    </row>
    <row r="239" spans="1:19" s="6" customFormat="1">
      <c r="A239" s="35" t="s">
        <v>86</v>
      </c>
      <c r="B239" s="1843">
        <v>45617</v>
      </c>
      <c r="C239" s="1843">
        <v>45609</v>
      </c>
      <c r="D239" s="2062" t="s">
        <v>6</v>
      </c>
      <c r="E239" s="1835">
        <v>19517</v>
      </c>
      <c r="F239" s="2049" t="s">
        <v>1221</v>
      </c>
      <c r="G239" s="2049">
        <v>2244</v>
      </c>
      <c r="H239" s="2049" t="s">
        <v>17</v>
      </c>
      <c r="I239" s="2050" t="s">
        <v>1212</v>
      </c>
      <c r="J239" s="2049"/>
      <c r="K239" s="1835"/>
      <c r="L239" s="464"/>
      <c r="S239"/>
    </row>
    <row r="240" spans="1:19" s="6" customFormat="1">
      <c r="A240" s="35" t="s">
        <v>3317</v>
      </c>
      <c r="B240" s="1843">
        <v>45618</v>
      </c>
      <c r="C240" s="1843">
        <v>45615</v>
      </c>
      <c r="D240" s="2062" t="s">
        <v>4432</v>
      </c>
      <c r="E240" s="1835">
        <v>19466</v>
      </c>
      <c r="F240" s="2049" t="s">
        <v>1115</v>
      </c>
      <c r="G240" s="2049">
        <v>855</v>
      </c>
      <c r="H240" s="2049" t="s">
        <v>38</v>
      </c>
      <c r="I240" s="2050">
        <v>30</v>
      </c>
      <c r="J240" s="2049"/>
      <c r="K240" s="1835"/>
      <c r="L240" s="464"/>
      <c r="S240"/>
    </row>
    <row r="241" spans="1:19" s="6" customFormat="1">
      <c r="A241" s="35" t="s">
        <v>2104</v>
      </c>
      <c r="B241" s="1843">
        <v>45618</v>
      </c>
      <c r="C241" s="1843">
        <v>45610</v>
      </c>
      <c r="D241" s="2062" t="s">
        <v>6</v>
      </c>
      <c r="E241" s="1835">
        <v>19520</v>
      </c>
      <c r="F241" s="2049" t="s">
        <v>1115</v>
      </c>
      <c r="G241" s="2049">
        <v>1468</v>
      </c>
      <c r="H241" s="2049" t="s">
        <v>21</v>
      </c>
      <c r="I241" s="2050">
        <v>5</v>
      </c>
      <c r="J241" s="2049"/>
      <c r="K241" s="1835"/>
      <c r="L241" s="464"/>
      <c r="S241"/>
    </row>
    <row r="242" spans="1:19" s="6" customFormat="1">
      <c r="A242" s="35" t="s">
        <v>535</v>
      </c>
      <c r="B242" s="1843">
        <v>45618</v>
      </c>
      <c r="C242" s="1843">
        <v>45610</v>
      </c>
      <c r="D242" s="2062" t="s">
        <v>6</v>
      </c>
      <c r="E242" s="1835">
        <v>19525</v>
      </c>
      <c r="F242" s="2049" t="s">
        <v>1115</v>
      </c>
      <c r="G242" s="2049">
        <v>1862</v>
      </c>
      <c r="H242" s="2049" t="s">
        <v>20</v>
      </c>
      <c r="I242" s="2050">
        <v>4</v>
      </c>
      <c r="J242" s="2049"/>
      <c r="K242" s="1835"/>
      <c r="L242" s="464"/>
      <c r="S242"/>
    </row>
    <row r="243" spans="1:19" s="6" customFormat="1">
      <c r="A243" s="35" t="s">
        <v>3364</v>
      </c>
      <c r="B243" s="1843">
        <v>45618</v>
      </c>
      <c r="C243" s="1843">
        <v>45618</v>
      </c>
      <c r="D243" s="2062" t="s">
        <v>6</v>
      </c>
      <c r="E243" s="1835">
        <v>19529</v>
      </c>
      <c r="F243" s="2049" t="s">
        <v>1115</v>
      </c>
      <c r="G243" s="2049">
        <v>2069</v>
      </c>
      <c r="H243" s="2049" t="s">
        <v>310</v>
      </c>
      <c r="I243" s="2050">
        <v>10</v>
      </c>
      <c r="J243" s="2049"/>
      <c r="K243" s="1835"/>
      <c r="L243" s="464"/>
      <c r="S243"/>
    </row>
    <row r="244" spans="1:19" s="6" customFormat="1">
      <c r="A244" s="35" t="s">
        <v>1508</v>
      </c>
      <c r="B244" s="1843">
        <v>45618</v>
      </c>
      <c r="C244" s="1843">
        <v>45610</v>
      </c>
      <c r="D244" s="2062" t="s">
        <v>6</v>
      </c>
      <c r="E244" s="1835">
        <v>19530</v>
      </c>
      <c r="F244" s="2049" t="s">
        <v>1115</v>
      </c>
      <c r="G244" s="2049">
        <v>2739</v>
      </c>
      <c r="H244" s="2049" t="s">
        <v>119</v>
      </c>
      <c r="I244" s="2050" t="s">
        <v>882</v>
      </c>
      <c r="J244" s="2049"/>
      <c r="K244" s="1835"/>
      <c r="L244" s="464"/>
      <c r="S244"/>
    </row>
    <row r="245" spans="1:19" s="6" customFormat="1">
      <c r="A245" s="35" t="s">
        <v>4401</v>
      </c>
      <c r="B245" s="1843">
        <v>45621</v>
      </c>
      <c r="C245" s="1843">
        <v>45615</v>
      </c>
      <c r="D245" s="2062" t="s">
        <v>6</v>
      </c>
      <c r="E245" s="1835">
        <v>19535</v>
      </c>
      <c r="F245" s="2049" t="s">
        <v>2351</v>
      </c>
      <c r="G245" s="2049">
        <v>5081</v>
      </c>
      <c r="H245" s="2049" t="s">
        <v>3338</v>
      </c>
      <c r="I245" s="2050">
        <v>48</v>
      </c>
      <c r="J245" s="2049"/>
      <c r="K245" s="1835"/>
      <c r="L245" s="464"/>
      <c r="S245"/>
    </row>
    <row r="246" spans="1:19" s="6" customFormat="1">
      <c r="A246" s="35"/>
      <c r="B246" s="1843"/>
      <c r="C246" s="1843"/>
      <c r="D246" s="2062" t="s">
        <v>6</v>
      </c>
      <c r="E246" s="1835"/>
      <c r="F246" s="2049" t="s">
        <v>1115</v>
      </c>
      <c r="G246" s="2049">
        <v>908</v>
      </c>
      <c r="H246" s="2049" t="s">
        <v>30</v>
      </c>
      <c r="I246" s="2050">
        <v>21</v>
      </c>
      <c r="J246" s="2049"/>
      <c r="K246" s="1835"/>
      <c r="L246" s="464"/>
      <c r="S246"/>
    </row>
    <row r="247" spans="1:19" s="6" customFormat="1">
      <c r="A247" s="35"/>
      <c r="B247" s="1843"/>
      <c r="C247" s="1843"/>
      <c r="D247" s="2062" t="s">
        <v>6</v>
      </c>
      <c r="E247" s="1835"/>
      <c r="F247" s="2049" t="s">
        <v>1115</v>
      </c>
      <c r="G247" s="2049">
        <v>879</v>
      </c>
      <c r="H247" s="2049" t="s">
        <v>17</v>
      </c>
      <c r="I247" s="2050" t="s">
        <v>1212</v>
      </c>
      <c r="J247" s="2049"/>
      <c r="K247" s="1835"/>
      <c r="L247" s="464"/>
      <c r="S247"/>
    </row>
    <row r="248" spans="1:19" s="6" customFormat="1">
      <c r="A248" s="35" t="s">
        <v>3792</v>
      </c>
      <c r="B248" s="1843">
        <v>45621</v>
      </c>
      <c r="C248" s="1843">
        <v>45615</v>
      </c>
      <c r="D248" s="2062" t="s">
        <v>6</v>
      </c>
      <c r="E248" s="1835">
        <v>19537</v>
      </c>
      <c r="F248" s="2049" t="s">
        <v>2351</v>
      </c>
      <c r="G248" s="2049">
        <v>5081</v>
      </c>
      <c r="H248" s="2049" t="s">
        <v>3338</v>
      </c>
      <c r="I248" s="2050">
        <v>48</v>
      </c>
      <c r="J248" s="2049"/>
      <c r="K248" s="1835"/>
      <c r="L248" s="464"/>
      <c r="S248"/>
    </row>
    <row r="249" spans="1:19" s="6" customFormat="1">
      <c r="A249" s="35"/>
      <c r="B249" s="1843"/>
      <c r="C249" s="1843"/>
      <c r="D249" s="2062" t="s">
        <v>6</v>
      </c>
      <c r="E249" s="1835"/>
      <c r="F249" s="2049" t="s">
        <v>1115</v>
      </c>
      <c r="G249" s="2049">
        <v>908</v>
      </c>
      <c r="H249" s="2049" t="s">
        <v>30</v>
      </c>
      <c r="I249" s="2050">
        <v>21</v>
      </c>
      <c r="J249" s="2049"/>
      <c r="K249" s="1835"/>
      <c r="L249" s="464"/>
      <c r="S249"/>
    </row>
    <row r="250" spans="1:19" s="6" customFormat="1">
      <c r="A250" s="35"/>
      <c r="B250" s="1843"/>
      <c r="C250" s="1843"/>
      <c r="D250" s="2062" t="s">
        <v>6</v>
      </c>
      <c r="E250" s="1835"/>
      <c r="F250" s="2049" t="s">
        <v>1115</v>
      </c>
      <c r="G250" s="2049">
        <v>879</v>
      </c>
      <c r="H250" s="2049" t="s">
        <v>17</v>
      </c>
      <c r="I250" s="2050" t="s">
        <v>1212</v>
      </c>
      <c r="J250" s="2049"/>
      <c r="K250" s="1835"/>
      <c r="L250" s="464"/>
      <c r="S250"/>
    </row>
    <row r="251" spans="1:19" s="6" customFormat="1">
      <c r="A251" s="35" t="s">
        <v>1564</v>
      </c>
      <c r="B251" s="1843">
        <v>45621</v>
      </c>
      <c r="C251" s="1843">
        <v>45615</v>
      </c>
      <c r="D251" s="2062" t="s">
        <v>6</v>
      </c>
      <c r="E251" s="1835">
        <v>19542</v>
      </c>
      <c r="F251" s="2049" t="s">
        <v>1115</v>
      </c>
      <c r="G251" s="2049">
        <v>951</v>
      </c>
      <c r="H251" s="2049" t="s">
        <v>58</v>
      </c>
      <c r="I251" s="2050">
        <v>8</v>
      </c>
      <c r="J251" s="2049"/>
      <c r="K251" s="1835"/>
      <c r="L251" s="464"/>
      <c r="S251"/>
    </row>
    <row r="252" spans="1:19" s="6" customFormat="1">
      <c r="A252" s="35" t="s">
        <v>771</v>
      </c>
      <c r="B252" s="1843">
        <v>45621</v>
      </c>
      <c r="C252" s="1843">
        <v>45610</v>
      </c>
      <c r="D252" s="2062" t="s">
        <v>6</v>
      </c>
      <c r="E252" s="1835">
        <v>19543</v>
      </c>
      <c r="F252" s="2049" t="s">
        <v>1115</v>
      </c>
      <c r="G252" s="2049">
        <v>869</v>
      </c>
      <c r="H252" s="2049" t="s">
        <v>16</v>
      </c>
      <c r="I252" s="2050">
        <v>10</v>
      </c>
      <c r="J252" s="2049"/>
      <c r="K252" s="1835"/>
      <c r="L252" s="464"/>
      <c r="S252"/>
    </row>
    <row r="253" spans="1:19" s="6" customFormat="1">
      <c r="A253" s="35" t="s">
        <v>160</v>
      </c>
      <c r="B253" s="1843">
        <v>45621</v>
      </c>
      <c r="C253" s="1843">
        <v>45615</v>
      </c>
      <c r="D253" s="2062" t="s">
        <v>6</v>
      </c>
      <c r="E253" s="1835">
        <v>19554</v>
      </c>
      <c r="F253" s="2049" t="s">
        <v>1574</v>
      </c>
      <c r="G253" s="2049">
        <v>3016</v>
      </c>
      <c r="H253" s="2049" t="s">
        <v>22</v>
      </c>
      <c r="I253" s="2050">
        <v>20</v>
      </c>
      <c r="J253" s="2049"/>
      <c r="K253" s="1835"/>
      <c r="L253" s="464"/>
      <c r="S253"/>
    </row>
    <row r="254" spans="1:19" s="6" customFormat="1">
      <c r="A254" s="35" t="s">
        <v>4193</v>
      </c>
      <c r="B254" s="1843">
        <v>45621</v>
      </c>
      <c r="C254" s="1843">
        <v>45615</v>
      </c>
      <c r="D254" s="2062" t="s">
        <v>6</v>
      </c>
      <c r="E254" s="1835">
        <v>19560</v>
      </c>
      <c r="F254" s="2049" t="s">
        <v>1115</v>
      </c>
      <c r="G254" s="2049">
        <v>1087</v>
      </c>
      <c r="H254" s="2049" t="s">
        <v>46</v>
      </c>
      <c r="I254" s="2050">
        <v>40</v>
      </c>
      <c r="J254" s="2049"/>
      <c r="K254" s="1835"/>
      <c r="L254" s="464"/>
      <c r="S254"/>
    </row>
    <row r="255" spans="1:19" s="6" customFormat="1">
      <c r="A255" s="35" t="s">
        <v>4085</v>
      </c>
      <c r="B255" s="1843">
        <v>45621</v>
      </c>
      <c r="C255" s="1843">
        <v>45615</v>
      </c>
      <c r="D255" s="2062" t="s">
        <v>6</v>
      </c>
      <c r="E255" s="1835">
        <v>19567</v>
      </c>
      <c r="F255" s="2049" t="s">
        <v>1221</v>
      </c>
      <c r="G255" s="2049">
        <v>2881</v>
      </c>
      <c r="H255" s="2049" t="s">
        <v>19</v>
      </c>
      <c r="I255" s="2050">
        <v>21</v>
      </c>
      <c r="J255" s="2049"/>
      <c r="K255" s="1835"/>
      <c r="L255" s="464"/>
      <c r="S255"/>
    </row>
    <row r="256" spans="1:19" s="6" customFormat="1">
      <c r="A256" s="35" t="s">
        <v>466</v>
      </c>
      <c r="B256" s="1843">
        <v>45621</v>
      </c>
      <c r="C256" s="1843">
        <v>45610</v>
      </c>
      <c r="D256" s="2062" t="s">
        <v>6</v>
      </c>
      <c r="E256" s="1835">
        <v>19568</v>
      </c>
      <c r="F256" s="2049" t="s">
        <v>1115</v>
      </c>
      <c r="G256" s="2049">
        <v>4075</v>
      </c>
      <c r="H256" s="2049" t="s">
        <v>103</v>
      </c>
      <c r="I256" s="2050">
        <v>1</v>
      </c>
      <c r="J256" s="2049"/>
      <c r="K256" s="1835"/>
      <c r="L256" s="464"/>
      <c r="S256"/>
    </row>
    <row r="257" spans="1:19" s="6" customFormat="1">
      <c r="A257" s="35" t="s">
        <v>226</v>
      </c>
      <c r="B257" s="1843">
        <v>45621</v>
      </c>
      <c r="C257" s="1843">
        <v>45615</v>
      </c>
      <c r="D257" s="2062" t="s">
        <v>6</v>
      </c>
      <c r="E257" s="1835">
        <v>19570</v>
      </c>
      <c r="F257" s="2049" t="s">
        <v>1115</v>
      </c>
      <c r="G257" s="2049">
        <v>3753</v>
      </c>
      <c r="H257" s="2049" t="s">
        <v>29</v>
      </c>
      <c r="I257" s="2050">
        <v>21</v>
      </c>
      <c r="J257" s="2049"/>
      <c r="K257" s="1835"/>
      <c r="L257" s="464"/>
      <c r="S257"/>
    </row>
    <row r="258" spans="1:19" s="6" customFormat="1">
      <c r="A258" s="35" t="s">
        <v>4425</v>
      </c>
      <c r="B258" s="1843">
        <v>45622</v>
      </c>
      <c r="C258" s="1843">
        <v>45610</v>
      </c>
      <c r="D258" s="2062" t="s">
        <v>6</v>
      </c>
      <c r="E258" s="1835">
        <v>19578</v>
      </c>
      <c r="F258" s="2049" t="s">
        <v>1115</v>
      </c>
      <c r="G258" s="2049">
        <v>951</v>
      </c>
      <c r="H258" s="2049" t="s">
        <v>58</v>
      </c>
      <c r="I258" s="2050">
        <v>2</v>
      </c>
      <c r="J258" s="2049"/>
      <c r="K258" s="1835"/>
      <c r="L258" s="464"/>
      <c r="S258"/>
    </row>
    <row r="259" spans="1:19" s="6" customFormat="1">
      <c r="A259" s="35" t="s">
        <v>2830</v>
      </c>
      <c r="B259" s="1843">
        <v>45622</v>
      </c>
      <c r="C259" s="1843">
        <v>45615</v>
      </c>
      <c r="D259" s="2062" t="s">
        <v>6</v>
      </c>
      <c r="E259" s="1835">
        <v>19582</v>
      </c>
      <c r="F259" s="2049" t="s">
        <v>7</v>
      </c>
      <c r="G259" s="2049">
        <v>2412</v>
      </c>
      <c r="H259" s="2049" t="s">
        <v>38</v>
      </c>
      <c r="I259" s="2050">
        <v>20</v>
      </c>
      <c r="J259" s="2049"/>
      <c r="K259" s="1835"/>
      <c r="L259" s="464"/>
      <c r="S259"/>
    </row>
    <row r="260" spans="1:19" s="6" customFormat="1">
      <c r="A260" s="35" t="s">
        <v>3040</v>
      </c>
      <c r="B260" s="1843">
        <v>45622</v>
      </c>
      <c r="C260" s="1843">
        <v>45610</v>
      </c>
      <c r="D260" s="2062" t="s">
        <v>6</v>
      </c>
      <c r="E260" s="1835">
        <v>19585</v>
      </c>
      <c r="F260" s="2049" t="s">
        <v>1221</v>
      </c>
      <c r="G260" s="2049">
        <v>4168</v>
      </c>
      <c r="H260" s="2049" t="s">
        <v>16</v>
      </c>
      <c r="I260" s="2050">
        <v>10</v>
      </c>
      <c r="J260" s="2049"/>
      <c r="K260" s="1835"/>
      <c r="L260" s="464"/>
      <c r="S260"/>
    </row>
    <row r="261" spans="1:19" s="6" customFormat="1">
      <c r="A261" s="35" t="s">
        <v>134</v>
      </c>
      <c r="B261" s="1843">
        <v>45622</v>
      </c>
      <c r="C261" s="1843">
        <v>45610</v>
      </c>
      <c r="D261" s="2062" t="s">
        <v>6</v>
      </c>
      <c r="E261" s="1835">
        <v>19586</v>
      </c>
      <c r="F261" s="2049" t="s">
        <v>1221</v>
      </c>
      <c r="G261" s="2049">
        <v>2581</v>
      </c>
      <c r="H261" s="2049" t="s">
        <v>21</v>
      </c>
      <c r="I261" s="2050">
        <v>4</v>
      </c>
      <c r="J261" s="2049"/>
      <c r="K261" s="1835"/>
      <c r="L261" s="464"/>
      <c r="S261"/>
    </row>
    <row r="262" spans="1:19" s="6" customFormat="1">
      <c r="A262" s="35" t="s">
        <v>86</v>
      </c>
      <c r="B262" s="1843">
        <v>45622</v>
      </c>
      <c r="C262" s="1843">
        <v>45622</v>
      </c>
      <c r="D262" s="2062" t="s">
        <v>6</v>
      </c>
      <c r="E262" s="1835">
        <v>19587</v>
      </c>
      <c r="F262" s="2049" t="s">
        <v>1221</v>
      </c>
      <c r="G262" s="2049">
        <v>1712</v>
      </c>
      <c r="H262" s="2049" t="s">
        <v>19</v>
      </c>
      <c r="I262" s="2050" t="s">
        <v>840</v>
      </c>
      <c r="J262" s="2049"/>
      <c r="K262" s="1835"/>
      <c r="L262" s="464"/>
      <c r="S262"/>
    </row>
    <row r="263" spans="1:19" s="6" customFormat="1">
      <c r="A263" s="35" t="s">
        <v>1303</v>
      </c>
      <c r="B263" s="1843">
        <v>45622</v>
      </c>
      <c r="C263" s="1843"/>
      <c r="D263" s="2062"/>
      <c r="E263" s="1835">
        <v>19589</v>
      </c>
      <c r="F263" s="2049" t="s">
        <v>1221</v>
      </c>
      <c r="G263" s="2049">
        <v>3624</v>
      </c>
      <c r="H263" s="2049" t="s">
        <v>63</v>
      </c>
      <c r="I263" s="2050">
        <v>20</v>
      </c>
      <c r="J263" s="2044"/>
      <c r="K263" s="1829"/>
      <c r="L263" s="454"/>
      <c r="S263"/>
    </row>
    <row r="264" spans="1:19" s="6" customFormat="1">
      <c r="A264" s="35"/>
      <c r="B264" s="1843"/>
      <c r="C264" s="1843"/>
      <c r="D264" s="2062"/>
      <c r="E264" s="1835"/>
      <c r="F264" s="2049" t="s">
        <v>1574</v>
      </c>
      <c r="G264" s="2049">
        <v>3626</v>
      </c>
      <c r="H264" s="2049" t="s">
        <v>1441</v>
      </c>
      <c r="I264" s="2050">
        <v>20</v>
      </c>
      <c r="J264" s="2044"/>
      <c r="K264" s="1829"/>
      <c r="L264" s="454"/>
      <c r="S264"/>
    </row>
    <row r="265" spans="1:19" s="6" customFormat="1">
      <c r="A265" s="35" t="s">
        <v>126</v>
      </c>
      <c r="B265" s="1843">
        <v>45622</v>
      </c>
      <c r="C265" s="1843">
        <v>45618</v>
      </c>
      <c r="D265" s="2062" t="s">
        <v>6</v>
      </c>
      <c r="E265" s="1835">
        <v>19590</v>
      </c>
      <c r="F265" s="2049" t="s">
        <v>1115</v>
      </c>
      <c r="G265" s="2049">
        <v>2620</v>
      </c>
      <c r="H265" s="2049" t="s">
        <v>127</v>
      </c>
      <c r="I265" s="2050">
        <v>5250</v>
      </c>
      <c r="J265" s="2049"/>
      <c r="K265" s="1835"/>
      <c r="L265" s="464"/>
      <c r="S265"/>
    </row>
    <row r="266" spans="1:19" s="6" customFormat="1">
      <c r="A266" s="35" t="s">
        <v>1903</v>
      </c>
      <c r="B266" s="1843">
        <v>45622</v>
      </c>
      <c r="C266" s="1843">
        <v>45621</v>
      </c>
      <c r="D266" s="2062" t="s">
        <v>6</v>
      </c>
      <c r="E266" s="1835">
        <v>19591</v>
      </c>
      <c r="F266" s="2049" t="s">
        <v>1221</v>
      </c>
      <c r="G266" s="2049">
        <v>3993</v>
      </c>
      <c r="H266" s="2049" t="s">
        <v>21</v>
      </c>
      <c r="I266" s="2050">
        <v>2</v>
      </c>
      <c r="J266" s="2049" t="s">
        <v>991</v>
      </c>
      <c r="K266" s="1835"/>
      <c r="L266" s="464"/>
      <c r="S266"/>
    </row>
    <row r="267" spans="1:19" s="6" customFormat="1">
      <c r="A267" s="235" t="s">
        <v>466</v>
      </c>
      <c r="B267" s="1841">
        <v>45621</v>
      </c>
      <c r="C267" s="1841"/>
      <c r="D267" s="2060"/>
      <c r="E267" s="1829">
        <v>19619</v>
      </c>
      <c r="F267" s="2044" t="s">
        <v>1115</v>
      </c>
      <c r="G267" s="2044">
        <v>4075</v>
      </c>
      <c r="H267" s="2044" t="s">
        <v>103</v>
      </c>
      <c r="I267" s="2040">
        <v>15</v>
      </c>
      <c r="J267" s="2044"/>
      <c r="K267" s="1829"/>
      <c r="L267" s="454"/>
      <c r="S267"/>
    </row>
    <row r="268" spans="1:19" s="6" customFormat="1">
      <c r="A268" s="35" t="s">
        <v>2340</v>
      </c>
      <c r="B268" s="1843">
        <v>45618</v>
      </c>
      <c r="C268" s="1843">
        <v>45621</v>
      </c>
      <c r="D268" s="2062" t="s">
        <v>6</v>
      </c>
      <c r="E268" s="2088">
        <v>19594</v>
      </c>
      <c r="F268" s="2049" t="s">
        <v>153</v>
      </c>
      <c r="G268" s="2049">
        <v>5543</v>
      </c>
      <c r="H268" s="2049" t="s">
        <v>3378</v>
      </c>
      <c r="I268" s="2050">
        <v>5</v>
      </c>
      <c r="J268" s="2049" t="s">
        <v>991</v>
      </c>
      <c r="K268" s="1835"/>
      <c r="L268" s="464"/>
      <c r="S268"/>
    </row>
    <row r="269" spans="1:19" s="6" customFormat="1">
      <c r="A269" s="35" t="s">
        <v>2306</v>
      </c>
      <c r="B269" s="1843">
        <v>45623</v>
      </c>
      <c r="C269" s="1843">
        <v>45618</v>
      </c>
      <c r="D269" s="2062" t="s">
        <v>6</v>
      </c>
      <c r="E269" s="1835">
        <v>19604</v>
      </c>
      <c r="F269" s="2049" t="s">
        <v>153</v>
      </c>
      <c r="G269" s="2049">
        <v>4767</v>
      </c>
      <c r="H269" s="2049" t="s">
        <v>47</v>
      </c>
      <c r="I269" s="2050">
        <v>15</v>
      </c>
      <c r="J269" s="2049"/>
      <c r="K269" s="1835"/>
      <c r="L269" s="464"/>
      <c r="S269"/>
    </row>
    <row r="270" spans="1:19" s="6" customFormat="1">
      <c r="A270" s="35"/>
      <c r="B270" s="1843"/>
      <c r="C270" s="1843"/>
      <c r="D270" s="2062" t="s">
        <v>6</v>
      </c>
      <c r="E270" s="1835"/>
      <c r="F270" s="2049" t="s">
        <v>1115</v>
      </c>
      <c r="G270" s="2049">
        <v>753</v>
      </c>
      <c r="H270" s="2049" t="s">
        <v>47</v>
      </c>
      <c r="I270" s="2050">
        <v>60</v>
      </c>
      <c r="J270" s="2049"/>
      <c r="K270" s="1835"/>
      <c r="L270" s="464"/>
      <c r="S270"/>
    </row>
    <row r="271" spans="1:19" s="6" customFormat="1">
      <c r="A271" s="235" t="s">
        <v>393</v>
      </c>
      <c r="B271" s="1841">
        <v>45623</v>
      </c>
      <c r="C271" s="1841"/>
      <c r="D271" s="2060"/>
      <c r="E271" s="1829">
        <v>19607</v>
      </c>
      <c r="F271" s="2044" t="s">
        <v>2351</v>
      </c>
      <c r="G271" s="2044">
        <v>2560</v>
      </c>
      <c r="H271" s="2044" t="s">
        <v>5</v>
      </c>
      <c r="I271" s="2040">
        <v>8</v>
      </c>
      <c r="J271" s="2044"/>
      <c r="K271" s="1829"/>
      <c r="L271" s="454"/>
      <c r="S271"/>
    </row>
    <row r="272" spans="1:19" s="6" customFormat="1">
      <c r="A272" s="35" t="s">
        <v>585</v>
      </c>
      <c r="B272" s="1843">
        <v>45623</v>
      </c>
      <c r="C272" s="1843">
        <v>45618</v>
      </c>
      <c r="D272" s="2062" t="s">
        <v>6</v>
      </c>
      <c r="E272" s="1835">
        <v>19610</v>
      </c>
      <c r="F272" s="2049" t="s">
        <v>1115</v>
      </c>
      <c r="G272" s="2049">
        <v>869</v>
      </c>
      <c r="H272" s="2049" t="s">
        <v>16</v>
      </c>
      <c r="I272" s="2050">
        <v>30</v>
      </c>
      <c r="J272" s="2049"/>
      <c r="K272" s="1835"/>
      <c r="L272" s="464"/>
      <c r="S272"/>
    </row>
    <row r="273" spans="1:19" s="6" customFormat="1">
      <c r="A273" s="35"/>
      <c r="B273" s="1843"/>
      <c r="C273" s="1843"/>
      <c r="D273" s="2062" t="s">
        <v>6</v>
      </c>
      <c r="E273" s="1835"/>
      <c r="F273" s="2049" t="s">
        <v>1115</v>
      </c>
      <c r="G273" s="2049">
        <v>818</v>
      </c>
      <c r="H273" s="2049" t="s">
        <v>31</v>
      </c>
      <c r="I273" s="2050" t="s">
        <v>897</v>
      </c>
      <c r="J273" s="2049"/>
      <c r="K273" s="1835"/>
      <c r="L273" s="464"/>
      <c r="S273"/>
    </row>
    <row r="274" spans="1:19" s="6" customFormat="1">
      <c r="A274" s="35" t="s">
        <v>871</v>
      </c>
      <c r="B274" s="1843">
        <v>45624</v>
      </c>
      <c r="C274" s="1843">
        <v>45618</v>
      </c>
      <c r="D274" s="2062" t="s">
        <v>6</v>
      </c>
      <c r="E274" s="1835">
        <v>19617</v>
      </c>
      <c r="F274" s="2049" t="s">
        <v>1115</v>
      </c>
      <c r="G274" s="2049">
        <v>1387</v>
      </c>
      <c r="H274" s="2049" t="s">
        <v>770</v>
      </c>
      <c r="I274" s="2050">
        <v>17</v>
      </c>
      <c r="J274" s="2049"/>
      <c r="K274" s="1835"/>
      <c r="L274" s="464"/>
      <c r="S274"/>
    </row>
    <row r="275" spans="1:19" s="6" customFormat="1">
      <c r="A275" s="35" t="s">
        <v>3001</v>
      </c>
      <c r="B275" s="1843">
        <v>45623</v>
      </c>
      <c r="C275" s="1843">
        <v>45621</v>
      </c>
      <c r="D275" s="2062" t="s">
        <v>6</v>
      </c>
      <c r="E275" s="1835">
        <v>19601</v>
      </c>
      <c r="F275" s="2049" t="s">
        <v>1115</v>
      </c>
      <c r="G275" s="2049">
        <v>4666</v>
      </c>
      <c r="H275" s="2049" t="s">
        <v>30</v>
      </c>
      <c r="I275" s="2050">
        <v>300</v>
      </c>
      <c r="J275" s="2049"/>
      <c r="K275" s="1835"/>
      <c r="L275" s="464"/>
      <c r="S275"/>
    </row>
    <row r="276" spans="1:19" s="6" customFormat="1">
      <c r="A276" s="35"/>
      <c r="B276" s="1843"/>
      <c r="C276" s="1843"/>
      <c r="D276" s="2062" t="s">
        <v>6</v>
      </c>
      <c r="E276" s="1835"/>
      <c r="F276" s="2049" t="s">
        <v>1115</v>
      </c>
      <c r="G276" s="2049">
        <v>5277</v>
      </c>
      <c r="H276" s="2049" t="s">
        <v>3338</v>
      </c>
      <c r="I276" s="2050">
        <v>150</v>
      </c>
      <c r="J276" s="2049"/>
      <c r="K276" s="1835"/>
      <c r="L276" s="464"/>
      <c r="S276"/>
    </row>
    <row r="277" spans="1:19" s="6" customFormat="1">
      <c r="A277" s="35" t="s">
        <v>130</v>
      </c>
      <c r="B277" s="1843">
        <v>45622</v>
      </c>
      <c r="C277" s="1843">
        <v>45621</v>
      </c>
      <c r="D277" s="2062" t="s">
        <v>6</v>
      </c>
      <c r="E277" s="1835">
        <v>19634</v>
      </c>
      <c r="F277" s="2049" t="s">
        <v>40</v>
      </c>
      <c r="G277" s="2049">
        <v>4579</v>
      </c>
      <c r="H277" s="2049" t="s">
        <v>38</v>
      </c>
      <c r="I277" s="2050">
        <v>40</v>
      </c>
      <c r="J277" s="2049"/>
      <c r="K277" s="1835"/>
      <c r="L277" s="464"/>
      <c r="S277"/>
    </row>
    <row r="278" spans="1:19" s="6" customFormat="1">
      <c r="A278" s="35" t="s">
        <v>2886</v>
      </c>
      <c r="B278" s="1843">
        <v>45625</v>
      </c>
      <c r="C278" s="1843">
        <v>45621</v>
      </c>
      <c r="D278" s="2062" t="s">
        <v>6</v>
      </c>
      <c r="E278" s="1835">
        <v>19629</v>
      </c>
      <c r="F278" s="2049" t="s">
        <v>2351</v>
      </c>
      <c r="G278" s="2049">
        <v>4711</v>
      </c>
      <c r="H278" s="2049" t="s">
        <v>21</v>
      </c>
      <c r="I278" s="2050">
        <v>10</v>
      </c>
      <c r="J278" s="2049"/>
      <c r="K278" s="1835"/>
      <c r="L278" s="464"/>
      <c r="S278"/>
    </row>
    <row r="279" spans="1:19" s="6" customFormat="1">
      <c r="A279" s="35" t="s">
        <v>2883</v>
      </c>
      <c r="B279" s="1843">
        <v>45624</v>
      </c>
      <c r="C279" s="1843">
        <v>45621</v>
      </c>
      <c r="D279" s="2062" t="s">
        <v>6</v>
      </c>
      <c r="E279" s="1835">
        <v>19631</v>
      </c>
      <c r="F279" s="2049" t="s">
        <v>1115</v>
      </c>
      <c r="G279" s="2049">
        <v>4582</v>
      </c>
      <c r="H279" s="2049" t="s">
        <v>31</v>
      </c>
      <c r="I279" s="2050">
        <v>30</v>
      </c>
      <c r="J279" s="2049"/>
      <c r="K279" s="1835"/>
      <c r="L279" s="464"/>
      <c r="S279"/>
    </row>
    <row r="280" spans="1:19" s="6" customFormat="1">
      <c r="A280" s="35" t="s">
        <v>249</v>
      </c>
      <c r="B280" s="1843">
        <v>45622</v>
      </c>
      <c r="C280" s="1843">
        <v>45621</v>
      </c>
      <c r="D280" s="2062" t="s">
        <v>6</v>
      </c>
      <c r="E280" s="1835">
        <v>19635</v>
      </c>
      <c r="F280" s="2049" t="s">
        <v>153</v>
      </c>
      <c r="G280" s="2049">
        <v>4619</v>
      </c>
      <c r="H280" s="2049" t="s">
        <v>20</v>
      </c>
      <c r="I280" s="2050">
        <v>6</v>
      </c>
      <c r="J280" s="2049"/>
      <c r="K280" s="1835"/>
      <c r="L280" s="464"/>
      <c r="S280"/>
    </row>
    <row r="281" spans="1:19" s="6" customFormat="1">
      <c r="A281" s="35" t="s">
        <v>1256</v>
      </c>
      <c r="B281" s="1843">
        <v>45625</v>
      </c>
      <c r="C281" s="1843">
        <v>45622</v>
      </c>
      <c r="D281" s="2062" t="s">
        <v>6</v>
      </c>
      <c r="E281" s="1835">
        <v>19632</v>
      </c>
      <c r="F281" s="2049" t="s">
        <v>40</v>
      </c>
      <c r="G281" s="2049">
        <v>2051</v>
      </c>
      <c r="H281" s="2049" t="s">
        <v>5</v>
      </c>
      <c r="I281" s="2050">
        <v>8</v>
      </c>
      <c r="J281" s="2049"/>
      <c r="K281" s="1835"/>
      <c r="L281" s="464"/>
      <c r="S281"/>
    </row>
    <row r="282" spans="1:19" s="6" customFormat="1">
      <c r="A282" s="35"/>
      <c r="B282" s="1843"/>
      <c r="C282" s="1843"/>
      <c r="D282" s="2062" t="s">
        <v>6</v>
      </c>
      <c r="E282" s="1835"/>
      <c r="F282" s="2049" t="s">
        <v>40</v>
      </c>
      <c r="G282" s="2049">
        <v>3508</v>
      </c>
      <c r="H282" s="2049" t="s">
        <v>36</v>
      </c>
      <c r="I282" s="2050">
        <v>3</v>
      </c>
      <c r="J282" s="2049"/>
      <c r="K282" s="1835"/>
      <c r="L282" s="464"/>
      <c r="S282"/>
    </row>
    <row r="283" spans="1:19" s="6" customFormat="1">
      <c r="A283" s="35" t="s">
        <v>1604</v>
      </c>
      <c r="B283" s="1843">
        <v>45625</v>
      </c>
      <c r="C283" s="1843">
        <v>45621</v>
      </c>
      <c r="D283" s="2062" t="s">
        <v>6</v>
      </c>
      <c r="E283" s="1835">
        <v>19643</v>
      </c>
      <c r="F283" s="2049" t="s">
        <v>1221</v>
      </c>
      <c r="G283" s="2049">
        <v>3590</v>
      </c>
      <c r="H283" s="2049" t="s">
        <v>47</v>
      </c>
      <c r="I283" s="2050">
        <v>3</v>
      </c>
      <c r="J283" s="2049"/>
      <c r="K283" s="1835"/>
      <c r="L283" s="464"/>
      <c r="S283"/>
    </row>
    <row r="284" spans="1:19" s="6" customFormat="1">
      <c r="A284" s="35" t="s">
        <v>1515</v>
      </c>
      <c r="B284" s="1843">
        <v>45625</v>
      </c>
      <c r="C284" s="1843">
        <v>45621</v>
      </c>
      <c r="D284" s="2062" t="s">
        <v>6</v>
      </c>
      <c r="E284" s="1835">
        <v>19644</v>
      </c>
      <c r="F284" s="2049" t="s">
        <v>1115</v>
      </c>
      <c r="G284" s="2049">
        <v>2515</v>
      </c>
      <c r="H284" s="2049" t="s">
        <v>35</v>
      </c>
      <c r="I284" s="2050">
        <v>5</v>
      </c>
      <c r="J284" s="2049"/>
      <c r="K284" s="1835"/>
      <c r="L284" s="464"/>
      <c r="S284"/>
    </row>
    <row r="285" spans="1:19" s="6" customFormat="1">
      <c r="A285" s="35" t="s">
        <v>3128</v>
      </c>
      <c r="B285" s="1843">
        <v>45621</v>
      </c>
      <c r="C285" s="1843">
        <v>45622</v>
      </c>
      <c r="D285" s="2062" t="s">
        <v>6</v>
      </c>
      <c r="E285" s="1835">
        <v>19649</v>
      </c>
      <c r="F285" s="2049" t="s">
        <v>1221</v>
      </c>
      <c r="G285" s="2049">
        <v>5198</v>
      </c>
      <c r="H285" s="2049" t="s">
        <v>955</v>
      </c>
      <c r="I285" s="2050">
        <v>100</v>
      </c>
      <c r="J285" s="2049"/>
      <c r="K285" s="1835"/>
      <c r="L285" s="464" t="s">
        <v>4440</v>
      </c>
      <c r="S285"/>
    </row>
    <row r="286" spans="1:19" s="6" customFormat="1">
      <c r="A286" s="35" t="s">
        <v>2152</v>
      </c>
      <c r="B286" s="1843">
        <v>45625</v>
      </c>
      <c r="C286" s="1843">
        <v>45621</v>
      </c>
      <c r="D286" s="2062" t="s">
        <v>6</v>
      </c>
      <c r="E286" s="1835">
        <v>19653</v>
      </c>
      <c r="F286" s="2049" t="s">
        <v>1115</v>
      </c>
      <c r="G286" s="2049">
        <v>951</v>
      </c>
      <c r="H286" s="2049" t="s">
        <v>58</v>
      </c>
      <c r="I286" s="2050" t="s">
        <v>984</v>
      </c>
      <c r="J286" s="2049"/>
      <c r="K286" s="1835"/>
      <c r="L286" s="464"/>
      <c r="S286"/>
    </row>
    <row r="287" spans="1:19" s="6" customFormat="1">
      <c r="A287" s="35" t="s">
        <v>3793</v>
      </c>
      <c r="B287" s="1843">
        <v>45623</v>
      </c>
      <c r="C287" s="1843"/>
      <c r="D287" s="2062" t="s">
        <v>6</v>
      </c>
      <c r="E287" s="1835">
        <v>19598</v>
      </c>
      <c r="F287" s="2049" t="s">
        <v>1115</v>
      </c>
      <c r="G287" s="2049">
        <v>3186</v>
      </c>
      <c r="H287" s="2049" t="s">
        <v>18</v>
      </c>
      <c r="I287" s="2050" t="s">
        <v>984</v>
      </c>
      <c r="J287" s="2049" t="s">
        <v>991</v>
      </c>
      <c r="K287" s="1835"/>
      <c r="L287" s="464"/>
      <c r="S287"/>
    </row>
    <row r="288" spans="1:19" s="6" customFormat="1">
      <c r="A288" s="35" t="s">
        <v>4447</v>
      </c>
      <c r="B288" s="1843">
        <v>45625</v>
      </c>
      <c r="C288" s="1843">
        <v>45622</v>
      </c>
      <c r="D288" s="2062" t="s">
        <v>6</v>
      </c>
      <c r="E288" s="1835">
        <v>19668</v>
      </c>
      <c r="F288" s="2049" t="s">
        <v>40</v>
      </c>
      <c r="G288" s="2049">
        <v>4163</v>
      </c>
      <c r="H288" s="2049" t="s">
        <v>22</v>
      </c>
      <c r="I288" s="2050">
        <v>10</v>
      </c>
      <c r="J288" s="2049"/>
      <c r="K288" s="1835"/>
      <c r="L288" s="464"/>
      <c r="S288"/>
    </row>
    <row r="289" spans="1:19" s="6" customFormat="1">
      <c r="A289" s="35" t="s">
        <v>1303</v>
      </c>
      <c r="B289" s="1843">
        <v>45623</v>
      </c>
      <c r="C289" s="1843">
        <v>45623</v>
      </c>
      <c r="D289" s="2062" t="s">
        <v>6</v>
      </c>
      <c r="E289" s="1835">
        <v>19670</v>
      </c>
      <c r="F289" s="2049" t="s">
        <v>1574</v>
      </c>
      <c r="G289" s="2049">
        <v>3626</v>
      </c>
      <c r="H289" s="2049" t="s">
        <v>1441</v>
      </c>
      <c r="I289" s="2050">
        <v>5</v>
      </c>
      <c r="J289" s="2049"/>
      <c r="K289" s="1835"/>
      <c r="L289" s="464"/>
      <c r="S289"/>
    </row>
    <row r="290" spans="1:19" s="6" customFormat="1">
      <c r="A290" s="35"/>
      <c r="B290" s="1843"/>
      <c r="C290" s="1843"/>
      <c r="D290" s="2062" t="s">
        <v>6</v>
      </c>
      <c r="E290" s="1835"/>
      <c r="F290" s="2049" t="s">
        <v>2351</v>
      </c>
      <c r="G290" s="2049">
        <v>3623</v>
      </c>
      <c r="H290" s="2049" t="s">
        <v>47</v>
      </c>
      <c r="I290" s="2050">
        <v>50</v>
      </c>
      <c r="J290" s="2049"/>
      <c r="K290" s="1835"/>
      <c r="L290" s="464"/>
      <c r="S290"/>
    </row>
    <row r="291" spans="1:19" s="6" customFormat="1">
      <c r="A291" s="35"/>
      <c r="B291" s="1843"/>
      <c r="C291" s="1843"/>
      <c r="D291" s="2062" t="s">
        <v>6</v>
      </c>
      <c r="E291" s="1835"/>
      <c r="F291" s="2049" t="s">
        <v>1221</v>
      </c>
      <c r="G291" s="2049">
        <v>3625</v>
      </c>
      <c r="H291" s="2049" t="s">
        <v>902</v>
      </c>
      <c r="I291" s="2050">
        <v>25</v>
      </c>
      <c r="J291" s="2049"/>
      <c r="K291" s="1835"/>
      <c r="L291" s="464"/>
      <c r="S291"/>
    </row>
    <row r="292" spans="1:19" s="6" customFormat="1">
      <c r="A292" s="35"/>
      <c r="B292" s="1843"/>
      <c r="C292" s="1843"/>
      <c r="D292" s="2062" t="s">
        <v>6</v>
      </c>
      <c r="E292" s="1835"/>
      <c r="F292" s="2049" t="s">
        <v>1221</v>
      </c>
      <c r="G292" s="2049">
        <v>3624</v>
      </c>
      <c r="H292" s="2049" t="s">
        <v>63</v>
      </c>
      <c r="I292" s="2050">
        <v>100</v>
      </c>
      <c r="J292" s="2049" t="s">
        <v>3486</v>
      </c>
      <c r="K292" s="1835"/>
      <c r="L292" s="464"/>
      <c r="S292"/>
    </row>
    <row r="293" spans="1:19" s="6" customFormat="1">
      <c r="A293" s="35" t="s">
        <v>1303</v>
      </c>
      <c r="B293" s="1843"/>
      <c r="C293" s="1843">
        <v>45623</v>
      </c>
      <c r="D293" s="2062" t="s">
        <v>6</v>
      </c>
      <c r="E293" s="1835">
        <v>19671</v>
      </c>
      <c r="F293" s="2049" t="s">
        <v>2351</v>
      </c>
      <c r="G293" s="2049">
        <v>3623</v>
      </c>
      <c r="H293" s="2049" t="s">
        <v>47</v>
      </c>
      <c r="I293" s="2050">
        <v>50</v>
      </c>
      <c r="J293" s="2049"/>
      <c r="K293" s="1835"/>
      <c r="L293" s="464"/>
      <c r="S293"/>
    </row>
    <row r="294" spans="1:19" s="6" customFormat="1">
      <c r="A294" s="35"/>
      <c r="B294" s="1843"/>
      <c r="C294" s="1843"/>
      <c r="D294" s="2062" t="s">
        <v>6</v>
      </c>
      <c r="E294" s="1835"/>
      <c r="F294" s="2049" t="s">
        <v>1221</v>
      </c>
      <c r="G294" s="2049">
        <v>3625</v>
      </c>
      <c r="H294" s="2049" t="s">
        <v>902</v>
      </c>
      <c r="I294" s="2050">
        <v>25</v>
      </c>
      <c r="J294" s="2049"/>
      <c r="K294" s="1835"/>
      <c r="L294" s="464"/>
      <c r="S294"/>
    </row>
    <row r="295" spans="1:19" s="6" customFormat="1">
      <c r="A295" s="35"/>
      <c r="B295" s="1843"/>
      <c r="C295" s="1843"/>
      <c r="D295" s="2062" t="s">
        <v>6</v>
      </c>
      <c r="E295" s="1835"/>
      <c r="F295" s="2049" t="s">
        <v>1221</v>
      </c>
      <c r="G295" s="2049">
        <v>3624</v>
      </c>
      <c r="H295" s="2049" t="s">
        <v>63</v>
      </c>
      <c r="I295" s="2050">
        <v>100</v>
      </c>
      <c r="J295" s="2049" t="s">
        <v>3486</v>
      </c>
      <c r="K295" s="1835"/>
      <c r="L295" s="464"/>
      <c r="S295"/>
    </row>
    <row r="296" spans="1:19" s="6" customFormat="1">
      <c r="A296" s="35" t="s">
        <v>1597</v>
      </c>
      <c r="B296" s="1843">
        <v>45625</v>
      </c>
      <c r="C296" s="1843">
        <v>45622</v>
      </c>
      <c r="D296" s="2062" t="s">
        <v>6</v>
      </c>
      <c r="E296" s="1835">
        <v>19674</v>
      </c>
      <c r="F296" s="2049" t="s">
        <v>2351</v>
      </c>
      <c r="G296" s="2049">
        <v>3096</v>
      </c>
      <c r="H296" s="2049" t="s">
        <v>47</v>
      </c>
      <c r="I296" s="2050">
        <v>10</v>
      </c>
      <c r="J296" s="2049"/>
      <c r="K296" s="1835"/>
      <c r="L296" s="464"/>
      <c r="S296"/>
    </row>
    <row r="297" spans="1:19" s="6" customFormat="1">
      <c r="A297" s="35" t="s">
        <v>845</v>
      </c>
      <c r="B297" s="1843">
        <v>45625</v>
      </c>
      <c r="C297" s="1843">
        <v>45625</v>
      </c>
      <c r="D297" s="2062" t="s">
        <v>6</v>
      </c>
      <c r="E297" s="1835">
        <v>19677</v>
      </c>
      <c r="F297" s="2049" t="s">
        <v>1221</v>
      </c>
      <c r="G297" s="2049">
        <v>4812</v>
      </c>
      <c r="H297" s="2049" t="s">
        <v>203</v>
      </c>
      <c r="I297" s="2050">
        <v>50</v>
      </c>
      <c r="J297" s="2049"/>
      <c r="K297" s="1835"/>
      <c r="L297" s="464"/>
      <c r="S297"/>
    </row>
    <row r="298" spans="1:19" s="6" customFormat="1">
      <c r="A298" s="35" t="s">
        <v>130</v>
      </c>
      <c r="B298" s="1843">
        <v>45625</v>
      </c>
      <c r="C298" s="1843">
        <v>45623</v>
      </c>
      <c r="D298" s="2062" t="s">
        <v>6</v>
      </c>
      <c r="E298" s="1835">
        <v>19679</v>
      </c>
      <c r="F298" s="2049" t="s">
        <v>1221</v>
      </c>
      <c r="G298" s="2049">
        <v>4180</v>
      </c>
      <c r="H298" s="2049" t="s">
        <v>207</v>
      </c>
      <c r="I298" s="2050">
        <v>15</v>
      </c>
      <c r="J298" s="2049"/>
      <c r="K298" s="1835"/>
      <c r="L298" s="464"/>
      <c r="S298"/>
    </row>
    <row r="299" spans="1:19" s="6" customFormat="1">
      <c r="A299" s="35" t="s">
        <v>4105</v>
      </c>
      <c r="B299" s="1843">
        <v>45625</v>
      </c>
      <c r="C299" s="1843">
        <v>45623</v>
      </c>
      <c r="D299" s="2062" t="s">
        <v>6</v>
      </c>
      <c r="E299" s="1835">
        <v>19682</v>
      </c>
      <c r="F299" s="2049" t="s">
        <v>1221</v>
      </c>
      <c r="G299" s="2049">
        <v>4180</v>
      </c>
      <c r="H299" s="2049" t="s">
        <v>207</v>
      </c>
      <c r="I299" s="2050">
        <v>15</v>
      </c>
      <c r="J299" s="2049"/>
      <c r="K299" s="1835"/>
      <c r="L299" s="464"/>
      <c r="S299"/>
    </row>
    <row r="300" spans="1:19" s="6" customFormat="1">
      <c r="A300" s="35" t="s">
        <v>1604</v>
      </c>
      <c r="B300" s="1843">
        <v>45625</v>
      </c>
      <c r="C300" s="1843">
        <v>45622</v>
      </c>
      <c r="D300" s="2062" t="s">
        <v>6</v>
      </c>
      <c r="E300" s="1835">
        <v>19683</v>
      </c>
      <c r="F300" s="2049" t="s">
        <v>1221</v>
      </c>
      <c r="G300" s="2049">
        <v>3590</v>
      </c>
      <c r="H300" s="2049" t="s">
        <v>47</v>
      </c>
      <c r="I300" s="2050">
        <v>3</v>
      </c>
      <c r="J300" s="2049"/>
      <c r="K300" s="1835"/>
      <c r="L300" s="464"/>
      <c r="S300"/>
    </row>
    <row r="301" spans="1:19" s="6" customFormat="1">
      <c r="A301" s="35" t="s">
        <v>4448</v>
      </c>
      <c r="B301" s="1843">
        <v>45625</v>
      </c>
      <c r="C301" s="1843">
        <v>45622</v>
      </c>
      <c r="D301" s="2062" t="s">
        <v>6</v>
      </c>
      <c r="E301" s="1835">
        <v>19686</v>
      </c>
      <c r="F301" s="2049" t="s">
        <v>1115</v>
      </c>
      <c r="G301" s="2049">
        <v>843</v>
      </c>
      <c r="H301" s="2049" t="s">
        <v>203</v>
      </c>
      <c r="I301" s="2050">
        <v>52</v>
      </c>
      <c r="J301" s="2049"/>
      <c r="K301" s="1835"/>
      <c r="L301" s="464"/>
      <c r="S301"/>
    </row>
    <row r="302" spans="1:19" s="6" customFormat="1">
      <c r="A302" s="35" t="s">
        <v>1532</v>
      </c>
      <c r="B302" s="1843">
        <v>45625</v>
      </c>
      <c r="C302" s="1843">
        <v>45622</v>
      </c>
      <c r="D302" s="2062" t="s">
        <v>6</v>
      </c>
      <c r="E302" s="1835">
        <v>19691</v>
      </c>
      <c r="F302" s="2049" t="s">
        <v>1115</v>
      </c>
      <c r="G302" s="2049">
        <v>1126</v>
      </c>
      <c r="H302" s="2049" t="s">
        <v>57</v>
      </c>
      <c r="I302" s="2050">
        <v>8</v>
      </c>
      <c r="J302" s="2049"/>
      <c r="K302" s="1835"/>
      <c r="L302" s="464"/>
      <c r="S302"/>
    </row>
    <row r="303" spans="1:19" s="6" customFormat="1">
      <c r="A303" s="35" t="s">
        <v>2725</v>
      </c>
      <c r="B303" s="1843">
        <v>45625</v>
      </c>
      <c r="C303" s="1843">
        <v>45623</v>
      </c>
      <c r="D303" s="2062" t="s">
        <v>6</v>
      </c>
      <c r="E303" s="1835">
        <v>19697</v>
      </c>
      <c r="F303" s="2049" t="s">
        <v>4449</v>
      </c>
      <c r="G303" s="2049">
        <v>5567</v>
      </c>
      <c r="H303" s="2049" t="s">
        <v>79</v>
      </c>
      <c r="I303" s="2050">
        <v>5</v>
      </c>
      <c r="J303" s="2049"/>
      <c r="K303" s="1835"/>
      <c r="L303" s="464"/>
      <c r="S303"/>
    </row>
    <row r="304" spans="1:19" s="6" customFormat="1">
      <c r="A304" s="35" t="s">
        <v>1198</v>
      </c>
      <c r="B304" s="1843">
        <v>45625</v>
      </c>
      <c r="C304" s="1843">
        <v>45623</v>
      </c>
      <c r="D304" s="2062" t="s">
        <v>6</v>
      </c>
      <c r="E304" s="1835">
        <v>19701</v>
      </c>
      <c r="F304" s="2049" t="s">
        <v>1221</v>
      </c>
      <c r="G304" s="2049">
        <v>2908</v>
      </c>
      <c r="H304" s="2049" t="s">
        <v>22</v>
      </c>
      <c r="I304" s="2050">
        <v>10</v>
      </c>
      <c r="J304" s="2049"/>
      <c r="K304" s="1835"/>
      <c r="L304" s="464"/>
      <c r="S304"/>
    </row>
    <row r="305" spans="1:19" s="6" customFormat="1">
      <c r="A305" s="35" t="s">
        <v>3886</v>
      </c>
      <c r="B305" s="1843">
        <v>45625</v>
      </c>
      <c r="C305" s="1843">
        <v>45623</v>
      </c>
      <c r="D305" s="2062" t="s">
        <v>6</v>
      </c>
      <c r="E305" s="1835">
        <v>19703</v>
      </c>
      <c r="F305" s="2049" t="s">
        <v>1221</v>
      </c>
      <c r="G305" s="2049">
        <v>2244</v>
      </c>
      <c r="H305" s="2049" t="s">
        <v>17</v>
      </c>
      <c r="I305" s="2050" t="s">
        <v>952</v>
      </c>
      <c r="J305" s="2049"/>
      <c r="K305" s="1835"/>
      <c r="L305" s="464"/>
      <c r="S305"/>
    </row>
    <row r="306" spans="1:19" s="6" customFormat="1">
      <c r="A306" s="35" t="s">
        <v>4452</v>
      </c>
      <c r="B306" s="1843">
        <v>45625</v>
      </c>
      <c r="C306" s="1843">
        <v>45623</v>
      </c>
      <c r="D306" s="2062" t="s">
        <v>6</v>
      </c>
      <c r="E306" s="1835">
        <v>19704</v>
      </c>
      <c r="F306" s="2049" t="s">
        <v>1115</v>
      </c>
      <c r="G306" s="2049">
        <v>951</v>
      </c>
      <c r="H306" s="2049" t="s">
        <v>58</v>
      </c>
      <c r="I306" s="2050">
        <v>1</v>
      </c>
      <c r="J306" s="2049"/>
      <c r="K306" s="1835"/>
      <c r="L306" s="464"/>
      <c r="S306"/>
    </row>
    <row r="307" spans="1:19" s="6" customFormat="1">
      <c r="A307" s="35" t="s">
        <v>4453</v>
      </c>
      <c r="B307" s="1843">
        <v>45625</v>
      </c>
      <c r="C307" s="1843">
        <v>45623</v>
      </c>
      <c r="D307" s="2062" t="s">
        <v>6</v>
      </c>
      <c r="E307" s="1835">
        <v>19717</v>
      </c>
      <c r="F307" s="2049" t="s">
        <v>1115</v>
      </c>
      <c r="G307" s="2049">
        <v>1126</v>
      </c>
      <c r="H307" s="2049" t="s">
        <v>57</v>
      </c>
      <c r="I307" s="2050" t="s">
        <v>1163</v>
      </c>
      <c r="J307" s="2049"/>
      <c r="K307" s="1835"/>
      <c r="L307" s="464"/>
      <c r="S307"/>
    </row>
    <row r="308" spans="1:19" s="6" customFormat="1">
      <c r="A308" s="35" t="s">
        <v>3402</v>
      </c>
      <c r="B308" s="1843">
        <v>45625</v>
      </c>
      <c r="C308" s="1843">
        <v>45623</v>
      </c>
      <c r="D308" s="2062" t="s">
        <v>6</v>
      </c>
      <c r="E308" s="1835">
        <v>19720</v>
      </c>
      <c r="F308" s="2049" t="s">
        <v>1115</v>
      </c>
      <c r="G308" s="2049">
        <v>838</v>
      </c>
      <c r="H308" s="2049" t="s">
        <v>5</v>
      </c>
      <c r="I308" s="2050">
        <v>6</v>
      </c>
      <c r="J308" s="2049"/>
      <c r="K308" s="1835"/>
      <c r="L308" s="464"/>
      <c r="S308"/>
    </row>
    <row r="309" spans="1:19" s="6" customFormat="1">
      <c r="A309" s="35" t="s">
        <v>520</v>
      </c>
      <c r="B309" s="1843">
        <v>45625</v>
      </c>
      <c r="C309" s="1843">
        <v>45625</v>
      </c>
      <c r="D309" s="2062" t="s">
        <v>12</v>
      </c>
      <c r="E309" s="1835">
        <v>19732</v>
      </c>
      <c r="F309" s="2049" t="s">
        <v>7</v>
      </c>
      <c r="G309" s="2049">
        <v>4467</v>
      </c>
      <c r="H309" s="2049" t="s">
        <v>127</v>
      </c>
      <c r="I309" s="2050">
        <v>15</v>
      </c>
      <c r="J309" s="2049"/>
      <c r="K309" s="1835"/>
      <c r="L309" s="464"/>
      <c r="S309"/>
    </row>
    <row r="310" spans="1:19" s="6" customFormat="1">
      <c r="A310" s="35"/>
      <c r="B310" s="1843"/>
      <c r="C310" s="1843"/>
      <c r="D310" s="2062" t="s">
        <v>12</v>
      </c>
      <c r="E310" s="1835"/>
      <c r="F310" s="2049" t="s">
        <v>2351</v>
      </c>
      <c r="G310" s="2049">
        <v>4466</v>
      </c>
      <c r="H310" s="2049" t="s">
        <v>521</v>
      </c>
      <c r="I310" s="2050">
        <v>76</v>
      </c>
      <c r="J310" s="2049"/>
      <c r="K310" s="1835"/>
      <c r="L310" s="464"/>
      <c r="S310"/>
    </row>
    <row r="311" spans="1:19" s="6" customFormat="1">
      <c r="A311" s="235"/>
      <c r="B311" s="1841"/>
      <c r="C311" s="1841"/>
      <c r="D311" s="2060"/>
      <c r="E311" s="1829"/>
      <c r="F311" s="2044" t="s">
        <v>2351</v>
      </c>
      <c r="G311" s="2044">
        <v>4466</v>
      </c>
      <c r="H311" s="2044" t="s">
        <v>521</v>
      </c>
      <c r="I311" s="2040">
        <v>124</v>
      </c>
      <c r="J311" s="2044"/>
      <c r="K311" s="1829"/>
      <c r="L311" s="454"/>
      <c r="S311"/>
    </row>
    <row r="312" spans="1:19" s="6" customFormat="1">
      <c r="A312" s="25" t="s">
        <v>1532</v>
      </c>
      <c r="B312" s="14">
        <v>45637</v>
      </c>
      <c r="C312" s="14">
        <v>45623</v>
      </c>
      <c r="D312" s="166" t="s">
        <v>6</v>
      </c>
      <c r="E312" s="9">
        <v>19692</v>
      </c>
      <c r="F312" s="9" t="s">
        <v>1115</v>
      </c>
      <c r="G312" s="9">
        <v>1126</v>
      </c>
      <c r="H312" s="9" t="s">
        <v>57</v>
      </c>
      <c r="I312" s="10">
        <v>10</v>
      </c>
      <c r="J312" s="9"/>
      <c r="K312" s="9"/>
      <c r="L312" s="458"/>
      <c r="S312"/>
    </row>
    <row r="313" spans="1:19" s="16" customFormat="1">
      <c r="A313" s="25" t="s">
        <v>1934</v>
      </c>
      <c r="B313" s="14"/>
      <c r="C313" s="14"/>
      <c r="D313" s="166" t="s">
        <v>6</v>
      </c>
      <c r="E313" s="9">
        <v>19728</v>
      </c>
      <c r="F313" s="9" t="s">
        <v>1115</v>
      </c>
      <c r="G313" s="9">
        <v>1098</v>
      </c>
      <c r="H313" s="9" t="s">
        <v>3</v>
      </c>
      <c r="I313" s="10">
        <v>3</v>
      </c>
      <c r="J313" s="9"/>
      <c r="K313" s="9"/>
      <c r="L313" s="458"/>
      <c r="S313" s="15"/>
    </row>
    <row r="314" spans="1:19" s="16" customFormat="1">
      <c r="A314" s="25" t="s">
        <v>4058</v>
      </c>
      <c r="B314" s="14">
        <v>45625</v>
      </c>
      <c r="C314" s="14">
        <v>45625</v>
      </c>
      <c r="D314" s="166" t="s">
        <v>6</v>
      </c>
      <c r="E314" s="9">
        <v>19747</v>
      </c>
      <c r="F314" s="9" t="s">
        <v>1115</v>
      </c>
      <c r="G314" s="9">
        <v>869</v>
      </c>
      <c r="H314" s="9" t="s">
        <v>16</v>
      </c>
      <c r="I314" s="10">
        <v>10</v>
      </c>
      <c r="J314" s="9"/>
      <c r="K314" s="9"/>
      <c r="L314" s="458"/>
      <c r="S314" s="15"/>
    </row>
    <row r="315" spans="1:19" s="16" customFormat="1">
      <c r="A315" s="25" t="s">
        <v>86</v>
      </c>
      <c r="B315" s="14">
        <v>45628</v>
      </c>
      <c r="C315" s="14">
        <v>45625</v>
      </c>
      <c r="D315" s="166" t="s">
        <v>6</v>
      </c>
      <c r="E315" s="9">
        <v>19746</v>
      </c>
      <c r="F315" s="9" t="s">
        <v>1221</v>
      </c>
      <c r="G315" s="9">
        <v>2244</v>
      </c>
      <c r="H315" s="9" t="s">
        <v>17</v>
      </c>
      <c r="I315" s="10" t="s">
        <v>1963</v>
      </c>
      <c r="J315" s="9"/>
      <c r="K315" s="9"/>
      <c r="L315" s="458"/>
      <c r="S315" s="15"/>
    </row>
    <row r="316" spans="1:19" s="16" customFormat="1">
      <c r="A316" s="25" t="s">
        <v>86</v>
      </c>
      <c r="B316" s="14">
        <v>45628</v>
      </c>
      <c r="C316" s="14">
        <v>45625</v>
      </c>
      <c r="D316" s="166" t="s">
        <v>6</v>
      </c>
      <c r="E316" s="9">
        <v>19745</v>
      </c>
      <c r="F316" s="9" t="s">
        <v>1221</v>
      </c>
      <c r="G316" s="9">
        <v>2244</v>
      </c>
      <c r="H316" s="9" t="s">
        <v>17</v>
      </c>
      <c r="I316" s="10" t="s">
        <v>1212</v>
      </c>
      <c r="J316" s="9"/>
      <c r="K316" s="9"/>
      <c r="L316" s="458"/>
      <c r="S316" s="15"/>
    </row>
    <row r="317" spans="1:19" s="6" customFormat="1">
      <c r="A317" s="35"/>
      <c r="B317" s="1843"/>
      <c r="C317" s="1843"/>
      <c r="D317" s="166" t="s">
        <v>6</v>
      </c>
      <c r="E317" s="1835"/>
      <c r="F317" s="2051" t="s">
        <v>1221</v>
      </c>
      <c r="G317" s="9">
        <v>1712</v>
      </c>
      <c r="H317" s="9" t="s">
        <v>19</v>
      </c>
      <c r="I317" s="1835">
        <v>4.5</v>
      </c>
      <c r="J317" s="2049"/>
      <c r="K317" s="2049"/>
      <c r="L317" s="2049"/>
      <c r="M317" s="2040">
        <v>25</v>
      </c>
      <c r="N317" s="2044"/>
      <c r="S317"/>
    </row>
    <row r="318" spans="1:19" s="6" customFormat="1">
      <c r="A318" s="35" t="s">
        <v>86</v>
      </c>
      <c r="B318" s="1843">
        <v>45628</v>
      </c>
      <c r="C318" s="1843">
        <v>45625</v>
      </c>
      <c r="D318" s="166" t="s">
        <v>6</v>
      </c>
      <c r="E318" s="1835">
        <v>19750</v>
      </c>
      <c r="F318" s="2051" t="s">
        <v>1221</v>
      </c>
      <c r="G318" s="9">
        <v>2244</v>
      </c>
      <c r="H318" s="9" t="s">
        <v>17</v>
      </c>
      <c r="I318" s="1835">
        <v>14</v>
      </c>
      <c r="J318" s="2049"/>
      <c r="K318" s="2049"/>
      <c r="L318" s="2049"/>
      <c r="M318" s="2040"/>
      <c r="N318" s="2044"/>
      <c r="S318"/>
    </row>
    <row r="319" spans="1:19" s="6" customFormat="1">
      <c r="A319" s="35"/>
      <c r="B319" s="1843"/>
      <c r="C319" s="1843"/>
      <c r="D319" s="166" t="s">
        <v>6</v>
      </c>
      <c r="E319" s="1835"/>
      <c r="F319" s="2051" t="s">
        <v>1221</v>
      </c>
      <c r="G319" s="9">
        <v>1712</v>
      </c>
      <c r="H319" s="9" t="s">
        <v>19</v>
      </c>
      <c r="I319" s="1835">
        <v>15</v>
      </c>
      <c r="J319" s="2049"/>
      <c r="K319" s="2049"/>
      <c r="L319" s="2049"/>
      <c r="M319" s="2040"/>
      <c r="N319" s="2044"/>
      <c r="S319"/>
    </row>
    <row r="320" spans="1:19" s="6" customFormat="1">
      <c r="A320" s="235" t="s">
        <v>86</v>
      </c>
      <c r="B320" s="1841">
        <v>45628</v>
      </c>
      <c r="C320" s="1841"/>
      <c r="D320" s="2060"/>
      <c r="E320" s="1829">
        <v>19759</v>
      </c>
      <c r="F320" s="2091" t="s">
        <v>40</v>
      </c>
      <c r="G320" s="24">
        <v>5573</v>
      </c>
      <c r="H320" s="24" t="s">
        <v>32</v>
      </c>
      <c r="I320" s="1829">
        <v>5</v>
      </c>
      <c r="J320" s="2044"/>
      <c r="K320" s="2044"/>
      <c r="L320" s="2044"/>
      <c r="M320" s="2040"/>
      <c r="N320" s="2044"/>
      <c r="S320"/>
    </row>
    <row r="321" spans="1:19" s="6" customFormat="1">
      <c r="A321" s="235" t="s">
        <v>1303</v>
      </c>
      <c r="B321" s="1841">
        <v>45629</v>
      </c>
      <c r="C321" s="1841"/>
      <c r="D321" s="2060"/>
      <c r="E321" s="1829">
        <v>19760</v>
      </c>
      <c r="F321" s="2091" t="s">
        <v>1574</v>
      </c>
      <c r="G321" s="24">
        <v>3626</v>
      </c>
      <c r="H321" s="24" t="s">
        <v>1441</v>
      </c>
      <c r="I321" s="1829">
        <v>90</v>
      </c>
      <c r="J321" s="2044"/>
      <c r="K321" s="2044"/>
      <c r="L321" s="2044"/>
      <c r="M321" s="2040"/>
      <c r="N321" s="2044"/>
      <c r="S321"/>
    </row>
    <row r="322" spans="1:19" s="6" customFormat="1">
      <c r="A322" s="235" t="s">
        <v>845</v>
      </c>
      <c r="B322" s="1841">
        <v>45632</v>
      </c>
      <c r="C322" s="1841"/>
      <c r="D322" s="2060"/>
      <c r="E322" s="1829">
        <v>19753</v>
      </c>
      <c r="F322" s="2091" t="s">
        <v>1221</v>
      </c>
      <c r="G322" s="24">
        <v>5430</v>
      </c>
      <c r="H322" s="24" t="s">
        <v>521</v>
      </c>
      <c r="I322" s="1829">
        <v>10</v>
      </c>
      <c r="J322" s="2052" t="s">
        <v>991</v>
      </c>
      <c r="K322" s="2044"/>
      <c r="L322" s="2044"/>
      <c r="M322" s="2040"/>
      <c r="N322" s="2044"/>
      <c r="S322"/>
    </row>
    <row r="323" spans="1:19" s="6" customFormat="1">
      <c r="A323" s="235"/>
      <c r="B323" s="1841"/>
      <c r="C323" s="1841"/>
      <c r="D323" s="2060"/>
      <c r="E323" s="1829"/>
      <c r="F323" s="2091"/>
      <c r="G323" s="24">
        <v>5431</v>
      </c>
      <c r="H323" s="24" t="s">
        <v>521</v>
      </c>
      <c r="I323" s="1829">
        <v>6</v>
      </c>
      <c r="J323" s="2052" t="s">
        <v>991</v>
      </c>
      <c r="K323" s="2044"/>
      <c r="L323" s="2044"/>
      <c r="M323" s="2040"/>
      <c r="N323" s="2044"/>
      <c r="S323"/>
    </row>
    <row r="324" spans="1:19" s="6" customFormat="1">
      <c r="A324" s="235"/>
      <c r="B324" s="1841"/>
      <c r="C324" s="1841"/>
      <c r="D324" s="2060"/>
      <c r="E324" s="1829"/>
      <c r="F324" s="2091"/>
      <c r="G324" s="24">
        <v>5209</v>
      </c>
      <c r="H324" s="24" t="s">
        <v>521</v>
      </c>
      <c r="I324" s="1829">
        <v>15</v>
      </c>
      <c r="J324" s="2052" t="s">
        <v>991</v>
      </c>
      <c r="K324" s="2044"/>
      <c r="L324" s="2044"/>
      <c r="M324" s="2040"/>
      <c r="N324" s="2044"/>
      <c r="S324"/>
    </row>
    <row r="325" spans="1:19" s="6" customFormat="1">
      <c r="A325" s="235"/>
      <c r="B325" s="1841"/>
      <c r="C325" s="1841"/>
      <c r="D325" s="2060"/>
      <c r="E325" s="1829"/>
      <c r="F325" s="2091"/>
      <c r="G325" s="24">
        <v>5208</v>
      </c>
      <c r="H325" s="24" t="s">
        <v>521</v>
      </c>
      <c r="I325" s="1829">
        <v>15</v>
      </c>
      <c r="J325" s="2052" t="s">
        <v>991</v>
      </c>
      <c r="K325" s="2044"/>
      <c r="L325" s="2044"/>
      <c r="M325" s="2040"/>
      <c r="N325" s="2044"/>
      <c r="S325"/>
    </row>
    <row r="326" spans="1:19" s="6" customFormat="1">
      <c r="A326" s="235"/>
      <c r="B326" s="1841"/>
      <c r="C326" s="1841"/>
      <c r="D326" s="2060"/>
      <c r="E326" s="1829"/>
      <c r="F326" s="2091"/>
      <c r="G326" s="24">
        <v>5433</v>
      </c>
      <c r="H326" s="24" t="s">
        <v>521</v>
      </c>
      <c r="I326" s="1829">
        <v>6</v>
      </c>
      <c r="J326" s="2052" t="s">
        <v>991</v>
      </c>
      <c r="K326" s="2044"/>
      <c r="L326" s="2044"/>
      <c r="M326" s="2040"/>
      <c r="N326" s="2044"/>
      <c r="S326"/>
    </row>
    <row r="327" spans="1:19" s="6" customFormat="1">
      <c r="A327" s="235"/>
      <c r="B327" s="1841"/>
      <c r="C327" s="1841"/>
      <c r="D327" s="2060"/>
      <c r="E327" s="1829"/>
      <c r="F327" s="2091"/>
      <c r="G327" s="24">
        <v>5434</v>
      </c>
      <c r="H327" s="24" t="s">
        <v>521</v>
      </c>
      <c r="I327" s="1829">
        <v>4</v>
      </c>
      <c r="J327" s="2052" t="s">
        <v>991</v>
      </c>
      <c r="K327" s="2044"/>
      <c r="L327" s="2044"/>
      <c r="M327" s="2040"/>
      <c r="N327" s="2044"/>
      <c r="S327"/>
    </row>
    <row r="328" spans="1:19" s="6" customFormat="1">
      <c r="A328" s="235"/>
      <c r="B328" s="1841"/>
      <c r="C328" s="1841"/>
      <c r="D328" s="2060"/>
      <c r="E328" s="1829"/>
      <c r="F328" s="2091"/>
      <c r="G328" s="24">
        <v>5435</v>
      </c>
      <c r="H328" s="24" t="s">
        <v>521</v>
      </c>
      <c r="I328" s="1829">
        <v>5</v>
      </c>
      <c r="J328" s="2052" t="s">
        <v>991</v>
      </c>
      <c r="K328" s="2044"/>
      <c r="L328" s="2044"/>
      <c r="M328" s="2040"/>
      <c r="N328" s="2044"/>
      <c r="S328"/>
    </row>
    <row r="329" spans="1:19" s="6" customFormat="1">
      <c r="A329" s="235"/>
      <c r="B329" s="1841"/>
      <c r="C329" s="1841"/>
      <c r="D329" s="2060"/>
      <c r="E329" s="1829"/>
      <c r="F329" s="2091"/>
      <c r="G329" s="24">
        <v>5436</v>
      </c>
      <c r="H329" s="24" t="s">
        <v>521</v>
      </c>
      <c r="I329" s="1829">
        <v>6</v>
      </c>
      <c r="J329" s="2052" t="s">
        <v>991</v>
      </c>
      <c r="K329" s="2044"/>
      <c r="L329" s="2044"/>
      <c r="M329" s="2040"/>
      <c r="N329" s="2044"/>
      <c r="S329"/>
    </row>
    <row r="330" spans="1:19" s="6" customFormat="1">
      <c r="A330" s="235"/>
      <c r="B330" s="1841"/>
      <c r="C330" s="1841"/>
      <c r="D330" s="2060"/>
      <c r="E330" s="1829"/>
      <c r="F330" s="2091"/>
      <c r="G330" s="24">
        <v>4231</v>
      </c>
      <c r="H330" s="24" t="s">
        <v>783</v>
      </c>
      <c r="I330" s="1829">
        <v>10</v>
      </c>
      <c r="J330" s="2052" t="s">
        <v>991</v>
      </c>
      <c r="K330" s="2044"/>
      <c r="L330" s="2044"/>
      <c r="M330" s="2040"/>
      <c r="N330" s="2044"/>
      <c r="S330"/>
    </row>
    <row r="331" spans="1:19" s="6" customFormat="1">
      <c r="A331" s="235"/>
      <c r="B331" s="1841"/>
      <c r="C331" s="1841"/>
      <c r="D331" s="2060"/>
      <c r="E331" s="1829"/>
      <c r="F331" s="2091"/>
      <c r="G331" s="24">
        <v>4232</v>
      </c>
      <c r="H331" s="24" t="s">
        <v>783</v>
      </c>
      <c r="I331" s="1829">
        <v>2</v>
      </c>
      <c r="J331" s="2052" t="s">
        <v>991</v>
      </c>
      <c r="K331" s="2044"/>
      <c r="L331" s="2044"/>
      <c r="M331" s="2040"/>
      <c r="N331" s="2044"/>
      <c r="S331"/>
    </row>
    <row r="332" spans="1:19" s="6" customFormat="1">
      <c r="A332" s="235"/>
      <c r="B332" s="1841"/>
      <c r="C332" s="1841"/>
      <c r="D332" s="2060"/>
      <c r="E332" s="1829"/>
      <c r="F332" s="2091"/>
      <c r="G332" s="24">
        <v>4374</v>
      </c>
      <c r="H332" s="24" t="s">
        <v>783</v>
      </c>
      <c r="I332" s="1829">
        <v>4</v>
      </c>
      <c r="J332" s="2052" t="s">
        <v>991</v>
      </c>
      <c r="K332" s="2044"/>
      <c r="L332" s="2044"/>
      <c r="M332" s="2040"/>
      <c r="N332" s="2044"/>
      <c r="S332"/>
    </row>
    <row r="333" spans="1:19" s="6" customFormat="1">
      <c r="A333" s="235" t="s">
        <v>845</v>
      </c>
      <c r="B333" s="1841">
        <v>45632</v>
      </c>
      <c r="C333" s="1841"/>
      <c r="D333" s="2060"/>
      <c r="E333" s="1829">
        <v>19763</v>
      </c>
      <c r="F333" s="2091" t="s">
        <v>153</v>
      </c>
      <c r="G333" s="24">
        <v>5375</v>
      </c>
      <c r="H333" s="24" t="s">
        <v>826</v>
      </c>
      <c r="I333" s="1829">
        <v>10</v>
      </c>
      <c r="J333" s="2044"/>
      <c r="K333" s="2044"/>
      <c r="L333" s="2044"/>
      <c r="M333" s="2040"/>
      <c r="N333" s="2044"/>
      <c r="S333"/>
    </row>
    <row r="334" spans="1:19" s="6" customFormat="1">
      <c r="A334" s="235"/>
      <c r="B334" s="1841"/>
      <c r="C334" s="1841"/>
      <c r="D334" s="2060"/>
      <c r="E334" s="1829"/>
      <c r="F334" s="2091" t="s">
        <v>69</v>
      </c>
      <c r="G334" s="24">
        <v>5376</v>
      </c>
      <c r="H334" s="24" t="s">
        <v>826</v>
      </c>
      <c r="I334" s="1829">
        <v>10</v>
      </c>
      <c r="J334" s="2044"/>
      <c r="K334" s="2044"/>
      <c r="L334" s="2044"/>
      <c r="M334" s="2040"/>
      <c r="N334" s="2044"/>
      <c r="S334"/>
    </row>
    <row r="335" spans="1:19" s="6" customFormat="1">
      <c r="A335" s="235"/>
      <c r="B335" s="1841"/>
      <c r="C335" s="1841"/>
      <c r="D335" s="2060"/>
      <c r="E335" s="1829"/>
      <c r="F335" s="2091" t="s">
        <v>81</v>
      </c>
      <c r="G335" s="24">
        <v>5377</v>
      </c>
      <c r="H335" s="24" t="s">
        <v>826</v>
      </c>
      <c r="I335" s="1829">
        <v>15</v>
      </c>
      <c r="J335" s="2044"/>
      <c r="K335" s="2044"/>
      <c r="L335" s="2044"/>
      <c r="M335" s="2040"/>
      <c r="N335" s="2044"/>
      <c r="S335"/>
    </row>
    <row r="336" spans="1:19" s="6" customFormat="1">
      <c r="A336" s="235"/>
      <c r="B336" s="1841"/>
      <c r="C336" s="1841"/>
      <c r="D336" s="2060"/>
      <c r="E336" s="1829"/>
      <c r="F336" s="2091" t="s">
        <v>131</v>
      </c>
      <c r="G336" s="24">
        <v>5378</v>
      </c>
      <c r="H336" s="24" t="s">
        <v>826</v>
      </c>
      <c r="I336" s="1829">
        <v>10</v>
      </c>
      <c r="J336" s="2044"/>
      <c r="K336" s="2044"/>
      <c r="L336" s="2044"/>
      <c r="M336" s="2040"/>
      <c r="N336" s="2044"/>
      <c r="S336"/>
    </row>
    <row r="337" spans="1:20" s="6" customFormat="1">
      <c r="A337" s="235"/>
      <c r="B337" s="1841"/>
      <c r="C337" s="1841"/>
      <c r="D337" s="2060"/>
      <c r="E337" s="1829"/>
      <c r="F337" s="2091" t="s">
        <v>74</v>
      </c>
      <c r="G337" s="24">
        <v>5379</v>
      </c>
      <c r="H337" s="24" t="s">
        <v>826</v>
      </c>
      <c r="I337" s="1829">
        <v>10</v>
      </c>
      <c r="J337" s="2044"/>
      <c r="K337" s="2044"/>
      <c r="L337" s="2044"/>
      <c r="M337" s="2040"/>
      <c r="N337" s="2044"/>
      <c r="S337"/>
    </row>
    <row r="338" spans="1:20" s="6" customFormat="1">
      <c r="A338" s="596" t="s">
        <v>3108</v>
      </c>
      <c r="B338" s="1774">
        <v>45632</v>
      </c>
      <c r="C338" s="597"/>
      <c r="D338" s="2087"/>
      <c r="E338" s="597">
        <v>19718</v>
      </c>
      <c r="F338" s="597" t="s">
        <v>1115</v>
      </c>
      <c r="G338" s="597">
        <v>4638</v>
      </c>
      <c r="H338" s="597" t="s">
        <v>30</v>
      </c>
      <c r="I338" s="1775">
        <v>300</v>
      </c>
      <c r="J338" s="597"/>
      <c r="K338" s="597"/>
      <c r="L338" s="599"/>
      <c r="S338"/>
    </row>
    <row r="339" spans="1:20" s="6" customFormat="1">
      <c r="A339" s="596" t="s">
        <v>3108</v>
      </c>
      <c r="B339" s="1774">
        <v>45632</v>
      </c>
      <c r="C339" s="597"/>
      <c r="D339" s="2087"/>
      <c r="E339" s="597" t="s">
        <v>4454</v>
      </c>
      <c r="F339" s="597" t="s">
        <v>1115</v>
      </c>
      <c r="G339" s="597">
        <v>4674</v>
      </c>
      <c r="H339" s="597" t="s">
        <v>29</v>
      </c>
      <c r="I339" s="1775" t="s">
        <v>877</v>
      </c>
      <c r="J339" s="597"/>
      <c r="K339" s="597"/>
      <c r="L339" s="599"/>
      <c r="S339"/>
    </row>
    <row r="340" spans="1:20">
      <c r="A340" s="596" t="s">
        <v>400</v>
      </c>
      <c r="B340" s="1774">
        <v>45630</v>
      </c>
      <c r="C340" s="597"/>
      <c r="D340" s="2087"/>
      <c r="E340" s="597">
        <v>19658</v>
      </c>
      <c r="F340" s="597" t="s">
        <v>1115</v>
      </c>
      <c r="G340" s="597">
        <v>753</v>
      </c>
      <c r="H340" s="597" t="s">
        <v>47</v>
      </c>
      <c r="I340" s="1775">
        <v>80</v>
      </c>
      <c r="J340" s="597"/>
      <c r="K340" s="597" t="s">
        <v>4444</v>
      </c>
      <c r="L340" s="599"/>
    </row>
    <row r="341" spans="1:20" s="6" customFormat="1">
      <c r="A341" s="596" t="s">
        <v>400</v>
      </c>
      <c r="B341" s="1774">
        <v>45630</v>
      </c>
      <c r="C341" s="597"/>
      <c r="D341" s="2087"/>
      <c r="E341" s="597">
        <v>19660</v>
      </c>
      <c r="F341" s="597" t="s">
        <v>1115</v>
      </c>
      <c r="G341" s="597">
        <v>753</v>
      </c>
      <c r="H341" s="597" t="s">
        <v>47</v>
      </c>
      <c r="I341" s="1775">
        <v>80</v>
      </c>
      <c r="J341" s="597"/>
      <c r="K341" s="597" t="s">
        <v>4444</v>
      </c>
      <c r="L341" s="599"/>
      <c r="S341"/>
    </row>
    <row r="342" spans="1:20" s="6" customFormat="1">
      <c r="A342" s="539" t="s">
        <v>779</v>
      </c>
      <c r="B342" s="2053">
        <v>45637</v>
      </c>
      <c r="C342" s="2054"/>
      <c r="D342" s="2064"/>
      <c r="E342" s="2054">
        <v>19041</v>
      </c>
      <c r="F342" s="2054" t="s">
        <v>1115</v>
      </c>
      <c r="G342" s="2054">
        <v>753</v>
      </c>
      <c r="H342" s="2054" t="s">
        <v>47</v>
      </c>
      <c r="I342" s="2055" t="s">
        <v>1004</v>
      </c>
      <c r="J342" s="2054"/>
      <c r="K342" s="2054" t="s">
        <v>4297</v>
      </c>
      <c r="L342" s="541">
        <v>855</v>
      </c>
      <c r="S342"/>
    </row>
    <row r="343" spans="1:20" s="6" customFormat="1">
      <c r="A343" s="596" t="s">
        <v>2488</v>
      </c>
      <c r="B343" s="1774">
        <v>45298</v>
      </c>
      <c r="C343" s="597"/>
      <c r="D343" s="2087"/>
      <c r="E343" s="597">
        <v>19749</v>
      </c>
      <c r="F343" s="597" t="s">
        <v>1221</v>
      </c>
      <c r="G343" s="597">
        <v>5402</v>
      </c>
      <c r="H343" s="597" t="s">
        <v>47</v>
      </c>
      <c r="I343" s="1775" t="s">
        <v>4361</v>
      </c>
      <c r="J343" s="597"/>
      <c r="K343" s="597"/>
      <c r="L343" s="599" t="s">
        <v>4459</v>
      </c>
      <c r="S343"/>
      <c r="T343" s="6" t="s">
        <v>1954</v>
      </c>
    </row>
    <row r="344" spans="1:20" s="6" customFormat="1">
      <c r="A344" s="596" t="s">
        <v>3792</v>
      </c>
      <c r="B344" s="1774">
        <v>45299</v>
      </c>
      <c r="C344" s="597"/>
      <c r="D344" s="2087"/>
      <c r="E344" s="597">
        <v>19713</v>
      </c>
      <c r="F344" s="597" t="s">
        <v>2351</v>
      </c>
      <c r="G344" s="597">
        <v>5081</v>
      </c>
      <c r="H344" s="597" t="s">
        <v>3338</v>
      </c>
      <c r="I344" s="1775">
        <v>24</v>
      </c>
      <c r="J344" s="597"/>
      <c r="K344" s="597"/>
      <c r="L344" s="599"/>
      <c r="S344"/>
    </row>
    <row r="345" spans="1:20" s="6" customFormat="1">
      <c r="A345" s="596"/>
      <c r="B345" s="597"/>
      <c r="C345" s="597"/>
      <c r="D345" s="2087"/>
      <c r="E345" s="597"/>
      <c r="F345" s="597" t="s">
        <v>1115</v>
      </c>
      <c r="G345" s="597">
        <v>908</v>
      </c>
      <c r="H345" s="597" t="s">
        <v>30</v>
      </c>
      <c r="I345" s="1775">
        <v>14</v>
      </c>
      <c r="J345" s="597"/>
      <c r="K345" s="597"/>
      <c r="L345" s="599"/>
      <c r="S345"/>
    </row>
    <row r="346" spans="1:20" s="6" customFormat="1">
      <c r="A346" s="596"/>
      <c r="B346" s="597"/>
      <c r="C346" s="597"/>
      <c r="D346" s="2087"/>
      <c r="E346" s="597"/>
      <c r="F346" s="597" t="s">
        <v>1115</v>
      </c>
      <c r="G346" s="597">
        <v>879</v>
      </c>
      <c r="H346" s="597" t="s">
        <v>17</v>
      </c>
      <c r="I346" s="1775" t="s">
        <v>1212</v>
      </c>
      <c r="J346" s="597"/>
      <c r="K346" s="597"/>
      <c r="L346" s="599"/>
      <c r="S346"/>
    </row>
    <row r="347" spans="1:20" s="6" customFormat="1">
      <c r="A347" s="596" t="s">
        <v>400</v>
      </c>
      <c r="B347" s="1774">
        <v>45301</v>
      </c>
      <c r="C347" s="597"/>
      <c r="D347" s="2087"/>
      <c r="E347" s="597">
        <v>19663</v>
      </c>
      <c r="F347" s="597" t="s">
        <v>1115</v>
      </c>
      <c r="G347" s="597">
        <v>753</v>
      </c>
      <c r="H347" s="597" t="s">
        <v>47</v>
      </c>
      <c r="I347" s="1775">
        <v>80</v>
      </c>
      <c r="J347" s="597"/>
      <c r="K347" s="597" t="s">
        <v>4444</v>
      </c>
      <c r="L347" s="599"/>
      <c r="S347"/>
    </row>
    <row r="348" spans="1:20">
      <c r="A348" s="539" t="s">
        <v>3128</v>
      </c>
      <c r="B348" s="1991">
        <v>45301</v>
      </c>
      <c r="C348" s="1991"/>
      <c r="D348" s="2086"/>
      <c r="E348" s="1992">
        <v>19650</v>
      </c>
      <c r="F348" s="2054" t="s">
        <v>1221</v>
      </c>
      <c r="G348" s="2054">
        <v>5198</v>
      </c>
      <c r="H348" s="2054" t="s">
        <v>955</v>
      </c>
      <c r="I348" s="2055">
        <v>100</v>
      </c>
      <c r="J348" s="2054"/>
      <c r="K348" s="1992"/>
      <c r="L348" s="541" t="s">
        <v>4440</v>
      </c>
      <c r="T348" s="6" t="s">
        <v>1954</v>
      </c>
    </row>
    <row r="349" spans="1:20" s="6" customFormat="1">
      <c r="A349" s="596" t="s">
        <v>1303</v>
      </c>
      <c r="B349" s="1774">
        <v>45635</v>
      </c>
      <c r="C349" s="597"/>
      <c r="D349" s="2087"/>
      <c r="E349" s="597">
        <v>19672</v>
      </c>
      <c r="F349" s="597" t="s">
        <v>2351</v>
      </c>
      <c r="G349" s="597">
        <v>3623</v>
      </c>
      <c r="H349" s="597" t="s">
        <v>47</v>
      </c>
      <c r="I349" s="1775">
        <v>50</v>
      </c>
      <c r="J349" s="597"/>
      <c r="K349" s="597"/>
      <c r="L349" s="599"/>
      <c r="S349"/>
    </row>
    <row r="350" spans="1:20" s="6" customFormat="1">
      <c r="A350" s="596"/>
      <c r="B350" s="597"/>
      <c r="C350" s="597"/>
      <c r="D350" s="2087"/>
      <c r="E350" s="597"/>
      <c r="F350" s="597" t="s">
        <v>1221</v>
      </c>
      <c r="G350" s="597">
        <v>3624</v>
      </c>
      <c r="H350" s="597" t="s">
        <v>63</v>
      </c>
      <c r="I350" s="1775">
        <v>100</v>
      </c>
      <c r="J350" s="597"/>
      <c r="K350" s="597"/>
      <c r="L350" s="599"/>
      <c r="S350"/>
    </row>
    <row r="351" spans="1:20" s="16" customFormat="1">
      <c r="A351" s="234" t="s">
        <v>3474</v>
      </c>
      <c r="B351" s="1885">
        <v>45632</v>
      </c>
      <c r="C351" s="24"/>
      <c r="D351" s="2059"/>
      <c r="E351" s="24">
        <v>19764</v>
      </c>
      <c r="F351" s="24" t="s">
        <v>1115</v>
      </c>
      <c r="G351" s="24">
        <v>4554</v>
      </c>
      <c r="H351" s="24" t="s">
        <v>36</v>
      </c>
      <c r="I351" s="1048">
        <v>10</v>
      </c>
      <c r="J351" s="24"/>
      <c r="K351" s="24"/>
      <c r="L351" s="461"/>
      <c r="S351" s="15"/>
    </row>
    <row r="352" spans="1:20" s="16" customFormat="1">
      <c r="A352" s="234" t="s">
        <v>274</v>
      </c>
      <c r="B352" s="1885">
        <v>45632</v>
      </c>
      <c r="C352" s="24"/>
      <c r="D352" s="2059"/>
      <c r="E352" s="24">
        <v>19769</v>
      </c>
      <c r="F352" s="24" t="s">
        <v>7</v>
      </c>
      <c r="G352" s="24">
        <v>1483</v>
      </c>
      <c r="H352" s="24" t="s">
        <v>5</v>
      </c>
      <c r="I352" s="1048">
        <v>10</v>
      </c>
      <c r="J352" s="24"/>
      <c r="K352" s="24"/>
      <c r="L352" s="461"/>
      <c r="S352" s="15"/>
    </row>
    <row r="353" spans="1:19" s="16" customFormat="1">
      <c r="A353" s="234"/>
      <c r="B353" s="24"/>
      <c r="C353" s="24"/>
      <c r="D353" s="2059"/>
      <c r="E353" s="24"/>
      <c r="F353" s="24"/>
      <c r="G353" s="24"/>
      <c r="H353" s="24"/>
      <c r="I353" s="1048"/>
      <c r="J353" s="24"/>
      <c r="K353" s="24"/>
      <c r="L353" s="461"/>
      <c r="S353" s="15"/>
    </row>
    <row r="354" spans="1:19" s="16" customFormat="1">
      <c r="A354" s="234"/>
      <c r="B354" s="24"/>
      <c r="C354" s="24"/>
      <c r="D354" s="2059"/>
      <c r="E354" s="24"/>
      <c r="F354" s="24"/>
      <c r="G354" s="24"/>
      <c r="H354" s="24"/>
      <c r="I354" s="1048"/>
      <c r="J354" s="24"/>
      <c r="K354" s="24"/>
      <c r="L354" s="461"/>
      <c r="S354" s="15"/>
    </row>
    <row r="355" spans="1:19" s="16" customFormat="1">
      <c r="A355" s="234"/>
      <c r="B355" s="24"/>
      <c r="C355" s="24"/>
      <c r="D355" s="2059"/>
      <c r="E355" s="24"/>
      <c r="F355" s="24"/>
      <c r="G355" s="24"/>
      <c r="H355" s="24"/>
      <c r="I355" s="1048"/>
      <c r="J355" s="24"/>
      <c r="K355" s="24"/>
      <c r="L355" s="461"/>
      <c r="S355" s="15"/>
    </row>
    <row r="356" spans="1:19" s="16" customFormat="1">
      <c r="A356" s="234"/>
      <c r="B356" s="24"/>
      <c r="C356" s="24"/>
      <c r="D356" s="2059"/>
      <c r="E356" s="24"/>
      <c r="F356" s="24"/>
      <c r="G356" s="24"/>
      <c r="H356" s="24"/>
      <c r="I356" s="1048"/>
      <c r="J356" s="24"/>
      <c r="K356" s="24"/>
      <c r="L356" s="461"/>
      <c r="S356" s="15"/>
    </row>
    <row r="357" spans="1:19" s="16" customFormat="1">
      <c r="A357" s="234"/>
      <c r="B357" s="24"/>
      <c r="C357" s="24"/>
      <c r="D357" s="2059"/>
      <c r="E357" s="24"/>
      <c r="F357" s="24"/>
      <c r="G357" s="24"/>
      <c r="H357" s="24"/>
      <c r="I357" s="1048"/>
      <c r="J357" s="24"/>
      <c r="K357" s="24"/>
      <c r="L357" s="461"/>
      <c r="S357" s="15"/>
    </row>
    <row r="358" spans="1:19" s="16" customFormat="1">
      <c r="A358" s="234"/>
      <c r="B358" s="24"/>
      <c r="C358" s="24"/>
      <c r="D358" s="2059"/>
      <c r="E358" s="24"/>
      <c r="F358" s="24"/>
      <c r="G358" s="24"/>
      <c r="H358" s="24"/>
      <c r="I358" s="1048"/>
      <c r="J358" s="24"/>
      <c r="K358" s="24"/>
      <c r="L358" s="461"/>
      <c r="S358" s="15"/>
    </row>
    <row r="359" spans="1:19" s="16" customFormat="1">
      <c r="A359" s="234"/>
      <c r="B359" s="24"/>
      <c r="C359" s="24"/>
      <c r="D359" s="2059"/>
      <c r="E359" s="24"/>
      <c r="F359" s="24"/>
      <c r="G359" s="24"/>
      <c r="H359" s="24"/>
      <c r="I359" s="1048"/>
      <c r="J359" s="24"/>
      <c r="K359" s="24"/>
      <c r="L359" s="461"/>
      <c r="S359" s="15"/>
    </row>
    <row r="360" spans="1:19" s="6" customFormat="1">
      <c r="A360" s="235"/>
      <c r="B360" s="1841"/>
      <c r="C360" s="1841"/>
      <c r="D360" s="2060"/>
      <c r="E360" s="1829"/>
      <c r="F360" s="1841"/>
      <c r="G360" s="24"/>
      <c r="H360" s="2060"/>
      <c r="I360" s="1829"/>
      <c r="J360" s="2044"/>
      <c r="K360" s="2044"/>
      <c r="L360" s="2044"/>
      <c r="M360" s="2040">
        <v>100</v>
      </c>
      <c r="N360" s="2044" t="s">
        <v>3486</v>
      </c>
      <c r="S360"/>
    </row>
    <row r="361" spans="1:19" s="6" customFormat="1">
      <c r="A361" s="1533"/>
      <c r="B361" s="1717"/>
      <c r="C361" s="1718"/>
      <c r="D361" s="2063"/>
      <c r="E361" s="1719"/>
      <c r="F361" s="1534"/>
      <c r="G361" s="1720"/>
      <c r="H361" s="1721"/>
      <c r="I361" s="1719"/>
      <c r="J361" s="1721"/>
      <c r="K361" s="1721"/>
      <c r="L361" s="1803" t="e">
        <f>SUM(#REF!)</f>
        <v>#REF!</v>
      </c>
      <c r="S361"/>
    </row>
    <row r="362" spans="1:19" s="6" customFormat="1">
      <c r="A362" s="37"/>
      <c r="B362"/>
      <c r="C362"/>
      <c r="D362" s="169"/>
      <c r="E362"/>
      <c r="F362"/>
      <c r="G362"/>
      <c r="H362"/>
      <c r="I362" s="484"/>
      <c r="J362"/>
      <c r="K362"/>
      <c r="L362" s="587"/>
      <c r="S362"/>
    </row>
    <row r="363" spans="1:19" s="6" customFormat="1">
      <c r="A363" s="2543" t="s">
        <v>3666</v>
      </c>
      <c r="B363" s="2544"/>
      <c r="C363" s="2544"/>
      <c r="D363" s="2544"/>
      <c r="E363" s="2544"/>
      <c r="F363" s="2544"/>
      <c r="G363" s="2544"/>
      <c r="H363" s="2544"/>
      <c r="I363" s="2544"/>
      <c r="J363" s="2544"/>
      <c r="K363" s="2544"/>
      <c r="L363" s="2545"/>
      <c r="S363"/>
    </row>
    <row r="364" spans="1:19" s="6" customFormat="1">
      <c r="A364" s="596" t="s">
        <v>3792</v>
      </c>
      <c r="B364" s="1774">
        <v>45329</v>
      </c>
      <c r="C364" s="597"/>
      <c r="D364" s="2087"/>
      <c r="E364" s="597">
        <v>19714</v>
      </c>
      <c r="F364" s="597" t="s">
        <v>2351</v>
      </c>
      <c r="G364" s="597">
        <v>5081</v>
      </c>
      <c r="H364" s="597" t="s">
        <v>3338</v>
      </c>
      <c r="I364" s="1775">
        <v>24</v>
      </c>
      <c r="J364" s="597"/>
      <c r="K364" s="597"/>
      <c r="L364" s="599"/>
      <c r="S364"/>
    </row>
    <row r="365" spans="1:19" s="6" customFormat="1">
      <c r="A365" s="596"/>
      <c r="B365" s="597"/>
      <c r="C365" s="597"/>
      <c r="D365" s="2087"/>
      <c r="E365" s="597"/>
      <c r="F365" s="597" t="s">
        <v>1115</v>
      </c>
      <c r="G365" s="597">
        <v>908</v>
      </c>
      <c r="H365" s="597" t="s">
        <v>30</v>
      </c>
      <c r="I365" s="1775">
        <v>14</v>
      </c>
      <c r="J365" s="597"/>
      <c r="K365" s="597"/>
      <c r="L365" s="599"/>
      <c r="S365"/>
    </row>
    <row r="366" spans="1:19" s="6" customFormat="1">
      <c r="A366" s="596"/>
      <c r="B366" s="597"/>
      <c r="C366" s="597"/>
      <c r="D366" s="2087"/>
      <c r="E366" s="597"/>
      <c r="F366" s="597" t="s">
        <v>1115</v>
      </c>
      <c r="G366" s="597">
        <v>879</v>
      </c>
      <c r="H366" s="597" t="s">
        <v>17</v>
      </c>
      <c r="I366" s="1775" t="s">
        <v>1212</v>
      </c>
      <c r="J366" s="597"/>
      <c r="K366" s="597"/>
      <c r="L366" s="599"/>
      <c r="S366"/>
    </row>
    <row r="367" spans="1:19" s="6" customFormat="1">
      <c r="A367" s="37"/>
      <c r="B367"/>
      <c r="C367"/>
      <c r="D367" s="169"/>
      <c r="E367"/>
      <c r="F367"/>
      <c r="G367"/>
      <c r="H367"/>
      <c r="I367" s="484"/>
      <c r="J367"/>
      <c r="K367"/>
      <c r="L367" s="587"/>
      <c r="S367"/>
    </row>
    <row r="368" spans="1:19" s="6" customFormat="1">
      <c r="A368" s="37"/>
      <c r="B368"/>
      <c r="C368"/>
      <c r="D368" s="169"/>
      <c r="E368"/>
      <c r="F368"/>
      <c r="G368"/>
      <c r="H368"/>
      <c r="I368" s="484"/>
      <c r="J368"/>
      <c r="K368"/>
      <c r="L368" s="587"/>
      <c r="S368"/>
    </row>
    <row r="369" spans="1:19" s="6" customFormat="1">
      <c r="A369" s="37"/>
      <c r="B369"/>
      <c r="C369"/>
      <c r="D369" s="169"/>
      <c r="E369"/>
      <c r="F369"/>
      <c r="G369"/>
      <c r="H369"/>
      <c r="I369" s="484"/>
      <c r="J369"/>
      <c r="K369"/>
      <c r="L369" s="587"/>
      <c r="S369"/>
    </row>
    <row r="370" spans="1:19" s="6" customFormat="1">
      <c r="A370" s="37"/>
      <c r="B370"/>
      <c r="C370"/>
      <c r="D370" s="169"/>
      <c r="E370"/>
      <c r="F370"/>
      <c r="G370"/>
      <c r="H370"/>
      <c r="I370" s="484"/>
      <c r="J370"/>
      <c r="K370"/>
      <c r="L370" s="587"/>
      <c r="S370"/>
    </row>
    <row r="371" spans="1:19" s="6" customFormat="1">
      <c r="A371" s="37"/>
      <c r="B371"/>
      <c r="C371"/>
      <c r="D371" s="169"/>
      <c r="E371"/>
      <c r="F371"/>
      <c r="G371"/>
      <c r="H371"/>
      <c r="I371" s="484"/>
      <c r="J371"/>
      <c r="K371"/>
      <c r="L371" s="587"/>
      <c r="S371"/>
    </row>
    <row r="372" spans="1:19" s="6" customFormat="1">
      <c r="A372" s="37"/>
      <c r="B372"/>
      <c r="C372"/>
      <c r="D372" s="169"/>
      <c r="E372"/>
      <c r="F372"/>
      <c r="G372"/>
      <c r="H372"/>
      <c r="I372" s="484"/>
      <c r="J372"/>
      <c r="K372"/>
      <c r="L372" s="587"/>
      <c r="S372"/>
    </row>
    <row r="373" spans="1:19" s="6" customFormat="1">
      <c r="A373" s="37"/>
      <c r="B373"/>
      <c r="C373"/>
      <c r="D373" s="169"/>
      <c r="E373"/>
      <c r="F373"/>
      <c r="G373"/>
      <c r="H373"/>
      <c r="I373" s="484"/>
      <c r="J373"/>
      <c r="K373"/>
      <c r="L373" s="587"/>
      <c r="S373"/>
    </row>
    <row r="374" spans="1:19" s="6" customFormat="1">
      <c r="A374" s="37"/>
      <c r="B374"/>
      <c r="C374"/>
      <c r="D374" s="169"/>
      <c r="E374"/>
      <c r="F374"/>
      <c r="G374"/>
      <c r="H374"/>
      <c r="I374" s="484"/>
      <c r="J374"/>
      <c r="K374"/>
      <c r="L374" s="587"/>
      <c r="S374"/>
    </row>
    <row r="375" spans="1:19" s="6" customFormat="1">
      <c r="A375" s="37"/>
      <c r="B375"/>
      <c r="C375"/>
      <c r="D375" s="169"/>
      <c r="E375"/>
      <c r="F375"/>
      <c r="G375"/>
      <c r="H375"/>
      <c r="I375" s="484"/>
      <c r="J375"/>
      <c r="K375"/>
      <c r="L375" s="587"/>
      <c r="S375"/>
    </row>
    <row r="376" spans="1:19" s="6" customFormat="1">
      <c r="A376" s="37"/>
      <c r="B376"/>
      <c r="C376"/>
      <c r="D376" s="169"/>
      <c r="E376"/>
      <c r="F376"/>
      <c r="G376"/>
      <c r="H376"/>
      <c r="I376" s="484"/>
      <c r="J376"/>
      <c r="K376"/>
      <c r="L376" s="587"/>
      <c r="S376"/>
    </row>
    <row r="377" spans="1:19" s="6" customFormat="1">
      <c r="A377" s="37"/>
      <c r="B377"/>
      <c r="C377"/>
      <c r="D377" s="169"/>
      <c r="E377"/>
      <c r="F377"/>
      <c r="G377"/>
      <c r="H377"/>
      <c r="I377" s="484"/>
      <c r="J377"/>
      <c r="K377"/>
      <c r="L377" s="587"/>
      <c r="S377"/>
    </row>
    <row r="378" spans="1:19" s="6" customFormat="1">
      <c r="A378" s="37"/>
      <c r="B378"/>
      <c r="C378"/>
      <c r="D378" s="169"/>
      <c r="E378"/>
      <c r="F378"/>
      <c r="G378"/>
      <c r="H378"/>
      <c r="I378" s="484"/>
      <c r="J378"/>
      <c r="K378"/>
      <c r="L378" s="587"/>
      <c r="S378"/>
    </row>
    <row r="379" spans="1:19" s="6" customFormat="1">
      <c r="A379" s="37"/>
      <c r="B379"/>
      <c r="C379"/>
      <c r="D379" s="169"/>
      <c r="E379"/>
      <c r="F379"/>
      <c r="G379"/>
      <c r="H379"/>
      <c r="I379" s="484"/>
      <c r="J379"/>
      <c r="K379"/>
      <c r="L379" s="587"/>
      <c r="S379"/>
    </row>
    <row r="380" spans="1:19" s="6" customFormat="1">
      <c r="A380" s="37"/>
      <c r="B380"/>
      <c r="C380"/>
      <c r="D380" s="169"/>
      <c r="E380"/>
      <c r="F380"/>
      <c r="G380"/>
      <c r="H380"/>
      <c r="I380" s="484"/>
      <c r="J380"/>
      <c r="K380"/>
      <c r="L380" s="587"/>
      <c r="S380"/>
    </row>
    <row r="381" spans="1:19" s="6" customFormat="1">
      <c r="A381" s="37"/>
      <c r="B381"/>
      <c r="C381"/>
      <c r="D381" s="169"/>
      <c r="E381"/>
      <c r="F381"/>
      <c r="G381"/>
      <c r="H381"/>
      <c r="I381" s="484"/>
      <c r="J381"/>
      <c r="K381"/>
      <c r="L381" s="587"/>
      <c r="S381"/>
    </row>
    <row r="382" spans="1:19" s="6" customFormat="1">
      <c r="A382" s="37"/>
      <c r="B382"/>
      <c r="C382"/>
      <c r="D382" s="169"/>
      <c r="E382"/>
      <c r="F382"/>
      <c r="G382"/>
      <c r="H382"/>
      <c r="I382" s="484"/>
      <c r="J382"/>
      <c r="K382"/>
      <c r="L382" s="587"/>
      <c r="S382"/>
    </row>
    <row r="383" spans="1:19" s="6" customFormat="1">
      <c r="A383" s="37"/>
      <c r="B383"/>
      <c r="C383"/>
      <c r="D383" s="169"/>
      <c r="E383"/>
      <c r="F383"/>
      <c r="G383"/>
      <c r="H383"/>
      <c r="I383" s="484"/>
      <c r="J383"/>
      <c r="K383"/>
      <c r="L383" s="587"/>
      <c r="S383"/>
    </row>
    <row r="384" spans="1:19" s="6" customFormat="1">
      <c r="A384" s="37"/>
      <c r="B384"/>
      <c r="C384"/>
      <c r="D384" s="169"/>
      <c r="E384"/>
      <c r="F384"/>
      <c r="G384"/>
      <c r="H384"/>
      <c r="I384" s="484"/>
      <c r="J384"/>
      <c r="K384"/>
      <c r="L384" s="587"/>
      <c r="S384"/>
    </row>
    <row r="385" spans="1:19" s="6" customFormat="1">
      <c r="A385" s="37"/>
      <c r="B385"/>
      <c r="C385"/>
      <c r="D385" s="169"/>
      <c r="E385"/>
      <c r="F385"/>
      <c r="G385"/>
      <c r="H385"/>
      <c r="I385" s="484"/>
      <c r="J385"/>
      <c r="K385"/>
      <c r="L385" s="587"/>
      <c r="S385"/>
    </row>
    <row r="386" spans="1:19" s="6" customFormat="1">
      <c r="A386" s="37"/>
      <c r="B386"/>
      <c r="C386"/>
      <c r="D386" s="169"/>
      <c r="E386"/>
      <c r="F386"/>
      <c r="G386"/>
      <c r="H386"/>
      <c r="I386" s="484"/>
      <c r="J386"/>
      <c r="K386"/>
      <c r="L386" s="587"/>
      <c r="S386"/>
    </row>
    <row r="387" spans="1:19" s="6" customFormat="1">
      <c r="A387" s="37"/>
      <c r="B387"/>
      <c r="C387"/>
      <c r="D387" s="169"/>
      <c r="E387"/>
      <c r="F387"/>
      <c r="G387"/>
      <c r="H387"/>
      <c r="I387" s="484"/>
      <c r="J387"/>
      <c r="K387"/>
      <c r="L387" s="587"/>
      <c r="S387"/>
    </row>
    <row r="388" spans="1:19" s="6" customFormat="1">
      <c r="A388" s="37"/>
      <c r="B388"/>
      <c r="C388"/>
      <c r="D388" s="169"/>
      <c r="E388"/>
      <c r="F388"/>
      <c r="G388"/>
      <c r="H388"/>
      <c r="I388" s="484"/>
      <c r="J388"/>
      <c r="K388"/>
      <c r="L388" s="587"/>
      <c r="S388"/>
    </row>
    <row r="389" spans="1:19" s="6" customFormat="1">
      <c r="A389" s="37"/>
      <c r="B389"/>
      <c r="C389"/>
      <c r="D389" s="169"/>
      <c r="E389"/>
      <c r="F389"/>
      <c r="G389"/>
      <c r="H389"/>
      <c r="I389" s="484"/>
      <c r="J389"/>
      <c r="K389"/>
      <c r="L389" s="587"/>
      <c r="S389"/>
    </row>
    <row r="390" spans="1:19" s="6" customFormat="1">
      <c r="A390" s="37"/>
      <c r="B390"/>
      <c r="C390"/>
      <c r="D390" s="169"/>
      <c r="E390"/>
      <c r="F390"/>
      <c r="G390"/>
      <c r="H390"/>
      <c r="I390" s="484"/>
      <c r="J390"/>
      <c r="K390"/>
      <c r="L390" s="587"/>
      <c r="S390"/>
    </row>
    <row r="391" spans="1:19" s="6" customFormat="1">
      <c r="A391" s="37"/>
      <c r="B391"/>
      <c r="C391"/>
      <c r="D391" s="169"/>
      <c r="E391"/>
      <c r="F391"/>
      <c r="G391"/>
      <c r="H391"/>
      <c r="I391" s="484"/>
      <c r="J391"/>
      <c r="K391"/>
      <c r="L391" s="587"/>
      <c r="S391"/>
    </row>
    <row r="392" spans="1:19" s="6" customFormat="1">
      <c r="A392" s="37"/>
      <c r="B392"/>
      <c r="C392"/>
      <c r="D392" s="169"/>
      <c r="E392"/>
      <c r="F392"/>
      <c r="G392"/>
      <c r="H392"/>
      <c r="I392" s="484"/>
      <c r="J392"/>
      <c r="K392"/>
      <c r="L392" s="587"/>
      <c r="S392"/>
    </row>
    <row r="393" spans="1:19" s="6" customFormat="1">
      <c r="A393" s="37"/>
      <c r="B393"/>
      <c r="C393"/>
      <c r="D393" s="169"/>
      <c r="E393"/>
      <c r="F393"/>
      <c r="G393"/>
      <c r="H393"/>
      <c r="I393" s="484"/>
      <c r="J393"/>
      <c r="K393"/>
      <c r="L393" s="587"/>
      <c r="S393"/>
    </row>
    <row r="394" spans="1:19" s="6" customFormat="1">
      <c r="A394" s="37"/>
      <c r="B394"/>
      <c r="C394"/>
      <c r="D394" s="169"/>
      <c r="E394"/>
      <c r="F394"/>
      <c r="G394"/>
      <c r="H394"/>
      <c r="I394" s="484"/>
      <c r="J394"/>
      <c r="K394"/>
      <c r="L394" s="587"/>
      <c r="S394"/>
    </row>
    <row r="395" spans="1:19" s="6" customFormat="1">
      <c r="A395" s="37"/>
      <c r="B395"/>
      <c r="C395"/>
      <c r="D395" s="169"/>
      <c r="E395"/>
      <c r="F395"/>
      <c r="G395"/>
      <c r="H395"/>
      <c r="I395" s="484"/>
      <c r="J395"/>
      <c r="K395"/>
      <c r="L395" s="587"/>
      <c r="S395"/>
    </row>
    <row r="396" spans="1:19" s="6" customFormat="1">
      <c r="A396" s="37"/>
      <c r="B396"/>
      <c r="C396"/>
      <c r="D396" s="169"/>
      <c r="E396"/>
      <c r="F396"/>
      <c r="G396"/>
      <c r="H396"/>
      <c r="I396" s="484"/>
      <c r="J396"/>
      <c r="K396"/>
      <c r="L396" s="587"/>
      <c r="S396"/>
    </row>
    <row r="397" spans="1:19" s="6" customFormat="1">
      <c r="A397" s="37"/>
      <c r="B397"/>
      <c r="C397"/>
      <c r="D397" s="169"/>
      <c r="E397"/>
      <c r="F397"/>
      <c r="G397"/>
      <c r="H397"/>
      <c r="I397" s="484"/>
      <c r="J397"/>
      <c r="K397"/>
      <c r="L397" s="587"/>
      <c r="S397"/>
    </row>
    <row r="398" spans="1:19" s="6" customFormat="1">
      <c r="A398" s="37"/>
      <c r="B398"/>
      <c r="C398"/>
      <c r="D398" s="169"/>
      <c r="E398"/>
      <c r="F398"/>
      <c r="G398"/>
      <c r="H398"/>
      <c r="I398" s="484"/>
      <c r="J398"/>
      <c r="K398"/>
      <c r="L398" s="587"/>
      <c r="S398"/>
    </row>
    <row r="399" spans="1:19" s="6" customFormat="1">
      <c r="A399" s="37"/>
      <c r="B399"/>
      <c r="C399"/>
      <c r="D399" s="169"/>
      <c r="E399"/>
      <c r="F399"/>
      <c r="G399"/>
      <c r="H399"/>
      <c r="I399" s="484"/>
      <c r="J399"/>
      <c r="K399"/>
      <c r="L399" s="587"/>
      <c r="S399"/>
    </row>
    <row r="400" spans="1:19" s="6" customFormat="1">
      <c r="A400" s="37"/>
      <c r="B400"/>
      <c r="C400"/>
      <c r="D400" s="169"/>
      <c r="E400"/>
      <c r="F400"/>
      <c r="G400"/>
      <c r="H400"/>
      <c r="I400" s="484"/>
      <c r="J400"/>
      <c r="K400"/>
      <c r="L400" s="587"/>
      <c r="S400"/>
    </row>
    <row r="401" spans="1:19" s="6" customFormat="1">
      <c r="A401" s="37"/>
      <c r="B401"/>
      <c r="C401"/>
      <c r="D401" s="169"/>
      <c r="E401"/>
      <c r="F401"/>
      <c r="G401"/>
      <c r="H401"/>
      <c r="I401" s="484"/>
      <c r="J401"/>
      <c r="K401"/>
      <c r="L401" s="587"/>
      <c r="S401"/>
    </row>
    <row r="402" spans="1:19" s="6" customFormat="1">
      <c r="A402" s="37"/>
      <c r="B402"/>
      <c r="C402"/>
      <c r="D402" s="169"/>
      <c r="E402"/>
      <c r="F402"/>
      <c r="G402"/>
      <c r="H402"/>
      <c r="I402" s="484"/>
      <c r="J402"/>
      <c r="K402"/>
      <c r="L402" s="587"/>
      <c r="S402"/>
    </row>
    <row r="403" spans="1:19" s="6" customFormat="1">
      <c r="A403" s="37"/>
      <c r="B403"/>
      <c r="C403"/>
      <c r="D403" s="169"/>
      <c r="E403"/>
      <c r="F403"/>
      <c r="G403"/>
      <c r="H403"/>
      <c r="I403" s="484"/>
      <c r="J403"/>
      <c r="K403"/>
      <c r="L403" s="587"/>
      <c r="S403"/>
    </row>
    <row r="404" spans="1:19" s="6" customFormat="1">
      <c r="A404" s="37"/>
      <c r="B404"/>
      <c r="C404"/>
      <c r="D404" s="169"/>
      <c r="E404"/>
      <c r="F404"/>
      <c r="G404"/>
      <c r="H404"/>
      <c r="I404" s="484"/>
      <c r="J404"/>
      <c r="K404"/>
      <c r="L404" s="587"/>
      <c r="S404"/>
    </row>
    <row r="405" spans="1:19" s="6" customFormat="1">
      <c r="A405" s="37"/>
      <c r="B405"/>
      <c r="C405"/>
      <c r="D405" s="169"/>
      <c r="E405"/>
      <c r="F405"/>
      <c r="G405"/>
      <c r="H405"/>
      <c r="I405" s="484"/>
      <c r="J405"/>
      <c r="K405"/>
      <c r="L405" s="587"/>
      <c r="S405"/>
    </row>
    <row r="406" spans="1:19" s="6" customFormat="1">
      <c r="A406" s="37"/>
      <c r="B406"/>
      <c r="C406"/>
      <c r="D406" s="169"/>
      <c r="E406"/>
      <c r="F406"/>
      <c r="G406"/>
      <c r="H406"/>
      <c r="I406" s="484"/>
      <c r="J406"/>
      <c r="K406"/>
      <c r="L406" s="587"/>
      <c r="S406"/>
    </row>
    <row r="407" spans="1:19" s="6" customFormat="1">
      <c r="A407" s="37"/>
      <c r="B407"/>
      <c r="C407"/>
      <c r="D407" s="169"/>
      <c r="E407"/>
      <c r="F407"/>
      <c r="G407"/>
      <c r="H407"/>
      <c r="I407" s="484"/>
      <c r="J407"/>
      <c r="K407"/>
      <c r="L407" s="587"/>
      <c r="S407"/>
    </row>
    <row r="408" spans="1:19" s="6" customFormat="1">
      <c r="A408" s="37"/>
      <c r="B408"/>
      <c r="C408"/>
      <c r="D408" s="169"/>
      <c r="E408"/>
      <c r="F408"/>
      <c r="G408"/>
      <c r="H408"/>
      <c r="I408" s="484"/>
      <c r="J408"/>
      <c r="K408"/>
      <c r="L408" s="587"/>
      <c r="S408"/>
    </row>
    <row r="409" spans="1:19" s="6" customFormat="1">
      <c r="A409" s="37"/>
      <c r="B409"/>
      <c r="C409"/>
      <c r="D409" s="169"/>
      <c r="E409"/>
      <c r="F409"/>
      <c r="G409"/>
      <c r="H409"/>
      <c r="I409" s="484"/>
      <c r="J409"/>
      <c r="K409"/>
      <c r="L409" s="587"/>
      <c r="S409"/>
    </row>
    <row r="410" spans="1:19" s="6" customFormat="1">
      <c r="A410" s="37"/>
      <c r="B410"/>
      <c r="C410"/>
      <c r="D410" s="169"/>
      <c r="E410"/>
      <c r="F410"/>
      <c r="G410"/>
      <c r="H410"/>
      <c r="I410" s="484"/>
      <c r="J410"/>
      <c r="K410"/>
      <c r="L410" s="587"/>
      <c r="S410"/>
    </row>
    <row r="411" spans="1:19" s="6" customFormat="1">
      <c r="A411" s="37"/>
      <c r="B411"/>
      <c r="C411"/>
      <c r="D411" s="169"/>
      <c r="E411"/>
      <c r="F411"/>
      <c r="G411"/>
      <c r="H411"/>
      <c r="I411" s="484"/>
      <c r="J411"/>
      <c r="K411"/>
      <c r="L411" s="587"/>
      <c r="S411"/>
    </row>
    <row r="412" spans="1:19" s="6" customFormat="1">
      <c r="A412" s="37"/>
      <c r="B412"/>
      <c r="C412"/>
      <c r="D412" s="169"/>
      <c r="E412"/>
      <c r="F412"/>
      <c r="G412"/>
      <c r="H412"/>
      <c r="I412" s="484"/>
      <c r="J412"/>
      <c r="K412"/>
      <c r="L412" s="587"/>
      <c r="S412"/>
    </row>
    <row r="413" spans="1:19" s="6" customFormat="1">
      <c r="A413" s="37"/>
      <c r="B413"/>
      <c r="C413"/>
      <c r="D413" s="169"/>
      <c r="E413"/>
      <c r="F413"/>
      <c r="G413"/>
      <c r="H413"/>
      <c r="I413" s="484"/>
      <c r="J413"/>
      <c r="K413"/>
      <c r="L413" s="587"/>
      <c r="S413"/>
    </row>
    <row r="414" spans="1:19" s="6" customFormat="1">
      <c r="A414" s="37"/>
      <c r="B414"/>
      <c r="C414"/>
      <c r="D414" s="169"/>
      <c r="E414"/>
      <c r="F414"/>
      <c r="G414"/>
      <c r="H414"/>
      <c r="I414" s="484"/>
      <c r="J414"/>
      <c r="K414"/>
      <c r="L414" s="587"/>
      <c r="S414"/>
    </row>
    <row r="415" spans="1:19" s="6" customFormat="1">
      <c r="A415" s="37"/>
      <c r="B415"/>
      <c r="C415"/>
      <c r="D415" s="169"/>
      <c r="E415"/>
      <c r="F415"/>
      <c r="G415"/>
      <c r="H415"/>
      <c r="I415" s="484"/>
      <c r="J415"/>
      <c r="K415"/>
      <c r="L415" s="587"/>
      <c r="S415"/>
    </row>
    <row r="416" spans="1:19" s="6" customFormat="1">
      <c r="A416" s="37"/>
      <c r="B416"/>
      <c r="C416"/>
      <c r="D416" s="169"/>
      <c r="E416"/>
      <c r="F416"/>
      <c r="G416"/>
      <c r="H416"/>
      <c r="I416" s="484"/>
      <c r="J416"/>
      <c r="K416"/>
      <c r="L416" s="587"/>
      <c r="S416"/>
    </row>
    <row r="417" spans="1:19" s="6" customFormat="1">
      <c r="A417" s="37"/>
      <c r="B417"/>
      <c r="C417"/>
      <c r="D417" s="169"/>
      <c r="E417"/>
      <c r="F417"/>
      <c r="G417"/>
      <c r="H417"/>
      <c r="I417" s="484"/>
      <c r="J417"/>
      <c r="K417"/>
      <c r="L417" s="587"/>
      <c r="S417"/>
    </row>
    <row r="418" spans="1:19" s="6" customFormat="1">
      <c r="A418" s="37"/>
      <c r="B418"/>
      <c r="C418"/>
      <c r="D418" s="169"/>
      <c r="E418"/>
      <c r="F418"/>
      <c r="G418"/>
      <c r="H418"/>
      <c r="I418" s="484"/>
      <c r="J418"/>
      <c r="K418"/>
      <c r="L418" s="587"/>
      <c r="S418"/>
    </row>
    <row r="419" spans="1:19" s="6" customFormat="1">
      <c r="A419" s="37"/>
      <c r="B419"/>
      <c r="C419"/>
      <c r="D419" s="169"/>
      <c r="E419"/>
      <c r="F419"/>
      <c r="G419"/>
      <c r="H419"/>
      <c r="I419" s="484"/>
      <c r="J419"/>
      <c r="K419"/>
      <c r="L419" s="587"/>
      <c r="S419"/>
    </row>
    <row r="420" spans="1:19" s="6" customFormat="1">
      <c r="A420" s="37"/>
      <c r="B420"/>
      <c r="C420"/>
      <c r="D420" s="169"/>
      <c r="E420"/>
      <c r="F420"/>
      <c r="G420"/>
      <c r="H420"/>
      <c r="I420" s="484"/>
      <c r="J420"/>
      <c r="K420"/>
      <c r="L420" s="587"/>
      <c r="S420"/>
    </row>
    <row r="421" spans="1:19" s="6" customFormat="1">
      <c r="A421" s="37"/>
      <c r="B421"/>
      <c r="C421"/>
      <c r="D421" s="169"/>
      <c r="E421"/>
      <c r="F421"/>
      <c r="G421"/>
      <c r="H421"/>
      <c r="I421" s="484"/>
      <c r="J421"/>
      <c r="K421"/>
      <c r="L421" s="587"/>
      <c r="S421"/>
    </row>
    <row r="422" spans="1:19" s="6" customFormat="1">
      <c r="A422" s="37"/>
      <c r="B422"/>
      <c r="C422"/>
      <c r="D422" s="169"/>
      <c r="E422"/>
      <c r="F422"/>
      <c r="G422"/>
      <c r="H422"/>
      <c r="I422" s="484"/>
      <c r="J422"/>
      <c r="K422"/>
      <c r="L422" s="587"/>
      <c r="S422"/>
    </row>
    <row r="423" spans="1:19" s="6" customFormat="1">
      <c r="A423" s="37"/>
      <c r="B423"/>
      <c r="C423"/>
      <c r="D423" s="169"/>
      <c r="E423"/>
      <c r="F423"/>
      <c r="G423"/>
      <c r="H423"/>
      <c r="I423" s="484"/>
      <c r="J423"/>
      <c r="K423"/>
      <c r="L423" s="587"/>
      <c r="S423"/>
    </row>
    <row r="424" spans="1:19" s="6" customFormat="1">
      <c r="A424" s="37"/>
      <c r="B424"/>
      <c r="C424"/>
      <c r="D424" s="169"/>
      <c r="E424"/>
      <c r="F424"/>
      <c r="G424"/>
      <c r="H424"/>
      <c r="I424" s="484"/>
      <c r="J424"/>
      <c r="K424"/>
      <c r="L424" s="587"/>
      <c r="S424"/>
    </row>
    <row r="425" spans="1:19" s="6" customFormat="1">
      <c r="A425" s="37"/>
      <c r="B425"/>
      <c r="C425"/>
      <c r="D425" s="169"/>
      <c r="E425"/>
      <c r="F425"/>
      <c r="G425"/>
      <c r="H425"/>
      <c r="I425" s="484"/>
      <c r="J425"/>
      <c r="K425"/>
      <c r="L425" s="587"/>
      <c r="S425"/>
    </row>
    <row r="426" spans="1:19" s="6" customFormat="1">
      <c r="A426" s="37"/>
      <c r="B426"/>
      <c r="C426"/>
      <c r="D426" s="169"/>
      <c r="E426"/>
      <c r="F426"/>
      <c r="G426"/>
      <c r="H426"/>
      <c r="I426" s="484"/>
      <c r="J426"/>
      <c r="K426"/>
      <c r="L426" s="587"/>
      <c r="S426"/>
    </row>
    <row r="427" spans="1:19" s="6" customFormat="1">
      <c r="A427" s="37"/>
      <c r="B427"/>
      <c r="C427"/>
      <c r="D427" s="169"/>
      <c r="E427"/>
      <c r="F427"/>
      <c r="G427"/>
      <c r="H427"/>
      <c r="I427" s="484"/>
      <c r="J427"/>
      <c r="K427"/>
      <c r="L427" s="587"/>
      <c r="S427"/>
    </row>
    <row r="428" spans="1:19" s="6" customFormat="1">
      <c r="A428" s="37"/>
      <c r="B428"/>
      <c r="C428"/>
      <c r="D428" s="169"/>
      <c r="E428"/>
      <c r="F428"/>
      <c r="G428"/>
      <c r="H428"/>
      <c r="I428" s="484"/>
      <c r="J428"/>
      <c r="K428"/>
      <c r="L428" s="587"/>
      <c r="S428"/>
    </row>
    <row r="429" spans="1:19" s="6" customFormat="1">
      <c r="A429" s="37"/>
      <c r="B429"/>
      <c r="C429"/>
      <c r="D429" s="169"/>
      <c r="E429"/>
      <c r="F429"/>
      <c r="G429"/>
      <c r="H429"/>
      <c r="I429" s="484"/>
      <c r="J429"/>
      <c r="K429"/>
      <c r="L429" s="587"/>
      <c r="S429"/>
    </row>
    <row r="430" spans="1:19" s="6" customFormat="1">
      <c r="A430" s="37"/>
      <c r="B430"/>
      <c r="C430"/>
      <c r="D430" s="169"/>
      <c r="E430"/>
      <c r="F430"/>
      <c r="G430"/>
      <c r="H430"/>
      <c r="I430" s="484"/>
      <c r="J430"/>
      <c r="K430"/>
      <c r="L430" s="587"/>
      <c r="S430"/>
    </row>
    <row r="431" spans="1:19" s="6" customFormat="1">
      <c r="A431" s="37"/>
      <c r="B431"/>
      <c r="C431"/>
      <c r="D431" s="169"/>
      <c r="E431"/>
      <c r="F431"/>
      <c r="G431"/>
      <c r="H431"/>
      <c r="I431" s="484"/>
      <c r="J431"/>
      <c r="K431"/>
      <c r="L431" s="587"/>
      <c r="S431"/>
    </row>
    <row r="432" spans="1:19" s="6" customFormat="1">
      <c r="A432" s="37"/>
      <c r="B432"/>
      <c r="C432"/>
      <c r="D432" s="169"/>
      <c r="E432"/>
      <c r="F432"/>
      <c r="G432"/>
      <c r="H432"/>
      <c r="I432" s="484"/>
      <c r="J432"/>
      <c r="K432"/>
      <c r="L432" s="587"/>
      <c r="S432"/>
    </row>
    <row r="433" spans="1:19" s="6" customFormat="1">
      <c r="A433" s="37"/>
      <c r="B433"/>
      <c r="C433"/>
      <c r="D433" s="169"/>
      <c r="E433"/>
      <c r="F433"/>
      <c r="G433"/>
      <c r="H433"/>
      <c r="I433" s="484"/>
      <c r="J433"/>
      <c r="K433"/>
      <c r="L433" s="587"/>
      <c r="S433"/>
    </row>
    <row r="434" spans="1:19" s="6" customFormat="1">
      <c r="A434" s="37"/>
      <c r="B434"/>
      <c r="C434"/>
      <c r="D434" s="169"/>
      <c r="E434"/>
      <c r="F434"/>
      <c r="G434"/>
      <c r="H434"/>
      <c r="I434" s="484"/>
      <c r="J434"/>
      <c r="K434"/>
      <c r="L434" s="587"/>
      <c r="S434"/>
    </row>
    <row r="435" spans="1:19" s="6" customFormat="1">
      <c r="A435" s="37"/>
      <c r="B435"/>
      <c r="C435"/>
      <c r="D435" s="169"/>
      <c r="E435"/>
      <c r="F435"/>
      <c r="G435"/>
      <c r="H435"/>
      <c r="I435" s="484"/>
      <c r="J435"/>
      <c r="K435"/>
      <c r="L435" s="587"/>
      <c r="S435"/>
    </row>
    <row r="436" spans="1:19" s="6" customFormat="1">
      <c r="A436" s="37"/>
      <c r="B436"/>
      <c r="C436"/>
      <c r="D436" s="169"/>
      <c r="E436"/>
      <c r="F436"/>
      <c r="G436"/>
      <c r="H436"/>
      <c r="I436" s="484"/>
      <c r="J436"/>
      <c r="K436"/>
      <c r="L436" s="587"/>
      <c r="S436"/>
    </row>
    <row r="437" spans="1:19" s="6" customFormat="1">
      <c r="A437" s="37"/>
      <c r="B437"/>
      <c r="C437"/>
      <c r="D437" s="169"/>
      <c r="E437"/>
      <c r="F437"/>
      <c r="G437"/>
      <c r="H437"/>
      <c r="I437" s="484"/>
      <c r="J437"/>
      <c r="K437"/>
      <c r="L437" s="587"/>
      <c r="S437"/>
    </row>
    <row r="438" spans="1:19" s="6" customFormat="1">
      <c r="A438" s="37"/>
      <c r="B438"/>
      <c r="C438"/>
      <c r="D438" s="169"/>
      <c r="E438"/>
      <c r="F438"/>
      <c r="G438"/>
      <c r="H438"/>
      <c r="I438" s="484"/>
      <c r="J438"/>
      <c r="K438"/>
      <c r="L438" s="587"/>
      <c r="S438"/>
    </row>
    <row r="439" spans="1:19" s="6" customFormat="1">
      <c r="A439" s="37"/>
      <c r="B439"/>
      <c r="C439"/>
      <c r="D439" s="169"/>
      <c r="E439"/>
      <c r="F439"/>
      <c r="G439"/>
      <c r="H439"/>
      <c r="I439" s="484"/>
      <c r="J439"/>
      <c r="K439"/>
      <c r="L439" s="587"/>
      <c r="S439"/>
    </row>
    <row r="440" spans="1:19" s="6" customFormat="1">
      <c r="A440" s="37"/>
      <c r="B440"/>
      <c r="C440"/>
      <c r="D440" s="169"/>
      <c r="E440"/>
      <c r="F440"/>
      <c r="G440"/>
      <c r="H440"/>
      <c r="I440" s="484"/>
      <c r="J440"/>
      <c r="K440"/>
      <c r="L440" s="587"/>
      <c r="S440"/>
    </row>
    <row r="441" spans="1:19" s="6" customFormat="1">
      <c r="A441" s="37"/>
      <c r="B441"/>
      <c r="C441"/>
      <c r="D441" s="169"/>
      <c r="E441"/>
      <c r="F441"/>
      <c r="G441"/>
      <c r="H441"/>
      <c r="I441" s="484"/>
      <c r="J441"/>
      <c r="K441"/>
      <c r="L441" s="587"/>
      <c r="S441"/>
    </row>
    <row r="442" spans="1:19" s="6" customFormat="1">
      <c r="A442" s="37"/>
      <c r="B442"/>
      <c r="C442"/>
      <c r="D442" s="169"/>
      <c r="E442"/>
      <c r="F442"/>
      <c r="G442"/>
      <c r="H442"/>
      <c r="I442" s="484"/>
      <c r="J442"/>
      <c r="K442"/>
      <c r="L442" s="587"/>
      <c r="S442"/>
    </row>
    <row r="443" spans="1:19" s="6" customFormat="1">
      <c r="A443" s="37"/>
      <c r="B443"/>
      <c r="C443"/>
      <c r="D443" s="169"/>
      <c r="E443"/>
      <c r="F443"/>
      <c r="G443"/>
      <c r="H443"/>
      <c r="I443" s="484"/>
      <c r="J443"/>
      <c r="K443"/>
      <c r="L443" s="587"/>
      <c r="S443"/>
    </row>
    <row r="444" spans="1:19" s="6" customFormat="1">
      <c r="A444" s="37"/>
      <c r="B444"/>
      <c r="C444"/>
      <c r="D444" s="169"/>
      <c r="E444"/>
      <c r="F444"/>
      <c r="G444"/>
      <c r="H444"/>
      <c r="I444" s="484"/>
      <c r="J444"/>
      <c r="K444"/>
      <c r="L444" s="587"/>
      <c r="S444"/>
    </row>
  </sheetData>
  <mergeCells count="8">
    <mergeCell ref="A170:L170"/>
    <mergeCell ref="A363:L363"/>
    <mergeCell ref="A2:L2"/>
    <mergeCell ref="A24:L24"/>
    <mergeCell ref="A85:L85"/>
    <mergeCell ref="A124:L124"/>
    <mergeCell ref="A125:L125"/>
    <mergeCell ref="A169:L169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>
  <sheetPr>
    <tabColor rgb="FFFF0000"/>
  </sheetPr>
  <dimension ref="A1:Y365"/>
  <sheetViews>
    <sheetView topLeftCell="A220" workbookViewId="0">
      <selection activeCell="G31" sqref="G31"/>
    </sheetView>
  </sheetViews>
  <sheetFormatPr defaultRowHeight="15.7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9.85546875" style="169" customWidth="1"/>
    <col min="5" max="5" width="8.5703125" bestFit="1" customWidth="1"/>
    <col min="6" max="6" width="16.85546875" customWidth="1"/>
    <col min="7" max="7" width="8.28515625" bestFit="1" customWidth="1"/>
    <col min="8" max="8" width="17.140625" customWidth="1"/>
    <col min="9" max="9" width="10.140625" style="484" bestFit="1" customWidth="1"/>
    <col min="10" max="10" width="21.7109375" bestFit="1" customWidth="1"/>
    <col min="11" max="11" width="23.85546875" customWidth="1"/>
    <col min="12" max="12" width="21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1.7109375" style="6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4482</v>
      </c>
      <c r="B1" s="30" t="s">
        <v>106</v>
      </c>
      <c r="C1" s="30" t="s">
        <v>105</v>
      </c>
      <c r="D1" s="2056" t="s">
        <v>6</v>
      </c>
      <c r="E1" s="26" t="s">
        <v>748</v>
      </c>
      <c r="F1" s="27" t="s">
        <v>0</v>
      </c>
      <c r="G1" s="26" t="s">
        <v>34</v>
      </c>
      <c r="H1" s="17" t="s">
        <v>1</v>
      </c>
      <c r="I1" s="483" t="s">
        <v>28</v>
      </c>
      <c r="J1" s="17" t="s">
        <v>732</v>
      </c>
      <c r="K1" s="18" t="s">
        <v>747</v>
      </c>
      <c r="L1" s="545" t="s">
        <v>314</v>
      </c>
    </row>
    <row r="2" spans="1:25" s="15" customFormat="1" ht="15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39" t="s">
        <v>4107</v>
      </c>
      <c r="B3" s="1950" t="s">
        <v>2449</v>
      </c>
      <c r="C3" s="1950"/>
      <c r="D3" s="2057"/>
      <c r="E3" s="1950" t="s">
        <v>1552</v>
      </c>
      <c r="F3" s="1950" t="s">
        <v>4107</v>
      </c>
      <c r="G3" s="1950" t="s">
        <v>4108</v>
      </c>
      <c r="H3" s="1950" t="s">
        <v>213</v>
      </c>
      <c r="I3" s="1950" t="s">
        <v>4246</v>
      </c>
      <c r="J3" s="1950" t="s">
        <v>247</v>
      </c>
      <c r="K3" s="1950" t="s">
        <v>4247</v>
      </c>
      <c r="L3" s="454">
        <v>7000</v>
      </c>
      <c r="M3" s="1030"/>
      <c r="N3" s="1030"/>
      <c r="O3" s="1030"/>
      <c r="P3" s="1030"/>
      <c r="Q3" s="1030"/>
      <c r="R3" s="1030"/>
      <c r="S3" s="1678"/>
      <c r="T3" s="16" t="s">
        <v>4316</v>
      </c>
      <c r="U3" s="16"/>
      <c r="V3" s="16"/>
      <c r="W3" s="16"/>
      <c r="X3" s="16"/>
      <c r="Y3" s="16"/>
    </row>
    <row r="4" spans="1:25" s="15" customFormat="1">
      <c r="A4" s="341" t="s">
        <v>4310</v>
      </c>
      <c r="B4" s="2048" t="s">
        <v>3450</v>
      </c>
      <c r="C4" s="2048" t="s">
        <v>4510</v>
      </c>
      <c r="D4" s="2067" t="s">
        <v>6</v>
      </c>
      <c r="E4" s="2048" t="s">
        <v>4458</v>
      </c>
      <c r="F4" s="2048" t="s">
        <v>3998</v>
      </c>
      <c r="G4" s="2048" t="s">
        <v>4311</v>
      </c>
      <c r="H4" s="2048" t="s">
        <v>57</v>
      </c>
      <c r="I4" s="2048" t="s">
        <v>4518</v>
      </c>
      <c r="J4" s="2048" t="s">
        <v>4269</v>
      </c>
      <c r="K4" s="2048" t="s">
        <v>1761</v>
      </c>
      <c r="L4" s="464"/>
      <c r="M4" s="1605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 t="s">
        <v>2990</v>
      </c>
      <c r="B5" s="2048" t="s">
        <v>3432</v>
      </c>
      <c r="C5" s="2048" t="s">
        <v>4495</v>
      </c>
      <c r="D5" s="2067" t="s">
        <v>6</v>
      </c>
      <c r="E5" s="2048" t="s">
        <v>4426</v>
      </c>
      <c r="F5" s="2048" t="s">
        <v>2351</v>
      </c>
      <c r="G5" s="2048" t="s">
        <v>4427</v>
      </c>
      <c r="H5" s="2048" t="s">
        <v>2380</v>
      </c>
      <c r="I5" s="2048" t="s">
        <v>1132</v>
      </c>
      <c r="J5" s="2048" t="s">
        <v>247</v>
      </c>
      <c r="K5" s="2048" t="s">
        <v>4430</v>
      </c>
      <c r="L5" s="464"/>
      <c r="M5" s="1103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41"/>
      <c r="B6" s="1951"/>
      <c r="C6" s="2048" t="s">
        <v>2622</v>
      </c>
      <c r="D6" s="2067"/>
      <c r="E6" s="1951"/>
      <c r="F6" s="2048" t="s">
        <v>2351</v>
      </c>
      <c r="G6" s="2048" t="s">
        <v>4428</v>
      </c>
      <c r="H6" s="2048" t="s">
        <v>4429</v>
      </c>
      <c r="I6" s="2048" t="s">
        <v>4496</v>
      </c>
      <c r="J6" s="2048"/>
      <c r="K6" s="1951"/>
      <c r="L6" s="464"/>
      <c r="M6" s="1103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>
      <c r="A7" s="341" t="s">
        <v>4101</v>
      </c>
      <c r="B7" s="2048" t="s">
        <v>4434</v>
      </c>
      <c r="C7" s="2048" t="s">
        <v>1129</v>
      </c>
      <c r="D7" s="2067" t="s">
        <v>6</v>
      </c>
      <c r="E7" s="2048" t="s">
        <v>4435</v>
      </c>
      <c r="F7" s="2048" t="s">
        <v>4234</v>
      </c>
      <c r="G7" s="2048" t="s">
        <v>4236</v>
      </c>
      <c r="H7" s="2048" t="s">
        <v>4237</v>
      </c>
      <c r="I7" s="2048" t="s">
        <v>3507</v>
      </c>
      <c r="J7" s="2048" t="s">
        <v>247</v>
      </c>
      <c r="K7" s="2048" t="s">
        <v>4436</v>
      </c>
      <c r="L7" s="464"/>
    </row>
    <row r="8" spans="1:25">
      <c r="A8" s="341"/>
      <c r="B8" s="2048"/>
      <c r="C8" s="2048"/>
      <c r="D8" s="2067"/>
      <c r="E8" s="2048"/>
      <c r="F8" s="2048"/>
      <c r="G8" s="2048"/>
      <c r="H8" s="2048"/>
      <c r="I8" s="2048" t="s">
        <v>4481</v>
      </c>
      <c r="J8" s="2048" t="s">
        <v>82</v>
      </c>
      <c r="K8" s="2048"/>
      <c r="L8" s="464"/>
    </row>
    <row r="9" spans="1:25">
      <c r="A9" s="341" t="s">
        <v>3051</v>
      </c>
      <c r="B9" s="2048" t="s">
        <v>4475</v>
      </c>
      <c r="C9" s="2048" t="s">
        <v>4539</v>
      </c>
      <c r="D9" s="2067" t="s">
        <v>6</v>
      </c>
      <c r="E9" s="2048" t="s">
        <v>4476</v>
      </c>
      <c r="F9" s="2048" t="s">
        <v>4477</v>
      </c>
      <c r="G9" s="2048" t="s">
        <v>4478</v>
      </c>
      <c r="H9" s="2048" t="s">
        <v>3055</v>
      </c>
      <c r="I9" s="2048" t="s">
        <v>4540</v>
      </c>
      <c r="J9" s="2048" t="s">
        <v>247</v>
      </c>
      <c r="K9" s="2048" t="s">
        <v>4480</v>
      </c>
      <c r="L9" s="464"/>
    </row>
    <row r="10" spans="1:25" s="15" customFormat="1">
      <c r="A10" s="341"/>
      <c r="B10" s="1951"/>
      <c r="C10" s="1951"/>
      <c r="D10" s="2067" t="s">
        <v>6</v>
      </c>
      <c r="E10" s="1951"/>
      <c r="F10" s="2048" t="s">
        <v>4477</v>
      </c>
      <c r="G10" s="2048" t="s">
        <v>4479</v>
      </c>
      <c r="H10" s="2048" t="s">
        <v>3055</v>
      </c>
      <c r="I10" s="2048" t="s">
        <v>4541</v>
      </c>
      <c r="J10" s="1951"/>
      <c r="K10" s="1951"/>
      <c r="L10" s="464"/>
      <c r="M10" s="1103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341" t="s">
        <v>4093</v>
      </c>
      <c r="B11" s="2048" t="s">
        <v>4475</v>
      </c>
      <c r="C11" s="2048" t="s">
        <v>4475</v>
      </c>
      <c r="D11" s="2067" t="s">
        <v>6</v>
      </c>
      <c r="E11" s="2048" t="s">
        <v>4513</v>
      </c>
      <c r="F11" s="2048" t="s">
        <v>1115</v>
      </c>
      <c r="G11" s="2048" t="s">
        <v>4514</v>
      </c>
      <c r="H11" s="2048" t="s">
        <v>72</v>
      </c>
      <c r="I11" s="2048" t="s">
        <v>921</v>
      </c>
      <c r="J11" s="1951"/>
      <c r="K11" s="1951"/>
      <c r="L11" s="464"/>
      <c r="M11" s="1103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41"/>
      <c r="B12" s="1951"/>
      <c r="C12" s="1951"/>
      <c r="D12" s="2067" t="s">
        <v>6</v>
      </c>
      <c r="E12" s="1951"/>
      <c r="F12" s="2048"/>
      <c r="G12" s="2048" t="s">
        <v>4515</v>
      </c>
      <c r="H12" s="2048" t="s">
        <v>4516</v>
      </c>
      <c r="I12" s="2048" t="s">
        <v>3259</v>
      </c>
      <c r="J12" s="1951"/>
      <c r="K12" s="1951"/>
      <c r="L12" s="464"/>
      <c r="M12" s="1103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25" t="s">
        <v>4093</v>
      </c>
      <c r="B13" s="2048" t="s">
        <v>1878</v>
      </c>
      <c r="C13" s="2048" t="s">
        <v>4475</v>
      </c>
      <c r="D13" s="2067"/>
      <c r="E13" s="2048" t="s">
        <v>4469</v>
      </c>
      <c r="F13" s="2048" t="s">
        <v>4267</v>
      </c>
      <c r="G13" s="2048" t="s">
        <v>4470</v>
      </c>
      <c r="H13" s="2048" t="s">
        <v>4472</v>
      </c>
      <c r="I13" s="2048" t="s">
        <v>1881</v>
      </c>
      <c r="J13" s="2048" t="s">
        <v>4269</v>
      </c>
      <c r="K13" s="1951"/>
      <c r="L13" s="464"/>
      <c r="M13" s="1103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39"/>
      <c r="B14" s="1950"/>
      <c r="C14" s="1950"/>
      <c r="D14" s="2057"/>
      <c r="E14" s="1950"/>
      <c r="F14" s="2043"/>
      <c r="G14" s="2043"/>
      <c r="H14" s="2043"/>
      <c r="I14" s="2043"/>
      <c r="J14" s="1950"/>
      <c r="K14" s="1950"/>
      <c r="L14" s="454"/>
      <c r="M14" s="1103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39"/>
      <c r="B15" s="1950"/>
      <c r="C15" s="1950"/>
      <c r="D15" s="2057"/>
      <c r="E15" s="1950"/>
      <c r="F15" s="2043"/>
      <c r="G15" s="2043"/>
      <c r="H15" s="2043"/>
      <c r="I15" s="2043"/>
      <c r="J15" s="1950"/>
      <c r="K15" s="1950"/>
      <c r="L15" s="454"/>
      <c r="M15" s="1103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>
      <c r="A16" s="339"/>
      <c r="B16" s="1950"/>
      <c r="C16" s="1950"/>
      <c r="D16" s="2057"/>
      <c r="E16" s="1950"/>
      <c r="F16" s="1950"/>
      <c r="G16" s="1950"/>
      <c r="H16" s="1950"/>
      <c r="I16" s="1950"/>
      <c r="J16" s="1950"/>
      <c r="K16" s="1950"/>
      <c r="L16" s="454"/>
      <c r="M16" s="1103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15" customFormat="1">
      <c r="A17" s="1533"/>
      <c r="B17" s="1534"/>
      <c r="C17" s="1534"/>
      <c r="D17" s="2058"/>
      <c r="E17" s="1534"/>
      <c r="F17" s="1534"/>
      <c r="G17" s="1534"/>
      <c r="H17" s="1534"/>
      <c r="I17" s="1534"/>
      <c r="J17" s="1534"/>
      <c r="K17" s="1534"/>
      <c r="L17" s="1803" t="e">
        <f>SUM(#REF!)</f>
        <v>#REF!</v>
      </c>
      <c r="M17" s="1605"/>
      <c r="N17" s="16"/>
      <c r="O17" s="16"/>
      <c r="P17" s="16"/>
      <c r="Q17" s="16"/>
      <c r="R17" s="16"/>
      <c r="T17" s="16"/>
      <c r="U17" s="16"/>
      <c r="V17" s="16"/>
      <c r="W17" s="16"/>
      <c r="X17" s="16"/>
      <c r="Y17" s="16"/>
    </row>
    <row r="18" spans="1:25" s="15" customFormat="1" ht="18.75">
      <c r="A18" s="2460" t="s">
        <v>3486</v>
      </c>
      <c r="B18" s="2450"/>
      <c r="C18" s="2450"/>
      <c r="D18" s="2450"/>
      <c r="E18" s="2450"/>
      <c r="F18" s="2450"/>
      <c r="G18" s="2450"/>
      <c r="H18" s="2450"/>
      <c r="I18" s="2450"/>
      <c r="J18" s="2450"/>
      <c r="K18" s="2450"/>
      <c r="L18" s="2451"/>
      <c r="M18" s="1605"/>
      <c r="N18" s="16"/>
      <c r="O18" s="16"/>
      <c r="P18" s="16"/>
      <c r="Q18" s="16"/>
      <c r="R18" s="16"/>
      <c r="T18" s="16"/>
      <c r="U18" s="16"/>
      <c r="V18" s="16"/>
      <c r="W18" s="16"/>
      <c r="X18" s="16"/>
      <c r="Y18" s="16"/>
    </row>
    <row r="19" spans="1:25" s="6" customFormat="1">
      <c r="A19" s="25" t="s">
        <v>4397</v>
      </c>
      <c r="B19" s="14">
        <v>45625</v>
      </c>
      <c r="C19" s="14">
        <v>45629</v>
      </c>
      <c r="D19" s="166" t="s">
        <v>6</v>
      </c>
      <c r="E19" s="9">
        <v>19523</v>
      </c>
      <c r="F19" s="9" t="s">
        <v>40</v>
      </c>
      <c r="G19" s="9">
        <v>5531</v>
      </c>
      <c r="H19" s="2048" t="s">
        <v>4398</v>
      </c>
      <c r="I19" s="10">
        <v>20</v>
      </c>
      <c r="J19" s="9" t="s">
        <v>4457</v>
      </c>
      <c r="K19" s="9"/>
      <c r="L19" s="458"/>
      <c r="S19"/>
    </row>
    <row r="20" spans="1:25" s="15" customFormat="1">
      <c r="A20" s="234" t="s">
        <v>171</v>
      </c>
      <c r="B20" s="2043"/>
      <c r="C20" s="1950"/>
      <c r="D20" s="2057"/>
      <c r="E20" s="2043"/>
      <c r="F20" s="2043" t="s">
        <v>254</v>
      </c>
      <c r="G20" s="2043" t="s">
        <v>1746</v>
      </c>
      <c r="H20" s="2043" t="s">
        <v>193</v>
      </c>
      <c r="I20" s="2043" t="s">
        <v>1880</v>
      </c>
      <c r="J20" s="2043" t="s">
        <v>3486</v>
      </c>
      <c r="K20" s="1950"/>
      <c r="L20" s="1804"/>
      <c r="M20" s="1605"/>
      <c r="N20" s="16"/>
      <c r="O20" s="16"/>
      <c r="P20" s="16"/>
      <c r="Q20" s="16"/>
      <c r="R20" s="16"/>
      <c r="T20" s="16"/>
      <c r="U20" s="16"/>
      <c r="V20" s="16"/>
      <c r="W20" s="16"/>
      <c r="X20" s="16"/>
      <c r="Y20" s="16"/>
    </row>
    <row r="21" spans="1:25" s="15" customFormat="1">
      <c r="A21" s="234"/>
      <c r="B21" s="2043"/>
      <c r="C21" s="1950"/>
      <c r="D21" s="2057"/>
      <c r="E21" s="2043"/>
      <c r="F21" s="2043" t="s">
        <v>254</v>
      </c>
      <c r="G21" s="2043" t="s">
        <v>1622</v>
      </c>
      <c r="H21" s="2043" t="s">
        <v>193</v>
      </c>
      <c r="I21" s="2043" t="s">
        <v>1880</v>
      </c>
      <c r="J21" s="2043" t="s">
        <v>3486</v>
      </c>
      <c r="K21" s="1950"/>
      <c r="L21" s="1804"/>
      <c r="M21" s="1605"/>
      <c r="N21" s="16"/>
      <c r="O21" s="16"/>
      <c r="P21" s="16"/>
      <c r="Q21" s="16"/>
      <c r="R21" s="16"/>
      <c r="T21" s="16"/>
      <c r="U21" s="16"/>
      <c r="V21" s="16"/>
      <c r="W21" s="16"/>
      <c r="X21" s="16"/>
      <c r="Y21" s="16"/>
    </row>
    <row r="22" spans="1:25" s="15" customFormat="1">
      <c r="A22" s="234"/>
      <c r="B22" s="2043"/>
      <c r="C22" s="1950"/>
      <c r="D22" s="2057"/>
      <c r="E22" s="2043"/>
      <c r="F22" s="2043" t="s">
        <v>254</v>
      </c>
      <c r="G22" s="2043" t="s">
        <v>1918</v>
      </c>
      <c r="H22" s="2043" t="s">
        <v>193</v>
      </c>
      <c r="I22" s="2043" t="s">
        <v>1881</v>
      </c>
      <c r="J22" s="2043" t="s">
        <v>3486</v>
      </c>
      <c r="K22" s="1950"/>
      <c r="L22" s="1804"/>
      <c r="M22" s="1605"/>
      <c r="N22" s="16"/>
      <c r="O22" s="16"/>
      <c r="P22" s="16"/>
      <c r="Q22" s="16"/>
      <c r="R22" s="16"/>
      <c r="T22" s="16"/>
      <c r="U22" s="16"/>
      <c r="V22" s="16"/>
      <c r="W22" s="16"/>
      <c r="X22" s="16"/>
      <c r="Y22" s="16"/>
    </row>
    <row r="23" spans="1:25" s="15" customFormat="1">
      <c r="A23" s="25" t="s">
        <v>4262</v>
      </c>
      <c r="B23" s="2048" t="s">
        <v>4465</v>
      </c>
      <c r="C23" s="2048" t="s">
        <v>1129</v>
      </c>
      <c r="D23" s="2067" t="s">
        <v>6</v>
      </c>
      <c r="E23" s="2048" t="s">
        <v>4466</v>
      </c>
      <c r="F23" s="2048" t="s">
        <v>1115</v>
      </c>
      <c r="G23" s="2048" t="s">
        <v>4260</v>
      </c>
      <c r="H23" s="2048" t="s">
        <v>62</v>
      </c>
      <c r="I23" s="2048" t="s">
        <v>1484</v>
      </c>
      <c r="J23" s="2048" t="s">
        <v>3486</v>
      </c>
      <c r="K23" s="1951"/>
      <c r="L23" s="1478"/>
      <c r="M23" s="1605"/>
      <c r="N23" s="16"/>
      <c r="O23" s="16"/>
      <c r="P23" s="16"/>
      <c r="Q23" s="16"/>
      <c r="R23" s="16"/>
      <c r="T23" s="16"/>
      <c r="U23" s="16"/>
      <c r="V23" s="16"/>
      <c r="W23" s="16"/>
      <c r="X23" s="16"/>
      <c r="Y23" s="16"/>
    </row>
    <row r="24" spans="1:25" s="15" customFormat="1">
      <c r="A24" s="25"/>
      <c r="B24" s="2048"/>
      <c r="C24" s="1951"/>
      <c r="D24" s="2067" t="s">
        <v>6</v>
      </c>
      <c r="E24" s="2048"/>
      <c r="F24" s="2048" t="s">
        <v>1115</v>
      </c>
      <c r="G24" s="2048" t="s">
        <v>4467</v>
      </c>
      <c r="H24" s="2048" t="s">
        <v>2208</v>
      </c>
      <c r="I24" s="2048" t="s">
        <v>1132</v>
      </c>
      <c r="J24" s="2048" t="s">
        <v>3486</v>
      </c>
      <c r="K24" s="1951"/>
      <c r="L24" s="1478"/>
      <c r="M24" s="1605"/>
      <c r="N24" s="16"/>
      <c r="O24" s="16"/>
      <c r="P24" s="16"/>
      <c r="Q24" s="16"/>
      <c r="R24" s="16"/>
      <c r="T24" s="16"/>
      <c r="U24" s="16"/>
      <c r="V24" s="16"/>
      <c r="W24" s="16"/>
      <c r="X24" s="16"/>
      <c r="Y24" s="16"/>
    </row>
    <row r="25" spans="1:25" s="15" customFormat="1">
      <c r="A25" s="25"/>
      <c r="B25" s="2048"/>
      <c r="C25" s="1951"/>
      <c r="D25" s="2067" t="s">
        <v>6</v>
      </c>
      <c r="E25" s="2048"/>
      <c r="F25" s="2048" t="s">
        <v>1115</v>
      </c>
      <c r="G25" s="2048" t="s">
        <v>4468</v>
      </c>
      <c r="H25" s="2048" t="s">
        <v>2208</v>
      </c>
      <c r="I25" s="2048" t="s">
        <v>1787</v>
      </c>
      <c r="J25" s="2048" t="s">
        <v>3486</v>
      </c>
      <c r="K25" s="1951"/>
      <c r="L25" s="1478"/>
      <c r="M25" s="1605"/>
      <c r="N25" s="16"/>
      <c r="O25" s="16"/>
      <c r="P25" s="16"/>
      <c r="Q25" s="16"/>
      <c r="R25" s="16"/>
      <c r="T25" s="16"/>
      <c r="U25" s="16"/>
      <c r="V25" s="16"/>
      <c r="W25" s="16"/>
      <c r="X25" s="16"/>
      <c r="Y25" s="16"/>
    </row>
    <row r="26" spans="1:25" s="15" customFormat="1">
      <c r="A26" s="25" t="s">
        <v>4093</v>
      </c>
      <c r="B26" s="2048" t="s">
        <v>4475</v>
      </c>
      <c r="C26" s="2048" t="s">
        <v>4475</v>
      </c>
      <c r="D26" s="2067" t="s">
        <v>6</v>
      </c>
      <c r="E26" s="2048" t="s">
        <v>4469</v>
      </c>
      <c r="F26" s="2048" t="s">
        <v>1654</v>
      </c>
      <c r="G26" s="2048" t="s">
        <v>4471</v>
      </c>
      <c r="H26" s="2048" t="s">
        <v>47</v>
      </c>
      <c r="I26" s="2048" t="s">
        <v>1880</v>
      </c>
      <c r="J26" s="2048" t="s">
        <v>4474</v>
      </c>
      <c r="K26" s="1951"/>
      <c r="L26" s="1478"/>
      <c r="M26" s="1605"/>
      <c r="N26" s="16"/>
      <c r="O26" s="16"/>
      <c r="P26" s="16"/>
      <c r="Q26" s="16"/>
      <c r="R26" s="16"/>
      <c r="T26" s="16"/>
      <c r="U26" s="16"/>
      <c r="V26" s="16"/>
      <c r="W26" s="16"/>
      <c r="X26" s="16"/>
      <c r="Y26" s="16"/>
    </row>
    <row r="27" spans="1:25" s="6" customFormat="1">
      <c r="A27" s="35" t="s">
        <v>188</v>
      </c>
      <c r="B27" s="1843">
        <v>45588</v>
      </c>
      <c r="C27" s="1843">
        <v>45625</v>
      </c>
      <c r="D27" s="2062" t="s">
        <v>6</v>
      </c>
      <c r="E27" s="1835">
        <v>19264</v>
      </c>
      <c r="F27" s="2049" t="s">
        <v>2452</v>
      </c>
      <c r="G27" s="2049">
        <v>2800</v>
      </c>
      <c r="H27" s="2049" t="s">
        <v>1911</v>
      </c>
      <c r="I27" s="1949">
        <v>6</v>
      </c>
      <c r="J27" s="1947"/>
      <c r="K27" s="1835"/>
      <c r="L27" s="464"/>
      <c r="S27"/>
    </row>
    <row r="28" spans="1:25" s="6" customFormat="1">
      <c r="A28" s="341"/>
      <c r="B28" s="1951"/>
      <c r="C28" s="1951"/>
      <c r="D28" s="2067" t="s">
        <v>6</v>
      </c>
      <c r="E28" s="1951"/>
      <c r="F28" s="2048" t="s">
        <v>4490</v>
      </c>
      <c r="G28" s="2048" t="s">
        <v>1786</v>
      </c>
      <c r="H28" s="2048" t="s">
        <v>100</v>
      </c>
      <c r="I28" s="2048" t="s">
        <v>2565</v>
      </c>
      <c r="J28" s="1951"/>
      <c r="K28" s="1947"/>
      <c r="L28" s="464">
        <f>SUM(L19:L27)</f>
        <v>0</v>
      </c>
      <c r="S28"/>
    </row>
    <row r="29" spans="1:25" s="6" customFormat="1">
      <c r="A29" s="341" t="s">
        <v>188</v>
      </c>
      <c r="B29" s="2048" t="s">
        <v>4475</v>
      </c>
      <c r="C29" s="2048" t="s">
        <v>4522</v>
      </c>
      <c r="D29" s="2067" t="s">
        <v>6</v>
      </c>
      <c r="E29" s="2048" t="s">
        <v>4492</v>
      </c>
      <c r="F29" s="2048" t="s">
        <v>1115</v>
      </c>
      <c r="G29" s="2048" t="s">
        <v>1714</v>
      </c>
      <c r="H29" s="2048" t="s">
        <v>189</v>
      </c>
      <c r="I29" s="2048" t="s">
        <v>1781</v>
      </c>
      <c r="J29" s="1951"/>
      <c r="K29" s="2049" t="s">
        <v>82</v>
      </c>
      <c r="L29" s="464"/>
      <c r="S29"/>
    </row>
    <row r="30" spans="1:25" s="6" customFormat="1">
      <c r="A30" s="341" t="s">
        <v>4372</v>
      </c>
      <c r="B30" s="2048" t="s">
        <v>1878</v>
      </c>
      <c r="C30" s="2048" t="s">
        <v>1878</v>
      </c>
      <c r="D30" s="2067" t="s">
        <v>6</v>
      </c>
      <c r="E30" s="2048" t="s">
        <v>4335</v>
      </c>
      <c r="F30" s="2048" t="s">
        <v>1704</v>
      </c>
      <c r="G30" s="2048" t="s">
        <v>4493</v>
      </c>
      <c r="H30" s="2048" t="s">
        <v>32</v>
      </c>
      <c r="I30" s="2048" t="s">
        <v>1132</v>
      </c>
      <c r="J30" s="1951"/>
      <c r="K30" s="1947"/>
      <c r="L30" s="464"/>
      <c r="S30"/>
    </row>
    <row r="31" spans="1:25" s="6" customFormat="1">
      <c r="A31" s="341" t="s">
        <v>4499</v>
      </c>
      <c r="B31" s="2048" t="s">
        <v>4475</v>
      </c>
      <c r="C31" s="2048" t="s">
        <v>4522</v>
      </c>
      <c r="D31" s="2067" t="s">
        <v>12</v>
      </c>
      <c r="E31" s="2048" t="s">
        <v>4519</v>
      </c>
      <c r="F31" s="2048" t="s">
        <v>1115</v>
      </c>
      <c r="G31" s="2048" t="s">
        <v>4520</v>
      </c>
      <c r="H31" s="2048" t="s">
        <v>4364</v>
      </c>
      <c r="I31" s="2048" t="s">
        <v>1132</v>
      </c>
      <c r="J31" s="1951"/>
      <c r="K31" s="1947"/>
      <c r="L31" s="464"/>
      <c r="S31"/>
    </row>
    <row r="32" spans="1:25" s="6" customFormat="1">
      <c r="A32" s="341" t="s">
        <v>4144</v>
      </c>
      <c r="B32" s="2048" t="s">
        <v>1878</v>
      </c>
      <c r="C32" s="2048" t="s">
        <v>4510</v>
      </c>
      <c r="D32" s="2067" t="s">
        <v>6</v>
      </c>
      <c r="E32" s="2048" t="s">
        <v>4503</v>
      </c>
      <c r="F32" s="2048" t="s">
        <v>1115</v>
      </c>
      <c r="G32" s="2048" t="s">
        <v>4213</v>
      </c>
      <c r="H32" s="2048" t="s">
        <v>72</v>
      </c>
      <c r="I32" s="2048" t="s">
        <v>4511</v>
      </c>
      <c r="J32" s="2048" t="s">
        <v>4512</v>
      </c>
      <c r="K32" s="1947"/>
      <c r="L32" s="464"/>
      <c r="S32"/>
    </row>
    <row r="33" spans="1:25" s="6" customFormat="1">
      <c r="A33" s="341" t="s">
        <v>2428</v>
      </c>
      <c r="B33" s="2048" t="s">
        <v>4522</v>
      </c>
      <c r="C33" s="2048" t="s">
        <v>4522</v>
      </c>
      <c r="D33" s="2067" t="s">
        <v>6</v>
      </c>
      <c r="E33" s="2048" t="s">
        <v>4523</v>
      </c>
      <c r="F33" s="2048" t="s">
        <v>254</v>
      </c>
      <c r="G33" s="2048" t="s">
        <v>4524</v>
      </c>
      <c r="H33" s="2048" t="s">
        <v>47</v>
      </c>
      <c r="I33" s="2048" t="s">
        <v>1009</v>
      </c>
      <c r="J33" s="1951"/>
      <c r="K33" s="1947"/>
      <c r="L33" s="464"/>
      <c r="S33"/>
    </row>
    <row r="34" spans="1:25" s="6" customFormat="1">
      <c r="A34" s="341"/>
      <c r="B34" s="2048"/>
      <c r="C34" s="2048"/>
      <c r="D34" s="2067" t="s">
        <v>6</v>
      </c>
      <c r="E34" s="2048"/>
      <c r="F34" s="2048" t="s">
        <v>254</v>
      </c>
      <c r="G34" s="2048" t="s">
        <v>4525</v>
      </c>
      <c r="H34" s="2048" t="s">
        <v>47</v>
      </c>
      <c r="I34" s="2048" t="s">
        <v>4529</v>
      </c>
      <c r="J34" s="1951"/>
      <c r="K34" s="1947"/>
      <c r="L34" s="464"/>
      <c r="S34"/>
    </row>
    <row r="35" spans="1:25" s="6" customFormat="1">
      <c r="A35" s="341"/>
      <c r="B35" s="2048"/>
      <c r="C35" s="2048"/>
      <c r="D35" s="2067" t="s">
        <v>6</v>
      </c>
      <c r="E35" s="2048"/>
      <c r="F35" s="2048" t="s">
        <v>254</v>
      </c>
      <c r="G35" s="2048" t="s">
        <v>4526</v>
      </c>
      <c r="H35" s="2048" t="s">
        <v>47</v>
      </c>
      <c r="I35" s="2048" t="s">
        <v>4530</v>
      </c>
      <c r="J35" s="1951"/>
      <c r="K35" s="1947"/>
      <c r="L35" s="464"/>
      <c r="S35"/>
    </row>
    <row r="36" spans="1:25" s="6" customFormat="1">
      <c r="A36" s="341"/>
      <c r="B36" s="2048"/>
      <c r="C36" s="2048"/>
      <c r="D36" s="2067" t="s">
        <v>6</v>
      </c>
      <c r="E36" s="2048"/>
      <c r="F36" s="2048" t="s">
        <v>1115</v>
      </c>
      <c r="G36" s="2048" t="s">
        <v>4527</v>
      </c>
      <c r="H36" s="2048" t="s">
        <v>4528</v>
      </c>
      <c r="I36" s="2048" t="s">
        <v>4531</v>
      </c>
      <c r="J36" s="2048" t="s">
        <v>4532</v>
      </c>
      <c r="K36" s="1947"/>
      <c r="L36" s="464"/>
      <c r="S36"/>
    </row>
    <row r="37" spans="1:25" s="6" customFormat="1">
      <c r="A37" s="339"/>
      <c r="B37" s="2043"/>
      <c r="C37" s="1950"/>
      <c r="D37" s="2057"/>
      <c r="E37" s="2043"/>
      <c r="F37" s="2043"/>
      <c r="G37" s="2043"/>
      <c r="H37" s="2043"/>
      <c r="I37" s="2043"/>
      <c r="J37" s="1950"/>
      <c r="K37" s="1954"/>
      <c r="L37" s="454"/>
      <c r="S37"/>
    </row>
    <row r="38" spans="1:25" s="6" customFormat="1">
      <c r="A38" s="1533"/>
      <c r="B38" s="2024"/>
      <c r="C38" s="2024"/>
      <c r="D38" s="2058"/>
      <c r="E38" s="2024"/>
      <c r="F38" s="2024"/>
      <c r="G38" s="2024"/>
      <c r="H38" s="2024"/>
      <c r="I38" s="2024"/>
      <c r="J38" s="2024"/>
      <c r="K38" s="2025"/>
      <c r="L38" s="1803"/>
      <c r="S38"/>
    </row>
    <row r="39" spans="1:25" s="16" customFormat="1" ht="18.75">
      <c r="A39" s="2460" t="s">
        <v>4153</v>
      </c>
      <c r="B39" s="2450"/>
      <c r="C39" s="2450"/>
      <c r="D39" s="2450"/>
      <c r="E39" s="2450"/>
      <c r="F39" s="2450"/>
      <c r="G39" s="2450"/>
      <c r="H39" s="2450"/>
      <c r="I39" s="2450"/>
      <c r="J39" s="2450"/>
      <c r="K39" s="2450"/>
      <c r="L39" s="2451"/>
      <c r="S39" s="15"/>
    </row>
    <row r="40" spans="1:25" s="41" customFormat="1">
      <c r="A40" s="25" t="s">
        <v>4031</v>
      </c>
      <c r="B40" s="14">
        <v>45632</v>
      </c>
      <c r="C40" s="9"/>
      <c r="D40" s="166" t="s">
        <v>6</v>
      </c>
      <c r="E40" s="9">
        <v>19648</v>
      </c>
      <c r="F40" s="9" t="s">
        <v>7</v>
      </c>
      <c r="G40" s="9">
        <v>5370</v>
      </c>
      <c r="H40" s="9" t="s">
        <v>213</v>
      </c>
      <c r="I40" s="10">
        <v>1000</v>
      </c>
      <c r="J40" s="9"/>
      <c r="K40" s="9"/>
      <c r="L40" s="458" t="s">
        <v>4439</v>
      </c>
      <c r="M40" s="249"/>
      <c r="N40" s="249"/>
      <c r="O40" s="249"/>
      <c r="P40" s="249"/>
      <c r="Q40" s="249"/>
      <c r="R40" s="249"/>
      <c r="T40" s="1836"/>
      <c r="U40" s="249"/>
      <c r="V40" s="249"/>
      <c r="W40" s="249"/>
      <c r="X40" s="249"/>
      <c r="Y40" s="249"/>
    </row>
    <row r="41" spans="1:25" s="41" customFormat="1">
      <c r="A41" s="25"/>
      <c r="B41" s="14"/>
      <c r="C41" s="14">
        <v>45629</v>
      </c>
      <c r="D41" s="166" t="s">
        <v>6</v>
      </c>
      <c r="E41" s="9"/>
      <c r="F41" s="9"/>
      <c r="G41" s="9"/>
      <c r="H41" s="9"/>
      <c r="I41" s="10">
        <v>500</v>
      </c>
      <c r="J41" s="9"/>
      <c r="K41" s="9"/>
      <c r="L41" s="458"/>
      <c r="M41" s="249"/>
      <c r="N41" s="249"/>
      <c r="O41" s="249"/>
      <c r="P41" s="249"/>
      <c r="Q41" s="249"/>
      <c r="R41" s="249"/>
      <c r="T41" s="1836"/>
      <c r="U41" s="249"/>
      <c r="V41" s="249"/>
      <c r="W41" s="249"/>
      <c r="X41" s="249"/>
      <c r="Y41" s="249"/>
    </row>
    <row r="42" spans="1:25" s="41" customFormat="1">
      <c r="A42" s="54" t="s">
        <v>4048</v>
      </c>
      <c r="B42" s="2082">
        <v>45297</v>
      </c>
      <c r="C42" s="2092"/>
      <c r="D42" s="2093"/>
      <c r="E42" s="2092">
        <v>19726</v>
      </c>
      <c r="F42" s="2092" t="s">
        <v>1115</v>
      </c>
      <c r="G42" s="2092">
        <v>5235</v>
      </c>
      <c r="H42" s="2092" t="s">
        <v>4049</v>
      </c>
      <c r="I42" s="708">
        <v>60</v>
      </c>
      <c r="J42" s="2092" t="s">
        <v>4356</v>
      </c>
      <c r="K42" s="2092"/>
      <c r="L42" s="461"/>
      <c r="M42" s="249"/>
      <c r="N42" s="249"/>
      <c r="O42" s="249"/>
      <c r="P42" s="249"/>
      <c r="Q42" s="249"/>
      <c r="R42" s="249"/>
      <c r="T42" s="1836"/>
      <c r="U42" s="249"/>
      <c r="V42" s="249"/>
      <c r="W42" s="249"/>
      <c r="X42" s="249"/>
      <c r="Y42" s="249"/>
    </row>
    <row r="43" spans="1:25" s="41" customFormat="1">
      <c r="A43" s="54"/>
      <c r="B43" s="2083"/>
      <c r="C43" s="2092"/>
      <c r="D43" s="2093"/>
      <c r="E43" s="2092"/>
      <c r="F43" s="2092" t="s">
        <v>1115</v>
      </c>
      <c r="G43" s="2092">
        <v>5236</v>
      </c>
      <c r="H43" s="2092" t="s">
        <v>826</v>
      </c>
      <c r="I43" s="708">
        <v>40</v>
      </c>
      <c r="J43" s="2092" t="s">
        <v>1054</v>
      </c>
      <c r="K43" s="2092"/>
      <c r="L43" s="461"/>
      <c r="M43" s="249"/>
      <c r="N43" s="249"/>
      <c r="O43" s="249"/>
      <c r="P43" s="249"/>
      <c r="Q43" s="249"/>
      <c r="R43" s="249"/>
      <c r="T43" s="1836"/>
      <c r="U43" s="249"/>
      <c r="V43" s="249"/>
      <c r="W43" s="249"/>
      <c r="X43" s="249"/>
      <c r="Y43" s="249"/>
    </row>
    <row r="44" spans="1:25" s="6" customFormat="1" ht="18.75">
      <c r="A44" s="2549" t="s">
        <v>4486</v>
      </c>
      <c r="B44" s="2550"/>
      <c r="C44" s="2550"/>
      <c r="D44" s="2550"/>
      <c r="E44" s="2550"/>
      <c r="F44" s="2550"/>
      <c r="G44" s="2550"/>
      <c r="H44" s="2550"/>
      <c r="I44" s="2550"/>
      <c r="J44" s="2550"/>
      <c r="K44" s="2550"/>
      <c r="L44" s="2551"/>
      <c r="S44"/>
    </row>
    <row r="45" spans="1:25" s="6" customFormat="1">
      <c r="A45" s="235" t="s">
        <v>4120</v>
      </c>
      <c r="B45" s="1841">
        <v>45298</v>
      </c>
      <c r="C45" s="1841"/>
      <c r="D45" s="2060"/>
      <c r="E45" s="1829">
        <v>19847</v>
      </c>
      <c r="F45" s="2044" t="s">
        <v>7</v>
      </c>
      <c r="G45" s="2044">
        <v>5370</v>
      </c>
      <c r="H45" s="2044" t="s">
        <v>213</v>
      </c>
      <c r="I45" s="1955">
        <v>2000</v>
      </c>
      <c r="J45" s="2044"/>
      <c r="K45" s="1829"/>
      <c r="L45" s="454" t="s">
        <v>4484</v>
      </c>
      <c r="S45"/>
    </row>
    <row r="46" spans="1:25" s="6" customFormat="1">
      <c r="A46" s="235"/>
      <c r="B46" s="1841"/>
      <c r="C46" s="1841"/>
      <c r="D46" s="2060"/>
      <c r="E46" s="1829"/>
      <c r="F46" s="2044"/>
      <c r="G46" s="2044"/>
      <c r="H46" s="2044"/>
      <c r="I46" s="1955"/>
      <c r="J46" s="2044"/>
      <c r="K46" s="1829"/>
      <c r="L46" s="454"/>
      <c r="S46"/>
    </row>
    <row r="47" spans="1:25" s="6" customFormat="1">
      <c r="A47" s="235"/>
      <c r="B47" s="1841"/>
      <c r="C47" s="1841"/>
      <c r="D47" s="2060"/>
      <c r="E47" s="1829"/>
      <c r="F47" s="2044"/>
      <c r="G47" s="2044"/>
      <c r="H47" s="2044"/>
      <c r="I47" s="1955"/>
      <c r="J47" s="2044"/>
      <c r="K47" s="1829"/>
      <c r="L47" s="454"/>
      <c r="S47"/>
    </row>
    <row r="48" spans="1:25" s="6" customFormat="1" ht="9" customHeight="1">
      <c r="A48" s="2552"/>
      <c r="B48" s="2553"/>
      <c r="C48" s="2553"/>
      <c r="D48" s="2553"/>
      <c r="E48" s="2553"/>
      <c r="F48" s="2553"/>
      <c r="G48" s="2553"/>
      <c r="H48" s="2553"/>
      <c r="I48" s="2553"/>
      <c r="J48" s="2553"/>
      <c r="K48" s="2553"/>
      <c r="L48" s="2554"/>
      <c r="S48"/>
    </row>
    <row r="49" spans="1:25" s="41" customFormat="1">
      <c r="A49" s="25" t="s">
        <v>4101</v>
      </c>
      <c r="B49" s="14">
        <v>45298</v>
      </c>
      <c r="C49" s="9"/>
      <c r="D49" s="166"/>
      <c r="E49" s="9">
        <v>19512</v>
      </c>
      <c r="F49" s="9" t="s">
        <v>4102</v>
      </c>
      <c r="G49" s="9">
        <v>5300</v>
      </c>
      <c r="H49" s="9" t="s">
        <v>4391</v>
      </c>
      <c r="I49" s="10">
        <v>16</v>
      </c>
      <c r="J49" s="56" t="s">
        <v>4393</v>
      </c>
      <c r="K49" s="9" t="s">
        <v>4392</v>
      </c>
      <c r="L49" s="458"/>
      <c r="M49" s="249"/>
      <c r="N49" s="249"/>
      <c r="O49" s="249"/>
      <c r="P49" s="249"/>
      <c r="Q49" s="249"/>
      <c r="R49" s="249"/>
      <c r="T49" s="1836"/>
      <c r="U49" s="249"/>
      <c r="V49" s="249"/>
      <c r="W49" s="249"/>
      <c r="X49" s="249"/>
      <c r="Y49" s="249"/>
    </row>
    <row r="50" spans="1:25" s="41" customFormat="1">
      <c r="A50" s="25" t="s">
        <v>4120</v>
      </c>
      <c r="B50" s="14">
        <v>45298</v>
      </c>
      <c r="C50" s="9"/>
      <c r="D50" s="166"/>
      <c r="E50" s="9">
        <v>19557</v>
      </c>
      <c r="F50" s="9" t="s">
        <v>4102</v>
      </c>
      <c r="G50" s="56">
        <v>5300</v>
      </c>
      <c r="H50" s="56" t="s">
        <v>4407</v>
      </c>
      <c r="I50" s="57">
        <v>100</v>
      </c>
      <c r="J50" s="2084"/>
      <c r="K50" s="56" t="s">
        <v>4431</v>
      </c>
      <c r="L50" s="1895" t="s">
        <v>4408</v>
      </c>
      <c r="M50" s="249"/>
      <c r="N50" s="249"/>
      <c r="O50" s="249"/>
      <c r="P50" s="249"/>
      <c r="Q50" s="249"/>
      <c r="R50" s="249"/>
      <c r="T50" s="1836"/>
      <c r="U50" s="249"/>
      <c r="V50" s="249"/>
      <c r="W50" s="249"/>
      <c r="X50" s="249"/>
      <c r="Y50" s="249"/>
    </row>
    <row r="51" spans="1:25" s="41" customFormat="1">
      <c r="A51" s="25" t="s">
        <v>4120</v>
      </c>
      <c r="B51" s="14">
        <v>45298</v>
      </c>
      <c r="C51" s="9"/>
      <c r="D51" s="166"/>
      <c r="E51" s="9">
        <v>19558</v>
      </c>
      <c r="F51" s="9" t="s">
        <v>4102</v>
      </c>
      <c r="G51" s="9">
        <v>5300</v>
      </c>
      <c r="H51" s="9" t="s">
        <v>4407</v>
      </c>
      <c r="I51" s="10">
        <v>100</v>
      </c>
      <c r="J51" s="2084" t="s">
        <v>4359</v>
      </c>
      <c r="K51" s="56"/>
      <c r="L51" s="1895" t="s">
        <v>4408</v>
      </c>
      <c r="M51" s="249"/>
      <c r="N51" s="249"/>
      <c r="O51" s="249"/>
      <c r="P51" s="249"/>
      <c r="Q51" s="249"/>
      <c r="R51" s="249"/>
      <c r="T51" s="1836"/>
      <c r="U51" s="249"/>
      <c r="V51" s="249"/>
      <c r="W51" s="249"/>
      <c r="X51" s="249"/>
      <c r="Y51" s="249"/>
    </row>
    <row r="52" spans="1:25" s="41" customFormat="1">
      <c r="A52" s="25" t="s">
        <v>4120</v>
      </c>
      <c r="B52" s="14">
        <v>45312</v>
      </c>
      <c r="C52" s="9"/>
      <c r="D52" s="166"/>
      <c r="E52" s="9">
        <v>19559</v>
      </c>
      <c r="F52" s="9" t="s">
        <v>4102</v>
      </c>
      <c r="G52" s="9">
        <v>5300</v>
      </c>
      <c r="H52" s="9" t="s">
        <v>4407</v>
      </c>
      <c r="I52" s="10">
        <v>100</v>
      </c>
      <c r="J52" s="2084" t="s">
        <v>4359</v>
      </c>
      <c r="K52" s="56"/>
      <c r="L52" s="1895" t="s">
        <v>4408</v>
      </c>
      <c r="M52" s="249"/>
      <c r="N52" s="249"/>
      <c r="O52" s="249"/>
      <c r="P52" s="249"/>
      <c r="Q52" s="249"/>
      <c r="R52" s="249"/>
      <c r="T52" s="1836"/>
      <c r="U52" s="249"/>
      <c r="V52" s="249"/>
      <c r="W52" s="249"/>
      <c r="X52" s="249"/>
      <c r="Y52" s="249"/>
    </row>
    <row r="53" spans="1:25" s="6" customFormat="1">
      <c r="A53" s="235" t="s">
        <v>4120</v>
      </c>
      <c r="B53" s="1841">
        <v>45319</v>
      </c>
      <c r="C53" s="1841"/>
      <c r="D53" s="2060"/>
      <c r="E53" s="1829">
        <v>19852</v>
      </c>
      <c r="F53" s="2044" t="s">
        <v>4102</v>
      </c>
      <c r="G53" s="2044">
        <v>5300</v>
      </c>
      <c r="H53" s="2044" t="s">
        <v>4407</v>
      </c>
      <c r="I53" s="1955">
        <v>100</v>
      </c>
      <c r="J53" s="2044"/>
      <c r="K53" s="1829"/>
      <c r="L53" s="461" t="s">
        <v>4408</v>
      </c>
      <c r="S53"/>
    </row>
    <row r="54" spans="1:25" s="6" customFormat="1">
      <c r="A54" s="235"/>
      <c r="B54" s="1841"/>
      <c r="C54" s="1841"/>
      <c r="D54" s="2060"/>
      <c r="E54" s="1829"/>
      <c r="F54" s="2044"/>
      <c r="G54" s="2044"/>
      <c r="H54" s="2044"/>
      <c r="I54" s="1955"/>
      <c r="J54" s="2044"/>
      <c r="K54" s="1829"/>
      <c r="L54" s="454"/>
      <c r="S54"/>
    </row>
    <row r="55" spans="1:25" s="6" customFormat="1" ht="12" customHeight="1">
      <c r="A55" s="2552"/>
      <c r="B55" s="2553"/>
      <c r="C55" s="2553"/>
      <c r="D55" s="2553"/>
      <c r="E55" s="2553"/>
      <c r="F55" s="2553"/>
      <c r="G55" s="2553"/>
      <c r="H55" s="2553"/>
      <c r="I55" s="2553"/>
      <c r="J55" s="2553"/>
      <c r="K55" s="2553"/>
      <c r="L55" s="2554"/>
      <c r="S55"/>
    </row>
    <row r="56" spans="1:25" s="41" customFormat="1">
      <c r="A56" s="234" t="s">
        <v>4101</v>
      </c>
      <c r="B56" s="1885">
        <v>45298</v>
      </c>
      <c r="C56" s="24"/>
      <c r="D56" s="2059"/>
      <c r="E56" s="24">
        <v>19509</v>
      </c>
      <c r="F56" s="24" t="s">
        <v>1115</v>
      </c>
      <c r="G56" s="24">
        <v>5309</v>
      </c>
      <c r="H56" s="24" t="s">
        <v>4123</v>
      </c>
      <c r="I56" s="1048">
        <v>20</v>
      </c>
      <c r="J56" s="24"/>
      <c r="K56" s="24"/>
      <c r="L56" s="1033" t="s">
        <v>4413</v>
      </c>
      <c r="M56" s="249"/>
      <c r="N56" s="249"/>
      <c r="O56" s="249"/>
      <c r="P56" s="249"/>
      <c r="Q56" s="249"/>
      <c r="R56" s="249"/>
      <c r="T56" s="1836"/>
      <c r="U56" s="249"/>
      <c r="V56" s="249"/>
      <c r="W56" s="249"/>
      <c r="X56" s="249"/>
      <c r="Y56" s="249"/>
    </row>
    <row r="57" spans="1:25" s="41" customFormat="1">
      <c r="A57" s="234" t="s">
        <v>4120</v>
      </c>
      <c r="B57" s="1885">
        <v>45298</v>
      </c>
      <c r="C57" s="24"/>
      <c r="D57" s="2059"/>
      <c r="E57" s="24">
        <v>19549</v>
      </c>
      <c r="F57" s="24" t="s">
        <v>1115</v>
      </c>
      <c r="G57" s="24">
        <v>5309</v>
      </c>
      <c r="H57" s="24" t="s">
        <v>4123</v>
      </c>
      <c r="I57" s="1048">
        <v>50</v>
      </c>
      <c r="J57" s="2078"/>
      <c r="K57" s="24"/>
      <c r="L57" s="1033" t="s">
        <v>4404</v>
      </c>
      <c r="M57" s="249"/>
      <c r="N57" s="249"/>
      <c r="O57" s="249"/>
      <c r="P57" s="249"/>
      <c r="Q57" s="249"/>
      <c r="R57" s="249"/>
      <c r="T57" s="1836"/>
      <c r="U57" s="249"/>
      <c r="V57" s="249"/>
      <c r="W57" s="249"/>
      <c r="X57" s="249"/>
      <c r="Y57" s="249"/>
    </row>
    <row r="58" spans="1:25" s="41" customFormat="1">
      <c r="A58" s="234" t="s">
        <v>4120</v>
      </c>
      <c r="B58" s="1885">
        <v>45298</v>
      </c>
      <c r="C58" s="24"/>
      <c r="D58" s="2059"/>
      <c r="E58" s="24">
        <v>19550</v>
      </c>
      <c r="F58" s="24" t="s">
        <v>1115</v>
      </c>
      <c r="G58" s="24">
        <v>5310</v>
      </c>
      <c r="H58" s="24" t="s">
        <v>4123</v>
      </c>
      <c r="I58" s="1048">
        <v>50</v>
      </c>
      <c r="J58" s="2078"/>
      <c r="K58" s="24"/>
      <c r="L58" s="1033" t="s">
        <v>4404</v>
      </c>
      <c r="M58" s="249"/>
      <c r="N58" s="249"/>
      <c r="O58" s="249"/>
      <c r="P58" s="249"/>
      <c r="Q58" s="249"/>
      <c r="R58" s="249"/>
      <c r="T58" s="1836"/>
      <c r="U58" s="249"/>
      <c r="V58" s="249"/>
      <c r="W58" s="249"/>
      <c r="X58" s="249"/>
      <c r="Y58" s="249"/>
    </row>
    <row r="59" spans="1:25" s="6" customFormat="1">
      <c r="A59" s="235"/>
      <c r="B59" s="1841"/>
      <c r="C59" s="1841"/>
      <c r="D59" s="2060"/>
      <c r="E59" s="1829"/>
      <c r="F59" s="2044"/>
      <c r="G59" s="2044"/>
      <c r="H59" s="2044"/>
      <c r="I59" s="1955"/>
      <c r="J59" s="2044"/>
      <c r="K59" s="1829"/>
      <c r="L59" s="454"/>
      <c r="S59"/>
    </row>
    <row r="60" spans="1:25" s="6" customFormat="1">
      <c r="A60" s="235"/>
      <c r="B60" s="1841"/>
      <c r="C60" s="1841"/>
      <c r="D60" s="2060"/>
      <c r="E60" s="1829"/>
      <c r="F60" s="2044"/>
      <c r="G60" s="2044"/>
      <c r="H60" s="2044"/>
      <c r="I60" s="1955"/>
      <c r="J60" s="2044"/>
      <c r="K60" s="1829"/>
      <c r="L60" s="454"/>
      <c r="S60"/>
    </row>
    <row r="61" spans="1:25" s="6" customFormat="1">
      <c r="A61" s="235"/>
      <c r="B61" s="1841"/>
      <c r="C61" s="1841"/>
      <c r="D61" s="2060"/>
      <c r="E61" s="1829"/>
      <c r="F61" s="2044"/>
      <c r="G61" s="2044"/>
      <c r="H61" s="2044"/>
      <c r="I61" s="1955"/>
      <c r="J61" s="2044"/>
      <c r="K61" s="1829"/>
      <c r="L61" s="454"/>
      <c r="S61"/>
    </row>
    <row r="62" spans="1:25" s="6" customFormat="1" ht="9.75" customHeight="1">
      <c r="A62" s="2552"/>
      <c r="B62" s="2553"/>
      <c r="C62" s="2553"/>
      <c r="D62" s="2553"/>
      <c r="E62" s="2553"/>
      <c r="F62" s="2553"/>
      <c r="G62" s="2553"/>
      <c r="H62" s="2553"/>
      <c r="I62" s="2553"/>
      <c r="J62" s="2553"/>
      <c r="K62" s="2553"/>
      <c r="L62" s="2554"/>
      <c r="S62"/>
    </row>
    <row r="63" spans="1:25" s="41" customFormat="1">
      <c r="A63" s="234" t="s">
        <v>4101</v>
      </c>
      <c r="B63" s="1885">
        <v>45298</v>
      </c>
      <c r="C63" s="24"/>
      <c r="D63" s="2059"/>
      <c r="E63" s="24">
        <v>19621</v>
      </c>
      <c r="F63" s="24" t="s">
        <v>1115</v>
      </c>
      <c r="G63" s="24">
        <v>5307</v>
      </c>
      <c r="H63" s="24" t="s">
        <v>739</v>
      </c>
      <c r="I63" s="1048">
        <v>100</v>
      </c>
      <c r="J63" s="24"/>
      <c r="K63" s="24"/>
      <c r="L63" s="461" t="s">
        <v>4433</v>
      </c>
      <c r="M63" s="249"/>
      <c r="N63" s="249"/>
      <c r="O63" s="249"/>
      <c r="P63" s="249"/>
      <c r="Q63" s="249"/>
      <c r="R63" s="249"/>
      <c r="T63" s="1836"/>
      <c r="U63" s="249"/>
      <c r="V63" s="249"/>
      <c r="W63" s="249"/>
      <c r="X63" s="249"/>
      <c r="Y63" s="249"/>
    </row>
    <row r="64" spans="1:25" s="41" customFormat="1">
      <c r="A64" s="234" t="s">
        <v>4101</v>
      </c>
      <c r="B64" s="1885">
        <v>45300</v>
      </c>
      <c r="C64" s="24"/>
      <c r="D64" s="2059"/>
      <c r="E64" s="24">
        <v>19919</v>
      </c>
      <c r="F64" s="24" t="s">
        <v>1115</v>
      </c>
      <c r="G64" s="24">
        <v>5307</v>
      </c>
      <c r="H64" s="24" t="s">
        <v>739</v>
      </c>
      <c r="I64" s="1048">
        <v>100</v>
      </c>
      <c r="J64" s="24"/>
      <c r="K64" s="24"/>
      <c r="L64" s="461" t="s">
        <v>4433</v>
      </c>
      <c r="M64" s="249"/>
      <c r="N64" s="249"/>
      <c r="O64" s="249"/>
      <c r="P64" s="249"/>
      <c r="Q64" s="249"/>
      <c r="R64" s="249"/>
      <c r="T64" s="1836"/>
      <c r="U64" s="249"/>
      <c r="V64" s="249"/>
      <c r="W64" s="249"/>
      <c r="X64" s="249"/>
      <c r="Y64" s="249"/>
    </row>
    <row r="65" spans="1:19" s="6" customFormat="1">
      <c r="A65" s="235"/>
      <c r="B65" s="1841"/>
      <c r="C65" s="1841"/>
      <c r="D65" s="2060"/>
      <c r="E65" s="1829"/>
      <c r="F65" s="2044"/>
      <c r="G65" s="2044"/>
      <c r="H65" s="2044"/>
      <c r="I65" s="1955"/>
      <c r="J65" s="2044"/>
      <c r="K65" s="1829"/>
      <c r="L65" s="454"/>
      <c r="S65"/>
    </row>
    <row r="66" spans="1:19" s="6" customFormat="1" ht="10.5" customHeight="1">
      <c r="A66" s="2552"/>
      <c r="B66" s="2553"/>
      <c r="C66" s="2553"/>
      <c r="D66" s="2553"/>
      <c r="E66" s="2553"/>
      <c r="F66" s="2553"/>
      <c r="G66" s="2553"/>
      <c r="H66" s="2553"/>
      <c r="I66" s="2553"/>
      <c r="J66" s="2553"/>
      <c r="K66" s="2553"/>
      <c r="L66" s="2554"/>
      <c r="S66"/>
    </row>
    <row r="67" spans="1:19" s="6" customFormat="1">
      <c r="A67" s="25" t="s">
        <v>4101</v>
      </c>
      <c r="B67" s="14">
        <v>45298</v>
      </c>
      <c r="C67" s="9"/>
      <c r="D67" s="166"/>
      <c r="E67" s="9">
        <v>19493</v>
      </c>
      <c r="F67" s="9" t="s">
        <v>1221</v>
      </c>
      <c r="G67" s="9">
        <v>5305</v>
      </c>
      <c r="H67" s="2048" t="s">
        <v>4115</v>
      </c>
      <c r="I67" s="10">
        <v>100</v>
      </c>
      <c r="J67" s="56" t="s">
        <v>4359</v>
      </c>
      <c r="K67" s="56" t="s">
        <v>1794</v>
      </c>
      <c r="L67" s="1895" t="s">
        <v>4414</v>
      </c>
      <c r="S67"/>
    </row>
    <row r="68" spans="1:19" s="6" customFormat="1">
      <c r="A68" s="25" t="s">
        <v>4101</v>
      </c>
      <c r="B68" s="14">
        <v>45298</v>
      </c>
      <c r="C68" s="9"/>
      <c r="D68" s="166"/>
      <c r="E68" s="9">
        <v>19494</v>
      </c>
      <c r="F68" s="9" t="s">
        <v>1221</v>
      </c>
      <c r="G68" s="9">
        <v>5305</v>
      </c>
      <c r="H68" s="2048" t="s">
        <v>4115</v>
      </c>
      <c r="I68" s="10">
        <v>100</v>
      </c>
      <c r="J68" s="56" t="s">
        <v>4359</v>
      </c>
      <c r="K68" s="56"/>
      <c r="L68" s="1895" t="s">
        <v>4414</v>
      </c>
      <c r="S68"/>
    </row>
    <row r="69" spans="1:19" s="6" customFormat="1">
      <c r="A69" s="25" t="s">
        <v>4101</v>
      </c>
      <c r="B69" s="14">
        <v>45312</v>
      </c>
      <c r="C69" s="9"/>
      <c r="D69" s="166"/>
      <c r="E69" s="9">
        <v>19510</v>
      </c>
      <c r="F69" s="9" t="s">
        <v>1221</v>
      </c>
      <c r="G69" s="9">
        <v>5305</v>
      </c>
      <c r="H69" s="2048" t="s">
        <v>4390</v>
      </c>
      <c r="I69" s="10">
        <v>100</v>
      </c>
      <c r="J69" s="56" t="s">
        <v>4359</v>
      </c>
      <c r="K69" s="56"/>
      <c r="L69" s="1895" t="s">
        <v>4414</v>
      </c>
      <c r="S69"/>
    </row>
    <row r="70" spans="1:19" s="6" customFormat="1">
      <c r="A70" s="25" t="s">
        <v>4101</v>
      </c>
      <c r="B70" s="14">
        <v>45319</v>
      </c>
      <c r="C70" s="9"/>
      <c r="D70" s="166"/>
      <c r="E70" s="9">
        <v>19511</v>
      </c>
      <c r="F70" s="9" t="s">
        <v>1221</v>
      </c>
      <c r="G70" s="9">
        <v>5305</v>
      </c>
      <c r="H70" s="2048" t="s">
        <v>4115</v>
      </c>
      <c r="I70" s="10">
        <v>100</v>
      </c>
      <c r="J70" s="56" t="s">
        <v>4359</v>
      </c>
      <c r="K70" s="56"/>
      <c r="L70" s="1895" t="s">
        <v>4414</v>
      </c>
      <c r="S70"/>
    </row>
    <row r="71" spans="1:19" s="6" customFormat="1">
      <c r="A71" s="25" t="s">
        <v>4120</v>
      </c>
      <c r="B71" s="14">
        <v>45298</v>
      </c>
      <c r="C71" s="9"/>
      <c r="D71" s="166"/>
      <c r="E71" s="9">
        <v>19552</v>
      </c>
      <c r="F71" s="9" t="s">
        <v>1221</v>
      </c>
      <c r="G71" s="9">
        <v>5305</v>
      </c>
      <c r="H71" s="2048" t="s">
        <v>4115</v>
      </c>
      <c r="I71" s="10">
        <v>300</v>
      </c>
      <c r="J71" s="56" t="s">
        <v>4359</v>
      </c>
      <c r="K71" s="56"/>
      <c r="L71" s="1895" t="s">
        <v>4405</v>
      </c>
      <c r="S71"/>
    </row>
    <row r="72" spans="1:19" s="6" customFormat="1">
      <c r="A72" s="25" t="s">
        <v>4120</v>
      </c>
      <c r="B72" s="14">
        <v>45298</v>
      </c>
      <c r="C72" s="9"/>
      <c r="D72" s="166"/>
      <c r="E72" s="9">
        <v>19553</v>
      </c>
      <c r="F72" s="9" t="s">
        <v>1221</v>
      </c>
      <c r="G72" s="9">
        <v>5305</v>
      </c>
      <c r="H72" s="2048" t="s">
        <v>4115</v>
      </c>
      <c r="I72" s="10">
        <v>300</v>
      </c>
      <c r="J72" s="56" t="s">
        <v>4359</v>
      </c>
      <c r="K72" s="56"/>
      <c r="L72" s="1895" t="s">
        <v>4405</v>
      </c>
      <c r="S72"/>
    </row>
    <row r="73" spans="1:19" s="16" customFormat="1">
      <c r="A73" s="25" t="s">
        <v>4101</v>
      </c>
      <c r="B73" s="14">
        <v>45298</v>
      </c>
      <c r="C73" s="9"/>
      <c r="D73" s="166"/>
      <c r="E73" s="9">
        <v>19828</v>
      </c>
      <c r="F73" s="9" t="s">
        <v>1221</v>
      </c>
      <c r="G73" s="9">
        <v>5305</v>
      </c>
      <c r="H73" s="2048" t="s">
        <v>4115</v>
      </c>
      <c r="I73" s="10">
        <v>100</v>
      </c>
      <c r="J73" s="56" t="s">
        <v>4359</v>
      </c>
      <c r="K73" s="56"/>
      <c r="L73" s="1895"/>
      <c r="S73" s="15"/>
    </row>
    <row r="74" spans="1:19" s="6" customFormat="1">
      <c r="A74" s="25" t="s">
        <v>4120</v>
      </c>
      <c r="B74" s="14">
        <v>45319</v>
      </c>
      <c r="C74" s="9"/>
      <c r="D74" s="166"/>
      <c r="E74" s="9">
        <v>19556</v>
      </c>
      <c r="F74" s="9" t="s">
        <v>1221</v>
      </c>
      <c r="G74" s="9">
        <v>5305</v>
      </c>
      <c r="H74" s="2048" t="s">
        <v>4115</v>
      </c>
      <c r="I74" s="10">
        <v>300</v>
      </c>
      <c r="J74" s="56" t="s">
        <v>4359</v>
      </c>
      <c r="K74" s="56"/>
      <c r="L74" s="1895" t="s">
        <v>4405</v>
      </c>
      <c r="S74"/>
    </row>
    <row r="75" spans="1:19" s="6" customFormat="1">
      <c r="A75" s="234"/>
      <c r="B75" s="1885"/>
      <c r="C75" s="24"/>
      <c r="D75" s="2059"/>
      <c r="E75" s="24"/>
      <c r="F75" s="24"/>
      <c r="G75" s="24"/>
      <c r="H75" s="2043"/>
      <c r="I75" s="1048"/>
      <c r="J75" s="24"/>
      <c r="K75" s="24"/>
      <c r="L75" s="461"/>
      <c r="S75"/>
    </row>
    <row r="76" spans="1:19" s="6" customFormat="1">
      <c r="A76" s="234"/>
      <c r="B76" s="1885"/>
      <c r="C76" s="24"/>
      <c r="D76" s="2059"/>
      <c r="E76" s="24"/>
      <c r="F76" s="24"/>
      <c r="G76" s="24"/>
      <c r="H76" s="2043"/>
      <c r="I76" s="1048"/>
      <c r="J76" s="24"/>
      <c r="K76" s="24"/>
      <c r="L76" s="461"/>
      <c r="S76"/>
    </row>
    <row r="77" spans="1:19" s="6" customFormat="1">
      <c r="A77" s="234"/>
      <c r="B77" s="1885"/>
      <c r="C77" s="24"/>
      <c r="D77" s="2059"/>
      <c r="E77" s="24"/>
      <c r="F77" s="24"/>
      <c r="G77" s="24"/>
      <c r="H77" s="2043"/>
      <c r="I77" s="1048"/>
      <c r="J77" s="24"/>
      <c r="K77" s="24"/>
      <c r="L77" s="461"/>
      <c r="S77"/>
    </row>
    <row r="78" spans="1:19" s="6" customFormat="1">
      <c r="A78" s="234"/>
      <c r="B78" s="1885"/>
      <c r="C78" s="24"/>
      <c r="D78" s="2059"/>
      <c r="E78" s="24"/>
      <c r="F78" s="24"/>
      <c r="G78" s="24"/>
      <c r="H78" s="2043"/>
      <c r="I78" s="1048"/>
      <c r="J78" s="24"/>
      <c r="K78" s="24"/>
      <c r="L78" s="461"/>
      <c r="S78"/>
    </row>
    <row r="79" spans="1:19" s="16" customFormat="1" ht="9" customHeight="1">
      <c r="A79" s="2555"/>
      <c r="B79" s="2556"/>
      <c r="C79" s="2556"/>
      <c r="D79" s="2556"/>
      <c r="E79" s="2556"/>
      <c r="F79" s="2556"/>
      <c r="G79" s="2556"/>
      <c r="H79" s="2556"/>
      <c r="I79" s="2556"/>
      <c r="J79" s="2556"/>
      <c r="K79" s="2556"/>
      <c r="L79" s="2557"/>
      <c r="S79" s="15"/>
    </row>
    <row r="80" spans="1:19" s="6" customFormat="1">
      <c r="A80" s="25" t="s">
        <v>4101</v>
      </c>
      <c r="B80" s="14">
        <v>45298</v>
      </c>
      <c r="C80" s="9"/>
      <c r="D80" s="166"/>
      <c r="E80" s="9">
        <v>19513</v>
      </c>
      <c r="F80" s="9" t="s">
        <v>1221</v>
      </c>
      <c r="G80" s="9">
        <v>5299</v>
      </c>
      <c r="H80" s="2048" t="s">
        <v>4100</v>
      </c>
      <c r="I80" s="10">
        <v>20</v>
      </c>
      <c r="J80" s="56" t="s">
        <v>4354</v>
      </c>
      <c r="K80" s="9" t="s">
        <v>4392</v>
      </c>
      <c r="L80" s="458"/>
      <c r="S80"/>
    </row>
    <row r="81" spans="1:25" s="6" customFormat="1">
      <c r="A81" s="25" t="s">
        <v>4120</v>
      </c>
      <c r="B81" s="14">
        <v>45298</v>
      </c>
      <c r="C81" s="9"/>
      <c r="D81" s="166"/>
      <c r="E81" s="9">
        <v>19561</v>
      </c>
      <c r="F81" s="9" t="s">
        <v>1221</v>
      </c>
      <c r="G81" s="9">
        <v>5310</v>
      </c>
      <c r="H81" s="2048" t="s">
        <v>4100</v>
      </c>
      <c r="I81" s="10">
        <v>100</v>
      </c>
      <c r="J81" s="56" t="s">
        <v>4152</v>
      </c>
      <c r="K81" s="56" t="s">
        <v>4359</v>
      </c>
      <c r="L81" s="1895" t="s">
        <v>4409</v>
      </c>
      <c r="S81"/>
    </row>
    <row r="82" spans="1:25" s="6" customFormat="1">
      <c r="A82" s="25" t="s">
        <v>4120</v>
      </c>
      <c r="B82" s="14">
        <v>45298</v>
      </c>
      <c r="C82" s="9"/>
      <c r="D82" s="166"/>
      <c r="E82" s="9">
        <v>19562</v>
      </c>
      <c r="F82" s="9" t="s">
        <v>1221</v>
      </c>
      <c r="G82" s="9">
        <v>5310</v>
      </c>
      <c r="H82" s="2048" t="s">
        <v>4100</v>
      </c>
      <c r="I82" s="10">
        <v>100</v>
      </c>
      <c r="J82" s="56" t="s">
        <v>4152</v>
      </c>
      <c r="K82" s="56" t="s">
        <v>4359</v>
      </c>
      <c r="L82" s="1895" t="s">
        <v>4409</v>
      </c>
      <c r="S82"/>
    </row>
    <row r="83" spans="1:25" s="6" customFormat="1">
      <c r="A83" s="25" t="s">
        <v>4120</v>
      </c>
      <c r="B83" s="14">
        <v>45313</v>
      </c>
      <c r="C83" s="9"/>
      <c r="D83" s="166"/>
      <c r="E83" s="9">
        <v>19563</v>
      </c>
      <c r="F83" s="9" t="s">
        <v>1221</v>
      </c>
      <c r="G83" s="9">
        <v>5310</v>
      </c>
      <c r="H83" s="2048" t="s">
        <v>4100</v>
      </c>
      <c r="I83" s="10">
        <v>100</v>
      </c>
      <c r="J83" s="56" t="s">
        <v>4152</v>
      </c>
      <c r="K83" s="56" t="s">
        <v>4359</v>
      </c>
      <c r="L83" s="1895" t="s">
        <v>4409</v>
      </c>
      <c r="S83"/>
    </row>
    <row r="84" spans="1:25" s="6" customFormat="1">
      <c r="A84" s="235" t="s">
        <v>4120</v>
      </c>
      <c r="B84" s="1841">
        <v>45319</v>
      </c>
      <c r="C84" s="1841"/>
      <c r="D84" s="2060"/>
      <c r="E84" s="1829">
        <v>19855</v>
      </c>
      <c r="F84" s="2044" t="s">
        <v>1221</v>
      </c>
      <c r="G84" s="24">
        <v>5310</v>
      </c>
      <c r="H84" s="2043" t="s">
        <v>4100</v>
      </c>
      <c r="I84" s="1048">
        <v>100</v>
      </c>
      <c r="J84" s="24" t="s">
        <v>4152</v>
      </c>
      <c r="K84" s="24"/>
      <c r="L84" s="461" t="s">
        <v>4409</v>
      </c>
      <c r="S84"/>
    </row>
    <row r="85" spans="1:25" s="6" customFormat="1">
      <c r="A85" s="235"/>
      <c r="B85" s="1841"/>
      <c r="C85" s="1841"/>
      <c r="D85" s="2060"/>
      <c r="E85" s="1829"/>
      <c r="F85" s="2044"/>
      <c r="G85" s="24"/>
      <c r="H85" s="2043"/>
      <c r="I85" s="1048"/>
      <c r="J85" s="24"/>
      <c r="K85" s="24"/>
      <c r="L85" s="461"/>
      <c r="S85"/>
    </row>
    <row r="86" spans="1:25" s="6" customFormat="1">
      <c r="A86" s="235"/>
      <c r="B86" s="1841"/>
      <c r="C86" s="1841"/>
      <c r="D86" s="2060"/>
      <c r="E86" s="1829"/>
      <c r="F86" s="2044"/>
      <c r="G86" s="24"/>
      <c r="H86" s="2043"/>
      <c r="I86" s="1048"/>
      <c r="J86" s="24"/>
      <c r="K86" s="24"/>
      <c r="L86" s="461"/>
      <c r="S86"/>
    </row>
    <row r="87" spans="1:25" s="6" customFormat="1">
      <c r="A87" s="234"/>
      <c r="B87" s="1885"/>
      <c r="C87" s="24"/>
      <c r="D87" s="2059"/>
      <c r="E87" s="24"/>
      <c r="F87" s="24"/>
      <c r="G87" s="24"/>
      <c r="H87" s="2043"/>
      <c r="I87" s="1048"/>
      <c r="J87" s="24"/>
      <c r="K87" s="24"/>
      <c r="L87" s="461"/>
      <c r="S87"/>
    </row>
    <row r="88" spans="1:25" s="6" customFormat="1">
      <c r="A88" s="234"/>
      <c r="B88" s="1885"/>
      <c r="C88" s="24"/>
      <c r="D88" s="2059"/>
      <c r="E88" s="24"/>
      <c r="F88" s="24"/>
      <c r="G88" s="24"/>
      <c r="H88" s="2043"/>
      <c r="I88" s="1048"/>
      <c r="J88" s="24"/>
      <c r="K88" s="24"/>
      <c r="L88" s="461"/>
      <c r="S88"/>
    </row>
    <row r="89" spans="1:25" s="6" customFormat="1" ht="10.5" customHeight="1">
      <c r="A89" s="2095"/>
      <c r="B89" s="2096"/>
      <c r="C89" s="2097"/>
      <c r="D89" s="2098"/>
      <c r="E89" s="2097"/>
      <c r="F89" s="2097"/>
      <c r="G89" s="2097"/>
      <c r="H89" s="2101"/>
      <c r="I89" s="2099"/>
      <c r="J89" s="2097"/>
      <c r="K89" s="2097"/>
      <c r="L89" s="2100"/>
      <c r="S89"/>
    </row>
    <row r="90" spans="1:25" s="6" customFormat="1">
      <c r="A90" s="25" t="s">
        <v>4120</v>
      </c>
      <c r="B90" s="14">
        <v>45298</v>
      </c>
      <c r="C90" s="9"/>
      <c r="D90" s="166"/>
      <c r="E90" s="9">
        <v>19564</v>
      </c>
      <c r="F90" s="9" t="s">
        <v>1221</v>
      </c>
      <c r="G90" s="9">
        <v>5299</v>
      </c>
      <c r="H90" s="2048" t="s">
        <v>4100</v>
      </c>
      <c r="I90" s="10">
        <v>10</v>
      </c>
      <c r="J90" s="56" t="s">
        <v>4151</v>
      </c>
      <c r="K90" s="56" t="s">
        <v>4359</v>
      </c>
      <c r="L90" s="1895" t="s">
        <v>4410</v>
      </c>
      <c r="S90"/>
    </row>
    <row r="91" spans="1:25" s="15" customFormat="1">
      <c r="A91" s="25" t="s">
        <v>4120</v>
      </c>
      <c r="B91" s="14">
        <v>45305</v>
      </c>
      <c r="C91" s="1951"/>
      <c r="D91" s="2067"/>
      <c r="E91" s="2048" t="s">
        <v>4412</v>
      </c>
      <c r="F91" s="2048" t="s">
        <v>1221</v>
      </c>
      <c r="G91" s="2048" t="s">
        <v>4118</v>
      </c>
      <c r="H91" s="2048" t="s">
        <v>4100</v>
      </c>
      <c r="I91" s="2048" t="s">
        <v>1132</v>
      </c>
      <c r="J91" s="2089" t="s">
        <v>4151</v>
      </c>
      <c r="K91" s="2089" t="s">
        <v>4359</v>
      </c>
      <c r="L91" s="2090" t="s">
        <v>4410</v>
      </c>
      <c r="M91" s="1605"/>
      <c r="N91" s="16"/>
      <c r="O91" s="16"/>
      <c r="P91" s="16"/>
      <c r="Q91" s="16"/>
      <c r="R91" s="16"/>
      <c r="T91" s="16"/>
      <c r="U91" s="16"/>
      <c r="V91" s="16"/>
      <c r="W91" s="16"/>
      <c r="X91" s="16"/>
      <c r="Y91" s="16"/>
    </row>
    <row r="92" spans="1:25" s="6" customFormat="1">
      <c r="A92" s="235"/>
      <c r="B92" s="1841"/>
      <c r="C92" s="1841"/>
      <c r="D92" s="2060"/>
      <c r="E92" s="1829"/>
      <c r="F92" s="2044"/>
      <c r="G92" s="2044"/>
      <c r="H92" s="2044"/>
      <c r="I92" s="1955"/>
      <c r="J92" s="2044"/>
      <c r="K92" s="1829"/>
      <c r="L92" s="454"/>
      <c r="S92"/>
    </row>
    <row r="93" spans="1:25" s="6" customFormat="1">
      <c r="A93" s="235"/>
      <c r="B93" s="1841"/>
      <c r="C93" s="1841"/>
      <c r="D93" s="2060"/>
      <c r="E93" s="1829"/>
      <c r="F93" s="2044"/>
      <c r="G93" s="2044"/>
      <c r="H93" s="2044"/>
      <c r="I93" s="1955"/>
      <c r="J93" s="2044"/>
      <c r="K93" s="1829"/>
      <c r="L93" s="454"/>
      <c r="S93"/>
    </row>
    <row r="94" spans="1:25" s="6" customFormat="1">
      <c r="A94" s="235"/>
      <c r="B94" s="1841"/>
      <c r="C94" s="1841"/>
      <c r="D94" s="2060"/>
      <c r="E94" s="1829"/>
      <c r="F94" s="2044"/>
      <c r="G94" s="2044"/>
      <c r="H94" s="2044"/>
      <c r="I94" s="1955"/>
      <c r="J94" s="2044"/>
      <c r="K94" s="1829"/>
      <c r="L94" s="454"/>
      <c r="S94"/>
    </row>
    <row r="95" spans="1:25" s="6" customFormat="1">
      <c r="A95" s="235"/>
      <c r="B95" s="1841"/>
      <c r="C95" s="1841"/>
      <c r="D95" s="2060"/>
      <c r="E95" s="1829"/>
      <c r="F95" s="2044"/>
      <c r="G95" s="2044"/>
      <c r="H95" s="2044"/>
      <c r="I95" s="1955"/>
      <c r="J95" s="2044"/>
      <c r="K95" s="1829"/>
      <c r="L95" s="454"/>
      <c r="S95"/>
    </row>
    <row r="96" spans="1:25" s="6" customFormat="1">
      <c r="A96" s="235"/>
      <c r="B96" s="1841"/>
      <c r="C96" s="1841"/>
      <c r="D96" s="2060"/>
      <c r="E96" s="1829"/>
      <c r="F96" s="2044"/>
      <c r="G96" s="2044"/>
      <c r="H96" s="2044"/>
      <c r="I96" s="1955"/>
      <c r="J96" s="2044"/>
      <c r="K96" s="1829"/>
      <c r="L96" s="454"/>
      <c r="S96"/>
    </row>
    <row r="97" spans="1:25" s="6" customFormat="1">
      <c r="A97" s="235"/>
      <c r="B97" s="1841"/>
      <c r="C97" s="1841"/>
      <c r="D97" s="2060"/>
      <c r="E97" s="1829"/>
      <c r="F97" s="2044"/>
      <c r="G97" s="2044"/>
      <c r="H97" s="2044"/>
      <c r="I97" s="1955"/>
      <c r="J97" s="2044"/>
      <c r="K97" s="1829"/>
      <c r="L97" s="454"/>
      <c r="S97"/>
    </row>
    <row r="98" spans="1:25" s="6" customFormat="1" ht="9" customHeight="1">
      <c r="A98" s="2552"/>
      <c r="B98" s="2553"/>
      <c r="C98" s="2553"/>
      <c r="D98" s="2553"/>
      <c r="E98" s="2553"/>
      <c r="F98" s="2553"/>
      <c r="G98" s="2553"/>
      <c r="H98" s="2553"/>
      <c r="I98" s="2553"/>
      <c r="J98" s="2553"/>
      <c r="K98" s="2553"/>
      <c r="L98" s="2554"/>
      <c r="S98"/>
    </row>
    <row r="99" spans="1:25" s="41" customFormat="1">
      <c r="A99" s="25" t="s">
        <v>4101</v>
      </c>
      <c r="B99" s="14">
        <v>45298</v>
      </c>
      <c r="C99" s="9"/>
      <c r="D99" s="166"/>
      <c r="E99" s="9">
        <v>19508</v>
      </c>
      <c r="F99" s="9" t="s">
        <v>1115</v>
      </c>
      <c r="G99" s="56">
        <v>5297</v>
      </c>
      <c r="H99" s="56" t="s">
        <v>4097</v>
      </c>
      <c r="I99" s="57">
        <v>54</v>
      </c>
      <c r="J99" s="56"/>
      <c r="K99" s="56" t="s">
        <v>4431</v>
      </c>
      <c r="L99" s="1895" t="s">
        <v>4415</v>
      </c>
      <c r="M99" s="249"/>
      <c r="N99" s="249"/>
      <c r="O99" s="249"/>
      <c r="P99" s="249"/>
      <c r="Q99" s="249"/>
      <c r="R99" s="249"/>
      <c r="T99" s="1836"/>
      <c r="U99" s="249"/>
      <c r="V99" s="249"/>
      <c r="W99" s="249"/>
      <c r="X99" s="249"/>
      <c r="Y99" s="249"/>
    </row>
    <row r="100" spans="1:25" s="41" customFormat="1">
      <c r="A100" s="25" t="s">
        <v>4101</v>
      </c>
      <c r="B100" s="14">
        <v>45298</v>
      </c>
      <c r="C100" s="14">
        <v>45624</v>
      </c>
      <c r="D100" s="166"/>
      <c r="E100" s="9">
        <v>19690</v>
      </c>
      <c r="F100" s="9" t="s">
        <v>1115</v>
      </c>
      <c r="G100" s="56">
        <v>5297</v>
      </c>
      <c r="H100" s="56" t="s">
        <v>4097</v>
      </c>
      <c r="I100" s="57">
        <v>54</v>
      </c>
      <c r="J100" s="56"/>
      <c r="K100" s="56" t="s">
        <v>4359</v>
      </c>
      <c r="L100" s="1895"/>
      <c r="M100" s="249"/>
      <c r="N100" s="249"/>
      <c r="O100" s="249"/>
      <c r="P100" s="249"/>
      <c r="Q100" s="249"/>
      <c r="R100" s="249"/>
      <c r="T100" s="1836"/>
      <c r="U100" s="249"/>
      <c r="V100" s="249"/>
      <c r="W100" s="249"/>
      <c r="X100" s="249"/>
      <c r="Y100" s="249"/>
    </row>
    <row r="101" spans="1:25" s="6" customFormat="1">
      <c r="A101" s="35" t="s">
        <v>4101</v>
      </c>
      <c r="B101" s="1843">
        <v>45319</v>
      </c>
      <c r="C101" s="1843"/>
      <c r="D101" s="2062"/>
      <c r="E101" s="1835">
        <v>19754</v>
      </c>
      <c r="F101" s="2049" t="s">
        <v>1115</v>
      </c>
      <c r="G101" s="2049">
        <v>5297</v>
      </c>
      <c r="H101" s="2049" t="s">
        <v>4097</v>
      </c>
      <c r="I101" s="2094">
        <v>54</v>
      </c>
      <c r="J101" s="2052" t="s">
        <v>4359</v>
      </c>
      <c r="K101" s="1845"/>
      <c r="L101" s="790" t="s">
        <v>4461</v>
      </c>
      <c r="S101"/>
    </row>
    <row r="102" spans="1:25" s="6" customFormat="1">
      <c r="A102" s="35" t="s">
        <v>4101</v>
      </c>
      <c r="B102" s="1843">
        <v>45312</v>
      </c>
      <c r="C102" s="1843"/>
      <c r="D102" s="2062"/>
      <c r="E102" s="1835">
        <v>19755</v>
      </c>
      <c r="F102" s="2049" t="s">
        <v>1115</v>
      </c>
      <c r="G102" s="2049">
        <v>5298</v>
      </c>
      <c r="H102" s="2049" t="s">
        <v>4097</v>
      </c>
      <c r="I102" s="2094">
        <v>54</v>
      </c>
      <c r="J102" s="2052" t="s">
        <v>4359</v>
      </c>
      <c r="K102" s="1845"/>
      <c r="L102" s="790" t="s">
        <v>4463</v>
      </c>
      <c r="S102"/>
    </row>
    <row r="103" spans="1:25" s="41" customFormat="1">
      <c r="A103" s="234"/>
      <c r="B103" s="1885"/>
      <c r="C103" s="1885"/>
      <c r="D103" s="2059"/>
      <c r="E103" s="24"/>
      <c r="F103" s="24"/>
      <c r="G103" s="24"/>
      <c r="H103" s="24"/>
      <c r="I103" s="1048"/>
      <c r="J103" s="24"/>
      <c r="K103" s="24"/>
      <c r="L103" s="461"/>
      <c r="M103" s="249"/>
      <c r="N103" s="249"/>
      <c r="O103" s="249"/>
      <c r="P103" s="249"/>
      <c r="Q103" s="249"/>
      <c r="R103" s="249"/>
      <c r="T103" s="1836"/>
      <c r="U103" s="249"/>
      <c r="V103" s="249"/>
      <c r="W103" s="249"/>
      <c r="X103" s="249"/>
      <c r="Y103" s="249"/>
    </row>
    <row r="104" spans="1:25" s="41" customFormat="1">
      <c r="A104" s="234"/>
      <c r="B104" s="1885"/>
      <c r="C104" s="1885"/>
      <c r="D104" s="2059"/>
      <c r="E104" s="24"/>
      <c r="F104" s="24"/>
      <c r="G104" s="24"/>
      <c r="H104" s="24"/>
      <c r="I104" s="1048"/>
      <c r="J104" s="24"/>
      <c r="K104" s="24"/>
      <c r="L104" s="461"/>
      <c r="M104" s="249"/>
      <c r="N104" s="249"/>
      <c r="O104" s="249"/>
      <c r="P104" s="249"/>
      <c r="Q104" s="249"/>
      <c r="R104" s="249"/>
      <c r="T104" s="1836"/>
      <c r="U104" s="249"/>
      <c r="V104" s="249"/>
      <c r="W104" s="249"/>
      <c r="X104" s="249"/>
      <c r="Y104" s="249"/>
    </row>
    <row r="105" spans="1:25" s="41" customFormat="1">
      <c r="A105" s="234"/>
      <c r="B105" s="1885"/>
      <c r="C105" s="1885"/>
      <c r="D105" s="2059"/>
      <c r="E105" s="24"/>
      <c r="F105" s="24"/>
      <c r="G105" s="24"/>
      <c r="H105" s="24"/>
      <c r="I105" s="1048"/>
      <c r="J105" s="24"/>
      <c r="K105" s="24"/>
      <c r="L105" s="461"/>
      <c r="M105" s="249"/>
      <c r="N105" s="249"/>
      <c r="O105" s="249"/>
      <c r="P105" s="249"/>
      <c r="Q105" s="249"/>
      <c r="R105" s="249"/>
      <c r="T105" s="1836"/>
      <c r="U105" s="249"/>
      <c r="V105" s="249"/>
      <c r="W105" s="249"/>
      <c r="X105" s="249"/>
      <c r="Y105" s="249"/>
    </row>
    <row r="106" spans="1:25" s="6" customFormat="1">
      <c r="A106" s="235"/>
      <c r="B106" s="1841"/>
      <c r="C106" s="1841"/>
      <c r="D106" s="2060"/>
      <c r="E106" s="1829"/>
      <c r="F106" s="2044"/>
      <c r="G106" s="2044"/>
      <c r="H106" s="2044"/>
      <c r="I106" s="1955"/>
      <c r="J106" s="2044"/>
      <c r="K106" s="1829"/>
      <c r="L106" s="454"/>
      <c r="S106"/>
    </row>
    <row r="107" spans="1:25" s="6" customFormat="1">
      <c r="A107" s="235"/>
      <c r="B107" s="1841"/>
      <c r="C107" s="1841"/>
      <c r="D107" s="2060"/>
      <c r="E107" s="1829"/>
      <c r="F107" s="2044"/>
      <c r="G107" s="2044"/>
      <c r="H107" s="2044"/>
      <c r="I107" s="1955"/>
      <c r="J107" s="2044"/>
      <c r="K107" s="1829"/>
      <c r="L107" s="454"/>
      <c r="S107"/>
    </row>
    <row r="108" spans="1:25" s="6" customFormat="1" ht="18.75">
      <c r="A108" s="2549" t="s">
        <v>4485</v>
      </c>
      <c r="B108" s="2550"/>
      <c r="C108" s="2550"/>
      <c r="D108" s="2550"/>
      <c r="E108" s="2550"/>
      <c r="F108" s="2550"/>
      <c r="G108" s="2550"/>
      <c r="H108" s="2550"/>
      <c r="I108" s="2550"/>
      <c r="J108" s="2550"/>
      <c r="K108" s="2550"/>
      <c r="L108" s="2551"/>
      <c r="S108"/>
    </row>
    <row r="109" spans="1:25" s="6" customFormat="1">
      <c r="A109" s="235" t="s">
        <v>4101</v>
      </c>
      <c r="B109" s="1841">
        <v>45326</v>
      </c>
      <c r="C109" s="1841"/>
      <c r="D109" s="2060"/>
      <c r="E109" s="1829">
        <v>19827</v>
      </c>
      <c r="F109" s="2044" t="s">
        <v>1115</v>
      </c>
      <c r="G109" s="2044">
        <v>5297</v>
      </c>
      <c r="H109" s="2044" t="s">
        <v>4097</v>
      </c>
      <c r="I109" s="1955">
        <v>54</v>
      </c>
      <c r="J109" s="2044"/>
      <c r="K109" s="1829"/>
      <c r="L109" s="454"/>
      <c r="S109"/>
    </row>
    <row r="110" spans="1:25" s="6" customFormat="1">
      <c r="A110" s="235"/>
      <c r="B110" s="1841"/>
      <c r="C110" s="1841"/>
      <c r="D110" s="2060"/>
      <c r="E110" s="1829"/>
      <c r="F110" s="2044"/>
      <c r="G110" s="2044"/>
      <c r="H110" s="2044"/>
      <c r="I110" s="1955"/>
      <c r="J110" s="1954"/>
      <c r="K110" s="1829"/>
      <c r="L110" s="454"/>
      <c r="S110"/>
    </row>
    <row r="111" spans="1:25" s="6" customFormat="1">
      <c r="A111" s="235"/>
      <c r="B111" s="1841"/>
      <c r="C111" s="1841"/>
      <c r="D111" s="2060"/>
      <c r="E111" s="1829"/>
      <c r="F111" s="2044"/>
      <c r="G111" s="2044"/>
      <c r="H111" s="2044"/>
      <c r="I111" s="1955"/>
      <c r="J111" s="1954"/>
      <c r="K111" s="1829"/>
      <c r="L111" s="454"/>
      <c r="S111"/>
    </row>
    <row r="112" spans="1:25" s="6" customFormat="1" ht="10.5" customHeight="1">
      <c r="A112" s="2552"/>
      <c r="B112" s="2553"/>
      <c r="C112" s="2553"/>
      <c r="D112" s="2553"/>
      <c r="E112" s="2553"/>
      <c r="F112" s="2553"/>
      <c r="G112" s="2553"/>
      <c r="H112" s="2553"/>
      <c r="I112" s="2553"/>
      <c r="J112" s="2553"/>
      <c r="K112" s="2553"/>
      <c r="L112" s="2554"/>
      <c r="S112"/>
    </row>
    <row r="113" spans="1:25" s="6" customFormat="1">
      <c r="A113" s="235" t="s">
        <v>4120</v>
      </c>
      <c r="B113" s="1841">
        <v>45326</v>
      </c>
      <c r="C113" s="1841"/>
      <c r="D113" s="2060"/>
      <c r="E113" s="1829">
        <v>19859</v>
      </c>
      <c r="F113" s="2044" t="s">
        <v>1115</v>
      </c>
      <c r="G113" s="2044">
        <v>5309</v>
      </c>
      <c r="H113" s="2044" t="s">
        <v>4123</v>
      </c>
      <c r="I113" s="1955">
        <v>50</v>
      </c>
      <c r="J113" s="1954"/>
      <c r="K113" s="1829"/>
      <c r="L113" s="454" t="s">
        <v>4404</v>
      </c>
      <c r="S113"/>
    </row>
    <row r="114" spans="1:25" s="6" customFormat="1">
      <c r="A114" s="235"/>
      <c r="B114" s="1841"/>
      <c r="C114" s="1841"/>
      <c r="D114" s="2060"/>
      <c r="E114" s="1829"/>
      <c r="F114" s="2044"/>
      <c r="G114" s="2044"/>
      <c r="H114" s="2044"/>
      <c r="I114" s="1955"/>
      <c r="J114" s="1954"/>
      <c r="K114" s="1829"/>
      <c r="L114" s="454"/>
      <c r="S114"/>
    </row>
    <row r="115" spans="1:25" s="6" customFormat="1">
      <c r="A115" s="235"/>
      <c r="B115" s="1841"/>
      <c r="C115" s="1841"/>
      <c r="D115" s="2060"/>
      <c r="E115" s="1829"/>
      <c r="F115" s="2044"/>
      <c r="G115" s="2044"/>
      <c r="H115" s="2044"/>
      <c r="I115" s="1955"/>
      <c r="J115" s="1954"/>
      <c r="K115" s="1829"/>
      <c r="L115" s="454"/>
      <c r="S115"/>
    </row>
    <row r="116" spans="1:25" s="6" customFormat="1" ht="10.5" customHeight="1">
      <c r="A116" s="2552"/>
      <c r="B116" s="2553"/>
      <c r="C116" s="2553"/>
      <c r="D116" s="2553"/>
      <c r="E116" s="2553"/>
      <c r="F116" s="2553"/>
      <c r="G116" s="2553"/>
      <c r="H116" s="2553"/>
      <c r="I116" s="2553"/>
      <c r="J116" s="2553"/>
      <c r="K116" s="2553"/>
      <c r="L116" s="2554"/>
      <c r="S116"/>
    </row>
    <row r="117" spans="1:25" s="41" customFormat="1">
      <c r="A117" s="234" t="s">
        <v>4120</v>
      </c>
      <c r="B117" s="1885">
        <v>45326</v>
      </c>
      <c r="C117" s="24"/>
      <c r="D117" s="2059"/>
      <c r="E117" s="24">
        <v>19699</v>
      </c>
      <c r="F117" s="24" t="s">
        <v>4102</v>
      </c>
      <c r="G117" s="24">
        <v>5300</v>
      </c>
      <c r="H117" s="24" t="s">
        <v>4391</v>
      </c>
      <c r="I117" s="1048">
        <v>100</v>
      </c>
      <c r="J117" s="2078" t="s">
        <v>3486</v>
      </c>
      <c r="K117" s="24"/>
      <c r="L117" s="461" t="s">
        <v>4408</v>
      </c>
      <c r="M117" s="249"/>
      <c r="N117" s="249"/>
      <c r="O117" s="249"/>
      <c r="P117" s="249"/>
      <c r="Q117" s="249"/>
      <c r="R117" s="249"/>
      <c r="T117" s="1836"/>
      <c r="U117" s="249"/>
      <c r="V117" s="249"/>
      <c r="W117" s="249"/>
      <c r="X117" s="249"/>
      <c r="Y117" s="249"/>
    </row>
    <row r="118" spans="1:25" s="41" customFormat="1">
      <c r="A118" s="234" t="s">
        <v>4101</v>
      </c>
      <c r="B118" s="1885">
        <v>45326</v>
      </c>
      <c r="C118" s="24"/>
      <c r="D118" s="2059"/>
      <c r="E118" s="24">
        <v>19752</v>
      </c>
      <c r="F118" s="24" t="s">
        <v>4102</v>
      </c>
      <c r="G118" s="24">
        <v>5300</v>
      </c>
      <c r="H118" s="24" t="s">
        <v>4103</v>
      </c>
      <c r="I118" s="1048">
        <v>16</v>
      </c>
      <c r="J118" s="2078"/>
      <c r="K118" s="24"/>
      <c r="L118" s="461" t="s">
        <v>4460</v>
      </c>
      <c r="M118" s="249"/>
      <c r="N118" s="249"/>
      <c r="O118" s="249"/>
      <c r="P118" s="249"/>
      <c r="Q118" s="249"/>
      <c r="R118" s="249"/>
      <c r="T118" s="1836"/>
      <c r="U118" s="249"/>
      <c r="V118" s="249"/>
      <c r="W118" s="249"/>
      <c r="X118" s="249"/>
      <c r="Y118" s="249"/>
    </row>
    <row r="119" spans="1:25" s="41" customFormat="1">
      <c r="A119" s="234" t="s">
        <v>4120</v>
      </c>
      <c r="B119" s="1885">
        <v>45333</v>
      </c>
      <c r="C119" s="24"/>
      <c r="D119" s="2059"/>
      <c r="E119" s="24">
        <v>19853</v>
      </c>
      <c r="F119" s="24" t="s">
        <v>4102</v>
      </c>
      <c r="G119" s="24">
        <v>5300</v>
      </c>
      <c r="H119" s="24" t="s">
        <v>4488</v>
      </c>
      <c r="I119" s="1048">
        <v>100</v>
      </c>
      <c r="J119" s="2078"/>
      <c r="K119" s="24"/>
      <c r="L119" s="461" t="s">
        <v>4489</v>
      </c>
      <c r="M119" s="249"/>
      <c r="N119" s="249"/>
      <c r="O119" s="249"/>
      <c r="P119" s="249"/>
      <c r="Q119" s="249"/>
      <c r="R119" s="249"/>
      <c r="T119" s="1836"/>
      <c r="U119" s="249"/>
      <c r="V119" s="249"/>
      <c r="W119" s="249"/>
      <c r="X119" s="249"/>
      <c r="Y119" s="249"/>
    </row>
    <row r="120" spans="1:25" s="41" customFormat="1">
      <c r="A120" s="234"/>
      <c r="B120" s="1885"/>
      <c r="C120" s="24"/>
      <c r="D120" s="2059"/>
      <c r="E120" s="24"/>
      <c r="F120" s="24"/>
      <c r="G120" s="24"/>
      <c r="H120" s="24"/>
      <c r="I120" s="1048"/>
      <c r="J120" s="2078"/>
      <c r="K120" s="24"/>
      <c r="L120" s="461"/>
      <c r="M120" s="249"/>
      <c r="N120" s="249"/>
      <c r="O120" s="249"/>
      <c r="P120" s="249"/>
      <c r="Q120" s="249"/>
      <c r="R120" s="249"/>
      <c r="T120" s="1836"/>
      <c r="U120" s="249"/>
      <c r="V120" s="249"/>
      <c r="W120" s="249"/>
      <c r="X120" s="249"/>
      <c r="Y120" s="249"/>
    </row>
    <row r="121" spans="1:25" s="41" customFormat="1">
      <c r="A121" s="234"/>
      <c r="B121" s="1885"/>
      <c r="C121" s="24"/>
      <c r="D121" s="2059"/>
      <c r="E121" s="24"/>
      <c r="F121" s="24"/>
      <c r="G121" s="24"/>
      <c r="H121" s="24"/>
      <c r="I121" s="1048"/>
      <c r="J121" s="2078"/>
      <c r="K121" s="24"/>
      <c r="L121" s="461"/>
      <c r="M121" s="249"/>
      <c r="N121" s="249"/>
      <c r="O121" s="249"/>
      <c r="P121" s="249"/>
      <c r="Q121" s="249"/>
      <c r="R121" s="249"/>
      <c r="T121" s="1836"/>
      <c r="U121" s="249"/>
      <c r="V121" s="249"/>
      <c r="W121" s="249"/>
      <c r="X121" s="249"/>
      <c r="Y121" s="249"/>
    </row>
    <row r="122" spans="1:25" s="41" customFormat="1">
      <c r="A122" s="234"/>
      <c r="B122" s="1885"/>
      <c r="C122" s="24"/>
      <c r="D122" s="2059"/>
      <c r="E122" s="24"/>
      <c r="F122" s="24"/>
      <c r="G122" s="24"/>
      <c r="H122" s="24"/>
      <c r="I122" s="1048"/>
      <c r="J122" s="2078"/>
      <c r="K122" s="24"/>
      <c r="L122" s="461"/>
      <c r="M122" s="249"/>
      <c r="N122" s="249"/>
      <c r="O122" s="249"/>
      <c r="P122" s="249"/>
      <c r="Q122" s="249"/>
      <c r="R122" s="249"/>
      <c r="T122" s="1836"/>
      <c r="U122" s="249"/>
      <c r="V122" s="249"/>
      <c r="W122" s="249"/>
      <c r="X122" s="249"/>
      <c r="Y122" s="249"/>
    </row>
    <row r="123" spans="1:25" s="41" customFormat="1">
      <c r="A123" s="234"/>
      <c r="B123" s="1885"/>
      <c r="C123" s="24"/>
      <c r="D123" s="2059"/>
      <c r="E123" s="24"/>
      <c r="F123" s="24"/>
      <c r="G123" s="24"/>
      <c r="H123" s="24"/>
      <c r="I123" s="1048"/>
      <c r="J123" s="2078"/>
      <c r="K123" s="24"/>
      <c r="L123" s="461"/>
      <c r="M123" s="249"/>
      <c r="N123" s="249"/>
      <c r="O123" s="249"/>
      <c r="P123" s="249"/>
      <c r="Q123" s="249"/>
      <c r="R123" s="249"/>
      <c r="T123" s="1836"/>
      <c r="U123" s="249"/>
      <c r="V123" s="249"/>
      <c r="W123" s="249"/>
      <c r="X123" s="249"/>
      <c r="Y123" s="249"/>
    </row>
    <row r="124" spans="1:25" s="41" customFormat="1" ht="9" customHeight="1">
      <c r="A124" s="2555"/>
      <c r="B124" s="2556"/>
      <c r="C124" s="2556"/>
      <c r="D124" s="2556"/>
      <c r="E124" s="2556"/>
      <c r="F124" s="2556"/>
      <c r="G124" s="2556"/>
      <c r="H124" s="2556"/>
      <c r="I124" s="2556"/>
      <c r="J124" s="2556"/>
      <c r="K124" s="2556"/>
      <c r="L124" s="2557"/>
      <c r="M124" s="249"/>
      <c r="N124" s="249"/>
      <c r="O124" s="249"/>
      <c r="P124" s="249"/>
      <c r="Q124" s="249"/>
      <c r="R124" s="249"/>
      <c r="T124" s="1836"/>
      <c r="U124" s="249"/>
      <c r="V124" s="249"/>
      <c r="W124" s="249"/>
      <c r="X124" s="249"/>
      <c r="Y124" s="249"/>
    </row>
    <row r="125" spans="1:25" s="16" customFormat="1">
      <c r="A125" s="234" t="s">
        <v>4101</v>
      </c>
      <c r="B125" s="1885">
        <v>45326</v>
      </c>
      <c r="C125" s="24"/>
      <c r="D125" s="2059"/>
      <c r="E125" s="24">
        <v>19829</v>
      </c>
      <c r="F125" s="24" t="s">
        <v>1221</v>
      </c>
      <c r="G125" s="24">
        <v>5305</v>
      </c>
      <c r="H125" s="2043" t="s">
        <v>4115</v>
      </c>
      <c r="I125" s="1048">
        <v>100</v>
      </c>
      <c r="J125" s="24"/>
      <c r="K125" s="24"/>
      <c r="L125" s="461"/>
      <c r="S125" s="15"/>
    </row>
    <row r="126" spans="1:25" s="16" customFormat="1">
      <c r="A126" s="234" t="s">
        <v>4101</v>
      </c>
      <c r="B126" s="1885">
        <v>45340</v>
      </c>
      <c r="C126" s="24"/>
      <c r="D126" s="2059"/>
      <c r="E126" s="24">
        <v>19830</v>
      </c>
      <c r="F126" s="24" t="s">
        <v>1221</v>
      </c>
      <c r="G126" s="24">
        <v>5306</v>
      </c>
      <c r="H126" s="2043" t="s">
        <v>4115</v>
      </c>
      <c r="I126" s="1048">
        <v>100</v>
      </c>
      <c r="J126" s="24"/>
      <c r="K126" s="24"/>
      <c r="L126" s="461"/>
      <c r="S126" s="15"/>
    </row>
    <row r="127" spans="1:25" s="16" customFormat="1">
      <c r="A127" s="234"/>
      <c r="B127" s="1885"/>
      <c r="C127" s="24"/>
      <c r="D127" s="2059"/>
      <c r="E127" s="24"/>
      <c r="F127" s="24"/>
      <c r="G127" s="24"/>
      <c r="H127" s="2043"/>
      <c r="I127" s="1048"/>
      <c r="J127" s="24"/>
      <c r="K127" s="24"/>
      <c r="L127" s="461"/>
      <c r="S127" s="15"/>
    </row>
    <row r="128" spans="1:25" s="16" customFormat="1">
      <c r="A128" s="234"/>
      <c r="B128" s="1885"/>
      <c r="C128" s="24"/>
      <c r="D128" s="2059"/>
      <c r="E128" s="24"/>
      <c r="F128" s="24"/>
      <c r="G128" s="24"/>
      <c r="H128" s="2043"/>
      <c r="I128" s="1048"/>
      <c r="J128" s="24"/>
      <c r="K128" s="24"/>
      <c r="L128" s="461"/>
      <c r="S128" s="15"/>
    </row>
    <row r="129" spans="1:25" s="16" customFormat="1">
      <c r="A129" s="234"/>
      <c r="B129" s="1885"/>
      <c r="C129" s="24"/>
      <c r="D129" s="2059"/>
      <c r="E129" s="24"/>
      <c r="F129" s="24"/>
      <c r="G129" s="24"/>
      <c r="H129" s="2043"/>
      <c r="I129" s="1048"/>
      <c r="J129" s="24"/>
      <c r="K129" s="24"/>
      <c r="L129" s="461"/>
      <c r="S129" s="15"/>
    </row>
    <row r="130" spans="1:25" s="41" customFormat="1">
      <c r="A130" s="234"/>
      <c r="B130" s="1885"/>
      <c r="C130" s="24"/>
      <c r="D130" s="2059"/>
      <c r="E130" s="24"/>
      <c r="F130" s="24"/>
      <c r="G130" s="24"/>
      <c r="H130" s="24"/>
      <c r="I130" s="1048"/>
      <c r="J130" s="2078"/>
      <c r="K130" s="24"/>
      <c r="L130" s="461"/>
      <c r="M130" s="249"/>
      <c r="N130" s="249"/>
      <c r="O130" s="249"/>
      <c r="P130" s="249"/>
      <c r="Q130" s="249"/>
      <c r="R130" s="249"/>
      <c r="T130" s="1836"/>
      <c r="U130" s="249"/>
      <c r="V130" s="249"/>
      <c r="W130" s="249"/>
      <c r="X130" s="249"/>
      <c r="Y130" s="249"/>
    </row>
    <row r="131" spans="1:25" s="41" customFormat="1" ht="9.75" customHeight="1">
      <c r="A131" s="2555"/>
      <c r="B131" s="2556"/>
      <c r="C131" s="2556"/>
      <c r="D131" s="2556"/>
      <c r="E131" s="2556"/>
      <c r="F131" s="2556"/>
      <c r="G131" s="2556"/>
      <c r="H131" s="2556"/>
      <c r="I131" s="2556"/>
      <c r="J131" s="2556"/>
      <c r="K131" s="2556"/>
      <c r="L131" s="2557"/>
      <c r="M131" s="249"/>
      <c r="N131" s="249"/>
      <c r="O131" s="249"/>
      <c r="P131" s="249"/>
      <c r="Q131" s="249"/>
      <c r="R131" s="249"/>
      <c r="T131" s="1836"/>
      <c r="U131" s="249"/>
      <c r="V131" s="249"/>
      <c r="W131" s="249"/>
      <c r="X131" s="249"/>
      <c r="Y131" s="249"/>
    </row>
    <row r="132" spans="1:25" s="15" customFormat="1">
      <c r="A132" s="35" t="s">
        <v>4101</v>
      </c>
      <c r="B132" s="1843">
        <v>45326</v>
      </c>
      <c r="C132" s="1843"/>
      <c r="D132" s="2062"/>
      <c r="E132" s="1835">
        <v>19751</v>
      </c>
      <c r="F132" s="2049" t="s">
        <v>1221</v>
      </c>
      <c r="G132" s="2049">
        <v>5299</v>
      </c>
      <c r="H132" s="2049" t="s">
        <v>4100</v>
      </c>
      <c r="I132" s="1949">
        <v>20</v>
      </c>
      <c r="J132" s="2052" t="s">
        <v>4151</v>
      </c>
      <c r="K132" s="2089" t="s">
        <v>4359</v>
      </c>
      <c r="L132" s="790"/>
      <c r="M132" s="1605"/>
      <c r="N132" s="16"/>
      <c r="O132" s="16"/>
      <c r="P132" s="16"/>
      <c r="Q132" s="16"/>
      <c r="R132" s="16"/>
      <c r="T132" s="16"/>
      <c r="U132" s="16"/>
      <c r="V132" s="16"/>
      <c r="W132" s="16"/>
      <c r="X132" s="16"/>
      <c r="Y132" s="16"/>
    </row>
    <row r="133" spans="1:25" s="41" customFormat="1">
      <c r="A133" s="234" t="s">
        <v>4120</v>
      </c>
      <c r="B133" s="1885">
        <v>45326</v>
      </c>
      <c r="C133" s="24"/>
      <c r="D133" s="2059"/>
      <c r="E133" s="24">
        <v>19857</v>
      </c>
      <c r="F133" s="24" t="s">
        <v>1221</v>
      </c>
      <c r="G133" s="24">
        <v>5299</v>
      </c>
      <c r="H133" s="24" t="s">
        <v>4100</v>
      </c>
      <c r="I133" s="1048">
        <v>10</v>
      </c>
      <c r="J133" s="1048" t="s">
        <v>4151</v>
      </c>
      <c r="K133" s="1048"/>
      <c r="L133" s="461" t="s">
        <v>4410</v>
      </c>
      <c r="M133" s="249"/>
      <c r="N133" s="249"/>
      <c r="O133" s="249"/>
      <c r="P133" s="249"/>
      <c r="Q133" s="249"/>
      <c r="R133" s="249"/>
      <c r="T133" s="1836"/>
      <c r="U133" s="249"/>
      <c r="V133" s="249"/>
      <c r="W133" s="249"/>
      <c r="X133" s="249"/>
      <c r="Y133" s="249"/>
    </row>
    <row r="134" spans="1:25" s="41" customFormat="1">
      <c r="A134" s="234" t="s">
        <v>4120</v>
      </c>
      <c r="B134" s="1885">
        <v>45340</v>
      </c>
      <c r="C134" s="24"/>
      <c r="D134" s="2059"/>
      <c r="E134" s="24">
        <v>19858</v>
      </c>
      <c r="F134" s="24" t="s">
        <v>1221</v>
      </c>
      <c r="G134" s="24">
        <v>5299</v>
      </c>
      <c r="H134" s="24" t="s">
        <v>4100</v>
      </c>
      <c r="I134" s="1048">
        <v>10</v>
      </c>
      <c r="J134" s="1048" t="s">
        <v>4151</v>
      </c>
      <c r="K134" s="1048"/>
      <c r="L134" s="461" t="s">
        <v>4410</v>
      </c>
      <c r="M134" s="249"/>
      <c r="N134" s="249"/>
      <c r="O134" s="249"/>
      <c r="P134" s="249"/>
      <c r="Q134" s="249"/>
      <c r="R134" s="249"/>
      <c r="T134" s="1836"/>
      <c r="U134" s="249"/>
      <c r="V134" s="249"/>
      <c r="W134" s="249"/>
      <c r="X134" s="249"/>
      <c r="Y134" s="249"/>
    </row>
    <row r="135" spans="1:25" s="41" customFormat="1">
      <c r="A135" s="234"/>
      <c r="B135" s="1885"/>
      <c r="C135" s="24"/>
      <c r="D135" s="2059"/>
      <c r="E135" s="24"/>
      <c r="F135" s="24"/>
      <c r="G135" s="24"/>
      <c r="H135" s="24"/>
      <c r="I135" s="1048"/>
      <c r="J135" s="1048"/>
      <c r="K135" s="1048"/>
      <c r="L135" s="461"/>
      <c r="M135" s="249"/>
      <c r="N135" s="249"/>
      <c r="O135" s="249"/>
      <c r="P135" s="249"/>
      <c r="Q135" s="249"/>
      <c r="R135" s="249"/>
      <c r="T135" s="1836"/>
      <c r="U135" s="249"/>
      <c r="V135" s="249"/>
      <c r="W135" s="249"/>
      <c r="X135" s="249"/>
      <c r="Y135" s="249"/>
    </row>
    <row r="136" spans="1:25" s="41" customFormat="1">
      <c r="A136" s="234"/>
      <c r="B136" s="1885"/>
      <c r="C136" s="24"/>
      <c r="D136" s="2059"/>
      <c r="E136" s="24"/>
      <c r="F136" s="24"/>
      <c r="G136" s="24"/>
      <c r="H136" s="24"/>
      <c r="I136" s="1048"/>
      <c r="J136" s="1048"/>
      <c r="K136" s="1048"/>
      <c r="L136" s="461"/>
      <c r="M136" s="249"/>
      <c r="N136" s="249"/>
      <c r="O136" s="249"/>
      <c r="P136" s="249"/>
      <c r="Q136" s="249"/>
      <c r="R136" s="249"/>
      <c r="T136" s="1836"/>
      <c r="U136" s="249"/>
      <c r="V136" s="249"/>
      <c r="W136" s="249"/>
      <c r="X136" s="249"/>
      <c r="Y136" s="249"/>
    </row>
    <row r="137" spans="1:25" s="41" customFormat="1">
      <c r="A137" s="234"/>
      <c r="B137" s="1885"/>
      <c r="C137" s="24"/>
      <c r="D137" s="2059"/>
      <c r="E137" s="24"/>
      <c r="F137" s="24"/>
      <c r="G137" s="24"/>
      <c r="H137" s="24"/>
      <c r="I137" s="1048"/>
      <c r="J137" s="1048"/>
      <c r="K137" s="1048"/>
      <c r="L137" s="461"/>
      <c r="M137" s="249"/>
      <c r="N137" s="249"/>
      <c r="O137" s="249"/>
      <c r="P137" s="249"/>
      <c r="Q137" s="249"/>
      <c r="R137" s="249"/>
      <c r="T137" s="1836"/>
      <c r="U137" s="249"/>
      <c r="V137" s="249"/>
      <c r="W137" s="249"/>
      <c r="X137" s="249"/>
      <c r="Y137" s="249"/>
    </row>
    <row r="138" spans="1:25" s="41" customFormat="1">
      <c r="A138" s="234"/>
      <c r="B138" s="1885"/>
      <c r="C138" s="24"/>
      <c r="D138" s="2059"/>
      <c r="E138" s="24"/>
      <c r="F138" s="24"/>
      <c r="G138" s="24"/>
      <c r="H138" s="24"/>
      <c r="I138" s="1048"/>
      <c r="J138" s="2078"/>
      <c r="K138" s="24"/>
      <c r="L138" s="461"/>
      <c r="M138" s="249"/>
      <c r="N138" s="249"/>
      <c r="O138" s="249"/>
      <c r="P138" s="249"/>
      <c r="Q138" s="249"/>
      <c r="R138" s="249"/>
      <c r="T138" s="1836"/>
      <c r="U138" s="249"/>
      <c r="V138" s="249"/>
      <c r="W138" s="249"/>
      <c r="X138" s="249"/>
      <c r="Y138" s="249"/>
    </row>
    <row r="139" spans="1:25" s="41" customFormat="1" ht="12" customHeight="1">
      <c r="A139" s="2555"/>
      <c r="B139" s="2556"/>
      <c r="C139" s="2556"/>
      <c r="D139" s="2556"/>
      <c r="E139" s="2556"/>
      <c r="F139" s="2556"/>
      <c r="G139" s="2556"/>
      <c r="H139" s="2556"/>
      <c r="I139" s="2556"/>
      <c r="J139" s="2556"/>
      <c r="K139" s="2556"/>
      <c r="L139" s="2557"/>
      <c r="M139" s="249"/>
      <c r="N139" s="249"/>
      <c r="O139" s="249"/>
      <c r="P139" s="249"/>
      <c r="Q139" s="249"/>
      <c r="R139" s="249"/>
      <c r="T139" s="1836"/>
      <c r="U139" s="249"/>
      <c r="V139" s="249"/>
      <c r="W139" s="249"/>
      <c r="X139" s="249"/>
      <c r="Y139" s="249"/>
    </row>
    <row r="140" spans="1:25" s="41" customFormat="1">
      <c r="A140" s="234" t="s">
        <v>4120</v>
      </c>
      <c r="B140" s="1885">
        <v>45333</v>
      </c>
      <c r="C140" s="24"/>
      <c r="D140" s="2059"/>
      <c r="E140" s="24">
        <v>19856</v>
      </c>
      <c r="F140" s="24" t="s">
        <v>1221</v>
      </c>
      <c r="G140" s="24">
        <v>5310</v>
      </c>
      <c r="H140" s="24" t="s">
        <v>4100</v>
      </c>
      <c r="I140" s="1048">
        <v>100</v>
      </c>
      <c r="J140" s="24" t="s">
        <v>4152</v>
      </c>
      <c r="K140" s="24"/>
      <c r="L140" s="461" t="s">
        <v>4409</v>
      </c>
      <c r="M140" s="249"/>
      <c r="N140" s="249"/>
      <c r="O140" s="249"/>
      <c r="P140" s="249"/>
      <c r="Q140" s="249"/>
      <c r="R140" s="249"/>
      <c r="T140" s="1836"/>
      <c r="U140" s="249"/>
      <c r="V140" s="249"/>
      <c r="W140" s="249"/>
      <c r="X140" s="249"/>
      <c r="Y140" s="249"/>
    </row>
    <row r="141" spans="1:25" s="41" customFormat="1">
      <c r="A141" s="234" t="s">
        <v>4120</v>
      </c>
      <c r="B141" s="1885">
        <v>45340</v>
      </c>
      <c r="C141" s="24"/>
      <c r="D141" s="2059"/>
      <c r="E141" s="24">
        <v>19874</v>
      </c>
      <c r="F141" s="24" t="s">
        <v>1221</v>
      </c>
      <c r="G141" s="24">
        <v>5310</v>
      </c>
      <c r="H141" s="24" t="s">
        <v>4494</v>
      </c>
      <c r="I141" s="1048">
        <v>100</v>
      </c>
      <c r="J141" s="24" t="s">
        <v>4152</v>
      </c>
      <c r="K141" s="24"/>
      <c r="L141" s="461" t="s">
        <v>4409</v>
      </c>
      <c r="M141" s="249"/>
      <c r="N141" s="249"/>
      <c r="O141" s="249"/>
      <c r="P141" s="249"/>
      <c r="Q141" s="249"/>
      <c r="R141" s="249"/>
      <c r="T141" s="1836"/>
      <c r="U141" s="249"/>
      <c r="V141" s="249"/>
      <c r="W141" s="249"/>
      <c r="X141" s="249"/>
      <c r="Y141" s="249"/>
    </row>
    <row r="142" spans="1:25" s="41" customFormat="1">
      <c r="A142" s="234"/>
      <c r="B142" s="1885"/>
      <c r="C142" s="24"/>
      <c r="D142" s="2059"/>
      <c r="E142" s="24"/>
      <c r="F142" s="24"/>
      <c r="G142" s="24"/>
      <c r="H142" s="24"/>
      <c r="I142" s="1048"/>
      <c r="J142" s="2078"/>
      <c r="K142" s="24"/>
      <c r="L142" s="461"/>
      <c r="M142" s="249"/>
      <c r="N142" s="249"/>
      <c r="O142" s="249"/>
      <c r="P142" s="249"/>
      <c r="Q142" s="249"/>
      <c r="R142" s="249"/>
      <c r="T142" s="1836"/>
      <c r="U142" s="249"/>
      <c r="V142" s="249"/>
      <c r="W142" s="249"/>
      <c r="X142" s="249"/>
      <c r="Y142" s="249"/>
    </row>
    <row r="143" spans="1:25" s="41" customFormat="1">
      <c r="A143" s="234"/>
      <c r="B143" s="1885"/>
      <c r="C143" s="24"/>
      <c r="D143" s="2059"/>
      <c r="E143" s="24"/>
      <c r="F143" s="24"/>
      <c r="G143" s="24"/>
      <c r="H143" s="24"/>
      <c r="I143" s="1048"/>
      <c r="J143" s="2078"/>
      <c r="K143" s="24"/>
      <c r="L143" s="461"/>
      <c r="M143" s="249"/>
      <c r="N143" s="249"/>
      <c r="O143" s="249"/>
      <c r="P143" s="249"/>
      <c r="Q143" s="249"/>
      <c r="R143" s="249"/>
      <c r="T143" s="1836"/>
      <c r="U143" s="249"/>
      <c r="V143" s="249"/>
      <c r="W143" s="249"/>
      <c r="X143" s="249"/>
      <c r="Y143" s="249"/>
    </row>
    <row r="144" spans="1:25" s="6" customFormat="1" ht="18.75">
      <c r="A144" s="2549" t="s">
        <v>4487</v>
      </c>
      <c r="B144" s="2550"/>
      <c r="C144" s="2550"/>
      <c r="D144" s="2550"/>
      <c r="E144" s="2550"/>
      <c r="F144" s="2550"/>
      <c r="G144" s="2550"/>
      <c r="H144" s="2550"/>
      <c r="I144" s="2550"/>
      <c r="J144" s="2550"/>
      <c r="K144" s="2550"/>
      <c r="L144" s="2551"/>
      <c r="S144"/>
    </row>
    <row r="145" spans="1:25" s="41" customFormat="1">
      <c r="A145" s="234" t="s">
        <v>4120</v>
      </c>
      <c r="B145" s="1885">
        <v>45369</v>
      </c>
      <c r="C145" s="24"/>
      <c r="D145" s="2059"/>
      <c r="E145" s="24">
        <v>19848</v>
      </c>
      <c r="F145" s="24" t="s">
        <v>1115</v>
      </c>
      <c r="G145" s="24">
        <v>5309</v>
      </c>
      <c r="H145" s="24" t="s">
        <v>4123</v>
      </c>
      <c r="I145" s="1048">
        <v>50</v>
      </c>
      <c r="J145" s="2078"/>
      <c r="K145" s="24"/>
      <c r="L145" s="461" t="s">
        <v>4404</v>
      </c>
      <c r="M145" s="249"/>
      <c r="N145" s="249"/>
      <c r="O145" s="249"/>
      <c r="P145" s="249"/>
      <c r="Q145" s="249"/>
      <c r="R145" s="249"/>
      <c r="T145" s="1836"/>
      <c r="U145" s="249"/>
      <c r="V145" s="249"/>
      <c r="W145" s="249"/>
      <c r="X145" s="249"/>
      <c r="Y145" s="249"/>
    </row>
    <row r="146" spans="1:25" s="41" customFormat="1">
      <c r="A146" s="234"/>
      <c r="B146" s="1885"/>
      <c r="C146" s="24"/>
      <c r="D146" s="2059"/>
      <c r="E146" s="24"/>
      <c r="F146" s="24"/>
      <c r="G146" s="24"/>
      <c r="H146" s="24"/>
      <c r="I146" s="1048"/>
      <c r="J146" s="2078"/>
      <c r="K146" s="24"/>
      <c r="L146" s="461"/>
      <c r="M146" s="249"/>
      <c r="N146" s="249"/>
      <c r="O146" s="249"/>
      <c r="P146" s="249"/>
      <c r="Q146" s="249"/>
      <c r="R146" s="249"/>
      <c r="T146" s="1836"/>
      <c r="U146" s="249"/>
      <c r="V146" s="249"/>
      <c r="W146" s="249"/>
      <c r="X146" s="249"/>
      <c r="Y146" s="249"/>
    </row>
    <row r="147" spans="1:25" s="41" customFormat="1">
      <c r="A147" s="234"/>
      <c r="B147" s="1885"/>
      <c r="C147" s="24"/>
      <c r="D147" s="2059"/>
      <c r="E147" s="24"/>
      <c r="F147" s="24"/>
      <c r="G147" s="24"/>
      <c r="H147" s="24"/>
      <c r="I147" s="1048"/>
      <c r="J147" s="2078"/>
      <c r="K147" s="24"/>
      <c r="L147" s="461"/>
      <c r="M147" s="249"/>
      <c r="N147" s="249"/>
      <c r="O147" s="249"/>
      <c r="P147" s="249"/>
      <c r="Q147" s="249"/>
      <c r="R147" s="249"/>
      <c r="T147" s="1836"/>
      <c r="U147" s="249"/>
      <c r="V147" s="249"/>
      <c r="W147" s="249"/>
      <c r="X147" s="249"/>
      <c r="Y147" s="249"/>
    </row>
    <row r="148" spans="1:25" s="41" customFormat="1" ht="11.25" customHeight="1">
      <c r="A148" s="2555"/>
      <c r="B148" s="2556"/>
      <c r="C148" s="2556"/>
      <c r="D148" s="2556"/>
      <c r="E148" s="2556"/>
      <c r="F148" s="2556"/>
      <c r="G148" s="2556"/>
      <c r="H148" s="2556"/>
      <c r="I148" s="2556"/>
      <c r="J148" s="2556"/>
      <c r="K148" s="2556"/>
      <c r="L148" s="2557"/>
      <c r="M148" s="249"/>
      <c r="N148" s="249"/>
      <c r="O148" s="249"/>
      <c r="P148" s="249"/>
      <c r="Q148" s="249"/>
      <c r="R148" s="249"/>
      <c r="T148" s="1836"/>
      <c r="U148" s="249"/>
      <c r="V148" s="249"/>
      <c r="W148" s="249"/>
      <c r="X148" s="249"/>
      <c r="Y148" s="249"/>
    </row>
    <row r="149" spans="1:25" s="41" customFormat="1">
      <c r="A149" s="234" t="s">
        <v>4120</v>
      </c>
      <c r="B149" s="1885">
        <v>45340</v>
      </c>
      <c r="C149" s="24"/>
      <c r="D149" s="2059"/>
      <c r="E149" s="24">
        <v>19851</v>
      </c>
      <c r="F149" s="24" t="s">
        <v>1221</v>
      </c>
      <c r="G149" s="24">
        <v>5305</v>
      </c>
      <c r="H149" s="24" t="s">
        <v>4115</v>
      </c>
      <c r="I149" s="1048">
        <v>300</v>
      </c>
      <c r="J149" s="2078"/>
      <c r="K149" s="24"/>
      <c r="L149" s="461" t="s">
        <v>4405</v>
      </c>
      <c r="M149" s="249"/>
      <c r="N149" s="249"/>
      <c r="O149" s="249"/>
      <c r="P149" s="249"/>
      <c r="Q149" s="249"/>
      <c r="R149" s="249"/>
      <c r="T149" s="1836"/>
      <c r="U149" s="249"/>
      <c r="V149" s="249"/>
      <c r="W149" s="249"/>
      <c r="X149" s="249"/>
      <c r="Y149" s="249"/>
    </row>
    <row r="150" spans="1:25" s="41" customFormat="1">
      <c r="A150" s="234"/>
      <c r="B150" s="1885"/>
      <c r="C150" s="24"/>
      <c r="D150" s="2059"/>
      <c r="E150" s="24"/>
      <c r="F150" s="24"/>
      <c r="G150" s="24"/>
      <c r="H150" s="24"/>
      <c r="I150" s="1048"/>
      <c r="J150" s="2078"/>
      <c r="K150" s="24"/>
      <c r="L150" s="461"/>
      <c r="M150" s="249"/>
      <c r="N150" s="249"/>
      <c r="O150" s="249"/>
      <c r="P150" s="249"/>
      <c r="Q150" s="249"/>
      <c r="R150" s="249"/>
      <c r="T150" s="1836"/>
      <c r="U150" s="249"/>
      <c r="V150" s="249"/>
      <c r="W150" s="249"/>
      <c r="X150" s="249"/>
      <c r="Y150" s="249"/>
    </row>
    <row r="151" spans="1:25" s="41" customFormat="1">
      <c r="A151" s="234"/>
      <c r="B151" s="1885"/>
      <c r="C151" s="24"/>
      <c r="D151" s="2059"/>
      <c r="E151" s="24"/>
      <c r="F151" s="24"/>
      <c r="G151" s="24"/>
      <c r="H151" s="24"/>
      <c r="I151" s="1048"/>
      <c r="J151" s="2078"/>
      <c r="K151" s="24"/>
      <c r="L151" s="461"/>
      <c r="M151" s="249"/>
      <c r="N151" s="249"/>
      <c r="O151" s="249"/>
      <c r="P151" s="249"/>
      <c r="Q151" s="249"/>
      <c r="R151" s="249"/>
      <c r="T151" s="1836"/>
      <c r="U151" s="249"/>
      <c r="V151" s="249"/>
      <c r="W151" s="249"/>
      <c r="X151" s="249"/>
      <c r="Y151" s="249"/>
    </row>
    <row r="152" spans="1:25" s="41" customFormat="1">
      <c r="A152" s="234"/>
      <c r="B152" s="1885"/>
      <c r="C152" s="24"/>
      <c r="D152" s="2059"/>
      <c r="E152" s="24"/>
      <c r="F152" s="24"/>
      <c r="G152" s="24"/>
      <c r="H152" s="24"/>
      <c r="I152" s="1048"/>
      <c r="J152" s="2078"/>
      <c r="K152" s="24"/>
      <c r="L152" s="461"/>
      <c r="M152" s="249"/>
      <c r="N152" s="249"/>
      <c r="O152" s="249"/>
      <c r="P152" s="249"/>
      <c r="Q152" s="249"/>
      <c r="R152" s="249"/>
      <c r="T152" s="1836"/>
      <c r="U152" s="249"/>
      <c r="V152" s="249"/>
      <c r="W152" s="249"/>
      <c r="X152" s="249"/>
      <c r="Y152" s="249"/>
    </row>
    <row r="153" spans="1:25" s="41" customFormat="1">
      <c r="A153" s="234"/>
      <c r="B153" s="1885"/>
      <c r="C153" s="24"/>
      <c r="D153" s="2059"/>
      <c r="E153" s="24"/>
      <c r="F153" s="24"/>
      <c r="G153" s="24"/>
      <c r="H153" s="24"/>
      <c r="I153" s="1048"/>
      <c r="J153" s="2078"/>
      <c r="K153" s="24"/>
      <c r="L153" s="461"/>
      <c r="M153" s="249"/>
      <c r="N153" s="249"/>
      <c r="O153" s="249"/>
      <c r="P153" s="249"/>
      <c r="Q153" s="249"/>
      <c r="R153" s="249"/>
      <c r="T153" s="1836"/>
      <c r="U153" s="249"/>
      <c r="V153" s="249"/>
      <c r="W153" s="249"/>
      <c r="X153" s="249"/>
      <c r="Y153" s="249"/>
    </row>
    <row r="154" spans="1:25" s="41" customFormat="1">
      <c r="A154" s="234"/>
      <c r="B154" s="1885"/>
      <c r="C154" s="24"/>
      <c r="D154" s="2059"/>
      <c r="E154" s="24"/>
      <c r="F154" s="24"/>
      <c r="G154" s="24"/>
      <c r="H154" s="24"/>
      <c r="I154" s="1048"/>
      <c r="J154" s="2078"/>
      <c r="K154" s="24"/>
      <c r="L154" s="461"/>
      <c r="M154" s="249"/>
      <c r="N154" s="249"/>
      <c r="O154" s="249"/>
      <c r="P154" s="249"/>
      <c r="Q154" s="249"/>
      <c r="R154" s="249"/>
      <c r="T154" s="1836"/>
      <c r="U154" s="249"/>
      <c r="V154" s="249"/>
      <c r="W154" s="249"/>
      <c r="X154" s="249"/>
      <c r="Y154" s="249"/>
    </row>
    <row r="155" spans="1:25" s="41" customFormat="1">
      <c r="A155" s="234"/>
      <c r="B155" s="1885"/>
      <c r="C155" s="24"/>
      <c r="D155" s="2059"/>
      <c r="E155" s="24"/>
      <c r="F155" s="24"/>
      <c r="G155" s="24"/>
      <c r="H155" s="24"/>
      <c r="I155" s="1048"/>
      <c r="J155" s="2078"/>
      <c r="K155" s="24"/>
      <c r="L155" s="461"/>
      <c r="M155" s="249"/>
      <c r="N155" s="249"/>
      <c r="O155" s="249"/>
      <c r="P155" s="249"/>
      <c r="Q155" s="249"/>
      <c r="R155" s="249"/>
      <c r="T155" s="1836"/>
      <c r="U155" s="249"/>
      <c r="V155" s="249"/>
      <c r="W155" s="249"/>
      <c r="X155" s="249"/>
      <c r="Y155" s="249"/>
    </row>
    <row r="156" spans="1:25" s="41" customFormat="1">
      <c r="A156" s="234"/>
      <c r="B156" s="1885"/>
      <c r="C156" s="24"/>
      <c r="D156" s="2059"/>
      <c r="E156" s="24"/>
      <c r="F156" s="24"/>
      <c r="G156" s="24"/>
      <c r="H156" s="24"/>
      <c r="I156" s="1048"/>
      <c r="J156" s="2078"/>
      <c r="K156" s="24"/>
      <c r="L156" s="461"/>
      <c r="M156" s="249"/>
      <c r="N156" s="249"/>
      <c r="O156" s="249"/>
      <c r="P156" s="249"/>
      <c r="Q156" s="249"/>
      <c r="R156" s="249"/>
      <c r="T156" s="1836"/>
      <c r="U156" s="249"/>
      <c r="V156" s="249"/>
      <c r="W156" s="249"/>
      <c r="X156" s="249"/>
      <c r="Y156" s="249"/>
    </row>
    <row r="157" spans="1:25" s="41" customFormat="1">
      <c r="A157" s="234"/>
      <c r="B157" s="1885"/>
      <c r="C157" s="24"/>
      <c r="D157" s="2059"/>
      <c r="E157" s="24"/>
      <c r="F157" s="24"/>
      <c r="G157" s="24"/>
      <c r="H157" s="24"/>
      <c r="I157" s="1048"/>
      <c r="J157" s="24"/>
      <c r="K157" s="24"/>
      <c r="L157" s="461"/>
      <c r="M157" s="249"/>
      <c r="N157" s="249"/>
      <c r="O157" s="249"/>
      <c r="P157" s="249"/>
      <c r="Q157" s="249"/>
      <c r="R157" s="249"/>
      <c r="T157" s="1836"/>
      <c r="U157" s="249"/>
      <c r="V157" s="249"/>
      <c r="W157" s="249"/>
      <c r="X157" s="249"/>
      <c r="Y157" s="249"/>
    </row>
    <row r="158" spans="1:25" s="41" customFormat="1">
      <c r="A158" s="234"/>
      <c r="B158" s="1885"/>
      <c r="C158" s="24"/>
      <c r="D158" s="2059"/>
      <c r="E158" s="24"/>
      <c r="F158" s="24"/>
      <c r="G158" s="24"/>
      <c r="H158" s="24"/>
      <c r="I158" s="1048"/>
      <c r="J158" s="24"/>
      <c r="K158" s="24"/>
      <c r="L158" s="461"/>
      <c r="M158" s="249"/>
      <c r="N158" s="249"/>
      <c r="O158" s="249"/>
      <c r="P158" s="249"/>
      <c r="Q158" s="249"/>
      <c r="R158" s="249"/>
      <c r="T158" s="1836"/>
      <c r="U158" s="249"/>
      <c r="V158" s="249"/>
      <c r="W158" s="249"/>
      <c r="X158" s="249"/>
      <c r="Y158" s="249"/>
    </row>
    <row r="159" spans="1:25" s="41" customFormat="1" ht="15">
      <c r="A159" s="2539" t="e">
        <f>SUM(#REF!)</f>
        <v>#REF!</v>
      </c>
      <c r="B159" s="2539"/>
      <c r="C159" s="2539"/>
      <c r="D159" s="2539"/>
      <c r="E159" s="2539"/>
      <c r="F159" s="2539"/>
      <c r="G159" s="2539"/>
      <c r="H159" s="2539"/>
      <c r="I159" s="2539"/>
      <c r="J159" s="2539"/>
      <c r="K159" s="2539"/>
      <c r="L159" s="2539"/>
      <c r="M159" s="249"/>
      <c r="N159" s="249"/>
      <c r="O159" s="249"/>
      <c r="P159" s="249"/>
      <c r="Q159" s="249"/>
      <c r="R159" s="249"/>
      <c r="T159" s="1836"/>
      <c r="U159" s="249"/>
      <c r="V159" s="249"/>
      <c r="W159" s="249"/>
      <c r="X159" s="249"/>
      <c r="Y159" s="249"/>
    </row>
    <row r="160" spans="1:25" s="41" customFormat="1" ht="18.75">
      <c r="A160" s="2460" t="s">
        <v>1225</v>
      </c>
      <c r="B160" s="2546"/>
      <c r="C160" s="2546"/>
      <c r="D160" s="2546"/>
      <c r="E160" s="2546"/>
      <c r="F160" s="2546"/>
      <c r="G160" s="2546"/>
      <c r="H160" s="2546"/>
      <c r="I160" s="2546"/>
      <c r="J160" s="2546"/>
      <c r="K160" s="2546"/>
      <c r="L160" s="2547"/>
      <c r="M160" s="249"/>
      <c r="N160" s="249"/>
      <c r="O160" s="249"/>
      <c r="P160" s="249"/>
      <c r="Q160" s="249"/>
      <c r="R160" s="249"/>
      <c r="T160" s="1836"/>
      <c r="U160" s="249"/>
      <c r="V160" s="249"/>
      <c r="W160" s="249"/>
      <c r="X160" s="249"/>
      <c r="Y160" s="249"/>
    </row>
    <row r="161" spans="1:19" s="6" customFormat="1">
      <c r="A161" s="25" t="s">
        <v>3649</v>
      </c>
      <c r="B161" s="14">
        <v>45625</v>
      </c>
      <c r="C161" s="14">
        <v>45631</v>
      </c>
      <c r="D161" s="166" t="s">
        <v>6</v>
      </c>
      <c r="E161" s="9">
        <v>19675</v>
      </c>
      <c r="F161" s="9" t="s">
        <v>7</v>
      </c>
      <c r="G161" s="9">
        <v>4662</v>
      </c>
      <c r="H161" s="9" t="s">
        <v>45</v>
      </c>
      <c r="I161" s="10">
        <v>30</v>
      </c>
      <c r="J161" s="9"/>
      <c r="K161" s="9"/>
      <c r="L161" s="458"/>
      <c r="S161"/>
    </row>
    <row r="162" spans="1:19" s="6" customFormat="1">
      <c r="A162" s="25" t="s">
        <v>3645</v>
      </c>
      <c r="B162" s="14">
        <v>45628</v>
      </c>
      <c r="C162" s="14">
        <v>45630</v>
      </c>
      <c r="D162" s="166" t="s">
        <v>6</v>
      </c>
      <c r="E162" s="9">
        <v>19695</v>
      </c>
      <c r="F162" s="9" t="s">
        <v>1221</v>
      </c>
      <c r="G162" s="9">
        <v>5014</v>
      </c>
      <c r="H162" s="9" t="s">
        <v>822</v>
      </c>
      <c r="I162" s="10">
        <v>50</v>
      </c>
      <c r="J162" s="9"/>
      <c r="K162" s="9"/>
      <c r="L162" s="458"/>
      <c r="S162"/>
    </row>
    <row r="163" spans="1:19" s="6" customFormat="1">
      <c r="A163" s="25" t="s">
        <v>4031</v>
      </c>
      <c r="B163" s="14">
        <v>45625</v>
      </c>
      <c r="C163" s="14">
        <v>45629</v>
      </c>
      <c r="D163" s="166" t="s">
        <v>6</v>
      </c>
      <c r="E163" s="9">
        <v>19700</v>
      </c>
      <c r="F163" s="9" t="s">
        <v>1115</v>
      </c>
      <c r="G163" s="9">
        <v>5568</v>
      </c>
      <c r="H163" s="9" t="s">
        <v>4450</v>
      </c>
      <c r="I163" s="10">
        <v>60</v>
      </c>
      <c r="J163" s="9" t="s">
        <v>1189</v>
      </c>
      <c r="K163" s="9"/>
      <c r="L163" s="458"/>
      <c r="S163"/>
    </row>
    <row r="164" spans="1:19" s="6" customFormat="1">
      <c r="A164" s="25" t="s">
        <v>4369</v>
      </c>
      <c r="B164" s="14">
        <v>45625</v>
      </c>
      <c r="C164" s="14">
        <v>45628</v>
      </c>
      <c r="D164" s="166" t="s">
        <v>6</v>
      </c>
      <c r="E164" s="9">
        <v>19709</v>
      </c>
      <c r="F164" s="9" t="s">
        <v>7</v>
      </c>
      <c r="G164" s="9">
        <v>5513</v>
      </c>
      <c r="H164" s="9" t="s">
        <v>3322</v>
      </c>
      <c r="I164" s="10">
        <v>200</v>
      </c>
      <c r="J164" s="9"/>
      <c r="K164" s="9"/>
      <c r="L164" s="458"/>
      <c r="S164"/>
    </row>
    <row r="165" spans="1:19" s="6" customFormat="1">
      <c r="A165" s="35" t="s">
        <v>2517</v>
      </c>
      <c r="B165" s="1843">
        <v>45625</v>
      </c>
      <c r="C165" s="1843">
        <v>45629</v>
      </c>
      <c r="D165" s="2062" t="s">
        <v>6</v>
      </c>
      <c r="E165" s="1835">
        <v>19641</v>
      </c>
      <c r="F165" s="2049" t="s">
        <v>2520</v>
      </c>
      <c r="G165" s="2049">
        <v>4455</v>
      </c>
      <c r="H165" s="2049" t="s">
        <v>179</v>
      </c>
      <c r="I165" s="2050">
        <v>3</v>
      </c>
      <c r="J165" s="2049"/>
      <c r="K165" s="1835"/>
      <c r="L165" s="464"/>
      <c r="S165"/>
    </row>
    <row r="166" spans="1:19" s="6" customFormat="1">
      <c r="A166" s="35" t="s">
        <v>2904</v>
      </c>
      <c r="B166" s="1843">
        <v>45632</v>
      </c>
      <c r="C166" s="1843">
        <v>45632</v>
      </c>
      <c r="D166" s="2062" t="s">
        <v>6</v>
      </c>
      <c r="E166" s="1835">
        <v>19739</v>
      </c>
      <c r="F166" s="2049" t="s">
        <v>40</v>
      </c>
      <c r="G166" s="2049">
        <v>4602</v>
      </c>
      <c r="H166" s="2049" t="s">
        <v>830</v>
      </c>
      <c r="I166" s="2050">
        <v>3</v>
      </c>
      <c r="J166" s="2049"/>
      <c r="K166" s="1835"/>
      <c r="L166" s="464"/>
      <c r="S166"/>
    </row>
    <row r="167" spans="1:19" s="6" customFormat="1">
      <c r="A167" s="35" t="s">
        <v>3168</v>
      </c>
      <c r="B167" s="1843">
        <v>45632</v>
      </c>
      <c r="C167" s="1843">
        <v>45631</v>
      </c>
      <c r="D167" s="2062" t="s">
        <v>6</v>
      </c>
      <c r="E167" s="1835">
        <v>19757</v>
      </c>
      <c r="F167" s="2049" t="s">
        <v>1115</v>
      </c>
      <c r="G167" s="2049">
        <v>4761</v>
      </c>
      <c r="H167" s="2049" t="s">
        <v>3169</v>
      </c>
      <c r="I167" s="2050">
        <v>40</v>
      </c>
      <c r="J167" s="2049"/>
      <c r="K167" s="1835"/>
      <c r="L167" s="464"/>
      <c r="S167"/>
    </row>
    <row r="168" spans="1:19" s="6" customFormat="1">
      <c r="A168" s="35"/>
      <c r="B168" s="1843"/>
      <c r="C168" s="1843"/>
      <c r="D168" s="2062" t="s">
        <v>6</v>
      </c>
      <c r="E168" s="1835"/>
      <c r="F168" s="2049" t="s">
        <v>1115</v>
      </c>
      <c r="G168" s="2049">
        <v>4762</v>
      </c>
      <c r="H168" s="2049" t="s">
        <v>3170</v>
      </c>
      <c r="I168" s="2050" t="s">
        <v>1092</v>
      </c>
      <c r="J168" s="2049"/>
      <c r="K168" s="1835"/>
      <c r="L168" s="464"/>
      <c r="S168"/>
    </row>
    <row r="169" spans="1:19" s="6" customFormat="1">
      <c r="A169" s="35"/>
      <c r="B169" s="1843"/>
      <c r="C169" s="1843"/>
      <c r="D169" s="2062" t="s">
        <v>6</v>
      </c>
      <c r="E169" s="1835"/>
      <c r="F169" s="2049" t="s">
        <v>1115</v>
      </c>
      <c r="G169" s="2049">
        <v>3212</v>
      </c>
      <c r="H169" s="2049" t="s">
        <v>52</v>
      </c>
      <c r="I169" s="2050">
        <v>52</v>
      </c>
      <c r="J169" s="2049"/>
      <c r="K169" s="1835"/>
      <c r="L169" s="464"/>
      <c r="S169"/>
    </row>
    <row r="170" spans="1:19" s="6" customFormat="1">
      <c r="A170" s="35" t="s">
        <v>4058</v>
      </c>
      <c r="B170" s="1843">
        <v>45636</v>
      </c>
      <c r="C170" s="1843">
        <v>45636</v>
      </c>
      <c r="D170" s="2062" t="s">
        <v>6</v>
      </c>
      <c r="E170" s="1835">
        <v>19779</v>
      </c>
      <c r="F170" s="2049" t="s">
        <v>1115</v>
      </c>
      <c r="G170" s="2049">
        <v>5581</v>
      </c>
      <c r="H170" s="2049" t="s">
        <v>1615</v>
      </c>
      <c r="I170" s="2050">
        <v>1</v>
      </c>
      <c r="J170" s="2049"/>
      <c r="K170" s="1835"/>
      <c r="L170" s="464"/>
      <c r="S170"/>
    </row>
    <row r="171" spans="1:19" s="6" customFormat="1">
      <c r="A171" s="25" t="s">
        <v>2273</v>
      </c>
      <c r="B171" s="14">
        <v>45638</v>
      </c>
      <c r="C171" s="14">
        <v>45642</v>
      </c>
      <c r="D171" s="166" t="s">
        <v>6</v>
      </c>
      <c r="E171" s="9">
        <v>19801</v>
      </c>
      <c r="F171" s="9" t="s">
        <v>1115</v>
      </c>
      <c r="G171" s="9">
        <v>784</v>
      </c>
      <c r="H171" s="9" t="s">
        <v>41</v>
      </c>
      <c r="I171" s="10">
        <v>10</v>
      </c>
      <c r="J171" s="2049"/>
      <c r="K171" s="1835"/>
      <c r="L171" s="464"/>
      <c r="S171"/>
    </row>
    <row r="172" spans="1:19" s="6" customFormat="1">
      <c r="A172" s="35" t="s">
        <v>2725</v>
      </c>
      <c r="B172" s="1843">
        <v>45638</v>
      </c>
      <c r="C172" s="1843">
        <v>45642</v>
      </c>
      <c r="D172" s="2062" t="s">
        <v>6</v>
      </c>
      <c r="E172" s="1835">
        <v>19802</v>
      </c>
      <c r="F172" s="2049" t="s">
        <v>153</v>
      </c>
      <c r="G172" s="2049">
        <v>5585</v>
      </c>
      <c r="H172" s="2049" t="s">
        <v>221</v>
      </c>
      <c r="I172" s="2050">
        <v>200</v>
      </c>
      <c r="J172" s="2049"/>
      <c r="K172" s="1835"/>
      <c r="L172" s="464"/>
      <c r="S172"/>
    </row>
    <row r="173" spans="1:19" s="6" customFormat="1">
      <c r="A173" s="35" t="s">
        <v>3809</v>
      </c>
      <c r="B173" s="1843">
        <v>1</v>
      </c>
      <c r="C173" s="1843">
        <v>45643</v>
      </c>
      <c r="D173" s="2062" t="s">
        <v>6</v>
      </c>
      <c r="E173" s="1835">
        <v>19883</v>
      </c>
      <c r="F173" s="2049" t="s">
        <v>7</v>
      </c>
      <c r="G173" s="2049">
        <v>5125</v>
      </c>
      <c r="H173" s="2049" t="s">
        <v>38</v>
      </c>
      <c r="I173" s="2050">
        <v>10</v>
      </c>
      <c r="J173" s="2049"/>
      <c r="K173" s="1835"/>
      <c r="L173" s="464"/>
      <c r="S173"/>
    </row>
    <row r="174" spans="1:19" s="6" customFormat="1">
      <c r="A174" s="25" t="s">
        <v>4144</v>
      </c>
      <c r="B174" s="14">
        <v>45639</v>
      </c>
      <c r="C174" s="14">
        <v>45638</v>
      </c>
      <c r="D174" s="166" t="s">
        <v>6</v>
      </c>
      <c r="E174" s="9">
        <v>19911</v>
      </c>
      <c r="F174" s="9" t="s">
        <v>1115</v>
      </c>
      <c r="G174" s="9">
        <v>5223</v>
      </c>
      <c r="H174" s="9" t="s">
        <v>43</v>
      </c>
      <c r="I174" s="10">
        <v>50</v>
      </c>
      <c r="J174" s="9"/>
      <c r="K174" s="9"/>
      <c r="L174" s="458"/>
      <c r="S174"/>
    </row>
    <row r="175" spans="1:19" s="6" customFormat="1">
      <c r="A175" s="234"/>
      <c r="B175" s="1885"/>
      <c r="C175" s="24"/>
      <c r="D175" s="2059"/>
      <c r="E175" s="24"/>
      <c r="F175" s="24"/>
      <c r="G175" s="24"/>
      <c r="H175" s="24"/>
      <c r="I175" s="1048"/>
      <c r="J175" s="24"/>
      <c r="K175" s="24"/>
      <c r="L175" s="461"/>
      <c r="S175"/>
    </row>
    <row r="176" spans="1:19" s="6" customFormat="1">
      <c r="A176" s="234"/>
      <c r="B176" s="1885"/>
      <c r="C176" s="24"/>
      <c r="D176" s="2059"/>
      <c r="E176" s="24"/>
      <c r="F176" s="24"/>
      <c r="G176" s="24"/>
      <c r="H176" s="24"/>
      <c r="I176" s="1048"/>
      <c r="J176" s="24"/>
      <c r="K176" s="24"/>
      <c r="L176" s="461"/>
      <c r="S176"/>
    </row>
    <row r="177" spans="1:19" s="6" customFormat="1">
      <c r="A177" s="234"/>
      <c r="B177" s="1885"/>
      <c r="C177" s="24"/>
      <c r="D177" s="2059"/>
      <c r="E177" s="24"/>
      <c r="F177" s="24"/>
      <c r="G177" s="24"/>
      <c r="H177" s="24"/>
      <c r="I177" s="1048"/>
      <c r="J177" s="24"/>
      <c r="K177" s="24"/>
      <c r="L177" s="461"/>
      <c r="S177"/>
    </row>
    <row r="178" spans="1:19" s="6" customFormat="1">
      <c r="A178" s="234"/>
      <c r="B178" s="1885"/>
      <c r="C178" s="24"/>
      <c r="D178" s="2059"/>
      <c r="E178" s="24"/>
      <c r="F178" s="24"/>
      <c r="G178" s="24"/>
      <c r="H178" s="24"/>
      <c r="I178" s="1048"/>
      <c r="J178" s="24"/>
      <c r="K178" s="24"/>
      <c r="L178" s="461"/>
      <c r="S178"/>
    </row>
    <row r="179" spans="1:19" s="6" customFormat="1" ht="15">
      <c r="A179" s="2464" t="e">
        <f>SUM(#REF!)</f>
        <v>#REF!</v>
      </c>
      <c r="B179" s="2465"/>
      <c r="C179" s="2465"/>
      <c r="D179" s="2465"/>
      <c r="E179" s="2465"/>
      <c r="F179" s="2465"/>
      <c r="G179" s="2465"/>
      <c r="H179" s="2465"/>
      <c r="I179" s="2465"/>
      <c r="J179" s="2465"/>
      <c r="K179" s="2465"/>
      <c r="L179" s="2466"/>
      <c r="S179"/>
    </row>
    <row r="180" spans="1:19" s="6" customFormat="1" ht="18.75">
      <c r="A180" s="2461" t="s">
        <v>4155</v>
      </c>
      <c r="B180" s="2462"/>
      <c r="C180" s="2462"/>
      <c r="D180" s="2462"/>
      <c r="E180" s="2462"/>
      <c r="F180" s="2462"/>
      <c r="G180" s="2462"/>
      <c r="H180" s="2462"/>
      <c r="I180" s="2462"/>
      <c r="J180" s="2462"/>
      <c r="K180" s="2462"/>
      <c r="L180" s="2463"/>
      <c r="S180"/>
    </row>
    <row r="181" spans="1:19" s="6" customFormat="1">
      <c r="A181" s="35" t="s">
        <v>1303</v>
      </c>
      <c r="B181" s="1843">
        <v>45621</v>
      </c>
      <c r="C181" s="2051" t="s">
        <v>4491</v>
      </c>
      <c r="D181" s="2062" t="s">
        <v>12</v>
      </c>
      <c r="E181" s="1835">
        <v>19515</v>
      </c>
      <c r="F181" s="2049" t="s">
        <v>1574</v>
      </c>
      <c r="G181" s="2049">
        <v>3626</v>
      </c>
      <c r="H181" s="2049" t="s">
        <v>1441</v>
      </c>
      <c r="I181" s="2050">
        <v>60</v>
      </c>
      <c r="J181" s="2049"/>
      <c r="K181" s="1835"/>
      <c r="L181" s="464"/>
      <c r="S181"/>
    </row>
    <row r="182" spans="1:19" s="6" customFormat="1">
      <c r="A182" s="35"/>
      <c r="B182" s="1843"/>
      <c r="C182" s="2051" t="s">
        <v>4491</v>
      </c>
      <c r="D182" s="2062" t="s">
        <v>12</v>
      </c>
      <c r="E182" s="1835"/>
      <c r="F182" s="2049" t="s">
        <v>1221</v>
      </c>
      <c r="G182" s="2049">
        <v>3624</v>
      </c>
      <c r="H182" s="2049" t="s">
        <v>63</v>
      </c>
      <c r="I182" s="2050">
        <v>60</v>
      </c>
      <c r="J182" s="2049" t="s">
        <v>4396</v>
      </c>
      <c r="K182" s="1835"/>
      <c r="L182" s="464"/>
      <c r="S182"/>
    </row>
    <row r="183" spans="1:19" s="6" customFormat="1">
      <c r="A183" s="35" t="s">
        <v>1303</v>
      </c>
      <c r="B183" s="1843">
        <v>45622</v>
      </c>
      <c r="C183" s="1843"/>
      <c r="D183" s="2062"/>
      <c r="E183" s="1835">
        <v>19589</v>
      </c>
      <c r="F183" s="2049" t="s">
        <v>1221</v>
      </c>
      <c r="G183" s="2049">
        <v>3624</v>
      </c>
      <c r="H183" s="2049" t="s">
        <v>63</v>
      </c>
      <c r="I183" s="2050">
        <v>20</v>
      </c>
      <c r="J183" s="2044"/>
      <c r="K183" s="1829"/>
      <c r="L183" s="454"/>
      <c r="S183"/>
    </row>
    <row r="184" spans="1:19" s="6" customFormat="1">
      <c r="A184" s="35"/>
      <c r="B184" s="1843"/>
      <c r="C184" s="1843"/>
      <c r="D184" s="2062"/>
      <c r="E184" s="1835"/>
      <c r="F184" s="2049" t="s">
        <v>1574</v>
      </c>
      <c r="G184" s="2049">
        <v>3626</v>
      </c>
      <c r="H184" s="2049" t="s">
        <v>1441</v>
      </c>
      <c r="I184" s="2050">
        <v>20</v>
      </c>
      <c r="J184" s="2044"/>
      <c r="K184" s="1829"/>
      <c r="L184" s="454"/>
      <c r="S184"/>
    </row>
    <row r="185" spans="1:19" s="6" customFormat="1">
      <c r="A185" s="35" t="s">
        <v>466</v>
      </c>
      <c r="B185" s="1843">
        <v>45621</v>
      </c>
      <c r="C185" s="2051" t="s">
        <v>4491</v>
      </c>
      <c r="D185" s="2062" t="s">
        <v>12</v>
      </c>
      <c r="E185" s="1835">
        <v>19619</v>
      </c>
      <c r="F185" s="2049" t="s">
        <v>1115</v>
      </c>
      <c r="G185" s="2049">
        <v>4075</v>
      </c>
      <c r="H185" s="2049" t="s">
        <v>103</v>
      </c>
      <c r="I185" s="2050">
        <v>15</v>
      </c>
      <c r="J185" s="2049"/>
      <c r="K185" s="1835"/>
      <c r="L185" s="464"/>
      <c r="S185"/>
    </row>
    <row r="186" spans="1:19" s="6" customFormat="1">
      <c r="A186" s="35" t="s">
        <v>393</v>
      </c>
      <c r="B186" s="1843">
        <v>45623</v>
      </c>
      <c r="C186" s="2051" t="s">
        <v>4491</v>
      </c>
      <c r="D186" s="2062" t="s">
        <v>12</v>
      </c>
      <c r="E186" s="1835">
        <v>19607</v>
      </c>
      <c r="F186" s="2049" t="s">
        <v>2351</v>
      </c>
      <c r="G186" s="2049">
        <v>2560</v>
      </c>
      <c r="H186" s="2049" t="s">
        <v>5</v>
      </c>
      <c r="I186" s="2050">
        <v>8</v>
      </c>
      <c r="J186" s="2049"/>
      <c r="K186" s="1835"/>
      <c r="L186" s="464"/>
      <c r="S186"/>
    </row>
    <row r="187" spans="1:19" s="6" customFormat="1">
      <c r="A187" s="35" t="s">
        <v>520</v>
      </c>
      <c r="B187" s="1843">
        <v>45625</v>
      </c>
      <c r="C187" s="1843">
        <v>45625</v>
      </c>
      <c r="D187" s="2062" t="s">
        <v>6</v>
      </c>
      <c r="E187" s="1835">
        <v>19732</v>
      </c>
      <c r="F187" s="2049" t="s">
        <v>7</v>
      </c>
      <c r="G187" s="2049">
        <v>4467</v>
      </c>
      <c r="H187" s="2049" t="s">
        <v>127</v>
      </c>
      <c r="I187" s="2050">
        <v>15</v>
      </c>
      <c r="J187" s="2049"/>
      <c r="K187" s="1835"/>
      <c r="L187" s="464"/>
      <c r="S187"/>
    </row>
    <row r="188" spans="1:19" s="6" customFormat="1">
      <c r="A188" s="35"/>
      <c r="B188" s="1843"/>
      <c r="C188" s="1843"/>
      <c r="D188" s="2062" t="s">
        <v>6</v>
      </c>
      <c r="E188" s="1835"/>
      <c r="F188" s="2049" t="s">
        <v>2351</v>
      </c>
      <c r="G188" s="2049">
        <v>4466</v>
      </c>
      <c r="H188" s="2049" t="s">
        <v>521</v>
      </c>
      <c r="I188" s="2050">
        <v>76</v>
      </c>
      <c r="J188" s="2049"/>
      <c r="K188" s="1835"/>
      <c r="L188" s="464"/>
      <c r="S188"/>
    </row>
    <row r="189" spans="1:19" s="6" customFormat="1">
      <c r="A189" s="35"/>
      <c r="B189" s="1843"/>
      <c r="C189" s="1843"/>
      <c r="D189" s="2062" t="s">
        <v>6</v>
      </c>
      <c r="E189" s="1835"/>
      <c r="F189" s="2049" t="s">
        <v>2351</v>
      </c>
      <c r="G189" s="2049">
        <v>4466</v>
      </c>
      <c r="H189" s="2049" t="s">
        <v>521</v>
      </c>
      <c r="I189" s="2050">
        <v>124</v>
      </c>
      <c r="J189" s="2049"/>
      <c r="K189" s="1835"/>
      <c r="L189" s="464"/>
      <c r="S189"/>
    </row>
    <row r="190" spans="1:19" s="6" customFormat="1">
      <c r="A190" s="35" t="s">
        <v>86</v>
      </c>
      <c r="B190" s="1843">
        <v>45628</v>
      </c>
      <c r="C190" s="1843">
        <v>45630</v>
      </c>
      <c r="D190" s="2062" t="s">
        <v>6</v>
      </c>
      <c r="E190" s="1835">
        <v>19759</v>
      </c>
      <c r="F190" s="2051" t="s">
        <v>40</v>
      </c>
      <c r="G190" s="9">
        <v>5573</v>
      </c>
      <c r="H190" s="9" t="s">
        <v>32</v>
      </c>
      <c r="I190" s="1835">
        <v>5</v>
      </c>
      <c r="J190" s="2049"/>
      <c r="K190" s="2049"/>
      <c r="L190" s="2049"/>
      <c r="M190" s="2040"/>
      <c r="N190" s="2044"/>
      <c r="S190"/>
    </row>
    <row r="191" spans="1:19" s="6" customFormat="1">
      <c r="A191" s="35" t="s">
        <v>1303</v>
      </c>
      <c r="B191" s="1843">
        <v>45629</v>
      </c>
      <c r="C191" s="1843">
        <v>45630</v>
      </c>
      <c r="D191" s="2062" t="s">
        <v>6</v>
      </c>
      <c r="E191" s="1835">
        <v>19760</v>
      </c>
      <c r="F191" s="2051" t="s">
        <v>1574</v>
      </c>
      <c r="G191" s="9">
        <v>3626</v>
      </c>
      <c r="H191" s="9" t="s">
        <v>1441</v>
      </c>
      <c r="I191" s="1835">
        <v>90</v>
      </c>
      <c r="J191" s="2049"/>
      <c r="K191" s="2049"/>
      <c r="L191" s="2049"/>
      <c r="M191" s="2040"/>
      <c r="N191" s="2044"/>
      <c r="S191"/>
    </row>
    <row r="192" spans="1:19" s="6" customFormat="1">
      <c r="A192" s="35" t="s">
        <v>1303</v>
      </c>
      <c r="B192" s="1843">
        <v>45632</v>
      </c>
      <c r="C192" s="1843">
        <v>45631</v>
      </c>
      <c r="D192" s="2062" t="s">
        <v>6</v>
      </c>
      <c r="E192" s="1835">
        <v>19753</v>
      </c>
      <c r="F192" s="2051" t="s">
        <v>1221</v>
      </c>
      <c r="G192" s="9">
        <v>5430</v>
      </c>
      <c r="H192" s="9" t="s">
        <v>521</v>
      </c>
      <c r="I192" s="1835">
        <v>10</v>
      </c>
      <c r="J192" s="2049" t="s">
        <v>991</v>
      </c>
      <c r="K192" s="2049"/>
      <c r="L192" s="2049"/>
      <c r="M192" s="2040"/>
      <c r="N192" s="2044"/>
      <c r="S192"/>
    </row>
    <row r="193" spans="1:19" s="6" customFormat="1">
      <c r="A193" s="35"/>
      <c r="B193" s="1843"/>
      <c r="C193" s="1843"/>
      <c r="D193" s="2062" t="s">
        <v>6</v>
      </c>
      <c r="E193" s="1835"/>
      <c r="F193" s="2051"/>
      <c r="G193" s="9">
        <v>5431</v>
      </c>
      <c r="H193" s="9" t="s">
        <v>521</v>
      </c>
      <c r="I193" s="1835">
        <v>6</v>
      </c>
      <c r="J193" s="2049" t="s">
        <v>991</v>
      </c>
      <c r="K193" s="2049"/>
      <c r="L193" s="2049"/>
      <c r="M193" s="2040"/>
      <c r="N193" s="2044"/>
      <c r="S193"/>
    </row>
    <row r="194" spans="1:19" s="6" customFormat="1">
      <c r="A194" s="35"/>
      <c r="B194" s="1843"/>
      <c r="C194" s="1843"/>
      <c r="D194" s="2062" t="s">
        <v>6</v>
      </c>
      <c r="E194" s="1835"/>
      <c r="F194" s="2051"/>
      <c r="G194" s="9">
        <v>5209</v>
      </c>
      <c r="H194" s="9" t="s">
        <v>521</v>
      </c>
      <c r="I194" s="1835">
        <v>15</v>
      </c>
      <c r="J194" s="2049" t="s">
        <v>991</v>
      </c>
      <c r="K194" s="2049"/>
      <c r="L194" s="2049"/>
      <c r="M194" s="2040"/>
      <c r="N194" s="2044"/>
      <c r="S194"/>
    </row>
    <row r="195" spans="1:19" s="6" customFormat="1">
      <c r="A195" s="35"/>
      <c r="B195" s="1843"/>
      <c r="C195" s="1843"/>
      <c r="D195" s="2062" t="s">
        <v>6</v>
      </c>
      <c r="E195" s="1835"/>
      <c r="F195" s="2051"/>
      <c r="G195" s="9">
        <v>5208</v>
      </c>
      <c r="H195" s="9" t="s">
        <v>521</v>
      </c>
      <c r="I195" s="1835">
        <v>15</v>
      </c>
      <c r="J195" s="2049" t="s">
        <v>991</v>
      </c>
      <c r="K195" s="2049"/>
      <c r="L195" s="2049"/>
      <c r="M195" s="2040"/>
      <c r="N195" s="2044"/>
      <c r="S195"/>
    </row>
    <row r="196" spans="1:19" s="6" customFormat="1">
      <c r="A196" s="35"/>
      <c r="B196" s="1843"/>
      <c r="C196" s="1843"/>
      <c r="D196" s="2062" t="s">
        <v>6</v>
      </c>
      <c r="E196" s="1835"/>
      <c r="F196" s="2051"/>
      <c r="G196" s="9">
        <v>5433</v>
      </c>
      <c r="H196" s="9" t="s">
        <v>521</v>
      </c>
      <c r="I196" s="1835">
        <v>6</v>
      </c>
      <c r="J196" s="2049" t="s">
        <v>991</v>
      </c>
      <c r="K196" s="2049"/>
      <c r="L196" s="2049"/>
      <c r="M196" s="2040"/>
      <c r="N196" s="2044"/>
      <c r="S196"/>
    </row>
    <row r="197" spans="1:19" s="6" customFormat="1">
      <c r="A197" s="35"/>
      <c r="B197" s="1843"/>
      <c r="C197" s="1843"/>
      <c r="D197" s="2062" t="s">
        <v>6</v>
      </c>
      <c r="E197" s="1835"/>
      <c r="F197" s="2051"/>
      <c r="G197" s="9">
        <v>5434</v>
      </c>
      <c r="H197" s="9" t="s">
        <v>521</v>
      </c>
      <c r="I197" s="1835">
        <v>4</v>
      </c>
      <c r="J197" s="2049" t="s">
        <v>991</v>
      </c>
      <c r="K197" s="2049"/>
      <c r="L197" s="2049"/>
      <c r="M197" s="2040"/>
      <c r="N197" s="2044"/>
      <c r="S197"/>
    </row>
    <row r="198" spans="1:19" s="6" customFormat="1">
      <c r="A198" s="35"/>
      <c r="B198" s="1843"/>
      <c r="C198" s="1843"/>
      <c r="D198" s="2062" t="s">
        <v>6</v>
      </c>
      <c r="E198" s="1835"/>
      <c r="F198" s="2051"/>
      <c r="G198" s="9">
        <v>5435</v>
      </c>
      <c r="H198" s="9" t="s">
        <v>521</v>
      </c>
      <c r="I198" s="1835">
        <v>5</v>
      </c>
      <c r="J198" s="2049" t="s">
        <v>991</v>
      </c>
      <c r="K198" s="2049"/>
      <c r="L198" s="2049"/>
      <c r="M198" s="2040"/>
      <c r="N198" s="2044"/>
      <c r="S198"/>
    </row>
    <row r="199" spans="1:19" s="6" customFormat="1">
      <c r="A199" s="35"/>
      <c r="B199" s="1843"/>
      <c r="C199" s="1843"/>
      <c r="D199" s="2062" t="s">
        <v>6</v>
      </c>
      <c r="E199" s="1835"/>
      <c r="F199" s="2051"/>
      <c r="G199" s="9">
        <v>5436</v>
      </c>
      <c r="H199" s="9" t="s">
        <v>521</v>
      </c>
      <c r="I199" s="1835">
        <v>6</v>
      </c>
      <c r="J199" s="2049" t="s">
        <v>991</v>
      </c>
      <c r="K199" s="2049"/>
      <c r="L199" s="2049"/>
      <c r="M199" s="2040"/>
      <c r="N199" s="2044"/>
      <c r="S199"/>
    </row>
    <row r="200" spans="1:19" s="6" customFormat="1">
      <c r="A200" s="35"/>
      <c r="B200" s="1843"/>
      <c r="C200" s="1843"/>
      <c r="D200" s="2062" t="s">
        <v>6</v>
      </c>
      <c r="E200" s="1835"/>
      <c r="F200" s="2051"/>
      <c r="G200" s="9">
        <v>4231</v>
      </c>
      <c r="H200" s="9" t="s">
        <v>783</v>
      </c>
      <c r="I200" s="1835">
        <v>10</v>
      </c>
      <c r="J200" s="2049" t="s">
        <v>991</v>
      </c>
      <c r="K200" s="2049"/>
      <c r="L200" s="2049"/>
      <c r="M200" s="2040"/>
      <c r="N200" s="2044"/>
      <c r="S200"/>
    </row>
    <row r="201" spans="1:19" s="6" customFormat="1">
      <c r="A201" s="35"/>
      <c r="B201" s="1843"/>
      <c r="C201" s="1843"/>
      <c r="D201" s="2062" t="s">
        <v>6</v>
      </c>
      <c r="E201" s="1835"/>
      <c r="F201" s="2051"/>
      <c r="G201" s="9">
        <v>4232</v>
      </c>
      <c r="H201" s="9" t="s">
        <v>783</v>
      </c>
      <c r="I201" s="1835">
        <v>2</v>
      </c>
      <c r="J201" s="2049" t="s">
        <v>991</v>
      </c>
      <c r="K201" s="2049"/>
      <c r="L201" s="2049"/>
      <c r="M201" s="2040"/>
      <c r="N201" s="2044"/>
      <c r="S201"/>
    </row>
    <row r="202" spans="1:19" s="6" customFormat="1">
      <c r="A202" s="35"/>
      <c r="B202" s="1843"/>
      <c r="C202" s="1843"/>
      <c r="D202" s="2062" t="s">
        <v>6</v>
      </c>
      <c r="E202" s="1835"/>
      <c r="F202" s="2051"/>
      <c r="G202" s="9">
        <v>4374</v>
      </c>
      <c r="H202" s="9" t="s">
        <v>783</v>
      </c>
      <c r="I202" s="1835">
        <v>4</v>
      </c>
      <c r="J202" s="2049" t="s">
        <v>991</v>
      </c>
      <c r="K202" s="2049"/>
      <c r="L202" s="2049"/>
      <c r="M202" s="2040"/>
      <c r="N202" s="2044"/>
      <c r="S202"/>
    </row>
    <row r="203" spans="1:19" s="6" customFormat="1">
      <c r="A203" s="35" t="s">
        <v>1303</v>
      </c>
      <c r="B203" s="1843">
        <v>45632</v>
      </c>
      <c r="C203" s="1843">
        <v>45630</v>
      </c>
      <c r="D203" s="2062" t="s">
        <v>6</v>
      </c>
      <c r="E203" s="1835">
        <v>19763</v>
      </c>
      <c r="F203" s="2051" t="s">
        <v>153</v>
      </c>
      <c r="G203" s="9">
        <v>5375</v>
      </c>
      <c r="H203" s="9" t="s">
        <v>826</v>
      </c>
      <c r="I203" s="1835">
        <v>10</v>
      </c>
      <c r="J203" s="2049"/>
      <c r="K203" s="2049"/>
      <c r="L203" s="2049"/>
      <c r="M203" s="2040"/>
      <c r="N203" s="2044"/>
      <c r="S203"/>
    </row>
    <row r="204" spans="1:19" s="6" customFormat="1">
      <c r="A204" s="35"/>
      <c r="B204" s="1843"/>
      <c r="C204" s="1843"/>
      <c r="D204" s="2062" t="s">
        <v>6</v>
      </c>
      <c r="E204" s="1835"/>
      <c r="F204" s="2051" t="s">
        <v>69</v>
      </c>
      <c r="G204" s="9">
        <v>5376</v>
      </c>
      <c r="H204" s="9" t="s">
        <v>826</v>
      </c>
      <c r="I204" s="1835">
        <v>10</v>
      </c>
      <c r="J204" s="2049"/>
      <c r="K204" s="2049"/>
      <c r="L204" s="2049"/>
      <c r="M204" s="2040"/>
      <c r="N204" s="2044"/>
      <c r="S204"/>
    </row>
    <row r="205" spans="1:19" s="6" customFormat="1">
      <c r="A205" s="35"/>
      <c r="B205" s="1843"/>
      <c r="C205" s="1843"/>
      <c r="D205" s="2062" t="s">
        <v>6</v>
      </c>
      <c r="E205" s="1835"/>
      <c r="F205" s="2051" t="s">
        <v>81</v>
      </c>
      <c r="G205" s="9">
        <v>5377</v>
      </c>
      <c r="H205" s="9" t="s">
        <v>826</v>
      </c>
      <c r="I205" s="1835">
        <v>15</v>
      </c>
      <c r="J205" s="2049"/>
      <c r="K205" s="2049"/>
      <c r="L205" s="2049"/>
      <c r="M205" s="2040"/>
      <c r="N205" s="2044"/>
      <c r="S205"/>
    </row>
    <row r="206" spans="1:19" s="6" customFormat="1">
      <c r="A206" s="35"/>
      <c r="B206" s="1843"/>
      <c r="C206" s="1843"/>
      <c r="D206" s="2062" t="s">
        <v>6</v>
      </c>
      <c r="E206" s="1835"/>
      <c r="F206" s="2051" t="s">
        <v>131</v>
      </c>
      <c r="G206" s="9">
        <v>5378</v>
      </c>
      <c r="H206" s="9" t="s">
        <v>826</v>
      </c>
      <c r="I206" s="1835">
        <v>10</v>
      </c>
      <c r="J206" s="2049"/>
      <c r="K206" s="2049"/>
      <c r="L206" s="2049"/>
      <c r="M206" s="2040"/>
      <c r="N206" s="2044"/>
      <c r="S206"/>
    </row>
    <row r="207" spans="1:19" s="6" customFormat="1">
      <c r="A207" s="35"/>
      <c r="B207" s="1843"/>
      <c r="C207" s="1843"/>
      <c r="D207" s="2062" t="s">
        <v>6</v>
      </c>
      <c r="E207" s="1835"/>
      <c r="F207" s="2051" t="s">
        <v>74</v>
      </c>
      <c r="G207" s="9">
        <v>5379</v>
      </c>
      <c r="H207" s="9" t="s">
        <v>826</v>
      </c>
      <c r="I207" s="1835">
        <v>10</v>
      </c>
      <c r="J207" s="2049"/>
      <c r="K207" s="2049"/>
      <c r="L207" s="2049"/>
      <c r="M207" s="2040"/>
      <c r="N207" s="2044"/>
      <c r="S207"/>
    </row>
    <row r="208" spans="1:19" s="6" customFormat="1">
      <c r="A208" s="25" t="s">
        <v>3108</v>
      </c>
      <c r="B208" s="14">
        <v>45632</v>
      </c>
      <c r="C208" s="14">
        <v>45631</v>
      </c>
      <c r="D208" s="166" t="s">
        <v>6</v>
      </c>
      <c r="E208" s="9">
        <v>19718</v>
      </c>
      <c r="F208" s="9" t="s">
        <v>1115</v>
      </c>
      <c r="G208" s="9">
        <v>4638</v>
      </c>
      <c r="H208" s="9" t="s">
        <v>30</v>
      </c>
      <c r="I208" s="10">
        <v>300</v>
      </c>
      <c r="J208" s="9"/>
      <c r="K208" s="9"/>
      <c r="L208" s="458"/>
      <c r="S208"/>
    </row>
    <row r="209" spans="1:19" s="6" customFormat="1">
      <c r="A209" s="25" t="s">
        <v>3108</v>
      </c>
      <c r="B209" s="14">
        <v>45632</v>
      </c>
      <c r="C209" s="14">
        <v>45631</v>
      </c>
      <c r="D209" s="166" t="s">
        <v>6</v>
      </c>
      <c r="E209" s="9" t="s">
        <v>4454</v>
      </c>
      <c r="F209" s="9" t="s">
        <v>1115</v>
      </c>
      <c r="G209" s="9">
        <v>4674</v>
      </c>
      <c r="H209" s="9" t="s">
        <v>29</v>
      </c>
      <c r="I209" s="10" t="s">
        <v>877</v>
      </c>
      <c r="J209" s="9"/>
      <c r="K209" s="9"/>
      <c r="L209" s="458"/>
      <c r="S209"/>
    </row>
    <row r="210" spans="1:19" s="6" customFormat="1">
      <c r="A210" s="25" t="s">
        <v>400</v>
      </c>
      <c r="B210" s="14">
        <v>45630</v>
      </c>
      <c r="C210" s="14">
        <v>45630</v>
      </c>
      <c r="D210" s="166" t="s">
        <v>6</v>
      </c>
      <c r="E210" s="9">
        <v>19658</v>
      </c>
      <c r="F210" s="9" t="s">
        <v>1115</v>
      </c>
      <c r="G210" s="9">
        <v>753</v>
      </c>
      <c r="H210" s="9" t="s">
        <v>47</v>
      </c>
      <c r="I210" s="10">
        <v>80</v>
      </c>
      <c r="J210" s="9"/>
      <c r="K210" s="9" t="s">
        <v>4444</v>
      </c>
      <c r="L210" s="458"/>
      <c r="S210"/>
    </row>
    <row r="211" spans="1:19" s="6" customFormat="1">
      <c r="A211" s="35" t="s">
        <v>779</v>
      </c>
      <c r="B211" s="2051">
        <v>45637</v>
      </c>
      <c r="C211" s="2051">
        <v>45631</v>
      </c>
      <c r="D211" s="168" t="s">
        <v>6</v>
      </c>
      <c r="E211" s="2049">
        <v>19041</v>
      </c>
      <c r="F211" s="2049" t="s">
        <v>1115</v>
      </c>
      <c r="G211" s="2049">
        <v>753</v>
      </c>
      <c r="H211" s="2049" t="s">
        <v>47</v>
      </c>
      <c r="I211" s="2050" t="s">
        <v>1004</v>
      </c>
      <c r="J211" s="2049"/>
      <c r="K211" s="2049" t="s">
        <v>4297</v>
      </c>
      <c r="L211" s="464">
        <v>855</v>
      </c>
      <c r="S211"/>
    </row>
    <row r="212" spans="1:19" s="6" customFormat="1">
      <c r="A212" s="25" t="s">
        <v>3792</v>
      </c>
      <c r="B212" s="14">
        <v>45299</v>
      </c>
      <c r="C212" s="14">
        <v>45631</v>
      </c>
      <c r="D212" s="166" t="s">
        <v>6</v>
      </c>
      <c r="E212" s="9">
        <v>19713</v>
      </c>
      <c r="F212" s="9" t="s">
        <v>2351</v>
      </c>
      <c r="G212" s="9">
        <v>5081</v>
      </c>
      <c r="H212" s="9" t="s">
        <v>3338</v>
      </c>
      <c r="I212" s="10">
        <v>24</v>
      </c>
      <c r="J212" s="9"/>
      <c r="K212" s="9"/>
      <c r="L212" s="458"/>
      <c r="S212"/>
    </row>
    <row r="213" spans="1:19" s="6" customFormat="1">
      <c r="A213" s="25"/>
      <c r="B213" s="9"/>
      <c r="C213" s="9"/>
      <c r="D213" s="166" t="s">
        <v>6</v>
      </c>
      <c r="E213" s="9"/>
      <c r="F213" s="9" t="s">
        <v>1115</v>
      </c>
      <c r="G213" s="9">
        <v>908</v>
      </c>
      <c r="H213" s="9" t="s">
        <v>30</v>
      </c>
      <c r="I213" s="10">
        <v>14</v>
      </c>
      <c r="J213" s="9"/>
      <c r="K213" s="9"/>
      <c r="L213" s="458"/>
      <c r="S213"/>
    </row>
    <row r="214" spans="1:19" s="6" customFormat="1">
      <c r="A214" s="25"/>
      <c r="B214" s="9"/>
      <c r="C214" s="9"/>
      <c r="D214" s="166" t="s">
        <v>6</v>
      </c>
      <c r="E214" s="9"/>
      <c r="F214" s="9" t="s">
        <v>1115</v>
      </c>
      <c r="G214" s="9">
        <v>879</v>
      </c>
      <c r="H214" s="9" t="s">
        <v>17</v>
      </c>
      <c r="I214" s="10" t="s">
        <v>1212</v>
      </c>
      <c r="J214" s="9"/>
      <c r="K214" s="9"/>
      <c r="L214" s="458"/>
      <c r="S214"/>
    </row>
    <row r="215" spans="1:19" s="6" customFormat="1">
      <c r="A215" s="25" t="s">
        <v>1303</v>
      </c>
      <c r="B215" s="14">
        <v>45635</v>
      </c>
      <c r="C215" s="14">
        <v>45631</v>
      </c>
      <c r="D215" s="166" t="s">
        <v>6</v>
      </c>
      <c r="E215" s="9">
        <v>19672</v>
      </c>
      <c r="F215" s="9" t="s">
        <v>2351</v>
      </c>
      <c r="G215" s="9">
        <v>3623</v>
      </c>
      <c r="H215" s="9" t="s">
        <v>47</v>
      </c>
      <c r="I215" s="10">
        <v>50</v>
      </c>
      <c r="J215" s="9"/>
      <c r="K215" s="9"/>
      <c r="L215" s="458"/>
      <c r="S215"/>
    </row>
    <row r="216" spans="1:19" s="6" customFormat="1">
      <c r="A216" s="25"/>
      <c r="B216" s="9"/>
      <c r="C216" s="9"/>
      <c r="D216" s="166" t="s">
        <v>6</v>
      </c>
      <c r="E216" s="9"/>
      <c r="F216" s="9" t="s">
        <v>1221</v>
      </c>
      <c r="G216" s="9">
        <v>3624</v>
      </c>
      <c r="H216" s="9" t="s">
        <v>63</v>
      </c>
      <c r="I216" s="10">
        <v>100</v>
      </c>
      <c r="J216" s="9"/>
      <c r="K216" s="9"/>
      <c r="L216" s="458"/>
      <c r="S216"/>
    </row>
    <row r="217" spans="1:19" s="16" customFormat="1">
      <c r="A217" s="25" t="s">
        <v>3474</v>
      </c>
      <c r="B217" s="14">
        <v>45632</v>
      </c>
      <c r="C217" s="14">
        <v>45631</v>
      </c>
      <c r="D217" s="166" t="s">
        <v>6</v>
      </c>
      <c r="E217" s="9">
        <v>19764</v>
      </c>
      <c r="F217" s="9" t="s">
        <v>1115</v>
      </c>
      <c r="G217" s="9">
        <v>4554</v>
      </c>
      <c r="H217" s="9" t="s">
        <v>36</v>
      </c>
      <c r="I217" s="10">
        <v>10</v>
      </c>
      <c r="J217" s="9"/>
      <c r="K217" s="9"/>
      <c r="L217" s="458"/>
      <c r="S217" s="15"/>
    </row>
    <row r="218" spans="1:19" s="16" customFormat="1">
      <c r="A218" s="25" t="s">
        <v>274</v>
      </c>
      <c r="B218" s="14">
        <v>45632</v>
      </c>
      <c r="C218" s="14">
        <v>45631</v>
      </c>
      <c r="D218" s="166" t="s">
        <v>6</v>
      </c>
      <c r="E218" s="9">
        <v>19769</v>
      </c>
      <c r="F218" s="9" t="s">
        <v>7</v>
      </c>
      <c r="G218" s="9">
        <v>1483</v>
      </c>
      <c r="H218" s="9" t="s">
        <v>5</v>
      </c>
      <c r="I218" s="10">
        <v>10</v>
      </c>
      <c r="J218" s="9"/>
      <c r="K218" s="9"/>
      <c r="L218" s="458"/>
      <c r="S218" s="15"/>
    </row>
    <row r="219" spans="1:19" s="16" customFormat="1">
      <c r="A219" s="25" t="s">
        <v>800</v>
      </c>
      <c r="B219" s="14">
        <v>45632</v>
      </c>
      <c r="C219" s="14">
        <v>45631</v>
      </c>
      <c r="D219" s="166" t="s">
        <v>6</v>
      </c>
      <c r="E219" s="9">
        <v>19783</v>
      </c>
      <c r="F219" s="9" t="s">
        <v>1115</v>
      </c>
      <c r="G219" s="9">
        <v>744</v>
      </c>
      <c r="H219" s="9" t="s">
        <v>48</v>
      </c>
      <c r="I219" s="10">
        <v>2</v>
      </c>
      <c r="J219" s="9"/>
      <c r="K219" s="9"/>
      <c r="L219" s="458"/>
      <c r="S219" s="15"/>
    </row>
    <row r="220" spans="1:19" s="16" customFormat="1">
      <c r="A220" s="25" t="s">
        <v>799</v>
      </c>
      <c r="B220" s="14">
        <v>45632</v>
      </c>
      <c r="C220" s="14">
        <v>45631</v>
      </c>
      <c r="D220" s="166" t="s">
        <v>6</v>
      </c>
      <c r="E220" s="9">
        <v>19786</v>
      </c>
      <c r="F220" s="9" t="s">
        <v>1115</v>
      </c>
      <c r="G220" s="9">
        <v>2515</v>
      </c>
      <c r="H220" s="9" t="s">
        <v>35</v>
      </c>
      <c r="I220" s="10">
        <v>10</v>
      </c>
      <c r="J220" s="9"/>
      <c r="K220" s="9"/>
      <c r="L220" s="458"/>
      <c r="S220" s="15"/>
    </row>
    <row r="221" spans="1:19" s="16" customFormat="1">
      <c r="A221" s="25" t="s">
        <v>1099</v>
      </c>
      <c r="B221" s="14">
        <v>45631</v>
      </c>
      <c r="C221" s="14">
        <v>45630</v>
      </c>
      <c r="D221" s="166" t="s">
        <v>6</v>
      </c>
      <c r="E221" s="9">
        <v>19806</v>
      </c>
      <c r="F221" s="9" t="s">
        <v>1115</v>
      </c>
      <c r="G221" s="9">
        <v>951</v>
      </c>
      <c r="H221" s="9" t="s">
        <v>58</v>
      </c>
      <c r="I221" s="10">
        <v>3</v>
      </c>
      <c r="J221" s="9"/>
      <c r="K221" s="9"/>
      <c r="L221" s="458"/>
      <c r="S221" s="15"/>
    </row>
    <row r="222" spans="1:19" s="16" customFormat="1">
      <c r="A222" s="25" t="s">
        <v>86</v>
      </c>
      <c r="B222" s="14">
        <v>45638</v>
      </c>
      <c r="C222" s="14">
        <v>45631</v>
      </c>
      <c r="D222" s="166" t="s">
        <v>6</v>
      </c>
      <c r="E222" s="9">
        <v>19792</v>
      </c>
      <c r="F222" s="9" t="s">
        <v>40</v>
      </c>
      <c r="G222" s="9">
        <v>5573</v>
      </c>
      <c r="H222" s="9" t="s">
        <v>32</v>
      </c>
      <c r="I222" s="10">
        <v>10</v>
      </c>
      <c r="J222" s="9"/>
      <c r="K222" s="9"/>
      <c r="L222" s="458"/>
      <c r="S222" s="15"/>
    </row>
    <row r="223" spans="1:19" s="16" customFormat="1">
      <c r="A223" s="25" t="s">
        <v>2374</v>
      </c>
      <c r="B223" s="14">
        <v>45630</v>
      </c>
      <c r="C223" s="14">
        <v>45630</v>
      </c>
      <c r="D223" s="166" t="s">
        <v>6</v>
      </c>
      <c r="E223" s="9">
        <v>19803</v>
      </c>
      <c r="F223" s="9" t="s">
        <v>1221</v>
      </c>
      <c r="G223" s="9">
        <v>4375</v>
      </c>
      <c r="H223" s="9" t="s">
        <v>31</v>
      </c>
      <c r="I223" s="10"/>
      <c r="J223" s="9"/>
      <c r="K223" s="9"/>
      <c r="L223" s="458"/>
      <c r="S223" s="15"/>
    </row>
    <row r="224" spans="1:19" s="16" customFormat="1">
      <c r="A224" s="25" t="s">
        <v>2725</v>
      </c>
      <c r="B224" s="14">
        <v>45638</v>
      </c>
      <c r="C224" s="14">
        <v>45642</v>
      </c>
      <c r="D224" s="166" t="s">
        <v>6</v>
      </c>
      <c r="E224" s="9">
        <v>19802</v>
      </c>
      <c r="F224" s="9" t="s">
        <v>153</v>
      </c>
      <c r="G224" s="9">
        <v>5542</v>
      </c>
      <c r="H224" s="9" t="s">
        <v>161</v>
      </c>
      <c r="I224" s="10">
        <v>192</v>
      </c>
      <c r="J224" s="9"/>
      <c r="K224" s="9"/>
      <c r="L224" s="458"/>
      <c r="S224" s="15"/>
    </row>
    <row r="225" spans="1:19" s="16" customFormat="1">
      <c r="A225" s="25"/>
      <c r="B225" s="14"/>
      <c r="C225" s="9"/>
      <c r="D225" s="166" t="s">
        <v>6</v>
      </c>
      <c r="E225" s="9"/>
      <c r="F225" s="9" t="s">
        <v>153</v>
      </c>
      <c r="G225" s="9">
        <v>5584</v>
      </c>
      <c r="H225" s="9" t="s">
        <v>2726</v>
      </c>
      <c r="I225" s="10">
        <v>194.4</v>
      </c>
      <c r="J225" s="9"/>
      <c r="K225" s="9"/>
      <c r="L225" s="458"/>
      <c r="S225" s="15"/>
    </row>
    <row r="226" spans="1:19" s="16" customFormat="1">
      <c r="A226" s="25"/>
      <c r="B226" s="14"/>
      <c r="C226" s="9"/>
      <c r="D226" s="166" t="s">
        <v>6</v>
      </c>
      <c r="E226" s="9"/>
      <c r="F226" s="9" t="s">
        <v>153</v>
      </c>
      <c r="G226" s="9">
        <v>5583</v>
      </c>
      <c r="H226" s="9" t="s">
        <v>79</v>
      </c>
      <c r="I226" s="10">
        <v>200</v>
      </c>
      <c r="J226" s="9"/>
      <c r="K226" s="9"/>
      <c r="L226" s="458"/>
      <c r="S226" s="15"/>
    </row>
    <row r="227" spans="1:19" s="16" customFormat="1">
      <c r="A227" s="25" t="s">
        <v>2911</v>
      </c>
      <c r="B227" s="14">
        <v>45639</v>
      </c>
      <c r="C227" s="14">
        <v>45631</v>
      </c>
      <c r="D227" s="166" t="s">
        <v>6</v>
      </c>
      <c r="E227" s="9">
        <v>19812</v>
      </c>
      <c r="F227" s="9" t="s">
        <v>1221</v>
      </c>
      <c r="G227" s="9">
        <v>3590</v>
      </c>
      <c r="H227" s="9" t="s">
        <v>47</v>
      </c>
      <c r="I227" s="10">
        <v>5</v>
      </c>
      <c r="J227" s="9"/>
      <c r="K227" s="9"/>
      <c r="L227" s="458"/>
      <c r="S227" s="15"/>
    </row>
    <row r="228" spans="1:19" s="16" customFormat="1">
      <c r="A228" s="25" t="s">
        <v>3989</v>
      </c>
      <c r="B228" s="14">
        <v>45639</v>
      </c>
      <c r="C228" s="14">
        <v>45631</v>
      </c>
      <c r="D228" s="166" t="s">
        <v>6</v>
      </c>
      <c r="E228" s="9">
        <v>19815</v>
      </c>
      <c r="F228" s="9" t="s">
        <v>1115</v>
      </c>
      <c r="G228" s="9">
        <v>879</v>
      </c>
      <c r="H228" s="9" t="s">
        <v>17</v>
      </c>
      <c r="I228" s="10" t="s">
        <v>840</v>
      </c>
      <c r="J228" s="9"/>
      <c r="K228" s="9"/>
      <c r="L228" s="458"/>
      <c r="S228" s="15"/>
    </row>
    <row r="229" spans="1:19" s="16" customFormat="1">
      <c r="A229" s="25" t="s">
        <v>86</v>
      </c>
      <c r="B229" s="14">
        <v>45637</v>
      </c>
      <c r="C229" s="14">
        <v>45637</v>
      </c>
      <c r="D229" s="166" t="s">
        <v>6</v>
      </c>
      <c r="E229" s="9">
        <v>19820</v>
      </c>
      <c r="F229" s="9" t="s">
        <v>453</v>
      </c>
      <c r="G229" s="9">
        <v>5588</v>
      </c>
      <c r="H229" s="9" t="s">
        <v>19</v>
      </c>
      <c r="I229" s="10">
        <v>3</v>
      </c>
      <c r="J229" s="9" t="s">
        <v>270</v>
      </c>
      <c r="K229" s="9"/>
      <c r="L229" s="458"/>
      <c r="S229" s="15"/>
    </row>
    <row r="230" spans="1:19" s="16" customFormat="1">
      <c r="A230" s="25"/>
      <c r="B230" s="14"/>
      <c r="C230" s="9"/>
      <c r="D230" s="166" t="s">
        <v>6</v>
      </c>
      <c r="E230" s="9"/>
      <c r="F230" s="9" t="s">
        <v>69</v>
      </c>
      <c r="G230" s="9">
        <v>5589</v>
      </c>
      <c r="H230" s="9" t="s">
        <v>19</v>
      </c>
      <c r="I230" s="10">
        <v>3</v>
      </c>
      <c r="J230" s="9" t="s">
        <v>270</v>
      </c>
      <c r="K230" s="9"/>
      <c r="L230" s="458"/>
      <c r="S230" s="15"/>
    </row>
    <row r="231" spans="1:19" s="16" customFormat="1">
      <c r="A231" s="25" t="s">
        <v>3957</v>
      </c>
      <c r="B231" s="14">
        <v>45639</v>
      </c>
      <c r="C231" s="14">
        <v>45635</v>
      </c>
      <c r="D231" s="166" t="s">
        <v>6</v>
      </c>
      <c r="E231" s="9">
        <v>19822</v>
      </c>
      <c r="F231" s="9" t="s">
        <v>7</v>
      </c>
      <c r="G231" s="9">
        <v>5157</v>
      </c>
      <c r="H231" s="9" t="s">
        <v>382</v>
      </c>
      <c r="I231" s="10">
        <v>60</v>
      </c>
      <c r="J231" s="9"/>
      <c r="K231" s="9"/>
      <c r="L231" s="458"/>
      <c r="S231" s="15"/>
    </row>
    <row r="232" spans="1:19" s="16" customFormat="1">
      <c r="A232" s="25" t="s">
        <v>2284</v>
      </c>
      <c r="B232" s="14">
        <v>45642</v>
      </c>
      <c r="C232" s="14">
        <v>45635</v>
      </c>
      <c r="D232" s="166" t="s">
        <v>6</v>
      </c>
      <c r="E232" s="9">
        <v>19825</v>
      </c>
      <c r="F232" s="9" t="s">
        <v>1574</v>
      </c>
      <c r="G232" s="9">
        <v>3626</v>
      </c>
      <c r="H232" s="9" t="s">
        <v>1441</v>
      </c>
      <c r="I232" s="10">
        <v>10</v>
      </c>
      <c r="J232" s="9"/>
      <c r="K232" s="9"/>
      <c r="L232" s="458"/>
      <c r="S232" s="15"/>
    </row>
    <row r="233" spans="1:19" s="16" customFormat="1">
      <c r="A233" s="25"/>
      <c r="B233" s="14"/>
      <c r="C233" s="9"/>
      <c r="D233" s="166"/>
      <c r="E233" s="9"/>
      <c r="F233" s="9" t="s">
        <v>1221</v>
      </c>
      <c r="G233" s="9">
        <v>3627</v>
      </c>
      <c r="H233" s="9" t="s">
        <v>1465</v>
      </c>
      <c r="I233" s="10">
        <v>10</v>
      </c>
      <c r="J233" s="9" t="s">
        <v>991</v>
      </c>
      <c r="K233" s="9"/>
      <c r="L233" s="458"/>
      <c r="S233" s="15"/>
    </row>
    <row r="234" spans="1:19" s="16" customFormat="1">
      <c r="A234" s="25"/>
      <c r="B234" s="14"/>
      <c r="C234" s="9"/>
      <c r="D234" s="166"/>
      <c r="E234" s="9"/>
      <c r="F234" s="9" t="s">
        <v>1221</v>
      </c>
      <c r="G234" s="9">
        <v>3624</v>
      </c>
      <c r="H234" s="9" t="s">
        <v>63</v>
      </c>
      <c r="I234" s="10">
        <v>30</v>
      </c>
      <c r="J234" s="9" t="s">
        <v>166</v>
      </c>
      <c r="K234" s="9"/>
      <c r="L234" s="458"/>
      <c r="S234" s="15"/>
    </row>
    <row r="235" spans="1:19" s="16" customFormat="1">
      <c r="A235" s="25"/>
      <c r="B235" s="14"/>
      <c r="C235" s="9"/>
      <c r="D235" s="166"/>
      <c r="E235" s="9"/>
      <c r="F235" s="9" t="s">
        <v>1221</v>
      </c>
      <c r="G235" s="9">
        <v>3621</v>
      </c>
      <c r="H235" s="9" t="s">
        <v>1396</v>
      </c>
      <c r="I235" s="10">
        <v>10</v>
      </c>
      <c r="J235" s="9"/>
      <c r="K235" s="9"/>
      <c r="L235" s="458"/>
      <c r="S235" s="15"/>
    </row>
    <row r="236" spans="1:19" s="16" customFormat="1">
      <c r="A236" s="25"/>
      <c r="B236" s="9"/>
      <c r="C236" s="9"/>
      <c r="D236" s="166"/>
      <c r="E236" s="9"/>
      <c r="F236" s="9" t="s">
        <v>1221</v>
      </c>
      <c r="G236" s="9">
        <v>3625</v>
      </c>
      <c r="H236" s="9" t="s">
        <v>902</v>
      </c>
      <c r="I236" s="10">
        <v>10</v>
      </c>
      <c r="J236" s="9"/>
      <c r="K236" s="9"/>
      <c r="L236" s="458"/>
      <c r="S236" s="15"/>
    </row>
    <row r="237" spans="1:19" s="16" customFormat="1">
      <c r="A237" s="25" t="s">
        <v>1794</v>
      </c>
      <c r="B237" s="14">
        <v>45637</v>
      </c>
      <c r="C237" s="14">
        <v>45636</v>
      </c>
      <c r="D237" s="166" t="s">
        <v>6</v>
      </c>
      <c r="E237" s="9">
        <v>19835</v>
      </c>
      <c r="F237" s="9" t="s">
        <v>7</v>
      </c>
      <c r="G237" s="9">
        <v>5593</v>
      </c>
      <c r="H237" s="9" t="s">
        <v>31</v>
      </c>
      <c r="I237" s="10">
        <v>20</v>
      </c>
      <c r="J237" s="9"/>
      <c r="K237" s="9"/>
      <c r="L237" s="458"/>
      <c r="S237" s="15"/>
    </row>
    <row r="238" spans="1:19" s="16" customFormat="1">
      <c r="A238" s="25" t="s">
        <v>485</v>
      </c>
      <c r="B238" s="14">
        <v>45639</v>
      </c>
      <c r="C238" s="14">
        <v>45635</v>
      </c>
      <c r="D238" s="166" t="s">
        <v>6</v>
      </c>
      <c r="E238" s="9">
        <v>19836</v>
      </c>
      <c r="F238" s="9" t="s">
        <v>1115</v>
      </c>
      <c r="G238" s="9">
        <v>2039</v>
      </c>
      <c r="H238" s="9" t="s">
        <v>29</v>
      </c>
      <c r="I238" s="10">
        <v>100</v>
      </c>
      <c r="J238" s="9"/>
      <c r="K238" s="9"/>
      <c r="L238" s="458"/>
      <c r="S238" s="15"/>
    </row>
    <row r="239" spans="1:19" s="16" customFormat="1">
      <c r="A239" s="25" t="s">
        <v>517</v>
      </c>
      <c r="B239" s="14">
        <v>45639</v>
      </c>
      <c r="C239" s="14">
        <v>45635</v>
      </c>
      <c r="D239" s="166" t="s">
        <v>6</v>
      </c>
      <c r="E239" s="9">
        <v>19837</v>
      </c>
      <c r="F239" s="9" t="s">
        <v>1221</v>
      </c>
      <c r="G239" s="9">
        <v>4168</v>
      </c>
      <c r="H239" s="9" t="s">
        <v>16</v>
      </c>
      <c r="I239" s="10">
        <v>7.5</v>
      </c>
      <c r="J239" s="9"/>
      <c r="K239" s="9"/>
      <c r="L239" s="458"/>
      <c r="S239" s="15"/>
    </row>
    <row r="240" spans="1:19" s="16" customFormat="1">
      <c r="A240" s="25"/>
      <c r="B240" s="14"/>
      <c r="C240" s="9"/>
      <c r="D240" s="166" t="s">
        <v>6</v>
      </c>
      <c r="E240" s="9"/>
      <c r="F240" s="9"/>
      <c r="G240" s="9">
        <v>4687</v>
      </c>
      <c r="H240" s="9" t="s">
        <v>83</v>
      </c>
      <c r="I240" s="10">
        <v>10</v>
      </c>
      <c r="J240" s="9">
        <v>250</v>
      </c>
      <c r="K240" s="9"/>
      <c r="L240" s="458"/>
      <c r="S240" s="15"/>
    </row>
    <row r="241" spans="1:20" s="16" customFormat="1">
      <c r="A241" s="25" t="s">
        <v>174</v>
      </c>
      <c r="B241" s="14">
        <v>45639</v>
      </c>
      <c r="C241" s="14">
        <v>45635</v>
      </c>
      <c r="D241" s="166" t="s">
        <v>6</v>
      </c>
      <c r="E241" s="9">
        <v>19840</v>
      </c>
      <c r="F241" s="9" t="s">
        <v>1115</v>
      </c>
      <c r="G241" s="9">
        <v>855</v>
      </c>
      <c r="H241" s="9" t="s">
        <v>38</v>
      </c>
      <c r="I241" s="10">
        <v>12</v>
      </c>
      <c r="J241" s="9"/>
      <c r="K241" s="9"/>
      <c r="L241" s="458"/>
      <c r="S241" s="15"/>
    </row>
    <row r="242" spans="1:20" s="16" customFormat="1">
      <c r="A242" s="25"/>
      <c r="B242" s="14"/>
      <c r="C242" s="9"/>
      <c r="D242" s="166" t="s">
        <v>6</v>
      </c>
      <c r="E242" s="9"/>
      <c r="F242" s="9" t="s">
        <v>1115</v>
      </c>
      <c r="G242" s="9">
        <v>1960</v>
      </c>
      <c r="H242" s="9" t="s">
        <v>13</v>
      </c>
      <c r="I242" s="10">
        <v>6</v>
      </c>
      <c r="J242" s="9"/>
      <c r="K242" s="9"/>
      <c r="L242" s="458"/>
      <c r="S242" s="15"/>
    </row>
    <row r="243" spans="1:20" s="16" customFormat="1">
      <c r="A243" s="25" t="s">
        <v>1508</v>
      </c>
      <c r="B243" s="14">
        <v>45639</v>
      </c>
      <c r="C243" s="14">
        <v>45635</v>
      </c>
      <c r="D243" s="166" t="s">
        <v>6</v>
      </c>
      <c r="E243" s="9">
        <v>19863</v>
      </c>
      <c r="F243" s="9" t="s">
        <v>1115</v>
      </c>
      <c r="G243" s="9">
        <v>2646</v>
      </c>
      <c r="H243" s="9" t="s">
        <v>182</v>
      </c>
      <c r="I243" s="10">
        <v>50</v>
      </c>
      <c r="J243" s="9"/>
      <c r="K243" s="9"/>
      <c r="L243" s="458"/>
      <c r="S243" s="15"/>
    </row>
    <row r="244" spans="1:20" s="6" customFormat="1">
      <c r="A244" s="25" t="s">
        <v>400</v>
      </c>
      <c r="B244" s="14">
        <v>45639</v>
      </c>
      <c r="C244" s="14">
        <v>45635</v>
      </c>
      <c r="D244" s="166" t="s">
        <v>6</v>
      </c>
      <c r="E244" s="9">
        <v>19660</v>
      </c>
      <c r="F244" s="9" t="s">
        <v>1115</v>
      </c>
      <c r="G244" s="9">
        <v>753</v>
      </c>
      <c r="H244" s="9" t="s">
        <v>47</v>
      </c>
      <c r="I244" s="10">
        <v>80</v>
      </c>
      <c r="J244" s="9"/>
      <c r="K244" s="9" t="s">
        <v>4444</v>
      </c>
      <c r="L244" s="458"/>
      <c r="S244"/>
    </row>
    <row r="245" spans="1:20" s="6" customFormat="1">
      <c r="A245" s="25" t="s">
        <v>2488</v>
      </c>
      <c r="B245" s="14">
        <v>45298</v>
      </c>
      <c r="C245" s="14">
        <v>45637</v>
      </c>
      <c r="D245" s="166" t="s">
        <v>6</v>
      </c>
      <c r="E245" s="9">
        <v>19749</v>
      </c>
      <c r="F245" s="9" t="s">
        <v>1221</v>
      </c>
      <c r="G245" s="9">
        <v>5402</v>
      </c>
      <c r="H245" s="9" t="s">
        <v>47</v>
      </c>
      <c r="I245" s="10" t="s">
        <v>4361</v>
      </c>
      <c r="J245" s="9"/>
      <c r="K245" s="9"/>
      <c r="L245" s="458" t="s">
        <v>4459</v>
      </c>
      <c r="S245"/>
      <c r="T245" s="6" t="s">
        <v>1954</v>
      </c>
    </row>
    <row r="246" spans="1:20" s="16" customFormat="1">
      <c r="A246" s="25" t="s">
        <v>1093</v>
      </c>
      <c r="B246" s="14">
        <v>45638</v>
      </c>
      <c r="C246" s="14">
        <v>45635</v>
      </c>
      <c r="D246" s="166" t="s">
        <v>6</v>
      </c>
      <c r="E246" s="9">
        <v>19870</v>
      </c>
      <c r="F246" s="9" t="s">
        <v>1115</v>
      </c>
      <c r="G246" s="9">
        <v>869</v>
      </c>
      <c r="H246" s="9" t="s">
        <v>16</v>
      </c>
      <c r="I246" s="10">
        <v>5</v>
      </c>
      <c r="J246" s="9"/>
      <c r="K246" s="9"/>
      <c r="L246" s="458"/>
      <c r="S246" s="15"/>
    </row>
    <row r="247" spans="1:20" s="16" customFormat="1">
      <c r="A247" s="25" t="s">
        <v>508</v>
      </c>
      <c r="B247" s="14">
        <v>45642</v>
      </c>
      <c r="C247" s="14">
        <v>45635</v>
      </c>
      <c r="D247" s="166" t="s">
        <v>6</v>
      </c>
      <c r="E247" s="9">
        <v>19869</v>
      </c>
      <c r="F247" s="9" t="s">
        <v>1115</v>
      </c>
      <c r="G247" s="9">
        <v>753</v>
      </c>
      <c r="H247" s="9" t="s">
        <v>47</v>
      </c>
      <c r="I247" s="10" t="s">
        <v>1066</v>
      </c>
      <c r="J247" s="9"/>
      <c r="K247" s="9"/>
      <c r="L247" s="458"/>
      <c r="S247" s="15"/>
    </row>
    <row r="248" spans="1:20" s="16" customFormat="1">
      <c r="A248" s="25" t="s">
        <v>966</v>
      </c>
      <c r="B248" s="14">
        <v>45642</v>
      </c>
      <c r="C248" s="14">
        <v>45635</v>
      </c>
      <c r="D248" s="166" t="s">
        <v>6</v>
      </c>
      <c r="E248" s="9">
        <v>19867</v>
      </c>
      <c r="F248" s="9" t="s">
        <v>2351</v>
      </c>
      <c r="G248" s="9">
        <v>3341</v>
      </c>
      <c r="H248" s="9" t="s">
        <v>19</v>
      </c>
      <c r="I248" s="10" t="s">
        <v>908</v>
      </c>
      <c r="J248" s="9"/>
      <c r="K248" s="9"/>
      <c r="L248" s="458"/>
      <c r="S248" s="15"/>
    </row>
    <row r="249" spans="1:20" s="16" customFormat="1">
      <c r="A249" s="25" t="s">
        <v>1997</v>
      </c>
      <c r="B249" s="14">
        <v>45642</v>
      </c>
      <c r="C249" s="14">
        <v>45635</v>
      </c>
      <c r="D249" s="166" t="s">
        <v>6</v>
      </c>
      <c r="E249" s="9">
        <v>19878</v>
      </c>
      <c r="F249" s="9" t="s">
        <v>1221</v>
      </c>
      <c r="G249" s="9">
        <v>4060</v>
      </c>
      <c r="H249" s="9" t="s">
        <v>2012</v>
      </c>
      <c r="I249" s="10" t="s">
        <v>4497</v>
      </c>
      <c r="J249" s="9"/>
      <c r="K249" s="9"/>
      <c r="L249" s="458"/>
      <c r="S249" s="15"/>
    </row>
    <row r="250" spans="1:20" s="16" customFormat="1">
      <c r="A250" s="25" t="s">
        <v>2688</v>
      </c>
      <c r="B250" s="14">
        <v>45642</v>
      </c>
      <c r="C250" s="14">
        <v>45635</v>
      </c>
      <c r="D250" s="166" t="s">
        <v>6</v>
      </c>
      <c r="E250" s="9">
        <v>19882</v>
      </c>
      <c r="F250" s="9" t="s">
        <v>1115</v>
      </c>
      <c r="G250" s="9">
        <v>951</v>
      </c>
      <c r="H250" s="9" t="s">
        <v>58</v>
      </c>
      <c r="I250" s="10" t="s">
        <v>1114</v>
      </c>
      <c r="J250" s="9"/>
      <c r="K250" s="9"/>
      <c r="L250" s="458"/>
      <c r="S250" s="15"/>
    </row>
    <row r="251" spans="1:20" s="16" customFormat="1">
      <c r="A251" s="25" t="s">
        <v>1576</v>
      </c>
      <c r="B251" s="14">
        <v>45642</v>
      </c>
      <c r="C251" s="14">
        <v>45636</v>
      </c>
      <c r="D251" s="166" t="s">
        <v>6</v>
      </c>
      <c r="E251" s="9">
        <v>19881</v>
      </c>
      <c r="F251" s="9" t="s">
        <v>1115</v>
      </c>
      <c r="G251" s="9">
        <v>2022</v>
      </c>
      <c r="H251" s="9" t="s">
        <v>83</v>
      </c>
      <c r="I251" s="10">
        <v>20</v>
      </c>
      <c r="J251" s="9"/>
      <c r="K251" s="9"/>
      <c r="L251" s="458"/>
      <c r="S251" s="15"/>
    </row>
    <row r="252" spans="1:20" s="16" customFormat="1">
      <c r="A252" s="25" t="s">
        <v>3097</v>
      </c>
      <c r="B252" s="14">
        <v>45639</v>
      </c>
      <c r="C252" s="14">
        <v>45642</v>
      </c>
      <c r="D252" s="166" t="s">
        <v>6</v>
      </c>
      <c r="E252" s="9">
        <v>19839</v>
      </c>
      <c r="F252" s="9" t="s">
        <v>1221</v>
      </c>
      <c r="G252" s="9">
        <v>4401</v>
      </c>
      <c r="H252" s="9" t="s">
        <v>54</v>
      </c>
      <c r="I252" s="10">
        <v>20</v>
      </c>
      <c r="J252" s="9"/>
      <c r="K252" s="9"/>
      <c r="L252" s="458"/>
      <c r="S252" s="15"/>
    </row>
    <row r="253" spans="1:20" s="16" customFormat="1">
      <c r="A253" s="25" t="s">
        <v>3717</v>
      </c>
      <c r="B253" s="14">
        <v>45643</v>
      </c>
      <c r="C253" s="14">
        <v>45643</v>
      </c>
      <c r="D253" s="166" t="s">
        <v>6</v>
      </c>
      <c r="E253" s="9">
        <v>19883</v>
      </c>
      <c r="F253" s="9" t="s">
        <v>7</v>
      </c>
      <c r="G253" s="9">
        <v>5041</v>
      </c>
      <c r="H253" s="9" t="s">
        <v>17</v>
      </c>
      <c r="I253" s="10">
        <v>20</v>
      </c>
      <c r="J253" s="9"/>
      <c r="K253" s="9"/>
      <c r="L253" s="458"/>
      <c r="S253" s="15"/>
    </row>
    <row r="254" spans="1:20" s="16" customFormat="1">
      <c r="A254" s="25"/>
      <c r="B254" s="14"/>
      <c r="C254" s="9"/>
      <c r="D254" s="166" t="s">
        <v>6</v>
      </c>
      <c r="E254" s="9"/>
      <c r="F254" s="9" t="s">
        <v>1221</v>
      </c>
      <c r="G254" s="9">
        <v>5035</v>
      </c>
      <c r="H254" s="9" t="s">
        <v>17</v>
      </c>
      <c r="I254" s="10">
        <v>10</v>
      </c>
      <c r="J254" s="9"/>
      <c r="K254" s="9"/>
      <c r="L254" s="458"/>
      <c r="S254" s="15"/>
    </row>
    <row r="255" spans="1:20" s="16" customFormat="1">
      <c r="A255" s="25" t="s">
        <v>269</v>
      </c>
      <c r="B255" s="14">
        <v>45643</v>
      </c>
      <c r="C255" s="14">
        <v>45642</v>
      </c>
      <c r="D255" s="166" t="s">
        <v>6</v>
      </c>
      <c r="E255" s="9">
        <v>19888</v>
      </c>
      <c r="F255" s="9" t="s">
        <v>7</v>
      </c>
      <c r="G255" s="9">
        <v>1095</v>
      </c>
      <c r="H255" s="9" t="s">
        <v>1052</v>
      </c>
      <c r="I255" s="10">
        <v>30</v>
      </c>
      <c r="J255" s="9"/>
      <c r="K255" s="9"/>
      <c r="L255" s="458"/>
      <c r="S255" s="15"/>
    </row>
    <row r="256" spans="1:20" s="16" customFormat="1">
      <c r="A256" s="25" t="s">
        <v>269</v>
      </c>
      <c r="B256" s="14">
        <v>45643</v>
      </c>
      <c r="C256" s="14">
        <v>45642</v>
      </c>
      <c r="D256" s="166" t="s">
        <v>6</v>
      </c>
      <c r="E256" s="9">
        <v>19891</v>
      </c>
      <c r="F256" s="9" t="s">
        <v>7</v>
      </c>
      <c r="G256" s="9">
        <v>1363</v>
      </c>
      <c r="H256" s="9" t="s">
        <v>17</v>
      </c>
      <c r="I256" s="10" t="s">
        <v>1148</v>
      </c>
      <c r="J256" s="9"/>
      <c r="K256" s="9"/>
      <c r="L256" s="458"/>
      <c r="S256" s="15"/>
    </row>
    <row r="257" spans="1:19" s="16" customFormat="1">
      <c r="A257" s="25" t="s">
        <v>4500</v>
      </c>
      <c r="B257" s="14">
        <v>45643</v>
      </c>
      <c r="C257" s="14">
        <v>45642</v>
      </c>
      <c r="D257" s="166" t="s">
        <v>6</v>
      </c>
      <c r="E257" s="9">
        <v>19901</v>
      </c>
      <c r="F257" s="9" t="s">
        <v>7</v>
      </c>
      <c r="G257" s="9">
        <v>4467</v>
      </c>
      <c r="H257" s="9" t="s">
        <v>127</v>
      </c>
      <c r="I257" s="10">
        <v>5</v>
      </c>
      <c r="J257" s="9"/>
      <c r="K257" s="9"/>
      <c r="L257" s="458"/>
      <c r="S257" s="15"/>
    </row>
    <row r="258" spans="1:19" s="16" customFormat="1">
      <c r="A258" s="25" t="s">
        <v>3716</v>
      </c>
      <c r="B258" s="14">
        <v>45643</v>
      </c>
      <c r="C258" s="14">
        <v>45642</v>
      </c>
      <c r="D258" s="166" t="s">
        <v>6</v>
      </c>
      <c r="E258" s="9">
        <v>19905</v>
      </c>
      <c r="F258" s="9" t="s">
        <v>1115</v>
      </c>
      <c r="G258" s="9">
        <v>1126</v>
      </c>
      <c r="H258" s="9" t="s">
        <v>57</v>
      </c>
      <c r="I258" s="10" t="s">
        <v>876</v>
      </c>
      <c r="J258" s="9"/>
      <c r="K258" s="9"/>
      <c r="L258" s="458"/>
      <c r="S258" s="15"/>
    </row>
    <row r="259" spans="1:19" s="16" customFormat="1">
      <c r="A259" s="25" t="s">
        <v>4144</v>
      </c>
      <c r="B259" s="14">
        <v>45639</v>
      </c>
      <c r="C259" s="14">
        <v>45638</v>
      </c>
      <c r="D259" s="166" t="s">
        <v>6</v>
      </c>
      <c r="E259" s="9">
        <v>19911</v>
      </c>
      <c r="F259" s="9" t="s">
        <v>1115</v>
      </c>
      <c r="G259" s="9">
        <v>5597</v>
      </c>
      <c r="H259" s="9" t="s">
        <v>83</v>
      </c>
      <c r="I259" s="10">
        <v>51</v>
      </c>
      <c r="J259" s="9"/>
      <c r="K259" s="9"/>
      <c r="L259" s="458"/>
      <c r="S259" s="15"/>
    </row>
    <row r="260" spans="1:19" s="16" customFormat="1">
      <c r="A260" s="25"/>
      <c r="B260" s="14"/>
      <c r="C260" s="9"/>
      <c r="D260" s="166" t="s">
        <v>6</v>
      </c>
      <c r="E260" s="9"/>
      <c r="F260" s="9" t="s">
        <v>1115</v>
      </c>
      <c r="G260" s="9">
        <v>5221</v>
      </c>
      <c r="H260" s="9" t="s">
        <v>4032</v>
      </c>
      <c r="I260" s="10">
        <v>51</v>
      </c>
      <c r="J260" s="9"/>
      <c r="K260" s="9"/>
      <c r="L260" s="458"/>
      <c r="S260" s="15"/>
    </row>
    <row r="261" spans="1:19" s="16" customFormat="1">
      <c r="A261" s="25"/>
      <c r="B261" s="14"/>
      <c r="C261" s="9"/>
      <c r="D261" s="166" t="s">
        <v>6</v>
      </c>
      <c r="E261" s="9"/>
      <c r="F261" s="9" t="s">
        <v>1115</v>
      </c>
      <c r="G261" s="9">
        <v>5222</v>
      </c>
      <c r="H261" s="9" t="s">
        <v>864</v>
      </c>
      <c r="I261" s="10">
        <v>50</v>
      </c>
      <c r="J261" s="9"/>
      <c r="K261" s="9"/>
      <c r="L261" s="458"/>
      <c r="S261" s="15"/>
    </row>
    <row r="262" spans="1:19" s="16" customFormat="1">
      <c r="A262" s="25" t="s">
        <v>1653</v>
      </c>
      <c r="B262" s="14">
        <v>45643</v>
      </c>
      <c r="C262" s="14">
        <v>45642</v>
      </c>
      <c r="D262" s="166" t="s">
        <v>6</v>
      </c>
      <c r="E262" s="9">
        <v>19916</v>
      </c>
      <c r="F262" s="9" t="s">
        <v>1221</v>
      </c>
      <c r="G262" s="9">
        <v>3827</v>
      </c>
      <c r="H262" s="9" t="s">
        <v>9</v>
      </c>
      <c r="I262" s="10">
        <v>3</v>
      </c>
      <c r="J262" s="9"/>
      <c r="K262" s="9"/>
      <c r="L262" s="458"/>
      <c r="S262" s="15"/>
    </row>
    <row r="263" spans="1:19" s="16" customFormat="1">
      <c r="A263" s="25" t="s">
        <v>2407</v>
      </c>
      <c r="B263" s="14">
        <v>45643</v>
      </c>
      <c r="C263" s="14">
        <v>45642</v>
      </c>
      <c r="D263" s="166" t="s">
        <v>6</v>
      </c>
      <c r="E263" s="9">
        <v>19925</v>
      </c>
      <c r="F263" s="9" t="s">
        <v>1574</v>
      </c>
      <c r="G263" s="9">
        <v>2358</v>
      </c>
      <c r="H263" s="9" t="s">
        <v>17</v>
      </c>
      <c r="I263" s="10" t="s">
        <v>882</v>
      </c>
      <c r="J263" s="9"/>
      <c r="K263" s="9"/>
      <c r="L263" s="458"/>
      <c r="S263" s="15"/>
    </row>
    <row r="264" spans="1:19" s="16" customFormat="1">
      <c r="A264" s="25" t="s">
        <v>3313</v>
      </c>
      <c r="B264" s="14">
        <v>45643</v>
      </c>
      <c r="C264" s="14">
        <v>45642</v>
      </c>
      <c r="D264" s="166" t="s">
        <v>6</v>
      </c>
      <c r="E264" s="9">
        <v>19939</v>
      </c>
      <c r="F264" s="9" t="s">
        <v>74</v>
      </c>
      <c r="G264" s="9">
        <v>3488</v>
      </c>
      <c r="H264" s="9" t="s">
        <v>17</v>
      </c>
      <c r="I264" s="10" t="s">
        <v>1018</v>
      </c>
      <c r="J264" s="9"/>
      <c r="K264" s="9"/>
      <c r="L264" s="458"/>
      <c r="S264" s="15"/>
    </row>
    <row r="265" spans="1:19" s="16" customFormat="1">
      <c r="A265" s="25"/>
      <c r="B265" s="14"/>
      <c r="C265" s="9"/>
      <c r="D265" s="166" t="s">
        <v>6</v>
      </c>
      <c r="E265" s="9"/>
      <c r="F265" s="9" t="s">
        <v>401</v>
      </c>
      <c r="G265" s="9">
        <v>5619</v>
      </c>
      <c r="H265" s="9" t="s">
        <v>17</v>
      </c>
      <c r="I265" s="10" t="s">
        <v>1018</v>
      </c>
      <c r="J265" s="9"/>
      <c r="K265" s="9"/>
      <c r="L265" s="458"/>
      <c r="S265" s="15"/>
    </row>
    <row r="266" spans="1:19" s="16" customFormat="1">
      <c r="A266" s="25"/>
      <c r="B266" s="14"/>
      <c r="C266" s="9"/>
      <c r="D266" s="166" t="s">
        <v>6</v>
      </c>
      <c r="E266" s="9"/>
      <c r="F266" s="9" t="s">
        <v>80</v>
      </c>
      <c r="G266" s="9">
        <v>5620</v>
      </c>
      <c r="H266" s="9" t="s">
        <v>17</v>
      </c>
      <c r="I266" s="10" t="s">
        <v>1018</v>
      </c>
      <c r="J266" s="9"/>
      <c r="K266" s="9"/>
      <c r="L266" s="458"/>
      <c r="S266" s="15"/>
    </row>
    <row r="267" spans="1:19" s="16" customFormat="1">
      <c r="A267" s="25" t="s">
        <v>369</v>
      </c>
      <c r="B267" s="14">
        <v>45643</v>
      </c>
      <c r="C267" s="14">
        <v>45642</v>
      </c>
      <c r="D267" s="166" t="s">
        <v>6</v>
      </c>
      <c r="E267" s="9">
        <v>19946</v>
      </c>
      <c r="F267" s="9" t="s">
        <v>1115</v>
      </c>
      <c r="G267" s="9">
        <v>2515</v>
      </c>
      <c r="H267" s="9" t="s">
        <v>35</v>
      </c>
      <c r="I267" s="10">
        <v>10</v>
      </c>
      <c r="J267" s="9"/>
      <c r="K267" s="9"/>
      <c r="L267" s="458"/>
      <c r="S267" s="15"/>
    </row>
    <row r="268" spans="1:19" s="16" customFormat="1">
      <c r="A268" s="25" t="s">
        <v>1627</v>
      </c>
      <c r="B268" s="14">
        <v>45643</v>
      </c>
      <c r="C268" s="14">
        <v>45642</v>
      </c>
      <c r="D268" s="166" t="s">
        <v>6</v>
      </c>
      <c r="E268" s="9">
        <v>19952</v>
      </c>
      <c r="F268" s="9" t="s">
        <v>7</v>
      </c>
      <c r="G268" s="9">
        <v>1446</v>
      </c>
      <c r="H268" s="9" t="s">
        <v>58</v>
      </c>
      <c r="I268" s="10">
        <v>10</v>
      </c>
      <c r="J268" s="9"/>
      <c r="K268" s="9"/>
      <c r="L268" s="458"/>
      <c r="S268" s="15"/>
    </row>
    <row r="269" spans="1:19" s="16" customFormat="1">
      <c r="A269" s="25"/>
      <c r="B269" s="14"/>
      <c r="C269" s="9"/>
      <c r="D269" s="166"/>
      <c r="E269" s="9"/>
      <c r="F269" s="9" t="s">
        <v>7</v>
      </c>
      <c r="G269" s="9">
        <v>4795</v>
      </c>
      <c r="H269" s="9" t="s">
        <v>864</v>
      </c>
      <c r="I269" s="10">
        <v>50</v>
      </c>
      <c r="J269" s="9"/>
      <c r="K269" s="9"/>
      <c r="L269" s="458"/>
      <c r="S269" s="15"/>
    </row>
    <row r="270" spans="1:19" s="16" customFormat="1">
      <c r="A270" s="25" t="s">
        <v>269</v>
      </c>
      <c r="B270" s="14">
        <v>45643</v>
      </c>
      <c r="C270" s="14">
        <v>45643</v>
      </c>
      <c r="D270" s="166" t="s">
        <v>6</v>
      </c>
      <c r="E270" s="9">
        <v>19963</v>
      </c>
      <c r="F270" s="9" t="s">
        <v>1115</v>
      </c>
      <c r="G270" s="9">
        <v>753</v>
      </c>
      <c r="H270" s="9" t="s">
        <v>47</v>
      </c>
      <c r="I270" s="10">
        <v>69600</v>
      </c>
      <c r="J270" s="9"/>
      <c r="K270" s="9"/>
      <c r="L270" s="458"/>
      <c r="S270" s="15"/>
    </row>
    <row r="271" spans="1:19" s="16" customFormat="1">
      <c r="A271" s="25" t="s">
        <v>1617</v>
      </c>
      <c r="B271" s="14">
        <v>45643</v>
      </c>
      <c r="C271" s="14">
        <v>45642</v>
      </c>
      <c r="D271" s="166" t="s">
        <v>12</v>
      </c>
      <c r="E271" s="9">
        <v>19959</v>
      </c>
      <c r="F271" s="9" t="s">
        <v>3867</v>
      </c>
      <c r="G271" s="9">
        <v>951</v>
      </c>
      <c r="H271" s="9" t="s">
        <v>1169</v>
      </c>
      <c r="I271" s="10">
        <v>5</v>
      </c>
      <c r="J271" s="9"/>
      <c r="K271" s="9"/>
      <c r="L271" s="458"/>
      <c r="S271" s="15"/>
    </row>
    <row r="272" spans="1:19" s="16" customFormat="1">
      <c r="A272" s="25" t="s">
        <v>1190</v>
      </c>
      <c r="B272" s="14">
        <v>45643</v>
      </c>
      <c r="C272" s="14">
        <v>45642</v>
      </c>
      <c r="D272" s="166" t="s">
        <v>12</v>
      </c>
      <c r="E272" s="9">
        <v>19961</v>
      </c>
      <c r="F272" s="9" t="s">
        <v>3867</v>
      </c>
      <c r="G272" s="9">
        <v>838</v>
      </c>
      <c r="H272" s="9" t="s">
        <v>1121</v>
      </c>
      <c r="I272" s="10">
        <v>30</v>
      </c>
      <c r="J272" s="9"/>
      <c r="K272" s="9"/>
      <c r="L272" s="458"/>
      <c r="S272" s="15"/>
    </row>
    <row r="273" spans="1:20" s="16" customFormat="1">
      <c r="A273" s="25" t="s">
        <v>1303</v>
      </c>
      <c r="B273" s="14">
        <v>45643</v>
      </c>
      <c r="C273" s="14">
        <v>45643</v>
      </c>
      <c r="D273" s="166" t="s">
        <v>6</v>
      </c>
      <c r="E273" s="9">
        <v>19973</v>
      </c>
      <c r="F273" s="9" t="s">
        <v>1221</v>
      </c>
      <c r="G273" s="9">
        <v>4737</v>
      </c>
      <c r="H273" s="9" t="s">
        <v>103</v>
      </c>
      <c r="I273" s="10">
        <v>4</v>
      </c>
      <c r="J273" s="9"/>
      <c r="K273" s="9"/>
      <c r="L273" s="458"/>
      <c r="S273" s="15"/>
    </row>
    <row r="274" spans="1:20" s="6" customFormat="1">
      <c r="A274" s="25" t="s">
        <v>2043</v>
      </c>
      <c r="B274" s="14">
        <v>45643</v>
      </c>
      <c r="C274" s="14">
        <v>45642</v>
      </c>
      <c r="D274" s="166" t="s">
        <v>6</v>
      </c>
      <c r="E274" s="9">
        <v>19953</v>
      </c>
      <c r="F274" s="9" t="s">
        <v>2351</v>
      </c>
      <c r="G274" s="9">
        <v>3990</v>
      </c>
      <c r="H274" s="9" t="s">
        <v>63</v>
      </c>
      <c r="I274" s="10">
        <v>3</v>
      </c>
      <c r="J274" s="9"/>
      <c r="K274" s="9"/>
      <c r="L274" s="458"/>
      <c r="S274"/>
    </row>
    <row r="275" spans="1:20" s="16" customFormat="1">
      <c r="A275" s="25" t="s">
        <v>4533</v>
      </c>
      <c r="B275" s="14">
        <v>45643</v>
      </c>
      <c r="C275" s="14">
        <v>45643</v>
      </c>
      <c r="D275" s="166" t="s">
        <v>6</v>
      </c>
      <c r="E275" s="9">
        <v>19975</v>
      </c>
      <c r="F275" s="9" t="s">
        <v>1221</v>
      </c>
      <c r="G275" s="9">
        <v>5627</v>
      </c>
      <c r="H275" s="9" t="s">
        <v>4534</v>
      </c>
      <c r="I275" s="10">
        <v>4</v>
      </c>
      <c r="J275" s="9"/>
      <c r="K275" s="9"/>
      <c r="L275" s="458"/>
      <c r="S275" s="15"/>
    </row>
    <row r="276" spans="1:20" s="16" customFormat="1">
      <c r="A276" s="25" t="s">
        <v>3792</v>
      </c>
      <c r="B276" s="14">
        <v>45643</v>
      </c>
      <c r="C276" s="14">
        <v>45643</v>
      </c>
      <c r="D276" s="166" t="s">
        <v>6</v>
      </c>
      <c r="E276" s="9">
        <v>19980</v>
      </c>
      <c r="F276" s="9" t="s">
        <v>1115</v>
      </c>
      <c r="G276" s="9">
        <v>879</v>
      </c>
      <c r="H276" s="9" t="s">
        <v>17</v>
      </c>
      <c r="I276" s="10" t="s">
        <v>1212</v>
      </c>
      <c r="J276" s="9"/>
      <c r="K276" s="9"/>
      <c r="L276" s="458"/>
      <c r="S276" s="15"/>
    </row>
    <row r="277" spans="1:20" s="16" customFormat="1">
      <c r="A277" s="234"/>
      <c r="B277" s="1885"/>
      <c r="C277" s="24"/>
      <c r="D277" s="2059"/>
      <c r="E277" s="24"/>
      <c r="F277" s="24"/>
      <c r="G277" s="24"/>
      <c r="H277" s="24"/>
      <c r="I277" s="1048"/>
      <c r="J277" s="24"/>
      <c r="K277" s="24"/>
      <c r="L277" s="461"/>
      <c r="S277" s="15"/>
    </row>
    <row r="278" spans="1:20" s="16" customFormat="1">
      <c r="A278" s="234"/>
      <c r="B278" s="1885"/>
      <c r="C278" s="24"/>
      <c r="D278" s="2059"/>
      <c r="E278" s="24"/>
      <c r="F278" s="24"/>
      <c r="G278" s="24"/>
      <c r="H278" s="24"/>
      <c r="I278" s="1048"/>
      <c r="J278" s="24"/>
      <c r="K278" s="24"/>
      <c r="L278" s="461"/>
      <c r="S278" s="15"/>
    </row>
    <row r="279" spans="1:20" s="6" customFormat="1">
      <c r="A279" s="235"/>
      <c r="B279" s="1841"/>
      <c r="C279" s="1841"/>
      <c r="D279" s="2060"/>
      <c r="E279" s="1829"/>
      <c r="F279" s="1841"/>
      <c r="G279" s="24"/>
      <c r="H279" s="2060"/>
      <c r="I279" s="1829"/>
      <c r="J279" s="2044"/>
      <c r="K279" s="2044"/>
      <c r="L279" s="2044"/>
      <c r="M279" s="2040">
        <v>100</v>
      </c>
      <c r="N279" s="2044" t="s">
        <v>3486</v>
      </c>
      <c r="S279"/>
    </row>
    <row r="280" spans="1:20" s="6" customFormat="1">
      <c r="A280" s="1533"/>
      <c r="B280" s="1717"/>
      <c r="C280" s="1718"/>
      <c r="D280" s="2063"/>
      <c r="E280" s="1719"/>
      <c r="F280" s="1534"/>
      <c r="G280" s="1720"/>
      <c r="H280" s="1721"/>
      <c r="I280" s="1719"/>
      <c r="J280" s="1721"/>
      <c r="K280" s="1721"/>
      <c r="L280" s="1803" t="e">
        <f>SUM(#REF!)</f>
        <v>#REF!</v>
      </c>
      <c r="S280"/>
    </row>
    <row r="281" spans="1:20" s="6" customFormat="1">
      <c r="A281" s="37"/>
      <c r="B281"/>
      <c r="C281"/>
      <c r="D281" s="169"/>
      <c r="E281"/>
      <c r="F281"/>
      <c r="G281"/>
      <c r="H281"/>
      <c r="I281" s="484"/>
      <c r="J281"/>
      <c r="K281"/>
      <c r="L281" s="587"/>
      <c r="S281"/>
    </row>
    <row r="282" spans="1:20" s="6" customFormat="1">
      <c r="A282" s="2543" t="s">
        <v>3666</v>
      </c>
      <c r="B282" s="2544"/>
      <c r="C282" s="2544"/>
      <c r="D282" s="2544"/>
      <c r="E282" s="2544"/>
      <c r="F282" s="2544"/>
      <c r="G282" s="2544"/>
      <c r="H282" s="2544"/>
      <c r="I282" s="2544"/>
      <c r="J282" s="2544"/>
      <c r="K282" s="2544"/>
      <c r="L282" s="2545"/>
      <c r="S282"/>
    </row>
    <row r="283" spans="1:20" s="6" customFormat="1">
      <c r="A283" s="596" t="s">
        <v>3792</v>
      </c>
      <c r="B283" s="1774">
        <v>45329</v>
      </c>
      <c r="C283" s="597"/>
      <c r="D283" s="2087"/>
      <c r="E283" s="597">
        <v>19714</v>
      </c>
      <c r="F283" s="597" t="s">
        <v>2351</v>
      </c>
      <c r="G283" s="597">
        <v>5081</v>
      </c>
      <c r="H283" s="597" t="s">
        <v>3338</v>
      </c>
      <c r="I283" s="1775">
        <v>24</v>
      </c>
      <c r="J283" s="597"/>
      <c r="K283" s="597"/>
      <c r="L283" s="599"/>
      <c r="S283"/>
    </row>
    <row r="284" spans="1:20" s="6" customFormat="1">
      <c r="A284" s="596"/>
      <c r="B284" s="597"/>
      <c r="C284" s="597"/>
      <c r="D284" s="2087"/>
      <c r="E284" s="597"/>
      <c r="F284" s="597" t="s">
        <v>1115</v>
      </c>
      <c r="G284" s="597">
        <v>908</v>
      </c>
      <c r="H284" s="597" t="s">
        <v>30</v>
      </c>
      <c r="I284" s="1775">
        <v>14</v>
      </c>
      <c r="J284" s="597"/>
      <c r="K284" s="597"/>
      <c r="L284" s="599"/>
      <c r="S284"/>
    </row>
    <row r="285" spans="1:20" s="6" customFormat="1">
      <c r="A285" s="596"/>
      <c r="B285" s="597"/>
      <c r="C285" s="597"/>
      <c r="D285" s="2087"/>
      <c r="E285" s="597"/>
      <c r="F285" s="597" t="s">
        <v>1115</v>
      </c>
      <c r="G285" s="597">
        <v>879</v>
      </c>
      <c r="H285" s="597" t="s">
        <v>17</v>
      </c>
      <c r="I285" s="1775" t="s">
        <v>1212</v>
      </c>
      <c r="J285" s="597"/>
      <c r="K285" s="597"/>
      <c r="L285" s="599"/>
      <c r="S285"/>
    </row>
    <row r="286" spans="1:20" s="6" customFormat="1">
      <c r="A286" s="54" t="s">
        <v>2374</v>
      </c>
      <c r="B286" s="1774">
        <v>45304</v>
      </c>
      <c r="C286" s="597"/>
      <c r="D286" s="2087"/>
      <c r="E286" s="597">
        <v>19818</v>
      </c>
      <c r="F286" s="597" t="s">
        <v>1221</v>
      </c>
      <c r="G286" s="597">
        <v>4375</v>
      </c>
      <c r="H286" s="597" t="s">
        <v>31</v>
      </c>
      <c r="I286" s="1775">
        <v>100</v>
      </c>
      <c r="J286" s="597"/>
      <c r="K286" s="597"/>
      <c r="L286" s="599" t="s">
        <v>4483</v>
      </c>
      <c r="S286"/>
      <c r="T286" s="1828" t="s">
        <v>4498</v>
      </c>
    </row>
    <row r="287" spans="1:20" s="6" customFormat="1">
      <c r="A287" s="54" t="s">
        <v>400</v>
      </c>
      <c r="B287" s="1774">
        <v>45301</v>
      </c>
      <c r="C287" s="597"/>
      <c r="D287" s="2087"/>
      <c r="E287" s="597">
        <v>19663</v>
      </c>
      <c r="F287" s="597" t="s">
        <v>1115</v>
      </c>
      <c r="G287" s="597">
        <v>753</v>
      </c>
      <c r="H287" s="597" t="s">
        <v>47</v>
      </c>
      <c r="I287" s="1775">
        <v>80</v>
      </c>
      <c r="J287" s="597"/>
      <c r="K287" s="597" t="s">
        <v>4444</v>
      </c>
      <c r="L287" s="599"/>
      <c r="S287"/>
    </row>
    <row r="288" spans="1:20" s="6" customFormat="1">
      <c r="A288" s="59" t="s">
        <v>3128</v>
      </c>
      <c r="B288" s="1991">
        <v>45301</v>
      </c>
      <c r="C288" s="1991"/>
      <c r="D288" s="2086"/>
      <c r="E288" s="1992">
        <v>19650</v>
      </c>
      <c r="F288" s="2054" t="s">
        <v>1221</v>
      </c>
      <c r="G288" s="2054">
        <v>5198</v>
      </c>
      <c r="H288" s="2054" t="s">
        <v>955</v>
      </c>
      <c r="I288" s="2055">
        <v>100</v>
      </c>
      <c r="J288" s="2054"/>
      <c r="K288" s="1992"/>
      <c r="L288" s="541" t="s">
        <v>4440</v>
      </c>
      <c r="S288"/>
      <c r="T288" s="1828" t="s">
        <v>4498</v>
      </c>
    </row>
    <row r="289" spans="1:20" s="6" customFormat="1">
      <c r="A289" s="596" t="s">
        <v>3001</v>
      </c>
      <c r="B289" s="1774">
        <v>45311</v>
      </c>
      <c r="C289" s="597"/>
      <c r="D289" s="2087"/>
      <c r="E289" s="597">
        <v>19908</v>
      </c>
      <c r="F289" s="597" t="s">
        <v>1115</v>
      </c>
      <c r="G289" s="597">
        <v>4666</v>
      </c>
      <c r="H289" s="597" t="s">
        <v>2545</v>
      </c>
      <c r="I289" s="1775">
        <v>200</v>
      </c>
      <c r="J289" s="597"/>
      <c r="K289" s="597"/>
      <c r="L289" s="599" t="s">
        <v>4501</v>
      </c>
      <c r="S289"/>
      <c r="T289" s="6" t="s">
        <v>1954</v>
      </c>
    </row>
    <row r="290" spans="1:20" s="6" customFormat="1">
      <c r="A290" s="596"/>
      <c r="B290" s="597"/>
      <c r="C290" s="597"/>
      <c r="D290" s="2087"/>
      <c r="E290" s="597"/>
      <c r="F290" s="597"/>
      <c r="G290" s="597">
        <v>5277</v>
      </c>
      <c r="H290" s="597" t="s">
        <v>3338</v>
      </c>
      <c r="I290" s="1775">
        <v>300</v>
      </c>
      <c r="J290" s="597"/>
      <c r="K290" s="597"/>
      <c r="L290" s="599" t="s">
        <v>4502</v>
      </c>
      <c r="S290"/>
      <c r="T290" s="1828" t="s">
        <v>1954</v>
      </c>
    </row>
    <row r="291" spans="1:20" s="6" customFormat="1">
      <c r="A291" s="596" t="s">
        <v>2162</v>
      </c>
      <c r="B291" s="1774">
        <v>45301</v>
      </c>
      <c r="C291" s="597"/>
      <c r="D291" s="2087"/>
      <c r="E291" s="597">
        <v>19914</v>
      </c>
      <c r="F291" s="597" t="s">
        <v>1221</v>
      </c>
      <c r="G291" s="597">
        <v>4219</v>
      </c>
      <c r="H291" s="597" t="s">
        <v>530</v>
      </c>
      <c r="I291" s="1775">
        <v>5</v>
      </c>
      <c r="J291" s="597"/>
      <c r="K291" s="597"/>
      <c r="L291" s="599"/>
      <c r="S291"/>
      <c r="T291" s="1828"/>
    </row>
    <row r="292" spans="1:20" s="6" customFormat="1">
      <c r="A292" s="596" t="s">
        <v>110</v>
      </c>
      <c r="B292" s="1774">
        <v>45301</v>
      </c>
      <c r="C292" s="597"/>
      <c r="D292" s="2087"/>
      <c r="E292" s="597">
        <v>19917</v>
      </c>
      <c r="F292" s="597" t="s">
        <v>671</v>
      </c>
      <c r="G292" s="597">
        <v>2578</v>
      </c>
      <c r="H292" s="597" t="s">
        <v>221</v>
      </c>
      <c r="I292" s="1775">
        <v>20</v>
      </c>
      <c r="J292" s="597"/>
      <c r="K292" s="597"/>
      <c r="L292" s="599"/>
      <c r="S292"/>
    </row>
    <row r="293" spans="1:20" s="6" customFormat="1">
      <c r="A293" s="596" t="s">
        <v>4504</v>
      </c>
      <c r="B293" s="1774">
        <v>45299</v>
      </c>
      <c r="C293" s="597"/>
      <c r="D293" s="2087"/>
      <c r="E293" s="597">
        <v>19921</v>
      </c>
      <c r="F293" s="597" t="s">
        <v>40</v>
      </c>
      <c r="G293" s="597">
        <v>2115</v>
      </c>
      <c r="H293" s="597" t="s">
        <v>52</v>
      </c>
      <c r="I293" s="1775">
        <v>9</v>
      </c>
      <c r="J293" s="597"/>
      <c r="K293" s="597"/>
      <c r="L293" s="599"/>
      <c r="S293"/>
    </row>
    <row r="294" spans="1:20" s="6" customFormat="1">
      <c r="A294" s="596" t="s">
        <v>108</v>
      </c>
      <c r="B294" s="1774">
        <v>45301</v>
      </c>
      <c r="C294" s="597"/>
      <c r="D294" s="2087"/>
      <c r="E294" s="597">
        <v>19894</v>
      </c>
      <c r="F294" s="597" t="s">
        <v>7</v>
      </c>
      <c r="G294" s="597">
        <v>1401</v>
      </c>
      <c r="H294" s="597" t="s">
        <v>65</v>
      </c>
      <c r="I294" s="1775">
        <v>7</v>
      </c>
      <c r="J294" s="597" t="s">
        <v>1225</v>
      </c>
      <c r="K294" s="597"/>
      <c r="L294" s="599"/>
      <c r="S294"/>
    </row>
    <row r="295" spans="1:20" s="6" customFormat="1">
      <c r="A295" s="596" t="s">
        <v>3671</v>
      </c>
      <c r="B295" s="1774">
        <v>45301</v>
      </c>
      <c r="C295" s="597"/>
      <c r="D295" s="2087"/>
      <c r="E295" s="597">
        <v>19954</v>
      </c>
      <c r="F295" s="597" t="s">
        <v>1115</v>
      </c>
      <c r="G295" s="597">
        <v>2639</v>
      </c>
      <c r="H295" s="597" t="s">
        <v>142</v>
      </c>
      <c r="I295" s="1775">
        <v>300</v>
      </c>
      <c r="J295" s="597"/>
      <c r="K295" s="597"/>
      <c r="L295" s="599" t="s">
        <v>4521</v>
      </c>
      <c r="S295"/>
    </row>
    <row r="296" spans="1:20" s="6" customFormat="1">
      <c r="A296" s="596" t="s">
        <v>390</v>
      </c>
      <c r="B296" s="1774">
        <v>45306</v>
      </c>
      <c r="C296" s="597"/>
      <c r="D296" s="2087"/>
      <c r="E296" s="597">
        <v>19941</v>
      </c>
      <c r="F296" s="597" t="s">
        <v>7</v>
      </c>
      <c r="G296" s="597">
        <v>2546</v>
      </c>
      <c r="H296" s="597" t="s">
        <v>389</v>
      </c>
      <c r="I296" s="1775">
        <v>30</v>
      </c>
      <c r="J296" s="597"/>
      <c r="K296" s="597"/>
      <c r="L296" s="599"/>
      <c r="S296"/>
    </row>
    <row r="297" spans="1:20" s="16" customFormat="1">
      <c r="A297" s="596" t="s">
        <v>1468</v>
      </c>
      <c r="B297" s="1774">
        <v>45643</v>
      </c>
      <c r="C297" s="597"/>
      <c r="D297" s="2087"/>
      <c r="E297" s="597">
        <v>19893</v>
      </c>
      <c r="F297" s="597" t="s">
        <v>1115</v>
      </c>
      <c r="G297" s="597">
        <v>753</v>
      </c>
      <c r="H297" s="597" t="s">
        <v>47</v>
      </c>
      <c r="I297" s="1775">
        <v>20</v>
      </c>
      <c r="J297" s="597"/>
      <c r="K297" s="597"/>
      <c r="L297" s="599"/>
      <c r="S297" s="15"/>
    </row>
    <row r="298" spans="1:20" s="16" customFormat="1">
      <c r="A298" s="596" t="s">
        <v>1468</v>
      </c>
      <c r="B298" s="1774">
        <v>45643</v>
      </c>
      <c r="C298" s="597"/>
      <c r="D298" s="2087"/>
      <c r="E298" s="597">
        <v>19912</v>
      </c>
      <c r="F298" s="597" t="s">
        <v>1115</v>
      </c>
      <c r="G298" s="597">
        <v>753</v>
      </c>
      <c r="H298" s="597" t="s">
        <v>47</v>
      </c>
      <c r="I298" s="1775">
        <v>20</v>
      </c>
      <c r="J298" s="597"/>
      <c r="K298" s="597"/>
      <c r="L298" s="599"/>
      <c r="S298" s="15"/>
    </row>
    <row r="299" spans="1:20" s="16" customFormat="1">
      <c r="A299" s="596" t="s">
        <v>2152</v>
      </c>
      <c r="B299" s="1774">
        <v>45643</v>
      </c>
      <c r="C299" s="597"/>
      <c r="D299" s="2087"/>
      <c r="E299" s="597">
        <v>19935</v>
      </c>
      <c r="F299" s="597" t="s">
        <v>1115</v>
      </c>
      <c r="G299" s="597">
        <v>951</v>
      </c>
      <c r="H299" s="597" t="s">
        <v>58</v>
      </c>
      <c r="I299" s="1775">
        <v>5</v>
      </c>
      <c r="J299" s="597"/>
      <c r="K299" s="597"/>
      <c r="L299" s="599"/>
      <c r="S299" s="15"/>
    </row>
    <row r="300" spans="1:20" s="16" customFormat="1">
      <c r="A300" s="596" t="s">
        <v>806</v>
      </c>
      <c r="B300" s="1774">
        <v>45643</v>
      </c>
      <c r="C300" s="597"/>
      <c r="D300" s="2087"/>
      <c r="E300" s="597">
        <v>19943</v>
      </c>
      <c r="F300" s="597" t="s">
        <v>1115</v>
      </c>
      <c r="G300" s="597">
        <v>1468</v>
      </c>
      <c r="H300" s="597" t="s">
        <v>21</v>
      </c>
      <c r="I300" s="1775">
        <v>10</v>
      </c>
      <c r="J300" s="597"/>
      <c r="K300" s="597"/>
      <c r="L300" s="599"/>
      <c r="S300" s="15"/>
    </row>
    <row r="301" spans="1:20" s="6" customFormat="1">
      <c r="A301" s="596" t="s">
        <v>3792</v>
      </c>
      <c r="B301" s="1774">
        <v>45301</v>
      </c>
      <c r="C301" s="597"/>
      <c r="D301" s="2087"/>
      <c r="E301" s="597">
        <v>19980</v>
      </c>
      <c r="F301" s="597" t="s">
        <v>1115</v>
      </c>
      <c r="G301" s="597">
        <v>879</v>
      </c>
      <c r="H301" s="597" t="s">
        <v>17</v>
      </c>
      <c r="I301" s="1775" t="s">
        <v>1212</v>
      </c>
      <c r="J301" s="597"/>
      <c r="K301" s="597"/>
      <c r="L301" s="599"/>
      <c r="S301"/>
    </row>
    <row r="302" spans="1:20" s="6" customFormat="1">
      <c r="A302" s="596" t="s">
        <v>3295</v>
      </c>
      <c r="B302" s="1774">
        <v>45304</v>
      </c>
      <c r="C302" s="597"/>
      <c r="D302" s="2087"/>
      <c r="E302" s="597">
        <v>19981</v>
      </c>
      <c r="F302" s="597" t="s">
        <v>4535</v>
      </c>
      <c r="G302" s="597">
        <v>5428</v>
      </c>
      <c r="H302" s="597" t="s">
        <v>864</v>
      </c>
      <c r="I302" s="1775">
        <v>2</v>
      </c>
      <c r="J302" s="597" t="s">
        <v>3486</v>
      </c>
      <c r="K302" s="597"/>
      <c r="L302" s="599"/>
      <c r="S302"/>
    </row>
    <row r="303" spans="1:20" s="6" customFormat="1">
      <c r="A303" s="596" t="s">
        <v>4425</v>
      </c>
      <c r="B303" s="1774">
        <v>45301</v>
      </c>
      <c r="C303" s="597"/>
      <c r="D303" s="2087"/>
      <c r="E303" s="597">
        <v>19989</v>
      </c>
      <c r="F303" s="597" t="s">
        <v>1115</v>
      </c>
      <c r="G303" s="597">
        <v>1226</v>
      </c>
      <c r="H303" s="597" t="s">
        <v>678</v>
      </c>
      <c r="I303" s="1775">
        <v>6</v>
      </c>
      <c r="J303" s="597"/>
      <c r="K303" s="597"/>
      <c r="L303" s="599"/>
      <c r="S303"/>
    </row>
    <row r="304" spans="1:20" s="6" customFormat="1">
      <c r="A304" s="596" t="s">
        <v>2099</v>
      </c>
      <c r="B304" s="1774">
        <v>45299</v>
      </c>
      <c r="C304" s="597"/>
      <c r="D304" s="2087"/>
      <c r="E304" s="597">
        <v>19987</v>
      </c>
      <c r="F304" s="597" t="s">
        <v>2351</v>
      </c>
      <c r="G304" s="597">
        <v>2329</v>
      </c>
      <c r="H304" s="597" t="s">
        <v>53</v>
      </c>
      <c r="I304" s="1775" t="s">
        <v>4536</v>
      </c>
      <c r="J304" s="597"/>
      <c r="K304" s="597"/>
      <c r="L304" s="599"/>
      <c r="S304"/>
    </row>
    <row r="305" spans="1:19" s="6" customFormat="1">
      <c r="A305" s="2103"/>
      <c r="B305" s="2102"/>
      <c r="C305" s="2102"/>
      <c r="D305" s="2104"/>
      <c r="E305" s="2102"/>
      <c r="F305" s="2102"/>
      <c r="G305" s="2102"/>
      <c r="H305" s="2102"/>
      <c r="I305" s="708"/>
      <c r="J305" s="2102"/>
      <c r="K305" s="2102"/>
      <c r="L305" s="528"/>
      <c r="S305"/>
    </row>
    <row r="306" spans="1:19" s="6" customFormat="1">
      <c r="A306" s="2103"/>
      <c r="B306" s="2102"/>
      <c r="C306" s="2102"/>
      <c r="D306" s="2104"/>
      <c r="E306" s="2102"/>
      <c r="F306" s="2102"/>
      <c r="G306" s="2102"/>
      <c r="H306" s="2102"/>
      <c r="I306" s="708"/>
      <c r="J306" s="2102"/>
      <c r="K306" s="2102"/>
      <c r="L306" s="528"/>
      <c r="S306"/>
    </row>
    <row r="307" spans="1:19" s="6" customFormat="1">
      <c r="A307" s="37"/>
      <c r="B307"/>
      <c r="C307"/>
      <c r="D307" s="169"/>
      <c r="E307"/>
      <c r="F307"/>
      <c r="G307"/>
      <c r="H307"/>
      <c r="I307" s="484"/>
      <c r="J307"/>
      <c r="K307"/>
      <c r="L307" s="587"/>
      <c r="S307"/>
    </row>
    <row r="308" spans="1:19" s="6" customFormat="1">
      <c r="A308" s="37"/>
      <c r="B308"/>
      <c r="C308"/>
      <c r="D308" s="169"/>
      <c r="E308"/>
      <c r="F308"/>
      <c r="G308"/>
      <c r="H308"/>
      <c r="I308" s="484"/>
      <c r="J308"/>
      <c r="K308"/>
      <c r="L308" s="587"/>
      <c r="S308"/>
    </row>
    <row r="309" spans="1:19" s="6" customFormat="1">
      <c r="A309" s="37"/>
      <c r="B309"/>
      <c r="C309"/>
      <c r="D309" s="169"/>
      <c r="E309"/>
      <c r="F309"/>
      <c r="G309"/>
      <c r="H309"/>
      <c r="I309" s="484"/>
      <c r="J309"/>
      <c r="K309"/>
      <c r="L309" s="587"/>
      <c r="S309"/>
    </row>
    <row r="310" spans="1:19" s="6" customFormat="1">
      <c r="A310" s="37"/>
      <c r="B310"/>
      <c r="C310"/>
      <c r="D310" s="169"/>
      <c r="E310"/>
      <c r="F310"/>
      <c r="G310"/>
      <c r="H310"/>
      <c r="I310" s="484"/>
      <c r="J310"/>
      <c r="K310"/>
      <c r="L310" s="587"/>
      <c r="S310"/>
    </row>
    <row r="311" spans="1:19" s="6" customFormat="1">
      <c r="A311" s="37"/>
      <c r="B311"/>
      <c r="C311"/>
      <c r="D311" s="169"/>
      <c r="E311"/>
      <c r="F311"/>
      <c r="G311"/>
      <c r="H311"/>
      <c r="I311" s="484"/>
      <c r="J311"/>
      <c r="K311"/>
      <c r="L311" s="587"/>
      <c r="S311"/>
    </row>
    <row r="312" spans="1:19" s="6" customFormat="1">
      <c r="A312" s="37"/>
      <c r="B312"/>
      <c r="C312"/>
      <c r="D312" s="169"/>
      <c r="E312"/>
      <c r="F312"/>
      <c r="G312"/>
      <c r="H312"/>
      <c r="I312" s="484"/>
      <c r="J312"/>
      <c r="K312"/>
      <c r="L312" s="587"/>
      <c r="S312"/>
    </row>
    <row r="313" spans="1:19" s="6" customFormat="1">
      <c r="A313" s="37"/>
      <c r="B313"/>
      <c r="C313"/>
      <c r="D313" s="169"/>
      <c r="E313"/>
      <c r="F313"/>
      <c r="G313"/>
      <c r="H313"/>
      <c r="I313" s="484"/>
      <c r="J313"/>
      <c r="K313"/>
      <c r="L313" s="587"/>
      <c r="S313"/>
    </row>
    <row r="314" spans="1:19" s="6" customFormat="1">
      <c r="A314" s="37"/>
      <c r="B314"/>
      <c r="C314"/>
      <c r="D314" s="169"/>
      <c r="E314"/>
      <c r="F314"/>
      <c r="G314"/>
      <c r="H314"/>
      <c r="I314" s="484"/>
      <c r="J314"/>
      <c r="K314"/>
      <c r="L314" s="587"/>
      <c r="S314"/>
    </row>
    <row r="315" spans="1:19" s="6" customFormat="1">
      <c r="A315" s="37"/>
      <c r="B315"/>
      <c r="C315"/>
      <c r="D315" s="169"/>
      <c r="E315"/>
      <c r="F315"/>
      <c r="G315"/>
      <c r="H315"/>
      <c r="I315" s="484"/>
      <c r="J315"/>
      <c r="K315"/>
      <c r="L315" s="587"/>
      <c r="S315"/>
    </row>
    <row r="316" spans="1:19" s="6" customFormat="1">
      <c r="A316" s="37"/>
      <c r="B316"/>
      <c r="C316"/>
      <c r="D316" s="169"/>
      <c r="E316"/>
      <c r="F316"/>
      <c r="G316"/>
      <c r="H316"/>
      <c r="I316" s="484"/>
      <c r="J316"/>
      <c r="K316"/>
      <c r="L316" s="587"/>
      <c r="S316"/>
    </row>
    <row r="317" spans="1:19" s="6" customFormat="1">
      <c r="A317" s="37"/>
      <c r="B317"/>
      <c r="C317"/>
      <c r="D317" s="169"/>
      <c r="E317"/>
      <c r="F317"/>
      <c r="G317"/>
      <c r="H317"/>
      <c r="I317" s="484"/>
      <c r="J317"/>
      <c r="K317"/>
      <c r="L317" s="587"/>
      <c r="S317"/>
    </row>
    <row r="318" spans="1:19" s="6" customFormat="1">
      <c r="A318" s="37"/>
      <c r="B318"/>
      <c r="C318"/>
      <c r="D318" s="169"/>
      <c r="E318"/>
      <c r="F318"/>
      <c r="G318"/>
      <c r="H318"/>
      <c r="I318" s="484"/>
      <c r="J318"/>
      <c r="K318"/>
      <c r="L318" s="587"/>
      <c r="S318"/>
    </row>
    <row r="319" spans="1:19" s="6" customFormat="1">
      <c r="A319" s="37"/>
      <c r="B319"/>
      <c r="C319"/>
      <c r="D319" s="169"/>
      <c r="E319"/>
      <c r="F319"/>
      <c r="G319"/>
      <c r="H319"/>
      <c r="I319" s="484"/>
      <c r="J319"/>
      <c r="K319"/>
      <c r="L319" s="587"/>
      <c r="S319"/>
    </row>
    <row r="320" spans="1:19" s="6" customFormat="1">
      <c r="A320" s="37"/>
      <c r="B320"/>
      <c r="C320"/>
      <c r="D320" s="169"/>
      <c r="E320"/>
      <c r="F320"/>
      <c r="G320"/>
      <c r="H320"/>
      <c r="I320" s="484"/>
      <c r="J320"/>
      <c r="K320"/>
      <c r="L320" s="587"/>
      <c r="S320"/>
    </row>
    <row r="321" spans="1:19" s="6" customFormat="1">
      <c r="A321" s="37"/>
      <c r="B321"/>
      <c r="C321"/>
      <c r="D321" s="169"/>
      <c r="E321"/>
      <c r="F321"/>
      <c r="G321"/>
      <c r="H321"/>
      <c r="I321" s="484"/>
      <c r="J321"/>
      <c r="K321"/>
      <c r="L321" s="587"/>
      <c r="S321"/>
    </row>
    <row r="322" spans="1:19" s="6" customFormat="1">
      <c r="A322" s="37"/>
      <c r="B322"/>
      <c r="C322"/>
      <c r="D322" s="169"/>
      <c r="E322"/>
      <c r="F322"/>
      <c r="G322"/>
      <c r="H322"/>
      <c r="I322" s="484"/>
      <c r="J322"/>
      <c r="K322"/>
      <c r="L322" s="587"/>
      <c r="S322"/>
    </row>
    <row r="323" spans="1:19" s="6" customFormat="1">
      <c r="A323" s="37"/>
      <c r="B323"/>
      <c r="C323"/>
      <c r="D323" s="169"/>
      <c r="E323"/>
      <c r="F323"/>
      <c r="G323"/>
      <c r="H323"/>
      <c r="I323" s="484"/>
      <c r="J323"/>
      <c r="K323"/>
      <c r="L323" s="587"/>
      <c r="S323"/>
    </row>
    <row r="324" spans="1:19" s="6" customFormat="1">
      <c r="A324" s="37"/>
      <c r="B324"/>
      <c r="C324"/>
      <c r="D324" s="169"/>
      <c r="E324"/>
      <c r="F324"/>
      <c r="G324"/>
      <c r="H324"/>
      <c r="I324" s="484"/>
      <c r="J324"/>
      <c r="K324"/>
      <c r="L324" s="587"/>
      <c r="S324"/>
    </row>
    <row r="325" spans="1:19" s="6" customFormat="1">
      <c r="A325" s="37"/>
      <c r="B325"/>
      <c r="C325"/>
      <c r="D325" s="169"/>
      <c r="E325"/>
      <c r="F325"/>
      <c r="G325"/>
      <c r="H325"/>
      <c r="I325" s="484"/>
      <c r="J325"/>
      <c r="K325"/>
      <c r="L325" s="587"/>
      <c r="S325"/>
    </row>
    <row r="326" spans="1:19" s="6" customFormat="1">
      <c r="A326" s="37"/>
      <c r="B326"/>
      <c r="C326"/>
      <c r="D326" s="169"/>
      <c r="E326"/>
      <c r="F326"/>
      <c r="G326"/>
      <c r="H326"/>
      <c r="I326" s="484"/>
      <c r="J326"/>
      <c r="K326"/>
      <c r="L326" s="587"/>
      <c r="S326"/>
    </row>
    <row r="327" spans="1:19" s="6" customFormat="1">
      <c r="A327" s="37"/>
      <c r="B327"/>
      <c r="C327"/>
      <c r="D327" s="169"/>
      <c r="E327"/>
      <c r="F327"/>
      <c r="G327"/>
      <c r="H327"/>
      <c r="I327" s="484"/>
      <c r="J327"/>
      <c r="K327"/>
      <c r="L327" s="587"/>
      <c r="S327"/>
    </row>
    <row r="328" spans="1:19" s="6" customFormat="1">
      <c r="A328" s="37"/>
      <c r="B328"/>
      <c r="C328"/>
      <c r="D328" s="169"/>
      <c r="E328"/>
      <c r="F328"/>
      <c r="G328"/>
      <c r="H328"/>
      <c r="I328" s="484"/>
      <c r="J328"/>
      <c r="K328"/>
      <c r="L328" s="587"/>
      <c r="S328"/>
    </row>
    <row r="329" spans="1:19" s="6" customFormat="1">
      <c r="A329" s="37"/>
      <c r="B329"/>
      <c r="C329"/>
      <c r="D329" s="169"/>
      <c r="E329"/>
      <c r="F329"/>
      <c r="G329"/>
      <c r="H329"/>
      <c r="I329" s="484"/>
      <c r="J329"/>
      <c r="K329"/>
      <c r="L329" s="587"/>
      <c r="S329"/>
    </row>
    <row r="330" spans="1:19" s="6" customFormat="1">
      <c r="A330" s="37"/>
      <c r="B330"/>
      <c r="C330"/>
      <c r="D330" s="169"/>
      <c r="E330"/>
      <c r="F330"/>
      <c r="G330"/>
      <c r="H330"/>
      <c r="I330" s="484"/>
      <c r="J330"/>
      <c r="K330"/>
      <c r="L330" s="587"/>
      <c r="S330"/>
    </row>
    <row r="331" spans="1:19" s="6" customFormat="1">
      <c r="A331" s="37"/>
      <c r="B331"/>
      <c r="C331"/>
      <c r="D331" s="169"/>
      <c r="E331"/>
      <c r="F331"/>
      <c r="G331"/>
      <c r="H331"/>
      <c r="I331" s="484"/>
      <c r="J331"/>
      <c r="K331"/>
      <c r="L331" s="587"/>
      <c r="S331"/>
    </row>
    <row r="332" spans="1:19" s="6" customFormat="1">
      <c r="A332" s="37"/>
      <c r="B332"/>
      <c r="C332"/>
      <c r="D332" s="169"/>
      <c r="E332"/>
      <c r="F332"/>
      <c r="G332"/>
      <c r="H332"/>
      <c r="I332" s="484"/>
      <c r="J332"/>
      <c r="K332"/>
      <c r="L332" s="587"/>
      <c r="S332"/>
    </row>
    <row r="333" spans="1:19" s="6" customFormat="1">
      <c r="A333" s="37"/>
      <c r="B333"/>
      <c r="C333"/>
      <c r="D333" s="169"/>
      <c r="E333"/>
      <c r="F333"/>
      <c r="G333"/>
      <c r="H333"/>
      <c r="I333" s="484"/>
      <c r="J333"/>
      <c r="K333"/>
      <c r="L333" s="587"/>
      <c r="S333"/>
    </row>
    <row r="334" spans="1:19" s="6" customFormat="1">
      <c r="A334" s="37"/>
      <c r="B334"/>
      <c r="C334"/>
      <c r="D334" s="169"/>
      <c r="E334"/>
      <c r="F334"/>
      <c r="G334"/>
      <c r="H334"/>
      <c r="I334" s="484"/>
      <c r="J334"/>
      <c r="K334"/>
      <c r="L334" s="587"/>
      <c r="S334"/>
    </row>
    <row r="335" spans="1:19" s="6" customFormat="1">
      <c r="A335" s="37"/>
      <c r="B335"/>
      <c r="C335"/>
      <c r="D335" s="169"/>
      <c r="E335"/>
      <c r="F335"/>
      <c r="G335"/>
      <c r="H335"/>
      <c r="I335" s="484"/>
      <c r="J335"/>
      <c r="K335"/>
      <c r="L335" s="587"/>
      <c r="S335"/>
    </row>
    <row r="336" spans="1:19" s="6" customFormat="1">
      <c r="A336" s="37"/>
      <c r="B336"/>
      <c r="C336"/>
      <c r="D336" s="169"/>
      <c r="E336"/>
      <c r="F336"/>
      <c r="G336"/>
      <c r="H336"/>
      <c r="I336" s="484"/>
      <c r="J336"/>
      <c r="K336"/>
      <c r="L336" s="587"/>
      <c r="S336"/>
    </row>
    <row r="337" spans="1:19" s="6" customFormat="1">
      <c r="A337" s="37"/>
      <c r="B337"/>
      <c r="C337"/>
      <c r="D337" s="169"/>
      <c r="E337"/>
      <c r="F337"/>
      <c r="G337"/>
      <c r="H337"/>
      <c r="I337" s="484"/>
      <c r="J337"/>
      <c r="K337"/>
      <c r="L337" s="587"/>
      <c r="S337"/>
    </row>
    <row r="338" spans="1:19" s="6" customFormat="1">
      <c r="A338" s="37"/>
      <c r="B338"/>
      <c r="C338"/>
      <c r="D338" s="169"/>
      <c r="E338"/>
      <c r="F338"/>
      <c r="G338"/>
      <c r="H338"/>
      <c r="I338" s="484"/>
      <c r="J338"/>
      <c r="K338"/>
      <c r="L338" s="587"/>
      <c r="S338"/>
    </row>
    <row r="339" spans="1:19" s="6" customFormat="1">
      <c r="A339" s="37"/>
      <c r="B339"/>
      <c r="C339"/>
      <c r="D339" s="169"/>
      <c r="E339"/>
      <c r="F339"/>
      <c r="G339"/>
      <c r="H339"/>
      <c r="I339" s="484"/>
      <c r="J339"/>
      <c r="K339"/>
      <c r="L339" s="587"/>
      <c r="S339"/>
    </row>
    <row r="340" spans="1:19" s="6" customFormat="1">
      <c r="A340" s="37"/>
      <c r="B340"/>
      <c r="C340"/>
      <c r="D340" s="169"/>
      <c r="E340"/>
      <c r="F340"/>
      <c r="G340"/>
      <c r="H340"/>
      <c r="I340" s="484"/>
      <c r="J340"/>
      <c r="K340"/>
      <c r="L340" s="587"/>
      <c r="S340"/>
    </row>
    <row r="341" spans="1:19" s="6" customFormat="1">
      <c r="A341" s="37"/>
      <c r="B341"/>
      <c r="C341"/>
      <c r="D341" s="169"/>
      <c r="E341"/>
      <c r="F341"/>
      <c r="G341"/>
      <c r="H341"/>
      <c r="I341" s="484"/>
      <c r="J341"/>
      <c r="K341"/>
      <c r="L341" s="587"/>
      <c r="S341"/>
    </row>
    <row r="342" spans="1:19" s="6" customFormat="1">
      <c r="A342" s="37"/>
      <c r="B342"/>
      <c r="C342"/>
      <c r="D342" s="169"/>
      <c r="E342"/>
      <c r="F342"/>
      <c r="G342"/>
      <c r="H342"/>
      <c r="I342" s="484"/>
      <c r="J342"/>
      <c r="K342"/>
      <c r="L342" s="587"/>
      <c r="S342"/>
    </row>
    <row r="343" spans="1:19" s="6" customFormat="1">
      <c r="A343" s="37"/>
      <c r="B343"/>
      <c r="C343"/>
      <c r="D343" s="169"/>
      <c r="E343"/>
      <c r="F343"/>
      <c r="G343"/>
      <c r="H343"/>
      <c r="I343" s="484"/>
      <c r="J343"/>
      <c r="K343"/>
      <c r="L343" s="587"/>
      <c r="S343"/>
    </row>
    <row r="344" spans="1:19" s="6" customFormat="1">
      <c r="A344" s="37"/>
      <c r="B344"/>
      <c r="C344"/>
      <c r="D344" s="169"/>
      <c r="E344"/>
      <c r="F344"/>
      <c r="G344"/>
      <c r="H344"/>
      <c r="I344" s="484"/>
      <c r="J344"/>
      <c r="K344"/>
      <c r="L344" s="587"/>
      <c r="S344"/>
    </row>
    <row r="345" spans="1:19" s="6" customFormat="1">
      <c r="A345" s="37"/>
      <c r="B345"/>
      <c r="C345"/>
      <c r="D345" s="169"/>
      <c r="E345"/>
      <c r="F345"/>
      <c r="G345"/>
      <c r="H345"/>
      <c r="I345" s="484"/>
      <c r="J345"/>
      <c r="K345"/>
      <c r="L345" s="587"/>
      <c r="S345"/>
    </row>
    <row r="346" spans="1:19" s="6" customFormat="1">
      <c r="A346" s="37"/>
      <c r="B346"/>
      <c r="C346"/>
      <c r="D346" s="169"/>
      <c r="E346"/>
      <c r="F346"/>
      <c r="G346"/>
      <c r="H346"/>
      <c r="I346" s="484"/>
      <c r="J346"/>
      <c r="K346"/>
      <c r="L346" s="587"/>
      <c r="S346"/>
    </row>
    <row r="347" spans="1:19" s="6" customFormat="1">
      <c r="A347" s="37"/>
      <c r="B347"/>
      <c r="C347"/>
      <c r="D347" s="169"/>
      <c r="E347"/>
      <c r="F347"/>
      <c r="G347"/>
      <c r="H347"/>
      <c r="I347" s="484"/>
      <c r="J347"/>
      <c r="K347"/>
      <c r="L347" s="587"/>
      <c r="S347"/>
    </row>
    <row r="348" spans="1:19" s="6" customFormat="1">
      <c r="A348" s="37"/>
      <c r="B348"/>
      <c r="C348"/>
      <c r="D348" s="169"/>
      <c r="E348"/>
      <c r="F348"/>
      <c r="G348"/>
      <c r="H348"/>
      <c r="I348" s="484"/>
      <c r="J348"/>
      <c r="K348"/>
      <c r="L348" s="587"/>
      <c r="S348"/>
    </row>
    <row r="349" spans="1:19" s="6" customFormat="1">
      <c r="A349" s="37"/>
      <c r="B349"/>
      <c r="C349"/>
      <c r="D349" s="169"/>
      <c r="E349"/>
      <c r="F349"/>
      <c r="G349"/>
      <c r="H349"/>
      <c r="I349" s="484"/>
      <c r="J349"/>
      <c r="K349"/>
      <c r="L349" s="587"/>
      <c r="S349"/>
    </row>
    <row r="350" spans="1:19" s="6" customFormat="1">
      <c r="A350" s="37"/>
      <c r="B350"/>
      <c r="C350"/>
      <c r="D350" s="169"/>
      <c r="E350"/>
      <c r="F350"/>
      <c r="G350"/>
      <c r="H350"/>
      <c r="I350" s="484"/>
      <c r="J350"/>
      <c r="K350"/>
      <c r="L350" s="587"/>
      <c r="S350"/>
    </row>
    <row r="351" spans="1:19" s="6" customFormat="1">
      <c r="A351" s="37"/>
      <c r="B351"/>
      <c r="C351"/>
      <c r="D351" s="169"/>
      <c r="E351"/>
      <c r="F351"/>
      <c r="G351"/>
      <c r="H351"/>
      <c r="I351" s="484"/>
      <c r="J351"/>
      <c r="K351"/>
      <c r="L351" s="587"/>
      <c r="S351"/>
    </row>
    <row r="352" spans="1:19" s="6" customFormat="1">
      <c r="A352" s="37"/>
      <c r="B352"/>
      <c r="C352"/>
      <c r="D352" s="169"/>
      <c r="E352"/>
      <c r="F352"/>
      <c r="G352"/>
      <c r="H352"/>
      <c r="I352" s="484"/>
      <c r="J352"/>
      <c r="K352"/>
      <c r="L352" s="587"/>
      <c r="S352"/>
    </row>
    <row r="353" spans="1:19" s="6" customFormat="1">
      <c r="A353" s="37"/>
      <c r="B353"/>
      <c r="C353"/>
      <c r="D353" s="169"/>
      <c r="E353"/>
      <c r="F353"/>
      <c r="G353"/>
      <c r="H353"/>
      <c r="I353" s="484"/>
      <c r="J353"/>
      <c r="K353"/>
      <c r="L353" s="587"/>
      <c r="S353"/>
    </row>
    <row r="354" spans="1:19" s="6" customFormat="1">
      <c r="A354" s="37"/>
      <c r="B354"/>
      <c r="C354"/>
      <c r="D354" s="169"/>
      <c r="E354"/>
      <c r="F354"/>
      <c r="G354"/>
      <c r="H354"/>
      <c r="I354" s="484"/>
      <c r="J354"/>
      <c r="K354"/>
      <c r="L354" s="587"/>
      <c r="S354"/>
    </row>
    <row r="355" spans="1:19" s="6" customFormat="1">
      <c r="A355" s="37"/>
      <c r="B355"/>
      <c r="C355"/>
      <c r="D355" s="169"/>
      <c r="E355"/>
      <c r="F355"/>
      <c r="G355"/>
      <c r="H355"/>
      <c r="I355" s="484"/>
      <c r="J355"/>
      <c r="K355"/>
      <c r="L355" s="587"/>
      <c r="S355"/>
    </row>
    <row r="356" spans="1:19" s="6" customFormat="1">
      <c r="A356" s="37"/>
      <c r="B356"/>
      <c r="C356"/>
      <c r="D356" s="169"/>
      <c r="E356"/>
      <c r="F356"/>
      <c r="G356"/>
      <c r="H356"/>
      <c r="I356" s="484"/>
      <c r="J356"/>
      <c r="K356"/>
      <c r="L356" s="587"/>
      <c r="S356"/>
    </row>
    <row r="357" spans="1:19" s="6" customFormat="1">
      <c r="A357" s="37"/>
      <c r="B357"/>
      <c r="C357"/>
      <c r="D357" s="169"/>
      <c r="E357"/>
      <c r="F357"/>
      <c r="G357"/>
      <c r="H357"/>
      <c r="I357" s="484"/>
      <c r="J357"/>
      <c r="K357"/>
      <c r="L357" s="587"/>
      <c r="S357"/>
    </row>
    <row r="358" spans="1:19" s="6" customFormat="1">
      <c r="A358" s="37"/>
      <c r="B358"/>
      <c r="C358"/>
      <c r="D358" s="169"/>
      <c r="E358"/>
      <c r="F358"/>
      <c r="G358"/>
      <c r="H358"/>
      <c r="I358" s="484"/>
      <c r="J358"/>
      <c r="K358"/>
      <c r="L358" s="587"/>
      <c r="S358"/>
    </row>
    <row r="359" spans="1:19" s="6" customFormat="1">
      <c r="A359" s="37"/>
      <c r="B359"/>
      <c r="C359"/>
      <c r="D359" s="169"/>
      <c r="E359"/>
      <c r="F359"/>
      <c r="G359"/>
      <c r="H359"/>
      <c r="I359" s="484"/>
      <c r="J359"/>
      <c r="K359"/>
      <c r="L359" s="587"/>
      <c r="S359"/>
    </row>
    <row r="360" spans="1:19" s="6" customFormat="1">
      <c r="A360" s="37"/>
      <c r="B360"/>
      <c r="C360"/>
      <c r="D360" s="169"/>
      <c r="E360"/>
      <c r="F360"/>
      <c r="G360"/>
      <c r="H360"/>
      <c r="I360" s="484"/>
      <c r="J360"/>
      <c r="K360"/>
      <c r="L360" s="587"/>
      <c r="S360"/>
    </row>
    <row r="361" spans="1:19" s="6" customFormat="1">
      <c r="A361" s="37"/>
      <c r="B361"/>
      <c r="C361"/>
      <c r="D361" s="169"/>
      <c r="E361"/>
      <c r="F361"/>
      <c r="G361"/>
      <c r="H361"/>
      <c r="I361" s="484"/>
      <c r="J361"/>
      <c r="K361"/>
      <c r="L361" s="587"/>
      <c r="S361"/>
    </row>
    <row r="362" spans="1:19" s="6" customFormat="1">
      <c r="A362" s="37"/>
      <c r="B362"/>
      <c r="C362"/>
      <c r="D362" s="169"/>
      <c r="E362"/>
      <c r="F362"/>
      <c r="G362"/>
      <c r="H362"/>
      <c r="I362" s="484"/>
      <c r="J362"/>
      <c r="K362"/>
      <c r="L362" s="587"/>
      <c r="S362"/>
    </row>
    <row r="363" spans="1:19" s="6" customFormat="1">
      <c r="A363" s="37"/>
      <c r="B363"/>
      <c r="C363"/>
      <c r="D363" s="169"/>
      <c r="E363"/>
      <c r="F363"/>
      <c r="G363"/>
      <c r="H363"/>
      <c r="I363" s="484"/>
      <c r="J363"/>
      <c r="K363"/>
      <c r="L363" s="587"/>
      <c r="S363"/>
    </row>
    <row r="364" spans="1:19" s="6" customFormat="1">
      <c r="A364" s="37"/>
      <c r="B364"/>
      <c r="C364"/>
      <c r="D364" s="169"/>
      <c r="E364"/>
      <c r="F364"/>
      <c r="G364"/>
      <c r="H364"/>
      <c r="I364" s="484"/>
      <c r="J364"/>
      <c r="K364"/>
      <c r="L364" s="587"/>
      <c r="S364"/>
    </row>
    <row r="365" spans="1:19" s="6" customFormat="1">
      <c r="A365" s="37"/>
      <c r="B365"/>
      <c r="C365"/>
      <c r="D365" s="169"/>
      <c r="E365"/>
      <c r="F365"/>
      <c r="G365"/>
      <c r="H365"/>
      <c r="I365" s="484"/>
      <c r="J365"/>
      <c r="K365"/>
      <c r="L365" s="587"/>
      <c r="S365"/>
    </row>
  </sheetData>
  <mergeCells count="23">
    <mergeCell ref="A148:L148"/>
    <mergeCell ref="A112:L112"/>
    <mergeCell ref="A79:L79"/>
    <mergeCell ref="A144:L144"/>
    <mergeCell ref="A139:L139"/>
    <mergeCell ref="A131:L131"/>
    <mergeCell ref="A124:L124"/>
    <mergeCell ref="A180:L180"/>
    <mergeCell ref="A282:L282"/>
    <mergeCell ref="A2:L2"/>
    <mergeCell ref="A18:L18"/>
    <mergeCell ref="A39:L39"/>
    <mergeCell ref="A159:L159"/>
    <mergeCell ref="A160:L160"/>
    <mergeCell ref="A179:L179"/>
    <mergeCell ref="A108:L108"/>
    <mergeCell ref="A44:L44"/>
    <mergeCell ref="A48:L48"/>
    <mergeCell ref="A55:L55"/>
    <mergeCell ref="A62:L62"/>
    <mergeCell ref="A66:L66"/>
    <mergeCell ref="A98:L98"/>
    <mergeCell ref="A116:L116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>
  <sheetPr>
    <tabColor rgb="FF7030A0"/>
  </sheetPr>
  <dimension ref="A1:Y394"/>
  <sheetViews>
    <sheetView topLeftCell="A316" workbookViewId="0"/>
  </sheetViews>
  <sheetFormatPr defaultRowHeight="15.7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9.85546875" style="169" customWidth="1"/>
    <col min="5" max="5" width="8.5703125" bestFit="1" customWidth="1"/>
    <col min="6" max="6" width="16.85546875" customWidth="1"/>
    <col min="7" max="7" width="8.28515625" bestFit="1" customWidth="1"/>
    <col min="8" max="8" width="9.7109375" bestFit="1" customWidth="1"/>
    <col min="9" max="9" width="10.140625" style="484" bestFit="1" customWidth="1"/>
    <col min="10" max="10" width="21.7109375" bestFit="1" customWidth="1"/>
    <col min="11" max="11" width="23.85546875" customWidth="1"/>
    <col min="12" max="12" width="21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1.7109375" style="6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/>
      <c r="B1" s="30" t="s">
        <v>106</v>
      </c>
      <c r="C1" s="30" t="s">
        <v>105</v>
      </c>
      <c r="D1" s="2056" t="s">
        <v>6</v>
      </c>
      <c r="E1" s="26" t="s">
        <v>748</v>
      </c>
      <c r="F1" s="27" t="s">
        <v>0</v>
      </c>
      <c r="G1" s="26" t="s">
        <v>34</v>
      </c>
      <c r="H1" s="17" t="s">
        <v>1</v>
      </c>
      <c r="I1" s="483" t="s">
        <v>28</v>
      </c>
      <c r="J1" s="17" t="s">
        <v>732</v>
      </c>
      <c r="K1" s="18" t="s">
        <v>747</v>
      </c>
      <c r="L1" s="545" t="s">
        <v>314</v>
      </c>
    </row>
    <row r="2" spans="1:25" s="15" customFormat="1" ht="15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39" t="s">
        <v>4107</v>
      </c>
      <c r="B3" s="1950" t="s">
        <v>2449</v>
      </c>
      <c r="C3" s="1950"/>
      <c r="D3" s="2057"/>
      <c r="E3" s="1950" t="s">
        <v>1552</v>
      </c>
      <c r="F3" s="1950" t="s">
        <v>4107</v>
      </c>
      <c r="G3" s="1950" t="s">
        <v>4108</v>
      </c>
      <c r="H3" s="1950" t="s">
        <v>213</v>
      </c>
      <c r="I3" s="1950" t="s">
        <v>4246</v>
      </c>
      <c r="J3" s="1950" t="s">
        <v>247</v>
      </c>
      <c r="K3" s="1950" t="s">
        <v>4247</v>
      </c>
      <c r="L3" s="454">
        <v>7000</v>
      </c>
      <c r="M3" s="1030"/>
      <c r="N3" s="1030"/>
      <c r="O3" s="1030"/>
      <c r="P3" s="1030"/>
      <c r="Q3" s="1030"/>
      <c r="R3" s="1030"/>
      <c r="S3" s="1678"/>
      <c r="T3" s="16" t="s">
        <v>4316</v>
      </c>
      <c r="U3" s="16"/>
      <c r="V3" s="16"/>
      <c r="W3" s="16"/>
      <c r="X3" s="16"/>
      <c r="Y3" s="16"/>
    </row>
    <row r="4" spans="1:25" s="15" customFormat="1">
      <c r="A4" s="341" t="s">
        <v>4318</v>
      </c>
      <c r="B4" s="2048" t="s">
        <v>3480</v>
      </c>
      <c r="C4" s="2174" t="s">
        <v>4571</v>
      </c>
      <c r="D4" s="2067" t="s">
        <v>6</v>
      </c>
      <c r="E4" s="2174" t="s">
        <v>4572</v>
      </c>
      <c r="F4" s="2048" t="s">
        <v>1115</v>
      </c>
      <c r="G4" s="2048" t="s">
        <v>4542</v>
      </c>
      <c r="H4" s="2048" t="s">
        <v>4321</v>
      </c>
      <c r="I4" s="2048" t="s">
        <v>3517</v>
      </c>
      <c r="J4" s="2048" t="s">
        <v>4543</v>
      </c>
      <c r="K4" s="2048" t="s">
        <v>4544</v>
      </c>
      <c r="L4" s="464">
        <v>1380</v>
      </c>
      <c r="M4" s="1103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 t="s">
        <v>1850</v>
      </c>
      <c r="B5" s="2048" t="s">
        <v>3543</v>
      </c>
      <c r="C5" s="2174" t="s">
        <v>4576</v>
      </c>
      <c r="D5" s="2067" t="s">
        <v>6</v>
      </c>
      <c r="E5" s="2048" t="s">
        <v>4545</v>
      </c>
      <c r="F5" s="2048" t="s">
        <v>44</v>
      </c>
      <c r="G5" s="2048" t="s">
        <v>3939</v>
      </c>
      <c r="H5" s="2048" t="s">
        <v>459</v>
      </c>
      <c r="I5" s="2048" t="s">
        <v>2289</v>
      </c>
      <c r="J5" s="2048" t="s">
        <v>3987</v>
      </c>
      <c r="K5" s="2048" t="s">
        <v>4546</v>
      </c>
      <c r="L5" s="464">
        <v>1025</v>
      </c>
      <c r="M5" s="1103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41" t="s">
        <v>4101</v>
      </c>
      <c r="B6" s="2048" t="s">
        <v>4551</v>
      </c>
      <c r="C6" s="2174" t="s">
        <v>3543</v>
      </c>
      <c r="D6" s="2067" t="s">
        <v>6</v>
      </c>
      <c r="E6" s="2048" t="s">
        <v>4564</v>
      </c>
      <c r="F6" s="2048" t="s">
        <v>4234</v>
      </c>
      <c r="G6" s="2048" t="s">
        <v>4236</v>
      </c>
      <c r="H6" s="2048" t="s">
        <v>4237</v>
      </c>
      <c r="I6" s="2174" t="s">
        <v>3507</v>
      </c>
      <c r="J6" s="2048" t="s">
        <v>247</v>
      </c>
      <c r="K6" s="2048" t="s">
        <v>4549</v>
      </c>
      <c r="L6" s="464" t="s">
        <v>4359</v>
      </c>
      <c r="M6" s="1103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39" t="s">
        <v>4101</v>
      </c>
      <c r="B7" s="2043" t="s">
        <v>4551</v>
      </c>
      <c r="C7" s="1950"/>
      <c r="D7" s="2057"/>
      <c r="E7" s="2043" t="s">
        <v>3507</v>
      </c>
      <c r="F7" s="2043" t="s">
        <v>4214</v>
      </c>
      <c r="G7" s="2043" t="s">
        <v>4108</v>
      </c>
      <c r="H7" s="2043" t="s">
        <v>213</v>
      </c>
      <c r="I7" s="2043" t="s">
        <v>4550</v>
      </c>
      <c r="J7" s="2043" t="s">
        <v>247</v>
      </c>
      <c r="K7" s="2043" t="s">
        <v>4549</v>
      </c>
      <c r="L7" s="454"/>
      <c r="M7" s="1103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41"/>
      <c r="B8" s="2048"/>
      <c r="C8" s="2174" t="s">
        <v>4580</v>
      </c>
      <c r="D8" s="2067" t="s">
        <v>6</v>
      </c>
      <c r="E8" s="2174" t="s">
        <v>3507</v>
      </c>
      <c r="F8" s="2174" t="s">
        <v>4214</v>
      </c>
      <c r="G8" s="2174" t="s">
        <v>4108</v>
      </c>
      <c r="H8" s="2174" t="s">
        <v>213</v>
      </c>
      <c r="I8" s="2174" t="s">
        <v>3507</v>
      </c>
      <c r="J8" s="2048"/>
      <c r="K8" s="2048"/>
      <c r="L8" s="464"/>
      <c r="M8" s="1103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39" t="s">
        <v>4579</v>
      </c>
      <c r="B9" s="2175" t="s">
        <v>4580</v>
      </c>
      <c r="C9" s="1950"/>
      <c r="D9" s="2057"/>
      <c r="E9" s="2175" t="s">
        <v>4581</v>
      </c>
      <c r="F9" s="2175" t="s">
        <v>1115</v>
      </c>
      <c r="G9" s="2175" t="s">
        <v>4582</v>
      </c>
      <c r="H9" s="2175" t="s">
        <v>4584</v>
      </c>
      <c r="I9" s="2175" t="s">
        <v>2952</v>
      </c>
      <c r="J9" s="2175" t="s">
        <v>4532</v>
      </c>
      <c r="K9" s="2175" t="s">
        <v>1552</v>
      </c>
      <c r="L9" s="454"/>
      <c r="M9" s="1103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39"/>
      <c r="B10" s="2175"/>
      <c r="C10" s="1950"/>
      <c r="D10" s="2057"/>
      <c r="E10" s="2175"/>
      <c r="F10" s="2175" t="s">
        <v>1115</v>
      </c>
      <c r="G10" s="2175" t="s">
        <v>4583</v>
      </c>
      <c r="H10" s="2175" t="s">
        <v>4585</v>
      </c>
      <c r="I10" s="2175" t="s">
        <v>2952</v>
      </c>
      <c r="J10" s="2175" t="s">
        <v>4532</v>
      </c>
      <c r="K10" s="2175" t="s">
        <v>1552</v>
      </c>
      <c r="L10" s="454">
        <v>770</v>
      </c>
      <c r="M10" s="1103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341" t="s">
        <v>2360</v>
      </c>
      <c r="B11" s="2174" t="s">
        <v>4588</v>
      </c>
      <c r="C11" s="2174" t="s">
        <v>3571</v>
      </c>
      <c r="D11" s="2067" t="s">
        <v>12</v>
      </c>
      <c r="E11" s="2174" t="s">
        <v>4589</v>
      </c>
      <c r="F11" s="2174" t="s">
        <v>7</v>
      </c>
      <c r="G11" s="2174" t="s">
        <v>2362</v>
      </c>
      <c r="H11" s="2174" t="s">
        <v>2363</v>
      </c>
      <c r="I11" s="2174" t="s">
        <v>4616</v>
      </c>
      <c r="J11" s="2174" t="s">
        <v>247</v>
      </c>
      <c r="K11" s="2174" t="s">
        <v>4590</v>
      </c>
      <c r="L11" s="464"/>
      <c r="M11" s="1103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39" t="s">
        <v>247</v>
      </c>
      <c r="B12" s="2175" t="s">
        <v>3539</v>
      </c>
      <c r="C12" s="1950"/>
      <c r="D12" s="2057"/>
      <c r="E12" s="2175"/>
      <c r="F12" s="2175" t="s">
        <v>4594</v>
      </c>
      <c r="G12" s="2175" t="s">
        <v>4595</v>
      </c>
      <c r="H12" s="2175" t="s">
        <v>1552</v>
      </c>
      <c r="I12" s="2175" t="s">
        <v>4596</v>
      </c>
      <c r="J12" s="2175" t="s">
        <v>247</v>
      </c>
      <c r="K12" s="2175" t="s">
        <v>4597</v>
      </c>
      <c r="L12" s="454">
        <v>540</v>
      </c>
      <c r="M12" s="1103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41" t="s">
        <v>4310</v>
      </c>
      <c r="B13" s="2174" t="s">
        <v>2811</v>
      </c>
      <c r="C13" s="2174" t="s">
        <v>3515</v>
      </c>
      <c r="D13" s="2067" t="s">
        <v>12</v>
      </c>
      <c r="E13" s="2174" t="s">
        <v>4626</v>
      </c>
      <c r="F13" s="2174" t="s">
        <v>2351</v>
      </c>
      <c r="G13" s="2174" t="s">
        <v>4311</v>
      </c>
      <c r="H13" s="2174" t="s">
        <v>4312</v>
      </c>
      <c r="I13" s="2174" t="s">
        <v>1787</v>
      </c>
      <c r="J13" s="2174" t="s">
        <v>4269</v>
      </c>
      <c r="K13" s="2174" t="s">
        <v>4627</v>
      </c>
      <c r="L13" s="464"/>
      <c r="M13" s="1103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39" t="s">
        <v>4634</v>
      </c>
      <c r="B14" s="2175" t="s">
        <v>4635</v>
      </c>
      <c r="C14" s="2175"/>
      <c r="D14" s="2057"/>
      <c r="E14" s="2175" t="s">
        <v>4636</v>
      </c>
      <c r="F14" s="2175" t="s">
        <v>4637</v>
      </c>
      <c r="G14" s="2175" t="s">
        <v>4638</v>
      </c>
      <c r="H14" s="2175" t="s">
        <v>4637</v>
      </c>
      <c r="I14" s="2175" t="s">
        <v>3507</v>
      </c>
      <c r="J14" s="2175" t="s">
        <v>4639</v>
      </c>
      <c r="K14" s="2175" t="s">
        <v>4640</v>
      </c>
      <c r="L14" s="454">
        <v>7578</v>
      </c>
      <c r="M14" s="1103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1533"/>
      <c r="B15" s="1534"/>
      <c r="C15" s="1534"/>
      <c r="D15" s="2058"/>
      <c r="E15" s="1534"/>
      <c r="F15" s="1534"/>
      <c r="G15" s="1534"/>
      <c r="H15" s="1534"/>
      <c r="I15" s="1534"/>
      <c r="J15" s="1534"/>
      <c r="K15" s="1534"/>
      <c r="L15" s="1803" t="e">
        <f>SUM(#REF!)</f>
        <v>#REF!</v>
      </c>
      <c r="M15" s="1605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15" customFormat="1" ht="18.75">
      <c r="A16" s="2460" t="s">
        <v>3486</v>
      </c>
      <c r="B16" s="2450"/>
      <c r="C16" s="2450"/>
      <c r="D16" s="2450"/>
      <c r="E16" s="2450"/>
      <c r="F16" s="2450"/>
      <c r="G16" s="2450"/>
      <c r="H16" s="2450"/>
      <c r="I16" s="2450"/>
      <c r="J16" s="2450"/>
      <c r="K16" s="2450"/>
      <c r="L16" s="2451"/>
      <c r="M16" s="1605"/>
      <c r="N16" s="16"/>
      <c r="O16" s="16"/>
      <c r="P16" s="16"/>
      <c r="Q16" s="16"/>
      <c r="R16" s="16"/>
      <c r="T16" s="16"/>
      <c r="U16" s="16"/>
      <c r="V16" s="16"/>
      <c r="W16" s="16"/>
      <c r="X16" s="16"/>
      <c r="Y16" s="16"/>
    </row>
    <row r="17" spans="1:25" s="15" customFormat="1">
      <c r="A17" s="25" t="s">
        <v>130</v>
      </c>
      <c r="B17" s="2048" t="s">
        <v>4552</v>
      </c>
      <c r="C17" s="2048" t="s">
        <v>4552</v>
      </c>
      <c r="D17" s="2067" t="s">
        <v>6</v>
      </c>
      <c r="E17" s="2048" t="s">
        <v>4553</v>
      </c>
      <c r="F17" s="2048" t="s">
        <v>254</v>
      </c>
      <c r="G17" s="2048" t="s">
        <v>4554</v>
      </c>
      <c r="H17" s="2048" t="s">
        <v>189</v>
      </c>
      <c r="I17" s="2048" t="s">
        <v>1787</v>
      </c>
      <c r="J17" s="2048" t="s">
        <v>3486</v>
      </c>
      <c r="K17" s="1951"/>
      <c r="L17" s="1478"/>
      <c r="M17" s="1605"/>
      <c r="N17" s="16"/>
      <c r="O17" s="16"/>
      <c r="P17" s="16"/>
      <c r="Q17" s="16"/>
      <c r="R17" s="16"/>
      <c r="T17" s="16"/>
      <c r="U17" s="16"/>
      <c r="V17" s="16"/>
      <c r="W17" s="16"/>
      <c r="X17" s="16"/>
      <c r="Y17" s="16"/>
    </row>
    <row r="18" spans="1:25" s="15" customFormat="1">
      <c r="A18" s="25" t="s">
        <v>4144</v>
      </c>
      <c r="B18" s="2048" t="s">
        <v>3504</v>
      </c>
      <c r="C18" s="2048" t="s">
        <v>3504</v>
      </c>
      <c r="D18" s="2067" t="s">
        <v>6</v>
      </c>
      <c r="E18" s="2048" t="s">
        <v>4559</v>
      </c>
      <c r="F18" s="2048" t="s">
        <v>1115</v>
      </c>
      <c r="G18" s="2048" t="s">
        <v>4560</v>
      </c>
      <c r="H18" s="2048" t="s">
        <v>826</v>
      </c>
      <c r="I18" s="2048" t="s">
        <v>1132</v>
      </c>
      <c r="J18" s="2048" t="s">
        <v>3486</v>
      </c>
      <c r="K18" s="1951"/>
      <c r="L18" s="1478"/>
      <c r="M18" s="1605"/>
      <c r="N18" s="16"/>
      <c r="O18" s="16"/>
      <c r="P18" s="16"/>
      <c r="Q18" s="16"/>
      <c r="R18" s="16"/>
      <c r="T18" s="16"/>
      <c r="U18" s="16"/>
      <c r="V18" s="16"/>
      <c r="W18" s="16"/>
      <c r="X18" s="16"/>
      <c r="Y18" s="16"/>
    </row>
    <row r="19" spans="1:25" s="6" customFormat="1">
      <c r="A19" s="341" t="s">
        <v>4617</v>
      </c>
      <c r="B19" s="2174" t="s">
        <v>4588</v>
      </c>
      <c r="C19" s="2174" t="s">
        <v>4623</v>
      </c>
      <c r="D19" s="2067" t="s">
        <v>12</v>
      </c>
      <c r="E19" s="2174" t="s">
        <v>4618</v>
      </c>
      <c r="F19" s="2174" t="s">
        <v>1115</v>
      </c>
      <c r="G19" s="2174" t="s">
        <v>4619</v>
      </c>
      <c r="H19" s="2174" t="s">
        <v>4620</v>
      </c>
      <c r="I19" s="2174" t="s">
        <v>1484</v>
      </c>
      <c r="J19" s="2174" t="s">
        <v>3486</v>
      </c>
      <c r="K19" s="1947"/>
      <c r="L19" s="464"/>
      <c r="S19"/>
    </row>
    <row r="20" spans="1:25" s="6" customFormat="1">
      <c r="A20" s="341" t="s">
        <v>241</v>
      </c>
      <c r="B20" s="2174" t="s">
        <v>3571</v>
      </c>
      <c r="C20" s="2174" t="s">
        <v>3571</v>
      </c>
      <c r="D20" s="2067" t="s">
        <v>6</v>
      </c>
      <c r="E20" s="2174" t="s">
        <v>4591</v>
      </c>
      <c r="F20" s="2174" t="s">
        <v>254</v>
      </c>
      <c r="G20" s="2174" t="s">
        <v>4592</v>
      </c>
      <c r="H20" s="2174" t="s">
        <v>31</v>
      </c>
      <c r="I20" s="2174" t="s">
        <v>1715</v>
      </c>
      <c r="J20" s="2174" t="s">
        <v>3486</v>
      </c>
      <c r="K20" s="1947"/>
      <c r="L20" s="464"/>
      <c r="S20"/>
    </row>
    <row r="21" spans="1:25" s="6" customFormat="1">
      <c r="A21" s="341"/>
      <c r="B21" s="2048"/>
      <c r="C21" s="1951"/>
      <c r="D21" s="2067" t="s">
        <v>6</v>
      </c>
      <c r="E21" s="2174"/>
      <c r="F21" s="2174" t="s">
        <v>254</v>
      </c>
      <c r="G21" s="2174" t="s">
        <v>4593</v>
      </c>
      <c r="H21" s="2174" t="s">
        <v>31</v>
      </c>
      <c r="I21" s="2174" t="s">
        <v>1787</v>
      </c>
      <c r="J21" s="2174" t="s">
        <v>3486</v>
      </c>
      <c r="K21" s="1947"/>
      <c r="L21" s="464"/>
      <c r="S21"/>
    </row>
    <row r="22" spans="1:25" s="6" customFormat="1">
      <c r="A22" s="341" t="s">
        <v>3340</v>
      </c>
      <c r="B22" s="2174" t="s">
        <v>4551</v>
      </c>
      <c r="C22" s="2174" t="s">
        <v>4580</v>
      </c>
      <c r="D22" s="2067" t="s">
        <v>6</v>
      </c>
      <c r="E22" s="2174" t="s">
        <v>4601</v>
      </c>
      <c r="F22" s="2174" t="s">
        <v>1221</v>
      </c>
      <c r="G22" s="2174" t="s">
        <v>4602</v>
      </c>
      <c r="H22" s="2174" t="s">
        <v>47</v>
      </c>
      <c r="I22" s="2174" t="s">
        <v>882</v>
      </c>
      <c r="J22" s="2174" t="s">
        <v>3486</v>
      </c>
      <c r="K22" s="1947"/>
      <c r="L22" s="464"/>
      <c r="S22"/>
    </row>
    <row r="23" spans="1:25" s="6" customFormat="1">
      <c r="A23" s="339" t="s">
        <v>529</v>
      </c>
      <c r="B23" s="2175" t="s">
        <v>2800</v>
      </c>
      <c r="C23" s="2175"/>
      <c r="D23" s="2057"/>
      <c r="E23" s="2175" t="s">
        <v>4631</v>
      </c>
      <c r="F23" s="2175" t="s">
        <v>1115</v>
      </c>
      <c r="G23" s="2175" t="s">
        <v>4632</v>
      </c>
      <c r="H23" s="2175" t="s">
        <v>4364</v>
      </c>
      <c r="I23" s="2175" t="s">
        <v>1491</v>
      </c>
      <c r="J23" s="2175" t="s">
        <v>3486</v>
      </c>
      <c r="K23" s="2124" t="s">
        <v>4633</v>
      </c>
      <c r="L23" s="454"/>
      <c r="S23"/>
    </row>
    <row r="24" spans="1:25" s="6" customFormat="1">
      <c r="A24" s="339" t="s">
        <v>4641</v>
      </c>
      <c r="B24" s="2175" t="s">
        <v>4642</v>
      </c>
      <c r="C24" s="2175"/>
      <c r="D24" s="2057"/>
      <c r="E24" s="2175" t="s">
        <v>4643</v>
      </c>
      <c r="F24" s="2175" t="s">
        <v>1115</v>
      </c>
      <c r="G24" s="2175" t="s">
        <v>4290</v>
      </c>
      <c r="H24" s="2175" t="s">
        <v>4291</v>
      </c>
      <c r="I24" s="2175" t="s">
        <v>1132</v>
      </c>
      <c r="J24" s="2175" t="s">
        <v>3486</v>
      </c>
      <c r="K24" s="2124" t="s">
        <v>4644</v>
      </c>
      <c r="L24" s="454"/>
      <c r="S24"/>
    </row>
    <row r="25" spans="1:25" s="6" customFormat="1">
      <c r="A25" s="339"/>
      <c r="B25" s="2175"/>
      <c r="C25" s="2175"/>
      <c r="D25" s="2057"/>
      <c r="E25" s="2175"/>
      <c r="F25" s="2175"/>
      <c r="G25" s="2175"/>
      <c r="H25" s="2175"/>
      <c r="I25" s="2175"/>
      <c r="J25" s="2175"/>
      <c r="K25" s="1954"/>
      <c r="L25" s="454"/>
      <c r="S25"/>
    </row>
    <row r="26" spans="1:25" s="6" customFormat="1">
      <c r="A26" s="1533"/>
      <c r="B26" s="2024"/>
      <c r="C26" s="2024"/>
      <c r="D26" s="2058"/>
      <c r="E26" s="2024"/>
      <c r="F26" s="2024"/>
      <c r="G26" s="2024"/>
      <c r="H26" s="2024"/>
      <c r="I26" s="2024"/>
      <c r="J26" s="2024"/>
      <c r="K26" s="2025"/>
      <c r="L26" s="1803"/>
      <c r="S26"/>
    </row>
    <row r="27" spans="1:25" s="16" customFormat="1" ht="18.75">
      <c r="A27" s="2460" t="s">
        <v>4153</v>
      </c>
      <c r="B27" s="2450"/>
      <c r="C27" s="2450"/>
      <c r="D27" s="2450"/>
      <c r="E27" s="2450"/>
      <c r="F27" s="2450"/>
      <c r="G27" s="2450"/>
      <c r="H27" s="2450"/>
      <c r="I27" s="2450"/>
      <c r="J27" s="2450"/>
      <c r="K27" s="2450"/>
      <c r="L27" s="2451"/>
      <c r="S27" s="15"/>
    </row>
    <row r="28" spans="1:25" s="41" customFormat="1">
      <c r="A28" s="25" t="s">
        <v>4048</v>
      </c>
      <c r="B28" s="14">
        <v>45297</v>
      </c>
      <c r="C28" s="14">
        <v>45685</v>
      </c>
      <c r="D28" s="166" t="s">
        <v>12</v>
      </c>
      <c r="E28" s="9">
        <v>19726</v>
      </c>
      <c r="F28" s="9" t="s">
        <v>1115</v>
      </c>
      <c r="G28" s="9">
        <v>5235</v>
      </c>
      <c r="H28" s="9" t="s">
        <v>4049</v>
      </c>
      <c r="I28" s="10">
        <v>60</v>
      </c>
      <c r="J28" s="9" t="s">
        <v>4359</v>
      </c>
      <c r="K28" s="9"/>
      <c r="L28" s="458"/>
      <c r="M28" s="249"/>
      <c r="N28" s="249"/>
      <c r="O28" s="249"/>
      <c r="P28" s="249"/>
      <c r="Q28" s="249"/>
      <c r="R28" s="249"/>
      <c r="T28" s="1836"/>
      <c r="U28" s="249"/>
      <c r="V28" s="249"/>
      <c r="W28" s="249"/>
      <c r="X28" s="249"/>
      <c r="Y28" s="249"/>
    </row>
    <row r="29" spans="1:25" s="41" customFormat="1">
      <c r="A29" s="25"/>
      <c r="B29" s="9"/>
      <c r="C29" s="9"/>
      <c r="D29" s="166" t="s">
        <v>12</v>
      </c>
      <c r="E29" s="9"/>
      <c r="F29" s="9" t="s">
        <v>1115</v>
      </c>
      <c r="G29" s="9">
        <v>5236</v>
      </c>
      <c r="H29" s="9" t="s">
        <v>826</v>
      </c>
      <c r="I29" s="10">
        <v>40</v>
      </c>
      <c r="J29" s="9" t="s">
        <v>4359</v>
      </c>
      <c r="K29" s="9"/>
      <c r="L29" s="458"/>
      <c r="M29" s="249"/>
      <c r="N29" s="249"/>
      <c r="O29" s="249"/>
      <c r="P29" s="249"/>
      <c r="Q29" s="249"/>
      <c r="R29" s="249"/>
      <c r="T29" s="1836"/>
      <c r="U29" s="249"/>
      <c r="V29" s="249"/>
      <c r="W29" s="249"/>
      <c r="X29" s="249"/>
      <c r="Y29" s="249"/>
    </row>
    <row r="30" spans="1:25" s="6" customFormat="1" ht="18.75">
      <c r="A30" s="2549" t="s">
        <v>4486</v>
      </c>
      <c r="B30" s="2550"/>
      <c r="C30" s="2550"/>
      <c r="D30" s="2550"/>
      <c r="E30" s="2550"/>
      <c r="F30" s="2550"/>
      <c r="G30" s="2550"/>
      <c r="H30" s="2550"/>
      <c r="I30" s="2550"/>
      <c r="J30" s="2550"/>
      <c r="K30" s="2550"/>
      <c r="L30" s="2551"/>
      <c r="S30"/>
    </row>
    <row r="31" spans="1:25" s="6" customFormat="1">
      <c r="A31" s="35" t="s">
        <v>4120</v>
      </c>
      <c r="B31" s="1843">
        <v>45298</v>
      </c>
      <c r="C31" s="1843">
        <v>45659</v>
      </c>
      <c r="D31" s="2062" t="s">
        <v>6</v>
      </c>
      <c r="E31" s="1835">
        <v>19847</v>
      </c>
      <c r="F31" s="2049" t="s">
        <v>7</v>
      </c>
      <c r="G31" s="2049">
        <v>5370</v>
      </c>
      <c r="H31" s="2049" t="s">
        <v>213</v>
      </c>
      <c r="I31" s="1949">
        <v>2000</v>
      </c>
      <c r="J31" s="2049"/>
      <c r="K31" s="1835"/>
      <c r="L31" s="464" t="s">
        <v>4484</v>
      </c>
      <c r="S31"/>
    </row>
    <row r="32" spans="1:25" s="6" customFormat="1">
      <c r="A32" s="235"/>
      <c r="B32" s="1841"/>
      <c r="C32" s="1841"/>
      <c r="D32" s="2060"/>
      <c r="E32" s="1829"/>
      <c r="F32" s="2044"/>
      <c r="G32" s="2044"/>
      <c r="H32" s="2044"/>
      <c r="I32" s="1955"/>
      <c r="J32" s="2044"/>
      <c r="K32" s="1829"/>
      <c r="L32" s="454"/>
      <c r="S32"/>
    </row>
    <row r="33" spans="1:25" s="6" customFormat="1">
      <c r="A33" s="235"/>
      <c r="B33" s="1841"/>
      <c r="C33" s="1841"/>
      <c r="D33" s="2060"/>
      <c r="E33" s="1829"/>
      <c r="F33" s="2044"/>
      <c r="G33" s="2044"/>
      <c r="H33" s="2044"/>
      <c r="I33" s="1955"/>
      <c r="J33" s="2044"/>
      <c r="K33" s="1829"/>
      <c r="L33" s="454"/>
      <c r="S33"/>
    </row>
    <row r="34" spans="1:25" s="6" customFormat="1" ht="9" customHeight="1">
      <c r="A34" s="2552"/>
      <c r="B34" s="2553"/>
      <c r="C34" s="2553"/>
      <c r="D34" s="2553"/>
      <c r="E34" s="2553"/>
      <c r="F34" s="2553"/>
      <c r="G34" s="2553"/>
      <c r="H34" s="2553"/>
      <c r="I34" s="2553"/>
      <c r="J34" s="2553"/>
      <c r="K34" s="2553"/>
      <c r="L34" s="2554"/>
      <c r="S34"/>
    </row>
    <row r="35" spans="1:25" s="41" customFormat="1">
      <c r="A35" s="25" t="s">
        <v>4101</v>
      </c>
      <c r="B35" s="14">
        <v>45298</v>
      </c>
      <c r="C35" s="14">
        <v>45659</v>
      </c>
      <c r="D35" s="166" t="s">
        <v>6</v>
      </c>
      <c r="E35" s="9">
        <v>19512</v>
      </c>
      <c r="F35" s="9" t="s">
        <v>4102</v>
      </c>
      <c r="G35" s="9">
        <v>5300</v>
      </c>
      <c r="H35" s="9" t="s">
        <v>4391</v>
      </c>
      <c r="I35" s="10">
        <v>16</v>
      </c>
      <c r="J35" s="9" t="s">
        <v>4393</v>
      </c>
      <c r="K35" s="9" t="s">
        <v>4392</v>
      </c>
      <c r="L35" s="458"/>
      <c r="M35" s="249"/>
      <c r="N35" s="249"/>
      <c r="O35" s="249"/>
      <c r="P35" s="249"/>
      <c r="Q35" s="249"/>
      <c r="R35" s="249"/>
      <c r="T35" s="1836"/>
      <c r="U35" s="249"/>
      <c r="V35" s="249"/>
      <c r="W35" s="249"/>
      <c r="X35" s="249"/>
      <c r="Y35" s="249"/>
    </row>
    <row r="36" spans="1:25" s="41" customFormat="1">
      <c r="A36" s="25" t="s">
        <v>4120</v>
      </c>
      <c r="B36" s="14">
        <v>45298</v>
      </c>
      <c r="C36" s="14">
        <v>45659</v>
      </c>
      <c r="D36" s="166" t="s">
        <v>6</v>
      </c>
      <c r="E36" s="9">
        <v>19557</v>
      </c>
      <c r="F36" s="9" t="s">
        <v>4102</v>
      </c>
      <c r="G36" s="9">
        <v>5300</v>
      </c>
      <c r="H36" s="9" t="s">
        <v>4407</v>
      </c>
      <c r="I36" s="10">
        <v>100</v>
      </c>
      <c r="J36" s="2085"/>
      <c r="K36" s="9" t="s">
        <v>4431</v>
      </c>
      <c r="L36" s="458" t="s">
        <v>4408</v>
      </c>
      <c r="M36" s="249"/>
      <c r="N36" s="249"/>
      <c r="O36" s="249"/>
      <c r="P36" s="249"/>
      <c r="Q36" s="249"/>
      <c r="R36" s="249"/>
      <c r="T36" s="1836"/>
      <c r="U36" s="249"/>
      <c r="V36" s="249"/>
      <c r="W36" s="249"/>
      <c r="X36" s="249"/>
      <c r="Y36" s="249"/>
    </row>
    <row r="37" spans="1:25" s="41" customFormat="1">
      <c r="A37" s="25" t="s">
        <v>4120</v>
      </c>
      <c r="B37" s="14">
        <v>45298</v>
      </c>
      <c r="C37" s="14">
        <v>45659</v>
      </c>
      <c r="D37" s="166" t="s">
        <v>6</v>
      </c>
      <c r="E37" s="9">
        <v>19558</v>
      </c>
      <c r="F37" s="9" t="s">
        <v>4102</v>
      </c>
      <c r="G37" s="9">
        <v>5300</v>
      </c>
      <c r="H37" s="9" t="s">
        <v>4407</v>
      </c>
      <c r="I37" s="10">
        <v>100</v>
      </c>
      <c r="J37" s="2085" t="s">
        <v>4359</v>
      </c>
      <c r="K37" s="9"/>
      <c r="L37" s="458" t="s">
        <v>4408</v>
      </c>
      <c r="M37" s="249"/>
      <c r="N37" s="249"/>
      <c r="O37" s="249"/>
      <c r="P37" s="249"/>
      <c r="Q37" s="249"/>
      <c r="R37" s="249"/>
      <c r="T37" s="1836"/>
      <c r="U37" s="249"/>
      <c r="V37" s="249"/>
      <c r="W37" s="249"/>
      <c r="X37" s="249"/>
      <c r="Y37" s="249"/>
    </row>
    <row r="38" spans="1:25" s="41" customFormat="1">
      <c r="A38" s="25" t="s">
        <v>4120</v>
      </c>
      <c r="B38" s="14">
        <v>45312</v>
      </c>
      <c r="C38" s="9"/>
      <c r="D38" s="166"/>
      <c r="E38" s="9">
        <v>19559</v>
      </c>
      <c r="F38" s="9" t="s">
        <v>4102</v>
      </c>
      <c r="G38" s="9">
        <v>5300</v>
      </c>
      <c r="H38" s="9" t="s">
        <v>4407</v>
      </c>
      <c r="I38" s="10">
        <v>100</v>
      </c>
      <c r="J38" s="2084" t="s">
        <v>4359</v>
      </c>
      <c r="K38" s="56"/>
      <c r="L38" s="1895" t="s">
        <v>4408</v>
      </c>
      <c r="M38" s="249"/>
      <c r="N38" s="249"/>
      <c r="O38" s="249"/>
      <c r="P38" s="249"/>
      <c r="Q38" s="249"/>
      <c r="R38" s="249"/>
      <c r="T38" s="1836"/>
      <c r="U38" s="249"/>
      <c r="V38" s="249"/>
      <c r="W38" s="249"/>
      <c r="X38" s="249"/>
      <c r="Y38" s="249"/>
    </row>
    <row r="39" spans="1:25" s="6" customFormat="1">
      <c r="A39" s="35" t="s">
        <v>4120</v>
      </c>
      <c r="B39" s="1843">
        <v>45319</v>
      </c>
      <c r="C39" s="1843">
        <v>45678</v>
      </c>
      <c r="D39" s="2062" t="s">
        <v>12</v>
      </c>
      <c r="E39" s="1835">
        <v>19852</v>
      </c>
      <c r="F39" s="2049" t="s">
        <v>4102</v>
      </c>
      <c r="G39" s="2049">
        <v>5300</v>
      </c>
      <c r="H39" s="2049" t="s">
        <v>4407</v>
      </c>
      <c r="I39" s="1949">
        <v>100</v>
      </c>
      <c r="J39" s="2085" t="s">
        <v>4359</v>
      </c>
      <c r="K39" s="1835"/>
      <c r="L39" s="458" t="s">
        <v>4408</v>
      </c>
      <c r="S39"/>
    </row>
    <row r="40" spans="1:25" s="6" customFormat="1">
      <c r="A40" s="235"/>
      <c r="B40" s="1841"/>
      <c r="C40" s="1841"/>
      <c r="D40" s="2060"/>
      <c r="E40" s="1829"/>
      <c r="F40" s="2044"/>
      <c r="G40" s="2044"/>
      <c r="H40" s="2044"/>
      <c r="I40" s="1955"/>
      <c r="J40" s="2044"/>
      <c r="K40" s="1829"/>
      <c r="L40" s="454"/>
      <c r="S40"/>
    </row>
    <row r="41" spans="1:25" s="6" customFormat="1" ht="12" customHeight="1">
      <c r="A41" s="2552"/>
      <c r="B41" s="2553"/>
      <c r="C41" s="2553"/>
      <c r="D41" s="2553"/>
      <c r="E41" s="2553"/>
      <c r="F41" s="2553"/>
      <c r="G41" s="2553"/>
      <c r="H41" s="2553"/>
      <c r="I41" s="2553"/>
      <c r="J41" s="2553"/>
      <c r="K41" s="2553"/>
      <c r="L41" s="2554"/>
      <c r="S41"/>
    </row>
    <row r="42" spans="1:25" s="41" customFormat="1">
      <c r="A42" s="25" t="s">
        <v>4101</v>
      </c>
      <c r="B42" s="14">
        <v>45298</v>
      </c>
      <c r="C42" s="14">
        <v>45665</v>
      </c>
      <c r="D42" s="166" t="s">
        <v>12</v>
      </c>
      <c r="E42" s="9">
        <v>19509</v>
      </c>
      <c r="F42" s="9" t="s">
        <v>1115</v>
      </c>
      <c r="G42" s="9">
        <v>5309</v>
      </c>
      <c r="H42" s="9" t="s">
        <v>4123</v>
      </c>
      <c r="I42" s="10">
        <v>20</v>
      </c>
      <c r="J42" s="9"/>
      <c r="K42" s="9"/>
      <c r="L42" s="479" t="s">
        <v>4413</v>
      </c>
      <c r="M42" s="249"/>
      <c r="N42" s="249"/>
      <c r="O42" s="249"/>
      <c r="P42" s="249"/>
      <c r="Q42" s="249"/>
      <c r="R42" s="249"/>
      <c r="T42" s="1836"/>
      <c r="U42" s="249"/>
      <c r="V42" s="249"/>
      <c r="W42" s="249"/>
      <c r="X42" s="249"/>
      <c r="Y42" s="249"/>
    </row>
    <row r="43" spans="1:25" s="41" customFormat="1">
      <c r="A43" s="25" t="s">
        <v>4120</v>
      </c>
      <c r="B43" s="14">
        <v>45298</v>
      </c>
      <c r="C43" s="14">
        <v>45665</v>
      </c>
      <c r="D43" s="166" t="s">
        <v>12</v>
      </c>
      <c r="E43" s="9">
        <v>19549</v>
      </c>
      <c r="F43" s="9" t="s">
        <v>1115</v>
      </c>
      <c r="G43" s="9">
        <v>5309</v>
      </c>
      <c r="H43" s="9" t="s">
        <v>4123</v>
      </c>
      <c r="I43" s="10">
        <v>50</v>
      </c>
      <c r="J43" s="2085"/>
      <c r="K43" s="9"/>
      <c r="L43" s="479" t="s">
        <v>4404</v>
      </c>
      <c r="M43" s="249"/>
      <c r="N43" s="249"/>
      <c r="O43" s="249"/>
      <c r="P43" s="249"/>
      <c r="Q43" s="249"/>
      <c r="R43" s="249"/>
      <c r="T43" s="1836"/>
      <c r="U43" s="249"/>
      <c r="V43" s="249"/>
      <c r="W43" s="249"/>
      <c r="X43" s="249"/>
      <c r="Y43" s="249"/>
    </row>
    <row r="44" spans="1:25" s="41" customFormat="1">
      <c r="A44" s="25" t="s">
        <v>4120</v>
      </c>
      <c r="B44" s="14">
        <v>45298</v>
      </c>
      <c r="C44" s="2112">
        <v>45659</v>
      </c>
      <c r="D44" s="166" t="s">
        <v>6</v>
      </c>
      <c r="E44" s="9">
        <v>19550</v>
      </c>
      <c r="F44" s="9" t="s">
        <v>1115</v>
      </c>
      <c r="G44" s="9">
        <v>5310</v>
      </c>
      <c r="H44" s="9" t="s">
        <v>4123</v>
      </c>
      <c r="I44" s="10">
        <v>50</v>
      </c>
      <c r="J44" s="2085"/>
      <c r="K44" s="9"/>
      <c r="L44" s="479" t="s">
        <v>4404</v>
      </c>
      <c r="M44" s="249"/>
      <c r="N44" s="249"/>
      <c r="O44" s="249"/>
      <c r="P44" s="249"/>
      <c r="Q44" s="249"/>
      <c r="R44" s="249"/>
      <c r="T44" s="1836"/>
      <c r="U44" s="249"/>
      <c r="V44" s="249"/>
      <c r="W44" s="249"/>
      <c r="X44" s="249"/>
      <c r="Y44" s="249"/>
    </row>
    <row r="45" spans="1:25" s="6" customFormat="1">
      <c r="A45" s="235"/>
      <c r="B45" s="1841"/>
      <c r="C45" s="1841"/>
      <c r="D45" s="2060"/>
      <c r="E45" s="1829"/>
      <c r="F45" s="2044"/>
      <c r="G45" s="2044"/>
      <c r="H45" s="2044"/>
      <c r="I45" s="1955"/>
      <c r="J45" s="2044"/>
      <c r="K45" s="1829"/>
      <c r="L45" s="454"/>
      <c r="S45"/>
    </row>
    <row r="46" spans="1:25" s="6" customFormat="1">
      <c r="A46" s="235"/>
      <c r="B46" s="1841"/>
      <c r="C46" s="1841"/>
      <c r="D46" s="2060"/>
      <c r="E46" s="1829"/>
      <c r="F46" s="2044"/>
      <c r="G46" s="2044"/>
      <c r="H46" s="2044"/>
      <c r="I46" s="1955"/>
      <c r="J46" s="2044"/>
      <c r="K46" s="1829"/>
      <c r="L46" s="454"/>
      <c r="S46"/>
    </row>
    <row r="47" spans="1:25" s="6" customFormat="1">
      <c r="A47" s="235"/>
      <c r="B47" s="1841"/>
      <c r="C47" s="1841"/>
      <c r="D47" s="2060"/>
      <c r="E47" s="1829"/>
      <c r="F47" s="2044"/>
      <c r="G47" s="2044"/>
      <c r="H47" s="2044"/>
      <c r="I47" s="1955"/>
      <c r="J47" s="2044"/>
      <c r="K47" s="1829"/>
      <c r="L47" s="454"/>
      <c r="S47"/>
    </row>
    <row r="48" spans="1:25" s="6" customFormat="1" ht="9.75" customHeight="1">
      <c r="A48" s="2552"/>
      <c r="B48" s="2553"/>
      <c r="C48" s="2553"/>
      <c r="D48" s="2553"/>
      <c r="E48" s="2553"/>
      <c r="F48" s="2553"/>
      <c r="G48" s="2553"/>
      <c r="H48" s="2553"/>
      <c r="I48" s="2553"/>
      <c r="J48" s="2553"/>
      <c r="K48" s="2553"/>
      <c r="L48" s="2554"/>
      <c r="S48"/>
    </row>
    <row r="49" spans="1:25" s="41" customFormat="1">
      <c r="A49" s="25" t="s">
        <v>4101</v>
      </c>
      <c r="B49" s="14">
        <v>45298</v>
      </c>
      <c r="C49" s="14">
        <v>45659</v>
      </c>
      <c r="D49" s="166" t="s">
        <v>6</v>
      </c>
      <c r="E49" s="9">
        <v>19621</v>
      </c>
      <c r="F49" s="9" t="s">
        <v>1115</v>
      </c>
      <c r="G49" s="9">
        <v>5307</v>
      </c>
      <c r="H49" s="9" t="s">
        <v>739</v>
      </c>
      <c r="I49" s="10">
        <v>100</v>
      </c>
      <c r="J49" s="9"/>
      <c r="K49" s="9"/>
      <c r="L49" s="458" t="s">
        <v>4433</v>
      </c>
      <c r="M49" s="249"/>
      <c r="N49" s="249"/>
      <c r="O49" s="249"/>
      <c r="P49" s="249"/>
      <c r="Q49" s="249"/>
      <c r="R49" s="249"/>
      <c r="T49" s="1836"/>
      <c r="U49" s="249"/>
      <c r="V49" s="249"/>
      <c r="W49" s="249"/>
      <c r="X49" s="249"/>
      <c r="Y49" s="249"/>
    </row>
    <row r="50" spans="1:25" s="41" customFormat="1">
      <c r="A50" s="35" t="s">
        <v>4101</v>
      </c>
      <c r="B50" s="2177">
        <v>45672</v>
      </c>
      <c r="C50" s="2177">
        <v>45673</v>
      </c>
      <c r="D50" s="166" t="s">
        <v>6</v>
      </c>
      <c r="E50" s="2176">
        <v>19919</v>
      </c>
      <c r="F50" s="2176" t="s">
        <v>1115</v>
      </c>
      <c r="G50" s="2176">
        <v>5307</v>
      </c>
      <c r="H50" s="2176" t="s">
        <v>739</v>
      </c>
      <c r="I50" s="2178">
        <v>30</v>
      </c>
      <c r="J50" s="2176" t="s">
        <v>4431</v>
      </c>
      <c r="K50" s="2176"/>
      <c r="L50" s="464" t="s">
        <v>4433</v>
      </c>
      <c r="M50" s="249"/>
      <c r="N50" s="249"/>
      <c r="O50" s="249"/>
      <c r="P50" s="249"/>
      <c r="Q50" s="249"/>
      <c r="R50" s="249"/>
      <c r="T50" s="1836"/>
      <c r="U50" s="249"/>
      <c r="V50" s="249"/>
      <c r="W50" s="249"/>
      <c r="X50" s="249"/>
      <c r="Y50" s="249"/>
    </row>
    <row r="51" spans="1:25" s="41" customFormat="1">
      <c r="A51" s="45" t="s">
        <v>4578</v>
      </c>
      <c r="B51" s="46"/>
      <c r="C51" s="14">
        <v>45678</v>
      </c>
      <c r="D51" s="166" t="s">
        <v>12</v>
      </c>
      <c r="E51" s="9">
        <v>20160</v>
      </c>
      <c r="F51" s="9" t="s">
        <v>1115</v>
      </c>
      <c r="G51" s="9">
        <v>5307</v>
      </c>
      <c r="H51" s="9" t="s">
        <v>739</v>
      </c>
      <c r="I51" s="10">
        <v>70</v>
      </c>
      <c r="J51" s="9" t="s">
        <v>4578</v>
      </c>
      <c r="K51" s="9"/>
      <c r="L51" s="458" t="s">
        <v>4577</v>
      </c>
      <c r="M51" s="249"/>
      <c r="N51" s="249"/>
      <c r="O51" s="249"/>
      <c r="P51" s="249"/>
      <c r="Q51" s="249"/>
      <c r="R51" s="249"/>
      <c r="T51" s="1836"/>
      <c r="U51" s="249"/>
      <c r="V51" s="249"/>
      <c r="W51" s="249"/>
      <c r="X51" s="249"/>
      <c r="Y51" s="249"/>
    </row>
    <row r="52" spans="1:25" s="6" customFormat="1">
      <c r="A52" s="235"/>
      <c r="B52" s="1841"/>
      <c r="C52" s="1841"/>
      <c r="D52" s="2060"/>
      <c r="E52" s="1829"/>
      <c r="F52" s="2044"/>
      <c r="G52" s="2044"/>
      <c r="H52" s="2044"/>
      <c r="I52" s="1955"/>
      <c r="J52" s="2044"/>
      <c r="K52" s="1829"/>
      <c r="L52" s="454"/>
      <c r="S52"/>
    </row>
    <row r="53" spans="1:25" s="6" customFormat="1" ht="10.5" customHeight="1">
      <c r="A53" s="2552"/>
      <c r="B53" s="2553"/>
      <c r="C53" s="2553"/>
      <c r="D53" s="2553"/>
      <c r="E53" s="2553"/>
      <c r="F53" s="2553"/>
      <c r="G53" s="2553"/>
      <c r="H53" s="2553"/>
      <c r="I53" s="2553"/>
      <c r="J53" s="2553"/>
      <c r="K53" s="2553"/>
      <c r="L53" s="2554"/>
      <c r="S53"/>
    </row>
    <row r="54" spans="1:25" s="6" customFormat="1">
      <c r="A54" s="25" t="s">
        <v>4101</v>
      </c>
      <c r="B54" s="14">
        <v>45298</v>
      </c>
      <c r="C54" s="14">
        <v>45659</v>
      </c>
      <c r="D54" s="166" t="s">
        <v>6</v>
      </c>
      <c r="E54" s="9">
        <v>19493</v>
      </c>
      <c r="F54" s="9" t="s">
        <v>1221</v>
      </c>
      <c r="G54" s="9">
        <v>5305</v>
      </c>
      <c r="H54" s="2048" t="s">
        <v>4115</v>
      </c>
      <c r="I54" s="10">
        <v>100</v>
      </c>
      <c r="J54" s="9" t="s">
        <v>4359</v>
      </c>
      <c r="K54" s="9" t="s">
        <v>1794</v>
      </c>
      <c r="L54" s="458" t="s">
        <v>4414</v>
      </c>
      <c r="S54"/>
    </row>
    <row r="55" spans="1:25" s="6" customFormat="1">
      <c r="A55" s="25" t="s">
        <v>4101</v>
      </c>
      <c r="B55" s="14">
        <v>45298</v>
      </c>
      <c r="C55" s="14">
        <v>45659</v>
      </c>
      <c r="D55" s="166" t="s">
        <v>6</v>
      </c>
      <c r="E55" s="9">
        <v>19494</v>
      </c>
      <c r="F55" s="9" t="s">
        <v>1221</v>
      </c>
      <c r="G55" s="9">
        <v>5305</v>
      </c>
      <c r="H55" s="2048" t="s">
        <v>4115</v>
      </c>
      <c r="I55" s="10">
        <v>100</v>
      </c>
      <c r="J55" s="9" t="s">
        <v>4359</v>
      </c>
      <c r="K55" s="9"/>
      <c r="L55" s="458" t="s">
        <v>4414</v>
      </c>
      <c r="S55"/>
    </row>
    <row r="56" spans="1:25" s="6" customFormat="1">
      <c r="A56" s="25" t="s">
        <v>4101</v>
      </c>
      <c r="B56" s="14">
        <v>45312</v>
      </c>
      <c r="C56" s="9"/>
      <c r="D56" s="166"/>
      <c r="E56" s="9">
        <v>19510</v>
      </c>
      <c r="F56" s="9" t="s">
        <v>1221</v>
      </c>
      <c r="G56" s="9">
        <v>5305</v>
      </c>
      <c r="H56" s="2048" t="s">
        <v>4390</v>
      </c>
      <c r="I56" s="10">
        <v>100</v>
      </c>
      <c r="J56" s="56" t="s">
        <v>4359</v>
      </c>
      <c r="K56" s="56"/>
      <c r="L56" s="1895" t="s">
        <v>4414</v>
      </c>
      <c r="S56"/>
    </row>
    <row r="57" spans="1:25" s="6" customFormat="1">
      <c r="A57" s="25" t="s">
        <v>4101</v>
      </c>
      <c r="B57" s="14">
        <v>45319</v>
      </c>
      <c r="C57" s="9"/>
      <c r="D57" s="166"/>
      <c r="E57" s="9">
        <v>19511</v>
      </c>
      <c r="F57" s="9" t="s">
        <v>1221</v>
      </c>
      <c r="G57" s="9">
        <v>5305</v>
      </c>
      <c r="H57" s="2048" t="s">
        <v>4115</v>
      </c>
      <c r="I57" s="10">
        <v>100</v>
      </c>
      <c r="J57" s="56" t="s">
        <v>4359</v>
      </c>
      <c r="K57" s="56"/>
      <c r="L57" s="1895" t="s">
        <v>4414</v>
      </c>
      <c r="S57"/>
    </row>
    <row r="58" spans="1:25" s="6" customFormat="1">
      <c r="A58" s="25" t="s">
        <v>4120</v>
      </c>
      <c r="B58" s="14">
        <v>45298</v>
      </c>
      <c r="C58" s="14">
        <v>45659</v>
      </c>
      <c r="D58" s="166" t="s">
        <v>6</v>
      </c>
      <c r="E58" s="9">
        <v>19552</v>
      </c>
      <c r="F58" s="9" t="s">
        <v>1221</v>
      </c>
      <c r="G58" s="9">
        <v>5305</v>
      </c>
      <c r="H58" s="2048" t="s">
        <v>4115</v>
      </c>
      <c r="I58" s="10">
        <v>300</v>
      </c>
      <c r="J58" s="9" t="s">
        <v>4359</v>
      </c>
      <c r="K58" s="9"/>
      <c r="L58" s="458" t="s">
        <v>4405</v>
      </c>
      <c r="S58"/>
    </row>
    <row r="59" spans="1:25" s="6" customFormat="1">
      <c r="A59" s="25" t="s">
        <v>4120</v>
      </c>
      <c r="B59" s="14">
        <v>45298</v>
      </c>
      <c r="C59" s="14">
        <v>45659</v>
      </c>
      <c r="D59" s="166" t="s">
        <v>6</v>
      </c>
      <c r="E59" s="9">
        <v>19553</v>
      </c>
      <c r="F59" s="9" t="s">
        <v>1221</v>
      </c>
      <c r="G59" s="9">
        <v>5305</v>
      </c>
      <c r="H59" s="2048" t="s">
        <v>4115</v>
      </c>
      <c r="I59" s="10">
        <v>300</v>
      </c>
      <c r="J59" s="9" t="s">
        <v>4359</v>
      </c>
      <c r="K59" s="9"/>
      <c r="L59" s="458" t="s">
        <v>4405</v>
      </c>
      <c r="S59"/>
    </row>
    <row r="60" spans="1:25" s="16" customFormat="1">
      <c r="A60" s="25" t="s">
        <v>4101</v>
      </c>
      <c r="B60" s="14">
        <v>45298</v>
      </c>
      <c r="C60" s="14">
        <v>45659</v>
      </c>
      <c r="D60" s="166" t="s">
        <v>6</v>
      </c>
      <c r="E60" s="9">
        <v>19828</v>
      </c>
      <c r="F60" s="9" t="s">
        <v>1221</v>
      </c>
      <c r="G60" s="9">
        <v>5305</v>
      </c>
      <c r="H60" s="2048" t="s">
        <v>4115</v>
      </c>
      <c r="I60" s="10">
        <v>100</v>
      </c>
      <c r="J60" s="9" t="s">
        <v>4359</v>
      </c>
      <c r="K60" s="9"/>
      <c r="L60" s="458"/>
      <c r="S60" s="15"/>
    </row>
    <row r="61" spans="1:25" s="6" customFormat="1">
      <c r="A61" s="25" t="s">
        <v>4120</v>
      </c>
      <c r="B61" s="14">
        <v>45319</v>
      </c>
      <c r="C61" s="9"/>
      <c r="D61" s="166"/>
      <c r="E61" s="9">
        <v>19556</v>
      </c>
      <c r="F61" s="9" t="s">
        <v>1221</v>
      </c>
      <c r="G61" s="9">
        <v>5305</v>
      </c>
      <c r="H61" s="2048" t="s">
        <v>4115</v>
      </c>
      <c r="I61" s="10">
        <v>300</v>
      </c>
      <c r="J61" s="56" t="s">
        <v>4359</v>
      </c>
      <c r="K61" s="56"/>
      <c r="L61" s="1895" t="s">
        <v>4405</v>
      </c>
      <c r="S61"/>
    </row>
    <row r="62" spans="1:25" s="6" customFormat="1">
      <c r="A62" s="234"/>
      <c r="B62" s="1885"/>
      <c r="C62" s="24"/>
      <c r="D62" s="2059"/>
      <c r="E62" s="24"/>
      <c r="F62" s="24"/>
      <c r="G62" s="24"/>
      <c r="H62" s="2043"/>
      <c r="I62" s="1048"/>
      <c r="J62" s="24"/>
      <c r="K62" s="24"/>
      <c r="L62" s="461"/>
      <c r="S62"/>
    </row>
    <row r="63" spans="1:25" s="6" customFormat="1">
      <c r="A63" s="234"/>
      <c r="B63" s="1885"/>
      <c r="C63" s="24"/>
      <c r="D63" s="2059"/>
      <c r="E63" s="24"/>
      <c r="F63" s="24"/>
      <c r="G63" s="24"/>
      <c r="H63" s="2043"/>
      <c r="I63" s="1048"/>
      <c r="J63" s="24"/>
      <c r="K63" s="24"/>
      <c r="L63" s="461"/>
      <c r="S63"/>
    </row>
    <row r="64" spans="1:25" s="6" customFormat="1">
      <c r="A64" s="234"/>
      <c r="B64" s="1885"/>
      <c r="C64" s="24"/>
      <c r="D64" s="2059"/>
      <c r="E64" s="24"/>
      <c r="F64" s="24"/>
      <c r="G64" s="24"/>
      <c r="H64" s="2043"/>
      <c r="I64" s="1048"/>
      <c r="J64" s="24"/>
      <c r="K64" s="24"/>
      <c r="L64" s="461"/>
      <c r="S64"/>
    </row>
    <row r="65" spans="1:25" s="6" customFormat="1">
      <c r="A65" s="234"/>
      <c r="B65" s="1885"/>
      <c r="C65" s="24"/>
      <c r="D65" s="2059"/>
      <c r="E65" s="24"/>
      <c r="F65" s="24"/>
      <c r="G65" s="24"/>
      <c r="H65" s="2043"/>
      <c r="I65" s="1048"/>
      <c r="J65" s="24"/>
      <c r="K65" s="24"/>
      <c r="L65" s="461"/>
      <c r="S65"/>
    </row>
    <row r="66" spans="1:25" s="16" customFormat="1" ht="9" customHeight="1">
      <c r="A66" s="2555"/>
      <c r="B66" s="2556"/>
      <c r="C66" s="2556"/>
      <c r="D66" s="2556"/>
      <c r="E66" s="2556"/>
      <c r="F66" s="2556"/>
      <c r="G66" s="2556"/>
      <c r="H66" s="2556"/>
      <c r="I66" s="2556"/>
      <c r="J66" s="2556"/>
      <c r="K66" s="2556"/>
      <c r="L66" s="2557"/>
      <c r="S66" s="15"/>
    </row>
    <row r="67" spans="1:25" s="6" customFormat="1">
      <c r="A67" s="25" t="s">
        <v>4101</v>
      </c>
      <c r="B67" s="14">
        <v>45298</v>
      </c>
      <c r="C67" s="9" t="s">
        <v>4537</v>
      </c>
      <c r="D67" s="166" t="s">
        <v>6</v>
      </c>
      <c r="E67" s="9">
        <v>19513</v>
      </c>
      <c r="F67" s="9" t="s">
        <v>1221</v>
      </c>
      <c r="G67" s="9">
        <v>5299</v>
      </c>
      <c r="H67" s="2048" t="s">
        <v>4100</v>
      </c>
      <c r="I67" s="10">
        <v>20</v>
      </c>
      <c r="J67" s="9" t="s">
        <v>4354</v>
      </c>
      <c r="K67" s="9" t="s">
        <v>4392</v>
      </c>
      <c r="L67" s="458"/>
      <c r="S67"/>
    </row>
    <row r="68" spans="1:25" s="6" customFormat="1">
      <c r="A68" s="25" t="s">
        <v>4120</v>
      </c>
      <c r="B68" s="14">
        <v>45298</v>
      </c>
      <c r="C68" s="14">
        <v>45659</v>
      </c>
      <c r="D68" s="166" t="s">
        <v>6</v>
      </c>
      <c r="E68" s="9">
        <v>19561</v>
      </c>
      <c r="F68" s="9" t="s">
        <v>1221</v>
      </c>
      <c r="G68" s="9">
        <v>5310</v>
      </c>
      <c r="H68" s="2048" t="s">
        <v>4100</v>
      </c>
      <c r="I68" s="10">
        <v>100</v>
      </c>
      <c r="J68" s="9" t="s">
        <v>4152</v>
      </c>
      <c r="K68" s="9" t="s">
        <v>4359</v>
      </c>
      <c r="L68" s="458" t="s">
        <v>4409</v>
      </c>
      <c r="S68"/>
    </row>
    <row r="69" spans="1:25" s="6" customFormat="1">
      <c r="A69" s="25" t="s">
        <v>4120</v>
      </c>
      <c r="B69" s="14">
        <v>45298</v>
      </c>
      <c r="C69" s="14">
        <v>45659</v>
      </c>
      <c r="D69" s="166" t="s">
        <v>6</v>
      </c>
      <c r="E69" s="9">
        <v>19562</v>
      </c>
      <c r="F69" s="9" t="s">
        <v>1221</v>
      </c>
      <c r="G69" s="9">
        <v>5310</v>
      </c>
      <c r="H69" s="2048" t="s">
        <v>4100</v>
      </c>
      <c r="I69" s="10">
        <v>100</v>
      </c>
      <c r="J69" s="9" t="s">
        <v>4152</v>
      </c>
      <c r="K69" s="9" t="s">
        <v>4359</v>
      </c>
      <c r="L69" s="458" t="s">
        <v>4409</v>
      </c>
      <c r="S69"/>
    </row>
    <row r="70" spans="1:25" s="6" customFormat="1">
      <c r="A70" s="25" t="s">
        <v>4120</v>
      </c>
      <c r="B70" s="14">
        <v>45313</v>
      </c>
      <c r="C70" s="9"/>
      <c r="D70" s="166"/>
      <c r="E70" s="9">
        <v>19563</v>
      </c>
      <c r="F70" s="9" t="s">
        <v>1221</v>
      </c>
      <c r="G70" s="9">
        <v>5310</v>
      </c>
      <c r="H70" s="2048" t="s">
        <v>4100</v>
      </c>
      <c r="I70" s="10">
        <v>100</v>
      </c>
      <c r="J70" s="56" t="s">
        <v>4152</v>
      </c>
      <c r="K70" s="56" t="s">
        <v>4359</v>
      </c>
      <c r="L70" s="1895" t="s">
        <v>4409</v>
      </c>
      <c r="S70"/>
    </row>
    <row r="71" spans="1:25" s="6" customFormat="1">
      <c r="A71" s="35" t="s">
        <v>4120</v>
      </c>
      <c r="B71" s="1843">
        <v>45319</v>
      </c>
      <c r="C71" s="1843"/>
      <c r="D71" s="2062"/>
      <c r="E71" s="1835">
        <v>19855</v>
      </c>
      <c r="F71" s="2049" t="s">
        <v>1221</v>
      </c>
      <c r="G71" s="9">
        <v>5310</v>
      </c>
      <c r="H71" s="2048" t="s">
        <v>4100</v>
      </c>
      <c r="I71" s="10">
        <v>100</v>
      </c>
      <c r="J71" s="56" t="s">
        <v>4152</v>
      </c>
      <c r="K71" s="56" t="s">
        <v>4359</v>
      </c>
      <c r="L71" s="1895" t="s">
        <v>4409</v>
      </c>
      <c r="S71"/>
    </row>
    <row r="72" spans="1:25" s="6" customFormat="1">
      <c r="A72" s="235"/>
      <c r="B72" s="1841"/>
      <c r="C72" s="1841"/>
      <c r="D72" s="2060"/>
      <c r="E72" s="1829"/>
      <c r="F72" s="2044"/>
      <c r="G72" s="24"/>
      <c r="H72" s="2043"/>
      <c r="I72" s="1048"/>
      <c r="J72" s="24"/>
      <c r="K72" s="24"/>
      <c r="L72" s="461"/>
      <c r="S72"/>
    </row>
    <row r="73" spans="1:25" s="6" customFormat="1">
      <c r="A73" s="235"/>
      <c r="B73" s="1841"/>
      <c r="C73" s="1841"/>
      <c r="D73" s="2060"/>
      <c r="E73" s="1829"/>
      <c r="F73" s="2044"/>
      <c r="G73" s="24"/>
      <c r="H73" s="2043"/>
      <c r="I73" s="1048"/>
      <c r="J73" s="24"/>
      <c r="K73" s="24"/>
      <c r="L73" s="461"/>
      <c r="S73"/>
    </row>
    <row r="74" spans="1:25" s="6" customFormat="1">
      <c r="A74" s="234"/>
      <c r="B74" s="1885"/>
      <c r="C74" s="24"/>
      <c r="D74" s="2059"/>
      <c r="E74" s="24"/>
      <c r="F74" s="24"/>
      <c r="G74" s="24"/>
      <c r="H74" s="2043"/>
      <c r="I74" s="1048"/>
      <c r="J74" s="24"/>
      <c r="K74" s="24"/>
      <c r="L74" s="461"/>
      <c r="S74"/>
    </row>
    <row r="75" spans="1:25" s="6" customFormat="1">
      <c r="A75" s="234"/>
      <c r="B75" s="1885"/>
      <c r="C75" s="24"/>
      <c r="D75" s="2059"/>
      <c r="E75" s="24"/>
      <c r="F75" s="24"/>
      <c r="G75" s="24"/>
      <c r="H75" s="2043"/>
      <c r="I75" s="1048"/>
      <c r="J75" s="24"/>
      <c r="K75" s="24"/>
      <c r="L75" s="461"/>
      <c r="S75"/>
    </row>
    <row r="76" spans="1:25" s="6" customFormat="1" ht="10.5" customHeight="1">
      <c r="A76" s="2095"/>
      <c r="B76" s="2096"/>
      <c r="C76" s="2097"/>
      <c r="D76" s="2098"/>
      <c r="E76" s="2097"/>
      <c r="F76" s="2097"/>
      <c r="G76" s="2097"/>
      <c r="H76" s="2101"/>
      <c r="I76" s="2099"/>
      <c r="J76" s="2097"/>
      <c r="K76" s="2097"/>
      <c r="L76" s="2100"/>
      <c r="S76"/>
    </row>
    <row r="77" spans="1:25" s="6" customFormat="1">
      <c r="A77" s="25" t="s">
        <v>4120</v>
      </c>
      <c r="B77" s="14">
        <v>45298</v>
      </c>
      <c r="C77" s="14">
        <v>45659</v>
      </c>
      <c r="D77" s="166" t="s">
        <v>6</v>
      </c>
      <c r="E77" s="9">
        <v>19564</v>
      </c>
      <c r="F77" s="9" t="s">
        <v>1221</v>
      </c>
      <c r="G77" s="9">
        <v>5299</v>
      </c>
      <c r="H77" s="2048" t="s">
        <v>4100</v>
      </c>
      <c r="I77" s="10">
        <v>10</v>
      </c>
      <c r="J77" s="9" t="s">
        <v>4151</v>
      </c>
      <c r="K77" s="9" t="s">
        <v>4359</v>
      </c>
      <c r="L77" s="458" t="s">
        <v>4410</v>
      </c>
      <c r="S77"/>
    </row>
    <row r="78" spans="1:25" s="15" customFormat="1">
      <c r="A78" s="25" t="s">
        <v>4120</v>
      </c>
      <c r="B78" s="14">
        <v>45305</v>
      </c>
      <c r="C78" s="1951"/>
      <c r="D78" s="2067"/>
      <c r="E78" s="2048" t="s">
        <v>4412</v>
      </c>
      <c r="F78" s="2048" t="s">
        <v>1221</v>
      </c>
      <c r="G78" s="2048" t="s">
        <v>4118</v>
      </c>
      <c r="H78" s="2048" t="s">
        <v>4100</v>
      </c>
      <c r="I78" s="2048" t="s">
        <v>1132</v>
      </c>
      <c r="J78" s="2089" t="s">
        <v>4151</v>
      </c>
      <c r="K78" s="2089" t="s">
        <v>4359</v>
      </c>
      <c r="L78" s="2090" t="s">
        <v>4410</v>
      </c>
      <c r="M78" s="1605"/>
      <c r="N78" s="16"/>
      <c r="O78" s="16"/>
      <c r="P78" s="16"/>
      <c r="Q78" s="16"/>
      <c r="R78" s="16"/>
      <c r="T78" s="16"/>
      <c r="U78" s="16"/>
      <c r="V78" s="16"/>
      <c r="W78" s="16"/>
      <c r="X78" s="16"/>
      <c r="Y78" s="16"/>
    </row>
    <row r="79" spans="1:25" s="6" customFormat="1">
      <c r="A79" s="235"/>
      <c r="B79" s="1841"/>
      <c r="C79" s="1841"/>
      <c r="D79" s="2060"/>
      <c r="E79" s="1829"/>
      <c r="F79" s="2044"/>
      <c r="G79" s="2044"/>
      <c r="H79" s="2044"/>
      <c r="I79" s="1955"/>
      <c r="J79" s="2044"/>
      <c r="K79" s="1829"/>
      <c r="L79" s="454"/>
      <c r="S79"/>
    </row>
    <row r="80" spans="1:25" s="6" customFormat="1">
      <c r="A80" s="235"/>
      <c r="B80" s="1841"/>
      <c r="C80" s="1841"/>
      <c r="D80" s="2060"/>
      <c r="E80" s="1829"/>
      <c r="F80" s="2044"/>
      <c r="G80" s="2044"/>
      <c r="H80" s="2044"/>
      <c r="I80" s="1955"/>
      <c r="J80" s="2044"/>
      <c r="K80" s="1829"/>
      <c r="L80" s="454"/>
      <c r="S80"/>
    </row>
    <row r="81" spans="1:25" s="6" customFormat="1" ht="9" customHeight="1">
      <c r="A81" s="2552"/>
      <c r="B81" s="2553"/>
      <c r="C81" s="2553"/>
      <c r="D81" s="2553"/>
      <c r="E81" s="2553"/>
      <c r="F81" s="2553"/>
      <c r="G81" s="2553"/>
      <c r="H81" s="2553"/>
      <c r="I81" s="2553"/>
      <c r="J81" s="2553"/>
      <c r="K81" s="2553"/>
      <c r="L81" s="2554"/>
      <c r="S81"/>
    </row>
    <row r="82" spans="1:25" s="6" customFormat="1">
      <c r="A82" s="35" t="s">
        <v>4144</v>
      </c>
      <c r="B82" s="1843">
        <v>45674</v>
      </c>
      <c r="C82" s="1843">
        <v>45678</v>
      </c>
      <c r="D82" s="2062" t="s">
        <v>6</v>
      </c>
      <c r="E82" s="1835">
        <v>20106</v>
      </c>
      <c r="F82" s="2176" t="s">
        <v>1115</v>
      </c>
      <c r="G82" s="2049">
        <v>5252</v>
      </c>
      <c r="H82" s="2176" t="s">
        <v>48</v>
      </c>
      <c r="I82" s="1949">
        <v>120</v>
      </c>
      <c r="J82" s="36" t="s">
        <v>4578</v>
      </c>
      <c r="K82" s="1835"/>
      <c r="L82" s="464"/>
      <c r="S82"/>
    </row>
    <row r="83" spans="1:25" s="6" customFormat="1">
      <c r="A83" s="35" t="s">
        <v>4144</v>
      </c>
      <c r="B83" s="1843"/>
      <c r="C83" s="1843">
        <v>45680</v>
      </c>
      <c r="D83" s="2062" t="s">
        <v>6</v>
      </c>
      <c r="E83" s="1835">
        <v>20194</v>
      </c>
      <c r="F83" s="2176" t="s">
        <v>3867</v>
      </c>
      <c r="G83" s="2049">
        <v>5252</v>
      </c>
      <c r="H83" s="2176" t="s">
        <v>48</v>
      </c>
      <c r="I83" s="1949">
        <v>110</v>
      </c>
      <c r="J83" s="2049"/>
      <c r="K83" s="1835"/>
      <c r="L83" s="464"/>
      <c r="S83"/>
    </row>
    <row r="84" spans="1:25" s="6" customFormat="1">
      <c r="A84" s="35" t="s">
        <v>4144</v>
      </c>
      <c r="B84" s="1843">
        <v>45687</v>
      </c>
      <c r="C84" s="1843">
        <v>45687</v>
      </c>
      <c r="D84" s="2062" t="s">
        <v>6</v>
      </c>
      <c r="E84" s="1835">
        <v>20230</v>
      </c>
      <c r="F84" s="2176" t="s">
        <v>1115</v>
      </c>
      <c r="G84" s="2049">
        <v>5252</v>
      </c>
      <c r="H84" s="2176" t="s">
        <v>48</v>
      </c>
      <c r="I84" s="1949">
        <v>230</v>
      </c>
      <c r="J84" s="2049"/>
      <c r="K84" s="2176" t="s">
        <v>4612</v>
      </c>
      <c r="L84" s="464"/>
      <c r="S84"/>
    </row>
    <row r="85" spans="1:25" s="6" customFormat="1" ht="9" customHeight="1">
      <c r="A85" s="2552"/>
      <c r="B85" s="2553"/>
      <c r="C85" s="2553"/>
      <c r="D85" s="2553"/>
      <c r="E85" s="2553"/>
      <c r="F85" s="2553"/>
      <c r="G85" s="2553"/>
      <c r="H85" s="2553"/>
      <c r="I85" s="2553"/>
      <c r="J85" s="2553"/>
      <c r="K85" s="2553"/>
      <c r="L85" s="2554"/>
      <c r="S85"/>
    </row>
    <row r="86" spans="1:25" s="41" customFormat="1">
      <c r="A86" s="25" t="s">
        <v>4101</v>
      </c>
      <c r="B86" s="14">
        <v>45298</v>
      </c>
      <c r="C86" s="14">
        <v>45659</v>
      </c>
      <c r="D86" s="166" t="s">
        <v>6</v>
      </c>
      <c r="E86" s="9">
        <v>19508</v>
      </c>
      <c r="F86" s="9" t="s">
        <v>1115</v>
      </c>
      <c r="G86" s="9">
        <v>5297</v>
      </c>
      <c r="H86" s="9" t="s">
        <v>4097</v>
      </c>
      <c r="I86" s="10">
        <v>54</v>
      </c>
      <c r="J86" s="9"/>
      <c r="K86" s="9" t="s">
        <v>4431</v>
      </c>
      <c r="L86" s="458" t="s">
        <v>4415</v>
      </c>
      <c r="M86" s="249"/>
      <c r="N86" s="249"/>
      <c r="O86" s="249"/>
      <c r="P86" s="249"/>
      <c r="Q86" s="249"/>
      <c r="R86" s="249"/>
      <c r="T86" s="1836"/>
      <c r="U86" s="249"/>
      <c r="V86" s="249"/>
      <c r="W86" s="249"/>
      <c r="X86" s="249"/>
      <c r="Y86" s="249"/>
    </row>
    <row r="87" spans="1:25" s="41" customFormat="1">
      <c r="A87" s="25" t="s">
        <v>4101</v>
      </c>
      <c r="B87" s="14">
        <v>45298</v>
      </c>
      <c r="C87" s="14">
        <v>45659</v>
      </c>
      <c r="D87" s="166" t="s">
        <v>6</v>
      </c>
      <c r="E87" s="9">
        <v>19690</v>
      </c>
      <c r="F87" s="9" t="s">
        <v>1115</v>
      </c>
      <c r="G87" s="9">
        <v>5297</v>
      </c>
      <c r="H87" s="9" t="s">
        <v>4097</v>
      </c>
      <c r="I87" s="10">
        <v>54</v>
      </c>
      <c r="J87" s="9"/>
      <c r="K87" s="9" t="s">
        <v>4359</v>
      </c>
      <c r="L87" s="458"/>
      <c r="M87" s="249"/>
      <c r="N87" s="249"/>
      <c r="O87" s="249"/>
      <c r="P87" s="249"/>
      <c r="Q87" s="249"/>
      <c r="R87" s="249"/>
      <c r="T87" s="1836"/>
      <c r="U87" s="249"/>
      <c r="V87" s="249"/>
      <c r="W87" s="249"/>
      <c r="X87" s="249"/>
      <c r="Y87" s="249"/>
    </row>
    <row r="88" spans="1:25" s="6" customFormat="1">
      <c r="A88" s="35" t="s">
        <v>4101</v>
      </c>
      <c r="B88" s="1843">
        <v>45319</v>
      </c>
      <c r="C88" s="1843"/>
      <c r="D88" s="2062"/>
      <c r="E88" s="1835">
        <v>19754</v>
      </c>
      <c r="F88" s="2049" t="s">
        <v>1115</v>
      </c>
      <c r="G88" s="2049">
        <v>5297</v>
      </c>
      <c r="H88" s="2049" t="s">
        <v>4097</v>
      </c>
      <c r="I88" s="2094">
        <v>54</v>
      </c>
      <c r="J88" s="2052" t="s">
        <v>4359</v>
      </c>
      <c r="K88" s="1845"/>
      <c r="L88" s="790" t="s">
        <v>4461</v>
      </c>
      <c r="S88"/>
    </row>
    <row r="89" spans="1:25" s="6" customFormat="1">
      <c r="A89" s="35" t="s">
        <v>4101</v>
      </c>
      <c r="B89" s="1843">
        <v>45312</v>
      </c>
      <c r="C89" s="1843"/>
      <c r="D89" s="2062"/>
      <c r="E89" s="1835">
        <v>19755</v>
      </c>
      <c r="F89" s="2049" t="s">
        <v>1115</v>
      </c>
      <c r="G89" s="2049">
        <v>5298</v>
      </c>
      <c r="H89" s="2049" t="s">
        <v>4097</v>
      </c>
      <c r="I89" s="2094">
        <v>54</v>
      </c>
      <c r="J89" s="2052" t="s">
        <v>4359</v>
      </c>
      <c r="K89" s="1845"/>
      <c r="L89" s="790" t="s">
        <v>4463</v>
      </c>
      <c r="S89"/>
    </row>
    <row r="90" spans="1:25" s="41" customFormat="1">
      <c r="A90" s="234"/>
      <c r="B90" s="1885"/>
      <c r="C90" s="1885"/>
      <c r="D90" s="2059"/>
      <c r="E90" s="24"/>
      <c r="F90" s="24"/>
      <c r="G90" s="24"/>
      <c r="H90" s="24"/>
      <c r="I90" s="1048"/>
      <c r="J90" s="24"/>
      <c r="K90" s="24"/>
      <c r="L90" s="461"/>
      <c r="M90" s="249"/>
      <c r="N90" s="249"/>
      <c r="O90" s="249"/>
      <c r="P90" s="249"/>
      <c r="Q90" s="249"/>
      <c r="R90" s="249"/>
      <c r="T90" s="1836"/>
      <c r="U90" s="249"/>
      <c r="V90" s="249"/>
      <c r="W90" s="249"/>
      <c r="X90" s="249"/>
      <c r="Y90" s="249"/>
    </row>
    <row r="91" spans="1:25" s="41" customFormat="1">
      <c r="A91" s="234"/>
      <c r="B91" s="1885"/>
      <c r="C91" s="1885"/>
      <c r="D91" s="2059"/>
      <c r="E91" s="24"/>
      <c r="F91" s="24"/>
      <c r="G91" s="24"/>
      <c r="H91" s="24"/>
      <c r="I91" s="1048"/>
      <c r="J91" s="24"/>
      <c r="K91" s="24"/>
      <c r="L91" s="461"/>
      <c r="M91" s="249"/>
      <c r="N91" s="249"/>
      <c r="O91" s="249"/>
      <c r="P91" s="249"/>
      <c r="Q91" s="249"/>
      <c r="R91" s="249"/>
      <c r="T91" s="1836"/>
      <c r="U91" s="249"/>
      <c r="V91" s="249"/>
      <c r="W91" s="249"/>
      <c r="X91" s="249"/>
      <c r="Y91" s="249"/>
    </row>
    <row r="92" spans="1:25" s="6" customFormat="1" ht="9" customHeight="1">
      <c r="A92" s="2552"/>
      <c r="B92" s="2553"/>
      <c r="C92" s="2553"/>
      <c r="D92" s="2553"/>
      <c r="E92" s="2553"/>
      <c r="F92" s="2553"/>
      <c r="G92" s="2553"/>
      <c r="H92" s="2553"/>
      <c r="I92" s="2553"/>
      <c r="J92" s="2553"/>
      <c r="K92" s="2553"/>
      <c r="L92" s="2554"/>
      <c r="S92"/>
    </row>
    <row r="93" spans="1:25" s="6" customFormat="1">
      <c r="A93" s="35" t="s">
        <v>4561</v>
      </c>
      <c r="B93" s="1843">
        <v>45671</v>
      </c>
      <c r="C93" s="1843"/>
      <c r="D93" s="2062"/>
      <c r="E93" s="1835">
        <v>52</v>
      </c>
      <c r="F93" s="2049" t="s">
        <v>1115</v>
      </c>
      <c r="G93" s="2049">
        <v>5638</v>
      </c>
      <c r="H93" s="2049" t="s">
        <v>864</v>
      </c>
      <c r="I93" s="2094">
        <v>60</v>
      </c>
      <c r="J93" s="2052" t="s">
        <v>4359</v>
      </c>
      <c r="K93" s="1845"/>
      <c r="L93" s="790"/>
      <c r="S93"/>
    </row>
    <row r="94" spans="1:25" s="6" customFormat="1">
      <c r="A94" s="35" t="s">
        <v>4561</v>
      </c>
      <c r="B94" s="1843">
        <v>45671</v>
      </c>
      <c r="C94" s="1843"/>
      <c r="D94" s="2062"/>
      <c r="E94" s="1835">
        <v>53</v>
      </c>
      <c r="F94" s="2049" t="s">
        <v>1115</v>
      </c>
      <c r="G94" s="2049">
        <v>5639</v>
      </c>
      <c r="H94" s="2049" t="s">
        <v>158</v>
      </c>
      <c r="I94" s="2094">
        <v>60</v>
      </c>
      <c r="J94" s="2052" t="s">
        <v>4359</v>
      </c>
      <c r="K94" s="1845"/>
      <c r="L94" s="790"/>
      <c r="S94"/>
    </row>
    <row r="95" spans="1:25" s="6" customFormat="1">
      <c r="A95" s="35" t="s">
        <v>4561</v>
      </c>
      <c r="B95" s="1843">
        <v>45672</v>
      </c>
      <c r="C95" s="1843"/>
      <c r="D95" s="2062"/>
      <c r="E95" s="1835">
        <v>55</v>
      </c>
      <c r="F95" s="2049" t="s">
        <v>44</v>
      </c>
      <c r="G95" s="2049">
        <v>5640</v>
      </c>
      <c r="H95" s="2049" t="s">
        <v>4066</v>
      </c>
      <c r="I95" s="2094">
        <v>60</v>
      </c>
      <c r="J95" s="2052" t="s">
        <v>4359</v>
      </c>
      <c r="K95" s="1845"/>
      <c r="L95" s="790"/>
      <c r="S95"/>
    </row>
    <row r="96" spans="1:25" s="6" customFormat="1">
      <c r="A96" s="35" t="s">
        <v>4561</v>
      </c>
      <c r="B96" s="1843">
        <v>45673</v>
      </c>
      <c r="C96" s="1843">
        <v>45673</v>
      </c>
      <c r="D96" s="2062" t="s">
        <v>6</v>
      </c>
      <c r="E96" s="1835">
        <v>20056</v>
      </c>
      <c r="F96" s="2049" t="s">
        <v>1115</v>
      </c>
      <c r="G96" s="2049">
        <v>5641</v>
      </c>
      <c r="H96" s="2049" t="s">
        <v>4562</v>
      </c>
      <c r="I96" s="1949">
        <v>19</v>
      </c>
      <c r="J96" s="2176" t="s">
        <v>4431</v>
      </c>
      <c r="K96" s="2049" t="s">
        <v>4563</v>
      </c>
      <c r="L96" s="464"/>
      <c r="S96"/>
    </row>
    <row r="97" spans="1:19" s="6" customFormat="1">
      <c r="A97" s="35" t="s">
        <v>4578</v>
      </c>
      <c r="B97" s="1843"/>
      <c r="C97" s="1843">
        <v>45680</v>
      </c>
      <c r="D97" s="2062" t="s">
        <v>6</v>
      </c>
      <c r="E97" s="1835">
        <v>20159</v>
      </c>
      <c r="F97" s="2049" t="s">
        <v>1115</v>
      </c>
      <c r="G97" s="2049">
        <v>5641</v>
      </c>
      <c r="H97" s="2049" t="s">
        <v>4562</v>
      </c>
      <c r="I97" s="1949">
        <v>88</v>
      </c>
      <c r="J97" s="2176" t="s">
        <v>4578</v>
      </c>
      <c r="K97" s="2049"/>
      <c r="L97" s="464"/>
      <c r="S97"/>
    </row>
    <row r="98" spans="1:19" s="6" customFormat="1">
      <c r="A98" s="35" t="s">
        <v>4578</v>
      </c>
      <c r="B98" s="1843"/>
      <c r="C98" s="1843">
        <v>45686</v>
      </c>
      <c r="D98" s="2062" t="s">
        <v>6</v>
      </c>
      <c r="E98" s="1835">
        <v>20227</v>
      </c>
      <c r="F98" s="2176" t="s">
        <v>4610</v>
      </c>
      <c r="G98" s="2049">
        <v>5641</v>
      </c>
      <c r="H98" s="2176" t="s">
        <v>4562</v>
      </c>
      <c r="I98" s="1949">
        <v>194</v>
      </c>
      <c r="J98" s="2176" t="s">
        <v>4578</v>
      </c>
      <c r="K98" s="2176" t="s">
        <v>4611</v>
      </c>
      <c r="L98" s="464"/>
      <c r="S98"/>
    </row>
    <row r="99" spans="1:19" s="6" customFormat="1">
      <c r="A99" s="35" t="s">
        <v>4561</v>
      </c>
      <c r="B99" s="1843">
        <v>45671</v>
      </c>
      <c r="C99" s="1843"/>
      <c r="D99" s="2062"/>
      <c r="E99" s="1835">
        <v>66</v>
      </c>
      <c r="F99" s="2049" t="s">
        <v>3867</v>
      </c>
      <c r="G99" s="2049">
        <v>5587</v>
      </c>
      <c r="H99" s="2049" t="s">
        <v>4567</v>
      </c>
      <c r="I99" s="2094">
        <v>60</v>
      </c>
      <c r="J99" s="2125" t="s">
        <v>4359</v>
      </c>
      <c r="K99" s="2052"/>
      <c r="L99" s="790"/>
      <c r="S99"/>
    </row>
    <row r="100" spans="1:19" s="16" customFormat="1">
      <c r="A100" s="35" t="s">
        <v>4120</v>
      </c>
      <c r="B100" s="1843">
        <v>45685</v>
      </c>
      <c r="C100" s="1843">
        <v>45680</v>
      </c>
      <c r="D100" s="2062" t="s">
        <v>6</v>
      </c>
      <c r="E100" s="1835">
        <v>20207</v>
      </c>
      <c r="F100" s="2176" t="s">
        <v>1115</v>
      </c>
      <c r="G100" s="2049">
        <v>5671</v>
      </c>
      <c r="H100" s="2176" t="s">
        <v>4604</v>
      </c>
      <c r="I100" s="1949">
        <v>100</v>
      </c>
      <c r="J100" s="2176" t="s">
        <v>4359</v>
      </c>
      <c r="K100" s="2176" t="s">
        <v>4605</v>
      </c>
      <c r="L100" s="464"/>
      <c r="S100" s="15"/>
    </row>
    <row r="101" spans="1:19" s="16" customFormat="1">
      <c r="A101" s="35" t="s">
        <v>4120</v>
      </c>
      <c r="B101" s="1843">
        <v>45685</v>
      </c>
      <c r="C101" s="1843">
        <v>45680</v>
      </c>
      <c r="D101" s="2062" t="s">
        <v>6</v>
      </c>
      <c r="E101" s="1835">
        <v>20210</v>
      </c>
      <c r="F101" s="2176" t="s">
        <v>1115</v>
      </c>
      <c r="G101" s="2049">
        <v>5670</v>
      </c>
      <c r="H101" s="2176" t="s">
        <v>4606</v>
      </c>
      <c r="I101" s="1949">
        <v>100</v>
      </c>
      <c r="J101" s="2176"/>
      <c r="K101" s="2176" t="s">
        <v>4607</v>
      </c>
      <c r="L101" s="464"/>
      <c r="S101" s="15"/>
    </row>
    <row r="102" spans="1:19" s="16" customFormat="1">
      <c r="A102" s="35" t="s">
        <v>4120</v>
      </c>
      <c r="B102" s="1843">
        <v>45685</v>
      </c>
      <c r="C102" s="1843">
        <v>45680</v>
      </c>
      <c r="D102" s="2062" t="s">
        <v>6</v>
      </c>
      <c r="E102" s="1835">
        <v>20211</v>
      </c>
      <c r="F102" s="2176" t="s">
        <v>1115</v>
      </c>
      <c r="G102" s="2049">
        <v>5639</v>
      </c>
      <c r="H102" s="2176" t="s">
        <v>158</v>
      </c>
      <c r="I102" s="1949">
        <v>100</v>
      </c>
      <c r="J102" s="2176" t="s">
        <v>4359</v>
      </c>
      <c r="K102" s="2176" t="s">
        <v>4608</v>
      </c>
      <c r="L102" s="464"/>
      <c r="S102" s="15"/>
    </row>
    <row r="103" spans="1:19" s="16" customFormat="1">
      <c r="A103" s="35" t="s">
        <v>4120</v>
      </c>
      <c r="B103" s="1843">
        <v>45685</v>
      </c>
      <c r="C103" s="1843">
        <v>45681</v>
      </c>
      <c r="D103" s="2062" t="s">
        <v>6</v>
      </c>
      <c r="E103" s="1835">
        <v>20212</v>
      </c>
      <c r="F103" s="2176" t="s">
        <v>1115</v>
      </c>
      <c r="G103" s="2049">
        <v>5587</v>
      </c>
      <c r="H103" s="2176" t="s">
        <v>4450</v>
      </c>
      <c r="I103" s="1949">
        <v>102</v>
      </c>
      <c r="J103" s="2176"/>
      <c r="K103" s="2176" t="s">
        <v>4609</v>
      </c>
      <c r="L103" s="464"/>
      <c r="S103" s="15"/>
    </row>
    <row r="104" spans="1:19" s="16" customFormat="1">
      <c r="A104" s="235"/>
      <c r="B104" s="1841"/>
      <c r="C104" s="1841"/>
      <c r="D104" s="2060"/>
      <c r="E104" s="1829"/>
      <c r="F104" s="2124"/>
      <c r="G104" s="2044"/>
      <c r="H104" s="2124"/>
      <c r="I104" s="1955"/>
      <c r="J104" s="2124"/>
      <c r="K104" s="2124"/>
      <c r="L104" s="454"/>
      <c r="S104" s="15"/>
    </row>
    <row r="105" spans="1:19" s="16" customFormat="1">
      <c r="A105" s="235"/>
      <c r="B105" s="1841"/>
      <c r="C105" s="1841"/>
      <c r="D105" s="2060"/>
      <c r="E105" s="1829"/>
      <c r="F105" s="2044"/>
      <c r="G105" s="2044"/>
      <c r="H105" s="2044"/>
      <c r="I105" s="1955"/>
      <c r="J105" s="2124"/>
      <c r="K105" s="2044"/>
      <c r="L105" s="454"/>
      <c r="S105" s="15"/>
    </row>
    <row r="106" spans="1:19" s="6" customFormat="1">
      <c r="A106" s="235"/>
      <c r="B106" s="1841"/>
      <c r="C106" s="1841"/>
      <c r="D106" s="2060"/>
      <c r="E106" s="1829"/>
      <c r="F106" s="2044"/>
      <c r="G106" s="2044"/>
      <c r="H106" s="2044"/>
      <c r="I106" s="1955"/>
      <c r="J106" s="2044"/>
      <c r="K106" s="1829"/>
      <c r="L106" s="454"/>
      <c r="S106"/>
    </row>
    <row r="107" spans="1:19" s="6" customFormat="1" ht="18.75">
      <c r="A107" s="2549" t="s">
        <v>4485</v>
      </c>
      <c r="B107" s="2550"/>
      <c r="C107" s="2550"/>
      <c r="D107" s="2550"/>
      <c r="E107" s="2550"/>
      <c r="F107" s="2550"/>
      <c r="G107" s="2550"/>
      <c r="H107" s="2550"/>
      <c r="I107" s="2550"/>
      <c r="J107" s="2550"/>
      <c r="K107" s="2550"/>
      <c r="L107" s="2551"/>
      <c r="S107"/>
    </row>
    <row r="108" spans="1:19" s="6" customFormat="1">
      <c r="A108" s="35" t="s">
        <v>4101</v>
      </c>
      <c r="B108" s="1843">
        <v>45326</v>
      </c>
      <c r="C108" s="1843">
        <v>45670</v>
      </c>
      <c r="D108" s="2062"/>
      <c r="E108" s="1835">
        <v>19827</v>
      </c>
      <c r="F108" s="2049" t="s">
        <v>1115</v>
      </c>
      <c r="G108" s="2049">
        <v>5297</v>
      </c>
      <c r="H108" s="2049" t="s">
        <v>4097</v>
      </c>
      <c r="I108" s="2094">
        <v>54</v>
      </c>
      <c r="J108" s="2125" t="s">
        <v>4359</v>
      </c>
      <c r="K108" s="1845"/>
      <c r="L108" s="790"/>
      <c r="S108"/>
    </row>
    <row r="109" spans="1:19" s="6" customFormat="1">
      <c r="A109" s="235" t="s">
        <v>4101</v>
      </c>
      <c r="B109" s="1841">
        <v>45706</v>
      </c>
      <c r="C109" s="1841"/>
      <c r="D109" s="2060"/>
      <c r="E109" s="1829">
        <v>20062</v>
      </c>
      <c r="F109" s="2044" t="s">
        <v>1115</v>
      </c>
      <c r="G109" s="2044">
        <v>5297</v>
      </c>
      <c r="H109" s="2044" t="s">
        <v>4097</v>
      </c>
      <c r="I109" s="1955">
        <v>54</v>
      </c>
      <c r="J109" s="1954"/>
      <c r="K109" s="1829"/>
      <c r="L109" s="454"/>
      <c r="S109"/>
    </row>
    <row r="110" spans="1:19" s="6" customFormat="1">
      <c r="A110" s="35" t="s">
        <v>4101</v>
      </c>
      <c r="B110" s="1843">
        <v>45692</v>
      </c>
      <c r="C110" s="1843">
        <v>45670</v>
      </c>
      <c r="D110" s="2062"/>
      <c r="E110" s="1835">
        <v>20063</v>
      </c>
      <c r="F110" s="2049" t="s">
        <v>1115</v>
      </c>
      <c r="G110" s="2049">
        <v>5297</v>
      </c>
      <c r="H110" s="2049" t="s">
        <v>4097</v>
      </c>
      <c r="I110" s="2094">
        <v>54</v>
      </c>
      <c r="J110" s="2125" t="s">
        <v>4359</v>
      </c>
      <c r="K110" s="1845"/>
      <c r="L110" s="790"/>
      <c r="S110"/>
    </row>
    <row r="111" spans="1:19" s="6" customFormat="1">
      <c r="A111" s="235"/>
      <c r="B111" s="1841"/>
      <c r="C111" s="1841"/>
      <c r="D111" s="2060"/>
      <c r="E111" s="1829"/>
      <c r="F111" s="2044"/>
      <c r="G111" s="2044"/>
      <c r="H111" s="2044"/>
      <c r="I111" s="1955"/>
      <c r="J111" s="1954"/>
      <c r="K111" s="1829"/>
      <c r="L111" s="454"/>
      <c r="S111"/>
    </row>
    <row r="112" spans="1:19" s="6" customFormat="1" ht="10.5" customHeight="1">
      <c r="A112" s="2552"/>
      <c r="B112" s="2553"/>
      <c r="C112" s="2553"/>
      <c r="D112" s="2553"/>
      <c r="E112" s="2553"/>
      <c r="F112" s="2553"/>
      <c r="G112" s="2553"/>
      <c r="H112" s="2553"/>
      <c r="I112" s="2553"/>
      <c r="J112" s="2553"/>
      <c r="K112" s="2553"/>
      <c r="L112" s="2554"/>
      <c r="S112"/>
    </row>
    <row r="113" spans="1:25" s="6" customFormat="1">
      <c r="A113" s="235" t="s">
        <v>4120</v>
      </c>
      <c r="B113" s="1841">
        <v>45326</v>
      </c>
      <c r="C113" s="1841"/>
      <c r="D113" s="2060"/>
      <c r="E113" s="1829">
        <v>19859</v>
      </c>
      <c r="F113" s="2044" t="s">
        <v>1115</v>
      </c>
      <c r="G113" s="2044">
        <v>5309</v>
      </c>
      <c r="H113" s="2044" t="s">
        <v>4123</v>
      </c>
      <c r="I113" s="1955">
        <v>50</v>
      </c>
      <c r="J113" s="1954"/>
      <c r="K113" s="1829"/>
      <c r="L113" s="454" t="s">
        <v>4404</v>
      </c>
      <c r="S113"/>
    </row>
    <row r="114" spans="1:25" s="6" customFormat="1">
      <c r="A114" s="235" t="s">
        <v>4120</v>
      </c>
      <c r="B114" s="1841">
        <v>45692</v>
      </c>
      <c r="C114" s="1841"/>
      <c r="D114" s="2060"/>
      <c r="E114" s="1829">
        <v>20302</v>
      </c>
      <c r="F114" s="2124" t="s">
        <v>1221</v>
      </c>
      <c r="G114" s="2044">
        <v>5691</v>
      </c>
      <c r="H114" s="2124" t="s">
        <v>83</v>
      </c>
      <c r="I114" s="1955">
        <v>51</v>
      </c>
      <c r="J114" s="1954"/>
      <c r="K114" s="1829"/>
      <c r="L114" s="454" t="s">
        <v>4630</v>
      </c>
      <c r="S114"/>
    </row>
    <row r="115" spans="1:25" s="6" customFormat="1">
      <c r="A115" s="235"/>
      <c r="B115" s="1841"/>
      <c r="C115" s="1841"/>
      <c r="D115" s="2060"/>
      <c r="E115" s="1829"/>
      <c r="F115" s="2044"/>
      <c r="G115" s="2044"/>
      <c r="H115" s="2044"/>
      <c r="I115" s="1955"/>
      <c r="J115" s="1954"/>
      <c r="K115" s="1829"/>
      <c r="L115" s="454"/>
      <c r="S115"/>
    </row>
    <row r="116" spans="1:25" s="6" customFormat="1" ht="10.5" customHeight="1">
      <c r="A116" s="2552"/>
      <c r="B116" s="2553"/>
      <c r="C116" s="2553"/>
      <c r="D116" s="2553"/>
      <c r="E116" s="2553"/>
      <c r="F116" s="2553"/>
      <c r="G116" s="2553"/>
      <c r="H116" s="2553"/>
      <c r="I116" s="2553"/>
      <c r="J116" s="2553"/>
      <c r="K116" s="2553"/>
      <c r="L116" s="2554"/>
      <c r="S116"/>
    </row>
    <row r="117" spans="1:25" s="41" customFormat="1">
      <c r="A117" s="25" t="s">
        <v>4120</v>
      </c>
      <c r="B117" s="14">
        <v>45326</v>
      </c>
      <c r="C117" s="14">
        <v>45687</v>
      </c>
      <c r="D117" s="166" t="s">
        <v>6</v>
      </c>
      <c r="E117" s="9">
        <v>19699</v>
      </c>
      <c r="F117" s="9" t="s">
        <v>4102</v>
      </c>
      <c r="G117" s="9">
        <v>5300</v>
      </c>
      <c r="H117" s="9" t="s">
        <v>4391</v>
      </c>
      <c r="I117" s="10">
        <v>100</v>
      </c>
      <c r="J117" s="2085" t="s">
        <v>3486</v>
      </c>
      <c r="K117" s="9"/>
      <c r="L117" s="458" t="s">
        <v>4408</v>
      </c>
      <c r="M117" s="249"/>
      <c r="N117" s="249"/>
      <c r="O117" s="249"/>
      <c r="P117" s="249"/>
      <c r="Q117" s="249"/>
      <c r="R117" s="249"/>
      <c r="T117" s="1836"/>
      <c r="U117" s="249"/>
      <c r="V117" s="249"/>
      <c r="W117" s="249"/>
      <c r="X117" s="249"/>
      <c r="Y117" s="249"/>
    </row>
    <row r="118" spans="1:25" s="41" customFormat="1">
      <c r="A118" s="25" t="s">
        <v>4101</v>
      </c>
      <c r="B118" s="14">
        <v>45326</v>
      </c>
      <c r="C118" s="14">
        <v>45678</v>
      </c>
      <c r="D118" s="166" t="s">
        <v>6</v>
      </c>
      <c r="E118" s="9">
        <v>19752</v>
      </c>
      <c r="F118" s="9" t="s">
        <v>4102</v>
      </c>
      <c r="G118" s="9">
        <v>5300</v>
      </c>
      <c r="H118" s="9" t="s">
        <v>4103</v>
      </c>
      <c r="I118" s="10">
        <v>16</v>
      </c>
      <c r="J118" s="2085" t="s">
        <v>4431</v>
      </c>
      <c r="K118" s="9"/>
      <c r="L118" s="458" t="s">
        <v>4460</v>
      </c>
      <c r="M118" s="249"/>
      <c r="N118" s="249"/>
      <c r="O118" s="249"/>
      <c r="P118" s="249"/>
      <c r="Q118" s="249"/>
      <c r="R118" s="249"/>
      <c r="T118" s="1836"/>
      <c r="U118" s="249"/>
      <c r="V118" s="249"/>
      <c r="W118" s="249"/>
      <c r="X118" s="249"/>
      <c r="Y118" s="249"/>
    </row>
    <row r="119" spans="1:25" s="41" customFormat="1">
      <c r="A119" s="25" t="s">
        <v>4120</v>
      </c>
      <c r="B119" s="14">
        <v>45333</v>
      </c>
      <c r="C119" s="9"/>
      <c r="D119" s="166"/>
      <c r="E119" s="9">
        <v>19853</v>
      </c>
      <c r="F119" s="9" t="s">
        <v>4102</v>
      </c>
      <c r="G119" s="9">
        <v>5300</v>
      </c>
      <c r="H119" s="9" t="s">
        <v>4488</v>
      </c>
      <c r="I119" s="10">
        <v>100</v>
      </c>
      <c r="J119" s="2084" t="s">
        <v>4359</v>
      </c>
      <c r="K119" s="56"/>
      <c r="L119" s="1895" t="s">
        <v>4489</v>
      </c>
      <c r="M119" s="249"/>
      <c r="N119" s="249"/>
      <c r="O119" s="249"/>
      <c r="P119" s="249"/>
      <c r="Q119" s="249"/>
      <c r="R119" s="249"/>
      <c r="T119" s="1836"/>
      <c r="U119" s="249"/>
      <c r="V119" s="249"/>
      <c r="W119" s="249"/>
      <c r="X119" s="249"/>
      <c r="Y119" s="249"/>
    </row>
    <row r="120" spans="1:25" s="41" customFormat="1">
      <c r="A120" s="234" t="s">
        <v>4120</v>
      </c>
      <c r="B120" s="1885">
        <v>45713</v>
      </c>
      <c r="C120" s="24"/>
      <c r="D120" s="2059"/>
      <c r="E120" s="24">
        <v>20026</v>
      </c>
      <c r="F120" s="24" t="s">
        <v>1115</v>
      </c>
      <c r="G120" s="24">
        <v>5300</v>
      </c>
      <c r="H120" s="24" t="s">
        <v>4391</v>
      </c>
      <c r="I120" s="1048">
        <v>100</v>
      </c>
      <c r="J120" s="2078"/>
      <c r="K120" s="24"/>
      <c r="L120" s="461"/>
      <c r="M120" s="249"/>
      <c r="N120" s="249"/>
      <c r="O120" s="249"/>
      <c r="P120" s="249"/>
      <c r="Q120" s="249"/>
      <c r="R120" s="249"/>
      <c r="T120" s="1836"/>
      <c r="U120" s="249"/>
      <c r="V120" s="249"/>
      <c r="W120" s="249"/>
      <c r="X120" s="249"/>
      <c r="Y120" s="249"/>
    </row>
    <row r="121" spans="1:25" s="41" customFormat="1">
      <c r="A121" s="234"/>
      <c r="B121" s="1885"/>
      <c r="C121" s="24"/>
      <c r="D121" s="2059"/>
      <c r="E121" s="24"/>
      <c r="F121" s="24"/>
      <c r="G121" s="24"/>
      <c r="H121" s="24"/>
      <c r="I121" s="1048"/>
      <c r="J121" s="2078"/>
      <c r="K121" s="24"/>
      <c r="L121" s="461"/>
      <c r="M121" s="249"/>
      <c r="N121" s="249"/>
      <c r="O121" s="249"/>
      <c r="P121" s="249"/>
      <c r="Q121" s="249"/>
      <c r="R121" s="249"/>
      <c r="T121" s="1836"/>
      <c r="U121" s="249"/>
      <c r="V121" s="249"/>
      <c r="W121" s="249"/>
      <c r="X121" s="249"/>
      <c r="Y121" s="249"/>
    </row>
    <row r="122" spans="1:25" s="41" customFormat="1" ht="9" customHeight="1">
      <c r="A122" s="2555"/>
      <c r="B122" s="2556"/>
      <c r="C122" s="2556"/>
      <c r="D122" s="2556"/>
      <c r="E122" s="2556"/>
      <c r="F122" s="2556"/>
      <c r="G122" s="2556"/>
      <c r="H122" s="2556"/>
      <c r="I122" s="2556"/>
      <c r="J122" s="2556"/>
      <c r="K122" s="2556"/>
      <c r="L122" s="2557"/>
      <c r="M122" s="249"/>
      <c r="N122" s="249"/>
      <c r="O122" s="249"/>
      <c r="P122" s="249"/>
      <c r="Q122" s="249"/>
      <c r="R122" s="249"/>
      <c r="T122" s="1836"/>
      <c r="U122" s="249"/>
      <c r="V122" s="249"/>
      <c r="W122" s="249"/>
      <c r="X122" s="249"/>
      <c r="Y122" s="249"/>
    </row>
    <row r="123" spans="1:25" s="41" customFormat="1">
      <c r="A123" s="234" t="s">
        <v>4101</v>
      </c>
      <c r="B123" s="1885">
        <v>45692</v>
      </c>
      <c r="C123" s="24"/>
      <c r="D123" s="2059"/>
      <c r="E123" s="24">
        <v>20232</v>
      </c>
      <c r="F123" s="24" t="s">
        <v>1115</v>
      </c>
      <c r="G123" s="24">
        <v>5307</v>
      </c>
      <c r="H123" s="24" t="s">
        <v>739</v>
      </c>
      <c r="I123" s="1048">
        <v>100</v>
      </c>
      <c r="J123" s="2078"/>
      <c r="K123" s="24"/>
      <c r="L123" s="461" t="s">
        <v>4433</v>
      </c>
      <c r="M123" s="249"/>
      <c r="N123" s="249"/>
      <c r="O123" s="249"/>
      <c r="P123" s="249"/>
      <c r="Q123" s="249"/>
      <c r="R123" s="249"/>
      <c r="T123" s="1836"/>
      <c r="U123" s="249"/>
      <c r="V123" s="249"/>
      <c r="W123" s="249"/>
      <c r="X123" s="249"/>
      <c r="Y123" s="249"/>
    </row>
    <row r="124" spans="1:25" s="41" customFormat="1">
      <c r="A124" s="234" t="s">
        <v>4120</v>
      </c>
      <c r="B124" s="1885">
        <v>45702</v>
      </c>
      <c r="C124" s="24"/>
      <c r="D124" s="2059"/>
      <c r="E124" s="24">
        <v>20233</v>
      </c>
      <c r="F124" s="24" t="s">
        <v>44</v>
      </c>
      <c r="G124" s="24">
        <v>5668</v>
      </c>
      <c r="H124" s="24" t="s">
        <v>4385</v>
      </c>
      <c r="I124" s="1048">
        <v>100</v>
      </c>
      <c r="J124" s="2078" t="s">
        <v>1189</v>
      </c>
      <c r="K124" s="24" t="s">
        <v>4386</v>
      </c>
      <c r="L124" s="461"/>
      <c r="M124" s="249"/>
      <c r="N124" s="249"/>
      <c r="O124" s="249"/>
      <c r="P124" s="249"/>
      <c r="Q124" s="249"/>
      <c r="R124" s="249"/>
      <c r="T124" s="1836"/>
      <c r="U124" s="249"/>
      <c r="V124" s="249"/>
      <c r="W124" s="249"/>
      <c r="X124" s="249"/>
      <c r="Y124" s="249"/>
    </row>
    <row r="125" spans="1:25" s="41" customFormat="1">
      <c r="A125" s="234"/>
      <c r="B125" s="1885"/>
      <c r="C125" s="24"/>
      <c r="D125" s="2059"/>
      <c r="E125" s="24"/>
      <c r="F125" s="24"/>
      <c r="G125" s="24"/>
      <c r="H125" s="24"/>
      <c r="I125" s="1048"/>
      <c r="J125" s="2078"/>
      <c r="K125" s="24"/>
      <c r="L125" s="461"/>
      <c r="M125" s="249"/>
      <c r="N125" s="249"/>
      <c r="O125" s="249"/>
      <c r="P125" s="249"/>
      <c r="Q125" s="249"/>
      <c r="R125" s="249"/>
      <c r="T125" s="1836"/>
      <c r="U125" s="249"/>
      <c r="V125" s="249"/>
      <c r="W125" s="249"/>
      <c r="X125" s="249"/>
      <c r="Y125" s="249"/>
    </row>
    <row r="126" spans="1:25" s="41" customFormat="1">
      <c r="A126" s="234"/>
      <c r="B126" s="1885"/>
      <c r="C126" s="24"/>
      <c r="D126" s="2059"/>
      <c r="E126" s="24"/>
      <c r="F126" s="24"/>
      <c r="G126" s="24"/>
      <c r="H126" s="24"/>
      <c r="I126" s="1048"/>
      <c r="J126" s="2078"/>
      <c r="K126" s="24"/>
      <c r="L126" s="461"/>
      <c r="M126" s="249"/>
      <c r="N126" s="249"/>
      <c r="O126" s="249"/>
      <c r="P126" s="249"/>
      <c r="Q126" s="249"/>
      <c r="R126" s="249"/>
      <c r="T126" s="1836"/>
      <c r="U126" s="249"/>
      <c r="V126" s="249"/>
      <c r="W126" s="249"/>
      <c r="X126" s="249"/>
      <c r="Y126" s="249"/>
    </row>
    <row r="127" spans="1:25" s="41" customFormat="1" ht="9" customHeight="1">
      <c r="A127" s="2555"/>
      <c r="B127" s="2556"/>
      <c r="C127" s="2556"/>
      <c r="D127" s="2556"/>
      <c r="E127" s="2556"/>
      <c r="F127" s="2556"/>
      <c r="G127" s="2556"/>
      <c r="H127" s="2556"/>
      <c r="I127" s="2556"/>
      <c r="J127" s="2556"/>
      <c r="K127" s="2556"/>
      <c r="L127" s="2557"/>
      <c r="M127" s="249"/>
      <c r="N127" s="249"/>
      <c r="O127" s="249"/>
      <c r="P127" s="249"/>
      <c r="Q127" s="249"/>
      <c r="R127" s="249"/>
      <c r="T127" s="1836"/>
      <c r="U127" s="249"/>
      <c r="V127" s="249"/>
      <c r="W127" s="249"/>
      <c r="X127" s="249"/>
      <c r="Y127" s="249"/>
    </row>
    <row r="128" spans="1:25" s="16" customFormat="1">
      <c r="A128" s="25" t="s">
        <v>4101</v>
      </c>
      <c r="B128" s="14">
        <v>45326</v>
      </c>
      <c r="C128" s="14">
        <v>45678</v>
      </c>
      <c r="D128" s="166" t="s">
        <v>6</v>
      </c>
      <c r="E128" s="9">
        <v>19829</v>
      </c>
      <c r="F128" s="9" t="s">
        <v>1221</v>
      </c>
      <c r="G128" s="9">
        <v>5643</v>
      </c>
      <c r="H128" s="2048" t="s">
        <v>4115</v>
      </c>
      <c r="I128" s="10">
        <v>100</v>
      </c>
      <c r="J128" s="9"/>
      <c r="K128" s="9"/>
      <c r="L128" s="458"/>
      <c r="S128" s="15"/>
    </row>
    <row r="129" spans="1:25" s="16" customFormat="1">
      <c r="A129" s="25" t="s">
        <v>4101</v>
      </c>
      <c r="B129" s="14">
        <v>45340</v>
      </c>
      <c r="C129" s="14"/>
      <c r="D129" s="166"/>
      <c r="E129" s="9">
        <v>19830</v>
      </c>
      <c r="F129" s="9" t="s">
        <v>1221</v>
      </c>
      <c r="G129" s="9"/>
      <c r="H129" s="2048" t="s">
        <v>4115</v>
      </c>
      <c r="I129" s="10">
        <v>100</v>
      </c>
      <c r="J129" s="56"/>
      <c r="K129" s="56" t="s">
        <v>4359</v>
      </c>
      <c r="L129" s="1895"/>
      <c r="S129" s="15"/>
    </row>
    <row r="130" spans="1:25" s="16" customFormat="1">
      <c r="A130" s="25" t="s">
        <v>4101</v>
      </c>
      <c r="B130" s="14">
        <v>45713</v>
      </c>
      <c r="C130" s="9"/>
      <c r="D130" s="166"/>
      <c r="E130" s="9">
        <v>20061</v>
      </c>
      <c r="F130" s="9" t="s">
        <v>1221</v>
      </c>
      <c r="G130" s="9"/>
      <c r="H130" s="2048" t="s">
        <v>4115</v>
      </c>
      <c r="I130" s="10">
        <v>100</v>
      </c>
      <c r="J130" s="56" t="s">
        <v>4565</v>
      </c>
      <c r="K130" s="56" t="s">
        <v>4359</v>
      </c>
      <c r="L130" s="1895"/>
      <c r="S130" s="15"/>
    </row>
    <row r="131" spans="1:25" s="16" customFormat="1">
      <c r="A131" s="25" t="s">
        <v>4101</v>
      </c>
      <c r="B131" s="14">
        <v>45699</v>
      </c>
      <c r="C131" s="14">
        <v>45663</v>
      </c>
      <c r="D131" s="166" t="s">
        <v>12</v>
      </c>
      <c r="E131" s="9">
        <v>20107</v>
      </c>
      <c r="F131" s="9" t="s">
        <v>1221</v>
      </c>
      <c r="G131" s="9">
        <v>5643</v>
      </c>
      <c r="H131" s="2174" t="s">
        <v>4115</v>
      </c>
      <c r="I131" s="10">
        <v>100</v>
      </c>
      <c r="J131" s="9"/>
      <c r="K131" s="9" t="s">
        <v>4359</v>
      </c>
      <c r="L131" s="458"/>
      <c r="S131" s="15"/>
    </row>
    <row r="132" spans="1:25" s="16" customFormat="1">
      <c r="A132" s="234"/>
      <c r="B132" s="1885"/>
      <c r="C132" s="24"/>
      <c r="D132" s="2059"/>
      <c r="E132" s="24"/>
      <c r="F132" s="24"/>
      <c r="G132" s="24"/>
      <c r="H132" s="2043"/>
      <c r="I132" s="1048"/>
      <c r="J132" s="24"/>
      <c r="K132" s="24"/>
      <c r="L132" s="461"/>
      <c r="S132" s="15"/>
    </row>
    <row r="133" spans="1:25" s="41" customFormat="1">
      <c r="A133" s="234"/>
      <c r="B133" s="1885"/>
      <c r="C133" s="24"/>
      <c r="D133" s="2059"/>
      <c r="E133" s="24"/>
      <c r="F133" s="24"/>
      <c r="G133" s="24"/>
      <c r="H133" s="24"/>
      <c r="I133" s="1048"/>
      <c r="J133" s="2078"/>
      <c r="K133" s="24"/>
      <c r="L133" s="461"/>
      <c r="M133" s="249"/>
      <c r="N133" s="249"/>
      <c r="O133" s="249"/>
      <c r="P133" s="249"/>
      <c r="Q133" s="249"/>
      <c r="R133" s="249"/>
      <c r="T133" s="1836"/>
      <c r="U133" s="249"/>
      <c r="V133" s="249"/>
      <c r="W133" s="249"/>
      <c r="X133" s="249"/>
      <c r="Y133" s="249"/>
    </row>
    <row r="134" spans="1:25" s="41" customFormat="1" ht="9.75" customHeight="1">
      <c r="A134" s="2555"/>
      <c r="B134" s="2556"/>
      <c r="C134" s="2556"/>
      <c r="D134" s="2556"/>
      <c r="E134" s="2556"/>
      <c r="F134" s="2556"/>
      <c r="G134" s="2556"/>
      <c r="H134" s="2556"/>
      <c r="I134" s="2556"/>
      <c r="J134" s="2556"/>
      <c r="K134" s="2556"/>
      <c r="L134" s="2557"/>
      <c r="M134" s="249"/>
      <c r="N134" s="249"/>
      <c r="O134" s="249"/>
      <c r="P134" s="249"/>
      <c r="Q134" s="249"/>
      <c r="R134" s="249"/>
      <c r="T134" s="1836"/>
      <c r="U134" s="249"/>
      <c r="V134" s="249"/>
      <c r="W134" s="249"/>
      <c r="X134" s="249"/>
      <c r="Y134" s="249"/>
    </row>
    <row r="135" spans="1:25" s="15" customFormat="1">
      <c r="A135" s="35" t="s">
        <v>4101</v>
      </c>
      <c r="B135" s="1843">
        <v>45326</v>
      </c>
      <c r="C135" s="1843"/>
      <c r="D135" s="2062"/>
      <c r="E135" s="1835">
        <v>19751</v>
      </c>
      <c r="F135" s="2049" t="s">
        <v>1221</v>
      </c>
      <c r="G135" s="2049">
        <v>5299</v>
      </c>
      <c r="H135" s="2049" t="s">
        <v>4100</v>
      </c>
      <c r="I135" s="1949">
        <v>20</v>
      </c>
      <c r="J135" s="2052" t="s">
        <v>4151</v>
      </c>
      <c r="K135" s="2089" t="s">
        <v>4359</v>
      </c>
      <c r="L135" s="790"/>
      <c r="M135" s="1605"/>
      <c r="N135" s="16"/>
      <c r="O135" s="16"/>
      <c r="P135" s="16"/>
      <c r="Q135" s="16"/>
      <c r="R135" s="16"/>
      <c r="T135" s="16"/>
      <c r="U135" s="16"/>
      <c r="V135" s="16"/>
      <c r="W135" s="16"/>
      <c r="X135" s="16"/>
      <c r="Y135" s="16"/>
    </row>
    <row r="136" spans="1:25" s="41" customFormat="1">
      <c r="A136" s="25" t="s">
        <v>4120</v>
      </c>
      <c r="B136" s="14">
        <v>45326</v>
      </c>
      <c r="C136" s="14">
        <v>45673</v>
      </c>
      <c r="D136" s="166" t="s">
        <v>12</v>
      </c>
      <c r="E136" s="9">
        <v>19857</v>
      </c>
      <c r="F136" s="9" t="s">
        <v>1221</v>
      </c>
      <c r="G136" s="9">
        <v>5299</v>
      </c>
      <c r="H136" s="9" t="s">
        <v>4100</v>
      </c>
      <c r="I136" s="10">
        <v>10</v>
      </c>
      <c r="J136" s="10" t="s">
        <v>4151</v>
      </c>
      <c r="K136" s="10" t="s">
        <v>4359</v>
      </c>
      <c r="L136" s="458" t="s">
        <v>4410</v>
      </c>
      <c r="M136" s="249"/>
      <c r="N136" s="249"/>
      <c r="O136" s="249"/>
      <c r="P136" s="249"/>
      <c r="Q136" s="249"/>
      <c r="R136" s="249"/>
      <c r="T136" s="1836"/>
      <c r="U136" s="249"/>
      <c r="V136" s="249"/>
      <c r="W136" s="249"/>
      <c r="X136" s="249"/>
      <c r="Y136" s="249"/>
    </row>
    <row r="137" spans="1:25" s="41" customFormat="1">
      <c r="A137" s="25" t="s">
        <v>4120</v>
      </c>
      <c r="B137" s="14">
        <v>45340</v>
      </c>
      <c r="C137" s="9"/>
      <c r="D137" s="166"/>
      <c r="E137" s="9">
        <v>19858</v>
      </c>
      <c r="F137" s="9" t="s">
        <v>1221</v>
      </c>
      <c r="G137" s="9">
        <v>5299</v>
      </c>
      <c r="H137" s="9" t="s">
        <v>4100</v>
      </c>
      <c r="I137" s="10">
        <v>10</v>
      </c>
      <c r="J137" s="57" t="s">
        <v>4151</v>
      </c>
      <c r="K137" s="57" t="s">
        <v>4359</v>
      </c>
      <c r="L137" s="1895" t="s">
        <v>4410</v>
      </c>
      <c r="M137" s="249"/>
      <c r="N137" s="249"/>
      <c r="O137" s="249"/>
      <c r="P137" s="249"/>
      <c r="Q137" s="249"/>
      <c r="R137" s="249"/>
      <c r="T137" s="1836"/>
      <c r="U137" s="249"/>
      <c r="V137" s="249"/>
      <c r="W137" s="249"/>
      <c r="X137" s="249"/>
      <c r="Y137" s="249"/>
    </row>
    <row r="138" spans="1:25" s="41" customFormat="1">
      <c r="A138" s="234"/>
      <c r="B138" s="1885"/>
      <c r="C138" s="24"/>
      <c r="D138" s="2059"/>
      <c r="E138" s="24"/>
      <c r="F138" s="24"/>
      <c r="G138" s="24"/>
      <c r="H138" s="24"/>
      <c r="I138" s="1048"/>
      <c r="J138" s="1048"/>
      <c r="K138" s="1048"/>
      <c r="L138" s="461"/>
      <c r="M138" s="249"/>
      <c r="N138" s="249"/>
      <c r="O138" s="249"/>
      <c r="P138" s="249"/>
      <c r="Q138" s="249"/>
      <c r="R138" s="249"/>
      <c r="T138" s="1836"/>
      <c r="U138" s="249"/>
      <c r="V138" s="249"/>
      <c r="W138" s="249"/>
      <c r="X138" s="249"/>
      <c r="Y138" s="249"/>
    </row>
    <row r="139" spans="1:25" s="41" customFormat="1">
      <c r="A139" s="234"/>
      <c r="B139" s="1885"/>
      <c r="C139" s="24"/>
      <c r="D139" s="2059"/>
      <c r="E139" s="24"/>
      <c r="F139" s="24"/>
      <c r="G139" s="24"/>
      <c r="H139" s="24"/>
      <c r="I139" s="1048"/>
      <c r="J139" s="1048"/>
      <c r="K139" s="1048"/>
      <c r="L139" s="461"/>
      <c r="M139" s="249"/>
      <c r="N139" s="249"/>
      <c r="O139" s="249"/>
      <c r="P139" s="249"/>
      <c r="Q139" s="249"/>
      <c r="R139" s="249"/>
      <c r="T139" s="1836"/>
      <c r="U139" s="249"/>
      <c r="V139" s="249"/>
      <c r="W139" s="249"/>
      <c r="X139" s="249"/>
      <c r="Y139" s="249"/>
    </row>
    <row r="140" spans="1:25" s="41" customFormat="1">
      <c r="A140" s="234"/>
      <c r="B140" s="1885"/>
      <c r="C140" s="24"/>
      <c r="D140" s="2059"/>
      <c r="E140" s="24"/>
      <c r="F140" s="24"/>
      <c r="G140" s="24"/>
      <c r="H140" s="24"/>
      <c r="I140" s="1048"/>
      <c r="J140" s="1048"/>
      <c r="K140" s="1048"/>
      <c r="L140" s="461"/>
      <c r="M140" s="249"/>
      <c r="N140" s="249"/>
      <c r="O140" s="249"/>
      <c r="P140" s="249"/>
      <c r="Q140" s="249"/>
      <c r="R140" s="249"/>
      <c r="T140" s="1836"/>
      <c r="U140" s="249"/>
      <c r="V140" s="249"/>
      <c r="W140" s="249"/>
      <c r="X140" s="249"/>
      <c r="Y140" s="249"/>
    </row>
    <row r="141" spans="1:25" s="41" customFormat="1">
      <c r="A141" s="234"/>
      <c r="B141" s="1885"/>
      <c r="C141" s="24"/>
      <c r="D141" s="2059"/>
      <c r="E141" s="24"/>
      <c r="F141" s="24"/>
      <c r="G141" s="24"/>
      <c r="H141" s="24"/>
      <c r="I141" s="1048"/>
      <c r="J141" s="2078"/>
      <c r="K141" s="24"/>
      <c r="L141" s="461"/>
      <c r="M141" s="249"/>
      <c r="N141" s="249"/>
      <c r="O141" s="249"/>
      <c r="P141" s="249"/>
      <c r="Q141" s="249"/>
      <c r="R141" s="249"/>
      <c r="T141" s="1836"/>
      <c r="U141" s="249"/>
      <c r="V141" s="249"/>
      <c r="W141" s="249"/>
      <c r="X141" s="249"/>
      <c r="Y141" s="249"/>
    </row>
    <row r="142" spans="1:25" s="41" customFormat="1" ht="12" customHeight="1">
      <c r="A142" s="2555"/>
      <c r="B142" s="2556"/>
      <c r="C142" s="2556"/>
      <c r="D142" s="2556"/>
      <c r="E142" s="2556"/>
      <c r="F142" s="2556"/>
      <c r="G142" s="2556"/>
      <c r="H142" s="2556"/>
      <c r="I142" s="2556"/>
      <c r="J142" s="2556"/>
      <c r="K142" s="2556"/>
      <c r="L142" s="2557"/>
      <c r="M142" s="249"/>
      <c r="N142" s="249"/>
      <c r="O142" s="249"/>
      <c r="P142" s="249"/>
      <c r="Q142" s="249"/>
      <c r="R142" s="249"/>
      <c r="T142" s="1836"/>
      <c r="U142" s="249"/>
      <c r="V142" s="249"/>
      <c r="W142" s="249"/>
      <c r="X142" s="249"/>
      <c r="Y142" s="249"/>
    </row>
    <row r="143" spans="1:25" s="41" customFormat="1">
      <c r="A143" s="25" t="s">
        <v>4120</v>
      </c>
      <c r="B143" s="14">
        <v>45333</v>
      </c>
      <c r="C143" s="14">
        <v>45673</v>
      </c>
      <c r="D143" s="166" t="s">
        <v>12</v>
      </c>
      <c r="E143" s="9">
        <v>19856</v>
      </c>
      <c r="F143" s="9" t="s">
        <v>1221</v>
      </c>
      <c r="G143" s="9">
        <v>5310</v>
      </c>
      <c r="H143" s="9" t="s">
        <v>4100</v>
      </c>
      <c r="I143" s="10">
        <v>100</v>
      </c>
      <c r="J143" s="9" t="s">
        <v>4152</v>
      </c>
      <c r="K143" s="9" t="s">
        <v>4359</v>
      </c>
      <c r="L143" s="458" t="s">
        <v>4409</v>
      </c>
      <c r="M143" s="249"/>
      <c r="N143" s="249"/>
      <c r="O143" s="249"/>
      <c r="P143" s="249"/>
      <c r="Q143" s="249"/>
      <c r="R143" s="249"/>
      <c r="T143" s="1836"/>
      <c r="U143" s="249"/>
      <c r="V143" s="249"/>
      <c r="W143" s="249"/>
      <c r="X143" s="249"/>
      <c r="Y143" s="249"/>
    </row>
    <row r="144" spans="1:25" s="41" customFormat="1">
      <c r="A144" s="25" t="s">
        <v>4120</v>
      </c>
      <c r="B144" s="14">
        <v>45340</v>
      </c>
      <c r="C144" s="9"/>
      <c r="D144" s="166"/>
      <c r="E144" s="9">
        <v>19874</v>
      </c>
      <c r="F144" s="9" t="s">
        <v>1221</v>
      </c>
      <c r="G144" s="9">
        <v>5310</v>
      </c>
      <c r="H144" s="9" t="s">
        <v>4494</v>
      </c>
      <c r="I144" s="10">
        <v>100</v>
      </c>
      <c r="J144" s="56" t="s">
        <v>4152</v>
      </c>
      <c r="K144" s="56" t="s">
        <v>4359</v>
      </c>
      <c r="L144" s="1895" t="s">
        <v>4409</v>
      </c>
      <c r="M144" s="249"/>
      <c r="N144" s="249"/>
      <c r="O144" s="249"/>
      <c r="P144" s="249"/>
      <c r="Q144" s="249"/>
      <c r="R144" s="249"/>
      <c r="T144" s="1836"/>
      <c r="U144" s="249"/>
      <c r="V144" s="249"/>
      <c r="W144" s="249"/>
      <c r="X144" s="249"/>
      <c r="Y144" s="249"/>
    </row>
    <row r="145" spans="1:25" s="41" customFormat="1">
      <c r="A145" s="234"/>
      <c r="B145" s="1885"/>
      <c r="C145" s="24"/>
      <c r="D145" s="2059"/>
      <c r="E145" s="24"/>
      <c r="F145" s="24"/>
      <c r="G145" s="24"/>
      <c r="H145" s="24"/>
      <c r="I145" s="1048"/>
      <c r="J145" s="2078"/>
      <c r="K145" s="24"/>
      <c r="L145" s="461"/>
      <c r="M145" s="249"/>
      <c r="N145" s="249"/>
      <c r="O145" s="249"/>
      <c r="P145" s="249"/>
      <c r="Q145" s="249"/>
      <c r="R145" s="249"/>
      <c r="T145" s="1836"/>
      <c r="U145" s="249"/>
      <c r="V145" s="249"/>
      <c r="W145" s="249"/>
      <c r="X145" s="249"/>
      <c r="Y145" s="249"/>
    </row>
    <row r="146" spans="1:25" s="41" customFormat="1">
      <c r="A146" s="234"/>
      <c r="B146" s="1885"/>
      <c r="C146" s="24"/>
      <c r="D146" s="2059"/>
      <c r="E146" s="24"/>
      <c r="F146" s="24"/>
      <c r="G146" s="24"/>
      <c r="H146" s="24"/>
      <c r="I146" s="1048"/>
      <c r="J146" s="2078"/>
      <c r="K146" s="24"/>
      <c r="L146" s="461"/>
      <c r="M146" s="249"/>
      <c r="N146" s="249"/>
      <c r="O146" s="249"/>
      <c r="P146" s="249"/>
      <c r="Q146" s="249"/>
      <c r="R146" s="249"/>
      <c r="T146" s="1836"/>
      <c r="U146" s="249"/>
      <c r="V146" s="249"/>
      <c r="W146" s="249"/>
      <c r="X146" s="249"/>
      <c r="Y146" s="249"/>
    </row>
    <row r="147" spans="1:25" s="6" customFormat="1" ht="18.75">
      <c r="A147" s="2549" t="s">
        <v>4487</v>
      </c>
      <c r="B147" s="2550"/>
      <c r="C147" s="2550"/>
      <c r="D147" s="2550"/>
      <c r="E147" s="2550"/>
      <c r="F147" s="2550"/>
      <c r="G147" s="2550"/>
      <c r="H147" s="2550"/>
      <c r="I147" s="2550"/>
      <c r="J147" s="2550"/>
      <c r="K147" s="2550"/>
      <c r="L147" s="2551"/>
      <c r="S147"/>
    </row>
    <row r="148" spans="1:25" s="41" customFormat="1">
      <c r="A148" s="234" t="s">
        <v>4120</v>
      </c>
      <c r="B148" s="1885">
        <v>45369</v>
      </c>
      <c r="C148" s="24"/>
      <c r="D148" s="2059"/>
      <c r="E148" s="24">
        <v>19848</v>
      </c>
      <c r="F148" s="24" t="s">
        <v>1115</v>
      </c>
      <c r="G148" s="24">
        <v>5309</v>
      </c>
      <c r="H148" s="24" t="s">
        <v>4123</v>
      </c>
      <c r="I148" s="1048">
        <v>50</v>
      </c>
      <c r="J148" s="2078"/>
      <c r="K148" s="24"/>
      <c r="L148" s="461" t="s">
        <v>4404</v>
      </c>
      <c r="M148" s="249"/>
      <c r="N148" s="249"/>
      <c r="O148" s="249"/>
      <c r="P148" s="249"/>
      <c r="Q148" s="249"/>
      <c r="R148" s="249"/>
      <c r="T148" s="1836"/>
      <c r="U148" s="249"/>
      <c r="V148" s="249"/>
      <c r="W148" s="249"/>
      <c r="X148" s="249"/>
      <c r="Y148" s="249"/>
    </row>
    <row r="149" spans="1:25" s="41" customFormat="1">
      <c r="A149" s="234"/>
      <c r="B149" s="1885"/>
      <c r="C149" s="24"/>
      <c r="D149" s="2059"/>
      <c r="E149" s="24"/>
      <c r="F149" s="24"/>
      <c r="G149" s="24"/>
      <c r="H149" s="24"/>
      <c r="I149" s="1048"/>
      <c r="J149" s="2078"/>
      <c r="K149" s="24"/>
      <c r="L149" s="461"/>
      <c r="M149" s="249"/>
      <c r="N149" s="249"/>
      <c r="O149" s="249"/>
      <c r="P149" s="249"/>
      <c r="Q149" s="249"/>
      <c r="R149" s="249"/>
      <c r="T149" s="1836"/>
      <c r="U149" s="249"/>
      <c r="V149" s="249"/>
      <c r="W149" s="249"/>
      <c r="X149" s="249"/>
      <c r="Y149" s="249"/>
    </row>
    <row r="150" spans="1:25" s="41" customFormat="1">
      <c r="A150" s="234"/>
      <c r="B150" s="1885"/>
      <c r="C150" s="24"/>
      <c r="D150" s="2059"/>
      <c r="E150" s="24"/>
      <c r="F150" s="24"/>
      <c r="G150" s="24"/>
      <c r="H150" s="24"/>
      <c r="I150" s="1048"/>
      <c r="J150" s="2078"/>
      <c r="K150" s="24"/>
      <c r="L150" s="461"/>
      <c r="M150" s="249"/>
      <c r="N150" s="249"/>
      <c r="O150" s="249"/>
      <c r="P150" s="249"/>
      <c r="Q150" s="249"/>
      <c r="R150" s="249"/>
      <c r="T150" s="1836"/>
      <c r="U150" s="249"/>
      <c r="V150" s="249"/>
      <c r="W150" s="249"/>
      <c r="X150" s="249"/>
      <c r="Y150" s="249"/>
    </row>
    <row r="151" spans="1:25" s="41" customFormat="1" ht="11.25" customHeight="1">
      <c r="A151" s="2555"/>
      <c r="B151" s="2556"/>
      <c r="C151" s="2556"/>
      <c r="D151" s="2556"/>
      <c r="E151" s="2556"/>
      <c r="F151" s="2556"/>
      <c r="G151" s="2556"/>
      <c r="H151" s="2556"/>
      <c r="I151" s="2556"/>
      <c r="J151" s="2556"/>
      <c r="K151" s="2556"/>
      <c r="L151" s="2557"/>
      <c r="M151" s="249"/>
      <c r="N151" s="249"/>
      <c r="O151" s="249"/>
      <c r="P151" s="249"/>
      <c r="Q151" s="249"/>
      <c r="R151" s="249"/>
      <c r="T151" s="1836"/>
      <c r="U151" s="249"/>
      <c r="V151" s="249"/>
      <c r="W151" s="249"/>
      <c r="X151" s="249"/>
      <c r="Y151" s="249"/>
    </row>
    <row r="152" spans="1:25" s="41" customFormat="1">
      <c r="A152" s="25" t="s">
        <v>4120</v>
      </c>
      <c r="B152" s="14">
        <v>45340</v>
      </c>
      <c r="C152" s="9"/>
      <c r="D152" s="166"/>
      <c r="E152" s="9">
        <v>19851</v>
      </c>
      <c r="F152" s="9" t="s">
        <v>1221</v>
      </c>
      <c r="G152" s="9">
        <v>5305</v>
      </c>
      <c r="H152" s="9" t="s">
        <v>4115</v>
      </c>
      <c r="I152" s="10">
        <v>300</v>
      </c>
      <c r="J152" s="2084" t="s">
        <v>4431</v>
      </c>
      <c r="K152" s="56"/>
      <c r="L152" s="1895" t="s">
        <v>4405</v>
      </c>
      <c r="M152" s="249"/>
      <c r="N152" s="249"/>
      <c r="O152" s="249"/>
      <c r="P152" s="249"/>
      <c r="Q152" s="249"/>
      <c r="R152" s="249"/>
      <c r="T152" s="1836"/>
      <c r="U152" s="249"/>
      <c r="V152" s="249"/>
      <c r="W152" s="249"/>
      <c r="X152" s="249"/>
      <c r="Y152" s="249"/>
    </row>
    <row r="153" spans="1:25" s="41" customFormat="1">
      <c r="A153" s="25" t="s">
        <v>4120</v>
      </c>
      <c r="B153" s="14">
        <v>45713</v>
      </c>
      <c r="C153" s="9"/>
      <c r="D153" s="166"/>
      <c r="E153" s="9">
        <v>20279</v>
      </c>
      <c r="F153" s="9" t="s">
        <v>1221</v>
      </c>
      <c r="G153" s="9">
        <v>5643</v>
      </c>
      <c r="H153" s="9" t="s">
        <v>4115</v>
      </c>
      <c r="I153" s="10">
        <v>300</v>
      </c>
      <c r="J153" s="2084" t="s">
        <v>4431</v>
      </c>
      <c r="K153" s="56"/>
      <c r="L153" s="1895" t="s">
        <v>4624</v>
      </c>
      <c r="M153" s="249"/>
      <c r="N153" s="249"/>
      <c r="O153" s="249"/>
      <c r="P153" s="249"/>
      <c r="Q153" s="249"/>
      <c r="R153" s="249"/>
      <c r="T153" s="1836"/>
      <c r="U153" s="249"/>
      <c r="V153" s="249"/>
      <c r="W153" s="249"/>
      <c r="X153" s="249"/>
      <c r="Y153" s="249"/>
    </row>
    <row r="154" spans="1:25" s="41" customFormat="1">
      <c r="A154" s="234" t="s">
        <v>4101</v>
      </c>
      <c r="B154" s="1885">
        <v>45727</v>
      </c>
      <c r="C154" s="24"/>
      <c r="D154" s="2059"/>
      <c r="E154" s="24">
        <v>20272</v>
      </c>
      <c r="F154" s="24" t="s">
        <v>1221</v>
      </c>
      <c r="G154" s="24">
        <v>5653</v>
      </c>
      <c r="H154" s="24" t="s">
        <v>4100</v>
      </c>
      <c r="I154" s="1048">
        <v>10</v>
      </c>
      <c r="J154" s="2078" t="s">
        <v>4151</v>
      </c>
      <c r="K154" s="24"/>
      <c r="L154" s="461"/>
      <c r="M154" s="249"/>
      <c r="N154" s="249"/>
      <c r="O154" s="249"/>
      <c r="P154" s="249"/>
      <c r="Q154" s="249"/>
      <c r="R154" s="249"/>
      <c r="T154" s="1836"/>
      <c r="U154" s="249"/>
      <c r="V154" s="249"/>
      <c r="W154" s="249"/>
      <c r="X154" s="249"/>
      <c r="Y154" s="249"/>
    </row>
    <row r="155" spans="1:25" s="41" customFormat="1">
      <c r="A155" s="234" t="s">
        <v>4101</v>
      </c>
      <c r="B155" s="1885">
        <v>45727</v>
      </c>
      <c r="C155" s="24"/>
      <c r="D155" s="2059"/>
      <c r="E155" s="24">
        <v>20275</v>
      </c>
      <c r="F155" s="24" t="s">
        <v>1115</v>
      </c>
      <c r="G155" s="24">
        <v>5654</v>
      </c>
      <c r="H155" s="24" t="s">
        <v>4391</v>
      </c>
      <c r="I155" s="1048">
        <v>10</v>
      </c>
      <c r="J155" s="2078"/>
      <c r="K155" s="24"/>
      <c r="L155" s="461"/>
      <c r="M155" s="249"/>
      <c r="N155" s="249"/>
      <c r="O155" s="249"/>
      <c r="P155" s="249"/>
      <c r="Q155" s="249"/>
      <c r="R155" s="249"/>
      <c r="T155" s="1836"/>
      <c r="U155" s="249"/>
      <c r="V155" s="249"/>
      <c r="W155" s="249"/>
      <c r="X155" s="249"/>
      <c r="Y155" s="249"/>
    </row>
    <row r="156" spans="1:25" s="41" customFormat="1">
      <c r="A156" s="234" t="s">
        <v>4120</v>
      </c>
      <c r="B156" s="1885">
        <v>45720</v>
      </c>
      <c r="C156" s="24"/>
      <c r="D156" s="2059"/>
      <c r="E156" s="24">
        <v>20280</v>
      </c>
      <c r="F156" s="24" t="s">
        <v>1115</v>
      </c>
      <c r="G156" s="24">
        <v>5654</v>
      </c>
      <c r="H156" s="24" t="s">
        <v>4391</v>
      </c>
      <c r="I156" s="1048">
        <v>100</v>
      </c>
      <c r="J156" s="2078"/>
      <c r="K156" s="24"/>
      <c r="L156" s="461" t="s">
        <v>4408</v>
      </c>
      <c r="M156" s="249"/>
      <c r="N156" s="249"/>
      <c r="O156" s="249"/>
      <c r="P156" s="249"/>
      <c r="Q156" s="249"/>
      <c r="R156" s="249"/>
      <c r="T156" s="1836"/>
      <c r="U156" s="249"/>
      <c r="V156" s="249"/>
      <c r="W156" s="249"/>
      <c r="X156" s="249"/>
      <c r="Y156" s="249"/>
    </row>
    <row r="157" spans="1:25" s="41" customFormat="1">
      <c r="A157" s="25" t="s">
        <v>4120</v>
      </c>
      <c r="B157" s="14">
        <v>45720</v>
      </c>
      <c r="C157" s="9"/>
      <c r="D157" s="166"/>
      <c r="E157" s="9">
        <v>20281</v>
      </c>
      <c r="F157" s="9" t="s">
        <v>1221</v>
      </c>
      <c r="G157" s="9">
        <v>5652</v>
      </c>
      <c r="H157" s="9" t="s">
        <v>4100</v>
      </c>
      <c r="I157" s="10">
        <v>100</v>
      </c>
      <c r="J157" s="2084" t="s">
        <v>4359</v>
      </c>
      <c r="K157" s="56"/>
      <c r="L157" s="1895" t="s">
        <v>4625</v>
      </c>
      <c r="M157" s="249"/>
      <c r="N157" s="249"/>
      <c r="O157" s="249"/>
      <c r="P157" s="249"/>
      <c r="Q157" s="249"/>
      <c r="R157" s="249"/>
      <c r="T157" s="1836"/>
      <c r="U157" s="249"/>
      <c r="V157" s="249"/>
      <c r="W157" s="249"/>
      <c r="X157" s="249"/>
      <c r="Y157" s="249"/>
    </row>
    <row r="158" spans="1:25" s="41" customFormat="1">
      <c r="A158" s="234" t="s">
        <v>4120</v>
      </c>
      <c r="B158" s="1885">
        <v>45727</v>
      </c>
      <c r="C158" s="24"/>
      <c r="D158" s="2059"/>
      <c r="E158" s="24">
        <v>20290</v>
      </c>
      <c r="F158" s="24" t="s">
        <v>1115</v>
      </c>
      <c r="G158" s="24">
        <v>5688</v>
      </c>
      <c r="H158" s="24" t="s">
        <v>4123</v>
      </c>
      <c r="I158" s="1048">
        <v>50</v>
      </c>
      <c r="J158" s="2078"/>
      <c r="K158" s="24"/>
      <c r="L158" s="461" t="s">
        <v>4404</v>
      </c>
      <c r="M158" s="249"/>
      <c r="N158" s="249"/>
      <c r="O158" s="249"/>
      <c r="P158" s="249"/>
      <c r="Q158" s="249"/>
      <c r="R158" s="249"/>
      <c r="T158" s="1836"/>
      <c r="U158" s="249"/>
      <c r="V158" s="249"/>
      <c r="W158" s="249"/>
      <c r="X158" s="249"/>
      <c r="Y158" s="249"/>
    </row>
    <row r="159" spans="1:25" s="41" customFormat="1">
      <c r="A159" s="234" t="s">
        <v>4120</v>
      </c>
      <c r="B159" s="1885">
        <v>45741</v>
      </c>
      <c r="C159" s="24"/>
      <c r="D159" s="2059"/>
      <c r="E159" s="24">
        <v>20291</v>
      </c>
      <c r="F159" s="24" t="s">
        <v>1221</v>
      </c>
      <c r="G159" s="24">
        <v>5643</v>
      </c>
      <c r="H159" s="24" t="s">
        <v>4115</v>
      </c>
      <c r="I159" s="1048">
        <v>300</v>
      </c>
      <c r="J159" s="2078" t="s">
        <v>682</v>
      </c>
      <c r="K159" s="24"/>
      <c r="L159" s="461" t="s">
        <v>4628</v>
      </c>
      <c r="M159" s="249"/>
      <c r="N159" s="249"/>
      <c r="O159" s="249"/>
      <c r="P159" s="249"/>
      <c r="Q159" s="249"/>
      <c r="R159" s="249"/>
      <c r="T159" s="1836"/>
      <c r="U159" s="249"/>
      <c r="V159" s="249"/>
      <c r="W159" s="249"/>
      <c r="X159" s="249"/>
      <c r="Y159" s="249"/>
    </row>
    <row r="160" spans="1:25" s="41" customFormat="1">
      <c r="A160" s="234" t="s">
        <v>4120</v>
      </c>
      <c r="B160" s="1885">
        <v>45734</v>
      </c>
      <c r="C160" s="24"/>
      <c r="D160" s="2059"/>
      <c r="E160" s="24">
        <v>20293</v>
      </c>
      <c r="F160" s="24" t="s">
        <v>1115</v>
      </c>
      <c r="G160" s="24">
        <v>5654</v>
      </c>
      <c r="H160" s="24" t="s">
        <v>4391</v>
      </c>
      <c r="I160" s="1048">
        <v>100</v>
      </c>
      <c r="J160" s="2078" t="s">
        <v>682</v>
      </c>
      <c r="K160" s="24"/>
      <c r="L160" s="461" t="s">
        <v>4408</v>
      </c>
      <c r="M160" s="249"/>
      <c r="N160" s="249"/>
      <c r="O160" s="249"/>
      <c r="P160" s="249"/>
      <c r="Q160" s="249"/>
      <c r="R160" s="249"/>
      <c r="T160" s="1836"/>
      <c r="U160" s="249"/>
      <c r="V160" s="249"/>
      <c r="W160" s="249"/>
      <c r="X160" s="249"/>
      <c r="Y160" s="249"/>
    </row>
    <row r="161" spans="1:25" s="41" customFormat="1">
      <c r="A161" s="234" t="s">
        <v>4120</v>
      </c>
      <c r="B161" s="1885">
        <v>45741</v>
      </c>
      <c r="C161" s="24"/>
      <c r="D161" s="2059"/>
      <c r="E161" s="24">
        <v>20294</v>
      </c>
      <c r="F161" s="24" t="s">
        <v>1221</v>
      </c>
      <c r="G161" s="24">
        <v>5652</v>
      </c>
      <c r="H161" s="24" t="s">
        <v>4100</v>
      </c>
      <c r="I161" s="1048">
        <v>100</v>
      </c>
      <c r="J161" s="2078" t="s">
        <v>682</v>
      </c>
      <c r="K161" s="24" t="s">
        <v>4152</v>
      </c>
      <c r="L161" s="461" t="s">
        <v>4625</v>
      </c>
      <c r="M161" s="249"/>
      <c r="N161" s="249"/>
      <c r="O161" s="249"/>
      <c r="P161" s="249"/>
      <c r="Q161" s="249"/>
      <c r="R161" s="249"/>
      <c r="T161" s="1836"/>
      <c r="U161" s="249"/>
      <c r="V161" s="249"/>
      <c r="W161" s="249"/>
      <c r="X161" s="249"/>
      <c r="Y161" s="249"/>
    </row>
    <row r="162" spans="1:25" s="41" customFormat="1">
      <c r="A162" s="234" t="s">
        <v>4120</v>
      </c>
      <c r="B162" s="1885">
        <v>45741</v>
      </c>
      <c r="C162" s="24"/>
      <c r="D162" s="2059"/>
      <c r="E162" s="24">
        <v>20295</v>
      </c>
      <c r="F162" s="24" t="s">
        <v>1221</v>
      </c>
      <c r="G162" s="24">
        <v>5653</v>
      </c>
      <c r="H162" s="24" t="s">
        <v>4100</v>
      </c>
      <c r="I162" s="1048">
        <v>10</v>
      </c>
      <c r="J162" s="2078" t="s">
        <v>682</v>
      </c>
      <c r="K162" s="24" t="s">
        <v>4151</v>
      </c>
      <c r="L162" s="461" t="s">
        <v>4629</v>
      </c>
      <c r="M162" s="249"/>
      <c r="N162" s="249"/>
      <c r="O162" s="249"/>
      <c r="P162" s="249"/>
      <c r="Q162" s="249"/>
      <c r="R162" s="249"/>
      <c r="T162" s="1836"/>
      <c r="U162" s="249"/>
      <c r="V162" s="249"/>
      <c r="W162" s="249"/>
      <c r="X162" s="249"/>
      <c r="Y162" s="249"/>
    </row>
    <row r="163" spans="1:25" s="41" customFormat="1">
      <c r="A163" s="234"/>
      <c r="B163" s="1885"/>
      <c r="C163" s="24"/>
      <c r="D163" s="2059"/>
      <c r="E163" s="24"/>
      <c r="F163" s="24"/>
      <c r="G163" s="24"/>
      <c r="H163" s="24"/>
      <c r="I163" s="1048"/>
      <c r="J163" s="2078"/>
      <c r="K163" s="24"/>
      <c r="L163" s="461"/>
      <c r="M163" s="249"/>
      <c r="N163" s="249"/>
      <c r="O163" s="249"/>
      <c r="P163" s="249"/>
      <c r="Q163" s="249"/>
      <c r="R163" s="249"/>
      <c r="T163" s="1836"/>
      <c r="U163" s="249"/>
      <c r="V163" s="249"/>
      <c r="W163" s="249"/>
      <c r="X163" s="249"/>
      <c r="Y163" s="249"/>
    </row>
    <row r="164" spans="1:25" s="41" customFormat="1">
      <c r="A164" s="234"/>
      <c r="B164" s="1885"/>
      <c r="C164" s="24"/>
      <c r="D164" s="2059"/>
      <c r="E164" s="24"/>
      <c r="F164" s="24"/>
      <c r="G164" s="24"/>
      <c r="H164" s="24"/>
      <c r="I164" s="1048"/>
      <c r="J164" s="2078"/>
      <c r="K164" s="24"/>
      <c r="L164" s="461"/>
      <c r="M164" s="249"/>
      <c r="N164" s="249"/>
      <c r="O164" s="249"/>
      <c r="P164" s="249"/>
      <c r="Q164" s="249"/>
      <c r="R164" s="249"/>
      <c r="T164" s="1836"/>
      <c r="U164" s="249"/>
      <c r="V164" s="249"/>
      <c r="W164" s="249"/>
      <c r="X164" s="249"/>
      <c r="Y164" s="249"/>
    </row>
    <row r="165" spans="1:25" s="41" customFormat="1">
      <c r="A165" s="234"/>
      <c r="B165" s="1885"/>
      <c r="C165" s="24"/>
      <c r="D165" s="2059"/>
      <c r="E165" s="24"/>
      <c r="F165" s="24"/>
      <c r="G165" s="24"/>
      <c r="H165" s="24"/>
      <c r="I165" s="1048"/>
      <c r="J165" s="2078"/>
      <c r="K165" s="24"/>
      <c r="L165" s="461"/>
      <c r="M165" s="249"/>
      <c r="N165" s="249"/>
      <c r="O165" s="249"/>
      <c r="P165" s="249"/>
      <c r="Q165" s="249"/>
      <c r="R165" s="249"/>
      <c r="T165" s="1836"/>
      <c r="U165" s="249"/>
      <c r="V165" s="249"/>
      <c r="W165" s="249"/>
      <c r="X165" s="249"/>
      <c r="Y165" s="249"/>
    </row>
    <row r="166" spans="1:25" s="41" customFormat="1">
      <c r="A166" s="234"/>
      <c r="B166" s="1885"/>
      <c r="C166" s="24"/>
      <c r="D166" s="2059"/>
      <c r="E166" s="24"/>
      <c r="F166" s="24"/>
      <c r="G166" s="24"/>
      <c r="H166" s="24"/>
      <c r="I166" s="1048"/>
      <c r="J166" s="2078"/>
      <c r="K166" s="24"/>
      <c r="L166" s="461"/>
      <c r="M166" s="249"/>
      <c r="N166" s="249"/>
      <c r="O166" s="249"/>
      <c r="P166" s="249"/>
      <c r="Q166" s="249"/>
      <c r="R166" s="249"/>
      <c r="T166" s="1836"/>
      <c r="U166" s="249"/>
      <c r="V166" s="249"/>
      <c r="W166" s="249"/>
      <c r="X166" s="249"/>
      <c r="Y166" s="249"/>
    </row>
    <row r="167" spans="1:25" s="41" customFormat="1">
      <c r="A167" s="234"/>
      <c r="B167" s="1885"/>
      <c r="C167" s="24"/>
      <c r="D167" s="2059"/>
      <c r="E167" s="24"/>
      <c r="F167" s="24"/>
      <c r="G167" s="24"/>
      <c r="H167" s="24"/>
      <c r="I167" s="1048"/>
      <c r="J167" s="2078"/>
      <c r="K167" s="24"/>
      <c r="L167" s="461"/>
      <c r="M167" s="249"/>
      <c r="N167" s="249"/>
      <c r="O167" s="249"/>
      <c r="P167" s="249"/>
      <c r="Q167" s="249"/>
      <c r="R167" s="249"/>
      <c r="T167" s="1836"/>
      <c r="U167" s="249"/>
      <c r="V167" s="249"/>
      <c r="W167" s="249"/>
      <c r="X167" s="249"/>
      <c r="Y167" s="249"/>
    </row>
    <row r="168" spans="1:25" s="41" customFormat="1" ht="11.25" customHeight="1">
      <c r="A168" s="2555"/>
      <c r="B168" s="2556"/>
      <c r="C168" s="2556"/>
      <c r="D168" s="2556"/>
      <c r="E168" s="2556"/>
      <c r="F168" s="2556"/>
      <c r="G168" s="2556"/>
      <c r="H168" s="2556"/>
      <c r="I168" s="2556"/>
      <c r="J168" s="2556"/>
      <c r="K168" s="2556"/>
      <c r="L168" s="2557"/>
      <c r="M168" s="249"/>
      <c r="N168" s="249"/>
      <c r="O168" s="249"/>
      <c r="P168" s="249"/>
      <c r="Q168" s="249"/>
      <c r="R168" s="249"/>
      <c r="T168" s="1836"/>
      <c r="U168" s="249"/>
      <c r="V168" s="249"/>
      <c r="W168" s="249"/>
      <c r="X168" s="249"/>
      <c r="Y168" s="249"/>
    </row>
    <row r="169" spans="1:25" s="41" customFormat="1">
      <c r="A169" s="234" t="s">
        <v>4120</v>
      </c>
      <c r="B169" s="1885">
        <v>45741</v>
      </c>
      <c r="C169" s="24"/>
      <c r="D169" s="2059"/>
      <c r="E169" s="24">
        <v>20064</v>
      </c>
      <c r="F169" s="24" t="s">
        <v>7</v>
      </c>
      <c r="G169" s="24">
        <v>5370</v>
      </c>
      <c r="H169" s="24" t="s">
        <v>213</v>
      </c>
      <c r="I169" s="1048">
        <v>2000</v>
      </c>
      <c r="J169" s="2078"/>
      <c r="K169" s="24" t="s">
        <v>4566</v>
      </c>
      <c r="L169" s="461"/>
      <c r="M169" s="249"/>
      <c r="N169" s="249"/>
      <c r="O169" s="249"/>
      <c r="P169" s="249"/>
      <c r="Q169" s="249"/>
      <c r="R169" s="249"/>
      <c r="T169" s="1836"/>
      <c r="U169" s="249"/>
      <c r="V169" s="249"/>
      <c r="W169" s="249"/>
      <c r="X169" s="249"/>
      <c r="Y169" s="249"/>
    </row>
    <row r="170" spans="1:25" s="41" customFormat="1">
      <c r="A170" s="2117"/>
      <c r="B170" s="2118"/>
      <c r="C170" s="2119"/>
      <c r="D170" s="2120"/>
      <c r="E170" s="2119"/>
      <c r="F170" s="2119"/>
      <c r="G170" s="2119"/>
      <c r="H170" s="2119"/>
      <c r="I170" s="2121"/>
      <c r="J170" s="2122"/>
      <c r="K170" s="2119"/>
      <c r="L170" s="2123"/>
      <c r="M170" s="249"/>
      <c r="N170" s="249"/>
      <c r="O170" s="249"/>
      <c r="P170" s="249"/>
      <c r="Q170" s="249"/>
      <c r="R170" s="249"/>
      <c r="T170" s="1836"/>
      <c r="U170" s="249"/>
      <c r="V170" s="249"/>
      <c r="W170" s="249"/>
      <c r="X170" s="249"/>
      <c r="Y170" s="249"/>
    </row>
    <row r="171" spans="1:25" s="6" customFormat="1" ht="18.75">
      <c r="A171" s="2549" t="s">
        <v>682</v>
      </c>
      <c r="B171" s="2550"/>
      <c r="C171" s="2550"/>
      <c r="D171" s="2550"/>
      <c r="E171" s="2550"/>
      <c r="F171" s="2550"/>
      <c r="G171" s="2550"/>
      <c r="H171" s="2550"/>
      <c r="I171" s="2550"/>
      <c r="J171" s="2550"/>
      <c r="K171" s="2550"/>
      <c r="L171" s="2551"/>
      <c r="S171"/>
    </row>
    <row r="172" spans="1:25" s="41" customFormat="1">
      <c r="A172" s="234"/>
      <c r="B172" s="1885"/>
      <c r="C172" s="24"/>
      <c r="D172" s="2059"/>
      <c r="E172" s="24"/>
      <c r="F172" s="24"/>
      <c r="G172" s="24"/>
      <c r="H172" s="24"/>
      <c r="I172" s="1048"/>
      <c r="J172" s="2078"/>
      <c r="K172" s="24"/>
      <c r="L172" s="461"/>
      <c r="M172" s="249"/>
      <c r="N172" s="249"/>
      <c r="O172" s="249"/>
      <c r="P172" s="249"/>
      <c r="Q172" s="249"/>
      <c r="R172" s="249"/>
      <c r="T172" s="1836"/>
      <c r="U172" s="249"/>
      <c r="V172" s="249"/>
      <c r="W172" s="249"/>
      <c r="X172" s="249"/>
      <c r="Y172" s="249"/>
    </row>
    <row r="173" spans="1:25" s="41" customFormat="1">
      <c r="A173" s="234"/>
      <c r="B173" s="1885"/>
      <c r="C173" s="24"/>
      <c r="D173" s="2059"/>
      <c r="E173" s="24"/>
      <c r="F173" s="24"/>
      <c r="G173" s="24"/>
      <c r="H173" s="24"/>
      <c r="I173" s="1048"/>
      <c r="J173" s="24"/>
      <c r="K173" s="24"/>
      <c r="L173" s="461"/>
      <c r="M173" s="249"/>
      <c r="N173" s="249"/>
      <c r="O173" s="249"/>
      <c r="P173" s="249"/>
      <c r="Q173" s="249"/>
      <c r="R173" s="249"/>
      <c r="T173" s="1836"/>
      <c r="U173" s="249"/>
      <c r="V173" s="249"/>
      <c r="W173" s="249"/>
      <c r="X173" s="249"/>
      <c r="Y173" s="249"/>
    </row>
    <row r="174" spans="1:25" s="41" customFormat="1">
      <c r="A174" s="234"/>
      <c r="B174" s="1885"/>
      <c r="C174" s="24"/>
      <c r="D174" s="2059"/>
      <c r="E174" s="24"/>
      <c r="F174" s="24"/>
      <c r="G174" s="24"/>
      <c r="H174" s="24"/>
      <c r="I174" s="1048"/>
      <c r="J174" s="24"/>
      <c r="K174" s="24"/>
      <c r="L174" s="461"/>
      <c r="M174" s="249"/>
      <c r="N174" s="249"/>
      <c r="O174" s="249"/>
      <c r="P174" s="249"/>
      <c r="Q174" s="249"/>
      <c r="R174" s="249"/>
      <c r="T174" s="1836"/>
      <c r="U174" s="249"/>
      <c r="V174" s="249"/>
      <c r="W174" s="249"/>
      <c r="X174" s="249"/>
      <c r="Y174" s="249"/>
    </row>
    <row r="175" spans="1:25" s="41" customFormat="1" ht="15">
      <c r="A175" s="2539" t="e">
        <f>SUM(#REF!)</f>
        <v>#REF!</v>
      </c>
      <c r="B175" s="2539"/>
      <c r="C175" s="2539"/>
      <c r="D175" s="2539"/>
      <c r="E175" s="2539"/>
      <c r="F175" s="2539"/>
      <c r="G175" s="2539"/>
      <c r="H175" s="2539"/>
      <c r="I175" s="2539"/>
      <c r="J175" s="2539"/>
      <c r="K175" s="2539"/>
      <c r="L175" s="2539"/>
      <c r="M175" s="249"/>
      <c r="N175" s="249"/>
      <c r="O175" s="249"/>
      <c r="P175" s="249"/>
      <c r="Q175" s="249"/>
      <c r="R175" s="249"/>
      <c r="T175" s="1836"/>
      <c r="U175" s="249"/>
      <c r="V175" s="249"/>
      <c r="W175" s="249"/>
      <c r="X175" s="249"/>
      <c r="Y175" s="249"/>
    </row>
    <row r="176" spans="1:25" s="41" customFormat="1" ht="18.75">
      <c r="A176" s="2460" t="s">
        <v>1225</v>
      </c>
      <c r="B176" s="2546"/>
      <c r="C176" s="2546"/>
      <c r="D176" s="2546"/>
      <c r="E176" s="2546"/>
      <c r="F176" s="2546"/>
      <c r="G176" s="2546"/>
      <c r="H176" s="2546"/>
      <c r="I176" s="2546"/>
      <c r="J176" s="2546"/>
      <c r="K176" s="2546"/>
      <c r="L176" s="2547"/>
      <c r="M176" s="249"/>
      <c r="N176" s="249"/>
      <c r="O176" s="249"/>
      <c r="P176" s="249"/>
      <c r="Q176" s="249"/>
      <c r="R176" s="249"/>
      <c r="T176" s="1836"/>
      <c r="U176" s="249"/>
      <c r="V176" s="249"/>
      <c r="W176" s="249"/>
      <c r="X176" s="249"/>
      <c r="Y176" s="249"/>
    </row>
    <row r="177" spans="1:20" s="6" customFormat="1">
      <c r="A177" s="25" t="s">
        <v>3717</v>
      </c>
      <c r="B177" s="14">
        <v>45667</v>
      </c>
      <c r="C177" s="14">
        <v>45670</v>
      </c>
      <c r="D177" s="166" t="s">
        <v>6</v>
      </c>
      <c r="E177" s="9">
        <v>20006</v>
      </c>
      <c r="F177" s="9" t="s">
        <v>7</v>
      </c>
      <c r="G177" s="9">
        <v>5125</v>
      </c>
      <c r="H177" s="9" t="s">
        <v>38</v>
      </c>
      <c r="I177" s="10">
        <v>10</v>
      </c>
      <c r="J177" s="9"/>
      <c r="K177" s="9"/>
      <c r="L177" s="458"/>
      <c r="S177"/>
    </row>
    <row r="178" spans="1:20" s="6" customFormat="1">
      <c r="A178" s="25" t="s">
        <v>4538</v>
      </c>
      <c r="B178" s="14">
        <v>45667</v>
      </c>
      <c r="C178" s="14">
        <v>45670</v>
      </c>
      <c r="D178" s="166" t="s">
        <v>6</v>
      </c>
      <c r="E178" s="9">
        <v>20009</v>
      </c>
      <c r="F178" s="9" t="s">
        <v>74</v>
      </c>
      <c r="G178" s="9">
        <v>5361</v>
      </c>
      <c r="H178" s="9" t="s">
        <v>4220</v>
      </c>
      <c r="I178" s="10">
        <v>10</v>
      </c>
      <c r="J178" s="9"/>
      <c r="K178" s="9"/>
      <c r="L178" s="458"/>
      <c r="S178"/>
    </row>
    <row r="179" spans="1:20" s="6" customFormat="1">
      <c r="A179" s="25" t="s">
        <v>2292</v>
      </c>
      <c r="B179" s="14">
        <v>45673</v>
      </c>
      <c r="C179" s="14">
        <v>45678</v>
      </c>
      <c r="D179" s="166" t="s">
        <v>6</v>
      </c>
      <c r="E179" s="9">
        <v>20032</v>
      </c>
      <c r="F179" s="9" t="s">
        <v>1115</v>
      </c>
      <c r="G179" s="9">
        <v>1018</v>
      </c>
      <c r="H179" s="9" t="s">
        <v>204</v>
      </c>
      <c r="I179" s="10">
        <v>15</v>
      </c>
      <c r="J179" s="9"/>
      <c r="K179" s="9"/>
      <c r="L179" s="458"/>
      <c r="S179"/>
    </row>
    <row r="180" spans="1:20" s="6" customFormat="1">
      <c r="A180" s="25" t="s">
        <v>529</v>
      </c>
      <c r="B180" s="14">
        <v>45673</v>
      </c>
      <c r="C180" s="14">
        <v>45680</v>
      </c>
      <c r="D180" s="166" t="s">
        <v>12</v>
      </c>
      <c r="E180" s="9">
        <v>20035</v>
      </c>
      <c r="F180" s="9" t="s">
        <v>7</v>
      </c>
      <c r="G180" s="9">
        <v>5636</v>
      </c>
      <c r="H180" s="9" t="s">
        <v>363</v>
      </c>
      <c r="I180" s="10">
        <v>20</v>
      </c>
      <c r="J180" s="9"/>
      <c r="K180" s="9"/>
      <c r="L180" s="458"/>
      <c r="S180"/>
    </row>
    <row r="181" spans="1:20" s="6" customFormat="1">
      <c r="A181" s="25" t="s">
        <v>4144</v>
      </c>
      <c r="B181" s="14">
        <v>45665</v>
      </c>
      <c r="C181" s="14">
        <v>45665</v>
      </c>
      <c r="D181" s="166" t="s">
        <v>6</v>
      </c>
      <c r="E181" s="9">
        <v>20039</v>
      </c>
      <c r="F181" s="9" t="s">
        <v>1115</v>
      </c>
      <c r="G181" s="9">
        <v>5223</v>
      </c>
      <c r="H181" s="9" t="s">
        <v>4066</v>
      </c>
      <c r="I181" s="10">
        <v>50</v>
      </c>
      <c r="J181" s="9"/>
      <c r="K181" s="9"/>
      <c r="L181" s="458"/>
      <c r="S181"/>
    </row>
    <row r="182" spans="1:20" s="6" customFormat="1">
      <c r="A182" s="25" t="s">
        <v>2162</v>
      </c>
      <c r="B182" s="14">
        <v>45301</v>
      </c>
      <c r="C182" s="14">
        <v>45665</v>
      </c>
      <c r="D182" s="166" t="s">
        <v>6</v>
      </c>
      <c r="E182" s="9">
        <v>19914</v>
      </c>
      <c r="F182" s="9" t="s">
        <v>1221</v>
      </c>
      <c r="G182" s="9">
        <v>4219</v>
      </c>
      <c r="H182" s="9" t="s">
        <v>530</v>
      </c>
      <c r="I182" s="10">
        <v>5</v>
      </c>
      <c r="J182" s="9"/>
      <c r="K182" s="9"/>
      <c r="L182" s="458"/>
      <c r="S182"/>
      <c r="T182" s="1795"/>
    </row>
    <row r="183" spans="1:20" s="6" customFormat="1">
      <c r="A183" s="25" t="s">
        <v>110</v>
      </c>
      <c r="B183" s="14">
        <v>45301</v>
      </c>
      <c r="C183" s="14">
        <v>45665</v>
      </c>
      <c r="D183" s="166" t="s">
        <v>6</v>
      </c>
      <c r="E183" s="9">
        <v>19917</v>
      </c>
      <c r="F183" s="9" t="s">
        <v>671</v>
      </c>
      <c r="G183" s="9">
        <v>2578</v>
      </c>
      <c r="H183" s="9" t="s">
        <v>221</v>
      </c>
      <c r="I183" s="10">
        <v>20</v>
      </c>
      <c r="J183" s="9"/>
      <c r="K183" s="9"/>
      <c r="L183" s="458"/>
      <c r="S183"/>
    </row>
    <row r="184" spans="1:20" s="6" customFormat="1">
      <c r="A184" s="25" t="s">
        <v>108</v>
      </c>
      <c r="B184" s="14">
        <v>45301</v>
      </c>
      <c r="C184" s="14">
        <v>45665</v>
      </c>
      <c r="D184" s="166" t="s">
        <v>6</v>
      </c>
      <c r="E184" s="9">
        <v>19894</v>
      </c>
      <c r="F184" s="9" t="s">
        <v>7</v>
      </c>
      <c r="G184" s="9">
        <v>1401</v>
      </c>
      <c r="H184" s="9" t="s">
        <v>65</v>
      </c>
      <c r="I184" s="10">
        <v>21</v>
      </c>
      <c r="J184" s="9" t="s">
        <v>1225</v>
      </c>
      <c r="K184" s="9"/>
      <c r="L184" s="458"/>
      <c r="S184"/>
    </row>
    <row r="185" spans="1:20" s="6" customFormat="1">
      <c r="A185" s="25" t="s">
        <v>390</v>
      </c>
      <c r="B185" s="14">
        <v>45306</v>
      </c>
      <c r="C185" s="14">
        <v>45670</v>
      </c>
      <c r="D185" s="166" t="s">
        <v>6</v>
      </c>
      <c r="E185" s="9">
        <v>19941</v>
      </c>
      <c r="F185" s="9" t="s">
        <v>7</v>
      </c>
      <c r="G185" s="9">
        <v>2546</v>
      </c>
      <c r="H185" s="9" t="s">
        <v>389</v>
      </c>
      <c r="I185" s="10">
        <v>30</v>
      </c>
      <c r="J185" s="9"/>
      <c r="K185" s="9"/>
      <c r="L185" s="458"/>
      <c r="S185"/>
    </row>
    <row r="186" spans="1:20" s="6" customFormat="1">
      <c r="A186" s="25" t="s">
        <v>4425</v>
      </c>
      <c r="B186" s="14">
        <v>45301</v>
      </c>
      <c r="C186" s="14">
        <v>45665</v>
      </c>
      <c r="D186" s="166" t="s">
        <v>6</v>
      </c>
      <c r="E186" s="9">
        <v>19989</v>
      </c>
      <c r="F186" s="9" t="s">
        <v>1115</v>
      </c>
      <c r="G186" s="9">
        <v>1226</v>
      </c>
      <c r="H186" s="9" t="s">
        <v>678</v>
      </c>
      <c r="I186" s="10">
        <v>6</v>
      </c>
      <c r="J186" s="9"/>
      <c r="K186" s="9"/>
      <c r="L186" s="458"/>
      <c r="S186"/>
    </row>
    <row r="187" spans="1:20" s="6" customFormat="1">
      <c r="A187" s="25" t="s">
        <v>3409</v>
      </c>
      <c r="B187" s="14">
        <v>45674</v>
      </c>
      <c r="C187" s="14">
        <v>45678</v>
      </c>
      <c r="D187" s="166" t="s">
        <v>6</v>
      </c>
      <c r="E187" s="9">
        <v>20046</v>
      </c>
      <c r="F187" s="9" t="s">
        <v>7</v>
      </c>
      <c r="G187" s="9">
        <v>2775</v>
      </c>
      <c r="H187" s="9" t="s">
        <v>26</v>
      </c>
      <c r="I187" s="10">
        <v>5</v>
      </c>
      <c r="J187" s="9"/>
      <c r="K187" s="9"/>
      <c r="L187" s="458"/>
      <c r="S187"/>
    </row>
    <row r="188" spans="1:20" s="6" customFormat="1">
      <c r="A188" s="25" t="s">
        <v>4025</v>
      </c>
      <c r="B188" s="14">
        <v>45677</v>
      </c>
      <c r="C188" s="14">
        <v>45671</v>
      </c>
      <c r="D188" s="166" t="s">
        <v>6</v>
      </c>
      <c r="E188" s="9">
        <v>20081</v>
      </c>
      <c r="F188" s="9" t="s">
        <v>199</v>
      </c>
      <c r="G188" s="9">
        <v>1183</v>
      </c>
      <c r="H188" s="9" t="s">
        <v>2034</v>
      </c>
      <c r="I188" s="10">
        <v>10</v>
      </c>
      <c r="J188" s="9"/>
      <c r="K188" s="9"/>
      <c r="L188" s="458"/>
      <c r="S188"/>
    </row>
    <row r="189" spans="1:20" s="6" customFormat="1">
      <c r="A189" s="25"/>
      <c r="B189" s="14"/>
      <c r="C189" s="14">
        <v>45671</v>
      </c>
      <c r="D189" s="166" t="s">
        <v>6</v>
      </c>
      <c r="E189" s="9">
        <v>20082</v>
      </c>
      <c r="F189" s="9" t="s">
        <v>199</v>
      </c>
      <c r="G189" s="9">
        <v>1183</v>
      </c>
      <c r="H189" s="9" t="s">
        <v>2034</v>
      </c>
      <c r="I189" s="10">
        <v>10</v>
      </c>
      <c r="J189" s="9"/>
      <c r="K189" s="9"/>
      <c r="L189" s="458"/>
      <c r="S189"/>
    </row>
    <row r="190" spans="1:20" s="6" customFormat="1">
      <c r="A190" s="25" t="s">
        <v>845</v>
      </c>
      <c r="B190" s="14">
        <v>45678</v>
      </c>
      <c r="C190" s="14">
        <v>45674</v>
      </c>
      <c r="D190" s="166" t="s">
        <v>6</v>
      </c>
      <c r="E190" s="9">
        <v>20097</v>
      </c>
      <c r="F190" s="9" t="s">
        <v>7</v>
      </c>
      <c r="G190" s="9">
        <v>1491</v>
      </c>
      <c r="H190" s="9" t="s">
        <v>678</v>
      </c>
      <c r="I190" s="10">
        <v>150</v>
      </c>
      <c r="J190" s="9"/>
      <c r="K190" s="9"/>
      <c r="L190" s="458"/>
      <c r="S190"/>
    </row>
    <row r="191" spans="1:20" s="6" customFormat="1">
      <c r="A191" s="25" t="s">
        <v>4570</v>
      </c>
      <c r="B191" s="14">
        <v>45679</v>
      </c>
      <c r="C191" s="14">
        <v>45680</v>
      </c>
      <c r="D191" s="166" t="s">
        <v>6</v>
      </c>
      <c r="E191" s="9">
        <v>20121</v>
      </c>
      <c r="F191" s="9" t="s">
        <v>7</v>
      </c>
      <c r="G191" s="9">
        <v>5032</v>
      </c>
      <c r="H191" s="9" t="s">
        <v>3211</v>
      </c>
      <c r="I191" s="10">
        <v>20</v>
      </c>
      <c r="J191" s="9"/>
      <c r="K191" s="9"/>
      <c r="L191" s="458"/>
      <c r="S191"/>
    </row>
    <row r="192" spans="1:20" s="6" customFormat="1">
      <c r="A192" s="25" t="s">
        <v>3585</v>
      </c>
      <c r="B192" s="14">
        <v>45680</v>
      </c>
      <c r="C192" s="14">
        <v>45680</v>
      </c>
      <c r="D192" s="166" t="s">
        <v>6</v>
      </c>
      <c r="E192" s="9">
        <v>20134</v>
      </c>
      <c r="F192" s="9" t="s">
        <v>1115</v>
      </c>
      <c r="G192" s="9">
        <v>4509</v>
      </c>
      <c r="H192" s="9" t="s">
        <v>2705</v>
      </c>
      <c r="I192" s="10">
        <v>6</v>
      </c>
      <c r="J192" s="9"/>
      <c r="K192" s="9"/>
      <c r="L192" s="458"/>
      <c r="S192"/>
    </row>
    <row r="193" spans="1:19" s="6" customFormat="1">
      <c r="A193" s="25" t="s">
        <v>1576</v>
      </c>
      <c r="B193" s="14">
        <v>45685</v>
      </c>
      <c r="C193" s="14">
        <v>45688</v>
      </c>
      <c r="D193" s="166" t="s">
        <v>6</v>
      </c>
      <c r="E193" s="9">
        <v>20163</v>
      </c>
      <c r="F193" s="9" t="s">
        <v>1115</v>
      </c>
      <c r="G193" s="9">
        <v>2022</v>
      </c>
      <c r="H193" s="9" t="s">
        <v>83</v>
      </c>
      <c r="I193" s="10">
        <v>25</v>
      </c>
      <c r="J193" s="9"/>
      <c r="K193" s="9"/>
      <c r="L193" s="458"/>
      <c r="S193"/>
    </row>
    <row r="194" spans="1:19" s="6" customFormat="1">
      <c r="A194" s="25" t="s">
        <v>4603</v>
      </c>
      <c r="B194" s="14">
        <v>45681</v>
      </c>
      <c r="C194" s="14">
        <v>45678</v>
      </c>
      <c r="D194" s="166" t="s">
        <v>6</v>
      </c>
      <c r="E194" s="9">
        <v>20145</v>
      </c>
      <c r="F194" s="9" t="s">
        <v>1115</v>
      </c>
      <c r="G194" s="9">
        <v>913</v>
      </c>
      <c r="H194" s="9" t="s">
        <v>1014</v>
      </c>
      <c r="I194" s="10">
        <v>15</v>
      </c>
      <c r="J194" s="9"/>
      <c r="K194" s="9"/>
      <c r="L194" s="458"/>
      <c r="S194"/>
    </row>
    <row r="195" spans="1:19" s="6" customFormat="1">
      <c r="A195" s="25" t="s">
        <v>835</v>
      </c>
      <c r="B195" s="14">
        <v>45677</v>
      </c>
      <c r="C195" s="14">
        <v>45680</v>
      </c>
      <c r="D195" s="166" t="s">
        <v>6</v>
      </c>
      <c r="E195" s="9">
        <v>20085</v>
      </c>
      <c r="F195" s="9" t="s">
        <v>7</v>
      </c>
      <c r="G195" s="9">
        <v>3219</v>
      </c>
      <c r="H195" s="9" t="s">
        <v>836</v>
      </c>
      <c r="I195" s="10">
        <v>36</v>
      </c>
      <c r="J195" s="9"/>
      <c r="K195" s="9"/>
      <c r="L195" s="458"/>
      <c r="S195"/>
    </row>
    <row r="196" spans="1:19" s="16" customFormat="1">
      <c r="A196" s="25" t="s">
        <v>3001</v>
      </c>
      <c r="B196" s="14">
        <v>45686</v>
      </c>
      <c r="C196" s="14">
        <v>45688</v>
      </c>
      <c r="D196" s="166" t="s">
        <v>6</v>
      </c>
      <c r="E196" s="9">
        <v>20218</v>
      </c>
      <c r="F196" s="9" t="s">
        <v>1115</v>
      </c>
      <c r="G196" s="9">
        <v>5223</v>
      </c>
      <c r="H196" s="9" t="s">
        <v>2544</v>
      </c>
      <c r="I196" s="10">
        <v>40</v>
      </c>
      <c r="J196" s="9"/>
      <c r="K196" s="9"/>
      <c r="L196" s="458"/>
      <c r="S196" s="15"/>
    </row>
    <row r="197" spans="1:19" s="16" customFormat="1">
      <c r="A197" s="25" t="s">
        <v>3980</v>
      </c>
      <c r="B197" s="14">
        <v>45688</v>
      </c>
      <c r="C197" s="14">
        <v>45687</v>
      </c>
      <c r="D197" s="166" t="s">
        <v>6</v>
      </c>
      <c r="E197" s="9">
        <v>20220</v>
      </c>
      <c r="F197" s="9" t="s">
        <v>671</v>
      </c>
      <c r="G197" s="9">
        <v>5249</v>
      </c>
      <c r="H197" s="9" t="s">
        <v>2327</v>
      </c>
      <c r="I197" s="10" t="s">
        <v>923</v>
      </c>
      <c r="J197" s="9"/>
      <c r="K197" s="9"/>
      <c r="L197" s="458"/>
      <c r="S197" s="15"/>
    </row>
    <row r="198" spans="1:19" s="16" customFormat="1">
      <c r="A198" s="25" t="s">
        <v>529</v>
      </c>
      <c r="B198" s="14">
        <v>45688</v>
      </c>
      <c r="C198" s="14">
        <v>45688</v>
      </c>
      <c r="D198" s="166" t="s">
        <v>6</v>
      </c>
      <c r="E198" s="9">
        <v>20271</v>
      </c>
      <c r="F198" s="9" t="s">
        <v>2351</v>
      </c>
      <c r="G198" s="9">
        <v>5683</v>
      </c>
      <c r="H198" s="9" t="s">
        <v>61</v>
      </c>
      <c r="I198" s="10">
        <v>2</v>
      </c>
      <c r="J198" s="9"/>
      <c r="K198" s="9"/>
      <c r="L198" s="458"/>
      <c r="S198" s="15"/>
    </row>
    <row r="199" spans="1:19" s="16" customFormat="1">
      <c r="A199" s="25" t="s">
        <v>3168</v>
      </c>
      <c r="B199" s="14">
        <v>45693</v>
      </c>
      <c r="C199" s="14">
        <v>45688</v>
      </c>
      <c r="D199" s="166" t="s">
        <v>6</v>
      </c>
      <c r="E199" s="9">
        <v>20260</v>
      </c>
      <c r="F199" s="9" t="s">
        <v>1115</v>
      </c>
      <c r="G199" s="9">
        <v>3376</v>
      </c>
      <c r="H199" s="9" t="s">
        <v>825</v>
      </c>
      <c r="I199" s="10">
        <v>6</v>
      </c>
      <c r="J199" s="9"/>
      <c r="K199" s="9"/>
      <c r="L199" s="458"/>
      <c r="S199" s="15"/>
    </row>
    <row r="200" spans="1:19" s="16" customFormat="1">
      <c r="A200" s="25"/>
      <c r="B200" s="14"/>
      <c r="C200" s="14"/>
      <c r="D200" s="166" t="s">
        <v>6</v>
      </c>
      <c r="E200" s="9"/>
      <c r="F200" s="9" t="s">
        <v>1115</v>
      </c>
      <c r="G200" s="9">
        <v>5557</v>
      </c>
      <c r="H200" s="9" t="s">
        <v>66</v>
      </c>
      <c r="I200" s="10">
        <v>1.3</v>
      </c>
      <c r="J200" s="9"/>
      <c r="K200" s="9"/>
      <c r="L200" s="458"/>
      <c r="S200" s="15"/>
    </row>
    <row r="201" spans="1:19" s="16" customFormat="1">
      <c r="A201" s="25"/>
      <c r="B201" s="14"/>
      <c r="C201" s="14"/>
      <c r="D201" s="166" t="s">
        <v>6</v>
      </c>
      <c r="E201" s="9"/>
      <c r="F201" s="9" t="s">
        <v>7</v>
      </c>
      <c r="G201" s="9">
        <v>5682</v>
      </c>
      <c r="H201" s="9" t="s">
        <v>4039</v>
      </c>
      <c r="I201" s="10">
        <v>2</v>
      </c>
      <c r="J201" s="9"/>
      <c r="K201" s="9"/>
      <c r="L201" s="458"/>
      <c r="S201" s="15"/>
    </row>
    <row r="202" spans="1:19" s="16" customFormat="1">
      <c r="A202" s="25"/>
      <c r="B202" s="14"/>
      <c r="C202" s="14"/>
      <c r="D202" s="166" t="s">
        <v>6</v>
      </c>
      <c r="E202" s="9"/>
      <c r="F202" s="9" t="s">
        <v>1115</v>
      </c>
      <c r="G202" s="9">
        <v>4761</v>
      </c>
      <c r="H202" s="9" t="s">
        <v>3169</v>
      </c>
      <c r="I202" s="10">
        <v>40</v>
      </c>
      <c r="J202" s="9"/>
      <c r="K202" s="9"/>
      <c r="L202" s="458"/>
      <c r="S202" s="15"/>
    </row>
    <row r="203" spans="1:19" s="16" customFormat="1">
      <c r="A203" s="234" t="s">
        <v>4348</v>
      </c>
      <c r="B203" s="1885">
        <v>45694</v>
      </c>
      <c r="C203" s="1885"/>
      <c r="D203" s="2059"/>
      <c r="E203" s="24">
        <v>20276</v>
      </c>
      <c r="F203" s="24" t="s">
        <v>1115</v>
      </c>
      <c r="G203" s="24">
        <v>2149</v>
      </c>
      <c r="H203" s="24" t="s">
        <v>26</v>
      </c>
      <c r="I203" s="1048">
        <v>5</v>
      </c>
      <c r="J203" s="24"/>
      <c r="K203" s="24"/>
      <c r="L203" s="461"/>
      <c r="S203" s="15"/>
    </row>
    <row r="204" spans="1:19" s="16" customFormat="1">
      <c r="A204" s="234"/>
      <c r="B204" s="1885"/>
      <c r="C204" s="1885"/>
      <c r="D204" s="2059"/>
      <c r="E204" s="24"/>
      <c r="F204" s="24" t="s">
        <v>1115</v>
      </c>
      <c r="G204" s="24">
        <v>3212</v>
      </c>
      <c r="H204" s="24" t="s">
        <v>52</v>
      </c>
      <c r="I204" s="1048">
        <v>32</v>
      </c>
      <c r="J204" s="24"/>
      <c r="K204" s="24"/>
      <c r="L204" s="461"/>
      <c r="S204" s="15"/>
    </row>
    <row r="205" spans="1:19" s="16" customFormat="1">
      <c r="A205" s="234" t="s">
        <v>3947</v>
      </c>
      <c r="B205" s="1885">
        <v>45694</v>
      </c>
      <c r="C205" s="1885"/>
      <c r="D205" s="2059"/>
      <c r="E205" s="24">
        <v>20277</v>
      </c>
      <c r="F205" s="24" t="s">
        <v>7</v>
      </c>
      <c r="G205" s="24">
        <v>5684</v>
      </c>
      <c r="H205" s="24" t="s">
        <v>2976</v>
      </c>
      <c r="I205" s="1048">
        <v>5</v>
      </c>
      <c r="J205" s="24"/>
      <c r="K205" s="24"/>
      <c r="L205" s="461"/>
      <c r="S205" s="15"/>
    </row>
    <row r="206" spans="1:19" s="6" customFormat="1">
      <c r="A206" s="25" t="s">
        <v>92</v>
      </c>
      <c r="B206" s="14">
        <v>45691</v>
      </c>
      <c r="C206" s="14">
        <v>45685</v>
      </c>
      <c r="D206" s="166" t="s">
        <v>6</v>
      </c>
      <c r="E206" s="9">
        <v>20240</v>
      </c>
      <c r="F206" s="9" t="s">
        <v>1115</v>
      </c>
      <c r="G206" s="9">
        <v>2854</v>
      </c>
      <c r="H206" s="9" t="s">
        <v>930</v>
      </c>
      <c r="I206" s="10" t="s">
        <v>931</v>
      </c>
      <c r="J206" s="9"/>
      <c r="K206" s="9"/>
      <c r="L206" s="458"/>
      <c r="S206"/>
    </row>
    <row r="207" spans="1:19" s="6" customFormat="1">
      <c r="A207" s="234" t="s">
        <v>2725</v>
      </c>
      <c r="B207" s="1885">
        <v>45695</v>
      </c>
      <c r="C207" s="24"/>
      <c r="D207" s="2059"/>
      <c r="E207" s="24">
        <v>20283</v>
      </c>
      <c r="F207" s="24" t="s">
        <v>1221</v>
      </c>
      <c r="G207" s="24">
        <v>5686</v>
      </c>
      <c r="H207" s="24" t="s">
        <v>4074</v>
      </c>
      <c r="I207" s="1048">
        <v>60</v>
      </c>
      <c r="J207" s="24" t="s">
        <v>1189</v>
      </c>
      <c r="K207" s="24"/>
      <c r="L207" s="461"/>
      <c r="S207"/>
    </row>
    <row r="208" spans="1:19" s="1795" customFormat="1">
      <c r="A208" s="25" t="s">
        <v>3404</v>
      </c>
      <c r="B208" s="14">
        <v>0</v>
      </c>
      <c r="C208" s="9">
        <v>0</v>
      </c>
      <c r="D208" s="166"/>
      <c r="E208" s="9">
        <v>20067</v>
      </c>
      <c r="F208" s="9" t="s">
        <v>199</v>
      </c>
      <c r="G208" s="9"/>
      <c r="H208" s="9" t="s">
        <v>3380</v>
      </c>
      <c r="I208" s="10"/>
      <c r="J208" s="9"/>
      <c r="K208" s="9"/>
      <c r="L208" s="458"/>
      <c r="S208" s="2115"/>
    </row>
    <row r="209" spans="1:20" s="6" customFormat="1">
      <c r="A209" s="234"/>
      <c r="B209" s="1885"/>
      <c r="C209" s="24"/>
      <c r="D209" s="2059"/>
      <c r="E209" s="24"/>
      <c r="F209" s="24"/>
      <c r="G209" s="24"/>
      <c r="H209" s="24"/>
      <c r="I209" s="1048"/>
      <c r="J209" s="24"/>
      <c r="K209" s="24"/>
      <c r="L209" s="461"/>
      <c r="S209"/>
    </row>
    <row r="210" spans="1:20" s="6" customFormat="1">
      <c r="A210" s="234"/>
      <c r="B210" s="1885"/>
      <c r="C210" s="24"/>
      <c r="D210" s="2059"/>
      <c r="E210" s="24"/>
      <c r="F210" s="24"/>
      <c r="G210" s="24"/>
      <c r="H210" s="24"/>
      <c r="I210" s="1048"/>
      <c r="J210" s="24"/>
      <c r="K210" s="24"/>
      <c r="L210" s="461"/>
      <c r="S210"/>
    </row>
    <row r="211" spans="1:20" s="6" customFormat="1">
      <c r="A211" s="234"/>
      <c r="B211" s="1885"/>
      <c r="C211" s="24"/>
      <c r="D211" s="2059"/>
      <c r="E211" s="24"/>
      <c r="F211" s="24"/>
      <c r="G211" s="24"/>
      <c r="H211" s="24"/>
      <c r="I211" s="1048"/>
      <c r="J211" s="24"/>
      <c r="K211" s="24"/>
      <c r="L211" s="461"/>
      <c r="S211"/>
    </row>
    <row r="212" spans="1:20" s="6" customFormat="1" ht="15">
      <c r="A212" s="2464" t="e">
        <f>SUM(#REF!)</f>
        <v>#REF!</v>
      </c>
      <c r="B212" s="2465"/>
      <c r="C212" s="2465"/>
      <c r="D212" s="2465"/>
      <c r="E212" s="2465"/>
      <c r="F212" s="2465"/>
      <c r="G212" s="2465"/>
      <c r="H212" s="2465"/>
      <c r="I212" s="2465"/>
      <c r="J212" s="2465"/>
      <c r="K212" s="2465"/>
      <c r="L212" s="2466"/>
      <c r="S212"/>
    </row>
    <row r="213" spans="1:20" s="6" customFormat="1" ht="18.75">
      <c r="A213" s="2461" t="s">
        <v>4155</v>
      </c>
      <c r="B213" s="2462"/>
      <c r="C213" s="2462"/>
      <c r="D213" s="2462"/>
      <c r="E213" s="2462"/>
      <c r="F213" s="2462"/>
      <c r="G213" s="2462"/>
      <c r="H213" s="2462"/>
      <c r="I213" s="2462"/>
      <c r="J213" s="2462"/>
      <c r="K213" s="2462"/>
      <c r="L213" s="2463"/>
      <c r="S213"/>
    </row>
    <row r="214" spans="1:20" s="6" customFormat="1">
      <c r="A214" s="25" t="s">
        <v>2099</v>
      </c>
      <c r="B214" s="14">
        <v>45299</v>
      </c>
      <c r="C214" s="14">
        <v>45670</v>
      </c>
      <c r="D214" s="166" t="s">
        <v>6</v>
      </c>
      <c r="E214" s="9">
        <v>19987</v>
      </c>
      <c r="F214" s="9" t="s">
        <v>2351</v>
      </c>
      <c r="G214" s="9">
        <v>2329</v>
      </c>
      <c r="H214" s="9" t="s">
        <v>53</v>
      </c>
      <c r="I214" s="10" t="s">
        <v>4536</v>
      </c>
      <c r="J214" s="9"/>
      <c r="K214" s="9" t="s">
        <v>2359</v>
      </c>
      <c r="L214" s="458"/>
      <c r="S214"/>
    </row>
    <row r="215" spans="1:20" s="16" customFormat="1">
      <c r="A215" s="25" t="s">
        <v>1794</v>
      </c>
      <c r="B215" s="14">
        <v>46008</v>
      </c>
      <c r="C215" s="14">
        <v>45681</v>
      </c>
      <c r="D215" s="166" t="s">
        <v>6</v>
      </c>
      <c r="E215" s="9">
        <v>19985</v>
      </c>
      <c r="F215" s="9" t="s">
        <v>1115</v>
      </c>
      <c r="G215" s="9">
        <v>753</v>
      </c>
      <c r="H215" s="9" t="s">
        <v>47</v>
      </c>
      <c r="I215" s="10" t="s">
        <v>1191</v>
      </c>
      <c r="J215" s="9" t="s">
        <v>4587</v>
      </c>
      <c r="K215" s="9"/>
      <c r="L215" s="458"/>
      <c r="S215" s="15"/>
    </row>
    <row r="216" spans="1:20" s="6" customFormat="1">
      <c r="A216" s="596" t="s">
        <v>3295</v>
      </c>
      <c r="B216" s="1774">
        <v>45304</v>
      </c>
      <c r="C216" s="597"/>
      <c r="D216" s="2087"/>
      <c r="E216" s="597">
        <v>19981</v>
      </c>
      <c r="F216" s="597" t="s">
        <v>4535</v>
      </c>
      <c r="G216" s="597">
        <v>5428</v>
      </c>
      <c r="H216" s="597" t="s">
        <v>864</v>
      </c>
      <c r="I216" s="1775">
        <v>2</v>
      </c>
      <c r="J216" s="597" t="s">
        <v>3486</v>
      </c>
      <c r="K216" s="597"/>
      <c r="L216" s="599"/>
      <c r="S216"/>
    </row>
    <row r="217" spans="1:20" s="1828" customFormat="1">
      <c r="A217" s="25" t="s">
        <v>3792</v>
      </c>
      <c r="B217" s="14">
        <v>45301</v>
      </c>
      <c r="C217" s="14">
        <v>45665</v>
      </c>
      <c r="D217" s="166" t="s">
        <v>6</v>
      </c>
      <c r="E217" s="9">
        <v>19980</v>
      </c>
      <c r="F217" s="9" t="s">
        <v>1115</v>
      </c>
      <c r="G217" s="9">
        <v>879</v>
      </c>
      <c r="H217" s="9" t="s">
        <v>17</v>
      </c>
      <c r="I217" s="10" t="s">
        <v>1212</v>
      </c>
      <c r="J217" s="9"/>
      <c r="K217" s="9"/>
      <c r="L217" s="458"/>
      <c r="S217" s="1953"/>
    </row>
    <row r="218" spans="1:20" s="1828" customFormat="1">
      <c r="A218" s="25" t="s">
        <v>806</v>
      </c>
      <c r="B218" s="14">
        <v>45643</v>
      </c>
      <c r="C218" s="14">
        <v>45665</v>
      </c>
      <c r="D218" s="166" t="s">
        <v>6</v>
      </c>
      <c r="E218" s="9">
        <v>19943</v>
      </c>
      <c r="F218" s="9" t="s">
        <v>1115</v>
      </c>
      <c r="G218" s="9">
        <v>1468</v>
      </c>
      <c r="H218" s="9" t="s">
        <v>21</v>
      </c>
      <c r="I218" s="10">
        <v>10</v>
      </c>
      <c r="J218" s="9"/>
      <c r="K218" s="9"/>
      <c r="L218" s="458"/>
      <c r="S218" s="1953"/>
    </row>
    <row r="219" spans="1:20" s="16" customFormat="1">
      <c r="A219" s="25" t="s">
        <v>2152</v>
      </c>
      <c r="B219" s="14">
        <v>45643</v>
      </c>
      <c r="C219" s="14">
        <v>45670</v>
      </c>
      <c r="D219" s="166" t="s">
        <v>6</v>
      </c>
      <c r="E219" s="9">
        <v>19935</v>
      </c>
      <c r="F219" s="9" t="s">
        <v>1115</v>
      </c>
      <c r="G219" s="9">
        <v>951</v>
      </c>
      <c r="H219" s="9" t="s">
        <v>58</v>
      </c>
      <c r="I219" s="10">
        <v>5</v>
      </c>
      <c r="J219" s="9"/>
      <c r="K219" s="9"/>
      <c r="L219" s="458"/>
      <c r="S219" s="15"/>
    </row>
    <row r="220" spans="1:20" s="16" customFormat="1">
      <c r="A220" s="25" t="s">
        <v>1468</v>
      </c>
      <c r="B220" s="14">
        <v>45643</v>
      </c>
      <c r="C220" s="14">
        <v>45670</v>
      </c>
      <c r="D220" s="166" t="s">
        <v>6</v>
      </c>
      <c r="E220" s="9">
        <v>19893</v>
      </c>
      <c r="F220" s="9" t="s">
        <v>1115</v>
      </c>
      <c r="G220" s="9">
        <v>753</v>
      </c>
      <c r="H220" s="9" t="s">
        <v>47</v>
      </c>
      <c r="I220" s="10">
        <v>20</v>
      </c>
      <c r="J220" s="9"/>
      <c r="K220" s="9"/>
      <c r="L220" s="458"/>
      <c r="S220" s="15"/>
    </row>
    <row r="221" spans="1:20" s="1828" customFormat="1">
      <c r="A221" s="25" t="s">
        <v>1468</v>
      </c>
      <c r="B221" s="14">
        <v>45643</v>
      </c>
      <c r="C221" s="14">
        <v>45665</v>
      </c>
      <c r="D221" s="166" t="s">
        <v>6</v>
      </c>
      <c r="E221" s="9">
        <v>19912</v>
      </c>
      <c r="F221" s="9" t="s">
        <v>1115</v>
      </c>
      <c r="G221" s="9">
        <v>753</v>
      </c>
      <c r="H221" s="9" t="s">
        <v>47</v>
      </c>
      <c r="I221" s="10">
        <v>20</v>
      </c>
      <c r="J221" s="9"/>
      <c r="K221" s="9"/>
      <c r="L221" s="458"/>
      <c r="S221" s="1953"/>
    </row>
    <row r="222" spans="1:20" s="6" customFormat="1">
      <c r="A222" s="25" t="s">
        <v>3671</v>
      </c>
      <c r="B222" s="14">
        <v>45301</v>
      </c>
      <c r="C222" s="14">
        <v>45670</v>
      </c>
      <c r="D222" s="166" t="s">
        <v>6</v>
      </c>
      <c r="E222" s="9">
        <v>19954</v>
      </c>
      <c r="F222" s="9" t="s">
        <v>1115</v>
      </c>
      <c r="G222" s="9">
        <v>2639</v>
      </c>
      <c r="H222" s="9" t="s">
        <v>142</v>
      </c>
      <c r="I222" s="10">
        <v>300</v>
      </c>
      <c r="J222" s="9"/>
      <c r="K222" s="9"/>
      <c r="L222" s="458" t="s">
        <v>4521</v>
      </c>
      <c r="S222"/>
    </row>
    <row r="223" spans="1:20" s="1828" customFormat="1">
      <c r="A223" s="25" t="s">
        <v>4504</v>
      </c>
      <c r="B223" s="14">
        <v>45299</v>
      </c>
      <c r="C223" s="14">
        <v>45665</v>
      </c>
      <c r="D223" s="166" t="s">
        <v>6</v>
      </c>
      <c r="E223" s="9">
        <v>19921</v>
      </c>
      <c r="F223" s="9" t="s">
        <v>40</v>
      </c>
      <c r="G223" s="9">
        <v>2115</v>
      </c>
      <c r="H223" s="9" t="s">
        <v>52</v>
      </c>
      <c r="I223" s="10">
        <v>9</v>
      </c>
      <c r="J223" s="9"/>
      <c r="K223" s="9"/>
      <c r="L223" s="458"/>
      <c r="S223" s="1953"/>
    </row>
    <row r="224" spans="1:20" s="6" customFormat="1">
      <c r="A224" s="25" t="s">
        <v>3001</v>
      </c>
      <c r="B224" s="14">
        <v>45311</v>
      </c>
      <c r="C224" s="14">
        <v>45674</v>
      </c>
      <c r="D224" s="166" t="s">
        <v>6</v>
      </c>
      <c r="E224" s="9">
        <v>19908</v>
      </c>
      <c r="F224" s="9" t="s">
        <v>1115</v>
      </c>
      <c r="G224" s="9">
        <v>4666</v>
      </c>
      <c r="H224" s="9" t="s">
        <v>2545</v>
      </c>
      <c r="I224" s="10">
        <v>200</v>
      </c>
      <c r="J224" s="9"/>
      <c r="K224" s="9"/>
      <c r="L224" s="458" t="s">
        <v>4501</v>
      </c>
      <c r="S224"/>
      <c r="T224" s="6" t="s">
        <v>1954</v>
      </c>
    </row>
    <row r="225" spans="1:20" s="6" customFormat="1">
      <c r="A225" s="25"/>
      <c r="B225" s="9"/>
      <c r="C225" s="9"/>
      <c r="D225" s="166" t="s">
        <v>6</v>
      </c>
      <c r="E225" s="9"/>
      <c r="F225" s="9"/>
      <c r="G225" s="9">
        <v>5277</v>
      </c>
      <c r="H225" s="9" t="s">
        <v>3338</v>
      </c>
      <c r="I225" s="10">
        <v>300</v>
      </c>
      <c r="J225" s="9"/>
      <c r="K225" s="9"/>
      <c r="L225" s="458" t="s">
        <v>4502</v>
      </c>
      <c r="S225"/>
      <c r="T225" s="1828" t="s">
        <v>1954</v>
      </c>
    </row>
    <row r="226" spans="1:20" s="6" customFormat="1">
      <c r="A226" s="25" t="s">
        <v>400</v>
      </c>
      <c r="B226" s="14">
        <v>45301</v>
      </c>
      <c r="C226" s="14">
        <v>45665</v>
      </c>
      <c r="D226" s="166" t="s">
        <v>6</v>
      </c>
      <c r="E226" s="9">
        <v>19663</v>
      </c>
      <c r="F226" s="9" t="s">
        <v>1115</v>
      </c>
      <c r="G226" s="9">
        <v>753</v>
      </c>
      <c r="H226" s="9" t="s">
        <v>47</v>
      </c>
      <c r="I226" s="10">
        <v>80</v>
      </c>
      <c r="J226" s="9"/>
      <c r="K226" s="9" t="s">
        <v>4444</v>
      </c>
      <c r="L226" s="458"/>
      <c r="S226"/>
    </row>
    <row r="227" spans="1:20" s="6" customFormat="1">
      <c r="A227" s="25" t="s">
        <v>2374</v>
      </c>
      <c r="B227" s="14">
        <v>45304</v>
      </c>
      <c r="C227" s="14">
        <v>45670</v>
      </c>
      <c r="D227" s="166" t="s">
        <v>6</v>
      </c>
      <c r="E227" s="9">
        <v>19818</v>
      </c>
      <c r="F227" s="9" t="s">
        <v>1221</v>
      </c>
      <c r="G227" s="9">
        <v>4375</v>
      </c>
      <c r="H227" s="9" t="s">
        <v>31</v>
      </c>
      <c r="I227" s="10">
        <v>100</v>
      </c>
      <c r="J227" s="9"/>
      <c r="K227" s="9"/>
      <c r="L227" s="458" t="s">
        <v>4483</v>
      </c>
      <c r="S227"/>
      <c r="T227" s="1828" t="s">
        <v>4498</v>
      </c>
    </row>
    <row r="228" spans="1:20" s="6" customFormat="1">
      <c r="A228" s="35" t="s">
        <v>3128</v>
      </c>
      <c r="B228" s="1843">
        <v>45301</v>
      </c>
      <c r="C228" s="1843">
        <v>45665</v>
      </c>
      <c r="D228" s="166" t="s">
        <v>6</v>
      </c>
      <c r="E228" s="1835">
        <v>19650</v>
      </c>
      <c r="F228" s="2049" t="s">
        <v>1221</v>
      </c>
      <c r="G228" s="2049">
        <v>5198</v>
      </c>
      <c r="H228" s="2049" t="s">
        <v>955</v>
      </c>
      <c r="I228" s="2050">
        <v>100</v>
      </c>
      <c r="J228" s="2049"/>
      <c r="K228" s="1835"/>
      <c r="L228" s="464" t="s">
        <v>4440</v>
      </c>
      <c r="S228"/>
      <c r="T228" s="1828" t="s">
        <v>4498</v>
      </c>
    </row>
    <row r="229" spans="1:20" s="1795" customFormat="1">
      <c r="A229" s="25" t="s">
        <v>86</v>
      </c>
      <c r="B229" s="14">
        <v>45672</v>
      </c>
      <c r="C229" s="14">
        <v>45670</v>
      </c>
      <c r="D229" s="166" t="s">
        <v>6</v>
      </c>
      <c r="E229" s="9">
        <v>20011</v>
      </c>
      <c r="F229" s="9" t="s">
        <v>1221</v>
      </c>
      <c r="G229" s="9">
        <v>2244</v>
      </c>
      <c r="H229" s="9" t="s">
        <v>17</v>
      </c>
      <c r="I229" s="10">
        <v>4.2</v>
      </c>
      <c r="J229" s="9"/>
      <c r="K229" s="9"/>
      <c r="L229" s="458"/>
      <c r="S229" s="2115"/>
    </row>
    <row r="230" spans="1:20" s="1795" customFormat="1">
      <c r="A230" s="25"/>
      <c r="B230" s="9"/>
      <c r="C230" s="9"/>
      <c r="D230" s="166" t="s">
        <v>6</v>
      </c>
      <c r="E230" s="9"/>
      <c r="F230" s="9" t="s">
        <v>1221</v>
      </c>
      <c r="G230" s="9">
        <v>1712</v>
      </c>
      <c r="H230" s="9" t="s">
        <v>19</v>
      </c>
      <c r="I230" s="10" t="s">
        <v>849</v>
      </c>
      <c r="J230" s="9"/>
      <c r="K230" s="9"/>
      <c r="L230" s="458"/>
      <c r="S230" s="2115"/>
    </row>
    <row r="231" spans="1:20" s="1795" customFormat="1">
      <c r="A231" s="25" t="s">
        <v>3975</v>
      </c>
      <c r="B231" s="14">
        <v>45672</v>
      </c>
      <c r="C231" s="14">
        <v>45670</v>
      </c>
      <c r="D231" s="166" t="s">
        <v>6</v>
      </c>
      <c r="E231" s="9">
        <v>20018</v>
      </c>
      <c r="F231" s="9" t="s">
        <v>1115</v>
      </c>
      <c r="G231" s="9">
        <v>3302</v>
      </c>
      <c r="H231" s="9" t="s">
        <v>15</v>
      </c>
      <c r="I231" s="10">
        <v>10</v>
      </c>
      <c r="J231" s="9"/>
      <c r="K231" s="9"/>
      <c r="L231" s="458"/>
      <c r="S231" s="2115"/>
    </row>
    <row r="232" spans="1:20" s="1795" customFormat="1">
      <c r="A232" s="25" t="s">
        <v>1653</v>
      </c>
      <c r="B232" s="14">
        <v>45672</v>
      </c>
      <c r="C232" s="14">
        <v>45671</v>
      </c>
      <c r="D232" s="166" t="s">
        <v>6</v>
      </c>
      <c r="E232" s="9">
        <v>20024</v>
      </c>
      <c r="F232" s="9" t="s">
        <v>1221</v>
      </c>
      <c r="G232" s="9">
        <v>3827</v>
      </c>
      <c r="H232" s="9" t="s">
        <v>9</v>
      </c>
      <c r="I232" s="10" t="s">
        <v>1835</v>
      </c>
      <c r="J232" s="9" t="s">
        <v>607</v>
      </c>
      <c r="K232" s="36" t="s">
        <v>4547</v>
      </c>
      <c r="L232" s="458"/>
      <c r="S232" s="2115"/>
    </row>
    <row r="233" spans="1:20" s="1795" customFormat="1">
      <c r="A233" s="25" t="s">
        <v>1303</v>
      </c>
      <c r="B233" s="14">
        <v>45673</v>
      </c>
      <c r="C233" s="14">
        <v>45671</v>
      </c>
      <c r="D233" s="166" t="s">
        <v>6</v>
      </c>
      <c r="E233" s="9">
        <v>20027</v>
      </c>
      <c r="F233" s="9" t="s">
        <v>1221</v>
      </c>
      <c r="G233" s="9">
        <v>3630</v>
      </c>
      <c r="H233" s="9" t="s">
        <v>1465</v>
      </c>
      <c r="I233" s="10">
        <v>4</v>
      </c>
      <c r="J233" s="9" t="s">
        <v>991</v>
      </c>
      <c r="K233" s="9"/>
      <c r="L233" s="458"/>
      <c r="S233" s="2115"/>
    </row>
    <row r="234" spans="1:20" s="1795" customFormat="1">
      <c r="A234" s="25"/>
      <c r="B234" s="9"/>
      <c r="C234" s="9"/>
      <c r="D234" s="166" t="s">
        <v>6</v>
      </c>
      <c r="E234" s="9"/>
      <c r="F234" s="9" t="s">
        <v>1574</v>
      </c>
      <c r="G234" s="9">
        <v>3626</v>
      </c>
      <c r="H234" s="9" t="s">
        <v>1441</v>
      </c>
      <c r="I234" s="10">
        <v>25</v>
      </c>
      <c r="J234" s="9"/>
      <c r="K234" s="9"/>
      <c r="L234" s="458"/>
      <c r="S234" s="2115"/>
    </row>
    <row r="235" spans="1:20" s="1795" customFormat="1">
      <c r="A235" s="25" t="s">
        <v>4548</v>
      </c>
      <c r="B235" s="14">
        <v>45673</v>
      </c>
      <c r="C235" s="14">
        <v>45670</v>
      </c>
      <c r="D235" s="166" t="s">
        <v>6</v>
      </c>
      <c r="E235" s="9">
        <v>20028</v>
      </c>
      <c r="F235" s="9" t="s">
        <v>1221</v>
      </c>
      <c r="G235" s="9">
        <v>4756</v>
      </c>
      <c r="H235" s="9" t="s">
        <v>22</v>
      </c>
      <c r="I235" s="10">
        <v>10</v>
      </c>
      <c r="J235" s="9"/>
      <c r="K235" s="9"/>
      <c r="L235" s="458"/>
      <c r="S235" s="2115"/>
    </row>
    <row r="236" spans="1:20" s="1795" customFormat="1">
      <c r="A236" s="25" t="s">
        <v>269</v>
      </c>
      <c r="B236" s="14">
        <v>45665</v>
      </c>
      <c r="C236" s="14">
        <v>45664</v>
      </c>
      <c r="D236" s="166" t="s">
        <v>6</v>
      </c>
      <c r="E236" s="9">
        <v>20008</v>
      </c>
      <c r="F236" s="9" t="s">
        <v>4555</v>
      </c>
      <c r="G236" s="9">
        <v>5353</v>
      </c>
      <c r="H236" s="9" t="s">
        <v>47</v>
      </c>
      <c r="I236" s="10" t="s">
        <v>4556</v>
      </c>
      <c r="J236" s="9" t="s">
        <v>1391</v>
      </c>
      <c r="K236" s="9"/>
      <c r="L236" s="458"/>
      <c r="S236" s="2115"/>
    </row>
    <row r="237" spans="1:20" s="1795" customFormat="1">
      <c r="A237" s="25"/>
      <c r="B237" s="9"/>
      <c r="C237" s="9"/>
      <c r="D237" s="166" t="s">
        <v>6</v>
      </c>
      <c r="E237" s="9"/>
      <c r="F237" s="9" t="s">
        <v>453</v>
      </c>
      <c r="G237" s="9">
        <v>5354</v>
      </c>
      <c r="H237" s="9" t="s">
        <v>47</v>
      </c>
      <c r="I237" s="10" t="s">
        <v>4557</v>
      </c>
      <c r="J237" s="9" t="s">
        <v>1391</v>
      </c>
      <c r="K237" s="9"/>
      <c r="L237" s="458"/>
      <c r="S237" s="2115"/>
    </row>
    <row r="238" spans="1:20" s="1795" customFormat="1">
      <c r="A238" s="25"/>
      <c r="B238" s="9"/>
      <c r="C238" s="9"/>
      <c r="D238" s="166" t="s">
        <v>6</v>
      </c>
      <c r="E238" s="9"/>
      <c r="F238" s="9" t="s">
        <v>69</v>
      </c>
      <c r="G238" s="9">
        <v>5630</v>
      </c>
      <c r="H238" s="9" t="s">
        <v>47</v>
      </c>
      <c r="I238" s="10" t="s">
        <v>4558</v>
      </c>
      <c r="J238" s="9" t="s">
        <v>1391</v>
      </c>
      <c r="K238" s="9"/>
      <c r="L238" s="458"/>
      <c r="S238" s="2115"/>
    </row>
    <row r="239" spans="1:20" s="1795" customFormat="1">
      <c r="A239" s="25" t="s">
        <v>410</v>
      </c>
      <c r="B239" s="14">
        <v>45673</v>
      </c>
      <c r="C239" s="14">
        <v>45674</v>
      </c>
      <c r="D239" s="166" t="s">
        <v>6</v>
      </c>
      <c r="E239" s="9">
        <v>20030</v>
      </c>
      <c r="F239" s="9" t="s">
        <v>1115</v>
      </c>
      <c r="G239" s="9">
        <v>951</v>
      </c>
      <c r="H239" s="9" t="s">
        <v>58</v>
      </c>
      <c r="I239" s="10">
        <v>1</v>
      </c>
      <c r="J239" s="9"/>
      <c r="K239" s="9"/>
      <c r="L239" s="458"/>
      <c r="S239" s="2115"/>
    </row>
    <row r="240" spans="1:20" s="16" customFormat="1">
      <c r="A240" s="25" t="s">
        <v>369</v>
      </c>
      <c r="B240" s="14">
        <v>45674</v>
      </c>
      <c r="C240" s="14">
        <v>45671</v>
      </c>
      <c r="D240" s="166" t="s">
        <v>6</v>
      </c>
      <c r="E240" s="9">
        <v>20040</v>
      </c>
      <c r="F240" s="9" t="s">
        <v>1115</v>
      </c>
      <c r="G240" s="9">
        <v>2515</v>
      </c>
      <c r="H240" s="9" t="s">
        <v>35</v>
      </c>
      <c r="I240" s="10">
        <v>30</v>
      </c>
      <c r="J240" s="9"/>
      <c r="K240" s="9"/>
      <c r="L240" s="458"/>
      <c r="S240" s="15"/>
    </row>
    <row r="241" spans="1:19" s="16" customFormat="1">
      <c r="A241" s="25" t="s">
        <v>3956</v>
      </c>
      <c r="B241" s="14">
        <v>45674</v>
      </c>
      <c r="C241" s="14">
        <v>45670</v>
      </c>
      <c r="D241" s="166" t="s">
        <v>6</v>
      </c>
      <c r="E241" s="9">
        <v>20044</v>
      </c>
      <c r="F241" s="9" t="s">
        <v>2351</v>
      </c>
      <c r="G241" s="9">
        <v>5150</v>
      </c>
      <c r="H241" s="9" t="s">
        <v>120</v>
      </c>
      <c r="I241" s="10">
        <v>2</v>
      </c>
      <c r="J241" s="9"/>
      <c r="K241" s="9"/>
      <c r="L241" s="458"/>
      <c r="S241" s="15"/>
    </row>
    <row r="242" spans="1:19" s="16" customFormat="1">
      <c r="A242" s="25" t="s">
        <v>1794</v>
      </c>
      <c r="B242" s="14">
        <v>45674</v>
      </c>
      <c r="C242" s="14">
        <v>45670</v>
      </c>
      <c r="D242" s="166" t="s">
        <v>6</v>
      </c>
      <c r="E242" s="9">
        <v>20047</v>
      </c>
      <c r="F242" s="9" t="s">
        <v>2351</v>
      </c>
      <c r="G242" s="9">
        <v>3096</v>
      </c>
      <c r="H242" s="9" t="s">
        <v>47</v>
      </c>
      <c r="I242" s="10">
        <v>30</v>
      </c>
      <c r="J242" s="9"/>
      <c r="K242" s="9"/>
      <c r="L242" s="458"/>
      <c r="S242" s="15"/>
    </row>
    <row r="243" spans="1:19" s="16" customFormat="1">
      <c r="A243" s="25" t="s">
        <v>1173</v>
      </c>
      <c r="B243" s="14">
        <v>45674</v>
      </c>
      <c r="C243" s="14">
        <v>45671</v>
      </c>
      <c r="D243" s="166" t="s">
        <v>6</v>
      </c>
      <c r="E243" s="9">
        <v>20050</v>
      </c>
      <c r="F243" s="9" t="s">
        <v>1115</v>
      </c>
      <c r="G243" s="9">
        <v>5114</v>
      </c>
      <c r="H243" s="9" t="s">
        <v>729</v>
      </c>
      <c r="I243" s="10">
        <v>1</v>
      </c>
      <c r="J243" s="9" t="s">
        <v>991</v>
      </c>
      <c r="K243" s="9"/>
      <c r="L243" s="458"/>
      <c r="S243" s="15"/>
    </row>
    <row r="244" spans="1:19" s="16" customFormat="1">
      <c r="A244" s="25" t="s">
        <v>400</v>
      </c>
      <c r="B244" s="14">
        <v>45667</v>
      </c>
      <c r="C244" s="14">
        <v>45670</v>
      </c>
      <c r="D244" s="166" t="s">
        <v>6</v>
      </c>
      <c r="E244" s="9">
        <v>20051</v>
      </c>
      <c r="F244" s="9" t="s">
        <v>1115</v>
      </c>
      <c r="G244" s="9">
        <v>908</v>
      </c>
      <c r="H244" s="9" t="s">
        <v>30</v>
      </c>
      <c r="I244" s="10">
        <v>63</v>
      </c>
      <c r="J244" s="9"/>
      <c r="K244" s="9"/>
      <c r="L244" s="458"/>
      <c r="S244" s="15"/>
    </row>
    <row r="245" spans="1:19" s="16" customFormat="1">
      <c r="A245" s="25" t="s">
        <v>3409</v>
      </c>
      <c r="B245" s="14">
        <v>45674</v>
      </c>
      <c r="C245" s="14">
        <v>45678</v>
      </c>
      <c r="D245" s="166" t="s">
        <v>6</v>
      </c>
      <c r="E245" s="9">
        <v>20046</v>
      </c>
      <c r="F245" s="9" t="s">
        <v>7</v>
      </c>
      <c r="G245" s="9">
        <v>1853</v>
      </c>
      <c r="H245" s="9" t="s">
        <v>20</v>
      </c>
      <c r="I245" s="10">
        <v>15</v>
      </c>
      <c r="J245" s="9"/>
      <c r="K245" s="9"/>
      <c r="L245" s="458"/>
      <c r="S245" s="15"/>
    </row>
    <row r="246" spans="1:19" s="1795" customFormat="1">
      <c r="A246" s="25"/>
      <c r="B246" s="9"/>
      <c r="C246" s="9"/>
      <c r="D246" s="166" t="s">
        <v>6</v>
      </c>
      <c r="E246" s="9"/>
      <c r="F246" s="9" t="s">
        <v>7</v>
      </c>
      <c r="G246" s="9">
        <v>3892</v>
      </c>
      <c r="H246" s="9" t="s">
        <v>1776</v>
      </c>
      <c r="I246" s="10">
        <v>15</v>
      </c>
      <c r="J246" s="9"/>
      <c r="K246" s="9"/>
      <c r="L246" s="458"/>
      <c r="S246" s="2115"/>
    </row>
    <row r="247" spans="1:19" s="1795" customFormat="1">
      <c r="A247" s="25" t="s">
        <v>806</v>
      </c>
      <c r="B247" s="14">
        <v>45674</v>
      </c>
      <c r="C247" s="14">
        <v>45671</v>
      </c>
      <c r="D247" s="166" t="s">
        <v>6</v>
      </c>
      <c r="E247" s="9">
        <v>20069</v>
      </c>
      <c r="F247" s="9" t="s">
        <v>1115</v>
      </c>
      <c r="G247" s="9">
        <v>1468</v>
      </c>
      <c r="H247" s="9" t="s">
        <v>21</v>
      </c>
      <c r="I247" s="10">
        <v>10</v>
      </c>
      <c r="J247" s="9"/>
      <c r="K247" s="9"/>
      <c r="L247" s="458"/>
      <c r="S247" s="2115"/>
    </row>
    <row r="248" spans="1:19" s="1795" customFormat="1">
      <c r="A248" s="25" t="s">
        <v>2821</v>
      </c>
      <c r="B248" s="14">
        <v>45674</v>
      </c>
      <c r="C248" s="14">
        <v>45674</v>
      </c>
      <c r="D248" s="166" t="s">
        <v>6</v>
      </c>
      <c r="E248" s="9">
        <v>20070</v>
      </c>
      <c r="F248" s="9" t="s">
        <v>1115</v>
      </c>
      <c r="G248" s="9">
        <v>4554</v>
      </c>
      <c r="H248" s="9" t="s">
        <v>36</v>
      </c>
      <c r="I248" s="10">
        <v>10</v>
      </c>
      <c r="J248" s="9"/>
      <c r="K248" s="9"/>
      <c r="L248" s="458"/>
      <c r="S248" s="2115"/>
    </row>
    <row r="249" spans="1:19" s="1795" customFormat="1">
      <c r="A249" s="25" t="s">
        <v>520</v>
      </c>
      <c r="B249" s="14">
        <v>45677</v>
      </c>
      <c r="C249" s="14">
        <v>45671</v>
      </c>
      <c r="D249" s="166" t="s">
        <v>6</v>
      </c>
      <c r="E249" s="9">
        <v>20071</v>
      </c>
      <c r="F249" s="9" t="s">
        <v>2351</v>
      </c>
      <c r="G249" s="9">
        <v>4466</v>
      </c>
      <c r="H249" s="9" t="s">
        <v>521</v>
      </c>
      <c r="I249" s="10">
        <v>200</v>
      </c>
      <c r="J249" s="9"/>
      <c r="K249" s="9"/>
      <c r="L249" s="458"/>
      <c r="S249" s="2115"/>
    </row>
    <row r="250" spans="1:19" s="1795" customFormat="1">
      <c r="A250" s="25"/>
      <c r="B250" s="14"/>
      <c r="C250" s="9"/>
      <c r="D250" s="166" t="s">
        <v>6</v>
      </c>
      <c r="E250" s="9"/>
      <c r="F250" s="9" t="s">
        <v>7</v>
      </c>
      <c r="G250" s="9">
        <v>4467</v>
      </c>
      <c r="H250" s="9" t="s">
        <v>127</v>
      </c>
      <c r="I250" s="10">
        <v>9</v>
      </c>
      <c r="J250" s="9"/>
      <c r="K250" s="9"/>
      <c r="L250" s="458"/>
      <c r="S250" s="2115"/>
    </row>
    <row r="251" spans="1:19" s="1795" customFormat="1">
      <c r="A251" s="25" t="s">
        <v>3838</v>
      </c>
      <c r="B251" s="14">
        <v>45677</v>
      </c>
      <c r="C251" s="14">
        <v>45671</v>
      </c>
      <c r="D251" s="166" t="s">
        <v>6</v>
      </c>
      <c r="E251" s="9">
        <v>20076</v>
      </c>
      <c r="F251" s="9" t="s">
        <v>1115</v>
      </c>
      <c r="G251" s="9">
        <v>1454</v>
      </c>
      <c r="H251" s="9" t="s">
        <v>864</v>
      </c>
      <c r="I251" s="10" t="s">
        <v>849</v>
      </c>
      <c r="J251" s="9"/>
      <c r="K251" s="9"/>
      <c r="L251" s="458"/>
      <c r="S251" s="2115"/>
    </row>
    <row r="252" spans="1:19" s="1795" customFormat="1">
      <c r="A252" s="25" t="s">
        <v>4568</v>
      </c>
      <c r="B252" s="14">
        <v>45677</v>
      </c>
      <c r="C252" s="14">
        <v>45671</v>
      </c>
      <c r="D252" s="166" t="s">
        <v>6</v>
      </c>
      <c r="E252" s="9">
        <v>20077</v>
      </c>
      <c r="F252" s="9" t="s">
        <v>1115</v>
      </c>
      <c r="G252" s="9">
        <v>2357</v>
      </c>
      <c r="H252" s="9" t="s">
        <v>35</v>
      </c>
      <c r="I252" s="10" t="s">
        <v>840</v>
      </c>
      <c r="J252" s="9"/>
      <c r="K252" s="9"/>
      <c r="L252" s="458"/>
      <c r="S252" s="2115"/>
    </row>
    <row r="253" spans="1:19" s="1795" customFormat="1">
      <c r="A253" s="25"/>
      <c r="B253" s="14"/>
      <c r="C253" s="9"/>
      <c r="D253" s="166" t="s">
        <v>6</v>
      </c>
      <c r="E253" s="9"/>
      <c r="F253" s="9" t="s">
        <v>1115</v>
      </c>
      <c r="G253" s="9">
        <v>951</v>
      </c>
      <c r="H253" s="9" t="s">
        <v>58</v>
      </c>
      <c r="I253" s="10">
        <v>1</v>
      </c>
      <c r="J253" s="9"/>
      <c r="K253" s="9"/>
      <c r="L253" s="458"/>
      <c r="S253" s="2115"/>
    </row>
    <row r="254" spans="1:19" s="1795" customFormat="1">
      <c r="A254" s="25" t="s">
        <v>1190</v>
      </c>
      <c r="B254" s="14">
        <v>45677</v>
      </c>
      <c r="C254" s="14">
        <v>45672</v>
      </c>
      <c r="D254" s="166" t="s">
        <v>6</v>
      </c>
      <c r="E254" s="9">
        <v>20079</v>
      </c>
      <c r="F254" s="9" t="s">
        <v>1115</v>
      </c>
      <c r="G254" s="9">
        <v>838</v>
      </c>
      <c r="H254" s="9" t="s">
        <v>5</v>
      </c>
      <c r="I254" s="10">
        <v>30</v>
      </c>
      <c r="J254" s="9"/>
      <c r="K254" s="9"/>
      <c r="L254" s="458"/>
      <c r="S254" s="2115"/>
    </row>
    <row r="255" spans="1:19" s="1795" customFormat="1">
      <c r="A255" s="25" t="s">
        <v>1792</v>
      </c>
      <c r="B255" s="14">
        <v>45678</v>
      </c>
      <c r="C255" s="14">
        <v>45672</v>
      </c>
      <c r="D255" s="166" t="s">
        <v>6</v>
      </c>
      <c r="E255" s="9">
        <v>20092</v>
      </c>
      <c r="F255" s="9" t="s">
        <v>1115</v>
      </c>
      <c r="G255" s="9">
        <v>3915</v>
      </c>
      <c r="H255" s="9" t="s">
        <v>15</v>
      </c>
      <c r="I255" s="10">
        <v>20</v>
      </c>
      <c r="J255" s="9" t="s">
        <v>991</v>
      </c>
      <c r="K255" s="9"/>
      <c r="L255" s="458"/>
      <c r="S255" s="2115"/>
    </row>
    <row r="256" spans="1:19" s="1795" customFormat="1">
      <c r="A256" s="25" t="s">
        <v>4569</v>
      </c>
      <c r="B256" s="14">
        <v>45678</v>
      </c>
      <c r="C256" s="14">
        <v>45672</v>
      </c>
      <c r="D256" s="166" t="s">
        <v>6</v>
      </c>
      <c r="E256" s="9">
        <v>20093</v>
      </c>
      <c r="F256" s="9" t="s">
        <v>40</v>
      </c>
      <c r="G256" s="9">
        <v>4163</v>
      </c>
      <c r="H256" s="9" t="s">
        <v>22</v>
      </c>
      <c r="I256" s="10">
        <v>40</v>
      </c>
      <c r="J256" s="9"/>
      <c r="K256" s="9"/>
      <c r="L256" s="458"/>
      <c r="S256" s="2115"/>
    </row>
    <row r="257" spans="1:19" s="1795" customFormat="1">
      <c r="A257" s="25" t="s">
        <v>3128</v>
      </c>
      <c r="B257" s="14">
        <v>45671</v>
      </c>
      <c r="C257" s="14">
        <v>45671</v>
      </c>
      <c r="D257" s="166" t="s">
        <v>6</v>
      </c>
      <c r="E257" s="9">
        <v>20096</v>
      </c>
      <c r="F257" s="9" t="s">
        <v>1221</v>
      </c>
      <c r="G257" s="9">
        <v>4746</v>
      </c>
      <c r="H257" s="9" t="s">
        <v>58</v>
      </c>
      <c r="I257" s="10">
        <v>15</v>
      </c>
      <c r="J257" s="9"/>
      <c r="K257" s="9"/>
      <c r="L257" s="458"/>
      <c r="S257" s="2115"/>
    </row>
    <row r="258" spans="1:19" s="1795" customFormat="1">
      <c r="A258" s="25"/>
      <c r="B258" s="14"/>
      <c r="C258" s="9"/>
      <c r="D258" s="166" t="s">
        <v>6</v>
      </c>
      <c r="E258" s="9"/>
      <c r="F258" s="9" t="s">
        <v>1221</v>
      </c>
      <c r="G258" s="9">
        <v>4745</v>
      </c>
      <c r="H258" s="9" t="s">
        <v>47</v>
      </c>
      <c r="I258" s="10">
        <v>30</v>
      </c>
      <c r="J258" s="9"/>
      <c r="K258" s="9"/>
      <c r="L258" s="458"/>
      <c r="S258" s="2115"/>
    </row>
    <row r="259" spans="1:19" s="1795" customFormat="1">
      <c r="A259" s="25" t="s">
        <v>845</v>
      </c>
      <c r="B259" s="14">
        <v>45678</v>
      </c>
      <c r="C259" s="14">
        <v>45674</v>
      </c>
      <c r="D259" s="166" t="s">
        <v>6</v>
      </c>
      <c r="E259" s="9">
        <v>20097</v>
      </c>
      <c r="F259" s="9" t="s">
        <v>1115</v>
      </c>
      <c r="G259" s="9">
        <v>5375</v>
      </c>
      <c r="H259" s="9" t="s">
        <v>826</v>
      </c>
      <c r="I259" s="10">
        <v>1</v>
      </c>
      <c r="J259" s="9"/>
      <c r="K259" s="9"/>
      <c r="L259" s="458"/>
      <c r="S259" s="2115"/>
    </row>
    <row r="260" spans="1:19" s="1795" customFormat="1">
      <c r="A260" s="25"/>
      <c r="B260" s="14"/>
      <c r="C260" s="9"/>
      <c r="D260" s="166" t="s">
        <v>6</v>
      </c>
      <c r="E260" s="9"/>
      <c r="F260" s="9" t="s">
        <v>1115</v>
      </c>
      <c r="G260" s="9">
        <v>4812</v>
      </c>
      <c r="H260" s="9" t="s">
        <v>203</v>
      </c>
      <c r="I260" s="10">
        <v>30</v>
      </c>
      <c r="J260" s="9"/>
      <c r="K260" s="9"/>
      <c r="L260" s="458"/>
      <c r="S260" s="2115"/>
    </row>
    <row r="261" spans="1:19" s="1795" customFormat="1">
      <c r="A261" s="25" t="s">
        <v>137</v>
      </c>
      <c r="B261" s="14">
        <v>45678</v>
      </c>
      <c r="C261" s="14">
        <v>45678</v>
      </c>
      <c r="D261" s="166" t="s">
        <v>6</v>
      </c>
      <c r="E261" s="9">
        <v>20099</v>
      </c>
      <c r="F261" s="9" t="s">
        <v>44</v>
      </c>
      <c r="G261" s="9">
        <v>4029</v>
      </c>
      <c r="H261" s="9" t="s">
        <v>219</v>
      </c>
      <c r="I261" s="10">
        <v>300</v>
      </c>
      <c r="J261" s="9"/>
      <c r="K261" s="9"/>
      <c r="L261" s="458"/>
      <c r="S261" s="2115"/>
    </row>
    <row r="262" spans="1:19" s="1795" customFormat="1">
      <c r="A262" s="25"/>
      <c r="B262" s="14"/>
      <c r="C262" s="9"/>
      <c r="D262" s="166" t="s">
        <v>6</v>
      </c>
      <c r="E262" s="9"/>
      <c r="F262" s="9" t="s">
        <v>1221</v>
      </c>
      <c r="G262" s="9">
        <v>3302</v>
      </c>
      <c r="H262" s="9" t="s">
        <v>15</v>
      </c>
      <c r="I262" s="10">
        <v>300</v>
      </c>
      <c r="J262" s="9"/>
      <c r="K262" s="9"/>
      <c r="L262" s="458"/>
      <c r="S262" s="2115"/>
    </row>
    <row r="263" spans="1:19" s="1795" customFormat="1">
      <c r="A263" s="25"/>
      <c r="B263" s="14"/>
      <c r="C263" s="9"/>
      <c r="D263" s="166" t="s">
        <v>6</v>
      </c>
      <c r="E263" s="9"/>
      <c r="F263" s="9" t="s">
        <v>1221</v>
      </c>
      <c r="G263" s="9">
        <v>3303</v>
      </c>
      <c r="H263" s="9" t="s">
        <v>9</v>
      </c>
      <c r="I263" s="10">
        <v>60</v>
      </c>
      <c r="J263" s="9"/>
      <c r="K263" s="9"/>
      <c r="L263" s="458"/>
      <c r="S263" s="2115"/>
    </row>
    <row r="264" spans="1:19" s="1795" customFormat="1">
      <c r="A264" s="25" t="s">
        <v>2284</v>
      </c>
      <c r="B264" s="14">
        <v>45678</v>
      </c>
      <c r="C264" s="14">
        <v>45672</v>
      </c>
      <c r="D264" s="166" t="s">
        <v>6</v>
      </c>
      <c r="E264" s="9">
        <v>20101</v>
      </c>
      <c r="F264" s="9" t="s">
        <v>1574</v>
      </c>
      <c r="G264" s="9">
        <v>3626</v>
      </c>
      <c r="H264" s="9" t="s">
        <v>1441</v>
      </c>
      <c r="I264" s="10">
        <v>30</v>
      </c>
      <c r="J264" s="9"/>
      <c r="K264" s="9"/>
      <c r="L264" s="458"/>
      <c r="S264" s="2115"/>
    </row>
    <row r="265" spans="1:19" s="1795" customFormat="1">
      <c r="A265" s="25" t="s">
        <v>1564</v>
      </c>
      <c r="B265" s="14">
        <v>45679</v>
      </c>
      <c r="C265" s="14">
        <v>45671</v>
      </c>
      <c r="D265" s="166" t="s">
        <v>6</v>
      </c>
      <c r="E265" s="9">
        <v>20102</v>
      </c>
      <c r="F265" s="9" t="s">
        <v>1115</v>
      </c>
      <c r="G265" s="9">
        <v>951</v>
      </c>
      <c r="H265" s="9" t="s">
        <v>58</v>
      </c>
      <c r="I265" s="10">
        <v>5</v>
      </c>
      <c r="J265" s="9"/>
      <c r="K265" s="9"/>
      <c r="L265" s="458"/>
      <c r="S265" s="2115"/>
    </row>
    <row r="266" spans="1:19" s="1795" customFormat="1">
      <c r="A266" s="25" t="s">
        <v>466</v>
      </c>
      <c r="B266" s="14">
        <v>45679</v>
      </c>
      <c r="C266" s="14">
        <v>45671</v>
      </c>
      <c r="D266" s="166" t="s">
        <v>6</v>
      </c>
      <c r="E266" s="9">
        <v>20105</v>
      </c>
      <c r="F266" s="9" t="s">
        <v>1115</v>
      </c>
      <c r="G266" s="9">
        <v>4075</v>
      </c>
      <c r="H266" s="9" t="s">
        <v>103</v>
      </c>
      <c r="I266" s="10">
        <v>20</v>
      </c>
      <c r="J266" s="9"/>
      <c r="K266" s="9"/>
      <c r="L266" s="458"/>
      <c r="S266" s="2115"/>
    </row>
    <row r="267" spans="1:19" s="1795" customFormat="1">
      <c r="A267" s="25" t="s">
        <v>1199</v>
      </c>
      <c r="B267" s="14">
        <v>45679</v>
      </c>
      <c r="C267" s="14">
        <v>45681</v>
      </c>
      <c r="D267" s="166" t="s">
        <v>6</v>
      </c>
      <c r="E267" s="9">
        <v>20109</v>
      </c>
      <c r="F267" s="9" t="s">
        <v>1115</v>
      </c>
      <c r="G267" s="9">
        <v>855</v>
      </c>
      <c r="H267" s="9" t="s">
        <v>38</v>
      </c>
      <c r="I267" s="10">
        <v>50</v>
      </c>
      <c r="J267" s="9"/>
      <c r="K267" s="9"/>
      <c r="L267" s="458"/>
      <c r="S267" s="2115"/>
    </row>
    <row r="268" spans="1:19" s="1795" customFormat="1">
      <c r="A268" s="25" t="s">
        <v>2469</v>
      </c>
      <c r="B268" s="14">
        <v>45679</v>
      </c>
      <c r="C268" s="14">
        <v>45681</v>
      </c>
      <c r="D268" s="166" t="s">
        <v>6</v>
      </c>
      <c r="E268" s="9">
        <v>20112</v>
      </c>
      <c r="F268" s="9" t="s">
        <v>1115</v>
      </c>
      <c r="G268" s="9">
        <v>3620</v>
      </c>
      <c r="H268" s="9" t="s">
        <v>22</v>
      </c>
      <c r="I268" s="10">
        <v>50</v>
      </c>
      <c r="J268" s="9"/>
      <c r="K268" s="9"/>
      <c r="L268" s="458"/>
      <c r="S268" s="2115"/>
    </row>
    <row r="269" spans="1:19" s="1795" customFormat="1">
      <c r="A269" s="25" t="s">
        <v>3850</v>
      </c>
      <c r="B269" s="14">
        <v>45679</v>
      </c>
      <c r="C269" s="14">
        <v>45674</v>
      </c>
      <c r="D269" s="166" t="s">
        <v>6</v>
      </c>
      <c r="E269" s="9">
        <v>20115</v>
      </c>
      <c r="F269" s="9" t="s">
        <v>1115</v>
      </c>
      <c r="G269" s="9">
        <v>1468</v>
      </c>
      <c r="H269" s="9" t="s">
        <v>21</v>
      </c>
      <c r="I269" s="10">
        <v>10</v>
      </c>
      <c r="J269" s="9"/>
      <c r="K269" s="9"/>
      <c r="L269" s="458"/>
      <c r="S269" s="2115"/>
    </row>
    <row r="270" spans="1:19" s="1795" customFormat="1">
      <c r="A270" s="25" t="s">
        <v>520</v>
      </c>
      <c r="B270" s="14">
        <v>45679</v>
      </c>
      <c r="C270" s="14">
        <v>45671</v>
      </c>
      <c r="D270" s="166" t="s">
        <v>6</v>
      </c>
      <c r="E270" s="9">
        <v>20120</v>
      </c>
      <c r="F270" s="9" t="s">
        <v>7</v>
      </c>
      <c r="G270" s="9">
        <v>4467</v>
      </c>
      <c r="H270" s="9" t="s">
        <v>127</v>
      </c>
      <c r="I270" s="10">
        <v>15</v>
      </c>
      <c r="J270" s="9"/>
      <c r="K270" s="9"/>
      <c r="L270" s="458"/>
      <c r="S270" s="2115"/>
    </row>
    <row r="271" spans="1:19" s="1795" customFormat="1">
      <c r="A271" s="25"/>
      <c r="B271" s="14"/>
      <c r="C271" s="9"/>
      <c r="D271" s="166" t="s">
        <v>6</v>
      </c>
      <c r="E271" s="9"/>
      <c r="F271" s="9" t="s">
        <v>2351</v>
      </c>
      <c r="G271" s="9">
        <v>4466</v>
      </c>
      <c r="H271" s="9" t="s">
        <v>521</v>
      </c>
      <c r="I271" s="10">
        <v>120</v>
      </c>
      <c r="J271" s="9"/>
      <c r="K271" s="9"/>
      <c r="L271" s="458"/>
      <c r="S271" s="2115"/>
    </row>
    <row r="272" spans="1:19" s="1795" customFormat="1">
      <c r="A272" s="25" t="s">
        <v>3128</v>
      </c>
      <c r="B272" s="14">
        <v>45677</v>
      </c>
      <c r="C272" s="14">
        <v>45674</v>
      </c>
      <c r="D272" s="166" t="s">
        <v>6</v>
      </c>
      <c r="E272" s="9">
        <v>20128</v>
      </c>
      <c r="F272" s="9" t="s">
        <v>1221</v>
      </c>
      <c r="G272" s="9">
        <v>4746</v>
      </c>
      <c r="H272" s="9" t="s">
        <v>58</v>
      </c>
      <c r="I272" s="10">
        <v>15</v>
      </c>
      <c r="J272" s="9"/>
      <c r="K272" s="9"/>
      <c r="L272" s="458"/>
      <c r="S272" s="2115"/>
    </row>
    <row r="273" spans="1:19" s="1795" customFormat="1">
      <c r="A273" s="25" t="s">
        <v>1157</v>
      </c>
      <c r="B273" s="14">
        <v>45680</v>
      </c>
      <c r="C273" s="14">
        <v>45672</v>
      </c>
      <c r="D273" s="166" t="s">
        <v>6</v>
      </c>
      <c r="E273" s="9">
        <v>20135</v>
      </c>
      <c r="F273" s="9" t="s">
        <v>2351</v>
      </c>
      <c r="G273" s="9">
        <v>2560</v>
      </c>
      <c r="H273" s="9" t="s">
        <v>5</v>
      </c>
      <c r="I273" s="10">
        <v>10</v>
      </c>
      <c r="J273" s="9"/>
      <c r="K273" s="9"/>
      <c r="L273" s="458"/>
      <c r="S273" s="2115"/>
    </row>
    <row r="274" spans="1:19" s="1795" customFormat="1">
      <c r="A274" s="25" t="s">
        <v>1261</v>
      </c>
      <c r="B274" s="14">
        <v>45681</v>
      </c>
      <c r="C274" s="14">
        <v>45681</v>
      </c>
      <c r="D274" s="166" t="s">
        <v>6</v>
      </c>
      <c r="E274" s="9">
        <v>20150</v>
      </c>
      <c r="F274" s="9" t="s">
        <v>1115</v>
      </c>
      <c r="G274" s="9">
        <v>879</v>
      </c>
      <c r="H274" s="9" t="s">
        <v>17</v>
      </c>
      <c r="I274" s="10" t="s">
        <v>2025</v>
      </c>
      <c r="J274" s="9"/>
      <c r="K274" s="9"/>
      <c r="L274" s="458"/>
      <c r="S274" s="2115"/>
    </row>
    <row r="275" spans="1:19" s="1795" customFormat="1">
      <c r="A275" s="25" t="s">
        <v>4193</v>
      </c>
      <c r="B275" s="14">
        <v>45681</v>
      </c>
      <c r="C275" s="14">
        <v>45681</v>
      </c>
      <c r="D275" s="166" t="s">
        <v>6</v>
      </c>
      <c r="E275" s="9">
        <v>20148</v>
      </c>
      <c r="F275" s="9" t="s">
        <v>1115</v>
      </c>
      <c r="G275" s="9">
        <v>1087</v>
      </c>
      <c r="H275" s="9" t="s">
        <v>46</v>
      </c>
      <c r="I275" s="10">
        <v>30</v>
      </c>
      <c r="J275" s="9"/>
      <c r="K275" s="9"/>
      <c r="L275" s="458"/>
      <c r="S275" s="2115"/>
    </row>
    <row r="276" spans="1:19" s="1795" customFormat="1">
      <c r="A276" s="25" t="s">
        <v>2873</v>
      </c>
      <c r="B276" s="14">
        <v>45681</v>
      </c>
      <c r="C276" s="14">
        <v>45678</v>
      </c>
      <c r="D276" s="166" t="s">
        <v>6</v>
      </c>
      <c r="E276" s="9">
        <v>20145</v>
      </c>
      <c r="F276" s="9" t="s">
        <v>1115</v>
      </c>
      <c r="G276" s="9">
        <v>913</v>
      </c>
      <c r="H276" s="9" t="s">
        <v>1014</v>
      </c>
      <c r="I276" s="10">
        <v>15</v>
      </c>
      <c r="J276" s="9"/>
      <c r="K276" s="9"/>
      <c r="L276" s="458"/>
      <c r="S276" s="2115"/>
    </row>
    <row r="277" spans="1:19" s="1795" customFormat="1">
      <c r="A277" s="25" t="s">
        <v>3838</v>
      </c>
      <c r="B277" s="14">
        <v>45681</v>
      </c>
      <c r="C277" s="14">
        <v>45682</v>
      </c>
      <c r="D277" s="166" t="s">
        <v>6</v>
      </c>
      <c r="E277" s="9">
        <v>20142</v>
      </c>
      <c r="F277" s="9" t="s">
        <v>1115</v>
      </c>
      <c r="G277" s="9">
        <v>1454</v>
      </c>
      <c r="H277" s="9" t="s">
        <v>864</v>
      </c>
      <c r="I277" s="10" t="s">
        <v>849</v>
      </c>
      <c r="J277" s="9"/>
      <c r="K277" s="9"/>
      <c r="L277" s="458"/>
      <c r="S277" s="2115"/>
    </row>
    <row r="278" spans="1:19" s="1795" customFormat="1">
      <c r="A278" s="25" t="s">
        <v>1564</v>
      </c>
      <c r="B278" s="14">
        <v>45681</v>
      </c>
      <c r="C278" s="14">
        <v>45681</v>
      </c>
      <c r="D278" s="166" t="s">
        <v>12</v>
      </c>
      <c r="E278" s="9">
        <v>20141</v>
      </c>
      <c r="F278" s="9" t="s">
        <v>1115</v>
      </c>
      <c r="G278" s="9">
        <v>1126</v>
      </c>
      <c r="H278" s="9" t="s">
        <v>57</v>
      </c>
      <c r="I278" s="10" t="s">
        <v>843</v>
      </c>
      <c r="J278" s="9"/>
      <c r="K278" s="9"/>
      <c r="L278" s="458"/>
      <c r="S278" s="2115"/>
    </row>
    <row r="279" spans="1:19" s="1795" customFormat="1">
      <c r="A279" s="25" t="s">
        <v>1007</v>
      </c>
      <c r="B279" s="14">
        <v>45681</v>
      </c>
      <c r="C279" s="14">
        <v>45677</v>
      </c>
      <c r="D279" s="166" t="s">
        <v>6</v>
      </c>
      <c r="E279" s="9">
        <v>20140</v>
      </c>
      <c r="F279" s="9" t="s">
        <v>2351</v>
      </c>
      <c r="G279" s="9">
        <v>5150</v>
      </c>
      <c r="H279" s="9" t="s">
        <v>120</v>
      </c>
      <c r="I279" s="10">
        <v>6</v>
      </c>
      <c r="J279" s="9"/>
      <c r="K279" s="9"/>
      <c r="L279" s="458"/>
      <c r="S279" s="2115"/>
    </row>
    <row r="280" spans="1:19" s="1795" customFormat="1">
      <c r="A280" s="25" t="s">
        <v>2340</v>
      </c>
      <c r="B280" s="14">
        <v>45684</v>
      </c>
      <c r="C280" s="14">
        <v>45685</v>
      </c>
      <c r="D280" s="166" t="s">
        <v>6</v>
      </c>
      <c r="E280" s="9">
        <v>20156</v>
      </c>
      <c r="F280" s="9" t="s">
        <v>1115</v>
      </c>
      <c r="G280" s="9">
        <v>4554</v>
      </c>
      <c r="H280" s="9" t="s">
        <v>36</v>
      </c>
      <c r="I280" s="10">
        <v>30</v>
      </c>
      <c r="J280" s="9"/>
      <c r="K280" s="9"/>
      <c r="L280" s="458"/>
      <c r="S280" s="2115"/>
    </row>
    <row r="281" spans="1:19" s="1795" customFormat="1">
      <c r="A281" s="25" t="s">
        <v>1576</v>
      </c>
      <c r="B281" s="14">
        <v>45685</v>
      </c>
      <c r="C281" s="14">
        <v>45688</v>
      </c>
      <c r="D281" s="166" t="s">
        <v>6</v>
      </c>
      <c r="E281" s="9">
        <v>20163</v>
      </c>
      <c r="F281" s="9" t="s">
        <v>1115</v>
      </c>
      <c r="G281" s="9">
        <v>2738</v>
      </c>
      <c r="H281" s="9" t="s">
        <v>307</v>
      </c>
      <c r="I281" s="10">
        <v>20</v>
      </c>
      <c r="J281" s="9" t="s">
        <v>991</v>
      </c>
      <c r="K281" s="9"/>
      <c r="L281" s="458"/>
      <c r="S281" s="2115"/>
    </row>
    <row r="282" spans="1:19" s="1795" customFormat="1">
      <c r="A282" s="25"/>
      <c r="B282" s="14"/>
      <c r="C282" s="9"/>
      <c r="D282" s="166" t="s">
        <v>6</v>
      </c>
      <c r="E282" s="9"/>
      <c r="F282" s="9" t="s">
        <v>1115</v>
      </c>
      <c r="G282" s="9">
        <v>2737</v>
      </c>
      <c r="H282" s="9" t="s">
        <v>212</v>
      </c>
      <c r="I282" s="10">
        <v>10</v>
      </c>
      <c r="J282" s="9" t="s">
        <v>991</v>
      </c>
      <c r="K282" s="9"/>
      <c r="L282" s="458"/>
      <c r="S282" s="2115"/>
    </row>
    <row r="283" spans="1:19" s="1795" customFormat="1">
      <c r="A283" s="25"/>
      <c r="B283" s="14"/>
      <c r="C283" s="9"/>
      <c r="D283" s="166" t="s">
        <v>6</v>
      </c>
      <c r="E283" s="9"/>
      <c r="F283" s="9" t="s">
        <v>1115</v>
      </c>
      <c r="G283" s="9">
        <v>753</v>
      </c>
      <c r="H283" s="9" t="s">
        <v>47</v>
      </c>
      <c r="I283" s="10">
        <v>8</v>
      </c>
      <c r="J283" s="9" t="s">
        <v>991</v>
      </c>
      <c r="K283" s="9"/>
      <c r="L283" s="458"/>
      <c r="S283" s="2115"/>
    </row>
    <row r="284" spans="1:19" s="1795" customFormat="1">
      <c r="A284" s="25" t="s">
        <v>3624</v>
      </c>
      <c r="B284" s="14">
        <v>45678</v>
      </c>
      <c r="C284" s="14">
        <v>45674</v>
      </c>
      <c r="D284" s="166" t="s">
        <v>6</v>
      </c>
      <c r="E284" s="9">
        <v>20161</v>
      </c>
      <c r="F284" s="9" t="s">
        <v>1115</v>
      </c>
      <c r="G284" s="9">
        <v>1126</v>
      </c>
      <c r="H284" s="9" t="s">
        <v>57</v>
      </c>
      <c r="I284" s="10" t="s">
        <v>905</v>
      </c>
      <c r="J284" s="9"/>
      <c r="K284" s="9"/>
      <c r="L284" s="458"/>
      <c r="S284" s="2115"/>
    </row>
    <row r="285" spans="1:19" s="1795" customFormat="1">
      <c r="A285" s="25" t="s">
        <v>1303</v>
      </c>
      <c r="B285" s="14">
        <v>45685</v>
      </c>
      <c r="C285" s="14">
        <v>45685</v>
      </c>
      <c r="D285" s="166" t="s">
        <v>6</v>
      </c>
      <c r="E285" s="9">
        <v>20173</v>
      </c>
      <c r="F285" s="9" t="s">
        <v>1221</v>
      </c>
      <c r="G285" s="9">
        <v>3630</v>
      </c>
      <c r="H285" s="9" t="s">
        <v>1465</v>
      </c>
      <c r="I285" s="10">
        <v>5</v>
      </c>
      <c r="J285" s="9" t="s">
        <v>991</v>
      </c>
      <c r="K285" s="9"/>
      <c r="L285" s="458"/>
      <c r="S285" s="2115"/>
    </row>
    <row r="286" spans="1:19" s="1795" customFormat="1">
      <c r="A286" s="25" t="s">
        <v>3100</v>
      </c>
      <c r="B286" s="14">
        <v>45685</v>
      </c>
      <c r="C286" s="14">
        <v>45681</v>
      </c>
      <c r="D286" s="166" t="s">
        <v>6</v>
      </c>
      <c r="E286" s="9">
        <v>20175</v>
      </c>
      <c r="F286" s="9" t="s">
        <v>1115</v>
      </c>
      <c r="G286" s="9">
        <v>1677</v>
      </c>
      <c r="H286" s="9" t="s">
        <v>70</v>
      </c>
      <c r="I286" s="10">
        <v>10</v>
      </c>
      <c r="J286" s="9"/>
      <c r="K286" s="9"/>
      <c r="L286" s="458"/>
      <c r="S286" s="2115"/>
    </row>
    <row r="287" spans="1:19" s="1795" customFormat="1">
      <c r="A287" s="25" t="s">
        <v>4598</v>
      </c>
      <c r="B287" s="14">
        <v>45685</v>
      </c>
      <c r="C287" s="14">
        <v>45681</v>
      </c>
      <c r="D287" s="166" t="s">
        <v>6</v>
      </c>
      <c r="E287" s="9">
        <v>20181</v>
      </c>
      <c r="F287" s="9" t="s">
        <v>1221</v>
      </c>
      <c r="G287" s="9">
        <v>2581</v>
      </c>
      <c r="H287" s="9" t="s">
        <v>21</v>
      </c>
      <c r="I287" s="10">
        <v>5</v>
      </c>
      <c r="J287" s="9"/>
      <c r="K287" s="9"/>
      <c r="L287" s="458"/>
      <c r="S287" s="2115"/>
    </row>
    <row r="288" spans="1:19" s="1795" customFormat="1">
      <c r="A288" s="25"/>
      <c r="B288" s="14"/>
      <c r="C288" s="9"/>
      <c r="D288" s="166" t="s">
        <v>6</v>
      </c>
      <c r="E288" s="9"/>
      <c r="F288" s="9" t="s">
        <v>1221</v>
      </c>
      <c r="G288" s="9">
        <v>4177</v>
      </c>
      <c r="H288" s="9" t="s">
        <v>521</v>
      </c>
      <c r="I288" s="10">
        <v>30</v>
      </c>
      <c r="J288" s="9"/>
      <c r="K288" s="9"/>
      <c r="L288" s="458"/>
      <c r="S288" s="2115"/>
    </row>
    <row r="289" spans="1:19" s="1795" customFormat="1">
      <c r="A289" s="25" t="s">
        <v>594</v>
      </c>
      <c r="B289" s="14">
        <v>45685</v>
      </c>
      <c r="C289" s="14">
        <v>45685</v>
      </c>
      <c r="D289" s="166" t="s">
        <v>6</v>
      </c>
      <c r="E289" s="9">
        <v>20182</v>
      </c>
      <c r="F289" s="9" t="s">
        <v>1221</v>
      </c>
      <c r="G289" s="9">
        <v>2498</v>
      </c>
      <c r="H289" s="9" t="s">
        <v>31</v>
      </c>
      <c r="I289" s="10" t="s">
        <v>984</v>
      </c>
      <c r="J289" s="9" t="s">
        <v>991</v>
      </c>
      <c r="K289" s="9"/>
      <c r="L289" s="458"/>
      <c r="S289" s="2115"/>
    </row>
    <row r="290" spans="1:19" s="1795" customFormat="1">
      <c r="A290" s="25" t="s">
        <v>1867</v>
      </c>
      <c r="B290" s="14">
        <v>45685</v>
      </c>
      <c r="C290" s="14">
        <v>45685</v>
      </c>
      <c r="D290" s="166" t="s">
        <v>6</v>
      </c>
      <c r="E290" s="9">
        <v>20183</v>
      </c>
      <c r="F290" s="9" t="s">
        <v>2351</v>
      </c>
      <c r="G290" s="9">
        <v>5665</v>
      </c>
      <c r="H290" s="9" t="s">
        <v>32</v>
      </c>
      <c r="I290" s="10" t="s">
        <v>1212</v>
      </c>
      <c r="J290" s="9"/>
      <c r="K290" s="9"/>
      <c r="L290" s="458"/>
      <c r="S290" s="2115"/>
    </row>
    <row r="291" spans="1:19" s="1795" customFormat="1">
      <c r="A291" s="25" t="s">
        <v>601</v>
      </c>
      <c r="B291" s="14">
        <v>45685</v>
      </c>
      <c r="C291" s="14">
        <v>45682</v>
      </c>
      <c r="D291" s="166" t="s">
        <v>6</v>
      </c>
      <c r="E291" s="9">
        <v>20176</v>
      </c>
      <c r="F291" s="9" t="s">
        <v>1115</v>
      </c>
      <c r="G291" s="9">
        <v>1126</v>
      </c>
      <c r="H291" s="9" t="s">
        <v>57</v>
      </c>
      <c r="I291" s="10">
        <v>12</v>
      </c>
      <c r="J291" s="9"/>
      <c r="K291" s="9"/>
      <c r="L291" s="458"/>
      <c r="S291" s="2115"/>
    </row>
    <row r="292" spans="1:19" s="1795" customFormat="1">
      <c r="A292" s="25" t="s">
        <v>4600</v>
      </c>
      <c r="B292" s="14">
        <v>45686</v>
      </c>
      <c r="C292" s="14">
        <v>45685</v>
      </c>
      <c r="D292" s="166" t="s">
        <v>6</v>
      </c>
      <c r="E292" s="9">
        <v>20191</v>
      </c>
      <c r="F292" s="9" t="s">
        <v>1221</v>
      </c>
      <c r="G292" s="9">
        <v>5669</v>
      </c>
      <c r="H292" s="9" t="s">
        <v>47</v>
      </c>
      <c r="I292" s="10" t="s">
        <v>882</v>
      </c>
      <c r="J292" s="9"/>
      <c r="K292" s="9"/>
      <c r="L292" s="458"/>
      <c r="S292" s="2115"/>
    </row>
    <row r="293" spans="1:19" s="1795" customFormat="1">
      <c r="A293" s="25" t="s">
        <v>68</v>
      </c>
      <c r="B293" s="14">
        <v>45687</v>
      </c>
      <c r="C293" s="14">
        <v>45681</v>
      </c>
      <c r="D293" s="166" t="s">
        <v>6</v>
      </c>
      <c r="E293" s="9">
        <v>20195</v>
      </c>
      <c r="F293" s="9" t="s">
        <v>1115</v>
      </c>
      <c r="G293" s="9">
        <v>1960</v>
      </c>
      <c r="H293" s="9" t="s">
        <v>13</v>
      </c>
      <c r="I293" s="10">
        <v>51</v>
      </c>
      <c r="J293" s="9"/>
      <c r="K293" s="9"/>
      <c r="L293" s="458"/>
      <c r="S293" s="2115"/>
    </row>
    <row r="294" spans="1:19" s="1795" customFormat="1">
      <c r="A294" s="25" t="s">
        <v>3619</v>
      </c>
      <c r="B294" s="14">
        <v>45687</v>
      </c>
      <c r="C294" s="14">
        <v>45685</v>
      </c>
      <c r="D294" s="166" t="s">
        <v>6</v>
      </c>
      <c r="E294" s="9">
        <v>20199</v>
      </c>
      <c r="F294" s="9" t="s">
        <v>1115</v>
      </c>
      <c r="G294" s="9">
        <v>1555</v>
      </c>
      <c r="H294" s="9" t="s">
        <v>22</v>
      </c>
      <c r="I294" s="10">
        <v>25</v>
      </c>
      <c r="J294" s="9"/>
      <c r="K294" s="9"/>
      <c r="L294" s="458"/>
      <c r="S294" s="2115"/>
    </row>
    <row r="295" spans="1:19" s="1795" customFormat="1">
      <c r="A295" s="25" t="s">
        <v>871</v>
      </c>
      <c r="B295" s="14">
        <v>45687</v>
      </c>
      <c r="C295" s="14">
        <v>45685</v>
      </c>
      <c r="D295" s="166" t="s">
        <v>6</v>
      </c>
      <c r="E295" s="9">
        <v>20202</v>
      </c>
      <c r="F295" s="9" t="s">
        <v>7</v>
      </c>
      <c r="G295" s="9">
        <v>1387</v>
      </c>
      <c r="H295" s="9" t="s">
        <v>770</v>
      </c>
      <c r="I295" s="10">
        <v>17</v>
      </c>
      <c r="J295" s="9"/>
      <c r="K295" s="9"/>
      <c r="L295" s="458"/>
      <c r="S295" s="2115"/>
    </row>
    <row r="296" spans="1:19" s="1795" customFormat="1">
      <c r="A296" s="25"/>
      <c r="B296" s="14"/>
      <c r="C296" s="9"/>
      <c r="D296" s="166" t="s">
        <v>6</v>
      </c>
      <c r="E296" s="9"/>
      <c r="F296" s="9" t="s">
        <v>1221</v>
      </c>
      <c r="G296" s="9">
        <v>4268</v>
      </c>
      <c r="H296" s="9" t="s">
        <v>29</v>
      </c>
      <c r="I296" s="10">
        <v>51</v>
      </c>
      <c r="J296" s="9"/>
      <c r="K296" s="9"/>
      <c r="L296" s="458"/>
      <c r="S296" s="2115"/>
    </row>
    <row r="297" spans="1:19" s="1795" customFormat="1">
      <c r="A297" s="25" t="s">
        <v>3886</v>
      </c>
      <c r="B297" s="14">
        <v>45688</v>
      </c>
      <c r="C297" s="14">
        <v>45685</v>
      </c>
      <c r="D297" s="166" t="s">
        <v>6</v>
      </c>
      <c r="E297" s="9">
        <v>20205</v>
      </c>
      <c r="F297" s="9" t="s">
        <v>1221</v>
      </c>
      <c r="G297" s="9">
        <v>2244</v>
      </c>
      <c r="H297" s="9" t="s">
        <v>17</v>
      </c>
      <c r="I297" s="10" t="s">
        <v>840</v>
      </c>
      <c r="J297" s="9"/>
      <c r="K297" s="9"/>
      <c r="L297" s="458"/>
      <c r="S297" s="2115"/>
    </row>
    <row r="298" spans="1:19" s="1795" customFormat="1">
      <c r="A298" s="25" t="s">
        <v>625</v>
      </c>
      <c r="B298" s="14">
        <v>45688</v>
      </c>
      <c r="C298" s="14">
        <v>45685</v>
      </c>
      <c r="D298" s="166" t="s">
        <v>6</v>
      </c>
      <c r="E298" s="9">
        <v>20213</v>
      </c>
      <c r="F298" s="9" t="s">
        <v>1115</v>
      </c>
      <c r="G298" s="9">
        <v>2263</v>
      </c>
      <c r="H298" s="9" t="s">
        <v>4614</v>
      </c>
      <c r="I298" s="10">
        <v>10</v>
      </c>
      <c r="J298" s="9"/>
      <c r="K298" s="9"/>
      <c r="L298" s="458"/>
      <c r="S298" s="2115"/>
    </row>
    <row r="299" spans="1:19" s="1795" customFormat="1">
      <c r="A299" s="25" t="s">
        <v>107</v>
      </c>
      <c r="B299" s="14">
        <v>45688</v>
      </c>
      <c r="C299" s="14">
        <v>45685</v>
      </c>
      <c r="D299" s="166" t="s">
        <v>6</v>
      </c>
      <c r="E299" s="9">
        <v>20215</v>
      </c>
      <c r="F299" s="9" t="s">
        <v>1115</v>
      </c>
      <c r="G299" s="9">
        <v>2720</v>
      </c>
      <c r="H299" s="9" t="s">
        <v>162</v>
      </c>
      <c r="I299" s="10">
        <v>60</v>
      </c>
      <c r="J299" s="9"/>
      <c r="K299" s="9"/>
      <c r="L299" s="458"/>
      <c r="S299" s="2115"/>
    </row>
    <row r="300" spans="1:19" s="1795" customFormat="1">
      <c r="A300" s="25"/>
      <c r="B300" s="14"/>
      <c r="C300" s="9"/>
      <c r="D300" s="166" t="s">
        <v>6</v>
      </c>
      <c r="E300" s="9"/>
      <c r="F300" s="9" t="s">
        <v>1115</v>
      </c>
      <c r="G300" s="9">
        <v>1467</v>
      </c>
      <c r="H300" s="9" t="s">
        <v>62</v>
      </c>
      <c r="I300" s="10">
        <v>60</v>
      </c>
      <c r="J300" s="9"/>
      <c r="K300" s="9"/>
      <c r="L300" s="458"/>
      <c r="S300" s="2115"/>
    </row>
    <row r="301" spans="1:19" s="1795" customFormat="1">
      <c r="A301" s="25" t="s">
        <v>4093</v>
      </c>
      <c r="B301" s="14">
        <v>45688</v>
      </c>
      <c r="C301" s="14">
        <v>45686</v>
      </c>
      <c r="D301" s="166" t="s">
        <v>6</v>
      </c>
      <c r="E301" s="9">
        <v>20246</v>
      </c>
      <c r="F301" s="9" t="s">
        <v>1115</v>
      </c>
      <c r="G301" s="9">
        <v>5295</v>
      </c>
      <c r="H301" s="9" t="s">
        <v>57</v>
      </c>
      <c r="I301" s="10">
        <v>120</v>
      </c>
      <c r="J301" s="9"/>
      <c r="K301" s="9" t="s">
        <v>4622</v>
      </c>
      <c r="L301" s="458"/>
      <c r="S301" s="2115"/>
    </row>
    <row r="302" spans="1:19" s="1795" customFormat="1">
      <c r="A302" s="25" t="s">
        <v>160</v>
      </c>
      <c r="B302" s="14">
        <v>45688</v>
      </c>
      <c r="C302" s="14">
        <v>45685</v>
      </c>
      <c r="D302" s="166" t="s">
        <v>6</v>
      </c>
      <c r="E302" s="9">
        <v>20247</v>
      </c>
      <c r="F302" s="9" t="s">
        <v>1115</v>
      </c>
      <c r="G302" s="9">
        <v>1186</v>
      </c>
      <c r="H302" s="9" t="s">
        <v>79</v>
      </c>
      <c r="I302" s="10">
        <v>6</v>
      </c>
      <c r="J302" s="9"/>
      <c r="K302" s="9"/>
      <c r="L302" s="458"/>
      <c r="S302" s="2115"/>
    </row>
    <row r="303" spans="1:19" s="1795" customFormat="1">
      <c r="A303" s="25"/>
      <c r="B303" s="14"/>
      <c r="C303" s="9"/>
      <c r="D303" s="166" t="s">
        <v>6</v>
      </c>
      <c r="E303" s="9"/>
      <c r="F303" s="9" t="s">
        <v>1574</v>
      </c>
      <c r="G303" s="9">
        <v>3016</v>
      </c>
      <c r="H303" s="9" t="s">
        <v>22</v>
      </c>
      <c r="I303" s="10">
        <v>20</v>
      </c>
      <c r="J303" s="9"/>
      <c r="K303" s="9"/>
      <c r="L303" s="458"/>
      <c r="S303" s="2115"/>
    </row>
    <row r="304" spans="1:19" s="1795" customFormat="1">
      <c r="A304" s="25" t="s">
        <v>472</v>
      </c>
      <c r="B304" s="14">
        <v>45687</v>
      </c>
      <c r="C304" s="14">
        <v>45682</v>
      </c>
      <c r="D304" s="166" t="s">
        <v>6</v>
      </c>
      <c r="E304" s="9">
        <v>20203</v>
      </c>
      <c r="F304" s="9" t="s">
        <v>7</v>
      </c>
      <c r="G304" s="9">
        <v>2807</v>
      </c>
      <c r="H304" s="9" t="s">
        <v>79</v>
      </c>
      <c r="I304" s="10">
        <v>10</v>
      </c>
      <c r="J304" s="9"/>
      <c r="K304" s="9"/>
      <c r="L304" s="458"/>
      <c r="S304" s="2115"/>
    </row>
    <row r="305" spans="1:19" s="1795" customFormat="1">
      <c r="A305" s="25"/>
      <c r="B305" s="14"/>
      <c r="C305" s="9"/>
      <c r="D305" s="166" t="s">
        <v>6</v>
      </c>
      <c r="E305" s="9"/>
      <c r="F305" s="9"/>
      <c r="G305" s="9">
        <v>4268</v>
      </c>
      <c r="H305" s="9" t="s">
        <v>29</v>
      </c>
      <c r="I305" s="10">
        <v>51</v>
      </c>
      <c r="J305" s="9"/>
      <c r="K305" s="9"/>
      <c r="L305" s="458"/>
      <c r="S305" s="2115"/>
    </row>
    <row r="306" spans="1:19" s="1795" customFormat="1">
      <c r="A306" s="25" t="s">
        <v>1142</v>
      </c>
      <c r="B306" s="14">
        <v>45688</v>
      </c>
      <c r="C306" s="14">
        <v>45687</v>
      </c>
      <c r="D306" s="166" t="s">
        <v>6</v>
      </c>
      <c r="E306" s="9">
        <v>20258</v>
      </c>
      <c r="F306" s="9" t="s">
        <v>1115</v>
      </c>
      <c r="G306" s="9">
        <v>744</v>
      </c>
      <c r="H306" s="9" t="s">
        <v>48</v>
      </c>
      <c r="I306" s="10">
        <v>3</v>
      </c>
      <c r="J306" s="9"/>
      <c r="K306" s="9"/>
      <c r="L306" s="458"/>
      <c r="S306" s="2115"/>
    </row>
    <row r="307" spans="1:19" s="1795" customFormat="1">
      <c r="A307" s="25" t="s">
        <v>1147</v>
      </c>
      <c r="B307" s="14">
        <v>45688</v>
      </c>
      <c r="C307" s="14">
        <v>45688</v>
      </c>
      <c r="D307" s="166" t="s">
        <v>6</v>
      </c>
      <c r="E307" s="9">
        <v>20263</v>
      </c>
      <c r="F307" s="9" t="s">
        <v>1115</v>
      </c>
      <c r="G307" s="9">
        <v>2515</v>
      </c>
      <c r="H307" s="9" t="s">
        <v>35</v>
      </c>
      <c r="I307" s="10">
        <v>30</v>
      </c>
      <c r="J307" s="9"/>
      <c r="K307" s="9"/>
      <c r="L307" s="458"/>
      <c r="S307" s="2115"/>
    </row>
    <row r="308" spans="1:19" s="1795" customFormat="1">
      <c r="A308" s="25" t="s">
        <v>485</v>
      </c>
      <c r="B308" s="14">
        <v>45688</v>
      </c>
      <c r="C308" s="14">
        <v>45688</v>
      </c>
      <c r="D308" s="166" t="s">
        <v>6</v>
      </c>
      <c r="E308" s="9">
        <v>20265</v>
      </c>
      <c r="F308" s="9" t="s">
        <v>1115</v>
      </c>
      <c r="G308" s="9">
        <v>2039</v>
      </c>
      <c r="H308" s="9" t="s">
        <v>29</v>
      </c>
      <c r="I308" s="10">
        <v>51</v>
      </c>
      <c r="J308" s="9"/>
      <c r="K308" s="9"/>
      <c r="L308" s="458"/>
      <c r="S308" s="2115"/>
    </row>
    <row r="309" spans="1:19" s="1795" customFormat="1">
      <c r="A309" s="25" t="s">
        <v>3128</v>
      </c>
      <c r="B309" s="14">
        <v>45688</v>
      </c>
      <c r="C309" s="14">
        <v>45688</v>
      </c>
      <c r="D309" s="166" t="s">
        <v>6</v>
      </c>
      <c r="E309" s="9">
        <v>20129</v>
      </c>
      <c r="F309" s="9" t="s">
        <v>1221</v>
      </c>
      <c r="G309" s="9">
        <v>4746</v>
      </c>
      <c r="H309" s="9" t="s">
        <v>58</v>
      </c>
      <c r="I309" s="10">
        <v>15</v>
      </c>
      <c r="J309" s="9"/>
      <c r="K309" s="9"/>
      <c r="L309" s="458"/>
      <c r="S309" s="2115"/>
    </row>
    <row r="310" spans="1:19" s="1795" customFormat="1">
      <c r="A310" s="25"/>
      <c r="B310" s="14"/>
      <c r="C310" s="9"/>
      <c r="D310" s="166" t="s">
        <v>6</v>
      </c>
      <c r="E310" s="9"/>
      <c r="F310" s="9" t="s">
        <v>1221</v>
      </c>
      <c r="G310" s="9">
        <v>4745</v>
      </c>
      <c r="H310" s="9" t="s">
        <v>47</v>
      </c>
      <c r="I310" s="10">
        <v>15</v>
      </c>
      <c r="J310" s="9"/>
      <c r="K310" s="9"/>
      <c r="L310" s="458"/>
      <c r="S310" s="2115"/>
    </row>
    <row r="311" spans="1:19" s="1795" customFormat="1">
      <c r="A311" s="25"/>
      <c r="B311" s="14"/>
      <c r="C311" s="9"/>
      <c r="D311" s="166" t="s">
        <v>6</v>
      </c>
      <c r="E311" s="9"/>
      <c r="F311" s="9" t="s">
        <v>1221</v>
      </c>
      <c r="G311" s="9">
        <v>5198</v>
      </c>
      <c r="H311" s="9" t="s">
        <v>955</v>
      </c>
      <c r="I311" s="10">
        <v>100</v>
      </c>
      <c r="J311" s="9"/>
      <c r="K311" s="9"/>
      <c r="L311" s="458"/>
      <c r="S311" s="2115"/>
    </row>
    <row r="312" spans="1:19" s="1795" customFormat="1">
      <c r="A312" s="25" t="s">
        <v>247</v>
      </c>
      <c r="B312" s="14">
        <v>45688</v>
      </c>
      <c r="C312" s="14">
        <v>45687</v>
      </c>
      <c r="D312" s="166" t="s">
        <v>6</v>
      </c>
      <c r="E312" s="9">
        <v>20286</v>
      </c>
      <c r="F312" s="9" t="s">
        <v>1115</v>
      </c>
      <c r="G312" s="9">
        <v>4732</v>
      </c>
      <c r="H312" s="9" t="s">
        <v>53</v>
      </c>
      <c r="I312" s="10" t="s">
        <v>876</v>
      </c>
      <c r="J312" s="9"/>
      <c r="K312" s="9"/>
      <c r="L312" s="458"/>
      <c r="S312" s="2115"/>
    </row>
    <row r="313" spans="1:19" s="1795" customFormat="1">
      <c r="A313" s="25" t="s">
        <v>3168</v>
      </c>
      <c r="B313" s="14">
        <v>45693</v>
      </c>
      <c r="C313" s="9"/>
      <c r="D313" s="166" t="s">
        <v>6</v>
      </c>
      <c r="E313" s="9">
        <v>20260</v>
      </c>
      <c r="F313" s="9" t="s">
        <v>1115</v>
      </c>
      <c r="G313" s="9">
        <v>2039</v>
      </c>
      <c r="H313" s="9" t="s">
        <v>29</v>
      </c>
      <c r="I313" s="10">
        <v>3</v>
      </c>
      <c r="J313" s="597"/>
      <c r="K313" s="597"/>
      <c r="L313" s="599"/>
      <c r="S313" s="2115"/>
    </row>
    <row r="314" spans="1:19" s="1795" customFormat="1">
      <c r="A314" s="25" t="s">
        <v>3313</v>
      </c>
      <c r="B314" s="14">
        <v>45688</v>
      </c>
      <c r="C314" s="14">
        <v>45688</v>
      </c>
      <c r="D314" s="166" t="s">
        <v>6</v>
      </c>
      <c r="E314" s="9">
        <v>20306</v>
      </c>
      <c r="F314" s="9" t="s">
        <v>1574</v>
      </c>
      <c r="G314" s="9">
        <v>2358</v>
      </c>
      <c r="H314" s="9" t="s">
        <v>17</v>
      </c>
      <c r="I314" s="10">
        <v>6</v>
      </c>
      <c r="J314" s="9"/>
      <c r="K314" s="9"/>
      <c r="L314" s="458"/>
      <c r="S314" s="2115"/>
    </row>
    <row r="315" spans="1:19" s="1795" customFormat="1">
      <c r="A315" s="25" t="s">
        <v>1256</v>
      </c>
      <c r="B315" s="14">
        <v>45695</v>
      </c>
      <c r="C315" s="14">
        <v>45688</v>
      </c>
      <c r="D315" s="166" t="s">
        <v>6</v>
      </c>
      <c r="E315" s="9">
        <v>20308</v>
      </c>
      <c r="F315" s="9" t="s">
        <v>40</v>
      </c>
      <c r="G315" s="9">
        <v>3508</v>
      </c>
      <c r="H315" s="9" t="s">
        <v>36</v>
      </c>
      <c r="I315" s="10">
        <v>4</v>
      </c>
      <c r="J315" s="9"/>
      <c r="K315" s="9"/>
      <c r="L315" s="458"/>
      <c r="S315" s="2115"/>
    </row>
    <row r="316" spans="1:19" s="1795" customFormat="1">
      <c r="A316" s="25"/>
      <c r="B316" s="9"/>
      <c r="C316" s="9"/>
      <c r="D316" s="166" t="s">
        <v>6</v>
      </c>
      <c r="E316" s="9"/>
      <c r="F316" s="9" t="s">
        <v>40</v>
      </c>
      <c r="G316" s="9">
        <v>2051</v>
      </c>
      <c r="H316" s="9" t="s">
        <v>5</v>
      </c>
      <c r="I316" s="10">
        <v>8</v>
      </c>
      <c r="J316" s="9"/>
      <c r="K316" s="9"/>
      <c r="L316" s="458"/>
      <c r="S316" s="2115"/>
    </row>
    <row r="317" spans="1:19" s="1795" customFormat="1">
      <c r="A317" s="25" t="s">
        <v>393</v>
      </c>
      <c r="B317" s="14">
        <v>45695</v>
      </c>
      <c r="C317" s="14">
        <v>45688</v>
      </c>
      <c r="D317" s="166" t="s">
        <v>6</v>
      </c>
      <c r="E317" s="9">
        <v>20310</v>
      </c>
      <c r="F317" s="9" t="s">
        <v>2351</v>
      </c>
      <c r="G317" s="9">
        <v>2560</v>
      </c>
      <c r="H317" s="9" t="s">
        <v>5</v>
      </c>
      <c r="I317" s="10">
        <v>10</v>
      </c>
      <c r="J317" s="9"/>
      <c r="K317" s="9"/>
      <c r="L317" s="458"/>
      <c r="S317" s="2115"/>
    </row>
    <row r="318" spans="1:19" s="1795" customFormat="1">
      <c r="A318" s="25" t="s">
        <v>1508</v>
      </c>
      <c r="B318" s="14">
        <v>45695</v>
      </c>
      <c r="C318" s="14">
        <v>45688</v>
      </c>
      <c r="D318" s="166" t="s">
        <v>6</v>
      </c>
      <c r="E318" s="9">
        <v>20312</v>
      </c>
      <c r="F318" s="9" t="s">
        <v>1115</v>
      </c>
      <c r="G318" s="9">
        <v>2739</v>
      </c>
      <c r="H318" s="9" t="s">
        <v>119</v>
      </c>
      <c r="I318" s="10" t="s">
        <v>882</v>
      </c>
      <c r="J318" s="9"/>
      <c r="K318" s="9"/>
      <c r="L318" s="458"/>
      <c r="S318" s="2115"/>
    </row>
    <row r="319" spans="1:19" s="1795" customFormat="1">
      <c r="A319" s="25" t="s">
        <v>380</v>
      </c>
      <c r="B319" s="14">
        <v>45695</v>
      </c>
      <c r="C319" s="14">
        <v>45688</v>
      </c>
      <c r="D319" s="166" t="s">
        <v>6</v>
      </c>
      <c r="E319" s="9">
        <v>20316</v>
      </c>
      <c r="F319" s="9" t="s">
        <v>1115</v>
      </c>
      <c r="G319" s="9">
        <v>2515</v>
      </c>
      <c r="H319" s="9" t="s">
        <v>35</v>
      </c>
      <c r="I319" s="10">
        <v>15</v>
      </c>
      <c r="J319" s="9"/>
      <c r="K319" s="9"/>
      <c r="L319" s="458"/>
      <c r="S319" s="2115"/>
    </row>
    <row r="320" spans="1:19" s="1795" customFormat="1">
      <c r="A320" s="1778"/>
      <c r="B320" s="2116"/>
      <c r="C320" s="106"/>
      <c r="D320" s="392"/>
      <c r="E320" s="106"/>
      <c r="F320" s="106"/>
      <c r="G320" s="106"/>
      <c r="H320" s="106"/>
      <c r="I320" s="2113"/>
      <c r="J320" s="106"/>
      <c r="K320" s="106"/>
      <c r="L320" s="2114"/>
      <c r="S320" s="2115"/>
    </row>
    <row r="321" spans="1:19" s="1795" customFormat="1">
      <c r="A321" s="1778"/>
      <c r="B321" s="2116"/>
      <c r="C321" s="106"/>
      <c r="D321" s="392"/>
      <c r="E321" s="106"/>
      <c r="F321" s="106"/>
      <c r="G321" s="106"/>
      <c r="H321" s="106"/>
      <c r="I321" s="2113"/>
      <c r="J321" s="106"/>
      <c r="K321" s="106"/>
      <c r="L321" s="2114"/>
      <c r="S321" s="2115"/>
    </row>
    <row r="322" spans="1:19" s="1795" customFormat="1">
      <c r="A322" s="1778"/>
      <c r="B322" s="2116"/>
      <c r="C322" s="106"/>
      <c r="D322" s="392"/>
      <c r="E322" s="106"/>
      <c r="F322" s="106"/>
      <c r="G322" s="106"/>
      <c r="H322" s="106"/>
      <c r="I322" s="2113"/>
      <c r="J322" s="106"/>
      <c r="K322" s="106"/>
      <c r="L322" s="2114"/>
      <c r="S322" s="2115"/>
    </row>
    <row r="323" spans="1:19" s="1795" customFormat="1">
      <c r="A323" s="1778"/>
      <c r="B323" s="106"/>
      <c r="C323" s="106"/>
      <c r="D323" s="392"/>
      <c r="E323" s="106"/>
      <c r="F323" s="106"/>
      <c r="G323" s="106"/>
      <c r="H323" s="106"/>
      <c r="I323" s="2113"/>
      <c r="J323" s="106"/>
      <c r="K323" s="106"/>
      <c r="L323" s="2114"/>
      <c r="S323" s="2115"/>
    </row>
    <row r="324" spans="1:19" s="6" customFormat="1">
      <c r="A324" s="235"/>
      <c r="B324" s="1841"/>
      <c r="C324" s="1841"/>
      <c r="D324" s="2060"/>
      <c r="E324" s="1829"/>
      <c r="F324" s="1841"/>
      <c r="G324" s="24"/>
      <c r="H324" s="2060"/>
      <c r="I324" s="1829"/>
      <c r="J324" s="2044"/>
      <c r="K324" s="2044"/>
      <c r="L324" s="2044"/>
      <c r="M324" s="2040">
        <v>100</v>
      </c>
      <c r="N324" s="2044" t="s">
        <v>3486</v>
      </c>
      <c r="S324"/>
    </row>
    <row r="325" spans="1:19" s="6" customFormat="1">
      <c r="A325" s="1533"/>
      <c r="B325" s="1717"/>
      <c r="C325" s="1718"/>
      <c r="D325" s="2063"/>
      <c r="E325" s="1719"/>
      <c r="F325" s="1534"/>
      <c r="G325" s="1720"/>
      <c r="H325" s="1721"/>
      <c r="I325" s="1719"/>
      <c r="J325" s="1721"/>
      <c r="K325" s="1721"/>
      <c r="L325" s="1803" t="e">
        <f>SUM(#REF!)</f>
        <v>#REF!</v>
      </c>
      <c r="S325"/>
    </row>
    <row r="326" spans="1:19" s="6" customFormat="1">
      <c r="A326" s="37"/>
      <c r="B326"/>
      <c r="C326"/>
      <c r="D326" s="169"/>
      <c r="E326"/>
      <c r="F326"/>
      <c r="G326"/>
      <c r="H326"/>
      <c r="I326" s="484"/>
      <c r="J326"/>
      <c r="K326"/>
      <c r="L326" s="587"/>
      <c r="S326"/>
    </row>
    <row r="327" spans="1:19" s="6" customFormat="1">
      <c r="A327" s="2543" t="s">
        <v>3666</v>
      </c>
      <c r="B327" s="2544"/>
      <c r="C327" s="2544"/>
      <c r="D327" s="2544"/>
      <c r="E327" s="2544"/>
      <c r="F327" s="2544"/>
      <c r="G327" s="2544"/>
      <c r="H327" s="2544"/>
      <c r="I327" s="2544"/>
      <c r="J327" s="2544"/>
      <c r="K327" s="2544"/>
      <c r="L327" s="2545"/>
      <c r="S327"/>
    </row>
    <row r="328" spans="1:19" s="6" customFormat="1">
      <c r="A328" s="596" t="s">
        <v>3792</v>
      </c>
      <c r="B328" s="1774">
        <v>45329</v>
      </c>
      <c r="C328" s="597"/>
      <c r="D328" s="2087"/>
      <c r="E328" s="597">
        <v>19714</v>
      </c>
      <c r="F328" s="597" t="s">
        <v>2351</v>
      </c>
      <c r="G328" s="597">
        <v>5081</v>
      </c>
      <c r="H328" s="597" t="s">
        <v>3338</v>
      </c>
      <c r="I328" s="1775">
        <v>24</v>
      </c>
      <c r="J328" s="597"/>
      <c r="K328" s="597"/>
      <c r="L328" s="599"/>
      <c r="S328"/>
    </row>
    <row r="329" spans="1:19" s="6" customFormat="1">
      <c r="A329" s="596"/>
      <c r="B329" s="597"/>
      <c r="C329" s="597"/>
      <c r="D329" s="2087"/>
      <c r="E329" s="597"/>
      <c r="F329" s="597" t="s">
        <v>1115</v>
      </c>
      <c r="G329" s="597">
        <v>908</v>
      </c>
      <c r="H329" s="597" t="s">
        <v>30</v>
      </c>
      <c r="I329" s="1775">
        <v>14</v>
      </c>
      <c r="J329" s="597"/>
      <c r="K329" s="597"/>
      <c r="L329" s="599"/>
      <c r="S329"/>
    </row>
    <row r="330" spans="1:19" s="6" customFormat="1">
      <c r="A330" s="596"/>
      <c r="B330" s="597"/>
      <c r="C330" s="597"/>
      <c r="D330" s="2087"/>
      <c r="E330" s="597"/>
      <c r="F330" s="597" t="s">
        <v>1115</v>
      </c>
      <c r="G330" s="597">
        <v>879</v>
      </c>
      <c r="H330" s="597" t="s">
        <v>17</v>
      </c>
      <c r="I330" s="1775" t="s">
        <v>1212</v>
      </c>
      <c r="J330" s="597"/>
      <c r="K330" s="597"/>
      <c r="L330" s="599"/>
      <c r="S330"/>
    </row>
    <row r="331" spans="1:19">
      <c r="A331" s="596" t="s">
        <v>3128</v>
      </c>
      <c r="B331" s="1774">
        <v>45705</v>
      </c>
      <c r="C331" s="597"/>
      <c r="D331" s="2087"/>
      <c r="E331" s="597">
        <v>20130</v>
      </c>
      <c r="F331" s="597" t="s">
        <v>1221</v>
      </c>
      <c r="G331" s="597">
        <v>4746</v>
      </c>
      <c r="H331" s="597" t="s">
        <v>58</v>
      </c>
      <c r="I331" s="1775">
        <v>15</v>
      </c>
      <c r="J331" s="597"/>
      <c r="K331" s="597" t="s">
        <v>4573</v>
      </c>
      <c r="L331" s="599"/>
    </row>
    <row r="332" spans="1:19">
      <c r="A332" s="596" t="s">
        <v>3128</v>
      </c>
      <c r="B332" s="1774">
        <v>45716</v>
      </c>
      <c r="C332" s="597"/>
      <c r="D332" s="2087"/>
      <c r="E332" s="597">
        <v>20131</v>
      </c>
      <c r="F332" s="597" t="s">
        <v>1221</v>
      </c>
      <c r="G332" s="597">
        <v>4746</v>
      </c>
      <c r="H332" s="597" t="s">
        <v>58</v>
      </c>
      <c r="I332" s="1775">
        <v>15</v>
      </c>
      <c r="J332" s="597"/>
      <c r="K332" s="597" t="s">
        <v>4573</v>
      </c>
      <c r="L332" s="599"/>
    </row>
    <row r="333" spans="1:19">
      <c r="A333" s="596"/>
      <c r="B333" s="597"/>
      <c r="C333" s="597"/>
      <c r="D333" s="2087"/>
      <c r="E333" s="597"/>
      <c r="F333" s="597" t="s">
        <v>1221</v>
      </c>
      <c r="G333" s="597">
        <v>4745</v>
      </c>
      <c r="H333" s="597" t="s">
        <v>47</v>
      </c>
      <c r="I333" s="1775">
        <v>15</v>
      </c>
      <c r="J333" s="597"/>
      <c r="K333" s="597" t="s">
        <v>4574</v>
      </c>
      <c r="L333" s="599"/>
    </row>
    <row r="334" spans="1:19">
      <c r="A334" s="596"/>
      <c r="B334" s="597"/>
      <c r="C334" s="597"/>
      <c r="D334" s="2087"/>
      <c r="E334" s="597"/>
      <c r="F334" s="597" t="s">
        <v>1221</v>
      </c>
      <c r="G334" s="597">
        <v>5198</v>
      </c>
      <c r="H334" s="597" t="s">
        <v>955</v>
      </c>
      <c r="I334" s="1775">
        <v>100</v>
      </c>
      <c r="J334" s="597"/>
      <c r="K334" s="597" t="s">
        <v>4575</v>
      </c>
      <c r="L334" s="599"/>
    </row>
    <row r="335" spans="1:19">
      <c r="A335" s="596" t="s">
        <v>3128</v>
      </c>
      <c r="B335" s="1774">
        <v>45733</v>
      </c>
      <c r="C335" s="597"/>
      <c r="D335" s="2087"/>
      <c r="E335" s="597">
        <v>20132</v>
      </c>
      <c r="F335" s="597" t="s">
        <v>1221</v>
      </c>
      <c r="G335" s="597">
        <v>4746</v>
      </c>
      <c r="H335" s="597" t="s">
        <v>58</v>
      </c>
      <c r="I335" s="1775">
        <v>15</v>
      </c>
      <c r="J335" s="597"/>
      <c r="K335" s="597" t="s">
        <v>4573</v>
      </c>
      <c r="L335" s="599"/>
    </row>
    <row r="336" spans="1:19">
      <c r="A336" s="596" t="s">
        <v>3821</v>
      </c>
      <c r="B336" s="1774">
        <v>45698</v>
      </c>
      <c r="C336" s="597"/>
      <c r="D336" s="2087"/>
      <c r="E336" s="597">
        <v>20186</v>
      </c>
      <c r="F336" s="597" t="s">
        <v>1115</v>
      </c>
      <c r="G336" s="597">
        <v>5202</v>
      </c>
      <c r="H336" s="597" t="s">
        <v>3822</v>
      </c>
      <c r="I336" s="1775" t="s">
        <v>840</v>
      </c>
      <c r="J336" s="597"/>
      <c r="K336" s="597" t="s">
        <v>4599</v>
      </c>
      <c r="L336" s="599"/>
    </row>
    <row r="337" spans="1:19" s="6" customFormat="1">
      <c r="A337" s="596" t="s">
        <v>3295</v>
      </c>
      <c r="B337" s="1774">
        <v>45700</v>
      </c>
      <c r="C337" s="597"/>
      <c r="D337" s="2087"/>
      <c r="E337" s="597">
        <v>20208</v>
      </c>
      <c r="F337" s="597" t="s">
        <v>2351</v>
      </c>
      <c r="G337" s="597">
        <v>4811</v>
      </c>
      <c r="H337" s="597" t="s">
        <v>22</v>
      </c>
      <c r="I337" s="1775">
        <v>15</v>
      </c>
      <c r="J337" s="597"/>
      <c r="K337" s="597" t="s">
        <v>4613</v>
      </c>
      <c r="L337" s="599"/>
      <c r="S337"/>
    </row>
    <row r="338" spans="1:19" s="6" customFormat="1">
      <c r="A338" s="596" t="s">
        <v>2374</v>
      </c>
      <c r="B338" s="1774">
        <v>45702</v>
      </c>
      <c r="C338" s="597"/>
      <c r="D338" s="2087"/>
      <c r="E338" s="597">
        <v>20231</v>
      </c>
      <c r="F338" s="597" t="s">
        <v>81</v>
      </c>
      <c r="G338" s="597">
        <v>4389</v>
      </c>
      <c r="H338" s="597" t="s">
        <v>210</v>
      </c>
      <c r="I338" s="1775">
        <v>200</v>
      </c>
      <c r="J338" s="597"/>
      <c r="K338" s="597" t="s">
        <v>4615</v>
      </c>
      <c r="L338" s="599"/>
      <c r="S338"/>
    </row>
    <row r="339" spans="1:19" s="6" customFormat="1">
      <c r="A339" s="596" t="s">
        <v>92</v>
      </c>
      <c r="B339" s="1774">
        <v>45810</v>
      </c>
      <c r="C339" s="597"/>
      <c r="D339" s="2087"/>
      <c r="E339" s="597">
        <v>20241</v>
      </c>
      <c r="F339" s="597" t="s">
        <v>1115</v>
      </c>
      <c r="G339" s="597">
        <v>2854</v>
      </c>
      <c r="H339" s="597" t="s">
        <v>930</v>
      </c>
      <c r="I339" s="1775" t="s">
        <v>931</v>
      </c>
      <c r="J339" s="597"/>
      <c r="K339" s="597"/>
      <c r="L339" s="599"/>
      <c r="S339"/>
    </row>
    <row r="340" spans="1:19" s="6" customFormat="1">
      <c r="A340" s="596" t="s">
        <v>92</v>
      </c>
      <c r="B340" s="1774">
        <v>45933</v>
      </c>
      <c r="C340" s="597"/>
      <c r="D340" s="2087"/>
      <c r="E340" s="597">
        <v>20238</v>
      </c>
      <c r="F340" s="597" t="s">
        <v>1115</v>
      </c>
      <c r="G340" s="597">
        <v>2854</v>
      </c>
      <c r="H340" s="597" t="s">
        <v>930</v>
      </c>
      <c r="I340" s="1775" t="s">
        <v>931</v>
      </c>
      <c r="J340" s="597"/>
      <c r="K340" s="597"/>
      <c r="L340" s="599"/>
      <c r="S340"/>
    </row>
    <row r="341" spans="1:19" s="6" customFormat="1">
      <c r="A341" s="596" t="s">
        <v>2488</v>
      </c>
      <c r="B341" s="1774">
        <v>45705</v>
      </c>
      <c r="C341" s="597"/>
      <c r="D341" s="2087"/>
      <c r="E341" s="597">
        <v>20245</v>
      </c>
      <c r="F341" s="597" t="s">
        <v>1221</v>
      </c>
      <c r="G341" s="597">
        <v>5402</v>
      </c>
      <c r="H341" s="597" t="s">
        <v>47</v>
      </c>
      <c r="I341" s="1775">
        <v>150</v>
      </c>
      <c r="J341" s="597"/>
      <c r="K341" s="597" t="s">
        <v>4621</v>
      </c>
      <c r="L341" s="599" t="s">
        <v>1954</v>
      </c>
      <c r="S341"/>
    </row>
    <row r="342" spans="1:19" s="6" customFormat="1">
      <c r="A342" s="596" t="s">
        <v>4048</v>
      </c>
      <c r="B342" s="1774">
        <v>45709</v>
      </c>
      <c r="C342" s="597"/>
      <c r="D342" s="2087"/>
      <c r="E342" s="597">
        <v>20270</v>
      </c>
      <c r="F342" s="597" t="s">
        <v>1115</v>
      </c>
      <c r="G342" s="597">
        <v>5235</v>
      </c>
      <c r="H342" s="597" t="s">
        <v>4049</v>
      </c>
      <c r="I342" s="1775">
        <v>60</v>
      </c>
      <c r="J342" s="597" t="s">
        <v>82</v>
      </c>
      <c r="K342" s="597"/>
      <c r="L342" s="599"/>
      <c r="S342"/>
    </row>
    <row r="343" spans="1:19" s="6" customFormat="1">
      <c r="A343" s="596"/>
      <c r="B343" s="597"/>
      <c r="C343" s="597"/>
      <c r="D343" s="2087"/>
      <c r="E343" s="597"/>
      <c r="F343" s="597" t="s">
        <v>1115</v>
      </c>
      <c r="G343" s="597">
        <v>5236</v>
      </c>
      <c r="H343" s="597" t="s">
        <v>826</v>
      </c>
      <c r="I343" s="1775">
        <v>40</v>
      </c>
      <c r="J343" s="597" t="s">
        <v>82</v>
      </c>
      <c r="K343" s="597"/>
      <c r="L343" s="599"/>
      <c r="S343"/>
    </row>
    <row r="344" spans="1:19" s="6" customFormat="1">
      <c r="A344" s="596" t="s">
        <v>472</v>
      </c>
      <c r="B344" s="1774">
        <v>45698</v>
      </c>
      <c r="C344" s="597"/>
      <c r="D344" s="2087"/>
      <c r="E344" s="597">
        <v>20288</v>
      </c>
      <c r="F344" s="597" t="s">
        <v>1221</v>
      </c>
      <c r="G344" s="597">
        <v>4283</v>
      </c>
      <c r="H344" s="597" t="s">
        <v>2254</v>
      </c>
      <c r="I344" s="1775">
        <v>5</v>
      </c>
      <c r="J344" s="597"/>
      <c r="K344" s="597"/>
      <c r="L344" s="599"/>
      <c r="S344"/>
    </row>
    <row r="345" spans="1:19" s="6" customFormat="1">
      <c r="A345" s="596" t="s">
        <v>472</v>
      </c>
      <c r="B345" s="1774">
        <v>45712</v>
      </c>
      <c r="C345" s="597"/>
      <c r="D345" s="2087"/>
      <c r="E345" s="597">
        <v>20289</v>
      </c>
      <c r="F345" s="597" t="s">
        <v>1221</v>
      </c>
      <c r="G345" s="597">
        <v>4283</v>
      </c>
      <c r="H345" s="597" t="s">
        <v>2254</v>
      </c>
      <c r="I345" s="1775">
        <v>5</v>
      </c>
      <c r="J345" s="597"/>
      <c r="K345" s="597"/>
      <c r="L345" s="599"/>
      <c r="S345"/>
    </row>
    <row r="346" spans="1:19" s="1795" customFormat="1">
      <c r="A346" s="596" t="s">
        <v>2725</v>
      </c>
      <c r="B346" s="1774">
        <v>45695</v>
      </c>
      <c r="C346" s="597"/>
      <c r="D346" s="2087"/>
      <c r="E346" s="597">
        <v>20283</v>
      </c>
      <c r="F346" s="597" t="s">
        <v>1221</v>
      </c>
      <c r="G346" s="597">
        <v>4517</v>
      </c>
      <c r="H346" s="597" t="s">
        <v>119</v>
      </c>
      <c r="I346" s="1775" t="s">
        <v>4340</v>
      </c>
      <c r="J346" s="597"/>
      <c r="K346" s="597"/>
      <c r="L346" s="599"/>
      <c r="S346" s="2115"/>
    </row>
    <row r="347" spans="1:19" s="1795" customFormat="1">
      <c r="A347" s="596"/>
      <c r="B347" s="597"/>
      <c r="C347" s="597"/>
      <c r="D347" s="2087"/>
      <c r="E347" s="597"/>
      <c r="F347" s="597" t="s">
        <v>1221</v>
      </c>
      <c r="G347" s="597">
        <v>4518</v>
      </c>
      <c r="H347" s="597" t="s">
        <v>2726</v>
      </c>
      <c r="I347" s="1775">
        <v>200</v>
      </c>
      <c r="J347" s="597"/>
      <c r="K347" s="597"/>
      <c r="L347" s="599"/>
      <c r="S347" s="2115"/>
    </row>
    <row r="348" spans="1:19" s="6" customFormat="1">
      <c r="A348" s="596" t="s">
        <v>2725</v>
      </c>
      <c r="B348" s="1774">
        <v>45693</v>
      </c>
      <c r="C348" s="597"/>
      <c r="D348" s="2087"/>
      <c r="E348" s="597">
        <v>20299</v>
      </c>
      <c r="F348" s="597" t="s">
        <v>4451</v>
      </c>
      <c r="G348" s="597">
        <v>5585</v>
      </c>
      <c r="H348" s="597" t="s">
        <v>221</v>
      </c>
      <c r="I348" s="1775">
        <v>201</v>
      </c>
      <c r="J348" s="597"/>
      <c r="K348" s="597"/>
      <c r="L348" s="599"/>
      <c r="S348"/>
    </row>
    <row r="349" spans="1:19" s="6" customFormat="1">
      <c r="A349" s="596"/>
      <c r="B349" s="597"/>
      <c r="C349" s="597"/>
      <c r="D349" s="2087"/>
      <c r="E349" s="597"/>
      <c r="F349" s="597" t="s">
        <v>4451</v>
      </c>
      <c r="G349" s="597">
        <v>5586</v>
      </c>
      <c r="H349" s="597" t="s">
        <v>79</v>
      </c>
      <c r="I349" s="1775">
        <v>200</v>
      </c>
      <c r="J349" s="597"/>
      <c r="K349" s="597"/>
      <c r="L349" s="599"/>
      <c r="S349"/>
    </row>
    <row r="350" spans="1:19" s="6" customFormat="1">
      <c r="A350" s="596"/>
      <c r="B350" s="597"/>
      <c r="C350" s="597"/>
      <c r="D350" s="2087"/>
      <c r="E350" s="597"/>
      <c r="F350" s="597" t="s">
        <v>1221</v>
      </c>
      <c r="G350" s="597">
        <v>4518</v>
      </c>
      <c r="H350" s="597" t="s">
        <v>2726</v>
      </c>
      <c r="I350" s="1775">
        <v>200</v>
      </c>
      <c r="J350" s="597"/>
      <c r="K350" s="597"/>
      <c r="L350" s="599"/>
      <c r="S350"/>
    </row>
    <row r="351" spans="1:19" s="6" customFormat="1">
      <c r="A351" s="596" t="s">
        <v>2814</v>
      </c>
      <c r="B351" s="1774">
        <v>45694</v>
      </c>
      <c r="C351" s="597"/>
      <c r="D351" s="2087"/>
      <c r="E351" s="597">
        <v>20305</v>
      </c>
      <c r="F351" s="597" t="s">
        <v>1221</v>
      </c>
      <c r="G351" s="597">
        <v>3590</v>
      </c>
      <c r="H351" s="597" t="s">
        <v>47</v>
      </c>
      <c r="I351" s="1775">
        <v>20</v>
      </c>
      <c r="J351" s="597"/>
      <c r="K351" s="597"/>
      <c r="L351" s="599"/>
      <c r="S351"/>
    </row>
    <row r="352" spans="1:19" s="6" customFormat="1">
      <c r="A352" s="37"/>
      <c r="B352"/>
      <c r="C352"/>
      <c r="D352" s="169"/>
      <c r="E352"/>
      <c r="F352"/>
      <c r="G352"/>
      <c r="H352"/>
      <c r="I352" s="484"/>
      <c r="J352"/>
      <c r="K352"/>
      <c r="L352" s="587"/>
      <c r="S352"/>
    </row>
    <row r="353" spans="1:19" s="6" customFormat="1">
      <c r="A353" s="37"/>
      <c r="B353"/>
      <c r="C353"/>
      <c r="D353" s="169"/>
      <c r="E353"/>
      <c r="F353"/>
      <c r="G353"/>
      <c r="H353"/>
      <c r="I353" s="484"/>
      <c r="J353"/>
      <c r="K353"/>
      <c r="L353" s="587"/>
      <c r="S353"/>
    </row>
    <row r="354" spans="1:19" s="6" customFormat="1">
      <c r="A354" s="37"/>
      <c r="B354"/>
      <c r="C354"/>
      <c r="D354" s="169"/>
      <c r="E354"/>
      <c r="F354"/>
      <c r="G354"/>
      <c r="H354"/>
      <c r="I354" s="484"/>
      <c r="J354"/>
      <c r="K354"/>
      <c r="L354" s="587"/>
      <c r="S354"/>
    </row>
    <row r="355" spans="1:19" s="6" customFormat="1">
      <c r="A355" s="37"/>
      <c r="B355"/>
      <c r="C355"/>
      <c r="D355" s="169"/>
      <c r="E355"/>
      <c r="F355"/>
      <c r="G355"/>
      <c r="H355"/>
      <c r="I355" s="484"/>
      <c r="J355"/>
      <c r="K355"/>
      <c r="L355" s="587"/>
      <c r="S355"/>
    </row>
    <row r="356" spans="1:19" s="6" customFormat="1">
      <c r="A356" s="37"/>
      <c r="B356"/>
      <c r="C356"/>
      <c r="D356" s="169"/>
      <c r="E356"/>
      <c r="F356"/>
      <c r="G356"/>
      <c r="H356"/>
      <c r="I356" s="484"/>
      <c r="J356"/>
      <c r="K356"/>
      <c r="L356" s="587"/>
      <c r="S356"/>
    </row>
    <row r="357" spans="1:19" s="6" customFormat="1">
      <c r="A357" s="37"/>
      <c r="B357"/>
      <c r="C357"/>
      <c r="D357" s="169"/>
      <c r="E357"/>
      <c r="F357"/>
      <c r="G357"/>
      <c r="H357"/>
      <c r="I357" s="484"/>
      <c r="J357"/>
      <c r="K357"/>
      <c r="L357" s="587"/>
      <c r="S357"/>
    </row>
    <row r="358" spans="1:19" s="6" customFormat="1">
      <c r="A358" s="37"/>
      <c r="B358"/>
      <c r="C358"/>
      <c r="D358" s="169"/>
      <c r="E358"/>
      <c r="F358"/>
      <c r="G358"/>
      <c r="H358"/>
      <c r="I358" s="484"/>
      <c r="J358"/>
      <c r="K358"/>
      <c r="L358" s="587"/>
      <c r="S358"/>
    </row>
    <row r="359" spans="1:19" s="6" customFormat="1">
      <c r="A359" s="37"/>
      <c r="B359"/>
      <c r="C359"/>
      <c r="D359" s="169"/>
      <c r="E359"/>
      <c r="F359"/>
      <c r="G359"/>
      <c r="H359"/>
      <c r="I359" s="484"/>
      <c r="J359"/>
      <c r="K359"/>
      <c r="L359" s="587"/>
      <c r="S359"/>
    </row>
    <row r="360" spans="1:19" s="6" customFormat="1">
      <c r="A360" s="37"/>
      <c r="B360"/>
      <c r="C360"/>
      <c r="D360" s="169"/>
      <c r="E360"/>
      <c r="F360"/>
      <c r="G360"/>
      <c r="H360"/>
      <c r="I360" s="484"/>
      <c r="J360"/>
      <c r="K360"/>
      <c r="L360" s="587"/>
      <c r="S360"/>
    </row>
    <row r="361" spans="1:19" s="6" customFormat="1">
      <c r="A361" s="37"/>
      <c r="B361"/>
      <c r="C361"/>
      <c r="D361" s="169"/>
      <c r="E361"/>
      <c r="F361"/>
      <c r="G361"/>
      <c r="H361"/>
      <c r="I361" s="484"/>
      <c r="J361"/>
      <c r="K361"/>
      <c r="L361" s="587"/>
      <c r="S361"/>
    </row>
    <row r="362" spans="1:19" s="6" customFormat="1">
      <c r="A362" s="37"/>
      <c r="B362"/>
      <c r="C362"/>
      <c r="D362" s="169"/>
      <c r="E362"/>
      <c r="F362"/>
      <c r="G362"/>
      <c r="H362"/>
      <c r="I362" s="484"/>
      <c r="J362"/>
      <c r="K362"/>
      <c r="L362" s="587"/>
      <c r="S362"/>
    </row>
    <row r="363" spans="1:19" s="6" customFormat="1">
      <c r="A363" s="37"/>
      <c r="B363"/>
      <c r="C363"/>
      <c r="D363" s="169"/>
      <c r="E363"/>
      <c r="F363"/>
      <c r="G363"/>
      <c r="H363"/>
      <c r="I363" s="484"/>
      <c r="J363"/>
      <c r="K363"/>
      <c r="L363" s="587"/>
      <c r="S363"/>
    </row>
    <row r="364" spans="1:19" s="6" customFormat="1">
      <c r="A364" s="37"/>
      <c r="B364"/>
      <c r="C364"/>
      <c r="D364" s="169"/>
      <c r="E364"/>
      <c r="F364"/>
      <c r="G364"/>
      <c r="H364"/>
      <c r="I364" s="484"/>
      <c r="J364"/>
      <c r="K364"/>
      <c r="L364" s="587"/>
      <c r="S364"/>
    </row>
    <row r="365" spans="1:19" s="6" customFormat="1">
      <c r="A365" s="37"/>
      <c r="B365"/>
      <c r="C365"/>
      <c r="D365" s="169"/>
      <c r="E365"/>
      <c r="F365"/>
      <c r="G365"/>
      <c r="H365"/>
      <c r="I365" s="484"/>
      <c r="J365"/>
      <c r="K365"/>
      <c r="L365" s="587"/>
      <c r="S365"/>
    </row>
    <row r="366" spans="1:19" s="6" customFormat="1">
      <c r="A366" s="37"/>
      <c r="B366"/>
      <c r="C366"/>
      <c r="D366" s="169"/>
      <c r="E366"/>
      <c r="F366"/>
      <c r="G366"/>
      <c r="H366"/>
      <c r="I366" s="484"/>
      <c r="J366"/>
      <c r="K366"/>
      <c r="L366" s="587"/>
      <c r="S366"/>
    </row>
    <row r="367" spans="1:19" s="6" customFormat="1">
      <c r="A367" s="37"/>
      <c r="B367"/>
      <c r="C367"/>
      <c r="D367" s="169"/>
      <c r="E367"/>
      <c r="F367"/>
      <c r="G367"/>
      <c r="H367"/>
      <c r="I367" s="484"/>
      <c r="J367"/>
      <c r="K367"/>
      <c r="L367" s="587"/>
      <c r="S367"/>
    </row>
    <row r="368" spans="1:19" s="6" customFormat="1">
      <c r="A368" s="37"/>
      <c r="B368"/>
      <c r="C368"/>
      <c r="D368" s="169"/>
      <c r="E368"/>
      <c r="F368"/>
      <c r="G368"/>
      <c r="H368"/>
      <c r="I368" s="484"/>
      <c r="J368"/>
      <c r="K368"/>
      <c r="L368" s="587"/>
      <c r="S368"/>
    </row>
    <row r="369" spans="1:19" s="6" customFormat="1">
      <c r="A369" s="37"/>
      <c r="B369"/>
      <c r="C369"/>
      <c r="D369" s="169"/>
      <c r="E369"/>
      <c r="F369"/>
      <c r="G369"/>
      <c r="H369"/>
      <c r="I369" s="484"/>
      <c r="J369"/>
      <c r="K369"/>
      <c r="L369" s="587"/>
      <c r="S369"/>
    </row>
    <row r="370" spans="1:19" s="6" customFormat="1">
      <c r="A370" s="37"/>
      <c r="B370"/>
      <c r="C370"/>
      <c r="D370" s="169"/>
      <c r="E370"/>
      <c r="F370"/>
      <c r="G370"/>
      <c r="H370"/>
      <c r="I370" s="484"/>
      <c r="J370"/>
      <c r="K370"/>
      <c r="L370" s="587"/>
      <c r="S370"/>
    </row>
    <row r="371" spans="1:19" s="6" customFormat="1">
      <c r="A371" s="37"/>
      <c r="B371"/>
      <c r="C371"/>
      <c r="D371" s="169"/>
      <c r="E371"/>
      <c r="F371"/>
      <c r="G371"/>
      <c r="H371"/>
      <c r="I371" s="484"/>
      <c r="J371"/>
      <c r="K371"/>
      <c r="L371" s="587"/>
      <c r="S371"/>
    </row>
    <row r="372" spans="1:19" s="6" customFormat="1">
      <c r="A372" s="37"/>
      <c r="B372"/>
      <c r="C372"/>
      <c r="D372" s="169"/>
      <c r="E372"/>
      <c r="F372"/>
      <c r="G372"/>
      <c r="H372"/>
      <c r="I372" s="484"/>
      <c r="J372"/>
      <c r="K372"/>
      <c r="L372" s="587"/>
      <c r="S372"/>
    </row>
    <row r="373" spans="1:19" s="6" customFormat="1">
      <c r="A373" s="37"/>
      <c r="B373"/>
      <c r="C373"/>
      <c r="D373" s="169"/>
      <c r="E373"/>
      <c r="F373"/>
      <c r="G373"/>
      <c r="H373"/>
      <c r="I373" s="484"/>
      <c r="J373"/>
      <c r="K373"/>
      <c r="L373" s="587"/>
      <c r="S373"/>
    </row>
    <row r="374" spans="1:19" s="6" customFormat="1">
      <c r="A374" s="37"/>
      <c r="B374"/>
      <c r="C374"/>
      <c r="D374" s="169"/>
      <c r="E374"/>
      <c r="F374"/>
      <c r="G374"/>
      <c r="H374"/>
      <c r="I374" s="484"/>
      <c r="J374"/>
      <c r="K374"/>
      <c r="L374" s="587"/>
      <c r="S374"/>
    </row>
    <row r="375" spans="1:19" s="6" customFormat="1">
      <c r="A375" s="37"/>
      <c r="B375"/>
      <c r="C375"/>
      <c r="D375" s="169"/>
      <c r="E375"/>
      <c r="F375"/>
      <c r="G375"/>
      <c r="H375"/>
      <c r="I375" s="484"/>
      <c r="J375"/>
      <c r="K375"/>
      <c r="L375" s="587"/>
      <c r="S375"/>
    </row>
    <row r="376" spans="1:19" s="6" customFormat="1">
      <c r="A376" s="37"/>
      <c r="B376"/>
      <c r="C376"/>
      <c r="D376" s="169"/>
      <c r="E376"/>
      <c r="F376"/>
      <c r="G376"/>
      <c r="H376"/>
      <c r="I376" s="484"/>
      <c r="J376"/>
      <c r="K376"/>
      <c r="L376" s="587"/>
      <c r="S376"/>
    </row>
    <row r="377" spans="1:19" s="6" customFormat="1">
      <c r="A377" s="37"/>
      <c r="B377"/>
      <c r="C377"/>
      <c r="D377" s="169"/>
      <c r="E377"/>
      <c r="F377"/>
      <c r="G377"/>
      <c r="H377"/>
      <c r="I377" s="484"/>
      <c r="J377"/>
      <c r="K377"/>
      <c r="L377" s="587"/>
      <c r="S377"/>
    </row>
    <row r="378" spans="1:19" s="6" customFormat="1">
      <c r="A378" s="37"/>
      <c r="B378"/>
      <c r="C378"/>
      <c r="D378" s="169"/>
      <c r="E378"/>
      <c r="F378"/>
      <c r="G378"/>
      <c r="H378"/>
      <c r="I378" s="484"/>
      <c r="J378"/>
      <c r="K378"/>
      <c r="L378" s="587"/>
      <c r="S378"/>
    </row>
    <row r="379" spans="1:19" s="6" customFormat="1">
      <c r="A379" s="37"/>
      <c r="B379"/>
      <c r="C379"/>
      <c r="D379" s="169"/>
      <c r="E379"/>
      <c r="F379"/>
      <c r="G379"/>
      <c r="H379"/>
      <c r="I379" s="484"/>
      <c r="J379"/>
      <c r="K379"/>
      <c r="L379" s="587"/>
      <c r="S379"/>
    </row>
    <row r="380" spans="1:19" s="6" customFormat="1">
      <c r="A380" s="37"/>
      <c r="B380"/>
      <c r="C380"/>
      <c r="D380" s="169"/>
      <c r="E380"/>
      <c r="F380"/>
      <c r="G380"/>
      <c r="H380"/>
      <c r="I380" s="484"/>
      <c r="J380"/>
      <c r="K380"/>
      <c r="L380" s="587"/>
      <c r="S380"/>
    </row>
    <row r="381" spans="1:19" s="6" customFormat="1">
      <c r="A381" s="37"/>
      <c r="B381"/>
      <c r="C381"/>
      <c r="D381" s="169"/>
      <c r="E381"/>
      <c r="F381"/>
      <c r="G381"/>
      <c r="H381"/>
      <c r="I381" s="484"/>
      <c r="J381"/>
      <c r="K381"/>
      <c r="L381" s="587"/>
      <c r="S381"/>
    </row>
    <row r="382" spans="1:19" s="6" customFormat="1">
      <c r="A382" s="37"/>
      <c r="B382"/>
      <c r="C382"/>
      <c r="D382" s="169"/>
      <c r="E382"/>
      <c r="F382"/>
      <c r="G382"/>
      <c r="H382"/>
      <c r="I382" s="484"/>
      <c r="J382"/>
      <c r="K382"/>
      <c r="L382" s="587"/>
      <c r="S382"/>
    </row>
    <row r="383" spans="1:19" s="6" customFormat="1">
      <c r="A383" s="37"/>
      <c r="B383"/>
      <c r="C383"/>
      <c r="D383" s="169"/>
      <c r="E383"/>
      <c r="F383"/>
      <c r="G383"/>
      <c r="H383"/>
      <c r="I383" s="484"/>
      <c r="J383"/>
      <c r="K383"/>
      <c r="L383" s="587"/>
      <c r="S383"/>
    </row>
    <row r="384" spans="1:19" s="6" customFormat="1">
      <c r="A384" s="37"/>
      <c r="B384"/>
      <c r="C384"/>
      <c r="D384" s="169"/>
      <c r="E384"/>
      <c r="F384"/>
      <c r="G384"/>
      <c r="H384"/>
      <c r="I384" s="484"/>
      <c r="J384"/>
      <c r="K384"/>
      <c r="L384" s="587"/>
      <c r="S384"/>
    </row>
    <row r="385" spans="1:19" s="6" customFormat="1">
      <c r="A385" s="37"/>
      <c r="B385"/>
      <c r="C385"/>
      <c r="D385" s="169"/>
      <c r="E385"/>
      <c r="F385"/>
      <c r="G385"/>
      <c r="H385"/>
      <c r="I385" s="484"/>
      <c r="J385"/>
      <c r="K385"/>
      <c r="L385" s="587"/>
      <c r="S385"/>
    </row>
    <row r="386" spans="1:19" s="6" customFormat="1">
      <c r="A386" s="37"/>
      <c r="B386"/>
      <c r="C386"/>
      <c r="D386" s="169"/>
      <c r="E386"/>
      <c r="F386"/>
      <c r="G386"/>
      <c r="H386"/>
      <c r="I386" s="484"/>
      <c r="J386"/>
      <c r="K386"/>
      <c r="L386" s="587"/>
      <c r="S386"/>
    </row>
    <row r="387" spans="1:19" s="6" customFormat="1">
      <c r="A387" s="37"/>
      <c r="B387"/>
      <c r="C387"/>
      <c r="D387" s="169"/>
      <c r="E387"/>
      <c r="F387"/>
      <c r="G387"/>
      <c r="H387"/>
      <c r="I387" s="484"/>
      <c r="J387"/>
      <c r="K387"/>
      <c r="L387" s="587"/>
      <c r="S387"/>
    </row>
    <row r="388" spans="1:19" s="6" customFormat="1">
      <c r="A388" s="37"/>
      <c r="B388"/>
      <c r="C388"/>
      <c r="D388" s="169"/>
      <c r="E388"/>
      <c r="F388"/>
      <c r="G388"/>
      <c r="H388"/>
      <c r="I388" s="484"/>
      <c r="J388"/>
      <c r="K388"/>
      <c r="L388" s="587"/>
      <c r="S388"/>
    </row>
    <row r="389" spans="1:19" s="6" customFormat="1">
      <c r="A389" s="37"/>
      <c r="B389"/>
      <c r="C389"/>
      <c r="D389" s="169"/>
      <c r="E389"/>
      <c r="F389"/>
      <c r="G389"/>
      <c r="H389"/>
      <c r="I389" s="484"/>
      <c r="J389"/>
      <c r="K389"/>
      <c r="L389" s="587"/>
      <c r="S389"/>
    </row>
    <row r="390" spans="1:19" s="6" customFormat="1">
      <c r="A390" s="37"/>
      <c r="B390"/>
      <c r="C390"/>
      <c r="D390" s="169"/>
      <c r="E390"/>
      <c r="F390"/>
      <c r="G390"/>
      <c r="H390"/>
      <c r="I390" s="484"/>
      <c r="J390"/>
      <c r="K390"/>
      <c r="L390" s="587"/>
      <c r="S390"/>
    </row>
    <row r="391" spans="1:19" s="6" customFormat="1">
      <c r="A391" s="37"/>
      <c r="B391"/>
      <c r="C391"/>
      <c r="D391" s="169"/>
      <c r="E391"/>
      <c r="F391"/>
      <c r="G391"/>
      <c r="H391"/>
      <c r="I391" s="484"/>
      <c r="J391"/>
      <c r="K391"/>
      <c r="L391" s="587"/>
      <c r="S391"/>
    </row>
    <row r="392" spans="1:19" s="6" customFormat="1">
      <c r="A392" s="37"/>
      <c r="B392"/>
      <c r="C392"/>
      <c r="D392" s="169"/>
      <c r="E392"/>
      <c r="F392"/>
      <c r="G392"/>
      <c r="H392"/>
      <c r="I392" s="484"/>
      <c r="J392"/>
      <c r="K392"/>
      <c r="L392" s="587"/>
      <c r="S392"/>
    </row>
    <row r="393" spans="1:19" s="6" customFormat="1">
      <c r="A393" s="37"/>
      <c r="B393"/>
      <c r="C393"/>
      <c r="D393" s="169"/>
      <c r="E393"/>
      <c r="F393"/>
      <c r="G393"/>
      <c r="H393"/>
      <c r="I393" s="484"/>
      <c r="J393"/>
      <c r="K393"/>
      <c r="L393" s="587"/>
      <c r="S393"/>
    </row>
    <row r="394" spans="1:19" s="6" customFormat="1">
      <c r="A394" s="37"/>
      <c r="B394"/>
      <c r="C394"/>
      <c r="D394" s="169"/>
      <c r="E394"/>
      <c r="F394"/>
      <c r="G394"/>
      <c r="H394"/>
      <c r="I394" s="484"/>
      <c r="J394"/>
      <c r="K394"/>
      <c r="L394" s="587"/>
      <c r="S394"/>
    </row>
  </sheetData>
  <mergeCells count="28">
    <mergeCell ref="A81:L81"/>
    <mergeCell ref="A175:L175"/>
    <mergeCell ref="A176:L176"/>
    <mergeCell ref="A212:L212"/>
    <mergeCell ref="A213:L213"/>
    <mergeCell ref="A122:L122"/>
    <mergeCell ref="A327:L327"/>
    <mergeCell ref="A116:L116"/>
    <mergeCell ref="A127:L127"/>
    <mergeCell ref="A134:L134"/>
    <mergeCell ref="A142:L142"/>
    <mergeCell ref="A147:L147"/>
    <mergeCell ref="A41:L41"/>
    <mergeCell ref="A168:L168"/>
    <mergeCell ref="A92:L92"/>
    <mergeCell ref="A171:L171"/>
    <mergeCell ref="A2:L2"/>
    <mergeCell ref="A16:L16"/>
    <mergeCell ref="A27:L27"/>
    <mergeCell ref="A30:L30"/>
    <mergeCell ref="A34:L34"/>
    <mergeCell ref="A151:L151"/>
    <mergeCell ref="A48:L48"/>
    <mergeCell ref="A53:L53"/>
    <mergeCell ref="A66:L66"/>
    <mergeCell ref="A85:L85"/>
    <mergeCell ref="A107:L107"/>
    <mergeCell ref="A112:L112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>
  <sheetPr>
    <tabColor rgb="FFFFFF00"/>
  </sheetPr>
  <dimension ref="A1:Y339"/>
  <sheetViews>
    <sheetView topLeftCell="A161" workbookViewId="0">
      <selection activeCell="J178" sqref="J178"/>
    </sheetView>
  </sheetViews>
  <sheetFormatPr defaultRowHeight="15.7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9.85546875" style="169" customWidth="1"/>
    <col min="5" max="5" width="8.5703125" bestFit="1" customWidth="1"/>
    <col min="6" max="6" width="16.85546875" customWidth="1"/>
    <col min="7" max="7" width="8.28515625" bestFit="1" customWidth="1"/>
    <col min="8" max="8" width="9.7109375" bestFit="1" customWidth="1"/>
    <col min="9" max="9" width="10.140625" style="484" bestFit="1" customWidth="1"/>
    <col min="10" max="10" width="21.7109375" bestFit="1" customWidth="1"/>
    <col min="11" max="11" width="23.85546875" customWidth="1"/>
    <col min="12" max="12" width="21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1.7109375" style="6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/>
      <c r="B1" s="30" t="s">
        <v>106</v>
      </c>
      <c r="C1" s="30" t="s">
        <v>105</v>
      </c>
      <c r="D1" s="2056" t="s">
        <v>6</v>
      </c>
      <c r="E1" s="26" t="s">
        <v>748</v>
      </c>
      <c r="F1" s="27" t="s">
        <v>0</v>
      </c>
      <c r="G1" s="26" t="s">
        <v>34</v>
      </c>
      <c r="H1" s="17" t="s">
        <v>1</v>
      </c>
      <c r="I1" s="483" t="s">
        <v>28</v>
      </c>
      <c r="J1" s="17" t="s">
        <v>732</v>
      </c>
      <c r="K1" s="18" t="s">
        <v>747</v>
      </c>
      <c r="L1" s="545" t="s">
        <v>314</v>
      </c>
    </row>
    <row r="2" spans="1:25" s="15" customFormat="1" ht="15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/>
      <c r="B3" s="2048"/>
      <c r="C3" s="2174" t="s">
        <v>4580</v>
      </c>
      <c r="D3" s="2067" t="s">
        <v>6</v>
      </c>
      <c r="E3" s="2174" t="s">
        <v>3507</v>
      </c>
      <c r="F3" s="2174" t="s">
        <v>4214</v>
      </c>
      <c r="G3" s="2174" t="s">
        <v>4108</v>
      </c>
      <c r="H3" s="2174" t="s">
        <v>213</v>
      </c>
      <c r="I3" s="2174" t="s">
        <v>3507</v>
      </c>
      <c r="J3" s="2048"/>
      <c r="K3" s="2048"/>
      <c r="L3" s="464"/>
      <c r="M3" s="1103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 t="s">
        <v>247</v>
      </c>
      <c r="B4" s="2174" t="s">
        <v>3539</v>
      </c>
      <c r="C4" s="1951"/>
      <c r="D4" s="2067"/>
      <c r="E4" s="2174"/>
      <c r="F4" s="2174" t="s">
        <v>4594</v>
      </c>
      <c r="G4" s="2174" t="s">
        <v>4595</v>
      </c>
      <c r="H4" s="2174" t="s">
        <v>1552</v>
      </c>
      <c r="I4" s="2174" t="s">
        <v>4596</v>
      </c>
      <c r="J4" s="2174" t="s">
        <v>247</v>
      </c>
      <c r="K4" s="2174" t="s">
        <v>4597</v>
      </c>
      <c r="L4" s="464">
        <v>540</v>
      </c>
      <c r="M4" s="1103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 t="s">
        <v>4634</v>
      </c>
      <c r="B5" s="2174" t="s">
        <v>4635</v>
      </c>
      <c r="C5" s="2174"/>
      <c r="D5" s="2067"/>
      <c r="E5" s="2174" t="s">
        <v>4636</v>
      </c>
      <c r="F5" s="2174" t="s">
        <v>4637</v>
      </c>
      <c r="G5" s="2174" t="s">
        <v>4638</v>
      </c>
      <c r="H5" s="2174" t="s">
        <v>4637</v>
      </c>
      <c r="I5" s="2174" t="s">
        <v>3507</v>
      </c>
      <c r="J5" s="2174" t="s">
        <v>4639</v>
      </c>
      <c r="K5" s="2174" t="s">
        <v>4640</v>
      </c>
      <c r="L5" s="464">
        <v>7578</v>
      </c>
      <c r="M5" s="1103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41" t="s">
        <v>101</v>
      </c>
      <c r="B6" s="2174" t="s">
        <v>4651</v>
      </c>
      <c r="C6" s="2174"/>
      <c r="D6" s="2067"/>
      <c r="E6" s="2174" t="s">
        <v>4652</v>
      </c>
      <c r="F6" s="2174" t="s">
        <v>44</v>
      </c>
      <c r="G6" s="2174" t="s">
        <v>3986</v>
      </c>
      <c r="H6" s="2174" t="s">
        <v>528</v>
      </c>
      <c r="I6" s="2174" t="s">
        <v>3517</v>
      </c>
      <c r="J6" s="2174" t="s">
        <v>3987</v>
      </c>
      <c r="K6" s="2174" t="s">
        <v>1552</v>
      </c>
      <c r="L6" s="464"/>
      <c r="M6" s="1103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41" t="s">
        <v>269</v>
      </c>
      <c r="B7" s="2174" t="s">
        <v>3641</v>
      </c>
      <c r="C7" s="2184" t="s">
        <v>4651</v>
      </c>
      <c r="D7" s="2067" t="s">
        <v>6</v>
      </c>
      <c r="E7" s="2184" t="s">
        <v>4708</v>
      </c>
      <c r="F7" s="2174" t="s">
        <v>4653</v>
      </c>
      <c r="G7" s="2174" t="s">
        <v>4654</v>
      </c>
      <c r="H7" s="2174" t="s">
        <v>1552</v>
      </c>
      <c r="I7" s="2184" t="s">
        <v>1665</v>
      </c>
      <c r="J7" s="2174" t="s">
        <v>4655</v>
      </c>
      <c r="K7" s="2174" t="s">
        <v>4596</v>
      </c>
      <c r="L7" s="464">
        <v>5500</v>
      </c>
      <c r="M7" s="1103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41" t="s">
        <v>269</v>
      </c>
      <c r="B8" s="2184" t="s">
        <v>4651</v>
      </c>
      <c r="C8" s="2184" t="s">
        <v>4651</v>
      </c>
      <c r="D8" s="2067" t="s">
        <v>6</v>
      </c>
      <c r="E8" s="2184" t="s">
        <v>4708</v>
      </c>
      <c r="F8" s="2184" t="s">
        <v>4677</v>
      </c>
      <c r="G8" s="2184" t="s">
        <v>4710</v>
      </c>
      <c r="H8" s="2184" t="s">
        <v>4676</v>
      </c>
      <c r="I8" s="2184" t="s">
        <v>4709</v>
      </c>
      <c r="J8" s="2184" t="s">
        <v>247</v>
      </c>
      <c r="K8" s="2184" t="s">
        <v>4711</v>
      </c>
      <c r="L8" s="464"/>
      <c r="M8" s="1103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39" t="s">
        <v>1412</v>
      </c>
      <c r="B9" s="2183" t="s">
        <v>4678</v>
      </c>
      <c r="C9" s="2175"/>
      <c r="D9" s="2057"/>
      <c r="E9" s="2183" t="s">
        <v>4679</v>
      </c>
      <c r="F9" s="2183" t="s">
        <v>1412</v>
      </c>
      <c r="G9" s="2183" t="s">
        <v>2102</v>
      </c>
      <c r="H9" s="2183" t="s">
        <v>1413</v>
      </c>
      <c r="I9" s="2183" t="s">
        <v>1881</v>
      </c>
      <c r="J9" s="2183" t="s">
        <v>247</v>
      </c>
      <c r="K9" s="2183" t="s">
        <v>4678</v>
      </c>
      <c r="L9" s="454">
        <v>1569.8</v>
      </c>
      <c r="M9" s="1103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15" customFormat="1">
      <c r="A10" s="339" t="s">
        <v>4684</v>
      </c>
      <c r="B10" s="2183" t="s">
        <v>4685</v>
      </c>
      <c r="C10" s="2175"/>
      <c r="D10" s="2057"/>
      <c r="E10" s="2183" t="s">
        <v>4686</v>
      </c>
      <c r="F10" s="2183" t="s">
        <v>1115</v>
      </c>
      <c r="G10" s="2183" t="s">
        <v>4687</v>
      </c>
      <c r="H10" s="2183" t="s">
        <v>52</v>
      </c>
      <c r="I10" s="2183" t="s">
        <v>1132</v>
      </c>
      <c r="J10" s="2183" t="s">
        <v>247</v>
      </c>
      <c r="K10" s="2183" t="s">
        <v>4688</v>
      </c>
      <c r="L10" s="454">
        <v>1211.5</v>
      </c>
      <c r="M10" s="1103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15" customFormat="1">
      <c r="A11" s="339" t="s">
        <v>4703</v>
      </c>
      <c r="B11" s="2183" t="s">
        <v>4704</v>
      </c>
      <c r="C11" s="2175"/>
      <c r="D11" s="2057"/>
      <c r="E11" s="2183" t="s">
        <v>4705</v>
      </c>
      <c r="F11" s="2183" t="s">
        <v>1704</v>
      </c>
      <c r="G11" s="2183" t="s">
        <v>1705</v>
      </c>
      <c r="H11" s="2183" t="s">
        <v>476</v>
      </c>
      <c r="I11" s="2183" t="s">
        <v>4706</v>
      </c>
      <c r="J11" s="2183" t="s">
        <v>2391</v>
      </c>
      <c r="K11" s="2183" t="s">
        <v>4707</v>
      </c>
      <c r="L11" s="454"/>
      <c r="M11" s="1103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15" customFormat="1">
      <c r="A12" s="339" t="s">
        <v>4093</v>
      </c>
      <c r="B12" s="2183" t="s">
        <v>4726</v>
      </c>
      <c r="C12" s="2175"/>
      <c r="D12" s="2057"/>
      <c r="E12" s="2183" t="s">
        <v>4727</v>
      </c>
      <c r="F12" s="2183" t="s">
        <v>4308</v>
      </c>
      <c r="G12" s="2183" t="s">
        <v>4728</v>
      </c>
      <c r="H12" s="2183" t="s">
        <v>100</v>
      </c>
      <c r="I12" s="2183" t="s">
        <v>4550</v>
      </c>
      <c r="J12" s="2183" t="s">
        <v>4269</v>
      </c>
      <c r="K12" s="2183" t="s">
        <v>4730</v>
      </c>
      <c r="L12" s="454"/>
      <c r="M12" s="1103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15" customFormat="1">
      <c r="A13" s="339"/>
      <c r="B13" s="2183"/>
      <c r="C13" s="2175"/>
      <c r="D13" s="2057"/>
      <c r="E13" s="2183"/>
      <c r="F13" s="2183"/>
      <c r="G13" s="2183"/>
      <c r="H13" s="2183"/>
      <c r="I13" s="2183"/>
      <c r="J13" s="2183"/>
      <c r="K13" s="2183"/>
      <c r="L13" s="454"/>
      <c r="M13" s="1103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15" customFormat="1">
      <c r="A14" s="339"/>
      <c r="B14" s="2183"/>
      <c r="C14" s="2175"/>
      <c r="D14" s="2057"/>
      <c r="E14" s="2183"/>
      <c r="F14" s="2183"/>
      <c r="G14" s="2183"/>
      <c r="H14" s="2183"/>
      <c r="I14" s="2183"/>
      <c r="J14" s="2183"/>
      <c r="K14" s="2183"/>
      <c r="L14" s="454"/>
      <c r="M14" s="1103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</row>
    <row r="15" spans="1:25" s="15" customFormat="1">
      <c r="A15" s="339"/>
      <c r="B15" s="2175"/>
      <c r="C15" s="2175"/>
      <c r="D15" s="2057"/>
      <c r="E15" s="2175"/>
      <c r="F15" s="2175"/>
      <c r="G15" s="2175"/>
      <c r="H15" s="2175"/>
      <c r="I15" s="2175"/>
      <c r="J15" s="2175"/>
      <c r="K15" s="2175"/>
      <c r="L15" s="454"/>
      <c r="M15" s="1103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</row>
    <row r="16" spans="1:25" s="6" customFormat="1" ht="18.75">
      <c r="A16" s="2549" t="s">
        <v>4485</v>
      </c>
      <c r="B16" s="2550"/>
      <c r="C16" s="2550"/>
      <c r="D16" s="2550"/>
      <c r="E16" s="2550"/>
      <c r="F16" s="2550"/>
      <c r="G16" s="2550"/>
      <c r="H16" s="2550"/>
      <c r="I16" s="2550"/>
      <c r="J16" s="2550"/>
      <c r="K16" s="2550"/>
      <c r="L16" s="2551"/>
      <c r="S16"/>
    </row>
    <row r="17" spans="1:25" s="41" customFormat="1">
      <c r="A17" s="25" t="s">
        <v>4120</v>
      </c>
      <c r="B17" s="14">
        <v>45333</v>
      </c>
      <c r="C17" s="14">
        <v>45691</v>
      </c>
      <c r="D17" s="166" t="s">
        <v>6</v>
      </c>
      <c r="E17" s="9">
        <v>19853</v>
      </c>
      <c r="F17" s="9" t="s">
        <v>4102</v>
      </c>
      <c r="G17" s="9">
        <v>5300</v>
      </c>
      <c r="H17" s="9" t="s">
        <v>4488</v>
      </c>
      <c r="I17" s="10">
        <v>100</v>
      </c>
      <c r="J17" s="2085"/>
      <c r="K17" s="9"/>
      <c r="L17" s="458" t="s">
        <v>4489</v>
      </c>
      <c r="M17" s="249"/>
      <c r="N17" s="249"/>
      <c r="O17" s="249"/>
      <c r="P17" s="249"/>
      <c r="Q17" s="249"/>
      <c r="R17" s="249"/>
      <c r="T17" s="1836"/>
      <c r="U17" s="249"/>
      <c r="V17" s="249"/>
      <c r="W17" s="249"/>
      <c r="X17" s="249"/>
      <c r="Y17" s="249"/>
    </row>
    <row r="18" spans="1:25" s="6" customFormat="1">
      <c r="A18" s="35" t="s">
        <v>4120</v>
      </c>
      <c r="B18" s="1843">
        <v>45692</v>
      </c>
      <c r="C18" s="1843">
        <v>45692</v>
      </c>
      <c r="D18" s="2062" t="s">
        <v>6</v>
      </c>
      <c r="E18" s="1835">
        <v>20302</v>
      </c>
      <c r="F18" s="2176" t="s">
        <v>1221</v>
      </c>
      <c r="G18" s="2049">
        <v>5691</v>
      </c>
      <c r="H18" s="2176" t="s">
        <v>83</v>
      </c>
      <c r="I18" s="1949">
        <v>51</v>
      </c>
      <c r="J18" s="1947"/>
      <c r="K18" s="1835"/>
      <c r="L18" s="464" t="s">
        <v>4630</v>
      </c>
      <c r="S18"/>
    </row>
    <row r="19" spans="1:25" s="41" customFormat="1">
      <c r="A19" s="25" t="s">
        <v>4101</v>
      </c>
      <c r="B19" s="14">
        <v>45692</v>
      </c>
      <c r="C19" s="14">
        <v>45692</v>
      </c>
      <c r="D19" s="166" t="s">
        <v>6</v>
      </c>
      <c r="E19" s="9">
        <v>20232</v>
      </c>
      <c r="F19" s="9" t="s">
        <v>1115</v>
      </c>
      <c r="G19" s="9">
        <v>5307</v>
      </c>
      <c r="H19" s="9" t="s">
        <v>739</v>
      </c>
      <c r="I19" s="10">
        <v>100</v>
      </c>
      <c r="J19" s="2085"/>
      <c r="K19" s="9"/>
      <c r="L19" s="458" t="s">
        <v>4433</v>
      </c>
      <c r="M19" s="249"/>
      <c r="N19" s="249"/>
      <c r="O19" s="249"/>
      <c r="P19" s="249"/>
      <c r="Q19" s="249"/>
      <c r="R19" s="249"/>
      <c r="T19" s="1836"/>
      <c r="U19" s="249"/>
      <c r="V19" s="249"/>
      <c r="W19" s="249"/>
      <c r="X19" s="249"/>
      <c r="Y19" s="249"/>
    </row>
    <row r="20" spans="1:25" s="41" customFormat="1">
      <c r="A20" s="234"/>
      <c r="B20" s="1885"/>
      <c r="C20" s="24"/>
      <c r="D20" s="2059"/>
      <c r="E20" s="24"/>
      <c r="F20" s="24"/>
      <c r="G20" s="24"/>
      <c r="H20" s="24"/>
      <c r="I20" s="1048"/>
      <c r="J20" s="2078"/>
      <c r="K20" s="24"/>
      <c r="L20" s="461"/>
      <c r="M20" s="249"/>
      <c r="N20" s="249"/>
      <c r="O20" s="249"/>
      <c r="P20" s="249"/>
      <c r="Q20" s="249"/>
      <c r="R20" s="249"/>
      <c r="T20" s="1836"/>
      <c r="U20" s="249"/>
      <c r="V20" s="249"/>
      <c r="W20" s="249"/>
      <c r="X20" s="249"/>
      <c r="Y20" s="249"/>
    </row>
    <row r="21" spans="1:25" s="15" customFormat="1">
      <c r="A21" s="235"/>
      <c r="B21" s="1841"/>
      <c r="C21" s="1841"/>
      <c r="D21" s="2060"/>
      <c r="E21" s="1829"/>
      <c r="F21" s="2044"/>
      <c r="G21" s="2044"/>
      <c r="H21" s="2044"/>
      <c r="I21" s="1955"/>
      <c r="J21" s="2044"/>
      <c r="K21" s="2043"/>
      <c r="L21" s="454"/>
      <c r="M21" s="1605"/>
      <c r="N21" s="16"/>
      <c r="O21" s="16"/>
      <c r="P21" s="16"/>
      <c r="Q21" s="16"/>
      <c r="R21" s="16"/>
      <c r="T21" s="16"/>
      <c r="U21" s="16"/>
      <c r="V21" s="16"/>
      <c r="W21" s="16"/>
      <c r="X21" s="16"/>
      <c r="Y21" s="16"/>
    </row>
    <row r="22" spans="1:25" s="6" customFormat="1" ht="10.5" customHeight="1">
      <c r="A22" s="2552"/>
      <c r="B22" s="2553"/>
      <c r="C22" s="2553"/>
      <c r="D22" s="2553"/>
      <c r="E22" s="2553"/>
      <c r="F22" s="2553"/>
      <c r="G22" s="2553"/>
      <c r="H22" s="2553"/>
      <c r="I22" s="2553"/>
      <c r="J22" s="2553"/>
      <c r="K22" s="2553"/>
      <c r="L22" s="2554"/>
      <c r="S22"/>
    </row>
    <row r="23" spans="1:25" s="6" customFormat="1">
      <c r="A23" s="35" t="s">
        <v>4120</v>
      </c>
      <c r="B23" s="1843">
        <v>45326</v>
      </c>
      <c r="C23" s="1843"/>
      <c r="D23" s="2062"/>
      <c r="E23" s="1835">
        <v>19859</v>
      </c>
      <c r="F23" s="2049" t="s">
        <v>1115</v>
      </c>
      <c r="G23" s="2049">
        <v>5309</v>
      </c>
      <c r="H23" s="2049" t="s">
        <v>4123</v>
      </c>
      <c r="I23" s="1949">
        <v>50</v>
      </c>
      <c r="J23" s="1954"/>
      <c r="K23" s="1829"/>
      <c r="L23" s="454" t="s">
        <v>4404</v>
      </c>
      <c r="S23"/>
    </row>
    <row r="24" spans="1:25" s="41" customFormat="1">
      <c r="A24" s="25" t="s">
        <v>4120</v>
      </c>
      <c r="B24" s="14">
        <v>45702</v>
      </c>
      <c r="C24" s="14">
        <v>45707</v>
      </c>
      <c r="D24" s="166" t="s">
        <v>12</v>
      </c>
      <c r="E24" s="9">
        <v>20451</v>
      </c>
      <c r="F24" s="9" t="s">
        <v>44</v>
      </c>
      <c r="G24" s="9">
        <v>5668</v>
      </c>
      <c r="H24" s="9" t="s">
        <v>4385</v>
      </c>
      <c r="I24" s="10">
        <v>25</v>
      </c>
      <c r="J24" s="2085" t="s">
        <v>4359</v>
      </c>
      <c r="K24" s="9" t="s">
        <v>4386</v>
      </c>
      <c r="L24" s="458"/>
      <c r="M24" s="249"/>
      <c r="N24" s="249"/>
      <c r="O24" s="249"/>
      <c r="P24" s="249"/>
      <c r="Q24" s="249"/>
      <c r="R24" s="249"/>
      <c r="T24" s="1836"/>
      <c r="U24" s="249"/>
      <c r="V24" s="249"/>
      <c r="W24" s="249"/>
      <c r="X24" s="249"/>
      <c r="Y24" s="249"/>
    </row>
    <row r="25" spans="1:25" s="41" customFormat="1">
      <c r="A25" s="25"/>
      <c r="B25" s="14"/>
      <c r="C25" s="14">
        <v>45700</v>
      </c>
      <c r="D25" s="166" t="s">
        <v>6</v>
      </c>
      <c r="E25" s="9">
        <v>20233</v>
      </c>
      <c r="F25" s="9"/>
      <c r="G25" s="9">
        <v>5668</v>
      </c>
      <c r="H25" s="9" t="s">
        <v>4671</v>
      </c>
      <c r="I25" s="10">
        <v>75</v>
      </c>
      <c r="J25" s="2085"/>
      <c r="K25" s="9"/>
      <c r="L25" s="458"/>
      <c r="M25" s="249"/>
      <c r="N25" s="249"/>
      <c r="O25" s="249"/>
      <c r="P25" s="249"/>
      <c r="Q25" s="249"/>
      <c r="R25" s="249"/>
      <c r="T25" s="1836"/>
      <c r="U25" s="249"/>
      <c r="V25" s="249"/>
      <c r="W25" s="249"/>
      <c r="X25" s="249"/>
      <c r="Y25" s="249"/>
    </row>
    <row r="26" spans="1:25" s="41" customFormat="1">
      <c r="A26" s="25" t="s">
        <v>4120</v>
      </c>
      <c r="B26" s="14">
        <v>45741</v>
      </c>
      <c r="C26" s="14">
        <v>45695</v>
      </c>
      <c r="D26" s="166" t="s">
        <v>6</v>
      </c>
      <c r="E26" s="9">
        <v>20064</v>
      </c>
      <c r="F26" s="9" t="s">
        <v>7</v>
      </c>
      <c r="G26" s="9">
        <v>5370</v>
      </c>
      <c r="H26" s="9" t="s">
        <v>213</v>
      </c>
      <c r="I26" s="10">
        <v>2000</v>
      </c>
      <c r="J26" s="2085"/>
      <c r="K26" s="9" t="s">
        <v>4566</v>
      </c>
      <c r="L26" s="458"/>
      <c r="M26" s="249"/>
      <c r="N26" s="249"/>
      <c r="O26" s="249"/>
      <c r="P26" s="249"/>
      <c r="Q26" s="249"/>
      <c r="R26" s="249"/>
      <c r="T26" s="1836"/>
      <c r="U26" s="249"/>
      <c r="V26" s="249"/>
      <c r="W26" s="249"/>
      <c r="X26" s="249"/>
      <c r="Y26" s="249"/>
    </row>
    <row r="27" spans="1:25" s="41" customFormat="1">
      <c r="A27" s="25" t="s">
        <v>4120</v>
      </c>
      <c r="B27" s="14">
        <v>45706</v>
      </c>
      <c r="C27" s="14">
        <v>45708</v>
      </c>
      <c r="D27" s="166" t="s">
        <v>6</v>
      </c>
      <c r="E27" s="9">
        <v>20452</v>
      </c>
      <c r="F27" s="9" t="s">
        <v>7</v>
      </c>
      <c r="G27" s="9">
        <v>5370</v>
      </c>
      <c r="H27" s="9" t="s">
        <v>213</v>
      </c>
      <c r="I27" s="10">
        <v>480</v>
      </c>
      <c r="J27" s="2085"/>
      <c r="K27" s="9" t="s">
        <v>4566</v>
      </c>
      <c r="L27" s="458"/>
      <c r="M27" s="249"/>
      <c r="N27" s="249"/>
      <c r="O27" s="249"/>
      <c r="P27" s="249"/>
      <c r="Q27" s="249"/>
      <c r="R27" s="249"/>
      <c r="T27" s="1836"/>
      <c r="U27" s="249"/>
      <c r="V27" s="249"/>
      <c r="W27" s="249"/>
      <c r="X27" s="249"/>
      <c r="Y27" s="249"/>
    </row>
    <row r="28" spans="1:25" s="41" customFormat="1">
      <c r="A28" s="1999" t="s">
        <v>4120</v>
      </c>
      <c r="B28" s="2000">
        <v>45706</v>
      </c>
      <c r="C28" s="2073"/>
      <c r="D28" s="2072"/>
      <c r="E28" s="2073">
        <v>20561</v>
      </c>
      <c r="F28" s="2073" t="s">
        <v>7</v>
      </c>
      <c r="G28" s="2073">
        <v>5370</v>
      </c>
      <c r="H28" s="2073" t="s">
        <v>213</v>
      </c>
      <c r="I28" s="2074">
        <v>995</v>
      </c>
      <c r="J28" s="2179"/>
      <c r="K28" s="2073"/>
      <c r="L28" s="2075"/>
      <c r="M28" s="249"/>
      <c r="N28" s="249"/>
      <c r="O28" s="249"/>
      <c r="P28" s="249"/>
      <c r="Q28" s="249"/>
      <c r="R28" s="249"/>
      <c r="T28" s="1836"/>
      <c r="U28" s="249"/>
      <c r="V28" s="249"/>
      <c r="W28" s="249"/>
      <c r="X28" s="249"/>
      <c r="Y28" s="249"/>
    </row>
    <row r="29" spans="1:25" s="41" customFormat="1">
      <c r="A29" s="25"/>
      <c r="B29" s="14"/>
      <c r="C29" s="14">
        <v>45700</v>
      </c>
      <c r="D29" s="166" t="s">
        <v>6</v>
      </c>
      <c r="E29" s="9">
        <v>20370</v>
      </c>
      <c r="F29" s="9"/>
      <c r="G29" s="9"/>
      <c r="H29" s="9"/>
      <c r="I29" s="10">
        <v>525</v>
      </c>
      <c r="J29" s="2085"/>
      <c r="K29" s="9"/>
      <c r="L29" s="458"/>
      <c r="M29" s="249"/>
      <c r="N29" s="249"/>
      <c r="O29" s="249"/>
      <c r="P29" s="249"/>
      <c r="Q29" s="249"/>
      <c r="R29" s="249"/>
      <c r="T29" s="1836"/>
      <c r="U29" s="249"/>
      <c r="V29" s="249"/>
      <c r="W29" s="249"/>
      <c r="X29" s="249"/>
      <c r="Y29" s="249"/>
    </row>
    <row r="30" spans="1:25" s="41" customFormat="1">
      <c r="A30" s="25" t="s">
        <v>4144</v>
      </c>
      <c r="B30" s="14">
        <v>45698</v>
      </c>
      <c r="C30" s="14">
        <v>45695</v>
      </c>
      <c r="D30" s="166" t="s">
        <v>6</v>
      </c>
      <c r="E30" s="9">
        <v>20421</v>
      </c>
      <c r="F30" s="9" t="s">
        <v>4102</v>
      </c>
      <c r="G30" s="9">
        <v>5654</v>
      </c>
      <c r="H30" s="9" t="s">
        <v>4391</v>
      </c>
      <c r="I30" s="10">
        <v>50</v>
      </c>
      <c r="J30" s="2085"/>
      <c r="K30" s="9"/>
      <c r="L30" s="458"/>
      <c r="M30" s="249"/>
      <c r="N30" s="249"/>
      <c r="O30" s="249"/>
      <c r="P30" s="249"/>
      <c r="Q30" s="249"/>
      <c r="R30" s="249"/>
      <c r="T30" s="1836"/>
      <c r="U30" s="249"/>
      <c r="V30" s="249"/>
      <c r="W30" s="249"/>
      <c r="X30" s="249"/>
      <c r="Y30" s="249"/>
    </row>
    <row r="31" spans="1:25" s="41" customFormat="1">
      <c r="A31" s="25" t="s">
        <v>4101</v>
      </c>
      <c r="B31" s="14">
        <v>45706</v>
      </c>
      <c r="C31" s="14">
        <v>45706</v>
      </c>
      <c r="D31" s="166" t="s">
        <v>6</v>
      </c>
      <c r="E31" s="9">
        <v>20455</v>
      </c>
      <c r="F31" s="9" t="s">
        <v>1115</v>
      </c>
      <c r="G31" s="9">
        <v>5711</v>
      </c>
      <c r="H31" s="9" t="s">
        <v>48</v>
      </c>
      <c r="I31" s="10">
        <v>200</v>
      </c>
      <c r="J31" s="2085"/>
      <c r="K31" s="10" t="s">
        <v>4672</v>
      </c>
      <c r="L31" s="458"/>
      <c r="M31" s="249"/>
      <c r="N31" s="249"/>
      <c r="O31" s="249"/>
      <c r="P31" s="249"/>
      <c r="Q31" s="249"/>
      <c r="R31" s="249"/>
      <c r="T31" s="1836"/>
      <c r="U31" s="249"/>
      <c r="V31" s="249"/>
      <c r="W31" s="249"/>
      <c r="X31" s="249"/>
      <c r="Y31" s="249"/>
    </row>
    <row r="32" spans="1:25" s="41" customFormat="1">
      <c r="A32" s="234" t="s">
        <v>4120</v>
      </c>
      <c r="B32" s="1885">
        <v>45713</v>
      </c>
      <c r="C32" s="1885"/>
      <c r="D32" s="2059"/>
      <c r="E32" s="24">
        <v>20506</v>
      </c>
      <c r="F32" s="24" t="s">
        <v>7</v>
      </c>
      <c r="G32" s="24">
        <v>5370</v>
      </c>
      <c r="H32" s="24" t="s">
        <v>213</v>
      </c>
      <c r="I32" s="1048">
        <v>2000</v>
      </c>
      <c r="J32" s="2078"/>
      <c r="K32" s="51" t="s">
        <v>4566</v>
      </c>
      <c r="L32" s="461"/>
      <c r="M32" s="249"/>
      <c r="N32" s="249"/>
      <c r="O32" s="249"/>
      <c r="P32" s="249"/>
      <c r="Q32" s="249"/>
      <c r="R32" s="249"/>
      <c r="T32" s="1836"/>
      <c r="U32" s="249"/>
      <c r="V32" s="249"/>
      <c r="W32" s="249"/>
      <c r="X32" s="249"/>
      <c r="Y32" s="249"/>
    </row>
    <row r="33" spans="1:25" s="41" customFormat="1">
      <c r="A33" s="25" t="s">
        <v>4101</v>
      </c>
      <c r="B33" s="14">
        <v>45707</v>
      </c>
      <c r="C33" s="14">
        <v>45707</v>
      </c>
      <c r="D33" s="166" t="s">
        <v>6</v>
      </c>
      <c r="E33" s="9">
        <v>20525</v>
      </c>
      <c r="F33" s="9" t="s">
        <v>1115</v>
      </c>
      <c r="G33" s="9">
        <v>5641</v>
      </c>
      <c r="H33" s="9" t="s">
        <v>4562</v>
      </c>
      <c r="I33" s="10">
        <v>66000</v>
      </c>
      <c r="J33" s="2085"/>
      <c r="K33" s="9" t="s">
        <v>4693</v>
      </c>
      <c r="L33" s="458"/>
      <c r="M33" s="249"/>
      <c r="N33" s="249"/>
      <c r="O33" s="249"/>
      <c r="P33" s="249"/>
      <c r="Q33" s="249"/>
      <c r="R33" s="249"/>
      <c r="T33" s="1836"/>
      <c r="U33" s="249"/>
      <c r="V33" s="249"/>
      <c r="W33" s="249"/>
      <c r="X33" s="249"/>
      <c r="Y33" s="249"/>
    </row>
    <row r="34" spans="1:25" s="41" customFormat="1">
      <c r="A34" s="234" t="s">
        <v>4101</v>
      </c>
      <c r="B34" s="1885"/>
      <c r="C34" s="1885"/>
      <c r="D34" s="2059"/>
      <c r="E34" s="24">
        <v>20537</v>
      </c>
      <c r="F34" s="24" t="s">
        <v>1115</v>
      </c>
      <c r="G34" s="24">
        <v>5641</v>
      </c>
      <c r="H34" s="24" t="s">
        <v>4562</v>
      </c>
      <c r="I34" s="1048">
        <v>34000</v>
      </c>
      <c r="J34" s="2078"/>
      <c r="K34" s="24"/>
      <c r="L34" s="461"/>
      <c r="M34" s="249"/>
      <c r="N34" s="249"/>
      <c r="O34" s="249"/>
      <c r="P34" s="249"/>
      <c r="Q34" s="249"/>
      <c r="R34" s="249"/>
      <c r="T34" s="1836"/>
      <c r="U34" s="249"/>
      <c r="V34" s="249"/>
      <c r="W34" s="249"/>
      <c r="X34" s="249"/>
      <c r="Y34" s="249"/>
    </row>
    <row r="35" spans="1:25" s="41" customFormat="1">
      <c r="A35" s="25" t="s">
        <v>4101</v>
      </c>
      <c r="B35" s="14">
        <v>45708</v>
      </c>
      <c r="C35" s="14">
        <v>45708</v>
      </c>
      <c r="D35" s="166" t="s">
        <v>6</v>
      </c>
      <c r="E35" s="9">
        <v>20535</v>
      </c>
      <c r="F35" s="9" t="s">
        <v>1115</v>
      </c>
      <c r="G35" s="9">
        <v>5725</v>
      </c>
      <c r="H35" s="9" t="s">
        <v>4047</v>
      </c>
      <c r="I35" s="10">
        <v>60000</v>
      </c>
      <c r="J35" s="2085"/>
      <c r="K35" s="9"/>
      <c r="L35" s="458"/>
      <c r="M35" s="249"/>
      <c r="N35" s="249"/>
      <c r="O35" s="249"/>
      <c r="P35" s="249"/>
      <c r="Q35" s="249"/>
      <c r="R35" s="249"/>
      <c r="T35" s="1836"/>
      <c r="U35" s="249"/>
      <c r="V35" s="249"/>
      <c r="W35" s="249"/>
      <c r="X35" s="249"/>
      <c r="Y35" s="249"/>
    </row>
    <row r="36" spans="1:25" s="41" customFormat="1">
      <c r="A36" s="234" t="s">
        <v>4101</v>
      </c>
      <c r="B36" s="1885"/>
      <c r="C36" s="1885">
        <v>45720</v>
      </c>
      <c r="D36" s="2059"/>
      <c r="E36" s="24">
        <v>20539</v>
      </c>
      <c r="F36" s="24" t="s">
        <v>1115</v>
      </c>
      <c r="G36" s="24">
        <v>5688</v>
      </c>
      <c r="H36" s="24" t="s">
        <v>4123</v>
      </c>
      <c r="I36" s="1048">
        <v>10000</v>
      </c>
      <c r="J36" s="2078"/>
      <c r="K36" s="24"/>
      <c r="L36" s="461"/>
      <c r="M36" s="249"/>
      <c r="N36" s="249"/>
      <c r="O36" s="249"/>
      <c r="P36" s="249"/>
      <c r="Q36" s="249"/>
      <c r="R36" s="249"/>
      <c r="T36" s="1836"/>
      <c r="U36" s="249"/>
      <c r="V36" s="249"/>
      <c r="W36" s="249"/>
      <c r="X36" s="249"/>
      <c r="Y36" s="249"/>
    </row>
    <row r="37" spans="1:25" s="41" customFormat="1">
      <c r="A37" s="234" t="s">
        <v>4101</v>
      </c>
      <c r="B37" s="1885"/>
      <c r="C37" s="1885">
        <v>45720</v>
      </c>
      <c r="D37" s="2059"/>
      <c r="E37" s="24">
        <v>20540</v>
      </c>
      <c r="F37" s="24" t="s">
        <v>1115</v>
      </c>
      <c r="G37" s="24">
        <v>5307</v>
      </c>
      <c r="H37" s="24" t="s">
        <v>739</v>
      </c>
      <c r="I37" s="1048">
        <v>50000</v>
      </c>
      <c r="J37" s="2078"/>
      <c r="K37" s="24"/>
      <c r="L37" s="461"/>
      <c r="M37" s="249"/>
      <c r="N37" s="249"/>
      <c r="O37" s="249"/>
      <c r="P37" s="249"/>
      <c r="Q37" s="249"/>
      <c r="R37" s="249"/>
      <c r="T37" s="1836"/>
      <c r="U37" s="249"/>
      <c r="V37" s="249"/>
      <c r="W37" s="249"/>
      <c r="X37" s="249"/>
      <c r="Y37" s="249"/>
    </row>
    <row r="38" spans="1:25" s="41" customFormat="1">
      <c r="A38" s="25" t="s">
        <v>4101</v>
      </c>
      <c r="B38" s="14">
        <v>45714</v>
      </c>
      <c r="C38" s="14">
        <v>45713</v>
      </c>
      <c r="D38" s="166" t="s">
        <v>6</v>
      </c>
      <c r="E38" s="9">
        <v>20564</v>
      </c>
      <c r="F38" s="9" t="s">
        <v>4702</v>
      </c>
      <c r="G38" s="9">
        <v>5640</v>
      </c>
      <c r="H38" s="9" t="s">
        <v>4066</v>
      </c>
      <c r="I38" s="10">
        <v>100</v>
      </c>
      <c r="J38" s="2085"/>
      <c r="K38" s="9"/>
      <c r="L38" s="458"/>
      <c r="M38" s="249"/>
      <c r="N38" s="249"/>
      <c r="O38" s="249"/>
      <c r="P38" s="249"/>
      <c r="Q38" s="249"/>
      <c r="R38" s="249"/>
      <c r="T38" s="1836"/>
      <c r="U38" s="249"/>
      <c r="V38" s="249"/>
      <c r="W38" s="249"/>
      <c r="X38" s="249"/>
      <c r="Y38" s="249"/>
    </row>
    <row r="39" spans="1:25" s="41" customFormat="1">
      <c r="A39" s="25" t="s">
        <v>4120</v>
      </c>
      <c r="B39" s="14">
        <v>45714</v>
      </c>
      <c r="C39" s="14">
        <v>45713</v>
      </c>
      <c r="D39" s="166" t="s">
        <v>12</v>
      </c>
      <c r="E39" s="9">
        <v>20565</v>
      </c>
      <c r="F39" s="9" t="s">
        <v>4702</v>
      </c>
      <c r="G39" s="9">
        <v>5740</v>
      </c>
      <c r="H39" s="9" t="s">
        <v>4032</v>
      </c>
      <c r="I39" s="10">
        <v>100</v>
      </c>
      <c r="J39" s="2085"/>
      <c r="K39" s="9"/>
      <c r="L39" s="458"/>
      <c r="M39" s="249"/>
      <c r="N39" s="249"/>
      <c r="O39" s="249"/>
      <c r="P39" s="249"/>
      <c r="Q39" s="249"/>
      <c r="R39" s="249"/>
      <c r="T39" s="1836"/>
      <c r="U39" s="249"/>
      <c r="V39" s="249"/>
      <c r="W39" s="249"/>
      <c r="X39" s="249"/>
      <c r="Y39" s="249"/>
    </row>
    <row r="40" spans="1:25" s="41" customFormat="1">
      <c r="A40" s="234" t="s">
        <v>4101</v>
      </c>
      <c r="B40" s="1885">
        <v>45720</v>
      </c>
      <c r="C40" s="1885"/>
      <c r="D40" s="2059"/>
      <c r="E40" s="24">
        <v>20640</v>
      </c>
      <c r="F40" s="24" t="s">
        <v>1115</v>
      </c>
      <c r="G40" s="24">
        <v>5725</v>
      </c>
      <c r="H40" s="24" t="s">
        <v>4047</v>
      </c>
      <c r="I40" s="1048">
        <v>60</v>
      </c>
      <c r="J40" s="2078"/>
      <c r="K40" s="24"/>
      <c r="L40" s="461"/>
      <c r="M40" s="249"/>
      <c r="N40" s="249"/>
      <c r="O40" s="249"/>
      <c r="P40" s="249"/>
      <c r="Q40" s="249"/>
      <c r="R40" s="249"/>
      <c r="T40" s="1836"/>
      <c r="U40" s="249"/>
      <c r="V40" s="249"/>
      <c r="W40" s="249"/>
      <c r="X40" s="249"/>
      <c r="Y40" s="249"/>
    </row>
    <row r="41" spans="1:25" s="41" customFormat="1">
      <c r="A41" s="234" t="s">
        <v>4101</v>
      </c>
      <c r="B41" s="1885">
        <v>45726</v>
      </c>
      <c r="C41" s="1885"/>
      <c r="D41" s="2059"/>
      <c r="E41" s="24">
        <v>20641</v>
      </c>
      <c r="F41" s="24" t="s">
        <v>4241</v>
      </c>
      <c r="G41" s="24">
        <v>5422</v>
      </c>
      <c r="H41" s="24" t="s">
        <v>4295</v>
      </c>
      <c r="I41" s="1048">
        <v>60</v>
      </c>
      <c r="J41" s="2078" t="s">
        <v>4723</v>
      </c>
      <c r="K41" s="24"/>
      <c r="L41" s="461"/>
      <c r="M41" s="249"/>
      <c r="N41" s="249"/>
      <c r="O41" s="249"/>
      <c r="P41" s="249"/>
      <c r="Q41" s="249"/>
      <c r="R41" s="249"/>
      <c r="T41" s="1836"/>
      <c r="U41" s="249"/>
      <c r="V41" s="249"/>
      <c r="W41" s="249"/>
      <c r="X41" s="249"/>
      <c r="Y41" s="249"/>
    </row>
    <row r="42" spans="1:25" s="41" customFormat="1">
      <c r="A42" s="234"/>
      <c r="B42" s="1885"/>
      <c r="C42" s="1885"/>
      <c r="D42" s="2059"/>
      <c r="E42" s="24"/>
      <c r="F42" s="24"/>
      <c r="G42" s="24"/>
      <c r="H42" s="24"/>
      <c r="I42" s="1048"/>
      <c r="J42" s="2078"/>
      <c r="K42" s="24"/>
      <c r="L42" s="461"/>
      <c r="M42" s="249"/>
      <c r="N42" s="249"/>
      <c r="O42" s="249"/>
      <c r="P42" s="249"/>
      <c r="Q42" s="249"/>
      <c r="R42" s="249"/>
      <c r="T42" s="1836"/>
      <c r="U42" s="249"/>
      <c r="V42" s="249"/>
      <c r="W42" s="249"/>
      <c r="X42" s="249"/>
      <c r="Y42" s="249"/>
    </row>
    <row r="43" spans="1:25" s="41" customFormat="1">
      <c r="A43" s="234"/>
      <c r="B43" s="1885"/>
      <c r="C43" s="1885"/>
      <c r="D43" s="2059"/>
      <c r="E43" s="24"/>
      <c r="F43" s="24"/>
      <c r="G43" s="24"/>
      <c r="H43" s="24"/>
      <c r="I43" s="1048"/>
      <c r="J43" s="2078"/>
      <c r="K43" s="24"/>
      <c r="L43" s="461"/>
      <c r="M43" s="249"/>
      <c r="N43" s="249"/>
      <c r="O43" s="249"/>
      <c r="P43" s="249"/>
      <c r="Q43" s="249"/>
      <c r="R43" s="249"/>
      <c r="T43" s="1836"/>
      <c r="U43" s="249"/>
      <c r="V43" s="249"/>
      <c r="W43" s="249"/>
      <c r="X43" s="249"/>
      <c r="Y43" s="249"/>
    </row>
    <row r="44" spans="1:25" s="41" customFormat="1">
      <c r="A44" s="234"/>
      <c r="B44" s="1885"/>
      <c r="C44" s="1885"/>
      <c r="D44" s="2059"/>
      <c r="E44" s="24"/>
      <c r="F44" s="24"/>
      <c r="G44" s="24"/>
      <c r="H44" s="24"/>
      <c r="I44" s="1048"/>
      <c r="J44" s="2078"/>
      <c r="K44" s="24"/>
      <c r="L44" s="461"/>
      <c r="M44" s="249"/>
      <c r="N44" s="249"/>
      <c r="O44" s="249"/>
      <c r="P44" s="249"/>
      <c r="Q44" s="249"/>
      <c r="R44" s="249"/>
      <c r="T44" s="1836"/>
      <c r="U44" s="249"/>
      <c r="V44" s="249"/>
      <c r="W44" s="249"/>
      <c r="X44" s="249"/>
      <c r="Y44" s="249"/>
    </row>
    <row r="45" spans="1:25" s="41" customFormat="1">
      <c r="A45" s="234"/>
      <c r="B45" s="1885"/>
      <c r="C45" s="1885"/>
      <c r="D45" s="2059"/>
      <c r="E45" s="24"/>
      <c r="F45" s="24"/>
      <c r="G45" s="24"/>
      <c r="H45" s="24"/>
      <c r="I45" s="1048"/>
      <c r="J45" s="2078"/>
      <c r="K45" s="24"/>
      <c r="L45" s="461"/>
      <c r="M45" s="249"/>
      <c r="N45" s="249"/>
      <c r="O45" s="249"/>
      <c r="P45" s="249"/>
      <c r="Q45" s="249"/>
      <c r="R45" s="249"/>
      <c r="T45" s="1836"/>
      <c r="U45" s="249"/>
      <c r="V45" s="249"/>
      <c r="W45" s="249"/>
      <c r="X45" s="249"/>
      <c r="Y45" s="249"/>
    </row>
    <row r="46" spans="1:25" s="41" customFormat="1">
      <c r="A46" s="234"/>
      <c r="B46" s="1885"/>
      <c r="C46" s="1885"/>
      <c r="D46" s="2059"/>
      <c r="E46" s="24"/>
      <c r="F46" s="24"/>
      <c r="G46" s="24"/>
      <c r="H46" s="24"/>
      <c r="I46" s="1048"/>
      <c r="J46" s="2078"/>
      <c r="K46" s="24"/>
      <c r="L46" s="461"/>
      <c r="M46" s="249"/>
      <c r="N46" s="249"/>
      <c r="O46" s="249"/>
      <c r="P46" s="249"/>
      <c r="Q46" s="249"/>
      <c r="R46" s="249"/>
      <c r="T46" s="1836"/>
      <c r="U46" s="249"/>
      <c r="V46" s="249"/>
      <c r="W46" s="249"/>
      <c r="X46" s="249"/>
      <c r="Y46" s="249"/>
    </row>
    <row r="47" spans="1:25" s="41" customFormat="1">
      <c r="A47" s="234"/>
      <c r="B47" s="1885"/>
      <c r="C47" s="24"/>
      <c r="D47" s="2059"/>
      <c r="E47" s="24"/>
      <c r="F47" s="24"/>
      <c r="G47" s="24"/>
      <c r="H47" s="24"/>
      <c r="I47" s="1048"/>
      <c r="J47" s="2078"/>
      <c r="K47" s="24"/>
      <c r="L47" s="461"/>
      <c r="M47" s="249"/>
      <c r="N47" s="249"/>
      <c r="O47" s="249"/>
      <c r="P47" s="249"/>
      <c r="Q47" s="249"/>
      <c r="R47" s="249"/>
      <c r="T47" s="1836"/>
      <c r="U47" s="249"/>
      <c r="V47" s="249"/>
      <c r="W47" s="249"/>
      <c r="X47" s="249"/>
      <c r="Y47" s="249"/>
    </row>
    <row r="48" spans="1:25" s="6" customFormat="1" ht="18.75">
      <c r="A48" s="2549" t="s">
        <v>4487</v>
      </c>
      <c r="B48" s="2550"/>
      <c r="C48" s="2550"/>
      <c r="D48" s="2550"/>
      <c r="E48" s="2550"/>
      <c r="F48" s="2550"/>
      <c r="G48" s="2550"/>
      <c r="H48" s="2550"/>
      <c r="I48" s="2550"/>
      <c r="J48" s="2550"/>
      <c r="K48" s="2550"/>
      <c r="L48" s="2551"/>
      <c r="S48"/>
    </row>
    <row r="49" spans="1:25" s="41" customFormat="1">
      <c r="A49" s="234" t="s">
        <v>4120</v>
      </c>
      <c r="B49" s="1885">
        <v>45369</v>
      </c>
      <c r="C49" s="24"/>
      <c r="D49" s="2059"/>
      <c r="E49" s="24">
        <v>19848</v>
      </c>
      <c r="F49" s="24" t="s">
        <v>1115</v>
      </c>
      <c r="G49" s="24">
        <v>5309</v>
      </c>
      <c r="H49" s="24" t="s">
        <v>4123</v>
      </c>
      <c r="I49" s="1048">
        <v>50</v>
      </c>
      <c r="J49" s="2078" t="s">
        <v>2001</v>
      </c>
      <c r="K49" s="24"/>
      <c r="L49" s="461" t="s">
        <v>4404</v>
      </c>
      <c r="M49" s="249"/>
      <c r="N49" s="249"/>
      <c r="O49" s="249"/>
      <c r="P49" s="249"/>
      <c r="Q49" s="249"/>
      <c r="R49" s="249"/>
      <c r="T49" s="1836"/>
      <c r="U49" s="249"/>
      <c r="V49" s="249"/>
      <c r="W49" s="249"/>
      <c r="X49" s="249"/>
      <c r="Y49" s="249"/>
    </row>
    <row r="50" spans="1:25" s="6" customFormat="1">
      <c r="A50" s="35" t="s">
        <v>4101</v>
      </c>
      <c r="B50" s="1843">
        <v>45706</v>
      </c>
      <c r="C50" s="1843">
        <v>45708</v>
      </c>
      <c r="D50" s="2062" t="s">
        <v>6</v>
      </c>
      <c r="E50" s="1835">
        <v>20062</v>
      </c>
      <c r="F50" s="2049" t="s">
        <v>1115</v>
      </c>
      <c r="G50" s="2049">
        <v>5297</v>
      </c>
      <c r="H50" s="2049" t="s">
        <v>4097</v>
      </c>
      <c r="I50" s="1949">
        <v>54</v>
      </c>
      <c r="J50" s="2185" t="s">
        <v>4359</v>
      </c>
      <c r="K50" s="1835"/>
      <c r="L50" s="464"/>
      <c r="S50"/>
    </row>
    <row r="51" spans="1:25" s="41" customFormat="1">
      <c r="A51" s="25" t="s">
        <v>4120</v>
      </c>
      <c r="B51" s="14">
        <v>45727</v>
      </c>
      <c r="C51" s="14">
        <v>45708</v>
      </c>
      <c r="D51" s="166" t="s">
        <v>6</v>
      </c>
      <c r="E51" s="9">
        <v>20290</v>
      </c>
      <c r="F51" s="9" t="s">
        <v>1115</v>
      </c>
      <c r="G51" s="9">
        <v>5688</v>
      </c>
      <c r="H51" s="9" t="s">
        <v>4123</v>
      </c>
      <c r="I51" s="10">
        <v>50</v>
      </c>
      <c r="J51" s="2185" t="s">
        <v>4359</v>
      </c>
      <c r="K51" s="9"/>
      <c r="L51" s="458" t="s">
        <v>4404</v>
      </c>
      <c r="M51" s="249"/>
      <c r="N51" s="249"/>
      <c r="O51" s="249"/>
      <c r="P51" s="249"/>
      <c r="Q51" s="249"/>
      <c r="R51" s="249"/>
      <c r="T51" s="1836"/>
      <c r="U51" s="249"/>
      <c r="V51" s="249"/>
      <c r="W51" s="249"/>
      <c r="X51" s="249"/>
      <c r="Y51" s="249"/>
    </row>
    <row r="52" spans="1:25" s="41" customFormat="1">
      <c r="A52" s="25" t="s">
        <v>4101</v>
      </c>
      <c r="B52" s="14">
        <v>45720</v>
      </c>
      <c r="C52" s="14">
        <v>45708</v>
      </c>
      <c r="D52" s="166" t="s">
        <v>6</v>
      </c>
      <c r="E52" s="9">
        <v>20346</v>
      </c>
      <c r="F52" s="9" t="s">
        <v>1115</v>
      </c>
      <c r="G52" s="9">
        <v>5644</v>
      </c>
      <c r="H52" s="9" t="s">
        <v>4097</v>
      </c>
      <c r="I52" s="10">
        <v>54</v>
      </c>
      <c r="J52" s="2185" t="s">
        <v>4359</v>
      </c>
      <c r="K52" s="9"/>
      <c r="L52" s="458"/>
      <c r="M52" s="249"/>
      <c r="N52" s="249"/>
      <c r="O52" s="249"/>
      <c r="P52" s="249"/>
      <c r="Q52" s="249"/>
      <c r="R52" s="249"/>
      <c r="T52" s="1836"/>
      <c r="U52" s="249"/>
      <c r="V52" s="249"/>
      <c r="W52" s="249"/>
      <c r="X52" s="249"/>
      <c r="Y52" s="249"/>
    </row>
    <row r="53" spans="1:25" s="41" customFormat="1">
      <c r="A53" s="25" t="s">
        <v>4101</v>
      </c>
      <c r="B53" s="14">
        <v>45727</v>
      </c>
      <c r="C53" s="14">
        <v>45708</v>
      </c>
      <c r="D53" s="166" t="s">
        <v>6</v>
      </c>
      <c r="E53" s="9">
        <v>20272</v>
      </c>
      <c r="F53" s="9" t="s">
        <v>1221</v>
      </c>
      <c r="G53" s="9">
        <v>5653</v>
      </c>
      <c r="H53" s="9" t="s">
        <v>4100</v>
      </c>
      <c r="I53" s="10">
        <v>10</v>
      </c>
      <c r="J53" s="2185" t="s">
        <v>4359</v>
      </c>
      <c r="K53" s="9"/>
      <c r="L53" s="458"/>
      <c r="M53" s="249"/>
      <c r="N53" s="249"/>
      <c r="O53" s="249"/>
      <c r="P53" s="249"/>
      <c r="Q53" s="249"/>
      <c r="R53" s="249"/>
      <c r="T53" s="1836"/>
      <c r="U53" s="249"/>
      <c r="V53" s="249"/>
      <c r="W53" s="249"/>
      <c r="X53" s="249"/>
      <c r="Y53" s="249"/>
    </row>
    <row r="54" spans="1:25" s="41" customFormat="1">
      <c r="A54" s="25" t="s">
        <v>4101</v>
      </c>
      <c r="B54" s="14">
        <v>45720</v>
      </c>
      <c r="C54" s="14">
        <v>45708</v>
      </c>
      <c r="D54" s="166" t="s">
        <v>6</v>
      </c>
      <c r="E54" s="9">
        <v>20348</v>
      </c>
      <c r="F54" s="9" t="s">
        <v>1221</v>
      </c>
      <c r="G54" s="9">
        <v>5643</v>
      </c>
      <c r="H54" s="9" t="s">
        <v>4115</v>
      </c>
      <c r="I54" s="10">
        <v>200</v>
      </c>
      <c r="J54" s="2185" t="s">
        <v>4359</v>
      </c>
      <c r="K54" s="9"/>
      <c r="L54" s="458"/>
      <c r="M54" s="249"/>
      <c r="N54" s="249"/>
      <c r="O54" s="249"/>
      <c r="P54" s="249"/>
      <c r="Q54" s="249"/>
      <c r="R54" s="249"/>
      <c r="T54" s="1836"/>
      <c r="U54" s="249"/>
      <c r="V54" s="249"/>
      <c r="W54" s="249"/>
      <c r="X54" s="249"/>
      <c r="Y54" s="249"/>
    </row>
    <row r="55" spans="1:25" s="41" customFormat="1">
      <c r="A55" s="25" t="s">
        <v>4120</v>
      </c>
      <c r="B55" s="14">
        <v>45727</v>
      </c>
      <c r="C55" s="14">
        <v>45708</v>
      </c>
      <c r="D55" s="166" t="s">
        <v>6</v>
      </c>
      <c r="E55" s="9">
        <v>20369</v>
      </c>
      <c r="F55" s="9" t="s">
        <v>4102</v>
      </c>
      <c r="G55" s="9">
        <v>5654</v>
      </c>
      <c r="H55" s="9" t="s">
        <v>4391</v>
      </c>
      <c r="I55" s="10">
        <v>100</v>
      </c>
      <c r="J55" s="2185" t="s">
        <v>4359</v>
      </c>
      <c r="K55" s="9"/>
      <c r="L55" s="458" t="s">
        <v>4408</v>
      </c>
      <c r="M55" s="249"/>
      <c r="N55" s="249"/>
      <c r="O55" s="249"/>
      <c r="P55" s="249"/>
      <c r="Q55" s="249"/>
      <c r="R55" s="249"/>
      <c r="T55" s="1836"/>
      <c r="U55" s="249"/>
      <c r="V55" s="249"/>
      <c r="W55" s="249"/>
      <c r="X55" s="249"/>
      <c r="Y55" s="249"/>
    </row>
    <row r="56" spans="1:25" s="41" customFormat="1">
      <c r="A56" s="25" t="s">
        <v>4101</v>
      </c>
      <c r="B56" s="14">
        <v>45720</v>
      </c>
      <c r="C56" s="14">
        <v>45708</v>
      </c>
      <c r="D56" s="166" t="s">
        <v>6</v>
      </c>
      <c r="E56" s="9">
        <v>20445</v>
      </c>
      <c r="F56" s="9" t="s">
        <v>4102</v>
      </c>
      <c r="G56" s="9">
        <v>5654</v>
      </c>
      <c r="H56" s="9" t="s">
        <v>4391</v>
      </c>
      <c r="I56" s="10">
        <v>10</v>
      </c>
      <c r="J56" s="2185" t="s">
        <v>4359</v>
      </c>
      <c r="K56" s="9"/>
      <c r="L56" s="458" t="s">
        <v>4664</v>
      </c>
      <c r="M56" s="249"/>
      <c r="N56" s="249"/>
      <c r="O56" s="249"/>
      <c r="P56" s="249"/>
      <c r="Q56" s="249"/>
      <c r="R56" s="249"/>
      <c r="T56" s="1836"/>
      <c r="U56" s="249"/>
      <c r="V56" s="249"/>
      <c r="W56" s="249"/>
      <c r="X56" s="249"/>
      <c r="Y56" s="249"/>
    </row>
    <row r="57" spans="1:25" s="41" customFormat="1">
      <c r="A57" s="25" t="s">
        <v>4120</v>
      </c>
      <c r="B57" s="14">
        <v>45720</v>
      </c>
      <c r="C57" s="14">
        <v>45708</v>
      </c>
      <c r="D57" s="166" t="s">
        <v>6</v>
      </c>
      <c r="E57" s="9">
        <v>20280</v>
      </c>
      <c r="F57" s="9" t="s">
        <v>4102</v>
      </c>
      <c r="G57" s="9">
        <v>5654</v>
      </c>
      <c r="H57" s="9" t="s">
        <v>4391</v>
      </c>
      <c r="I57" s="10">
        <v>100</v>
      </c>
      <c r="J57" s="2185" t="s">
        <v>4359</v>
      </c>
      <c r="K57" s="9"/>
      <c r="L57" s="458" t="s">
        <v>4408</v>
      </c>
      <c r="M57" s="249"/>
      <c r="N57" s="249"/>
      <c r="O57" s="249"/>
      <c r="P57" s="249"/>
      <c r="Q57" s="249"/>
      <c r="R57" s="249"/>
      <c r="T57" s="1836"/>
      <c r="U57" s="249"/>
      <c r="V57" s="249"/>
      <c r="W57" s="249"/>
      <c r="X57" s="249"/>
      <c r="Y57" s="249"/>
    </row>
    <row r="58" spans="1:25" s="41" customFormat="1">
      <c r="A58" s="25" t="s">
        <v>4101</v>
      </c>
      <c r="B58" s="14">
        <v>45727</v>
      </c>
      <c r="C58" s="14">
        <v>45708</v>
      </c>
      <c r="D58" s="166" t="s">
        <v>6</v>
      </c>
      <c r="E58" s="9">
        <v>20275</v>
      </c>
      <c r="F58" s="9" t="s">
        <v>1115</v>
      </c>
      <c r="G58" s="9">
        <v>5654</v>
      </c>
      <c r="H58" s="9" t="s">
        <v>4391</v>
      </c>
      <c r="I58" s="10">
        <v>10</v>
      </c>
      <c r="J58" s="2185" t="s">
        <v>4359</v>
      </c>
      <c r="K58" s="9"/>
      <c r="L58" s="458"/>
      <c r="M58" s="249"/>
      <c r="N58" s="249"/>
      <c r="O58" s="249"/>
      <c r="P58" s="249"/>
      <c r="Q58" s="249"/>
      <c r="R58" s="249"/>
      <c r="T58" s="1836"/>
      <c r="U58" s="249"/>
      <c r="V58" s="249"/>
      <c r="W58" s="249"/>
      <c r="X58" s="249"/>
      <c r="Y58" s="249"/>
    </row>
    <row r="59" spans="1:25" s="41" customFormat="1">
      <c r="A59" s="25" t="s">
        <v>4120</v>
      </c>
      <c r="B59" s="14">
        <v>45713</v>
      </c>
      <c r="C59" s="14">
        <v>45708</v>
      </c>
      <c r="D59" s="166" t="s">
        <v>6</v>
      </c>
      <c r="E59" s="9">
        <v>20026</v>
      </c>
      <c r="F59" s="9" t="s">
        <v>1115</v>
      </c>
      <c r="G59" s="9">
        <v>5300</v>
      </c>
      <c r="H59" s="9" t="s">
        <v>4391</v>
      </c>
      <c r="I59" s="10">
        <v>100</v>
      </c>
      <c r="J59" s="2185" t="s">
        <v>4359</v>
      </c>
      <c r="K59" s="9"/>
      <c r="L59" s="458"/>
      <c r="M59" s="249"/>
      <c r="N59" s="249"/>
      <c r="O59" s="249"/>
      <c r="P59" s="249"/>
      <c r="Q59" s="249"/>
      <c r="R59" s="249"/>
      <c r="T59" s="1836"/>
      <c r="U59" s="249"/>
      <c r="V59" s="249"/>
      <c r="W59" s="249"/>
      <c r="X59" s="249"/>
      <c r="Y59" s="249"/>
    </row>
    <row r="60" spans="1:25" s="41" customFormat="1">
      <c r="A60" s="25" t="s">
        <v>4144</v>
      </c>
      <c r="B60" s="14">
        <v>45720</v>
      </c>
      <c r="C60" s="14">
        <v>45715</v>
      </c>
      <c r="D60" s="166" t="s">
        <v>6</v>
      </c>
      <c r="E60" s="9">
        <v>20622</v>
      </c>
      <c r="F60" s="9" t="s">
        <v>1115</v>
      </c>
      <c r="G60" s="9">
        <v>5222</v>
      </c>
      <c r="H60" s="9" t="s">
        <v>864</v>
      </c>
      <c r="I60" s="10">
        <v>50</v>
      </c>
      <c r="J60" s="2185" t="s">
        <v>4359</v>
      </c>
      <c r="K60" s="9"/>
      <c r="L60" s="458"/>
      <c r="M60" s="249"/>
      <c r="N60" s="249"/>
      <c r="O60" s="249"/>
      <c r="P60" s="249"/>
      <c r="Q60" s="249"/>
      <c r="R60" s="249"/>
      <c r="T60" s="1836"/>
      <c r="U60" s="249"/>
      <c r="V60" s="249"/>
      <c r="W60" s="249"/>
      <c r="X60" s="249"/>
      <c r="Y60" s="249"/>
    </row>
    <row r="61" spans="1:25" s="41" customFormat="1">
      <c r="A61" s="25"/>
      <c r="B61" s="14"/>
      <c r="C61" s="9"/>
      <c r="D61" s="166" t="s">
        <v>6</v>
      </c>
      <c r="E61" s="9"/>
      <c r="F61" s="9" t="s">
        <v>1115</v>
      </c>
      <c r="G61" s="9">
        <v>5744</v>
      </c>
      <c r="H61" s="9" t="s">
        <v>4066</v>
      </c>
      <c r="I61" s="10">
        <v>50</v>
      </c>
      <c r="J61" s="2185" t="s">
        <v>4359</v>
      </c>
      <c r="K61" s="9"/>
      <c r="L61" s="458"/>
      <c r="M61" s="249"/>
      <c r="N61" s="249"/>
      <c r="O61" s="249"/>
      <c r="P61" s="249"/>
      <c r="Q61" s="249"/>
      <c r="R61" s="249"/>
      <c r="T61" s="1836"/>
      <c r="U61" s="249"/>
      <c r="V61" s="249"/>
      <c r="W61" s="249"/>
      <c r="X61" s="249"/>
      <c r="Y61" s="249"/>
    </row>
    <row r="62" spans="1:25" s="41" customFormat="1">
      <c r="A62" s="25"/>
      <c r="B62" s="14"/>
      <c r="C62" s="9"/>
      <c r="D62" s="166" t="s">
        <v>6</v>
      </c>
      <c r="E62" s="9"/>
      <c r="F62" s="9" t="s">
        <v>1115</v>
      </c>
      <c r="G62" s="9">
        <v>5364</v>
      </c>
      <c r="H62" s="9" t="s">
        <v>72</v>
      </c>
      <c r="I62" s="10">
        <v>50</v>
      </c>
      <c r="J62" s="2185" t="s">
        <v>4359</v>
      </c>
      <c r="K62" s="9"/>
      <c r="L62" s="458"/>
      <c r="M62" s="249"/>
      <c r="N62" s="249"/>
      <c r="O62" s="249"/>
      <c r="P62" s="249"/>
      <c r="Q62" s="249"/>
      <c r="R62" s="249"/>
      <c r="T62" s="1836"/>
      <c r="U62" s="249"/>
      <c r="V62" s="249"/>
      <c r="W62" s="249"/>
      <c r="X62" s="249"/>
      <c r="Y62" s="249"/>
    </row>
    <row r="63" spans="1:25" s="41" customFormat="1">
      <c r="A63" s="234"/>
      <c r="B63" s="1885"/>
      <c r="C63" s="24"/>
      <c r="D63" s="2059"/>
      <c r="E63" s="24"/>
      <c r="F63" s="24"/>
      <c r="G63" s="24"/>
      <c r="H63" s="24"/>
      <c r="I63" s="1048"/>
      <c r="J63" s="2078"/>
      <c r="K63" s="24"/>
      <c r="L63" s="461"/>
      <c r="M63" s="249"/>
      <c r="N63" s="249"/>
      <c r="O63" s="249"/>
      <c r="P63" s="249"/>
      <c r="Q63" s="249"/>
      <c r="R63" s="249"/>
      <c r="T63" s="1836"/>
      <c r="U63" s="249"/>
      <c r="V63" s="249"/>
      <c r="W63" s="249"/>
      <c r="X63" s="249"/>
      <c r="Y63" s="249"/>
    </row>
    <row r="64" spans="1:25" s="41" customFormat="1">
      <c r="A64" s="234"/>
      <c r="B64" s="1885"/>
      <c r="C64" s="24"/>
      <c r="D64" s="2059"/>
      <c r="E64" s="24"/>
      <c r="F64" s="24"/>
      <c r="G64" s="24"/>
      <c r="H64" s="24"/>
      <c r="I64" s="1048"/>
      <c r="J64" s="2078"/>
      <c r="K64" s="24"/>
      <c r="L64" s="461"/>
      <c r="M64" s="249"/>
      <c r="N64" s="249"/>
      <c r="O64" s="249"/>
      <c r="P64" s="249"/>
      <c r="Q64" s="249"/>
      <c r="R64" s="249"/>
      <c r="T64" s="1836"/>
      <c r="U64" s="249"/>
      <c r="V64" s="249"/>
      <c r="W64" s="249"/>
      <c r="X64" s="249"/>
      <c r="Y64" s="249"/>
    </row>
    <row r="65" spans="1:25" s="41" customFormat="1">
      <c r="A65" s="234"/>
      <c r="B65" s="1885"/>
      <c r="C65" s="24"/>
      <c r="D65" s="2059"/>
      <c r="E65" s="24"/>
      <c r="F65" s="24"/>
      <c r="G65" s="24"/>
      <c r="H65" s="24"/>
      <c r="I65" s="1048"/>
      <c r="J65" s="2078"/>
      <c r="K65" s="24"/>
      <c r="L65" s="461"/>
      <c r="M65" s="249"/>
      <c r="N65" s="249"/>
      <c r="O65" s="249"/>
      <c r="P65" s="249"/>
      <c r="Q65" s="249"/>
      <c r="R65" s="249"/>
      <c r="T65" s="1836"/>
      <c r="U65" s="249"/>
      <c r="V65" s="249"/>
      <c r="W65" s="249"/>
      <c r="X65" s="249"/>
      <c r="Y65" s="249"/>
    </row>
    <row r="66" spans="1:25" s="41" customFormat="1">
      <c r="A66" s="234"/>
      <c r="B66" s="1885"/>
      <c r="C66" s="24"/>
      <c r="D66" s="2059"/>
      <c r="E66" s="24"/>
      <c r="F66" s="24"/>
      <c r="G66" s="24"/>
      <c r="H66" s="24"/>
      <c r="I66" s="1048"/>
      <c r="J66" s="2078"/>
      <c r="K66" s="24"/>
      <c r="L66" s="461"/>
      <c r="M66" s="249"/>
      <c r="N66" s="249"/>
      <c r="O66" s="249"/>
      <c r="P66" s="249"/>
      <c r="Q66" s="249"/>
      <c r="R66" s="249"/>
      <c r="T66" s="1836"/>
      <c r="U66" s="249"/>
      <c r="V66" s="249"/>
      <c r="W66" s="249"/>
      <c r="X66" s="249"/>
      <c r="Y66" s="249"/>
    </row>
    <row r="67" spans="1:25" s="41" customFormat="1">
      <c r="A67" s="234"/>
      <c r="B67" s="1885"/>
      <c r="C67" s="24"/>
      <c r="D67" s="2059"/>
      <c r="E67" s="24"/>
      <c r="F67" s="24"/>
      <c r="G67" s="24"/>
      <c r="H67" s="24"/>
      <c r="I67" s="1048"/>
      <c r="J67" s="2078"/>
      <c r="K67" s="24"/>
      <c r="L67" s="461"/>
      <c r="M67" s="249"/>
      <c r="N67" s="249"/>
      <c r="O67" s="249"/>
      <c r="P67" s="249"/>
      <c r="Q67" s="249"/>
      <c r="R67" s="249"/>
      <c r="T67" s="1836"/>
      <c r="U67" s="249"/>
      <c r="V67" s="249"/>
      <c r="W67" s="249"/>
      <c r="X67" s="249"/>
      <c r="Y67" s="249"/>
    </row>
    <row r="68" spans="1:25" s="41" customFormat="1" ht="25.5" customHeight="1">
      <c r="A68" s="2561" t="s">
        <v>4647</v>
      </c>
      <c r="B68" s="2562"/>
      <c r="C68" s="2562"/>
      <c r="D68" s="2562"/>
      <c r="E68" s="2562"/>
      <c r="F68" s="2562"/>
      <c r="G68" s="2562"/>
      <c r="H68" s="2562"/>
      <c r="I68" s="2562"/>
      <c r="J68" s="2562"/>
      <c r="K68" s="2562"/>
      <c r="L68" s="2563"/>
      <c r="M68" s="249"/>
      <c r="N68" s="249"/>
      <c r="O68" s="249"/>
      <c r="P68" s="249"/>
      <c r="Q68" s="249"/>
      <c r="R68" s="249"/>
      <c r="T68" s="1836"/>
      <c r="U68" s="249"/>
      <c r="V68" s="249"/>
      <c r="W68" s="249"/>
      <c r="X68" s="249"/>
      <c r="Y68" s="249"/>
    </row>
    <row r="69" spans="1:25" s="41" customFormat="1">
      <c r="A69" s="25" t="s">
        <v>4120</v>
      </c>
      <c r="B69" s="14">
        <v>45340</v>
      </c>
      <c r="C69" s="14">
        <v>45708</v>
      </c>
      <c r="D69" s="166" t="s">
        <v>6</v>
      </c>
      <c r="E69" s="9">
        <v>19851</v>
      </c>
      <c r="F69" s="9" t="s">
        <v>1221</v>
      </c>
      <c r="G69" s="9">
        <v>5305</v>
      </c>
      <c r="H69" s="9" t="s">
        <v>4115</v>
      </c>
      <c r="I69" s="10">
        <v>300</v>
      </c>
      <c r="J69" s="2085"/>
      <c r="K69" s="36" t="s">
        <v>4359</v>
      </c>
      <c r="L69" s="458" t="s">
        <v>4405</v>
      </c>
      <c r="M69" s="249"/>
      <c r="N69" s="249"/>
      <c r="O69" s="249"/>
      <c r="P69" s="249"/>
      <c r="Q69" s="249"/>
      <c r="R69" s="249"/>
      <c r="T69" s="1836"/>
      <c r="U69" s="249"/>
      <c r="V69" s="249"/>
      <c r="W69" s="249"/>
      <c r="X69" s="249"/>
      <c r="Y69" s="249"/>
    </row>
    <row r="70" spans="1:25" s="41" customFormat="1">
      <c r="A70" s="25" t="s">
        <v>4120</v>
      </c>
      <c r="B70" s="14">
        <v>45713</v>
      </c>
      <c r="C70" s="14">
        <v>45714</v>
      </c>
      <c r="D70" s="166" t="s">
        <v>6</v>
      </c>
      <c r="E70" s="9">
        <v>20279</v>
      </c>
      <c r="F70" s="9" t="s">
        <v>1221</v>
      </c>
      <c r="G70" s="9">
        <v>5643</v>
      </c>
      <c r="H70" s="9" t="s">
        <v>4115</v>
      </c>
      <c r="I70" s="10">
        <v>300</v>
      </c>
      <c r="J70" s="2085"/>
      <c r="K70" s="36"/>
      <c r="L70" s="458" t="s">
        <v>4624</v>
      </c>
      <c r="M70" s="249"/>
      <c r="N70" s="249"/>
      <c r="O70" s="249"/>
      <c r="P70" s="249"/>
      <c r="Q70" s="249"/>
      <c r="R70" s="249"/>
      <c r="T70" s="1836"/>
      <c r="U70" s="249"/>
      <c r="V70" s="249"/>
      <c r="W70" s="249"/>
      <c r="X70" s="249"/>
      <c r="Y70" s="249"/>
    </row>
    <row r="71" spans="1:25" s="41" customFormat="1">
      <c r="A71" s="25" t="s">
        <v>4120</v>
      </c>
      <c r="B71" s="14">
        <v>45720</v>
      </c>
      <c r="C71" s="14">
        <v>45708</v>
      </c>
      <c r="D71" s="166" t="s">
        <v>6</v>
      </c>
      <c r="E71" s="9">
        <v>20281</v>
      </c>
      <c r="F71" s="9" t="s">
        <v>1221</v>
      </c>
      <c r="G71" s="9">
        <v>5652</v>
      </c>
      <c r="H71" s="9" t="s">
        <v>4100</v>
      </c>
      <c r="I71" s="10">
        <v>100</v>
      </c>
      <c r="J71" s="2085"/>
      <c r="K71" s="36" t="s">
        <v>4359</v>
      </c>
      <c r="L71" s="458" t="s">
        <v>4625</v>
      </c>
      <c r="M71" s="249"/>
      <c r="N71" s="249"/>
      <c r="O71" s="249"/>
      <c r="P71" s="249"/>
      <c r="Q71" s="249"/>
      <c r="R71" s="249"/>
      <c r="T71" s="1836"/>
      <c r="U71" s="249"/>
      <c r="V71" s="249"/>
      <c r="W71" s="249"/>
      <c r="X71" s="249"/>
      <c r="Y71" s="249"/>
    </row>
    <row r="72" spans="1:25" s="16" customFormat="1">
      <c r="A72" s="25" t="s">
        <v>4101</v>
      </c>
      <c r="B72" s="14">
        <v>45713</v>
      </c>
      <c r="C72" s="14">
        <v>45708</v>
      </c>
      <c r="D72" s="166" t="s">
        <v>6</v>
      </c>
      <c r="E72" s="9">
        <v>20061</v>
      </c>
      <c r="F72" s="9" t="s">
        <v>1221</v>
      </c>
      <c r="G72" s="9"/>
      <c r="H72" s="2048" t="s">
        <v>4115</v>
      </c>
      <c r="I72" s="10">
        <v>100</v>
      </c>
      <c r="J72" s="9" t="s">
        <v>4565</v>
      </c>
      <c r="K72" s="36" t="s">
        <v>4359</v>
      </c>
      <c r="L72" s="458"/>
      <c r="S72" s="15"/>
    </row>
    <row r="73" spans="1:25" s="16" customFormat="1">
      <c r="A73" s="25" t="s">
        <v>4101</v>
      </c>
      <c r="B73" s="14">
        <v>45340</v>
      </c>
      <c r="C73" s="14">
        <v>45708</v>
      </c>
      <c r="D73" s="166" t="s">
        <v>6</v>
      </c>
      <c r="E73" s="9">
        <v>19830</v>
      </c>
      <c r="F73" s="9" t="s">
        <v>1221</v>
      </c>
      <c r="G73" s="9"/>
      <c r="H73" s="2048" t="s">
        <v>4115</v>
      </c>
      <c r="I73" s="10">
        <v>100</v>
      </c>
      <c r="J73" s="9"/>
      <c r="K73" s="36" t="s">
        <v>4359</v>
      </c>
      <c r="L73" s="458"/>
      <c r="S73" s="15"/>
    </row>
    <row r="74" spans="1:25" s="41" customFormat="1">
      <c r="A74" s="25" t="s">
        <v>4120</v>
      </c>
      <c r="B74" s="14">
        <v>45340</v>
      </c>
      <c r="C74" s="14">
        <v>45708</v>
      </c>
      <c r="D74" s="166" t="s">
        <v>6</v>
      </c>
      <c r="E74" s="9">
        <v>19858</v>
      </c>
      <c r="F74" s="9" t="s">
        <v>1221</v>
      </c>
      <c r="G74" s="9">
        <v>5299</v>
      </c>
      <c r="H74" s="9" t="s">
        <v>4100</v>
      </c>
      <c r="I74" s="10">
        <v>10</v>
      </c>
      <c r="J74" s="10" t="s">
        <v>4151</v>
      </c>
      <c r="K74" s="36" t="s">
        <v>4359</v>
      </c>
      <c r="L74" s="458" t="s">
        <v>4410</v>
      </c>
      <c r="M74" s="249"/>
      <c r="N74" s="249"/>
      <c r="O74" s="249"/>
      <c r="P74" s="249"/>
      <c r="Q74" s="249"/>
      <c r="R74" s="249"/>
      <c r="T74" s="1836"/>
      <c r="U74" s="249"/>
      <c r="V74" s="249"/>
      <c r="W74" s="249"/>
      <c r="X74" s="249"/>
      <c r="Y74" s="249"/>
    </row>
    <row r="75" spans="1:25" s="41" customFormat="1">
      <c r="A75" s="25" t="s">
        <v>4120</v>
      </c>
      <c r="B75" s="14">
        <v>45340</v>
      </c>
      <c r="C75" s="14">
        <v>45708</v>
      </c>
      <c r="D75" s="166" t="s">
        <v>6</v>
      </c>
      <c r="E75" s="9">
        <v>19874</v>
      </c>
      <c r="F75" s="9" t="s">
        <v>1221</v>
      </c>
      <c r="G75" s="9">
        <v>5310</v>
      </c>
      <c r="H75" s="9" t="s">
        <v>4494</v>
      </c>
      <c r="I75" s="10">
        <v>100</v>
      </c>
      <c r="J75" s="9" t="s">
        <v>4152</v>
      </c>
      <c r="K75" s="36" t="s">
        <v>4359</v>
      </c>
      <c r="L75" s="458" t="s">
        <v>4409</v>
      </c>
      <c r="M75" s="249"/>
      <c r="N75" s="249"/>
      <c r="O75" s="249"/>
      <c r="P75" s="249"/>
      <c r="Q75" s="249"/>
      <c r="R75" s="249"/>
      <c r="T75" s="1836"/>
      <c r="U75" s="249"/>
      <c r="V75" s="249"/>
      <c r="W75" s="249"/>
      <c r="X75" s="249"/>
      <c r="Y75" s="249"/>
    </row>
    <row r="76" spans="1:25" s="41" customFormat="1">
      <c r="A76" s="234"/>
      <c r="B76" s="1885"/>
      <c r="C76" s="24"/>
      <c r="D76" s="2059"/>
      <c r="E76" s="24"/>
      <c r="F76" s="24"/>
      <c r="G76" s="24"/>
      <c r="H76" s="24"/>
      <c r="I76" s="1048"/>
      <c r="J76" s="2078"/>
      <c r="K76" s="24"/>
      <c r="L76" s="461"/>
      <c r="M76" s="249"/>
      <c r="N76" s="249"/>
      <c r="O76" s="249"/>
      <c r="P76" s="249"/>
      <c r="Q76" s="249"/>
      <c r="R76" s="249"/>
      <c r="T76" s="1836"/>
      <c r="U76" s="249"/>
      <c r="V76" s="249"/>
      <c r="W76" s="249"/>
      <c r="X76" s="249"/>
      <c r="Y76" s="249"/>
    </row>
    <row r="77" spans="1:25" s="41" customFormat="1">
      <c r="A77" s="234"/>
      <c r="B77" s="1885"/>
      <c r="C77" s="24"/>
      <c r="D77" s="2059"/>
      <c r="E77" s="24"/>
      <c r="F77" s="24"/>
      <c r="G77" s="24"/>
      <c r="H77" s="24"/>
      <c r="I77" s="1048"/>
      <c r="J77" s="2078"/>
      <c r="K77" s="24"/>
      <c r="L77" s="461"/>
      <c r="M77" s="249"/>
      <c r="N77" s="249"/>
      <c r="O77" s="249"/>
      <c r="P77" s="249"/>
      <c r="Q77" s="249"/>
      <c r="R77" s="249"/>
      <c r="T77" s="1836"/>
      <c r="U77" s="249"/>
      <c r="V77" s="249"/>
      <c r="W77" s="249"/>
      <c r="X77" s="249"/>
      <c r="Y77" s="249"/>
    </row>
    <row r="78" spans="1:25" s="6" customFormat="1" ht="18.75">
      <c r="A78" s="2549" t="s">
        <v>682</v>
      </c>
      <c r="B78" s="2550"/>
      <c r="C78" s="2550"/>
      <c r="D78" s="2550"/>
      <c r="E78" s="2550"/>
      <c r="F78" s="2550"/>
      <c r="G78" s="2550"/>
      <c r="H78" s="2550"/>
      <c r="I78" s="2550"/>
      <c r="J78" s="2550"/>
      <c r="K78" s="2550"/>
      <c r="L78" s="2551"/>
      <c r="S78"/>
    </row>
    <row r="79" spans="1:25" s="41" customFormat="1">
      <c r="A79" s="234" t="s">
        <v>4120</v>
      </c>
      <c r="B79" s="1885">
        <v>45741</v>
      </c>
      <c r="C79" s="24"/>
      <c r="D79" s="2059"/>
      <c r="E79" s="24">
        <v>20291</v>
      </c>
      <c r="F79" s="24" t="s">
        <v>1221</v>
      </c>
      <c r="G79" s="24">
        <v>5643</v>
      </c>
      <c r="H79" s="24" t="s">
        <v>4115</v>
      </c>
      <c r="I79" s="1048">
        <v>300</v>
      </c>
      <c r="J79" s="2078" t="s">
        <v>682</v>
      </c>
      <c r="K79" s="24"/>
      <c r="L79" s="461" t="s">
        <v>4628</v>
      </c>
      <c r="M79" s="249"/>
      <c r="N79" s="249"/>
      <c r="O79" s="249"/>
      <c r="P79" s="249"/>
      <c r="Q79" s="249"/>
      <c r="R79" s="249"/>
      <c r="T79" s="1836"/>
      <c r="U79" s="249"/>
      <c r="V79" s="249"/>
      <c r="W79" s="249"/>
      <c r="X79" s="249"/>
      <c r="Y79" s="249"/>
    </row>
    <row r="80" spans="1:25" s="41" customFormat="1">
      <c r="A80" s="234" t="s">
        <v>4120</v>
      </c>
      <c r="B80" s="1885">
        <v>45734</v>
      </c>
      <c r="C80" s="24"/>
      <c r="D80" s="2059"/>
      <c r="E80" s="24">
        <v>20293</v>
      </c>
      <c r="F80" s="24" t="s">
        <v>1115</v>
      </c>
      <c r="G80" s="24">
        <v>5654</v>
      </c>
      <c r="H80" s="24" t="s">
        <v>4391</v>
      </c>
      <c r="I80" s="1048">
        <v>100</v>
      </c>
      <c r="J80" s="2078" t="s">
        <v>682</v>
      </c>
      <c r="K80" s="24"/>
      <c r="L80" s="461" t="s">
        <v>4408</v>
      </c>
      <c r="M80" s="249"/>
      <c r="N80" s="249"/>
      <c r="O80" s="249"/>
      <c r="P80" s="249"/>
      <c r="Q80" s="249"/>
      <c r="R80" s="249"/>
      <c r="T80" s="1836"/>
      <c r="U80" s="249"/>
      <c r="V80" s="249"/>
      <c r="W80" s="249"/>
      <c r="X80" s="249"/>
      <c r="Y80" s="249"/>
    </row>
    <row r="81" spans="1:25" s="41" customFormat="1">
      <c r="A81" s="234" t="s">
        <v>4120</v>
      </c>
      <c r="B81" s="1885">
        <v>45741</v>
      </c>
      <c r="C81" s="24"/>
      <c r="D81" s="2059"/>
      <c r="E81" s="24">
        <v>20294</v>
      </c>
      <c r="F81" s="24" t="s">
        <v>1221</v>
      </c>
      <c r="G81" s="24">
        <v>5652</v>
      </c>
      <c r="H81" s="24" t="s">
        <v>4100</v>
      </c>
      <c r="I81" s="1048">
        <v>100</v>
      </c>
      <c r="J81" s="2078" t="s">
        <v>682</v>
      </c>
      <c r="K81" s="24" t="s">
        <v>4152</v>
      </c>
      <c r="L81" s="461" t="s">
        <v>4625</v>
      </c>
      <c r="M81" s="249"/>
      <c r="N81" s="249"/>
      <c r="O81" s="249"/>
      <c r="P81" s="249"/>
      <c r="Q81" s="249"/>
      <c r="R81" s="249"/>
      <c r="T81" s="1836"/>
      <c r="U81" s="249"/>
      <c r="V81" s="249"/>
      <c r="W81" s="249"/>
      <c r="X81" s="249"/>
      <c r="Y81" s="249"/>
    </row>
    <row r="82" spans="1:25" s="41" customFormat="1">
      <c r="A82" s="234" t="s">
        <v>4120</v>
      </c>
      <c r="B82" s="1885">
        <v>45741</v>
      </c>
      <c r="C82" s="24"/>
      <c r="D82" s="2059"/>
      <c r="E82" s="24">
        <v>20295</v>
      </c>
      <c r="F82" s="24" t="s">
        <v>1221</v>
      </c>
      <c r="G82" s="24">
        <v>5653</v>
      </c>
      <c r="H82" s="24" t="s">
        <v>4100</v>
      </c>
      <c r="I82" s="1048">
        <v>10</v>
      </c>
      <c r="J82" s="2078" t="s">
        <v>682</v>
      </c>
      <c r="K82" s="24" t="s">
        <v>4151</v>
      </c>
      <c r="L82" s="461" t="s">
        <v>4629</v>
      </c>
      <c r="M82" s="249"/>
      <c r="N82" s="249"/>
      <c r="O82" s="249"/>
      <c r="P82" s="249"/>
      <c r="Q82" s="249"/>
      <c r="R82" s="249"/>
      <c r="T82" s="1836"/>
      <c r="U82" s="249"/>
      <c r="V82" s="249"/>
      <c r="W82" s="249"/>
      <c r="X82" s="249"/>
      <c r="Y82" s="249"/>
    </row>
    <row r="83" spans="1:25" s="41" customFormat="1">
      <c r="A83" s="234" t="s">
        <v>4101</v>
      </c>
      <c r="B83" s="1885">
        <v>45734</v>
      </c>
      <c r="C83" s="24"/>
      <c r="D83" s="2059"/>
      <c r="E83" s="24">
        <v>20347</v>
      </c>
      <c r="F83" s="24" t="s">
        <v>1221</v>
      </c>
      <c r="G83" s="24">
        <v>5643</v>
      </c>
      <c r="H83" s="24" t="s">
        <v>4115</v>
      </c>
      <c r="I83" s="1048">
        <v>200</v>
      </c>
      <c r="J83" s="2078" t="s">
        <v>2000</v>
      </c>
      <c r="K83" s="24"/>
      <c r="L83" s="461"/>
      <c r="M83" s="249"/>
      <c r="N83" s="249"/>
      <c r="O83" s="249"/>
      <c r="P83" s="249"/>
      <c r="Q83" s="249"/>
      <c r="R83" s="249"/>
      <c r="T83" s="1836"/>
      <c r="U83" s="249"/>
      <c r="V83" s="249"/>
      <c r="W83" s="249"/>
      <c r="X83" s="249"/>
      <c r="Y83" s="249"/>
    </row>
    <row r="84" spans="1:25" s="41" customFormat="1">
      <c r="A84" s="234" t="s">
        <v>4101</v>
      </c>
      <c r="B84" s="1885">
        <v>45734</v>
      </c>
      <c r="C84" s="24"/>
      <c r="D84" s="2059"/>
      <c r="E84" s="24">
        <v>20349</v>
      </c>
      <c r="F84" s="24" t="s">
        <v>1115</v>
      </c>
      <c r="G84" s="24">
        <v>5644</v>
      </c>
      <c r="H84" s="24" t="s">
        <v>4097</v>
      </c>
      <c r="I84" s="1048">
        <v>54</v>
      </c>
      <c r="J84" s="2078" t="s">
        <v>682</v>
      </c>
      <c r="K84" s="24"/>
      <c r="L84" s="461"/>
      <c r="M84" s="249"/>
      <c r="N84" s="249"/>
      <c r="O84" s="249"/>
      <c r="P84" s="249"/>
      <c r="Q84" s="249"/>
      <c r="R84" s="249"/>
      <c r="T84" s="1836"/>
      <c r="U84" s="249"/>
      <c r="V84" s="249"/>
      <c r="W84" s="249"/>
      <c r="X84" s="249"/>
      <c r="Y84" s="249"/>
    </row>
    <row r="85" spans="1:25" s="41" customFormat="1">
      <c r="A85" s="234" t="s">
        <v>4101</v>
      </c>
      <c r="B85" s="1885">
        <v>45748</v>
      </c>
      <c r="C85" s="24"/>
      <c r="D85" s="2059"/>
      <c r="E85" s="24">
        <v>20507</v>
      </c>
      <c r="F85" s="24" t="s">
        <v>1221</v>
      </c>
      <c r="G85" s="24">
        <v>5643</v>
      </c>
      <c r="H85" s="24" t="s">
        <v>4115</v>
      </c>
      <c r="I85" s="1048">
        <v>200</v>
      </c>
      <c r="J85" s="2078" t="s">
        <v>2000</v>
      </c>
      <c r="K85" s="24"/>
      <c r="L85" s="461" t="s">
        <v>4691</v>
      </c>
      <c r="M85" s="249"/>
      <c r="N85" s="249"/>
      <c r="O85" s="249"/>
      <c r="P85" s="249"/>
      <c r="Q85" s="249"/>
      <c r="R85" s="249"/>
      <c r="T85" s="1836"/>
      <c r="U85" s="249"/>
      <c r="V85" s="249"/>
      <c r="W85" s="249"/>
      <c r="X85" s="249"/>
      <c r="Y85" s="249"/>
    </row>
    <row r="86" spans="1:25" s="41" customFormat="1">
      <c r="A86" s="234" t="s">
        <v>4120</v>
      </c>
      <c r="B86" s="1885">
        <v>45741</v>
      </c>
      <c r="C86" s="24"/>
      <c r="D86" s="2059"/>
      <c r="E86" s="24">
        <v>20558</v>
      </c>
      <c r="F86" s="24" t="s">
        <v>1115</v>
      </c>
      <c r="G86" s="24">
        <v>5688</v>
      </c>
      <c r="H86" s="24" t="s">
        <v>4123</v>
      </c>
      <c r="I86" s="1048">
        <v>50</v>
      </c>
      <c r="J86" s="2078" t="s">
        <v>682</v>
      </c>
      <c r="K86" s="24"/>
      <c r="L86" s="461" t="s">
        <v>4698</v>
      </c>
      <c r="M86" s="249"/>
      <c r="N86" s="249"/>
      <c r="O86" s="249"/>
      <c r="P86" s="249"/>
      <c r="Q86" s="249"/>
      <c r="R86" s="249"/>
      <c r="T86" s="1836"/>
      <c r="U86" s="249"/>
      <c r="V86" s="249"/>
      <c r="W86" s="249"/>
      <c r="X86" s="249"/>
      <c r="Y86" s="249"/>
    </row>
    <row r="87" spans="1:25" s="41" customFormat="1">
      <c r="A87" s="234" t="s">
        <v>4120</v>
      </c>
      <c r="B87" s="1885">
        <v>45748</v>
      </c>
      <c r="C87" s="24"/>
      <c r="D87" s="2059"/>
      <c r="E87" s="24">
        <v>20559</v>
      </c>
      <c r="F87" s="24" t="s">
        <v>1221</v>
      </c>
      <c r="G87" s="24">
        <v>5643</v>
      </c>
      <c r="H87" s="24" t="s">
        <v>4115</v>
      </c>
      <c r="I87" s="1048">
        <v>300</v>
      </c>
      <c r="J87" s="2078" t="s">
        <v>682</v>
      </c>
      <c r="K87" s="24"/>
      <c r="L87" s="461" t="s">
        <v>4405</v>
      </c>
      <c r="M87" s="249"/>
      <c r="N87" s="249"/>
      <c r="O87" s="249"/>
      <c r="P87" s="249"/>
      <c r="Q87" s="249"/>
      <c r="R87" s="249"/>
      <c r="T87" s="1836"/>
      <c r="U87" s="249"/>
      <c r="V87" s="249"/>
      <c r="W87" s="249"/>
      <c r="X87" s="249"/>
      <c r="Y87" s="249"/>
    </row>
    <row r="88" spans="1:25" s="41" customFormat="1">
      <c r="A88" s="234" t="s">
        <v>4120</v>
      </c>
      <c r="B88" s="1885">
        <v>45748</v>
      </c>
      <c r="C88" s="24"/>
      <c r="D88" s="2059"/>
      <c r="E88" s="24">
        <v>20563</v>
      </c>
      <c r="F88" s="24" t="s">
        <v>4102</v>
      </c>
      <c r="G88" s="24">
        <v>5654</v>
      </c>
      <c r="H88" s="24" t="s">
        <v>4391</v>
      </c>
      <c r="I88" s="1048">
        <v>100</v>
      </c>
      <c r="J88" s="2078" t="s">
        <v>682</v>
      </c>
      <c r="K88" s="24"/>
      <c r="L88" s="461" t="s">
        <v>4699</v>
      </c>
      <c r="M88" s="249"/>
      <c r="N88" s="249"/>
      <c r="O88" s="249"/>
      <c r="P88" s="249"/>
      <c r="Q88" s="249"/>
      <c r="R88" s="249"/>
      <c r="T88" s="1836"/>
      <c r="U88" s="249"/>
      <c r="V88" s="249"/>
      <c r="W88" s="249"/>
      <c r="X88" s="249"/>
      <c r="Y88" s="249"/>
    </row>
    <row r="89" spans="1:25" s="41" customFormat="1">
      <c r="A89" s="234" t="s">
        <v>4101</v>
      </c>
      <c r="B89" s="1885">
        <v>45748</v>
      </c>
      <c r="C89" s="24"/>
      <c r="D89" s="2059"/>
      <c r="E89" s="24">
        <v>20605</v>
      </c>
      <c r="F89" s="24" t="s">
        <v>1115</v>
      </c>
      <c r="G89" s="24">
        <v>5688</v>
      </c>
      <c r="H89" s="24" t="s">
        <v>4123</v>
      </c>
      <c r="I89" s="1048">
        <v>10</v>
      </c>
      <c r="J89" s="2078" t="s">
        <v>682</v>
      </c>
      <c r="K89" s="24"/>
      <c r="L89" s="461" t="s">
        <v>4713</v>
      </c>
      <c r="M89" s="249"/>
      <c r="N89" s="249"/>
      <c r="O89" s="249"/>
      <c r="P89" s="249"/>
      <c r="Q89" s="249"/>
      <c r="R89" s="249"/>
      <c r="T89" s="1836"/>
      <c r="U89" s="249"/>
      <c r="V89" s="249"/>
      <c r="W89" s="249"/>
      <c r="X89" s="249"/>
      <c r="Y89" s="249"/>
    </row>
    <row r="90" spans="1:25" s="41" customFormat="1">
      <c r="A90" s="234" t="s">
        <v>4101</v>
      </c>
      <c r="B90" s="1885">
        <v>45755</v>
      </c>
      <c r="C90" s="24"/>
      <c r="D90" s="2059"/>
      <c r="E90" s="24">
        <v>20606</v>
      </c>
      <c r="F90" s="24" t="s">
        <v>1115</v>
      </c>
      <c r="G90" s="24">
        <v>5644</v>
      </c>
      <c r="H90" s="24" t="s">
        <v>4097</v>
      </c>
      <c r="I90" s="1048">
        <v>50</v>
      </c>
      <c r="J90" s="2078" t="s">
        <v>682</v>
      </c>
      <c r="K90" s="24"/>
      <c r="L90" s="461" t="s">
        <v>4461</v>
      </c>
      <c r="M90" s="249"/>
      <c r="N90" s="249"/>
      <c r="O90" s="249"/>
      <c r="P90" s="249"/>
      <c r="Q90" s="249"/>
      <c r="R90" s="249"/>
      <c r="T90" s="1836"/>
      <c r="U90" s="249"/>
      <c r="V90" s="249"/>
      <c r="W90" s="249"/>
      <c r="X90" s="249"/>
      <c r="Y90" s="249"/>
    </row>
    <row r="91" spans="1:25" s="41" customFormat="1">
      <c r="A91" s="234" t="s">
        <v>4101</v>
      </c>
      <c r="B91" s="1885">
        <v>45755</v>
      </c>
      <c r="C91" s="24"/>
      <c r="D91" s="2059"/>
      <c r="E91" s="24">
        <v>20607</v>
      </c>
      <c r="F91" s="24" t="s">
        <v>1221</v>
      </c>
      <c r="G91" s="24">
        <v>5643</v>
      </c>
      <c r="H91" s="24" t="s">
        <v>4115</v>
      </c>
      <c r="I91" s="1048">
        <v>200</v>
      </c>
      <c r="J91" s="2078" t="s">
        <v>682</v>
      </c>
      <c r="K91" s="24"/>
      <c r="L91" s="461" t="s">
        <v>4714</v>
      </c>
      <c r="M91" s="249"/>
      <c r="N91" s="249"/>
      <c r="O91" s="249"/>
      <c r="P91" s="249"/>
      <c r="Q91" s="249"/>
      <c r="R91" s="249"/>
      <c r="T91" s="1836"/>
      <c r="U91" s="249"/>
      <c r="V91" s="249"/>
      <c r="W91" s="249"/>
      <c r="X91" s="249"/>
      <c r="Y91" s="249"/>
    </row>
    <row r="92" spans="1:25" s="41" customFormat="1">
      <c r="A92" s="234"/>
      <c r="B92" s="1885"/>
      <c r="C92" s="24"/>
      <c r="D92" s="2059"/>
      <c r="E92" s="24"/>
      <c r="F92" s="24"/>
      <c r="G92" s="24"/>
      <c r="H92" s="24"/>
      <c r="I92" s="1048"/>
      <c r="J92" s="2078"/>
      <c r="K92" s="24"/>
      <c r="L92" s="461" t="s">
        <v>56</v>
      </c>
      <c r="M92" s="249"/>
      <c r="N92" s="249"/>
      <c r="O92" s="249"/>
      <c r="P92" s="249"/>
      <c r="Q92" s="249"/>
      <c r="R92" s="249"/>
      <c r="T92" s="1836"/>
      <c r="U92" s="249"/>
      <c r="V92" s="249"/>
      <c r="W92" s="249"/>
      <c r="X92" s="249"/>
      <c r="Y92" s="249"/>
    </row>
    <row r="93" spans="1:25" s="41" customFormat="1">
      <c r="A93" s="234"/>
      <c r="B93" s="1885"/>
      <c r="C93" s="24"/>
      <c r="D93" s="2059"/>
      <c r="E93" s="24"/>
      <c r="F93" s="24"/>
      <c r="G93" s="24"/>
      <c r="H93" s="24"/>
      <c r="I93" s="1048"/>
      <c r="J93" s="2078"/>
      <c r="K93" s="24"/>
      <c r="L93" s="461"/>
      <c r="M93" s="249"/>
      <c r="N93" s="249"/>
      <c r="O93" s="249"/>
      <c r="P93" s="249"/>
      <c r="Q93" s="249"/>
      <c r="R93" s="249"/>
      <c r="T93" s="1836"/>
      <c r="U93" s="249"/>
      <c r="V93" s="249"/>
      <c r="W93" s="249"/>
      <c r="X93" s="249"/>
      <c r="Y93" s="249"/>
    </row>
    <row r="94" spans="1:25" s="41" customFormat="1">
      <c r="A94" s="234"/>
      <c r="B94" s="1885"/>
      <c r="C94" s="24"/>
      <c r="D94" s="2059"/>
      <c r="E94" s="24"/>
      <c r="F94" s="24"/>
      <c r="G94" s="24"/>
      <c r="H94" s="24"/>
      <c r="I94" s="1048"/>
      <c r="J94" s="2078"/>
      <c r="K94" s="24"/>
      <c r="L94" s="461"/>
      <c r="M94" s="249"/>
      <c r="N94" s="249"/>
      <c r="O94" s="249"/>
      <c r="P94" s="249"/>
      <c r="Q94" s="249"/>
      <c r="R94" s="249"/>
      <c r="T94" s="1836"/>
      <c r="U94" s="249"/>
      <c r="V94" s="249"/>
      <c r="W94" s="249"/>
      <c r="X94" s="249"/>
      <c r="Y94" s="249"/>
    </row>
    <row r="95" spans="1:25" s="15" customFormat="1" ht="18.75">
      <c r="A95" s="2564" t="s">
        <v>3486</v>
      </c>
      <c r="B95" s="2565"/>
      <c r="C95" s="2565"/>
      <c r="D95" s="2565"/>
      <c r="E95" s="2565"/>
      <c r="F95" s="2565"/>
      <c r="G95" s="2565"/>
      <c r="H95" s="2565"/>
      <c r="I95" s="2565"/>
      <c r="J95" s="2565"/>
      <c r="K95" s="2565"/>
      <c r="L95" s="2566"/>
      <c r="M95" s="1605"/>
      <c r="N95" s="16"/>
      <c r="O95" s="16"/>
      <c r="P95" s="16"/>
      <c r="Q95" s="16"/>
      <c r="R95" s="16"/>
      <c r="T95" s="16"/>
      <c r="U95" s="16"/>
      <c r="V95" s="16"/>
      <c r="W95" s="16"/>
      <c r="X95" s="16"/>
      <c r="Y95" s="16"/>
    </row>
    <row r="96" spans="1:25" s="6" customFormat="1">
      <c r="A96" s="341" t="s">
        <v>4683</v>
      </c>
      <c r="B96" s="2174" t="s">
        <v>2800</v>
      </c>
      <c r="C96" s="2184" t="s">
        <v>4682</v>
      </c>
      <c r="D96" s="2067" t="s">
        <v>6</v>
      </c>
      <c r="E96" s="2174" t="s">
        <v>4631</v>
      </c>
      <c r="F96" s="2174" t="s">
        <v>1115</v>
      </c>
      <c r="G96" s="2174" t="s">
        <v>4632</v>
      </c>
      <c r="H96" s="2174" t="s">
        <v>4364</v>
      </c>
      <c r="I96" s="2174" t="s">
        <v>1491</v>
      </c>
      <c r="J96" s="2174" t="s">
        <v>3486</v>
      </c>
      <c r="K96" s="2176" t="s">
        <v>4633</v>
      </c>
      <c r="L96" s="464"/>
      <c r="S96"/>
    </row>
    <row r="97" spans="1:25" s="6" customFormat="1">
      <c r="A97" s="341" t="s">
        <v>4641</v>
      </c>
      <c r="B97" s="2174" t="s">
        <v>4642</v>
      </c>
      <c r="C97" s="2174" t="s">
        <v>4663</v>
      </c>
      <c r="D97" s="2067" t="s">
        <v>6</v>
      </c>
      <c r="E97" s="2174" t="s">
        <v>4643</v>
      </c>
      <c r="F97" s="2174" t="s">
        <v>1115</v>
      </c>
      <c r="G97" s="2174" t="s">
        <v>4290</v>
      </c>
      <c r="H97" s="2174" t="s">
        <v>4291</v>
      </c>
      <c r="I97" s="2174" t="s">
        <v>1132</v>
      </c>
      <c r="J97" s="2174" t="s">
        <v>3486</v>
      </c>
      <c r="K97" s="2176" t="s">
        <v>4644</v>
      </c>
      <c r="L97" s="464" t="s">
        <v>1391</v>
      </c>
      <c r="S97"/>
    </row>
    <row r="98" spans="1:25" s="6" customFormat="1">
      <c r="A98" s="25" t="s">
        <v>2374</v>
      </c>
      <c r="B98" s="14">
        <v>45702</v>
      </c>
      <c r="C98" s="14">
        <v>45719</v>
      </c>
      <c r="D98" s="2067" t="s">
        <v>6</v>
      </c>
      <c r="E98" s="9">
        <v>20231</v>
      </c>
      <c r="F98" s="9" t="s">
        <v>81</v>
      </c>
      <c r="G98" s="9">
        <v>4389</v>
      </c>
      <c r="H98" s="9" t="s">
        <v>210</v>
      </c>
      <c r="I98" s="10">
        <v>200</v>
      </c>
      <c r="J98" s="9"/>
      <c r="K98" s="9" t="s">
        <v>4615</v>
      </c>
      <c r="L98" s="458"/>
      <c r="S98"/>
    </row>
    <row r="99" spans="1:25" s="41" customFormat="1">
      <c r="A99" s="25" t="s">
        <v>529</v>
      </c>
      <c r="B99" s="14">
        <v>45702</v>
      </c>
      <c r="C99" s="14">
        <v>45701</v>
      </c>
      <c r="D99" s="2067" t="s">
        <v>6</v>
      </c>
      <c r="E99" s="9">
        <v>20335</v>
      </c>
      <c r="F99" s="9" t="s">
        <v>254</v>
      </c>
      <c r="G99" s="9">
        <v>5697</v>
      </c>
      <c r="H99" s="9" t="s">
        <v>84</v>
      </c>
      <c r="I99" s="10">
        <v>10</v>
      </c>
      <c r="J99" s="9" t="s">
        <v>4724</v>
      </c>
      <c r="K99" s="9"/>
      <c r="L99" s="458"/>
      <c r="M99" s="249"/>
      <c r="N99" s="249"/>
      <c r="O99" s="249"/>
      <c r="P99" s="249"/>
      <c r="Q99" s="249"/>
      <c r="R99" s="249"/>
      <c r="T99" s="1836"/>
      <c r="U99" s="249"/>
      <c r="V99" s="249"/>
      <c r="W99" s="249"/>
      <c r="X99" s="249"/>
      <c r="Y99" s="249"/>
    </row>
    <row r="100" spans="1:25" s="41" customFormat="1">
      <c r="A100" s="25" t="s">
        <v>4093</v>
      </c>
      <c r="B100" s="14">
        <v>45699</v>
      </c>
      <c r="C100" s="14">
        <v>45699</v>
      </c>
      <c r="D100" s="2067" t="s">
        <v>6</v>
      </c>
      <c r="E100" s="9">
        <v>20422</v>
      </c>
      <c r="F100" s="9" t="s">
        <v>1221</v>
      </c>
      <c r="G100" s="9">
        <v>5703</v>
      </c>
      <c r="H100" s="9" t="s">
        <v>47</v>
      </c>
      <c r="I100" s="10"/>
      <c r="J100" s="9" t="s">
        <v>3486</v>
      </c>
      <c r="K100" s="9"/>
      <c r="L100" s="458"/>
      <c r="M100" s="249"/>
      <c r="N100" s="249"/>
      <c r="O100" s="249"/>
      <c r="P100" s="249"/>
      <c r="Q100" s="249"/>
      <c r="R100" s="249"/>
      <c r="T100" s="1836"/>
      <c r="U100" s="249"/>
      <c r="V100" s="249"/>
      <c r="W100" s="249"/>
      <c r="X100" s="249"/>
      <c r="Y100" s="249"/>
    </row>
    <row r="101" spans="1:25" s="41" customFormat="1">
      <c r="A101" s="25" t="s">
        <v>2374</v>
      </c>
      <c r="B101" s="14">
        <v>45712</v>
      </c>
      <c r="C101" s="14">
        <v>45719</v>
      </c>
      <c r="D101" s="2067" t="s">
        <v>6</v>
      </c>
      <c r="E101" s="9">
        <v>20414</v>
      </c>
      <c r="F101" s="9" t="s">
        <v>1221</v>
      </c>
      <c r="G101" s="9">
        <v>4491</v>
      </c>
      <c r="H101" s="9" t="s">
        <v>2456</v>
      </c>
      <c r="I101" s="10"/>
      <c r="J101" s="9" t="s">
        <v>3486</v>
      </c>
      <c r="K101" s="9" t="s">
        <v>4657</v>
      </c>
      <c r="L101" s="458"/>
      <c r="M101" s="249"/>
      <c r="N101" s="249"/>
      <c r="O101" s="249"/>
      <c r="P101" s="249"/>
      <c r="Q101" s="249"/>
      <c r="R101" s="249"/>
      <c r="T101" s="1836"/>
      <c r="U101" s="249"/>
      <c r="V101" s="249"/>
      <c r="W101" s="249"/>
      <c r="X101" s="249"/>
      <c r="Y101" s="249"/>
    </row>
    <row r="102" spans="1:25" s="41" customFormat="1">
      <c r="A102" s="25" t="s">
        <v>1303</v>
      </c>
      <c r="B102" s="14">
        <v>45700</v>
      </c>
      <c r="C102" s="14">
        <v>45699</v>
      </c>
      <c r="D102" s="2067" t="s">
        <v>6</v>
      </c>
      <c r="E102" s="9">
        <v>20415</v>
      </c>
      <c r="F102" s="9" t="s">
        <v>1221</v>
      </c>
      <c r="G102" s="9">
        <v>3624</v>
      </c>
      <c r="H102" s="9" t="s">
        <v>63</v>
      </c>
      <c r="I102" s="10">
        <v>200</v>
      </c>
      <c r="J102" s="9" t="s">
        <v>3486</v>
      </c>
      <c r="K102" s="9" t="s">
        <v>4658</v>
      </c>
      <c r="L102" s="458"/>
      <c r="M102" s="249"/>
      <c r="N102" s="249"/>
      <c r="O102" s="249"/>
      <c r="P102" s="249"/>
      <c r="Q102" s="249"/>
      <c r="R102" s="249"/>
      <c r="T102" s="1836"/>
      <c r="U102" s="249"/>
      <c r="V102" s="249"/>
      <c r="W102" s="249"/>
      <c r="X102" s="249"/>
      <c r="Y102" s="249"/>
    </row>
    <row r="103" spans="1:25" s="41" customFormat="1">
      <c r="A103" s="25" t="s">
        <v>4665</v>
      </c>
      <c r="B103" s="14">
        <v>45713</v>
      </c>
      <c r="C103" s="14">
        <v>45712</v>
      </c>
      <c r="D103" s="2067" t="s">
        <v>6</v>
      </c>
      <c r="E103" s="9">
        <v>20447</v>
      </c>
      <c r="F103" s="9" t="s">
        <v>1221</v>
      </c>
      <c r="G103" s="9">
        <v>5710</v>
      </c>
      <c r="H103" s="9" t="s">
        <v>4666</v>
      </c>
      <c r="I103" s="10" t="s">
        <v>4712</v>
      </c>
      <c r="J103" s="9" t="s">
        <v>3486</v>
      </c>
      <c r="K103" s="36" t="s">
        <v>4690</v>
      </c>
      <c r="L103" s="458"/>
      <c r="M103" s="249"/>
      <c r="N103" s="249"/>
      <c r="O103" s="249"/>
      <c r="P103" s="249"/>
      <c r="Q103" s="249"/>
      <c r="R103" s="249"/>
      <c r="T103" s="1836"/>
      <c r="U103" s="249"/>
      <c r="V103" s="249"/>
      <c r="W103" s="249"/>
      <c r="X103" s="249"/>
      <c r="Y103" s="249"/>
    </row>
    <row r="104" spans="1:25" s="41" customFormat="1">
      <c r="A104" s="25" t="s">
        <v>4673</v>
      </c>
      <c r="B104" s="14">
        <v>45716</v>
      </c>
      <c r="C104" s="14">
        <v>45716</v>
      </c>
      <c r="D104" s="166" t="s">
        <v>6</v>
      </c>
      <c r="E104" s="9">
        <v>20458</v>
      </c>
      <c r="F104" s="9" t="s">
        <v>1115</v>
      </c>
      <c r="G104" s="9">
        <v>5713</v>
      </c>
      <c r="H104" s="9" t="s">
        <v>75</v>
      </c>
      <c r="I104" s="10">
        <v>1</v>
      </c>
      <c r="J104" s="9" t="s">
        <v>3486</v>
      </c>
      <c r="K104" s="36" t="s">
        <v>4689</v>
      </c>
      <c r="L104" s="458"/>
      <c r="M104" s="249"/>
      <c r="N104" s="249"/>
      <c r="O104" s="249"/>
      <c r="P104" s="249"/>
      <c r="Q104" s="249"/>
      <c r="R104" s="249"/>
      <c r="T104" s="1836"/>
      <c r="U104" s="249"/>
      <c r="V104" s="249"/>
      <c r="W104" s="249"/>
      <c r="X104" s="249"/>
      <c r="Y104" s="249"/>
    </row>
    <row r="105" spans="1:25" s="41" customFormat="1">
      <c r="A105" s="234" t="s">
        <v>4695</v>
      </c>
      <c r="B105" s="1885">
        <v>45737</v>
      </c>
      <c r="C105" s="24"/>
      <c r="D105" s="2059"/>
      <c r="E105" s="24">
        <v>20549</v>
      </c>
      <c r="F105" s="24" t="s">
        <v>7</v>
      </c>
      <c r="G105" s="24">
        <v>5736</v>
      </c>
      <c r="H105" s="24" t="s">
        <v>4696</v>
      </c>
      <c r="I105" s="1048">
        <v>110</v>
      </c>
      <c r="J105" s="24"/>
      <c r="K105" s="51"/>
      <c r="L105" s="461"/>
      <c r="M105" s="249"/>
      <c r="N105" s="249"/>
      <c r="O105" s="249"/>
      <c r="P105" s="249"/>
      <c r="Q105" s="249"/>
      <c r="R105" s="249"/>
      <c r="T105" s="1836"/>
      <c r="U105" s="249"/>
      <c r="V105" s="249"/>
      <c r="W105" s="249"/>
      <c r="X105" s="249"/>
      <c r="Y105" s="249"/>
    </row>
    <row r="106" spans="1:25" s="41" customFormat="1">
      <c r="A106" s="234"/>
      <c r="B106" s="1885"/>
      <c r="C106" s="24"/>
      <c r="D106" s="2059"/>
      <c r="E106" s="24"/>
      <c r="F106" s="24"/>
      <c r="G106" s="24">
        <v>5737</v>
      </c>
      <c r="H106" s="24" t="s">
        <v>4696</v>
      </c>
      <c r="I106" s="1048">
        <v>12</v>
      </c>
      <c r="J106" s="24"/>
      <c r="K106" s="51"/>
      <c r="L106" s="461"/>
      <c r="M106" s="249"/>
      <c r="N106" s="249"/>
      <c r="O106" s="249"/>
      <c r="P106" s="249"/>
      <c r="Q106" s="249"/>
      <c r="R106" s="249"/>
      <c r="T106" s="1836"/>
      <c r="U106" s="249"/>
      <c r="V106" s="249"/>
      <c r="W106" s="249"/>
      <c r="X106" s="249"/>
      <c r="Y106" s="249"/>
    </row>
    <row r="107" spans="1:25" s="41" customFormat="1">
      <c r="A107" s="234"/>
      <c r="B107" s="1885"/>
      <c r="C107" s="24"/>
      <c r="D107" s="2059"/>
      <c r="E107" s="24"/>
      <c r="F107" s="24"/>
      <c r="G107" s="24">
        <v>5738</v>
      </c>
      <c r="H107" s="24" t="s">
        <v>4697</v>
      </c>
      <c r="I107" s="1048">
        <v>8</v>
      </c>
      <c r="J107" s="24"/>
      <c r="K107" s="51"/>
      <c r="L107" s="461"/>
      <c r="M107" s="249"/>
      <c r="N107" s="249"/>
      <c r="O107" s="249"/>
      <c r="P107" s="249"/>
      <c r="Q107" s="249"/>
      <c r="R107" s="249"/>
      <c r="T107" s="1836"/>
      <c r="U107" s="249"/>
      <c r="V107" s="249"/>
      <c r="W107" s="249"/>
      <c r="X107" s="249"/>
      <c r="Y107" s="249"/>
    </row>
    <row r="108" spans="1:25" s="41" customFormat="1">
      <c r="A108" s="234"/>
      <c r="B108" s="1885"/>
      <c r="C108" s="24"/>
      <c r="D108" s="2059"/>
      <c r="E108" s="24"/>
      <c r="F108" s="24"/>
      <c r="G108" s="24">
        <v>5739</v>
      </c>
      <c r="H108" s="24" t="s">
        <v>4039</v>
      </c>
      <c r="I108" s="1048">
        <v>5</v>
      </c>
      <c r="J108" s="24"/>
      <c r="K108" s="51"/>
      <c r="L108" s="461"/>
      <c r="M108" s="249"/>
      <c r="N108" s="249"/>
      <c r="O108" s="249"/>
      <c r="P108" s="249"/>
      <c r="Q108" s="249"/>
      <c r="R108" s="249"/>
      <c r="T108" s="1836"/>
      <c r="U108" s="249"/>
      <c r="V108" s="249"/>
      <c r="W108" s="249"/>
      <c r="X108" s="249"/>
      <c r="Y108" s="249"/>
    </row>
    <row r="109" spans="1:25" s="41" customFormat="1">
      <c r="A109" s="25" t="s">
        <v>4262</v>
      </c>
      <c r="B109" s="14">
        <v>45716</v>
      </c>
      <c r="C109" s="9"/>
      <c r="D109" s="166"/>
      <c r="E109" s="9">
        <v>20574</v>
      </c>
      <c r="F109" s="9" t="s">
        <v>1115</v>
      </c>
      <c r="G109" s="9">
        <v>5401</v>
      </c>
      <c r="H109" s="9" t="s">
        <v>62</v>
      </c>
      <c r="I109" s="10">
        <v>9</v>
      </c>
      <c r="J109" s="24" t="s">
        <v>4700</v>
      </c>
      <c r="K109" s="24"/>
      <c r="L109" s="461"/>
      <c r="M109" s="249"/>
      <c r="N109" s="249"/>
      <c r="O109" s="249"/>
      <c r="P109" s="249"/>
      <c r="Q109" s="249"/>
      <c r="R109" s="249"/>
      <c r="T109" s="1836"/>
      <c r="U109" s="249"/>
      <c r="V109" s="249"/>
      <c r="W109" s="249"/>
      <c r="X109" s="249"/>
      <c r="Y109" s="249"/>
    </row>
    <row r="110" spans="1:25" s="41" customFormat="1">
      <c r="A110" s="25"/>
      <c r="B110" s="14"/>
      <c r="C110" s="9"/>
      <c r="D110" s="166"/>
      <c r="E110" s="9"/>
      <c r="F110" s="9" t="s">
        <v>262</v>
      </c>
      <c r="G110" s="9"/>
      <c r="H110" s="9" t="s">
        <v>62</v>
      </c>
      <c r="I110" s="10">
        <v>1</v>
      </c>
      <c r="J110" s="24" t="s">
        <v>4701</v>
      </c>
      <c r="K110" s="24"/>
      <c r="L110" s="461"/>
      <c r="M110" s="249"/>
      <c r="N110" s="249"/>
      <c r="O110" s="249"/>
      <c r="P110" s="249"/>
      <c r="Q110" s="249"/>
      <c r="R110" s="249"/>
      <c r="T110" s="1836"/>
      <c r="U110" s="249"/>
      <c r="V110" s="249"/>
      <c r="W110" s="249"/>
      <c r="X110" s="249"/>
      <c r="Y110" s="249"/>
    </row>
    <row r="111" spans="1:25" s="41" customFormat="1">
      <c r="A111" s="25" t="s">
        <v>4720</v>
      </c>
      <c r="B111" s="14">
        <v>45715</v>
      </c>
      <c r="C111" s="14">
        <v>45715</v>
      </c>
      <c r="D111" s="166" t="s">
        <v>6</v>
      </c>
      <c r="E111" s="9">
        <v>20621</v>
      </c>
      <c r="F111" s="9" t="s">
        <v>1221</v>
      </c>
      <c r="G111" s="9">
        <v>5663</v>
      </c>
      <c r="H111" s="9" t="s">
        <v>4115</v>
      </c>
      <c r="I111" s="10">
        <v>7</v>
      </c>
      <c r="J111" s="9"/>
      <c r="K111" s="9"/>
      <c r="L111" s="458"/>
      <c r="M111" s="249"/>
      <c r="N111" s="249"/>
      <c r="O111" s="249"/>
      <c r="P111" s="249"/>
      <c r="Q111" s="249"/>
      <c r="R111" s="249"/>
      <c r="T111" s="1836"/>
      <c r="U111" s="249"/>
      <c r="V111" s="249"/>
      <c r="W111" s="249"/>
      <c r="X111" s="249"/>
      <c r="Y111" s="249"/>
    </row>
    <row r="112" spans="1:25" s="41" customFormat="1">
      <c r="A112" s="234" t="s">
        <v>1303</v>
      </c>
      <c r="B112" s="1885"/>
      <c r="C112" s="24"/>
      <c r="D112" s="2059"/>
      <c r="E112" s="24">
        <v>20629</v>
      </c>
      <c r="F112" s="24" t="s">
        <v>1221</v>
      </c>
      <c r="G112" s="24">
        <v>5461</v>
      </c>
      <c r="H112" s="24" t="s">
        <v>521</v>
      </c>
      <c r="I112" s="1048">
        <v>12</v>
      </c>
      <c r="J112" s="24"/>
      <c r="K112" s="24"/>
      <c r="L112" s="461"/>
      <c r="M112" s="249"/>
      <c r="N112" s="249"/>
      <c r="O112" s="249"/>
      <c r="P112" s="249"/>
      <c r="Q112" s="249"/>
      <c r="R112" s="249"/>
      <c r="T112" s="1836"/>
      <c r="U112" s="249"/>
      <c r="V112" s="249"/>
      <c r="W112" s="249"/>
      <c r="X112" s="249"/>
      <c r="Y112" s="249"/>
    </row>
    <row r="113" spans="1:25" s="41" customFormat="1">
      <c r="A113" s="234"/>
      <c r="B113" s="1885"/>
      <c r="C113" s="24"/>
      <c r="D113" s="2059"/>
      <c r="E113" s="24"/>
      <c r="F113" s="24"/>
      <c r="G113" s="24">
        <v>5209</v>
      </c>
      <c r="H113" s="24" t="s">
        <v>521</v>
      </c>
      <c r="I113" s="1048">
        <v>15</v>
      </c>
      <c r="J113" s="24"/>
      <c r="K113" s="24"/>
      <c r="L113" s="461"/>
      <c r="M113" s="249"/>
      <c r="N113" s="249"/>
      <c r="O113" s="249"/>
      <c r="P113" s="249"/>
      <c r="Q113" s="249"/>
      <c r="R113" s="249"/>
      <c r="T113" s="1836"/>
      <c r="U113" s="249"/>
      <c r="V113" s="249"/>
      <c r="W113" s="249"/>
      <c r="X113" s="249"/>
      <c r="Y113" s="249"/>
    </row>
    <row r="114" spans="1:25" s="41" customFormat="1">
      <c r="A114" s="234"/>
      <c r="B114" s="1885"/>
      <c r="C114" s="24"/>
      <c r="D114" s="2059"/>
      <c r="E114" s="24"/>
      <c r="F114" s="24"/>
      <c r="G114" s="24">
        <v>5208</v>
      </c>
      <c r="H114" s="24" t="s">
        <v>521</v>
      </c>
      <c r="I114" s="1048">
        <v>15</v>
      </c>
      <c r="J114" s="24"/>
      <c r="K114" s="24"/>
      <c r="L114" s="461"/>
      <c r="M114" s="249"/>
      <c r="N114" s="249"/>
      <c r="O114" s="249"/>
      <c r="P114" s="249"/>
      <c r="Q114" s="249"/>
      <c r="R114" s="249"/>
      <c r="T114" s="1836"/>
      <c r="U114" s="249"/>
      <c r="V114" s="249"/>
      <c r="W114" s="249"/>
      <c r="X114" s="249"/>
      <c r="Y114" s="249"/>
    </row>
    <row r="115" spans="1:25" s="41" customFormat="1">
      <c r="A115" s="234"/>
      <c r="B115" s="1885"/>
      <c r="C115" s="24"/>
      <c r="D115" s="2059"/>
      <c r="E115" s="24"/>
      <c r="F115" s="24"/>
      <c r="G115" s="24">
        <v>5432</v>
      </c>
      <c r="H115" s="24" t="s">
        <v>521</v>
      </c>
      <c r="I115" s="1048">
        <v>4</v>
      </c>
      <c r="J115" s="24"/>
      <c r="K115" s="24"/>
      <c r="L115" s="461"/>
      <c r="M115" s="249"/>
      <c r="N115" s="249"/>
      <c r="O115" s="249"/>
      <c r="P115" s="249"/>
      <c r="Q115" s="249"/>
      <c r="R115" s="249"/>
      <c r="T115" s="1836"/>
      <c r="U115" s="249"/>
      <c r="V115" s="249"/>
      <c r="W115" s="249"/>
      <c r="X115" s="249"/>
      <c r="Y115" s="249"/>
    </row>
    <row r="116" spans="1:25" s="41" customFormat="1">
      <c r="A116" s="234"/>
      <c r="B116" s="1885"/>
      <c r="C116" s="24"/>
      <c r="D116" s="2059"/>
      <c r="E116" s="24"/>
      <c r="F116" s="24"/>
      <c r="G116" s="24">
        <v>5433</v>
      </c>
      <c r="H116" s="24" t="s">
        <v>521</v>
      </c>
      <c r="I116" s="1048">
        <v>6</v>
      </c>
      <c r="J116" s="24"/>
      <c r="K116" s="24"/>
      <c r="L116" s="461"/>
      <c r="M116" s="249"/>
      <c r="N116" s="249"/>
      <c r="O116" s="249"/>
      <c r="P116" s="249"/>
      <c r="Q116" s="249"/>
      <c r="R116" s="249"/>
      <c r="T116" s="1836"/>
      <c r="U116" s="249"/>
      <c r="V116" s="249"/>
      <c r="W116" s="249"/>
      <c r="X116" s="249"/>
      <c r="Y116" s="249"/>
    </row>
    <row r="117" spans="1:25" s="41" customFormat="1">
      <c r="A117" s="234"/>
      <c r="B117" s="1885"/>
      <c r="C117" s="24"/>
      <c r="D117" s="2059"/>
      <c r="E117" s="24"/>
      <c r="F117" s="24"/>
      <c r="G117" s="24">
        <v>5434</v>
      </c>
      <c r="H117" s="24" t="s">
        <v>521</v>
      </c>
      <c r="I117" s="1048">
        <v>4</v>
      </c>
      <c r="J117" s="24"/>
      <c r="K117" s="24"/>
      <c r="L117" s="461"/>
      <c r="M117" s="249"/>
      <c r="N117" s="249"/>
      <c r="O117" s="249"/>
      <c r="P117" s="249"/>
      <c r="Q117" s="249"/>
      <c r="R117" s="249"/>
      <c r="T117" s="1836"/>
      <c r="U117" s="249"/>
      <c r="V117" s="249"/>
      <c r="W117" s="249"/>
      <c r="X117" s="249"/>
      <c r="Y117" s="249"/>
    </row>
    <row r="118" spans="1:25" s="41" customFormat="1">
      <c r="A118" s="234"/>
      <c r="B118" s="1885"/>
      <c r="C118" s="24"/>
      <c r="D118" s="2059"/>
      <c r="E118" s="24"/>
      <c r="F118" s="24"/>
      <c r="G118" s="24">
        <v>5435</v>
      </c>
      <c r="H118" s="24" t="s">
        <v>521</v>
      </c>
      <c r="I118" s="1048">
        <v>5</v>
      </c>
      <c r="J118" s="24"/>
      <c r="K118" s="24"/>
      <c r="L118" s="461"/>
      <c r="M118" s="249"/>
      <c r="N118" s="249"/>
      <c r="O118" s="249"/>
      <c r="P118" s="249"/>
      <c r="Q118" s="249"/>
      <c r="R118" s="249"/>
      <c r="T118" s="1836"/>
      <c r="U118" s="249"/>
      <c r="V118" s="249"/>
      <c r="W118" s="249"/>
      <c r="X118" s="249"/>
      <c r="Y118" s="249"/>
    </row>
    <row r="119" spans="1:25" s="41" customFormat="1">
      <c r="A119" s="234"/>
      <c r="B119" s="1885"/>
      <c r="C119" s="24"/>
      <c r="D119" s="2059"/>
      <c r="E119" s="24"/>
      <c r="F119" s="24"/>
      <c r="G119" s="24">
        <v>5436</v>
      </c>
      <c r="H119" s="24" t="s">
        <v>521</v>
      </c>
      <c r="I119" s="1048">
        <v>6</v>
      </c>
      <c r="J119" s="24"/>
      <c r="K119" s="24"/>
      <c r="L119" s="461"/>
      <c r="M119" s="249"/>
      <c r="N119" s="249"/>
      <c r="O119" s="249"/>
      <c r="P119" s="249"/>
      <c r="Q119" s="249"/>
      <c r="R119" s="249"/>
      <c r="T119" s="1836"/>
      <c r="U119" s="249"/>
      <c r="V119" s="249"/>
      <c r="W119" s="249"/>
      <c r="X119" s="249"/>
      <c r="Y119" s="249"/>
    </row>
    <row r="120" spans="1:25" s="41" customFormat="1">
      <c r="A120" s="234"/>
      <c r="B120" s="1885"/>
      <c r="C120" s="24"/>
      <c r="D120" s="2059"/>
      <c r="E120" s="24"/>
      <c r="F120" s="24"/>
      <c r="G120" s="24">
        <v>5430</v>
      </c>
      <c r="H120" s="24" t="s">
        <v>521</v>
      </c>
      <c r="I120" s="1048">
        <v>12</v>
      </c>
      <c r="J120" s="24"/>
      <c r="K120" s="24"/>
      <c r="L120" s="461"/>
      <c r="M120" s="249"/>
      <c r="N120" s="249"/>
      <c r="O120" s="249"/>
      <c r="P120" s="249"/>
      <c r="Q120" s="249"/>
      <c r="R120" s="249"/>
      <c r="T120" s="1836"/>
      <c r="U120" s="249"/>
      <c r="V120" s="249"/>
      <c r="W120" s="249"/>
      <c r="X120" s="249"/>
      <c r="Y120" s="249"/>
    </row>
    <row r="121" spans="1:25" s="41" customFormat="1">
      <c r="A121" s="234"/>
      <c r="B121" s="1885"/>
      <c r="C121" s="24"/>
      <c r="D121" s="2059"/>
      <c r="E121" s="24"/>
      <c r="F121" s="24"/>
      <c r="G121" s="24"/>
      <c r="H121" s="24"/>
      <c r="I121" s="1048"/>
      <c r="J121" s="24"/>
      <c r="K121" s="24"/>
      <c r="L121" s="461"/>
      <c r="M121" s="249"/>
      <c r="N121" s="249"/>
      <c r="O121" s="249"/>
      <c r="P121" s="249"/>
      <c r="Q121" s="249"/>
      <c r="R121" s="249"/>
      <c r="T121" s="1836"/>
      <c r="U121" s="249"/>
      <c r="V121" s="249"/>
      <c r="W121" s="249"/>
      <c r="X121" s="249"/>
      <c r="Y121" s="249"/>
    </row>
    <row r="122" spans="1:25" s="41" customFormat="1">
      <c r="A122" s="234"/>
      <c r="B122" s="1885"/>
      <c r="C122" s="24"/>
      <c r="D122" s="2059"/>
      <c r="E122" s="24"/>
      <c r="F122" s="24"/>
      <c r="G122" s="24"/>
      <c r="H122" s="24"/>
      <c r="I122" s="1048"/>
      <c r="J122" s="24"/>
      <c r="K122" s="24"/>
      <c r="L122" s="461"/>
      <c r="M122" s="249"/>
      <c r="N122" s="249"/>
      <c r="O122" s="249"/>
      <c r="P122" s="249"/>
      <c r="Q122" s="249"/>
      <c r="R122" s="249"/>
      <c r="T122" s="1836"/>
      <c r="U122" s="249"/>
      <c r="V122" s="249"/>
      <c r="W122" s="249"/>
      <c r="X122" s="249"/>
      <c r="Y122" s="249"/>
    </row>
    <row r="123" spans="1:25" s="41" customFormat="1">
      <c r="A123" s="234"/>
      <c r="B123" s="1885"/>
      <c r="C123" s="24"/>
      <c r="D123" s="2059"/>
      <c r="E123" s="24"/>
      <c r="F123" s="24"/>
      <c r="G123" s="24"/>
      <c r="H123" s="24"/>
      <c r="I123" s="1048"/>
      <c r="J123" s="24"/>
      <c r="K123" s="24"/>
      <c r="L123" s="461"/>
      <c r="M123" s="249"/>
      <c r="N123" s="249"/>
      <c r="O123" s="249"/>
      <c r="P123" s="249"/>
      <c r="Q123" s="249"/>
      <c r="R123" s="249"/>
      <c r="T123" s="1836"/>
      <c r="U123" s="249"/>
      <c r="V123" s="249"/>
      <c r="W123" s="249"/>
      <c r="X123" s="249"/>
      <c r="Y123" s="249"/>
    </row>
    <row r="124" spans="1:25" s="41" customFormat="1">
      <c r="A124" s="234"/>
      <c r="B124" s="1885"/>
      <c r="C124" s="24"/>
      <c r="D124" s="2059"/>
      <c r="E124" s="24"/>
      <c r="F124" s="24"/>
      <c r="G124" s="24"/>
      <c r="H124" s="24"/>
      <c r="I124" s="1048"/>
      <c r="J124" s="24"/>
      <c r="K124" s="24"/>
      <c r="L124" s="461"/>
      <c r="M124" s="249"/>
      <c r="N124" s="249"/>
      <c r="O124" s="249"/>
      <c r="P124" s="249"/>
      <c r="Q124" s="249"/>
      <c r="R124" s="249"/>
      <c r="T124" s="1836"/>
      <c r="U124" s="249"/>
      <c r="V124" s="249"/>
      <c r="W124" s="249"/>
      <c r="X124" s="249"/>
      <c r="Y124" s="249"/>
    </row>
    <row r="125" spans="1:25" s="41" customFormat="1">
      <c r="A125" s="234"/>
      <c r="B125" s="1885"/>
      <c r="C125" s="24"/>
      <c r="D125" s="2059"/>
      <c r="E125" s="24"/>
      <c r="F125" s="24"/>
      <c r="G125" s="24"/>
      <c r="H125" s="24"/>
      <c r="I125" s="1048"/>
      <c r="J125" s="24"/>
      <c r="K125" s="24"/>
      <c r="L125" s="461"/>
      <c r="M125" s="249"/>
      <c r="N125" s="249"/>
      <c r="O125" s="249"/>
      <c r="P125" s="249"/>
      <c r="Q125" s="249"/>
      <c r="R125" s="249"/>
      <c r="T125" s="1836"/>
      <c r="U125" s="249"/>
      <c r="V125" s="249"/>
      <c r="W125" s="249"/>
      <c r="X125" s="249"/>
      <c r="Y125" s="249"/>
    </row>
    <row r="126" spans="1:25" s="41" customFormat="1">
      <c r="A126" s="234"/>
      <c r="B126" s="1885"/>
      <c r="C126" s="24"/>
      <c r="D126" s="2059"/>
      <c r="E126" s="24"/>
      <c r="F126" s="24"/>
      <c r="G126" s="24"/>
      <c r="H126" s="24"/>
      <c r="I126" s="1048"/>
      <c r="J126" s="24"/>
      <c r="K126" s="24"/>
      <c r="L126" s="461"/>
      <c r="M126" s="249"/>
      <c r="N126" s="249"/>
      <c r="O126" s="249"/>
      <c r="P126" s="249"/>
      <c r="Q126" s="249"/>
      <c r="R126" s="249"/>
      <c r="T126" s="1836"/>
      <c r="U126" s="249"/>
      <c r="V126" s="249"/>
      <c r="W126" s="249"/>
      <c r="X126" s="249"/>
      <c r="Y126" s="249"/>
    </row>
    <row r="127" spans="1:25" s="41" customFormat="1" ht="15">
      <c r="A127" s="2539" t="e">
        <f>SUM(#REF!)</f>
        <v>#REF!</v>
      </c>
      <c r="B127" s="2539"/>
      <c r="C127" s="2539"/>
      <c r="D127" s="2539"/>
      <c r="E127" s="2539"/>
      <c r="F127" s="2539"/>
      <c r="G127" s="2539"/>
      <c r="H127" s="2539"/>
      <c r="I127" s="2539"/>
      <c r="J127" s="2539"/>
      <c r="K127" s="2539"/>
      <c r="L127" s="2539"/>
      <c r="M127" s="249"/>
      <c r="N127" s="249"/>
      <c r="O127" s="249"/>
      <c r="P127" s="249"/>
      <c r="Q127" s="249"/>
      <c r="R127" s="249"/>
      <c r="T127" s="1836"/>
      <c r="U127" s="249"/>
      <c r="V127" s="249"/>
      <c r="W127" s="249"/>
      <c r="X127" s="249"/>
      <c r="Y127" s="249"/>
    </row>
    <row r="128" spans="1:25" s="41" customFormat="1" ht="18.75">
      <c r="A128" s="2564" t="s">
        <v>1225</v>
      </c>
      <c r="B128" s="2567"/>
      <c r="C128" s="2567"/>
      <c r="D128" s="2567"/>
      <c r="E128" s="2567"/>
      <c r="F128" s="2567"/>
      <c r="G128" s="2567"/>
      <c r="H128" s="2567"/>
      <c r="I128" s="2567"/>
      <c r="J128" s="2567"/>
      <c r="K128" s="2567"/>
      <c r="L128" s="2568"/>
      <c r="M128" s="249"/>
      <c r="N128" s="249"/>
      <c r="O128" s="249"/>
      <c r="P128" s="249"/>
      <c r="Q128" s="249"/>
      <c r="R128" s="249"/>
      <c r="T128" s="1836"/>
      <c r="U128" s="249"/>
      <c r="V128" s="249"/>
      <c r="W128" s="249"/>
      <c r="X128" s="249"/>
      <c r="Y128" s="249"/>
    </row>
    <row r="129" spans="1:19" s="16" customFormat="1">
      <c r="A129" s="25" t="s">
        <v>4348</v>
      </c>
      <c r="B129" s="14">
        <v>45694</v>
      </c>
      <c r="C129" s="14">
        <v>45693</v>
      </c>
      <c r="D129" s="166" t="s">
        <v>6</v>
      </c>
      <c r="E129" s="9">
        <v>20276</v>
      </c>
      <c r="F129" s="9" t="s">
        <v>1115</v>
      </c>
      <c r="G129" s="9">
        <v>2149</v>
      </c>
      <c r="H129" s="9" t="s">
        <v>26</v>
      </c>
      <c r="I129" s="10">
        <v>5</v>
      </c>
      <c r="J129" s="9"/>
      <c r="K129" s="9"/>
      <c r="L129" s="458"/>
      <c r="S129" s="15"/>
    </row>
    <row r="130" spans="1:19" s="16" customFormat="1">
      <c r="A130" s="25"/>
      <c r="B130" s="14"/>
      <c r="C130" s="14"/>
      <c r="D130" s="166" t="s">
        <v>6</v>
      </c>
      <c r="E130" s="9"/>
      <c r="F130" s="9" t="s">
        <v>1115</v>
      </c>
      <c r="G130" s="9">
        <v>3212</v>
      </c>
      <c r="H130" s="9" t="s">
        <v>52</v>
      </c>
      <c r="I130" s="10">
        <v>32</v>
      </c>
      <c r="J130" s="9"/>
      <c r="K130" s="9"/>
      <c r="L130" s="458"/>
      <c r="S130" s="15"/>
    </row>
    <row r="131" spans="1:19" s="16" customFormat="1">
      <c r="A131" s="25" t="s">
        <v>3947</v>
      </c>
      <c r="B131" s="14">
        <v>45694</v>
      </c>
      <c r="C131" s="14">
        <v>45692</v>
      </c>
      <c r="D131" s="166" t="s">
        <v>6</v>
      </c>
      <c r="E131" s="9">
        <v>20277</v>
      </c>
      <c r="F131" s="9" t="s">
        <v>7</v>
      </c>
      <c r="G131" s="9">
        <v>5684</v>
      </c>
      <c r="H131" s="9" t="s">
        <v>2976</v>
      </c>
      <c r="I131" s="10">
        <v>5</v>
      </c>
      <c r="J131" s="9"/>
      <c r="K131" s="9"/>
      <c r="L131" s="458"/>
      <c r="S131" s="15"/>
    </row>
    <row r="132" spans="1:19" s="6" customFormat="1">
      <c r="A132" s="25" t="s">
        <v>2725</v>
      </c>
      <c r="B132" s="14">
        <v>45695</v>
      </c>
      <c r="C132" s="14">
        <v>45700</v>
      </c>
      <c r="D132" s="166" t="s">
        <v>6</v>
      </c>
      <c r="E132" s="9">
        <v>20283</v>
      </c>
      <c r="F132" s="9" t="s">
        <v>1221</v>
      </c>
      <c r="G132" s="9">
        <v>5686</v>
      </c>
      <c r="H132" s="9" t="s">
        <v>4074</v>
      </c>
      <c r="I132" s="10">
        <v>60</v>
      </c>
      <c r="J132" s="9" t="s">
        <v>1189</v>
      </c>
      <c r="K132" s="9"/>
      <c r="L132" s="458"/>
      <c r="S132"/>
    </row>
    <row r="133" spans="1:19" s="6" customFormat="1">
      <c r="A133" s="25" t="s">
        <v>3821</v>
      </c>
      <c r="B133" s="14">
        <v>45698</v>
      </c>
      <c r="C133" s="14">
        <v>45692</v>
      </c>
      <c r="D133" s="166" t="s">
        <v>6</v>
      </c>
      <c r="E133" s="9">
        <v>20186</v>
      </c>
      <c r="F133" s="9" t="s">
        <v>1115</v>
      </c>
      <c r="G133" s="9">
        <v>5202</v>
      </c>
      <c r="H133" s="9" t="s">
        <v>3822</v>
      </c>
      <c r="I133" s="10" t="s">
        <v>840</v>
      </c>
      <c r="J133" s="9"/>
      <c r="K133" s="9" t="s">
        <v>4599</v>
      </c>
      <c r="L133" s="458"/>
      <c r="S133"/>
    </row>
    <row r="134" spans="1:19" s="1795" customFormat="1">
      <c r="A134" s="25" t="s">
        <v>1868</v>
      </c>
      <c r="B134" s="14">
        <v>45699</v>
      </c>
      <c r="C134" s="14">
        <v>45699</v>
      </c>
      <c r="D134" s="166" t="s">
        <v>6</v>
      </c>
      <c r="E134" s="9">
        <v>20323</v>
      </c>
      <c r="F134" s="9" t="s">
        <v>1115</v>
      </c>
      <c r="G134" s="9">
        <v>1173</v>
      </c>
      <c r="H134" s="9" t="s">
        <v>33</v>
      </c>
      <c r="I134" s="10">
        <v>21</v>
      </c>
      <c r="J134" s="9"/>
      <c r="K134" s="9"/>
      <c r="L134" s="458"/>
      <c r="S134" s="2115"/>
    </row>
    <row r="135" spans="1:19" s="1795" customFormat="1">
      <c r="A135" s="25" t="s">
        <v>168</v>
      </c>
      <c r="B135" s="14">
        <v>45700</v>
      </c>
      <c r="C135" s="14">
        <v>45699</v>
      </c>
      <c r="D135" s="166" t="s">
        <v>6</v>
      </c>
      <c r="E135" s="9">
        <v>20338</v>
      </c>
      <c r="F135" s="9" t="s">
        <v>1115</v>
      </c>
      <c r="G135" s="9">
        <v>1215</v>
      </c>
      <c r="H135" s="9" t="s">
        <v>87</v>
      </c>
      <c r="I135" s="10">
        <v>8</v>
      </c>
      <c r="J135" s="9"/>
      <c r="K135" s="9"/>
      <c r="L135" s="458"/>
      <c r="S135" s="2115"/>
    </row>
    <row r="136" spans="1:19" s="6" customFormat="1">
      <c r="A136" s="25"/>
      <c r="B136" s="14"/>
      <c r="C136" s="9"/>
      <c r="D136" s="166" t="s">
        <v>6</v>
      </c>
      <c r="E136" s="9"/>
      <c r="F136" s="9" t="s">
        <v>1115</v>
      </c>
      <c r="G136" s="9">
        <v>2114</v>
      </c>
      <c r="H136" s="9" t="s">
        <v>59</v>
      </c>
      <c r="I136" s="10">
        <v>2</v>
      </c>
      <c r="J136" s="9"/>
      <c r="K136" s="9"/>
      <c r="L136" s="458"/>
      <c r="S136"/>
    </row>
    <row r="137" spans="1:19" s="6" customFormat="1">
      <c r="A137" s="25" t="s">
        <v>3058</v>
      </c>
      <c r="B137" s="14">
        <v>45702</v>
      </c>
      <c r="C137" s="14">
        <v>45702</v>
      </c>
      <c r="D137" s="166" t="s">
        <v>6</v>
      </c>
      <c r="E137" s="9">
        <v>20372</v>
      </c>
      <c r="F137" s="9" t="s">
        <v>1221</v>
      </c>
      <c r="G137" s="9">
        <v>4733</v>
      </c>
      <c r="H137" s="9" t="s">
        <v>3112</v>
      </c>
      <c r="I137" s="10">
        <v>30</v>
      </c>
      <c r="J137" s="9"/>
      <c r="K137" s="9"/>
      <c r="L137" s="458"/>
      <c r="S137"/>
    </row>
    <row r="138" spans="1:19" s="6" customFormat="1">
      <c r="A138" s="25" t="s">
        <v>4650</v>
      </c>
      <c r="B138" s="14">
        <v>45702</v>
      </c>
      <c r="C138" s="14">
        <v>45699</v>
      </c>
      <c r="D138" s="166" t="s">
        <v>6</v>
      </c>
      <c r="E138" s="9">
        <v>20374</v>
      </c>
      <c r="F138" s="9" t="s">
        <v>1221</v>
      </c>
      <c r="G138" s="9">
        <v>4111</v>
      </c>
      <c r="H138" s="9" t="s">
        <v>354</v>
      </c>
      <c r="I138" s="10">
        <v>25</v>
      </c>
      <c r="J138" s="9"/>
      <c r="K138" s="9"/>
      <c r="L138" s="458"/>
      <c r="S138"/>
    </row>
    <row r="139" spans="1:19" s="6" customFormat="1">
      <c r="A139" s="25" t="s">
        <v>3957</v>
      </c>
      <c r="B139" s="14">
        <v>45702</v>
      </c>
      <c r="C139" s="14">
        <v>45699</v>
      </c>
      <c r="D139" s="166" t="s">
        <v>6</v>
      </c>
      <c r="E139" s="9">
        <v>20390</v>
      </c>
      <c r="F139" s="9" t="s">
        <v>2351</v>
      </c>
      <c r="G139" s="9">
        <v>5347</v>
      </c>
      <c r="H139" s="9" t="s">
        <v>54</v>
      </c>
      <c r="I139" s="10">
        <v>5</v>
      </c>
      <c r="J139" s="9"/>
      <c r="K139" s="9"/>
      <c r="L139" s="458"/>
      <c r="S139"/>
    </row>
    <row r="140" spans="1:19" s="6" customFormat="1">
      <c r="A140" s="25" t="s">
        <v>109</v>
      </c>
      <c r="B140" s="14">
        <v>45702</v>
      </c>
      <c r="C140" s="9"/>
      <c r="D140" s="166"/>
      <c r="E140" s="9">
        <v>20398</v>
      </c>
      <c r="F140" s="9" t="s">
        <v>7</v>
      </c>
      <c r="G140" s="9">
        <v>4025</v>
      </c>
      <c r="H140" s="9" t="s">
        <v>2978</v>
      </c>
      <c r="I140" s="10">
        <v>30</v>
      </c>
      <c r="J140" s="56" t="s">
        <v>2299</v>
      </c>
      <c r="K140" s="56" t="s">
        <v>4681</v>
      </c>
      <c r="L140" s="1895"/>
      <c r="S140"/>
    </row>
    <row r="141" spans="1:19" s="6" customFormat="1">
      <c r="A141" s="25"/>
      <c r="B141" s="14"/>
      <c r="C141" s="9"/>
      <c r="D141" s="166"/>
      <c r="E141" s="9"/>
      <c r="F141" s="9" t="s">
        <v>7</v>
      </c>
      <c r="G141" s="9">
        <v>4025</v>
      </c>
      <c r="H141" s="9" t="s">
        <v>4057</v>
      </c>
      <c r="I141" s="10">
        <v>30</v>
      </c>
      <c r="J141" s="56"/>
      <c r="K141" s="56" t="s">
        <v>4681</v>
      </c>
      <c r="L141" s="1895"/>
      <c r="S141"/>
    </row>
    <row r="142" spans="1:19" s="6" customFormat="1">
      <c r="A142" s="25" t="s">
        <v>276</v>
      </c>
      <c r="B142" s="14">
        <v>45705</v>
      </c>
      <c r="C142" s="14">
        <v>45699</v>
      </c>
      <c r="D142" s="166" t="s">
        <v>6</v>
      </c>
      <c r="E142" s="9">
        <v>20394</v>
      </c>
      <c r="F142" s="9" t="s">
        <v>1115</v>
      </c>
      <c r="G142" s="9">
        <v>3936</v>
      </c>
      <c r="H142" s="9" t="s">
        <v>1808</v>
      </c>
      <c r="I142" s="10">
        <v>32</v>
      </c>
      <c r="J142" s="9"/>
      <c r="K142" s="9"/>
      <c r="L142" s="458"/>
      <c r="S142"/>
    </row>
    <row r="143" spans="1:19" s="6" customFormat="1" ht="19.5" customHeight="1">
      <c r="A143" s="25" t="s">
        <v>517</v>
      </c>
      <c r="B143" s="14">
        <v>45706</v>
      </c>
      <c r="C143" s="14">
        <v>45699</v>
      </c>
      <c r="D143" s="166" t="s">
        <v>6</v>
      </c>
      <c r="E143" s="9">
        <v>20408</v>
      </c>
      <c r="F143" s="9" t="s">
        <v>1221</v>
      </c>
      <c r="G143" s="9">
        <v>4687</v>
      </c>
      <c r="H143" s="9" t="s">
        <v>83</v>
      </c>
      <c r="I143" s="10" t="s">
        <v>849</v>
      </c>
      <c r="J143" s="9"/>
      <c r="K143" s="9"/>
      <c r="L143" s="458"/>
      <c r="S143"/>
    </row>
    <row r="144" spans="1:19" s="6" customFormat="1" ht="18.75" customHeight="1">
      <c r="A144" s="25" t="s">
        <v>3957</v>
      </c>
      <c r="B144" s="14">
        <v>45706</v>
      </c>
      <c r="C144" s="14">
        <v>45699</v>
      </c>
      <c r="D144" s="166" t="s">
        <v>6</v>
      </c>
      <c r="E144" s="9">
        <v>20411</v>
      </c>
      <c r="F144" s="9" t="s">
        <v>2351</v>
      </c>
      <c r="G144" s="9">
        <v>5347</v>
      </c>
      <c r="H144" s="9" t="s">
        <v>54</v>
      </c>
      <c r="I144" s="10">
        <v>5</v>
      </c>
      <c r="J144" s="9"/>
      <c r="K144" s="9"/>
      <c r="L144" s="458"/>
      <c r="S144"/>
    </row>
    <row r="145" spans="1:19" s="6" customFormat="1" ht="17.25" customHeight="1">
      <c r="A145" s="25" t="s">
        <v>529</v>
      </c>
      <c r="B145" s="14">
        <v>45702</v>
      </c>
      <c r="C145" s="14">
        <v>45699</v>
      </c>
      <c r="D145" s="166" t="s">
        <v>6</v>
      </c>
      <c r="E145" s="9">
        <v>20444</v>
      </c>
      <c r="F145" s="9" t="s">
        <v>2351</v>
      </c>
      <c r="G145" s="9">
        <v>5683</v>
      </c>
      <c r="H145" s="9" t="s">
        <v>61</v>
      </c>
      <c r="I145" s="10">
        <v>2</v>
      </c>
      <c r="J145" s="9"/>
      <c r="K145" s="9"/>
      <c r="L145" s="458"/>
      <c r="S145"/>
    </row>
    <row r="146" spans="1:19" s="6" customFormat="1" ht="17.25" customHeight="1">
      <c r="A146" s="25" t="s">
        <v>1799</v>
      </c>
      <c r="B146" s="14">
        <v>45715</v>
      </c>
      <c r="C146" s="14">
        <v>45715</v>
      </c>
      <c r="D146" s="166" t="s">
        <v>12</v>
      </c>
      <c r="E146" s="9">
        <v>20511</v>
      </c>
      <c r="F146" s="9" t="s">
        <v>1221</v>
      </c>
      <c r="G146" s="9">
        <v>4219</v>
      </c>
      <c r="H146" s="9" t="s">
        <v>530</v>
      </c>
      <c r="I146" s="10">
        <v>20</v>
      </c>
      <c r="J146" s="9"/>
      <c r="K146" s="9"/>
      <c r="L146" s="458"/>
      <c r="S146"/>
    </row>
    <row r="147" spans="1:19" s="16" customFormat="1">
      <c r="A147" s="25" t="s">
        <v>2568</v>
      </c>
      <c r="B147" s="14">
        <v>45716</v>
      </c>
      <c r="C147" s="14">
        <v>45715</v>
      </c>
      <c r="D147" s="166" t="s">
        <v>6</v>
      </c>
      <c r="E147" s="9">
        <v>20533</v>
      </c>
      <c r="F147" s="9" t="s">
        <v>2351</v>
      </c>
      <c r="G147" s="9">
        <v>5143</v>
      </c>
      <c r="H147" s="9" t="s">
        <v>3941</v>
      </c>
      <c r="I147" s="10">
        <v>15</v>
      </c>
      <c r="J147" s="9"/>
      <c r="K147" s="9"/>
      <c r="L147" s="458"/>
      <c r="S147" s="15"/>
    </row>
    <row r="148" spans="1:19" s="16" customFormat="1">
      <c r="A148" s="25" t="s">
        <v>4101</v>
      </c>
      <c r="B148" s="14">
        <v>45713</v>
      </c>
      <c r="C148" s="14">
        <v>45713</v>
      </c>
      <c r="D148" s="166" t="s">
        <v>6</v>
      </c>
      <c r="E148" s="9">
        <v>20578</v>
      </c>
      <c r="F148" s="9" t="s">
        <v>1115</v>
      </c>
      <c r="G148" s="9">
        <v>5741</v>
      </c>
      <c r="H148" s="9" t="s">
        <v>4066</v>
      </c>
      <c r="I148" s="10">
        <v>100</v>
      </c>
      <c r="J148" s="9"/>
      <c r="K148" s="9"/>
      <c r="L148" s="458"/>
      <c r="S148" s="15"/>
    </row>
    <row r="149" spans="1:19" s="16" customFormat="1">
      <c r="A149" s="25"/>
      <c r="B149" s="14"/>
      <c r="C149" s="9"/>
      <c r="D149" s="166" t="s">
        <v>6</v>
      </c>
      <c r="E149" s="9"/>
      <c r="F149" s="9"/>
      <c r="G149" s="9">
        <v>5741</v>
      </c>
      <c r="H149" s="9" t="s">
        <v>4066</v>
      </c>
      <c r="I149" s="10">
        <v>50</v>
      </c>
      <c r="J149" s="9"/>
      <c r="K149" s="9"/>
      <c r="L149" s="458"/>
      <c r="S149" s="15"/>
    </row>
    <row r="150" spans="1:19" s="16" customFormat="1">
      <c r="A150" s="234" t="s">
        <v>2721</v>
      </c>
      <c r="B150" s="1885">
        <v>45723</v>
      </c>
      <c r="C150" s="24"/>
      <c r="D150" s="2059"/>
      <c r="E150" s="24">
        <v>20614</v>
      </c>
      <c r="F150" s="24" t="s">
        <v>1221</v>
      </c>
      <c r="G150" s="24">
        <v>3835</v>
      </c>
      <c r="H150" s="24" t="s">
        <v>55</v>
      </c>
      <c r="I150" s="1048">
        <v>10</v>
      </c>
      <c r="J150" s="24"/>
      <c r="K150" s="24"/>
      <c r="L150" s="461"/>
      <c r="S150" s="15"/>
    </row>
    <row r="151" spans="1:19" s="1795" customFormat="1">
      <c r="A151" s="1778" t="s">
        <v>4722</v>
      </c>
      <c r="B151" s="2116">
        <v>45723</v>
      </c>
      <c r="C151" s="106"/>
      <c r="D151" s="392"/>
      <c r="E151" s="106">
        <v>20628</v>
      </c>
      <c r="F151" s="106" t="s">
        <v>1221</v>
      </c>
      <c r="G151" s="106">
        <v>5746</v>
      </c>
      <c r="H151" s="106" t="s">
        <v>221</v>
      </c>
      <c r="I151" s="2113">
        <v>2</v>
      </c>
      <c r="J151" s="106"/>
      <c r="K151" s="106"/>
      <c r="L151" s="2114"/>
      <c r="S151" s="2115"/>
    </row>
    <row r="152" spans="1:19" s="16" customFormat="1">
      <c r="A152" s="234" t="s">
        <v>282</v>
      </c>
      <c r="B152" s="1885">
        <v>45723</v>
      </c>
      <c r="C152" s="24"/>
      <c r="D152" s="2059"/>
      <c r="E152" s="24">
        <v>20635</v>
      </c>
      <c r="F152" s="24" t="s">
        <v>7</v>
      </c>
      <c r="G152" s="24">
        <v>2175</v>
      </c>
      <c r="H152" s="24" t="s">
        <v>77</v>
      </c>
      <c r="I152" s="1048">
        <v>3</v>
      </c>
      <c r="J152" s="24"/>
      <c r="K152" s="24"/>
      <c r="L152" s="461"/>
      <c r="S152" s="15"/>
    </row>
    <row r="153" spans="1:19" s="16" customFormat="1">
      <c r="A153" s="234"/>
      <c r="B153" s="1885"/>
      <c r="C153" s="24"/>
      <c r="D153" s="2059"/>
      <c r="E153" s="24"/>
      <c r="F153" s="24"/>
      <c r="G153" s="24"/>
      <c r="H153" s="24"/>
      <c r="I153" s="1048"/>
      <c r="J153" s="24"/>
      <c r="K153" s="24"/>
      <c r="L153" s="461"/>
      <c r="S153" s="15"/>
    </row>
    <row r="154" spans="1:19" s="16" customFormat="1">
      <c r="A154" s="234"/>
      <c r="B154" s="1885"/>
      <c r="C154" s="24"/>
      <c r="D154" s="2059"/>
      <c r="E154" s="24"/>
      <c r="F154" s="24"/>
      <c r="G154" s="24"/>
      <c r="H154" s="24"/>
      <c r="I154" s="1048"/>
      <c r="J154" s="24"/>
      <c r="K154" s="24"/>
      <c r="L154" s="461"/>
      <c r="S154" s="15"/>
    </row>
    <row r="155" spans="1:19" s="16" customFormat="1">
      <c r="A155" s="234"/>
      <c r="B155" s="1885"/>
      <c r="C155" s="24"/>
      <c r="D155" s="2059"/>
      <c r="E155" s="24"/>
      <c r="F155" s="24"/>
      <c r="G155" s="24"/>
      <c r="H155" s="24"/>
      <c r="I155" s="1048"/>
      <c r="J155" s="24"/>
      <c r="K155" s="24"/>
      <c r="L155" s="461"/>
      <c r="S155" s="15"/>
    </row>
    <row r="156" spans="1:19" s="16" customFormat="1">
      <c r="A156" s="234"/>
      <c r="B156" s="1885"/>
      <c r="C156" s="24"/>
      <c r="D156" s="2059"/>
      <c r="E156" s="24"/>
      <c r="F156" s="24"/>
      <c r="G156" s="24"/>
      <c r="H156" s="24"/>
      <c r="I156" s="1048"/>
      <c r="J156" s="24"/>
      <c r="K156" s="24"/>
      <c r="L156" s="461"/>
      <c r="S156" s="15"/>
    </row>
    <row r="157" spans="1:19" s="16" customFormat="1">
      <c r="A157" s="234"/>
      <c r="B157" s="1885"/>
      <c r="C157" s="24"/>
      <c r="D157" s="2059"/>
      <c r="E157" s="24"/>
      <c r="F157" s="24"/>
      <c r="G157" s="24"/>
      <c r="H157" s="24"/>
      <c r="I157" s="1048"/>
      <c r="J157" s="24"/>
      <c r="K157" s="24"/>
      <c r="L157" s="461"/>
      <c r="S157" s="15"/>
    </row>
    <row r="158" spans="1:19" s="6" customFormat="1">
      <c r="A158" s="234"/>
      <c r="B158" s="1885"/>
      <c r="C158" s="24"/>
      <c r="D158" s="2059"/>
      <c r="E158" s="24"/>
      <c r="F158" s="24"/>
      <c r="G158" s="24"/>
      <c r="H158" s="24"/>
      <c r="I158" s="1048"/>
      <c r="J158" s="24"/>
      <c r="K158" s="24"/>
      <c r="L158" s="461"/>
      <c r="S158"/>
    </row>
    <row r="159" spans="1:19" s="6" customFormat="1" ht="15">
      <c r="A159" s="2464" t="e">
        <f>SUM(#REF!)</f>
        <v>#REF!</v>
      </c>
      <c r="B159" s="2465"/>
      <c r="C159" s="2465"/>
      <c r="D159" s="2465"/>
      <c r="E159" s="2465"/>
      <c r="F159" s="2465"/>
      <c r="G159" s="2465"/>
      <c r="H159" s="2465"/>
      <c r="I159" s="2465"/>
      <c r="J159" s="2465"/>
      <c r="K159" s="2465"/>
      <c r="L159" s="2466"/>
      <c r="S159"/>
    </row>
    <row r="160" spans="1:19" s="6" customFormat="1" ht="18.75">
      <c r="A160" s="2558" t="s">
        <v>4155</v>
      </c>
      <c r="B160" s="2559"/>
      <c r="C160" s="2559"/>
      <c r="D160" s="2559"/>
      <c r="E160" s="2559"/>
      <c r="F160" s="2559"/>
      <c r="G160" s="2559"/>
      <c r="H160" s="2559"/>
      <c r="I160" s="2559"/>
      <c r="J160" s="2559"/>
      <c r="K160" s="2559"/>
      <c r="L160" s="2560"/>
      <c r="S160"/>
    </row>
    <row r="161" spans="1:19" s="6" customFormat="1">
      <c r="A161" s="25" t="s">
        <v>2814</v>
      </c>
      <c r="B161" s="14">
        <v>45694</v>
      </c>
      <c r="C161" s="14">
        <v>45692</v>
      </c>
      <c r="D161" s="166" t="s">
        <v>12</v>
      </c>
      <c r="E161" s="9">
        <v>20305</v>
      </c>
      <c r="F161" s="9" t="s">
        <v>1221</v>
      </c>
      <c r="G161" s="9">
        <v>3590</v>
      </c>
      <c r="H161" s="9" t="s">
        <v>47</v>
      </c>
      <c r="I161" s="10">
        <v>20</v>
      </c>
      <c r="J161" s="9"/>
      <c r="K161" s="9"/>
      <c r="L161" s="458"/>
      <c r="S161"/>
    </row>
    <row r="162" spans="1:19" s="6" customFormat="1">
      <c r="A162" s="25" t="s">
        <v>3792</v>
      </c>
      <c r="B162" s="14">
        <v>45329</v>
      </c>
      <c r="C162" s="14">
        <v>45692</v>
      </c>
      <c r="D162" s="166" t="s">
        <v>12</v>
      </c>
      <c r="E162" s="9">
        <v>19714</v>
      </c>
      <c r="F162" s="9" t="s">
        <v>2351</v>
      </c>
      <c r="G162" s="9">
        <v>5081</v>
      </c>
      <c r="H162" s="9" t="s">
        <v>3338</v>
      </c>
      <c r="I162" s="10">
        <v>24</v>
      </c>
      <c r="J162" s="9"/>
      <c r="K162" s="9"/>
      <c r="L162" s="458"/>
      <c r="S162"/>
    </row>
    <row r="163" spans="1:19" s="6" customFormat="1">
      <c r="A163" s="25"/>
      <c r="B163" s="9"/>
      <c r="C163" s="9"/>
      <c r="D163" s="166" t="s">
        <v>12</v>
      </c>
      <c r="E163" s="9"/>
      <c r="F163" s="9" t="s">
        <v>1115</v>
      </c>
      <c r="G163" s="9">
        <v>908</v>
      </c>
      <c r="H163" s="9" t="s">
        <v>30</v>
      </c>
      <c r="I163" s="10">
        <v>14</v>
      </c>
      <c r="J163" s="9"/>
      <c r="K163" s="9"/>
      <c r="L163" s="458"/>
      <c r="S163"/>
    </row>
    <row r="164" spans="1:19" s="6" customFormat="1">
      <c r="A164" s="25"/>
      <c r="B164" s="9"/>
      <c r="C164" s="9"/>
      <c r="D164" s="166" t="s">
        <v>12</v>
      </c>
      <c r="E164" s="9"/>
      <c r="F164" s="9" t="s">
        <v>1115</v>
      </c>
      <c r="G164" s="9">
        <v>879</v>
      </c>
      <c r="H164" s="9" t="s">
        <v>17</v>
      </c>
      <c r="I164" s="10" t="s">
        <v>1212</v>
      </c>
      <c r="J164" s="9"/>
      <c r="K164" s="9"/>
      <c r="L164" s="458"/>
      <c r="S164"/>
    </row>
    <row r="165" spans="1:19" s="6" customFormat="1">
      <c r="A165" s="25" t="s">
        <v>472</v>
      </c>
      <c r="B165" s="14">
        <v>45698</v>
      </c>
      <c r="C165" s="14">
        <v>45700</v>
      </c>
      <c r="D165" s="166" t="s">
        <v>6</v>
      </c>
      <c r="E165" s="9">
        <v>20288</v>
      </c>
      <c r="F165" s="9" t="s">
        <v>1221</v>
      </c>
      <c r="G165" s="9">
        <v>4283</v>
      </c>
      <c r="H165" s="9" t="s">
        <v>2254</v>
      </c>
      <c r="I165" s="10">
        <v>5</v>
      </c>
      <c r="J165" s="9"/>
      <c r="K165" s="9"/>
      <c r="L165" s="458"/>
      <c r="S165"/>
    </row>
    <row r="166" spans="1:19" s="6" customFormat="1">
      <c r="A166" s="25" t="s">
        <v>3295</v>
      </c>
      <c r="B166" s="14">
        <v>45700</v>
      </c>
      <c r="C166" s="14">
        <v>45692</v>
      </c>
      <c r="D166" s="166" t="s">
        <v>6</v>
      </c>
      <c r="E166" s="9">
        <v>20208</v>
      </c>
      <c r="F166" s="9" t="s">
        <v>2351</v>
      </c>
      <c r="G166" s="9">
        <v>4811</v>
      </c>
      <c r="H166" s="9" t="s">
        <v>22</v>
      </c>
      <c r="I166" s="10">
        <v>15</v>
      </c>
      <c r="J166" s="9"/>
      <c r="K166" s="9" t="s">
        <v>4613</v>
      </c>
      <c r="L166" s="458"/>
      <c r="S166"/>
    </row>
    <row r="167" spans="1:19" s="6" customFormat="1">
      <c r="A167" s="25" t="s">
        <v>2488</v>
      </c>
      <c r="B167" s="14">
        <v>45705</v>
      </c>
      <c r="C167" s="2112">
        <v>45700</v>
      </c>
      <c r="D167" s="166" t="s">
        <v>6</v>
      </c>
      <c r="E167" s="9">
        <v>20245</v>
      </c>
      <c r="F167" s="9" t="s">
        <v>1221</v>
      </c>
      <c r="G167" s="9">
        <v>5402</v>
      </c>
      <c r="H167" s="9" t="s">
        <v>47</v>
      </c>
      <c r="I167" s="10">
        <v>150</v>
      </c>
      <c r="J167" s="9"/>
      <c r="K167" s="9" t="s">
        <v>4621</v>
      </c>
      <c r="L167" s="458" t="s">
        <v>1954</v>
      </c>
      <c r="S167"/>
    </row>
    <row r="168" spans="1:19" s="6" customFormat="1">
      <c r="A168" s="25" t="s">
        <v>3128</v>
      </c>
      <c r="B168" s="14">
        <v>45705</v>
      </c>
      <c r="C168" s="14">
        <v>45699</v>
      </c>
      <c r="D168" s="166" t="s">
        <v>6</v>
      </c>
      <c r="E168" s="9">
        <v>20130</v>
      </c>
      <c r="F168" s="9" t="s">
        <v>1221</v>
      </c>
      <c r="G168" s="9">
        <v>4746</v>
      </c>
      <c r="H168" s="9" t="s">
        <v>58</v>
      </c>
      <c r="I168" s="10">
        <v>15</v>
      </c>
      <c r="J168" s="9"/>
      <c r="K168" s="9" t="s">
        <v>4573</v>
      </c>
      <c r="L168" s="458"/>
      <c r="S168"/>
    </row>
    <row r="169" spans="1:19" s="1795" customFormat="1">
      <c r="A169" s="25" t="s">
        <v>4660</v>
      </c>
      <c r="B169" s="14">
        <v>45695</v>
      </c>
      <c r="C169" s="14">
        <v>45700</v>
      </c>
      <c r="D169" s="166" t="s">
        <v>6</v>
      </c>
      <c r="E169" s="9">
        <v>20283</v>
      </c>
      <c r="F169" s="9" t="s">
        <v>1221</v>
      </c>
      <c r="G169" s="9">
        <v>4517</v>
      </c>
      <c r="H169" s="9" t="s">
        <v>119</v>
      </c>
      <c r="I169" s="10" t="s">
        <v>4340</v>
      </c>
      <c r="J169" s="9" t="s">
        <v>4662</v>
      </c>
      <c r="K169" s="9"/>
      <c r="L169" s="458"/>
      <c r="S169" s="2115"/>
    </row>
    <row r="170" spans="1:19" s="1795" customFormat="1">
      <c r="A170" s="25"/>
      <c r="B170" s="9"/>
      <c r="C170" s="9"/>
      <c r="D170" s="166"/>
      <c r="E170" s="9"/>
      <c r="F170" s="9" t="s">
        <v>1221</v>
      </c>
      <c r="G170" s="9">
        <v>4518</v>
      </c>
      <c r="H170" s="9" t="s">
        <v>2726</v>
      </c>
      <c r="I170" s="10">
        <v>200</v>
      </c>
      <c r="J170" s="9"/>
      <c r="K170" s="9"/>
      <c r="L170" s="458"/>
      <c r="S170" s="2115"/>
    </row>
    <row r="171" spans="1:19" s="1795" customFormat="1">
      <c r="A171" s="25" t="s">
        <v>771</v>
      </c>
      <c r="B171" s="14">
        <v>45700</v>
      </c>
      <c r="C171" s="14">
        <v>45692</v>
      </c>
      <c r="D171" s="166" t="s">
        <v>6</v>
      </c>
      <c r="E171" s="9">
        <v>20324</v>
      </c>
      <c r="F171" s="9" t="s">
        <v>1115</v>
      </c>
      <c r="G171" s="9">
        <v>1677</v>
      </c>
      <c r="H171" s="9" t="s">
        <v>70</v>
      </c>
      <c r="I171" s="10">
        <v>20</v>
      </c>
      <c r="J171" s="9"/>
      <c r="K171" s="9"/>
      <c r="L171" s="458"/>
      <c r="S171" s="2115"/>
    </row>
    <row r="172" spans="1:19" s="1795" customFormat="1">
      <c r="A172" s="25" t="s">
        <v>746</v>
      </c>
      <c r="B172" s="14">
        <v>45700</v>
      </c>
      <c r="C172" s="14">
        <v>45692</v>
      </c>
      <c r="D172" s="166" t="s">
        <v>6</v>
      </c>
      <c r="E172" s="9">
        <v>20326</v>
      </c>
      <c r="F172" s="9" t="s">
        <v>1115</v>
      </c>
      <c r="G172" s="9">
        <v>2515</v>
      </c>
      <c r="H172" s="9" t="s">
        <v>35</v>
      </c>
      <c r="I172" s="10">
        <v>10</v>
      </c>
      <c r="J172" s="9"/>
      <c r="K172" s="9"/>
      <c r="L172" s="458"/>
      <c r="S172" s="2115"/>
    </row>
    <row r="173" spans="1:19" s="1795" customFormat="1">
      <c r="A173" s="25" t="s">
        <v>918</v>
      </c>
      <c r="B173" s="14">
        <v>45700</v>
      </c>
      <c r="C173" s="14">
        <v>45692</v>
      </c>
      <c r="D173" s="166" t="s">
        <v>6</v>
      </c>
      <c r="E173" s="9">
        <v>20330</v>
      </c>
      <c r="F173" s="9" t="s">
        <v>1115</v>
      </c>
      <c r="G173" s="9">
        <v>1126</v>
      </c>
      <c r="H173" s="9" t="s">
        <v>57</v>
      </c>
      <c r="I173" s="10">
        <v>10</v>
      </c>
      <c r="J173" s="9"/>
      <c r="K173" s="9"/>
      <c r="L173" s="458"/>
      <c r="S173" s="2115"/>
    </row>
    <row r="174" spans="1:19" s="1795" customFormat="1">
      <c r="A174" s="25" t="s">
        <v>1303</v>
      </c>
      <c r="B174" s="14">
        <v>45700</v>
      </c>
      <c r="C174" s="14">
        <v>45692</v>
      </c>
      <c r="D174" s="166" t="s">
        <v>6</v>
      </c>
      <c r="E174" s="9">
        <v>20331</v>
      </c>
      <c r="F174" s="9" t="s">
        <v>1221</v>
      </c>
      <c r="G174" s="9">
        <v>3630</v>
      </c>
      <c r="H174" s="9" t="s">
        <v>1465</v>
      </c>
      <c r="I174" s="10">
        <v>5</v>
      </c>
      <c r="J174" s="9" t="s">
        <v>991</v>
      </c>
      <c r="K174" s="9"/>
      <c r="L174" s="458"/>
      <c r="S174" s="2115"/>
    </row>
    <row r="175" spans="1:19" s="1795" customFormat="1">
      <c r="A175" s="25"/>
      <c r="B175" s="14"/>
      <c r="C175" s="9"/>
      <c r="D175" s="166" t="s">
        <v>6</v>
      </c>
      <c r="E175" s="9"/>
      <c r="F175" s="9" t="s">
        <v>671</v>
      </c>
      <c r="G175" s="9">
        <v>3626</v>
      </c>
      <c r="H175" s="9" t="s">
        <v>1441</v>
      </c>
      <c r="I175" s="10">
        <v>30</v>
      </c>
      <c r="J175" s="9"/>
      <c r="K175" s="9"/>
      <c r="L175" s="458"/>
      <c r="S175" s="2115"/>
    </row>
    <row r="176" spans="1:19" s="1795" customFormat="1">
      <c r="A176" s="25" t="s">
        <v>3717</v>
      </c>
      <c r="B176" s="14">
        <v>45698</v>
      </c>
      <c r="C176" s="14">
        <v>45692</v>
      </c>
      <c r="D176" s="166" t="s">
        <v>6</v>
      </c>
      <c r="E176" s="9">
        <v>20332</v>
      </c>
      <c r="F176" s="9" t="s">
        <v>1221</v>
      </c>
      <c r="G176" s="9">
        <v>5035</v>
      </c>
      <c r="H176" s="9">
        <v>5035</v>
      </c>
      <c r="I176" s="10">
        <v>10</v>
      </c>
      <c r="J176" s="9"/>
      <c r="K176" s="9"/>
      <c r="L176" s="458"/>
      <c r="S176" s="2115"/>
    </row>
    <row r="177" spans="1:19" s="1795" customFormat="1">
      <c r="A177" s="25"/>
      <c r="B177" s="14"/>
      <c r="C177" s="9"/>
      <c r="D177" s="166" t="s">
        <v>6</v>
      </c>
      <c r="E177" s="9"/>
      <c r="F177" s="9" t="s">
        <v>4645</v>
      </c>
      <c r="G177" s="9">
        <v>5695</v>
      </c>
      <c r="H177" s="9">
        <v>5695</v>
      </c>
      <c r="I177" s="10">
        <v>5</v>
      </c>
      <c r="J177" s="9"/>
      <c r="K177" s="9"/>
      <c r="L177" s="458"/>
      <c r="S177" s="2115"/>
    </row>
    <row r="178" spans="1:19" s="1795" customFormat="1">
      <c r="A178" s="25"/>
      <c r="B178" s="14"/>
      <c r="C178" s="9"/>
      <c r="D178" s="166" t="s">
        <v>6</v>
      </c>
      <c r="E178" s="9"/>
      <c r="F178" s="9" t="s">
        <v>4646</v>
      </c>
      <c r="G178" s="9">
        <v>5696</v>
      </c>
      <c r="H178" s="9">
        <v>5696</v>
      </c>
      <c r="I178" s="10">
        <v>3</v>
      </c>
      <c r="J178" s="9"/>
      <c r="K178" s="9"/>
      <c r="L178" s="458"/>
      <c r="S178" s="2115"/>
    </row>
    <row r="179" spans="1:19" s="1795" customFormat="1">
      <c r="A179" s="25" t="s">
        <v>1617</v>
      </c>
      <c r="B179" s="14">
        <v>45700</v>
      </c>
      <c r="C179" s="14">
        <v>45699</v>
      </c>
      <c r="D179" s="166" t="s">
        <v>6</v>
      </c>
      <c r="E179" s="9">
        <v>20337</v>
      </c>
      <c r="F179" s="9" t="s">
        <v>153</v>
      </c>
      <c r="G179" s="9">
        <v>5698</v>
      </c>
      <c r="H179" s="9" t="s">
        <v>58</v>
      </c>
      <c r="I179" s="10" t="s">
        <v>984</v>
      </c>
      <c r="J179" s="9"/>
      <c r="K179" s="9"/>
      <c r="L179" s="458"/>
      <c r="S179" s="2115"/>
    </row>
    <row r="180" spans="1:19" s="1795" customFormat="1">
      <c r="A180" s="25"/>
      <c r="B180" s="14"/>
      <c r="C180" s="9"/>
      <c r="D180" s="166" t="s">
        <v>6</v>
      </c>
      <c r="E180" s="9"/>
      <c r="F180" s="9" t="s">
        <v>1115</v>
      </c>
      <c r="G180" s="9">
        <v>2761</v>
      </c>
      <c r="H180" s="9" t="s">
        <v>63</v>
      </c>
      <c r="I180" s="10">
        <v>5</v>
      </c>
      <c r="J180" s="9"/>
      <c r="K180" s="9"/>
      <c r="L180" s="458"/>
      <c r="S180" s="2115"/>
    </row>
    <row r="181" spans="1:19" s="1795" customFormat="1">
      <c r="A181" s="25" t="s">
        <v>168</v>
      </c>
      <c r="B181" s="14">
        <v>45700</v>
      </c>
      <c r="C181" s="14">
        <v>45699</v>
      </c>
      <c r="D181" s="166" t="s">
        <v>6</v>
      </c>
      <c r="E181" s="9">
        <v>20338</v>
      </c>
      <c r="F181" s="9" t="s">
        <v>1115</v>
      </c>
      <c r="G181" s="9">
        <v>951</v>
      </c>
      <c r="H181" s="9" t="s">
        <v>58</v>
      </c>
      <c r="I181" s="10" t="s">
        <v>1092</v>
      </c>
      <c r="J181" s="9"/>
      <c r="K181" s="9"/>
      <c r="L181" s="458"/>
      <c r="S181" s="2115"/>
    </row>
    <row r="182" spans="1:19" s="1795" customFormat="1">
      <c r="A182" s="25" t="s">
        <v>67</v>
      </c>
      <c r="B182" s="14">
        <v>45693</v>
      </c>
      <c r="C182" s="14">
        <v>45692</v>
      </c>
      <c r="D182" s="166" t="s">
        <v>6</v>
      </c>
      <c r="E182" s="9">
        <v>20340</v>
      </c>
      <c r="F182" s="9" t="s">
        <v>1115</v>
      </c>
      <c r="G182" s="9">
        <v>1862</v>
      </c>
      <c r="H182" s="9" t="s">
        <v>20</v>
      </c>
      <c r="I182" s="10">
        <v>15</v>
      </c>
      <c r="J182" s="9"/>
      <c r="K182" s="9"/>
      <c r="L182" s="458"/>
      <c r="S182" s="2115"/>
    </row>
    <row r="183" spans="1:19" s="1795" customFormat="1">
      <c r="A183" s="25" t="s">
        <v>1597</v>
      </c>
      <c r="B183" s="14">
        <v>45701</v>
      </c>
      <c r="C183" s="14">
        <v>45692</v>
      </c>
      <c r="D183" s="166" t="s">
        <v>6</v>
      </c>
      <c r="E183" s="9">
        <v>20341</v>
      </c>
      <c r="F183" s="9" t="s">
        <v>2351</v>
      </c>
      <c r="G183" s="9">
        <v>3096</v>
      </c>
      <c r="H183" s="9" t="s">
        <v>58</v>
      </c>
      <c r="I183" s="10">
        <v>10</v>
      </c>
      <c r="J183" s="9"/>
      <c r="K183" s="9"/>
      <c r="L183" s="458"/>
      <c r="S183" s="2115"/>
    </row>
    <row r="184" spans="1:19" s="1795" customFormat="1">
      <c r="A184" s="25" t="s">
        <v>2428</v>
      </c>
      <c r="B184" s="14">
        <v>45701</v>
      </c>
      <c r="C184" s="14">
        <v>45692</v>
      </c>
      <c r="D184" s="166" t="s">
        <v>6</v>
      </c>
      <c r="E184" s="9">
        <v>20342</v>
      </c>
      <c r="F184" s="9" t="s">
        <v>2351</v>
      </c>
      <c r="G184" s="9">
        <v>5699</v>
      </c>
      <c r="H184" s="9" t="s">
        <v>58</v>
      </c>
      <c r="I184" s="10">
        <v>1</v>
      </c>
      <c r="J184" s="9"/>
      <c r="K184" s="9"/>
      <c r="L184" s="458"/>
      <c r="S184" s="2115"/>
    </row>
    <row r="185" spans="1:19" s="1795" customFormat="1">
      <c r="A185" s="25" t="s">
        <v>4648</v>
      </c>
      <c r="B185" s="14">
        <v>45701</v>
      </c>
      <c r="C185" s="14">
        <v>45692</v>
      </c>
      <c r="D185" s="166" t="s">
        <v>6</v>
      </c>
      <c r="E185" s="9">
        <v>20343</v>
      </c>
      <c r="F185" s="9" t="s">
        <v>1115</v>
      </c>
      <c r="G185" s="9">
        <v>616</v>
      </c>
      <c r="H185" s="9" t="s">
        <v>75</v>
      </c>
      <c r="I185" s="10">
        <v>10</v>
      </c>
      <c r="J185" s="9"/>
      <c r="K185" s="9"/>
      <c r="L185" s="458"/>
      <c r="S185" s="2115"/>
    </row>
    <row r="186" spans="1:19" s="1795" customFormat="1">
      <c r="A186" s="25" t="s">
        <v>580</v>
      </c>
      <c r="B186" s="14">
        <v>45702</v>
      </c>
      <c r="C186" s="14">
        <v>45699</v>
      </c>
      <c r="D186" s="166" t="s">
        <v>6</v>
      </c>
      <c r="E186" s="9">
        <v>20363</v>
      </c>
      <c r="F186" s="9" t="s">
        <v>1115</v>
      </c>
      <c r="G186" s="9">
        <v>3620</v>
      </c>
      <c r="H186" s="9" t="s">
        <v>22</v>
      </c>
      <c r="I186" s="10" t="s">
        <v>923</v>
      </c>
      <c r="J186" s="9"/>
      <c r="K186" s="9"/>
      <c r="L186" s="458"/>
      <c r="S186" s="2115"/>
    </row>
    <row r="187" spans="1:19" s="1795" customFormat="1">
      <c r="A187" s="25"/>
      <c r="B187" s="14"/>
      <c r="C187" s="9"/>
      <c r="D187" s="166" t="s">
        <v>6</v>
      </c>
      <c r="E187" s="9"/>
      <c r="F187" s="9" t="s">
        <v>1115</v>
      </c>
      <c r="G187" s="9">
        <v>3605</v>
      </c>
      <c r="H187" s="9" t="s">
        <v>21</v>
      </c>
      <c r="I187" s="10" t="s">
        <v>984</v>
      </c>
      <c r="J187" s="9"/>
      <c r="K187" s="9"/>
      <c r="L187" s="458"/>
      <c r="S187" s="2115"/>
    </row>
    <row r="188" spans="1:19" s="1795" customFormat="1">
      <c r="A188" s="25" t="s">
        <v>4649</v>
      </c>
      <c r="B188" s="14">
        <v>45702</v>
      </c>
      <c r="C188" s="14">
        <v>45698</v>
      </c>
      <c r="D188" s="166" t="s">
        <v>6</v>
      </c>
      <c r="E188" s="9">
        <v>20365</v>
      </c>
      <c r="F188" s="9" t="s">
        <v>1115</v>
      </c>
      <c r="G188" s="9">
        <v>1869</v>
      </c>
      <c r="H188" s="9" t="s">
        <v>15</v>
      </c>
      <c r="I188" s="10">
        <v>20</v>
      </c>
      <c r="J188" s="9"/>
      <c r="K188" s="9"/>
      <c r="L188" s="458"/>
      <c r="S188" s="2115"/>
    </row>
    <row r="189" spans="1:19" s="1795" customFormat="1">
      <c r="A189" s="25" t="s">
        <v>3930</v>
      </c>
      <c r="B189" s="14">
        <v>45702</v>
      </c>
      <c r="C189" s="14">
        <v>46002</v>
      </c>
      <c r="D189" s="166" t="s">
        <v>6</v>
      </c>
      <c r="E189" s="9">
        <v>20378</v>
      </c>
      <c r="F189" s="9" t="s">
        <v>1115</v>
      </c>
      <c r="G189" s="9">
        <v>753</v>
      </c>
      <c r="H189" s="9" t="s">
        <v>47</v>
      </c>
      <c r="I189" s="10">
        <v>10400</v>
      </c>
      <c r="J189" s="9"/>
      <c r="K189" s="9"/>
      <c r="L189" s="458"/>
      <c r="S189" s="2115"/>
    </row>
    <row r="190" spans="1:19" s="1795" customFormat="1">
      <c r="A190" s="25" t="s">
        <v>400</v>
      </c>
      <c r="B190" s="14">
        <v>45700</v>
      </c>
      <c r="C190" s="14">
        <v>45698</v>
      </c>
      <c r="D190" s="166" t="s">
        <v>6</v>
      </c>
      <c r="E190" s="9">
        <v>20380</v>
      </c>
      <c r="F190" s="9" t="s">
        <v>1115</v>
      </c>
      <c r="G190" s="9">
        <v>908</v>
      </c>
      <c r="H190" s="9" t="s">
        <v>30</v>
      </c>
      <c r="I190" s="10">
        <v>63</v>
      </c>
      <c r="J190" s="9"/>
      <c r="K190" s="9"/>
      <c r="L190" s="458"/>
      <c r="S190" s="2115"/>
    </row>
    <row r="191" spans="1:19" s="1795" customFormat="1">
      <c r="A191" s="25" t="s">
        <v>400</v>
      </c>
      <c r="B191" s="14">
        <v>45715</v>
      </c>
      <c r="C191" s="14">
        <v>45699</v>
      </c>
      <c r="D191" s="166" t="s">
        <v>6</v>
      </c>
      <c r="E191" s="9">
        <v>20381</v>
      </c>
      <c r="F191" s="9" t="s">
        <v>1115</v>
      </c>
      <c r="G191" s="9">
        <v>908</v>
      </c>
      <c r="H191" s="9" t="s">
        <v>30</v>
      </c>
      <c r="I191" s="10">
        <v>63</v>
      </c>
      <c r="J191" s="9"/>
      <c r="K191" s="9"/>
      <c r="L191" s="458"/>
      <c r="S191" s="2115"/>
    </row>
    <row r="192" spans="1:19" s="1795" customFormat="1">
      <c r="A192" s="25" t="s">
        <v>3849</v>
      </c>
      <c r="B192" s="14">
        <v>45702</v>
      </c>
      <c r="C192" s="14">
        <v>45699</v>
      </c>
      <c r="D192" s="166" t="s">
        <v>6</v>
      </c>
      <c r="E192" s="9">
        <v>20385</v>
      </c>
      <c r="F192" s="9" t="s">
        <v>1115</v>
      </c>
      <c r="G192" s="9">
        <v>855</v>
      </c>
      <c r="H192" s="9" t="s">
        <v>38</v>
      </c>
      <c r="I192" s="10">
        <v>8</v>
      </c>
      <c r="J192" s="9"/>
      <c r="K192" s="9"/>
      <c r="L192" s="458"/>
      <c r="S192" s="2115"/>
    </row>
    <row r="193" spans="1:19" s="1795" customFormat="1">
      <c r="A193" s="25" t="s">
        <v>963</v>
      </c>
      <c r="B193" s="14">
        <v>45702</v>
      </c>
      <c r="C193" s="14">
        <v>45699</v>
      </c>
      <c r="D193" s="166" t="s">
        <v>6</v>
      </c>
      <c r="E193" s="9">
        <v>20386</v>
      </c>
      <c r="F193" s="9" t="s">
        <v>1115</v>
      </c>
      <c r="G193" s="9">
        <v>1468</v>
      </c>
      <c r="H193" s="9" t="s">
        <v>21</v>
      </c>
      <c r="I193" s="10">
        <v>10</v>
      </c>
      <c r="J193" s="9"/>
      <c r="K193" s="9"/>
      <c r="L193" s="458"/>
      <c r="S193" s="2115"/>
    </row>
    <row r="194" spans="1:19" s="1795" customFormat="1">
      <c r="A194" s="25" t="s">
        <v>2901</v>
      </c>
      <c r="B194" s="14">
        <v>45700</v>
      </c>
      <c r="C194" s="14">
        <v>45700</v>
      </c>
      <c r="D194" s="166" t="s">
        <v>6</v>
      </c>
      <c r="E194" s="9">
        <v>20389</v>
      </c>
      <c r="F194" s="9" t="s">
        <v>1221</v>
      </c>
      <c r="G194" s="9">
        <v>4518</v>
      </c>
      <c r="H194" s="9" t="s">
        <v>2726</v>
      </c>
      <c r="I194" s="10">
        <v>1</v>
      </c>
      <c r="J194" s="9"/>
      <c r="K194" s="9"/>
      <c r="L194" s="458"/>
      <c r="S194" s="2115"/>
    </row>
    <row r="195" spans="1:19" s="1795" customFormat="1">
      <c r="A195" s="25" t="s">
        <v>529</v>
      </c>
      <c r="B195" s="14">
        <v>45700</v>
      </c>
      <c r="C195" s="14">
        <v>45700</v>
      </c>
      <c r="D195" s="166" t="s">
        <v>6</v>
      </c>
      <c r="E195" s="9">
        <v>20391</v>
      </c>
      <c r="F195" s="9" t="s">
        <v>7</v>
      </c>
      <c r="G195" s="9">
        <v>4916</v>
      </c>
      <c r="H195" s="9" t="s">
        <v>19</v>
      </c>
      <c r="I195" s="10">
        <v>20</v>
      </c>
      <c r="J195" s="9"/>
      <c r="K195" s="9"/>
      <c r="L195" s="458"/>
      <c r="S195" s="2115"/>
    </row>
    <row r="196" spans="1:19" s="1795" customFormat="1">
      <c r="A196" s="25" t="s">
        <v>529</v>
      </c>
      <c r="B196" s="14">
        <v>45702</v>
      </c>
      <c r="C196" s="14">
        <v>45699</v>
      </c>
      <c r="D196" s="166" t="s">
        <v>6</v>
      </c>
      <c r="E196" s="9">
        <v>20392</v>
      </c>
      <c r="F196" s="9" t="s">
        <v>7</v>
      </c>
      <c r="G196" s="9">
        <v>5041</v>
      </c>
      <c r="H196" s="9" t="s">
        <v>17</v>
      </c>
      <c r="I196" s="10">
        <v>5</v>
      </c>
      <c r="J196" s="9"/>
      <c r="K196" s="9"/>
      <c r="L196" s="458"/>
      <c r="S196" s="2115"/>
    </row>
    <row r="197" spans="1:19" s="1795" customFormat="1">
      <c r="A197" s="25" t="s">
        <v>3323</v>
      </c>
      <c r="B197" s="14">
        <v>45705</v>
      </c>
      <c r="C197" s="14">
        <v>45699</v>
      </c>
      <c r="D197" s="166" t="s">
        <v>6</v>
      </c>
      <c r="E197" s="9">
        <v>20393</v>
      </c>
      <c r="F197" s="9" t="s">
        <v>671</v>
      </c>
      <c r="G197" s="9">
        <v>4830</v>
      </c>
      <c r="H197" s="9" t="s">
        <v>38</v>
      </c>
      <c r="I197" s="10">
        <v>6</v>
      </c>
      <c r="J197" s="9"/>
      <c r="K197" s="9"/>
      <c r="L197" s="458"/>
      <c r="S197" s="2115"/>
    </row>
    <row r="198" spans="1:19" s="1795" customFormat="1">
      <c r="A198" s="25" t="s">
        <v>425</v>
      </c>
      <c r="B198" s="14">
        <v>45705</v>
      </c>
      <c r="C198" s="14">
        <v>45699</v>
      </c>
      <c r="D198" s="166" t="s">
        <v>6</v>
      </c>
      <c r="E198" s="9">
        <v>20367</v>
      </c>
      <c r="F198" s="9" t="s">
        <v>7</v>
      </c>
      <c r="G198" s="9">
        <v>1483</v>
      </c>
      <c r="H198" s="9" t="s">
        <v>5</v>
      </c>
      <c r="I198" s="10">
        <v>10</v>
      </c>
      <c r="J198" s="9"/>
      <c r="K198" s="9"/>
      <c r="L198" s="458"/>
      <c r="S198" s="2115"/>
    </row>
    <row r="199" spans="1:19" s="1795" customFormat="1">
      <c r="A199" s="25" t="s">
        <v>132</v>
      </c>
      <c r="B199" s="14">
        <v>45705</v>
      </c>
      <c r="C199" s="14">
        <v>45700</v>
      </c>
      <c r="D199" s="166" t="s">
        <v>6</v>
      </c>
      <c r="E199" s="9">
        <v>20397</v>
      </c>
      <c r="F199" s="9" t="s">
        <v>7</v>
      </c>
      <c r="G199" s="9">
        <v>3758</v>
      </c>
      <c r="H199" s="9" t="s">
        <v>62</v>
      </c>
      <c r="I199" s="10">
        <v>20</v>
      </c>
      <c r="J199" s="9"/>
      <c r="K199" s="9"/>
      <c r="L199" s="458"/>
      <c r="S199" s="2115"/>
    </row>
    <row r="200" spans="1:19" s="1795" customFormat="1">
      <c r="A200" s="25" t="s">
        <v>520</v>
      </c>
      <c r="B200" s="14">
        <v>45706</v>
      </c>
      <c r="C200" s="14">
        <v>45700</v>
      </c>
      <c r="D200" s="166" t="s">
        <v>6</v>
      </c>
      <c r="E200" s="9">
        <v>20409</v>
      </c>
      <c r="F200" s="9" t="s">
        <v>7</v>
      </c>
      <c r="G200" s="9">
        <v>4467</v>
      </c>
      <c r="H200" s="9" t="s">
        <v>127</v>
      </c>
      <c r="I200" s="10">
        <v>24</v>
      </c>
      <c r="J200" s="9"/>
      <c r="K200" s="9"/>
      <c r="L200" s="458"/>
      <c r="S200" s="2115"/>
    </row>
    <row r="201" spans="1:19" s="1795" customFormat="1">
      <c r="A201" s="25" t="s">
        <v>3894</v>
      </c>
      <c r="B201" s="14">
        <v>45706</v>
      </c>
      <c r="C201" s="14">
        <v>45699</v>
      </c>
      <c r="D201" s="166" t="s">
        <v>6</v>
      </c>
      <c r="E201" s="9">
        <v>20413</v>
      </c>
      <c r="F201" s="9" t="s">
        <v>1221</v>
      </c>
      <c r="G201" s="9">
        <v>5701</v>
      </c>
      <c r="H201" s="9" t="s">
        <v>48</v>
      </c>
      <c r="I201" s="10">
        <v>10</v>
      </c>
      <c r="J201" s="9"/>
      <c r="K201" s="9"/>
      <c r="L201" s="458"/>
      <c r="S201" s="2115"/>
    </row>
    <row r="202" spans="1:19" s="1795" customFormat="1">
      <c r="A202" s="25" t="s">
        <v>411</v>
      </c>
      <c r="B202" s="14">
        <v>45706</v>
      </c>
      <c r="C202" s="14">
        <v>45699</v>
      </c>
      <c r="D202" s="166" t="s">
        <v>6</v>
      </c>
      <c r="E202" s="9">
        <v>20417</v>
      </c>
      <c r="F202" s="9" t="s">
        <v>40</v>
      </c>
      <c r="G202" s="9">
        <v>2847</v>
      </c>
      <c r="H202" s="9" t="s">
        <v>58</v>
      </c>
      <c r="I202" s="10" t="s">
        <v>4659</v>
      </c>
      <c r="J202" s="9"/>
      <c r="K202" s="9"/>
      <c r="L202" s="458"/>
      <c r="S202" s="2115"/>
    </row>
    <row r="203" spans="1:19" s="1795" customFormat="1">
      <c r="A203" s="25" t="s">
        <v>411</v>
      </c>
      <c r="B203" s="14">
        <v>45706</v>
      </c>
      <c r="C203" s="14">
        <v>45699</v>
      </c>
      <c r="D203" s="166" t="s">
        <v>6</v>
      </c>
      <c r="E203" s="9">
        <v>20419</v>
      </c>
      <c r="F203" s="9" t="s">
        <v>1115</v>
      </c>
      <c r="G203" s="9">
        <v>879</v>
      </c>
      <c r="H203" s="9" t="s">
        <v>17</v>
      </c>
      <c r="I203" s="10" t="s">
        <v>882</v>
      </c>
      <c r="J203" s="9"/>
      <c r="K203" s="9"/>
      <c r="L203" s="458"/>
      <c r="S203" s="2115"/>
    </row>
    <row r="204" spans="1:19" s="1795" customFormat="1">
      <c r="A204" s="25" t="s">
        <v>274</v>
      </c>
      <c r="B204" s="14">
        <v>45706</v>
      </c>
      <c r="C204" s="14">
        <v>45700</v>
      </c>
      <c r="D204" s="166" t="s">
        <v>6</v>
      </c>
      <c r="E204" s="9">
        <v>20424</v>
      </c>
      <c r="F204" s="9" t="s">
        <v>7</v>
      </c>
      <c r="G204" s="9">
        <v>1483</v>
      </c>
      <c r="H204" s="9" t="s">
        <v>5</v>
      </c>
      <c r="I204" s="10">
        <v>20</v>
      </c>
      <c r="J204" s="9"/>
      <c r="K204" s="9"/>
      <c r="L204" s="458"/>
      <c r="S204" s="2115"/>
    </row>
    <row r="205" spans="1:19" s="1795" customFormat="1">
      <c r="A205" s="25"/>
      <c r="B205" s="14"/>
      <c r="C205" s="9"/>
      <c r="D205" s="166" t="s">
        <v>6</v>
      </c>
      <c r="E205" s="9"/>
      <c r="F205" s="9" t="s">
        <v>81</v>
      </c>
      <c r="G205" s="9">
        <v>5389</v>
      </c>
      <c r="H205" s="9" t="s">
        <v>826</v>
      </c>
      <c r="I205" s="10">
        <v>20</v>
      </c>
      <c r="J205" s="9"/>
      <c r="K205" s="9"/>
      <c r="L205" s="458"/>
      <c r="S205" s="2115"/>
    </row>
    <row r="206" spans="1:19" s="1795" customFormat="1">
      <c r="A206" s="25" t="s">
        <v>2374</v>
      </c>
      <c r="B206" s="14">
        <v>45712</v>
      </c>
      <c r="C206" s="14">
        <v>45705</v>
      </c>
      <c r="D206" s="166" t="s">
        <v>6</v>
      </c>
      <c r="E206" s="9">
        <v>20428</v>
      </c>
      <c r="F206" s="9" t="s">
        <v>1221</v>
      </c>
      <c r="G206" s="9">
        <v>4375</v>
      </c>
      <c r="H206" s="9" t="s">
        <v>31</v>
      </c>
      <c r="I206" s="10">
        <v>100</v>
      </c>
      <c r="J206" s="9" t="s">
        <v>4431</v>
      </c>
      <c r="K206" s="9"/>
      <c r="L206" s="458"/>
      <c r="S206" s="2115"/>
    </row>
    <row r="207" spans="1:19" s="1795" customFormat="1">
      <c r="A207" s="25"/>
      <c r="B207" s="14"/>
      <c r="C207" s="9"/>
      <c r="D207" s="166" t="s">
        <v>6</v>
      </c>
      <c r="E207" s="9"/>
      <c r="F207" s="9" t="s">
        <v>1221</v>
      </c>
      <c r="G207" s="9">
        <v>4358</v>
      </c>
      <c r="H207" s="9" t="s">
        <v>2375</v>
      </c>
      <c r="I207" s="10">
        <v>100</v>
      </c>
      <c r="J207" s="9"/>
      <c r="K207" s="9"/>
      <c r="L207" s="458"/>
      <c r="S207" s="2115"/>
    </row>
    <row r="208" spans="1:19" s="1795" customFormat="1">
      <c r="A208" s="25" t="s">
        <v>2393</v>
      </c>
      <c r="B208" s="14">
        <v>45707</v>
      </c>
      <c r="C208" s="14">
        <v>45700</v>
      </c>
      <c r="D208" s="166" t="s">
        <v>6</v>
      </c>
      <c r="E208" s="9">
        <v>20429</v>
      </c>
      <c r="F208" s="9" t="s">
        <v>2351</v>
      </c>
      <c r="G208" s="9">
        <v>4364</v>
      </c>
      <c r="H208" s="9" t="s">
        <v>21</v>
      </c>
      <c r="I208" s="10">
        <v>10</v>
      </c>
      <c r="J208" s="9"/>
      <c r="K208" s="9"/>
      <c r="L208" s="458"/>
      <c r="S208" s="2115"/>
    </row>
    <row r="209" spans="1:19" s="1795" customFormat="1">
      <c r="A209" s="25" t="s">
        <v>466</v>
      </c>
      <c r="B209" s="14">
        <v>45707</v>
      </c>
      <c r="C209" s="14">
        <v>45699</v>
      </c>
      <c r="D209" s="166" t="s">
        <v>6</v>
      </c>
      <c r="E209" s="9">
        <v>20433</v>
      </c>
      <c r="F209" s="9" t="s">
        <v>1115</v>
      </c>
      <c r="G209" s="9">
        <v>4075</v>
      </c>
      <c r="H209" s="9" t="s">
        <v>103</v>
      </c>
      <c r="I209" s="10">
        <v>20</v>
      </c>
      <c r="J209" s="9"/>
      <c r="K209" s="9"/>
      <c r="L209" s="458"/>
      <c r="S209" s="2115"/>
    </row>
    <row r="210" spans="1:19" s="1795" customFormat="1">
      <c r="A210" s="25" t="s">
        <v>86</v>
      </c>
      <c r="B210" s="14">
        <v>45707</v>
      </c>
      <c r="C210" s="14">
        <v>45705</v>
      </c>
      <c r="D210" s="166" t="s">
        <v>6</v>
      </c>
      <c r="E210" s="9">
        <v>20437</v>
      </c>
      <c r="F210" s="9" t="s">
        <v>1221</v>
      </c>
      <c r="G210" s="9">
        <v>1712</v>
      </c>
      <c r="H210" s="9" t="s">
        <v>19</v>
      </c>
      <c r="I210" s="10">
        <v>6</v>
      </c>
      <c r="J210" s="9"/>
      <c r="K210" s="9"/>
      <c r="L210" s="458"/>
      <c r="S210" s="2115"/>
    </row>
    <row r="211" spans="1:19" s="1795" customFormat="1">
      <c r="A211" s="25"/>
      <c r="B211" s="14"/>
      <c r="C211" s="9"/>
      <c r="D211" s="166" t="s">
        <v>6</v>
      </c>
      <c r="E211" s="9"/>
      <c r="F211" s="9" t="s">
        <v>7</v>
      </c>
      <c r="G211" s="9">
        <v>3917</v>
      </c>
      <c r="H211" s="9" t="s">
        <v>127</v>
      </c>
      <c r="I211" s="10">
        <v>20.3</v>
      </c>
      <c r="J211" s="9"/>
      <c r="K211" s="9"/>
      <c r="L211" s="458"/>
      <c r="S211" s="2115"/>
    </row>
    <row r="212" spans="1:19" s="1795" customFormat="1">
      <c r="A212" s="25" t="s">
        <v>2310</v>
      </c>
      <c r="B212" s="14">
        <v>45708</v>
      </c>
      <c r="C212" s="14">
        <v>45708</v>
      </c>
      <c r="D212" s="166" t="s">
        <v>6</v>
      </c>
      <c r="E212" s="9">
        <v>20441</v>
      </c>
      <c r="F212" s="9" t="s">
        <v>2351</v>
      </c>
      <c r="G212" s="9">
        <v>2468</v>
      </c>
      <c r="H212" s="9" t="s">
        <v>63</v>
      </c>
      <c r="I212" s="10">
        <v>1</v>
      </c>
      <c r="J212" s="9"/>
      <c r="K212" s="9"/>
      <c r="L212" s="458"/>
      <c r="S212" s="2115"/>
    </row>
    <row r="213" spans="1:19" s="1795" customFormat="1">
      <c r="A213" s="25" t="s">
        <v>779</v>
      </c>
      <c r="B213" s="14">
        <v>45709</v>
      </c>
      <c r="C213" s="14">
        <v>45705</v>
      </c>
      <c r="D213" s="166" t="s">
        <v>6</v>
      </c>
      <c r="E213" s="9">
        <v>20457</v>
      </c>
      <c r="F213" s="9" t="s">
        <v>1115</v>
      </c>
      <c r="G213" s="9">
        <v>753</v>
      </c>
      <c r="H213" s="9" t="s">
        <v>47</v>
      </c>
      <c r="I213" s="10" t="s">
        <v>1004</v>
      </c>
      <c r="J213" s="9"/>
      <c r="K213" s="9"/>
      <c r="L213" s="458"/>
      <c r="S213" s="2115"/>
    </row>
    <row r="214" spans="1:19" s="1795" customFormat="1">
      <c r="A214" s="25" t="s">
        <v>400</v>
      </c>
      <c r="B214" s="14">
        <v>45716</v>
      </c>
      <c r="C214" s="14">
        <v>45714</v>
      </c>
      <c r="D214" s="166" t="s">
        <v>6</v>
      </c>
      <c r="E214" s="9">
        <v>20465</v>
      </c>
      <c r="F214" s="9" t="s">
        <v>1115</v>
      </c>
      <c r="G214" s="9">
        <v>1468</v>
      </c>
      <c r="H214" s="9" t="s">
        <v>21</v>
      </c>
      <c r="I214" s="10">
        <v>80</v>
      </c>
      <c r="J214" s="9"/>
      <c r="K214" s="9"/>
      <c r="L214" s="458"/>
      <c r="S214" s="2115"/>
    </row>
    <row r="215" spans="1:19" s="1795" customFormat="1">
      <c r="A215" s="25" t="s">
        <v>3542</v>
      </c>
      <c r="B215" s="14">
        <v>45712</v>
      </c>
      <c r="C215" s="14">
        <v>45712</v>
      </c>
      <c r="D215" s="166" t="s">
        <v>6</v>
      </c>
      <c r="E215" s="9">
        <v>20468</v>
      </c>
      <c r="F215" s="9" t="s">
        <v>153</v>
      </c>
      <c r="G215" s="9">
        <v>5165</v>
      </c>
      <c r="H215" s="9" t="s">
        <v>17</v>
      </c>
      <c r="I215" s="10">
        <v>1</v>
      </c>
      <c r="J215" s="9" t="s">
        <v>1794</v>
      </c>
      <c r="K215" s="9"/>
      <c r="L215" s="458"/>
      <c r="S215" s="2115"/>
    </row>
    <row r="216" spans="1:19" s="1795" customFormat="1">
      <c r="A216" s="25"/>
      <c r="B216" s="14"/>
      <c r="C216" s="9"/>
      <c r="D216" s="166" t="s">
        <v>6</v>
      </c>
      <c r="E216" s="9"/>
      <c r="F216" s="9" t="s">
        <v>69</v>
      </c>
      <c r="G216" s="9">
        <v>5714</v>
      </c>
      <c r="H216" s="9" t="s">
        <v>17</v>
      </c>
      <c r="I216" s="10">
        <v>1</v>
      </c>
      <c r="J216" s="9" t="s">
        <v>1794</v>
      </c>
      <c r="K216" s="9"/>
      <c r="L216" s="458"/>
      <c r="S216" s="2115"/>
    </row>
    <row r="217" spans="1:19" s="1795" customFormat="1">
      <c r="A217" s="25" t="s">
        <v>2824</v>
      </c>
      <c r="B217" s="14">
        <v>45713</v>
      </c>
      <c r="C217" s="14">
        <v>45712</v>
      </c>
      <c r="D217" s="166" t="s">
        <v>6</v>
      </c>
      <c r="E217" s="9">
        <v>20475</v>
      </c>
      <c r="F217" s="9" t="s">
        <v>1115</v>
      </c>
      <c r="G217" s="9">
        <v>869</v>
      </c>
      <c r="H217" s="9" t="s">
        <v>16</v>
      </c>
      <c r="I217" s="10">
        <v>10</v>
      </c>
      <c r="J217" s="9"/>
      <c r="K217" s="9"/>
      <c r="L217" s="458"/>
      <c r="S217" s="2115"/>
    </row>
    <row r="218" spans="1:19" s="1795" customFormat="1">
      <c r="A218" s="25" t="s">
        <v>1997</v>
      </c>
      <c r="B218" s="14">
        <v>45713</v>
      </c>
      <c r="C218" s="14">
        <v>45714</v>
      </c>
      <c r="D218" s="166" t="s">
        <v>6</v>
      </c>
      <c r="E218" s="9">
        <v>20480</v>
      </c>
      <c r="F218" s="9" t="s">
        <v>1221</v>
      </c>
      <c r="G218" s="9">
        <v>4060</v>
      </c>
      <c r="H218" s="9" t="s">
        <v>2012</v>
      </c>
      <c r="I218" s="10" t="s">
        <v>4497</v>
      </c>
      <c r="J218" s="9"/>
      <c r="K218" s="9"/>
      <c r="L218" s="458"/>
      <c r="S218" s="2115"/>
    </row>
    <row r="219" spans="1:19" s="1795" customFormat="1">
      <c r="A219" s="25" t="s">
        <v>3100</v>
      </c>
      <c r="B219" s="14">
        <v>45713</v>
      </c>
      <c r="C219" s="14">
        <v>45708</v>
      </c>
      <c r="D219" s="166" t="s">
        <v>6</v>
      </c>
      <c r="E219" s="9">
        <v>20481</v>
      </c>
      <c r="F219" s="9" t="s">
        <v>44</v>
      </c>
      <c r="G219" s="9">
        <v>5721</v>
      </c>
      <c r="H219" s="9" t="s">
        <v>3169</v>
      </c>
      <c r="I219" s="10">
        <v>10</v>
      </c>
      <c r="J219" s="9"/>
      <c r="K219" s="9"/>
      <c r="L219" s="458"/>
      <c r="S219" s="2115"/>
    </row>
    <row r="220" spans="1:19" s="6" customFormat="1">
      <c r="A220" s="25" t="s">
        <v>472</v>
      </c>
      <c r="B220" s="14">
        <v>45712</v>
      </c>
      <c r="C220" s="14">
        <v>45714</v>
      </c>
      <c r="D220" s="166" t="s">
        <v>6</v>
      </c>
      <c r="E220" s="9">
        <v>20289</v>
      </c>
      <c r="F220" s="9" t="s">
        <v>1221</v>
      </c>
      <c r="G220" s="9">
        <v>4283</v>
      </c>
      <c r="H220" s="9" t="s">
        <v>2254</v>
      </c>
      <c r="I220" s="10">
        <v>5</v>
      </c>
      <c r="J220" s="9" t="s">
        <v>4680</v>
      </c>
      <c r="K220" s="9"/>
      <c r="L220" s="458"/>
      <c r="S220"/>
    </row>
    <row r="221" spans="1:19" s="1795" customFormat="1">
      <c r="A221" s="25" t="s">
        <v>2725</v>
      </c>
      <c r="B221" s="14">
        <v>45708</v>
      </c>
      <c r="C221" s="14">
        <v>45715</v>
      </c>
      <c r="D221" s="166" t="s">
        <v>6</v>
      </c>
      <c r="E221" s="9">
        <v>20462</v>
      </c>
      <c r="F221" s="9" t="s">
        <v>1221</v>
      </c>
      <c r="G221" s="9">
        <v>4517</v>
      </c>
      <c r="H221" s="9" t="s">
        <v>119</v>
      </c>
      <c r="I221" s="10">
        <v>250</v>
      </c>
      <c r="J221" s="9" t="s">
        <v>4680</v>
      </c>
      <c r="K221" s="9"/>
      <c r="L221" s="458"/>
      <c r="S221" s="2115"/>
    </row>
    <row r="222" spans="1:19" s="1795" customFormat="1">
      <c r="A222" s="25"/>
      <c r="B222" s="14"/>
      <c r="C222" s="9"/>
      <c r="D222" s="166" t="s">
        <v>6</v>
      </c>
      <c r="E222" s="9"/>
      <c r="F222" s="9" t="s">
        <v>1221</v>
      </c>
      <c r="G222" s="9">
        <v>4518</v>
      </c>
      <c r="H222" s="9" t="s">
        <v>2726</v>
      </c>
      <c r="I222" s="10">
        <v>250</v>
      </c>
      <c r="J222" s="9" t="s">
        <v>4680</v>
      </c>
      <c r="K222" s="9"/>
      <c r="L222" s="458"/>
      <c r="S222" s="2115"/>
    </row>
    <row r="223" spans="1:19" s="6" customFormat="1">
      <c r="A223" s="25" t="s">
        <v>4661</v>
      </c>
      <c r="B223" s="14">
        <v>45693</v>
      </c>
      <c r="C223" s="9"/>
      <c r="D223" s="166"/>
      <c r="E223" s="9">
        <v>20299</v>
      </c>
      <c r="F223" s="9" t="s">
        <v>4451</v>
      </c>
      <c r="G223" s="9">
        <v>5585</v>
      </c>
      <c r="H223" s="9" t="s">
        <v>221</v>
      </c>
      <c r="I223" s="10">
        <v>201</v>
      </c>
      <c r="J223" s="9" t="s">
        <v>1794</v>
      </c>
      <c r="K223" s="9"/>
      <c r="L223" s="458"/>
      <c r="S223"/>
    </row>
    <row r="224" spans="1:19" s="6" customFormat="1">
      <c r="A224" s="25"/>
      <c r="B224" s="9"/>
      <c r="C224" s="9"/>
      <c r="D224" s="166"/>
      <c r="E224" s="9"/>
      <c r="F224" s="9" t="s">
        <v>4451</v>
      </c>
      <c r="G224" s="9">
        <v>5586</v>
      </c>
      <c r="H224" s="9" t="s">
        <v>79</v>
      </c>
      <c r="I224" s="10">
        <v>200</v>
      </c>
      <c r="J224" s="9" t="s">
        <v>1794</v>
      </c>
      <c r="K224" s="9"/>
      <c r="L224" s="458"/>
      <c r="S224"/>
    </row>
    <row r="225" spans="1:19" s="6" customFormat="1">
      <c r="A225" s="25"/>
      <c r="B225" s="9"/>
      <c r="C225" s="9"/>
      <c r="D225" s="166"/>
      <c r="E225" s="9"/>
      <c r="F225" s="9" t="s">
        <v>1221</v>
      </c>
      <c r="G225" s="9">
        <v>4518</v>
      </c>
      <c r="H225" s="9" t="s">
        <v>2726</v>
      </c>
      <c r="I225" s="10">
        <v>200</v>
      </c>
      <c r="J225" s="9"/>
      <c r="K225" s="9"/>
      <c r="L225" s="458"/>
      <c r="S225"/>
    </row>
    <row r="226" spans="1:19" s="1795" customFormat="1">
      <c r="A226" s="25" t="s">
        <v>4656</v>
      </c>
      <c r="B226" s="14">
        <v>45702</v>
      </c>
      <c r="C226" s="9"/>
      <c r="D226" s="166"/>
      <c r="E226" s="9">
        <v>20426</v>
      </c>
      <c r="F226" s="9" t="s">
        <v>69</v>
      </c>
      <c r="G226" s="9">
        <v>5704</v>
      </c>
      <c r="H226" s="9" t="s">
        <v>58</v>
      </c>
      <c r="I226" s="10">
        <v>6</v>
      </c>
      <c r="J226" s="9" t="s">
        <v>1794</v>
      </c>
      <c r="K226" s="9"/>
      <c r="L226" s="458"/>
      <c r="S226" s="2115"/>
    </row>
    <row r="227" spans="1:19" s="1795" customFormat="1">
      <c r="A227" s="25"/>
      <c r="B227" s="14"/>
      <c r="C227" s="9"/>
      <c r="D227" s="166"/>
      <c r="E227" s="9"/>
      <c r="F227" s="9" t="s">
        <v>7</v>
      </c>
      <c r="G227" s="9">
        <v>5705</v>
      </c>
      <c r="H227" s="9" t="s">
        <v>58</v>
      </c>
      <c r="I227" s="10">
        <v>36</v>
      </c>
      <c r="J227" s="9"/>
      <c r="K227" s="9"/>
      <c r="L227" s="458"/>
      <c r="S227" s="2115"/>
    </row>
    <row r="228" spans="1:19" s="1795" customFormat="1">
      <c r="A228" s="25"/>
      <c r="B228" s="14"/>
      <c r="C228" s="9"/>
      <c r="D228" s="166"/>
      <c r="E228" s="9"/>
      <c r="F228" s="9" t="s">
        <v>1654</v>
      </c>
      <c r="G228" s="9">
        <v>5706</v>
      </c>
      <c r="H228" s="9" t="s">
        <v>47</v>
      </c>
      <c r="I228" s="10">
        <v>3</v>
      </c>
      <c r="J228" s="9" t="s">
        <v>1794</v>
      </c>
      <c r="K228" s="9"/>
      <c r="L228" s="458"/>
      <c r="S228" s="2115"/>
    </row>
    <row r="229" spans="1:19" s="16" customFormat="1">
      <c r="A229" s="25" t="s">
        <v>4255</v>
      </c>
      <c r="B229" s="14">
        <v>45713</v>
      </c>
      <c r="C229" s="14">
        <v>45712</v>
      </c>
      <c r="D229" s="166" t="s">
        <v>6</v>
      </c>
      <c r="E229" s="9">
        <v>20484</v>
      </c>
      <c r="F229" s="9" t="s">
        <v>1115</v>
      </c>
      <c r="G229" s="9">
        <v>753</v>
      </c>
      <c r="H229" s="9" t="s">
        <v>47</v>
      </c>
      <c r="I229" s="10" t="s">
        <v>919</v>
      </c>
      <c r="J229" s="9"/>
      <c r="K229" s="9"/>
      <c r="L229" s="458"/>
      <c r="S229" s="15"/>
    </row>
    <row r="230" spans="1:19" s="16" customFormat="1">
      <c r="A230" s="25" t="s">
        <v>1303</v>
      </c>
      <c r="B230" s="14">
        <v>45713</v>
      </c>
      <c r="C230" s="14">
        <v>45713</v>
      </c>
      <c r="D230" s="166" t="s">
        <v>6</v>
      </c>
      <c r="E230" s="9">
        <v>20488</v>
      </c>
      <c r="F230" s="9" t="s">
        <v>1221</v>
      </c>
      <c r="G230" s="9">
        <v>3630</v>
      </c>
      <c r="H230" s="9" t="s">
        <v>1465</v>
      </c>
      <c r="I230" s="10">
        <v>10</v>
      </c>
      <c r="J230" s="9" t="s">
        <v>991</v>
      </c>
      <c r="K230" s="9"/>
      <c r="L230" s="458"/>
      <c r="S230" s="15"/>
    </row>
    <row r="231" spans="1:19" s="16" customFormat="1">
      <c r="A231" s="25" t="s">
        <v>2821</v>
      </c>
      <c r="B231" s="14">
        <v>45681</v>
      </c>
      <c r="C231" s="14">
        <v>45708</v>
      </c>
      <c r="D231" s="166" t="s">
        <v>6</v>
      </c>
      <c r="E231" s="9">
        <v>20487</v>
      </c>
      <c r="F231" s="9" t="s">
        <v>1115</v>
      </c>
      <c r="G231" s="9">
        <v>4554</v>
      </c>
      <c r="H231" s="9" t="s">
        <v>36</v>
      </c>
      <c r="I231" s="10">
        <v>10</v>
      </c>
      <c r="J231" s="9"/>
      <c r="K231" s="9"/>
      <c r="L231" s="458"/>
      <c r="S231" s="15"/>
    </row>
    <row r="232" spans="1:19" s="16" customFormat="1">
      <c r="A232" s="25" t="s">
        <v>1565</v>
      </c>
      <c r="B232" s="14">
        <v>45714</v>
      </c>
      <c r="C232" s="14">
        <v>45712</v>
      </c>
      <c r="D232" s="166" t="s">
        <v>6</v>
      </c>
      <c r="E232" s="9">
        <v>20493</v>
      </c>
      <c r="F232" s="9" t="s">
        <v>1115</v>
      </c>
      <c r="G232" s="9">
        <v>753</v>
      </c>
      <c r="H232" s="9" t="s">
        <v>47</v>
      </c>
      <c r="I232" s="10">
        <v>8</v>
      </c>
      <c r="J232" s="9"/>
      <c r="K232" s="9"/>
      <c r="L232" s="458"/>
      <c r="S232" s="15"/>
    </row>
    <row r="233" spans="1:19" s="16" customFormat="1">
      <c r="A233" s="25" t="s">
        <v>4692</v>
      </c>
      <c r="B233" s="14">
        <v>45714</v>
      </c>
      <c r="C233" s="14">
        <v>45712</v>
      </c>
      <c r="D233" s="166" t="s">
        <v>6</v>
      </c>
      <c r="E233" s="9">
        <v>20497</v>
      </c>
      <c r="F233" s="9" t="s">
        <v>1115</v>
      </c>
      <c r="G233" s="9">
        <v>838</v>
      </c>
      <c r="H233" s="9" t="s">
        <v>5</v>
      </c>
      <c r="I233" s="10">
        <v>5</v>
      </c>
      <c r="J233" s="9"/>
      <c r="K233" s="9"/>
      <c r="L233" s="458"/>
      <c r="S233" s="15"/>
    </row>
    <row r="234" spans="1:19" s="16" customFormat="1">
      <c r="A234" s="25" t="s">
        <v>801</v>
      </c>
      <c r="B234" s="14">
        <v>45714</v>
      </c>
      <c r="C234" s="14">
        <v>45715</v>
      </c>
      <c r="D234" s="166" t="s">
        <v>6</v>
      </c>
      <c r="E234" s="9">
        <v>20500</v>
      </c>
      <c r="F234" s="9" t="s">
        <v>1115</v>
      </c>
      <c r="G234" s="9">
        <v>5077</v>
      </c>
      <c r="H234" s="9" t="s">
        <v>219</v>
      </c>
      <c r="I234" s="10">
        <v>30</v>
      </c>
      <c r="J234" s="9"/>
      <c r="K234" s="9"/>
      <c r="L234" s="458"/>
      <c r="S234" s="15"/>
    </row>
    <row r="235" spans="1:19" s="16" customFormat="1">
      <c r="A235" s="25" t="s">
        <v>2763</v>
      </c>
      <c r="B235" s="14">
        <v>45714</v>
      </c>
      <c r="C235" s="14">
        <v>45712</v>
      </c>
      <c r="D235" s="166" t="s">
        <v>6</v>
      </c>
      <c r="E235" s="9">
        <v>20504</v>
      </c>
      <c r="F235" s="9" t="s">
        <v>1115</v>
      </c>
      <c r="G235" s="9">
        <v>1397</v>
      </c>
      <c r="H235" s="9" t="s">
        <v>22</v>
      </c>
      <c r="I235" s="10">
        <v>15</v>
      </c>
      <c r="J235" s="9"/>
      <c r="K235" s="9"/>
      <c r="L235" s="458"/>
      <c r="S235" s="15"/>
    </row>
    <row r="236" spans="1:19" s="16" customFormat="1">
      <c r="A236" s="25" t="s">
        <v>2883</v>
      </c>
      <c r="B236" s="14">
        <v>45716</v>
      </c>
      <c r="C236" s="14">
        <v>45713</v>
      </c>
      <c r="D236" s="166" t="s">
        <v>6</v>
      </c>
      <c r="E236" s="9">
        <v>20512</v>
      </c>
      <c r="F236" s="9" t="s">
        <v>1115</v>
      </c>
      <c r="G236" s="9">
        <v>4582</v>
      </c>
      <c r="H236" s="9" t="s">
        <v>31</v>
      </c>
      <c r="I236" s="10">
        <v>30</v>
      </c>
      <c r="J236" s="9"/>
      <c r="K236" s="9"/>
      <c r="L236" s="458"/>
      <c r="S236" s="15"/>
    </row>
    <row r="237" spans="1:19" s="16" customFormat="1">
      <c r="A237" s="25" t="s">
        <v>1147</v>
      </c>
      <c r="B237" s="14">
        <v>45715</v>
      </c>
      <c r="C237" s="14">
        <v>45713</v>
      </c>
      <c r="D237" s="166" t="s">
        <v>6</v>
      </c>
      <c r="E237" s="9">
        <v>20517</v>
      </c>
      <c r="F237" s="9" t="s">
        <v>1115</v>
      </c>
      <c r="G237" s="9">
        <v>2515</v>
      </c>
      <c r="H237" s="9" t="s">
        <v>35</v>
      </c>
      <c r="I237" s="10">
        <v>30</v>
      </c>
      <c r="J237" s="9"/>
      <c r="K237" s="9"/>
      <c r="L237" s="458"/>
      <c r="S237" s="15"/>
    </row>
    <row r="238" spans="1:19" s="16" customFormat="1">
      <c r="A238" s="25" t="s">
        <v>2901</v>
      </c>
      <c r="B238" s="14">
        <v>45715</v>
      </c>
      <c r="C238" s="14">
        <v>45713</v>
      </c>
      <c r="D238" s="166" t="s">
        <v>6</v>
      </c>
      <c r="E238" s="9">
        <v>20521</v>
      </c>
      <c r="F238" s="9" t="s">
        <v>7</v>
      </c>
      <c r="G238" s="9">
        <v>5005</v>
      </c>
      <c r="H238" s="9" t="s">
        <v>521</v>
      </c>
      <c r="I238" s="10">
        <v>6</v>
      </c>
      <c r="J238" s="9"/>
      <c r="K238" s="9"/>
      <c r="L238" s="458"/>
      <c r="S238" s="15"/>
    </row>
    <row r="239" spans="1:19" s="16" customFormat="1">
      <c r="A239" s="25" t="s">
        <v>3108</v>
      </c>
      <c r="B239" s="14">
        <v>45713</v>
      </c>
      <c r="C239" s="14">
        <v>45712</v>
      </c>
      <c r="D239" s="166" t="s">
        <v>6</v>
      </c>
      <c r="E239" s="9">
        <v>20527</v>
      </c>
      <c r="F239" s="9" t="s">
        <v>1115</v>
      </c>
      <c r="G239" s="9">
        <v>4638</v>
      </c>
      <c r="H239" s="9" t="s">
        <v>30</v>
      </c>
      <c r="I239" s="10">
        <v>300</v>
      </c>
      <c r="J239" s="9"/>
      <c r="K239" s="9"/>
      <c r="L239" s="458"/>
      <c r="S239" s="15"/>
    </row>
    <row r="240" spans="1:19" s="6" customFormat="1">
      <c r="A240" s="54" t="s">
        <v>3128</v>
      </c>
      <c r="B240" s="55">
        <v>45716</v>
      </c>
      <c r="C240" s="56"/>
      <c r="D240" s="839"/>
      <c r="E240" s="56">
        <v>20131</v>
      </c>
      <c r="F240" s="56" t="s">
        <v>1221</v>
      </c>
      <c r="G240" s="56">
        <v>4746</v>
      </c>
      <c r="H240" s="56" t="s">
        <v>58</v>
      </c>
      <c r="I240" s="57">
        <v>15</v>
      </c>
      <c r="J240" s="9" t="s">
        <v>4680</v>
      </c>
      <c r="K240" s="56" t="s">
        <v>4573</v>
      </c>
      <c r="L240" s="1895"/>
      <c r="S240"/>
    </row>
    <row r="241" spans="1:19" s="6" customFormat="1">
      <c r="A241" s="54"/>
      <c r="B241" s="56"/>
      <c r="C241" s="56"/>
      <c r="D241" s="839"/>
      <c r="E241" s="56"/>
      <c r="F241" s="56" t="s">
        <v>1221</v>
      </c>
      <c r="G241" s="56">
        <v>4745</v>
      </c>
      <c r="H241" s="56" t="s">
        <v>47</v>
      </c>
      <c r="I241" s="57">
        <v>15</v>
      </c>
      <c r="J241" s="9" t="s">
        <v>4680</v>
      </c>
      <c r="K241" s="56" t="s">
        <v>4574</v>
      </c>
      <c r="L241" s="1895"/>
      <c r="S241"/>
    </row>
    <row r="242" spans="1:19" s="6" customFormat="1">
      <c r="A242" s="54"/>
      <c r="B242" s="56"/>
      <c r="C242" s="56"/>
      <c r="D242" s="839"/>
      <c r="E242" s="56"/>
      <c r="F242" s="56" t="s">
        <v>1221</v>
      </c>
      <c r="G242" s="56">
        <v>5198</v>
      </c>
      <c r="H242" s="56" t="s">
        <v>955</v>
      </c>
      <c r="I242" s="57">
        <v>100</v>
      </c>
      <c r="J242" s="9" t="s">
        <v>4680</v>
      </c>
      <c r="K242" s="56" t="s">
        <v>4575</v>
      </c>
      <c r="L242" s="1895"/>
      <c r="S242"/>
    </row>
    <row r="243" spans="1:19" s="16" customFormat="1">
      <c r="A243" s="54" t="s">
        <v>2725</v>
      </c>
      <c r="B243" s="1885">
        <v>45709</v>
      </c>
      <c r="C243" s="24"/>
      <c r="D243" s="2059"/>
      <c r="E243" s="24">
        <v>20528</v>
      </c>
      <c r="F243" s="24" t="s">
        <v>4451</v>
      </c>
      <c r="G243" s="24">
        <v>5586</v>
      </c>
      <c r="H243" s="24" t="s">
        <v>79</v>
      </c>
      <c r="I243" s="1048">
        <v>200</v>
      </c>
      <c r="J243" s="24"/>
      <c r="K243" s="24"/>
      <c r="L243" s="461"/>
      <c r="S243" s="15"/>
    </row>
    <row r="244" spans="1:19" s="16" customFormat="1">
      <c r="A244" s="234"/>
      <c r="B244" s="1885"/>
      <c r="C244" s="24"/>
      <c r="D244" s="2059"/>
      <c r="E244" s="24"/>
      <c r="F244" s="24" t="s">
        <v>4451</v>
      </c>
      <c r="G244" s="24">
        <v>5585</v>
      </c>
      <c r="H244" s="24" t="s">
        <v>221</v>
      </c>
      <c r="I244" s="1048">
        <v>201</v>
      </c>
      <c r="J244" s="24"/>
      <c r="K244" s="24"/>
      <c r="L244" s="461"/>
      <c r="S244" s="15"/>
    </row>
    <row r="245" spans="1:19" s="16" customFormat="1">
      <c r="A245" s="25" t="s">
        <v>2473</v>
      </c>
      <c r="B245" s="14">
        <v>45716</v>
      </c>
      <c r="C245" s="14">
        <v>45715</v>
      </c>
      <c r="D245" s="166" t="s">
        <v>12</v>
      </c>
      <c r="E245" s="9">
        <v>20531</v>
      </c>
      <c r="F245" s="9" t="s">
        <v>2212</v>
      </c>
      <c r="G245" s="9">
        <v>3765</v>
      </c>
      <c r="H245" s="9" t="s">
        <v>200</v>
      </c>
      <c r="I245" s="10">
        <v>20</v>
      </c>
      <c r="J245" s="9"/>
      <c r="K245" s="9"/>
      <c r="L245" s="458"/>
      <c r="S245" s="15"/>
    </row>
    <row r="246" spans="1:19" s="16" customFormat="1">
      <c r="A246" s="25"/>
      <c r="B246" s="14"/>
      <c r="C246" s="9"/>
      <c r="D246" s="166" t="s">
        <v>12</v>
      </c>
      <c r="E246" s="9"/>
      <c r="F246" s="9" t="s">
        <v>1115</v>
      </c>
      <c r="G246" s="9">
        <v>908</v>
      </c>
      <c r="H246" s="9" t="s">
        <v>30</v>
      </c>
      <c r="I246" s="10">
        <v>35</v>
      </c>
      <c r="J246" s="9"/>
      <c r="K246" s="9"/>
      <c r="L246" s="458"/>
      <c r="S246" s="15"/>
    </row>
    <row r="247" spans="1:19" s="16" customFormat="1">
      <c r="A247" s="25" t="s">
        <v>2568</v>
      </c>
      <c r="B247" s="14">
        <v>45716</v>
      </c>
      <c r="C247" s="14">
        <v>45715</v>
      </c>
      <c r="D247" s="166" t="s">
        <v>6</v>
      </c>
      <c r="E247" s="9">
        <v>20533</v>
      </c>
      <c r="F247" s="9" t="s">
        <v>2351</v>
      </c>
      <c r="G247" s="9">
        <v>5141</v>
      </c>
      <c r="H247" s="9" t="s">
        <v>22</v>
      </c>
      <c r="I247" s="10">
        <v>50</v>
      </c>
      <c r="J247" s="9"/>
      <c r="K247" s="9"/>
      <c r="L247" s="458"/>
      <c r="S247" s="15"/>
    </row>
    <row r="248" spans="1:19" s="16" customFormat="1">
      <c r="A248" s="25" t="s">
        <v>2830</v>
      </c>
      <c r="B248" s="14">
        <v>45716</v>
      </c>
      <c r="C248" s="14">
        <v>45715</v>
      </c>
      <c r="D248" s="166" t="s">
        <v>12</v>
      </c>
      <c r="E248" s="9">
        <v>20536</v>
      </c>
      <c r="F248" s="9" t="s">
        <v>2351</v>
      </c>
      <c r="G248" s="9">
        <v>4943</v>
      </c>
      <c r="H248" s="9" t="s">
        <v>31</v>
      </c>
      <c r="I248" s="10">
        <v>4</v>
      </c>
      <c r="J248" s="9" t="s">
        <v>991</v>
      </c>
      <c r="K248" s="9"/>
      <c r="L248" s="458"/>
      <c r="S248" s="15"/>
    </row>
    <row r="249" spans="1:19" s="16" customFormat="1">
      <c r="A249" s="25" t="s">
        <v>313</v>
      </c>
      <c r="B249" s="14">
        <v>45716</v>
      </c>
      <c r="C249" s="14">
        <v>45715</v>
      </c>
      <c r="D249" s="166" t="s">
        <v>12</v>
      </c>
      <c r="E249" s="9">
        <v>20543</v>
      </c>
      <c r="F249" s="9" t="s">
        <v>2212</v>
      </c>
      <c r="G249" s="9">
        <v>4223</v>
      </c>
      <c r="H249" s="9" t="s">
        <v>96</v>
      </c>
      <c r="I249" s="10">
        <v>6</v>
      </c>
      <c r="J249" s="9"/>
      <c r="K249" s="9"/>
      <c r="L249" s="458"/>
      <c r="S249" s="15"/>
    </row>
    <row r="250" spans="1:19" s="16" customFormat="1">
      <c r="A250" s="25" t="s">
        <v>3001</v>
      </c>
      <c r="B250" s="14">
        <v>45712</v>
      </c>
      <c r="C250" s="14">
        <v>45712</v>
      </c>
      <c r="D250" s="166" t="s">
        <v>6</v>
      </c>
      <c r="E250" s="9">
        <v>20479</v>
      </c>
      <c r="F250" s="9" t="s">
        <v>1115</v>
      </c>
      <c r="G250" s="9">
        <v>4768</v>
      </c>
      <c r="H250" s="9" t="s">
        <v>62</v>
      </c>
      <c r="I250" s="10">
        <v>100</v>
      </c>
      <c r="J250" s="9"/>
      <c r="K250" s="9"/>
      <c r="L250" s="458"/>
      <c r="S250" s="15"/>
    </row>
    <row r="251" spans="1:19" s="16" customFormat="1">
      <c r="A251" s="25"/>
      <c r="B251" s="14"/>
      <c r="C251" s="9"/>
      <c r="D251" s="166" t="s">
        <v>6</v>
      </c>
      <c r="E251" s="9"/>
      <c r="F251" s="9" t="s">
        <v>1115</v>
      </c>
      <c r="G251" s="9">
        <v>5277</v>
      </c>
      <c r="H251" s="9" t="s">
        <v>3338</v>
      </c>
      <c r="I251" s="10">
        <v>300</v>
      </c>
      <c r="J251" s="9"/>
      <c r="K251" s="9"/>
      <c r="L251" s="458"/>
      <c r="S251" s="15"/>
    </row>
    <row r="252" spans="1:19" s="16" customFormat="1">
      <c r="A252" s="25" t="s">
        <v>3894</v>
      </c>
      <c r="B252" s="14">
        <v>45709</v>
      </c>
      <c r="C252" s="9"/>
      <c r="D252" s="166" t="s">
        <v>6</v>
      </c>
      <c r="E252" s="9">
        <v>20548</v>
      </c>
      <c r="F252" s="9" t="s">
        <v>40</v>
      </c>
      <c r="G252" s="9">
        <v>5734</v>
      </c>
      <c r="H252" s="9" t="s">
        <v>48</v>
      </c>
      <c r="I252" s="10">
        <v>9</v>
      </c>
      <c r="J252" s="9"/>
      <c r="K252" s="9"/>
      <c r="L252" s="458"/>
      <c r="S252" s="15"/>
    </row>
    <row r="253" spans="1:19" s="16" customFormat="1">
      <c r="A253" s="25" t="s">
        <v>529</v>
      </c>
      <c r="B253" s="14">
        <v>45712</v>
      </c>
      <c r="C253" s="14">
        <v>45712</v>
      </c>
      <c r="D253" s="166" t="s">
        <v>6</v>
      </c>
      <c r="E253" s="9">
        <v>20572</v>
      </c>
      <c r="F253" s="9" t="s">
        <v>7</v>
      </c>
      <c r="G253" s="9">
        <v>1483</v>
      </c>
      <c r="H253" s="9" t="s">
        <v>5</v>
      </c>
      <c r="I253" s="10">
        <v>20</v>
      </c>
      <c r="J253" s="9"/>
      <c r="K253" s="9"/>
      <c r="L253" s="458"/>
      <c r="S253" s="15"/>
    </row>
    <row r="254" spans="1:19" s="16" customFormat="1">
      <c r="A254" s="25" t="s">
        <v>2418</v>
      </c>
      <c r="B254" s="14">
        <v>45712</v>
      </c>
      <c r="C254" s="14">
        <v>45712</v>
      </c>
      <c r="D254" s="166" t="s">
        <v>6</v>
      </c>
      <c r="E254" s="9">
        <v>20568</v>
      </c>
      <c r="F254" s="9" t="s">
        <v>1115</v>
      </c>
      <c r="G254" s="9">
        <v>1397</v>
      </c>
      <c r="H254" s="9" t="s">
        <v>22</v>
      </c>
      <c r="I254" s="10">
        <v>25</v>
      </c>
      <c r="J254" s="9"/>
      <c r="K254" s="9"/>
      <c r="L254" s="458"/>
      <c r="S254" s="15"/>
    </row>
    <row r="255" spans="1:19" s="16" customFormat="1">
      <c r="A255" s="25" t="s">
        <v>1867</v>
      </c>
      <c r="B255" s="14">
        <v>45716</v>
      </c>
      <c r="C255" s="14">
        <v>45714</v>
      </c>
      <c r="D255" s="166" t="s">
        <v>6</v>
      </c>
      <c r="E255" s="9">
        <v>20570</v>
      </c>
      <c r="F255" s="9" t="s">
        <v>1115</v>
      </c>
      <c r="G255" s="9">
        <v>744</v>
      </c>
      <c r="H255" s="9" t="s">
        <v>48</v>
      </c>
      <c r="I255" s="10">
        <v>5</v>
      </c>
      <c r="J255" s="9"/>
      <c r="K255" s="9"/>
      <c r="L255" s="458"/>
      <c r="S255" s="15"/>
    </row>
    <row r="256" spans="1:19" s="1795" customFormat="1">
      <c r="A256" s="25"/>
      <c r="B256" s="9"/>
      <c r="C256" s="9"/>
      <c r="D256" s="166" t="s">
        <v>6</v>
      </c>
      <c r="E256" s="9"/>
      <c r="F256" s="9" t="s">
        <v>2351</v>
      </c>
      <c r="G256" s="9">
        <v>5665</v>
      </c>
      <c r="H256" s="9" t="s">
        <v>32</v>
      </c>
      <c r="I256" s="10">
        <v>7</v>
      </c>
      <c r="J256" s="9"/>
      <c r="K256" s="9"/>
      <c r="L256" s="458"/>
      <c r="S256" s="2115"/>
    </row>
    <row r="257" spans="1:19" s="1795" customFormat="1">
      <c r="A257" s="25" t="s">
        <v>2677</v>
      </c>
      <c r="B257" s="14">
        <v>45716</v>
      </c>
      <c r="C257" s="14">
        <v>45712</v>
      </c>
      <c r="D257" s="166" t="s">
        <v>6</v>
      </c>
      <c r="E257" s="9">
        <v>20577</v>
      </c>
      <c r="F257" s="9" t="s">
        <v>1115</v>
      </c>
      <c r="G257" s="9">
        <v>753</v>
      </c>
      <c r="H257" s="9" t="s">
        <v>47</v>
      </c>
      <c r="I257" s="10" t="s">
        <v>1066</v>
      </c>
      <c r="J257" s="9"/>
      <c r="K257" s="9"/>
      <c r="L257" s="458"/>
      <c r="S257" s="2115"/>
    </row>
    <row r="258" spans="1:19" s="1795" customFormat="1">
      <c r="A258" s="25" t="s">
        <v>485</v>
      </c>
      <c r="B258" s="14">
        <v>45716</v>
      </c>
      <c r="C258" s="14">
        <v>45715</v>
      </c>
      <c r="D258" s="166" t="s">
        <v>6</v>
      </c>
      <c r="E258" s="9">
        <v>20551</v>
      </c>
      <c r="F258" s="9" t="s">
        <v>1115</v>
      </c>
      <c r="G258" s="9">
        <v>2039</v>
      </c>
      <c r="H258" s="9" t="s">
        <v>29</v>
      </c>
      <c r="I258" s="10">
        <v>60</v>
      </c>
      <c r="J258" s="9"/>
      <c r="K258" s="9"/>
      <c r="L258" s="458"/>
      <c r="S258" s="2115"/>
    </row>
    <row r="259" spans="1:19" s="1795" customFormat="1">
      <c r="A259" s="1778" t="s">
        <v>1015</v>
      </c>
      <c r="B259" s="2116">
        <v>45721</v>
      </c>
      <c r="C259" s="106"/>
      <c r="D259" s="392"/>
      <c r="E259" s="106">
        <v>20580</v>
      </c>
      <c r="F259" s="106" t="s">
        <v>1221</v>
      </c>
      <c r="G259" s="106">
        <v>2498</v>
      </c>
      <c r="H259" s="106" t="s">
        <v>31</v>
      </c>
      <c r="I259" s="2113" t="s">
        <v>984</v>
      </c>
      <c r="J259" s="106"/>
      <c r="K259" s="106"/>
      <c r="L259" s="2114"/>
      <c r="S259" s="2115"/>
    </row>
    <row r="260" spans="1:19" s="1795" customFormat="1">
      <c r="A260" s="1778" t="s">
        <v>535</v>
      </c>
      <c r="B260" s="2116">
        <v>45721</v>
      </c>
      <c r="C260" s="106"/>
      <c r="D260" s="392"/>
      <c r="E260" s="106">
        <v>20581</v>
      </c>
      <c r="F260" s="106" t="s">
        <v>1115</v>
      </c>
      <c r="G260" s="106">
        <v>1862</v>
      </c>
      <c r="H260" s="106" t="s">
        <v>20</v>
      </c>
      <c r="I260" s="2113">
        <v>5</v>
      </c>
      <c r="J260" s="106"/>
      <c r="K260" s="106"/>
      <c r="L260" s="2114"/>
      <c r="S260" s="2115"/>
    </row>
    <row r="261" spans="1:19" s="1795" customFormat="1">
      <c r="A261" s="1778" t="s">
        <v>1674</v>
      </c>
      <c r="B261" s="2116">
        <v>45721</v>
      </c>
      <c r="C261" s="106"/>
      <c r="D261" s="392"/>
      <c r="E261" s="106">
        <v>20584</v>
      </c>
      <c r="F261" s="106" t="s">
        <v>1221</v>
      </c>
      <c r="G261" s="106">
        <v>4715</v>
      </c>
      <c r="H261" s="106" t="s">
        <v>58</v>
      </c>
      <c r="I261" s="2113">
        <v>2</v>
      </c>
      <c r="J261" s="106"/>
      <c r="K261" s="106"/>
      <c r="L261" s="2114"/>
      <c r="S261" s="2115"/>
    </row>
    <row r="262" spans="1:19" s="1795" customFormat="1">
      <c r="A262" s="1778" t="s">
        <v>2340</v>
      </c>
      <c r="B262" s="2116">
        <v>45726</v>
      </c>
      <c r="C262" s="106"/>
      <c r="D262" s="392"/>
      <c r="E262" s="106">
        <v>20594</v>
      </c>
      <c r="F262" s="106" t="s">
        <v>40</v>
      </c>
      <c r="G262" s="106">
        <v>4312</v>
      </c>
      <c r="H262" s="106" t="s">
        <v>52</v>
      </c>
      <c r="I262" s="2113">
        <v>100</v>
      </c>
      <c r="J262" s="106"/>
      <c r="K262" s="106"/>
      <c r="L262" s="2114"/>
      <c r="S262" s="2115"/>
    </row>
    <row r="263" spans="1:19" s="1795" customFormat="1">
      <c r="A263" s="1778" t="s">
        <v>800</v>
      </c>
      <c r="B263" s="2116">
        <v>45721</v>
      </c>
      <c r="C263" s="106"/>
      <c r="D263" s="392"/>
      <c r="E263" s="106">
        <v>20590</v>
      </c>
      <c r="F263" s="106" t="s">
        <v>1115</v>
      </c>
      <c r="G263" s="106">
        <v>744</v>
      </c>
      <c r="H263" s="106" t="s">
        <v>48</v>
      </c>
      <c r="I263" s="2113">
        <v>3</v>
      </c>
      <c r="J263" s="106"/>
      <c r="K263" s="106"/>
      <c r="L263" s="2114"/>
      <c r="S263" s="2115"/>
    </row>
    <row r="264" spans="1:19" s="1795" customFormat="1">
      <c r="A264" s="1778" t="s">
        <v>4718</v>
      </c>
      <c r="B264" s="2116">
        <v>45722</v>
      </c>
      <c r="C264" s="106"/>
      <c r="D264" s="392"/>
      <c r="E264" s="106">
        <v>20602</v>
      </c>
      <c r="F264" s="106" t="s">
        <v>40</v>
      </c>
      <c r="G264" s="106">
        <v>2115</v>
      </c>
      <c r="H264" s="106" t="s">
        <v>52</v>
      </c>
      <c r="I264" s="2113">
        <v>10</v>
      </c>
      <c r="J264" s="106"/>
      <c r="K264" s="106"/>
      <c r="L264" s="2114"/>
      <c r="S264" s="2115"/>
    </row>
    <row r="265" spans="1:19" s="1795" customFormat="1">
      <c r="A265" s="1778" t="s">
        <v>1303</v>
      </c>
      <c r="B265" s="2116">
        <v>45722</v>
      </c>
      <c r="C265" s="106"/>
      <c r="D265" s="392"/>
      <c r="E265" s="106">
        <v>20599</v>
      </c>
      <c r="F265" s="106" t="s">
        <v>671</v>
      </c>
      <c r="G265" s="106">
        <v>3626</v>
      </c>
      <c r="H265" s="106" t="s">
        <v>9</v>
      </c>
      <c r="I265" s="2113">
        <v>60</v>
      </c>
      <c r="J265" s="106"/>
      <c r="K265" s="106"/>
      <c r="L265" s="2114"/>
      <c r="S265" s="2115"/>
    </row>
    <row r="266" spans="1:19" s="1795" customFormat="1">
      <c r="A266" s="1778" t="s">
        <v>86</v>
      </c>
      <c r="B266" s="2116">
        <v>45722</v>
      </c>
      <c r="C266" s="106"/>
      <c r="D266" s="392"/>
      <c r="E266" s="106">
        <v>20600</v>
      </c>
      <c r="F266" s="106" t="s">
        <v>1221</v>
      </c>
      <c r="G266" s="106">
        <v>2244</v>
      </c>
      <c r="H266" s="106" t="s">
        <v>17</v>
      </c>
      <c r="I266" s="2113" t="s">
        <v>1212</v>
      </c>
      <c r="J266" s="106"/>
      <c r="K266" s="106"/>
      <c r="L266" s="2114"/>
      <c r="S266" s="2115"/>
    </row>
    <row r="267" spans="1:19" s="1795" customFormat="1">
      <c r="A267" s="1778" t="s">
        <v>151</v>
      </c>
      <c r="B267" s="2116">
        <v>45722</v>
      </c>
      <c r="C267" s="106"/>
      <c r="D267" s="392"/>
      <c r="E267" s="106">
        <v>20610</v>
      </c>
      <c r="F267" s="106" t="s">
        <v>1115</v>
      </c>
      <c r="G267" s="106">
        <v>2186</v>
      </c>
      <c r="H267" s="106" t="s">
        <v>120</v>
      </c>
      <c r="I267" s="2113">
        <v>20</v>
      </c>
      <c r="J267" s="106"/>
      <c r="K267" s="106"/>
      <c r="L267" s="2114"/>
      <c r="S267" s="2115"/>
    </row>
    <row r="268" spans="1:19" s="1795" customFormat="1">
      <c r="A268" s="1778" t="s">
        <v>1653</v>
      </c>
      <c r="B268" s="2116">
        <v>45723</v>
      </c>
      <c r="C268" s="106"/>
      <c r="D268" s="392"/>
      <c r="E268" s="106">
        <v>20616</v>
      </c>
      <c r="F268" s="106" t="s">
        <v>1221</v>
      </c>
      <c r="G268" s="106">
        <v>3827</v>
      </c>
      <c r="H268" s="106" t="s">
        <v>9</v>
      </c>
      <c r="I268" s="2113" t="s">
        <v>1092</v>
      </c>
      <c r="J268" s="106"/>
      <c r="K268" s="106"/>
      <c r="L268" s="2114"/>
      <c r="S268" s="2115"/>
    </row>
    <row r="269" spans="1:19" s="1795" customFormat="1">
      <c r="A269" s="1778"/>
      <c r="B269" s="106"/>
      <c r="C269" s="106"/>
      <c r="D269" s="392"/>
      <c r="E269" s="106"/>
      <c r="F269" s="106" t="s">
        <v>1221</v>
      </c>
      <c r="G269" s="106">
        <v>5487</v>
      </c>
      <c r="H269" s="106" t="s">
        <v>48</v>
      </c>
      <c r="I269" s="2113">
        <v>1</v>
      </c>
      <c r="J269" s="106"/>
      <c r="K269" s="106"/>
      <c r="L269" s="2114"/>
      <c r="S269" s="2115"/>
    </row>
    <row r="270" spans="1:19" s="1795" customFormat="1">
      <c r="A270" s="1778" t="s">
        <v>4719</v>
      </c>
      <c r="B270" s="2116">
        <v>45723</v>
      </c>
      <c r="C270" s="106"/>
      <c r="D270" s="392"/>
      <c r="E270" s="106">
        <v>20608</v>
      </c>
      <c r="F270" s="106" t="s">
        <v>1115</v>
      </c>
      <c r="G270" s="106">
        <v>2774</v>
      </c>
      <c r="H270" s="106" t="s">
        <v>127</v>
      </c>
      <c r="I270" s="2113">
        <v>1050</v>
      </c>
      <c r="J270" s="106"/>
      <c r="K270" s="106"/>
      <c r="L270" s="2114"/>
      <c r="S270" s="2115"/>
    </row>
    <row r="271" spans="1:19" s="1795" customFormat="1">
      <c r="A271" s="1778" t="s">
        <v>2374</v>
      </c>
      <c r="B271" s="2116">
        <v>45720</v>
      </c>
      <c r="C271" s="106"/>
      <c r="D271" s="392"/>
      <c r="E271" s="106">
        <v>20617</v>
      </c>
      <c r="F271" s="106" t="s">
        <v>1221</v>
      </c>
      <c r="G271" s="106">
        <v>4375</v>
      </c>
      <c r="H271" s="106" t="s">
        <v>31</v>
      </c>
      <c r="I271" s="2113">
        <v>100</v>
      </c>
      <c r="J271" s="106"/>
      <c r="K271" s="106"/>
      <c r="L271" s="2114"/>
      <c r="S271" s="2115"/>
    </row>
    <row r="272" spans="1:19" s="1795" customFormat="1">
      <c r="A272" s="1778" t="s">
        <v>2374</v>
      </c>
      <c r="B272" s="2116">
        <v>45733</v>
      </c>
      <c r="C272" s="106"/>
      <c r="D272" s="392"/>
      <c r="E272" s="106">
        <v>20618</v>
      </c>
      <c r="F272" s="106" t="s">
        <v>1221</v>
      </c>
      <c r="G272" s="106">
        <v>4375</v>
      </c>
      <c r="H272" s="106" t="s">
        <v>31</v>
      </c>
      <c r="I272" s="2113">
        <v>100</v>
      </c>
      <c r="J272" s="106"/>
      <c r="K272" s="106"/>
      <c r="L272" s="2114"/>
      <c r="S272" s="2115"/>
    </row>
    <row r="273" spans="1:19" s="1795" customFormat="1">
      <c r="A273" s="1778" t="s">
        <v>151</v>
      </c>
      <c r="B273" s="2116">
        <v>45722</v>
      </c>
      <c r="C273" s="106"/>
      <c r="D273" s="392"/>
      <c r="E273" s="106">
        <v>20610</v>
      </c>
      <c r="F273" s="106" t="s">
        <v>1115</v>
      </c>
      <c r="G273" s="106">
        <v>2186</v>
      </c>
      <c r="H273" s="106" t="s">
        <v>120</v>
      </c>
      <c r="I273" s="2113">
        <v>20</v>
      </c>
      <c r="J273" s="106"/>
      <c r="K273" s="106"/>
      <c r="L273" s="2114"/>
      <c r="S273" s="2115"/>
    </row>
    <row r="274" spans="1:19" s="1795" customFormat="1">
      <c r="A274" s="1778" t="s">
        <v>108</v>
      </c>
      <c r="B274" s="2116">
        <v>45723</v>
      </c>
      <c r="C274" s="106"/>
      <c r="D274" s="392"/>
      <c r="E274" s="106">
        <v>20623</v>
      </c>
      <c r="F274" s="106" t="s">
        <v>1221</v>
      </c>
      <c r="G274" s="106">
        <v>5745</v>
      </c>
      <c r="H274" s="106" t="s">
        <v>4721</v>
      </c>
      <c r="I274" s="2113">
        <v>1</v>
      </c>
      <c r="J274" s="106"/>
      <c r="K274" s="106"/>
      <c r="L274" s="2114"/>
      <c r="S274" s="2115"/>
    </row>
    <row r="275" spans="1:19" s="1795" customFormat="1">
      <c r="A275" s="1778" t="s">
        <v>1392</v>
      </c>
      <c r="B275" s="2116">
        <v>45723</v>
      </c>
      <c r="C275" s="106"/>
      <c r="D275" s="392"/>
      <c r="E275" s="106">
        <v>20624</v>
      </c>
      <c r="F275" s="106" t="s">
        <v>1115</v>
      </c>
      <c r="G275" s="106">
        <v>2266</v>
      </c>
      <c r="H275" s="106" t="s">
        <v>9</v>
      </c>
      <c r="I275" s="2113">
        <v>1</v>
      </c>
      <c r="J275" s="106"/>
      <c r="K275" s="106"/>
      <c r="L275" s="2114"/>
      <c r="S275" s="2115"/>
    </row>
    <row r="276" spans="1:19" s="1795" customFormat="1">
      <c r="A276" s="1778"/>
      <c r="B276" s="106"/>
      <c r="C276" s="106"/>
      <c r="D276" s="392"/>
      <c r="E276" s="106"/>
      <c r="F276" s="106" t="s">
        <v>1115</v>
      </c>
      <c r="G276" s="106">
        <v>3394</v>
      </c>
      <c r="H276" s="106" t="s">
        <v>821</v>
      </c>
      <c r="I276" s="2113">
        <v>16</v>
      </c>
      <c r="J276" s="106"/>
      <c r="K276" s="106"/>
      <c r="L276" s="2114"/>
      <c r="S276" s="2115"/>
    </row>
    <row r="277" spans="1:19" s="1795" customFormat="1">
      <c r="A277" s="1778" t="s">
        <v>3313</v>
      </c>
      <c r="B277" s="2116">
        <v>45723</v>
      </c>
      <c r="C277" s="106"/>
      <c r="D277" s="392"/>
      <c r="E277" s="106">
        <v>20626</v>
      </c>
      <c r="F277" s="106" t="s">
        <v>81</v>
      </c>
      <c r="G277" s="106">
        <v>3486</v>
      </c>
      <c r="H277" s="106" t="s">
        <v>17</v>
      </c>
      <c r="I277" s="2113" t="s">
        <v>1595</v>
      </c>
      <c r="J277" s="106"/>
      <c r="K277" s="106"/>
      <c r="L277" s="2114"/>
      <c r="S277" s="2115"/>
    </row>
    <row r="278" spans="1:19" s="1795" customFormat="1">
      <c r="A278" s="1778" t="s">
        <v>4722</v>
      </c>
      <c r="B278" s="2116">
        <v>45723</v>
      </c>
      <c r="C278" s="106"/>
      <c r="D278" s="392"/>
      <c r="E278" s="106">
        <v>20628</v>
      </c>
      <c r="F278" s="106" t="s">
        <v>1221</v>
      </c>
      <c r="G278" s="106">
        <v>3314</v>
      </c>
      <c r="H278" s="106" t="s">
        <v>5</v>
      </c>
      <c r="I278" s="2113">
        <v>2</v>
      </c>
      <c r="J278" s="106"/>
      <c r="K278" s="106"/>
      <c r="L278" s="2114"/>
      <c r="S278" s="2115"/>
    </row>
    <row r="279" spans="1:19" s="1795" customFormat="1">
      <c r="A279" s="1778" t="s">
        <v>172</v>
      </c>
      <c r="B279" s="2116">
        <v>45723</v>
      </c>
      <c r="C279" s="106"/>
      <c r="D279" s="392"/>
      <c r="E279" s="106">
        <v>20644</v>
      </c>
      <c r="F279" s="106" t="s">
        <v>1221</v>
      </c>
      <c r="G279" s="106">
        <v>3314</v>
      </c>
      <c r="H279" s="106" t="s">
        <v>5</v>
      </c>
      <c r="I279" s="2113">
        <v>15</v>
      </c>
      <c r="J279" s="106"/>
      <c r="K279" s="106"/>
      <c r="L279" s="2114"/>
      <c r="S279" s="2115"/>
    </row>
    <row r="280" spans="1:19" s="1795" customFormat="1">
      <c r="A280" s="1778" t="s">
        <v>2276</v>
      </c>
      <c r="B280" s="2116">
        <v>45720</v>
      </c>
      <c r="C280" s="106"/>
      <c r="D280" s="392"/>
      <c r="E280" s="106">
        <v>20546</v>
      </c>
      <c r="F280" s="106" t="s">
        <v>1221</v>
      </c>
      <c r="G280" s="106">
        <v>4183</v>
      </c>
      <c r="H280" s="106" t="s">
        <v>120</v>
      </c>
      <c r="I280" s="2113">
        <v>10</v>
      </c>
      <c r="J280" s="106"/>
      <c r="K280" s="106"/>
      <c r="L280" s="2114"/>
      <c r="S280" s="2115"/>
    </row>
    <row r="281" spans="1:19" s="1795" customFormat="1">
      <c r="A281" s="1778"/>
      <c r="B281" s="2116"/>
      <c r="C281" s="106"/>
      <c r="D281" s="392"/>
      <c r="E281" s="106"/>
      <c r="F281" s="106" t="s">
        <v>1221</v>
      </c>
      <c r="G281" s="106">
        <v>5728</v>
      </c>
      <c r="H281" s="106" t="s">
        <v>729</v>
      </c>
      <c r="I281" s="2113">
        <v>1</v>
      </c>
      <c r="J281" s="106" t="s">
        <v>4725</v>
      </c>
      <c r="K281" s="106"/>
      <c r="L281" s="2114"/>
      <c r="S281" s="2115"/>
    </row>
    <row r="282" spans="1:19" s="6" customFormat="1">
      <c r="A282" s="596" t="s">
        <v>4048</v>
      </c>
      <c r="B282" s="1774">
        <v>45709</v>
      </c>
      <c r="C282" s="597"/>
      <c r="D282" s="2087"/>
      <c r="E282" s="597">
        <v>20270</v>
      </c>
      <c r="F282" s="597" t="s">
        <v>1115</v>
      </c>
      <c r="G282" s="597">
        <v>5235</v>
      </c>
      <c r="H282" s="597" t="s">
        <v>4049</v>
      </c>
      <c r="I282" s="1775">
        <v>60</v>
      </c>
      <c r="J282" s="597" t="s">
        <v>82</v>
      </c>
      <c r="K282" s="597"/>
      <c r="L282" s="599"/>
      <c r="S282"/>
    </row>
    <row r="283" spans="1:19" s="6" customFormat="1">
      <c r="A283" s="596"/>
      <c r="B283" s="597"/>
      <c r="C283" s="597"/>
      <c r="D283" s="2087"/>
      <c r="E283" s="597"/>
      <c r="F283" s="597" t="s">
        <v>1115</v>
      </c>
      <c r="G283" s="597">
        <v>5236</v>
      </c>
      <c r="H283" s="597" t="s">
        <v>826</v>
      </c>
      <c r="I283" s="1775">
        <v>40</v>
      </c>
      <c r="J283" s="597" t="s">
        <v>82</v>
      </c>
      <c r="K283" s="597"/>
      <c r="L283" s="599"/>
      <c r="S283"/>
    </row>
    <row r="284" spans="1:19" s="1795" customFormat="1">
      <c r="A284" s="1778"/>
      <c r="B284" s="2116"/>
      <c r="C284" s="106"/>
      <c r="D284" s="392"/>
      <c r="E284" s="106"/>
      <c r="F284" s="106"/>
      <c r="G284" s="106"/>
      <c r="H284" s="106"/>
      <c r="I284" s="2113"/>
      <c r="J284" s="106"/>
      <c r="K284" s="106"/>
      <c r="L284" s="2114"/>
      <c r="S284" s="2115"/>
    </row>
    <row r="285" spans="1:19" s="1795" customFormat="1">
      <c r="A285" s="1778"/>
      <c r="B285" s="106"/>
      <c r="C285" s="106"/>
      <c r="D285" s="392"/>
      <c r="E285" s="106"/>
      <c r="F285" s="106"/>
      <c r="G285" s="106"/>
      <c r="H285" s="106"/>
      <c r="I285" s="2113"/>
      <c r="J285" s="106"/>
      <c r="K285" s="106"/>
      <c r="L285" s="2114"/>
      <c r="S285" s="2115"/>
    </row>
    <row r="286" spans="1:19" s="1795" customFormat="1">
      <c r="A286" s="1778"/>
      <c r="B286" s="106"/>
      <c r="C286" s="106"/>
      <c r="D286" s="392"/>
      <c r="E286" s="106"/>
      <c r="F286" s="106"/>
      <c r="G286" s="106"/>
      <c r="H286" s="106"/>
      <c r="I286" s="2113"/>
      <c r="J286" s="106"/>
      <c r="K286" s="106"/>
      <c r="L286" s="2114"/>
      <c r="S286" s="2115"/>
    </row>
    <row r="287" spans="1:19" s="1795" customFormat="1">
      <c r="A287" s="1778"/>
      <c r="B287" s="106"/>
      <c r="C287" s="106"/>
      <c r="D287" s="392"/>
      <c r="E287" s="106"/>
      <c r="F287" s="106"/>
      <c r="G287" s="106"/>
      <c r="H287" s="106"/>
      <c r="I287" s="2113"/>
      <c r="J287" s="106"/>
      <c r="K287" s="106"/>
      <c r="L287" s="2114"/>
      <c r="S287" s="2115"/>
    </row>
    <row r="288" spans="1:19" s="1795" customFormat="1">
      <c r="A288" s="1778"/>
      <c r="B288" s="106"/>
      <c r="C288" s="106"/>
      <c r="D288" s="392"/>
      <c r="E288" s="106"/>
      <c r="F288" s="106"/>
      <c r="G288" s="106"/>
      <c r="H288" s="106"/>
      <c r="I288" s="2113"/>
      <c r="J288" s="106"/>
      <c r="K288" s="106"/>
      <c r="L288" s="2114"/>
      <c r="S288" s="2115"/>
    </row>
    <row r="289" spans="1:19" s="1795" customFormat="1">
      <c r="A289" s="1778"/>
      <c r="B289" s="106"/>
      <c r="C289" s="106"/>
      <c r="D289" s="392"/>
      <c r="E289" s="106"/>
      <c r="F289" s="106"/>
      <c r="G289" s="106"/>
      <c r="H289" s="106"/>
      <c r="I289" s="2113"/>
      <c r="J289" s="106"/>
      <c r="K289" s="106"/>
      <c r="L289" s="2114"/>
      <c r="S289" s="2115"/>
    </row>
    <row r="290" spans="1:19" s="6" customFormat="1">
      <c r="A290" s="235"/>
      <c r="B290" s="1841"/>
      <c r="C290" s="1841"/>
      <c r="D290" s="2060"/>
      <c r="E290" s="1829"/>
      <c r="F290" s="1841"/>
      <c r="G290" s="24"/>
      <c r="H290" s="2060"/>
      <c r="I290" s="1829"/>
      <c r="J290" s="2044"/>
      <c r="K290" s="2044"/>
      <c r="L290" s="2044"/>
      <c r="M290" s="2040">
        <v>100</v>
      </c>
      <c r="N290" s="2044" t="s">
        <v>3486</v>
      </c>
      <c r="S290"/>
    </row>
    <row r="291" spans="1:19" s="6" customFormat="1">
      <c r="A291" s="1533"/>
      <c r="B291" s="1717"/>
      <c r="C291" s="1718"/>
      <c r="D291" s="2063"/>
      <c r="E291" s="1719"/>
      <c r="F291" s="1534"/>
      <c r="G291" s="1720"/>
      <c r="H291" s="1721"/>
      <c r="I291" s="1719"/>
      <c r="J291" s="1721"/>
      <c r="K291" s="1721"/>
      <c r="L291" s="1803" t="e">
        <f>SUM(#REF!)</f>
        <v>#REF!</v>
      </c>
      <c r="S291"/>
    </row>
    <row r="292" spans="1:19" s="6" customFormat="1">
      <c r="A292" s="37"/>
      <c r="B292"/>
      <c r="C292"/>
      <c r="D292" s="169"/>
      <c r="E292"/>
      <c r="F292"/>
      <c r="G292"/>
      <c r="H292"/>
      <c r="I292" s="484"/>
      <c r="J292"/>
      <c r="K292"/>
      <c r="L292" s="587"/>
      <c r="S292"/>
    </row>
    <row r="293" spans="1:19" s="6" customFormat="1">
      <c r="A293" s="2543" t="s">
        <v>3666</v>
      </c>
      <c r="B293" s="2544"/>
      <c r="C293" s="2544"/>
      <c r="D293" s="2544"/>
      <c r="E293" s="2544"/>
      <c r="F293" s="2544"/>
      <c r="G293" s="2544"/>
      <c r="H293" s="2544"/>
      <c r="I293" s="2544"/>
      <c r="J293" s="2544"/>
      <c r="K293" s="2544"/>
      <c r="L293" s="2545"/>
      <c r="S293"/>
    </row>
    <row r="294" spans="1:19" s="6" customFormat="1">
      <c r="A294" s="596" t="s">
        <v>3128</v>
      </c>
      <c r="B294" s="1774">
        <v>45733</v>
      </c>
      <c r="C294" s="597"/>
      <c r="D294" s="2087"/>
      <c r="E294" s="597">
        <v>20132</v>
      </c>
      <c r="F294" s="597" t="s">
        <v>1221</v>
      </c>
      <c r="G294" s="597">
        <v>4746</v>
      </c>
      <c r="H294" s="597" t="s">
        <v>58</v>
      </c>
      <c r="I294" s="1775">
        <v>15</v>
      </c>
      <c r="J294" s="597"/>
      <c r="K294" s="597" t="s">
        <v>4573</v>
      </c>
      <c r="L294" s="599"/>
      <c r="S294"/>
    </row>
    <row r="295" spans="1:19" s="6" customFormat="1">
      <c r="A295" s="596" t="s">
        <v>92</v>
      </c>
      <c r="B295" s="1774">
        <v>45810</v>
      </c>
      <c r="C295" s="597"/>
      <c r="D295" s="2087"/>
      <c r="E295" s="597">
        <v>20241</v>
      </c>
      <c r="F295" s="597" t="s">
        <v>1115</v>
      </c>
      <c r="G295" s="597">
        <v>2854</v>
      </c>
      <c r="H295" s="597" t="s">
        <v>930</v>
      </c>
      <c r="I295" s="1775" t="s">
        <v>931</v>
      </c>
      <c r="J295" s="597"/>
      <c r="K295" s="597"/>
      <c r="L295" s="599"/>
      <c r="S295"/>
    </row>
    <row r="296" spans="1:19" s="6" customFormat="1">
      <c r="A296" s="596" t="s">
        <v>92</v>
      </c>
      <c r="B296" s="1774">
        <v>45933</v>
      </c>
      <c r="C296" s="597"/>
      <c r="D296" s="2087"/>
      <c r="E296" s="597">
        <v>20238</v>
      </c>
      <c r="F296" s="597" t="s">
        <v>1115</v>
      </c>
      <c r="G296" s="597">
        <v>2854</v>
      </c>
      <c r="H296" s="597" t="s">
        <v>930</v>
      </c>
      <c r="I296" s="1775" t="s">
        <v>931</v>
      </c>
      <c r="J296" s="597"/>
      <c r="K296" s="597"/>
      <c r="L296" s="599"/>
      <c r="S296"/>
    </row>
    <row r="297" spans="1:19" s="6" customFormat="1">
      <c r="A297" s="596" t="s">
        <v>400</v>
      </c>
      <c r="B297" s="1774">
        <v>45736</v>
      </c>
      <c r="C297" s="597"/>
      <c r="D297" s="2087"/>
      <c r="E297" s="597">
        <v>20466</v>
      </c>
      <c r="F297" s="597" t="s">
        <v>1115</v>
      </c>
      <c r="G297" s="597">
        <v>1468</v>
      </c>
      <c r="H297" s="597" t="s">
        <v>21</v>
      </c>
      <c r="I297" s="1775">
        <v>50</v>
      </c>
      <c r="J297" s="597"/>
      <c r="K297" s="597" t="s">
        <v>4675</v>
      </c>
      <c r="L297" s="599"/>
      <c r="S297"/>
    </row>
    <row r="298" spans="1:19" s="6" customFormat="1">
      <c r="A298" s="596" t="s">
        <v>2854</v>
      </c>
      <c r="B298" s="1774">
        <v>45720</v>
      </c>
      <c r="C298" s="597"/>
      <c r="D298" s="2087"/>
      <c r="E298" s="597">
        <v>20529</v>
      </c>
      <c r="F298" s="597" t="s">
        <v>1115</v>
      </c>
      <c r="G298" s="597">
        <v>1126</v>
      </c>
      <c r="H298" s="597" t="s">
        <v>57</v>
      </c>
      <c r="I298" s="1775">
        <v>30</v>
      </c>
      <c r="J298" s="597"/>
      <c r="K298" s="597" t="s">
        <v>4694</v>
      </c>
      <c r="L298" s="599"/>
      <c r="S298"/>
    </row>
    <row r="299" spans="1:19" s="6" customFormat="1">
      <c r="A299" s="596" t="s">
        <v>2488</v>
      </c>
      <c r="B299" s="1774">
        <v>45737</v>
      </c>
      <c r="C299" s="597"/>
      <c r="D299" s="2087"/>
      <c r="E299" s="597">
        <v>20597</v>
      </c>
      <c r="F299" s="597" t="s">
        <v>1221</v>
      </c>
      <c r="G299" s="597">
        <v>5402</v>
      </c>
      <c r="H299" s="597" t="s">
        <v>4716</v>
      </c>
      <c r="I299" s="1775" t="s">
        <v>4361</v>
      </c>
      <c r="J299" s="597"/>
      <c r="K299" s="597" t="s">
        <v>4717</v>
      </c>
      <c r="L299" s="599"/>
      <c r="S299"/>
    </row>
    <row r="300" spans="1:19" s="6" customFormat="1">
      <c r="A300" s="596"/>
      <c r="B300" s="597"/>
      <c r="C300" s="597"/>
      <c r="D300" s="2087"/>
      <c r="E300" s="597"/>
      <c r="F300" s="597"/>
      <c r="G300" s="597"/>
      <c r="H300" s="597"/>
      <c r="I300" s="1775"/>
      <c r="J300" s="597"/>
      <c r="K300" s="597"/>
      <c r="L300" s="599"/>
      <c r="S300"/>
    </row>
    <row r="301" spans="1:19" s="6" customFormat="1">
      <c r="A301" s="596"/>
      <c r="B301" s="597"/>
      <c r="C301" s="597"/>
      <c r="D301" s="2087"/>
      <c r="E301" s="597"/>
      <c r="F301" s="597"/>
      <c r="G301" s="597"/>
      <c r="H301" s="597"/>
      <c r="I301" s="1775"/>
      <c r="J301" s="597"/>
      <c r="K301" s="597"/>
      <c r="L301" s="599"/>
      <c r="S301"/>
    </row>
    <row r="302" spans="1:19" s="6" customFormat="1">
      <c r="A302" s="596"/>
      <c r="B302" s="597"/>
      <c r="C302" s="597"/>
      <c r="D302" s="2087"/>
      <c r="E302" s="597"/>
      <c r="F302" s="597"/>
      <c r="G302" s="597"/>
      <c r="H302" s="597"/>
      <c r="I302" s="1775"/>
      <c r="J302" s="597"/>
      <c r="K302" s="597"/>
      <c r="L302" s="599"/>
      <c r="S302"/>
    </row>
    <row r="303" spans="1:19" s="6" customFormat="1">
      <c r="A303" s="596"/>
      <c r="B303" s="597"/>
      <c r="C303" s="597"/>
      <c r="D303" s="2087"/>
      <c r="E303" s="597"/>
      <c r="F303" s="597"/>
      <c r="G303" s="597"/>
      <c r="H303" s="597"/>
      <c r="I303" s="1775"/>
      <c r="J303" s="597"/>
      <c r="K303" s="597"/>
      <c r="L303" s="599"/>
      <c r="S303"/>
    </row>
    <row r="304" spans="1:19" s="6" customFormat="1">
      <c r="A304" s="37"/>
      <c r="B304"/>
      <c r="C304"/>
      <c r="D304" s="169"/>
      <c r="E304"/>
      <c r="F304"/>
      <c r="G304"/>
      <c r="H304"/>
      <c r="I304" s="484"/>
      <c r="J304"/>
      <c r="K304"/>
      <c r="L304" s="587"/>
      <c r="S304"/>
    </row>
    <row r="305" spans="1:19" s="6" customFormat="1">
      <c r="A305" s="37"/>
      <c r="B305"/>
      <c r="C305"/>
      <c r="D305" s="169"/>
      <c r="E305"/>
      <c r="F305"/>
      <c r="G305"/>
      <c r="H305"/>
      <c r="I305" s="484"/>
      <c r="J305"/>
      <c r="K305"/>
      <c r="L305" s="587"/>
      <c r="S305"/>
    </row>
    <row r="306" spans="1:19" s="6" customFormat="1">
      <c r="A306" s="37"/>
      <c r="B306"/>
      <c r="C306"/>
      <c r="D306" s="169"/>
      <c r="E306"/>
      <c r="F306"/>
      <c r="G306"/>
      <c r="H306"/>
      <c r="I306" s="484"/>
      <c r="J306"/>
      <c r="K306"/>
      <c r="L306" s="587"/>
      <c r="S306"/>
    </row>
    <row r="307" spans="1:19" s="6" customFormat="1">
      <c r="A307" s="37"/>
      <c r="B307"/>
      <c r="C307"/>
      <c r="D307" s="169"/>
      <c r="E307"/>
      <c r="F307"/>
      <c r="G307"/>
      <c r="H307"/>
      <c r="I307" s="484"/>
      <c r="J307"/>
      <c r="K307"/>
      <c r="L307" s="587"/>
      <c r="S307"/>
    </row>
    <row r="308" spans="1:19" s="6" customFormat="1">
      <c r="A308" s="37"/>
      <c r="B308"/>
      <c r="C308"/>
      <c r="D308" s="169"/>
      <c r="E308"/>
      <c r="F308"/>
      <c r="G308"/>
      <c r="H308"/>
      <c r="I308" s="484"/>
      <c r="J308"/>
      <c r="K308"/>
      <c r="L308" s="587"/>
      <c r="S308"/>
    </row>
    <row r="309" spans="1:19" s="6" customFormat="1">
      <c r="A309" s="37"/>
      <c r="B309"/>
      <c r="C309"/>
      <c r="D309" s="169"/>
      <c r="E309"/>
      <c r="F309"/>
      <c r="G309"/>
      <c r="H309"/>
      <c r="I309" s="484"/>
      <c r="J309"/>
      <c r="K309"/>
      <c r="L309" s="587"/>
      <c r="S309"/>
    </row>
    <row r="310" spans="1:19" s="6" customFormat="1">
      <c r="A310" s="37"/>
      <c r="B310"/>
      <c r="C310"/>
      <c r="D310" s="169"/>
      <c r="E310"/>
      <c r="F310"/>
      <c r="G310"/>
      <c r="H310"/>
      <c r="I310" s="484"/>
      <c r="J310"/>
      <c r="K310"/>
      <c r="L310" s="587"/>
      <c r="S310"/>
    </row>
    <row r="311" spans="1:19" s="6" customFormat="1">
      <c r="A311" s="37"/>
      <c r="B311"/>
      <c r="C311"/>
      <c r="D311" s="169"/>
      <c r="E311"/>
      <c r="F311"/>
      <c r="G311"/>
      <c r="H311"/>
      <c r="I311" s="484"/>
      <c r="J311"/>
      <c r="K311"/>
      <c r="L311" s="587"/>
      <c r="S311"/>
    </row>
    <row r="312" spans="1:19" s="6" customFormat="1">
      <c r="A312" s="37"/>
      <c r="B312"/>
      <c r="C312"/>
      <c r="D312" s="169"/>
      <c r="E312"/>
      <c r="F312"/>
      <c r="G312"/>
      <c r="H312"/>
      <c r="I312" s="484"/>
      <c r="J312"/>
      <c r="K312"/>
      <c r="L312" s="587"/>
      <c r="S312"/>
    </row>
    <row r="313" spans="1:19" s="6" customFormat="1">
      <c r="A313" s="37"/>
      <c r="B313"/>
      <c r="C313"/>
      <c r="D313" s="169"/>
      <c r="E313"/>
      <c r="F313"/>
      <c r="G313"/>
      <c r="H313"/>
      <c r="I313" s="484"/>
      <c r="J313"/>
      <c r="K313"/>
      <c r="L313" s="587"/>
      <c r="S313"/>
    </row>
    <row r="314" spans="1:19" s="6" customFormat="1">
      <c r="A314" s="37"/>
      <c r="B314"/>
      <c r="C314"/>
      <c r="D314" s="169"/>
      <c r="E314"/>
      <c r="F314"/>
      <c r="G314"/>
      <c r="H314"/>
      <c r="I314" s="484"/>
      <c r="J314"/>
      <c r="K314"/>
      <c r="L314" s="587"/>
      <c r="S314"/>
    </row>
    <row r="315" spans="1:19" s="6" customFormat="1">
      <c r="A315" s="37"/>
      <c r="B315"/>
      <c r="C315"/>
      <c r="D315" s="169"/>
      <c r="E315"/>
      <c r="F315"/>
      <c r="G315"/>
      <c r="H315"/>
      <c r="I315" s="484"/>
      <c r="J315"/>
      <c r="K315"/>
      <c r="L315" s="587"/>
      <c r="S315"/>
    </row>
    <row r="316" spans="1:19" s="6" customFormat="1">
      <c r="A316" s="37"/>
      <c r="B316"/>
      <c r="C316"/>
      <c r="D316" s="169"/>
      <c r="E316"/>
      <c r="F316"/>
      <c r="G316"/>
      <c r="H316"/>
      <c r="I316" s="484"/>
      <c r="J316"/>
      <c r="K316"/>
      <c r="L316" s="587"/>
      <c r="S316"/>
    </row>
    <row r="317" spans="1:19" s="6" customFormat="1">
      <c r="A317" s="37"/>
      <c r="B317"/>
      <c r="C317"/>
      <c r="D317" s="169"/>
      <c r="E317"/>
      <c r="F317"/>
      <c r="G317"/>
      <c r="H317"/>
      <c r="I317" s="484"/>
      <c r="J317"/>
      <c r="K317"/>
      <c r="L317" s="587"/>
      <c r="S317"/>
    </row>
    <row r="318" spans="1:19" s="6" customFormat="1">
      <c r="A318" s="37"/>
      <c r="B318"/>
      <c r="C318"/>
      <c r="D318" s="169"/>
      <c r="E318"/>
      <c r="F318"/>
      <c r="G318"/>
      <c r="H318"/>
      <c r="I318" s="484"/>
      <c r="J318"/>
      <c r="K318"/>
      <c r="L318" s="587"/>
      <c r="S318"/>
    </row>
    <row r="319" spans="1:19" s="6" customFormat="1">
      <c r="A319" s="37"/>
      <c r="B319"/>
      <c r="C319"/>
      <c r="D319" s="169"/>
      <c r="E319"/>
      <c r="F319"/>
      <c r="G319"/>
      <c r="H319"/>
      <c r="I319" s="484"/>
      <c r="J319"/>
      <c r="K319"/>
      <c r="L319" s="587"/>
      <c r="S319"/>
    </row>
    <row r="320" spans="1:19" s="6" customFormat="1">
      <c r="A320" s="37"/>
      <c r="B320"/>
      <c r="C320"/>
      <c r="D320" s="169"/>
      <c r="E320"/>
      <c r="F320"/>
      <c r="G320"/>
      <c r="H320"/>
      <c r="I320" s="484"/>
      <c r="J320"/>
      <c r="K320"/>
      <c r="L320" s="587"/>
      <c r="S320"/>
    </row>
    <row r="321" spans="1:19" s="6" customFormat="1">
      <c r="A321" s="37"/>
      <c r="B321"/>
      <c r="C321"/>
      <c r="D321" s="169"/>
      <c r="E321"/>
      <c r="F321"/>
      <c r="G321"/>
      <c r="H321"/>
      <c r="I321" s="484"/>
      <c r="J321"/>
      <c r="K321"/>
      <c r="L321" s="587"/>
      <c r="S321"/>
    </row>
    <row r="322" spans="1:19" s="6" customFormat="1">
      <c r="A322" s="37"/>
      <c r="B322"/>
      <c r="C322"/>
      <c r="D322" s="169"/>
      <c r="E322"/>
      <c r="F322"/>
      <c r="G322"/>
      <c r="H322"/>
      <c r="I322" s="484"/>
      <c r="J322"/>
      <c r="K322"/>
      <c r="L322" s="587"/>
      <c r="S322"/>
    </row>
    <row r="323" spans="1:19" s="6" customFormat="1">
      <c r="A323" s="37"/>
      <c r="B323"/>
      <c r="C323"/>
      <c r="D323" s="169"/>
      <c r="E323"/>
      <c r="F323"/>
      <c r="G323"/>
      <c r="H323"/>
      <c r="I323" s="484"/>
      <c r="J323"/>
      <c r="K323"/>
      <c r="L323" s="587"/>
      <c r="S323"/>
    </row>
    <row r="324" spans="1:19" s="6" customFormat="1">
      <c r="A324" s="37"/>
      <c r="B324"/>
      <c r="C324"/>
      <c r="D324" s="169"/>
      <c r="E324"/>
      <c r="F324"/>
      <c r="G324"/>
      <c r="H324"/>
      <c r="I324" s="484"/>
      <c r="J324"/>
      <c r="K324"/>
      <c r="L324" s="587"/>
      <c r="S324"/>
    </row>
    <row r="325" spans="1:19" s="6" customFormat="1">
      <c r="A325" s="37"/>
      <c r="B325"/>
      <c r="C325"/>
      <c r="D325" s="169"/>
      <c r="E325"/>
      <c r="F325"/>
      <c r="G325"/>
      <c r="H325"/>
      <c r="I325" s="484"/>
      <c r="J325"/>
      <c r="K325"/>
      <c r="L325" s="587"/>
      <c r="S325"/>
    </row>
    <row r="326" spans="1:19" s="6" customFormat="1">
      <c r="A326" s="37"/>
      <c r="B326"/>
      <c r="C326"/>
      <c r="D326" s="169"/>
      <c r="E326"/>
      <c r="F326"/>
      <c r="G326"/>
      <c r="H326"/>
      <c r="I326" s="484"/>
      <c r="J326"/>
      <c r="K326"/>
      <c r="L326" s="587"/>
      <c r="S326"/>
    </row>
    <row r="327" spans="1:19" s="6" customFormat="1">
      <c r="A327" s="37"/>
      <c r="B327"/>
      <c r="C327"/>
      <c r="D327" s="169"/>
      <c r="E327"/>
      <c r="F327"/>
      <c r="G327"/>
      <c r="H327"/>
      <c r="I327" s="484"/>
      <c r="J327"/>
      <c r="K327"/>
      <c r="L327" s="587"/>
      <c r="S327"/>
    </row>
    <row r="328" spans="1:19" s="6" customFormat="1">
      <c r="A328" s="37"/>
      <c r="B328"/>
      <c r="C328"/>
      <c r="D328" s="169"/>
      <c r="E328"/>
      <c r="F328"/>
      <c r="G328"/>
      <c r="H328"/>
      <c r="I328" s="484"/>
      <c r="J328"/>
      <c r="K328"/>
      <c r="L328" s="587"/>
      <c r="S328"/>
    </row>
    <row r="329" spans="1:19" s="6" customFormat="1">
      <c r="A329" s="37"/>
      <c r="B329"/>
      <c r="C329"/>
      <c r="D329" s="169"/>
      <c r="E329"/>
      <c r="F329"/>
      <c r="G329"/>
      <c r="H329"/>
      <c r="I329" s="484"/>
      <c r="J329"/>
      <c r="K329"/>
      <c r="L329" s="587"/>
      <c r="S329"/>
    </row>
    <row r="330" spans="1:19" s="6" customFormat="1">
      <c r="A330" s="37"/>
      <c r="B330"/>
      <c r="C330"/>
      <c r="D330" s="169"/>
      <c r="E330"/>
      <c r="F330"/>
      <c r="G330"/>
      <c r="H330"/>
      <c r="I330" s="484"/>
      <c r="J330"/>
      <c r="K330"/>
      <c r="L330" s="587"/>
      <c r="S330"/>
    </row>
    <row r="331" spans="1:19" s="6" customFormat="1">
      <c r="A331" s="37"/>
      <c r="B331"/>
      <c r="C331"/>
      <c r="D331" s="169"/>
      <c r="E331"/>
      <c r="F331"/>
      <c r="G331"/>
      <c r="H331"/>
      <c r="I331" s="484"/>
      <c r="J331"/>
      <c r="K331"/>
      <c r="L331" s="587"/>
      <c r="S331"/>
    </row>
    <row r="332" spans="1:19" s="6" customFormat="1">
      <c r="A332" s="37"/>
      <c r="B332"/>
      <c r="C332"/>
      <c r="D332" s="169"/>
      <c r="E332"/>
      <c r="F332"/>
      <c r="G332"/>
      <c r="H332"/>
      <c r="I332" s="484"/>
      <c r="J332"/>
      <c r="K332"/>
      <c r="L332" s="587"/>
      <c r="S332"/>
    </row>
    <row r="333" spans="1:19" s="6" customFormat="1">
      <c r="A333" s="37"/>
      <c r="B333"/>
      <c r="C333"/>
      <c r="D333" s="169"/>
      <c r="E333"/>
      <c r="F333"/>
      <c r="G333"/>
      <c r="H333"/>
      <c r="I333" s="484"/>
      <c r="J333"/>
      <c r="K333"/>
      <c r="L333" s="587"/>
      <c r="S333"/>
    </row>
    <row r="334" spans="1:19" s="6" customFormat="1">
      <c r="A334" s="37"/>
      <c r="B334"/>
      <c r="C334"/>
      <c r="D334" s="169"/>
      <c r="E334"/>
      <c r="F334"/>
      <c r="G334"/>
      <c r="H334"/>
      <c r="I334" s="484"/>
      <c r="J334"/>
      <c r="K334"/>
      <c r="L334" s="587"/>
      <c r="S334"/>
    </row>
    <row r="335" spans="1:19" s="6" customFormat="1">
      <c r="A335" s="37"/>
      <c r="B335"/>
      <c r="C335"/>
      <c r="D335" s="169"/>
      <c r="E335"/>
      <c r="F335"/>
      <c r="G335"/>
      <c r="H335"/>
      <c r="I335" s="484"/>
      <c r="J335"/>
      <c r="K335"/>
      <c r="L335" s="587"/>
      <c r="S335"/>
    </row>
    <row r="336" spans="1:19" s="6" customFormat="1">
      <c r="A336" s="37"/>
      <c r="B336"/>
      <c r="C336"/>
      <c r="D336" s="169"/>
      <c r="E336"/>
      <c r="F336"/>
      <c r="G336"/>
      <c r="H336"/>
      <c r="I336" s="484"/>
      <c r="J336"/>
      <c r="K336"/>
      <c r="L336" s="587"/>
      <c r="S336"/>
    </row>
    <row r="337" spans="1:19" s="6" customFormat="1">
      <c r="A337" s="37"/>
      <c r="B337"/>
      <c r="C337"/>
      <c r="D337" s="169"/>
      <c r="E337"/>
      <c r="F337"/>
      <c r="G337"/>
      <c r="H337"/>
      <c r="I337" s="484"/>
      <c r="J337"/>
      <c r="K337"/>
      <c r="L337" s="587"/>
      <c r="S337"/>
    </row>
    <row r="338" spans="1:19" s="6" customFormat="1">
      <c r="A338" s="37"/>
      <c r="B338"/>
      <c r="C338"/>
      <c r="D338" s="169"/>
      <c r="E338"/>
      <c r="F338"/>
      <c r="G338"/>
      <c r="H338"/>
      <c r="I338" s="484"/>
      <c r="J338"/>
      <c r="K338"/>
      <c r="L338" s="587"/>
      <c r="S338"/>
    </row>
    <row r="339" spans="1:19" s="6" customFormat="1">
      <c r="A339" s="37"/>
      <c r="B339"/>
      <c r="C339"/>
      <c r="D339" s="169"/>
      <c r="E339"/>
      <c r="F339"/>
      <c r="G339"/>
      <c r="H339"/>
      <c r="I339" s="484"/>
      <c r="J339"/>
      <c r="K339"/>
      <c r="L339" s="587"/>
      <c r="S339"/>
    </row>
  </sheetData>
  <mergeCells count="12">
    <mergeCell ref="A16:L16"/>
    <mergeCell ref="A22:L22"/>
    <mergeCell ref="A2:L2"/>
    <mergeCell ref="A95:L95"/>
    <mergeCell ref="A128:L128"/>
    <mergeCell ref="A159:L159"/>
    <mergeCell ref="A160:L160"/>
    <mergeCell ref="A293:L293"/>
    <mergeCell ref="A48:L48"/>
    <mergeCell ref="A68:L68"/>
    <mergeCell ref="A78:L78"/>
    <mergeCell ref="A127:L127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selection activeCell="H12" sqref="H12"/>
    </sheetView>
  </sheetViews>
  <sheetFormatPr defaultRowHeight="15"/>
  <cols>
    <col min="1" max="1" width="13.5703125" customWidth="1"/>
    <col min="2" max="3" width="13.5703125" style="143" customWidth="1"/>
    <col min="4" max="4" width="33.42578125" style="144" customWidth="1"/>
    <col min="5" max="5" width="13.5703125" style="143" customWidth="1"/>
    <col min="6" max="6" width="31" style="143" customWidth="1"/>
    <col min="7" max="7" width="13.5703125" customWidth="1"/>
  </cols>
  <sheetData>
    <row r="1" spans="1:7">
      <c r="A1" s="3"/>
      <c r="B1" s="154" t="s">
        <v>449</v>
      </c>
      <c r="C1" s="155" t="s">
        <v>447</v>
      </c>
      <c r="D1" s="147" t="s">
        <v>446</v>
      </c>
      <c r="E1" s="149" t="s">
        <v>450</v>
      </c>
      <c r="F1" s="152" t="s">
        <v>448</v>
      </c>
      <c r="G1" s="151" t="s">
        <v>446</v>
      </c>
    </row>
    <row r="2" spans="1:7">
      <c r="A2" s="146" t="s">
        <v>445</v>
      </c>
      <c r="B2" s="156">
        <v>1.93</v>
      </c>
      <c r="C2" s="157">
        <v>1.93</v>
      </c>
      <c r="D2" s="148">
        <v>1800</v>
      </c>
      <c r="E2" s="149">
        <v>1.26</v>
      </c>
      <c r="F2" s="152">
        <v>1.23</v>
      </c>
      <c r="G2" s="148">
        <v>500</v>
      </c>
    </row>
    <row r="3" spans="1:7">
      <c r="A3" s="146" t="s">
        <v>442</v>
      </c>
      <c r="B3" s="156">
        <v>2.89</v>
      </c>
      <c r="C3" s="157">
        <v>2.89</v>
      </c>
      <c r="D3" s="148">
        <v>1800</v>
      </c>
      <c r="E3" s="150">
        <v>2.15</v>
      </c>
      <c r="F3" s="153">
        <v>2.1</v>
      </c>
      <c r="G3" s="148">
        <v>500</v>
      </c>
    </row>
    <row r="4" spans="1:7">
      <c r="A4" s="146" t="s">
        <v>443</v>
      </c>
      <c r="B4" s="156">
        <v>1.49</v>
      </c>
      <c r="C4" s="157">
        <v>1.49</v>
      </c>
      <c r="D4" s="148">
        <v>2400</v>
      </c>
      <c r="E4" s="149">
        <v>1.67</v>
      </c>
      <c r="F4" s="152">
        <v>1.64</v>
      </c>
      <c r="G4" s="148">
        <v>500</v>
      </c>
    </row>
    <row r="5" spans="1:7" ht="15.75" thickBot="1">
      <c r="A5" s="146" t="s">
        <v>444</v>
      </c>
      <c r="B5" s="158">
        <v>2.27</v>
      </c>
      <c r="C5" s="159">
        <v>2.27</v>
      </c>
      <c r="D5" s="148">
        <v>2400</v>
      </c>
      <c r="E5" s="150">
        <v>2.85</v>
      </c>
      <c r="F5" s="153">
        <v>2.8</v>
      </c>
      <c r="G5" s="148">
        <v>500</v>
      </c>
    </row>
    <row r="6" spans="1:7">
      <c r="B6" s="130" t="s">
        <v>451</v>
      </c>
      <c r="C6" s="130" t="s">
        <v>451</v>
      </c>
      <c r="D6" s="145"/>
      <c r="E6" s="130" t="s">
        <v>458</v>
      </c>
      <c r="F6" s="130" t="s">
        <v>458</v>
      </c>
      <c r="G6" s="8"/>
    </row>
    <row r="15" spans="1:7" ht="15.75" thickBot="1"/>
    <row r="16" spans="1:7" ht="58.5" thickBot="1">
      <c r="C16" s="1693"/>
      <c r="D16" s="1694" t="s">
        <v>3301</v>
      </c>
      <c r="E16" s="1694" t="s">
        <v>3302</v>
      </c>
      <c r="F16" s="1694" t="s">
        <v>3303</v>
      </c>
    </row>
    <row r="17" spans="3:7" ht="15.75" thickBot="1">
      <c r="C17" s="1695">
        <v>1</v>
      </c>
      <c r="D17" s="1696" t="s">
        <v>3304</v>
      </c>
      <c r="E17" s="1696" t="s">
        <v>3305</v>
      </c>
      <c r="F17" s="1697">
        <v>10619205847357</v>
      </c>
      <c r="G17" t="s">
        <v>3306</v>
      </c>
    </row>
    <row r="18" spans="3:7" ht="15.75" thickBot="1">
      <c r="C18" s="1695">
        <v>2</v>
      </c>
      <c r="D18" s="1697">
        <v>619205847367</v>
      </c>
      <c r="E18" s="1696" t="s">
        <v>3305</v>
      </c>
      <c r="F18" s="1697">
        <v>10619205847364</v>
      </c>
      <c r="G18" t="s">
        <v>3307</v>
      </c>
    </row>
    <row r="19" spans="3:7" ht="15.75" thickBot="1">
      <c r="C19" s="1695">
        <v>3</v>
      </c>
      <c r="D19" s="1697">
        <v>619205847374</v>
      </c>
      <c r="E19" s="1696" t="s">
        <v>3305</v>
      </c>
      <c r="F19" s="1697">
        <v>10619205847371</v>
      </c>
      <c r="G19" t="s">
        <v>3308</v>
      </c>
    </row>
  </sheetData>
  <pageMargins left="0.51181102362204722" right="0.51181102362204722" top="0.78740157480314965" bottom="0.78740157480314965" header="0.31496062992125984" footer="0.31496062992125984"/>
  <pageSetup paperSize="9" orientation="landscape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F39"/>
  <sheetViews>
    <sheetView showGridLines="0" zoomScale="90" zoomScaleNormal="90" workbookViewId="0"/>
  </sheetViews>
  <sheetFormatPr defaultRowHeight="18.75"/>
  <cols>
    <col min="1" max="1" width="41.7109375" customWidth="1"/>
    <col min="2" max="2" width="61.28515625" style="87" customWidth="1"/>
    <col min="3" max="3" width="16.28515625" style="130" customWidth="1"/>
    <col min="4" max="5" width="16.28515625" style="142" customWidth="1"/>
    <col min="6" max="6" width="16.28515625" style="130" customWidth="1"/>
    <col min="7" max="7" width="33" style="130" bestFit="1" customWidth="1"/>
    <col min="8" max="8" width="58.7109375" style="130" customWidth="1"/>
    <col min="9" max="9" width="16.28515625" style="130" customWidth="1"/>
    <col min="10" max="11" width="16.28515625" style="142" customWidth="1"/>
    <col min="12" max="12" width="16.28515625" style="141" customWidth="1"/>
    <col min="13" max="13" width="16.28515625" style="130" customWidth="1"/>
    <col min="14" max="14" width="51.5703125" customWidth="1"/>
    <col min="15" max="15" width="15.140625" bestFit="1" customWidth="1"/>
    <col min="16" max="17" width="9.140625" customWidth="1"/>
    <col min="18" max="18" width="30.7109375" bestFit="1" customWidth="1"/>
    <col min="19" max="19" width="16" customWidth="1"/>
    <col min="20" max="20" width="45.7109375" bestFit="1" customWidth="1"/>
    <col min="21" max="21" width="10" bestFit="1" customWidth="1"/>
    <col min="25" max="25" width="11.28515625" bestFit="1" customWidth="1"/>
    <col min="26" max="26" width="39.42578125" bestFit="1" customWidth="1"/>
    <col min="27" max="27" width="9.42578125" bestFit="1" customWidth="1"/>
    <col min="30" max="30" width="13.28515625" bestFit="1" customWidth="1"/>
    <col min="31" max="31" width="13" style="652" bestFit="1" customWidth="1"/>
  </cols>
  <sheetData>
    <row r="1" spans="1:32" ht="19.5" thickBot="1">
      <c r="A1" s="402" t="s">
        <v>8</v>
      </c>
      <c r="B1" s="403"/>
      <c r="C1" s="404"/>
      <c r="D1" s="405" t="s">
        <v>436</v>
      </c>
      <c r="E1" s="405" t="s">
        <v>437</v>
      </c>
      <c r="F1" s="404" t="s">
        <v>440</v>
      </c>
      <c r="G1" s="404" t="s">
        <v>438</v>
      </c>
      <c r="H1" s="404"/>
      <c r="I1" s="404"/>
      <c r="J1" s="405" t="s">
        <v>436</v>
      </c>
      <c r="K1" s="405" t="s">
        <v>437</v>
      </c>
      <c r="L1" s="406" t="s">
        <v>440</v>
      </c>
      <c r="M1" s="404" t="s">
        <v>438</v>
      </c>
      <c r="N1" s="404"/>
      <c r="O1" s="404"/>
      <c r="P1" s="405" t="s">
        <v>436</v>
      </c>
      <c r="Q1" s="405" t="s">
        <v>437</v>
      </c>
      <c r="R1" s="406" t="s">
        <v>440</v>
      </c>
      <c r="S1" s="407" t="s">
        <v>438</v>
      </c>
      <c r="T1" s="404"/>
      <c r="U1" s="404"/>
      <c r="V1" s="405" t="s">
        <v>436</v>
      </c>
      <c r="W1" s="405" t="s">
        <v>437</v>
      </c>
      <c r="X1" s="406" t="s">
        <v>440</v>
      </c>
      <c r="Y1" s="407" t="s">
        <v>438</v>
      </c>
      <c r="Z1" s="404"/>
      <c r="AA1" s="404"/>
      <c r="AB1" s="405" t="s">
        <v>436</v>
      </c>
      <c r="AC1" s="405" t="s">
        <v>437</v>
      </c>
      <c r="AD1" s="406" t="s">
        <v>440</v>
      </c>
      <c r="AE1" s="649" t="s">
        <v>438</v>
      </c>
    </row>
    <row r="2" spans="1:32" ht="19.5" thickBot="1">
      <c r="A2" s="401"/>
      <c r="B2" s="2575" t="s">
        <v>435</v>
      </c>
      <c r="C2" s="2576"/>
      <c r="D2" s="2576"/>
      <c r="E2" s="2576"/>
      <c r="F2" s="2576"/>
      <c r="G2" s="2577"/>
      <c r="H2" s="2578" t="s">
        <v>439</v>
      </c>
      <c r="I2" s="2579"/>
      <c r="J2" s="2579"/>
      <c r="K2" s="2579"/>
      <c r="L2" s="2579"/>
      <c r="M2" s="2580"/>
      <c r="N2" s="2570" t="s">
        <v>649</v>
      </c>
      <c r="O2" s="2571"/>
      <c r="P2" s="2571"/>
      <c r="Q2" s="2571"/>
      <c r="R2" s="2571"/>
      <c r="S2" s="2572"/>
      <c r="T2" s="2570" t="s">
        <v>757</v>
      </c>
      <c r="U2" s="2571"/>
      <c r="V2" s="2571"/>
      <c r="W2" s="2571"/>
      <c r="X2" s="2571"/>
      <c r="Y2" s="2572"/>
      <c r="Z2" s="2570" t="s">
        <v>1247</v>
      </c>
      <c r="AA2" s="2571"/>
      <c r="AB2" s="2571"/>
      <c r="AC2" s="2571"/>
      <c r="AD2" s="2571"/>
      <c r="AE2" s="2572"/>
    </row>
    <row r="3" spans="1:32" ht="21">
      <c r="A3" s="5" t="s">
        <v>301</v>
      </c>
      <c r="B3" s="398" t="s">
        <v>708</v>
      </c>
      <c r="C3" s="476">
        <v>2.2200000000000002</v>
      </c>
      <c r="D3" s="400">
        <v>0.18</v>
      </c>
      <c r="E3" s="400">
        <v>0.05</v>
      </c>
      <c r="F3" s="399">
        <v>0</v>
      </c>
      <c r="G3" s="478">
        <f>C3*E3+C3</f>
        <v>2.3310000000000004</v>
      </c>
      <c r="H3" s="393" t="s">
        <v>690</v>
      </c>
      <c r="I3" s="394">
        <v>2</v>
      </c>
      <c r="J3" s="395">
        <v>0.12</v>
      </c>
      <c r="K3" s="395">
        <v>0.05</v>
      </c>
      <c r="L3" s="396">
        <v>75</v>
      </c>
      <c r="M3" s="397">
        <f>I3*(18%-J3)+I3*K3+I3</f>
        <v>2.2200000000000002</v>
      </c>
      <c r="N3" s="333" t="s">
        <v>741</v>
      </c>
      <c r="O3" s="399">
        <v>1.96</v>
      </c>
      <c r="P3" s="443">
        <v>0.04</v>
      </c>
      <c r="Q3" s="443">
        <v>0.05</v>
      </c>
      <c r="R3" s="862">
        <v>44389</v>
      </c>
      <c r="S3" s="852">
        <f>O3*(18%-P3)+O3*Q3+O3</f>
        <v>2.3323999999999998</v>
      </c>
      <c r="T3" s="390"/>
      <c r="U3" s="445"/>
      <c r="V3" s="446"/>
      <c r="W3" s="446"/>
      <c r="X3" s="447" t="s">
        <v>758</v>
      </c>
      <c r="Y3" s="393">
        <f>U3*(18%-V3)+U3*W3+U3</f>
        <v>0</v>
      </c>
      <c r="Z3" s="390" t="s">
        <v>1249</v>
      </c>
      <c r="AA3" s="445">
        <v>1.78</v>
      </c>
      <c r="AB3" s="446">
        <v>0.04</v>
      </c>
      <c r="AC3" s="446">
        <v>0.05</v>
      </c>
      <c r="AD3" s="648">
        <v>25</v>
      </c>
      <c r="AE3" s="500">
        <f>AA3*(18%-AB3)+AA3*AC3+AA3</f>
        <v>2.1181999999999999</v>
      </c>
    </row>
    <row r="4" spans="1:32" ht="21">
      <c r="A4" s="5" t="s">
        <v>300</v>
      </c>
      <c r="B4" s="7" t="s">
        <v>709</v>
      </c>
      <c r="C4" s="475">
        <v>2.2200000000000002</v>
      </c>
      <c r="D4" s="336">
        <v>0.18</v>
      </c>
      <c r="E4" s="336">
        <v>0.05</v>
      </c>
      <c r="F4" s="332">
        <v>0</v>
      </c>
      <c r="G4" s="477">
        <f>C4*E4+C4</f>
        <v>2.3310000000000004</v>
      </c>
      <c r="H4" s="390" t="s">
        <v>691</v>
      </c>
      <c r="I4" s="329">
        <v>2.11</v>
      </c>
      <c r="J4" s="173">
        <v>0.04</v>
      </c>
      <c r="K4" s="173">
        <v>0.05</v>
      </c>
      <c r="L4" s="129">
        <v>75</v>
      </c>
      <c r="M4" s="330">
        <f>I4*(18%-J4)+I4*K4+I4</f>
        <v>2.5108999999999999</v>
      </c>
      <c r="N4" s="496" t="s">
        <v>925</v>
      </c>
      <c r="O4" s="747">
        <v>1.78</v>
      </c>
      <c r="P4" s="748">
        <v>0</v>
      </c>
      <c r="Q4" s="748">
        <v>0.05</v>
      </c>
      <c r="R4" s="749" t="s">
        <v>1415</v>
      </c>
      <c r="S4" s="750">
        <v>1.87</v>
      </c>
      <c r="T4" s="390"/>
      <c r="U4" s="445"/>
      <c r="V4" s="446"/>
      <c r="W4" s="446"/>
      <c r="X4" s="447" t="s">
        <v>758</v>
      </c>
      <c r="Y4" s="393">
        <f t="shared" ref="Y4:Y15" si="0">U4*(18%-V4)+U4*W4+U4</f>
        <v>0</v>
      </c>
      <c r="Z4" s="390" t="s">
        <v>1249</v>
      </c>
      <c r="AA4" s="445">
        <v>1.88</v>
      </c>
      <c r="AB4" s="446">
        <v>0.04</v>
      </c>
      <c r="AC4" s="446">
        <v>0.05</v>
      </c>
      <c r="AD4" s="648" t="s">
        <v>1092</v>
      </c>
      <c r="AE4" s="500">
        <f t="shared" ref="AE4:AE15" si="1">AA4*(18%-AB4)+AA4*AC4+AA4</f>
        <v>2.2371999999999996</v>
      </c>
    </row>
    <row r="5" spans="1:32" ht="21">
      <c r="A5" s="5" t="s">
        <v>441</v>
      </c>
      <c r="B5" s="7" t="s">
        <v>717</v>
      </c>
      <c r="C5" s="475">
        <v>2.76</v>
      </c>
      <c r="D5" s="336">
        <v>0.12</v>
      </c>
      <c r="E5" s="336">
        <v>0.05</v>
      </c>
      <c r="F5" s="332">
        <v>0</v>
      </c>
      <c r="G5" s="477">
        <f>C5*(18%-D5)+C5*E5+C5</f>
        <v>3.0635999999999997</v>
      </c>
      <c r="H5" s="390" t="s">
        <v>692</v>
      </c>
      <c r="I5" s="475">
        <v>2.59</v>
      </c>
      <c r="J5" s="494">
        <v>0.12</v>
      </c>
      <c r="K5" s="494">
        <v>0.05</v>
      </c>
      <c r="L5" s="495">
        <v>75</v>
      </c>
      <c r="M5" s="496">
        <f>I5*(18%-J5)+I5*K5+I5</f>
        <v>2.8748999999999998</v>
      </c>
      <c r="N5" s="497" t="s">
        <v>754</v>
      </c>
      <c r="O5" s="498">
        <v>2.42</v>
      </c>
      <c r="P5" s="499">
        <v>0.06</v>
      </c>
      <c r="Q5" s="499">
        <v>0.05</v>
      </c>
      <c r="R5" s="509" t="s">
        <v>937</v>
      </c>
      <c r="S5" s="500">
        <f t="shared" ref="S5:S15" si="2">O5*(18%-P5)+O5*Q5+O5</f>
        <v>2.8313999999999999</v>
      </c>
      <c r="T5" s="390"/>
      <c r="U5" s="329"/>
      <c r="V5" s="448"/>
      <c r="W5" s="448"/>
      <c r="X5" s="447" t="s">
        <v>758</v>
      </c>
      <c r="Y5" s="393">
        <f t="shared" si="0"/>
        <v>0</v>
      </c>
      <c r="Z5" s="390" t="s">
        <v>1250</v>
      </c>
      <c r="AA5" s="329">
        <v>1.99</v>
      </c>
      <c r="AB5" s="448">
        <v>0.04</v>
      </c>
      <c r="AC5" s="448">
        <v>0.05</v>
      </c>
      <c r="AD5" s="648" t="s">
        <v>1092</v>
      </c>
      <c r="AE5" s="500">
        <f t="shared" si="1"/>
        <v>2.3681000000000001</v>
      </c>
    </row>
    <row r="6" spans="1:32">
      <c r="A6" s="5" t="s">
        <v>432</v>
      </c>
      <c r="B6" s="7" t="s">
        <v>705</v>
      </c>
      <c r="C6" s="468">
        <v>4.25</v>
      </c>
      <c r="D6" s="238">
        <v>0.18</v>
      </c>
      <c r="E6" s="238">
        <v>0.15</v>
      </c>
      <c r="F6" s="237">
        <v>0</v>
      </c>
      <c r="G6" s="333">
        <f t="shared" ref="G6:G16" si="3">C6*E6+C6</f>
        <v>4.8875000000000002</v>
      </c>
      <c r="H6" s="390" t="s">
        <v>693</v>
      </c>
      <c r="I6" s="329">
        <v>3.36</v>
      </c>
      <c r="J6" s="173">
        <v>0.12</v>
      </c>
      <c r="K6" s="173">
        <v>0.15</v>
      </c>
      <c r="L6" s="129">
        <v>75</v>
      </c>
      <c r="M6" s="330">
        <f>I6*(18%-J6)+I6*K6+I6</f>
        <v>4.0655999999999999</v>
      </c>
      <c r="N6" s="496" t="s">
        <v>750</v>
      </c>
      <c r="O6" s="767">
        <v>2.84</v>
      </c>
      <c r="P6" s="768">
        <v>0.12</v>
      </c>
      <c r="Q6" s="768">
        <v>0.15</v>
      </c>
      <c r="R6" s="769">
        <v>44320</v>
      </c>
      <c r="S6" s="750">
        <v>3.6</v>
      </c>
      <c r="T6" s="390"/>
      <c r="U6" s="329"/>
      <c r="V6" s="448"/>
      <c r="W6" s="448"/>
      <c r="X6" s="447" t="s">
        <v>758</v>
      </c>
      <c r="Y6" s="393">
        <f t="shared" si="0"/>
        <v>0</v>
      </c>
      <c r="Z6" s="668" t="s">
        <v>1251</v>
      </c>
      <c r="AA6" s="669">
        <v>3.2</v>
      </c>
      <c r="AB6" s="670">
        <v>0.04</v>
      </c>
      <c r="AC6" s="670">
        <v>0.15</v>
      </c>
      <c r="AD6" s="671">
        <v>7.2999999999999995E-2</v>
      </c>
      <c r="AE6" s="672">
        <v>4.2</v>
      </c>
      <c r="AF6" s="517"/>
    </row>
    <row r="7" spans="1:32" ht="21">
      <c r="A7" s="5" t="s">
        <v>433</v>
      </c>
      <c r="B7" s="7" t="s">
        <v>703</v>
      </c>
      <c r="C7" s="475">
        <v>3.7</v>
      </c>
      <c r="D7" s="238">
        <v>0.18</v>
      </c>
      <c r="E7" s="238">
        <v>0.15</v>
      </c>
      <c r="F7" s="237">
        <v>0</v>
      </c>
      <c r="G7" s="477">
        <f t="shared" si="3"/>
        <v>4.2549999999999999</v>
      </c>
      <c r="H7" s="390" t="s">
        <v>694</v>
      </c>
      <c r="I7" s="332">
        <v>3.14</v>
      </c>
      <c r="J7" s="238">
        <v>0.12</v>
      </c>
      <c r="K7" s="238">
        <v>0.15</v>
      </c>
      <c r="L7" s="237">
        <v>75</v>
      </c>
      <c r="M7" s="333">
        <f t="shared" ref="M7:M14" si="4">I7*(18%-J7)+I7*K7+I7</f>
        <v>3.7994000000000003</v>
      </c>
      <c r="N7" s="390" t="s">
        <v>752</v>
      </c>
      <c r="O7" s="515">
        <v>2.48</v>
      </c>
      <c r="P7" s="448">
        <v>0.12</v>
      </c>
      <c r="Q7" s="448">
        <v>0.15</v>
      </c>
      <c r="R7" s="516"/>
      <c r="S7" s="393">
        <f t="shared" si="2"/>
        <v>3.0007999999999999</v>
      </c>
      <c r="T7" s="333" t="s">
        <v>1546</v>
      </c>
      <c r="U7" s="850">
        <v>3.42</v>
      </c>
      <c r="V7" s="851">
        <v>0.04</v>
      </c>
      <c r="W7" s="851">
        <v>0.15</v>
      </c>
      <c r="X7" s="444" t="s">
        <v>758</v>
      </c>
      <c r="Y7" s="852">
        <f t="shared" si="0"/>
        <v>4.4117999999999995</v>
      </c>
      <c r="Z7" s="390" t="s">
        <v>1252</v>
      </c>
      <c r="AA7" s="329">
        <v>2.73</v>
      </c>
      <c r="AB7" s="448">
        <v>0.04</v>
      </c>
      <c r="AC7" s="448">
        <v>0.05</v>
      </c>
      <c r="AD7" s="648" t="s">
        <v>1092</v>
      </c>
      <c r="AE7" s="500">
        <f t="shared" si="1"/>
        <v>3.2486999999999999</v>
      </c>
    </row>
    <row r="8" spans="1:32">
      <c r="A8" s="5" t="s">
        <v>718</v>
      </c>
      <c r="B8" s="7" t="s">
        <v>716</v>
      </c>
      <c r="C8" s="128">
        <v>3.72</v>
      </c>
      <c r="D8" s="173">
        <v>0.18</v>
      </c>
      <c r="E8" s="173">
        <v>0.15</v>
      </c>
      <c r="F8" s="129">
        <v>0</v>
      </c>
      <c r="G8" s="175">
        <f t="shared" si="3"/>
        <v>4.2780000000000005</v>
      </c>
      <c r="H8" s="390" t="s">
        <v>699</v>
      </c>
      <c r="I8" s="329">
        <v>3.04</v>
      </c>
      <c r="J8" s="173">
        <v>0.04</v>
      </c>
      <c r="K8" s="173">
        <v>0.15</v>
      </c>
      <c r="L8" s="129">
        <v>75</v>
      </c>
      <c r="M8" s="330">
        <f t="shared" si="4"/>
        <v>3.9215999999999998</v>
      </c>
      <c r="N8" s="390" t="s">
        <v>751</v>
      </c>
      <c r="O8" s="329">
        <v>2.56</v>
      </c>
      <c r="P8" s="173">
        <v>0.04</v>
      </c>
      <c r="Q8" s="173">
        <v>0.05</v>
      </c>
      <c r="R8" s="129"/>
      <c r="S8" s="393">
        <f t="shared" si="2"/>
        <v>3.0464000000000002</v>
      </c>
      <c r="T8" s="390" t="s">
        <v>760</v>
      </c>
      <c r="U8" s="329">
        <v>2.92</v>
      </c>
      <c r="V8" s="173">
        <v>0.04</v>
      </c>
      <c r="W8" s="173">
        <v>0.15</v>
      </c>
      <c r="X8" s="447" t="s">
        <v>758</v>
      </c>
      <c r="Y8" s="393">
        <f t="shared" si="0"/>
        <v>3.7667999999999999</v>
      </c>
      <c r="Z8" s="390" t="s">
        <v>1458</v>
      </c>
      <c r="AA8" s="329">
        <v>3.77</v>
      </c>
      <c r="AB8" s="173">
        <v>0.04</v>
      </c>
      <c r="AC8" s="173">
        <v>0.15</v>
      </c>
      <c r="AD8" s="648">
        <v>7.2999999999999995E-2</v>
      </c>
      <c r="AE8" s="500">
        <f>AA8*(18%-AB8)+AA8*AC8+AA8+AD8</f>
        <v>4.9363000000000001</v>
      </c>
    </row>
    <row r="9" spans="1:32">
      <c r="A9" s="5" t="s">
        <v>719</v>
      </c>
      <c r="B9" s="7" t="s">
        <v>704</v>
      </c>
      <c r="C9" s="468">
        <v>4.3899999999999997</v>
      </c>
      <c r="D9" s="238">
        <v>0.18</v>
      </c>
      <c r="E9" s="238">
        <v>0.15</v>
      </c>
      <c r="F9" s="237">
        <v>0</v>
      </c>
      <c r="G9" s="333">
        <f t="shared" si="3"/>
        <v>5.0484999999999998</v>
      </c>
      <c r="H9" s="390" t="s">
        <v>698</v>
      </c>
      <c r="I9" s="329">
        <v>3.37</v>
      </c>
      <c r="J9" s="173">
        <v>0.04</v>
      </c>
      <c r="K9" s="173">
        <v>0.15</v>
      </c>
      <c r="L9" s="129">
        <v>75</v>
      </c>
      <c r="M9" s="330">
        <f t="shared" si="4"/>
        <v>4.3472999999999997</v>
      </c>
      <c r="N9" s="390" t="s">
        <v>752</v>
      </c>
      <c r="O9" s="329"/>
      <c r="P9" s="173"/>
      <c r="Q9" s="173"/>
      <c r="R9" s="129"/>
      <c r="S9" s="393">
        <f t="shared" si="2"/>
        <v>0</v>
      </c>
      <c r="T9" s="390"/>
      <c r="U9" s="329"/>
      <c r="V9" s="173"/>
      <c r="W9" s="173"/>
      <c r="X9" s="447" t="s">
        <v>758</v>
      </c>
      <c r="Y9" s="393">
        <f t="shared" si="0"/>
        <v>0</v>
      </c>
      <c r="Z9" s="390"/>
      <c r="AA9" s="329"/>
      <c r="AB9" s="173"/>
      <c r="AC9" s="173"/>
      <c r="AD9" s="648"/>
      <c r="AE9" s="500">
        <f t="shared" si="1"/>
        <v>0</v>
      </c>
    </row>
    <row r="10" spans="1:32">
      <c r="A10" s="5" t="s">
        <v>434</v>
      </c>
      <c r="B10" s="7" t="s">
        <v>714</v>
      </c>
      <c r="C10" s="128">
        <v>5.45</v>
      </c>
      <c r="D10" s="173">
        <v>0.18</v>
      </c>
      <c r="E10" s="173">
        <v>0.15</v>
      </c>
      <c r="F10" s="129" t="s">
        <v>715</v>
      </c>
      <c r="G10" s="391">
        <f t="shared" si="3"/>
        <v>6.2675000000000001</v>
      </c>
      <c r="H10" s="390" t="s">
        <v>697</v>
      </c>
      <c r="I10" s="329">
        <v>3.87</v>
      </c>
      <c r="J10" s="173">
        <v>0.04</v>
      </c>
      <c r="K10" s="173">
        <v>0.15</v>
      </c>
      <c r="L10" s="129">
        <v>75</v>
      </c>
      <c r="M10" s="330">
        <f t="shared" si="4"/>
        <v>4.9923000000000002</v>
      </c>
      <c r="N10" s="390" t="s">
        <v>922</v>
      </c>
      <c r="O10" s="329">
        <v>2.79</v>
      </c>
      <c r="P10" s="173">
        <v>0.12</v>
      </c>
      <c r="Q10" s="173">
        <v>0.05</v>
      </c>
      <c r="R10" s="129"/>
      <c r="S10" s="393">
        <f t="shared" si="2"/>
        <v>3.0969000000000002</v>
      </c>
      <c r="T10" s="390"/>
      <c r="U10" s="329"/>
      <c r="V10" s="173"/>
      <c r="W10" s="173"/>
      <c r="X10" s="447" t="s">
        <v>758</v>
      </c>
      <c r="Y10" s="393">
        <f t="shared" si="0"/>
        <v>0</v>
      </c>
      <c r="Z10" s="390"/>
      <c r="AA10" s="329"/>
      <c r="AB10" s="173"/>
      <c r="AC10" s="173"/>
      <c r="AD10" s="648"/>
      <c r="AE10" s="500">
        <f t="shared" si="1"/>
        <v>0</v>
      </c>
    </row>
    <row r="11" spans="1:32">
      <c r="A11" s="5" t="s">
        <v>720</v>
      </c>
      <c r="B11" s="7" t="s">
        <v>712</v>
      </c>
      <c r="C11" s="332">
        <v>3.92</v>
      </c>
      <c r="D11" s="336">
        <v>0.18</v>
      </c>
      <c r="E11" s="336">
        <v>0.15</v>
      </c>
      <c r="F11" s="332">
        <v>0</v>
      </c>
      <c r="G11" s="333">
        <f t="shared" si="3"/>
        <v>4.508</v>
      </c>
      <c r="H11" s="390" t="s">
        <v>695</v>
      </c>
      <c r="I11" s="329">
        <v>3.58</v>
      </c>
      <c r="J11" s="173">
        <v>0.04</v>
      </c>
      <c r="K11" s="173">
        <v>0.15</v>
      </c>
      <c r="L11" s="129">
        <v>75</v>
      </c>
      <c r="M11" s="330">
        <f t="shared" si="4"/>
        <v>4.6181999999999999</v>
      </c>
      <c r="N11" s="390"/>
      <c r="O11" s="329"/>
      <c r="P11" s="173"/>
      <c r="Q11" s="173"/>
      <c r="R11" s="129"/>
      <c r="S11" s="393">
        <f t="shared" si="2"/>
        <v>0</v>
      </c>
      <c r="T11" s="390"/>
      <c r="U11" s="329"/>
      <c r="V11" s="173"/>
      <c r="W11" s="173"/>
      <c r="X11" s="447" t="s">
        <v>758</v>
      </c>
      <c r="Y11" s="393">
        <f t="shared" si="0"/>
        <v>0</v>
      </c>
      <c r="Z11" s="390"/>
      <c r="AA11" s="329"/>
      <c r="AB11" s="173"/>
      <c r="AC11" s="173"/>
      <c r="AD11" s="648"/>
      <c r="AE11" s="500">
        <f t="shared" si="1"/>
        <v>0</v>
      </c>
    </row>
    <row r="12" spans="1:32">
      <c r="A12" s="5" t="s">
        <v>721</v>
      </c>
      <c r="B12" s="7" t="s">
        <v>713</v>
      </c>
      <c r="C12" s="128" t="s">
        <v>498</v>
      </c>
      <c r="D12" s="173"/>
      <c r="E12" s="173"/>
      <c r="F12" s="129"/>
      <c r="G12" s="175"/>
      <c r="H12" s="390" t="s">
        <v>696</v>
      </c>
      <c r="I12" s="389">
        <v>3.6</v>
      </c>
      <c r="J12" s="334">
        <v>0.04</v>
      </c>
      <c r="K12" s="334">
        <v>0.15</v>
      </c>
      <c r="L12" s="127">
        <v>75</v>
      </c>
      <c r="M12" s="330">
        <f t="shared" si="4"/>
        <v>4.6440000000000001</v>
      </c>
      <c r="N12" s="390"/>
      <c r="O12" s="389"/>
      <c r="P12" s="334"/>
      <c r="Q12" s="334"/>
      <c r="R12" s="129"/>
      <c r="S12" s="393">
        <f t="shared" si="2"/>
        <v>0</v>
      </c>
      <c r="T12" s="390"/>
      <c r="U12" s="389"/>
      <c r="V12" s="334"/>
      <c r="W12" s="334"/>
      <c r="X12" s="447" t="s">
        <v>758</v>
      </c>
      <c r="Y12" s="393">
        <f t="shared" si="0"/>
        <v>0</v>
      </c>
      <c r="Z12" s="390"/>
      <c r="AA12" s="389"/>
      <c r="AB12" s="334"/>
      <c r="AC12" s="334"/>
      <c r="AD12" s="648"/>
      <c r="AE12" s="500">
        <f t="shared" si="1"/>
        <v>0</v>
      </c>
    </row>
    <row r="13" spans="1:32">
      <c r="A13" s="5" t="s">
        <v>722</v>
      </c>
      <c r="B13" s="7" t="s">
        <v>711</v>
      </c>
      <c r="C13" s="128">
        <v>2.86</v>
      </c>
      <c r="D13" s="173">
        <v>0.18</v>
      </c>
      <c r="E13" s="173">
        <v>0.15</v>
      </c>
      <c r="F13" s="129">
        <v>0</v>
      </c>
      <c r="G13" s="175">
        <f t="shared" si="3"/>
        <v>3.2889999999999997</v>
      </c>
      <c r="H13" s="335" t="s">
        <v>700</v>
      </c>
      <c r="I13" s="129" t="s">
        <v>498</v>
      </c>
      <c r="J13" s="173"/>
      <c r="K13" s="173"/>
      <c r="L13" s="176"/>
      <c r="M13" s="330"/>
      <c r="N13" s="335"/>
      <c r="O13" s="129"/>
      <c r="P13" s="173"/>
      <c r="Q13" s="173"/>
      <c r="R13" s="129"/>
      <c r="S13" s="393">
        <f t="shared" si="2"/>
        <v>0</v>
      </c>
      <c r="T13" s="335"/>
      <c r="U13" s="129"/>
      <c r="V13" s="173"/>
      <c r="W13" s="173"/>
      <c r="X13" s="447" t="s">
        <v>758</v>
      </c>
      <c r="Y13" s="393">
        <f t="shared" si="0"/>
        <v>0</v>
      </c>
      <c r="Z13" s="335"/>
      <c r="AA13" s="129"/>
      <c r="AB13" s="173"/>
      <c r="AC13" s="173"/>
      <c r="AD13" s="447"/>
      <c r="AE13" s="500">
        <f t="shared" si="1"/>
        <v>0</v>
      </c>
    </row>
    <row r="14" spans="1:32">
      <c r="A14" s="5" t="s">
        <v>617</v>
      </c>
      <c r="B14" s="7" t="s">
        <v>710</v>
      </c>
      <c r="C14" s="128" t="s">
        <v>618</v>
      </c>
      <c r="D14" s="173">
        <v>0.12</v>
      </c>
      <c r="E14" s="173">
        <v>0.15</v>
      </c>
      <c r="F14" s="129">
        <v>0</v>
      </c>
      <c r="G14" s="175"/>
      <c r="H14" s="390" t="s">
        <v>701</v>
      </c>
      <c r="I14" s="329">
        <v>12.37</v>
      </c>
      <c r="J14" s="173">
        <v>0.12</v>
      </c>
      <c r="K14" s="173">
        <v>0.05</v>
      </c>
      <c r="L14" s="129">
        <v>75</v>
      </c>
      <c r="M14" s="330">
        <f t="shared" si="4"/>
        <v>13.730699999999999</v>
      </c>
      <c r="N14" s="390"/>
      <c r="O14" s="329"/>
      <c r="P14" s="173"/>
      <c r="Q14" s="173"/>
      <c r="R14" s="129"/>
      <c r="S14" s="393">
        <f t="shared" si="2"/>
        <v>0</v>
      </c>
      <c r="T14" s="390"/>
      <c r="U14" s="329"/>
      <c r="V14" s="173"/>
      <c r="W14" s="173"/>
      <c r="X14" s="447" t="s">
        <v>758</v>
      </c>
      <c r="Y14" s="393">
        <f t="shared" si="0"/>
        <v>0</v>
      </c>
      <c r="Z14" s="390"/>
      <c r="AA14" s="329"/>
      <c r="AB14" s="173"/>
      <c r="AC14" s="173"/>
      <c r="AD14" s="447"/>
      <c r="AE14" s="500">
        <f t="shared" si="1"/>
        <v>0</v>
      </c>
    </row>
    <row r="15" spans="1:32">
      <c r="A15" s="331" t="s">
        <v>723</v>
      </c>
      <c r="B15" s="392" t="s">
        <v>702</v>
      </c>
      <c r="C15" s="468">
        <v>3.17</v>
      </c>
      <c r="D15" s="238">
        <v>0.18</v>
      </c>
      <c r="E15" s="238">
        <v>0.05</v>
      </c>
      <c r="F15" s="237">
        <v>0</v>
      </c>
      <c r="G15" s="333">
        <f t="shared" si="3"/>
        <v>3.3285</v>
      </c>
      <c r="H15" s="335" t="s">
        <v>700</v>
      </c>
      <c r="I15" s="129" t="s">
        <v>498</v>
      </c>
      <c r="J15" s="173"/>
      <c r="K15" s="173"/>
      <c r="L15" s="174"/>
      <c r="M15" s="129"/>
      <c r="N15" s="390" t="s">
        <v>753</v>
      </c>
      <c r="O15" s="329">
        <v>2.56</v>
      </c>
      <c r="P15" s="173">
        <v>0.04</v>
      </c>
      <c r="Q15" s="173">
        <v>0.05</v>
      </c>
      <c r="R15" s="174"/>
      <c r="S15" s="393">
        <f t="shared" si="2"/>
        <v>3.0464000000000002</v>
      </c>
      <c r="T15" s="390"/>
      <c r="U15" s="329"/>
      <c r="V15" s="173"/>
      <c r="W15" s="173"/>
      <c r="X15" s="447" t="s">
        <v>758</v>
      </c>
      <c r="Y15" s="393">
        <f t="shared" si="0"/>
        <v>0</v>
      </c>
      <c r="Z15" s="390"/>
      <c r="AA15" s="329"/>
      <c r="AB15" s="173"/>
      <c r="AC15" s="173"/>
      <c r="AD15" s="447"/>
      <c r="AE15" s="500">
        <f t="shared" si="1"/>
        <v>0</v>
      </c>
    </row>
    <row r="16" spans="1:32" ht="19.5" thickBot="1">
      <c r="A16" s="331" t="s">
        <v>706</v>
      </c>
      <c r="B16" s="432" t="s">
        <v>707</v>
      </c>
      <c r="C16" s="469">
        <v>4.45</v>
      </c>
      <c r="D16" s="433">
        <v>0.18</v>
      </c>
      <c r="E16" s="433">
        <v>0.05</v>
      </c>
      <c r="F16" s="434">
        <v>0</v>
      </c>
      <c r="G16" s="435">
        <f t="shared" si="3"/>
        <v>4.6725000000000003</v>
      </c>
      <c r="H16" s="423" t="s">
        <v>700</v>
      </c>
      <c r="I16" s="424" t="s">
        <v>498</v>
      </c>
      <c r="J16" s="425"/>
      <c r="K16" s="425"/>
      <c r="L16" s="426"/>
      <c r="M16" s="424"/>
      <c r="N16" s="423"/>
      <c r="O16" s="424"/>
      <c r="P16" s="425"/>
      <c r="Q16" s="425"/>
      <c r="R16" s="426"/>
      <c r="S16" s="424"/>
      <c r="T16" s="423"/>
      <c r="U16" s="424"/>
      <c r="V16" s="425"/>
      <c r="W16" s="425"/>
      <c r="X16" s="447" t="s">
        <v>758</v>
      </c>
      <c r="Y16" s="424"/>
      <c r="Z16" s="423"/>
      <c r="AA16" s="424"/>
      <c r="AB16" s="425"/>
      <c r="AC16" s="425"/>
      <c r="AD16" s="447"/>
      <c r="AE16" s="650"/>
    </row>
    <row r="17" spans="1:31" ht="19.5" thickBot="1">
      <c r="A17" s="431"/>
      <c r="B17" s="436" t="s">
        <v>742</v>
      </c>
      <c r="C17" s="437"/>
      <c r="D17" s="438"/>
      <c r="E17" s="438"/>
      <c r="F17" s="437"/>
      <c r="G17" s="439"/>
      <c r="H17" s="440" t="s">
        <v>743</v>
      </c>
      <c r="I17" s="437"/>
      <c r="J17" s="438"/>
      <c r="K17" s="438"/>
      <c r="L17" s="441"/>
      <c r="M17" s="439"/>
      <c r="N17" s="2573" t="s">
        <v>756</v>
      </c>
      <c r="O17" s="2574"/>
      <c r="P17" s="427"/>
      <c r="Q17" s="427"/>
      <c r="R17" s="428" t="s">
        <v>745</v>
      </c>
      <c r="S17" s="429"/>
      <c r="T17" s="2573" t="s">
        <v>759</v>
      </c>
      <c r="U17" s="2574"/>
      <c r="V17" s="427"/>
      <c r="W17" s="427"/>
      <c r="X17" s="428"/>
      <c r="Y17" s="429"/>
      <c r="Z17" s="2573" t="s">
        <v>759</v>
      </c>
      <c r="AA17" s="2574"/>
      <c r="AB17" s="427"/>
      <c r="AC17" s="427"/>
      <c r="AD17" s="428"/>
      <c r="AE17" s="651"/>
    </row>
    <row r="18" spans="1:31" ht="19.5" thickBot="1">
      <c r="N18" s="430" t="s">
        <v>755</v>
      </c>
      <c r="O18" s="427"/>
      <c r="P18" s="427"/>
      <c r="Q18" s="427"/>
      <c r="R18" s="427"/>
      <c r="S18" s="449"/>
    </row>
    <row r="19" spans="1:31">
      <c r="A19" s="408" t="s">
        <v>44</v>
      </c>
      <c r="B19" s="2569" t="s">
        <v>641</v>
      </c>
      <c r="C19" s="2569"/>
      <c r="D19" s="2569"/>
      <c r="E19" s="2569"/>
      <c r="F19" s="2569"/>
      <c r="G19" s="2569"/>
    </row>
    <row r="20" spans="1:31">
      <c r="A20" s="5" t="s">
        <v>724</v>
      </c>
      <c r="B20" s="843" t="s">
        <v>726</v>
      </c>
      <c r="C20" s="844">
        <v>1.87</v>
      </c>
      <c r="D20" s="845">
        <v>0.12</v>
      </c>
      <c r="E20" s="845">
        <v>0</v>
      </c>
      <c r="F20" s="846">
        <v>0</v>
      </c>
      <c r="G20" s="847" t="s">
        <v>56</v>
      </c>
      <c r="H20" s="529" t="s">
        <v>964</v>
      </c>
    </row>
    <row r="21" spans="1:31">
      <c r="A21" s="5"/>
      <c r="B21" s="746" t="s">
        <v>726</v>
      </c>
      <c r="C21" s="747">
        <v>1.87</v>
      </c>
      <c r="D21" s="748">
        <v>0</v>
      </c>
      <c r="E21" s="748">
        <v>0</v>
      </c>
      <c r="F21" s="749">
        <v>80</v>
      </c>
      <c r="G21" s="750">
        <v>2</v>
      </c>
      <c r="H21" s="751">
        <v>44369</v>
      </c>
    </row>
    <row r="22" spans="1:31">
      <c r="A22" s="5" t="s">
        <v>725</v>
      </c>
      <c r="B22" s="7" t="s">
        <v>727</v>
      </c>
      <c r="C22" s="394">
        <v>2.9</v>
      </c>
      <c r="D22" s="395">
        <v>0.12</v>
      </c>
      <c r="E22" s="395">
        <v>0</v>
      </c>
      <c r="F22" s="396">
        <v>75</v>
      </c>
      <c r="G22" s="397">
        <f>C22*(18%-D22)+C22*E22+C22</f>
        <v>3.0739999999999998</v>
      </c>
    </row>
    <row r="23" spans="1:31" ht="19.5" thickBot="1">
      <c r="A23" s="331" t="s">
        <v>309</v>
      </c>
      <c r="B23" s="835" t="s">
        <v>728</v>
      </c>
      <c r="C23" s="836">
        <v>1.38</v>
      </c>
      <c r="D23" s="837">
        <v>0.12</v>
      </c>
      <c r="E23" s="837">
        <v>0</v>
      </c>
      <c r="F23" s="836">
        <v>0</v>
      </c>
      <c r="G23" s="838">
        <f>C23*(18%-D23)+C23*E23+C23</f>
        <v>1.4627999999999999</v>
      </c>
      <c r="H23" s="834">
        <v>44369</v>
      </c>
      <c r="O23">
        <v>2.76</v>
      </c>
    </row>
    <row r="24" spans="1:31" ht="19.5" thickBot="1">
      <c r="B24" s="575" t="s">
        <v>744</v>
      </c>
      <c r="C24" s="576"/>
      <c r="D24" s="577"/>
      <c r="E24" s="577"/>
      <c r="F24" s="576"/>
      <c r="G24" s="578"/>
    </row>
    <row r="25" spans="1:31" ht="19.5" thickBot="1">
      <c r="B25" s="622" t="s">
        <v>1127</v>
      </c>
      <c r="C25" s="623">
        <v>1.69</v>
      </c>
      <c r="D25" s="624">
        <v>0.12</v>
      </c>
      <c r="E25" s="624"/>
      <c r="F25" s="625">
        <v>7.88</v>
      </c>
      <c r="G25" s="627">
        <v>1.86</v>
      </c>
      <c r="H25" s="626" t="s">
        <v>1219</v>
      </c>
    </row>
    <row r="26" spans="1:31" ht="19.5" thickBot="1">
      <c r="B26" s="839" t="s">
        <v>1218</v>
      </c>
      <c r="C26" s="840">
        <v>1.29</v>
      </c>
      <c r="D26" s="841">
        <v>0.12</v>
      </c>
      <c r="E26" s="841"/>
      <c r="F26" s="840">
        <v>0</v>
      </c>
      <c r="G26" s="842">
        <v>1.34</v>
      </c>
      <c r="H26" s="833">
        <v>44369</v>
      </c>
    </row>
    <row r="29" spans="1:31">
      <c r="A29" s="408" t="s">
        <v>44</v>
      </c>
      <c r="B29" s="2569" t="s">
        <v>648</v>
      </c>
      <c r="C29" s="2569"/>
      <c r="D29" s="2569"/>
      <c r="E29" s="2569"/>
      <c r="F29" s="2569"/>
      <c r="G29" s="2569"/>
    </row>
    <row r="30" spans="1:31" ht="21">
      <c r="A30" s="689" t="s">
        <v>1284</v>
      </c>
      <c r="B30" s="690"/>
      <c r="C30" s="399">
        <v>3.29</v>
      </c>
      <c r="D30" s="443">
        <v>0.06</v>
      </c>
      <c r="E30" s="443">
        <v>0.15</v>
      </c>
      <c r="F30" s="444">
        <v>0.33</v>
      </c>
      <c r="G30" s="476">
        <f>(C30*D30)+(C30*E30)+(C30+F30)</f>
        <v>4.3109000000000002</v>
      </c>
      <c r="H30" s="688">
        <v>44265</v>
      </c>
    </row>
    <row r="31" spans="1:31">
      <c r="A31" s="5"/>
      <c r="B31" s="7"/>
      <c r="C31" s="394">
        <v>2.9</v>
      </c>
      <c r="D31" s="395">
        <v>0.12</v>
      </c>
      <c r="E31" s="395">
        <v>0</v>
      </c>
      <c r="F31" s="396">
        <v>75</v>
      </c>
      <c r="G31" s="397">
        <f>C31*(18%-D31)+C31*E31+C31</f>
        <v>3.0739999999999998</v>
      </c>
    </row>
    <row r="32" spans="1:31" ht="19.5" thickBot="1">
      <c r="A32" s="331"/>
      <c r="B32" s="432"/>
      <c r="C32" s="424">
        <v>1.33</v>
      </c>
      <c r="D32" s="425">
        <v>0.12</v>
      </c>
      <c r="E32" s="425">
        <v>0</v>
      </c>
      <c r="F32" s="424">
        <v>75</v>
      </c>
      <c r="G32" s="442">
        <f>C32*(18%-D32)+C32*E32+C32</f>
        <v>1.4098000000000002</v>
      </c>
    </row>
    <row r="33" spans="2:7" ht="19.5" thickBot="1">
      <c r="B33" s="575"/>
      <c r="C33" s="576"/>
      <c r="D33" s="577"/>
      <c r="E33" s="577"/>
      <c r="F33" s="576"/>
      <c r="G33" s="578"/>
    </row>
    <row r="34" spans="2:7" ht="19.5" thickBot="1">
      <c r="B34" s="622"/>
      <c r="C34" s="623">
        <v>1.69</v>
      </c>
      <c r="D34" s="624">
        <v>0.12</v>
      </c>
      <c r="E34" s="624"/>
      <c r="F34" s="625">
        <v>7.88</v>
      </c>
      <c r="G34" s="627">
        <v>1.86</v>
      </c>
    </row>
    <row r="35" spans="2:7" ht="19.5" thickBot="1">
      <c r="B35" s="7"/>
      <c r="C35" s="129">
        <v>1.18</v>
      </c>
      <c r="D35" s="173">
        <v>0.12</v>
      </c>
      <c r="E35" s="173"/>
      <c r="F35" s="129">
        <v>7.88</v>
      </c>
      <c r="G35" s="628">
        <v>1.34</v>
      </c>
    </row>
    <row r="39" spans="2:7">
      <c r="D39" s="456"/>
      <c r="E39" s="686"/>
      <c r="F39" s="687"/>
    </row>
  </sheetData>
  <mergeCells count="10">
    <mergeCell ref="B29:G29"/>
    <mergeCell ref="Z2:AE2"/>
    <mergeCell ref="Z17:AA17"/>
    <mergeCell ref="B19:G19"/>
    <mergeCell ref="N17:O17"/>
    <mergeCell ref="T2:Y2"/>
    <mergeCell ref="T17:U17"/>
    <mergeCell ref="B2:G2"/>
    <mergeCell ref="H2:M2"/>
    <mergeCell ref="N2:S2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>
  <dimension ref="B2:N50"/>
  <sheetViews>
    <sheetView zoomScale="98" zoomScaleNormal="98" workbookViewId="0">
      <selection activeCell="F16" sqref="F16"/>
    </sheetView>
  </sheetViews>
  <sheetFormatPr defaultRowHeight="15"/>
  <cols>
    <col min="2" max="2" width="15.85546875" style="8" customWidth="1"/>
    <col min="3" max="3" width="18" style="8" bestFit="1" customWidth="1"/>
    <col min="4" max="4" width="15.140625" style="8" bestFit="1" customWidth="1"/>
    <col min="5" max="5" width="23.28515625" style="8" bestFit="1" customWidth="1"/>
    <col min="6" max="6" width="12.5703125" style="8" bestFit="1" customWidth="1"/>
    <col min="7" max="7" width="84.42578125" style="8" bestFit="1" customWidth="1"/>
    <col min="8" max="8" width="14.140625" style="8" bestFit="1" customWidth="1"/>
    <col min="9" max="9" width="28.5703125" style="8" bestFit="1" customWidth="1"/>
    <col min="10" max="10" width="19.42578125" customWidth="1"/>
  </cols>
  <sheetData>
    <row r="2" spans="2:14" ht="39.75" customHeight="1" thickBot="1"/>
    <row r="3" spans="2:14" s="718" customFormat="1" ht="16.5" thickBot="1">
      <c r="B3" s="760" t="s">
        <v>1318</v>
      </c>
      <c r="C3" s="719" t="s">
        <v>1319</v>
      </c>
      <c r="D3" s="719" t="s">
        <v>1320</v>
      </c>
      <c r="E3" s="719" t="s">
        <v>1321</v>
      </c>
      <c r="F3" s="719" t="s">
        <v>289</v>
      </c>
      <c r="G3" s="719" t="s">
        <v>653</v>
      </c>
      <c r="H3" s="719" t="s">
        <v>1335</v>
      </c>
      <c r="I3" s="759" t="s">
        <v>1400</v>
      </c>
      <c r="J3" s="752"/>
      <c r="K3" s="752"/>
      <c r="L3" s="752"/>
      <c r="M3" s="752"/>
      <c r="N3" s="752"/>
    </row>
    <row r="4" spans="2:14" ht="15" customHeight="1">
      <c r="B4" s="721"/>
      <c r="C4" s="721" t="s">
        <v>435</v>
      </c>
      <c r="D4" s="762">
        <v>44292</v>
      </c>
      <c r="E4" s="721" t="s">
        <v>298</v>
      </c>
      <c r="F4" s="720">
        <v>2000</v>
      </c>
      <c r="G4" s="822" t="s">
        <v>1323</v>
      </c>
      <c r="H4" s="781" t="s">
        <v>1334</v>
      </c>
      <c r="I4" s="765"/>
      <c r="J4" s="5"/>
      <c r="K4" s="5"/>
      <c r="L4" s="5"/>
      <c r="M4" s="5"/>
      <c r="N4" s="5"/>
    </row>
    <row r="5" spans="2:14" ht="15" customHeight="1">
      <c r="B5" s="721"/>
      <c r="C5" s="721" t="s">
        <v>1324</v>
      </c>
      <c r="D5" s="762">
        <v>44281</v>
      </c>
      <c r="E5" s="721" t="s">
        <v>301</v>
      </c>
      <c r="F5" s="720">
        <v>1000</v>
      </c>
      <c r="G5" s="721" t="s">
        <v>1325</v>
      </c>
      <c r="H5" s="781" t="s">
        <v>1334</v>
      </c>
      <c r="I5" s="765"/>
      <c r="J5" s="5"/>
      <c r="K5" s="5"/>
      <c r="L5" s="5"/>
      <c r="M5" s="5"/>
      <c r="N5" s="5"/>
    </row>
    <row r="6" spans="2:14" ht="15" customHeight="1">
      <c r="B6" s="761">
        <v>44295</v>
      </c>
      <c r="C6" s="721" t="s">
        <v>1247</v>
      </c>
      <c r="D6" s="762">
        <v>44346</v>
      </c>
      <c r="E6" s="721" t="s">
        <v>1326</v>
      </c>
      <c r="F6" s="720">
        <v>1500</v>
      </c>
      <c r="G6" s="721" t="s">
        <v>1327</v>
      </c>
      <c r="H6" s="781" t="s">
        <v>1334</v>
      </c>
      <c r="I6" s="765" t="s">
        <v>1336</v>
      </c>
      <c r="J6" s="5"/>
      <c r="K6" s="5"/>
      <c r="L6" s="5"/>
      <c r="M6" s="5"/>
      <c r="N6" s="5"/>
    </row>
    <row r="7" spans="2:14" ht="15" customHeight="1">
      <c r="B7" s="721"/>
      <c r="C7" s="721" t="s">
        <v>1328</v>
      </c>
      <c r="D7" s="762">
        <v>44280</v>
      </c>
      <c r="E7" s="721" t="s">
        <v>301</v>
      </c>
      <c r="F7" s="720">
        <v>1208</v>
      </c>
      <c r="G7" s="721" t="s">
        <v>1329</v>
      </c>
      <c r="H7" s="781" t="s">
        <v>1334</v>
      </c>
      <c r="I7" s="765"/>
      <c r="J7" s="5"/>
      <c r="K7" s="5"/>
      <c r="L7" s="5"/>
      <c r="M7" s="5"/>
      <c r="N7" s="5"/>
    </row>
    <row r="8" spans="2:14" ht="15" customHeight="1">
      <c r="B8" s="762">
        <v>44279</v>
      </c>
      <c r="C8" s="721" t="s">
        <v>1331</v>
      </c>
      <c r="D8" s="762">
        <v>44281</v>
      </c>
      <c r="E8" s="721" t="s">
        <v>1332</v>
      </c>
      <c r="F8" s="721">
        <v>430</v>
      </c>
      <c r="G8" s="721" t="s">
        <v>1333</v>
      </c>
      <c r="H8" s="781" t="s">
        <v>1334</v>
      </c>
      <c r="I8" s="765"/>
      <c r="J8" s="5"/>
      <c r="K8" s="5"/>
      <c r="L8" s="5"/>
      <c r="M8" s="5"/>
      <c r="N8" s="5"/>
    </row>
    <row r="9" spans="2:14" ht="15" customHeight="1">
      <c r="B9" s="737"/>
      <c r="C9" s="737" t="s">
        <v>641</v>
      </c>
      <c r="D9" s="737" t="s">
        <v>1369</v>
      </c>
      <c r="E9" s="737" t="s">
        <v>1344</v>
      </c>
      <c r="F9" s="737">
        <v>0.57399999999999995</v>
      </c>
      <c r="G9" s="737" t="s">
        <v>1356</v>
      </c>
      <c r="H9" s="781" t="s">
        <v>1334</v>
      </c>
      <c r="I9" s="765" t="s">
        <v>1357</v>
      </c>
      <c r="J9" s="5"/>
      <c r="K9" s="5"/>
      <c r="L9" s="5"/>
      <c r="M9" s="5"/>
      <c r="N9" s="5"/>
    </row>
    <row r="10" spans="2:14" ht="15.75">
      <c r="B10" s="761">
        <v>44309</v>
      </c>
      <c r="C10" s="721" t="s">
        <v>1341</v>
      </c>
      <c r="D10" s="762">
        <v>44313</v>
      </c>
      <c r="E10" s="721" t="s">
        <v>301</v>
      </c>
      <c r="F10" s="720">
        <v>25000</v>
      </c>
      <c r="G10" s="2581" t="s">
        <v>1330</v>
      </c>
      <c r="H10" s="781" t="s">
        <v>1334</v>
      </c>
      <c r="I10" s="770">
        <v>44500</v>
      </c>
      <c r="J10" s="5"/>
      <c r="K10" s="5"/>
      <c r="L10" s="5"/>
      <c r="M10" s="5"/>
      <c r="N10" s="5"/>
    </row>
    <row r="11" spans="2:14" ht="15.75">
      <c r="B11" s="721"/>
      <c r="C11" s="721" t="s">
        <v>1342</v>
      </c>
      <c r="D11" s="762">
        <v>44314</v>
      </c>
      <c r="E11" s="721" t="s">
        <v>299</v>
      </c>
      <c r="F11" s="720">
        <v>3000</v>
      </c>
      <c r="G11" s="2581"/>
      <c r="H11" s="781" t="s">
        <v>1334</v>
      </c>
      <c r="I11" s="770">
        <v>9798</v>
      </c>
      <c r="J11" s="5"/>
      <c r="K11" s="5"/>
      <c r="L11" s="5"/>
      <c r="M11" s="5"/>
      <c r="N11" s="5"/>
    </row>
    <row r="12" spans="2:14" ht="15.75">
      <c r="B12" s="778"/>
      <c r="C12" s="737" t="s">
        <v>1406</v>
      </c>
      <c r="D12" s="779">
        <v>44319</v>
      </c>
      <c r="E12" s="737" t="s">
        <v>1300</v>
      </c>
      <c r="F12" s="737" t="s">
        <v>1399</v>
      </c>
      <c r="G12" s="737" t="s">
        <v>1401</v>
      </c>
      <c r="H12" s="781" t="s">
        <v>1334</v>
      </c>
      <c r="I12" s="780">
        <v>2398</v>
      </c>
      <c r="J12" s="5"/>
      <c r="K12" s="5"/>
      <c r="L12" s="5"/>
      <c r="M12" s="5"/>
      <c r="N12" s="5"/>
    </row>
    <row r="13" spans="2:14" ht="15.75">
      <c r="B13" s="793">
        <v>44314</v>
      </c>
      <c r="C13" s="737" t="s">
        <v>1446</v>
      </c>
      <c r="D13" s="793">
        <v>44329</v>
      </c>
      <c r="E13" s="737" t="s">
        <v>300</v>
      </c>
      <c r="F13" s="792">
        <v>5000</v>
      </c>
      <c r="G13" s="737" t="s">
        <v>1426</v>
      </c>
      <c r="H13" s="781" t="s">
        <v>1418</v>
      </c>
      <c r="I13" s="782">
        <v>11930.1</v>
      </c>
      <c r="J13" s="753" t="s">
        <v>1373</v>
      </c>
      <c r="K13" s="754"/>
      <c r="L13" s="754"/>
      <c r="M13" s="754"/>
      <c r="N13" s="755"/>
    </row>
    <row r="14" spans="2:14" ht="15.75">
      <c r="B14" s="793">
        <v>44326</v>
      </c>
      <c r="C14" s="737" t="s">
        <v>1445</v>
      </c>
      <c r="D14" s="793">
        <v>44329</v>
      </c>
      <c r="E14" s="737" t="s">
        <v>1444</v>
      </c>
      <c r="F14" s="792">
        <v>1500</v>
      </c>
      <c r="G14" s="737" t="s">
        <v>1426</v>
      </c>
      <c r="H14" s="737" t="s">
        <v>1339</v>
      </c>
      <c r="I14" s="782">
        <v>6503.25</v>
      </c>
      <c r="J14" s="753" t="s">
        <v>1443</v>
      </c>
      <c r="K14" s="754"/>
      <c r="L14" s="754"/>
      <c r="M14" s="754"/>
      <c r="N14" s="755"/>
    </row>
    <row r="15" spans="2:14" ht="15.75">
      <c r="B15" s="855" t="s">
        <v>1340</v>
      </c>
      <c r="C15" s="731" t="s">
        <v>1405</v>
      </c>
      <c r="D15" s="778">
        <v>44377</v>
      </c>
      <c r="E15" s="731" t="s">
        <v>40</v>
      </c>
      <c r="F15" s="856">
        <v>1500</v>
      </c>
      <c r="G15" s="731" t="s">
        <v>1322</v>
      </c>
      <c r="H15" s="857" t="s">
        <v>1339</v>
      </c>
      <c r="I15" s="858">
        <v>4395</v>
      </c>
      <c r="J15" s="5"/>
      <c r="K15" s="5"/>
      <c r="L15" s="5"/>
      <c r="M15" s="5"/>
      <c r="N15" s="5"/>
    </row>
    <row r="16" spans="2:14" ht="15.75">
      <c r="B16" s="778" t="s">
        <v>1340</v>
      </c>
      <c r="C16" s="731" t="s">
        <v>1404</v>
      </c>
      <c r="D16" s="778">
        <v>44377</v>
      </c>
      <c r="E16" s="731" t="s">
        <v>1343</v>
      </c>
      <c r="F16" s="856">
        <v>1500</v>
      </c>
      <c r="G16" s="731" t="s">
        <v>1322</v>
      </c>
      <c r="H16" s="731" t="s">
        <v>1339</v>
      </c>
      <c r="I16" s="858">
        <v>4245</v>
      </c>
      <c r="J16" s="5"/>
      <c r="K16" s="5"/>
      <c r="L16" s="5"/>
      <c r="M16" s="5"/>
      <c r="N16" s="5"/>
    </row>
    <row r="17" spans="2:14" ht="15.75">
      <c r="B17" s="778" t="s">
        <v>1340</v>
      </c>
      <c r="C17" s="863" t="s">
        <v>1337</v>
      </c>
      <c r="D17" s="831">
        <v>44406</v>
      </c>
      <c r="E17" s="863" t="s">
        <v>299</v>
      </c>
      <c r="F17" s="864">
        <v>4500</v>
      </c>
      <c r="G17" s="863" t="s">
        <v>1322</v>
      </c>
      <c r="H17" s="865" t="s">
        <v>1339</v>
      </c>
      <c r="I17" s="866">
        <v>13950</v>
      </c>
      <c r="J17" s="5"/>
      <c r="K17" s="5"/>
      <c r="L17" s="5"/>
      <c r="M17" s="5"/>
      <c r="N17" s="5"/>
    </row>
    <row r="18" spans="2:14" ht="15.75">
      <c r="B18" s="778" t="s">
        <v>1340</v>
      </c>
      <c r="C18" s="859" t="s">
        <v>1338</v>
      </c>
      <c r="D18" s="762">
        <v>44378</v>
      </c>
      <c r="E18" s="859" t="s">
        <v>301</v>
      </c>
      <c r="F18" s="720">
        <v>10765</v>
      </c>
      <c r="G18" s="859" t="s">
        <v>1322</v>
      </c>
      <c r="H18" s="737" t="s">
        <v>1339</v>
      </c>
      <c r="I18" s="770">
        <v>21099.4</v>
      </c>
      <c r="J18" s="5"/>
      <c r="K18" s="5"/>
      <c r="L18" s="5"/>
      <c r="M18" s="5"/>
      <c r="N18" s="5"/>
    </row>
    <row r="19" spans="2:14" s="15" customFormat="1" ht="15.75">
      <c r="B19" s="831">
        <v>44413</v>
      </c>
      <c r="C19" s="863" t="s">
        <v>1360</v>
      </c>
      <c r="D19" s="831">
        <v>44428</v>
      </c>
      <c r="E19" s="863" t="s">
        <v>299</v>
      </c>
      <c r="F19" s="864">
        <v>4500</v>
      </c>
      <c r="G19" s="863" t="s">
        <v>1322</v>
      </c>
      <c r="H19" s="894" t="s">
        <v>1339</v>
      </c>
      <c r="I19" s="866">
        <v>13950</v>
      </c>
      <c r="J19" s="318"/>
      <c r="K19" s="318"/>
      <c r="L19" s="318"/>
      <c r="M19" s="318"/>
      <c r="N19" s="318"/>
    </row>
    <row r="20" spans="2:14" s="15" customFormat="1" ht="15.75">
      <c r="B20" s="947" t="s">
        <v>1340</v>
      </c>
      <c r="C20" s="948" t="s">
        <v>1361</v>
      </c>
      <c r="D20" s="949">
        <v>44428</v>
      </c>
      <c r="E20" s="948" t="s">
        <v>301</v>
      </c>
      <c r="F20" s="950">
        <v>10765</v>
      </c>
      <c r="G20" s="948" t="s">
        <v>1322</v>
      </c>
      <c r="H20" s="9" t="s">
        <v>1339</v>
      </c>
      <c r="I20" s="951">
        <v>21099.4</v>
      </c>
      <c r="J20" s="318"/>
      <c r="K20" s="318"/>
      <c r="L20" s="318"/>
      <c r="M20" s="318"/>
      <c r="N20" s="318"/>
    </row>
    <row r="21" spans="2:14" s="15" customFormat="1" ht="15.75">
      <c r="B21" s="947" t="s">
        <v>1340</v>
      </c>
      <c r="C21" s="981" t="s">
        <v>1366</v>
      </c>
      <c r="D21" s="947">
        <v>44449</v>
      </c>
      <c r="E21" s="981" t="s">
        <v>299</v>
      </c>
      <c r="F21" s="982">
        <v>4500</v>
      </c>
      <c r="G21" s="981" t="s">
        <v>1322</v>
      </c>
      <c r="H21" s="9" t="s">
        <v>1339</v>
      </c>
      <c r="I21" s="951">
        <v>13950</v>
      </c>
      <c r="J21" s="318"/>
      <c r="K21" s="318"/>
      <c r="L21" s="318"/>
      <c r="M21" s="318"/>
      <c r="N21" s="318"/>
    </row>
    <row r="22" spans="2:14" s="15" customFormat="1" ht="15.75">
      <c r="B22" s="947" t="s">
        <v>1340</v>
      </c>
      <c r="C22" s="948" t="s">
        <v>1367</v>
      </c>
      <c r="D22" s="949">
        <v>44449</v>
      </c>
      <c r="E22" s="948" t="s">
        <v>301</v>
      </c>
      <c r="F22" s="950">
        <v>10765</v>
      </c>
      <c r="G22" s="948" t="s">
        <v>1322</v>
      </c>
      <c r="H22" s="9" t="s">
        <v>1339</v>
      </c>
      <c r="I22" s="983">
        <v>21099.4</v>
      </c>
      <c r="J22" s="318"/>
      <c r="K22" s="318"/>
      <c r="L22" s="318"/>
      <c r="M22" s="318"/>
      <c r="N22" s="318"/>
    </row>
    <row r="23" spans="2:14" s="15" customFormat="1" ht="15.75">
      <c r="B23" s="831">
        <v>44358</v>
      </c>
      <c r="C23" s="867" t="s">
        <v>1498</v>
      </c>
      <c r="D23" s="762">
        <v>44361</v>
      </c>
      <c r="E23" s="867" t="s">
        <v>301</v>
      </c>
      <c r="F23" s="720">
        <v>3000</v>
      </c>
      <c r="G23" s="871" t="s">
        <v>1323</v>
      </c>
      <c r="H23" s="737" t="s">
        <v>1339</v>
      </c>
      <c r="I23" s="782">
        <v>6660</v>
      </c>
      <c r="J23" s="825"/>
      <c r="K23" s="826"/>
      <c r="L23" s="826"/>
      <c r="M23" s="826"/>
      <c r="N23" s="827"/>
    </row>
    <row r="24" spans="2:14" s="15" customFormat="1" ht="15.75">
      <c r="B24" s="831">
        <v>44358</v>
      </c>
      <c r="C24" s="867" t="s">
        <v>1498</v>
      </c>
      <c r="D24" s="762">
        <v>44361</v>
      </c>
      <c r="E24" s="867" t="s">
        <v>300</v>
      </c>
      <c r="F24" s="720">
        <v>3000</v>
      </c>
      <c r="G24" s="867" t="s">
        <v>1323</v>
      </c>
      <c r="H24" s="737" t="s">
        <v>1339</v>
      </c>
      <c r="I24" s="782">
        <v>4440</v>
      </c>
      <c r="J24" s="825"/>
      <c r="K24" s="826"/>
      <c r="L24" s="826"/>
      <c r="M24" s="826"/>
      <c r="N24" s="827"/>
    </row>
    <row r="25" spans="2:14" s="15" customFormat="1" ht="15.75">
      <c r="B25" s="831">
        <v>44358</v>
      </c>
      <c r="C25" s="853" t="s">
        <v>1499</v>
      </c>
      <c r="D25" s="762">
        <v>44375</v>
      </c>
      <c r="E25" s="853" t="s">
        <v>298</v>
      </c>
      <c r="F25" s="720">
        <v>2800</v>
      </c>
      <c r="G25" s="853" t="s">
        <v>1500</v>
      </c>
      <c r="H25" s="737"/>
      <c r="I25" s="854">
        <v>9576</v>
      </c>
      <c r="J25" s="828" t="s">
        <v>1501</v>
      </c>
      <c r="K25" s="829"/>
      <c r="L25" s="829"/>
      <c r="M25" s="829"/>
      <c r="N25" s="830"/>
    </row>
    <row r="26" spans="2:14" s="15" customFormat="1" ht="15.75">
      <c r="B26" s="831">
        <v>44358</v>
      </c>
      <c r="C26" s="853" t="s">
        <v>1502</v>
      </c>
      <c r="D26" s="762">
        <v>44373</v>
      </c>
      <c r="E26" s="853" t="s">
        <v>1503</v>
      </c>
      <c r="F26" s="720">
        <v>3</v>
      </c>
      <c r="G26" s="853" t="s">
        <v>1275</v>
      </c>
      <c r="H26" s="737"/>
      <c r="I26" s="854"/>
      <c r="J26" s="828" t="s">
        <v>1504</v>
      </c>
      <c r="K26" s="829"/>
      <c r="L26" s="829"/>
      <c r="M26" s="829"/>
      <c r="N26" s="830"/>
    </row>
    <row r="27" spans="2:14" s="15" customFormat="1" ht="15.75" customHeight="1">
      <c r="B27" s="831">
        <v>44361</v>
      </c>
      <c r="C27" s="824" t="s">
        <v>641</v>
      </c>
      <c r="D27" s="762">
        <v>44364</v>
      </c>
      <c r="E27" s="824" t="s">
        <v>1344</v>
      </c>
      <c r="F27" s="720">
        <v>1100</v>
      </c>
      <c r="G27" s="824" t="s">
        <v>1509</v>
      </c>
      <c r="H27" s="737"/>
      <c r="I27" s="2590">
        <v>4193</v>
      </c>
      <c r="J27" s="825"/>
      <c r="K27" s="826"/>
      <c r="L27" s="826"/>
      <c r="M27" s="826"/>
      <c r="N27" s="827"/>
    </row>
    <row r="28" spans="2:14" s="15" customFormat="1" ht="15.75" customHeight="1">
      <c r="B28" s="831"/>
      <c r="C28" s="824"/>
      <c r="D28" s="762">
        <v>44364</v>
      </c>
      <c r="E28" s="824" t="s">
        <v>1505</v>
      </c>
      <c r="F28" s="720">
        <v>800</v>
      </c>
      <c r="G28" s="824" t="s">
        <v>1509</v>
      </c>
      <c r="H28" s="737"/>
      <c r="I28" s="2591"/>
      <c r="J28" s="825"/>
      <c r="K28" s="826"/>
      <c r="L28" s="826"/>
      <c r="M28" s="826"/>
      <c r="N28" s="827"/>
    </row>
    <row r="29" spans="2:14" s="15" customFormat="1" ht="15.75" customHeight="1">
      <c r="B29" s="831"/>
      <c r="C29" s="824"/>
      <c r="D29" s="762">
        <v>44364</v>
      </c>
      <c r="E29" s="824" t="s">
        <v>1506</v>
      </c>
      <c r="F29" s="720">
        <v>800</v>
      </c>
      <c r="G29" s="824" t="s">
        <v>1509</v>
      </c>
      <c r="H29" s="737"/>
      <c r="I29" s="2592"/>
      <c r="J29" s="825"/>
      <c r="K29" s="826"/>
      <c r="L29" s="826"/>
      <c r="M29" s="826"/>
      <c r="N29" s="827"/>
    </row>
    <row r="30" spans="2:14" s="15" customFormat="1" ht="15.75" customHeight="1">
      <c r="B30" s="877">
        <v>44391</v>
      </c>
      <c r="C30" s="878" t="s">
        <v>435</v>
      </c>
      <c r="D30" s="879"/>
      <c r="E30" s="878" t="s">
        <v>301</v>
      </c>
      <c r="F30" s="880">
        <v>1500</v>
      </c>
      <c r="G30" s="878" t="s">
        <v>1323</v>
      </c>
      <c r="H30" s="881" t="s">
        <v>1339</v>
      </c>
      <c r="I30" s="882">
        <v>3330</v>
      </c>
      <c r="J30" s="825"/>
      <c r="K30" s="826"/>
      <c r="L30" s="826"/>
      <c r="M30" s="826"/>
      <c r="N30" s="827"/>
    </row>
    <row r="31" spans="2:14" s="15" customFormat="1" ht="15.75" customHeight="1">
      <c r="B31" s="872">
        <v>44393</v>
      </c>
      <c r="C31" s="873" t="s">
        <v>435</v>
      </c>
      <c r="D31" s="874"/>
      <c r="E31" s="873" t="s">
        <v>1583</v>
      </c>
      <c r="F31" s="875">
        <v>1000</v>
      </c>
      <c r="G31" s="873" t="s">
        <v>1323</v>
      </c>
      <c r="H31" s="24"/>
      <c r="I31" s="876"/>
      <c r="J31" s="825"/>
      <c r="K31" s="826"/>
      <c r="L31" s="826"/>
      <c r="M31" s="826"/>
      <c r="N31" s="827"/>
    </row>
    <row r="32" spans="2:14" s="15" customFormat="1" ht="15.75" customHeight="1">
      <c r="B32" s="872"/>
      <c r="C32" s="873"/>
      <c r="D32" s="874"/>
      <c r="E32" s="873"/>
      <c r="F32" s="875"/>
      <c r="G32" s="873"/>
      <c r="H32" s="24"/>
      <c r="I32" s="876"/>
      <c r="J32" s="825"/>
      <c r="K32" s="826"/>
      <c r="L32" s="826"/>
      <c r="M32" s="826"/>
      <c r="N32" s="827"/>
    </row>
    <row r="33" spans="2:14" s="15" customFormat="1" ht="15.75" customHeight="1">
      <c r="B33" s="872"/>
      <c r="C33" s="873"/>
      <c r="D33" s="874"/>
      <c r="E33" s="873"/>
      <c r="F33" s="875"/>
      <c r="G33" s="873"/>
      <c r="H33" s="24"/>
      <c r="I33" s="876"/>
      <c r="J33" s="825"/>
      <c r="K33" s="826"/>
      <c r="L33" s="826"/>
      <c r="M33" s="826"/>
      <c r="N33" s="827"/>
    </row>
    <row r="34" spans="2:14">
      <c r="B34" s="4" t="s">
        <v>1365</v>
      </c>
      <c r="C34" s="4" t="s">
        <v>1247</v>
      </c>
      <c r="D34" s="4"/>
      <c r="E34" s="4" t="s">
        <v>1374</v>
      </c>
      <c r="F34" s="4"/>
      <c r="G34" s="766" t="s">
        <v>1375</v>
      </c>
      <c r="H34" s="4" t="s">
        <v>1424</v>
      </c>
      <c r="I34" s="757">
        <v>44336</v>
      </c>
      <c r="J34" s="753" t="s">
        <v>1376</v>
      </c>
      <c r="K34" s="754"/>
      <c r="L34" s="754"/>
      <c r="M34" s="754"/>
      <c r="N34" s="755"/>
    </row>
    <row r="35" spans="2:14">
      <c r="B35" s="4" t="s">
        <v>1365</v>
      </c>
      <c r="C35" s="4" t="s">
        <v>1247</v>
      </c>
      <c r="D35" s="4"/>
      <c r="E35" s="4" t="s">
        <v>1425</v>
      </c>
      <c r="F35" s="4"/>
      <c r="G35" s="766" t="s">
        <v>1447</v>
      </c>
      <c r="H35" s="4" t="s">
        <v>1358</v>
      </c>
      <c r="I35" s="757"/>
      <c r="J35" s="753"/>
      <c r="K35" s="754"/>
      <c r="L35" s="754"/>
      <c r="M35" s="754"/>
      <c r="N35" s="755"/>
    </row>
    <row r="36" spans="2:14">
      <c r="B36" s="772" t="s">
        <v>1365</v>
      </c>
      <c r="C36" s="772" t="s">
        <v>1247</v>
      </c>
      <c r="D36" s="772"/>
      <c r="E36" s="772" t="s">
        <v>298</v>
      </c>
      <c r="F36" s="772"/>
      <c r="G36" s="773" t="s">
        <v>1371</v>
      </c>
      <c r="H36" s="772" t="s">
        <v>1397</v>
      </c>
      <c r="I36" s="774" t="s">
        <v>1370</v>
      </c>
      <c r="J36" s="2593"/>
      <c r="K36" s="2594"/>
      <c r="L36" s="2594"/>
      <c r="M36" s="2594"/>
      <c r="N36" s="2595"/>
    </row>
    <row r="37" spans="2:14">
      <c r="B37" s="763" t="s">
        <v>1398</v>
      </c>
      <c r="C37" s="763" t="s">
        <v>1324</v>
      </c>
      <c r="D37" s="763"/>
      <c r="E37" s="763" t="s">
        <v>300</v>
      </c>
      <c r="F37" s="763"/>
      <c r="G37" s="763"/>
      <c r="H37" s="763" t="s">
        <v>1377</v>
      </c>
      <c r="I37" s="764" t="s">
        <v>1368</v>
      </c>
      <c r="J37" s="384"/>
      <c r="K37" s="5"/>
      <c r="L37" s="5"/>
      <c r="M37" s="5"/>
      <c r="N37" s="5"/>
    </row>
    <row r="38" spans="2:14">
      <c r="B38" s="763" t="s">
        <v>1398</v>
      </c>
      <c r="C38" s="763" t="s">
        <v>1324</v>
      </c>
      <c r="D38" s="763"/>
      <c r="E38" s="763" t="s">
        <v>298</v>
      </c>
      <c r="F38" s="763"/>
      <c r="G38" s="763"/>
      <c r="H38" s="763" t="s">
        <v>1377</v>
      </c>
      <c r="I38" s="764" t="s">
        <v>1368</v>
      </c>
      <c r="J38" s="5"/>
      <c r="K38" s="5"/>
      <c r="L38" s="5"/>
      <c r="M38" s="5"/>
      <c r="N38" s="5"/>
    </row>
    <row r="39" spans="2:14">
      <c r="B39" s="772" t="s">
        <v>1372</v>
      </c>
      <c r="C39" s="772" t="s">
        <v>439</v>
      </c>
      <c r="D39" s="772"/>
      <c r="E39" s="772" t="s">
        <v>300</v>
      </c>
      <c r="F39" s="772"/>
      <c r="G39" s="772" t="s">
        <v>1383</v>
      </c>
      <c r="H39" s="772" t="s">
        <v>1397</v>
      </c>
      <c r="I39" s="775">
        <v>44470</v>
      </c>
      <c r="J39" s="2582" t="s">
        <v>1381</v>
      </c>
      <c r="K39" s="2583"/>
      <c r="L39" s="2583"/>
      <c r="M39" s="2583"/>
      <c r="N39" s="2584"/>
    </row>
    <row r="40" spans="2:14">
      <c r="B40" s="772" t="s">
        <v>1372</v>
      </c>
      <c r="C40" s="772" t="s">
        <v>439</v>
      </c>
      <c r="D40" s="772"/>
      <c r="E40" s="772" t="s">
        <v>298</v>
      </c>
      <c r="F40" s="772"/>
      <c r="G40" s="772" t="s">
        <v>1384</v>
      </c>
      <c r="H40" s="772" t="s">
        <v>1397</v>
      </c>
      <c r="I40" s="775">
        <v>44470</v>
      </c>
      <c r="J40" s="2582" t="s">
        <v>1382</v>
      </c>
      <c r="K40" s="2583"/>
      <c r="L40" s="2583"/>
      <c r="M40" s="2583"/>
      <c r="N40" s="2584"/>
    </row>
    <row r="41" spans="2:14">
      <c r="B41" s="783" t="s">
        <v>1372</v>
      </c>
      <c r="C41" s="783" t="s">
        <v>439</v>
      </c>
      <c r="D41" s="783"/>
      <c r="E41" s="783" t="s">
        <v>1444</v>
      </c>
      <c r="F41" s="783"/>
      <c r="G41" s="783" t="s">
        <v>1448</v>
      </c>
      <c r="H41" s="783"/>
      <c r="I41" s="784"/>
      <c r="J41" s="2587" t="s">
        <v>1449</v>
      </c>
      <c r="K41" s="2588"/>
      <c r="L41" s="2588"/>
      <c r="M41" s="2588"/>
      <c r="N41" s="2589"/>
    </row>
    <row r="42" spans="2:14">
      <c r="B42" s="24"/>
      <c r="C42" s="24"/>
      <c r="D42" s="24"/>
      <c r="E42" s="24"/>
      <c r="F42" s="24"/>
      <c r="G42" s="24"/>
      <c r="H42" s="24"/>
      <c r="I42" s="776"/>
      <c r="J42" s="777"/>
      <c r="K42" s="777"/>
      <c r="L42" s="777"/>
      <c r="M42" s="777"/>
      <c r="N42" s="777"/>
    </row>
    <row r="43" spans="2:14">
      <c r="B43" s="24"/>
      <c r="C43" s="24"/>
      <c r="D43" s="24"/>
      <c r="E43" s="24"/>
      <c r="F43" s="24"/>
      <c r="G43" s="24"/>
      <c r="H43" s="24"/>
      <c r="I43" s="776"/>
      <c r="J43" s="777"/>
      <c r="K43" s="777"/>
      <c r="L43" s="777"/>
      <c r="M43" s="777"/>
      <c r="N43" s="777"/>
    </row>
    <row r="45" spans="2:14">
      <c r="C45" s="737"/>
      <c r="D45" s="2585" t="s">
        <v>1419</v>
      </c>
      <c r="E45" s="2585"/>
    </row>
    <row r="46" spans="2:14">
      <c r="C46" s="758"/>
      <c r="D46" s="2585" t="s">
        <v>1420</v>
      </c>
      <c r="E46" s="2585"/>
    </row>
    <row r="47" spans="2:14">
      <c r="C47" s="597"/>
      <c r="D47" s="2586" t="s">
        <v>1421</v>
      </c>
      <c r="E47" s="2586"/>
    </row>
    <row r="48" spans="2:14">
      <c r="C48" s="771"/>
      <c r="D48" s="2585" t="s">
        <v>1422</v>
      </c>
      <c r="E48" s="2585"/>
    </row>
    <row r="49" spans="3:5">
      <c r="C49" s="772"/>
      <c r="D49" s="2525" t="s">
        <v>1423</v>
      </c>
      <c r="E49" s="2526"/>
    </row>
    <row r="50" spans="3:5">
      <c r="C50" s="783"/>
      <c r="D50" s="2525" t="s">
        <v>1450</v>
      </c>
      <c r="E50" s="2526"/>
    </row>
  </sheetData>
  <mergeCells count="12">
    <mergeCell ref="D50:E50"/>
    <mergeCell ref="D48:E48"/>
    <mergeCell ref="J36:N36"/>
    <mergeCell ref="D45:E45"/>
    <mergeCell ref="D49:E49"/>
    <mergeCell ref="G10:G11"/>
    <mergeCell ref="J40:N40"/>
    <mergeCell ref="J39:N39"/>
    <mergeCell ref="D46:E46"/>
    <mergeCell ref="D47:E47"/>
    <mergeCell ref="J41:N41"/>
    <mergeCell ref="I27:I29"/>
  </mergeCells>
  <pageMargins left="0.51181102362204722" right="0.51181102362204722" top="0.78740157480314965" bottom="0.78740157480314965" header="0.31496062992125984" footer="0.31496062992125984"/>
  <pageSetup paperSize="9" scale="45" orientation="landscape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>
  <sheetPr>
    <tabColor rgb="FF7030A0"/>
  </sheetPr>
  <dimension ref="A1:Y360"/>
  <sheetViews>
    <sheetView topLeftCell="A166" workbookViewId="0"/>
  </sheetViews>
  <sheetFormatPr defaultRowHeight="15.7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9.85546875" style="169" customWidth="1"/>
    <col min="5" max="5" width="8.5703125" bestFit="1" customWidth="1"/>
    <col min="6" max="6" width="16.85546875" customWidth="1"/>
    <col min="7" max="7" width="8.28515625" bestFit="1" customWidth="1"/>
    <col min="8" max="8" width="9.7109375" bestFit="1" customWidth="1"/>
    <col min="9" max="9" width="10.140625" style="484" bestFit="1" customWidth="1"/>
    <col min="10" max="10" width="21.7109375" bestFit="1" customWidth="1"/>
    <col min="11" max="11" width="23.85546875" customWidth="1"/>
    <col min="12" max="12" width="21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1.7109375" style="6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/>
      <c r="B1" s="30" t="s">
        <v>106</v>
      </c>
      <c r="C1" s="30" t="s">
        <v>105</v>
      </c>
      <c r="D1" s="2056" t="s">
        <v>6</v>
      </c>
      <c r="E1" s="26" t="s">
        <v>748</v>
      </c>
      <c r="F1" s="27" t="s">
        <v>0</v>
      </c>
      <c r="G1" s="26" t="s">
        <v>34</v>
      </c>
      <c r="H1" s="17" t="s">
        <v>1</v>
      </c>
      <c r="I1" s="483" t="s">
        <v>28</v>
      </c>
      <c r="J1" s="17" t="s">
        <v>732</v>
      </c>
      <c r="K1" s="18" t="s">
        <v>747</v>
      </c>
      <c r="L1" s="545" t="s">
        <v>314</v>
      </c>
    </row>
    <row r="2" spans="1:25" s="15" customFormat="1" ht="15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0" t="s">
        <v>1412</v>
      </c>
      <c r="B3" s="2184" t="s">
        <v>4678</v>
      </c>
      <c r="C3" s="2184" t="s">
        <v>4784</v>
      </c>
      <c r="D3" s="2067" t="s">
        <v>6</v>
      </c>
      <c r="E3" s="2184" t="s">
        <v>4679</v>
      </c>
      <c r="F3" s="2184" t="s">
        <v>1412</v>
      </c>
      <c r="G3" s="2184" t="s">
        <v>2102</v>
      </c>
      <c r="H3" s="2184" t="s">
        <v>1413</v>
      </c>
      <c r="I3" s="2184" t="s">
        <v>1881</v>
      </c>
      <c r="J3" s="2184" t="s">
        <v>247</v>
      </c>
      <c r="K3" s="2184" t="s">
        <v>4678</v>
      </c>
      <c r="L3" s="464">
        <v>1569.8</v>
      </c>
      <c r="M3" s="1103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0" t="s">
        <v>4684</v>
      </c>
      <c r="B4" s="2184" t="s">
        <v>4685</v>
      </c>
      <c r="C4" s="2184" t="s">
        <v>4762</v>
      </c>
      <c r="D4" s="2067" t="s">
        <v>6</v>
      </c>
      <c r="E4" s="2184" t="s">
        <v>4686</v>
      </c>
      <c r="F4" s="2184" t="s">
        <v>1115</v>
      </c>
      <c r="G4" s="2184" t="s">
        <v>4687</v>
      </c>
      <c r="H4" s="2184" t="s">
        <v>52</v>
      </c>
      <c r="I4" s="2184" t="s">
        <v>1132</v>
      </c>
      <c r="J4" s="2184" t="s">
        <v>247</v>
      </c>
      <c r="K4" s="2184" t="s">
        <v>4688</v>
      </c>
      <c r="L4" s="464">
        <v>1211.5</v>
      </c>
      <c r="M4" s="1103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 t="s">
        <v>4703</v>
      </c>
      <c r="B5" s="2184" t="s">
        <v>4704</v>
      </c>
      <c r="C5" s="2174"/>
      <c r="D5" s="2067" t="s">
        <v>6</v>
      </c>
      <c r="E5" s="2184" t="s">
        <v>4705</v>
      </c>
      <c r="F5" s="2184" t="s">
        <v>1704</v>
      </c>
      <c r="G5" s="2184" t="s">
        <v>1705</v>
      </c>
      <c r="H5" s="2184" t="s">
        <v>476</v>
      </c>
      <c r="I5" s="2184" t="s">
        <v>4706</v>
      </c>
      <c r="J5" s="2184" t="s">
        <v>2391</v>
      </c>
      <c r="K5" s="2184" t="s">
        <v>4707</v>
      </c>
      <c r="L5" s="464"/>
      <c r="M5" s="1103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41" t="s">
        <v>4093</v>
      </c>
      <c r="B6" s="2184" t="s">
        <v>4726</v>
      </c>
      <c r="C6" s="2184" t="s">
        <v>4762</v>
      </c>
      <c r="D6" s="2067" t="s">
        <v>6</v>
      </c>
      <c r="E6" s="2184" t="s">
        <v>4727</v>
      </c>
      <c r="F6" s="2184" t="s">
        <v>4308</v>
      </c>
      <c r="G6" s="2184" t="s">
        <v>4728</v>
      </c>
      <c r="H6" s="2184" t="s">
        <v>100</v>
      </c>
      <c r="I6" s="2184" t="s">
        <v>4550</v>
      </c>
      <c r="J6" s="2184" t="s">
        <v>4729</v>
      </c>
      <c r="K6" s="2184" t="s">
        <v>4730</v>
      </c>
      <c r="L6" s="464"/>
      <c r="M6" s="1103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40" t="s">
        <v>4093</v>
      </c>
      <c r="B7" s="2184" t="s">
        <v>4726</v>
      </c>
      <c r="C7" s="2184" t="s">
        <v>4762</v>
      </c>
      <c r="D7" s="2067" t="s">
        <v>6</v>
      </c>
      <c r="E7" s="2184" t="s">
        <v>4731</v>
      </c>
      <c r="F7" s="2184" t="s">
        <v>4308</v>
      </c>
      <c r="G7" s="2184" t="s">
        <v>4207</v>
      </c>
      <c r="H7" s="2184" t="s">
        <v>100</v>
      </c>
      <c r="I7" s="2184" t="s">
        <v>1796</v>
      </c>
      <c r="J7" s="2184" t="s">
        <v>247</v>
      </c>
      <c r="K7" s="2184" t="s">
        <v>4732</v>
      </c>
      <c r="L7" s="464"/>
      <c r="M7" s="1103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41" t="s">
        <v>4318</v>
      </c>
      <c r="B8" s="2184" t="s">
        <v>4734</v>
      </c>
      <c r="C8" s="2174"/>
      <c r="D8" s="2067" t="s">
        <v>6</v>
      </c>
      <c r="E8" s="2184" t="s">
        <v>4735</v>
      </c>
      <c r="F8" s="2184" t="s">
        <v>4736</v>
      </c>
      <c r="G8" s="2184" t="s">
        <v>4320</v>
      </c>
      <c r="H8" s="2184" t="s">
        <v>1973</v>
      </c>
      <c r="I8" s="2184"/>
      <c r="J8" s="2184" t="s">
        <v>4269</v>
      </c>
      <c r="K8" s="2184" t="s">
        <v>4737</v>
      </c>
      <c r="L8" s="464"/>
      <c r="M8" s="1103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41" t="s">
        <v>4120</v>
      </c>
      <c r="B9" s="2184" t="s">
        <v>4743</v>
      </c>
      <c r="C9" s="2184" t="s">
        <v>4778</v>
      </c>
      <c r="D9" s="2067" t="s">
        <v>6</v>
      </c>
      <c r="E9" s="2184" t="s">
        <v>4744</v>
      </c>
      <c r="F9" s="2184" t="s">
        <v>4745</v>
      </c>
      <c r="G9" s="2184" t="s">
        <v>4294</v>
      </c>
      <c r="H9" s="2184" t="s">
        <v>3112</v>
      </c>
      <c r="I9" s="2184" t="s">
        <v>4746</v>
      </c>
      <c r="J9" s="2184" t="s">
        <v>4777</v>
      </c>
      <c r="K9" s="2184" t="s">
        <v>4747</v>
      </c>
      <c r="L9" s="464"/>
      <c r="M9" s="1103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41" customFormat="1">
      <c r="A10" s="25" t="s">
        <v>4101</v>
      </c>
      <c r="B10" s="14">
        <v>45726</v>
      </c>
      <c r="C10" s="14">
        <v>45740</v>
      </c>
      <c r="D10" s="166" t="s">
        <v>6</v>
      </c>
      <c r="E10" s="9">
        <v>20641</v>
      </c>
      <c r="F10" s="2184" t="s">
        <v>4745</v>
      </c>
      <c r="G10" s="9">
        <v>5422</v>
      </c>
      <c r="H10" s="9" t="s">
        <v>4295</v>
      </c>
      <c r="I10" s="10">
        <v>60</v>
      </c>
      <c r="J10" s="2184" t="s">
        <v>4777</v>
      </c>
      <c r="K10" s="9">
        <v>2009</v>
      </c>
      <c r="L10" s="458"/>
      <c r="M10" s="249"/>
      <c r="N10" s="249"/>
      <c r="O10" s="249"/>
      <c r="P10" s="249"/>
      <c r="Q10" s="249"/>
      <c r="R10" s="249"/>
      <c r="T10" s="1836"/>
      <c r="U10" s="249"/>
      <c r="V10" s="249"/>
      <c r="W10" s="249"/>
      <c r="X10" s="249"/>
      <c r="Y10" s="249"/>
    </row>
    <row r="11" spans="1:25" s="41" customFormat="1">
      <c r="A11" s="25" t="s">
        <v>4120</v>
      </c>
      <c r="B11" s="14">
        <v>45734</v>
      </c>
      <c r="C11" s="14">
        <v>45741</v>
      </c>
      <c r="D11" s="166" t="s">
        <v>6</v>
      </c>
      <c r="E11" s="9">
        <v>20732</v>
      </c>
      <c r="F11" s="2184" t="s">
        <v>4753</v>
      </c>
      <c r="G11" s="9">
        <v>5752</v>
      </c>
      <c r="H11" s="9" t="s">
        <v>4243</v>
      </c>
      <c r="I11" s="10">
        <v>3571</v>
      </c>
      <c r="J11" s="2184" t="s">
        <v>4777</v>
      </c>
      <c r="K11" s="9">
        <v>2010</v>
      </c>
      <c r="L11" s="458"/>
      <c r="M11" s="249"/>
      <c r="N11" s="249"/>
      <c r="O11" s="249"/>
      <c r="P11" s="249"/>
      <c r="Q11" s="249"/>
      <c r="R11" s="249"/>
      <c r="T11" s="1836"/>
      <c r="U11" s="249"/>
      <c r="V11" s="249"/>
      <c r="W11" s="249"/>
      <c r="X11" s="249"/>
      <c r="Y11" s="249"/>
    </row>
    <row r="12" spans="1:25" s="41" customFormat="1">
      <c r="A12" s="25" t="s">
        <v>4318</v>
      </c>
      <c r="B12" s="14">
        <v>45740</v>
      </c>
      <c r="C12" s="14">
        <v>45740</v>
      </c>
      <c r="D12" s="166" t="s">
        <v>6</v>
      </c>
      <c r="E12" s="9">
        <v>20927</v>
      </c>
      <c r="F12" s="2184" t="s">
        <v>1115</v>
      </c>
      <c r="G12" s="9">
        <v>5509</v>
      </c>
      <c r="H12" s="9" t="s">
        <v>4423</v>
      </c>
      <c r="I12" s="10">
        <v>2675</v>
      </c>
      <c r="J12" s="2085" t="s">
        <v>82</v>
      </c>
      <c r="K12" s="9" t="s">
        <v>82</v>
      </c>
      <c r="L12" s="458"/>
      <c r="M12" s="249"/>
      <c r="N12" s="249"/>
      <c r="O12" s="249"/>
      <c r="P12" s="249"/>
      <c r="Q12" s="249"/>
      <c r="R12" s="249"/>
      <c r="T12" s="1836"/>
      <c r="U12" s="249"/>
      <c r="V12" s="249"/>
      <c r="W12" s="249"/>
      <c r="X12" s="249"/>
      <c r="Y12" s="249"/>
    </row>
    <row r="13" spans="1:25" s="15" customFormat="1">
      <c r="A13" s="339"/>
      <c r="B13" s="2175"/>
      <c r="C13" s="2175"/>
      <c r="D13" s="2057"/>
      <c r="E13" s="2175"/>
      <c r="F13" s="2175"/>
      <c r="G13" s="2175"/>
      <c r="H13" s="2175"/>
      <c r="I13" s="2175"/>
      <c r="J13" s="2175"/>
      <c r="K13" s="2183" t="s">
        <v>4779</v>
      </c>
      <c r="L13" s="454"/>
      <c r="M13" s="1103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6" customFormat="1" ht="18.75">
      <c r="A14" s="2549" t="s">
        <v>4485</v>
      </c>
      <c r="B14" s="2550"/>
      <c r="C14" s="2550"/>
      <c r="D14" s="2550"/>
      <c r="E14" s="2550"/>
      <c r="F14" s="2550"/>
      <c r="G14" s="2550"/>
      <c r="H14" s="2550"/>
      <c r="I14" s="2550"/>
      <c r="J14" s="2550"/>
      <c r="K14" s="2550"/>
      <c r="L14" s="2551"/>
      <c r="S14"/>
    </row>
    <row r="15" spans="1:25" s="41" customFormat="1">
      <c r="A15" s="25" t="s">
        <v>4120</v>
      </c>
      <c r="B15" s="14">
        <v>45706</v>
      </c>
      <c r="C15" s="14">
        <v>45720</v>
      </c>
      <c r="D15" s="166" t="s">
        <v>6</v>
      </c>
      <c r="E15" s="9">
        <v>20561</v>
      </c>
      <c r="F15" s="9" t="s">
        <v>7</v>
      </c>
      <c r="G15" s="9">
        <v>5370</v>
      </c>
      <c r="H15" s="9" t="s">
        <v>213</v>
      </c>
      <c r="I15" s="10">
        <v>995</v>
      </c>
      <c r="J15" s="2085"/>
      <c r="K15" s="9"/>
      <c r="L15" s="458"/>
      <c r="M15" s="249"/>
      <c r="N15" s="249"/>
      <c r="O15" s="249"/>
      <c r="P15" s="249"/>
      <c r="Q15" s="249"/>
      <c r="R15" s="249"/>
      <c r="T15" s="1836"/>
      <c r="U15" s="249"/>
      <c r="V15" s="249"/>
      <c r="W15" s="249"/>
      <c r="X15" s="249"/>
      <c r="Y15" s="249"/>
    </row>
    <row r="16" spans="1:25" s="41" customFormat="1">
      <c r="A16" s="25"/>
      <c r="B16" s="14"/>
      <c r="C16" s="14">
        <v>45700</v>
      </c>
      <c r="D16" s="166" t="s">
        <v>6</v>
      </c>
      <c r="E16" s="9">
        <v>20370</v>
      </c>
      <c r="F16" s="9"/>
      <c r="G16" s="9"/>
      <c r="H16" s="9"/>
      <c r="I16" s="10">
        <v>525</v>
      </c>
      <c r="J16" s="2085"/>
      <c r="K16" s="9"/>
      <c r="L16" s="458"/>
      <c r="M16" s="249"/>
      <c r="N16" s="249"/>
      <c r="O16" s="249"/>
      <c r="P16" s="249"/>
      <c r="Q16" s="249"/>
      <c r="R16" s="249"/>
      <c r="T16" s="1836"/>
      <c r="U16" s="249"/>
      <c r="V16" s="249"/>
      <c r="W16" s="249"/>
      <c r="X16" s="249"/>
      <c r="Y16" s="249"/>
    </row>
    <row r="17" spans="1:25" s="41" customFormat="1">
      <c r="A17" s="25" t="s">
        <v>4120</v>
      </c>
      <c r="B17" s="14">
        <v>45713</v>
      </c>
      <c r="C17" s="14">
        <v>45723</v>
      </c>
      <c r="D17" s="166" t="s">
        <v>6</v>
      </c>
      <c r="E17" s="9">
        <v>20506</v>
      </c>
      <c r="F17" s="9" t="s">
        <v>7</v>
      </c>
      <c r="G17" s="9">
        <v>5370</v>
      </c>
      <c r="H17" s="9" t="s">
        <v>213</v>
      </c>
      <c r="I17" s="10">
        <v>1425</v>
      </c>
      <c r="J17" s="2085"/>
      <c r="K17" s="36" t="s">
        <v>4566</v>
      </c>
      <c r="L17" s="458"/>
      <c r="M17" s="249"/>
      <c r="N17" s="249"/>
      <c r="O17" s="249"/>
      <c r="P17" s="249"/>
      <c r="Q17" s="249"/>
      <c r="R17" s="249"/>
      <c r="T17" s="1836"/>
      <c r="U17" s="249"/>
      <c r="V17" s="249"/>
      <c r="W17" s="249"/>
      <c r="X17" s="249"/>
      <c r="Y17" s="249"/>
    </row>
    <row r="18" spans="1:25" s="41" customFormat="1">
      <c r="A18" s="25" t="s">
        <v>4120</v>
      </c>
      <c r="B18" s="14">
        <v>45714</v>
      </c>
      <c r="C18" s="14">
        <v>45727</v>
      </c>
      <c r="D18" s="166" t="s">
        <v>6</v>
      </c>
      <c r="E18" s="9">
        <v>20733</v>
      </c>
      <c r="F18" s="9" t="s">
        <v>7</v>
      </c>
      <c r="G18" s="9">
        <v>5370</v>
      </c>
      <c r="H18" s="9" t="s">
        <v>213</v>
      </c>
      <c r="I18" s="10">
        <v>575</v>
      </c>
      <c r="J18" s="2085"/>
      <c r="K18" s="36" t="s">
        <v>4566</v>
      </c>
      <c r="L18" s="458"/>
      <c r="M18" s="249"/>
      <c r="N18" s="249"/>
      <c r="O18" s="249"/>
      <c r="P18" s="249"/>
      <c r="Q18" s="249"/>
      <c r="R18" s="249"/>
      <c r="T18" s="1836"/>
      <c r="U18" s="249"/>
      <c r="V18" s="249"/>
      <c r="W18" s="249"/>
      <c r="X18" s="249"/>
      <c r="Y18" s="249"/>
    </row>
    <row r="19" spans="1:25" s="41" customFormat="1">
      <c r="A19" s="25" t="s">
        <v>4101</v>
      </c>
      <c r="B19" s="14">
        <v>45720</v>
      </c>
      <c r="C19" s="14">
        <v>45720</v>
      </c>
      <c r="D19" s="166" t="s">
        <v>6</v>
      </c>
      <c r="E19" s="9">
        <v>20537</v>
      </c>
      <c r="F19" s="9" t="s">
        <v>1115</v>
      </c>
      <c r="G19" s="9">
        <v>5641</v>
      </c>
      <c r="H19" s="9" t="s">
        <v>4562</v>
      </c>
      <c r="I19" s="10">
        <v>34000</v>
      </c>
      <c r="J19" s="2085"/>
      <c r="K19" s="9"/>
      <c r="L19" s="458"/>
      <c r="M19" s="249"/>
      <c r="N19" s="249"/>
      <c r="O19" s="249"/>
      <c r="P19" s="249"/>
      <c r="Q19" s="249"/>
      <c r="R19" s="249"/>
      <c r="T19" s="1836"/>
      <c r="U19" s="249"/>
      <c r="V19" s="249"/>
      <c r="W19" s="249"/>
      <c r="X19" s="249"/>
      <c r="Y19" s="249"/>
    </row>
    <row r="20" spans="1:25" s="41" customFormat="1">
      <c r="A20" s="25" t="s">
        <v>4101</v>
      </c>
      <c r="B20" s="14">
        <v>45708</v>
      </c>
      <c r="C20" s="14">
        <v>45708</v>
      </c>
      <c r="D20" s="166" t="s">
        <v>6</v>
      </c>
      <c r="E20" s="9">
        <v>20535</v>
      </c>
      <c r="F20" s="9" t="s">
        <v>1115</v>
      </c>
      <c r="G20" s="9">
        <v>5725</v>
      </c>
      <c r="H20" s="9" t="s">
        <v>4047</v>
      </c>
      <c r="I20" s="10">
        <v>60000</v>
      </c>
      <c r="J20" s="2085"/>
      <c r="K20" s="9"/>
      <c r="L20" s="458"/>
      <c r="M20" s="249"/>
      <c r="N20" s="249"/>
      <c r="O20" s="249"/>
      <c r="P20" s="249"/>
      <c r="Q20" s="249"/>
      <c r="R20" s="249"/>
      <c r="T20" s="1836"/>
      <c r="U20" s="249"/>
      <c r="V20" s="249"/>
      <c r="W20" s="249"/>
      <c r="X20" s="249"/>
      <c r="Y20" s="249"/>
    </row>
    <row r="21" spans="1:25" s="41" customFormat="1">
      <c r="A21" s="25" t="s">
        <v>4101</v>
      </c>
      <c r="B21" s="14">
        <v>45720</v>
      </c>
      <c r="C21" s="14">
        <v>45720</v>
      </c>
      <c r="D21" s="166" t="s">
        <v>6</v>
      </c>
      <c r="E21" s="9">
        <v>20539</v>
      </c>
      <c r="F21" s="9" t="s">
        <v>1115</v>
      </c>
      <c r="G21" s="9">
        <v>5688</v>
      </c>
      <c r="H21" s="9" t="s">
        <v>4123</v>
      </c>
      <c r="I21" s="10">
        <v>10000</v>
      </c>
      <c r="J21" s="2085"/>
      <c r="K21" s="9"/>
      <c r="L21" s="458"/>
      <c r="M21" s="249"/>
      <c r="N21" s="249"/>
      <c r="O21" s="249"/>
      <c r="P21" s="249"/>
      <c r="Q21" s="249"/>
      <c r="R21" s="249"/>
      <c r="T21" s="1836"/>
      <c r="U21" s="249"/>
      <c r="V21" s="249"/>
      <c r="W21" s="249"/>
      <c r="X21" s="249"/>
      <c r="Y21" s="249"/>
    </row>
    <row r="22" spans="1:25" s="41" customFormat="1">
      <c r="A22" s="25" t="s">
        <v>4101</v>
      </c>
      <c r="B22" s="14">
        <v>45720</v>
      </c>
      <c r="C22" s="14">
        <v>45720</v>
      </c>
      <c r="D22" s="166" t="s">
        <v>6</v>
      </c>
      <c r="E22" s="9">
        <v>20640</v>
      </c>
      <c r="F22" s="9" t="s">
        <v>1115</v>
      </c>
      <c r="G22" s="9">
        <v>5725</v>
      </c>
      <c r="H22" s="9" t="s">
        <v>4047</v>
      </c>
      <c r="I22" s="10">
        <v>60</v>
      </c>
      <c r="J22" s="2085"/>
      <c r="K22" s="9"/>
      <c r="L22" s="458"/>
      <c r="M22" s="249"/>
      <c r="N22" s="249"/>
      <c r="O22" s="249"/>
      <c r="P22" s="249"/>
      <c r="Q22" s="249"/>
      <c r="R22" s="249"/>
      <c r="T22" s="1836"/>
      <c r="U22" s="249"/>
      <c r="V22" s="249"/>
      <c r="W22" s="249"/>
      <c r="X22" s="249"/>
      <c r="Y22" s="249"/>
    </row>
    <row r="23" spans="1:25" s="41" customFormat="1">
      <c r="A23" s="234"/>
      <c r="B23" s="1885"/>
      <c r="C23" s="1885"/>
      <c r="D23" s="2059"/>
      <c r="E23" s="24"/>
      <c r="F23" s="24"/>
      <c r="G23" s="24"/>
      <c r="H23" s="24"/>
      <c r="I23" s="1048"/>
      <c r="J23" s="2078"/>
      <c r="K23" s="24"/>
      <c r="L23" s="461"/>
      <c r="M23" s="249"/>
      <c r="N23" s="249"/>
      <c r="O23" s="249"/>
      <c r="P23" s="249"/>
      <c r="Q23" s="249"/>
      <c r="R23" s="249"/>
      <c r="T23" s="1836"/>
      <c r="U23" s="249"/>
      <c r="V23" s="249"/>
      <c r="W23" s="249"/>
      <c r="X23" s="249"/>
      <c r="Y23" s="249"/>
    </row>
    <row r="24" spans="1:25" s="41" customFormat="1">
      <c r="A24" s="234"/>
      <c r="B24" s="1885"/>
      <c r="C24" s="1885"/>
      <c r="D24" s="2059"/>
      <c r="E24" s="24"/>
      <c r="F24" s="24"/>
      <c r="G24" s="24"/>
      <c r="H24" s="24"/>
      <c r="I24" s="1048"/>
      <c r="J24" s="2078"/>
      <c r="K24" s="24"/>
      <c r="L24" s="461"/>
      <c r="M24" s="249"/>
      <c r="N24" s="249"/>
      <c r="O24" s="249"/>
      <c r="P24" s="249"/>
      <c r="Q24" s="249"/>
      <c r="R24" s="249"/>
      <c r="T24" s="1836"/>
      <c r="U24" s="249"/>
      <c r="V24" s="249"/>
      <c r="W24" s="249"/>
      <c r="X24" s="249"/>
      <c r="Y24" s="249"/>
    </row>
    <row r="25" spans="1:25" s="41" customFormat="1">
      <c r="A25" s="234"/>
      <c r="B25" s="1885"/>
      <c r="C25" s="1885"/>
      <c r="D25" s="2059"/>
      <c r="E25" s="24"/>
      <c r="F25" s="24"/>
      <c r="G25" s="24"/>
      <c r="H25" s="24"/>
      <c r="I25" s="1048"/>
      <c r="J25" s="2078"/>
      <c r="K25" s="24"/>
      <c r="L25" s="461"/>
      <c r="M25" s="249"/>
      <c r="N25" s="249"/>
      <c r="O25" s="249"/>
      <c r="P25" s="249"/>
      <c r="Q25" s="249"/>
      <c r="R25" s="249"/>
      <c r="T25" s="1836"/>
      <c r="U25" s="249"/>
      <c r="V25" s="249"/>
      <c r="W25" s="249"/>
      <c r="X25" s="249"/>
      <c r="Y25" s="249"/>
    </row>
    <row r="26" spans="1:25" s="41" customFormat="1">
      <c r="A26" s="234"/>
      <c r="B26" s="1885"/>
      <c r="C26" s="1885"/>
      <c r="D26" s="2059"/>
      <c r="E26" s="24"/>
      <c r="F26" s="24"/>
      <c r="G26" s="24"/>
      <c r="H26" s="24"/>
      <c r="I26" s="1048"/>
      <c r="J26" s="2078"/>
      <c r="K26" s="24"/>
      <c r="L26" s="461"/>
      <c r="M26" s="249"/>
      <c r="N26" s="249"/>
      <c r="O26" s="249"/>
      <c r="P26" s="249"/>
      <c r="Q26" s="249"/>
      <c r="R26" s="249"/>
      <c r="T26" s="1836"/>
      <c r="U26" s="249"/>
      <c r="V26" s="249"/>
      <c r="W26" s="249"/>
      <c r="X26" s="249"/>
      <c r="Y26" s="249"/>
    </row>
    <row r="27" spans="1:25" s="41" customFormat="1">
      <c r="A27" s="234"/>
      <c r="B27" s="1885"/>
      <c r="C27" s="1885"/>
      <c r="D27" s="2059"/>
      <c r="E27" s="24"/>
      <c r="F27" s="24"/>
      <c r="G27" s="24"/>
      <c r="H27" s="24"/>
      <c r="I27" s="1048"/>
      <c r="J27" s="2078"/>
      <c r="K27" s="24"/>
      <c r="L27" s="461"/>
      <c r="M27" s="249"/>
      <c r="N27" s="249"/>
      <c r="O27" s="249"/>
      <c r="P27" s="249"/>
      <c r="Q27" s="249"/>
      <c r="R27" s="249"/>
      <c r="T27" s="1836"/>
      <c r="U27" s="249"/>
      <c r="V27" s="249"/>
      <c r="W27" s="249"/>
      <c r="X27" s="249"/>
      <c r="Y27" s="249"/>
    </row>
    <row r="28" spans="1:25" s="41" customFormat="1">
      <c r="A28" s="234"/>
      <c r="B28" s="1885"/>
      <c r="C28" s="24"/>
      <c r="D28" s="2059"/>
      <c r="E28" s="24"/>
      <c r="F28" s="24"/>
      <c r="G28" s="24"/>
      <c r="H28" s="24"/>
      <c r="I28" s="1048"/>
      <c r="J28" s="2078"/>
      <c r="K28" s="24"/>
      <c r="L28" s="461"/>
      <c r="M28" s="249"/>
      <c r="N28" s="249"/>
      <c r="O28" s="249"/>
      <c r="P28" s="249"/>
      <c r="Q28" s="249"/>
      <c r="R28" s="249"/>
      <c r="T28" s="1836"/>
      <c r="U28" s="249"/>
      <c r="V28" s="249"/>
      <c r="W28" s="249"/>
      <c r="X28" s="249"/>
      <c r="Y28" s="249"/>
    </row>
    <row r="29" spans="1:25" s="6" customFormat="1" ht="18.75">
      <c r="A29" s="2549" t="s">
        <v>4487</v>
      </c>
      <c r="B29" s="2550"/>
      <c r="C29" s="2550"/>
      <c r="D29" s="2550"/>
      <c r="E29" s="2550"/>
      <c r="F29" s="2550"/>
      <c r="G29" s="2550"/>
      <c r="H29" s="2550"/>
      <c r="I29" s="2550"/>
      <c r="J29" s="2550"/>
      <c r="K29" s="2550"/>
      <c r="L29" s="2551"/>
      <c r="S29"/>
    </row>
    <row r="30" spans="1:25" s="41" customFormat="1">
      <c r="A30" s="25" t="s">
        <v>4120</v>
      </c>
      <c r="B30" s="14">
        <v>45369</v>
      </c>
      <c r="C30" s="14">
        <v>45723</v>
      </c>
      <c r="D30" s="166" t="s">
        <v>6</v>
      </c>
      <c r="E30" s="9">
        <v>19848</v>
      </c>
      <c r="F30" s="9" t="s">
        <v>1115</v>
      </c>
      <c r="G30" s="9">
        <v>5309</v>
      </c>
      <c r="H30" s="9" t="s">
        <v>4123</v>
      </c>
      <c r="I30" s="10">
        <v>50</v>
      </c>
      <c r="J30" s="2085" t="s">
        <v>2001</v>
      </c>
      <c r="K30" s="9"/>
      <c r="L30" s="458" t="s">
        <v>4404</v>
      </c>
      <c r="M30" s="249"/>
      <c r="N30" s="249"/>
      <c r="O30" s="249"/>
      <c r="P30" s="249"/>
      <c r="Q30" s="249"/>
      <c r="R30" s="249"/>
      <c r="T30" s="1836"/>
      <c r="U30" s="249"/>
      <c r="V30" s="249"/>
      <c r="W30" s="249"/>
      <c r="X30" s="249"/>
      <c r="Y30" s="249"/>
    </row>
    <row r="31" spans="1:25" s="41" customFormat="1">
      <c r="A31" s="25" t="s">
        <v>4101</v>
      </c>
      <c r="B31" s="14">
        <v>45720</v>
      </c>
      <c r="C31" s="14">
        <v>45723</v>
      </c>
      <c r="D31" s="166" t="s">
        <v>6</v>
      </c>
      <c r="E31" s="9">
        <v>20540</v>
      </c>
      <c r="F31" s="9" t="s">
        <v>1115</v>
      </c>
      <c r="G31" s="9">
        <v>5307</v>
      </c>
      <c r="H31" s="9" t="s">
        <v>739</v>
      </c>
      <c r="I31" s="10">
        <v>50000</v>
      </c>
      <c r="J31" s="2085"/>
      <c r="K31" s="9"/>
      <c r="L31" s="458"/>
      <c r="M31" s="249"/>
      <c r="N31" s="249"/>
      <c r="O31" s="249"/>
      <c r="P31" s="249"/>
      <c r="Q31" s="249"/>
      <c r="R31" s="249"/>
      <c r="T31" s="1836"/>
      <c r="U31" s="249"/>
      <c r="V31" s="249"/>
      <c r="W31" s="249"/>
      <c r="X31" s="249"/>
      <c r="Y31" s="249"/>
    </row>
    <row r="32" spans="1:25" s="41" customFormat="1">
      <c r="A32" s="25" t="s">
        <v>4120</v>
      </c>
      <c r="B32" s="14">
        <v>45727</v>
      </c>
      <c r="C32" s="14">
        <v>45723</v>
      </c>
      <c r="D32" s="166" t="s">
        <v>6</v>
      </c>
      <c r="E32" s="9">
        <v>20698</v>
      </c>
      <c r="F32" s="9" t="s">
        <v>1115</v>
      </c>
      <c r="G32" s="9">
        <v>5638</v>
      </c>
      <c r="H32" s="9" t="s">
        <v>864</v>
      </c>
      <c r="I32" s="10">
        <v>200</v>
      </c>
      <c r="J32" s="2085" t="s">
        <v>4487</v>
      </c>
      <c r="K32" s="9"/>
      <c r="L32" s="458" t="s">
        <v>4748</v>
      </c>
      <c r="M32" s="249"/>
      <c r="N32" s="249"/>
      <c r="O32" s="249"/>
      <c r="P32" s="249"/>
      <c r="Q32" s="249"/>
      <c r="R32" s="249"/>
      <c r="T32" s="1836"/>
      <c r="U32" s="249"/>
      <c r="V32" s="249"/>
      <c r="W32" s="249"/>
      <c r="X32" s="249"/>
      <c r="Y32" s="249"/>
    </row>
    <row r="33" spans="1:25" s="41" customFormat="1">
      <c r="A33" s="25" t="s">
        <v>4101</v>
      </c>
      <c r="B33" s="14">
        <v>45727</v>
      </c>
      <c r="C33" s="14">
        <v>45734</v>
      </c>
      <c r="D33" s="166" t="s">
        <v>6</v>
      </c>
      <c r="E33" s="9">
        <v>20718</v>
      </c>
      <c r="F33" s="9" t="s">
        <v>44</v>
      </c>
      <c r="G33" s="9">
        <v>5761</v>
      </c>
      <c r="H33" s="9" t="s">
        <v>19</v>
      </c>
      <c r="I33" s="10">
        <v>70</v>
      </c>
      <c r="J33" s="2085"/>
      <c r="K33" s="9"/>
      <c r="L33" s="458"/>
      <c r="M33" s="249"/>
      <c r="N33" s="249"/>
      <c r="O33" s="249"/>
      <c r="P33" s="249"/>
      <c r="Q33" s="249"/>
      <c r="R33" s="249"/>
      <c r="T33" s="1836"/>
      <c r="U33" s="249"/>
      <c r="V33" s="249"/>
      <c r="W33" s="249"/>
      <c r="X33" s="249"/>
      <c r="Y33" s="249"/>
    </row>
    <row r="34" spans="1:25" s="41" customFormat="1">
      <c r="A34" s="25" t="s">
        <v>4101</v>
      </c>
      <c r="B34" s="14">
        <v>45727</v>
      </c>
      <c r="C34" s="14">
        <v>45723</v>
      </c>
      <c r="D34" s="166" t="s">
        <v>6</v>
      </c>
      <c r="E34" s="9">
        <v>20720</v>
      </c>
      <c r="F34" s="9" t="s">
        <v>1115</v>
      </c>
      <c r="G34" s="9">
        <v>5368</v>
      </c>
      <c r="H34" s="9" t="s">
        <v>864</v>
      </c>
      <c r="I34" s="10">
        <v>70</v>
      </c>
      <c r="J34" s="2085"/>
      <c r="K34" s="9"/>
      <c r="L34" s="458"/>
      <c r="M34" s="249"/>
      <c r="N34" s="249"/>
      <c r="O34" s="249"/>
      <c r="P34" s="249"/>
      <c r="Q34" s="249"/>
      <c r="R34" s="249"/>
      <c r="T34" s="1836"/>
      <c r="U34" s="249"/>
      <c r="V34" s="249"/>
      <c r="W34" s="249"/>
      <c r="X34" s="249"/>
      <c r="Y34" s="249"/>
    </row>
    <row r="35" spans="1:25" s="41" customFormat="1">
      <c r="A35" s="25" t="s">
        <v>4101</v>
      </c>
      <c r="B35" s="14">
        <v>45727</v>
      </c>
      <c r="C35" s="14">
        <v>45723</v>
      </c>
      <c r="D35" s="166" t="s">
        <v>6</v>
      </c>
      <c r="E35" s="9">
        <v>20724</v>
      </c>
      <c r="F35" s="9" t="s">
        <v>1115</v>
      </c>
      <c r="G35" s="9">
        <v>5587</v>
      </c>
      <c r="H35" s="9" t="s">
        <v>4450</v>
      </c>
      <c r="I35" s="10">
        <v>72</v>
      </c>
      <c r="J35" s="2085"/>
      <c r="K35" s="9"/>
      <c r="L35" s="458"/>
      <c r="M35" s="249"/>
      <c r="N35" s="249"/>
      <c r="O35" s="249"/>
      <c r="P35" s="249"/>
      <c r="Q35" s="249"/>
      <c r="R35" s="249"/>
      <c r="T35" s="1836"/>
      <c r="U35" s="249"/>
      <c r="V35" s="249"/>
      <c r="W35" s="249"/>
      <c r="X35" s="249"/>
      <c r="Y35" s="249"/>
    </row>
    <row r="36" spans="1:25" s="41" customFormat="1">
      <c r="A36" s="25" t="s">
        <v>4101</v>
      </c>
      <c r="B36" s="14">
        <v>45727</v>
      </c>
      <c r="C36" s="14">
        <v>45723</v>
      </c>
      <c r="D36" s="166" t="s">
        <v>6</v>
      </c>
      <c r="E36" s="9">
        <v>20721</v>
      </c>
      <c r="F36" s="9" t="s">
        <v>44</v>
      </c>
      <c r="G36" s="9">
        <v>5304</v>
      </c>
      <c r="H36" s="9" t="s">
        <v>213</v>
      </c>
      <c r="I36" s="10">
        <v>70</v>
      </c>
      <c r="J36" s="2085"/>
      <c r="K36" s="9"/>
      <c r="L36" s="458"/>
      <c r="M36" s="249"/>
      <c r="N36" s="249"/>
      <c r="O36" s="249"/>
      <c r="P36" s="249"/>
      <c r="Q36" s="249"/>
      <c r="R36" s="249"/>
      <c r="T36" s="1836"/>
      <c r="U36" s="249"/>
      <c r="V36" s="249"/>
      <c r="W36" s="249"/>
      <c r="X36" s="249"/>
      <c r="Y36" s="249"/>
    </row>
    <row r="37" spans="1:25" s="41" customFormat="1">
      <c r="A37" s="25" t="s">
        <v>4101</v>
      </c>
      <c r="B37" s="14">
        <v>45734</v>
      </c>
      <c r="C37" s="14">
        <v>45728</v>
      </c>
      <c r="D37" s="166" t="s">
        <v>6</v>
      </c>
      <c r="E37" s="9">
        <v>20776</v>
      </c>
      <c r="F37" s="9" t="s">
        <v>1115</v>
      </c>
      <c r="G37" s="9">
        <v>5771</v>
      </c>
      <c r="H37" s="9" t="s">
        <v>4604</v>
      </c>
      <c r="I37" s="10">
        <v>70</v>
      </c>
      <c r="J37" s="2085"/>
      <c r="K37" s="9"/>
      <c r="L37" s="458"/>
      <c r="M37" s="249"/>
      <c r="N37" s="249"/>
      <c r="O37" s="249"/>
      <c r="P37" s="249"/>
      <c r="Q37" s="249"/>
      <c r="R37" s="249"/>
      <c r="T37" s="1836"/>
      <c r="U37" s="249"/>
      <c r="V37" s="249"/>
      <c r="W37" s="249"/>
      <c r="X37" s="249"/>
      <c r="Y37" s="249"/>
    </row>
    <row r="38" spans="1:25" s="41" customFormat="1">
      <c r="A38" s="25" t="s">
        <v>4759</v>
      </c>
      <c r="B38" s="14">
        <v>45736</v>
      </c>
      <c r="C38" s="14">
        <v>45740</v>
      </c>
      <c r="D38" s="166" t="s">
        <v>6</v>
      </c>
      <c r="E38" s="9">
        <v>20800</v>
      </c>
      <c r="F38" s="9" t="s">
        <v>1115</v>
      </c>
      <c r="G38" s="9">
        <v>5252</v>
      </c>
      <c r="H38" s="9" t="s">
        <v>48</v>
      </c>
      <c r="I38" s="10">
        <v>250</v>
      </c>
      <c r="J38" s="9"/>
      <c r="K38" s="9"/>
      <c r="L38" s="458"/>
      <c r="M38" s="249"/>
      <c r="N38" s="249"/>
      <c r="O38" s="249"/>
      <c r="P38" s="249"/>
      <c r="Q38" s="249"/>
      <c r="R38" s="249"/>
      <c r="T38" s="1836"/>
      <c r="U38" s="249"/>
      <c r="V38" s="249"/>
      <c r="W38" s="249"/>
      <c r="X38" s="249"/>
      <c r="Y38" s="249"/>
    </row>
    <row r="39" spans="1:25" s="41" customFormat="1">
      <c r="A39" s="25"/>
      <c r="B39" s="14"/>
      <c r="C39" s="9"/>
      <c r="D39" s="166" t="s">
        <v>6</v>
      </c>
      <c r="E39" s="9">
        <v>20898</v>
      </c>
      <c r="F39" s="9" t="s">
        <v>1115</v>
      </c>
      <c r="G39" s="9">
        <v>5307</v>
      </c>
      <c r="H39" s="9" t="s">
        <v>739</v>
      </c>
      <c r="I39" s="10">
        <v>40</v>
      </c>
      <c r="J39" s="9"/>
      <c r="K39" s="9"/>
      <c r="L39" s="458"/>
      <c r="M39" s="249"/>
      <c r="N39" s="249"/>
      <c r="O39" s="249"/>
      <c r="P39" s="249"/>
      <c r="Q39" s="249"/>
      <c r="R39" s="249"/>
      <c r="T39" s="1836"/>
      <c r="U39" s="249"/>
      <c r="V39" s="249"/>
      <c r="W39" s="249"/>
      <c r="X39" s="249"/>
      <c r="Y39" s="249"/>
    </row>
    <row r="40" spans="1:25" s="41" customFormat="1">
      <c r="A40" s="234"/>
      <c r="B40" s="1885"/>
      <c r="C40" s="24"/>
      <c r="D40" s="2059"/>
      <c r="E40" s="24"/>
      <c r="F40" s="24"/>
      <c r="G40" s="24"/>
      <c r="H40" s="24"/>
      <c r="I40" s="1048"/>
      <c r="J40" s="2078"/>
      <c r="K40" s="24"/>
      <c r="L40" s="461"/>
      <c r="M40" s="249"/>
      <c r="N40" s="249"/>
      <c r="O40" s="249"/>
      <c r="P40" s="249"/>
      <c r="Q40" s="249"/>
      <c r="R40" s="249"/>
      <c r="T40" s="1836"/>
      <c r="U40" s="249"/>
      <c r="V40" s="249"/>
      <c r="W40" s="249"/>
      <c r="X40" s="249"/>
      <c r="Y40" s="249"/>
    </row>
    <row r="41" spans="1:25" s="41" customFormat="1">
      <c r="A41" s="234"/>
      <c r="B41" s="1885"/>
      <c r="C41" s="24"/>
      <c r="D41" s="2059"/>
      <c r="E41" s="24"/>
      <c r="F41" s="24"/>
      <c r="G41" s="24"/>
      <c r="H41" s="24"/>
      <c r="I41" s="1048"/>
      <c r="J41" s="2078"/>
      <c r="K41" s="24"/>
      <c r="L41" s="461"/>
      <c r="M41" s="249"/>
      <c r="N41" s="249"/>
      <c r="O41" s="249"/>
      <c r="P41" s="249"/>
      <c r="Q41" s="249"/>
      <c r="R41" s="249"/>
      <c r="T41" s="1836"/>
      <c r="U41" s="249"/>
      <c r="V41" s="249"/>
      <c r="W41" s="249"/>
      <c r="X41" s="249"/>
      <c r="Y41" s="249"/>
    </row>
    <row r="42" spans="1:25" s="6" customFormat="1" ht="18.75">
      <c r="A42" s="2549" t="s">
        <v>682</v>
      </c>
      <c r="B42" s="2550"/>
      <c r="C42" s="2550"/>
      <c r="D42" s="2550"/>
      <c r="E42" s="2550"/>
      <c r="F42" s="2550"/>
      <c r="G42" s="2550"/>
      <c r="H42" s="2550"/>
      <c r="I42" s="2550"/>
      <c r="J42" s="2550"/>
      <c r="K42" s="2550"/>
      <c r="L42" s="2551"/>
      <c r="S42"/>
    </row>
    <row r="43" spans="1:25" s="41" customFormat="1">
      <c r="A43" s="25" t="s">
        <v>4120</v>
      </c>
      <c r="B43" s="14">
        <v>45741</v>
      </c>
      <c r="C43" s="14">
        <v>45743</v>
      </c>
      <c r="D43" s="166" t="s">
        <v>6</v>
      </c>
      <c r="E43" s="9">
        <v>20291</v>
      </c>
      <c r="F43" s="9" t="s">
        <v>1221</v>
      </c>
      <c r="G43" s="9">
        <v>5643</v>
      </c>
      <c r="H43" s="9" t="s">
        <v>4115</v>
      </c>
      <c r="I43" s="10">
        <v>300</v>
      </c>
      <c r="J43" s="2085" t="s">
        <v>682</v>
      </c>
      <c r="K43" s="9"/>
      <c r="L43" s="458" t="s">
        <v>4628</v>
      </c>
      <c r="M43" s="249"/>
      <c r="N43" s="249"/>
      <c r="O43" s="249"/>
      <c r="P43" s="249"/>
      <c r="Q43" s="249"/>
      <c r="R43" s="249"/>
      <c r="T43" s="1836"/>
      <c r="U43" s="249"/>
      <c r="V43" s="249"/>
      <c r="W43" s="249"/>
      <c r="X43" s="249"/>
      <c r="Y43" s="249"/>
    </row>
    <row r="46" spans="1:25" s="41" customFormat="1">
      <c r="A46" s="25" t="s">
        <v>4101</v>
      </c>
      <c r="B46" s="14">
        <v>45748</v>
      </c>
      <c r="C46" s="14">
        <v>45744</v>
      </c>
      <c r="D46" s="166" t="s">
        <v>6</v>
      </c>
      <c r="E46" s="9">
        <v>20507</v>
      </c>
      <c r="F46" s="9" t="s">
        <v>1221</v>
      </c>
      <c r="G46" s="9">
        <v>5643</v>
      </c>
      <c r="H46" s="9" t="s">
        <v>4115</v>
      </c>
      <c r="I46" s="10">
        <v>200</v>
      </c>
      <c r="J46" s="2085" t="s">
        <v>682</v>
      </c>
      <c r="K46" s="9"/>
      <c r="L46" s="458" t="s">
        <v>4691</v>
      </c>
      <c r="M46" s="249"/>
      <c r="N46" s="249"/>
      <c r="O46" s="249"/>
      <c r="P46" s="249"/>
      <c r="Q46" s="249"/>
      <c r="R46" s="249"/>
      <c r="T46" s="1836"/>
      <c r="U46" s="249"/>
      <c r="V46" s="249"/>
      <c r="W46" s="249"/>
      <c r="X46" s="249"/>
      <c r="Y46" s="249"/>
    </row>
    <row r="47" spans="1:25" s="41" customFormat="1">
      <c r="A47" s="25" t="s">
        <v>4101</v>
      </c>
      <c r="B47" s="14">
        <v>45734</v>
      </c>
      <c r="C47" s="14">
        <v>45743</v>
      </c>
      <c r="D47" s="166" t="s">
        <v>6</v>
      </c>
      <c r="E47" s="9">
        <v>20347</v>
      </c>
      <c r="F47" s="9" t="s">
        <v>1221</v>
      </c>
      <c r="G47" s="9">
        <v>5643</v>
      </c>
      <c r="H47" s="9" t="s">
        <v>4115</v>
      </c>
      <c r="I47" s="10">
        <v>200</v>
      </c>
      <c r="J47" s="2085" t="s">
        <v>682</v>
      </c>
      <c r="K47" s="9"/>
      <c r="L47" s="458"/>
      <c r="M47" s="249"/>
      <c r="N47" s="249"/>
      <c r="O47" s="249"/>
      <c r="P47" s="249"/>
      <c r="Q47" s="249"/>
      <c r="R47" s="249"/>
      <c r="T47" s="1836"/>
      <c r="U47" s="249"/>
      <c r="V47" s="249"/>
      <c r="W47" s="249"/>
      <c r="X47" s="249"/>
      <c r="Y47" s="249"/>
    </row>
    <row r="48" spans="1:25" s="41" customFormat="1">
      <c r="A48" s="234"/>
      <c r="B48" s="1885"/>
      <c r="C48" s="24"/>
      <c r="D48" s="2059"/>
      <c r="E48" s="24"/>
      <c r="F48" s="24"/>
      <c r="G48" s="24"/>
      <c r="H48" s="24"/>
      <c r="I48" s="1048"/>
      <c r="J48" s="2078"/>
      <c r="K48" s="24"/>
      <c r="L48" s="461"/>
      <c r="M48" s="249"/>
      <c r="N48" s="249"/>
      <c r="O48" s="249"/>
      <c r="P48" s="249"/>
      <c r="Q48" s="249"/>
      <c r="R48" s="249"/>
      <c r="T48" s="1836"/>
      <c r="U48" s="249"/>
      <c r="V48" s="249"/>
      <c r="W48" s="249"/>
      <c r="X48" s="249"/>
      <c r="Y48" s="249"/>
    </row>
    <row r="49" spans="1:25" s="41" customFormat="1">
      <c r="A49" s="25" t="s">
        <v>4120</v>
      </c>
      <c r="B49" s="14">
        <v>45734</v>
      </c>
      <c r="C49" s="14">
        <v>45743</v>
      </c>
      <c r="D49" s="166" t="s">
        <v>6</v>
      </c>
      <c r="E49" s="9">
        <v>20293</v>
      </c>
      <c r="F49" s="9" t="s">
        <v>4102</v>
      </c>
      <c r="G49" s="9">
        <v>5654</v>
      </c>
      <c r="H49" s="9" t="s">
        <v>4391</v>
      </c>
      <c r="I49" s="10">
        <v>100</v>
      </c>
      <c r="J49" s="2085" t="s">
        <v>682</v>
      </c>
      <c r="K49" s="9"/>
      <c r="L49" s="458" t="s">
        <v>4408</v>
      </c>
      <c r="M49" s="249"/>
      <c r="N49" s="249"/>
      <c r="O49" s="249"/>
      <c r="P49" s="249"/>
      <c r="Q49" s="249"/>
      <c r="R49" s="249"/>
      <c r="T49" s="1836"/>
      <c r="U49" s="249"/>
      <c r="V49" s="249"/>
      <c r="W49" s="249"/>
      <c r="X49" s="249"/>
      <c r="Y49" s="249"/>
    </row>
    <row r="50" spans="1:25" s="41" customFormat="1">
      <c r="A50" s="25" t="s">
        <v>4120</v>
      </c>
      <c r="B50" s="14">
        <v>45748</v>
      </c>
      <c r="C50" s="14">
        <v>45747</v>
      </c>
      <c r="D50" s="166" t="s">
        <v>6</v>
      </c>
      <c r="E50" s="9">
        <v>20563</v>
      </c>
      <c r="F50" s="9" t="s">
        <v>4102</v>
      </c>
      <c r="G50" s="9">
        <v>5654</v>
      </c>
      <c r="H50" s="9" t="s">
        <v>4391</v>
      </c>
      <c r="I50" s="10">
        <v>100</v>
      </c>
      <c r="J50" s="2084" t="s">
        <v>682</v>
      </c>
      <c r="K50" s="56"/>
      <c r="L50" s="1895" t="s">
        <v>4699</v>
      </c>
      <c r="M50" s="249"/>
      <c r="N50" s="249"/>
      <c r="O50" s="249"/>
      <c r="P50" s="249"/>
      <c r="Q50" s="249"/>
      <c r="R50" s="249"/>
      <c r="T50" s="1836"/>
      <c r="U50" s="249"/>
      <c r="V50" s="249"/>
      <c r="W50" s="249"/>
      <c r="X50" s="249"/>
      <c r="Y50" s="249"/>
    </row>
    <row r="51" spans="1:25" s="41" customFormat="1">
      <c r="A51" s="25" t="s">
        <v>4120</v>
      </c>
      <c r="B51" s="14">
        <v>45755</v>
      </c>
      <c r="C51" s="14">
        <v>45747</v>
      </c>
      <c r="D51" s="166" t="s">
        <v>6</v>
      </c>
      <c r="E51" s="9">
        <v>20682</v>
      </c>
      <c r="F51" s="9" t="s">
        <v>4102</v>
      </c>
      <c r="G51" s="9">
        <v>5654</v>
      </c>
      <c r="H51" s="9" t="s">
        <v>4391</v>
      </c>
      <c r="I51" s="10">
        <v>100</v>
      </c>
      <c r="J51" s="2084" t="s">
        <v>682</v>
      </c>
      <c r="K51" s="56"/>
      <c r="L51" s="1895" t="s">
        <v>4699</v>
      </c>
      <c r="M51" s="249"/>
      <c r="N51" s="249"/>
      <c r="O51" s="249"/>
      <c r="P51" s="249"/>
      <c r="Q51" s="249"/>
      <c r="R51" s="249"/>
      <c r="T51" s="1836"/>
      <c r="U51" s="249"/>
      <c r="V51" s="249"/>
      <c r="W51" s="249"/>
      <c r="X51" s="249"/>
      <c r="Y51" s="249"/>
    </row>
    <row r="53" spans="1:25" s="41" customFormat="1">
      <c r="A53" s="25" t="s">
        <v>4101</v>
      </c>
      <c r="B53" s="14">
        <v>45734</v>
      </c>
      <c r="C53" s="9"/>
      <c r="D53" s="166"/>
      <c r="E53" s="9">
        <v>20349</v>
      </c>
      <c r="F53" s="9" t="s">
        <v>1115</v>
      </c>
      <c r="G53" s="9">
        <v>5644</v>
      </c>
      <c r="H53" s="9" t="s">
        <v>4097</v>
      </c>
      <c r="I53" s="10">
        <v>54</v>
      </c>
      <c r="J53" s="2085" t="s">
        <v>682</v>
      </c>
      <c r="K53" s="56"/>
      <c r="L53" s="1895"/>
      <c r="M53" s="249"/>
      <c r="N53" s="249"/>
      <c r="O53" s="249"/>
      <c r="P53" s="249"/>
      <c r="Q53" s="249"/>
      <c r="R53" s="249"/>
      <c r="T53" s="1836"/>
      <c r="U53" s="249"/>
      <c r="V53" s="249"/>
      <c r="W53" s="249"/>
      <c r="X53" s="249"/>
      <c r="Y53" s="249"/>
    </row>
    <row r="54" spans="1:25" s="41" customFormat="1">
      <c r="A54" s="25" t="s">
        <v>4101</v>
      </c>
      <c r="B54" s="14">
        <v>45755</v>
      </c>
      <c r="C54" s="9"/>
      <c r="D54" s="166"/>
      <c r="E54" s="9">
        <v>20606</v>
      </c>
      <c r="F54" s="9" t="s">
        <v>1115</v>
      </c>
      <c r="G54" s="9">
        <v>5644</v>
      </c>
      <c r="H54" s="9" t="s">
        <v>4097</v>
      </c>
      <c r="I54" s="10">
        <v>50</v>
      </c>
      <c r="J54" s="2085" t="s">
        <v>682</v>
      </c>
      <c r="K54" s="56"/>
      <c r="L54" s="1895"/>
      <c r="M54" s="249"/>
      <c r="N54" s="249"/>
      <c r="O54" s="249"/>
      <c r="P54" s="249"/>
      <c r="Q54" s="249"/>
      <c r="R54" s="249"/>
      <c r="T54" s="1836"/>
      <c r="U54" s="249"/>
      <c r="V54" s="249"/>
      <c r="W54" s="249"/>
      <c r="X54" s="249"/>
      <c r="Y54" s="249"/>
    </row>
    <row r="55" spans="1:25" s="41" customFormat="1">
      <c r="A55" s="234"/>
      <c r="B55" s="1885"/>
      <c r="C55" s="24"/>
      <c r="D55" s="2059"/>
      <c r="E55" s="24"/>
      <c r="F55" s="24"/>
      <c r="G55" s="24"/>
      <c r="H55" s="24"/>
      <c r="I55" s="1048"/>
      <c r="J55" s="2078"/>
      <c r="K55" s="24"/>
      <c r="L55" s="461"/>
      <c r="M55" s="249"/>
      <c r="N55" s="249"/>
      <c r="O55" s="249"/>
      <c r="P55" s="249"/>
      <c r="Q55" s="249"/>
      <c r="R55" s="249"/>
      <c r="T55" s="1836"/>
      <c r="U55" s="249"/>
      <c r="V55" s="249"/>
      <c r="W55" s="249"/>
      <c r="X55" s="249"/>
      <c r="Y55" s="249"/>
    </row>
    <row r="56" spans="1:25" s="41" customFormat="1">
      <c r="A56" s="25" t="s">
        <v>4120</v>
      </c>
      <c r="B56" s="14">
        <v>45741</v>
      </c>
      <c r="C56" s="14">
        <v>45747</v>
      </c>
      <c r="D56" s="166" t="s">
        <v>6</v>
      </c>
      <c r="E56" s="9">
        <v>20558</v>
      </c>
      <c r="F56" s="9" t="s">
        <v>1115</v>
      </c>
      <c r="G56" s="9">
        <v>5688</v>
      </c>
      <c r="H56" s="9" t="s">
        <v>4123</v>
      </c>
      <c r="I56" s="10">
        <v>50</v>
      </c>
      <c r="J56" s="2085" t="s">
        <v>682</v>
      </c>
      <c r="K56" s="9"/>
      <c r="L56" s="458" t="s">
        <v>4698</v>
      </c>
      <c r="M56" s="249"/>
      <c r="N56" s="249"/>
      <c r="O56" s="249"/>
      <c r="P56" s="249"/>
      <c r="Q56" s="249"/>
      <c r="R56" s="249"/>
      <c r="T56" s="1836"/>
      <c r="U56" s="249"/>
      <c r="V56" s="249"/>
      <c r="W56" s="249"/>
      <c r="X56" s="249"/>
      <c r="Y56" s="249"/>
    </row>
    <row r="57" spans="1:25" s="41" customFormat="1">
      <c r="A57" s="25" t="s">
        <v>4101</v>
      </c>
      <c r="B57" s="14">
        <v>45748</v>
      </c>
      <c r="C57" s="14">
        <v>45744</v>
      </c>
      <c r="D57" s="166" t="s">
        <v>6</v>
      </c>
      <c r="E57" s="9">
        <v>20605</v>
      </c>
      <c r="F57" s="9" t="s">
        <v>1115</v>
      </c>
      <c r="G57" s="9">
        <v>5688</v>
      </c>
      <c r="H57" s="9" t="s">
        <v>4123</v>
      </c>
      <c r="I57" s="10">
        <v>10</v>
      </c>
      <c r="J57" s="2085" t="s">
        <v>682</v>
      </c>
      <c r="K57" s="9"/>
      <c r="L57" s="458" t="s">
        <v>4713</v>
      </c>
      <c r="M57" s="249"/>
      <c r="N57" s="249"/>
      <c r="O57" s="249"/>
      <c r="P57" s="249"/>
      <c r="Q57" s="249"/>
      <c r="R57" s="249"/>
      <c r="T57" s="1836"/>
      <c r="U57" s="249"/>
      <c r="V57" s="249"/>
      <c r="W57" s="249"/>
      <c r="X57" s="249"/>
      <c r="Y57" s="249"/>
    </row>
    <row r="59" spans="1:25" s="41" customFormat="1">
      <c r="A59" s="25" t="s">
        <v>4120</v>
      </c>
      <c r="B59" s="14">
        <v>45755</v>
      </c>
      <c r="C59" s="14">
        <v>45747</v>
      </c>
      <c r="D59" s="166" t="s">
        <v>6</v>
      </c>
      <c r="E59" s="9">
        <v>20685</v>
      </c>
      <c r="F59" s="9" t="s">
        <v>1221</v>
      </c>
      <c r="G59" s="9">
        <v>5652</v>
      </c>
      <c r="H59" s="9" t="s">
        <v>4100</v>
      </c>
      <c r="I59" s="10">
        <v>100</v>
      </c>
      <c r="J59" s="2084" t="s">
        <v>4359</v>
      </c>
      <c r="K59" s="56"/>
      <c r="L59" s="1895" t="s">
        <v>4409</v>
      </c>
      <c r="M59" s="249"/>
      <c r="N59" s="249"/>
      <c r="O59" s="249"/>
      <c r="P59" s="249"/>
      <c r="Q59" s="249"/>
      <c r="R59" s="249"/>
      <c r="T59" s="1836"/>
      <c r="U59" s="249"/>
      <c r="V59" s="249"/>
      <c r="W59" s="249"/>
      <c r="X59" s="249"/>
      <c r="Y59" s="249"/>
    </row>
    <row r="60" spans="1:25" s="41" customFormat="1">
      <c r="A60" s="977" t="s">
        <v>4120</v>
      </c>
      <c r="B60" s="2199">
        <v>45755</v>
      </c>
      <c r="C60" s="2200"/>
      <c r="D60" s="2201"/>
      <c r="E60" s="2200">
        <v>20687</v>
      </c>
      <c r="F60" s="2200" t="s">
        <v>1221</v>
      </c>
      <c r="G60" s="2200">
        <v>5653</v>
      </c>
      <c r="H60" s="2200" t="s">
        <v>4100</v>
      </c>
      <c r="I60" s="2202">
        <v>15</v>
      </c>
      <c r="J60" s="2203" t="s">
        <v>1898</v>
      </c>
      <c r="K60" s="2200"/>
      <c r="L60" s="979"/>
      <c r="M60" s="249"/>
      <c r="N60" s="249"/>
      <c r="O60" s="249"/>
      <c r="P60" s="249"/>
      <c r="Q60" s="249"/>
      <c r="R60" s="249"/>
      <c r="T60" s="1836"/>
      <c r="U60" s="249"/>
      <c r="V60" s="249"/>
      <c r="W60" s="249"/>
      <c r="X60" s="249"/>
      <c r="Y60" s="249"/>
    </row>
    <row r="61" spans="1:25" s="41" customFormat="1">
      <c r="A61" s="781" t="s">
        <v>4120</v>
      </c>
      <c r="B61" s="793">
        <v>45741</v>
      </c>
      <c r="C61" s="737"/>
      <c r="D61" s="2197"/>
      <c r="E61" s="737">
        <v>20294</v>
      </c>
      <c r="F61" s="737" t="s">
        <v>1221</v>
      </c>
      <c r="G61" s="737">
        <v>5652</v>
      </c>
      <c r="H61" s="737" t="s">
        <v>4100</v>
      </c>
      <c r="I61" s="792">
        <v>100</v>
      </c>
      <c r="J61" s="2084" t="s">
        <v>4359</v>
      </c>
      <c r="K61" s="56"/>
      <c r="L61" s="1895"/>
      <c r="M61" s="249"/>
      <c r="N61" s="249"/>
      <c r="O61" s="249"/>
      <c r="P61" s="249"/>
      <c r="Q61" s="249"/>
      <c r="R61" s="249"/>
      <c r="T61" s="1836"/>
      <c r="U61" s="249"/>
      <c r="V61" s="249"/>
      <c r="W61" s="249"/>
      <c r="X61" s="249"/>
      <c r="Y61" s="249"/>
    </row>
    <row r="62" spans="1:25" s="41" customFormat="1">
      <c r="A62" s="781" t="s">
        <v>4120</v>
      </c>
      <c r="B62" s="793">
        <v>45741</v>
      </c>
      <c r="C62" s="737"/>
      <c r="D62" s="2197"/>
      <c r="E62" s="737">
        <v>20295</v>
      </c>
      <c r="F62" s="737" t="s">
        <v>1221</v>
      </c>
      <c r="G62" s="737">
        <v>5653</v>
      </c>
      <c r="H62" s="737" t="s">
        <v>4100</v>
      </c>
      <c r="I62" s="792">
        <v>10</v>
      </c>
      <c r="J62" s="2084" t="s">
        <v>4359</v>
      </c>
      <c r="K62" s="56"/>
      <c r="L62" s="1895"/>
      <c r="M62" s="249"/>
      <c r="N62" s="249"/>
      <c r="O62" s="249"/>
      <c r="P62" s="249"/>
      <c r="Q62" s="249"/>
      <c r="R62" s="249"/>
      <c r="T62" s="1836"/>
      <c r="U62" s="249"/>
      <c r="V62" s="249"/>
      <c r="W62" s="249"/>
      <c r="X62" s="249"/>
      <c r="Y62" s="249"/>
    </row>
    <row r="63" spans="1:25" s="41" customFormat="1">
      <c r="A63" s="234"/>
      <c r="B63" s="1885"/>
      <c r="C63" s="24"/>
      <c r="D63" s="2059"/>
      <c r="E63" s="24"/>
      <c r="F63" s="24"/>
      <c r="G63" s="24"/>
      <c r="H63" s="24"/>
      <c r="I63" s="1048"/>
      <c r="J63" s="2078"/>
      <c r="K63" s="24"/>
      <c r="L63" s="461"/>
      <c r="M63" s="249"/>
      <c r="N63" s="249"/>
      <c r="O63" s="249"/>
      <c r="P63" s="249"/>
      <c r="Q63" s="249"/>
      <c r="R63" s="249"/>
      <c r="T63" s="1836"/>
      <c r="U63" s="249"/>
      <c r="V63" s="249"/>
      <c r="W63" s="249"/>
      <c r="X63" s="249"/>
      <c r="Y63" s="249"/>
    </row>
    <row r="64" spans="1:25" s="41" customFormat="1">
      <c r="A64" s="25" t="s">
        <v>4101</v>
      </c>
      <c r="B64" s="14">
        <v>45741</v>
      </c>
      <c r="C64" s="14">
        <v>45747</v>
      </c>
      <c r="D64" s="166" t="s">
        <v>6</v>
      </c>
      <c r="E64" s="9">
        <v>20814</v>
      </c>
      <c r="F64" s="9" t="s">
        <v>2452</v>
      </c>
      <c r="G64" s="9">
        <v>5307</v>
      </c>
      <c r="H64" s="9" t="s">
        <v>739</v>
      </c>
      <c r="I64" s="10">
        <v>100</v>
      </c>
      <c r="J64" s="2085" t="s">
        <v>682</v>
      </c>
      <c r="K64" s="9"/>
      <c r="L64" s="458" t="s">
        <v>4433</v>
      </c>
      <c r="M64" s="249"/>
      <c r="N64" s="249"/>
      <c r="O64" s="249"/>
      <c r="P64" s="249"/>
      <c r="Q64" s="249"/>
      <c r="R64" s="249"/>
      <c r="T64" s="1836"/>
      <c r="U64" s="249"/>
      <c r="V64" s="249"/>
      <c r="W64" s="249"/>
      <c r="X64" s="249"/>
      <c r="Y64" s="249"/>
    </row>
    <row r="65" spans="1:25" s="41" customFormat="1">
      <c r="A65" s="234"/>
      <c r="B65" s="1885"/>
      <c r="C65" s="24"/>
      <c r="D65" s="2059"/>
      <c r="E65" s="24"/>
      <c r="F65" s="24"/>
      <c r="G65" s="24"/>
      <c r="H65" s="24"/>
      <c r="I65" s="1048"/>
      <c r="J65" s="2078"/>
      <c r="K65" s="24"/>
      <c r="L65" s="461"/>
      <c r="M65" s="249"/>
      <c r="N65" s="249"/>
      <c r="O65" s="249"/>
      <c r="P65" s="249"/>
      <c r="Q65" s="249"/>
      <c r="R65" s="249"/>
      <c r="T65" s="1836"/>
      <c r="U65" s="249"/>
      <c r="V65" s="249"/>
      <c r="W65" s="249"/>
      <c r="X65" s="249"/>
      <c r="Y65" s="249"/>
    </row>
    <row r="66" spans="1:25" s="41" customFormat="1">
      <c r="A66" s="234"/>
      <c r="B66" s="1885"/>
      <c r="C66" s="24"/>
      <c r="D66" s="2059"/>
      <c r="E66" s="24"/>
      <c r="F66" s="24"/>
      <c r="G66" s="24"/>
      <c r="H66" s="24"/>
      <c r="I66" s="1048"/>
      <c r="J66" s="2078"/>
      <c r="K66" s="24"/>
      <c r="L66" s="461"/>
      <c r="M66" s="249"/>
      <c r="N66" s="249"/>
      <c r="O66" s="249"/>
      <c r="P66" s="249"/>
      <c r="Q66" s="249"/>
      <c r="R66" s="249"/>
      <c r="T66" s="1836"/>
      <c r="U66" s="249"/>
      <c r="V66" s="249"/>
      <c r="W66" s="249"/>
      <c r="X66" s="249"/>
      <c r="Y66" s="249"/>
    </row>
    <row r="67" spans="1:25" s="41" customFormat="1">
      <c r="A67" s="234"/>
      <c r="B67" s="1885"/>
      <c r="C67" s="24"/>
      <c r="D67" s="2059"/>
      <c r="E67" s="24"/>
      <c r="F67" s="24"/>
      <c r="G67" s="24"/>
      <c r="H67" s="24"/>
      <c r="I67" s="1048"/>
      <c r="J67" s="2078"/>
      <c r="K67" s="24"/>
      <c r="L67" s="461"/>
      <c r="M67" s="249"/>
      <c r="N67" s="249"/>
      <c r="O67" s="249"/>
      <c r="P67" s="249"/>
      <c r="Q67" s="249"/>
      <c r="R67" s="249"/>
      <c r="T67" s="1836"/>
      <c r="U67" s="249"/>
      <c r="V67" s="249"/>
      <c r="W67" s="249"/>
      <c r="X67" s="249"/>
      <c r="Y67" s="249"/>
    </row>
    <row r="68" spans="1:25" s="41" customFormat="1">
      <c r="A68" s="25" t="s">
        <v>4120</v>
      </c>
      <c r="B68" s="14">
        <v>45748</v>
      </c>
      <c r="C68" s="14">
        <v>45743</v>
      </c>
      <c r="D68" s="166" t="s">
        <v>6</v>
      </c>
      <c r="E68" s="9">
        <v>20838</v>
      </c>
      <c r="F68" s="9" t="s">
        <v>7</v>
      </c>
      <c r="G68" s="9">
        <v>5370</v>
      </c>
      <c r="H68" s="9" t="s">
        <v>213</v>
      </c>
      <c r="I68" s="10">
        <v>1000</v>
      </c>
      <c r="J68" s="2085" t="s">
        <v>682</v>
      </c>
      <c r="K68" s="9"/>
      <c r="L68" s="458" t="s">
        <v>4439</v>
      </c>
      <c r="M68" s="249"/>
      <c r="N68" s="249"/>
      <c r="O68" s="249"/>
      <c r="P68" s="249"/>
      <c r="Q68" s="249"/>
      <c r="R68" s="249"/>
      <c r="T68" s="1836"/>
      <c r="U68" s="249"/>
      <c r="V68" s="249"/>
      <c r="W68" s="249"/>
      <c r="X68" s="249"/>
      <c r="Y68" s="249"/>
    </row>
    <row r="69" spans="1:25" s="41" customFormat="1">
      <c r="A69" s="234"/>
      <c r="B69" s="1885"/>
      <c r="C69" s="24"/>
      <c r="D69" s="2059"/>
      <c r="E69" s="24"/>
      <c r="F69" s="24"/>
      <c r="G69" s="24"/>
      <c r="H69" s="24"/>
      <c r="I69" s="1048"/>
      <c r="J69" s="2078"/>
      <c r="K69" s="24"/>
      <c r="L69" s="461"/>
      <c r="M69" s="249"/>
      <c r="N69" s="249"/>
      <c r="O69" s="249"/>
      <c r="P69" s="249"/>
      <c r="Q69" s="249"/>
      <c r="R69" s="249"/>
      <c r="T69" s="1836"/>
      <c r="U69" s="249"/>
      <c r="V69" s="249"/>
      <c r="W69" s="249"/>
      <c r="X69" s="249"/>
      <c r="Y69" s="249"/>
    </row>
    <row r="70" spans="1:25" s="41" customFormat="1">
      <c r="A70" s="234"/>
      <c r="B70" s="1885"/>
      <c r="C70" s="24"/>
      <c r="D70" s="2059"/>
      <c r="E70" s="24"/>
      <c r="F70" s="24"/>
      <c r="G70" s="24"/>
      <c r="H70" s="24"/>
      <c r="I70" s="1048"/>
      <c r="J70" s="2078"/>
      <c r="K70" s="24"/>
      <c r="L70" s="461"/>
      <c r="M70" s="249"/>
      <c r="N70" s="249"/>
      <c r="O70" s="249"/>
      <c r="P70" s="249"/>
      <c r="Q70" s="249"/>
      <c r="R70" s="249"/>
      <c r="T70" s="1836"/>
      <c r="U70" s="249"/>
      <c r="V70" s="249"/>
      <c r="W70" s="249"/>
      <c r="X70" s="249"/>
      <c r="Y70" s="249"/>
    </row>
    <row r="71" spans="1:25" s="41" customFormat="1">
      <c r="A71" s="234"/>
      <c r="B71" s="1885"/>
      <c r="C71" s="24"/>
      <c r="D71" s="2059"/>
      <c r="E71" s="24"/>
      <c r="F71" s="24"/>
      <c r="G71" s="24"/>
      <c r="H71" s="24"/>
      <c r="I71" s="1048"/>
      <c r="J71" s="2078"/>
      <c r="K71" s="24"/>
      <c r="L71" s="461"/>
      <c r="M71" s="249"/>
      <c r="N71" s="249"/>
      <c r="O71" s="249"/>
      <c r="P71" s="249"/>
      <c r="Q71" s="249"/>
      <c r="R71" s="249"/>
      <c r="T71" s="1836"/>
      <c r="U71" s="249"/>
      <c r="V71" s="249"/>
      <c r="W71" s="249"/>
      <c r="X71" s="249"/>
      <c r="Y71" s="249"/>
    </row>
    <row r="72" spans="1:25" s="41" customFormat="1" ht="21.75" customHeight="1">
      <c r="A72" s="2549" t="s">
        <v>2000</v>
      </c>
      <c r="B72" s="2550"/>
      <c r="C72" s="2550"/>
      <c r="D72" s="2550"/>
      <c r="E72" s="2550"/>
      <c r="F72" s="2550"/>
      <c r="G72" s="2550"/>
      <c r="H72" s="2550"/>
      <c r="I72" s="2550"/>
      <c r="J72" s="2550"/>
      <c r="K72" s="2550"/>
      <c r="L72" s="2551"/>
      <c r="M72" s="249"/>
      <c r="N72" s="249"/>
      <c r="O72" s="249"/>
      <c r="P72" s="249"/>
      <c r="Q72" s="249"/>
      <c r="R72" s="249"/>
      <c r="T72" s="1836"/>
      <c r="U72" s="249"/>
      <c r="V72" s="249"/>
      <c r="W72" s="249"/>
      <c r="X72" s="249"/>
      <c r="Y72" s="249"/>
    </row>
    <row r="73" spans="1:25" s="41" customFormat="1">
      <c r="A73" s="234" t="s">
        <v>4101</v>
      </c>
      <c r="B73" s="1885">
        <v>45778</v>
      </c>
      <c r="C73" s="24"/>
      <c r="D73" s="2059"/>
      <c r="E73" s="24">
        <v>20665</v>
      </c>
      <c r="F73" s="24" t="s">
        <v>1221</v>
      </c>
      <c r="G73" s="24">
        <v>5643</v>
      </c>
      <c r="H73" s="24" t="s">
        <v>4115</v>
      </c>
      <c r="I73" s="1048">
        <v>200</v>
      </c>
      <c r="J73" s="2078" t="s">
        <v>2000</v>
      </c>
      <c r="K73" s="24"/>
      <c r="L73" s="461" t="s">
        <v>4733</v>
      </c>
      <c r="M73" s="249"/>
      <c r="N73" s="249"/>
      <c r="O73" s="249"/>
      <c r="P73" s="249"/>
      <c r="Q73" s="249"/>
      <c r="R73" s="249"/>
      <c r="T73" s="1836"/>
      <c r="U73" s="249"/>
      <c r="V73" s="249"/>
      <c r="W73" s="249"/>
      <c r="X73" s="249"/>
      <c r="Y73" s="249"/>
    </row>
    <row r="74" spans="1:25">
      <c r="A74" s="234" t="s">
        <v>4120</v>
      </c>
      <c r="B74" s="1885">
        <v>45776</v>
      </c>
      <c r="C74" s="24"/>
      <c r="D74" s="2059"/>
      <c r="E74" s="24">
        <v>20735</v>
      </c>
      <c r="F74" s="24" t="s">
        <v>2504</v>
      </c>
      <c r="G74" s="24">
        <v>5643</v>
      </c>
      <c r="H74" s="24" t="s">
        <v>4390</v>
      </c>
      <c r="I74" s="1048">
        <v>300</v>
      </c>
      <c r="J74" s="2078" t="s">
        <v>2000</v>
      </c>
      <c r="K74" s="24"/>
      <c r="L74" s="461" t="s">
        <v>4755</v>
      </c>
    </row>
    <row r="75" spans="1:25">
      <c r="A75" s="234" t="s">
        <v>4120</v>
      </c>
      <c r="B75" s="1885">
        <v>45783</v>
      </c>
      <c r="C75" s="24"/>
      <c r="D75" s="2059"/>
      <c r="E75" s="24">
        <v>20737</v>
      </c>
      <c r="F75" s="24" t="s">
        <v>1221</v>
      </c>
      <c r="G75" s="24">
        <v>5643</v>
      </c>
      <c r="H75" s="24" t="s">
        <v>4115</v>
      </c>
      <c r="I75" s="1048">
        <v>300</v>
      </c>
      <c r="J75" s="2078" t="s">
        <v>2000</v>
      </c>
      <c r="K75" s="24"/>
      <c r="L75" s="461" t="s">
        <v>4755</v>
      </c>
    </row>
    <row r="76" spans="1:25">
      <c r="A76" s="337"/>
      <c r="B76" s="5"/>
      <c r="C76" s="5"/>
      <c r="D76" s="2186"/>
      <c r="E76" s="5"/>
      <c r="F76" s="5"/>
      <c r="G76" s="5"/>
      <c r="H76" s="5"/>
      <c r="I76" s="1504"/>
      <c r="J76" s="5"/>
      <c r="K76" s="5"/>
    </row>
    <row r="77" spans="1:25" s="41" customFormat="1">
      <c r="A77" s="234" t="s">
        <v>4120</v>
      </c>
      <c r="B77" s="1885">
        <v>45778</v>
      </c>
      <c r="C77" s="24"/>
      <c r="D77" s="2059"/>
      <c r="E77" s="24">
        <v>20681</v>
      </c>
      <c r="F77" s="24" t="s">
        <v>1115</v>
      </c>
      <c r="G77" s="24">
        <v>5688</v>
      </c>
      <c r="H77" s="24" t="s">
        <v>4123</v>
      </c>
      <c r="I77" s="1048">
        <v>50</v>
      </c>
      <c r="J77" s="2078" t="s">
        <v>2000</v>
      </c>
      <c r="K77" s="24"/>
      <c r="L77" s="461" t="s">
        <v>4404</v>
      </c>
      <c r="M77" s="249"/>
      <c r="N77" s="249"/>
      <c r="O77" s="249"/>
      <c r="P77" s="249"/>
      <c r="Q77" s="249"/>
      <c r="R77" s="249"/>
      <c r="T77" s="1836"/>
      <c r="U77" s="249"/>
      <c r="V77" s="249"/>
      <c r="W77" s="249"/>
      <c r="X77" s="249"/>
      <c r="Y77" s="249"/>
    </row>
    <row r="78" spans="1:25" s="41" customFormat="1">
      <c r="A78" s="234"/>
      <c r="B78" s="1885"/>
      <c r="C78" s="24"/>
      <c r="D78" s="2059"/>
      <c r="E78" s="24"/>
      <c r="F78" s="24"/>
      <c r="G78" s="24"/>
      <c r="H78" s="24"/>
      <c r="I78" s="1048"/>
      <c r="J78" s="2078"/>
      <c r="K78" s="24"/>
      <c r="L78" s="461"/>
      <c r="M78" s="249"/>
      <c r="N78" s="249"/>
      <c r="O78" s="249"/>
      <c r="P78" s="249"/>
      <c r="Q78" s="249"/>
      <c r="R78" s="249"/>
      <c r="T78" s="1836"/>
      <c r="U78" s="249"/>
      <c r="V78" s="249"/>
      <c r="W78" s="249"/>
      <c r="X78" s="249"/>
      <c r="Y78" s="249"/>
    </row>
    <row r="79" spans="1:25" s="41" customFormat="1">
      <c r="A79" s="234"/>
      <c r="B79" s="1885"/>
      <c r="C79" s="24"/>
      <c r="D79" s="2059"/>
      <c r="E79" s="24"/>
      <c r="F79" s="24"/>
      <c r="G79" s="24"/>
      <c r="H79" s="24"/>
      <c r="I79" s="1048"/>
      <c r="J79" s="2078"/>
      <c r="K79" s="24"/>
      <c r="L79" s="461"/>
      <c r="M79" s="249"/>
      <c r="N79" s="249"/>
      <c r="O79" s="249"/>
      <c r="P79" s="249"/>
      <c r="Q79" s="249"/>
      <c r="R79" s="249"/>
      <c r="T79" s="1836"/>
      <c r="U79" s="249"/>
      <c r="V79" s="249"/>
      <c r="W79" s="249"/>
      <c r="X79" s="249"/>
      <c r="Y79" s="249"/>
    </row>
    <row r="80" spans="1:25" s="41" customFormat="1">
      <c r="A80" s="234" t="s">
        <v>4120</v>
      </c>
      <c r="B80" s="1885">
        <v>45775</v>
      </c>
      <c r="C80" s="24"/>
      <c r="D80" s="2059"/>
      <c r="E80" s="24">
        <v>20683</v>
      </c>
      <c r="F80" s="24" t="s">
        <v>4102</v>
      </c>
      <c r="G80" s="24">
        <v>5654</v>
      </c>
      <c r="H80" s="24" t="s">
        <v>4391</v>
      </c>
      <c r="I80" s="1048">
        <v>100</v>
      </c>
      <c r="J80" s="2078" t="s">
        <v>2000</v>
      </c>
      <c r="K80" s="9" t="s">
        <v>4787</v>
      </c>
      <c r="L80" s="461" t="s">
        <v>4699</v>
      </c>
      <c r="M80" s="249"/>
      <c r="N80" s="249"/>
      <c r="O80" s="249"/>
      <c r="P80" s="249"/>
      <c r="Q80" s="249"/>
      <c r="R80" s="249"/>
      <c r="T80" s="1836"/>
      <c r="U80" s="249"/>
      <c r="V80" s="249"/>
      <c r="W80" s="249"/>
      <c r="X80" s="249"/>
      <c r="Y80" s="249"/>
    </row>
    <row r="81" spans="1:25" s="41" customFormat="1">
      <c r="A81" s="25" t="s">
        <v>4120</v>
      </c>
      <c r="B81" s="14">
        <v>45783</v>
      </c>
      <c r="C81" s="14">
        <v>45747</v>
      </c>
      <c r="D81" s="166" t="s">
        <v>6</v>
      </c>
      <c r="E81" s="9">
        <v>20736</v>
      </c>
      <c r="F81" s="9" t="s">
        <v>4102</v>
      </c>
      <c r="G81" s="9">
        <v>5654</v>
      </c>
      <c r="H81" s="9" t="s">
        <v>4391</v>
      </c>
      <c r="I81" s="10">
        <v>100</v>
      </c>
      <c r="J81" s="2084" t="s">
        <v>2000</v>
      </c>
      <c r="K81" s="56"/>
      <c r="L81" s="1895" t="s">
        <v>4699</v>
      </c>
      <c r="M81" s="249"/>
      <c r="N81" s="249"/>
      <c r="O81" s="249"/>
      <c r="P81" s="249"/>
      <c r="Q81" s="249"/>
      <c r="R81" s="249"/>
      <c r="T81" s="1836"/>
      <c r="U81" s="249"/>
      <c r="V81" s="249"/>
      <c r="W81" s="249"/>
      <c r="X81" s="249"/>
      <c r="Y81" s="249"/>
    </row>
    <row r="82" spans="1:25" s="41" customFormat="1">
      <c r="A82" s="234"/>
      <c r="B82" s="1885"/>
      <c r="C82" s="24"/>
      <c r="D82" s="2059"/>
      <c r="E82" s="24"/>
      <c r="F82" s="24"/>
      <c r="G82" s="24"/>
      <c r="H82" s="24"/>
      <c r="I82" s="1048"/>
      <c r="J82" s="2078"/>
      <c r="K82" s="24"/>
      <c r="L82" s="461"/>
      <c r="M82" s="249"/>
      <c r="N82" s="249"/>
      <c r="O82" s="249"/>
      <c r="P82" s="249"/>
      <c r="Q82" s="249"/>
      <c r="R82" s="249"/>
      <c r="T82" s="1836"/>
      <c r="U82" s="249"/>
      <c r="V82" s="249"/>
      <c r="W82" s="249"/>
      <c r="X82" s="249"/>
      <c r="Y82" s="249"/>
    </row>
    <row r="83" spans="1:25" s="41" customFormat="1">
      <c r="A83" s="234" t="s">
        <v>4120</v>
      </c>
      <c r="B83" s="1885">
        <v>45778</v>
      </c>
      <c r="C83" s="24"/>
      <c r="D83" s="2059"/>
      <c r="E83" s="24">
        <v>20686</v>
      </c>
      <c r="F83" s="24" t="s">
        <v>1221</v>
      </c>
      <c r="G83" s="24">
        <v>5652</v>
      </c>
      <c r="H83" s="24" t="s">
        <v>4100</v>
      </c>
      <c r="I83" s="1048">
        <v>100</v>
      </c>
      <c r="J83" s="2078" t="s">
        <v>2000</v>
      </c>
      <c r="K83" s="24"/>
      <c r="L83" s="461" t="s">
        <v>4741</v>
      </c>
      <c r="M83" s="249"/>
      <c r="N83" s="249"/>
      <c r="O83" s="249"/>
      <c r="P83" s="249"/>
      <c r="Q83" s="249"/>
      <c r="R83" s="249"/>
      <c r="T83" s="1836"/>
      <c r="U83" s="249"/>
      <c r="V83" s="249"/>
      <c r="W83" s="249"/>
      <c r="X83" s="249"/>
      <c r="Y83" s="249"/>
    </row>
    <row r="84" spans="1:25" s="41" customFormat="1">
      <c r="A84" s="977" t="s">
        <v>4120</v>
      </c>
      <c r="B84" s="2199">
        <v>45778</v>
      </c>
      <c r="C84" s="2200"/>
      <c r="D84" s="2201"/>
      <c r="E84" s="2200">
        <v>20688</v>
      </c>
      <c r="F84" s="2200" t="s">
        <v>1221</v>
      </c>
      <c r="G84" s="2200">
        <v>5653</v>
      </c>
      <c r="H84" s="2200" t="s">
        <v>4100</v>
      </c>
      <c r="I84" s="2202">
        <v>15</v>
      </c>
      <c r="J84" s="2203" t="s">
        <v>2000</v>
      </c>
      <c r="K84" s="2200" t="s">
        <v>4771</v>
      </c>
      <c r="L84" s="979" t="s">
        <v>4741</v>
      </c>
      <c r="M84" s="249"/>
      <c r="N84" s="249"/>
      <c r="O84" s="249"/>
      <c r="P84" s="249"/>
      <c r="Q84" s="249"/>
      <c r="R84" s="249"/>
      <c r="T84" s="1836"/>
      <c r="U84" s="249"/>
      <c r="V84" s="249"/>
      <c r="W84" s="249"/>
      <c r="X84" s="249"/>
      <c r="Y84" s="249"/>
    </row>
    <row r="85" spans="1:25" s="41" customFormat="1">
      <c r="A85" s="234" t="s">
        <v>4120</v>
      </c>
      <c r="B85" s="1885">
        <v>45783</v>
      </c>
      <c r="C85" s="24"/>
      <c r="D85" s="2059"/>
      <c r="E85" s="24">
        <v>20734</v>
      </c>
      <c r="F85" s="24" t="s">
        <v>2504</v>
      </c>
      <c r="G85" s="24">
        <v>5652</v>
      </c>
      <c r="H85" s="24" t="s">
        <v>4494</v>
      </c>
      <c r="I85" s="1048">
        <v>100</v>
      </c>
      <c r="J85" s="2078" t="s">
        <v>2000</v>
      </c>
      <c r="K85" s="24"/>
      <c r="L85" s="461" t="s">
        <v>4754</v>
      </c>
      <c r="M85" s="249"/>
      <c r="N85" s="249"/>
      <c r="O85" s="249"/>
      <c r="P85" s="249"/>
      <c r="Q85" s="249"/>
      <c r="R85" s="249"/>
      <c r="T85" s="1836"/>
      <c r="U85" s="249"/>
      <c r="V85" s="249"/>
      <c r="W85" s="249"/>
      <c r="X85" s="249"/>
      <c r="Y85" s="249"/>
    </row>
    <row r="86" spans="1:25" s="41" customFormat="1">
      <c r="A86" s="234"/>
      <c r="B86" s="1885"/>
      <c r="C86" s="24"/>
      <c r="D86" s="2059"/>
      <c r="E86" s="24"/>
      <c r="F86" s="24"/>
      <c r="G86" s="24"/>
      <c r="H86" s="24"/>
      <c r="I86" s="1048"/>
      <c r="J86" s="2078"/>
      <c r="K86" s="24"/>
      <c r="L86" s="461"/>
      <c r="M86" s="249"/>
      <c r="N86" s="249"/>
      <c r="O86" s="249"/>
      <c r="P86" s="249"/>
      <c r="Q86" s="249"/>
      <c r="R86" s="249"/>
      <c r="T86" s="1836"/>
      <c r="U86" s="249"/>
      <c r="V86" s="249"/>
      <c r="W86" s="249"/>
      <c r="X86" s="249"/>
      <c r="Y86" s="249"/>
    </row>
    <row r="87" spans="1:25" s="41" customFormat="1">
      <c r="A87" s="234"/>
      <c r="B87" s="1885"/>
      <c r="C87" s="24"/>
      <c r="D87" s="2059"/>
      <c r="E87" s="24"/>
      <c r="F87" s="24"/>
      <c r="G87" s="24"/>
      <c r="H87" s="24"/>
      <c r="I87" s="1048"/>
      <c r="J87" s="2078"/>
      <c r="K87" s="24"/>
      <c r="L87" s="461"/>
      <c r="M87" s="249"/>
      <c r="N87" s="249"/>
      <c r="O87" s="249"/>
      <c r="P87" s="249"/>
      <c r="Q87" s="249"/>
      <c r="R87" s="249"/>
      <c r="T87" s="1836"/>
      <c r="U87" s="249"/>
      <c r="V87" s="249"/>
      <c r="W87" s="249"/>
      <c r="X87" s="249"/>
      <c r="Y87" s="249"/>
    </row>
    <row r="88" spans="1:25" s="15" customFormat="1" ht="18.75">
      <c r="A88" s="2564" t="s">
        <v>3486</v>
      </c>
      <c r="B88" s="2565"/>
      <c r="C88" s="2565"/>
      <c r="D88" s="2565"/>
      <c r="E88" s="2565"/>
      <c r="F88" s="2565"/>
      <c r="G88" s="2565"/>
      <c r="H88" s="2565"/>
      <c r="I88" s="2565"/>
      <c r="J88" s="2565"/>
      <c r="K88" s="2565"/>
      <c r="L88" s="2566"/>
      <c r="M88" s="1605"/>
      <c r="N88" s="16"/>
      <c r="O88" s="16"/>
      <c r="P88" s="16"/>
      <c r="Q88" s="16"/>
      <c r="R88" s="16"/>
      <c r="T88" s="16"/>
      <c r="U88" s="16"/>
      <c r="V88" s="16"/>
      <c r="W88" s="16"/>
      <c r="X88" s="16"/>
      <c r="Y88" s="16"/>
    </row>
    <row r="89" spans="1:25" s="41" customFormat="1">
      <c r="A89" s="25" t="s">
        <v>4695</v>
      </c>
      <c r="B89" s="14">
        <v>45737</v>
      </c>
      <c r="C89" s="14">
        <v>45723</v>
      </c>
      <c r="D89" s="166" t="s">
        <v>6</v>
      </c>
      <c r="E89" s="9">
        <v>20549</v>
      </c>
      <c r="F89" s="9" t="s">
        <v>7</v>
      </c>
      <c r="G89" s="9">
        <v>5736</v>
      </c>
      <c r="H89" s="9" t="s">
        <v>4696</v>
      </c>
      <c r="I89" s="10">
        <v>6</v>
      </c>
      <c r="J89" s="9"/>
      <c r="K89" s="36"/>
      <c r="L89" s="458"/>
      <c r="M89" s="249"/>
      <c r="N89" s="249"/>
      <c r="O89" s="249"/>
      <c r="P89" s="249"/>
      <c r="Q89" s="249"/>
      <c r="R89" s="249"/>
      <c r="T89" s="1836"/>
      <c r="U89" s="249"/>
      <c r="V89" s="249"/>
      <c r="W89" s="249"/>
      <c r="X89" s="249"/>
      <c r="Y89" s="249"/>
    </row>
    <row r="90" spans="1:25" s="41" customFormat="1">
      <c r="A90" s="25"/>
      <c r="B90" s="14"/>
      <c r="C90" s="9"/>
      <c r="D90" s="166" t="s">
        <v>6</v>
      </c>
      <c r="E90" s="9"/>
      <c r="F90" s="9"/>
      <c r="G90" s="9">
        <v>5737</v>
      </c>
      <c r="H90" s="9" t="s">
        <v>4696</v>
      </c>
      <c r="I90" s="10">
        <v>12</v>
      </c>
      <c r="J90" s="9"/>
      <c r="K90" s="36"/>
      <c r="L90" s="458"/>
      <c r="M90" s="249"/>
      <c r="N90" s="249"/>
      <c r="O90" s="249"/>
      <c r="P90" s="249"/>
      <c r="Q90" s="249"/>
      <c r="R90" s="249"/>
      <c r="T90" s="1836"/>
      <c r="U90" s="249"/>
      <c r="V90" s="249"/>
      <c r="W90" s="249"/>
      <c r="X90" s="249"/>
      <c r="Y90" s="249"/>
    </row>
    <row r="91" spans="1:25" s="41" customFormat="1">
      <c r="A91" s="25"/>
      <c r="B91" s="14"/>
      <c r="C91" s="9"/>
      <c r="D91" s="166" t="s">
        <v>6</v>
      </c>
      <c r="E91" s="9"/>
      <c r="F91" s="9"/>
      <c r="G91" s="9">
        <v>5738</v>
      </c>
      <c r="H91" s="9" t="s">
        <v>4697</v>
      </c>
      <c r="I91" s="10">
        <v>8000</v>
      </c>
      <c r="J91" s="9" t="s">
        <v>4742</v>
      </c>
      <c r="K91" s="36"/>
      <c r="L91" s="458"/>
      <c r="M91" s="249"/>
      <c r="N91" s="249"/>
      <c r="O91" s="249"/>
      <c r="P91" s="249"/>
      <c r="Q91" s="249"/>
      <c r="R91" s="249"/>
      <c r="T91" s="1836"/>
      <c r="U91" s="249"/>
      <c r="V91" s="249"/>
      <c r="W91" s="249"/>
      <c r="X91" s="249"/>
      <c r="Y91" s="249"/>
    </row>
    <row r="92" spans="1:25" s="41" customFormat="1">
      <c r="A92" s="25"/>
      <c r="B92" s="14"/>
      <c r="C92" s="9"/>
      <c r="D92" s="166" t="s">
        <v>6</v>
      </c>
      <c r="E92" s="9"/>
      <c r="F92" s="9"/>
      <c r="G92" s="9">
        <v>5739</v>
      </c>
      <c r="H92" s="9" t="s">
        <v>4039</v>
      </c>
      <c r="I92" s="10">
        <v>5000</v>
      </c>
      <c r="J92" s="9" t="s">
        <v>4742</v>
      </c>
      <c r="K92" s="36"/>
      <c r="L92" s="458"/>
      <c r="M92" s="249"/>
      <c r="N92" s="249"/>
      <c r="O92" s="249"/>
      <c r="P92" s="249"/>
      <c r="Q92" s="249"/>
      <c r="R92" s="249"/>
      <c r="T92" s="1836"/>
      <c r="U92" s="249"/>
      <c r="V92" s="249"/>
      <c r="W92" s="249"/>
      <c r="X92" s="249"/>
      <c r="Y92" s="249"/>
    </row>
    <row r="93" spans="1:25" s="41" customFormat="1">
      <c r="A93" s="25" t="s">
        <v>4695</v>
      </c>
      <c r="B93" s="14">
        <v>45737</v>
      </c>
      <c r="C93" s="14">
        <v>45726</v>
      </c>
      <c r="D93" s="166" t="s">
        <v>6</v>
      </c>
      <c r="E93" s="9">
        <v>20743</v>
      </c>
      <c r="F93" s="9" t="s">
        <v>7</v>
      </c>
      <c r="G93" s="9">
        <v>5735</v>
      </c>
      <c r="H93" s="9" t="s">
        <v>3079</v>
      </c>
      <c r="I93" s="10">
        <v>48</v>
      </c>
      <c r="J93" s="9"/>
      <c r="K93" s="36"/>
      <c r="L93" s="458"/>
      <c r="M93" s="249"/>
      <c r="N93" s="249"/>
      <c r="O93" s="249"/>
      <c r="P93" s="249"/>
      <c r="Q93" s="249"/>
      <c r="R93" s="249"/>
      <c r="T93" s="1836"/>
      <c r="U93" s="249"/>
      <c r="V93" s="249"/>
      <c r="W93" s="249"/>
      <c r="X93" s="249"/>
      <c r="Y93" s="249"/>
    </row>
    <row r="94" spans="1:25" s="41" customFormat="1">
      <c r="A94" s="25" t="s">
        <v>4695</v>
      </c>
      <c r="B94" s="14">
        <v>45737</v>
      </c>
      <c r="C94" s="14">
        <v>45728</v>
      </c>
      <c r="D94" s="166" t="s">
        <v>6</v>
      </c>
      <c r="E94" s="9">
        <v>20767</v>
      </c>
      <c r="F94" s="9" t="s">
        <v>7</v>
      </c>
      <c r="G94" s="9">
        <v>5735</v>
      </c>
      <c r="H94" s="9" t="s">
        <v>3079</v>
      </c>
      <c r="I94" s="10">
        <v>104</v>
      </c>
      <c r="J94" s="9"/>
      <c r="K94" s="36"/>
      <c r="L94" s="458"/>
      <c r="M94" s="249"/>
      <c r="N94" s="249"/>
      <c r="O94" s="249"/>
      <c r="P94" s="249"/>
      <c r="Q94" s="249"/>
      <c r="R94" s="249"/>
      <c r="T94" s="1836"/>
      <c r="U94" s="249"/>
      <c r="V94" s="249"/>
      <c r="W94" s="249"/>
      <c r="X94" s="249"/>
      <c r="Y94" s="249"/>
    </row>
    <row r="95" spans="1:25" s="41" customFormat="1">
      <c r="A95" s="25" t="s">
        <v>4262</v>
      </c>
      <c r="B95" s="14">
        <v>45716</v>
      </c>
      <c r="C95" s="14">
        <v>45720</v>
      </c>
      <c r="D95" s="166" t="s">
        <v>6</v>
      </c>
      <c r="E95" s="9">
        <v>20574</v>
      </c>
      <c r="F95" s="9" t="s">
        <v>1115</v>
      </c>
      <c r="G95" s="9">
        <v>5401</v>
      </c>
      <c r="H95" s="9" t="s">
        <v>62</v>
      </c>
      <c r="I95" s="10">
        <v>9</v>
      </c>
      <c r="J95" s="9" t="s">
        <v>4700</v>
      </c>
      <c r="K95" s="9"/>
      <c r="L95" s="458"/>
      <c r="M95" s="249"/>
      <c r="N95" s="249"/>
      <c r="O95" s="249"/>
      <c r="P95" s="249"/>
      <c r="Q95" s="249"/>
      <c r="R95" s="249"/>
      <c r="T95" s="1836"/>
      <c r="U95" s="249"/>
      <c r="V95" s="249"/>
      <c r="W95" s="249"/>
      <c r="X95" s="249"/>
      <c r="Y95" s="249"/>
    </row>
    <row r="96" spans="1:25" s="41" customFormat="1">
      <c r="A96" s="25"/>
      <c r="B96" s="14"/>
      <c r="C96" s="9"/>
      <c r="D96" s="166" t="s">
        <v>6</v>
      </c>
      <c r="E96" s="9"/>
      <c r="F96" s="9" t="s">
        <v>262</v>
      </c>
      <c r="G96" s="9"/>
      <c r="H96" s="9" t="s">
        <v>62</v>
      </c>
      <c r="I96" s="10">
        <v>1</v>
      </c>
      <c r="J96" s="9" t="s">
        <v>4701</v>
      </c>
      <c r="K96" s="9"/>
      <c r="L96" s="458"/>
      <c r="M96" s="249"/>
      <c r="N96" s="249"/>
      <c r="O96" s="249"/>
      <c r="P96" s="249"/>
      <c r="Q96" s="249"/>
      <c r="R96" s="249"/>
      <c r="T96" s="1836"/>
      <c r="U96" s="249"/>
      <c r="V96" s="249"/>
      <c r="W96" s="249"/>
      <c r="X96" s="249"/>
      <c r="Y96" s="249"/>
    </row>
    <row r="97" spans="1:25" s="41" customFormat="1">
      <c r="A97" s="25" t="s">
        <v>1303</v>
      </c>
      <c r="B97" s="14"/>
      <c r="C97" s="14">
        <v>45729</v>
      </c>
      <c r="D97" s="166" t="s">
        <v>6</v>
      </c>
      <c r="E97" s="9">
        <v>20629</v>
      </c>
      <c r="F97" s="9" t="s">
        <v>1221</v>
      </c>
      <c r="G97" s="9">
        <v>5461</v>
      </c>
      <c r="H97" s="9" t="s">
        <v>521</v>
      </c>
      <c r="I97" s="10">
        <v>10</v>
      </c>
      <c r="J97" s="9"/>
      <c r="K97" s="9"/>
      <c r="L97" s="458"/>
      <c r="M97" s="249"/>
      <c r="N97" s="249"/>
      <c r="O97" s="249"/>
      <c r="P97" s="249"/>
      <c r="Q97" s="249"/>
      <c r="R97" s="249"/>
      <c r="T97" s="1836"/>
      <c r="U97" s="249"/>
      <c r="V97" s="249"/>
      <c r="W97" s="249"/>
      <c r="X97" s="249"/>
      <c r="Y97" s="249"/>
    </row>
    <row r="98" spans="1:25" s="41" customFormat="1">
      <c r="A98" s="25"/>
      <c r="B98" s="14"/>
      <c r="C98" s="9"/>
      <c r="D98" s="166" t="s">
        <v>6</v>
      </c>
      <c r="E98" s="9"/>
      <c r="F98" s="9" t="s">
        <v>1221</v>
      </c>
      <c r="G98" s="9">
        <v>5209</v>
      </c>
      <c r="H98" s="9" t="s">
        <v>521</v>
      </c>
      <c r="I98" s="10">
        <v>15</v>
      </c>
      <c r="J98" s="9"/>
      <c r="K98" s="9"/>
      <c r="L98" s="458"/>
      <c r="M98" s="249"/>
      <c r="N98" s="249"/>
      <c r="O98" s="249"/>
      <c r="P98" s="249"/>
      <c r="Q98" s="249"/>
      <c r="R98" s="249"/>
      <c r="T98" s="1836"/>
      <c r="U98" s="249"/>
      <c r="V98" s="249"/>
      <c r="W98" s="249"/>
      <c r="X98" s="249"/>
      <c r="Y98" s="249"/>
    </row>
    <row r="99" spans="1:25" s="41" customFormat="1">
      <c r="A99" s="25"/>
      <c r="B99" s="14"/>
      <c r="C99" s="9"/>
      <c r="D99" s="166" t="s">
        <v>6</v>
      </c>
      <c r="E99" s="9"/>
      <c r="F99" s="9" t="s">
        <v>1221</v>
      </c>
      <c r="G99" s="9">
        <v>5208</v>
      </c>
      <c r="H99" s="9" t="s">
        <v>521</v>
      </c>
      <c r="I99" s="10">
        <v>15</v>
      </c>
      <c r="J99" s="9"/>
      <c r="K99" s="9"/>
      <c r="L99" s="458"/>
      <c r="M99" s="249"/>
      <c r="N99" s="249"/>
      <c r="O99" s="249"/>
      <c r="P99" s="249"/>
      <c r="Q99" s="249"/>
      <c r="R99" s="249"/>
      <c r="T99" s="1836"/>
      <c r="U99" s="249"/>
      <c r="V99" s="249"/>
      <c r="W99" s="249"/>
      <c r="X99" s="249"/>
      <c r="Y99" s="249"/>
    </row>
    <row r="100" spans="1:25" s="41" customFormat="1">
      <c r="A100" s="25"/>
      <c r="B100" s="14"/>
      <c r="C100" s="9"/>
      <c r="D100" s="166" t="s">
        <v>6</v>
      </c>
      <c r="E100" s="9"/>
      <c r="F100" s="9" t="s">
        <v>1221</v>
      </c>
      <c r="G100" s="9">
        <v>5432</v>
      </c>
      <c r="H100" s="9" t="s">
        <v>521</v>
      </c>
      <c r="I100" s="10">
        <v>6</v>
      </c>
      <c r="J100" s="9"/>
      <c r="K100" s="9"/>
      <c r="L100" s="458"/>
      <c r="M100" s="249"/>
      <c r="N100" s="249"/>
      <c r="O100" s="249"/>
      <c r="P100" s="249"/>
      <c r="Q100" s="249"/>
      <c r="R100" s="249"/>
      <c r="T100" s="1836"/>
      <c r="U100" s="249"/>
      <c r="V100" s="249"/>
      <c r="W100" s="249"/>
      <c r="X100" s="249"/>
      <c r="Y100" s="249"/>
    </row>
    <row r="101" spans="1:25" s="41" customFormat="1">
      <c r="A101" s="25"/>
      <c r="B101" s="14"/>
      <c r="C101" s="9"/>
      <c r="D101" s="166" t="s">
        <v>6</v>
      </c>
      <c r="E101" s="9"/>
      <c r="F101" s="9" t="s">
        <v>1221</v>
      </c>
      <c r="G101" s="9">
        <v>5433</v>
      </c>
      <c r="H101" s="9" t="s">
        <v>521</v>
      </c>
      <c r="I101" s="10">
        <v>6</v>
      </c>
      <c r="J101" s="9"/>
      <c r="K101" s="9"/>
      <c r="L101" s="458"/>
      <c r="M101" s="249"/>
      <c r="N101" s="249"/>
      <c r="O101" s="249"/>
      <c r="P101" s="249"/>
      <c r="Q101" s="249"/>
      <c r="R101" s="249"/>
      <c r="T101" s="1836"/>
      <c r="U101" s="249"/>
      <c r="V101" s="249"/>
      <c r="W101" s="249"/>
      <c r="X101" s="249"/>
      <c r="Y101" s="249"/>
    </row>
    <row r="102" spans="1:25" s="41" customFormat="1">
      <c r="A102" s="25"/>
      <c r="B102" s="14"/>
      <c r="C102" s="9"/>
      <c r="D102" s="166" t="s">
        <v>6</v>
      </c>
      <c r="E102" s="9"/>
      <c r="F102" s="9" t="s">
        <v>1221</v>
      </c>
      <c r="G102" s="9">
        <v>5434</v>
      </c>
      <c r="H102" s="9" t="s">
        <v>521</v>
      </c>
      <c r="I102" s="10">
        <v>6</v>
      </c>
      <c r="J102" s="9"/>
      <c r="K102" s="9"/>
      <c r="L102" s="458"/>
      <c r="M102" s="249"/>
      <c r="N102" s="249"/>
      <c r="O102" s="249"/>
      <c r="P102" s="249"/>
      <c r="Q102" s="249"/>
      <c r="R102" s="249"/>
      <c r="T102" s="1836"/>
      <c r="U102" s="249"/>
      <c r="V102" s="249"/>
      <c r="W102" s="249"/>
      <c r="X102" s="249"/>
      <c r="Y102" s="249"/>
    </row>
    <row r="103" spans="1:25" s="41" customFormat="1">
      <c r="A103" s="25"/>
      <c r="B103" s="14"/>
      <c r="C103" s="9"/>
      <c r="D103" s="166" t="s">
        <v>6</v>
      </c>
      <c r="E103" s="9"/>
      <c r="F103" s="9" t="s">
        <v>1221</v>
      </c>
      <c r="G103" s="9">
        <v>5435</v>
      </c>
      <c r="H103" s="9" t="s">
        <v>521</v>
      </c>
      <c r="I103" s="10">
        <v>5</v>
      </c>
      <c r="J103" s="9"/>
      <c r="K103" s="9"/>
      <c r="L103" s="458"/>
      <c r="M103" s="249"/>
      <c r="N103" s="249"/>
      <c r="O103" s="249"/>
      <c r="P103" s="249"/>
      <c r="Q103" s="249"/>
      <c r="R103" s="249"/>
      <c r="T103" s="1836"/>
      <c r="U103" s="249"/>
      <c r="V103" s="249"/>
      <c r="W103" s="249"/>
      <c r="X103" s="249"/>
      <c r="Y103" s="249"/>
    </row>
    <row r="104" spans="1:25" s="41" customFormat="1">
      <c r="A104" s="25"/>
      <c r="B104" s="14"/>
      <c r="C104" s="9"/>
      <c r="D104" s="166" t="s">
        <v>6</v>
      </c>
      <c r="E104" s="9"/>
      <c r="F104" s="9" t="s">
        <v>1221</v>
      </c>
      <c r="G104" s="9">
        <v>5436</v>
      </c>
      <c r="H104" s="9" t="s">
        <v>521</v>
      </c>
      <c r="I104" s="10">
        <v>9</v>
      </c>
      <c r="J104" s="9"/>
      <c r="K104" s="9"/>
      <c r="L104" s="458"/>
      <c r="M104" s="249"/>
      <c r="N104" s="249"/>
      <c r="O104" s="249"/>
      <c r="P104" s="249"/>
      <c r="Q104" s="249"/>
      <c r="R104" s="249"/>
      <c r="T104" s="1836"/>
      <c r="U104" s="249"/>
      <c r="V104" s="249"/>
      <c r="W104" s="249"/>
      <c r="X104" s="249"/>
      <c r="Y104" s="249"/>
    </row>
    <row r="105" spans="1:25" s="41" customFormat="1">
      <c r="A105" s="25"/>
      <c r="B105" s="14"/>
      <c r="C105" s="9"/>
      <c r="D105" s="166" t="s">
        <v>6</v>
      </c>
      <c r="E105" s="9"/>
      <c r="F105" s="9" t="s">
        <v>1221</v>
      </c>
      <c r="G105" s="9">
        <v>5430</v>
      </c>
      <c r="H105" s="9" t="s">
        <v>521</v>
      </c>
      <c r="I105" s="10">
        <v>14</v>
      </c>
      <c r="J105" s="9"/>
      <c r="K105" s="9"/>
      <c r="L105" s="458"/>
      <c r="M105" s="249"/>
      <c r="N105" s="249"/>
      <c r="O105" s="249"/>
      <c r="P105" s="249"/>
      <c r="Q105" s="249"/>
      <c r="R105" s="249"/>
      <c r="T105" s="1836"/>
      <c r="U105" s="249"/>
      <c r="V105" s="249"/>
      <c r="W105" s="249"/>
      <c r="X105" s="249"/>
      <c r="Y105" s="249"/>
    </row>
    <row r="106" spans="1:25" s="41" customFormat="1">
      <c r="A106" s="25" t="s">
        <v>2374</v>
      </c>
      <c r="B106" s="14">
        <v>45730</v>
      </c>
      <c r="C106" s="9"/>
      <c r="D106" s="166"/>
      <c r="E106" s="9">
        <v>20655</v>
      </c>
      <c r="F106" s="9" t="s">
        <v>254</v>
      </c>
      <c r="G106" s="9">
        <v>4389</v>
      </c>
      <c r="H106" s="9" t="s">
        <v>210</v>
      </c>
      <c r="I106" s="1048">
        <v>200</v>
      </c>
      <c r="J106" s="24"/>
      <c r="K106" s="24"/>
      <c r="L106" s="461"/>
      <c r="M106" s="249"/>
      <c r="N106" s="249"/>
      <c r="O106" s="249"/>
      <c r="P106" s="249"/>
      <c r="Q106" s="249"/>
      <c r="R106" s="249"/>
      <c r="T106" s="1836"/>
      <c r="U106" s="249"/>
      <c r="V106" s="249"/>
      <c r="W106" s="249"/>
      <c r="X106" s="249"/>
      <c r="Y106" s="249"/>
    </row>
    <row r="107" spans="1:25" s="41" customFormat="1">
      <c r="A107" s="25" t="s">
        <v>4738</v>
      </c>
      <c r="B107" s="14">
        <v>45702</v>
      </c>
      <c r="C107" s="14">
        <v>45740</v>
      </c>
      <c r="D107" s="166" t="s">
        <v>6</v>
      </c>
      <c r="E107" s="9">
        <v>20251</v>
      </c>
      <c r="F107" s="9" t="s">
        <v>1115</v>
      </c>
      <c r="G107" s="9">
        <v>5681</v>
      </c>
      <c r="H107" s="9" t="s">
        <v>2208</v>
      </c>
      <c r="I107" s="10">
        <v>19</v>
      </c>
      <c r="J107" s="9"/>
      <c r="K107" s="9"/>
      <c r="L107" s="458"/>
      <c r="M107" s="249"/>
      <c r="N107" s="249"/>
      <c r="O107" s="249"/>
      <c r="P107" s="249"/>
      <c r="Q107" s="249"/>
      <c r="R107" s="249"/>
      <c r="T107" s="1836"/>
      <c r="U107" s="249"/>
      <c r="V107" s="249"/>
      <c r="W107" s="249"/>
      <c r="X107" s="249"/>
      <c r="Y107" s="249"/>
    </row>
    <row r="108" spans="1:25" s="41" customFormat="1">
      <c r="A108" s="25" t="s">
        <v>2374</v>
      </c>
      <c r="B108" s="14">
        <v>45737</v>
      </c>
      <c r="C108" s="14">
        <v>45740</v>
      </c>
      <c r="D108" s="166" t="s">
        <v>6</v>
      </c>
      <c r="E108" s="9">
        <v>20657</v>
      </c>
      <c r="F108" s="9" t="s">
        <v>1221</v>
      </c>
      <c r="G108" s="9">
        <v>4491</v>
      </c>
      <c r="H108" s="9" t="s">
        <v>2456</v>
      </c>
      <c r="I108" s="10">
        <v>2400</v>
      </c>
      <c r="J108" s="9"/>
      <c r="K108" s="9"/>
      <c r="L108" s="458"/>
      <c r="M108" s="249"/>
      <c r="N108" s="249"/>
      <c r="O108" s="249"/>
      <c r="P108" s="249"/>
      <c r="Q108" s="249"/>
      <c r="R108" s="249"/>
      <c r="T108" s="1836"/>
      <c r="U108" s="249"/>
      <c r="V108" s="249"/>
      <c r="W108" s="249"/>
      <c r="X108" s="249"/>
      <c r="Y108" s="249"/>
    </row>
    <row r="109" spans="1:25" s="41" customFormat="1">
      <c r="A109" s="25" t="s">
        <v>4318</v>
      </c>
      <c r="B109" s="14">
        <v>45730</v>
      </c>
      <c r="C109" s="14">
        <v>45726</v>
      </c>
      <c r="D109" s="166" t="s">
        <v>6</v>
      </c>
      <c r="E109" s="9">
        <v>20666</v>
      </c>
      <c r="F109" s="9" t="s">
        <v>1115</v>
      </c>
      <c r="G109" s="9">
        <v>5503</v>
      </c>
      <c r="H109" s="9" t="s">
        <v>32</v>
      </c>
      <c r="I109" s="10">
        <v>1</v>
      </c>
      <c r="J109" s="9"/>
      <c r="K109" s="9"/>
      <c r="L109" s="458"/>
      <c r="M109" s="249"/>
      <c r="N109" s="249"/>
      <c r="O109" s="249"/>
      <c r="P109" s="249"/>
      <c r="Q109" s="249"/>
      <c r="R109" s="249"/>
      <c r="T109" s="1836"/>
      <c r="U109" s="249"/>
      <c r="V109" s="249"/>
      <c r="W109" s="249"/>
      <c r="X109" s="249"/>
      <c r="Y109" s="249"/>
    </row>
    <row r="110" spans="1:25" s="41" customFormat="1">
      <c r="A110" s="25" t="s">
        <v>241</v>
      </c>
      <c r="B110" s="14"/>
      <c r="C110" s="14">
        <v>45729</v>
      </c>
      <c r="D110" s="166" t="s">
        <v>6</v>
      </c>
      <c r="E110" s="9">
        <v>20768</v>
      </c>
      <c r="F110" s="9" t="s">
        <v>254</v>
      </c>
      <c r="G110" s="9">
        <v>5599</v>
      </c>
      <c r="H110" s="9" t="s">
        <v>31</v>
      </c>
      <c r="I110" s="10">
        <v>2</v>
      </c>
      <c r="J110" s="9"/>
      <c r="K110" s="9"/>
      <c r="L110" s="458"/>
      <c r="M110" s="249"/>
      <c r="N110" s="249"/>
      <c r="O110" s="249"/>
      <c r="P110" s="249"/>
      <c r="Q110" s="249"/>
      <c r="R110" s="249"/>
      <c r="T110" s="1836"/>
      <c r="U110" s="249"/>
      <c r="V110" s="249"/>
      <c r="W110" s="249"/>
      <c r="X110" s="249"/>
      <c r="Y110" s="249"/>
    </row>
    <row r="111" spans="1:25" s="41" customFormat="1">
      <c r="A111" s="25"/>
      <c r="B111" s="14"/>
      <c r="C111" s="9"/>
      <c r="D111" s="166" t="s">
        <v>6</v>
      </c>
      <c r="E111" s="9"/>
      <c r="F111" s="9" t="s">
        <v>254</v>
      </c>
      <c r="G111" s="9">
        <v>5769</v>
      </c>
      <c r="H111" s="9" t="s">
        <v>31</v>
      </c>
      <c r="I111" s="10">
        <v>8</v>
      </c>
      <c r="J111" s="9"/>
      <c r="K111" s="9"/>
      <c r="L111" s="458"/>
      <c r="M111" s="249"/>
      <c r="N111" s="249"/>
      <c r="O111" s="249"/>
      <c r="P111" s="249"/>
      <c r="Q111" s="249"/>
      <c r="R111" s="249"/>
      <c r="T111" s="1836"/>
      <c r="U111" s="249"/>
      <c r="V111" s="249"/>
      <c r="W111" s="249"/>
      <c r="X111" s="249"/>
      <c r="Y111" s="249"/>
    </row>
    <row r="112" spans="1:25" s="41" customFormat="1">
      <c r="A112" s="25"/>
      <c r="B112" s="14"/>
      <c r="C112" s="9"/>
      <c r="D112" s="166" t="s">
        <v>6</v>
      </c>
      <c r="E112" s="9"/>
      <c r="F112" s="9" t="s">
        <v>254</v>
      </c>
      <c r="G112" s="9">
        <v>5666</v>
      </c>
      <c r="H112" s="9" t="s">
        <v>31</v>
      </c>
      <c r="I112" s="10">
        <v>6</v>
      </c>
      <c r="J112" s="9"/>
      <c r="K112" s="9"/>
      <c r="L112" s="458"/>
      <c r="M112" s="249"/>
      <c r="N112" s="249"/>
      <c r="O112" s="249"/>
      <c r="P112" s="249"/>
      <c r="Q112" s="249"/>
      <c r="R112" s="249"/>
      <c r="T112" s="1836"/>
      <c r="U112" s="249"/>
      <c r="V112" s="249"/>
      <c r="W112" s="249"/>
      <c r="X112" s="249"/>
      <c r="Y112" s="249"/>
    </row>
    <row r="113" spans="1:25" s="41" customFormat="1">
      <c r="A113" s="25" t="s">
        <v>2374</v>
      </c>
      <c r="B113" s="14">
        <v>45757</v>
      </c>
      <c r="C113" s="9"/>
      <c r="D113" s="166"/>
      <c r="E113" s="9">
        <v>20817</v>
      </c>
      <c r="F113" s="9" t="s">
        <v>254</v>
      </c>
      <c r="G113" s="9">
        <v>4389</v>
      </c>
      <c r="H113" s="9" t="s">
        <v>210</v>
      </c>
      <c r="I113" s="10">
        <v>200</v>
      </c>
      <c r="J113" s="24"/>
      <c r="K113" s="24"/>
      <c r="L113" s="461"/>
      <c r="M113" s="249"/>
      <c r="N113" s="249"/>
      <c r="O113" s="249"/>
      <c r="P113" s="249"/>
      <c r="Q113" s="249"/>
      <c r="R113" s="249"/>
      <c r="T113" s="1836"/>
      <c r="U113" s="249"/>
      <c r="V113" s="249"/>
      <c r="W113" s="249"/>
      <c r="X113" s="249"/>
      <c r="Y113" s="249"/>
    </row>
    <row r="114" spans="1:25" s="41" customFormat="1">
      <c r="A114" s="25" t="s">
        <v>529</v>
      </c>
      <c r="B114" s="14">
        <v>28</v>
      </c>
      <c r="C114" s="14">
        <v>45740</v>
      </c>
      <c r="D114" s="166" t="s">
        <v>6</v>
      </c>
      <c r="E114" s="9">
        <v>20835</v>
      </c>
      <c r="F114" s="9" t="s">
        <v>4766</v>
      </c>
      <c r="G114" s="9">
        <v>5777</v>
      </c>
      <c r="H114" s="9" t="s">
        <v>127</v>
      </c>
      <c r="I114" s="10">
        <v>1</v>
      </c>
      <c r="J114" s="9"/>
      <c r="K114" s="9"/>
      <c r="L114" s="458"/>
      <c r="M114" s="249"/>
      <c r="N114" s="249"/>
      <c r="O114" s="249"/>
      <c r="P114" s="249"/>
      <c r="Q114" s="249"/>
      <c r="R114" s="249"/>
      <c r="T114" s="1836"/>
      <c r="U114" s="249"/>
      <c r="V114" s="249"/>
      <c r="W114" s="249"/>
      <c r="X114" s="249"/>
      <c r="Y114" s="249"/>
    </row>
    <row r="115" spans="1:25" s="41" customFormat="1">
      <c r="A115" s="25"/>
      <c r="B115" s="14"/>
      <c r="C115" s="9"/>
      <c r="D115" s="166" t="s">
        <v>6</v>
      </c>
      <c r="E115" s="9"/>
      <c r="F115" s="9" t="s">
        <v>4767</v>
      </c>
      <c r="G115" s="9">
        <v>5778</v>
      </c>
      <c r="H115" s="9" t="s">
        <v>127</v>
      </c>
      <c r="I115" s="10">
        <v>5</v>
      </c>
      <c r="J115" s="9"/>
      <c r="K115" s="9"/>
      <c r="L115" s="458"/>
      <c r="M115" s="249"/>
      <c r="N115" s="249"/>
      <c r="O115" s="249"/>
      <c r="P115" s="249"/>
      <c r="Q115" s="249"/>
      <c r="R115" s="249"/>
      <c r="T115" s="1836"/>
      <c r="U115" s="249"/>
      <c r="V115" s="249"/>
      <c r="W115" s="249"/>
      <c r="X115" s="249"/>
      <c r="Y115" s="249"/>
    </row>
    <row r="116" spans="1:25" s="41" customFormat="1">
      <c r="A116" s="25" t="s">
        <v>1303</v>
      </c>
      <c r="B116" s="14">
        <v>45751</v>
      </c>
      <c r="C116" s="14">
        <v>45747</v>
      </c>
      <c r="D116" s="166" t="s">
        <v>6</v>
      </c>
      <c r="E116" s="9">
        <v>20929</v>
      </c>
      <c r="F116" s="9" t="s">
        <v>1221</v>
      </c>
      <c r="G116" s="9">
        <v>3624</v>
      </c>
      <c r="H116" s="9" t="s">
        <v>63</v>
      </c>
      <c r="I116" s="10">
        <v>100</v>
      </c>
      <c r="J116" s="9"/>
      <c r="K116" s="9"/>
      <c r="L116" s="458"/>
      <c r="M116" s="249"/>
      <c r="N116" s="249"/>
      <c r="O116" s="249"/>
      <c r="P116" s="249"/>
      <c r="Q116" s="249"/>
      <c r="R116" s="249"/>
      <c r="T116" s="1836"/>
      <c r="U116" s="249"/>
      <c r="V116" s="249"/>
      <c r="W116" s="249"/>
      <c r="X116" s="249"/>
      <c r="Y116" s="249"/>
    </row>
    <row r="117" spans="1:25" s="41" customFormat="1">
      <c r="A117" s="25" t="s">
        <v>3340</v>
      </c>
      <c r="B117" s="14">
        <v>45751</v>
      </c>
      <c r="C117" s="14">
        <v>45744</v>
      </c>
      <c r="D117" s="166" t="s">
        <v>6</v>
      </c>
      <c r="E117" s="9">
        <v>20950</v>
      </c>
      <c r="F117" s="9" t="s">
        <v>1221</v>
      </c>
      <c r="G117" s="9">
        <v>5634</v>
      </c>
      <c r="H117" s="9" t="s">
        <v>47</v>
      </c>
      <c r="I117" s="10" t="s">
        <v>882</v>
      </c>
      <c r="J117" s="9"/>
      <c r="K117" s="9"/>
      <c r="L117" s="458"/>
      <c r="M117" s="249"/>
      <c r="N117" s="249"/>
      <c r="O117" s="249"/>
      <c r="P117" s="249"/>
      <c r="Q117" s="249"/>
      <c r="R117" s="249"/>
      <c r="T117" s="1836"/>
      <c r="U117" s="249"/>
      <c r="V117" s="249"/>
      <c r="W117" s="249"/>
      <c r="X117" s="249"/>
      <c r="Y117" s="249"/>
    </row>
    <row r="118" spans="1:25" s="41" customFormat="1">
      <c r="A118" s="234"/>
      <c r="B118" s="1885"/>
      <c r="C118" s="24"/>
      <c r="D118" s="2059"/>
      <c r="E118" s="24"/>
      <c r="F118" s="24"/>
      <c r="G118" s="24"/>
      <c r="H118" s="24"/>
      <c r="I118" s="1048"/>
      <c r="J118" s="24"/>
      <c r="K118" s="24"/>
      <c r="L118" s="461"/>
      <c r="M118" s="249"/>
      <c r="N118" s="249"/>
      <c r="O118" s="249"/>
      <c r="P118" s="249"/>
      <c r="Q118" s="249"/>
      <c r="R118" s="249"/>
      <c r="T118" s="1836"/>
      <c r="U118" s="249"/>
      <c r="V118" s="249"/>
      <c r="W118" s="249"/>
      <c r="X118" s="249"/>
      <c r="Y118" s="249"/>
    </row>
    <row r="119" spans="1:25" s="41" customFormat="1">
      <c r="A119" s="234"/>
      <c r="B119" s="1885"/>
      <c r="C119" s="24"/>
      <c r="D119" s="2059"/>
      <c r="E119" s="24"/>
      <c r="F119" s="24"/>
      <c r="G119" s="24"/>
      <c r="H119" s="24"/>
      <c r="I119" s="1048"/>
      <c r="J119" s="24"/>
      <c r="K119" s="24"/>
      <c r="L119" s="461"/>
      <c r="M119" s="249"/>
      <c r="N119" s="249"/>
      <c r="O119" s="249"/>
      <c r="P119" s="249"/>
      <c r="Q119" s="249"/>
      <c r="R119" s="249"/>
      <c r="T119" s="1836"/>
      <c r="U119" s="249"/>
      <c r="V119" s="249"/>
      <c r="W119" s="249"/>
      <c r="X119" s="249"/>
      <c r="Y119" s="249"/>
    </row>
    <row r="120" spans="1:25" s="41" customFormat="1">
      <c r="A120" s="234"/>
      <c r="B120" s="1885"/>
      <c r="C120" s="24"/>
      <c r="D120" s="2059"/>
      <c r="E120" s="24"/>
      <c r="F120" s="24"/>
      <c r="G120" s="24"/>
      <c r="H120" s="24"/>
      <c r="I120" s="1048"/>
      <c r="J120" s="24"/>
      <c r="K120" s="24"/>
      <c r="L120" s="461"/>
      <c r="M120" s="249"/>
      <c r="N120" s="249"/>
      <c r="O120" s="249"/>
      <c r="P120" s="249"/>
      <c r="Q120" s="249"/>
      <c r="R120" s="249"/>
      <c r="T120" s="1836"/>
      <c r="U120" s="249"/>
      <c r="V120" s="249"/>
      <c r="W120" s="249"/>
      <c r="X120" s="249"/>
      <c r="Y120" s="249"/>
    </row>
    <row r="121" spans="1:25" s="41" customFormat="1">
      <c r="A121" s="234"/>
      <c r="B121" s="1885"/>
      <c r="C121" s="24"/>
      <c r="D121" s="2059"/>
      <c r="E121" s="24"/>
      <c r="F121" s="24"/>
      <c r="G121" s="24"/>
      <c r="H121" s="24"/>
      <c r="I121" s="1048"/>
      <c r="J121" s="24"/>
      <c r="K121" s="24"/>
      <c r="L121" s="461"/>
      <c r="M121" s="249"/>
      <c r="N121" s="249"/>
      <c r="O121" s="249"/>
      <c r="P121" s="249"/>
      <c r="Q121" s="249"/>
      <c r="R121" s="249"/>
      <c r="T121" s="1836"/>
      <c r="U121" s="249"/>
      <c r="V121" s="249"/>
      <c r="W121" s="249"/>
      <c r="X121" s="249"/>
      <c r="Y121" s="249"/>
    </row>
    <row r="122" spans="1:25" s="41" customFormat="1">
      <c r="A122" s="234"/>
      <c r="B122" s="1885"/>
      <c r="C122" s="24"/>
      <c r="D122" s="2059"/>
      <c r="E122" s="24"/>
      <c r="F122" s="24"/>
      <c r="G122" s="24"/>
      <c r="H122" s="24"/>
      <c r="I122" s="1048"/>
      <c r="J122" s="24"/>
      <c r="K122" s="24"/>
      <c r="L122" s="461"/>
      <c r="M122" s="249"/>
      <c r="N122" s="249"/>
      <c r="O122" s="249"/>
      <c r="P122" s="249"/>
      <c r="Q122" s="249"/>
      <c r="R122" s="249"/>
      <c r="T122" s="1836"/>
      <c r="U122" s="249"/>
      <c r="V122" s="249"/>
      <c r="W122" s="249"/>
      <c r="X122" s="249"/>
      <c r="Y122" s="249"/>
    </row>
    <row r="123" spans="1:25" s="41" customFormat="1" ht="15">
      <c r="A123" s="2539" t="e">
        <f>SUM(#REF!)</f>
        <v>#REF!</v>
      </c>
      <c r="B123" s="2539"/>
      <c r="C123" s="2539"/>
      <c r="D123" s="2539"/>
      <c r="E123" s="2539"/>
      <c r="F123" s="2539"/>
      <c r="G123" s="2539"/>
      <c r="H123" s="2539"/>
      <c r="I123" s="2539"/>
      <c r="J123" s="2539"/>
      <c r="K123" s="2539"/>
      <c r="L123" s="2539"/>
      <c r="M123" s="249"/>
      <c r="N123" s="249"/>
      <c r="O123" s="249"/>
      <c r="P123" s="249"/>
      <c r="Q123" s="249"/>
      <c r="R123" s="249"/>
      <c r="T123" s="1836"/>
      <c r="U123" s="249"/>
      <c r="V123" s="249"/>
      <c r="W123" s="249"/>
      <c r="X123" s="249"/>
      <c r="Y123" s="249"/>
    </row>
    <row r="124" spans="1:25" s="41" customFormat="1" ht="18.75">
      <c r="A124" s="2564" t="s">
        <v>1225</v>
      </c>
      <c r="B124" s="2567"/>
      <c r="C124" s="2567"/>
      <c r="D124" s="2567"/>
      <c r="E124" s="2567"/>
      <c r="F124" s="2567"/>
      <c r="G124" s="2567"/>
      <c r="H124" s="2567"/>
      <c r="I124" s="2567"/>
      <c r="J124" s="2567"/>
      <c r="K124" s="2567"/>
      <c r="L124" s="2568"/>
      <c r="M124" s="249"/>
      <c r="N124" s="249"/>
      <c r="O124" s="249"/>
      <c r="P124" s="249"/>
      <c r="Q124" s="249"/>
      <c r="R124" s="249"/>
      <c r="T124" s="1836"/>
      <c r="U124" s="249"/>
      <c r="V124" s="249"/>
      <c r="W124" s="249"/>
      <c r="X124" s="249"/>
      <c r="Y124" s="249"/>
    </row>
    <row r="125" spans="1:25" s="6" customFormat="1">
      <c r="A125" s="25" t="s">
        <v>109</v>
      </c>
      <c r="B125" s="14">
        <v>45702</v>
      </c>
      <c r="C125" s="14">
        <v>45730</v>
      </c>
      <c r="D125" s="166" t="s">
        <v>6</v>
      </c>
      <c r="E125" s="9">
        <v>20398</v>
      </c>
      <c r="F125" s="9" t="s">
        <v>7</v>
      </c>
      <c r="G125" s="9">
        <v>4025</v>
      </c>
      <c r="H125" s="9" t="s">
        <v>2978</v>
      </c>
      <c r="I125" s="10">
        <v>30</v>
      </c>
      <c r="J125" s="9" t="s">
        <v>2299</v>
      </c>
      <c r="K125" s="9" t="s">
        <v>4681</v>
      </c>
      <c r="L125" s="458"/>
      <c r="S125"/>
    </row>
    <row r="126" spans="1:25" s="6" customFormat="1">
      <c r="A126" s="25"/>
      <c r="B126" s="14"/>
      <c r="C126" s="9"/>
      <c r="D126" s="166" t="s">
        <v>6</v>
      </c>
      <c r="E126" s="9"/>
      <c r="F126" s="9" t="s">
        <v>7</v>
      </c>
      <c r="G126" s="9">
        <v>4025</v>
      </c>
      <c r="H126" s="9" t="s">
        <v>4057</v>
      </c>
      <c r="I126" s="10">
        <v>30</v>
      </c>
      <c r="J126" s="9"/>
      <c r="K126" s="9" t="s">
        <v>4681</v>
      </c>
      <c r="L126" s="458"/>
      <c r="S126"/>
    </row>
    <row r="127" spans="1:25" s="16" customFormat="1">
      <c r="A127" s="25" t="s">
        <v>2721</v>
      </c>
      <c r="B127" s="14">
        <v>45723</v>
      </c>
      <c r="C127" s="14">
        <v>45722</v>
      </c>
      <c r="D127" s="166" t="s">
        <v>6</v>
      </c>
      <c r="E127" s="9">
        <v>20614</v>
      </c>
      <c r="F127" s="9" t="s">
        <v>1221</v>
      </c>
      <c r="G127" s="9">
        <v>3835</v>
      </c>
      <c r="H127" s="9" t="s">
        <v>55</v>
      </c>
      <c r="I127" s="10">
        <v>10</v>
      </c>
      <c r="J127" s="9"/>
      <c r="K127" s="9"/>
      <c r="L127" s="458"/>
      <c r="S127" s="15"/>
    </row>
    <row r="128" spans="1:25" s="1795" customFormat="1">
      <c r="A128" s="25" t="s">
        <v>4722</v>
      </c>
      <c r="B128" s="14">
        <v>45723</v>
      </c>
      <c r="C128" s="14">
        <v>45720</v>
      </c>
      <c r="D128" s="166" t="s">
        <v>6</v>
      </c>
      <c r="E128" s="9">
        <v>20628</v>
      </c>
      <c r="F128" s="9" t="s">
        <v>1221</v>
      </c>
      <c r="G128" s="9">
        <v>5746</v>
      </c>
      <c r="H128" s="9" t="s">
        <v>221</v>
      </c>
      <c r="I128" s="10">
        <v>2</v>
      </c>
      <c r="J128" s="9"/>
      <c r="K128" s="9"/>
      <c r="L128" s="458"/>
      <c r="S128" s="2115"/>
    </row>
    <row r="129" spans="1:19" s="16" customFormat="1">
      <c r="A129" s="25" t="s">
        <v>282</v>
      </c>
      <c r="B129" s="14">
        <v>45723</v>
      </c>
      <c r="C129" s="14">
        <v>45722</v>
      </c>
      <c r="D129" s="166" t="s">
        <v>6</v>
      </c>
      <c r="E129" s="9">
        <v>20635</v>
      </c>
      <c r="F129" s="9" t="s">
        <v>7</v>
      </c>
      <c r="G129" s="9">
        <v>2175</v>
      </c>
      <c r="H129" s="9" t="s">
        <v>77</v>
      </c>
      <c r="I129" s="10">
        <v>3</v>
      </c>
      <c r="J129" s="9"/>
      <c r="K129" s="9"/>
      <c r="L129" s="458"/>
      <c r="S129" s="15"/>
    </row>
    <row r="130" spans="1:19" s="16" customFormat="1">
      <c r="A130" s="25" t="s">
        <v>1799</v>
      </c>
      <c r="B130" s="14">
        <v>45729</v>
      </c>
      <c r="C130" s="14">
        <v>45722</v>
      </c>
      <c r="D130" s="166" t="s">
        <v>6</v>
      </c>
      <c r="E130" s="9">
        <v>20680</v>
      </c>
      <c r="F130" s="9" t="s">
        <v>1115</v>
      </c>
      <c r="G130" s="9">
        <v>1271</v>
      </c>
      <c r="H130" s="9" t="s">
        <v>25</v>
      </c>
      <c r="I130" s="10" t="s">
        <v>908</v>
      </c>
      <c r="J130" s="9"/>
      <c r="K130" s="9"/>
      <c r="L130" s="458"/>
      <c r="S130" s="15"/>
    </row>
    <row r="131" spans="1:19" s="16" customFormat="1">
      <c r="A131" s="25" t="s">
        <v>4120</v>
      </c>
      <c r="B131" s="14">
        <v>45727</v>
      </c>
      <c r="C131" s="14">
        <v>45734</v>
      </c>
      <c r="D131" s="166" t="s">
        <v>6</v>
      </c>
      <c r="E131" s="9">
        <v>20699</v>
      </c>
      <c r="F131" s="9" t="s">
        <v>1115</v>
      </c>
      <c r="G131" s="9">
        <v>5759</v>
      </c>
      <c r="H131" s="9" t="s">
        <v>4749</v>
      </c>
      <c r="I131" s="10">
        <v>100</v>
      </c>
      <c r="J131" s="2085"/>
      <c r="K131" s="9" t="s">
        <v>1189</v>
      </c>
      <c r="L131" s="458" t="s">
        <v>4750</v>
      </c>
      <c r="S131" s="15"/>
    </row>
    <row r="132" spans="1:19" s="16" customFormat="1">
      <c r="A132" s="25" t="s">
        <v>3964</v>
      </c>
      <c r="B132" s="14">
        <v>45728</v>
      </c>
      <c r="C132" s="14">
        <v>45729</v>
      </c>
      <c r="D132" s="166" t="s">
        <v>6</v>
      </c>
      <c r="E132" s="9">
        <v>20671</v>
      </c>
      <c r="F132" s="9" t="s">
        <v>7</v>
      </c>
      <c r="G132" s="9">
        <v>5168</v>
      </c>
      <c r="H132" s="9" t="s">
        <v>221</v>
      </c>
      <c r="I132" s="10">
        <v>6</v>
      </c>
      <c r="J132" s="9"/>
      <c r="K132" s="9"/>
      <c r="L132" s="458"/>
      <c r="S132" s="15"/>
    </row>
    <row r="133" spans="1:19" s="16" customFormat="1">
      <c r="A133" s="25"/>
      <c r="B133" s="14"/>
      <c r="C133" s="9"/>
      <c r="D133" s="166" t="s">
        <v>6</v>
      </c>
      <c r="E133" s="9"/>
      <c r="F133" s="9" t="s">
        <v>570</v>
      </c>
      <c r="G133" s="9">
        <v>5169</v>
      </c>
      <c r="H133" s="9" t="s">
        <v>3965</v>
      </c>
      <c r="I133" s="10">
        <v>2</v>
      </c>
      <c r="J133" s="9"/>
      <c r="K133" s="9"/>
      <c r="L133" s="458"/>
      <c r="S133" s="15"/>
    </row>
    <row r="134" spans="1:19" s="1795" customFormat="1">
      <c r="A134" s="25" t="s">
        <v>980</v>
      </c>
      <c r="B134" s="14">
        <v>45729</v>
      </c>
      <c r="C134" s="14">
        <v>45722</v>
      </c>
      <c r="D134" s="166" t="s">
        <v>6</v>
      </c>
      <c r="E134" s="9">
        <v>20677</v>
      </c>
      <c r="F134" s="9" t="s">
        <v>1115</v>
      </c>
      <c r="G134" s="9">
        <v>2415</v>
      </c>
      <c r="H134" s="9" t="s">
        <v>43</v>
      </c>
      <c r="I134" s="10">
        <v>50</v>
      </c>
      <c r="J134" s="9"/>
      <c r="K134" s="9"/>
      <c r="L134" s="458"/>
      <c r="S134" s="2115"/>
    </row>
    <row r="135" spans="1:19" s="16" customFormat="1">
      <c r="A135" s="25" t="s">
        <v>108</v>
      </c>
      <c r="B135" s="14">
        <v>45730</v>
      </c>
      <c r="C135" s="14">
        <v>45733</v>
      </c>
      <c r="D135" s="166" t="s">
        <v>6</v>
      </c>
      <c r="E135" s="9">
        <v>20712</v>
      </c>
      <c r="F135" s="9" t="s">
        <v>7</v>
      </c>
      <c r="G135" s="9">
        <v>1155</v>
      </c>
      <c r="H135" s="9" t="s">
        <v>73</v>
      </c>
      <c r="I135" s="10">
        <v>6</v>
      </c>
      <c r="J135" s="9"/>
      <c r="K135" s="9"/>
      <c r="L135" s="458"/>
      <c r="S135" s="15"/>
    </row>
    <row r="136" spans="1:19" s="16" customFormat="1">
      <c r="A136" s="25"/>
      <c r="B136" s="14"/>
      <c r="C136" s="9"/>
      <c r="D136" s="166" t="s">
        <v>6</v>
      </c>
      <c r="E136" s="9"/>
      <c r="F136" s="9" t="s">
        <v>7</v>
      </c>
      <c r="G136" s="9">
        <v>1401</v>
      </c>
      <c r="H136" s="9" t="s">
        <v>65</v>
      </c>
      <c r="I136" s="10">
        <v>7</v>
      </c>
      <c r="J136" s="9"/>
      <c r="K136" s="9"/>
      <c r="L136" s="458"/>
      <c r="S136" s="15"/>
    </row>
    <row r="137" spans="1:19" s="16" customFormat="1">
      <c r="A137" s="25" t="s">
        <v>845</v>
      </c>
      <c r="B137" s="14">
        <v>45736</v>
      </c>
      <c r="C137" s="14">
        <v>45740</v>
      </c>
      <c r="D137" s="166" t="s">
        <v>6</v>
      </c>
      <c r="E137" s="9">
        <v>20739</v>
      </c>
      <c r="F137" s="9" t="s">
        <v>7</v>
      </c>
      <c r="G137" s="9">
        <v>1491</v>
      </c>
      <c r="H137" s="9" t="s">
        <v>678</v>
      </c>
      <c r="I137" s="10">
        <v>150</v>
      </c>
      <c r="J137" s="9"/>
      <c r="K137" s="9"/>
      <c r="L137" s="458"/>
      <c r="S137" s="15"/>
    </row>
    <row r="138" spans="1:19" s="16" customFormat="1">
      <c r="A138" s="25" t="s">
        <v>4369</v>
      </c>
      <c r="B138" s="14">
        <v>45726</v>
      </c>
      <c r="C138" s="14">
        <v>45735</v>
      </c>
      <c r="D138" s="166" t="s">
        <v>6</v>
      </c>
      <c r="E138" s="9">
        <v>20744</v>
      </c>
      <c r="F138" s="9" t="s">
        <v>7</v>
      </c>
      <c r="G138" s="9">
        <v>5513</v>
      </c>
      <c r="H138" s="9" t="s">
        <v>3322</v>
      </c>
      <c r="I138" s="10">
        <v>150</v>
      </c>
      <c r="J138" s="9"/>
      <c r="K138" s="9"/>
      <c r="L138" s="458"/>
      <c r="S138" s="15"/>
    </row>
    <row r="139" spans="1:19" s="16" customFormat="1">
      <c r="A139" s="25" t="s">
        <v>1604</v>
      </c>
      <c r="B139" s="14">
        <v>45735</v>
      </c>
      <c r="C139" s="14">
        <v>45733</v>
      </c>
      <c r="D139" s="166" t="s">
        <v>6</v>
      </c>
      <c r="E139" s="9">
        <v>20752</v>
      </c>
      <c r="F139" s="9" t="s">
        <v>1221</v>
      </c>
      <c r="G139" s="9">
        <v>2491</v>
      </c>
      <c r="H139" s="9" t="s">
        <v>122</v>
      </c>
      <c r="I139" s="10" t="s">
        <v>1114</v>
      </c>
      <c r="J139" s="9"/>
      <c r="K139" s="9"/>
      <c r="L139" s="458"/>
      <c r="S139" s="15"/>
    </row>
    <row r="140" spans="1:19" s="16" customFormat="1">
      <c r="A140" s="25" t="s">
        <v>92</v>
      </c>
      <c r="B140" s="14">
        <v>45736</v>
      </c>
      <c r="C140" s="14">
        <v>45740</v>
      </c>
      <c r="D140" s="166" t="s">
        <v>6</v>
      </c>
      <c r="E140" s="9">
        <v>20770</v>
      </c>
      <c r="F140" s="9" t="s">
        <v>1115</v>
      </c>
      <c r="G140" s="9">
        <v>2697</v>
      </c>
      <c r="H140" s="9" t="s">
        <v>147</v>
      </c>
      <c r="I140" s="10">
        <v>56</v>
      </c>
      <c r="J140" s="9"/>
      <c r="K140" s="9"/>
      <c r="L140" s="458"/>
      <c r="S140" s="15"/>
    </row>
    <row r="141" spans="1:19" s="16" customFormat="1">
      <c r="A141" s="25" t="s">
        <v>775</v>
      </c>
      <c r="B141" s="14">
        <v>45737</v>
      </c>
      <c r="C141" s="14">
        <v>45736</v>
      </c>
      <c r="D141" s="166" t="s">
        <v>6</v>
      </c>
      <c r="E141" s="9">
        <v>20786</v>
      </c>
      <c r="F141" s="9" t="s">
        <v>7</v>
      </c>
      <c r="G141" s="9">
        <v>1169</v>
      </c>
      <c r="H141" s="9" t="s">
        <v>530</v>
      </c>
      <c r="I141" s="10">
        <v>5</v>
      </c>
      <c r="J141" s="9"/>
      <c r="K141" s="9"/>
      <c r="L141" s="458"/>
      <c r="S141" s="15"/>
    </row>
    <row r="142" spans="1:19" s="16" customFormat="1">
      <c r="A142" s="25" t="s">
        <v>3957</v>
      </c>
      <c r="B142" s="14">
        <v>45737</v>
      </c>
      <c r="C142" s="14">
        <v>45736</v>
      </c>
      <c r="D142" s="166" t="s">
        <v>6</v>
      </c>
      <c r="E142" s="9">
        <v>20794</v>
      </c>
      <c r="F142" s="9" t="s">
        <v>2351</v>
      </c>
      <c r="G142" s="9">
        <v>5347</v>
      </c>
      <c r="H142" s="9" t="s">
        <v>54</v>
      </c>
      <c r="I142" s="10" t="s">
        <v>984</v>
      </c>
      <c r="J142" s="9"/>
      <c r="K142" s="9"/>
      <c r="L142" s="458"/>
      <c r="S142" s="15"/>
    </row>
    <row r="143" spans="1:19" s="16" customFormat="1">
      <c r="A143" s="25" t="s">
        <v>1516</v>
      </c>
      <c r="B143" s="14">
        <v>45737</v>
      </c>
      <c r="C143" s="14">
        <v>45734</v>
      </c>
      <c r="D143" s="166" t="s">
        <v>6</v>
      </c>
      <c r="E143" s="9">
        <v>20811</v>
      </c>
      <c r="F143" s="9" t="s">
        <v>7</v>
      </c>
      <c r="G143" s="9">
        <v>3687</v>
      </c>
      <c r="H143" s="9" t="s">
        <v>399</v>
      </c>
      <c r="I143" s="10">
        <v>8</v>
      </c>
      <c r="J143" s="9"/>
      <c r="K143" s="9"/>
      <c r="L143" s="458"/>
      <c r="S143" s="15"/>
    </row>
    <row r="144" spans="1:19" s="16" customFormat="1">
      <c r="A144" s="25" t="s">
        <v>1744</v>
      </c>
      <c r="B144" s="14">
        <v>45741</v>
      </c>
      <c r="C144" s="14">
        <v>45741</v>
      </c>
      <c r="D144" s="166" t="s">
        <v>6</v>
      </c>
      <c r="E144" s="9">
        <v>20820</v>
      </c>
      <c r="F144" s="9" t="s">
        <v>1221</v>
      </c>
      <c r="G144" s="9">
        <v>3870</v>
      </c>
      <c r="H144" s="9" t="s">
        <v>1745</v>
      </c>
      <c r="I144" s="10">
        <v>5</v>
      </c>
      <c r="J144" s="9"/>
      <c r="K144" s="9"/>
      <c r="L144" s="458"/>
      <c r="S144" s="15"/>
    </row>
    <row r="145" spans="1:19" s="16" customFormat="1">
      <c r="A145" s="25" t="s">
        <v>3947</v>
      </c>
      <c r="B145" s="14">
        <v>45741</v>
      </c>
      <c r="C145" s="14">
        <v>45742</v>
      </c>
      <c r="D145" s="166" t="s">
        <v>6</v>
      </c>
      <c r="E145" s="9">
        <v>20822</v>
      </c>
      <c r="F145" s="9" t="s">
        <v>570</v>
      </c>
      <c r="G145" s="9">
        <v>5773</v>
      </c>
      <c r="H145" s="9" t="s">
        <v>2976</v>
      </c>
      <c r="I145" s="10">
        <v>1</v>
      </c>
      <c r="J145" s="9"/>
      <c r="K145" s="9"/>
      <c r="L145" s="458"/>
      <c r="S145" s="15"/>
    </row>
    <row r="146" spans="1:19" s="16" customFormat="1">
      <c r="A146" s="25"/>
      <c r="B146" s="14"/>
      <c r="C146" s="9"/>
      <c r="D146" s="166" t="s">
        <v>6</v>
      </c>
      <c r="E146" s="9"/>
      <c r="F146" s="9" t="s">
        <v>7</v>
      </c>
      <c r="G146" s="9">
        <v>5684</v>
      </c>
      <c r="H146" s="9" t="s">
        <v>2976</v>
      </c>
      <c r="I146" s="10">
        <v>5</v>
      </c>
      <c r="J146" s="9"/>
      <c r="K146" s="9"/>
      <c r="L146" s="458"/>
      <c r="S146" s="15"/>
    </row>
    <row r="147" spans="1:19" s="16" customFormat="1">
      <c r="A147" s="25" t="s">
        <v>3058</v>
      </c>
      <c r="B147" s="14">
        <v>45741</v>
      </c>
      <c r="C147" s="14">
        <v>45741</v>
      </c>
      <c r="D147" s="166" t="s">
        <v>6</v>
      </c>
      <c r="E147" s="9">
        <v>20826</v>
      </c>
      <c r="F147" s="9" t="s">
        <v>1221</v>
      </c>
      <c r="G147" s="9">
        <v>4733</v>
      </c>
      <c r="H147" s="9" t="s">
        <v>3112</v>
      </c>
      <c r="I147" s="10">
        <v>10</v>
      </c>
      <c r="J147" s="9"/>
      <c r="K147" s="9"/>
      <c r="L147" s="458"/>
      <c r="S147" s="15"/>
    </row>
    <row r="148" spans="1:19" s="16" customFormat="1">
      <c r="A148" s="25" t="s">
        <v>565</v>
      </c>
      <c r="B148" s="14">
        <v>45742</v>
      </c>
      <c r="C148" s="14">
        <v>45740</v>
      </c>
      <c r="D148" s="166" t="s">
        <v>6</v>
      </c>
      <c r="E148" s="9">
        <v>20845</v>
      </c>
      <c r="F148" s="9" t="s">
        <v>3969</v>
      </c>
      <c r="G148" s="9">
        <v>5180</v>
      </c>
      <c r="H148" s="9" t="s">
        <v>3976</v>
      </c>
      <c r="I148" s="10">
        <v>6</v>
      </c>
      <c r="J148" s="9"/>
      <c r="K148" s="9"/>
      <c r="L148" s="458"/>
      <c r="S148" s="15"/>
    </row>
    <row r="149" spans="1:19" s="6" customFormat="1">
      <c r="A149" s="25" t="s">
        <v>92</v>
      </c>
      <c r="B149" s="14">
        <v>45810</v>
      </c>
      <c r="C149" s="14">
        <v>45741</v>
      </c>
      <c r="D149" s="166" t="s">
        <v>6</v>
      </c>
      <c r="E149" s="9">
        <v>20241</v>
      </c>
      <c r="F149" s="9" t="s">
        <v>1115</v>
      </c>
      <c r="G149" s="9">
        <v>2854</v>
      </c>
      <c r="H149" s="9" t="s">
        <v>211</v>
      </c>
      <c r="I149" s="10" t="s">
        <v>931</v>
      </c>
      <c r="J149" s="9" t="s">
        <v>4765</v>
      </c>
      <c r="K149" s="9"/>
      <c r="L149" s="458"/>
      <c r="S149"/>
    </row>
    <row r="150" spans="1:19" s="16" customFormat="1">
      <c r="A150" s="25" t="s">
        <v>3788</v>
      </c>
      <c r="B150" s="14">
        <v>45741</v>
      </c>
      <c r="C150" s="14">
        <v>45747</v>
      </c>
      <c r="D150" s="166" t="s">
        <v>12</v>
      </c>
      <c r="E150" s="9"/>
      <c r="F150" s="9" t="s">
        <v>2882</v>
      </c>
      <c r="G150" s="9">
        <v>4025</v>
      </c>
      <c r="H150" s="9" t="s">
        <v>4768</v>
      </c>
      <c r="I150" s="10"/>
      <c r="J150" s="9"/>
      <c r="K150" s="9"/>
      <c r="L150" s="458"/>
      <c r="S150" s="15"/>
    </row>
    <row r="151" spans="1:19" s="16" customFormat="1">
      <c r="A151" s="25" t="s">
        <v>2725</v>
      </c>
      <c r="B151" s="14">
        <v>45747</v>
      </c>
      <c r="C151" s="14">
        <v>45743</v>
      </c>
      <c r="D151" s="166" t="s">
        <v>6</v>
      </c>
      <c r="E151" s="9">
        <v>20881</v>
      </c>
      <c r="F151" s="9" t="s">
        <v>1221</v>
      </c>
      <c r="G151" s="9">
        <v>5686</v>
      </c>
      <c r="H151" s="9" t="s">
        <v>4074</v>
      </c>
      <c r="I151" s="10">
        <v>60</v>
      </c>
      <c r="J151" s="9"/>
      <c r="K151" s="9"/>
      <c r="L151" s="458"/>
      <c r="S151" s="15"/>
    </row>
    <row r="152" spans="1:19" s="16" customFormat="1">
      <c r="A152" s="25" t="s">
        <v>3097</v>
      </c>
      <c r="B152" s="14">
        <v>45747</v>
      </c>
      <c r="C152" s="14">
        <v>45742</v>
      </c>
      <c r="D152" s="166" t="s">
        <v>6</v>
      </c>
      <c r="E152" s="9">
        <v>20899</v>
      </c>
      <c r="F152" s="9" t="s">
        <v>1221</v>
      </c>
      <c r="G152" s="9">
        <v>4401</v>
      </c>
      <c r="H152" s="9" t="s">
        <v>54</v>
      </c>
      <c r="I152" s="10">
        <v>30</v>
      </c>
      <c r="J152" s="9"/>
      <c r="K152" s="9"/>
      <c r="L152" s="458"/>
      <c r="S152" s="15"/>
    </row>
    <row r="153" spans="1:19" s="16" customFormat="1">
      <c r="A153" s="25" t="s">
        <v>3717</v>
      </c>
      <c r="B153" s="14">
        <v>45747</v>
      </c>
      <c r="C153" s="14">
        <v>45743</v>
      </c>
      <c r="D153" s="166" t="s">
        <v>6</v>
      </c>
      <c r="E153" s="9">
        <v>20943</v>
      </c>
      <c r="F153" s="9" t="s">
        <v>7</v>
      </c>
      <c r="G153" s="9">
        <v>5125</v>
      </c>
      <c r="H153" s="9" t="s">
        <v>38</v>
      </c>
      <c r="I153" s="10">
        <v>15</v>
      </c>
      <c r="J153" s="9"/>
      <c r="K153" s="9"/>
      <c r="L153" s="458"/>
      <c r="S153" s="15"/>
    </row>
    <row r="154" spans="1:19" s="16" customFormat="1">
      <c r="A154" s="25" t="s">
        <v>3058</v>
      </c>
      <c r="B154" s="14">
        <v>45747</v>
      </c>
      <c r="C154" s="14">
        <v>45744</v>
      </c>
      <c r="D154" s="166" t="s">
        <v>6</v>
      </c>
      <c r="E154" s="9">
        <v>20940</v>
      </c>
      <c r="F154" s="9" t="s">
        <v>1221</v>
      </c>
      <c r="G154" s="9">
        <v>4733</v>
      </c>
      <c r="H154" s="9" t="s">
        <v>3112</v>
      </c>
      <c r="I154" s="10">
        <v>30</v>
      </c>
      <c r="J154" s="9"/>
      <c r="K154" s="9"/>
      <c r="L154" s="458"/>
      <c r="S154" s="15"/>
    </row>
    <row r="155" spans="1:19" s="16" customFormat="1">
      <c r="A155" s="25" t="s">
        <v>356</v>
      </c>
      <c r="B155" s="14">
        <v>45751</v>
      </c>
      <c r="C155" s="14">
        <v>45747</v>
      </c>
      <c r="D155" s="166" t="s">
        <v>6</v>
      </c>
      <c r="E155" s="9">
        <v>20986</v>
      </c>
      <c r="F155" s="9" t="s">
        <v>1221</v>
      </c>
      <c r="G155" s="9">
        <v>4111</v>
      </c>
      <c r="H155" s="9" t="s">
        <v>354</v>
      </c>
      <c r="I155" s="10">
        <v>25</v>
      </c>
      <c r="J155" s="9"/>
      <c r="K155" s="9"/>
      <c r="L155" s="458"/>
      <c r="S155" s="15"/>
    </row>
    <row r="156" spans="1:19" s="16" customFormat="1">
      <c r="A156" s="234" t="s">
        <v>4775</v>
      </c>
      <c r="B156" s="1885">
        <v>45751</v>
      </c>
      <c r="C156" s="24"/>
      <c r="D156" s="2059"/>
      <c r="E156" s="24">
        <v>20994</v>
      </c>
      <c r="F156" s="24" t="s">
        <v>2351</v>
      </c>
      <c r="G156" s="24">
        <v>5809</v>
      </c>
      <c r="H156" s="24" t="s">
        <v>3112</v>
      </c>
      <c r="I156" s="1048">
        <v>75</v>
      </c>
      <c r="J156" s="24" t="s">
        <v>2299</v>
      </c>
      <c r="K156" s="24"/>
      <c r="L156" s="461"/>
      <c r="S156" s="15"/>
    </row>
    <row r="157" spans="1:19" s="16" customFormat="1">
      <c r="A157" s="234" t="s">
        <v>247</v>
      </c>
      <c r="B157" s="1885">
        <v>45758</v>
      </c>
      <c r="C157" s="24"/>
      <c r="D157" s="2059"/>
      <c r="E157" s="24">
        <v>21015</v>
      </c>
      <c r="F157" s="24" t="s">
        <v>1115</v>
      </c>
      <c r="G157" s="24">
        <v>5794</v>
      </c>
      <c r="H157" s="24" t="s">
        <v>4786</v>
      </c>
      <c r="I157" s="1048">
        <v>500</v>
      </c>
      <c r="J157" s="24" t="s">
        <v>2299</v>
      </c>
      <c r="K157" s="24"/>
      <c r="L157" s="461"/>
      <c r="S157" s="15"/>
    </row>
    <row r="158" spans="1:19" s="16" customFormat="1">
      <c r="A158" s="234"/>
      <c r="B158" s="1885"/>
      <c r="C158" s="24"/>
      <c r="D158" s="2059"/>
      <c r="E158" s="24"/>
      <c r="F158" s="24" t="s">
        <v>2351</v>
      </c>
      <c r="G158" s="24">
        <v>5812</v>
      </c>
      <c r="H158" s="24" t="s">
        <v>10</v>
      </c>
      <c r="I158" s="1048">
        <v>15</v>
      </c>
      <c r="J158" s="24" t="s">
        <v>2299</v>
      </c>
      <c r="K158" s="24"/>
      <c r="L158" s="461"/>
      <c r="S158" s="15"/>
    </row>
    <row r="159" spans="1:19" s="16" customFormat="1">
      <c r="A159" s="234"/>
      <c r="B159" s="1885"/>
      <c r="C159" s="24"/>
      <c r="D159" s="2059"/>
      <c r="E159" s="24"/>
      <c r="F159" s="24"/>
      <c r="G159" s="24"/>
      <c r="H159" s="24"/>
      <c r="I159" s="1048"/>
      <c r="J159" s="24"/>
      <c r="K159" s="24"/>
      <c r="L159" s="461"/>
      <c r="S159" s="15"/>
    </row>
    <row r="160" spans="1:19" s="16" customFormat="1">
      <c r="A160" s="234"/>
      <c r="B160" s="1885"/>
      <c r="C160" s="24"/>
      <c r="D160" s="2059"/>
      <c r="E160" s="24"/>
      <c r="F160" s="24"/>
      <c r="G160" s="24"/>
      <c r="H160" s="24"/>
      <c r="I160" s="1048"/>
      <c r="J160" s="24"/>
      <c r="K160" s="24"/>
      <c r="L160" s="461"/>
      <c r="S160" s="15"/>
    </row>
    <row r="161" spans="1:19" s="16" customFormat="1">
      <c r="A161" s="234"/>
      <c r="B161" s="1885"/>
      <c r="C161" s="24"/>
      <c r="D161" s="2059"/>
      <c r="E161" s="24"/>
      <c r="F161" s="24"/>
      <c r="G161" s="24"/>
      <c r="H161" s="24"/>
      <c r="I161" s="1048"/>
      <c r="J161" s="24"/>
      <c r="K161" s="24"/>
      <c r="L161" s="461"/>
      <c r="S161" s="15"/>
    </row>
    <row r="162" spans="1:19" s="16" customFormat="1">
      <c r="A162" s="234"/>
      <c r="B162" s="1885"/>
      <c r="C162" s="24"/>
      <c r="D162" s="2059"/>
      <c r="E162" s="24"/>
      <c r="F162" s="24"/>
      <c r="G162" s="24"/>
      <c r="H162" s="24"/>
      <c r="I162" s="1048"/>
      <c r="J162" s="24"/>
      <c r="K162" s="24"/>
      <c r="L162" s="461"/>
      <c r="S162" s="15"/>
    </row>
    <row r="163" spans="1:19" s="16" customFormat="1">
      <c r="A163" s="234"/>
      <c r="B163" s="1885"/>
      <c r="C163" s="24"/>
      <c r="D163" s="2059"/>
      <c r="E163" s="24"/>
      <c r="F163" s="24"/>
      <c r="G163" s="24"/>
      <c r="H163" s="24"/>
      <c r="I163" s="1048"/>
      <c r="J163" s="24"/>
      <c r="K163" s="24"/>
      <c r="L163" s="461"/>
      <c r="S163" s="15"/>
    </row>
    <row r="164" spans="1:19" s="16" customFormat="1">
      <c r="A164" s="234"/>
      <c r="B164" s="1885"/>
      <c r="C164" s="24"/>
      <c r="D164" s="2059"/>
      <c r="E164" s="24"/>
      <c r="F164" s="24"/>
      <c r="G164" s="24"/>
      <c r="H164" s="24"/>
      <c r="I164" s="1048"/>
      <c r="J164" s="24"/>
      <c r="K164" s="24"/>
      <c r="L164" s="461"/>
      <c r="S164" s="15"/>
    </row>
    <row r="165" spans="1:19" s="16" customFormat="1">
      <c r="A165" s="234"/>
      <c r="B165" s="1885"/>
      <c r="C165" s="24"/>
      <c r="D165" s="2059"/>
      <c r="E165" s="24"/>
      <c r="F165" s="24"/>
      <c r="G165" s="24"/>
      <c r="H165" s="24"/>
      <c r="I165" s="1048"/>
      <c r="J165" s="24"/>
      <c r="K165" s="24"/>
      <c r="L165" s="461"/>
      <c r="S165" s="15"/>
    </row>
    <row r="166" spans="1:19" s="6" customFormat="1">
      <c r="A166" s="234"/>
      <c r="B166" s="1885"/>
      <c r="C166" s="24"/>
      <c r="D166" s="2059"/>
      <c r="E166" s="24"/>
      <c r="F166" s="24"/>
      <c r="G166" s="24"/>
      <c r="H166" s="24"/>
      <c r="I166" s="1048"/>
      <c r="J166" s="24"/>
      <c r="K166" s="24"/>
      <c r="L166" s="461"/>
      <c r="S166"/>
    </row>
    <row r="167" spans="1:19" s="6" customFormat="1" ht="15">
      <c r="A167" s="2464" t="e">
        <f>SUM(#REF!)</f>
        <v>#REF!</v>
      </c>
      <c r="B167" s="2465"/>
      <c r="C167" s="2465"/>
      <c r="D167" s="2465"/>
      <c r="E167" s="2465"/>
      <c r="F167" s="2465"/>
      <c r="G167" s="2465"/>
      <c r="H167" s="2465"/>
      <c r="I167" s="2465"/>
      <c r="J167" s="2465"/>
      <c r="K167" s="2465"/>
      <c r="L167" s="2466"/>
      <c r="S167"/>
    </row>
    <row r="168" spans="1:19" s="6" customFormat="1" ht="18.75">
      <c r="A168" s="2558" t="s">
        <v>4155</v>
      </c>
      <c r="B168" s="2559"/>
      <c r="C168" s="2559"/>
      <c r="D168" s="2559"/>
      <c r="E168" s="2559"/>
      <c r="F168" s="2559"/>
      <c r="G168" s="2559"/>
      <c r="H168" s="2559"/>
      <c r="I168" s="2559"/>
      <c r="J168" s="2559"/>
      <c r="K168" s="2559"/>
      <c r="L168" s="2560"/>
      <c r="S168"/>
    </row>
    <row r="169" spans="1:19" s="6" customFormat="1">
      <c r="A169" s="25" t="s">
        <v>3128</v>
      </c>
      <c r="B169" s="14">
        <v>45716</v>
      </c>
      <c r="C169" s="14">
        <v>45719</v>
      </c>
      <c r="D169" s="166" t="s">
        <v>6</v>
      </c>
      <c r="E169" s="9">
        <v>20131</v>
      </c>
      <c r="F169" s="9" t="s">
        <v>1221</v>
      </c>
      <c r="G169" s="9">
        <v>4746</v>
      </c>
      <c r="H169" s="9" t="s">
        <v>58</v>
      </c>
      <c r="I169" s="10">
        <v>15</v>
      </c>
      <c r="J169" s="9" t="s">
        <v>4680</v>
      </c>
      <c r="K169" s="9" t="s">
        <v>4573</v>
      </c>
      <c r="L169" s="458"/>
      <c r="S169"/>
    </row>
    <row r="170" spans="1:19" s="6" customFormat="1">
      <c r="A170" s="25"/>
      <c r="B170" s="9"/>
      <c r="C170" s="9"/>
      <c r="D170" s="166" t="s">
        <v>6</v>
      </c>
      <c r="E170" s="9"/>
      <c r="F170" s="9" t="s">
        <v>1221</v>
      </c>
      <c r="G170" s="9">
        <v>4745</v>
      </c>
      <c r="H170" s="9" t="s">
        <v>47</v>
      </c>
      <c r="I170" s="10">
        <v>15</v>
      </c>
      <c r="J170" s="9" t="s">
        <v>4680</v>
      </c>
      <c r="K170" s="9" t="s">
        <v>4574</v>
      </c>
      <c r="L170" s="458"/>
      <c r="S170"/>
    </row>
    <row r="171" spans="1:19" s="6" customFormat="1">
      <c r="A171" s="25"/>
      <c r="B171" s="9"/>
      <c r="C171" s="9"/>
      <c r="D171" s="166" t="s">
        <v>6</v>
      </c>
      <c r="E171" s="9"/>
      <c r="F171" s="9" t="s">
        <v>1221</v>
      </c>
      <c r="G171" s="9">
        <v>5198</v>
      </c>
      <c r="H171" s="9" t="s">
        <v>955</v>
      </c>
      <c r="I171" s="10">
        <v>100</v>
      </c>
      <c r="J171" s="9" t="s">
        <v>4680</v>
      </c>
      <c r="K171" s="9" t="s">
        <v>4575</v>
      </c>
      <c r="L171" s="458"/>
      <c r="S171"/>
    </row>
    <row r="172" spans="1:19" s="16" customFormat="1">
      <c r="A172" s="25" t="s">
        <v>2725</v>
      </c>
      <c r="B172" s="14">
        <v>45709</v>
      </c>
      <c r="C172" s="14">
        <v>45719</v>
      </c>
      <c r="D172" s="166" t="s">
        <v>6</v>
      </c>
      <c r="E172" s="9">
        <v>20528</v>
      </c>
      <c r="F172" s="9" t="s">
        <v>4451</v>
      </c>
      <c r="G172" s="9">
        <v>5586</v>
      </c>
      <c r="H172" s="9" t="s">
        <v>79</v>
      </c>
      <c r="I172" s="10">
        <v>200</v>
      </c>
      <c r="J172" s="9"/>
      <c r="K172" s="9"/>
      <c r="L172" s="458"/>
      <c r="S172" s="15"/>
    </row>
    <row r="173" spans="1:19" s="16" customFormat="1">
      <c r="A173" s="25"/>
      <c r="B173" s="14"/>
      <c r="C173" s="9"/>
      <c r="D173" s="166" t="s">
        <v>6</v>
      </c>
      <c r="E173" s="9"/>
      <c r="F173" s="9" t="s">
        <v>4451</v>
      </c>
      <c r="G173" s="9">
        <v>5585</v>
      </c>
      <c r="H173" s="9" t="s">
        <v>221</v>
      </c>
      <c r="I173" s="10">
        <v>201</v>
      </c>
      <c r="J173" s="9"/>
      <c r="K173" s="9"/>
      <c r="L173" s="458"/>
      <c r="S173" s="15"/>
    </row>
    <row r="174" spans="1:19" s="1795" customFormat="1">
      <c r="A174" s="25" t="s">
        <v>1015</v>
      </c>
      <c r="B174" s="14">
        <v>45721</v>
      </c>
      <c r="C174" s="14">
        <v>45720</v>
      </c>
      <c r="D174" s="166" t="s">
        <v>6</v>
      </c>
      <c r="E174" s="9">
        <v>20580</v>
      </c>
      <c r="F174" s="9" t="s">
        <v>1221</v>
      </c>
      <c r="G174" s="9">
        <v>2498</v>
      </c>
      <c r="H174" s="9" t="s">
        <v>31</v>
      </c>
      <c r="I174" s="10" t="s">
        <v>984</v>
      </c>
      <c r="J174" s="9"/>
      <c r="K174" s="9"/>
      <c r="L174" s="458"/>
      <c r="S174" s="2115"/>
    </row>
    <row r="175" spans="1:19" s="1795" customFormat="1">
      <c r="A175" s="25" t="s">
        <v>535</v>
      </c>
      <c r="B175" s="14">
        <v>45721</v>
      </c>
      <c r="C175" s="14">
        <v>45720</v>
      </c>
      <c r="D175" s="166" t="s">
        <v>6</v>
      </c>
      <c r="E175" s="9">
        <v>20581</v>
      </c>
      <c r="F175" s="9" t="s">
        <v>1115</v>
      </c>
      <c r="G175" s="9">
        <v>1862</v>
      </c>
      <c r="H175" s="9" t="s">
        <v>20</v>
      </c>
      <c r="I175" s="10">
        <v>5</v>
      </c>
      <c r="J175" s="9"/>
      <c r="K175" s="9"/>
      <c r="L175" s="458"/>
      <c r="S175" s="2115"/>
    </row>
    <row r="176" spans="1:19" s="1795" customFormat="1">
      <c r="A176" s="25" t="s">
        <v>1674</v>
      </c>
      <c r="B176" s="14">
        <v>45721</v>
      </c>
      <c r="C176" s="14">
        <v>45720</v>
      </c>
      <c r="D176" s="166" t="s">
        <v>6</v>
      </c>
      <c r="E176" s="9">
        <v>20584</v>
      </c>
      <c r="F176" s="9" t="s">
        <v>1221</v>
      </c>
      <c r="G176" s="9">
        <v>4715</v>
      </c>
      <c r="H176" s="9" t="s">
        <v>58</v>
      </c>
      <c r="I176" s="10">
        <v>2</v>
      </c>
      <c r="J176" s="9"/>
      <c r="K176" s="9"/>
      <c r="L176" s="458"/>
      <c r="S176" s="2115"/>
    </row>
    <row r="177" spans="1:19" s="1795" customFormat="1">
      <c r="A177" s="25" t="s">
        <v>800</v>
      </c>
      <c r="B177" s="14">
        <v>45721</v>
      </c>
      <c r="C177" s="14">
        <v>45720</v>
      </c>
      <c r="D177" s="166" t="s">
        <v>12</v>
      </c>
      <c r="E177" s="9">
        <v>20590</v>
      </c>
      <c r="F177" s="9" t="s">
        <v>1115</v>
      </c>
      <c r="G177" s="9">
        <v>744</v>
      </c>
      <c r="H177" s="9" t="s">
        <v>48</v>
      </c>
      <c r="I177" s="10">
        <v>3</v>
      </c>
      <c r="J177" s="9"/>
      <c r="K177" s="9"/>
      <c r="L177" s="458"/>
      <c r="S177" s="2115"/>
    </row>
    <row r="178" spans="1:19" s="1795" customFormat="1">
      <c r="A178" s="25" t="s">
        <v>4718</v>
      </c>
      <c r="B178" s="14">
        <v>45722</v>
      </c>
      <c r="C178" s="14">
        <v>45720</v>
      </c>
      <c r="D178" s="166" t="s">
        <v>12</v>
      </c>
      <c r="E178" s="9">
        <v>20602</v>
      </c>
      <c r="F178" s="9" t="s">
        <v>40</v>
      </c>
      <c r="G178" s="9">
        <v>2115</v>
      </c>
      <c r="H178" s="9" t="s">
        <v>52</v>
      </c>
      <c r="I178" s="10">
        <v>10</v>
      </c>
      <c r="J178" s="9"/>
      <c r="K178" s="9"/>
      <c r="L178" s="458"/>
      <c r="S178" s="2115"/>
    </row>
    <row r="179" spans="1:19" s="1795" customFormat="1">
      <c r="A179" s="25" t="s">
        <v>1303</v>
      </c>
      <c r="B179" s="14">
        <v>45722</v>
      </c>
      <c r="C179" s="14">
        <v>45720</v>
      </c>
      <c r="D179" s="166" t="s">
        <v>6</v>
      </c>
      <c r="E179" s="9">
        <v>20599</v>
      </c>
      <c r="F179" s="9" t="s">
        <v>671</v>
      </c>
      <c r="G179" s="9">
        <v>3626</v>
      </c>
      <c r="H179" s="9" t="s">
        <v>9</v>
      </c>
      <c r="I179" s="10">
        <v>60</v>
      </c>
      <c r="J179" s="9"/>
      <c r="K179" s="9"/>
      <c r="L179" s="458"/>
      <c r="S179" s="2115"/>
    </row>
    <row r="180" spans="1:19" s="1795" customFormat="1">
      <c r="A180" s="25" t="s">
        <v>86</v>
      </c>
      <c r="B180" s="14">
        <v>45722</v>
      </c>
      <c r="C180" s="14">
        <v>45720</v>
      </c>
      <c r="D180" s="166" t="s">
        <v>6</v>
      </c>
      <c r="E180" s="9">
        <v>20600</v>
      </c>
      <c r="F180" s="9" t="s">
        <v>1221</v>
      </c>
      <c r="G180" s="9">
        <v>2244</v>
      </c>
      <c r="H180" s="9" t="s">
        <v>17</v>
      </c>
      <c r="I180" s="10" t="s">
        <v>1212</v>
      </c>
      <c r="J180" s="9"/>
      <c r="K180" s="9"/>
      <c r="L180" s="458"/>
      <c r="S180" s="2115"/>
    </row>
    <row r="181" spans="1:19" s="1795" customFormat="1">
      <c r="A181" s="25" t="s">
        <v>151</v>
      </c>
      <c r="B181" s="14">
        <v>45722</v>
      </c>
      <c r="C181" s="14">
        <v>45720</v>
      </c>
      <c r="D181" s="166" t="s">
        <v>6</v>
      </c>
      <c r="E181" s="9">
        <v>20610</v>
      </c>
      <c r="F181" s="9" t="s">
        <v>1115</v>
      </c>
      <c r="G181" s="9">
        <v>2186</v>
      </c>
      <c r="H181" s="9" t="s">
        <v>120</v>
      </c>
      <c r="I181" s="10">
        <v>20</v>
      </c>
      <c r="J181" s="9"/>
      <c r="K181" s="9"/>
      <c r="L181" s="458"/>
      <c r="S181" s="2115"/>
    </row>
    <row r="182" spans="1:19" s="1795" customFormat="1">
      <c r="A182" s="25" t="s">
        <v>1653</v>
      </c>
      <c r="B182" s="14">
        <v>45723</v>
      </c>
      <c r="C182" s="14">
        <v>45721</v>
      </c>
      <c r="D182" s="166" t="s">
        <v>6</v>
      </c>
      <c r="E182" s="9">
        <v>20616</v>
      </c>
      <c r="F182" s="9" t="s">
        <v>1221</v>
      </c>
      <c r="G182" s="9">
        <v>3827</v>
      </c>
      <c r="H182" s="9" t="s">
        <v>9</v>
      </c>
      <c r="I182" s="10" t="s">
        <v>1092</v>
      </c>
      <c r="J182" s="9"/>
      <c r="K182" s="9"/>
      <c r="L182" s="458"/>
      <c r="S182" s="2115"/>
    </row>
    <row r="183" spans="1:19" s="1795" customFormat="1">
      <c r="A183" s="25"/>
      <c r="B183" s="9"/>
      <c r="C183" s="9"/>
      <c r="D183" s="166" t="s">
        <v>6</v>
      </c>
      <c r="E183" s="9"/>
      <c r="F183" s="9" t="s">
        <v>1221</v>
      </c>
      <c r="G183" s="9">
        <v>5487</v>
      </c>
      <c r="H183" s="9" t="s">
        <v>48</v>
      </c>
      <c r="I183" s="10">
        <v>1</v>
      </c>
      <c r="J183" s="9"/>
      <c r="K183" s="9"/>
      <c r="L183" s="458"/>
      <c r="S183" s="2115"/>
    </row>
    <row r="184" spans="1:19" s="1795" customFormat="1">
      <c r="A184" s="25" t="s">
        <v>4719</v>
      </c>
      <c r="B184" s="14">
        <v>45723</v>
      </c>
      <c r="C184" s="14">
        <v>45720</v>
      </c>
      <c r="D184" s="166" t="s">
        <v>12</v>
      </c>
      <c r="E184" s="9">
        <v>20608</v>
      </c>
      <c r="F184" s="9" t="s">
        <v>1115</v>
      </c>
      <c r="G184" s="9">
        <v>2774</v>
      </c>
      <c r="H184" s="9" t="s">
        <v>127</v>
      </c>
      <c r="I184" s="10">
        <v>1050</v>
      </c>
      <c r="J184" s="9"/>
      <c r="K184" s="9"/>
      <c r="L184" s="458"/>
      <c r="S184" s="2115"/>
    </row>
    <row r="185" spans="1:19" s="1795" customFormat="1">
      <c r="A185" s="25" t="s">
        <v>2374</v>
      </c>
      <c r="B185" s="14">
        <v>45720</v>
      </c>
      <c r="C185" s="14">
        <v>45720</v>
      </c>
      <c r="D185" s="166" t="s">
        <v>6</v>
      </c>
      <c r="E185" s="9">
        <v>20617</v>
      </c>
      <c r="F185" s="9" t="s">
        <v>1221</v>
      </c>
      <c r="G185" s="9">
        <v>4375</v>
      </c>
      <c r="H185" s="9" t="s">
        <v>31</v>
      </c>
      <c r="I185" s="10">
        <v>100</v>
      </c>
      <c r="J185" s="9"/>
      <c r="K185" s="9"/>
      <c r="L185" s="458"/>
      <c r="S185" s="2115"/>
    </row>
    <row r="186" spans="1:19" s="1795" customFormat="1">
      <c r="A186" s="25" t="s">
        <v>108</v>
      </c>
      <c r="B186" s="14">
        <v>45723</v>
      </c>
      <c r="C186" s="14">
        <v>45720</v>
      </c>
      <c r="D186" s="166" t="s">
        <v>6</v>
      </c>
      <c r="E186" s="9">
        <v>20623</v>
      </c>
      <c r="F186" s="9" t="s">
        <v>1221</v>
      </c>
      <c r="G186" s="9">
        <v>5745</v>
      </c>
      <c r="H186" s="9" t="s">
        <v>4721</v>
      </c>
      <c r="I186" s="10">
        <v>1</v>
      </c>
      <c r="J186" s="9"/>
      <c r="K186" s="9"/>
      <c r="L186" s="458"/>
      <c r="S186" s="2115"/>
    </row>
    <row r="187" spans="1:19" s="1795" customFormat="1">
      <c r="A187" s="25" t="s">
        <v>1392</v>
      </c>
      <c r="B187" s="14">
        <v>45723</v>
      </c>
      <c r="C187" s="14">
        <v>45721</v>
      </c>
      <c r="D187" s="166" t="s">
        <v>6</v>
      </c>
      <c r="E187" s="9">
        <v>20624</v>
      </c>
      <c r="F187" s="9" t="s">
        <v>1115</v>
      </c>
      <c r="G187" s="9">
        <v>2266</v>
      </c>
      <c r="H187" s="9" t="s">
        <v>9</v>
      </c>
      <c r="I187" s="10">
        <v>1</v>
      </c>
      <c r="J187" s="9"/>
      <c r="K187" s="9"/>
      <c r="L187" s="458"/>
      <c r="S187" s="2115"/>
    </row>
    <row r="188" spans="1:19" s="1795" customFormat="1">
      <c r="A188" s="25"/>
      <c r="B188" s="9"/>
      <c r="C188" s="9"/>
      <c r="D188" s="166" t="s">
        <v>6</v>
      </c>
      <c r="E188" s="9"/>
      <c r="F188" s="9" t="s">
        <v>1115</v>
      </c>
      <c r="G188" s="9">
        <v>3394</v>
      </c>
      <c r="H188" s="9" t="s">
        <v>821</v>
      </c>
      <c r="I188" s="10">
        <v>16</v>
      </c>
      <c r="J188" s="9"/>
      <c r="K188" s="9"/>
      <c r="L188" s="458"/>
      <c r="S188" s="2115"/>
    </row>
    <row r="189" spans="1:19" s="1795" customFormat="1">
      <c r="A189" s="25" t="s">
        <v>4722</v>
      </c>
      <c r="B189" s="14">
        <v>45723</v>
      </c>
      <c r="C189" s="14">
        <v>45720</v>
      </c>
      <c r="D189" s="166" t="s">
        <v>6</v>
      </c>
      <c r="E189" s="9">
        <v>20628</v>
      </c>
      <c r="F189" s="9" t="s">
        <v>1221</v>
      </c>
      <c r="G189" s="9">
        <v>3314</v>
      </c>
      <c r="H189" s="9" t="s">
        <v>5</v>
      </c>
      <c r="I189" s="10">
        <v>2</v>
      </c>
      <c r="J189" s="9"/>
      <c r="K189" s="9"/>
      <c r="L189" s="458"/>
      <c r="S189" s="2115"/>
    </row>
    <row r="190" spans="1:19" s="1795" customFormat="1">
      <c r="A190" s="25" t="s">
        <v>172</v>
      </c>
      <c r="B190" s="14">
        <v>45723</v>
      </c>
      <c r="C190" s="14">
        <v>45720</v>
      </c>
      <c r="D190" s="166" t="s">
        <v>12</v>
      </c>
      <c r="E190" s="9">
        <v>20644</v>
      </c>
      <c r="F190" s="9" t="s">
        <v>1221</v>
      </c>
      <c r="G190" s="9">
        <v>3314</v>
      </c>
      <c r="H190" s="9" t="s">
        <v>5</v>
      </c>
      <c r="I190" s="10">
        <v>15</v>
      </c>
      <c r="J190" s="9"/>
      <c r="K190" s="9"/>
      <c r="L190" s="458"/>
      <c r="S190" s="2115"/>
    </row>
    <row r="191" spans="1:19" s="1795" customFormat="1">
      <c r="A191" s="25" t="s">
        <v>2276</v>
      </c>
      <c r="B191" s="14">
        <v>45720</v>
      </c>
      <c r="C191" s="14">
        <v>45720</v>
      </c>
      <c r="D191" s="166" t="s">
        <v>6</v>
      </c>
      <c r="E191" s="9">
        <v>20546</v>
      </c>
      <c r="F191" s="9" t="s">
        <v>1221</v>
      </c>
      <c r="G191" s="9">
        <v>4183</v>
      </c>
      <c r="H191" s="9" t="s">
        <v>120</v>
      </c>
      <c r="I191" s="10">
        <v>10</v>
      </c>
      <c r="J191" s="9"/>
      <c r="K191" s="9"/>
      <c r="L191" s="458"/>
      <c r="S191" s="2115"/>
    </row>
    <row r="192" spans="1:19" s="1795" customFormat="1">
      <c r="A192" s="25"/>
      <c r="B192" s="14"/>
      <c r="C192" s="9"/>
      <c r="D192" s="166" t="s">
        <v>6</v>
      </c>
      <c r="E192" s="9"/>
      <c r="F192" s="9" t="s">
        <v>1221</v>
      </c>
      <c r="G192" s="9">
        <v>5728</v>
      </c>
      <c r="H192" s="9" t="s">
        <v>729</v>
      </c>
      <c r="I192" s="10">
        <v>1</v>
      </c>
      <c r="J192" s="9" t="s">
        <v>4725</v>
      </c>
      <c r="K192" s="9"/>
      <c r="L192" s="458"/>
      <c r="S192" s="2115"/>
    </row>
    <row r="193" spans="1:19" s="6" customFormat="1">
      <c r="A193" s="25" t="s">
        <v>3128</v>
      </c>
      <c r="B193" s="14">
        <v>45733</v>
      </c>
      <c r="C193" s="14">
        <v>45723</v>
      </c>
      <c r="D193" s="166" t="s">
        <v>6</v>
      </c>
      <c r="E193" s="9">
        <v>20132</v>
      </c>
      <c r="F193" s="9" t="s">
        <v>1221</v>
      </c>
      <c r="G193" s="9">
        <v>4746</v>
      </c>
      <c r="H193" s="9" t="s">
        <v>58</v>
      </c>
      <c r="I193" s="10">
        <v>15</v>
      </c>
      <c r="J193" s="9"/>
      <c r="K193" s="9" t="s">
        <v>4573</v>
      </c>
      <c r="L193" s="458"/>
      <c r="S193"/>
    </row>
    <row r="194" spans="1:19" s="6" customFormat="1">
      <c r="A194" s="25" t="s">
        <v>2854</v>
      </c>
      <c r="B194" s="14">
        <v>45720</v>
      </c>
      <c r="C194" s="14">
        <v>45720</v>
      </c>
      <c r="D194" s="166" t="s">
        <v>6</v>
      </c>
      <c r="E194" s="9">
        <v>20529</v>
      </c>
      <c r="F194" s="9" t="s">
        <v>1115</v>
      </c>
      <c r="G194" s="9">
        <v>1126</v>
      </c>
      <c r="H194" s="9" t="s">
        <v>57</v>
      </c>
      <c r="I194" s="10">
        <v>30</v>
      </c>
      <c r="J194" s="9"/>
      <c r="K194" s="9" t="s">
        <v>4694</v>
      </c>
      <c r="L194" s="458"/>
      <c r="S194"/>
    </row>
    <row r="195" spans="1:19" s="1795" customFormat="1">
      <c r="A195" s="25" t="s">
        <v>247</v>
      </c>
      <c r="B195" s="14">
        <v>45727</v>
      </c>
      <c r="C195" s="14">
        <v>45721</v>
      </c>
      <c r="D195" s="166" t="s">
        <v>6</v>
      </c>
      <c r="E195" s="9">
        <v>20646</v>
      </c>
      <c r="F195" s="9" t="s">
        <v>1115</v>
      </c>
      <c r="G195" s="9">
        <v>869</v>
      </c>
      <c r="H195" s="9" t="s">
        <v>16</v>
      </c>
      <c r="I195" s="10">
        <v>50</v>
      </c>
      <c r="J195" s="9"/>
      <c r="K195" s="9"/>
      <c r="L195" s="458"/>
      <c r="S195" s="2115"/>
    </row>
    <row r="196" spans="1:19" s="1795" customFormat="1">
      <c r="A196" s="25" t="s">
        <v>3956</v>
      </c>
      <c r="B196" s="14">
        <v>45727</v>
      </c>
      <c r="C196" s="14">
        <v>45721</v>
      </c>
      <c r="D196" s="166" t="s">
        <v>6</v>
      </c>
      <c r="E196" s="9">
        <v>20647</v>
      </c>
      <c r="F196" s="9" t="s">
        <v>2351</v>
      </c>
      <c r="G196" s="9">
        <v>5150</v>
      </c>
      <c r="H196" s="9" t="s">
        <v>120</v>
      </c>
      <c r="I196" s="10">
        <v>2</v>
      </c>
      <c r="J196" s="9"/>
      <c r="K196" s="9"/>
      <c r="L196" s="458"/>
      <c r="S196" s="2115"/>
    </row>
    <row r="197" spans="1:19" s="1795" customFormat="1">
      <c r="A197" s="25" t="s">
        <v>3716</v>
      </c>
      <c r="B197" s="14">
        <v>45720</v>
      </c>
      <c r="C197" s="14">
        <v>45720</v>
      </c>
      <c r="D197" s="166" t="s">
        <v>6</v>
      </c>
      <c r="E197" s="9">
        <v>20595</v>
      </c>
      <c r="F197" s="9" t="s">
        <v>1115</v>
      </c>
      <c r="G197" s="9">
        <v>1126</v>
      </c>
      <c r="H197" s="9" t="s">
        <v>57</v>
      </c>
      <c r="I197" s="10" t="s">
        <v>876</v>
      </c>
      <c r="J197" s="9"/>
      <c r="K197" s="9"/>
      <c r="L197" s="458"/>
      <c r="S197" s="2115"/>
    </row>
    <row r="198" spans="1:19" s="1795" customFormat="1">
      <c r="A198" s="25" t="s">
        <v>1303</v>
      </c>
      <c r="B198" s="14">
        <v>45728</v>
      </c>
      <c r="C198" s="14">
        <v>45721</v>
      </c>
      <c r="D198" s="166" t="s">
        <v>6</v>
      </c>
      <c r="E198" s="9">
        <v>20658</v>
      </c>
      <c r="F198" s="9" t="s">
        <v>671</v>
      </c>
      <c r="G198" s="9">
        <v>3626</v>
      </c>
      <c r="H198" s="9" t="s">
        <v>1441</v>
      </c>
      <c r="I198" s="10">
        <v>30</v>
      </c>
      <c r="J198" s="9"/>
      <c r="K198" s="9"/>
      <c r="L198" s="458"/>
      <c r="S198" s="2115"/>
    </row>
    <row r="199" spans="1:19" s="1795" customFormat="1">
      <c r="A199" s="25" t="s">
        <v>4739</v>
      </c>
      <c r="B199" s="14">
        <v>45723</v>
      </c>
      <c r="C199" s="14">
        <v>45720</v>
      </c>
      <c r="D199" s="166" t="s">
        <v>6</v>
      </c>
      <c r="E199" s="9">
        <v>20663</v>
      </c>
      <c r="F199" s="9" t="s">
        <v>44</v>
      </c>
      <c r="G199" s="9">
        <v>5751</v>
      </c>
      <c r="H199" s="9" t="s">
        <v>19</v>
      </c>
      <c r="I199" s="10">
        <v>1</v>
      </c>
      <c r="J199" s="9"/>
      <c r="K199" s="9"/>
      <c r="L199" s="458"/>
      <c r="S199" s="2115"/>
    </row>
    <row r="200" spans="1:19" s="1795" customFormat="1">
      <c r="A200" s="25" t="s">
        <v>4318</v>
      </c>
      <c r="B200" s="14">
        <v>45719</v>
      </c>
      <c r="C200" s="14">
        <v>45720</v>
      </c>
      <c r="D200" s="166" t="s">
        <v>6</v>
      </c>
      <c r="E200" s="9">
        <v>20664</v>
      </c>
      <c r="F200" s="9" t="s">
        <v>1115</v>
      </c>
      <c r="G200" s="9">
        <v>5416</v>
      </c>
      <c r="H200" s="9" t="s">
        <v>22</v>
      </c>
      <c r="I200" s="10">
        <v>5</v>
      </c>
      <c r="J200" s="9"/>
      <c r="K200" s="9"/>
      <c r="L200" s="458"/>
      <c r="S200" s="2115"/>
    </row>
    <row r="201" spans="1:19" s="1795" customFormat="1">
      <c r="A201" s="25" t="s">
        <v>4740</v>
      </c>
      <c r="B201" s="14">
        <v>45729</v>
      </c>
      <c r="C201" s="14">
        <v>45721</v>
      </c>
      <c r="D201" s="166" t="s">
        <v>6</v>
      </c>
      <c r="E201" s="9">
        <v>20667</v>
      </c>
      <c r="F201" s="9" t="s">
        <v>40</v>
      </c>
      <c r="G201" s="9">
        <v>2115</v>
      </c>
      <c r="H201" s="9" t="s">
        <v>52</v>
      </c>
      <c r="I201" s="10">
        <v>10</v>
      </c>
      <c r="J201" s="9"/>
      <c r="K201" s="9"/>
      <c r="L201" s="458"/>
      <c r="S201" s="2115"/>
    </row>
    <row r="202" spans="1:19" s="1795" customFormat="1">
      <c r="A202" s="25" t="s">
        <v>4739</v>
      </c>
      <c r="B202" s="14">
        <v>45729</v>
      </c>
      <c r="C202" s="14">
        <v>45722</v>
      </c>
      <c r="D202" s="166" t="s">
        <v>6</v>
      </c>
      <c r="E202" s="9">
        <v>20675</v>
      </c>
      <c r="F202" s="9" t="s">
        <v>44</v>
      </c>
      <c r="G202" s="9">
        <v>5751</v>
      </c>
      <c r="H202" s="9" t="s">
        <v>19</v>
      </c>
      <c r="I202" s="10">
        <v>16</v>
      </c>
      <c r="J202" s="9"/>
      <c r="K202" s="9"/>
      <c r="L202" s="458"/>
      <c r="S202" s="2115"/>
    </row>
    <row r="203" spans="1:19" s="1795" customFormat="1">
      <c r="A203" s="25" t="s">
        <v>1532</v>
      </c>
      <c r="B203" s="14">
        <v>45729</v>
      </c>
      <c r="C203" s="14">
        <v>45721</v>
      </c>
      <c r="D203" s="166" t="s">
        <v>6</v>
      </c>
      <c r="E203" s="9">
        <v>20689</v>
      </c>
      <c r="F203" s="9" t="s">
        <v>1115</v>
      </c>
      <c r="G203" s="9">
        <v>1126</v>
      </c>
      <c r="H203" s="9" t="s">
        <v>57</v>
      </c>
      <c r="I203" s="10">
        <v>12</v>
      </c>
      <c r="J203" s="9"/>
      <c r="K203" s="9"/>
      <c r="L203" s="458"/>
      <c r="S203" s="2115"/>
    </row>
    <row r="204" spans="1:19" s="1795" customFormat="1">
      <c r="A204" s="25" t="s">
        <v>529</v>
      </c>
      <c r="B204" s="14">
        <v>45721</v>
      </c>
      <c r="C204" s="14">
        <v>45720</v>
      </c>
      <c r="D204" s="166" t="s">
        <v>6</v>
      </c>
      <c r="E204" s="9">
        <v>20691</v>
      </c>
      <c r="F204" s="9" t="s">
        <v>1221</v>
      </c>
      <c r="G204" s="9">
        <v>2244</v>
      </c>
      <c r="H204" s="9" t="s">
        <v>17</v>
      </c>
      <c r="I204" s="10">
        <v>5</v>
      </c>
      <c r="J204" s="9"/>
      <c r="K204" s="9"/>
      <c r="L204" s="458"/>
      <c r="S204" s="2115"/>
    </row>
    <row r="205" spans="1:19" s="1795" customFormat="1">
      <c r="A205" s="25" t="s">
        <v>1468</v>
      </c>
      <c r="B205" s="14">
        <v>45729</v>
      </c>
      <c r="C205" s="14">
        <v>45721</v>
      </c>
      <c r="D205" s="166" t="s">
        <v>6</v>
      </c>
      <c r="E205" s="9">
        <v>20690</v>
      </c>
      <c r="F205" s="9" t="s">
        <v>1115</v>
      </c>
      <c r="G205" s="9">
        <v>753</v>
      </c>
      <c r="H205" s="9" t="s">
        <v>47</v>
      </c>
      <c r="I205" s="10">
        <v>16</v>
      </c>
      <c r="J205" s="9"/>
      <c r="K205" s="9"/>
      <c r="L205" s="458"/>
      <c r="S205" s="2115"/>
    </row>
    <row r="206" spans="1:19" s="1795" customFormat="1">
      <c r="A206" s="25" t="s">
        <v>134</v>
      </c>
      <c r="B206" s="14">
        <v>45730</v>
      </c>
      <c r="C206" s="14">
        <v>45730</v>
      </c>
      <c r="D206" s="166" t="s">
        <v>6</v>
      </c>
      <c r="E206" s="9">
        <v>20693</v>
      </c>
      <c r="F206" s="9" t="s">
        <v>1221</v>
      </c>
      <c r="G206" s="9">
        <v>2581</v>
      </c>
      <c r="H206" s="9" t="s">
        <v>21</v>
      </c>
      <c r="I206" s="10">
        <v>2</v>
      </c>
      <c r="J206" s="9"/>
      <c r="K206" s="9"/>
      <c r="L206" s="458"/>
      <c r="S206" s="2115"/>
    </row>
    <row r="207" spans="1:19" s="1795" customFormat="1">
      <c r="A207" s="25" t="s">
        <v>172</v>
      </c>
      <c r="B207" s="14">
        <v>45730</v>
      </c>
      <c r="C207" s="14">
        <v>45722</v>
      </c>
      <c r="D207" s="166" t="s">
        <v>6</v>
      </c>
      <c r="E207" s="9">
        <v>20700</v>
      </c>
      <c r="F207" s="9" t="s">
        <v>1221</v>
      </c>
      <c r="G207" s="9">
        <v>3314</v>
      </c>
      <c r="H207" s="9" t="s">
        <v>5</v>
      </c>
      <c r="I207" s="10">
        <v>20</v>
      </c>
      <c r="J207" s="9"/>
      <c r="K207" s="9"/>
      <c r="L207" s="458"/>
      <c r="S207" s="2115"/>
    </row>
    <row r="208" spans="1:19" s="1795" customFormat="1">
      <c r="A208" s="25" t="s">
        <v>2340</v>
      </c>
      <c r="B208" s="14">
        <v>45726</v>
      </c>
      <c r="C208" s="14">
        <v>45722</v>
      </c>
      <c r="D208" s="166" t="s">
        <v>6</v>
      </c>
      <c r="E208" s="9">
        <v>20594</v>
      </c>
      <c r="F208" s="9" t="s">
        <v>40</v>
      </c>
      <c r="G208" s="9">
        <v>4312</v>
      </c>
      <c r="H208" s="9" t="s">
        <v>52</v>
      </c>
      <c r="I208" s="10">
        <v>100</v>
      </c>
      <c r="J208" s="9"/>
      <c r="K208" s="9"/>
      <c r="L208" s="458"/>
      <c r="S208" s="2115"/>
    </row>
    <row r="209" spans="1:19" s="1795" customFormat="1" ht="15" customHeight="1">
      <c r="A209" s="25" t="s">
        <v>2374</v>
      </c>
      <c r="B209" s="14">
        <v>45733</v>
      </c>
      <c r="C209" s="14">
        <v>45734</v>
      </c>
      <c r="D209" s="166" t="s">
        <v>6</v>
      </c>
      <c r="E209" s="9">
        <v>20618</v>
      </c>
      <c r="F209" s="9" t="s">
        <v>1221</v>
      </c>
      <c r="G209" s="9">
        <v>4375</v>
      </c>
      <c r="H209" s="9" t="s">
        <v>31</v>
      </c>
      <c r="I209" s="10">
        <v>100</v>
      </c>
      <c r="J209" s="9"/>
      <c r="K209" s="9"/>
      <c r="L209" s="458"/>
      <c r="S209" s="2115"/>
    </row>
    <row r="210" spans="1:19" s="1795" customFormat="1">
      <c r="A210" s="25" t="s">
        <v>151</v>
      </c>
      <c r="B210" s="14">
        <v>45722</v>
      </c>
      <c r="C210" s="14">
        <v>45720</v>
      </c>
      <c r="D210" s="166" t="s">
        <v>6</v>
      </c>
      <c r="E210" s="9">
        <v>20610</v>
      </c>
      <c r="F210" s="9" t="s">
        <v>1115</v>
      </c>
      <c r="G210" s="9">
        <v>2186</v>
      </c>
      <c r="H210" s="9" t="s">
        <v>120</v>
      </c>
      <c r="I210" s="10">
        <v>20</v>
      </c>
      <c r="J210" s="9"/>
      <c r="K210" s="9"/>
      <c r="L210" s="458"/>
      <c r="S210" s="2115"/>
    </row>
    <row r="211" spans="1:19" s="1795" customFormat="1">
      <c r="A211" s="25" t="s">
        <v>3313</v>
      </c>
      <c r="B211" s="14">
        <v>45723</v>
      </c>
      <c r="C211" s="2112">
        <v>45727</v>
      </c>
      <c r="D211" s="166" t="s">
        <v>6</v>
      </c>
      <c r="E211" s="9">
        <v>20626</v>
      </c>
      <c r="F211" s="9" t="s">
        <v>81</v>
      </c>
      <c r="G211" s="9">
        <v>3486</v>
      </c>
      <c r="H211" s="9" t="s">
        <v>17</v>
      </c>
      <c r="I211" s="10" t="s">
        <v>1595</v>
      </c>
      <c r="J211" s="9"/>
      <c r="K211" s="9"/>
      <c r="L211" s="458"/>
      <c r="S211" s="2115"/>
    </row>
    <row r="212" spans="1:19" s="1795" customFormat="1">
      <c r="A212" s="25" t="s">
        <v>2374</v>
      </c>
      <c r="B212" s="14">
        <v>45726</v>
      </c>
      <c r="C212" s="2112">
        <v>45734</v>
      </c>
      <c r="D212" s="166" t="s">
        <v>6</v>
      </c>
      <c r="E212" s="9">
        <v>20656</v>
      </c>
      <c r="F212" s="9" t="s">
        <v>1221</v>
      </c>
      <c r="G212" s="9">
        <v>4358</v>
      </c>
      <c r="H212" s="9" t="s">
        <v>2375</v>
      </c>
      <c r="I212" s="10">
        <v>100</v>
      </c>
      <c r="J212" s="9"/>
      <c r="K212" s="9"/>
      <c r="L212" s="458"/>
      <c r="S212" s="2115"/>
    </row>
    <row r="213" spans="1:19" s="1795" customFormat="1">
      <c r="A213" s="25" t="s">
        <v>2725</v>
      </c>
      <c r="B213" s="14">
        <v>45721</v>
      </c>
      <c r="C213" s="14">
        <v>45740</v>
      </c>
      <c r="D213" s="166" t="s">
        <v>6</v>
      </c>
      <c r="E213" s="9">
        <v>20603</v>
      </c>
      <c r="F213" s="9" t="s">
        <v>4751</v>
      </c>
      <c r="G213" s="9">
        <v>5743</v>
      </c>
      <c r="H213" s="9" t="s">
        <v>79</v>
      </c>
      <c r="I213" s="10">
        <v>100</v>
      </c>
      <c r="J213" s="9" t="s">
        <v>270</v>
      </c>
      <c r="K213" s="9"/>
      <c r="L213" s="458" t="s">
        <v>4752</v>
      </c>
      <c r="S213" s="2115"/>
    </row>
    <row r="214" spans="1:19" s="1795" customFormat="1">
      <c r="A214" s="25" t="s">
        <v>898</v>
      </c>
      <c r="B214" s="14">
        <v>45733</v>
      </c>
      <c r="C214" s="14">
        <v>45727</v>
      </c>
      <c r="D214" s="166" t="s">
        <v>6</v>
      </c>
      <c r="E214" s="9">
        <v>20725</v>
      </c>
      <c r="F214" s="9" t="s">
        <v>1115</v>
      </c>
      <c r="G214" s="9">
        <v>744</v>
      </c>
      <c r="H214" s="9" t="s">
        <v>48</v>
      </c>
      <c r="I214" s="10">
        <v>5</v>
      </c>
      <c r="J214" s="9"/>
      <c r="K214" s="9"/>
      <c r="L214" s="458"/>
      <c r="S214" s="2115"/>
    </row>
    <row r="215" spans="1:19" s="1795" customFormat="1">
      <c r="A215" s="25" t="s">
        <v>3119</v>
      </c>
      <c r="B215" s="14">
        <v>45733</v>
      </c>
      <c r="C215" s="14">
        <v>45727</v>
      </c>
      <c r="D215" s="166" t="s">
        <v>6</v>
      </c>
      <c r="E215" s="9">
        <v>20726</v>
      </c>
      <c r="F215" s="9" t="s">
        <v>1221</v>
      </c>
      <c r="G215" s="9">
        <v>2438</v>
      </c>
      <c r="H215" s="9" t="s">
        <v>47</v>
      </c>
      <c r="I215" s="10" t="s">
        <v>1066</v>
      </c>
      <c r="J215" s="9"/>
      <c r="K215" s="9"/>
      <c r="L215" s="458"/>
      <c r="S215" s="2115"/>
    </row>
    <row r="216" spans="1:19" s="1795" customFormat="1">
      <c r="A216" s="25" t="s">
        <v>2340</v>
      </c>
      <c r="B216" s="14">
        <v>45723</v>
      </c>
      <c r="C216" s="14">
        <v>45735</v>
      </c>
      <c r="D216" s="166" t="s">
        <v>6</v>
      </c>
      <c r="E216" s="9">
        <v>20731</v>
      </c>
      <c r="F216" s="9" t="s">
        <v>44</v>
      </c>
      <c r="G216" s="9">
        <v>4313</v>
      </c>
      <c r="H216" s="9" t="s">
        <v>52</v>
      </c>
      <c r="I216" s="10">
        <v>200</v>
      </c>
      <c r="J216" s="9"/>
      <c r="K216" s="9"/>
      <c r="L216" s="458"/>
      <c r="S216" s="2115"/>
    </row>
    <row r="217" spans="1:19" s="1795" customFormat="1">
      <c r="A217" s="25" t="s">
        <v>1469</v>
      </c>
      <c r="B217" s="14">
        <v>45736</v>
      </c>
      <c r="C217" s="14">
        <v>45740</v>
      </c>
      <c r="D217" s="166" t="s">
        <v>6</v>
      </c>
      <c r="E217" s="9">
        <v>20739</v>
      </c>
      <c r="F217" s="9" t="s">
        <v>1115</v>
      </c>
      <c r="G217" s="9">
        <v>4812</v>
      </c>
      <c r="H217" s="9" t="s">
        <v>203</v>
      </c>
      <c r="I217" s="10">
        <v>50</v>
      </c>
      <c r="J217" s="9"/>
      <c r="K217" s="9"/>
      <c r="L217" s="458"/>
      <c r="S217" s="2115"/>
    </row>
    <row r="218" spans="1:19" s="1795" customFormat="1">
      <c r="A218" s="25" t="s">
        <v>775</v>
      </c>
      <c r="B218" s="14">
        <v>45734</v>
      </c>
      <c r="C218" s="14">
        <v>45727</v>
      </c>
      <c r="D218" s="166" t="s">
        <v>6</v>
      </c>
      <c r="E218" s="9">
        <v>20740</v>
      </c>
      <c r="F218" s="9" t="s">
        <v>1115</v>
      </c>
      <c r="G218" s="9">
        <v>951</v>
      </c>
      <c r="H218" s="9" t="s">
        <v>58</v>
      </c>
      <c r="I218" s="10">
        <v>5</v>
      </c>
      <c r="J218" s="9"/>
      <c r="K218" s="9"/>
      <c r="L218" s="458"/>
      <c r="S218" s="2115"/>
    </row>
    <row r="219" spans="1:19" s="1795" customFormat="1">
      <c r="A219" s="25" t="s">
        <v>1303</v>
      </c>
      <c r="B219" s="14">
        <v>45734</v>
      </c>
      <c r="C219" s="14">
        <v>45727</v>
      </c>
      <c r="D219" s="166" t="s">
        <v>6</v>
      </c>
      <c r="E219" s="9">
        <v>20741</v>
      </c>
      <c r="F219" s="9" t="s">
        <v>671</v>
      </c>
      <c r="G219" s="9">
        <v>3626</v>
      </c>
      <c r="H219" s="9" t="s">
        <v>1441</v>
      </c>
      <c r="I219" s="10">
        <v>30</v>
      </c>
      <c r="J219" s="9"/>
      <c r="K219" s="9"/>
      <c r="L219" s="458"/>
      <c r="S219" s="2115"/>
    </row>
    <row r="220" spans="1:19" s="6" customFormat="1">
      <c r="A220" s="25" t="s">
        <v>400</v>
      </c>
      <c r="B220" s="14">
        <v>45736</v>
      </c>
      <c r="C220" s="14">
        <v>45736</v>
      </c>
      <c r="D220" s="166" t="s">
        <v>6</v>
      </c>
      <c r="E220" s="9">
        <v>20466</v>
      </c>
      <c r="F220" s="9" t="s">
        <v>1115</v>
      </c>
      <c r="G220" s="9">
        <v>1468</v>
      </c>
      <c r="H220" s="9" t="s">
        <v>21</v>
      </c>
      <c r="I220" s="10">
        <v>50</v>
      </c>
      <c r="J220" s="9"/>
      <c r="K220" s="9" t="s">
        <v>4675</v>
      </c>
      <c r="L220" s="458"/>
      <c r="S220"/>
    </row>
    <row r="221" spans="1:19" s="6" customFormat="1">
      <c r="A221" s="25" t="s">
        <v>2488</v>
      </c>
      <c r="B221" s="14">
        <v>45737</v>
      </c>
      <c r="C221" s="14">
        <v>45728</v>
      </c>
      <c r="D221" s="166" t="s">
        <v>6</v>
      </c>
      <c r="E221" s="9">
        <v>20597</v>
      </c>
      <c r="F221" s="9" t="s">
        <v>1221</v>
      </c>
      <c r="G221" s="9">
        <v>5402</v>
      </c>
      <c r="H221" s="9" t="s">
        <v>4716</v>
      </c>
      <c r="I221" s="10" t="s">
        <v>4361</v>
      </c>
      <c r="J221" s="9"/>
      <c r="K221" s="9" t="s">
        <v>4717</v>
      </c>
      <c r="L221" s="458"/>
      <c r="S221"/>
    </row>
    <row r="222" spans="1:19" s="6" customFormat="1">
      <c r="A222" s="25" t="s">
        <v>4048</v>
      </c>
      <c r="B222" s="14">
        <v>45709</v>
      </c>
      <c r="C222" s="14">
        <v>45748</v>
      </c>
      <c r="D222" s="166" t="s">
        <v>6</v>
      </c>
      <c r="E222" s="9">
        <v>20270</v>
      </c>
      <c r="F222" s="9" t="s">
        <v>1115</v>
      </c>
      <c r="G222" s="9">
        <v>5235</v>
      </c>
      <c r="H222" s="9" t="s">
        <v>4049</v>
      </c>
      <c r="I222" s="10">
        <v>60</v>
      </c>
      <c r="J222" s="9" t="s">
        <v>82</v>
      </c>
      <c r="K222" s="9"/>
      <c r="L222" s="458"/>
      <c r="S222"/>
    </row>
    <row r="223" spans="1:19" s="6" customFormat="1">
      <c r="A223" s="25"/>
      <c r="B223" s="9"/>
      <c r="C223" s="9"/>
      <c r="D223" s="166" t="s">
        <v>6</v>
      </c>
      <c r="E223" s="9"/>
      <c r="F223" s="9" t="s">
        <v>1115</v>
      </c>
      <c r="G223" s="9">
        <v>5236</v>
      </c>
      <c r="H223" s="9" t="s">
        <v>826</v>
      </c>
      <c r="I223" s="10">
        <v>40</v>
      </c>
      <c r="J223" s="9" t="s">
        <v>82</v>
      </c>
      <c r="K223" s="9"/>
      <c r="L223" s="458"/>
      <c r="S223"/>
    </row>
    <row r="224" spans="1:19" s="16" customFormat="1">
      <c r="A224" s="25" t="s">
        <v>4695</v>
      </c>
      <c r="B224" s="14">
        <v>45735</v>
      </c>
      <c r="C224" s="14">
        <v>45744</v>
      </c>
      <c r="D224" s="166" t="s">
        <v>6</v>
      </c>
      <c r="E224" s="9">
        <v>20756</v>
      </c>
      <c r="F224" s="9" t="s">
        <v>81</v>
      </c>
      <c r="G224" s="9">
        <v>5765</v>
      </c>
      <c r="H224" s="9" t="s">
        <v>58</v>
      </c>
      <c r="I224" s="10">
        <v>26</v>
      </c>
      <c r="J224" s="9"/>
      <c r="K224" s="9"/>
      <c r="L224" s="458"/>
      <c r="S224" s="15"/>
    </row>
    <row r="225" spans="1:19" s="16" customFormat="1">
      <c r="A225" s="25"/>
      <c r="B225" s="9"/>
      <c r="C225" s="9"/>
      <c r="D225" s="166" t="s">
        <v>6</v>
      </c>
      <c r="E225" s="9"/>
      <c r="F225" s="9" t="s">
        <v>74</v>
      </c>
      <c r="G225" s="9">
        <v>5766</v>
      </c>
      <c r="H225" s="9" t="s">
        <v>58</v>
      </c>
      <c r="I225" s="10">
        <v>26</v>
      </c>
      <c r="J225" s="9"/>
      <c r="K225" s="9"/>
      <c r="L225" s="458"/>
      <c r="S225" s="15"/>
    </row>
    <row r="226" spans="1:19" s="16" customFormat="1">
      <c r="A226" s="2204" t="s">
        <v>4756</v>
      </c>
      <c r="B226" s="2205">
        <v>45735</v>
      </c>
      <c r="C226" s="2206"/>
      <c r="D226" s="2207"/>
      <c r="E226" s="2206">
        <v>20757</v>
      </c>
      <c r="F226" s="2206" t="s">
        <v>1115</v>
      </c>
      <c r="G226" s="2206">
        <v>5767</v>
      </c>
      <c r="H226" s="2206" t="s">
        <v>119</v>
      </c>
      <c r="I226" s="2208">
        <v>15</v>
      </c>
      <c r="J226" s="1469" t="s">
        <v>4763</v>
      </c>
      <c r="K226" s="1469"/>
      <c r="L226" s="2198"/>
      <c r="S226" s="15"/>
    </row>
    <row r="227" spans="1:19" s="16" customFormat="1">
      <c r="A227" s="2204"/>
      <c r="B227" s="2206"/>
      <c r="C227" s="2206"/>
      <c r="D227" s="2207"/>
      <c r="E227" s="2206"/>
      <c r="F227" s="2206" t="s">
        <v>7</v>
      </c>
      <c r="G227" s="2206">
        <v>5768</v>
      </c>
      <c r="H227" s="2206" t="s">
        <v>31</v>
      </c>
      <c r="I227" s="2208">
        <v>12</v>
      </c>
      <c r="J227" s="1469"/>
      <c r="K227" s="1469"/>
      <c r="L227" s="2198"/>
      <c r="S227" s="15"/>
    </row>
    <row r="228" spans="1:19" s="16" customFormat="1">
      <c r="A228" s="25" t="s">
        <v>740</v>
      </c>
      <c r="B228" s="14">
        <v>45735</v>
      </c>
      <c r="C228" s="14">
        <v>45729</v>
      </c>
      <c r="D228" s="166" t="s">
        <v>6</v>
      </c>
      <c r="E228" s="9">
        <v>20750</v>
      </c>
      <c r="F228" s="9" t="s">
        <v>1115</v>
      </c>
      <c r="G228" s="9">
        <v>2620</v>
      </c>
      <c r="H228" s="9" t="s">
        <v>127</v>
      </c>
      <c r="I228" s="10" t="s">
        <v>1212</v>
      </c>
      <c r="J228" s="9"/>
      <c r="K228" s="9"/>
      <c r="L228" s="458"/>
      <c r="S228" s="15"/>
    </row>
    <row r="229" spans="1:19" s="16" customFormat="1">
      <c r="A229" s="25" t="s">
        <v>1604</v>
      </c>
      <c r="B229" s="14">
        <v>45735</v>
      </c>
      <c r="C229" s="14">
        <v>45733</v>
      </c>
      <c r="D229" s="166" t="s">
        <v>6</v>
      </c>
      <c r="E229" s="9">
        <v>20752</v>
      </c>
      <c r="F229" s="9" t="s">
        <v>1221</v>
      </c>
      <c r="G229" s="9">
        <v>3590</v>
      </c>
      <c r="H229" s="9" t="s">
        <v>47</v>
      </c>
      <c r="I229" s="10">
        <v>2</v>
      </c>
      <c r="J229" s="9"/>
      <c r="K229" s="9"/>
      <c r="L229" s="458"/>
      <c r="S229" s="15"/>
    </row>
    <row r="230" spans="1:19" s="16" customFormat="1">
      <c r="A230" s="25" t="s">
        <v>3473</v>
      </c>
      <c r="B230" s="14">
        <v>45735</v>
      </c>
      <c r="C230" s="14">
        <v>45729</v>
      </c>
      <c r="D230" s="166" t="s">
        <v>6</v>
      </c>
      <c r="E230" s="9">
        <v>20759</v>
      </c>
      <c r="F230" s="9" t="s">
        <v>1115</v>
      </c>
      <c r="G230" s="9">
        <v>951</v>
      </c>
      <c r="H230" s="9" t="s">
        <v>58</v>
      </c>
      <c r="I230" s="10">
        <v>1</v>
      </c>
      <c r="J230" s="9"/>
      <c r="K230" s="9"/>
      <c r="L230" s="458"/>
      <c r="S230" s="15"/>
    </row>
    <row r="231" spans="1:19" s="16" customFormat="1">
      <c r="A231" s="25" t="s">
        <v>2725</v>
      </c>
      <c r="B231" s="14">
        <v>45735</v>
      </c>
      <c r="C231" s="14">
        <v>45735</v>
      </c>
      <c r="D231" s="166" t="s">
        <v>6</v>
      </c>
      <c r="E231" s="9">
        <v>20780</v>
      </c>
      <c r="F231" s="9" t="s">
        <v>1221</v>
      </c>
      <c r="G231" s="9">
        <v>4517</v>
      </c>
      <c r="H231" s="9" t="s">
        <v>119</v>
      </c>
      <c r="I231" s="10" t="s">
        <v>4757</v>
      </c>
      <c r="J231" s="9"/>
      <c r="K231" s="9"/>
      <c r="L231" s="458"/>
      <c r="S231" s="15"/>
    </row>
    <row r="232" spans="1:19" s="16" customFormat="1">
      <c r="A232" s="25" t="s">
        <v>2725</v>
      </c>
      <c r="B232" s="14">
        <v>45735</v>
      </c>
      <c r="C232" s="14">
        <v>45747</v>
      </c>
      <c r="D232" s="166" t="s">
        <v>6</v>
      </c>
      <c r="E232" s="9">
        <v>20781</v>
      </c>
      <c r="F232" s="9" t="s">
        <v>1221</v>
      </c>
      <c r="G232" s="9">
        <v>4518</v>
      </c>
      <c r="H232" s="2185" t="s">
        <v>2726</v>
      </c>
      <c r="I232" s="2214">
        <v>100</v>
      </c>
      <c r="J232" s="9"/>
      <c r="K232" s="9"/>
      <c r="L232" s="458"/>
      <c r="S232" s="15"/>
    </row>
    <row r="233" spans="1:19" s="16" customFormat="1">
      <c r="A233" s="25"/>
      <c r="B233" s="14"/>
      <c r="C233" s="14">
        <v>45742</v>
      </c>
      <c r="D233" s="166" t="s">
        <v>6</v>
      </c>
      <c r="E233" s="9"/>
      <c r="F233" s="9" t="s">
        <v>1221</v>
      </c>
      <c r="G233" s="9">
        <v>4517</v>
      </c>
      <c r="H233" s="2185" t="s">
        <v>119</v>
      </c>
      <c r="I233" s="2214" t="s">
        <v>3395</v>
      </c>
      <c r="J233" s="9"/>
      <c r="K233" s="9"/>
      <c r="L233" s="458"/>
      <c r="S233" s="15"/>
    </row>
    <row r="234" spans="1:19" s="16" customFormat="1">
      <c r="A234" s="25"/>
      <c r="B234" s="14"/>
      <c r="C234" s="14">
        <v>45742</v>
      </c>
      <c r="D234" s="166" t="s">
        <v>6</v>
      </c>
      <c r="E234" s="9"/>
      <c r="F234" s="9" t="s">
        <v>4451</v>
      </c>
      <c r="G234" s="9">
        <v>5585</v>
      </c>
      <c r="H234" s="2185" t="s">
        <v>221</v>
      </c>
      <c r="I234" s="2214" t="s">
        <v>1835</v>
      </c>
      <c r="J234" s="9"/>
      <c r="K234" s="9"/>
      <c r="L234" s="458"/>
      <c r="S234" s="15"/>
    </row>
    <row r="235" spans="1:19" s="16" customFormat="1">
      <c r="A235" s="25"/>
      <c r="B235" s="14"/>
      <c r="C235" s="14">
        <v>45747</v>
      </c>
      <c r="D235" s="166" t="s">
        <v>6</v>
      </c>
      <c r="E235" s="9"/>
      <c r="F235" s="9" t="s">
        <v>4451</v>
      </c>
      <c r="G235" s="9">
        <v>5586</v>
      </c>
      <c r="H235" s="2185" t="s">
        <v>17</v>
      </c>
      <c r="I235" s="2214">
        <v>100</v>
      </c>
      <c r="J235" s="9"/>
      <c r="K235" s="9"/>
      <c r="L235" s="458"/>
      <c r="S235" s="15"/>
    </row>
    <row r="236" spans="1:19" s="16" customFormat="1">
      <c r="A236" s="25" t="s">
        <v>3001</v>
      </c>
      <c r="B236" s="14">
        <v>45737</v>
      </c>
      <c r="C236" s="14">
        <v>45740</v>
      </c>
      <c r="D236" s="166" t="s">
        <v>6</v>
      </c>
      <c r="E236" s="9">
        <v>20782</v>
      </c>
      <c r="F236" s="9" t="s">
        <v>1115</v>
      </c>
      <c r="G236" s="9">
        <v>4666</v>
      </c>
      <c r="H236" s="2185" t="s">
        <v>4758</v>
      </c>
      <c r="I236" s="2214">
        <v>200</v>
      </c>
      <c r="J236" s="9"/>
      <c r="K236" s="9"/>
      <c r="L236" s="458"/>
      <c r="S236" s="15"/>
    </row>
    <row r="237" spans="1:19" s="16" customFormat="1">
      <c r="A237" s="25"/>
      <c r="B237" s="14"/>
      <c r="C237" s="9"/>
      <c r="D237" s="166" t="s">
        <v>6</v>
      </c>
      <c r="E237" s="9"/>
      <c r="F237" s="9" t="s">
        <v>435</v>
      </c>
      <c r="G237" s="9">
        <v>5277</v>
      </c>
      <c r="H237" s="9" t="s">
        <v>3338</v>
      </c>
      <c r="I237" s="10">
        <v>510</v>
      </c>
      <c r="J237" s="9"/>
      <c r="K237" s="9"/>
      <c r="L237" s="458"/>
      <c r="S237" s="15"/>
    </row>
    <row r="238" spans="1:19" s="16" customFormat="1">
      <c r="A238" s="25" t="s">
        <v>529</v>
      </c>
      <c r="B238" s="14">
        <v>45737</v>
      </c>
      <c r="C238" s="14">
        <v>45733</v>
      </c>
      <c r="D238" s="166" t="s">
        <v>6</v>
      </c>
      <c r="E238" s="9">
        <v>20799</v>
      </c>
      <c r="F238" s="9" t="s">
        <v>1115</v>
      </c>
      <c r="G238" s="9">
        <v>822</v>
      </c>
      <c r="H238" s="9" t="s">
        <v>19</v>
      </c>
      <c r="I238" s="10">
        <v>51</v>
      </c>
      <c r="J238" s="9"/>
      <c r="K238" s="9"/>
      <c r="L238" s="458"/>
      <c r="S238" s="15"/>
    </row>
    <row r="239" spans="1:19" s="16" customFormat="1">
      <c r="A239" s="25" t="s">
        <v>2961</v>
      </c>
      <c r="B239" s="14">
        <v>45737</v>
      </c>
      <c r="C239" s="14">
        <v>45740</v>
      </c>
      <c r="D239" s="166" t="s">
        <v>6</v>
      </c>
      <c r="E239" s="9">
        <v>20784</v>
      </c>
      <c r="F239" s="9" t="s">
        <v>1115</v>
      </c>
      <c r="G239" s="9">
        <v>4674</v>
      </c>
      <c r="H239" s="9" t="s">
        <v>29</v>
      </c>
      <c r="I239" s="10" t="s">
        <v>960</v>
      </c>
      <c r="J239" s="9"/>
      <c r="K239" s="9"/>
      <c r="L239" s="458"/>
      <c r="S239" s="15"/>
    </row>
    <row r="240" spans="1:19" s="16" customFormat="1">
      <c r="A240" s="25" t="s">
        <v>775</v>
      </c>
      <c r="B240" s="14">
        <v>45737</v>
      </c>
      <c r="C240" s="14">
        <v>45736</v>
      </c>
      <c r="D240" s="166" t="s">
        <v>6</v>
      </c>
      <c r="E240" s="9">
        <v>20786</v>
      </c>
      <c r="F240" s="9" t="s">
        <v>1115</v>
      </c>
      <c r="G240" s="9">
        <v>951</v>
      </c>
      <c r="H240" s="9" t="s">
        <v>58</v>
      </c>
      <c r="I240" s="10">
        <v>5</v>
      </c>
      <c r="J240" s="9"/>
      <c r="K240" s="9"/>
      <c r="L240" s="458"/>
      <c r="S240" s="15"/>
    </row>
    <row r="241" spans="1:19" s="16" customFormat="1">
      <c r="A241" s="25" t="s">
        <v>130</v>
      </c>
      <c r="B241" s="14">
        <v>45737</v>
      </c>
      <c r="C241" s="14">
        <v>45733</v>
      </c>
      <c r="D241" s="166" t="s">
        <v>6</v>
      </c>
      <c r="E241" s="9">
        <v>20788</v>
      </c>
      <c r="F241" s="9" t="s">
        <v>1115</v>
      </c>
      <c r="G241" s="9">
        <v>616</v>
      </c>
      <c r="H241" s="9" t="s">
        <v>75</v>
      </c>
      <c r="I241" s="10">
        <v>15</v>
      </c>
      <c r="J241" s="9"/>
      <c r="K241" s="9"/>
      <c r="L241" s="458"/>
      <c r="S241" s="15"/>
    </row>
    <row r="242" spans="1:19" s="16" customFormat="1">
      <c r="A242" s="25" t="s">
        <v>1128</v>
      </c>
      <c r="B242" s="14" t="s">
        <v>4760</v>
      </c>
      <c r="C242" s="14">
        <v>45733</v>
      </c>
      <c r="D242" s="166" t="s">
        <v>6</v>
      </c>
      <c r="E242" s="9">
        <v>20789</v>
      </c>
      <c r="F242" s="9" t="s">
        <v>1115</v>
      </c>
      <c r="G242" s="9">
        <v>838</v>
      </c>
      <c r="H242" s="9" t="s">
        <v>5</v>
      </c>
      <c r="I242" s="10">
        <v>12</v>
      </c>
      <c r="J242" s="9"/>
      <c r="K242" s="9"/>
      <c r="L242" s="458"/>
      <c r="S242" s="15"/>
    </row>
    <row r="243" spans="1:19" s="16" customFormat="1">
      <c r="A243" s="25" t="s">
        <v>1531</v>
      </c>
      <c r="B243" s="14">
        <v>45737</v>
      </c>
      <c r="C243" s="14">
        <v>45733</v>
      </c>
      <c r="D243" s="166" t="s">
        <v>6</v>
      </c>
      <c r="E243" s="9">
        <v>20791</v>
      </c>
      <c r="F243" s="9" t="s">
        <v>40</v>
      </c>
      <c r="G243" s="9">
        <v>4163</v>
      </c>
      <c r="H243" s="9" t="s">
        <v>22</v>
      </c>
      <c r="I243" s="10">
        <v>20</v>
      </c>
      <c r="J243" s="9"/>
      <c r="K243" s="9"/>
      <c r="L243" s="458"/>
      <c r="S243" s="15"/>
    </row>
    <row r="244" spans="1:19" s="16" customFormat="1">
      <c r="A244" s="25" t="s">
        <v>2068</v>
      </c>
      <c r="B244" s="14">
        <v>45737</v>
      </c>
      <c r="C244" s="14">
        <v>45733</v>
      </c>
      <c r="D244" s="166" t="s">
        <v>6</v>
      </c>
      <c r="E244" s="9">
        <v>20793</v>
      </c>
      <c r="F244" s="9" t="s">
        <v>40</v>
      </c>
      <c r="G244" s="9">
        <v>4163</v>
      </c>
      <c r="H244" s="9" t="s">
        <v>22</v>
      </c>
      <c r="I244" s="10">
        <v>40</v>
      </c>
      <c r="J244" s="9"/>
      <c r="K244" s="9"/>
      <c r="L244" s="458"/>
      <c r="S244" s="15"/>
    </row>
    <row r="245" spans="1:19" s="16" customFormat="1">
      <c r="A245" s="25" t="s">
        <v>2570</v>
      </c>
      <c r="B245" s="14">
        <v>45737</v>
      </c>
      <c r="C245" s="14">
        <v>45740</v>
      </c>
      <c r="D245" s="166" t="s">
        <v>6</v>
      </c>
      <c r="E245" s="9">
        <v>20792</v>
      </c>
      <c r="F245" s="9" t="s">
        <v>7</v>
      </c>
      <c r="G245" s="9">
        <v>4795</v>
      </c>
      <c r="H245" s="9" t="s">
        <v>864</v>
      </c>
      <c r="I245" s="10">
        <v>50</v>
      </c>
      <c r="J245" s="9"/>
      <c r="K245" s="9"/>
      <c r="L245" s="458"/>
      <c r="S245" s="15"/>
    </row>
    <row r="246" spans="1:19" s="16" customFormat="1">
      <c r="A246" s="25" t="s">
        <v>3957</v>
      </c>
      <c r="B246" s="14">
        <v>45737</v>
      </c>
      <c r="C246" s="14">
        <v>45736</v>
      </c>
      <c r="D246" s="166" t="s">
        <v>12</v>
      </c>
      <c r="E246" s="9">
        <v>20794</v>
      </c>
      <c r="F246" s="9" t="s">
        <v>1115</v>
      </c>
      <c r="G246" s="9">
        <v>2774</v>
      </c>
      <c r="H246" s="9" t="s">
        <v>127</v>
      </c>
      <c r="I246" s="10">
        <v>1050</v>
      </c>
      <c r="J246" s="9"/>
      <c r="K246" s="9"/>
      <c r="L246" s="458"/>
      <c r="S246" s="15"/>
    </row>
    <row r="247" spans="1:19" s="16" customFormat="1">
      <c r="A247" s="25" t="s">
        <v>3402</v>
      </c>
      <c r="B247" s="14">
        <v>45740</v>
      </c>
      <c r="C247" s="14">
        <v>45733</v>
      </c>
      <c r="D247" s="166" t="s">
        <v>6</v>
      </c>
      <c r="E247" s="9">
        <v>20798</v>
      </c>
      <c r="F247" s="9" t="s">
        <v>2351</v>
      </c>
      <c r="G247" s="9">
        <v>4366</v>
      </c>
      <c r="H247" s="9" t="s">
        <v>17</v>
      </c>
      <c r="I247" s="10" t="s">
        <v>1212</v>
      </c>
      <c r="J247" s="9"/>
      <c r="K247" s="9"/>
      <c r="L247" s="458"/>
      <c r="S247" s="15"/>
    </row>
    <row r="248" spans="1:19" s="16" customFormat="1">
      <c r="A248" s="25" t="s">
        <v>3294</v>
      </c>
      <c r="B248" s="14">
        <v>45740</v>
      </c>
      <c r="C248" s="14">
        <v>45733</v>
      </c>
      <c r="D248" s="166" t="s">
        <v>6</v>
      </c>
      <c r="E248" s="9">
        <v>20803</v>
      </c>
      <c r="F248" s="9" t="s">
        <v>1115</v>
      </c>
      <c r="G248" s="9">
        <v>1007</v>
      </c>
      <c r="H248" s="9" t="s">
        <v>135</v>
      </c>
      <c r="I248" s="10">
        <v>3</v>
      </c>
      <c r="J248" s="9"/>
      <c r="K248" s="9"/>
      <c r="L248" s="458"/>
      <c r="S248" s="15"/>
    </row>
    <row r="249" spans="1:19" s="16" customFormat="1">
      <c r="A249" s="25" t="s">
        <v>4761</v>
      </c>
      <c r="B249" s="14">
        <v>45740</v>
      </c>
      <c r="C249" s="14">
        <v>45747</v>
      </c>
      <c r="D249" s="166" t="s">
        <v>6</v>
      </c>
      <c r="E249" s="9">
        <v>20808</v>
      </c>
      <c r="F249" s="9" t="s">
        <v>40</v>
      </c>
      <c r="G249" s="9">
        <v>2847</v>
      </c>
      <c r="H249" s="9" t="s">
        <v>58</v>
      </c>
      <c r="I249" s="10">
        <v>26</v>
      </c>
      <c r="J249" s="9"/>
      <c r="K249" s="9"/>
      <c r="L249" s="458"/>
      <c r="S249" s="15"/>
    </row>
    <row r="250" spans="1:19" s="16" customFormat="1">
      <c r="A250" s="25"/>
      <c r="B250" s="14"/>
      <c r="C250" s="14">
        <v>45741</v>
      </c>
      <c r="D250" s="166" t="s">
        <v>6</v>
      </c>
      <c r="E250" s="9"/>
      <c r="F250" s="9"/>
      <c r="G250" s="9"/>
      <c r="H250" s="9"/>
      <c r="I250" s="10">
        <v>4</v>
      </c>
      <c r="J250" s="9"/>
      <c r="K250" s="9"/>
      <c r="L250" s="458"/>
      <c r="S250" s="15"/>
    </row>
    <row r="251" spans="1:19" s="16" customFormat="1">
      <c r="A251" s="25" t="s">
        <v>250</v>
      </c>
      <c r="B251" s="14">
        <v>45740</v>
      </c>
      <c r="C251" s="14">
        <v>45740</v>
      </c>
      <c r="D251" s="166" t="s">
        <v>6</v>
      </c>
      <c r="E251" s="9">
        <v>20812</v>
      </c>
      <c r="F251" s="9" t="s">
        <v>7</v>
      </c>
      <c r="G251" s="9">
        <v>4467</v>
      </c>
      <c r="H251" s="9" t="s">
        <v>127</v>
      </c>
      <c r="I251" s="10">
        <v>15</v>
      </c>
      <c r="J251" s="9"/>
      <c r="K251" s="9"/>
      <c r="L251" s="458"/>
      <c r="S251" s="15"/>
    </row>
    <row r="252" spans="1:19" s="16" customFormat="1">
      <c r="A252" s="25"/>
      <c r="B252" s="14"/>
      <c r="C252" s="9"/>
      <c r="D252" s="166" t="s">
        <v>6</v>
      </c>
      <c r="E252" s="9"/>
      <c r="F252" s="9" t="s">
        <v>2351</v>
      </c>
      <c r="G252" s="9">
        <v>4466</v>
      </c>
      <c r="H252" s="9" t="s">
        <v>521</v>
      </c>
      <c r="I252" s="10">
        <v>120</v>
      </c>
      <c r="J252" s="9"/>
      <c r="K252" s="9"/>
      <c r="L252" s="458"/>
      <c r="S252" s="15"/>
    </row>
    <row r="253" spans="1:19" s="16" customFormat="1">
      <c r="A253" s="25" t="s">
        <v>520</v>
      </c>
      <c r="B253" s="14">
        <v>45742</v>
      </c>
      <c r="C253" s="14">
        <v>45735</v>
      </c>
      <c r="D253" s="166" t="s">
        <v>12</v>
      </c>
      <c r="E253" s="9">
        <v>20844</v>
      </c>
      <c r="F253" s="9" t="s">
        <v>7</v>
      </c>
      <c r="G253" s="9">
        <v>4467</v>
      </c>
      <c r="H253" s="9" t="s">
        <v>127</v>
      </c>
      <c r="I253" s="10">
        <v>24</v>
      </c>
      <c r="J253" s="9" t="s">
        <v>4764</v>
      </c>
      <c r="K253" s="9"/>
      <c r="L253" s="458"/>
      <c r="S253" s="15"/>
    </row>
    <row r="254" spans="1:19" s="16" customFormat="1">
      <c r="A254" s="25" t="s">
        <v>797</v>
      </c>
      <c r="B254" s="14">
        <v>45741</v>
      </c>
      <c r="C254" s="14">
        <v>45741</v>
      </c>
      <c r="D254" s="166" t="s">
        <v>6</v>
      </c>
      <c r="E254" s="9">
        <v>20824</v>
      </c>
      <c r="F254" s="9" t="s">
        <v>1115</v>
      </c>
      <c r="G254" s="9">
        <v>753</v>
      </c>
      <c r="H254" s="9" t="s">
        <v>47</v>
      </c>
      <c r="I254" s="10" t="s">
        <v>882</v>
      </c>
      <c r="J254" s="9"/>
      <c r="K254" s="9"/>
      <c r="L254" s="458"/>
      <c r="S254" s="15"/>
    </row>
    <row r="255" spans="1:19" s="16" customFormat="1">
      <c r="A255" s="25" t="s">
        <v>1508</v>
      </c>
      <c r="B255" s="14">
        <v>45735</v>
      </c>
      <c r="C255" s="14">
        <v>45735</v>
      </c>
      <c r="D255" s="166" t="s">
        <v>6</v>
      </c>
      <c r="E255" s="9">
        <v>20631</v>
      </c>
      <c r="F255" s="9" t="s">
        <v>435</v>
      </c>
      <c r="G255" s="9">
        <v>2646</v>
      </c>
      <c r="H255" s="9" t="s">
        <v>182</v>
      </c>
      <c r="I255" s="10">
        <v>50</v>
      </c>
      <c r="J255" s="9"/>
      <c r="K255" s="9"/>
      <c r="L255" s="458"/>
      <c r="S255" s="15"/>
    </row>
    <row r="256" spans="1:19" s="16" customFormat="1">
      <c r="A256" s="25" t="s">
        <v>1303</v>
      </c>
      <c r="B256" s="14">
        <v>45741</v>
      </c>
      <c r="C256" s="14">
        <v>45741</v>
      </c>
      <c r="D256" s="166" t="s">
        <v>6</v>
      </c>
      <c r="E256" s="9">
        <v>20828</v>
      </c>
      <c r="F256" s="9" t="s">
        <v>1574</v>
      </c>
      <c r="G256" s="9">
        <v>3626</v>
      </c>
      <c r="H256" s="9" t="s">
        <v>1441</v>
      </c>
      <c r="I256" s="10">
        <v>30</v>
      </c>
      <c r="J256" s="9"/>
      <c r="K256" s="9"/>
      <c r="L256" s="458"/>
      <c r="S256" s="15"/>
    </row>
    <row r="257" spans="1:19" s="16" customFormat="1">
      <c r="A257" s="25" t="s">
        <v>779</v>
      </c>
      <c r="B257" s="14">
        <v>45741</v>
      </c>
      <c r="C257" s="14">
        <v>45741</v>
      </c>
      <c r="D257" s="166" t="s">
        <v>6</v>
      </c>
      <c r="E257" s="9">
        <v>20829</v>
      </c>
      <c r="F257" s="9" t="s">
        <v>1115</v>
      </c>
      <c r="G257" s="9">
        <v>753</v>
      </c>
      <c r="H257" s="9" t="s">
        <v>47</v>
      </c>
      <c r="I257" s="10" t="s">
        <v>1226</v>
      </c>
      <c r="J257" s="9"/>
      <c r="K257" s="9"/>
      <c r="L257" s="458"/>
      <c r="S257" s="15"/>
    </row>
    <row r="258" spans="1:19" s="16" customFormat="1">
      <c r="A258" s="25" t="s">
        <v>466</v>
      </c>
      <c r="B258" s="14">
        <v>45742</v>
      </c>
      <c r="C258" s="14">
        <v>45741</v>
      </c>
      <c r="D258" s="166" t="s">
        <v>6</v>
      </c>
      <c r="E258" s="9">
        <v>20831</v>
      </c>
      <c r="F258" s="9" t="s">
        <v>1115</v>
      </c>
      <c r="G258" s="9">
        <v>4075</v>
      </c>
      <c r="H258" s="9" t="s">
        <v>103</v>
      </c>
      <c r="I258" s="10">
        <v>20</v>
      </c>
      <c r="J258" s="9"/>
      <c r="K258" s="9"/>
      <c r="L258" s="458"/>
      <c r="S258" s="15"/>
    </row>
    <row r="259" spans="1:19" s="16" customFormat="1">
      <c r="A259" s="25" t="s">
        <v>3956</v>
      </c>
      <c r="B259" s="14">
        <v>45742</v>
      </c>
      <c r="C259" s="14">
        <v>45741</v>
      </c>
      <c r="D259" s="166" t="s">
        <v>6</v>
      </c>
      <c r="E259" s="9">
        <v>20834</v>
      </c>
      <c r="F259" s="9" t="s">
        <v>2351</v>
      </c>
      <c r="G259" s="9">
        <v>5150</v>
      </c>
      <c r="H259" s="9" t="s">
        <v>120</v>
      </c>
      <c r="I259" s="10">
        <v>4</v>
      </c>
      <c r="J259" s="9"/>
      <c r="K259" s="9"/>
      <c r="L259" s="458"/>
      <c r="S259" s="15"/>
    </row>
    <row r="260" spans="1:19" s="16" customFormat="1">
      <c r="A260" s="25" t="s">
        <v>1617</v>
      </c>
      <c r="B260" s="14">
        <v>45742</v>
      </c>
      <c r="C260" s="14">
        <v>45741</v>
      </c>
      <c r="D260" s="166" t="s">
        <v>6</v>
      </c>
      <c r="E260" s="9">
        <v>20841</v>
      </c>
      <c r="F260" s="9" t="s">
        <v>1221</v>
      </c>
      <c r="G260" s="9">
        <v>2438</v>
      </c>
      <c r="H260" s="9" t="s">
        <v>47</v>
      </c>
      <c r="I260" s="10" t="s">
        <v>903</v>
      </c>
      <c r="J260" s="9"/>
      <c r="K260" s="9"/>
      <c r="L260" s="458"/>
      <c r="S260" s="15"/>
    </row>
    <row r="261" spans="1:19" s="16" customFormat="1">
      <c r="A261" s="25" t="s">
        <v>107</v>
      </c>
      <c r="B261" s="14">
        <v>45743</v>
      </c>
      <c r="C261" s="14">
        <v>45741</v>
      </c>
      <c r="D261" s="166" t="s">
        <v>6</v>
      </c>
      <c r="E261" s="9">
        <v>20855</v>
      </c>
      <c r="F261" s="9" t="s">
        <v>1115</v>
      </c>
      <c r="G261" s="9">
        <v>1467</v>
      </c>
      <c r="H261" s="9" t="s">
        <v>62</v>
      </c>
      <c r="I261" s="10">
        <v>60</v>
      </c>
      <c r="J261" s="9"/>
      <c r="K261" s="9"/>
      <c r="L261" s="458"/>
      <c r="S261" s="15"/>
    </row>
    <row r="262" spans="1:19" s="16" customFormat="1">
      <c r="A262" s="25" t="s">
        <v>1256</v>
      </c>
      <c r="B262" s="14">
        <v>45742</v>
      </c>
      <c r="C262" s="14">
        <v>45741</v>
      </c>
      <c r="D262" s="166" t="s">
        <v>6</v>
      </c>
      <c r="E262" s="9">
        <v>20858</v>
      </c>
      <c r="F262" s="9" t="s">
        <v>40</v>
      </c>
      <c r="G262" s="9">
        <v>3508</v>
      </c>
      <c r="H262" s="9" t="s">
        <v>36</v>
      </c>
      <c r="I262" s="10">
        <v>3</v>
      </c>
      <c r="J262" s="9" t="s">
        <v>2359</v>
      </c>
      <c r="K262" s="9"/>
      <c r="L262" s="458"/>
      <c r="S262" s="15"/>
    </row>
    <row r="263" spans="1:19" s="16" customFormat="1">
      <c r="A263" s="25" t="s">
        <v>4193</v>
      </c>
      <c r="B263" s="14">
        <v>45743</v>
      </c>
      <c r="C263" s="14">
        <v>45741</v>
      </c>
      <c r="D263" s="166" t="s">
        <v>6</v>
      </c>
      <c r="E263" s="9">
        <v>20861</v>
      </c>
      <c r="F263" s="9" t="s">
        <v>1115</v>
      </c>
      <c r="G263" s="9">
        <v>1087</v>
      </c>
      <c r="H263" s="9" t="s">
        <v>46</v>
      </c>
      <c r="I263" s="10">
        <v>30</v>
      </c>
      <c r="J263" s="9"/>
      <c r="K263" s="9"/>
      <c r="L263" s="458"/>
      <c r="S263" s="15"/>
    </row>
    <row r="264" spans="1:19" s="16" customFormat="1">
      <c r="A264" s="25" t="s">
        <v>529</v>
      </c>
      <c r="B264" s="14">
        <v>45743</v>
      </c>
      <c r="C264" s="14">
        <v>45741</v>
      </c>
      <c r="D264" s="166" t="s">
        <v>6</v>
      </c>
      <c r="E264" s="9">
        <v>20862</v>
      </c>
      <c r="F264" s="9" t="s">
        <v>7</v>
      </c>
      <c r="G264" s="9">
        <v>5780</v>
      </c>
      <c r="H264" s="9" t="s">
        <v>47</v>
      </c>
      <c r="I264" s="10">
        <v>60</v>
      </c>
      <c r="J264" s="9"/>
      <c r="K264" s="9"/>
      <c r="L264" s="458"/>
      <c r="S264" s="15"/>
    </row>
    <row r="265" spans="1:19" s="16" customFormat="1">
      <c r="A265" s="25" t="s">
        <v>871</v>
      </c>
      <c r="B265" s="14">
        <v>45743</v>
      </c>
      <c r="C265" s="14">
        <v>45736</v>
      </c>
      <c r="D265" s="166" t="s">
        <v>6</v>
      </c>
      <c r="E265" s="9">
        <v>20863</v>
      </c>
      <c r="F265" s="9" t="s">
        <v>1115</v>
      </c>
      <c r="G265" s="9">
        <v>1387</v>
      </c>
      <c r="H265" s="9" t="s">
        <v>770</v>
      </c>
      <c r="I265" s="10">
        <v>17</v>
      </c>
      <c r="J265" s="9"/>
      <c r="K265" s="9"/>
      <c r="L265" s="458"/>
      <c r="S265" s="15"/>
    </row>
    <row r="266" spans="1:19" s="16" customFormat="1">
      <c r="A266" s="25" t="s">
        <v>883</v>
      </c>
      <c r="B266" s="14">
        <v>45743</v>
      </c>
      <c r="C266" s="14">
        <v>45741</v>
      </c>
      <c r="D266" s="166" t="s">
        <v>6</v>
      </c>
      <c r="E266" s="9">
        <v>20865</v>
      </c>
      <c r="F266" s="9" t="s">
        <v>1221</v>
      </c>
      <c r="G266" s="9">
        <v>4073</v>
      </c>
      <c r="H266" s="9" t="s">
        <v>3</v>
      </c>
      <c r="I266" s="10">
        <v>20</v>
      </c>
      <c r="J266" s="9"/>
      <c r="K266" s="9"/>
      <c r="L266" s="458"/>
      <c r="S266" s="15"/>
    </row>
    <row r="267" spans="1:19" s="16" customFormat="1">
      <c r="A267" s="25" t="s">
        <v>472</v>
      </c>
      <c r="B267" s="14">
        <v>45743</v>
      </c>
      <c r="C267" s="14">
        <v>45741</v>
      </c>
      <c r="D267" s="166" t="s">
        <v>6</v>
      </c>
      <c r="E267" s="9">
        <v>20871</v>
      </c>
      <c r="F267" s="9" t="s">
        <v>1221</v>
      </c>
      <c r="G267" s="9">
        <v>4268</v>
      </c>
      <c r="H267" s="9" t="s">
        <v>29</v>
      </c>
      <c r="I267" s="10">
        <v>51</v>
      </c>
      <c r="J267" s="9"/>
      <c r="K267" s="9"/>
      <c r="L267" s="458"/>
      <c r="S267" s="15"/>
    </row>
    <row r="268" spans="1:19" s="16" customFormat="1">
      <c r="A268" s="25" t="s">
        <v>1588</v>
      </c>
      <c r="B268" s="14">
        <v>45744</v>
      </c>
      <c r="C268" s="14">
        <v>45742</v>
      </c>
      <c r="D268" s="166" t="s">
        <v>6</v>
      </c>
      <c r="E268" s="9">
        <v>20873</v>
      </c>
      <c r="F268" s="9" t="s">
        <v>1609</v>
      </c>
      <c r="G268" s="9">
        <v>3765</v>
      </c>
      <c r="H268" s="9" t="s">
        <v>200</v>
      </c>
      <c r="I268" s="10">
        <v>6</v>
      </c>
      <c r="J268" s="9"/>
      <c r="K268" s="9"/>
      <c r="L268" s="458"/>
      <c r="S268" s="15"/>
    </row>
    <row r="269" spans="1:19" s="16" customFormat="1">
      <c r="A269" s="25" t="s">
        <v>365</v>
      </c>
      <c r="B269" s="14">
        <v>45744</v>
      </c>
      <c r="C269" s="14">
        <v>45741</v>
      </c>
      <c r="D269" s="166" t="s">
        <v>6</v>
      </c>
      <c r="E269" s="9">
        <v>20876</v>
      </c>
      <c r="F269" s="9" t="s">
        <v>1115</v>
      </c>
      <c r="G269" s="9">
        <v>838</v>
      </c>
      <c r="H269" s="9" t="s">
        <v>5</v>
      </c>
      <c r="I269" s="10">
        <v>30</v>
      </c>
      <c r="J269" s="9"/>
      <c r="K269" s="9"/>
      <c r="L269" s="458"/>
      <c r="S269" s="15"/>
    </row>
    <row r="270" spans="1:19" s="16" customFormat="1">
      <c r="A270" s="25" t="s">
        <v>2725</v>
      </c>
      <c r="B270" s="14">
        <v>45747</v>
      </c>
      <c r="C270" s="14">
        <v>45743</v>
      </c>
      <c r="D270" s="166" t="s">
        <v>6</v>
      </c>
      <c r="E270" s="9">
        <v>20881</v>
      </c>
      <c r="F270" s="9" t="s">
        <v>1221</v>
      </c>
      <c r="G270" s="9">
        <v>4517</v>
      </c>
      <c r="H270" s="9" t="s">
        <v>119</v>
      </c>
      <c r="I270" s="10">
        <v>200</v>
      </c>
      <c r="J270" s="9"/>
      <c r="K270" s="9"/>
      <c r="L270" s="458"/>
      <c r="S270" s="15"/>
    </row>
    <row r="271" spans="1:19" s="16" customFormat="1">
      <c r="A271" s="25" t="s">
        <v>4665</v>
      </c>
      <c r="B271" s="14">
        <v>45744</v>
      </c>
      <c r="C271" s="14">
        <v>45743</v>
      </c>
      <c r="D271" s="166" t="s">
        <v>6</v>
      </c>
      <c r="E271" s="9">
        <v>20882</v>
      </c>
      <c r="F271" s="9" t="s">
        <v>1221</v>
      </c>
      <c r="G271" s="9">
        <v>5786</v>
      </c>
      <c r="H271" s="9" t="s">
        <v>38</v>
      </c>
      <c r="I271" s="10">
        <v>200</v>
      </c>
      <c r="J271" s="9"/>
      <c r="K271" s="9"/>
      <c r="L271" s="458"/>
      <c r="S271" s="15"/>
    </row>
    <row r="272" spans="1:19" s="16" customFormat="1">
      <c r="A272" s="25" t="s">
        <v>86</v>
      </c>
      <c r="B272" s="14">
        <v>45744</v>
      </c>
      <c r="C272" s="14">
        <v>45741</v>
      </c>
      <c r="D272" s="166" t="s">
        <v>6</v>
      </c>
      <c r="E272" s="9">
        <v>20879</v>
      </c>
      <c r="F272" s="9" t="s">
        <v>1221</v>
      </c>
      <c r="G272" s="9">
        <v>2244</v>
      </c>
      <c r="H272" s="9" t="s">
        <v>17</v>
      </c>
      <c r="I272" s="10" t="s">
        <v>1163</v>
      </c>
      <c r="J272" s="9"/>
      <c r="K272" s="9"/>
      <c r="L272" s="458"/>
      <c r="S272" s="15"/>
    </row>
    <row r="273" spans="1:19" s="16" customFormat="1">
      <c r="A273" s="25" t="s">
        <v>4772</v>
      </c>
      <c r="B273" s="14">
        <v>45740</v>
      </c>
      <c r="C273" s="14">
        <v>45740</v>
      </c>
      <c r="D273" s="166" t="s">
        <v>6</v>
      </c>
      <c r="E273" s="9">
        <v>20906</v>
      </c>
      <c r="F273" s="9" t="s">
        <v>1115</v>
      </c>
      <c r="G273" s="9">
        <v>5791</v>
      </c>
      <c r="H273" s="9" t="s">
        <v>83</v>
      </c>
      <c r="I273" s="10">
        <v>78</v>
      </c>
      <c r="J273" s="9"/>
      <c r="K273" s="9"/>
      <c r="L273" s="458"/>
      <c r="S273" s="15"/>
    </row>
    <row r="274" spans="1:19" s="16" customFormat="1">
      <c r="A274" s="25"/>
      <c r="B274" s="14"/>
      <c r="C274" s="9"/>
      <c r="D274" s="166" t="s">
        <v>6</v>
      </c>
      <c r="E274" s="9"/>
      <c r="F274" s="9" t="s">
        <v>1115</v>
      </c>
      <c r="G274" s="9">
        <v>5792</v>
      </c>
      <c r="H274" s="9" t="s">
        <v>47</v>
      </c>
      <c r="I274" s="10">
        <v>1</v>
      </c>
      <c r="J274" s="9"/>
      <c r="K274" s="9"/>
      <c r="L274" s="458"/>
      <c r="S274" s="15"/>
    </row>
    <row r="275" spans="1:19" s="16" customFormat="1">
      <c r="A275" s="25" t="s">
        <v>4600</v>
      </c>
      <c r="B275" s="14">
        <v>45747</v>
      </c>
      <c r="C275" s="14">
        <v>45742</v>
      </c>
      <c r="D275" s="166" t="s">
        <v>6</v>
      </c>
      <c r="E275" s="9">
        <v>20884</v>
      </c>
      <c r="F275" s="9" t="s">
        <v>153</v>
      </c>
      <c r="G275" s="9">
        <v>5669</v>
      </c>
      <c r="H275" s="9" t="s">
        <v>47</v>
      </c>
      <c r="I275" s="10" t="s">
        <v>882</v>
      </c>
      <c r="J275" s="9"/>
      <c r="K275" s="9"/>
      <c r="L275" s="458"/>
      <c r="S275" s="15"/>
    </row>
    <row r="276" spans="1:19" s="16" customFormat="1">
      <c r="A276" s="25" t="s">
        <v>3402</v>
      </c>
      <c r="B276" s="14">
        <v>45747</v>
      </c>
      <c r="C276" s="14">
        <v>45741</v>
      </c>
      <c r="D276" s="166" t="s">
        <v>6</v>
      </c>
      <c r="E276" s="9">
        <v>20885</v>
      </c>
      <c r="F276" s="9" t="s">
        <v>2351</v>
      </c>
      <c r="G276" s="9">
        <v>4366</v>
      </c>
      <c r="H276" s="9" t="s">
        <v>17</v>
      </c>
      <c r="I276" s="10" t="s">
        <v>1212</v>
      </c>
      <c r="J276" s="9"/>
      <c r="K276" s="9"/>
      <c r="L276" s="458"/>
      <c r="S276" s="15"/>
    </row>
    <row r="277" spans="1:19" s="16" customFormat="1">
      <c r="A277" s="25" t="s">
        <v>4773</v>
      </c>
      <c r="B277" s="14">
        <v>45747</v>
      </c>
      <c r="C277" s="14">
        <v>45741</v>
      </c>
      <c r="D277" s="166" t="s">
        <v>6</v>
      </c>
      <c r="E277" s="9">
        <v>20889</v>
      </c>
      <c r="F277" s="9" t="s">
        <v>1115</v>
      </c>
      <c r="G277" s="9">
        <v>2039</v>
      </c>
      <c r="H277" s="9" t="s">
        <v>29</v>
      </c>
      <c r="I277" s="10" t="s">
        <v>1092</v>
      </c>
      <c r="J277" s="9"/>
      <c r="K277" s="9"/>
      <c r="L277" s="458"/>
      <c r="S277" s="15"/>
    </row>
    <row r="278" spans="1:19" s="16" customFormat="1">
      <c r="A278" s="25" t="s">
        <v>2099</v>
      </c>
      <c r="B278" s="14">
        <v>45747</v>
      </c>
      <c r="C278" s="14">
        <v>45742</v>
      </c>
      <c r="D278" s="166" t="s">
        <v>6</v>
      </c>
      <c r="E278" s="9">
        <v>20890</v>
      </c>
      <c r="F278" s="9" t="s">
        <v>2351</v>
      </c>
      <c r="G278" s="9">
        <v>2329</v>
      </c>
      <c r="H278" s="9" t="s">
        <v>53</v>
      </c>
      <c r="I278" s="10" t="s">
        <v>4536</v>
      </c>
      <c r="J278" s="9"/>
      <c r="K278" s="9"/>
      <c r="L278" s="458"/>
      <c r="S278" s="15"/>
    </row>
    <row r="279" spans="1:19" s="16" customFormat="1">
      <c r="A279" s="25" t="s">
        <v>1142</v>
      </c>
      <c r="B279" s="14">
        <v>45747</v>
      </c>
      <c r="C279" s="14">
        <v>45741</v>
      </c>
      <c r="D279" s="166" t="s">
        <v>6</v>
      </c>
      <c r="E279" s="9">
        <v>20892</v>
      </c>
      <c r="F279" s="9" t="s">
        <v>1115</v>
      </c>
      <c r="G279" s="9">
        <v>744</v>
      </c>
      <c r="H279" s="9" t="s">
        <v>48</v>
      </c>
      <c r="I279" s="10">
        <v>3</v>
      </c>
      <c r="J279" s="9"/>
      <c r="K279" s="9"/>
      <c r="L279" s="458"/>
      <c r="S279" s="15"/>
    </row>
    <row r="280" spans="1:19" s="16" customFormat="1">
      <c r="A280" s="25" t="s">
        <v>4775</v>
      </c>
      <c r="B280" s="14">
        <v>45743</v>
      </c>
      <c r="C280" s="14">
        <v>45743</v>
      </c>
      <c r="D280" s="166" t="s">
        <v>6</v>
      </c>
      <c r="E280" s="9">
        <v>20888</v>
      </c>
      <c r="F280" s="9" t="s">
        <v>1115</v>
      </c>
      <c r="G280" s="9">
        <v>5789</v>
      </c>
      <c r="H280" s="9" t="s">
        <v>17</v>
      </c>
      <c r="I280" s="10">
        <v>30</v>
      </c>
      <c r="J280" s="9"/>
      <c r="K280" s="9"/>
      <c r="L280" s="458"/>
      <c r="S280" s="15"/>
    </row>
    <row r="281" spans="1:19" s="16" customFormat="1">
      <c r="A281" s="25" t="s">
        <v>3717</v>
      </c>
      <c r="B281" s="14">
        <v>45744</v>
      </c>
      <c r="C281" s="14">
        <v>45744</v>
      </c>
      <c r="D281" s="166" t="s">
        <v>6</v>
      </c>
      <c r="E281" s="9">
        <v>20902</v>
      </c>
      <c r="F281" s="9" t="s">
        <v>1221</v>
      </c>
      <c r="G281" s="9">
        <v>5035</v>
      </c>
      <c r="H281" s="9" t="s">
        <v>17</v>
      </c>
      <c r="I281" s="10">
        <v>50</v>
      </c>
      <c r="J281" s="9"/>
      <c r="K281" s="9"/>
      <c r="L281" s="458"/>
      <c r="S281" s="15"/>
    </row>
    <row r="282" spans="1:19" s="16" customFormat="1">
      <c r="A282" s="25" t="s">
        <v>160</v>
      </c>
      <c r="B282" s="14">
        <v>45748</v>
      </c>
      <c r="C282" s="14">
        <v>45741</v>
      </c>
      <c r="D282" s="166" t="s">
        <v>6</v>
      </c>
      <c r="E282" s="9">
        <v>20908</v>
      </c>
      <c r="F282" s="9" t="s">
        <v>1115</v>
      </c>
      <c r="G282" s="9">
        <v>1186</v>
      </c>
      <c r="H282" s="9" t="s">
        <v>79</v>
      </c>
      <c r="I282" s="10">
        <v>5</v>
      </c>
      <c r="J282" s="9"/>
      <c r="K282" s="9"/>
      <c r="L282" s="458"/>
      <c r="S282" s="15"/>
    </row>
    <row r="283" spans="1:19" s="16" customFormat="1">
      <c r="A283" s="25"/>
      <c r="B283" s="14"/>
      <c r="C283" s="9"/>
      <c r="D283" s="166" t="s">
        <v>6</v>
      </c>
      <c r="E283" s="9"/>
      <c r="F283" s="9" t="s">
        <v>3969</v>
      </c>
      <c r="G283" s="9">
        <v>3016</v>
      </c>
      <c r="H283" s="9" t="s">
        <v>22</v>
      </c>
      <c r="I283" s="10">
        <v>20</v>
      </c>
      <c r="J283" s="9"/>
      <c r="K283" s="9"/>
      <c r="L283" s="458"/>
      <c r="S283" s="15"/>
    </row>
    <row r="284" spans="1:19" s="16" customFormat="1">
      <c r="A284" s="25" t="s">
        <v>4028</v>
      </c>
      <c r="B284" s="14">
        <v>45748</v>
      </c>
      <c r="C284" s="14">
        <v>45741</v>
      </c>
      <c r="D284" s="166" t="s">
        <v>6</v>
      </c>
      <c r="E284" s="9">
        <v>20911</v>
      </c>
      <c r="F284" s="9" t="s">
        <v>1115</v>
      </c>
      <c r="G284" s="9">
        <v>869</v>
      </c>
      <c r="H284" s="9" t="s">
        <v>16</v>
      </c>
      <c r="I284" s="10">
        <v>5</v>
      </c>
      <c r="J284" s="9"/>
      <c r="K284" s="9"/>
      <c r="L284" s="458"/>
      <c r="S284" s="15"/>
    </row>
    <row r="285" spans="1:19" s="16" customFormat="1">
      <c r="A285" s="25" t="s">
        <v>4254</v>
      </c>
      <c r="B285" s="14">
        <v>45748</v>
      </c>
      <c r="C285" s="14">
        <v>45741</v>
      </c>
      <c r="D285" s="166" t="s">
        <v>6</v>
      </c>
      <c r="E285" s="9">
        <v>20916</v>
      </c>
      <c r="F285" s="9" t="s">
        <v>1115</v>
      </c>
      <c r="G285" s="9">
        <v>753</v>
      </c>
      <c r="H285" s="9" t="s">
        <v>47</v>
      </c>
      <c r="I285" s="10" t="s">
        <v>1187</v>
      </c>
      <c r="J285" s="9"/>
      <c r="K285" s="9"/>
      <c r="L285" s="458"/>
      <c r="S285" s="15"/>
    </row>
    <row r="286" spans="1:19" s="16" customFormat="1">
      <c r="A286" s="25" t="s">
        <v>2490</v>
      </c>
      <c r="B286" s="14">
        <v>45750</v>
      </c>
      <c r="C286" s="14">
        <v>45744</v>
      </c>
      <c r="D286" s="166" t="s">
        <v>6</v>
      </c>
      <c r="E286" s="9">
        <v>20920</v>
      </c>
      <c r="F286" s="9" t="s">
        <v>199</v>
      </c>
      <c r="G286" s="9">
        <v>5790</v>
      </c>
      <c r="H286" s="9" t="s">
        <v>14</v>
      </c>
      <c r="I286" s="10">
        <v>30</v>
      </c>
      <c r="J286" s="9"/>
      <c r="K286" s="9"/>
      <c r="L286" s="458"/>
      <c r="S286" s="15"/>
    </row>
    <row r="287" spans="1:19" s="16" customFormat="1">
      <c r="A287" s="25" t="s">
        <v>529</v>
      </c>
      <c r="B287" s="14">
        <v>45747</v>
      </c>
      <c r="C287" s="14">
        <v>45742</v>
      </c>
      <c r="D287" s="166" t="s">
        <v>6</v>
      </c>
      <c r="E287" s="9">
        <v>20930</v>
      </c>
      <c r="F287" s="9" t="s">
        <v>7</v>
      </c>
      <c r="G287" s="9">
        <v>1363</v>
      </c>
      <c r="H287" s="9" t="s">
        <v>17</v>
      </c>
      <c r="I287" s="10" t="s">
        <v>1148</v>
      </c>
      <c r="J287" s="9"/>
      <c r="K287" s="9"/>
      <c r="L287" s="458"/>
      <c r="S287" s="15"/>
    </row>
    <row r="288" spans="1:19" s="16" customFormat="1">
      <c r="A288" s="25" t="s">
        <v>1995</v>
      </c>
      <c r="B288" s="14">
        <v>45749</v>
      </c>
      <c r="C288" s="14">
        <v>45742</v>
      </c>
      <c r="D288" s="166" t="s">
        <v>6</v>
      </c>
      <c r="E288" s="9">
        <v>20923</v>
      </c>
      <c r="F288" s="9" t="s">
        <v>1115</v>
      </c>
      <c r="G288" s="9">
        <v>2186</v>
      </c>
      <c r="H288" s="9" t="s">
        <v>120</v>
      </c>
      <c r="I288" s="10">
        <v>5</v>
      </c>
      <c r="J288" s="9"/>
      <c r="K288" s="9"/>
      <c r="L288" s="458"/>
      <c r="S288" s="15"/>
    </row>
    <row r="289" spans="1:19" s="16" customFormat="1">
      <c r="A289" s="25" t="s">
        <v>3717</v>
      </c>
      <c r="B289" s="14">
        <v>45747</v>
      </c>
      <c r="C289" s="14">
        <v>45743</v>
      </c>
      <c r="D289" s="166" t="s">
        <v>6</v>
      </c>
      <c r="E289" s="9">
        <v>20943</v>
      </c>
      <c r="F289" s="9" t="s">
        <v>7</v>
      </c>
      <c r="G289" s="9">
        <v>5041</v>
      </c>
      <c r="H289" s="9" t="s">
        <v>17</v>
      </c>
      <c r="I289" s="10">
        <v>15</v>
      </c>
      <c r="J289" s="9"/>
      <c r="K289" s="9"/>
      <c r="L289" s="458"/>
      <c r="S289" s="15"/>
    </row>
    <row r="290" spans="1:19" s="16" customFormat="1">
      <c r="A290" s="25" t="s">
        <v>4772</v>
      </c>
      <c r="B290" s="14">
        <v>45740</v>
      </c>
      <c r="C290" s="14">
        <v>45743</v>
      </c>
      <c r="D290" s="166" t="s">
        <v>6</v>
      </c>
      <c r="E290" s="9">
        <v>20958</v>
      </c>
      <c r="F290" s="9" t="s">
        <v>1115</v>
      </c>
      <c r="G290" s="9">
        <v>5791</v>
      </c>
      <c r="H290" s="9" t="s">
        <v>83</v>
      </c>
      <c r="I290" s="10">
        <v>50</v>
      </c>
      <c r="J290" s="9"/>
      <c r="K290" s="9"/>
      <c r="L290" s="458"/>
      <c r="S290" s="15"/>
    </row>
    <row r="291" spans="1:19" s="16" customFormat="1">
      <c r="A291" s="25" t="s">
        <v>1303</v>
      </c>
      <c r="B291" s="14">
        <v>45751</v>
      </c>
      <c r="C291" s="14">
        <v>45747</v>
      </c>
      <c r="D291" s="166" t="s">
        <v>6</v>
      </c>
      <c r="E291" s="9">
        <v>20929</v>
      </c>
      <c r="F291" s="9" t="s">
        <v>1574</v>
      </c>
      <c r="G291" s="9">
        <v>3626</v>
      </c>
      <c r="H291" s="9" t="s">
        <v>1441</v>
      </c>
      <c r="I291" s="10">
        <v>30</v>
      </c>
      <c r="J291" s="9"/>
      <c r="K291" s="9"/>
      <c r="L291" s="458"/>
      <c r="S291" s="15"/>
    </row>
    <row r="292" spans="1:19" s="16" customFormat="1">
      <c r="A292" s="25" t="s">
        <v>1653</v>
      </c>
      <c r="B292" s="14">
        <v>45747</v>
      </c>
      <c r="C292" s="14">
        <v>45744</v>
      </c>
      <c r="D292" s="166" t="s">
        <v>6</v>
      </c>
      <c r="E292" s="9">
        <v>20932</v>
      </c>
      <c r="F292" s="9" t="s">
        <v>1221</v>
      </c>
      <c r="G292" s="9">
        <v>3827</v>
      </c>
      <c r="H292" s="9" t="s">
        <v>9</v>
      </c>
      <c r="I292" s="10" t="s">
        <v>1835</v>
      </c>
      <c r="J292" s="9"/>
      <c r="K292" s="9"/>
      <c r="L292" s="458"/>
      <c r="S292" s="15"/>
    </row>
    <row r="293" spans="1:19" s="16" customFormat="1">
      <c r="A293" s="25" t="s">
        <v>3100</v>
      </c>
      <c r="B293" s="14">
        <v>45750</v>
      </c>
      <c r="C293" s="14">
        <v>45742</v>
      </c>
      <c r="D293" s="166" t="s">
        <v>6</v>
      </c>
      <c r="E293" s="9">
        <v>20936</v>
      </c>
      <c r="F293" s="9" t="s">
        <v>1115</v>
      </c>
      <c r="G293" s="9">
        <v>951</v>
      </c>
      <c r="H293" s="9" t="s">
        <v>58</v>
      </c>
      <c r="I293" s="10">
        <v>1</v>
      </c>
      <c r="J293" s="9"/>
      <c r="K293" s="9"/>
      <c r="L293" s="458"/>
      <c r="S293" s="15"/>
    </row>
    <row r="294" spans="1:19" s="16" customFormat="1">
      <c r="A294" s="25" t="s">
        <v>68</v>
      </c>
      <c r="B294" s="14">
        <v>45750</v>
      </c>
      <c r="C294" s="14">
        <v>45742</v>
      </c>
      <c r="D294" s="166" t="s">
        <v>6</v>
      </c>
      <c r="E294" s="9">
        <v>20935</v>
      </c>
      <c r="F294" s="9" t="s">
        <v>1115</v>
      </c>
      <c r="G294" s="9">
        <v>1960</v>
      </c>
      <c r="H294" s="9" t="s">
        <v>13</v>
      </c>
      <c r="I294" s="10">
        <v>51</v>
      </c>
      <c r="J294" s="9"/>
      <c r="K294" s="9"/>
      <c r="L294" s="458"/>
      <c r="S294" s="15"/>
    </row>
    <row r="295" spans="1:19" s="16" customFormat="1">
      <c r="A295" s="25" t="s">
        <v>4780</v>
      </c>
      <c r="B295" s="14">
        <v>45750</v>
      </c>
      <c r="C295" s="14">
        <v>45742</v>
      </c>
      <c r="D295" s="166" t="s">
        <v>6</v>
      </c>
      <c r="E295" s="9">
        <v>20939</v>
      </c>
      <c r="F295" s="9" t="s">
        <v>1115</v>
      </c>
      <c r="G295" s="9">
        <v>838</v>
      </c>
      <c r="H295" s="9" t="s">
        <v>5</v>
      </c>
      <c r="I295" s="10">
        <v>5</v>
      </c>
      <c r="J295" s="9"/>
      <c r="K295" s="9"/>
      <c r="L295" s="458"/>
      <c r="S295" s="15"/>
    </row>
    <row r="296" spans="1:19" s="16" customFormat="1">
      <c r="A296" s="25" t="s">
        <v>3717</v>
      </c>
      <c r="B296" s="14">
        <v>45747</v>
      </c>
      <c r="C296" s="14">
        <v>45743</v>
      </c>
      <c r="D296" s="166" t="s">
        <v>6</v>
      </c>
      <c r="E296" s="9">
        <v>20943</v>
      </c>
      <c r="F296" s="9" t="s">
        <v>7</v>
      </c>
      <c r="G296" s="9">
        <v>5041</v>
      </c>
      <c r="H296" s="9" t="s">
        <v>17</v>
      </c>
      <c r="I296" s="10">
        <v>15</v>
      </c>
      <c r="J296" s="9"/>
      <c r="K296" s="9"/>
      <c r="L296" s="458"/>
      <c r="S296" s="15"/>
    </row>
    <row r="297" spans="1:19" s="16" customFormat="1">
      <c r="A297" s="25" t="s">
        <v>2312</v>
      </c>
      <c r="B297" s="14">
        <v>45751</v>
      </c>
      <c r="C297" s="14">
        <v>45743</v>
      </c>
      <c r="D297" s="166" t="s">
        <v>6</v>
      </c>
      <c r="E297" s="9">
        <v>20951</v>
      </c>
      <c r="F297" s="9" t="s">
        <v>1115</v>
      </c>
      <c r="G297" s="9">
        <v>1397</v>
      </c>
      <c r="H297" s="9" t="s">
        <v>22</v>
      </c>
      <c r="I297" s="10">
        <v>20</v>
      </c>
      <c r="J297" s="9"/>
      <c r="K297" s="9"/>
      <c r="L297" s="458"/>
      <c r="S297" s="15"/>
    </row>
    <row r="298" spans="1:19" s="16" customFormat="1">
      <c r="A298" s="25" t="s">
        <v>4318</v>
      </c>
      <c r="B298" s="14">
        <v>45747</v>
      </c>
      <c r="C298" s="14">
        <v>45744</v>
      </c>
      <c r="D298" s="166" t="s">
        <v>6</v>
      </c>
      <c r="E298" s="9">
        <v>20969</v>
      </c>
      <c r="F298" s="9" t="s">
        <v>1115</v>
      </c>
      <c r="G298" s="9">
        <v>5507</v>
      </c>
      <c r="H298" s="9" t="s">
        <v>603</v>
      </c>
      <c r="I298" s="10">
        <v>10</v>
      </c>
      <c r="J298" s="9"/>
      <c r="K298" s="9"/>
      <c r="L298" s="458"/>
      <c r="S298" s="15"/>
    </row>
    <row r="299" spans="1:19" s="16" customFormat="1">
      <c r="A299" s="25"/>
      <c r="B299" s="14"/>
      <c r="C299" s="9"/>
      <c r="D299" s="166" t="s">
        <v>6</v>
      </c>
      <c r="E299" s="9"/>
      <c r="F299" s="9" t="s">
        <v>1115</v>
      </c>
      <c r="G299" s="9">
        <v>5416</v>
      </c>
      <c r="H299" s="9" t="s">
        <v>22</v>
      </c>
      <c r="I299" s="10" t="s">
        <v>984</v>
      </c>
      <c r="J299" s="9"/>
      <c r="K299" s="9"/>
      <c r="L299" s="458"/>
      <c r="S299" s="15"/>
    </row>
    <row r="300" spans="1:19" s="6" customFormat="1">
      <c r="A300" s="25" t="s">
        <v>2488</v>
      </c>
      <c r="B300" s="14">
        <v>45749</v>
      </c>
      <c r="C300" s="14">
        <v>45743</v>
      </c>
      <c r="D300" s="166" t="s">
        <v>6</v>
      </c>
      <c r="E300" s="9">
        <v>20948</v>
      </c>
      <c r="F300" s="9" t="s">
        <v>153</v>
      </c>
      <c r="G300" s="9">
        <v>5798</v>
      </c>
      <c r="H300" s="9" t="s">
        <v>47</v>
      </c>
      <c r="I300" s="10">
        <v>1</v>
      </c>
      <c r="J300" s="9"/>
      <c r="K300" s="9"/>
      <c r="L300" s="458"/>
      <c r="S300"/>
    </row>
    <row r="301" spans="1:19" s="6" customFormat="1">
      <c r="A301" s="25" t="s">
        <v>3128</v>
      </c>
      <c r="B301" s="14">
        <v>45751</v>
      </c>
      <c r="C301" s="14">
        <v>45743</v>
      </c>
      <c r="D301" s="166" t="s">
        <v>6</v>
      </c>
      <c r="E301" s="9">
        <v>20765</v>
      </c>
      <c r="F301" s="9" t="s">
        <v>1221</v>
      </c>
      <c r="G301" s="9">
        <v>4745</v>
      </c>
      <c r="H301" s="9" t="s">
        <v>47</v>
      </c>
      <c r="I301" s="10">
        <v>15</v>
      </c>
      <c r="J301" s="9"/>
      <c r="K301" s="9"/>
      <c r="L301" s="458"/>
      <c r="S301"/>
    </row>
    <row r="302" spans="1:19" s="6" customFormat="1">
      <c r="A302" s="25"/>
      <c r="B302" s="9"/>
      <c r="C302" s="9"/>
      <c r="D302" s="166" t="s">
        <v>6</v>
      </c>
      <c r="E302" s="9"/>
      <c r="F302" s="9" t="s">
        <v>1221</v>
      </c>
      <c r="G302" s="9">
        <v>5198</v>
      </c>
      <c r="H302" s="9" t="s">
        <v>955</v>
      </c>
      <c r="I302" s="10">
        <v>100</v>
      </c>
      <c r="J302" s="9"/>
      <c r="K302" s="9"/>
      <c r="L302" s="458"/>
      <c r="S302"/>
    </row>
    <row r="303" spans="1:19" s="16" customFormat="1">
      <c r="A303" s="25" t="s">
        <v>1392</v>
      </c>
      <c r="B303" s="14">
        <v>45751</v>
      </c>
      <c r="C303" s="14">
        <v>45744</v>
      </c>
      <c r="D303" s="166" t="s">
        <v>6</v>
      </c>
      <c r="E303" s="9">
        <v>20960</v>
      </c>
      <c r="F303" s="9" t="s">
        <v>2</v>
      </c>
      <c r="G303" s="9">
        <v>2266</v>
      </c>
      <c r="H303" s="9" t="s">
        <v>9</v>
      </c>
      <c r="I303" s="10">
        <v>12</v>
      </c>
      <c r="J303" s="9"/>
      <c r="K303" s="9"/>
      <c r="L303" s="458"/>
      <c r="S303" s="15"/>
    </row>
    <row r="304" spans="1:19" s="16" customFormat="1">
      <c r="A304" s="2204" t="s">
        <v>86</v>
      </c>
      <c r="B304" s="2205">
        <v>45751</v>
      </c>
      <c r="C304" s="2206"/>
      <c r="D304" s="2207"/>
      <c r="E304" s="2206">
        <v>20964</v>
      </c>
      <c r="F304" s="2206" t="s">
        <v>40</v>
      </c>
      <c r="G304" s="2206">
        <v>5801</v>
      </c>
      <c r="H304" s="2206" t="s">
        <v>19</v>
      </c>
      <c r="I304" s="2208">
        <v>5</v>
      </c>
      <c r="J304" s="24"/>
      <c r="K304" s="24"/>
      <c r="L304" s="461"/>
      <c r="S304" s="15"/>
    </row>
    <row r="305" spans="1:19" s="16" customFormat="1">
      <c r="A305" s="25" t="s">
        <v>226</v>
      </c>
      <c r="B305" s="14">
        <v>45747</v>
      </c>
      <c r="C305" s="14">
        <v>45744</v>
      </c>
      <c r="D305" s="166" t="s">
        <v>6</v>
      </c>
      <c r="E305" s="9">
        <v>20975</v>
      </c>
      <c r="F305" s="9" t="s">
        <v>1221</v>
      </c>
      <c r="G305" s="9">
        <v>4256</v>
      </c>
      <c r="H305" s="9" t="s">
        <v>29</v>
      </c>
      <c r="I305" s="10" t="s">
        <v>1455</v>
      </c>
      <c r="J305" s="9"/>
      <c r="K305" s="9"/>
      <c r="L305" s="458"/>
      <c r="S305" s="15"/>
    </row>
    <row r="306" spans="1:19" s="16" customFormat="1">
      <c r="A306" s="25"/>
      <c r="B306" s="14"/>
      <c r="C306" s="9"/>
      <c r="D306" s="166" t="s">
        <v>6</v>
      </c>
      <c r="E306" s="9"/>
      <c r="F306" s="9" t="s">
        <v>153</v>
      </c>
      <c r="G306" s="9">
        <v>4551</v>
      </c>
      <c r="H306" s="9" t="s">
        <v>75</v>
      </c>
      <c r="I306" s="10">
        <v>15</v>
      </c>
      <c r="J306" s="9"/>
      <c r="K306" s="9"/>
      <c r="L306" s="458"/>
      <c r="S306" s="15"/>
    </row>
    <row r="307" spans="1:19" s="16" customFormat="1">
      <c r="A307" s="2204" t="s">
        <v>1997</v>
      </c>
      <c r="B307" s="2205">
        <v>45747</v>
      </c>
      <c r="C307" s="2206"/>
      <c r="D307" s="2207"/>
      <c r="E307" s="2206">
        <v>20987</v>
      </c>
      <c r="F307" s="2206" t="s">
        <v>1221</v>
      </c>
      <c r="G307" s="2206">
        <v>4060</v>
      </c>
      <c r="H307" s="2206" t="s">
        <v>2012</v>
      </c>
      <c r="I307" s="2208" t="s">
        <v>4782</v>
      </c>
      <c r="J307" s="24"/>
      <c r="K307" s="24"/>
      <c r="L307" s="461"/>
      <c r="S307" s="15"/>
    </row>
    <row r="308" spans="1:19" s="16" customFormat="1">
      <c r="A308" s="25" t="s">
        <v>4783</v>
      </c>
      <c r="B308" s="14">
        <v>45747</v>
      </c>
      <c r="C308" s="14">
        <v>45744</v>
      </c>
      <c r="D308" s="166" t="s">
        <v>6</v>
      </c>
      <c r="E308" s="9">
        <v>20978</v>
      </c>
      <c r="F308" s="9" t="s">
        <v>1221</v>
      </c>
      <c r="G308" s="9">
        <v>3753</v>
      </c>
      <c r="H308" s="9" t="s">
        <v>29</v>
      </c>
      <c r="I308" s="10" t="s">
        <v>849</v>
      </c>
      <c r="J308" s="9"/>
      <c r="K308" s="9"/>
      <c r="L308" s="458"/>
      <c r="S308" s="15"/>
    </row>
    <row r="309" spans="1:19" s="16" customFormat="1">
      <c r="A309" s="25" t="s">
        <v>4093</v>
      </c>
      <c r="B309" s="14">
        <v>45747</v>
      </c>
      <c r="C309" s="14">
        <v>45744</v>
      </c>
      <c r="D309" s="166" t="s">
        <v>6</v>
      </c>
      <c r="E309" s="9">
        <v>20977</v>
      </c>
      <c r="F309" s="9" t="s">
        <v>1115</v>
      </c>
      <c r="G309" s="9">
        <v>5295</v>
      </c>
      <c r="H309" s="9" t="s">
        <v>57</v>
      </c>
      <c r="I309" s="10">
        <v>81</v>
      </c>
      <c r="J309" s="9"/>
      <c r="K309" s="9"/>
      <c r="L309" s="458"/>
      <c r="S309" s="15"/>
    </row>
    <row r="310" spans="1:19" s="16" customFormat="1">
      <c r="A310" s="25"/>
      <c r="B310" s="14"/>
      <c r="C310" s="9"/>
      <c r="D310" s="166" t="s">
        <v>6</v>
      </c>
      <c r="E310" s="9"/>
      <c r="F310" s="9" t="s">
        <v>7</v>
      </c>
      <c r="G310" s="9">
        <v>5803</v>
      </c>
      <c r="H310" s="9" t="s">
        <v>100</v>
      </c>
      <c r="I310" s="10">
        <v>30</v>
      </c>
      <c r="J310" s="9"/>
      <c r="K310" s="9"/>
      <c r="L310" s="458"/>
      <c r="S310" s="15"/>
    </row>
    <row r="311" spans="1:19" s="16" customFormat="1">
      <c r="A311" s="234" t="s">
        <v>3100</v>
      </c>
      <c r="B311" s="1885">
        <v>45751</v>
      </c>
      <c r="C311" s="24"/>
      <c r="D311" s="2059"/>
      <c r="E311" s="24">
        <v>20989</v>
      </c>
      <c r="F311" s="24" t="s">
        <v>1115</v>
      </c>
      <c r="G311" s="24">
        <v>4256</v>
      </c>
      <c r="H311" s="24" t="s">
        <v>29</v>
      </c>
      <c r="I311" s="1048" t="s">
        <v>1455</v>
      </c>
      <c r="J311" s="24"/>
      <c r="K311" s="24"/>
      <c r="L311" s="461"/>
      <c r="S311" s="15"/>
    </row>
    <row r="312" spans="1:19" s="16" customFormat="1">
      <c r="A312" s="234"/>
      <c r="B312" s="1885"/>
      <c r="C312" s="24"/>
      <c r="D312" s="2059"/>
      <c r="E312" s="24"/>
      <c r="F312" s="24" t="s">
        <v>153</v>
      </c>
      <c r="G312" s="24">
        <v>4551</v>
      </c>
      <c r="H312" s="24" t="s">
        <v>75</v>
      </c>
      <c r="I312" s="1048">
        <v>15</v>
      </c>
      <c r="J312" s="24"/>
      <c r="K312" s="24"/>
      <c r="L312" s="461"/>
      <c r="S312" s="15"/>
    </row>
    <row r="313" spans="1:19" s="16" customFormat="1">
      <c r="A313" s="234" t="s">
        <v>4785</v>
      </c>
      <c r="B313" s="1885">
        <v>45751</v>
      </c>
      <c r="C313" s="24"/>
      <c r="D313" s="2059"/>
      <c r="E313" s="24">
        <v>20991</v>
      </c>
      <c r="F313" s="24" t="s">
        <v>81</v>
      </c>
      <c r="G313" s="24">
        <v>5808</v>
      </c>
      <c r="H313" s="24" t="s">
        <v>57</v>
      </c>
      <c r="I313" s="1048">
        <v>1</v>
      </c>
      <c r="J313" s="24"/>
      <c r="K313" s="24"/>
      <c r="L313" s="461"/>
      <c r="S313" s="15"/>
    </row>
    <row r="314" spans="1:19" s="16" customFormat="1">
      <c r="A314" s="234"/>
      <c r="B314" s="1885"/>
      <c r="C314" s="24"/>
      <c r="D314" s="2059"/>
      <c r="E314" s="24"/>
      <c r="F314" s="24"/>
      <c r="G314" s="24"/>
      <c r="H314" s="24"/>
      <c r="I314" s="1048"/>
      <c r="J314" s="24"/>
      <c r="K314" s="24"/>
      <c r="L314" s="461"/>
      <c r="S314" s="15"/>
    </row>
    <row r="315" spans="1:19" s="1795" customFormat="1">
      <c r="A315" s="1778"/>
      <c r="B315" s="2116"/>
      <c r="C315" s="106"/>
      <c r="D315" s="392"/>
      <c r="E315" s="106"/>
      <c r="F315" s="106"/>
      <c r="G315" s="106"/>
      <c r="H315" s="106"/>
      <c r="I315" s="2113"/>
      <c r="J315" s="106"/>
      <c r="K315" s="106"/>
      <c r="L315" s="2114"/>
      <c r="S315" s="2115"/>
    </row>
    <row r="316" spans="1:19" s="6" customFormat="1">
      <c r="A316" s="235"/>
      <c r="B316" s="1841"/>
      <c r="C316" s="1841"/>
      <c r="D316" s="2060"/>
      <c r="E316" s="1829"/>
      <c r="F316" s="1841"/>
      <c r="G316" s="24"/>
      <c r="H316" s="2060"/>
      <c r="I316" s="1829"/>
      <c r="J316" s="2044"/>
      <c r="K316" s="2044"/>
      <c r="L316" s="2044"/>
      <c r="M316" s="2040">
        <v>100</v>
      </c>
      <c r="N316" s="2044" t="s">
        <v>3486</v>
      </c>
      <c r="S316"/>
    </row>
    <row r="317" spans="1:19" s="6" customFormat="1">
      <c r="A317" s="1533"/>
      <c r="B317" s="1717"/>
      <c r="C317" s="1718"/>
      <c r="D317" s="2063"/>
      <c r="E317" s="1719"/>
      <c r="F317" s="1534"/>
      <c r="G317" s="1720"/>
      <c r="H317" s="1721"/>
      <c r="I317" s="1719"/>
      <c r="J317" s="1721"/>
      <c r="K317" s="1721"/>
      <c r="L317" s="1803" t="e">
        <f>SUM(#REF!)</f>
        <v>#REF!</v>
      </c>
      <c r="S317"/>
    </row>
    <row r="318" spans="1:19" s="6" customFormat="1">
      <c r="A318" s="37"/>
      <c r="B318"/>
      <c r="C318"/>
      <c r="D318" s="169"/>
      <c r="E318"/>
      <c r="F318"/>
      <c r="G318"/>
      <c r="H318"/>
      <c r="I318" s="484"/>
      <c r="J318"/>
      <c r="K318"/>
      <c r="L318" s="587"/>
      <c r="S318"/>
    </row>
    <row r="319" spans="1:19" s="6" customFormat="1">
      <c r="A319" s="2543" t="s">
        <v>3666</v>
      </c>
      <c r="B319" s="2544"/>
      <c r="C319" s="2544"/>
      <c r="D319" s="2544"/>
      <c r="E319" s="2544"/>
      <c r="F319" s="2544"/>
      <c r="G319" s="2544"/>
      <c r="H319" s="2544"/>
      <c r="I319" s="2544"/>
      <c r="J319" s="2544"/>
      <c r="K319" s="2544"/>
      <c r="L319" s="2545"/>
      <c r="S319"/>
    </row>
    <row r="320" spans="1:19" s="6" customFormat="1">
      <c r="A320" s="596" t="s">
        <v>92</v>
      </c>
      <c r="B320" s="1774">
        <v>45933</v>
      </c>
      <c r="C320" s="597"/>
      <c r="D320" s="2087"/>
      <c r="E320" s="597">
        <v>20238</v>
      </c>
      <c r="F320" s="597" t="s">
        <v>1115</v>
      </c>
      <c r="G320" s="597">
        <v>2854</v>
      </c>
      <c r="H320" s="597" t="s">
        <v>930</v>
      </c>
      <c r="I320" s="1775" t="s">
        <v>931</v>
      </c>
      <c r="J320" s="597"/>
      <c r="K320" s="597"/>
      <c r="L320" s="599"/>
      <c r="S320"/>
    </row>
    <row r="321" spans="1:19" s="6" customFormat="1">
      <c r="A321" s="596" t="s">
        <v>3128</v>
      </c>
      <c r="B321" s="1774">
        <v>45786</v>
      </c>
      <c r="C321" s="597"/>
      <c r="D321" s="2087"/>
      <c r="E321" s="597">
        <v>20766</v>
      </c>
      <c r="F321" s="597" t="s">
        <v>1221</v>
      </c>
      <c r="G321" s="597">
        <v>4745</v>
      </c>
      <c r="H321" s="597" t="s">
        <v>47</v>
      </c>
      <c r="I321" s="1775">
        <v>15</v>
      </c>
      <c r="J321" s="597" t="s">
        <v>4574</v>
      </c>
      <c r="K321" s="597" t="s">
        <v>1954</v>
      </c>
      <c r="L321" s="599"/>
      <c r="S321"/>
    </row>
    <row r="322" spans="1:19" s="6" customFormat="1">
      <c r="A322" s="596"/>
      <c r="B322" s="597"/>
      <c r="C322" s="597"/>
      <c r="D322" s="2087"/>
      <c r="E322" s="597"/>
      <c r="F322" s="597" t="s">
        <v>1221</v>
      </c>
      <c r="G322" s="597">
        <v>5198</v>
      </c>
      <c r="H322" s="597" t="s">
        <v>955</v>
      </c>
      <c r="I322" s="1775">
        <v>100</v>
      </c>
      <c r="J322" s="597" t="s">
        <v>4575</v>
      </c>
      <c r="K322" s="597" t="s">
        <v>1954</v>
      </c>
      <c r="L322" s="599"/>
      <c r="S322"/>
    </row>
    <row r="323" spans="1:19" s="6" customFormat="1">
      <c r="A323" s="596" t="s">
        <v>2374</v>
      </c>
      <c r="B323" s="1774">
        <v>45761</v>
      </c>
      <c r="C323" s="597"/>
      <c r="D323" s="2087"/>
      <c r="E323" s="597">
        <v>20849</v>
      </c>
      <c r="F323" s="597" t="s">
        <v>1221</v>
      </c>
      <c r="G323" s="597">
        <v>4375</v>
      </c>
      <c r="H323" s="597" t="s">
        <v>31</v>
      </c>
      <c r="I323" s="1775">
        <v>100</v>
      </c>
      <c r="J323" s="597" t="s">
        <v>4483</v>
      </c>
      <c r="K323" s="597" t="s">
        <v>1954</v>
      </c>
      <c r="L323" s="599"/>
      <c r="S323"/>
    </row>
    <row r="324" spans="1:19" s="6" customFormat="1">
      <c r="A324" s="596" t="s">
        <v>2488</v>
      </c>
      <c r="B324" s="1774">
        <v>45764</v>
      </c>
      <c r="C324" s="597"/>
      <c r="D324" s="2087"/>
      <c r="E324" s="597">
        <v>20947</v>
      </c>
      <c r="F324" s="597" t="s">
        <v>1221</v>
      </c>
      <c r="G324" s="597">
        <v>5402</v>
      </c>
      <c r="H324" s="597" t="s">
        <v>47</v>
      </c>
      <c r="I324" s="1775" t="s">
        <v>4361</v>
      </c>
      <c r="J324" s="597" t="s">
        <v>4717</v>
      </c>
      <c r="K324" s="597" t="s">
        <v>1954</v>
      </c>
      <c r="L324" s="599"/>
      <c r="S324"/>
    </row>
    <row r="325" spans="1:19" s="6" customFormat="1">
      <c r="A325" s="596" t="s">
        <v>2374</v>
      </c>
      <c r="B325" s="1774">
        <v>45779</v>
      </c>
      <c r="C325" s="597"/>
      <c r="D325" s="2087"/>
      <c r="E325" s="597">
        <v>20956</v>
      </c>
      <c r="F325" s="597" t="s">
        <v>1221</v>
      </c>
      <c r="G325" s="597">
        <v>4491</v>
      </c>
      <c r="H325" s="597" t="s">
        <v>2456</v>
      </c>
      <c r="I325" s="1775">
        <v>2400</v>
      </c>
      <c r="J325" s="597" t="s">
        <v>4781</v>
      </c>
      <c r="K325" s="597"/>
      <c r="L325" s="599"/>
      <c r="S325"/>
    </row>
    <row r="326" spans="1:19" s="6" customFormat="1">
      <c r="A326" s="596"/>
      <c r="B326" s="597"/>
      <c r="C326" s="597"/>
      <c r="D326" s="2087"/>
      <c r="E326" s="597"/>
      <c r="F326" s="597"/>
      <c r="G326" s="597"/>
      <c r="H326" s="597"/>
      <c r="I326" s="1775"/>
      <c r="J326" s="597"/>
      <c r="K326" s="597"/>
      <c r="L326" s="599"/>
      <c r="S326"/>
    </row>
    <row r="327" spans="1:19" s="6" customFormat="1">
      <c r="A327" s="596"/>
      <c r="B327" s="597"/>
      <c r="C327" s="597"/>
      <c r="D327" s="2087"/>
      <c r="E327" s="597"/>
      <c r="F327" s="597"/>
      <c r="G327" s="597"/>
      <c r="H327" s="597"/>
      <c r="I327" s="1775"/>
      <c r="J327" s="597"/>
      <c r="K327" s="597"/>
      <c r="L327" s="599"/>
      <c r="S327"/>
    </row>
    <row r="328" spans="1:19" s="6" customFormat="1">
      <c r="A328" s="596"/>
      <c r="B328" s="597"/>
      <c r="C328" s="597"/>
      <c r="D328" s="2087"/>
      <c r="E328" s="597"/>
      <c r="F328" s="597"/>
      <c r="G328" s="597"/>
      <c r="H328" s="597"/>
      <c r="I328" s="1775"/>
      <c r="J328" s="597"/>
      <c r="K328" s="597"/>
      <c r="L328" s="599"/>
      <c r="S328"/>
    </row>
    <row r="329" spans="1:19" s="6" customFormat="1">
      <c r="A329" s="596"/>
      <c r="B329" s="597"/>
      <c r="C329" s="597"/>
      <c r="D329" s="2087"/>
      <c r="E329" s="597"/>
      <c r="F329" s="597"/>
      <c r="G329" s="597"/>
      <c r="H329" s="597"/>
      <c r="I329" s="1775"/>
      <c r="J329" s="597"/>
      <c r="K329" s="597"/>
      <c r="L329" s="599"/>
      <c r="S329"/>
    </row>
    <row r="330" spans="1:19" s="6" customFormat="1">
      <c r="A330" s="596"/>
      <c r="B330" s="597"/>
      <c r="C330" s="597"/>
      <c r="D330" s="2087"/>
      <c r="E330" s="597"/>
      <c r="F330" s="597"/>
      <c r="G330" s="597"/>
      <c r="H330" s="597"/>
      <c r="I330" s="1775"/>
      <c r="J330" s="597"/>
      <c r="K330" s="597"/>
      <c r="L330" s="599"/>
      <c r="S330"/>
    </row>
    <row r="331" spans="1:19" s="6" customFormat="1">
      <c r="A331" s="37"/>
      <c r="B331"/>
      <c r="C331"/>
      <c r="D331" s="169"/>
      <c r="E331"/>
      <c r="F331"/>
      <c r="G331"/>
      <c r="H331"/>
      <c r="I331" s="484"/>
      <c r="J331"/>
      <c r="K331"/>
      <c r="L331" s="587"/>
      <c r="S331"/>
    </row>
    <row r="332" spans="1:19" s="6" customFormat="1">
      <c r="A332" s="37"/>
      <c r="B332"/>
      <c r="C332"/>
      <c r="D332" s="169"/>
      <c r="E332"/>
      <c r="F332"/>
      <c r="G332"/>
      <c r="H332"/>
      <c r="I332" s="484"/>
      <c r="J332"/>
      <c r="K332"/>
      <c r="L332" s="587"/>
      <c r="S332"/>
    </row>
    <row r="333" spans="1:19" s="6" customFormat="1">
      <c r="A333" s="37"/>
      <c r="B333"/>
      <c r="C333"/>
      <c r="D333" s="169"/>
      <c r="E333"/>
      <c r="F333"/>
      <c r="G333"/>
      <c r="H333"/>
      <c r="I333" s="484"/>
      <c r="J333"/>
      <c r="K333"/>
      <c r="L333" s="587"/>
      <c r="S333"/>
    </row>
    <row r="334" spans="1:19" s="6" customFormat="1">
      <c r="A334" s="37"/>
      <c r="B334"/>
      <c r="C334"/>
      <c r="D334" s="169"/>
      <c r="E334"/>
      <c r="F334"/>
      <c r="G334"/>
      <c r="H334"/>
      <c r="I334" s="484"/>
      <c r="J334"/>
      <c r="K334"/>
      <c r="L334" s="587"/>
      <c r="S334"/>
    </row>
    <row r="335" spans="1:19" s="6" customFormat="1">
      <c r="A335" s="37"/>
      <c r="B335"/>
      <c r="C335"/>
      <c r="D335" s="169"/>
      <c r="E335"/>
      <c r="F335"/>
      <c r="G335"/>
      <c r="H335"/>
      <c r="I335" s="484"/>
      <c r="J335"/>
      <c r="K335"/>
      <c r="L335" s="587"/>
      <c r="S335"/>
    </row>
    <row r="336" spans="1:19" s="6" customFormat="1">
      <c r="A336" s="37"/>
      <c r="B336"/>
      <c r="C336"/>
      <c r="D336" s="169"/>
      <c r="E336"/>
      <c r="F336"/>
      <c r="G336"/>
      <c r="H336"/>
      <c r="I336" s="484"/>
      <c r="J336"/>
      <c r="K336"/>
      <c r="L336" s="587"/>
      <c r="S336"/>
    </row>
    <row r="337" spans="1:19" s="6" customFormat="1">
      <c r="A337" s="37"/>
      <c r="B337"/>
      <c r="C337"/>
      <c r="D337" s="169"/>
      <c r="E337"/>
      <c r="F337"/>
      <c r="G337"/>
      <c r="H337"/>
      <c r="I337" s="484"/>
      <c r="J337"/>
      <c r="K337"/>
      <c r="L337" s="587"/>
      <c r="S337"/>
    </row>
    <row r="338" spans="1:19" s="6" customFormat="1">
      <c r="A338" s="37"/>
      <c r="B338"/>
      <c r="C338"/>
      <c r="D338" s="169"/>
      <c r="E338"/>
      <c r="F338"/>
      <c r="G338"/>
      <c r="H338"/>
      <c r="I338" s="484"/>
      <c r="J338"/>
      <c r="K338"/>
      <c r="L338" s="587"/>
      <c r="S338"/>
    </row>
    <row r="339" spans="1:19" s="6" customFormat="1">
      <c r="A339" s="37"/>
      <c r="B339"/>
      <c r="C339"/>
      <c r="D339" s="169"/>
      <c r="E339"/>
      <c r="F339"/>
      <c r="G339"/>
      <c r="H339"/>
      <c r="I339" s="484"/>
      <c r="J339"/>
      <c r="K339"/>
      <c r="L339" s="587"/>
      <c r="S339"/>
    </row>
    <row r="340" spans="1:19" s="6" customFormat="1">
      <c r="A340" s="37"/>
      <c r="B340"/>
      <c r="C340"/>
      <c r="D340" s="169"/>
      <c r="E340"/>
      <c r="F340"/>
      <c r="G340"/>
      <c r="H340"/>
      <c r="I340" s="484"/>
      <c r="J340"/>
      <c r="K340"/>
      <c r="L340" s="587"/>
      <c r="S340"/>
    </row>
    <row r="341" spans="1:19" s="6" customFormat="1">
      <c r="A341" s="37"/>
      <c r="B341"/>
      <c r="C341"/>
      <c r="D341" s="169"/>
      <c r="E341"/>
      <c r="F341"/>
      <c r="G341"/>
      <c r="H341"/>
      <c r="I341" s="484"/>
      <c r="J341"/>
      <c r="K341"/>
      <c r="L341" s="587"/>
      <c r="S341"/>
    </row>
    <row r="342" spans="1:19" s="6" customFormat="1">
      <c r="A342" s="37"/>
      <c r="B342"/>
      <c r="C342"/>
      <c r="D342" s="169"/>
      <c r="E342"/>
      <c r="F342"/>
      <c r="G342"/>
      <c r="H342"/>
      <c r="I342" s="484"/>
      <c r="J342"/>
      <c r="K342"/>
      <c r="L342" s="587"/>
      <c r="S342"/>
    </row>
    <row r="343" spans="1:19" s="6" customFormat="1">
      <c r="A343" s="37"/>
      <c r="B343"/>
      <c r="C343"/>
      <c r="D343" s="169"/>
      <c r="E343"/>
      <c r="F343"/>
      <c r="G343"/>
      <c r="H343"/>
      <c r="I343" s="484"/>
      <c r="J343"/>
      <c r="K343"/>
      <c r="L343" s="587"/>
      <c r="S343"/>
    </row>
    <row r="344" spans="1:19" s="6" customFormat="1">
      <c r="A344" s="37"/>
      <c r="B344"/>
      <c r="C344"/>
      <c r="D344" s="169"/>
      <c r="E344"/>
      <c r="F344"/>
      <c r="G344"/>
      <c r="H344"/>
      <c r="I344" s="484"/>
      <c r="J344"/>
      <c r="K344"/>
      <c r="L344" s="587"/>
      <c r="S344"/>
    </row>
    <row r="345" spans="1:19" s="6" customFormat="1">
      <c r="A345" s="37"/>
      <c r="B345"/>
      <c r="C345"/>
      <c r="D345" s="169"/>
      <c r="E345"/>
      <c r="F345"/>
      <c r="G345"/>
      <c r="H345"/>
      <c r="I345" s="484"/>
      <c r="J345"/>
      <c r="K345"/>
      <c r="L345" s="587"/>
      <c r="S345"/>
    </row>
    <row r="346" spans="1:19" s="6" customFormat="1">
      <c r="A346" s="37"/>
      <c r="B346"/>
      <c r="C346"/>
      <c r="D346" s="169"/>
      <c r="E346"/>
      <c r="F346"/>
      <c r="G346"/>
      <c r="H346"/>
      <c r="I346" s="484"/>
      <c r="J346"/>
      <c r="K346"/>
      <c r="L346" s="587"/>
      <c r="S346"/>
    </row>
    <row r="347" spans="1:19" s="6" customFormat="1">
      <c r="A347" s="37"/>
      <c r="B347"/>
      <c r="C347"/>
      <c r="D347" s="169"/>
      <c r="E347"/>
      <c r="F347"/>
      <c r="G347"/>
      <c r="H347"/>
      <c r="I347" s="484"/>
      <c r="J347"/>
      <c r="K347"/>
      <c r="L347" s="587"/>
      <c r="S347"/>
    </row>
    <row r="348" spans="1:19" s="6" customFormat="1">
      <c r="A348" s="37"/>
      <c r="B348"/>
      <c r="C348"/>
      <c r="D348" s="169"/>
      <c r="E348"/>
      <c r="F348"/>
      <c r="G348"/>
      <c r="H348"/>
      <c r="I348" s="484"/>
      <c r="J348"/>
      <c r="K348"/>
      <c r="L348" s="587"/>
      <c r="S348"/>
    </row>
    <row r="349" spans="1:19" s="6" customFormat="1">
      <c r="A349" s="37"/>
      <c r="B349"/>
      <c r="C349"/>
      <c r="D349" s="169"/>
      <c r="E349"/>
      <c r="F349"/>
      <c r="G349"/>
      <c r="H349"/>
      <c r="I349" s="484"/>
      <c r="J349"/>
      <c r="K349"/>
      <c r="L349" s="587"/>
      <c r="S349"/>
    </row>
    <row r="350" spans="1:19" s="6" customFormat="1">
      <c r="A350" s="37"/>
      <c r="B350"/>
      <c r="C350"/>
      <c r="D350" s="169"/>
      <c r="E350"/>
      <c r="F350"/>
      <c r="G350"/>
      <c r="H350"/>
      <c r="I350" s="484"/>
      <c r="J350"/>
      <c r="K350"/>
      <c r="L350" s="587"/>
      <c r="S350"/>
    </row>
    <row r="351" spans="1:19" s="6" customFormat="1">
      <c r="A351" s="37"/>
      <c r="B351"/>
      <c r="C351"/>
      <c r="D351" s="169"/>
      <c r="E351"/>
      <c r="F351"/>
      <c r="G351"/>
      <c r="H351"/>
      <c r="I351" s="484"/>
      <c r="J351"/>
      <c r="K351"/>
      <c r="L351" s="587"/>
      <c r="S351"/>
    </row>
    <row r="352" spans="1:19" s="6" customFormat="1">
      <c r="A352" s="37"/>
      <c r="B352"/>
      <c r="C352"/>
      <c r="D352" s="169"/>
      <c r="E352"/>
      <c r="F352"/>
      <c r="G352"/>
      <c r="H352"/>
      <c r="I352" s="484"/>
      <c r="J352"/>
      <c r="K352"/>
      <c r="L352" s="587"/>
      <c r="S352"/>
    </row>
    <row r="353" spans="1:19" s="6" customFormat="1">
      <c r="A353" s="37"/>
      <c r="B353"/>
      <c r="C353"/>
      <c r="D353" s="169"/>
      <c r="E353"/>
      <c r="F353"/>
      <c r="G353"/>
      <c r="H353"/>
      <c r="I353" s="484"/>
      <c r="J353"/>
      <c r="K353"/>
      <c r="L353" s="587"/>
      <c r="S353"/>
    </row>
    <row r="354" spans="1:19" s="6" customFormat="1">
      <c r="A354" s="37"/>
      <c r="B354"/>
      <c r="C354"/>
      <c r="D354" s="169"/>
      <c r="E354"/>
      <c r="F354"/>
      <c r="G354"/>
      <c r="H354"/>
      <c r="I354" s="484"/>
      <c r="J354"/>
      <c r="K354"/>
      <c r="L354" s="587"/>
      <c r="S354"/>
    </row>
    <row r="355" spans="1:19" s="6" customFormat="1">
      <c r="A355" s="37"/>
      <c r="B355"/>
      <c r="C355"/>
      <c r="D355" s="169"/>
      <c r="E355"/>
      <c r="F355"/>
      <c r="G355"/>
      <c r="H355"/>
      <c r="I355" s="484"/>
      <c r="J355"/>
      <c r="K355"/>
      <c r="L355" s="587"/>
      <c r="S355"/>
    </row>
    <row r="356" spans="1:19" s="6" customFormat="1">
      <c r="A356" s="37"/>
      <c r="B356"/>
      <c r="C356"/>
      <c r="D356" s="169"/>
      <c r="E356"/>
      <c r="F356"/>
      <c r="G356"/>
      <c r="H356"/>
      <c r="I356" s="484"/>
      <c r="J356"/>
      <c r="K356"/>
      <c r="L356" s="587"/>
      <c r="S356"/>
    </row>
    <row r="357" spans="1:19" s="6" customFormat="1">
      <c r="A357" s="37"/>
      <c r="B357"/>
      <c r="C357"/>
      <c r="D357" s="169"/>
      <c r="E357"/>
      <c r="F357"/>
      <c r="G357"/>
      <c r="H357"/>
      <c r="I357" s="484"/>
      <c r="J357"/>
      <c r="K357"/>
      <c r="L357" s="587"/>
      <c r="S357"/>
    </row>
    <row r="358" spans="1:19" s="6" customFormat="1">
      <c r="A358" s="37"/>
      <c r="B358"/>
      <c r="C358"/>
      <c r="D358" s="169"/>
      <c r="E358"/>
      <c r="F358"/>
      <c r="G358"/>
      <c r="H358"/>
      <c r="I358" s="484"/>
      <c r="J358"/>
      <c r="K358"/>
      <c r="L358" s="587"/>
      <c r="S358"/>
    </row>
    <row r="359" spans="1:19" s="6" customFormat="1">
      <c r="A359" s="37"/>
      <c r="B359"/>
      <c r="C359"/>
      <c r="D359" s="169"/>
      <c r="E359"/>
      <c r="F359"/>
      <c r="G359"/>
      <c r="H359"/>
      <c r="I359" s="484"/>
      <c r="J359"/>
      <c r="K359"/>
      <c r="L359" s="587"/>
      <c r="S359"/>
    </row>
    <row r="360" spans="1:19" s="6" customFormat="1">
      <c r="A360" s="37"/>
      <c r="B360"/>
      <c r="C360"/>
      <c r="D360" s="169"/>
      <c r="E360"/>
      <c r="F360"/>
      <c r="G360"/>
      <c r="H360"/>
      <c r="I360" s="484"/>
      <c r="J360"/>
      <c r="K360"/>
      <c r="L360" s="587"/>
      <c r="S360"/>
    </row>
  </sheetData>
  <mergeCells count="11">
    <mergeCell ref="A168:L168"/>
    <mergeCell ref="A319:L319"/>
    <mergeCell ref="A2:L2"/>
    <mergeCell ref="A14:L14"/>
    <mergeCell ref="A29:L29"/>
    <mergeCell ref="A42:L42"/>
    <mergeCell ref="A72:L72"/>
    <mergeCell ref="A88:L88"/>
    <mergeCell ref="A123:L123"/>
    <mergeCell ref="A124:L124"/>
    <mergeCell ref="A167:L167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Y367"/>
  <sheetViews>
    <sheetView workbookViewId="0">
      <selection activeCell="T10" sqref="T10"/>
    </sheetView>
  </sheetViews>
  <sheetFormatPr defaultRowHeight="15.7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9.85546875" style="169" customWidth="1"/>
    <col min="5" max="5" width="8.5703125" bestFit="1" customWidth="1"/>
    <col min="6" max="6" width="16.85546875" customWidth="1"/>
    <col min="7" max="7" width="8.28515625" bestFit="1" customWidth="1"/>
    <col min="8" max="8" width="9.7109375" bestFit="1" customWidth="1"/>
    <col min="9" max="9" width="10.140625" style="484" bestFit="1" customWidth="1"/>
    <col min="10" max="10" width="21.7109375" bestFit="1" customWidth="1"/>
    <col min="11" max="11" width="23.85546875" customWidth="1"/>
    <col min="12" max="12" width="21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1.7109375" style="6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/>
      <c r="B1" s="30" t="s">
        <v>106</v>
      </c>
      <c r="C1" s="30" t="s">
        <v>105</v>
      </c>
      <c r="D1" s="2056" t="s">
        <v>6</v>
      </c>
      <c r="E1" s="26" t="s">
        <v>748</v>
      </c>
      <c r="F1" s="27" t="s">
        <v>0</v>
      </c>
      <c r="G1" s="26" t="s">
        <v>34</v>
      </c>
      <c r="H1" s="17" t="s">
        <v>1</v>
      </c>
      <c r="I1" s="483" t="s">
        <v>28</v>
      </c>
      <c r="J1" s="17" t="s">
        <v>732</v>
      </c>
      <c r="K1" s="18" t="s">
        <v>747</v>
      </c>
      <c r="L1" s="545" t="s">
        <v>314</v>
      </c>
    </row>
    <row r="2" spans="1:25" s="15" customFormat="1" ht="15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39" t="s">
        <v>269</v>
      </c>
      <c r="B3" s="2183" t="s">
        <v>2921</v>
      </c>
      <c r="C3" s="2183"/>
      <c r="D3" s="2057"/>
      <c r="E3" s="2183" t="s">
        <v>4800</v>
      </c>
      <c r="F3" s="2183" t="s">
        <v>2520</v>
      </c>
      <c r="G3" s="2183" t="s">
        <v>4801</v>
      </c>
      <c r="H3" s="2183" t="s">
        <v>4767</v>
      </c>
      <c r="I3" s="2183" t="s">
        <v>3013</v>
      </c>
      <c r="J3" s="2183" t="s">
        <v>4382</v>
      </c>
      <c r="K3" s="2183" t="s">
        <v>4803</v>
      </c>
      <c r="L3" s="454">
        <v>6875.9</v>
      </c>
      <c r="M3" s="1103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39"/>
      <c r="B4" s="2183"/>
      <c r="C4" s="2183"/>
      <c r="D4" s="2057"/>
      <c r="E4" s="2183"/>
      <c r="F4" s="2183" t="s">
        <v>2520</v>
      </c>
      <c r="G4" s="2183" t="s">
        <v>4802</v>
      </c>
      <c r="H4" s="2183" t="s">
        <v>4766</v>
      </c>
      <c r="I4" s="2183" t="s">
        <v>3013</v>
      </c>
      <c r="J4" s="2183"/>
      <c r="K4" s="2183"/>
      <c r="L4" s="454"/>
      <c r="M4" s="1103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39" t="s">
        <v>2360</v>
      </c>
      <c r="B5" s="2183" t="s">
        <v>2921</v>
      </c>
      <c r="C5" s="2175"/>
      <c r="D5" s="2057"/>
      <c r="E5" s="2183" t="s">
        <v>4821</v>
      </c>
      <c r="F5" s="2183" t="s">
        <v>2333</v>
      </c>
      <c r="G5" s="2183" t="s">
        <v>2362</v>
      </c>
      <c r="H5" s="2183" t="s">
        <v>2363</v>
      </c>
      <c r="I5" s="2183" t="s">
        <v>1491</v>
      </c>
      <c r="J5" s="2183" t="s">
        <v>247</v>
      </c>
      <c r="K5" s="124" t="s">
        <v>4822</v>
      </c>
      <c r="L5" s="454"/>
      <c r="M5" s="1103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39" t="s">
        <v>4827</v>
      </c>
      <c r="B6" s="2183" t="s">
        <v>4828</v>
      </c>
      <c r="C6" s="2183"/>
      <c r="D6" s="2057"/>
      <c r="E6" s="2183" t="s">
        <v>4829</v>
      </c>
      <c r="F6" s="2183" t="s">
        <v>254</v>
      </c>
      <c r="G6" s="2183" t="s">
        <v>4830</v>
      </c>
      <c r="H6" s="2183" t="s">
        <v>2497</v>
      </c>
      <c r="I6" s="2183" t="s">
        <v>1132</v>
      </c>
      <c r="J6" s="2183" t="s">
        <v>247</v>
      </c>
      <c r="K6" s="2183" t="s">
        <v>4833</v>
      </c>
      <c r="L6" s="454"/>
      <c r="M6" s="1103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39"/>
      <c r="B7" s="2183"/>
      <c r="C7" s="2183"/>
      <c r="D7" s="2057"/>
      <c r="E7" s="2183"/>
      <c r="F7" s="2183" t="s">
        <v>254</v>
      </c>
      <c r="G7" s="2183" t="s">
        <v>4831</v>
      </c>
      <c r="H7" s="2183" t="s">
        <v>2497</v>
      </c>
      <c r="I7" s="2183" t="s">
        <v>1132</v>
      </c>
      <c r="J7" s="2183" t="s">
        <v>247</v>
      </c>
      <c r="K7" s="2183" t="s">
        <v>4833</v>
      </c>
      <c r="L7" s="454"/>
      <c r="M7" s="1103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39"/>
      <c r="B8" s="2183"/>
      <c r="C8" s="2175"/>
      <c r="D8" s="2057"/>
      <c r="E8" s="2183"/>
      <c r="F8" s="2183" t="s">
        <v>254</v>
      </c>
      <c r="G8" s="2183" t="s">
        <v>4832</v>
      </c>
      <c r="H8" s="2183" t="s">
        <v>2497</v>
      </c>
      <c r="I8" s="2183" t="s">
        <v>1132</v>
      </c>
      <c r="J8" s="2183" t="s">
        <v>247</v>
      </c>
      <c r="K8" s="2183" t="s">
        <v>4833</v>
      </c>
      <c r="L8" s="454">
        <v>9450</v>
      </c>
      <c r="M8" s="1103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39" t="s">
        <v>4318</v>
      </c>
      <c r="B9" s="2183" t="s">
        <v>2939</v>
      </c>
      <c r="C9" s="2183"/>
      <c r="D9" s="2057"/>
      <c r="E9" s="2183" t="s">
        <v>4843</v>
      </c>
      <c r="F9" s="2183" t="s">
        <v>1115</v>
      </c>
      <c r="G9" s="2183" t="s">
        <v>4844</v>
      </c>
      <c r="H9" s="2183" t="s">
        <v>4321</v>
      </c>
      <c r="I9" s="2183" t="s">
        <v>4845</v>
      </c>
      <c r="J9" s="2183" t="s">
        <v>4269</v>
      </c>
      <c r="K9" s="2183" t="s">
        <v>4846</v>
      </c>
      <c r="L9" s="454"/>
      <c r="M9" s="1103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41" customFormat="1">
      <c r="A10" s="234"/>
      <c r="B10" s="1885"/>
      <c r="C10" s="1885"/>
      <c r="D10" s="2059"/>
      <c r="E10" s="24"/>
      <c r="F10" s="2183"/>
      <c r="G10" s="24"/>
      <c r="H10" s="24"/>
      <c r="I10" s="1048"/>
      <c r="J10" s="2183"/>
      <c r="K10" s="24"/>
      <c r="L10" s="461"/>
      <c r="M10" s="249"/>
      <c r="N10" s="249"/>
      <c r="O10" s="249"/>
      <c r="P10" s="249"/>
      <c r="Q10" s="249"/>
      <c r="R10" s="249"/>
      <c r="T10" s="1836"/>
      <c r="U10" s="249"/>
      <c r="V10" s="249"/>
      <c r="W10" s="249"/>
      <c r="X10" s="249"/>
      <c r="Y10" s="249"/>
    </row>
    <row r="11" spans="1:25" s="41" customFormat="1">
      <c r="A11" s="234"/>
      <c r="B11" s="1885"/>
      <c r="C11" s="1885"/>
      <c r="D11" s="2059"/>
      <c r="E11" s="24"/>
      <c r="F11" s="2183"/>
      <c r="G11" s="24"/>
      <c r="H11" s="24"/>
      <c r="I11" s="1048"/>
      <c r="J11" s="2183"/>
      <c r="K11" s="24"/>
      <c r="L11" s="461"/>
      <c r="M11" s="249"/>
      <c r="N11" s="249"/>
      <c r="O11" s="249"/>
      <c r="P11" s="249"/>
      <c r="Q11" s="249"/>
      <c r="R11" s="249"/>
      <c r="T11" s="1836"/>
      <c r="U11" s="249"/>
      <c r="V11" s="249"/>
      <c r="W11" s="249"/>
      <c r="X11" s="249"/>
      <c r="Y11" s="249"/>
    </row>
    <row r="12" spans="1:25" s="41" customFormat="1">
      <c r="A12" s="234"/>
      <c r="B12" s="1885"/>
      <c r="C12" s="1885"/>
      <c r="D12" s="2059"/>
      <c r="E12" s="24"/>
      <c r="F12" s="2183"/>
      <c r="G12" s="24"/>
      <c r="H12" s="24"/>
      <c r="I12" s="1048"/>
      <c r="J12" s="2078"/>
      <c r="K12" s="24"/>
      <c r="L12" s="461"/>
      <c r="M12" s="249"/>
      <c r="N12" s="249"/>
      <c r="O12" s="249"/>
      <c r="P12" s="249"/>
      <c r="Q12" s="249"/>
      <c r="R12" s="249"/>
      <c r="T12" s="1836"/>
      <c r="U12" s="249"/>
      <c r="V12" s="249"/>
      <c r="W12" s="249"/>
      <c r="X12" s="249"/>
      <c r="Y12" s="249"/>
    </row>
    <row r="13" spans="1:25" s="15" customFormat="1">
      <c r="A13" s="339"/>
      <c r="B13" s="2175"/>
      <c r="C13" s="2175"/>
      <c r="D13" s="2057"/>
      <c r="E13" s="2175"/>
      <c r="F13" s="2175"/>
      <c r="G13" s="2175"/>
      <c r="H13" s="2175"/>
      <c r="I13" s="2175"/>
      <c r="J13" s="2175"/>
      <c r="K13" s="2183"/>
      <c r="L13" s="454"/>
      <c r="M13" s="1103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</row>
    <row r="14" spans="1:25" s="6" customFormat="1" ht="18.75">
      <c r="A14" s="2549" t="s">
        <v>682</v>
      </c>
      <c r="B14" s="2550"/>
      <c r="C14" s="2550"/>
      <c r="D14" s="2550"/>
      <c r="E14" s="2550"/>
      <c r="F14" s="2550"/>
      <c r="G14" s="2550"/>
      <c r="H14" s="2550"/>
      <c r="I14" s="2550"/>
      <c r="J14" s="2550"/>
      <c r="K14" s="2550"/>
      <c r="L14" s="2551"/>
      <c r="S14"/>
    </row>
    <row r="15" spans="1:25" s="41" customFormat="1">
      <c r="A15" s="25" t="s">
        <v>4120</v>
      </c>
      <c r="B15" s="14">
        <v>45748</v>
      </c>
      <c r="C15" s="14">
        <v>45747</v>
      </c>
      <c r="D15" s="166" t="s">
        <v>6</v>
      </c>
      <c r="E15" s="9">
        <v>20563</v>
      </c>
      <c r="F15" s="9" t="s">
        <v>4102</v>
      </c>
      <c r="G15" s="9">
        <v>5654</v>
      </c>
      <c r="H15" s="9" t="s">
        <v>4391</v>
      </c>
      <c r="I15" s="10">
        <v>100</v>
      </c>
      <c r="J15" s="2085"/>
      <c r="K15" s="9"/>
      <c r="L15" s="458" t="s">
        <v>4699</v>
      </c>
      <c r="M15" s="249"/>
      <c r="N15" s="249"/>
      <c r="O15" s="249"/>
      <c r="P15" s="249"/>
      <c r="Q15" s="249"/>
      <c r="R15" s="249"/>
      <c r="T15" s="1836"/>
      <c r="U15" s="249"/>
      <c r="V15" s="249"/>
      <c r="W15" s="249"/>
      <c r="X15" s="249"/>
      <c r="Y15" s="249"/>
    </row>
    <row r="16" spans="1:25" s="41" customFormat="1">
      <c r="A16" s="25" t="s">
        <v>4120</v>
      </c>
      <c r="B16" s="14">
        <v>45755</v>
      </c>
      <c r="C16" s="14">
        <v>45747</v>
      </c>
      <c r="D16" s="166" t="s">
        <v>6</v>
      </c>
      <c r="E16" s="9">
        <v>20682</v>
      </c>
      <c r="F16" s="9" t="s">
        <v>4102</v>
      </c>
      <c r="G16" s="9">
        <v>5654</v>
      </c>
      <c r="H16" s="9" t="s">
        <v>4391</v>
      </c>
      <c r="I16" s="10">
        <v>100</v>
      </c>
      <c r="J16" s="2085"/>
      <c r="K16" s="9"/>
      <c r="L16" s="458" t="s">
        <v>4699</v>
      </c>
      <c r="M16" s="249"/>
      <c r="N16" s="249"/>
      <c r="O16" s="249"/>
      <c r="P16" s="249"/>
      <c r="Q16" s="249"/>
      <c r="R16" s="249"/>
      <c r="T16" s="1836"/>
      <c r="U16" s="249"/>
      <c r="V16" s="249"/>
      <c r="W16" s="249"/>
      <c r="X16" s="249"/>
      <c r="Y16" s="249"/>
    </row>
    <row r="18" spans="1:25" s="41" customFormat="1">
      <c r="A18" s="25" t="s">
        <v>4101</v>
      </c>
      <c r="B18" s="14">
        <v>45734</v>
      </c>
      <c r="C18" s="14">
        <v>45734</v>
      </c>
      <c r="D18" s="166" t="s">
        <v>6</v>
      </c>
      <c r="E18" s="9">
        <v>20349</v>
      </c>
      <c r="F18" s="9" t="s">
        <v>1115</v>
      </c>
      <c r="G18" s="9">
        <v>5644</v>
      </c>
      <c r="H18" s="9" t="s">
        <v>4097</v>
      </c>
      <c r="I18" s="10">
        <v>54</v>
      </c>
      <c r="J18" s="2085"/>
      <c r="K18" s="9"/>
      <c r="L18" s="458"/>
      <c r="M18" s="249"/>
      <c r="N18" s="249"/>
      <c r="O18" s="249"/>
      <c r="P18" s="249"/>
      <c r="Q18" s="249"/>
      <c r="R18" s="249"/>
      <c r="T18" s="1836"/>
      <c r="U18" s="249"/>
      <c r="V18" s="249"/>
      <c r="W18" s="249"/>
      <c r="X18" s="249"/>
      <c r="Y18" s="249"/>
    </row>
    <row r="19" spans="1:25" s="41" customFormat="1">
      <c r="A19" s="25" t="s">
        <v>4101</v>
      </c>
      <c r="B19" s="14">
        <v>45755</v>
      </c>
      <c r="C19" s="14">
        <v>45750</v>
      </c>
      <c r="D19" s="166" t="s">
        <v>6</v>
      </c>
      <c r="E19" s="9">
        <v>20606</v>
      </c>
      <c r="F19" s="9" t="s">
        <v>1115</v>
      </c>
      <c r="G19" s="9">
        <v>5644</v>
      </c>
      <c r="H19" s="9" t="s">
        <v>4097</v>
      </c>
      <c r="I19" s="10">
        <v>50</v>
      </c>
      <c r="J19" s="2085"/>
      <c r="K19" s="9"/>
      <c r="L19" s="458"/>
      <c r="M19" s="249"/>
      <c r="N19" s="249"/>
      <c r="O19" s="249"/>
      <c r="P19" s="249"/>
      <c r="Q19" s="249"/>
      <c r="R19" s="249"/>
      <c r="T19" s="1836"/>
      <c r="U19" s="249"/>
      <c r="V19" s="249"/>
      <c r="W19" s="249"/>
      <c r="X19" s="249"/>
      <c r="Y19" s="249"/>
    </row>
    <row r="20" spans="1:25" s="41" customFormat="1">
      <c r="A20" s="234"/>
      <c r="B20" s="1885"/>
      <c r="C20" s="24"/>
      <c r="D20" s="2059"/>
      <c r="E20" s="24"/>
      <c r="F20" s="24"/>
      <c r="G20" s="24"/>
      <c r="H20" s="24"/>
      <c r="I20" s="1048"/>
      <c r="J20" s="2078"/>
      <c r="K20" s="24"/>
      <c r="L20" s="461"/>
      <c r="M20" s="249"/>
      <c r="N20" s="249"/>
      <c r="O20" s="249"/>
      <c r="P20" s="249"/>
      <c r="Q20" s="249"/>
      <c r="R20" s="249"/>
      <c r="T20" s="1836"/>
      <c r="U20" s="249"/>
      <c r="V20" s="249"/>
      <c r="W20" s="249"/>
      <c r="X20" s="249"/>
      <c r="Y20" s="249"/>
    </row>
    <row r="21" spans="1:25" s="41" customFormat="1">
      <c r="A21" s="25" t="s">
        <v>4120</v>
      </c>
      <c r="B21" s="14">
        <v>45755</v>
      </c>
      <c r="C21" s="14">
        <v>45747</v>
      </c>
      <c r="D21" s="166" t="s">
        <v>6</v>
      </c>
      <c r="E21" s="9">
        <v>20685</v>
      </c>
      <c r="F21" s="9" t="s">
        <v>1221</v>
      </c>
      <c r="G21" s="9">
        <v>5652</v>
      </c>
      <c r="H21" s="9" t="s">
        <v>4100</v>
      </c>
      <c r="I21" s="10">
        <v>100</v>
      </c>
      <c r="J21" s="2085"/>
      <c r="K21" s="9"/>
      <c r="L21" s="458" t="s">
        <v>4409</v>
      </c>
      <c r="M21" s="249"/>
      <c r="N21" s="249"/>
      <c r="O21" s="249"/>
      <c r="P21" s="249"/>
      <c r="Q21" s="249"/>
      <c r="R21" s="249"/>
      <c r="T21" s="1836"/>
      <c r="U21" s="249"/>
      <c r="V21" s="249"/>
      <c r="W21" s="249"/>
      <c r="X21" s="249"/>
      <c r="Y21" s="249"/>
    </row>
    <row r="23" spans="1:25" s="41" customFormat="1">
      <c r="A23" s="25" t="s">
        <v>4120</v>
      </c>
      <c r="B23" s="14">
        <v>45741</v>
      </c>
      <c r="C23" s="14">
        <v>45741</v>
      </c>
      <c r="D23" s="166" t="s">
        <v>6</v>
      </c>
      <c r="E23" s="9">
        <v>20294</v>
      </c>
      <c r="F23" s="9" t="s">
        <v>1221</v>
      </c>
      <c r="G23" s="9">
        <v>5652</v>
      </c>
      <c r="H23" s="9" t="s">
        <v>4100</v>
      </c>
      <c r="I23" s="10">
        <v>100</v>
      </c>
      <c r="J23" s="2085"/>
      <c r="K23" s="9"/>
      <c r="L23" s="458"/>
      <c r="M23" s="249"/>
      <c r="N23" s="249"/>
      <c r="O23" s="249"/>
      <c r="P23" s="249"/>
      <c r="Q23" s="249"/>
      <c r="R23" s="249"/>
      <c r="T23" s="1836"/>
      <c r="U23" s="249"/>
      <c r="V23" s="249"/>
      <c r="W23" s="249"/>
      <c r="X23" s="249"/>
      <c r="Y23" s="249"/>
    </row>
    <row r="24" spans="1:25" s="41" customFormat="1">
      <c r="A24" s="25" t="s">
        <v>4120</v>
      </c>
      <c r="B24" s="14">
        <v>45741</v>
      </c>
      <c r="C24" s="14">
        <v>45741</v>
      </c>
      <c r="D24" s="166" t="s">
        <v>6</v>
      </c>
      <c r="E24" s="9">
        <v>20295</v>
      </c>
      <c r="F24" s="9" t="s">
        <v>1221</v>
      </c>
      <c r="G24" s="9">
        <v>5653</v>
      </c>
      <c r="H24" s="9" t="s">
        <v>4100</v>
      </c>
      <c r="I24" s="10">
        <v>10</v>
      </c>
      <c r="J24" s="2085"/>
      <c r="K24" s="9"/>
      <c r="L24" s="458"/>
      <c r="M24" s="249"/>
      <c r="N24" s="249"/>
      <c r="O24" s="249"/>
      <c r="P24" s="249"/>
      <c r="Q24" s="249"/>
      <c r="R24" s="249"/>
      <c r="T24" s="1836"/>
      <c r="U24" s="249"/>
      <c r="V24" s="249"/>
      <c r="W24" s="249"/>
      <c r="X24" s="249"/>
      <c r="Y24" s="249"/>
    </row>
    <row r="25" spans="1:25" s="41" customFormat="1">
      <c r="A25" s="234"/>
      <c r="B25" s="1885"/>
      <c r="C25" s="24"/>
      <c r="D25" s="2059"/>
      <c r="E25" s="24"/>
      <c r="F25" s="24"/>
      <c r="G25" s="24"/>
      <c r="H25" s="24"/>
      <c r="I25" s="1048"/>
      <c r="J25" s="2078"/>
      <c r="K25" s="24"/>
      <c r="L25" s="461"/>
      <c r="M25" s="249"/>
      <c r="N25" s="249"/>
      <c r="O25" s="249"/>
      <c r="P25" s="249"/>
      <c r="Q25" s="249"/>
      <c r="R25" s="249"/>
      <c r="T25" s="1836"/>
      <c r="U25" s="249"/>
      <c r="V25" s="249"/>
      <c r="W25" s="249"/>
      <c r="X25" s="249"/>
      <c r="Y25" s="249"/>
    </row>
    <row r="26" spans="1:25" s="41" customFormat="1">
      <c r="A26" s="25" t="s">
        <v>4120</v>
      </c>
      <c r="B26" s="14">
        <v>45748</v>
      </c>
      <c r="C26" s="14">
        <v>45744</v>
      </c>
      <c r="D26" s="166" t="s">
        <v>6</v>
      </c>
      <c r="E26" s="9">
        <v>20559</v>
      </c>
      <c r="F26" s="9" t="s">
        <v>1221</v>
      </c>
      <c r="G26" s="9">
        <v>5643</v>
      </c>
      <c r="H26" s="9" t="s">
        <v>4115</v>
      </c>
      <c r="I26" s="10">
        <v>300</v>
      </c>
      <c r="J26" s="2085"/>
      <c r="K26" s="9"/>
      <c r="L26" s="458" t="s">
        <v>4405</v>
      </c>
      <c r="M26" s="249"/>
      <c r="N26" s="249"/>
      <c r="O26" s="249"/>
      <c r="P26" s="249"/>
      <c r="Q26" s="249"/>
      <c r="R26" s="249"/>
      <c r="T26" s="1836"/>
      <c r="U26" s="249"/>
      <c r="V26" s="249"/>
      <c r="W26" s="249"/>
      <c r="X26" s="249"/>
      <c r="Y26" s="249"/>
    </row>
    <row r="27" spans="1:25" s="41" customFormat="1">
      <c r="A27" s="25" t="s">
        <v>4101</v>
      </c>
      <c r="B27" s="14">
        <v>45755</v>
      </c>
      <c r="C27" s="14">
        <v>45744</v>
      </c>
      <c r="D27" s="166" t="s">
        <v>6</v>
      </c>
      <c r="E27" s="9">
        <v>20607</v>
      </c>
      <c r="F27" s="9" t="s">
        <v>1221</v>
      </c>
      <c r="G27" s="9">
        <v>5643</v>
      </c>
      <c r="H27" s="9" t="s">
        <v>4115</v>
      </c>
      <c r="I27" s="10">
        <v>200</v>
      </c>
      <c r="J27" s="2085"/>
      <c r="K27" s="9"/>
      <c r="L27" s="458" t="s">
        <v>4714</v>
      </c>
      <c r="M27" s="249"/>
      <c r="N27" s="249"/>
      <c r="O27" s="249"/>
      <c r="P27" s="249"/>
      <c r="Q27" s="249"/>
      <c r="R27" s="249"/>
      <c r="T27" s="1836"/>
      <c r="U27" s="249"/>
      <c r="V27" s="249"/>
      <c r="W27" s="249"/>
      <c r="X27" s="249"/>
      <c r="Y27" s="249"/>
    </row>
    <row r="28" spans="1:25" s="41" customFormat="1">
      <c r="A28" s="234"/>
      <c r="B28" s="1885"/>
      <c r="C28" s="1885"/>
      <c r="D28" s="2059"/>
      <c r="E28" s="24"/>
      <c r="F28" s="24"/>
      <c r="G28" s="24"/>
      <c r="H28" s="24"/>
      <c r="I28" s="1048"/>
      <c r="J28" s="2078"/>
      <c r="K28" s="24"/>
      <c r="L28" s="461"/>
      <c r="M28" s="249"/>
      <c r="N28" s="249"/>
      <c r="O28" s="249"/>
      <c r="P28" s="249"/>
      <c r="Q28" s="249"/>
      <c r="R28" s="249"/>
      <c r="T28" s="1836"/>
      <c r="U28" s="249"/>
      <c r="V28" s="249"/>
      <c r="W28" s="249"/>
      <c r="X28" s="249"/>
      <c r="Y28" s="249"/>
    </row>
    <row r="29" spans="1:25" s="41" customFormat="1">
      <c r="A29" s="25" t="s">
        <v>4792</v>
      </c>
      <c r="B29" s="14">
        <v>45755</v>
      </c>
      <c r="C29" s="14">
        <v>45755</v>
      </c>
      <c r="D29" s="166" t="s">
        <v>6</v>
      </c>
      <c r="E29" s="9">
        <v>21053</v>
      </c>
      <c r="F29" s="9" t="s">
        <v>7</v>
      </c>
      <c r="G29" s="9">
        <v>5816</v>
      </c>
      <c r="H29" s="9" t="s">
        <v>4040</v>
      </c>
      <c r="I29" s="10">
        <v>251</v>
      </c>
      <c r="J29" s="2085" t="s">
        <v>4693</v>
      </c>
      <c r="K29" s="9"/>
      <c r="L29" s="458"/>
      <c r="M29" s="249"/>
      <c r="N29" s="249"/>
      <c r="O29" s="249"/>
      <c r="P29" s="249"/>
      <c r="Q29" s="249"/>
      <c r="R29" s="249"/>
      <c r="T29" s="1836"/>
      <c r="U29" s="249"/>
      <c r="V29" s="249"/>
      <c r="W29" s="249"/>
      <c r="X29" s="249"/>
      <c r="Y29" s="249"/>
    </row>
    <row r="30" spans="1:25" s="41" customFormat="1">
      <c r="A30" s="25" t="s">
        <v>4792</v>
      </c>
      <c r="B30" s="14">
        <v>45772</v>
      </c>
      <c r="C30" s="14">
        <v>45769</v>
      </c>
      <c r="D30" s="166" t="s">
        <v>6</v>
      </c>
      <c r="E30" s="9">
        <v>21135</v>
      </c>
      <c r="F30" s="9" t="s">
        <v>7</v>
      </c>
      <c r="G30" s="9">
        <v>5817</v>
      </c>
      <c r="H30" s="9" t="s">
        <v>4040</v>
      </c>
      <c r="I30" s="10">
        <v>349</v>
      </c>
      <c r="J30" s="2085"/>
      <c r="K30" s="9"/>
      <c r="L30" s="458"/>
      <c r="M30" s="249"/>
      <c r="N30" s="249"/>
      <c r="O30" s="249"/>
      <c r="P30" s="249"/>
      <c r="Q30" s="249"/>
      <c r="R30" s="249"/>
      <c r="T30" s="1836"/>
      <c r="U30" s="249"/>
      <c r="V30" s="249"/>
      <c r="W30" s="249"/>
      <c r="X30" s="249"/>
      <c r="Y30" s="249"/>
    </row>
    <row r="31" spans="1:25" s="41" customFormat="1">
      <c r="A31" s="234"/>
      <c r="B31" s="1885"/>
      <c r="C31" s="24"/>
      <c r="D31" s="2059"/>
      <c r="E31" s="24"/>
      <c r="F31" s="24"/>
      <c r="G31" s="24"/>
      <c r="H31" s="24"/>
      <c r="I31" s="1048"/>
      <c r="J31" s="2078"/>
      <c r="K31" s="24"/>
      <c r="L31" s="461"/>
      <c r="M31" s="249"/>
      <c r="N31" s="249"/>
      <c r="O31" s="249"/>
      <c r="P31" s="249"/>
      <c r="Q31" s="249"/>
      <c r="R31" s="249"/>
      <c r="T31" s="1836"/>
      <c r="U31" s="249"/>
      <c r="V31" s="249"/>
      <c r="W31" s="249"/>
      <c r="X31" s="249"/>
      <c r="Y31" s="249"/>
    </row>
    <row r="32" spans="1:25" s="41" customFormat="1">
      <c r="A32" s="25" t="s">
        <v>4144</v>
      </c>
      <c r="B32" s="14">
        <v>45755</v>
      </c>
      <c r="C32" s="14">
        <v>45755</v>
      </c>
      <c r="D32" s="166" t="s">
        <v>6</v>
      </c>
      <c r="E32" s="9">
        <v>21086</v>
      </c>
      <c r="F32" s="9" t="s">
        <v>1115</v>
      </c>
      <c r="G32" s="9">
        <v>5817</v>
      </c>
      <c r="H32" s="9" t="s">
        <v>4721</v>
      </c>
      <c r="I32" s="10">
        <v>50</v>
      </c>
      <c r="J32" s="2085"/>
      <c r="K32" s="9"/>
      <c r="L32" s="458"/>
      <c r="M32" s="249"/>
      <c r="N32" s="249"/>
      <c r="O32" s="249"/>
      <c r="P32" s="249"/>
      <c r="Q32" s="249"/>
      <c r="R32" s="249"/>
      <c r="T32" s="1836"/>
      <c r="U32" s="249"/>
      <c r="V32" s="249"/>
      <c r="W32" s="249"/>
      <c r="X32" s="249"/>
      <c r="Y32" s="249"/>
    </row>
    <row r="33" spans="1:25" s="41" customFormat="1">
      <c r="A33" s="25"/>
      <c r="B33" s="14"/>
      <c r="C33" s="9"/>
      <c r="D33" s="166" t="s">
        <v>6</v>
      </c>
      <c r="E33" s="9"/>
      <c r="F33" s="9" t="s">
        <v>1221</v>
      </c>
      <c r="G33" s="9">
        <v>5471</v>
      </c>
      <c r="H33" s="9" t="s">
        <v>4795</v>
      </c>
      <c r="I33" s="10">
        <v>50</v>
      </c>
      <c r="J33" s="2085"/>
      <c r="K33" s="9"/>
      <c r="L33" s="458"/>
      <c r="M33" s="249"/>
      <c r="N33" s="249"/>
      <c r="O33" s="249"/>
      <c r="P33" s="249"/>
      <c r="Q33" s="249"/>
      <c r="R33" s="249"/>
      <c r="T33" s="1836"/>
      <c r="U33" s="249"/>
      <c r="V33" s="249"/>
      <c r="W33" s="249"/>
      <c r="X33" s="249"/>
      <c r="Y33" s="249"/>
    </row>
    <row r="34" spans="1:25" s="41" customFormat="1">
      <c r="A34" s="25" t="s">
        <v>4101</v>
      </c>
      <c r="B34" s="14">
        <v>45758</v>
      </c>
      <c r="C34" s="14">
        <v>45761</v>
      </c>
      <c r="D34" s="166" t="s">
        <v>6</v>
      </c>
      <c r="E34" s="9">
        <v>21095</v>
      </c>
      <c r="F34" s="9" t="s">
        <v>1115</v>
      </c>
      <c r="G34" s="9">
        <v>5641</v>
      </c>
      <c r="H34" s="9" t="s">
        <v>4562</v>
      </c>
      <c r="I34" s="10">
        <v>98</v>
      </c>
      <c r="J34" s="2085"/>
      <c r="K34" s="9"/>
      <c r="L34" s="458" t="s">
        <v>4797</v>
      </c>
      <c r="M34" s="249"/>
      <c r="N34" s="249"/>
      <c r="O34" s="249"/>
      <c r="P34" s="249"/>
      <c r="Q34" s="249"/>
      <c r="R34" s="249"/>
      <c r="T34" s="1836"/>
      <c r="U34" s="249"/>
      <c r="V34" s="249"/>
      <c r="W34" s="249"/>
      <c r="X34" s="249"/>
      <c r="Y34" s="249"/>
    </row>
    <row r="35" spans="1:25" s="41" customFormat="1">
      <c r="A35" s="25"/>
      <c r="B35" s="14"/>
      <c r="C35" s="14">
        <v>45770</v>
      </c>
      <c r="D35" s="166" t="s">
        <v>6</v>
      </c>
      <c r="E35" s="9">
        <v>21182</v>
      </c>
      <c r="F35" s="9" t="s">
        <v>1115</v>
      </c>
      <c r="G35" s="9">
        <v>5641</v>
      </c>
      <c r="H35" s="9" t="s">
        <v>4562</v>
      </c>
      <c r="I35" s="10">
        <v>120</v>
      </c>
      <c r="J35" s="2085"/>
      <c r="K35" s="9"/>
      <c r="L35" s="458"/>
      <c r="M35" s="249"/>
      <c r="N35" s="249"/>
      <c r="O35" s="249"/>
      <c r="P35" s="249"/>
      <c r="Q35" s="249"/>
      <c r="R35" s="249"/>
      <c r="T35" s="1836"/>
      <c r="U35" s="249"/>
      <c r="V35" s="249"/>
      <c r="W35" s="249"/>
      <c r="X35" s="249"/>
      <c r="Y35" s="249"/>
    </row>
    <row r="36" spans="1:25" s="41" customFormat="1">
      <c r="A36" s="25"/>
      <c r="B36" s="14"/>
      <c r="C36" s="14">
        <v>45772</v>
      </c>
      <c r="D36" s="166" t="s">
        <v>6</v>
      </c>
      <c r="E36" s="9">
        <v>21262</v>
      </c>
      <c r="F36" s="9" t="s">
        <v>3867</v>
      </c>
      <c r="G36" s="9">
        <v>5641</v>
      </c>
      <c r="H36" s="9" t="s">
        <v>4562</v>
      </c>
      <c r="I36" s="10">
        <v>82</v>
      </c>
      <c r="J36" s="2085"/>
      <c r="K36" s="9"/>
      <c r="L36" s="458"/>
      <c r="M36" s="249"/>
      <c r="N36" s="249"/>
      <c r="O36" s="249"/>
      <c r="P36" s="249"/>
      <c r="Q36" s="249"/>
      <c r="R36" s="249"/>
      <c r="T36" s="1836"/>
      <c r="U36" s="249"/>
      <c r="V36" s="249"/>
      <c r="W36" s="249"/>
      <c r="X36" s="249"/>
      <c r="Y36" s="249"/>
    </row>
    <row r="37" spans="1:25" s="41" customFormat="1">
      <c r="A37" s="25" t="s">
        <v>4101</v>
      </c>
      <c r="B37" s="14">
        <v>45758</v>
      </c>
      <c r="C37" s="14">
        <v>45755</v>
      </c>
      <c r="D37" s="166" t="s">
        <v>6</v>
      </c>
      <c r="E37" s="9">
        <v>21096</v>
      </c>
      <c r="F37" s="9" t="s">
        <v>1115</v>
      </c>
      <c r="G37" s="9">
        <v>5711</v>
      </c>
      <c r="H37" s="9" t="s">
        <v>48</v>
      </c>
      <c r="I37" s="10">
        <v>108</v>
      </c>
      <c r="J37" s="2085"/>
      <c r="K37" s="9"/>
      <c r="L37" s="458" t="s">
        <v>4798</v>
      </c>
      <c r="M37" s="249"/>
      <c r="N37" s="249"/>
      <c r="O37" s="249"/>
      <c r="P37" s="249"/>
      <c r="Q37" s="249"/>
      <c r="R37" s="249"/>
      <c r="T37" s="1836"/>
      <c r="U37" s="249"/>
      <c r="V37" s="249"/>
      <c r="W37" s="249"/>
      <c r="X37" s="249"/>
      <c r="Y37" s="249"/>
    </row>
    <row r="38" spans="1:25" s="41" customFormat="1">
      <c r="A38" s="25"/>
      <c r="B38" s="14"/>
      <c r="C38" s="14">
        <v>45757</v>
      </c>
      <c r="D38" s="166" t="s">
        <v>6</v>
      </c>
      <c r="E38" s="9">
        <v>21138</v>
      </c>
      <c r="F38" s="9" t="s">
        <v>1115</v>
      </c>
      <c r="G38" s="9">
        <v>5711</v>
      </c>
      <c r="H38" s="9" t="s">
        <v>48</v>
      </c>
      <c r="I38" s="10">
        <v>92</v>
      </c>
      <c r="J38" s="2085"/>
      <c r="K38" s="9"/>
      <c r="L38" s="458"/>
      <c r="M38" s="249"/>
      <c r="N38" s="249"/>
      <c r="O38" s="249"/>
      <c r="P38" s="249"/>
      <c r="Q38" s="249"/>
      <c r="R38" s="249"/>
      <c r="T38" s="1836"/>
      <c r="U38" s="249"/>
      <c r="V38" s="249"/>
      <c r="W38" s="249"/>
      <c r="X38" s="249"/>
      <c r="Y38" s="249"/>
    </row>
    <row r="39" spans="1:25" s="41" customFormat="1">
      <c r="A39" s="25" t="s">
        <v>4101</v>
      </c>
      <c r="B39" s="14">
        <v>45762</v>
      </c>
      <c r="C39" s="14">
        <v>45758</v>
      </c>
      <c r="D39" s="166" t="s">
        <v>6</v>
      </c>
      <c r="E39" s="9">
        <v>21123</v>
      </c>
      <c r="F39" s="9" t="s">
        <v>1115</v>
      </c>
      <c r="G39" s="9">
        <v>5828</v>
      </c>
      <c r="H39" s="9" t="s">
        <v>735</v>
      </c>
      <c r="I39" s="10">
        <v>100</v>
      </c>
      <c r="J39" s="2085"/>
      <c r="K39" s="9"/>
      <c r="L39" s="458" t="s">
        <v>4806</v>
      </c>
      <c r="M39" s="249"/>
      <c r="N39" s="249"/>
      <c r="O39" s="249"/>
      <c r="P39" s="249"/>
      <c r="Q39" s="249"/>
      <c r="R39" s="249"/>
      <c r="T39" s="1836"/>
      <c r="U39" s="249"/>
      <c r="V39" s="249"/>
      <c r="W39" s="249"/>
      <c r="X39" s="249"/>
      <c r="Y39" s="249"/>
    </row>
    <row r="40" spans="1:25" s="41" customFormat="1">
      <c r="A40" s="25" t="s">
        <v>4101</v>
      </c>
      <c r="B40" s="14">
        <v>45762</v>
      </c>
      <c r="C40" s="14">
        <v>45756</v>
      </c>
      <c r="D40" s="166" t="s">
        <v>6</v>
      </c>
      <c r="E40" s="9">
        <v>21124</v>
      </c>
      <c r="F40" s="9" t="s">
        <v>1115</v>
      </c>
      <c r="G40" s="9">
        <v>5639</v>
      </c>
      <c r="H40" s="9" t="s">
        <v>158</v>
      </c>
      <c r="I40" s="10">
        <v>60</v>
      </c>
      <c r="J40" s="2085"/>
      <c r="K40" s="9"/>
      <c r="L40" s="458" t="s">
        <v>4807</v>
      </c>
      <c r="M40" s="249"/>
      <c r="N40" s="249"/>
      <c r="O40" s="249"/>
      <c r="P40" s="249"/>
      <c r="Q40" s="249"/>
      <c r="R40" s="249"/>
      <c r="T40" s="1836"/>
      <c r="U40" s="249"/>
      <c r="V40" s="249"/>
      <c r="W40" s="249"/>
      <c r="X40" s="249"/>
      <c r="Y40" s="249"/>
    </row>
    <row r="41" spans="1:25" s="41" customFormat="1">
      <c r="A41" s="25" t="s">
        <v>4101</v>
      </c>
      <c r="B41" s="14">
        <v>45762</v>
      </c>
      <c r="C41" s="14">
        <v>45757</v>
      </c>
      <c r="D41" s="166" t="s">
        <v>6</v>
      </c>
      <c r="E41" s="9">
        <v>21125</v>
      </c>
      <c r="F41" s="9" t="s">
        <v>1115</v>
      </c>
      <c r="G41" s="9">
        <v>5638</v>
      </c>
      <c r="H41" s="9" t="s">
        <v>864</v>
      </c>
      <c r="I41" s="10">
        <v>60</v>
      </c>
      <c r="J41" s="2085"/>
      <c r="K41" s="9"/>
      <c r="L41" s="458" t="s">
        <v>4808</v>
      </c>
      <c r="M41" s="249"/>
      <c r="N41" s="249"/>
      <c r="O41" s="249"/>
      <c r="P41" s="249"/>
      <c r="Q41" s="249"/>
      <c r="R41" s="249"/>
      <c r="T41" s="1836"/>
      <c r="U41" s="249"/>
      <c r="V41" s="249"/>
      <c r="W41" s="249"/>
      <c r="X41" s="249"/>
      <c r="Y41" s="249"/>
    </row>
    <row r="42" spans="1:25" s="41" customFormat="1">
      <c r="A42" s="25" t="s">
        <v>4101</v>
      </c>
      <c r="B42" s="14">
        <v>45762</v>
      </c>
      <c r="C42" s="14">
        <v>45757</v>
      </c>
      <c r="D42" s="166" t="s">
        <v>6</v>
      </c>
      <c r="E42" s="9">
        <v>21126</v>
      </c>
      <c r="F42" s="9" t="s">
        <v>44</v>
      </c>
      <c r="G42" s="9">
        <v>5642</v>
      </c>
      <c r="H42" s="9" t="s">
        <v>4237</v>
      </c>
      <c r="I42" s="10">
        <v>60</v>
      </c>
      <c r="J42" s="2085"/>
      <c r="K42" s="9"/>
      <c r="L42" s="458" t="s">
        <v>166</v>
      </c>
      <c r="M42" s="249"/>
      <c r="N42" s="249"/>
      <c r="O42" s="249"/>
      <c r="P42" s="249"/>
      <c r="Q42" s="249"/>
      <c r="R42" s="249"/>
      <c r="T42" s="1836"/>
      <c r="U42" s="249"/>
      <c r="V42" s="249"/>
      <c r="W42" s="249"/>
      <c r="X42" s="249"/>
      <c r="Y42" s="249"/>
    </row>
    <row r="43" spans="1:25" s="41" customFormat="1">
      <c r="A43" s="25" t="s">
        <v>4101</v>
      </c>
      <c r="B43" s="14">
        <v>45763</v>
      </c>
      <c r="C43" s="14">
        <v>45756</v>
      </c>
      <c r="D43" s="166" t="s">
        <v>6</v>
      </c>
      <c r="E43" s="9">
        <v>21127</v>
      </c>
      <c r="F43" s="9" t="s">
        <v>1115</v>
      </c>
      <c r="G43" s="9">
        <v>5771</v>
      </c>
      <c r="H43" s="9" t="s">
        <v>4604</v>
      </c>
      <c r="I43" s="10">
        <v>60</v>
      </c>
      <c r="J43" s="2085"/>
      <c r="K43" s="9"/>
      <c r="L43" s="458" t="s">
        <v>4809</v>
      </c>
      <c r="M43" s="249"/>
      <c r="N43" s="249"/>
      <c r="O43" s="249"/>
      <c r="P43" s="249"/>
      <c r="Q43" s="249"/>
      <c r="R43" s="249"/>
      <c r="T43" s="1836"/>
      <c r="U43" s="249"/>
      <c r="V43" s="249"/>
      <c r="W43" s="249"/>
      <c r="X43" s="249"/>
      <c r="Y43" s="249"/>
    </row>
    <row r="44" spans="1:25" s="41" customFormat="1">
      <c r="A44" s="25" t="s">
        <v>4101</v>
      </c>
      <c r="B44" s="14">
        <v>45762</v>
      </c>
      <c r="C44" s="14">
        <v>45757</v>
      </c>
      <c r="D44" s="166" t="s">
        <v>6</v>
      </c>
      <c r="E44" s="9">
        <v>21137</v>
      </c>
      <c r="F44" s="9" t="s">
        <v>44</v>
      </c>
      <c r="G44" s="9">
        <v>5835</v>
      </c>
      <c r="H44" s="9" t="s">
        <v>3169</v>
      </c>
      <c r="I44" s="10">
        <v>60</v>
      </c>
      <c r="J44" s="2085"/>
      <c r="K44" s="9"/>
      <c r="L44" s="458" t="s">
        <v>4812</v>
      </c>
      <c r="M44" s="249"/>
      <c r="N44" s="249"/>
      <c r="O44" s="249"/>
      <c r="P44" s="249"/>
      <c r="Q44" s="249"/>
      <c r="R44" s="249"/>
      <c r="T44" s="1836"/>
      <c r="U44" s="249"/>
      <c r="V44" s="249"/>
      <c r="W44" s="249"/>
      <c r="X44" s="249"/>
      <c r="Y44" s="249"/>
    </row>
    <row r="45" spans="1:25" s="41" customFormat="1">
      <c r="A45" s="25" t="s">
        <v>4144</v>
      </c>
      <c r="B45" s="14">
        <v>45769</v>
      </c>
      <c r="C45" s="14">
        <v>45770</v>
      </c>
      <c r="D45" s="166" t="s">
        <v>6</v>
      </c>
      <c r="E45" s="9">
        <v>21175</v>
      </c>
      <c r="F45" s="9" t="s">
        <v>1115</v>
      </c>
      <c r="G45" s="9">
        <v>5252</v>
      </c>
      <c r="H45" s="9" t="s">
        <v>48</v>
      </c>
      <c r="I45" s="10">
        <v>60</v>
      </c>
      <c r="J45" s="2085"/>
      <c r="K45" s="9"/>
      <c r="L45" s="458"/>
      <c r="M45" s="249"/>
      <c r="N45" s="249"/>
      <c r="O45" s="249"/>
      <c r="P45" s="249"/>
      <c r="Q45" s="249"/>
      <c r="R45" s="249"/>
      <c r="T45" s="1836"/>
      <c r="U45" s="249"/>
      <c r="V45" s="249"/>
      <c r="W45" s="249"/>
      <c r="X45" s="249"/>
      <c r="Y45" s="249"/>
    </row>
    <row r="46" spans="1:25" s="41" customFormat="1">
      <c r="A46" s="25"/>
      <c r="B46" s="14"/>
      <c r="C46" s="14">
        <v>45758</v>
      </c>
      <c r="D46" s="166" t="s">
        <v>6</v>
      </c>
      <c r="E46" s="9">
        <v>21192</v>
      </c>
      <c r="F46" s="9" t="s">
        <v>1115</v>
      </c>
      <c r="G46" s="9">
        <v>5252</v>
      </c>
      <c r="H46" s="9" t="s">
        <v>48</v>
      </c>
      <c r="I46" s="10">
        <v>190</v>
      </c>
      <c r="J46" s="2085"/>
      <c r="K46" s="9"/>
      <c r="L46" s="458"/>
      <c r="M46" s="249"/>
      <c r="N46" s="249"/>
      <c r="O46" s="249"/>
      <c r="P46" s="249"/>
      <c r="Q46" s="249"/>
      <c r="R46" s="249"/>
      <c r="T46" s="1836"/>
      <c r="U46" s="249"/>
      <c r="V46" s="249"/>
      <c r="W46" s="249"/>
      <c r="X46" s="249"/>
      <c r="Y46" s="249"/>
    </row>
    <row r="47" spans="1:25" s="41" customFormat="1">
      <c r="A47" s="25" t="s">
        <v>4101</v>
      </c>
      <c r="B47" s="14">
        <v>45776</v>
      </c>
      <c r="C47" s="14">
        <v>45775</v>
      </c>
      <c r="D47" s="166" t="s">
        <v>6</v>
      </c>
      <c r="E47" s="9">
        <v>21252</v>
      </c>
      <c r="F47" s="9" t="s">
        <v>153</v>
      </c>
      <c r="G47" s="9">
        <v>5860</v>
      </c>
      <c r="H47" s="9" t="s">
        <v>4823</v>
      </c>
      <c r="I47" s="10">
        <v>500</v>
      </c>
      <c r="J47" s="2237" t="s">
        <v>270</v>
      </c>
      <c r="K47" s="9"/>
      <c r="L47" s="458"/>
      <c r="M47" s="249"/>
      <c r="N47" s="249"/>
      <c r="O47" s="249"/>
      <c r="P47" s="249"/>
      <c r="Q47" s="249"/>
      <c r="R47" s="249"/>
      <c r="T47" s="1836"/>
      <c r="U47" s="249"/>
      <c r="V47" s="249"/>
      <c r="W47" s="249"/>
      <c r="X47" s="249"/>
      <c r="Y47" s="249"/>
    </row>
    <row r="48" spans="1:25" s="41" customFormat="1">
      <c r="A48" s="25" t="s">
        <v>4824</v>
      </c>
      <c r="B48" s="14">
        <v>45776</v>
      </c>
      <c r="C48" s="14">
        <v>45773</v>
      </c>
      <c r="D48" s="166" t="s">
        <v>6</v>
      </c>
      <c r="E48" s="9">
        <v>21253</v>
      </c>
      <c r="F48" s="9" t="s">
        <v>1115</v>
      </c>
      <c r="G48" s="9">
        <v>5861</v>
      </c>
      <c r="H48" s="9" t="s">
        <v>83</v>
      </c>
      <c r="I48" s="10">
        <v>20</v>
      </c>
      <c r="J48" s="2084"/>
      <c r="K48" s="56"/>
      <c r="L48" s="1895"/>
      <c r="M48" s="249"/>
      <c r="N48" s="249"/>
      <c r="O48" s="249"/>
      <c r="P48" s="249"/>
      <c r="Q48" s="249"/>
      <c r="R48" s="249"/>
      <c r="T48" s="2230"/>
      <c r="U48" s="249"/>
      <c r="V48" s="249"/>
      <c r="W48" s="249"/>
      <c r="X48" s="249"/>
      <c r="Y48" s="249"/>
    </row>
    <row r="49" spans="1:25" s="41" customFormat="1">
      <c r="A49" s="234" t="s">
        <v>4120</v>
      </c>
      <c r="B49" s="1885">
        <v>45776</v>
      </c>
      <c r="C49" s="24"/>
      <c r="D49" s="2059"/>
      <c r="E49" s="24">
        <v>21265</v>
      </c>
      <c r="F49" s="24" t="s">
        <v>44</v>
      </c>
      <c r="G49" s="24">
        <v>5862</v>
      </c>
      <c r="H49" s="24" t="s">
        <v>3169</v>
      </c>
      <c r="I49" s="1048">
        <v>150</v>
      </c>
      <c r="J49" s="2078"/>
      <c r="K49" s="24"/>
      <c r="L49" s="461"/>
      <c r="M49" s="249"/>
      <c r="N49" s="249"/>
      <c r="O49" s="249"/>
      <c r="P49" s="249"/>
      <c r="Q49" s="249"/>
      <c r="R49" s="249"/>
      <c r="T49" s="1836"/>
      <c r="U49" s="249"/>
      <c r="V49" s="249"/>
      <c r="W49" s="249"/>
      <c r="X49" s="249"/>
      <c r="Y49" s="249"/>
    </row>
    <row r="50" spans="1:25" s="41" customFormat="1">
      <c r="A50" s="25" t="s">
        <v>4101</v>
      </c>
      <c r="B50" s="14">
        <v>45777</v>
      </c>
      <c r="C50" s="14">
        <v>45777</v>
      </c>
      <c r="D50" s="166" t="s">
        <v>6</v>
      </c>
      <c r="E50" s="9">
        <v>21337</v>
      </c>
      <c r="F50" s="9" t="s">
        <v>44</v>
      </c>
      <c r="G50" s="9">
        <v>5862</v>
      </c>
      <c r="H50" s="9" t="s">
        <v>3169</v>
      </c>
      <c r="I50" s="10">
        <v>20</v>
      </c>
      <c r="J50" s="2085"/>
      <c r="K50" s="9"/>
      <c r="L50" s="458"/>
      <c r="M50" s="249"/>
      <c r="N50" s="249"/>
      <c r="O50" s="249"/>
      <c r="P50" s="249"/>
      <c r="Q50" s="249"/>
      <c r="R50" s="249"/>
      <c r="T50" s="1836"/>
      <c r="U50" s="249"/>
      <c r="V50" s="249"/>
      <c r="W50" s="249"/>
      <c r="X50" s="249"/>
      <c r="Y50" s="249"/>
    </row>
    <row r="51" spans="1:25" s="41" customFormat="1">
      <c r="A51" s="25"/>
      <c r="B51" s="14"/>
      <c r="C51" s="9"/>
      <c r="D51" s="166"/>
      <c r="E51" s="9"/>
      <c r="F51" s="9" t="s">
        <v>44</v>
      </c>
      <c r="G51" s="9">
        <v>5862</v>
      </c>
      <c r="H51" s="9" t="s">
        <v>808</v>
      </c>
      <c r="I51" s="10">
        <v>40</v>
      </c>
      <c r="J51" s="2084" t="s">
        <v>4359</v>
      </c>
      <c r="K51" s="56"/>
      <c r="L51" s="1895"/>
      <c r="M51" s="249"/>
      <c r="N51" s="249"/>
      <c r="O51" s="249"/>
      <c r="P51" s="249"/>
      <c r="Q51" s="249"/>
      <c r="R51" s="249"/>
      <c r="T51" s="1836"/>
      <c r="U51" s="249"/>
      <c r="V51" s="249"/>
      <c r="W51" s="249"/>
      <c r="X51" s="249"/>
      <c r="Y51" s="249"/>
    </row>
    <row r="52" spans="1:25" s="41" customFormat="1">
      <c r="A52" s="234"/>
      <c r="B52" s="1885"/>
      <c r="C52" s="24"/>
      <c r="D52" s="2059"/>
      <c r="E52" s="24"/>
      <c r="F52" s="24"/>
      <c r="G52" s="24"/>
      <c r="H52" s="24"/>
      <c r="I52" s="1048"/>
      <c r="J52" s="2078"/>
      <c r="K52" s="24"/>
      <c r="L52" s="461"/>
      <c r="M52" s="249"/>
      <c r="N52" s="249"/>
      <c r="O52" s="249"/>
      <c r="P52" s="249"/>
      <c r="Q52" s="249"/>
      <c r="R52" s="249"/>
      <c r="T52" s="1836"/>
      <c r="U52" s="249"/>
      <c r="V52" s="249"/>
      <c r="W52" s="249"/>
      <c r="X52" s="249"/>
      <c r="Y52" s="249"/>
    </row>
    <row r="53" spans="1:25" s="41" customFormat="1">
      <c r="A53" s="234"/>
      <c r="B53" s="1885"/>
      <c r="C53" s="24"/>
      <c r="D53" s="2059"/>
      <c r="E53" s="24"/>
      <c r="F53" s="24"/>
      <c r="G53" s="24"/>
      <c r="H53" s="24"/>
      <c r="I53" s="1048"/>
      <c r="J53" s="2078"/>
      <c r="K53" s="24"/>
      <c r="L53" s="461"/>
      <c r="M53" s="249"/>
      <c r="N53" s="249"/>
      <c r="O53" s="249"/>
      <c r="P53" s="249"/>
      <c r="Q53" s="249"/>
      <c r="R53" s="249"/>
      <c r="T53" s="1836"/>
      <c r="U53" s="249"/>
      <c r="V53" s="249"/>
      <c r="W53" s="249"/>
      <c r="X53" s="249"/>
      <c r="Y53" s="249"/>
    </row>
    <row r="54" spans="1:25" s="41" customFormat="1">
      <c r="A54" s="234"/>
      <c r="B54" s="1885"/>
      <c r="C54" s="24"/>
      <c r="D54" s="2059"/>
      <c r="E54" s="24"/>
      <c r="F54" s="24"/>
      <c r="G54" s="24"/>
      <c r="H54" s="24"/>
      <c r="I54" s="1048"/>
      <c r="J54" s="2078"/>
      <c r="K54" s="24"/>
      <c r="L54" s="461"/>
      <c r="M54" s="249"/>
      <c r="N54" s="249"/>
      <c r="O54" s="249"/>
      <c r="P54" s="249"/>
      <c r="Q54" s="249"/>
      <c r="R54" s="249"/>
      <c r="T54" s="1836"/>
      <c r="U54" s="249"/>
      <c r="V54" s="249"/>
      <c r="W54" s="249"/>
      <c r="X54" s="249"/>
      <c r="Y54" s="249"/>
    </row>
    <row r="55" spans="1:25" s="41" customFormat="1" ht="21.75" customHeight="1">
      <c r="A55" s="2549" t="s">
        <v>2000</v>
      </c>
      <c r="B55" s="2550"/>
      <c r="C55" s="2550"/>
      <c r="D55" s="2550"/>
      <c r="E55" s="2550"/>
      <c r="F55" s="2550"/>
      <c r="G55" s="2550"/>
      <c r="H55" s="2550"/>
      <c r="I55" s="2550"/>
      <c r="J55" s="2550"/>
      <c r="K55" s="2550"/>
      <c r="L55" s="2551"/>
      <c r="M55" s="249"/>
      <c r="N55" s="249"/>
      <c r="O55" s="249"/>
      <c r="P55" s="249"/>
      <c r="Q55" s="249"/>
      <c r="R55" s="249"/>
      <c r="T55" s="1836"/>
      <c r="U55" s="249"/>
      <c r="V55" s="249"/>
      <c r="W55" s="249"/>
      <c r="X55" s="249"/>
      <c r="Y55" s="249"/>
    </row>
    <row r="56" spans="1:25" s="41" customFormat="1">
      <c r="A56" s="25" t="s">
        <v>4101</v>
      </c>
      <c r="B56" s="14">
        <v>45778</v>
      </c>
      <c r="C56" s="14">
        <v>45769</v>
      </c>
      <c r="D56" s="166" t="s">
        <v>6</v>
      </c>
      <c r="E56" s="9">
        <v>20665</v>
      </c>
      <c r="F56" s="9" t="s">
        <v>1221</v>
      </c>
      <c r="G56" s="9">
        <v>5643</v>
      </c>
      <c r="H56" s="9" t="s">
        <v>4115</v>
      </c>
      <c r="I56" s="10">
        <v>200</v>
      </c>
      <c r="J56" s="2085" t="s">
        <v>2000</v>
      </c>
      <c r="K56" s="9"/>
      <c r="L56" s="458" t="s">
        <v>4733</v>
      </c>
      <c r="M56" s="249"/>
      <c r="N56" s="249"/>
      <c r="O56" s="249"/>
      <c r="P56" s="249"/>
      <c r="Q56" s="249"/>
      <c r="R56" s="249"/>
      <c r="T56" s="1836"/>
      <c r="U56" s="249"/>
      <c r="V56" s="249"/>
      <c r="W56" s="249"/>
      <c r="X56" s="249"/>
      <c r="Y56" s="249"/>
    </row>
    <row r="57" spans="1:25">
      <c r="A57" s="25" t="s">
        <v>4120</v>
      </c>
      <c r="B57" s="14">
        <v>45776</v>
      </c>
      <c r="C57" s="14">
        <v>45769</v>
      </c>
      <c r="D57" s="166" t="s">
        <v>6</v>
      </c>
      <c r="E57" s="9">
        <v>20735</v>
      </c>
      <c r="F57" s="9" t="s">
        <v>2504</v>
      </c>
      <c r="G57" s="9">
        <v>5643</v>
      </c>
      <c r="H57" s="9" t="s">
        <v>4390</v>
      </c>
      <c r="I57" s="10">
        <v>300</v>
      </c>
      <c r="J57" s="2085" t="s">
        <v>2000</v>
      </c>
      <c r="K57" s="9"/>
      <c r="L57" s="458" t="s">
        <v>4755</v>
      </c>
    </row>
    <row r="58" spans="1:25">
      <c r="A58" s="25" t="s">
        <v>4120</v>
      </c>
      <c r="B58" s="14">
        <v>45783</v>
      </c>
      <c r="C58" s="14">
        <v>45769</v>
      </c>
      <c r="D58" s="166" t="s">
        <v>6</v>
      </c>
      <c r="E58" s="9">
        <v>20737</v>
      </c>
      <c r="F58" s="9" t="s">
        <v>1221</v>
      </c>
      <c r="G58" s="9">
        <v>5643</v>
      </c>
      <c r="H58" s="9" t="s">
        <v>4115</v>
      </c>
      <c r="I58" s="10">
        <v>300</v>
      </c>
      <c r="J58" s="2085" t="s">
        <v>2000</v>
      </c>
      <c r="K58" s="9"/>
      <c r="L58" s="458" t="s">
        <v>4755</v>
      </c>
    </row>
    <row r="59" spans="1:25">
      <c r="A59" s="234"/>
      <c r="B59" s="1885"/>
      <c r="C59" s="24"/>
      <c r="D59" s="2059"/>
      <c r="E59" s="24"/>
      <c r="F59" s="24"/>
      <c r="G59" s="24"/>
      <c r="H59" s="24"/>
      <c r="I59" s="1048"/>
      <c r="J59" s="2078"/>
      <c r="K59" s="24"/>
      <c r="L59" s="461"/>
    </row>
    <row r="60" spans="1:25">
      <c r="A60" s="337"/>
      <c r="B60" s="5"/>
      <c r="C60" s="5"/>
      <c r="D60" s="2186"/>
      <c r="E60" s="5"/>
      <c r="F60" s="5"/>
      <c r="G60" s="5"/>
      <c r="H60" s="5"/>
      <c r="I60" s="1504"/>
      <c r="J60" s="5"/>
      <c r="K60" s="5"/>
    </row>
    <row r="61" spans="1:25" s="41" customFormat="1">
      <c r="A61" s="25" t="s">
        <v>4120</v>
      </c>
      <c r="B61" s="14">
        <v>45778</v>
      </c>
      <c r="C61" s="14">
        <v>45773</v>
      </c>
      <c r="D61" s="166" t="s">
        <v>6</v>
      </c>
      <c r="E61" s="9">
        <v>20681</v>
      </c>
      <c r="F61" s="9" t="s">
        <v>1115</v>
      </c>
      <c r="G61" s="9">
        <v>5688</v>
      </c>
      <c r="H61" s="9" t="s">
        <v>4123</v>
      </c>
      <c r="I61" s="10">
        <v>50</v>
      </c>
      <c r="J61" s="2085"/>
      <c r="K61" s="9"/>
      <c r="L61" s="458" t="s">
        <v>4404</v>
      </c>
      <c r="M61" s="249"/>
      <c r="N61" s="249"/>
      <c r="O61" s="249"/>
      <c r="P61" s="249"/>
      <c r="Q61" s="249"/>
      <c r="R61" s="249"/>
      <c r="T61" s="1836"/>
      <c r="U61" s="249"/>
      <c r="V61" s="249"/>
      <c r="W61" s="249"/>
      <c r="X61" s="249"/>
      <c r="Y61" s="249"/>
    </row>
    <row r="62" spans="1:25" s="41" customFormat="1">
      <c r="A62" s="25" t="s">
        <v>4101</v>
      </c>
      <c r="B62" s="14">
        <v>45776</v>
      </c>
      <c r="C62" s="14">
        <v>45772</v>
      </c>
      <c r="D62" s="166" t="s">
        <v>6</v>
      </c>
      <c r="E62" s="9">
        <v>21064</v>
      </c>
      <c r="F62" s="9" t="s">
        <v>1115</v>
      </c>
      <c r="G62" s="9">
        <v>5688</v>
      </c>
      <c r="H62" s="9" t="s">
        <v>4123</v>
      </c>
      <c r="I62" s="10">
        <v>10</v>
      </c>
      <c r="J62" s="2085"/>
      <c r="K62" s="9"/>
      <c r="L62" s="458" t="s">
        <v>4713</v>
      </c>
      <c r="M62" s="249"/>
      <c r="N62" s="249"/>
      <c r="O62" s="249"/>
      <c r="P62" s="249"/>
      <c r="Q62" s="249"/>
      <c r="R62" s="249"/>
      <c r="T62" s="1836"/>
      <c r="U62" s="249"/>
      <c r="V62" s="249"/>
      <c r="W62" s="249"/>
      <c r="X62" s="249"/>
      <c r="Y62" s="249"/>
    </row>
    <row r="63" spans="1:25" s="41" customFormat="1">
      <c r="A63" s="234" t="s">
        <v>4120</v>
      </c>
      <c r="B63" s="1885">
        <v>45784</v>
      </c>
      <c r="C63" s="24"/>
      <c r="D63" s="2059"/>
      <c r="E63" s="771">
        <v>21097</v>
      </c>
      <c r="F63" s="24" t="s">
        <v>1115</v>
      </c>
      <c r="G63" s="24">
        <v>5688</v>
      </c>
      <c r="H63" s="24" t="s">
        <v>4123</v>
      </c>
      <c r="I63" s="1048">
        <v>50</v>
      </c>
      <c r="J63" s="2078" t="s">
        <v>2000</v>
      </c>
      <c r="K63" s="24"/>
      <c r="L63" s="461" t="s">
        <v>4404</v>
      </c>
      <c r="M63" s="249"/>
      <c r="N63" s="249"/>
      <c r="O63" s="249"/>
      <c r="P63" s="249"/>
      <c r="Q63" s="249"/>
      <c r="R63" s="249"/>
      <c r="T63" s="1836"/>
      <c r="U63" s="249"/>
      <c r="V63" s="249"/>
      <c r="W63" s="249"/>
      <c r="X63" s="249"/>
      <c r="Y63" s="249"/>
    </row>
    <row r="64" spans="1:25" s="41" customFormat="1">
      <c r="A64" s="234"/>
      <c r="B64" s="1885"/>
      <c r="C64" s="24"/>
      <c r="D64" s="2059"/>
      <c r="E64" s="24"/>
      <c r="F64" s="24"/>
      <c r="G64" s="24"/>
      <c r="H64" s="24"/>
      <c r="I64" s="1048"/>
      <c r="J64" s="2078"/>
      <c r="K64" s="24"/>
      <c r="L64" s="461"/>
      <c r="M64" s="249"/>
      <c r="N64" s="249"/>
      <c r="O64" s="249"/>
      <c r="P64" s="249"/>
      <c r="Q64" s="249"/>
      <c r="R64" s="249"/>
      <c r="T64" s="1836"/>
      <c r="U64" s="249"/>
      <c r="V64" s="249"/>
      <c r="W64" s="249"/>
      <c r="X64" s="249"/>
      <c r="Y64" s="249"/>
    </row>
    <row r="65" spans="1:25" s="41" customFormat="1">
      <c r="A65" s="234"/>
      <c r="B65" s="1885"/>
      <c r="C65" s="24"/>
      <c r="D65" s="2059"/>
      <c r="E65" s="24"/>
      <c r="F65" s="24"/>
      <c r="G65" s="24"/>
      <c r="H65" s="24"/>
      <c r="I65" s="1048"/>
      <c r="J65" s="2078"/>
      <c r="K65" s="24"/>
      <c r="L65" s="461"/>
      <c r="M65" s="249"/>
      <c r="N65" s="249"/>
      <c r="O65" s="249"/>
      <c r="P65" s="249"/>
      <c r="Q65" s="249"/>
      <c r="R65" s="249"/>
      <c r="T65" s="1836"/>
      <c r="U65" s="249"/>
      <c r="V65" s="249"/>
      <c r="W65" s="249"/>
      <c r="X65" s="249"/>
      <c r="Y65" s="249"/>
    </row>
    <row r="66" spans="1:25" s="41" customFormat="1">
      <c r="A66" s="25" t="s">
        <v>4120</v>
      </c>
      <c r="B66" s="14">
        <v>45775</v>
      </c>
      <c r="C66" s="14">
        <v>45754</v>
      </c>
      <c r="D66" s="166" t="s">
        <v>6</v>
      </c>
      <c r="E66" s="9">
        <v>20683</v>
      </c>
      <c r="F66" s="9" t="s">
        <v>4102</v>
      </c>
      <c r="G66" s="9">
        <v>5654</v>
      </c>
      <c r="H66" s="9" t="s">
        <v>4391</v>
      </c>
      <c r="I66" s="10">
        <v>100</v>
      </c>
      <c r="J66" s="2085"/>
      <c r="K66" s="9"/>
      <c r="L66" s="458" t="s">
        <v>4699</v>
      </c>
      <c r="M66" s="249"/>
      <c r="N66" s="249"/>
      <c r="O66" s="249"/>
      <c r="P66" s="249"/>
      <c r="Q66" s="249"/>
      <c r="R66" s="249"/>
      <c r="T66" s="1836"/>
      <c r="U66" s="249"/>
      <c r="V66" s="249"/>
      <c r="W66" s="249"/>
      <c r="X66" s="249"/>
      <c r="Y66" s="249"/>
    </row>
    <row r="67" spans="1:25" s="41" customFormat="1">
      <c r="A67" s="25" t="s">
        <v>4120</v>
      </c>
      <c r="B67" s="14">
        <v>45783</v>
      </c>
      <c r="C67" s="14">
        <v>45747</v>
      </c>
      <c r="D67" s="166" t="s">
        <v>6</v>
      </c>
      <c r="E67" s="9">
        <v>20736</v>
      </c>
      <c r="F67" s="9" t="s">
        <v>4102</v>
      </c>
      <c r="G67" s="9">
        <v>5654</v>
      </c>
      <c r="H67" s="9" t="s">
        <v>4391</v>
      </c>
      <c r="I67" s="10">
        <v>100</v>
      </c>
      <c r="J67" s="2085"/>
      <c r="K67" s="9"/>
      <c r="L67" s="458" t="s">
        <v>4699</v>
      </c>
      <c r="M67" s="249"/>
      <c r="N67" s="249"/>
      <c r="O67" s="249"/>
      <c r="P67" s="249"/>
      <c r="Q67" s="249"/>
      <c r="R67" s="249"/>
      <c r="T67" s="1836"/>
      <c r="U67" s="249"/>
      <c r="V67" s="249"/>
      <c r="W67" s="249"/>
      <c r="X67" s="249"/>
      <c r="Y67" s="249"/>
    </row>
    <row r="68" spans="1:25" s="41" customFormat="1">
      <c r="A68" s="25" t="s">
        <v>4120</v>
      </c>
      <c r="B68" s="14">
        <v>45784</v>
      </c>
      <c r="C68" s="14">
        <v>45772</v>
      </c>
      <c r="D68" s="166" t="s">
        <v>6</v>
      </c>
      <c r="E68" s="9">
        <v>21099</v>
      </c>
      <c r="F68" s="9" t="s">
        <v>4102</v>
      </c>
      <c r="G68" s="9">
        <v>5654</v>
      </c>
      <c r="H68" s="9" t="s">
        <v>4103</v>
      </c>
      <c r="I68" s="10">
        <v>100</v>
      </c>
      <c r="J68" s="2084" t="s">
        <v>2000</v>
      </c>
      <c r="K68" s="56"/>
      <c r="L68" s="1895" t="s">
        <v>4699</v>
      </c>
      <c r="M68" s="249"/>
      <c r="N68" s="249"/>
      <c r="O68" s="249"/>
      <c r="P68" s="249"/>
      <c r="Q68" s="249"/>
      <c r="R68" s="249"/>
      <c r="T68" s="1836"/>
      <c r="U68" s="249"/>
      <c r="V68" s="249"/>
      <c r="W68" s="249"/>
      <c r="X68" s="249"/>
      <c r="Y68" s="249"/>
    </row>
    <row r="69" spans="1:25" s="41" customFormat="1">
      <c r="A69" s="25" t="s">
        <v>4101</v>
      </c>
      <c r="B69" s="14">
        <v>45783</v>
      </c>
      <c r="C69" s="14">
        <v>45769</v>
      </c>
      <c r="D69" s="166" t="s">
        <v>6</v>
      </c>
      <c r="E69" s="9">
        <v>21155</v>
      </c>
      <c r="F69" s="9" t="s">
        <v>4102</v>
      </c>
      <c r="G69" s="9">
        <v>5654</v>
      </c>
      <c r="H69" s="9" t="s">
        <v>4391</v>
      </c>
      <c r="I69" s="10">
        <v>20</v>
      </c>
      <c r="J69" s="2085" t="s">
        <v>2000</v>
      </c>
      <c r="K69" s="9"/>
      <c r="L69" s="458" t="s">
        <v>4814</v>
      </c>
      <c r="M69" s="249"/>
      <c r="N69" s="249"/>
      <c r="O69" s="249"/>
      <c r="P69" s="249"/>
      <c r="Q69" s="249"/>
      <c r="R69" s="249"/>
      <c r="T69" s="1836"/>
      <c r="U69" s="249"/>
      <c r="V69" s="249"/>
      <c r="W69" s="249"/>
      <c r="X69" s="249"/>
      <c r="Y69" s="249"/>
    </row>
    <row r="70" spans="1:25" s="41" customFormat="1">
      <c r="A70" s="234"/>
      <c r="B70" s="1885"/>
      <c r="C70" s="24"/>
      <c r="D70" s="2059"/>
      <c r="E70" s="24"/>
      <c r="F70" s="24"/>
      <c r="G70" s="24"/>
      <c r="H70" s="24"/>
      <c r="I70" s="1048"/>
      <c r="J70" s="2078"/>
      <c r="K70" s="24"/>
      <c r="L70" s="461"/>
      <c r="M70" s="249"/>
      <c r="N70" s="249"/>
      <c r="O70" s="249"/>
      <c r="P70" s="249"/>
      <c r="Q70" s="249"/>
      <c r="R70" s="249"/>
      <c r="T70" s="1836"/>
      <c r="U70" s="249"/>
      <c r="V70" s="249"/>
      <c r="W70" s="249"/>
      <c r="X70" s="249"/>
      <c r="Y70" s="249"/>
    </row>
    <row r="71" spans="1:25" s="41" customFormat="1">
      <c r="A71" s="25" t="s">
        <v>4120</v>
      </c>
      <c r="B71" s="14">
        <v>45778</v>
      </c>
      <c r="C71" s="14">
        <v>45754</v>
      </c>
      <c r="D71" s="166" t="s">
        <v>6</v>
      </c>
      <c r="E71" s="9">
        <v>20686</v>
      </c>
      <c r="F71" s="9" t="s">
        <v>1221</v>
      </c>
      <c r="G71" s="9">
        <v>5652</v>
      </c>
      <c r="H71" s="9" t="s">
        <v>4100</v>
      </c>
      <c r="I71" s="10">
        <v>100</v>
      </c>
      <c r="J71" s="2085"/>
      <c r="K71" s="9"/>
      <c r="L71" s="458" t="s">
        <v>4741</v>
      </c>
      <c r="M71" s="249"/>
      <c r="N71" s="249"/>
      <c r="O71" s="249"/>
      <c r="P71" s="249"/>
      <c r="Q71" s="249"/>
      <c r="R71" s="249"/>
      <c r="T71" s="1836"/>
      <c r="U71" s="249"/>
      <c r="V71" s="249"/>
      <c r="W71" s="249"/>
      <c r="X71" s="249"/>
      <c r="Y71" s="249"/>
    </row>
    <row r="72" spans="1:25" s="41" customFormat="1">
      <c r="A72" s="977" t="s">
        <v>4120</v>
      </c>
      <c r="B72" s="2199">
        <v>45778</v>
      </c>
      <c r="C72" s="2200"/>
      <c r="D72" s="2201"/>
      <c r="E72" s="2225">
        <v>20688</v>
      </c>
      <c r="F72" s="2200" t="s">
        <v>1221</v>
      </c>
      <c r="G72" s="2200">
        <v>5653</v>
      </c>
      <c r="H72" s="2200" t="s">
        <v>4100</v>
      </c>
      <c r="I72" s="2202">
        <v>15</v>
      </c>
      <c r="J72" s="2203" t="s">
        <v>4151</v>
      </c>
      <c r="K72" s="2200" t="s">
        <v>4771</v>
      </c>
      <c r="L72" s="979" t="s">
        <v>4741</v>
      </c>
      <c r="M72" s="249"/>
      <c r="N72" s="249"/>
      <c r="O72" s="249"/>
      <c r="P72" s="249"/>
      <c r="Q72" s="249"/>
      <c r="R72" s="249"/>
      <c r="T72" s="1836"/>
      <c r="U72" s="249"/>
      <c r="V72" s="249"/>
      <c r="W72" s="249"/>
      <c r="X72" s="249"/>
      <c r="Y72" s="249"/>
    </row>
    <row r="73" spans="1:25" s="41" customFormat="1">
      <c r="A73" s="25" t="s">
        <v>4120</v>
      </c>
      <c r="B73" s="14">
        <v>45783</v>
      </c>
      <c r="C73" s="14">
        <v>45754</v>
      </c>
      <c r="D73" s="166" t="s">
        <v>6</v>
      </c>
      <c r="E73" s="9">
        <v>20734</v>
      </c>
      <c r="F73" s="9" t="s">
        <v>2504</v>
      </c>
      <c r="G73" s="9">
        <v>5652</v>
      </c>
      <c r="H73" s="9" t="s">
        <v>4494</v>
      </c>
      <c r="I73" s="10">
        <v>100</v>
      </c>
      <c r="J73" s="2085"/>
      <c r="K73" s="9"/>
      <c r="L73" s="458" t="s">
        <v>4754</v>
      </c>
      <c r="M73" s="249"/>
      <c r="N73" s="249"/>
      <c r="O73" s="249"/>
      <c r="P73" s="249"/>
      <c r="Q73" s="249"/>
      <c r="R73" s="249"/>
      <c r="T73" s="1836"/>
      <c r="U73" s="249"/>
      <c r="V73" s="249"/>
      <c r="W73" s="249"/>
      <c r="X73" s="249"/>
      <c r="Y73" s="249"/>
    </row>
    <row r="74" spans="1:25" s="41" customFormat="1">
      <c r="A74" s="25" t="s">
        <v>4101</v>
      </c>
      <c r="B74" s="14">
        <v>45783</v>
      </c>
      <c r="C74" s="14">
        <v>45769</v>
      </c>
      <c r="D74" s="166" t="s">
        <v>6</v>
      </c>
      <c r="E74" s="9">
        <v>21063</v>
      </c>
      <c r="F74" s="9" t="s">
        <v>1221</v>
      </c>
      <c r="G74" s="9">
        <v>5643</v>
      </c>
      <c r="H74" s="9" t="s">
        <v>4100</v>
      </c>
      <c r="I74" s="10">
        <v>100</v>
      </c>
      <c r="J74" s="2085" t="s">
        <v>2000</v>
      </c>
      <c r="K74" s="9"/>
      <c r="L74" s="458" t="s">
        <v>4625</v>
      </c>
      <c r="M74" s="249"/>
      <c r="N74" s="249"/>
      <c r="O74" s="249"/>
      <c r="P74" s="249"/>
      <c r="Q74" s="249"/>
      <c r="R74" s="249"/>
      <c r="T74" s="1836"/>
      <c r="U74" s="249"/>
      <c r="V74" s="249"/>
      <c r="W74" s="249"/>
      <c r="X74" s="249"/>
      <c r="Y74" s="249"/>
    </row>
    <row r="75" spans="1:25" s="41" customFormat="1">
      <c r="A75" s="25" t="s">
        <v>4120</v>
      </c>
      <c r="B75" s="14">
        <v>45784</v>
      </c>
      <c r="C75" s="14">
        <v>45772</v>
      </c>
      <c r="D75" s="166" t="s">
        <v>6</v>
      </c>
      <c r="E75" s="9">
        <v>21100</v>
      </c>
      <c r="F75" s="9" t="s">
        <v>1221</v>
      </c>
      <c r="G75" s="9">
        <v>5652</v>
      </c>
      <c r="H75" s="9" t="s">
        <v>4100</v>
      </c>
      <c r="I75" s="10">
        <v>200</v>
      </c>
      <c r="J75" s="2084" t="s">
        <v>2000</v>
      </c>
      <c r="K75" s="56"/>
      <c r="L75" s="1895" t="s">
        <v>4799</v>
      </c>
      <c r="M75" s="249"/>
      <c r="N75" s="249"/>
      <c r="O75" s="249"/>
      <c r="P75" s="249"/>
      <c r="Q75" s="249"/>
      <c r="R75" s="249"/>
      <c r="T75" s="1836"/>
      <c r="U75" s="249"/>
      <c r="V75" s="249"/>
      <c r="W75" s="249"/>
      <c r="X75" s="249"/>
      <c r="Y75" s="249"/>
    </row>
    <row r="76" spans="1:25" s="41" customFormat="1">
      <c r="A76" s="234"/>
      <c r="B76" s="1885"/>
      <c r="C76" s="24"/>
      <c r="D76" s="2059"/>
      <c r="E76" s="24"/>
      <c r="F76" s="24"/>
      <c r="G76" s="24"/>
      <c r="H76" s="24"/>
      <c r="I76" s="1048"/>
      <c r="J76" s="2078"/>
      <c r="K76" s="24"/>
      <c r="L76" s="461"/>
      <c r="M76" s="249"/>
      <c r="N76" s="249"/>
      <c r="O76" s="249"/>
      <c r="P76" s="249"/>
      <c r="Q76" s="249"/>
      <c r="R76" s="249"/>
      <c r="T76" s="1836"/>
      <c r="U76" s="249"/>
      <c r="V76" s="249"/>
      <c r="W76" s="249"/>
      <c r="X76" s="249"/>
      <c r="Y76" s="249"/>
    </row>
    <row r="77" spans="1:25" s="41" customFormat="1">
      <c r="A77" s="25" t="s">
        <v>4101</v>
      </c>
      <c r="B77" s="14">
        <v>45764</v>
      </c>
      <c r="C77" s="14">
        <v>45775</v>
      </c>
      <c r="D77" s="166" t="s">
        <v>6</v>
      </c>
      <c r="E77" s="9">
        <v>21067</v>
      </c>
      <c r="F77" s="9" t="s">
        <v>1115</v>
      </c>
      <c r="G77" s="9">
        <v>5307</v>
      </c>
      <c r="H77" s="9" t="s">
        <v>739</v>
      </c>
      <c r="I77" s="10">
        <v>100</v>
      </c>
      <c r="J77" s="2085"/>
      <c r="K77" s="9"/>
      <c r="L77" s="458" t="s">
        <v>4433</v>
      </c>
      <c r="M77" s="249"/>
      <c r="N77" s="249"/>
      <c r="O77" s="249"/>
      <c r="P77" s="249"/>
      <c r="Q77" s="249"/>
      <c r="R77" s="249"/>
      <c r="T77" s="1836"/>
      <c r="U77" s="249"/>
      <c r="V77" s="249"/>
      <c r="W77" s="249"/>
      <c r="X77" s="249"/>
      <c r="Y77" s="249"/>
    </row>
    <row r="78" spans="1:25" s="41" customFormat="1">
      <c r="A78" s="25" t="s">
        <v>4144</v>
      </c>
      <c r="B78" s="14">
        <v>45777</v>
      </c>
      <c r="C78" s="14">
        <v>45775</v>
      </c>
      <c r="D78" s="166" t="s">
        <v>6</v>
      </c>
      <c r="E78" s="9">
        <v>21317</v>
      </c>
      <c r="F78" s="9" t="s">
        <v>1115</v>
      </c>
      <c r="G78" s="9">
        <v>5639</v>
      </c>
      <c r="H78" s="9" t="s">
        <v>158</v>
      </c>
      <c r="I78" s="10">
        <v>50</v>
      </c>
      <c r="J78" s="2085"/>
      <c r="K78" s="9"/>
      <c r="L78" s="458"/>
      <c r="M78" s="249"/>
      <c r="N78" s="249"/>
      <c r="O78" s="249"/>
      <c r="P78" s="249"/>
      <c r="Q78" s="249"/>
      <c r="R78" s="249"/>
      <c r="T78" s="1836"/>
      <c r="U78" s="249"/>
      <c r="V78" s="249"/>
      <c r="W78" s="249"/>
      <c r="X78" s="249"/>
      <c r="Y78" s="249"/>
    </row>
    <row r="79" spans="1:25" s="41" customFormat="1">
      <c r="A79" s="234" t="s">
        <v>4101</v>
      </c>
      <c r="B79" s="1885">
        <v>45783</v>
      </c>
      <c r="C79" s="24"/>
      <c r="D79" s="2059"/>
      <c r="E79" s="24">
        <v>21349</v>
      </c>
      <c r="F79" s="24" t="s">
        <v>1115</v>
      </c>
      <c r="G79" s="24">
        <v>5644</v>
      </c>
      <c r="H79" s="24" t="s">
        <v>4097</v>
      </c>
      <c r="I79" s="1048">
        <v>54</v>
      </c>
      <c r="J79" s="2078"/>
      <c r="K79" s="24"/>
      <c r="L79" s="461"/>
      <c r="M79" s="249"/>
      <c r="N79" s="249"/>
      <c r="O79" s="249"/>
      <c r="P79" s="249"/>
      <c r="Q79" s="249"/>
      <c r="R79" s="249"/>
      <c r="T79" s="1836"/>
      <c r="U79" s="249"/>
      <c r="V79" s="249"/>
      <c r="W79" s="249"/>
      <c r="X79" s="249"/>
      <c r="Y79" s="249"/>
    </row>
    <row r="80" spans="1:25" s="41" customFormat="1">
      <c r="A80" s="234" t="s">
        <v>4101</v>
      </c>
      <c r="B80" s="1885">
        <v>45783</v>
      </c>
      <c r="C80" s="24"/>
      <c r="D80" s="2059"/>
      <c r="E80" s="24">
        <v>21376</v>
      </c>
      <c r="F80" s="24" t="s">
        <v>1115</v>
      </c>
      <c r="G80" s="24">
        <v>5670</v>
      </c>
      <c r="H80" s="24" t="s">
        <v>4606</v>
      </c>
      <c r="I80" s="1048">
        <v>60</v>
      </c>
      <c r="J80" s="2078"/>
      <c r="K80" s="24"/>
      <c r="L80" s="461"/>
      <c r="M80" s="249"/>
      <c r="N80" s="249"/>
      <c r="O80" s="249"/>
      <c r="P80" s="249"/>
      <c r="Q80" s="249"/>
      <c r="R80" s="249"/>
      <c r="T80" s="1836"/>
      <c r="U80" s="249"/>
      <c r="V80" s="249"/>
      <c r="W80" s="249"/>
      <c r="X80" s="249"/>
      <c r="Y80" s="249"/>
    </row>
    <row r="81" spans="1:25" s="41" customFormat="1">
      <c r="A81" s="234" t="s">
        <v>4101</v>
      </c>
      <c r="B81" s="1885">
        <v>45783</v>
      </c>
      <c r="C81" s="24"/>
      <c r="D81" s="2059"/>
      <c r="E81" s="24">
        <v>21377</v>
      </c>
      <c r="F81" s="24" t="s">
        <v>1115</v>
      </c>
      <c r="G81" s="24">
        <v>5638</v>
      </c>
      <c r="H81" s="24" t="s">
        <v>864</v>
      </c>
      <c r="I81" s="1048">
        <v>60</v>
      </c>
      <c r="J81" s="2078"/>
      <c r="K81" s="24"/>
      <c r="L81" s="461"/>
      <c r="M81" s="249"/>
      <c r="N81" s="249"/>
      <c r="O81" s="249"/>
      <c r="P81" s="249"/>
      <c r="Q81" s="249"/>
      <c r="R81" s="249"/>
      <c r="T81" s="1836"/>
      <c r="U81" s="249"/>
      <c r="V81" s="249"/>
      <c r="W81" s="249"/>
      <c r="X81" s="249"/>
      <c r="Y81" s="249"/>
    </row>
    <row r="82" spans="1:25" s="41" customFormat="1">
      <c r="A82" s="234" t="s">
        <v>4101</v>
      </c>
      <c r="B82" s="1885">
        <v>45783</v>
      </c>
      <c r="C82" s="24"/>
      <c r="D82" s="2059"/>
      <c r="E82" s="24">
        <v>21378</v>
      </c>
      <c r="F82" s="24" t="s">
        <v>44</v>
      </c>
      <c r="G82" s="24">
        <v>5761</v>
      </c>
      <c r="H82" s="24" t="s">
        <v>19</v>
      </c>
      <c r="I82" s="1048">
        <v>60</v>
      </c>
      <c r="J82" s="2078" t="s">
        <v>4386</v>
      </c>
      <c r="K82" s="24"/>
      <c r="L82" s="461"/>
      <c r="M82" s="249"/>
      <c r="N82" s="249"/>
      <c r="O82" s="249"/>
      <c r="P82" s="249"/>
      <c r="Q82" s="249"/>
      <c r="R82" s="249"/>
      <c r="T82" s="1836"/>
      <c r="U82" s="249"/>
      <c r="V82" s="249"/>
      <c r="W82" s="249"/>
      <c r="X82" s="249"/>
      <c r="Y82" s="249"/>
    </row>
    <row r="83" spans="1:25" s="41" customFormat="1">
      <c r="A83" s="234"/>
      <c r="B83" s="1885"/>
      <c r="C83" s="24"/>
      <c r="D83" s="2059"/>
      <c r="E83" s="24"/>
      <c r="F83" s="24"/>
      <c r="G83" s="24"/>
      <c r="H83" s="24"/>
      <c r="I83" s="1048"/>
      <c r="J83" s="2078"/>
      <c r="K83" s="24"/>
      <c r="L83" s="461"/>
      <c r="M83" s="249"/>
      <c r="N83" s="249"/>
      <c r="O83" s="249"/>
      <c r="P83" s="249"/>
      <c r="Q83" s="249"/>
      <c r="R83" s="249"/>
      <c r="T83" s="1836"/>
      <c r="U83" s="249"/>
      <c r="V83" s="249"/>
      <c r="W83" s="249"/>
      <c r="X83" s="249"/>
      <c r="Y83" s="249"/>
    </row>
    <row r="84" spans="1:25" s="41" customFormat="1">
      <c r="A84" s="234"/>
      <c r="B84" s="1885"/>
      <c r="C84" s="24"/>
      <c r="D84" s="2059"/>
      <c r="E84" s="24"/>
      <c r="F84" s="24"/>
      <c r="G84" s="24"/>
      <c r="H84" s="24"/>
      <c r="I84" s="1048"/>
      <c r="J84" s="2078"/>
      <c r="K84" s="24"/>
      <c r="L84" s="461"/>
      <c r="M84" s="249"/>
      <c r="N84" s="249"/>
      <c r="O84" s="249"/>
      <c r="P84" s="249"/>
      <c r="Q84" s="249"/>
      <c r="R84" s="249"/>
      <c r="T84" s="1836"/>
      <c r="U84" s="249"/>
      <c r="V84" s="249"/>
      <c r="W84" s="249"/>
      <c r="X84" s="249"/>
      <c r="Y84" s="249"/>
    </row>
    <row r="85" spans="1:25" s="41" customFormat="1" ht="21.75" customHeight="1">
      <c r="A85" s="2549" t="s">
        <v>1389</v>
      </c>
      <c r="B85" s="2550"/>
      <c r="C85" s="2550"/>
      <c r="D85" s="2550"/>
      <c r="E85" s="2550"/>
      <c r="F85" s="2550"/>
      <c r="G85" s="2550"/>
      <c r="H85" s="2550"/>
      <c r="I85" s="2550"/>
      <c r="J85" s="2550"/>
      <c r="K85" s="2550"/>
      <c r="L85" s="2551"/>
      <c r="M85" s="249"/>
      <c r="N85" s="249"/>
      <c r="O85" s="249"/>
      <c r="P85" s="249"/>
      <c r="Q85" s="249"/>
      <c r="R85" s="249"/>
      <c r="T85" s="1836"/>
      <c r="U85" s="249"/>
      <c r="V85" s="249"/>
      <c r="W85" s="249"/>
      <c r="X85" s="249"/>
      <c r="Y85" s="249"/>
    </row>
    <row r="86" spans="1:25" s="41" customFormat="1">
      <c r="A86" s="25" t="s">
        <v>4120</v>
      </c>
      <c r="B86" s="14">
        <v>45800</v>
      </c>
      <c r="C86" s="14">
        <v>45773</v>
      </c>
      <c r="D86" s="166" t="s">
        <v>6</v>
      </c>
      <c r="E86" s="9">
        <v>21035</v>
      </c>
      <c r="F86" s="9" t="s">
        <v>1221</v>
      </c>
      <c r="G86" s="9">
        <v>5643</v>
      </c>
      <c r="H86" s="9" t="s">
        <v>4115</v>
      </c>
      <c r="I86" s="10">
        <v>300</v>
      </c>
      <c r="J86" s="2084" t="s">
        <v>1389</v>
      </c>
      <c r="K86" s="56"/>
      <c r="L86" s="1895" t="s">
        <v>4405</v>
      </c>
      <c r="M86" s="249"/>
      <c r="N86" s="249"/>
      <c r="O86" s="249"/>
      <c r="P86" s="249"/>
      <c r="Q86" s="249"/>
      <c r="R86" s="249"/>
      <c r="T86" s="1836"/>
      <c r="U86" s="249"/>
      <c r="V86" s="249"/>
      <c r="W86" s="249"/>
      <c r="X86" s="249"/>
      <c r="Y86" s="249"/>
    </row>
    <row r="87" spans="1:25" s="41" customFormat="1">
      <c r="A87" s="25" t="s">
        <v>4101</v>
      </c>
      <c r="B87" s="14">
        <v>45803</v>
      </c>
      <c r="C87" s="14">
        <v>45773</v>
      </c>
      <c r="D87" s="166" t="s">
        <v>6</v>
      </c>
      <c r="E87" s="9">
        <v>21058</v>
      </c>
      <c r="F87" s="9" t="s">
        <v>1221</v>
      </c>
      <c r="G87" s="9">
        <v>5643</v>
      </c>
      <c r="H87" s="9" t="s">
        <v>4115</v>
      </c>
      <c r="I87" s="10">
        <v>100</v>
      </c>
      <c r="J87" s="2084" t="s">
        <v>1389</v>
      </c>
      <c r="K87" s="56"/>
      <c r="L87" s="1895" t="s">
        <v>4625</v>
      </c>
      <c r="M87" s="249"/>
      <c r="N87" s="249"/>
      <c r="O87" s="249"/>
      <c r="P87" s="249"/>
      <c r="Q87" s="249"/>
      <c r="R87" s="249"/>
      <c r="T87" s="1836"/>
      <c r="U87" s="249"/>
      <c r="V87" s="249"/>
      <c r="W87" s="249"/>
      <c r="X87" s="249"/>
      <c r="Y87" s="249"/>
    </row>
    <row r="88" spans="1:25" s="41" customFormat="1">
      <c r="A88" s="25" t="s">
        <v>4101</v>
      </c>
      <c r="B88" s="14">
        <v>45797</v>
      </c>
      <c r="C88" s="14">
        <v>45773</v>
      </c>
      <c r="D88" s="166" t="s">
        <v>6</v>
      </c>
      <c r="E88" s="9">
        <v>21065</v>
      </c>
      <c r="F88" s="9" t="s">
        <v>1221</v>
      </c>
      <c r="G88" s="9">
        <v>5643</v>
      </c>
      <c r="H88" s="9" t="s">
        <v>4115</v>
      </c>
      <c r="I88" s="10">
        <v>100</v>
      </c>
      <c r="J88" s="2084" t="s">
        <v>1389</v>
      </c>
      <c r="K88" s="56"/>
      <c r="L88" s="1895" t="s">
        <v>4625</v>
      </c>
      <c r="M88" s="249"/>
      <c r="N88" s="249"/>
      <c r="O88" s="249"/>
      <c r="P88" s="249"/>
      <c r="Q88" s="249"/>
      <c r="R88" s="249"/>
      <c r="T88" s="1836"/>
      <c r="U88" s="249"/>
      <c r="V88" s="249"/>
      <c r="W88" s="249"/>
      <c r="X88" s="249"/>
      <c r="Y88" s="249"/>
    </row>
    <row r="89" spans="1:25" s="41" customFormat="1">
      <c r="A89" s="234" t="s">
        <v>4120</v>
      </c>
      <c r="B89" s="1885">
        <v>45811</v>
      </c>
      <c r="C89" s="24"/>
      <c r="D89" s="2059"/>
      <c r="E89" s="771">
        <v>21170</v>
      </c>
      <c r="F89" s="24" t="s">
        <v>1221</v>
      </c>
      <c r="G89" s="24">
        <v>5643</v>
      </c>
      <c r="H89" s="24" t="s">
        <v>4115</v>
      </c>
      <c r="I89" s="1048">
        <v>300</v>
      </c>
      <c r="J89" s="2078" t="s">
        <v>1389</v>
      </c>
      <c r="K89" s="24"/>
      <c r="L89" s="461" t="s">
        <v>4405</v>
      </c>
      <c r="M89" s="249"/>
      <c r="N89" s="249"/>
      <c r="O89" s="249"/>
      <c r="P89" s="249"/>
      <c r="Q89" s="249"/>
      <c r="R89" s="249"/>
      <c r="T89" s="1836"/>
      <c r="U89" s="249"/>
      <c r="V89" s="249"/>
      <c r="W89" s="249"/>
      <c r="X89" s="249"/>
      <c r="Y89" s="249"/>
    </row>
    <row r="90" spans="1:25" s="41" customFormat="1">
      <c r="A90" s="234"/>
      <c r="B90" s="1885"/>
      <c r="C90" s="24"/>
      <c r="D90" s="2059"/>
      <c r="E90" s="24"/>
      <c r="F90" s="24"/>
      <c r="G90" s="24"/>
      <c r="H90" s="24"/>
      <c r="I90" s="1048"/>
      <c r="J90" s="2078"/>
      <c r="K90" s="24"/>
      <c r="L90" s="461"/>
      <c r="M90" s="249"/>
      <c r="N90" s="249"/>
      <c r="O90" s="249"/>
      <c r="P90" s="249"/>
      <c r="Q90" s="249"/>
      <c r="R90" s="249"/>
      <c r="T90" s="1836"/>
      <c r="U90" s="249"/>
      <c r="V90" s="249"/>
      <c r="W90" s="249"/>
      <c r="X90" s="249"/>
      <c r="Y90" s="249"/>
    </row>
    <row r="91" spans="1:25" s="41" customFormat="1">
      <c r="A91" s="234" t="s">
        <v>4031</v>
      </c>
      <c r="B91" s="1885">
        <v>45800</v>
      </c>
      <c r="C91" s="24"/>
      <c r="D91" s="2059"/>
      <c r="E91" s="771">
        <v>21101</v>
      </c>
      <c r="F91" s="24" t="s">
        <v>1221</v>
      </c>
      <c r="G91" s="24">
        <v>5652</v>
      </c>
      <c r="H91" s="24" t="s">
        <v>4100</v>
      </c>
      <c r="I91" s="1048">
        <v>100</v>
      </c>
      <c r="J91" s="2078" t="s">
        <v>1389</v>
      </c>
      <c r="K91" s="24"/>
      <c r="L91" s="461" t="s">
        <v>4409</v>
      </c>
      <c r="M91" s="249"/>
      <c r="N91" s="249"/>
      <c r="O91" s="249"/>
      <c r="P91" s="249"/>
      <c r="Q91" s="249"/>
      <c r="R91" s="249"/>
      <c r="T91" s="1836"/>
      <c r="U91" s="249"/>
      <c r="V91" s="249"/>
      <c r="W91" s="249"/>
      <c r="X91" s="249"/>
      <c r="Y91" s="249"/>
    </row>
    <row r="92" spans="1:25" s="41" customFormat="1">
      <c r="A92" s="35" t="s">
        <v>4120</v>
      </c>
      <c r="B92" s="2227">
        <v>45797</v>
      </c>
      <c r="C92" s="2185"/>
      <c r="D92" s="168"/>
      <c r="E92" s="2225">
        <v>20687</v>
      </c>
      <c r="F92" s="2185" t="s">
        <v>1221</v>
      </c>
      <c r="G92" s="2185">
        <v>5653</v>
      </c>
      <c r="H92" s="2185" t="s">
        <v>4100</v>
      </c>
      <c r="I92" s="2214">
        <v>15</v>
      </c>
      <c r="J92" s="2228" t="s">
        <v>4359</v>
      </c>
      <c r="K92" s="2229" t="s">
        <v>4151</v>
      </c>
      <c r="L92" s="790"/>
      <c r="M92" s="249"/>
      <c r="N92" s="249"/>
      <c r="O92" s="249"/>
      <c r="P92" s="249"/>
      <c r="Q92" s="249"/>
      <c r="R92" s="249"/>
      <c r="T92" s="1836"/>
      <c r="U92" s="249"/>
      <c r="V92" s="249"/>
      <c r="W92" s="249"/>
      <c r="X92" s="249"/>
      <c r="Y92" s="249"/>
    </row>
    <row r="93" spans="1:25" s="41" customFormat="1">
      <c r="A93" s="234"/>
      <c r="B93" s="1885"/>
      <c r="C93" s="24"/>
      <c r="D93" s="2059"/>
      <c r="E93" s="24"/>
      <c r="F93" s="24"/>
      <c r="G93" s="24"/>
      <c r="H93" s="24"/>
      <c r="I93" s="1048"/>
      <c r="J93" s="2078"/>
      <c r="K93" s="24"/>
      <c r="L93" s="461"/>
      <c r="M93" s="249"/>
      <c r="N93" s="249"/>
      <c r="O93" s="249"/>
      <c r="P93" s="249"/>
      <c r="Q93" s="249"/>
      <c r="R93" s="249"/>
      <c r="T93" s="1836"/>
      <c r="U93" s="249"/>
      <c r="V93" s="249"/>
      <c r="W93" s="249"/>
      <c r="X93" s="249"/>
      <c r="Y93" s="249"/>
    </row>
    <row r="94" spans="1:25" s="41" customFormat="1">
      <c r="A94" s="234" t="s">
        <v>4101</v>
      </c>
      <c r="B94" s="1885">
        <v>45799</v>
      </c>
      <c r="C94" s="24"/>
      <c r="D94" s="2059"/>
      <c r="E94" s="771">
        <v>21059</v>
      </c>
      <c r="F94" s="24" t="s">
        <v>1221</v>
      </c>
      <c r="G94" s="24">
        <v>5644</v>
      </c>
      <c r="H94" s="24" t="s">
        <v>4097</v>
      </c>
      <c r="I94" s="1048">
        <v>54</v>
      </c>
      <c r="J94" s="2078" t="s">
        <v>1389</v>
      </c>
      <c r="K94" s="24"/>
      <c r="L94" s="461" t="s">
        <v>4793</v>
      </c>
      <c r="M94" s="249"/>
      <c r="N94" s="249"/>
      <c r="O94" s="249"/>
      <c r="P94" s="249"/>
      <c r="Q94" s="249"/>
      <c r="R94" s="249"/>
      <c r="T94" s="1836"/>
      <c r="U94" s="249"/>
      <c r="V94" s="249"/>
      <c r="W94" s="249"/>
      <c r="X94" s="249"/>
      <c r="Y94" s="249"/>
    </row>
    <row r="95" spans="1:25" s="41" customFormat="1">
      <c r="A95" s="234" t="s">
        <v>4101</v>
      </c>
      <c r="B95" s="1885">
        <v>45807</v>
      </c>
      <c r="C95" s="24"/>
      <c r="D95" s="2059"/>
      <c r="E95" s="771">
        <v>21186</v>
      </c>
      <c r="F95" s="24" t="s">
        <v>2504</v>
      </c>
      <c r="G95" s="24">
        <v>5644</v>
      </c>
      <c r="H95" s="24" t="s">
        <v>4176</v>
      </c>
      <c r="I95" s="1048">
        <v>54</v>
      </c>
      <c r="J95" s="2078" t="s">
        <v>4818</v>
      </c>
      <c r="K95" s="24"/>
      <c r="L95" s="461"/>
      <c r="M95" s="249"/>
      <c r="N95" s="249"/>
      <c r="O95" s="249"/>
      <c r="P95" s="249"/>
      <c r="Q95" s="249"/>
      <c r="R95" s="249"/>
      <c r="T95" s="1836"/>
      <c r="U95" s="249"/>
      <c r="V95" s="249"/>
      <c r="W95" s="249"/>
      <c r="X95" s="249"/>
      <c r="Y95" s="249"/>
    </row>
    <row r="96" spans="1:25" s="41" customFormat="1">
      <c r="A96" s="234"/>
      <c r="B96" s="1885"/>
      <c r="C96" s="24"/>
      <c r="D96" s="2059"/>
      <c r="E96" s="24"/>
      <c r="F96" s="24"/>
      <c r="G96" s="24"/>
      <c r="H96" s="24"/>
      <c r="I96" s="1048"/>
      <c r="J96" s="2078"/>
      <c r="K96" s="24"/>
      <c r="L96" s="461"/>
      <c r="M96" s="249"/>
      <c r="N96" s="249"/>
      <c r="O96" s="249"/>
      <c r="P96" s="249"/>
      <c r="Q96" s="249"/>
      <c r="R96" s="249"/>
      <c r="T96" s="1836"/>
      <c r="U96" s="249"/>
      <c r="V96" s="249"/>
      <c r="W96" s="249"/>
      <c r="X96" s="249"/>
      <c r="Y96" s="249"/>
    </row>
    <row r="97" spans="1:25" s="41" customFormat="1">
      <c r="A97" s="234" t="s">
        <v>4101</v>
      </c>
      <c r="B97" s="1885">
        <v>45797</v>
      </c>
      <c r="C97" s="24"/>
      <c r="D97" s="2059"/>
      <c r="E97" s="771">
        <v>21060</v>
      </c>
      <c r="F97" s="24" t="s">
        <v>1115</v>
      </c>
      <c r="G97" s="24">
        <v>5688</v>
      </c>
      <c r="H97" s="24" t="s">
        <v>4123</v>
      </c>
      <c r="I97" s="1048">
        <v>10</v>
      </c>
      <c r="J97" s="2078" t="s">
        <v>1389</v>
      </c>
      <c r="K97" s="24"/>
      <c r="L97" s="461" t="s">
        <v>4713</v>
      </c>
      <c r="M97" s="249"/>
      <c r="N97" s="249"/>
      <c r="O97" s="249"/>
      <c r="P97" s="249"/>
      <c r="Q97" s="249"/>
      <c r="R97" s="249"/>
      <c r="T97" s="1836"/>
      <c r="U97" s="249"/>
      <c r="V97" s="249"/>
      <c r="W97" s="249"/>
      <c r="X97" s="249"/>
      <c r="Y97" s="249"/>
    </row>
    <row r="98" spans="1:25" s="41" customFormat="1">
      <c r="A98" s="234" t="s">
        <v>4120</v>
      </c>
      <c r="B98" s="1885">
        <v>45800</v>
      </c>
      <c r="C98" s="24"/>
      <c r="D98" s="2059"/>
      <c r="E98" s="771">
        <v>21104</v>
      </c>
      <c r="F98" s="24" t="s">
        <v>1115</v>
      </c>
      <c r="G98" s="24">
        <v>5688</v>
      </c>
      <c r="H98" s="24" t="s">
        <v>4123</v>
      </c>
      <c r="I98" s="1048">
        <v>50</v>
      </c>
      <c r="J98" s="2078" t="s">
        <v>1389</v>
      </c>
      <c r="K98" s="24"/>
      <c r="L98" s="461" t="s">
        <v>4404</v>
      </c>
      <c r="M98" s="249"/>
      <c r="N98" s="249"/>
      <c r="O98" s="249"/>
      <c r="P98" s="249"/>
      <c r="Q98" s="249"/>
      <c r="R98" s="249"/>
      <c r="T98" s="1836"/>
      <c r="U98" s="249"/>
      <c r="V98" s="249"/>
      <c r="W98" s="249"/>
      <c r="X98" s="249"/>
      <c r="Y98" s="249"/>
    </row>
    <row r="99" spans="1:25" s="41" customFormat="1">
      <c r="A99" s="234"/>
      <c r="B99" s="1885"/>
      <c r="C99" s="24"/>
      <c r="D99" s="2059"/>
      <c r="E99" s="24"/>
      <c r="F99" s="24"/>
      <c r="G99" s="24"/>
      <c r="H99" s="24"/>
      <c r="I99" s="1048"/>
      <c r="J99" s="2078"/>
      <c r="K99" s="24"/>
      <c r="L99" s="461"/>
      <c r="M99" s="249"/>
      <c r="N99" s="249"/>
      <c r="O99" s="249"/>
      <c r="P99" s="249"/>
      <c r="Q99" s="249"/>
      <c r="R99" s="249"/>
      <c r="T99" s="1836"/>
      <c r="U99" s="249"/>
      <c r="V99" s="249"/>
      <c r="W99" s="249"/>
      <c r="X99" s="249"/>
      <c r="Y99" s="249"/>
    </row>
    <row r="100" spans="1:25" s="41" customFormat="1">
      <c r="A100" s="234" t="s">
        <v>4120</v>
      </c>
      <c r="B100" s="1885">
        <v>45800</v>
      </c>
      <c r="C100" s="24"/>
      <c r="D100" s="2059"/>
      <c r="E100" s="771">
        <v>21103</v>
      </c>
      <c r="F100" s="24" t="s">
        <v>4102</v>
      </c>
      <c r="G100" s="24">
        <v>5654</v>
      </c>
      <c r="H100" s="24" t="s">
        <v>4391</v>
      </c>
      <c r="I100" s="1048">
        <v>100</v>
      </c>
      <c r="J100" s="2078" t="s">
        <v>1389</v>
      </c>
      <c r="K100" s="24"/>
      <c r="L100" s="461" t="s">
        <v>4408</v>
      </c>
      <c r="M100" s="249"/>
      <c r="N100" s="249"/>
      <c r="O100" s="249"/>
      <c r="P100" s="249"/>
      <c r="Q100" s="249"/>
      <c r="R100" s="249"/>
      <c r="T100" s="1836"/>
      <c r="U100" s="249"/>
      <c r="V100" s="249"/>
      <c r="W100" s="249"/>
      <c r="X100" s="249"/>
      <c r="Y100" s="249"/>
    </row>
    <row r="101" spans="1:25" s="41" customFormat="1">
      <c r="A101" s="234" t="s">
        <v>4120</v>
      </c>
      <c r="B101" s="1885">
        <v>45811</v>
      </c>
      <c r="C101" s="24"/>
      <c r="D101" s="2059"/>
      <c r="E101" s="24">
        <v>21379</v>
      </c>
      <c r="F101" s="24" t="s">
        <v>4102</v>
      </c>
      <c r="G101" s="24">
        <v>5654</v>
      </c>
      <c r="H101" s="24" t="s">
        <v>4488</v>
      </c>
      <c r="I101" s="1048">
        <v>100</v>
      </c>
      <c r="J101" s="2078" t="s">
        <v>1389</v>
      </c>
      <c r="K101" s="24"/>
      <c r="L101" s="461" t="s">
        <v>4852</v>
      </c>
      <c r="M101" s="249"/>
      <c r="N101" s="249"/>
      <c r="O101" s="249"/>
      <c r="P101" s="249"/>
      <c r="Q101" s="249"/>
      <c r="R101" s="249"/>
      <c r="T101" s="1836"/>
      <c r="U101" s="249"/>
      <c r="V101" s="249"/>
      <c r="W101" s="249"/>
      <c r="X101" s="249"/>
      <c r="Y101" s="249"/>
    </row>
    <row r="102" spans="1:25" s="41" customFormat="1">
      <c r="A102" s="234"/>
      <c r="B102" s="1885"/>
      <c r="C102" s="24"/>
      <c r="D102" s="2059"/>
      <c r="E102" s="24"/>
      <c r="F102" s="24"/>
      <c r="G102" s="24"/>
      <c r="H102" s="24"/>
      <c r="I102" s="1048"/>
      <c r="J102" s="2078"/>
      <c r="K102" s="24"/>
      <c r="L102" s="461"/>
      <c r="M102" s="249"/>
      <c r="N102" s="249"/>
      <c r="O102" s="249"/>
      <c r="P102" s="249"/>
      <c r="Q102" s="249"/>
      <c r="R102" s="249"/>
      <c r="T102" s="1836"/>
      <c r="U102" s="249"/>
      <c r="V102" s="249"/>
      <c r="W102" s="249"/>
      <c r="X102" s="249"/>
      <c r="Y102" s="249"/>
    </row>
    <row r="103" spans="1:25" s="41" customFormat="1">
      <c r="A103" s="234"/>
      <c r="B103" s="1885"/>
      <c r="C103" s="24"/>
      <c r="D103" s="2059"/>
      <c r="E103" s="24"/>
      <c r="F103" s="24"/>
      <c r="G103" s="24"/>
      <c r="H103" s="24"/>
      <c r="I103" s="1048"/>
      <c r="J103" s="2078"/>
      <c r="K103" s="24"/>
      <c r="L103" s="461"/>
      <c r="M103" s="249"/>
      <c r="N103" s="249"/>
      <c r="O103" s="249"/>
      <c r="P103" s="249"/>
      <c r="Q103" s="249"/>
      <c r="R103" s="249"/>
      <c r="T103" s="1836"/>
      <c r="U103" s="249"/>
      <c r="V103" s="249"/>
      <c r="W103" s="249"/>
      <c r="X103" s="249"/>
      <c r="Y103" s="249"/>
    </row>
    <row r="104" spans="1:25" s="41" customFormat="1">
      <c r="A104" s="234"/>
      <c r="B104" s="1885"/>
      <c r="C104" s="24"/>
      <c r="D104" s="2059"/>
      <c r="E104" s="24"/>
      <c r="F104" s="24"/>
      <c r="G104" s="24"/>
      <c r="H104" s="24"/>
      <c r="I104" s="1048"/>
      <c r="J104" s="2078"/>
      <c r="K104" s="24"/>
      <c r="L104" s="461"/>
      <c r="M104" s="249"/>
      <c r="N104" s="249"/>
      <c r="O104" s="249"/>
      <c r="P104" s="249"/>
      <c r="Q104" s="249"/>
      <c r="R104" s="249"/>
      <c r="T104" s="1836"/>
      <c r="U104" s="249"/>
      <c r="V104" s="249"/>
      <c r="W104" s="249"/>
      <c r="X104" s="249"/>
      <c r="Y104" s="249"/>
    </row>
    <row r="105" spans="1:25" s="41" customFormat="1">
      <c r="A105" s="234"/>
      <c r="B105" s="1885"/>
      <c r="C105" s="24"/>
      <c r="D105" s="2059"/>
      <c r="E105" s="24"/>
      <c r="F105" s="24"/>
      <c r="G105" s="24"/>
      <c r="H105" s="24"/>
      <c r="I105" s="1048"/>
      <c r="J105" s="2078"/>
      <c r="K105" s="24"/>
      <c r="L105" s="461"/>
      <c r="M105" s="249"/>
      <c r="N105" s="249"/>
      <c r="O105" s="249"/>
      <c r="P105" s="249"/>
      <c r="Q105" s="249"/>
      <c r="R105" s="249"/>
      <c r="T105" s="1836"/>
      <c r="U105" s="249"/>
      <c r="V105" s="249"/>
      <c r="W105" s="249"/>
      <c r="X105" s="249"/>
      <c r="Y105" s="249"/>
    </row>
    <row r="106" spans="1:25" s="15" customFormat="1" ht="18.75">
      <c r="A106" s="2564" t="s">
        <v>3486</v>
      </c>
      <c r="B106" s="2565"/>
      <c r="C106" s="2565"/>
      <c r="D106" s="2565"/>
      <c r="E106" s="2565"/>
      <c r="F106" s="2565"/>
      <c r="G106" s="2565"/>
      <c r="H106" s="2565"/>
      <c r="I106" s="2565"/>
      <c r="J106" s="2565"/>
      <c r="K106" s="2565"/>
      <c r="L106" s="2566"/>
      <c r="M106" s="1605"/>
      <c r="N106" s="16"/>
      <c r="O106" s="16"/>
      <c r="P106" s="16"/>
      <c r="Q106" s="16"/>
      <c r="R106" s="16"/>
      <c r="T106" s="16"/>
      <c r="U106" s="16"/>
      <c r="V106" s="16"/>
      <c r="W106" s="16"/>
      <c r="X106" s="16"/>
      <c r="Y106" s="16"/>
    </row>
    <row r="107" spans="1:25" s="41" customFormat="1">
      <c r="A107" s="25" t="s">
        <v>2374</v>
      </c>
      <c r="B107" s="14">
        <v>45730</v>
      </c>
      <c r="C107" s="14">
        <v>45747</v>
      </c>
      <c r="D107" s="166" t="s">
        <v>6</v>
      </c>
      <c r="E107" s="9">
        <v>20655</v>
      </c>
      <c r="F107" s="9" t="s">
        <v>254</v>
      </c>
      <c r="G107" s="9">
        <v>4389</v>
      </c>
      <c r="H107" s="9" t="s">
        <v>210</v>
      </c>
      <c r="I107" s="10">
        <v>200</v>
      </c>
      <c r="J107" s="9"/>
      <c r="K107" s="9"/>
      <c r="L107" s="458"/>
      <c r="M107" s="249"/>
      <c r="N107" s="249"/>
      <c r="O107" s="249"/>
      <c r="P107" s="249"/>
      <c r="Q107" s="249"/>
      <c r="R107" s="249"/>
      <c r="T107" s="1836"/>
      <c r="U107" s="249"/>
      <c r="V107" s="249"/>
      <c r="W107" s="249"/>
      <c r="X107" s="249"/>
      <c r="Y107" s="249"/>
    </row>
    <row r="108" spans="1:25" s="41" customFormat="1">
      <c r="A108" s="25" t="s">
        <v>2374</v>
      </c>
      <c r="B108" s="14">
        <v>45757</v>
      </c>
      <c r="C108" s="14">
        <v>45747</v>
      </c>
      <c r="D108" s="166" t="s">
        <v>6</v>
      </c>
      <c r="E108" s="9">
        <v>20817</v>
      </c>
      <c r="F108" s="9" t="s">
        <v>254</v>
      </c>
      <c r="G108" s="9">
        <v>4389</v>
      </c>
      <c r="H108" s="9" t="s">
        <v>210</v>
      </c>
      <c r="I108" s="10">
        <v>200</v>
      </c>
      <c r="J108" s="9"/>
      <c r="K108" s="9"/>
      <c r="L108" s="458"/>
      <c r="M108" s="249"/>
      <c r="N108" s="249"/>
      <c r="O108" s="249"/>
      <c r="P108" s="249"/>
      <c r="Q108" s="249"/>
      <c r="R108" s="249"/>
      <c r="T108" s="1836"/>
      <c r="U108" s="249"/>
      <c r="V108" s="249"/>
      <c r="W108" s="249"/>
      <c r="X108" s="249"/>
      <c r="Y108" s="249"/>
    </row>
    <row r="109" spans="1:25" s="41" customFormat="1">
      <c r="A109" s="25" t="s">
        <v>3404</v>
      </c>
      <c r="B109" s="14">
        <v>45757</v>
      </c>
      <c r="C109" s="14">
        <v>45769</v>
      </c>
      <c r="D109" s="166" t="s">
        <v>6</v>
      </c>
      <c r="E109" s="9">
        <v>20967</v>
      </c>
      <c r="F109" s="9" t="s">
        <v>1115</v>
      </c>
      <c r="G109" s="9">
        <v>5802</v>
      </c>
      <c r="H109" s="9" t="s">
        <v>4790</v>
      </c>
      <c r="I109" s="10">
        <v>20</v>
      </c>
      <c r="J109" s="9" t="s">
        <v>121</v>
      </c>
      <c r="K109" s="9"/>
      <c r="L109" s="458"/>
      <c r="M109" s="249"/>
      <c r="N109" s="249"/>
      <c r="O109" s="249"/>
      <c r="P109" s="249"/>
      <c r="Q109" s="249"/>
      <c r="R109" s="249"/>
      <c r="T109" s="1836"/>
      <c r="U109" s="249"/>
      <c r="V109" s="249"/>
      <c r="W109" s="249"/>
      <c r="X109" s="249"/>
      <c r="Y109" s="249"/>
    </row>
    <row r="110" spans="1:25" s="41" customFormat="1">
      <c r="A110" s="25" t="s">
        <v>241</v>
      </c>
      <c r="B110" s="14"/>
      <c r="C110" s="14">
        <v>45769</v>
      </c>
      <c r="D110" s="166" t="s">
        <v>6</v>
      </c>
      <c r="E110" s="9">
        <v>20801</v>
      </c>
      <c r="F110" s="9" t="s">
        <v>254</v>
      </c>
      <c r="G110" s="9">
        <v>5599</v>
      </c>
      <c r="H110" s="9" t="s">
        <v>31</v>
      </c>
      <c r="I110" s="10" t="s">
        <v>1018</v>
      </c>
      <c r="J110" s="9"/>
      <c r="K110" s="9"/>
      <c r="L110" s="458"/>
      <c r="M110" s="249"/>
      <c r="N110" s="249"/>
      <c r="O110" s="249"/>
      <c r="P110" s="249"/>
      <c r="Q110" s="249"/>
      <c r="R110" s="249"/>
      <c r="T110" s="1836"/>
      <c r="U110" s="249"/>
      <c r="V110" s="249"/>
      <c r="W110" s="249"/>
      <c r="X110" s="249"/>
      <c r="Y110" s="249"/>
    </row>
    <row r="111" spans="1:25" s="41" customFormat="1">
      <c r="A111" s="25"/>
      <c r="B111" s="14"/>
      <c r="C111" s="14"/>
      <c r="D111" s="166" t="s">
        <v>6</v>
      </c>
      <c r="E111" s="9"/>
      <c r="F111" s="9" t="s">
        <v>254</v>
      </c>
      <c r="G111" s="9">
        <v>5769</v>
      </c>
      <c r="H111" s="9" t="s">
        <v>31</v>
      </c>
      <c r="I111" s="10" t="s">
        <v>1155</v>
      </c>
      <c r="J111" s="9"/>
      <c r="K111" s="9"/>
      <c r="L111" s="458"/>
      <c r="M111" s="249"/>
      <c r="N111" s="249"/>
      <c r="O111" s="249"/>
      <c r="P111" s="249"/>
      <c r="Q111" s="249"/>
      <c r="R111" s="249"/>
      <c r="T111" s="1836"/>
      <c r="U111" s="249"/>
      <c r="V111" s="249"/>
      <c r="W111" s="249"/>
      <c r="X111" s="249"/>
      <c r="Y111" s="249"/>
    </row>
    <row r="112" spans="1:25" s="41" customFormat="1">
      <c r="A112" s="25"/>
      <c r="B112" s="14"/>
      <c r="C112" s="9"/>
      <c r="D112" s="166" t="s">
        <v>6</v>
      </c>
      <c r="E112" s="9"/>
      <c r="F112" s="9" t="s">
        <v>254</v>
      </c>
      <c r="G112" s="9">
        <v>5666</v>
      </c>
      <c r="H112" s="9" t="s">
        <v>31</v>
      </c>
      <c r="I112" s="10">
        <v>8</v>
      </c>
      <c r="J112" s="9"/>
      <c r="K112" s="9"/>
      <c r="L112" s="458"/>
      <c r="M112" s="249"/>
      <c r="N112" s="249"/>
      <c r="O112" s="249"/>
      <c r="P112" s="249"/>
      <c r="Q112" s="249"/>
      <c r="R112" s="249"/>
      <c r="T112" s="1836"/>
      <c r="U112" s="249"/>
      <c r="V112" s="249"/>
      <c r="W112" s="249"/>
      <c r="X112" s="249"/>
      <c r="Y112" s="249"/>
    </row>
    <row r="113" spans="1:25" s="41" customFormat="1">
      <c r="A113" s="25" t="s">
        <v>4720</v>
      </c>
      <c r="B113" s="14">
        <v>45750</v>
      </c>
      <c r="C113" s="14">
        <v>45750</v>
      </c>
      <c r="D113" s="166" t="s">
        <v>6</v>
      </c>
      <c r="E113" s="9">
        <v>21070</v>
      </c>
      <c r="F113" s="9" t="s">
        <v>1221</v>
      </c>
      <c r="G113" s="9">
        <v>5663</v>
      </c>
      <c r="H113" s="9" t="s">
        <v>4115</v>
      </c>
      <c r="I113" s="10">
        <v>5</v>
      </c>
      <c r="J113" s="9" t="s">
        <v>82</v>
      </c>
      <c r="K113" s="9"/>
      <c r="L113" s="458"/>
      <c r="M113" s="249"/>
      <c r="N113" s="249"/>
      <c r="O113" s="249"/>
      <c r="P113" s="249"/>
      <c r="Q113" s="249"/>
      <c r="R113" s="249"/>
      <c r="T113" s="1836"/>
      <c r="U113" s="249"/>
      <c r="V113" s="249"/>
      <c r="W113" s="249"/>
      <c r="X113" s="249"/>
      <c r="Y113" s="249"/>
    </row>
    <row r="114" spans="1:25" s="41" customFormat="1">
      <c r="A114" s="25" t="s">
        <v>4310</v>
      </c>
      <c r="B114" s="14">
        <v>45762</v>
      </c>
      <c r="C114" s="14">
        <v>45758</v>
      </c>
      <c r="D114" s="166" t="s">
        <v>6</v>
      </c>
      <c r="E114" s="9">
        <v>21078</v>
      </c>
      <c r="F114" s="9" t="s">
        <v>254</v>
      </c>
      <c r="G114" s="9">
        <v>5823</v>
      </c>
      <c r="H114" s="9" t="s">
        <v>57</v>
      </c>
      <c r="I114" s="10">
        <v>6</v>
      </c>
      <c r="J114" s="9"/>
      <c r="K114" s="9"/>
      <c r="L114" s="458"/>
      <c r="M114" s="249"/>
      <c r="N114" s="249"/>
      <c r="O114" s="249"/>
      <c r="P114" s="249"/>
      <c r="Q114" s="249"/>
      <c r="R114" s="249"/>
      <c r="T114" s="1836"/>
      <c r="U114" s="249"/>
      <c r="V114" s="249"/>
      <c r="W114" s="249"/>
      <c r="X114" s="249"/>
      <c r="Y114" s="249"/>
    </row>
    <row r="115" spans="1:25" s="41" customFormat="1">
      <c r="A115" s="234" t="s">
        <v>3717</v>
      </c>
      <c r="B115" s="1885">
        <v>45769</v>
      </c>
      <c r="C115" s="24"/>
      <c r="D115" s="2059"/>
      <c r="E115" s="24">
        <v>21106</v>
      </c>
      <c r="F115" s="24" t="s">
        <v>254</v>
      </c>
      <c r="G115" s="24">
        <v>5822</v>
      </c>
      <c r="H115" s="24" t="s">
        <v>19</v>
      </c>
      <c r="I115" s="1048">
        <v>60</v>
      </c>
      <c r="J115" s="24"/>
      <c r="K115" s="24"/>
      <c r="L115" s="461"/>
      <c r="M115" s="249"/>
      <c r="N115" s="249"/>
      <c r="O115" s="249"/>
      <c r="P115" s="249"/>
      <c r="Q115" s="249"/>
      <c r="R115" s="249"/>
      <c r="T115" s="1836"/>
      <c r="U115" s="249"/>
      <c r="V115" s="249"/>
      <c r="W115" s="249"/>
      <c r="X115" s="249"/>
      <c r="Y115" s="249"/>
    </row>
    <row r="116" spans="1:25" s="41" customFormat="1">
      <c r="A116" s="25" t="s">
        <v>4641</v>
      </c>
      <c r="B116" s="14">
        <v>45762</v>
      </c>
      <c r="C116" s="14">
        <v>45772</v>
      </c>
      <c r="D116" s="166" t="s">
        <v>6</v>
      </c>
      <c r="E116" s="9">
        <v>21131</v>
      </c>
      <c r="F116" s="9" t="s">
        <v>1115</v>
      </c>
      <c r="G116" s="9">
        <v>5419</v>
      </c>
      <c r="H116" s="9" t="s">
        <v>2208</v>
      </c>
      <c r="I116" s="10">
        <v>6</v>
      </c>
      <c r="J116" s="9"/>
      <c r="K116" s="9"/>
      <c r="L116" s="458"/>
      <c r="M116" s="249"/>
      <c r="N116" s="249"/>
      <c r="O116" s="249"/>
      <c r="P116" s="249"/>
      <c r="Q116" s="249"/>
      <c r="R116" s="249"/>
      <c r="T116" s="1836"/>
      <c r="U116" s="249"/>
      <c r="V116" s="249"/>
      <c r="W116" s="249"/>
      <c r="X116" s="249"/>
      <c r="Y116" s="249"/>
    </row>
    <row r="117" spans="1:25" s="41" customFormat="1">
      <c r="A117" s="25"/>
      <c r="B117" s="14"/>
      <c r="C117" s="9"/>
      <c r="D117" s="166" t="s">
        <v>6</v>
      </c>
      <c r="E117" s="9"/>
      <c r="F117" s="9" t="s">
        <v>1115</v>
      </c>
      <c r="G117" s="9">
        <v>5516</v>
      </c>
      <c r="H117" s="9" t="s">
        <v>2208</v>
      </c>
      <c r="I117" s="10">
        <v>6</v>
      </c>
      <c r="J117" s="9"/>
      <c r="K117" s="9"/>
      <c r="L117" s="458"/>
      <c r="M117" s="249"/>
      <c r="N117" s="249"/>
      <c r="O117" s="249"/>
      <c r="P117" s="249"/>
      <c r="Q117" s="249"/>
      <c r="R117" s="249"/>
      <c r="T117" s="1836"/>
      <c r="U117" s="249"/>
      <c r="V117" s="249"/>
      <c r="W117" s="249"/>
      <c r="X117" s="249"/>
      <c r="Y117" s="249"/>
    </row>
    <row r="118" spans="1:25" s="41" customFormat="1">
      <c r="A118" s="25"/>
      <c r="B118" s="14"/>
      <c r="C118" s="9"/>
      <c r="D118" s="166" t="s">
        <v>6</v>
      </c>
      <c r="E118" s="9"/>
      <c r="F118" s="9" t="s">
        <v>1115</v>
      </c>
      <c r="G118" s="9">
        <v>5833</v>
      </c>
      <c r="H118" s="9" t="s">
        <v>2208</v>
      </c>
      <c r="I118" s="10" t="s">
        <v>840</v>
      </c>
      <c r="J118" s="9"/>
      <c r="K118" s="9"/>
      <c r="L118" s="458"/>
      <c r="M118" s="249"/>
      <c r="N118" s="249"/>
      <c r="O118" s="249"/>
      <c r="P118" s="249"/>
      <c r="Q118" s="249"/>
      <c r="R118" s="249"/>
      <c r="T118" s="1836"/>
      <c r="U118" s="249"/>
      <c r="V118" s="249"/>
      <c r="W118" s="249"/>
      <c r="X118" s="249"/>
      <c r="Y118" s="249"/>
    </row>
    <row r="119" spans="1:25" s="41" customFormat="1">
      <c r="A119" s="25" t="s">
        <v>4144</v>
      </c>
      <c r="B119" s="14">
        <v>45769</v>
      </c>
      <c r="C119" s="14">
        <v>45777</v>
      </c>
      <c r="D119" s="166" t="s">
        <v>6</v>
      </c>
      <c r="E119" s="9">
        <v>21187</v>
      </c>
      <c r="F119" s="9" t="s">
        <v>1221</v>
      </c>
      <c r="G119" s="9">
        <v>5369</v>
      </c>
      <c r="H119" s="9" t="s">
        <v>4217</v>
      </c>
      <c r="I119" s="10">
        <v>54</v>
      </c>
      <c r="J119" s="9"/>
      <c r="K119" s="9"/>
      <c r="L119" s="458"/>
      <c r="M119" s="249"/>
      <c r="N119" s="249"/>
      <c r="O119" s="249"/>
      <c r="P119" s="249"/>
      <c r="Q119" s="249"/>
      <c r="R119" s="249"/>
      <c r="T119" s="1836"/>
      <c r="U119" s="249"/>
      <c r="V119" s="249"/>
      <c r="W119" s="249"/>
      <c r="X119" s="249"/>
      <c r="Y119" s="249"/>
    </row>
    <row r="120" spans="1:25" s="41" customFormat="1">
      <c r="A120" s="234" t="s">
        <v>4144</v>
      </c>
      <c r="B120" s="1885">
        <v>45770</v>
      </c>
      <c r="C120" s="24"/>
      <c r="D120" s="2059"/>
      <c r="E120" s="24">
        <v>21375</v>
      </c>
      <c r="F120" s="24" t="s">
        <v>1221</v>
      </c>
      <c r="G120" s="24">
        <v>5370</v>
      </c>
      <c r="H120" s="24" t="s">
        <v>4849</v>
      </c>
      <c r="I120" s="1048" t="s">
        <v>3347</v>
      </c>
      <c r="J120" s="24"/>
      <c r="K120" s="24"/>
      <c r="L120" s="461"/>
      <c r="M120" s="249"/>
      <c r="N120" s="249"/>
      <c r="O120" s="249"/>
      <c r="P120" s="249"/>
      <c r="Q120" s="249"/>
      <c r="R120" s="249"/>
      <c r="T120" s="1836"/>
      <c r="U120" s="249"/>
      <c r="V120" s="249"/>
      <c r="W120" s="249"/>
      <c r="X120" s="249"/>
      <c r="Y120" s="249"/>
    </row>
    <row r="121" spans="1:25" s="41" customFormat="1">
      <c r="A121" s="25"/>
      <c r="B121" s="14"/>
      <c r="C121" s="14">
        <v>45758</v>
      </c>
      <c r="D121" s="166" t="s">
        <v>6</v>
      </c>
      <c r="E121" s="9">
        <v>21191</v>
      </c>
      <c r="F121" s="9" t="s">
        <v>1221</v>
      </c>
      <c r="G121" s="9">
        <v>5369</v>
      </c>
      <c r="H121" s="9" t="s">
        <v>4217</v>
      </c>
      <c r="I121" s="10" t="s">
        <v>849</v>
      </c>
      <c r="J121" s="9" t="s">
        <v>4693</v>
      </c>
      <c r="K121" s="9"/>
      <c r="L121" s="458"/>
      <c r="M121" s="249"/>
      <c r="N121" s="249"/>
      <c r="O121" s="249"/>
      <c r="P121" s="249"/>
      <c r="Q121" s="249"/>
      <c r="R121" s="249"/>
      <c r="T121" s="1836"/>
      <c r="U121" s="249"/>
      <c r="V121" s="249"/>
      <c r="W121" s="249"/>
      <c r="X121" s="249"/>
      <c r="Y121" s="249"/>
    </row>
    <row r="122" spans="1:25" s="41" customFormat="1">
      <c r="A122" s="25" t="s">
        <v>4372</v>
      </c>
      <c r="B122" s="14">
        <v>45763</v>
      </c>
      <c r="C122" s="14">
        <v>45763</v>
      </c>
      <c r="D122" s="166" t="s">
        <v>6</v>
      </c>
      <c r="E122" s="9">
        <v>21229</v>
      </c>
      <c r="F122" s="9" t="s">
        <v>1704</v>
      </c>
      <c r="G122" s="9">
        <v>5596</v>
      </c>
      <c r="H122" s="9" t="s">
        <v>32</v>
      </c>
      <c r="I122" s="10">
        <v>17</v>
      </c>
      <c r="J122" s="9"/>
      <c r="K122" s="9"/>
      <c r="L122" s="458"/>
      <c r="M122" s="249"/>
      <c r="N122" s="249"/>
      <c r="O122" s="249"/>
      <c r="P122" s="249"/>
      <c r="Q122" s="249"/>
      <c r="R122" s="249"/>
      <c r="T122" s="1836"/>
      <c r="U122" s="249"/>
      <c r="V122" s="249"/>
      <c r="W122" s="249"/>
      <c r="X122" s="249"/>
      <c r="Y122" s="249"/>
    </row>
    <row r="123" spans="1:25" s="41" customFormat="1">
      <c r="A123" s="234" t="s">
        <v>2374</v>
      </c>
      <c r="B123" s="1885">
        <v>45786</v>
      </c>
      <c r="C123" s="24"/>
      <c r="D123" s="2059"/>
      <c r="E123" s="24">
        <v>21233</v>
      </c>
      <c r="F123" s="24" t="s">
        <v>1221</v>
      </c>
      <c r="G123" s="24">
        <v>4491</v>
      </c>
      <c r="H123" s="24" t="s">
        <v>2456</v>
      </c>
      <c r="I123" s="1048">
        <v>2400</v>
      </c>
      <c r="J123" s="24" t="s">
        <v>3333</v>
      </c>
      <c r="K123" s="24"/>
      <c r="L123" s="461"/>
      <c r="M123" s="249"/>
      <c r="N123" s="249"/>
      <c r="O123" s="249"/>
      <c r="P123" s="249"/>
      <c r="Q123" s="249"/>
      <c r="R123" s="249"/>
      <c r="T123" s="1836"/>
      <c r="U123" s="249"/>
      <c r="V123" s="249"/>
      <c r="W123" s="249"/>
      <c r="X123" s="249"/>
      <c r="Y123" s="249"/>
    </row>
    <row r="124" spans="1:25" s="41" customFormat="1">
      <c r="A124" s="234" t="s">
        <v>2374</v>
      </c>
      <c r="B124" s="1885">
        <v>45807</v>
      </c>
      <c r="C124" s="24"/>
      <c r="D124" s="2059"/>
      <c r="E124" s="24">
        <v>21309</v>
      </c>
      <c r="F124" s="24" t="s">
        <v>1221</v>
      </c>
      <c r="G124" s="24">
        <v>4491</v>
      </c>
      <c r="H124" s="24" t="s">
        <v>2456</v>
      </c>
      <c r="I124" s="1048">
        <v>1000</v>
      </c>
      <c r="J124" s="24" t="s">
        <v>3333</v>
      </c>
      <c r="K124" s="24"/>
      <c r="L124" s="461"/>
      <c r="M124" s="249"/>
      <c r="N124" s="249"/>
      <c r="O124" s="249"/>
      <c r="P124" s="249"/>
      <c r="Q124" s="249"/>
      <c r="R124" s="249"/>
      <c r="T124" s="1836"/>
      <c r="U124" s="249"/>
      <c r="V124" s="249"/>
      <c r="W124" s="249"/>
      <c r="X124" s="249"/>
      <c r="Y124" s="249"/>
    </row>
    <row r="125" spans="1:25" s="41" customFormat="1">
      <c r="A125" s="234" t="s">
        <v>2165</v>
      </c>
      <c r="B125" s="1885">
        <v>45793</v>
      </c>
      <c r="C125" s="24"/>
      <c r="D125" s="2059"/>
      <c r="E125" s="24">
        <v>21338</v>
      </c>
      <c r="F125" s="24" t="s">
        <v>1115</v>
      </c>
      <c r="G125" s="24">
        <v>5874</v>
      </c>
      <c r="H125" s="24" t="s">
        <v>4364</v>
      </c>
      <c r="I125" s="1048">
        <v>100</v>
      </c>
      <c r="J125" s="24" t="s">
        <v>4834</v>
      </c>
      <c r="K125" s="24" t="s">
        <v>4835</v>
      </c>
      <c r="L125" s="461" t="s">
        <v>4836</v>
      </c>
      <c r="M125" s="249"/>
      <c r="N125" s="249"/>
      <c r="O125" s="249"/>
      <c r="P125" s="249"/>
      <c r="Q125" s="249"/>
      <c r="R125" s="249"/>
      <c r="T125" s="1836"/>
      <c r="U125" s="249"/>
      <c r="V125" s="249"/>
      <c r="W125" s="249"/>
      <c r="X125" s="249"/>
      <c r="Y125" s="249"/>
    </row>
    <row r="126" spans="1:25" s="41" customFormat="1">
      <c r="A126" s="234" t="s">
        <v>4838</v>
      </c>
      <c r="B126" s="1885"/>
      <c r="C126" s="24"/>
      <c r="D126" s="2059"/>
      <c r="E126" s="24"/>
      <c r="F126" s="24"/>
      <c r="G126" s="24"/>
      <c r="H126" s="24"/>
      <c r="I126" s="1048"/>
      <c r="J126" s="24"/>
      <c r="K126" s="24"/>
      <c r="L126" s="461"/>
      <c r="M126" s="249"/>
      <c r="N126" s="249"/>
      <c r="O126" s="249"/>
      <c r="P126" s="249"/>
      <c r="Q126" s="249"/>
      <c r="R126" s="249"/>
      <c r="T126" s="1836"/>
      <c r="U126" s="249"/>
      <c r="V126" s="249"/>
      <c r="W126" s="249"/>
      <c r="X126" s="249"/>
      <c r="Y126" s="249"/>
    </row>
    <row r="127" spans="1:25" s="41" customFormat="1">
      <c r="A127" s="25" t="s">
        <v>1303</v>
      </c>
      <c r="B127" s="14">
        <v>45785</v>
      </c>
      <c r="C127" s="14">
        <v>45777</v>
      </c>
      <c r="D127" s="166" t="s">
        <v>6</v>
      </c>
      <c r="E127" s="9">
        <v>21299</v>
      </c>
      <c r="F127" s="9" t="s">
        <v>1221</v>
      </c>
      <c r="G127" s="9">
        <v>3624</v>
      </c>
      <c r="H127" s="9" t="s">
        <v>63</v>
      </c>
      <c r="I127" s="10">
        <v>32</v>
      </c>
      <c r="J127" s="9"/>
      <c r="K127" s="9"/>
      <c r="L127" s="458"/>
      <c r="M127" s="249"/>
      <c r="N127" s="249"/>
      <c r="O127" s="249"/>
      <c r="P127" s="249"/>
      <c r="Q127" s="249"/>
      <c r="R127" s="249"/>
      <c r="T127" s="1836"/>
      <c r="U127" s="249"/>
      <c r="V127" s="249"/>
      <c r="W127" s="249"/>
      <c r="X127" s="249"/>
      <c r="Y127" s="249"/>
    </row>
    <row r="128" spans="1:25" s="41" customFormat="1">
      <c r="A128" s="234" t="s">
        <v>1303</v>
      </c>
      <c r="B128" s="1885">
        <v>45786</v>
      </c>
      <c r="C128" s="24"/>
      <c r="D128" s="2059"/>
      <c r="E128" s="24">
        <v>21299</v>
      </c>
      <c r="F128" s="24" t="s">
        <v>1221</v>
      </c>
      <c r="G128" s="24">
        <v>3625</v>
      </c>
      <c r="H128" s="24" t="s">
        <v>4850</v>
      </c>
      <c r="I128" s="1048">
        <v>101</v>
      </c>
      <c r="J128" s="24"/>
      <c r="K128" s="24"/>
      <c r="L128" s="461"/>
      <c r="M128" s="249"/>
      <c r="N128" s="249"/>
      <c r="O128" s="249"/>
      <c r="P128" s="249"/>
      <c r="Q128" s="249"/>
      <c r="R128" s="249"/>
      <c r="T128" s="1836"/>
      <c r="U128" s="249"/>
      <c r="V128" s="249"/>
      <c r="W128" s="249"/>
      <c r="X128" s="249"/>
      <c r="Y128" s="249"/>
    </row>
    <row r="129" spans="1:25" s="41" customFormat="1">
      <c r="A129" s="596" t="s">
        <v>4665</v>
      </c>
      <c r="B129" s="1774">
        <v>45796</v>
      </c>
      <c r="C129" s="597" t="s">
        <v>4847</v>
      </c>
      <c r="D129" s="2087"/>
      <c r="E129" s="597">
        <v>21339</v>
      </c>
      <c r="F129" s="597" t="s">
        <v>1221</v>
      </c>
      <c r="G129" s="597">
        <v>5710</v>
      </c>
      <c r="H129" s="597" t="s">
        <v>4666</v>
      </c>
      <c r="I129" s="1775" t="s">
        <v>1748</v>
      </c>
      <c r="J129" s="597" t="s">
        <v>4665</v>
      </c>
      <c r="K129" s="597" t="s">
        <v>4837</v>
      </c>
      <c r="L129" s="599" t="s">
        <v>2874</v>
      </c>
      <c r="M129" s="249"/>
      <c r="N129" s="249"/>
      <c r="O129" s="249"/>
      <c r="P129" s="249"/>
      <c r="Q129" s="249"/>
      <c r="R129" s="249"/>
      <c r="T129" s="1836"/>
      <c r="U129" s="249"/>
      <c r="V129" s="249"/>
      <c r="W129" s="249"/>
      <c r="X129" s="249"/>
      <c r="Y129" s="249"/>
    </row>
    <row r="130" spans="1:25" s="41" customFormat="1">
      <c r="A130" s="234" t="s">
        <v>1303</v>
      </c>
      <c r="B130" s="1885">
        <v>45790</v>
      </c>
      <c r="C130" s="24"/>
      <c r="D130" s="2059"/>
      <c r="E130" s="24">
        <v>21347</v>
      </c>
      <c r="F130" s="24" t="s">
        <v>1221</v>
      </c>
      <c r="G130" s="24">
        <v>5209</v>
      </c>
      <c r="H130" s="24" t="s">
        <v>521</v>
      </c>
      <c r="I130" s="1048">
        <v>47</v>
      </c>
      <c r="J130" s="24"/>
      <c r="K130" s="24"/>
      <c r="L130" s="461"/>
      <c r="M130" s="249"/>
      <c r="N130" s="249"/>
      <c r="O130" s="249"/>
      <c r="P130" s="249"/>
      <c r="Q130" s="249"/>
      <c r="R130" s="249"/>
      <c r="T130" s="1836"/>
      <c r="U130" s="249"/>
      <c r="V130" s="249"/>
      <c r="W130" s="249"/>
      <c r="X130" s="249"/>
      <c r="Y130" s="249"/>
    </row>
    <row r="131" spans="1:25" s="41" customFormat="1">
      <c r="A131" s="234"/>
      <c r="B131" s="1885"/>
      <c r="C131" s="24"/>
      <c r="D131" s="2059"/>
      <c r="E131" s="24"/>
      <c r="F131" s="24"/>
      <c r="G131" s="24"/>
      <c r="H131" s="24"/>
      <c r="I131" s="1048"/>
      <c r="J131" s="24"/>
      <c r="K131" s="24"/>
      <c r="L131" s="461"/>
      <c r="M131" s="249"/>
      <c r="N131" s="249"/>
      <c r="O131" s="249"/>
      <c r="P131" s="249"/>
      <c r="Q131" s="249"/>
      <c r="R131" s="249"/>
      <c r="T131" s="1836"/>
      <c r="U131" s="249"/>
      <c r="V131" s="249"/>
      <c r="W131" s="249"/>
      <c r="X131" s="249"/>
      <c r="Y131" s="249"/>
    </row>
    <row r="132" spans="1:25" s="41" customFormat="1">
      <c r="A132" s="234"/>
      <c r="B132" s="1885"/>
      <c r="C132" s="24"/>
      <c r="D132" s="2059"/>
      <c r="E132" s="24"/>
      <c r="F132" s="24"/>
      <c r="G132" s="24"/>
      <c r="H132" s="24"/>
      <c r="I132" s="1048"/>
      <c r="J132" s="24"/>
      <c r="K132" s="24"/>
      <c r="L132" s="461"/>
      <c r="M132" s="249"/>
      <c r="N132" s="249"/>
      <c r="O132" s="249"/>
      <c r="P132" s="249"/>
      <c r="Q132" s="249"/>
      <c r="R132" s="249"/>
      <c r="T132" s="1836"/>
      <c r="U132" s="249"/>
      <c r="V132" s="249"/>
      <c r="W132" s="249"/>
      <c r="X132" s="249"/>
      <c r="Y132" s="249"/>
    </row>
    <row r="133" spans="1:25" s="41" customFormat="1">
      <c r="A133" s="234"/>
      <c r="B133" s="1885"/>
      <c r="C133" s="24"/>
      <c r="D133" s="2059"/>
      <c r="E133" s="24"/>
      <c r="F133" s="24"/>
      <c r="G133" s="24"/>
      <c r="H133" s="24"/>
      <c r="I133" s="1048"/>
      <c r="J133" s="24"/>
      <c r="K133" s="24"/>
      <c r="L133" s="461"/>
      <c r="M133" s="249"/>
      <c r="N133" s="249"/>
      <c r="O133" s="249"/>
      <c r="P133" s="249"/>
      <c r="Q133" s="249"/>
      <c r="R133" s="249"/>
      <c r="T133" s="1836"/>
      <c r="U133" s="249"/>
      <c r="V133" s="249"/>
      <c r="W133" s="249"/>
      <c r="X133" s="249"/>
      <c r="Y133" s="249"/>
    </row>
    <row r="134" spans="1:25" s="41" customFormat="1">
      <c r="A134" s="234"/>
      <c r="B134" s="1885"/>
      <c r="C134" s="24"/>
      <c r="D134" s="2059"/>
      <c r="E134" s="24"/>
      <c r="F134" s="24"/>
      <c r="G134" s="24"/>
      <c r="H134" s="24"/>
      <c r="I134" s="1048"/>
      <c r="J134" s="24"/>
      <c r="K134" s="24"/>
      <c r="L134" s="461"/>
      <c r="M134" s="249"/>
      <c r="N134" s="249"/>
      <c r="O134" s="249"/>
      <c r="P134" s="249"/>
      <c r="Q134" s="249"/>
      <c r="R134" s="249"/>
      <c r="T134" s="1836"/>
      <c r="U134" s="249"/>
      <c r="V134" s="249"/>
      <c r="W134" s="249"/>
      <c r="X134" s="249"/>
      <c r="Y134" s="249"/>
    </row>
    <row r="135" spans="1:25" s="41" customFormat="1" ht="15">
      <c r="A135" s="2539" t="e">
        <f>SUM(#REF!)</f>
        <v>#REF!</v>
      </c>
      <c r="B135" s="2539"/>
      <c r="C135" s="2539"/>
      <c r="D135" s="2539"/>
      <c r="E135" s="2539"/>
      <c r="F135" s="2539"/>
      <c r="G135" s="2539"/>
      <c r="H135" s="2539"/>
      <c r="I135" s="2539"/>
      <c r="J135" s="2539"/>
      <c r="K135" s="2539"/>
      <c r="L135" s="2539"/>
      <c r="M135" s="249"/>
      <c r="N135" s="249"/>
      <c r="O135" s="249"/>
      <c r="P135" s="249"/>
      <c r="Q135" s="249"/>
      <c r="R135" s="249"/>
      <c r="T135" s="1836"/>
      <c r="U135" s="249"/>
      <c r="V135" s="249"/>
      <c r="W135" s="249"/>
      <c r="X135" s="249"/>
      <c r="Y135" s="249"/>
    </row>
    <row r="136" spans="1:25" s="41" customFormat="1" ht="18.75">
      <c r="A136" s="2564" t="s">
        <v>1225</v>
      </c>
      <c r="B136" s="2567"/>
      <c r="C136" s="2567"/>
      <c r="D136" s="2567"/>
      <c r="E136" s="2567"/>
      <c r="F136" s="2567"/>
      <c r="G136" s="2567"/>
      <c r="H136" s="2567"/>
      <c r="I136" s="2567"/>
      <c r="J136" s="2567"/>
      <c r="K136" s="2567"/>
      <c r="L136" s="2568"/>
      <c r="M136" s="249"/>
      <c r="N136" s="249"/>
      <c r="O136" s="249"/>
      <c r="P136" s="249"/>
      <c r="Q136" s="249"/>
      <c r="R136" s="249"/>
      <c r="T136" s="1836"/>
      <c r="U136" s="249"/>
      <c r="V136" s="249"/>
      <c r="W136" s="249"/>
      <c r="X136" s="249"/>
      <c r="Y136" s="249"/>
    </row>
    <row r="137" spans="1:25" s="16" customFormat="1">
      <c r="A137" s="25" t="s">
        <v>4775</v>
      </c>
      <c r="B137" s="14">
        <v>45751</v>
      </c>
      <c r="C137" s="14">
        <v>45755</v>
      </c>
      <c r="D137" s="166" t="s">
        <v>6</v>
      </c>
      <c r="E137" s="9">
        <v>20994</v>
      </c>
      <c r="F137" s="9" t="s">
        <v>2351</v>
      </c>
      <c r="G137" s="9">
        <v>5809</v>
      </c>
      <c r="H137" s="9" t="s">
        <v>3112</v>
      </c>
      <c r="I137" s="10">
        <v>75</v>
      </c>
      <c r="J137" s="9" t="s">
        <v>2299</v>
      </c>
      <c r="K137" s="9"/>
      <c r="L137" s="458"/>
      <c r="S137" s="15"/>
    </row>
    <row r="138" spans="1:25" s="16" customFormat="1">
      <c r="A138" s="25" t="s">
        <v>247</v>
      </c>
      <c r="B138" s="14">
        <v>45758</v>
      </c>
      <c r="C138" s="14">
        <v>45769</v>
      </c>
      <c r="D138" s="166" t="s">
        <v>6</v>
      </c>
      <c r="E138" s="9">
        <v>21015</v>
      </c>
      <c r="F138" s="9" t="s">
        <v>1115</v>
      </c>
      <c r="G138" s="9">
        <v>5794</v>
      </c>
      <c r="H138" s="9" t="s">
        <v>4786</v>
      </c>
      <c r="I138" s="10">
        <v>500</v>
      </c>
      <c r="J138" s="9" t="s">
        <v>2299</v>
      </c>
      <c r="K138" s="9" t="s">
        <v>4817</v>
      </c>
      <c r="L138" s="458"/>
      <c r="S138" s="15"/>
    </row>
    <row r="139" spans="1:25" s="16" customFormat="1">
      <c r="A139" s="25"/>
      <c r="B139" s="14">
        <v>45769</v>
      </c>
      <c r="C139" s="9"/>
      <c r="D139" s="166"/>
      <c r="E139" s="9"/>
      <c r="F139" s="9" t="s">
        <v>2351</v>
      </c>
      <c r="G139" s="9">
        <v>5812</v>
      </c>
      <c r="H139" s="9" t="s">
        <v>10</v>
      </c>
      <c r="I139" s="10">
        <v>15</v>
      </c>
      <c r="J139" s="9" t="s">
        <v>2299</v>
      </c>
      <c r="K139" s="9" t="s">
        <v>610</v>
      </c>
      <c r="L139" s="458"/>
      <c r="S139" s="15"/>
    </row>
    <row r="140" spans="1:25" s="16" customFormat="1">
      <c r="A140" s="25"/>
      <c r="B140" s="14">
        <v>45769</v>
      </c>
      <c r="C140" s="14">
        <v>45769</v>
      </c>
      <c r="D140" s="166" t="s">
        <v>6</v>
      </c>
      <c r="E140" s="9"/>
      <c r="F140" s="9" t="s">
        <v>1221</v>
      </c>
      <c r="G140" s="9">
        <v>5849</v>
      </c>
      <c r="H140" s="9" t="s">
        <v>4786</v>
      </c>
      <c r="I140" s="10">
        <v>20</v>
      </c>
      <c r="J140" s="9"/>
      <c r="K140" s="9"/>
      <c r="L140" s="458"/>
      <c r="S140" s="15"/>
    </row>
    <row r="141" spans="1:25" s="16" customFormat="1">
      <c r="A141" s="25" t="s">
        <v>3821</v>
      </c>
      <c r="B141" s="14">
        <v>45764</v>
      </c>
      <c r="C141" s="14">
        <v>45758</v>
      </c>
      <c r="D141" s="166" t="s">
        <v>6</v>
      </c>
      <c r="E141" s="9">
        <v>21010</v>
      </c>
      <c r="F141" s="9" t="s">
        <v>1115</v>
      </c>
      <c r="G141" s="9">
        <v>5202</v>
      </c>
      <c r="H141" s="9" t="s">
        <v>3822</v>
      </c>
      <c r="I141" s="10" t="s">
        <v>4789</v>
      </c>
      <c r="J141" s="9"/>
      <c r="K141" s="9"/>
      <c r="L141" s="458"/>
      <c r="S141" s="15"/>
    </row>
    <row r="142" spans="1:25" s="16" customFormat="1">
      <c r="A142" s="25" t="s">
        <v>4791</v>
      </c>
      <c r="B142" s="14">
        <v>45757</v>
      </c>
      <c r="C142" s="14">
        <v>45750</v>
      </c>
      <c r="D142" s="166" t="s">
        <v>6</v>
      </c>
      <c r="E142" s="9">
        <v>21023</v>
      </c>
      <c r="F142" s="9" t="s">
        <v>1221</v>
      </c>
      <c r="G142" s="9">
        <v>5813</v>
      </c>
      <c r="H142" s="9" t="s">
        <v>195</v>
      </c>
      <c r="I142" s="10">
        <v>5</v>
      </c>
      <c r="J142" s="9"/>
      <c r="K142" s="9"/>
      <c r="L142" s="458"/>
      <c r="S142" s="15"/>
    </row>
    <row r="143" spans="1:25" s="16" customFormat="1">
      <c r="A143" s="25" t="s">
        <v>3171</v>
      </c>
      <c r="B143" s="14">
        <v>45758</v>
      </c>
      <c r="C143" s="14">
        <v>45751</v>
      </c>
      <c r="D143" s="166" t="s">
        <v>6</v>
      </c>
      <c r="E143" s="9">
        <v>21038</v>
      </c>
      <c r="F143" s="9" t="s">
        <v>1115</v>
      </c>
      <c r="G143" s="9">
        <v>4452</v>
      </c>
      <c r="H143" s="9" t="s">
        <v>54</v>
      </c>
      <c r="I143" s="10">
        <v>90</v>
      </c>
      <c r="J143" s="9"/>
      <c r="K143" s="9"/>
      <c r="L143" s="458"/>
      <c r="S143" s="15"/>
    </row>
    <row r="144" spans="1:25" s="16" customFormat="1">
      <c r="A144" s="25" t="s">
        <v>156</v>
      </c>
      <c r="B144" s="14">
        <v>45758</v>
      </c>
      <c r="C144" s="14">
        <v>45756</v>
      </c>
      <c r="D144" s="166" t="s">
        <v>6</v>
      </c>
      <c r="E144" s="9">
        <v>21066</v>
      </c>
      <c r="F144" s="9" t="s">
        <v>1115</v>
      </c>
      <c r="G144" s="9">
        <v>343</v>
      </c>
      <c r="H144" s="9" t="s">
        <v>65</v>
      </c>
      <c r="I144" s="10">
        <v>21</v>
      </c>
      <c r="J144" s="9"/>
      <c r="K144" s="9"/>
      <c r="L144" s="458"/>
      <c r="S144" s="15"/>
    </row>
    <row r="145" spans="1:19" s="16" customFormat="1">
      <c r="A145" s="25" t="s">
        <v>168</v>
      </c>
      <c r="B145" s="14">
        <v>45762</v>
      </c>
      <c r="C145" s="14">
        <v>45756</v>
      </c>
      <c r="D145" s="166" t="s">
        <v>6</v>
      </c>
      <c r="E145" s="9">
        <v>21074</v>
      </c>
      <c r="F145" s="9" t="s">
        <v>1115</v>
      </c>
      <c r="G145" s="9">
        <v>2114</v>
      </c>
      <c r="H145" s="9" t="s">
        <v>59</v>
      </c>
      <c r="I145" s="10">
        <v>4</v>
      </c>
      <c r="J145" s="9"/>
      <c r="K145" s="9"/>
      <c r="L145" s="458"/>
      <c r="S145" s="15"/>
    </row>
    <row r="146" spans="1:19" s="16" customFormat="1">
      <c r="A146" s="25" t="s">
        <v>1663</v>
      </c>
      <c r="B146" s="14">
        <v>45762</v>
      </c>
      <c r="C146" s="14">
        <v>45756</v>
      </c>
      <c r="D146" s="166" t="s">
        <v>6</v>
      </c>
      <c r="E146" s="9">
        <v>21087</v>
      </c>
      <c r="F146" s="9" t="s">
        <v>1115</v>
      </c>
      <c r="G146" s="9">
        <v>1018</v>
      </c>
      <c r="H146" s="9" t="s">
        <v>204</v>
      </c>
      <c r="I146" s="10">
        <v>15</v>
      </c>
      <c r="J146" s="9"/>
      <c r="K146" s="9"/>
      <c r="L146" s="458"/>
      <c r="S146" s="15"/>
    </row>
    <row r="147" spans="1:19" s="16" customFormat="1">
      <c r="A147" s="25" t="s">
        <v>4804</v>
      </c>
      <c r="B147" s="14">
        <v>45763</v>
      </c>
      <c r="C147" s="14">
        <v>45758</v>
      </c>
      <c r="D147" s="166" t="s">
        <v>6</v>
      </c>
      <c r="E147" s="9">
        <v>21091</v>
      </c>
      <c r="F147" s="9" t="s">
        <v>1115</v>
      </c>
      <c r="G147" s="9">
        <v>1271</v>
      </c>
      <c r="H147" s="9" t="s">
        <v>25</v>
      </c>
      <c r="I147" s="10" t="s">
        <v>908</v>
      </c>
      <c r="J147" s="9"/>
      <c r="K147" s="9"/>
      <c r="L147" s="458"/>
      <c r="S147" s="15"/>
    </row>
    <row r="148" spans="1:19" s="16" customFormat="1">
      <c r="A148" s="25" t="s">
        <v>3957</v>
      </c>
      <c r="B148" s="14">
        <v>45763</v>
      </c>
      <c r="C148" s="14">
        <v>45758</v>
      </c>
      <c r="D148" s="166" t="s">
        <v>6</v>
      </c>
      <c r="E148" s="9">
        <v>21102</v>
      </c>
      <c r="F148" s="9" t="s">
        <v>2351</v>
      </c>
      <c r="G148" s="9">
        <v>5347</v>
      </c>
      <c r="H148" s="9" t="s">
        <v>54</v>
      </c>
      <c r="I148" s="10" t="s">
        <v>984</v>
      </c>
      <c r="J148" s="9"/>
      <c r="K148" s="9"/>
      <c r="L148" s="458"/>
      <c r="S148" s="15"/>
    </row>
    <row r="149" spans="1:19" s="16" customFormat="1">
      <c r="A149" s="25" t="s">
        <v>4810</v>
      </c>
      <c r="B149" s="14">
        <v>45763</v>
      </c>
      <c r="C149" s="14">
        <v>45758</v>
      </c>
      <c r="D149" s="166" t="s">
        <v>6</v>
      </c>
      <c r="E149" s="9">
        <v>21114</v>
      </c>
      <c r="F149" s="9" t="s">
        <v>671</v>
      </c>
      <c r="G149" s="9">
        <v>5180</v>
      </c>
      <c r="H149" s="9" t="s">
        <v>3976</v>
      </c>
      <c r="I149" s="10">
        <v>10</v>
      </c>
      <c r="J149" s="9"/>
      <c r="K149" s="9"/>
      <c r="L149" s="458"/>
      <c r="S149" s="15"/>
    </row>
    <row r="150" spans="1:19" s="16" customFormat="1">
      <c r="A150" s="25" t="s">
        <v>4811</v>
      </c>
      <c r="B150" s="14">
        <v>45763</v>
      </c>
      <c r="C150" s="14">
        <v>45756</v>
      </c>
      <c r="D150" s="166" t="s">
        <v>6</v>
      </c>
      <c r="E150" s="9">
        <v>21121</v>
      </c>
      <c r="F150" s="9" t="s">
        <v>1115</v>
      </c>
      <c r="G150" s="9">
        <v>1034</v>
      </c>
      <c r="H150" s="9" t="s">
        <v>1865</v>
      </c>
      <c r="I150" s="10">
        <v>6</v>
      </c>
      <c r="J150" s="9"/>
      <c r="K150" s="9"/>
      <c r="L150" s="458"/>
      <c r="S150" s="15"/>
    </row>
    <row r="151" spans="1:19" s="16" customFormat="1">
      <c r="A151" s="25" t="s">
        <v>1884</v>
      </c>
      <c r="B151" s="14">
        <v>45764</v>
      </c>
      <c r="C151" s="14">
        <v>45769</v>
      </c>
      <c r="D151" s="166" t="s">
        <v>6</v>
      </c>
      <c r="E151" s="9">
        <v>21142</v>
      </c>
      <c r="F151" s="9" t="s">
        <v>1115</v>
      </c>
      <c r="G151" s="9">
        <v>754</v>
      </c>
      <c r="H151" s="9" t="s">
        <v>530</v>
      </c>
      <c r="I151" s="10" t="s">
        <v>849</v>
      </c>
      <c r="J151" s="9"/>
      <c r="K151" s="9"/>
      <c r="L151" s="458"/>
      <c r="S151" s="15"/>
    </row>
    <row r="152" spans="1:19" s="16" customFormat="1">
      <c r="A152" s="25" t="s">
        <v>2029</v>
      </c>
      <c r="B152" s="14">
        <v>45770</v>
      </c>
      <c r="C152" s="14">
        <v>45769</v>
      </c>
      <c r="D152" s="166" t="s">
        <v>6</v>
      </c>
      <c r="E152" s="9">
        <v>21147</v>
      </c>
      <c r="F152" s="9" t="s">
        <v>199</v>
      </c>
      <c r="G152" s="9">
        <v>1183</v>
      </c>
      <c r="H152" s="9" t="s">
        <v>2034</v>
      </c>
      <c r="I152" s="10">
        <v>10</v>
      </c>
      <c r="J152" s="9"/>
      <c r="K152" s="9"/>
      <c r="L152" s="458"/>
      <c r="S152" s="15"/>
    </row>
    <row r="153" spans="1:19" s="16" customFormat="1">
      <c r="A153" s="25" t="s">
        <v>2162</v>
      </c>
      <c r="B153" s="14">
        <v>45769</v>
      </c>
      <c r="C153" s="14">
        <v>45769</v>
      </c>
      <c r="D153" s="166" t="s">
        <v>6</v>
      </c>
      <c r="E153" s="9">
        <v>21150</v>
      </c>
      <c r="F153" s="9" t="s">
        <v>1221</v>
      </c>
      <c r="G153" s="9">
        <v>4219</v>
      </c>
      <c r="H153" s="9" t="s">
        <v>530</v>
      </c>
      <c r="I153" s="10" t="s">
        <v>897</v>
      </c>
      <c r="J153" s="9"/>
      <c r="K153" s="9"/>
      <c r="L153" s="458"/>
      <c r="S153" s="15"/>
    </row>
    <row r="154" spans="1:19" s="16" customFormat="1">
      <c r="A154" s="25" t="s">
        <v>2490</v>
      </c>
      <c r="B154" s="14">
        <v>45764</v>
      </c>
      <c r="C154" s="14">
        <v>45770</v>
      </c>
      <c r="D154" s="166" t="s">
        <v>6</v>
      </c>
      <c r="E154" s="9">
        <v>21154</v>
      </c>
      <c r="F154" s="9" t="s">
        <v>74</v>
      </c>
      <c r="G154" s="9">
        <v>5841</v>
      </c>
      <c r="H154" s="9" t="s">
        <v>14</v>
      </c>
      <c r="I154" s="10">
        <v>10</v>
      </c>
      <c r="J154" s="9" t="s">
        <v>2299</v>
      </c>
      <c r="K154" s="9"/>
      <c r="L154" s="458"/>
      <c r="S154" s="15"/>
    </row>
    <row r="155" spans="1:19" s="16" customFormat="1">
      <c r="A155" s="25"/>
      <c r="B155" s="14"/>
      <c r="C155" s="9"/>
      <c r="D155" s="166" t="s">
        <v>6</v>
      </c>
      <c r="E155" s="9"/>
      <c r="F155" s="9" t="s">
        <v>81</v>
      </c>
      <c r="G155" s="9">
        <v>5842</v>
      </c>
      <c r="H155" s="9" t="s">
        <v>14</v>
      </c>
      <c r="I155" s="10">
        <v>10</v>
      </c>
      <c r="J155" s="9" t="s">
        <v>2299</v>
      </c>
      <c r="K155" s="9"/>
      <c r="L155" s="458"/>
      <c r="S155" s="15"/>
    </row>
    <row r="156" spans="1:19" s="16" customFormat="1">
      <c r="A156" s="25" t="s">
        <v>2133</v>
      </c>
      <c r="B156" s="14">
        <v>45769</v>
      </c>
      <c r="C156" s="14">
        <v>45769</v>
      </c>
      <c r="D156" s="166" t="s">
        <v>6</v>
      </c>
      <c r="E156" s="9">
        <v>21174</v>
      </c>
      <c r="F156" s="9" t="s">
        <v>1115</v>
      </c>
      <c r="G156" s="9">
        <v>3805</v>
      </c>
      <c r="H156" s="9" t="s">
        <v>1639</v>
      </c>
      <c r="I156" s="10">
        <v>36</v>
      </c>
      <c r="J156" s="9"/>
      <c r="K156" s="9"/>
      <c r="L156" s="458"/>
      <c r="S156" s="15"/>
    </row>
    <row r="157" spans="1:19" s="16" customFormat="1">
      <c r="A157" s="25" t="s">
        <v>2725</v>
      </c>
      <c r="B157" s="14">
        <v>45777</v>
      </c>
      <c r="C157" s="14">
        <v>45777</v>
      </c>
      <c r="D157" s="166" t="s">
        <v>6</v>
      </c>
      <c r="E157" s="9">
        <v>21172</v>
      </c>
      <c r="F157" s="9" t="s">
        <v>1221</v>
      </c>
      <c r="G157" s="9">
        <v>5686</v>
      </c>
      <c r="H157" s="9" t="s">
        <v>4074</v>
      </c>
      <c r="I157" s="10">
        <v>40</v>
      </c>
      <c r="J157" s="9"/>
      <c r="K157" s="9"/>
      <c r="L157" s="458"/>
      <c r="S157" s="15"/>
    </row>
    <row r="158" spans="1:19" s="16" customFormat="1">
      <c r="A158" s="25" t="s">
        <v>1227</v>
      </c>
      <c r="B158" s="14">
        <v>45772</v>
      </c>
      <c r="C158" s="14">
        <v>45771</v>
      </c>
      <c r="D158" s="166" t="s">
        <v>6</v>
      </c>
      <c r="E158" s="9">
        <v>21200</v>
      </c>
      <c r="F158" s="9" t="s">
        <v>1115</v>
      </c>
      <c r="G158" s="9">
        <v>1271</v>
      </c>
      <c r="H158" s="9" t="s">
        <v>25</v>
      </c>
      <c r="I158" s="10">
        <v>18</v>
      </c>
      <c r="J158" s="9"/>
      <c r="K158" s="9"/>
      <c r="L158" s="458"/>
      <c r="S158" s="15"/>
    </row>
    <row r="159" spans="1:19" s="16" customFormat="1">
      <c r="A159" s="25" t="s">
        <v>1109</v>
      </c>
      <c r="B159" s="14">
        <v>45775</v>
      </c>
      <c r="C159" s="14">
        <v>45771</v>
      </c>
      <c r="D159" s="166" t="s">
        <v>6</v>
      </c>
      <c r="E159" s="9">
        <v>21211</v>
      </c>
      <c r="F159" s="9" t="s">
        <v>1115</v>
      </c>
      <c r="G159" s="9">
        <v>2029</v>
      </c>
      <c r="H159" s="9" t="s">
        <v>158</v>
      </c>
      <c r="I159" s="10">
        <v>12</v>
      </c>
      <c r="J159" s="9"/>
      <c r="K159" s="9"/>
      <c r="L159" s="458"/>
      <c r="S159" s="15"/>
    </row>
    <row r="160" spans="1:19" s="16" customFormat="1">
      <c r="A160" s="25" t="s">
        <v>2721</v>
      </c>
      <c r="B160" s="14">
        <v>45775</v>
      </c>
      <c r="C160" s="14">
        <v>45771</v>
      </c>
      <c r="D160" s="166" t="s">
        <v>6</v>
      </c>
      <c r="E160" s="9">
        <v>21241</v>
      </c>
      <c r="F160" s="9" t="s">
        <v>1115</v>
      </c>
      <c r="G160" s="9">
        <v>2450</v>
      </c>
      <c r="H160" s="9" t="s">
        <v>61</v>
      </c>
      <c r="I160" s="10">
        <v>4</v>
      </c>
      <c r="J160" s="9"/>
      <c r="K160" s="9"/>
      <c r="L160" s="458"/>
      <c r="S160" s="15"/>
    </row>
    <row r="161" spans="1:19" s="16" customFormat="1">
      <c r="A161" s="25" t="s">
        <v>4120</v>
      </c>
      <c r="B161" s="14">
        <v>45776</v>
      </c>
      <c r="C161" s="14">
        <v>45772</v>
      </c>
      <c r="D161" s="166" t="s">
        <v>6</v>
      </c>
      <c r="E161" s="9">
        <v>21259</v>
      </c>
      <c r="F161" s="9" t="s">
        <v>1115</v>
      </c>
      <c r="G161" s="9">
        <v>5587</v>
      </c>
      <c r="H161" s="9" t="s">
        <v>4450</v>
      </c>
      <c r="I161" s="10">
        <v>100</v>
      </c>
      <c r="J161" s="9"/>
      <c r="K161" s="9"/>
      <c r="L161" s="458"/>
      <c r="S161" s="15"/>
    </row>
    <row r="162" spans="1:19" s="16" customFormat="1">
      <c r="A162" s="25" t="s">
        <v>4825</v>
      </c>
      <c r="B162" s="14">
        <v>45777</v>
      </c>
      <c r="C162" s="14">
        <v>45773</v>
      </c>
      <c r="D162" s="166" t="s">
        <v>6</v>
      </c>
      <c r="E162" s="9">
        <v>21266</v>
      </c>
      <c r="F162" s="9" t="s">
        <v>1115</v>
      </c>
      <c r="G162" s="9">
        <v>2149</v>
      </c>
      <c r="H162" s="9" t="s">
        <v>26</v>
      </c>
      <c r="I162" s="10">
        <v>30</v>
      </c>
      <c r="J162" s="9"/>
      <c r="K162" s="9"/>
      <c r="L162" s="458"/>
      <c r="S162" s="15"/>
    </row>
    <row r="163" spans="1:19" s="16" customFormat="1">
      <c r="A163" s="25" t="s">
        <v>2029</v>
      </c>
      <c r="B163" s="14">
        <v>45782</v>
      </c>
      <c r="C163" s="9"/>
      <c r="D163" s="166"/>
      <c r="E163" s="9">
        <v>21268</v>
      </c>
      <c r="F163" s="9" t="s">
        <v>199</v>
      </c>
      <c r="G163" s="9">
        <v>1183</v>
      </c>
      <c r="H163" s="9" t="s">
        <v>2034</v>
      </c>
      <c r="I163" s="10">
        <v>15</v>
      </c>
      <c r="J163" s="24" t="s">
        <v>2298</v>
      </c>
      <c r="K163" s="24"/>
      <c r="L163" s="461"/>
      <c r="S163" s="15"/>
    </row>
    <row r="164" spans="1:19" s="16" customFormat="1">
      <c r="A164" s="25" t="s">
        <v>2029</v>
      </c>
      <c r="B164" s="14">
        <v>45796</v>
      </c>
      <c r="C164" s="9"/>
      <c r="D164" s="166"/>
      <c r="E164" s="9">
        <v>21269</v>
      </c>
      <c r="F164" s="9" t="s">
        <v>199</v>
      </c>
      <c r="G164" s="9">
        <v>1183</v>
      </c>
      <c r="H164" s="9" t="s">
        <v>2034</v>
      </c>
      <c r="I164" s="10">
        <v>15</v>
      </c>
      <c r="J164" s="24" t="s">
        <v>2298</v>
      </c>
      <c r="K164" s="24"/>
      <c r="L164" s="461"/>
      <c r="S164" s="15"/>
    </row>
    <row r="165" spans="1:19" s="16" customFormat="1">
      <c r="A165" s="234" t="s">
        <v>4772</v>
      </c>
      <c r="B165" s="1885">
        <v>45786</v>
      </c>
      <c r="C165" s="24"/>
      <c r="D165" s="2059"/>
      <c r="E165" s="24">
        <v>21289</v>
      </c>
      <c r="F165" s="24" t="s">
        <v>1115</v>
      </c>
      <c r="G165" s="24">
        <v>5865</v>
      </c>
      <c r="H165" s="24" t="s">
        <v>58</v>
      </c>
      <c r="I165" s="1048">
        <v>70</v>
      </c>
      <c r="J165" s="24" t="s">
        <v>1189</v>
      </c>
      <c r="K165" s="24"/>
      <c r="L165" s="461"/>
      <c r="S165" s="15"/>
    </row>
    <row r="166" spans="1:19" s="16" customFormat="1">
      <c r="A166" s="234" t="s">
        <v>2340</v>
      </c>
      <c r="B166" s="1885">
        <v>45784</v>
      </c>
      <c r="C166" s="24"/>
      <c r="D166" s="2059"/>
      <c r="E166" s="24">
        <v>21290</v>
      </c>
      <c r="F166" s="24" t="s">
        <v>1115</v>
      </c>
      <c r="G166" s="24">
        <v>5867</v>
      </c>
      <c r="H166" s="24" t="s">
        <v>58</v>
      </c>
      <c r="I166" s="1048">
        <v>9</v>
      </c>
      <c r="J166" s="24" t="s">
        <v>1189</v>
      </c>
      <c r="K166" s="24"/>
      <c r="L166" s="461"/>
      <c r="S166" s="15"/>
    </row>
    <row r="167" spans="1:19" s="16" customFormat="1">
      <c r="A167" s="25" t="s">
        <v>1510</v>
      </c>
      <c r="B167" s="14">
        <v>45777</v>
      </c>
      <c r="C167" s="14">
        <v>45773</v>
      </c>
      <c r="D167" s="166" t="s">
        <v>6</v>
      </c>
      <c r="E167" s="9">
        <v>21272</v>
      </c>
      <c r="F167" s="9" t="s">
        <v>40</v>
      </c>
      <c r="G167" s="9">
        <v>3685</v>
      </c>
      <c r="H167" s="9" t="s">
        <v>399</v>
      </c>
      <c r="I167" s="10" t="s">
        <v>1155</v>
      </c>
      <c r="J167" s="9"/>
      <c r="K167" s="9"/>
      <c r="L167" s="458"/>
      <c r="S167" s="15"/>
    </row>
    <row r="168" spans="1:19" s="16" customFormat="1">
      <c r="A168" s="25"/>
      <c r="B168" s="14"/>
      <c r="C168" s="9"/>
      <c r="D168" s="166" t="s">
        <v>6</v>
      </c>
      <c r="E168" s="9"/>
      <c r="F168" s="9" t="s">
        <v>40</v>
      </c>
      <c r="G168" s="9">
        <v>2108</v>
      </c>
      <c r="H168" s="9" t="s">
        <v>100</v>
      </c>
      <c r="I168" s="10">
        <v>50</v>
      </c>
      <c r="J168" s="9"/>
      <c r="K168" s="9"/>
      <c r="L168" s="458"/>
      <c r="S168" s="15"/>
    </row>
    <row r="169" spans="1:19" s="16" customFormat="1">
      <c r="A169" s="54" t="s">
        <v>4839</v>
      </c>
      <c r="B169" s="55">
        <v>45784</v>
      </c>
      <c r="C169" s="56"/>
      <c r="D169" s="839"/>
      <c r="E169" s="56">
        <v>21270</v>
      </c>
      <c r="F169" s="56" t="s">
        <v>1221</v>
      </c>
      <c r="G169" s="56">
        <v>4260</v>
      </c>
      <c r="H169" s="56" t="s">
        <v>42</v>
      </c>
      <c r="I169" s="57">
        <v>6</v>
      </c>
      <c r="J169" s="24" t="s">
        <v>4842</v>
      </c>
      <c r="K169" s="24"/>
      <c r="L169" s="461" t="s">
        <v>2874</v>
      </c>
      <c r="S169" s="15"/>
    </row>
    <row r="170" spans="1:19" s="16" customFormat="1">
      <c r="A170" s="234" t="s">
        <v>1225</v>
      </c>
      <c r="B170" s="1885">
        <v>45790</v>
      </c>
      <c r="C170" s="24"/>
      <c r="D170" s="2059"/>
      <c r="E170" s="24">
        <v>21352</v>
      </c>
      <c r="F170" s="24" t="s">
        <v>1221</v>
      </c>
      <c r="G170" s="24">
        <v>5472</v>
      </c>
      <c r="H170" s="24" t="s">
        <v>185</v>
      </c>
      <c r="I170" s="1048" t="s">
        <v>1495</v>
      </c>
      <c r="J170" s="24"/>
      <c r="K170" s="24"/>
      <c r="L170" s="461"/>
      <c r="S170" s="15"/>
    </row>
    <row r="171" spans="1:19" s="16" customFormat="1">
      <c r="A171" s="234" t="s">
        <v>92</v>
      </c>
      <c r="B171" s="1885">
        <v>45790</v>
      </c>
      <c r="C171" s="24"/>
      <c r="D171" s="2059"/>
      <c r="E171" s="24">
        <v>21359</v>
      </c>
      <c r="F171" s="24" t="s">
        <v>1115</v>
      </c>
      <c r="G171" s="24">
        <v>2253</v>
      </c>
      <c r="H171" s="24" t="s">
        <v>930</v>
      </c>
      <c r="I171" s="1048">
        <v>5</v>
      </c>
      <c r="J171" s="24"/>
      <c r="K171" s="24"/>
      <c r="L171" s="461"/>
      <c r="S171" s="15"/>
    </row>
    <row r="172" spans="1:19" s="16" customFormat="1">
      <c r="A172" s="234" t="s">
        <v>92</v>
      </c>
      <c r="B172" s="1885">
        <v>45790</v>
      </c>
      <c r="C172" s="24"/>
      <c r="D172" s="2059"/>
      <c r="E172" s="24">
        <v>21360</v>
      </c>
      <c r="F172" s="24" t="s">
        <v>1115</v>
      </c>
      <c r="G172" s="24">
        <v>2253</v>
      </c>
      <c r="H172" s="24" t="s">
        <v>930</v>
      </c>
      <c r="I172" s="1048">
        <v>5</v>
      </c>
      <c r="J172" s="24"/>
      <c r="K172" s="24"/>
      <c r="L172" s="461"/>
      <c r="S172" s="15"/>
    </row>
    <row r="173" spans="1:19" s="16" customFormat="1">
      <c r="A173" s="234" t="s">
        <v>108</v>
      </c>
      <c r="B173" s="1885">
        <v>45790</v>
      </c>
      <c r="C173" s="24"/>
      <c r="D173" s="2059"/>
      <c r="E173" s="24">
        <v>21361</v>
      </c>
      <c r="F173" s="24" t="s">
        <v>7</v>
      </c>
      <c r="G173" s="24">
        <v>3267</v>
      </c>
      <c r="H173" s="24" t="s">
        <v>530</v>
      </c>
      <c r="I173" s="1048">
        <v>5</v>
      </c>
      <c r="J173" s="24" t="s">
        <v>991</v>
      </c>
      <c r="K173" s="24"/>
      <c r="L173" s="461"/>
      <c r="S173" s="15"/>
    </row>
    <row r="174" spans="1:19" s="16" customFormat="1">
      <c r="A174" s="234"/>
      <c r="B174" s="1885"/>
      <c r="C174" s="24"/>
      <c r="D174" s="2059"/>
      <c r="E174" s="24"/>
      <c r="F174" s="24"/>
      <c r="G174" s="24"/>
      <c r="H174" s="24"/>
      <c r="I174" s="1048"/>
      <c r="J174" s="24"/>
      <c r="K174" s="24"/>
      <c r="L174" s="461"/>
      <c r="S174" s="15"/>
    </row>
    <row r="175" spans="1:19" s="16" customFormat="1">
      <c r="A175" s="234"/>
      <c r="B175" s="1885"/>
      <c r="C175" s="24"/>
      <c r="D175" s="2059"/>
      <c r="E175" s="24"/>
      <c r="F175" s="24"/>
      <c r="G175" s="24"/>
      <c r="H175" s="24"/>
      <c r="I175" s="1048"/>
      <c r="J175" s="24"/>
      <c r="K175" s="24"/>
      <c r="L175" s="461"/>
      <c r="S175" s="15"/>
    </row>
    <row r="176" spans="1:19" s="16" customFormat="1">
      <c r="A176" s="234"/>
      <c r="B176" s="1885"/>
      <c r="C176" s="24"/>
      <c r="D176" s="2059"/>
      <c r="E176" s="24"/>
      <c r="F176" s="24"/>
      <c r="G176" s="24"/>
      <c r="H176" s="24"/>
      <c r="I176" s="1048"/>
      <c r="J176" s="24"/>
      <c r="K176" s="24"/>
      <c r="L176" s="461"/>
      <c r="S176" s="15"/>
    </row>
    <row r="177" spans="1:19" s="16" customFormat="1">
      <c r="A177" s="234"/>
      <c r="B177" s="1885"/>
      <c r="C177" s="24"/>
      <c r="D177" s="2059"/>
      <c r="E177" s="24"/>
      <c r="F177" s="24"/>
      <c r="G177" s="24"/>
      <c r="H177" s="24"/>
      <c r="I177" s="1048"/>
      <c r="J177" s="24"/>
      <c r="K177" s="24"/>
      <c r="L177" s="461"/>
      <c r="S177" s="15"/>
    </row>
    <row r="178" spans="1:19" s="16" customFormat="1">
      <c r="A178" s="234"/>
      <c r="B178" s="1885"/>
      <c r="C178" s="24"/>
      <c r="D178" s="2059"/>
      <c r="E178" s="24"/>
      <c r="F178" s="24"/>
      <c r="G178" s="24"/>
      <c r="H178" s="24"/>
      <c r="I178" s="1048"/>
      <c r="J178" s="24"/>
      <c r="K178" s="24"/>
      <c r="L178" s="461"/>
      <c r="S178" s="15"/>
    </row>
    <row r="179" spans="1:19" s="16" customFormat="1">
      <c r="A179" s="234"/>
      <c r="B179" s="1885"/>
      <c r="C179" s="24"/>
      <c r="D179" s="2059"/>
      <c r="E179" s="24"/>
      <c r="F179" s="24"/>
      <c r="G179" s="24"/>
      <c r="H179" s="24"/>
      <c r="I179" s="1048"/>
      <c r="J179" s="24"/>
      <c r="K179" s="24"/>
      <c r="L179" s="461"/>
      <c r="S179" s="15"/>
    </row>
    <row r="180" spans="1:19" s="16" customFormat="1">
      <c r="A180" s="234"/>
      <c r="B180" s="1885"/>
      <c r="C180" s="24"/>
      <c r="D180" s="2059"/>
      <c r="E180" s="24"/>
      <c r="F180" s="24"/>
      <c r="G180" s="24"/>
      <c r="H180" s="24"/>
      <c r="I180" s="1048"/>
      <c r="J180" s="24"/>
      <c r="K180" s="24"/>
      <c r="L180" s="461"/>
      <c r="S180" s="15"/>
    </row>
    <row r="181" spans="1:19" s="16" customFormat="1">
      <c r="A181" s="234"/>
      <c r="B181" s="1885"/>
      <c r="C181" s="24"/>
      <c r="D181" s="2059"/>
      <c r="E181" s="24"/>
      <c r="F181" s="24"/>
      <c r="G181" s="24"/>
      <c r="H181" s="24"/>
      <c r="I181" s="1048"/>
      <c r="J181" s="24"/>
      <c r="K181" s="24"/>
      <c r="L181" s="461"/>
      <c r="S181" s="15"/>
    </row>
    <row r="182" spans="1:19" s="6" customFormat="1">
      <c r="A182" s="234"/>
      <c r="B182" s="1885"/>
      <c r="C182" s="24"/>
      <c r="D182" s="2059"/>
      <c r="E182" s="24"/>
      <c r="F182" s="24"/>
      <c r="G182" s="24"/>
      <c r="H182" s="24"/>
      <c r="I182" s="1048"/>
      <c r="J182" s="24"/>
      <c r="K182" s="24"/>
      <c r="L182" s="461"/>
      <c r="S182"/>
    </row>
    <row r="183" spans="1:19" s="6" customFormat="1" ht="15">
      <c r="A183" s="2464" t="e">
        <f>SUM(#REF!)</f>
        <v>#REF!</v>
      </c>
      <c r="B183" s="2465"/>
      <c r="C183" s="2465"/>
      <c r="D183" s="2465"/>
      <c r="E183" s="2465"/>
      <c r="F183" s="2465"/>
      <c r="G183" s="2465"/>
      <c r="H183" s="2465"/>
      <c r="I183" s="2465"/>
      <c r="J183" s="2465"/>
      <c r="K183" s="2465"/>
      <c r="L183" s="2466"/>
      <c r="S183"/>
    </row>
    <row r="184" spans="1:19" s="6" customFormat="1" ht="18.75">
      <c r="A184" s="2558" t="s">
        <v>4155</v>
      </c>
      <c r="B184" s="2559"/>
      <c r="C184" s="2559"/>
      <c r="D184" s="2559"/>
      <c r="E184" s="2559"/>
      <c r="F184" s="2559"/>
      <c r="G184" s="2559"/>
      <c r="H184" s="2559"/>
      <c r="I184" s="2559"/>
      <c r="J184" s="2559"/>
      <c r="K184" s="2559"/>
      <c r="L184" s="2560"/>
      <c r="S184"/>
    </row>
    <row r="185" spans="1:19" s="16" customFormat="1">
      <c r="A185" s="25" t="s">
        <v>4756</v>
      </c>
      <c r="B185" s="14">
        <v>45735</v>
      </c>
      <c r="C185" s="14">
        <v>45771</v>
      </c>
      <c r="D185" s="166" t="s">
        <v>6</v>
      </c>
      <c r="E185" s="9">
        <v>20757</v>
      </c>
      <c r="F185" s="9" t="s">
        <v>1115</v>
      </c>
      <c r="G185" s="9">
        <v>5767</v>
      </c>
      <c r="H185" s="9" t="s">
        <v>119</v>
      </c>
      <c r="I185" s="10">
        <v>15</v>
      </c>
      <c r="J185" s="9"/>
      <c r="K185" s="9"/>
      <c r="L185" s="458"/>
      <c r="S185" s="15"/>
    </row>
    <row r="186" spans="1:19" s="16" customFormat="1">
      <c r="A186" s="25"/>
      <c r="B186" s="9"/>
      <c r="C186" s="9"/>
      <c r="D186" s="166" t="s">
        <v>6</v>
      </c>
      <c r="E186" s="9"/>
      <c r="F186" s="9" t="s">
        <v>7</v>
      </c>
      <c r="G186" s="9">
        <v>5768</v>
      </c>
      <c r="H186" s="9" t="s">
        <v>31</v>
      </c>
      <c r="I186" s="10">
        <v>12</v>
      </c>
      <c r="J186" s="9"/>
      <c r="K186" s="9"/>
      <c r="L186" s="458"/>
      <c r="S186" s="15"/>
    </row>
    <row r="187" spans="1:19" s="16" customFormat="1">
      <c r="A187" s="25" t="s">
        <v>86</v>
      </c>
      <c r="B187" s="14">
        <v>45751</v>
      </c>
      <c r="C187" s="14">
        <v>45751</v>
      </c>
      <c r="D187" s="166" t="s">
        <v>6</v>
      </c>
      <c r="E187" s="9">
        <v>20964</v>
      </c>
      <c r="F187" s="9" t="s">
        <v>40</v>
      </c>
      <c r="G187" s="9">
        <v>5801</v>
      </c>
      <c r="H187" s="9" t="s">
        <v>19</v>
      </c>
      <c r="I187" s="10">
        <v>5</v>
      </c>
      <c r="J187" s="9"/>
      <c r="K187" s="9"/>
      <c r="L187" s="458"/>
      <c r="S187" s="15"/>
    </row>
    <row r="188" spans="1:19" s="16" customFormat="1">
      <c r="A188" s="25" t="s">
        <v>1997</v>
      </c>
      <c r="B188" s="14">
        <v>45747</v>
      </c>
      <c r="C188" s="9" t="s">
        <v>4788</v>
      </c>
      <c r="D188" s="166" t="s">
        <v>6</v>
      </c>
      <c r="E188" s="9">
        <v>20987</v>
      </c>
      <c r="F188" s="9" t="s">
        <v>1221</v>
      </c>
      <c r="G188" s="9">
        <v>4060</v>
      </c>
      <c r="H188" s="9" t="s">
        <v>2012</v>
      </c>
      <c r="I188" s="10" t="s">
        <v>4782</v>
      </c>
      <c r="J188" s="9"/>
      <c r="K188" s="9"/>
      <c r="L188" s="458"/>
      <c r="S188" s="15"/>
    </row>
    <row r="189" spans="1:19" s="16" customFormat="1">
      <c r="A189" s="25" t="s">
        <v>3100</v>
      </c>
      <c r="B189" s="14">
        <v>45751</v>
      </c>
      <c r="C189" s="14">
        <v>45748</v>
      </c>
      <c r="D189" s="166" t="s">
        <v>6</v>
      </c>
      <c r="E189" s="9">
        <v>20989</v>
      </c>
      <c r="F189" s="9" t="s">
        <v>1115</v>
      </c>
      <c r="G189" s="9">
        <v>4256</v>
      </c>
      <c r="H189" s="9" t="s">
        <v>29</v>
      </c>
      <c r="I189" s="10" t="s">
        <v>1455</v>
      </c>
      <c r="J189" s="9"/>
      <c r="K189" s="9"/>
      <c r="L189" s="458"/>
      <c r="S189" s="15"/>
    </row>
    <row r="190" spans="1:19" s="16" customFormat="1">
      <c r="A190" s="25"/>
      <c r="B190" s="14"/>
      <c r="C190" s="9"/>
      <c r="D190" s="166" t="s">
        <v>6</v>
      </c>
      <c r="E190" s="9"/>
      <c r="F190" s="9" t="s">
        <v>153</v>
      </c>
      <c r="G190" s="9">
        <v>4551</v>
      </c>
      <c r="H190" s="9" t="s">
        <v>75</v>
      </c>
      <c r="I190" s="10">
        <v>15</v>
      </c>
      <c r="J190" s="9"/>
      <c r="K190" s="9"/>
      <c r="L190" s="458"/>
      <c r="S190" s="15"/>
    </row>
    <row r="191" spans="1:19" s="16" customFormat="1">
      <c r="A191" s="25" t="s">
        <v>4785</v>
      </c>
      <c r="B191" s="14">
        <v>45751</v>
      </c>
      <c r="C191" s="14">
        <v>45748</v>
      </c>
      <c r="D191" s="166" t="s">
        <v>6</v>
      </c>
      <c r="E191" s="9">
        <v>20991</v>
      </c>
      <c r="F191" s="9" t="s">
        <v>81</v>
      </c>
      <c r="G191" s="9">
        <v>5808</v>
      </c>
      <c r="H191" s="9" t="s">
        <v>57</v>
      </c>
      <c r="I191" s="10">
        <v>1</v>
      </c>
      <c r="J191" s="9"/>
      <c r="K191" s="9"/>
      <c r="L191" s="458"/>
      <c r="S191" s="15"/>
    </row>
    <row r="192" spans="1:19" s="16" customFormat="1">
      <c r="A192" s="25" t="s">
        <v>585</v>
      </c>
      <c r="B192" s="14">
        <v>45756</v>
      </c>
      <c r="C192" s="14">
        <v>45750</v>
      </c>
      <c r="D192" s="166" t="s">
        <v>6</v>
      </c>
      <c r="E192" s="9">
        <v>20995</v>
      </c>
      <c r="F192" s="9" t="s">
        <v>1115</v>
      </c>
      <c r="G192" s="9">
        <v>869</v>
      </c>
      <c r="H192" s="9" t="s">
        <v>16</v>
      </c>
      <c r="I192" s="10">
        <v>30</v>
      </c>
      <c r="J192" s="9"/>
      <c r="K192" s="9"/>
      <c r="L192" s="458"/>
      <c r="S192" s="15"/>
    </row>
    <row r="193" spans="1:19" s="16" customFormat="1">
      <c r="A193" s="25"/>
      <c r="B193" s="14"/>
      <c r="C193" s="9"/>
      <c r="D193" s="166" t="s">
        <v>6</v>
      </c>
      <c r="E193" s="9"/>
      <c r="F193" s="9" t="s">
        <v>1115</v>
      </c>
      <c r="G193" s="9">
        <v>818</v>
      </c>
      <c r="H193" s="9" t="s">
        <v>31</v>
      </c>
      <c r="I193" s="10" t="s">
        <v>897</v>
      </c>
      <c r="J193" s="9"/>
      <c r="K193" s="9"/>
      <c r="L193" s="458"/>
      <c r="S193" s="15"/>
    </row>
    <row r="194" spans="1:19" s="16" customFormat="1">
      <c r="A194" s="25" t="s">
        <v>1303</v>
      </c>
      <c r="B194" s="14">
        <v>45756</v>
      </c>
      <c r="C194" s="14">
        <v>45750</v>
      </c>
      <c r="D194" s="166" t="s">
        <v>6</v>
      </c>
      <c r="E194" s="9">
        <v>21006</v>
      </c>
      <c r="F194" s="9" t="s">
        <v>671</v>
      </c>
      <c r="G194" s="9">
        <v>3626</v>
      </c>
      <c r="H194" s="9" t="s">
        <v>1441</v>
      </c>
      <c r="I194" s="10">
        <v>30</v>
      </c>
      <c r="J194" s="9"/>
      <c r="K194" s="9"/>
      <c r="L194" s="458"/>
      <c r="S194" s="15"/>
    </row>
    <row r="195" spans="1:19" s="16" customFormat="1">
      <c r="A195" s="25" t="s">
        <v>1303</v>
      </c>
      <c r="B195" s="14">
        <v>45756</v>
      </c>
      <c r="C195" s="14">
        <v>45755</v>
      </c>
      <c r="D195" s="166" t="s">
        <v>6</v>
      </c>
      <c r="E195" s="9">
        <v>21007</v>
      </c>
      <c r="F195" s="9" t="s">
        <v>1221</v>
      </c>
      <c r="G195" s="9">
        <v>4737</v>
      </c>
      <c r="H195" s="9" t="s">
        <v>103</v>
      </c>
      <c r="I195" s="10">
        <v>2</v>
      </c>
      <c r="J195" s="9" t="s">
        <v>991</v>
      </c>
      <c r="K195" s="9"/>
      <c r="L195" s="458"/>
      <c r="S195" s="15"/>
    </row>
    <row r="196" spans="1:19" s="16" customFormat="1">
      <c r="A196" s="25" t="s">
        <v>3313</v>
      </c>
      <c r="B196" s="14">
        <v>45757</v>
      </c>
      <c r="C196" s="14">
        <v>45751</v>
      </c>
      <c r="D196" s="166" t="s">
        <v>6</v>
      </c>
      <c r="E196" s="9">
        <v>21016</v>
      </c>
      <c r="F196" s="9" t="s">
        <v>453</v>
      </c>
      <c r="G196" s="9">
        <v>4917</v>
      </c>
      <c r="H196" s="9" t="s">
        <v>17</v>
      </c>
      <c r="I196" s="10" t="s">
        <v>1595</v>
      </c>
      <c r="J196" s="9"/>
      <c r="K196" s="9"/>
      <c r="L196" s="458"/>
      <c r="S196" s="15"/>
    </row>
    <row r="197" spans="1:19" s="16" customFormat="1">
      <c r="A197" s="25"/>
      <c r="B197" s="14"/>
      <c r="C197" s="9"/>
      <c r="D197" s="166" t="s">
        <v>6</v>
      </c>
      <c r="E197" s="9"/>
      <c r="F197" s="9" t="s">
        <v>69</v>
      </c>
      <c r="G197" s="9">
        <v>5027</v>
      </c>
      <c r="H197" s="9" t="s">
        <v>17</v>
      </c>
      <c r="I197" s="10" t="s">
        <v>2025</v>
      </c>
      <c r="J197" s="9"/>
      <c r="K197" s="9"/>
      <c r="L197" s="458"/>
      <c r="S197" s="15"/>
    </row>
    <row r="198" spans="1:19" s="16" customFormat="1">
      <c r="A198" s="25"/>
      <c r="B198" s="14"/>
      <c r="C198" s="9"/>
      <c r="D198" s="166" t="s">
        <v>6</v>
      </c>
      <c r="E198" s="9"/>
      <c r="F198" s="9" t="s">
        <v>4009</v>
      </c>
      <c r="G198" s="9">
        <v>4820</v>
      </c>
      <c r="H198" s="9" t="s">
        <v>17</v>
      </c>
      <c r="I198" s="10" t="s">
        <v>952</v>
      </c>
      <c r="J198" s="9"/>
      <c r="K198" s="9"/>
      <c r="L198" s="458"/>
      <c r="S198" s="15"/>
    </row>
    <row r="199" spans="1:19" s="16" customFormat="1">
      <c r="A199" s="25" t="s">
        <v>517</v>
      </c>
      <c r="B199" s="14">
        <v>45757</v>
      </c>
      <c r="C199" s="14">
        <v>45751</v>
      </c>
      <c r="D199" s="166" t="s">
        <v>6</v>
      </c>
      <c r="E199" s="9">
        <v>21017</v>
      </c>
      <c r="F199" s="9" t="s">
        <v>1221</v>
      </c>
      <c r="G199" s="9">
        <v>4687</v>
      </c>
      <c r="H199" s="9" t="s">
        <v>83</v>
      </c>
      <c r="I199" s="10" t="s">
        <v>849</v>
      </c>
      <c r="J199" s="9"/>
      <c r="K199" s="9"/>
      <c r="L199" s="458"/>
      <c r="S199" s="15"/>
    </row>
    <row r="200" spans="1:19" s="16" customFormat="1">
      <c r="A200" s="25"/>
      <c r="B200" s="14"/>
      <c r="C200" s="9"/>
      <c r="D200" s="166" t="s">
        <v>6</v>
      </c>
      <c r="E200" s="9"/>
      <c r="F200" s="9" t="s">
        <v>69</v>
      </c>
      <c r="G200" s="9">
        <v>4688</v>
      </c>
      <c r="H200" s="9" t="s">
        <v>770</v>
      </c>
      <c r="I200" s="10">
        <v>5</v>
      </c>
      <c r="J200" s="9"/>
      <c r="K200" s="9"/>
      <c r="L200" s="458"/>
      <c r="S200" s="15"/>
    </row>
    <row r="201" spans="1:19" s="16" customFormat="1">
      <c r="A201" s="25" t="s">
        <v>2830</v>
      </c>
      <c r="B201" s="14">
        <v>45757</v>
      </c>
      <c r="C201" s="14">
        <v>45750</v>
      </c>
      <c r="D201" s="166" t="s">
        <v>6</v>
      </c>
      <c r="E201" s="9">
        <v>21021</v>
      </c>
      <c r="F201" s="9" t="s">
        <v>7</v>
      </c>
      <c r="G201" s="9">
        <v>2412</v>
      </c>
      <c r="H201" s="9" t="s">
        <v>38</v>
      </c>
      <c r="I201" s="10">
        <v>20</v>
      </c>
      <c r="J201" s="9"/>
      <c r="K201" s="9"/>
      <c r="L201" s="458"/>
      <c r="S201" s="15"/>
    </row>
    <row r="202" spans="1:19" s="16" customFormat="1">
      <c r="A202" s="25" t="s">
        <v>134</v>
      </c>
      <c r="B202" s="14">
        <v>45758</v>
      </c>
      <c r="C202" s="14">
        <v>45751</v>
      </c>
      <c r="D202" s="166" t="s">
        <v>6</v>
      </c>
      <c r="E202" s="9">
        <v>21033</v>
      </c>
      <c r="F202" s="9" t="s">
        <v>1221</v>
      </c>
      <c r="G202" s="9">
        <v>2581</v>
      </c>
      <c r="H202" s="9" t="s">
        <v>21</v>
      </c>
      <c r="I202" s="10">
        <v>3</v>
      </c>
      <c r="J202" s="9"/>
      <c r="K202" s="9"/>
      <c r="L202" s="458"/>
      <c r="S202" s="15"/>
    </row>
    <row r="203" spans="1:19" s="16" customFormat="1">
      <c r="A203" s="25" t="s">
        <v>1468</v>
      </c>
      <c r="B203" s="14">
        <v>45758</v>
      </c>
      <c r="C203" s="14">
        <v>45751</v>
      </c>
      <c r="D203" s="166" t="s">
        <v>6</v>
      </c>
      <c r="E203" s="9">
        <v>21039</v>
      </c>
      <c r="F203" s="9" t="s">
        <v>1115</v>
      </c>
      <c r="G203" s="9">
        <v>753</v>
      </c>
      <c r="H203" s="9" t="s">
        <v>47</v>
      </c>
      <c r="I203" s="10">
        <v>12</v>
      </c>
      <c r="J203" s="9"/>
      <c r="K203" s="9"/>
      <c r="L203" s="458"/>
      <c r="S203" s="15"/>
    </row>
    <row r="204" spans="1:19" s="16" customFormat="1">
      <c r="A204" s="25" t="s">
        <v>520</v>
      </c>
      <c r="B204" s="14">
        <v>45750</v>
      </c>
      <c r="C204" s="14">
        <v>45750</v>
      </c>
      <c r="D204" s="166" t="s">
        <v>6</v>
      </c>
      <c r="E204" s="9">
        <v>21043</v>
      </c>
      <c r="F204" s="9" t="s">
        <v>1115</v>
      </c>
      <c r="G204" s="9">
        <v>2022</v>
      </c>
      <c r="H204" s="9" t="s">
        <v>83</v>
      </c>
      <c r="I204" s="10">
        <v>9</v>
      </c>
      <c r="J204" s="9"/>
      <c r="K204" s="9"/>
      <c r="L204" s="458"/>
      <c r="S204" s="15"/>
    </row>
    <row r="205" spans="1:19" s="16" customFormat="1">
      <c r="A205" s="25" t="s">
        <v>4648</v>
      </c>
      <c r="B205" s="14">
        <v>45758</v>
      </c>
      <c r="C205" s="14">
        <v>45751</v>
      </c>
      <c r="D205" s="166" t="s">
        <v>6</v>
      </c>
      <c r="E205" s="9">
        <v>21055</v>
      </c>
      <c r="F205" s="9" t="s">
        <v>1115</v>
      </c>
      <c r="G205" s="9">
        <v>616</v>
      </c>
      <c r="H205" s="9" t="s">
        <v>75</v>
      </c>
      <c r="I205" s="10" t="s">
        <v>1455</v>
      </c>
      <c r="J205" s="9"/>
      <c r="K205" s="9"/>
      <c r="L205" s="458"/>
      <c r="S205" s="15"/>
    </row>
    <row r="206" spans="1:19" s="16" customFormat="1">
      <c r="A206" s="25" t="s">
        <v>918</v>
      </c>
      <c r="B206" s="14">
        <v>45758</v>
      </c>
      <c r="C206" s="14">
        <v>45751</v>
      </c>
      <c r="D206" s="166" t="s">
        <v>6</v>
      </c>
      <c r="E206" s="9">
        <v>21061</v>
      </c>
      <c r="F206" s="9" t="s">
        <v>1115</v>
      </c>
      <c r="G206" s="9">
        <v>1126</v>
      </c>
      <c r="H206" s="9" t="s">
        <v>57</v>
      </c>
      <c r="I206" s="10">
        <v>10</v>
      </c>
      <c r="J206" s="9"/>
      <c r="K206" s="9"/>
      <c r="L206" s="458"/>
      <c r="S206" s="15"/>
    </row>
    <row r="207" spans="1:19" s="16" customFormat="1">
      <c r="A207" s="25">
        <v>113</v>
      </c>
      <c r="B207" s="14">
        <v>45758</v>
      </c>
      <c r="C207" s="14">
        <v>45756</v>
      </c>
      <c r="D207" s="166" t="s">
        <v>6</v>
      </c>
      <c r="E207" s="9">
        <v>21029</v>
      </c>
      <c r="F207" s="9" t="s">
        <v>2351</v>
      </c>
      <c r="G207" s="9">
        <v>5046</v>
      </c>
      <c r="H207" s="9" t="s">
        <v>505</v>
      </c>
      <c r="I207" s="10">
        <v>5</v>
      </c>
      <c r="J207" s="9" t="s">
        <v>4794</v>
      </c>
      <c r="K207" s="9"/>
      <c r="L207" s="458"/>
      <c r="S207" s="15"/>
    </row>
    <row r="208" spans="1:19" s="16" customFormat="1">
      <c r="A208" s="25" t="s">
        <v>86</v>
      </c>
      <c r="B208" s="14">
        <v>45758</v>
      </c>
      <c r="C208" s="14">
        <v>45754</v>
      </c>
      <c r="D208" s="166" t="s">
        <v>6</v>
      </c>
      <c r="E208" s="9">
        <v>21071</v>
      </c>
      <c r="F208" s="9" t="s">
        <v>1221</v>
      </c>
      <c r="G208" s="9">
        <v>2244</v>
      </c>
      <c r="H208" s="9" t="s">
        <v>17</v>
      </c>
      <c r="I208" s="10" t="s">
        <v>1163</v>
      </c>
      <c r="J208" s="9"/>
      <c r="K208" s="9"/>
      <c r="L208" s="458"/>
      <c r="S208" s="15"/>
    </row>
    <row r="209" spans="1:19" s="16" customFormat="1">
      <c r="A209" s="25" t="s">
        <v>2428</v>
      </c>
      <c r="B209" s="14">
        <v>45758</v>
      </c>
      <c r="C209" s="14">
        <v>45755</v>
      </c>
      <c r="D209" s="166" t="s">
        <v>6</v>
      </c>
      <c r="E209" s="9">
        <v>21048</v>
      </c>
      <c r="F209" s="9" t="s">
        <v>2351</v>
      </c>
      <c r="G209" s="9">
        <v>4366</v>
      </c>
      <c r="H209" s="9" t="s">
        <v>17</v>
      </c>
      <c r="I209" s="10" t="s">
        <v>1963</v>
      </c>
      <c r="J209" s="9"/>
      <c r="K209" s="9"/>
      <c r="L209" s="458"/>
      <c r="S209" s="15"/>
    </row>
    <row r="210" spans="1:19" s="16" customFormat="1">
      <c r="A210" s="25" t="s">
        <v>86</v>
      </c>
      <c r="B210" s="14">
        <v>45758</v>
      </c>
      <c r="C210" s="14">
        <v>45754</v>
      </c>
      <c r="D210" s="166" t="s">
        <v>6</v>
      </c>
      <c r="E210" s="9">
        <v>20965</v>
      </c>
      <c r="F210" s="9" t="s">
        <v>1221</v>
      </c>
      <c r="G210" s="9">
        <v>2244</v>
      </c>
      <c r="H210" s="9" t="s">
        <v>17</v>
      </c>
      <c r="I210" s="10" t="s">
        <v>905</v>
      </c>
      <c r="J210" s="9"/>
      <c r="K210" s="9"/>
      <c r="L210" s="458"/>
      <c r="S210" s="15"/>
    </row>
    <row r="211" spans="1:19" s="16" customFormat="1">
      <c r="A211" s="25" t="s">
        <v>4656</v>
      </c>
      <c r="B211" s="14">
        <v>45756</v>
      </c>
      <c r="C211" s="14">
        <v>45755</v>
      </c>
      <c r="D211" s="166" t="s">
        <v>6</v>
      </c>
      <c r="E211" s="9">
        <v>21109</v>
      </c>
      <c r="F211" s="9" t="s">
        <v>7</v>
      </c>
      <c r="G211" s="9"/>
      <c r="H211" s="9" t="s">
        <v>1169</v>
      </c>
      <c r="I211" s="10" t="s">
        <v>1114</v>
      </c>
      <c r="J211" s="9"/>
      <c r="K211" s="9"/>
      <c r="L211" s="458"/>
      <c r="S211" s="15"/>
    </row>
    <row r="212" spans="1:19" s="16" customFormat="1">
      <c r="A212" s="25"/>
      <c r="B212" s="14"/>
      <c r="C212" s="9"/>
      <c r="D212" s="166" t="s">
        <v>6</v>
      </c>
      <c r="E212" s="9"/>
      <c r="F212" s="9" t="s">
        <v>7</v>
      </c>
      <c r="G212" s="9"/>
      <c r="H212" s="9"/>
      <c r="I212" s="10" t="s">
        <v>1114</v>
      </c>
      <c r="J212" s="9"/>
      <c r="K212" s="9"/>
      <c r="L212" s="458"/>
      <c r="S212" s="15"/>
    </row>
    <row r="213" spans="1:19" s="16" customFormat="1">
      <c r="A213" s="25"/>
      <c r="B213" s="14"/>
      <c r="C213" s="9"/>
      <c r="D213" s="166" t="s">
        <v>6</v>
      </c>
      <c r="E213" s="9"/>
      <c r="F213" s="9" t="s">
        <v>7</v>
      </c>
      <c r="G213" s="9"/>
      <c r="H213" s="9"/>
      <c r="I213" s="10" t="s">
        <v>1114</v>
      </c>
      <c r="J213" s="9"/>
      <c r="K213" s="9"/>
      <c r="L213" s="458"/>
      <c r="S213" s="15"/>
    </row>
    <row r="214" spans="1:19" s="16" customFormat="1">
      <c r="A214" s="25"/>
      <c r="B214" s="14"/>
      <c r="C214" s="9"/>
      <c r="D214" s="166" t="s">
        <v>6</v>
      </c>
      <c r="E214" s="9"/>
      <c r="F214" s="9" t="s">
        <v>7</v>
      </c>
      <c r="G214" s="9"/>
      <c r="H214" s="9"/>
      <c r="I214" s="10" t="s">
        <v>1114</v>
      </c>
      <c r="J214" s="9"/>
      <c r="K214" s="9"/>
      <c r="L214" s="458"/>
      <c r="S214" s="15"/>
    </row>
    <row r="215" spans="1:19" s="16" customFormat="1">
      <c r="A215" s="25" t="s">
        <v>3171</v>
      </c>
      <c r="B215" s="14">
        <v>45758</v>
      </c>
      <c r="C215" s="14">
        <v>45758</v>
      </c>
      <c r="D215" s="166" t="s">
        <v>6</v>
      </c>
      <c r="E215" s="9">
        <v>21038</v>
      </c>
      <c r="F215" s="9" t="s">
        <v>2212</v>
      </c>
      <c r="G215" s="9">
        <v>4008</v>
      </c>
      <c r="H215" s="9" t="s">
        <v>1075</v>
      </c>
      <c r="I215" s="10">
        <v>30</v>
      </c>
      <c r="J215" s="9"/>
      <c r="K215" s="9"/>
      <c r="L215" s="458"/>
      <c r="S215" s="15"/>
    </row>
    <row r="216" spans="1:19" s="16" customFormat="1">
      <c r="A216" s="25" t="s">
        <v>3001</v>
      </c>
      <c r="B216" s="14">
        <v>45758</v>
      </c>
      <c r="C216" s="14">
        <v>45756</v>
      </c>
      <c r="D216" s="166" t="s">
        <v>6</v>
      </c>
      <c r="E216" s="9">
        <v>21052</v>
      </c>
      <c r="F216" s="9" t="s">
        <v>1115</v>
      </c>
      <c r="G216" s="9">
        <v>5277</v>
      </c>
      <c r="H216" s="9" t="s">
        <v>3338</v>
      </c>
      <c r="I216" s="10">
        <v>510</v>
      </c>
      <c r="J216" s="9"/>
      <c r="K216" s="9"/>
      <c r="L216" s="458"/>
      <c r="S216" s="15"/>
    </row>
    <row r="217" spans="1:19" s="16" customFormat="1">
      <c r="A217" s="25" t="s">
        <v>2469</v>
      </c>
      <c r="B217" s="14">
        <v>45758</v>
      </c>
      <c r="C217" s="14">
        <v>45758</v>
      </c>
      <c r="D217" s="166" t="s">
        <v>6</v>
      </c>
      <c r="E217" s="9">
        <v>21073</v>
      </c>
      <c r="F217" s="9" t="s">
        <v>1115</v>
      </c>
      <c r="G217" s="9">
        <v>3620</v>
      </c>
      <c r="H217" s="9" t="s">
        <v>22</v>
      </c>
      <c r="I217" s="10">
        <v>50</v>
      </c>
      <c r="J217" s="9"/>
      <c r="K217" s="9"/>
      <c r="L217" s="458"/>
      <c r="S217" s="15"/>
    </row>
    <row r="218" spans="1:19" s="16" customFormat="1">
      <c r="A218" s="25" t="s">
        <v>2413</v>
      </c>
      <c r="B218" s="14">
        <v>45758</v>
      </c>
      <c r="C218" s="14">
        <v>45758</v>
      </c>
      <c r="D218" s="166" t="s">
        <v>6</v>
      </c>
      <c r="E218" s="9">
        <v>21075</v>
      </c>
      <c r="F218" s="9" t="s">
        <v>1221</v>
      </c>
      <c r="G218" s="9">
        <v>4268</v>
      </c>
      <c r="H218" s="9" t="s">
        <v>29</v>
      </c>
      <c r="I218" s="10">
        <v>30</v>
      </c>
      <c r="J218" s="9"/>
      <c r="K218" s="9"/>
      <c r="L218" s="458"/>
      <c r="S218" s="15"/>
    </row>
    <row r="219" spans="1:19" s="16" customFormat="1">
      <c r="A219" s="25" t="s">
        <v>4796</v>
      </c>
      <c r="B219" s="14">
        <v>45758</v>
      </c>
      <c r="C219" s="14">
        <v>45758</v>
      </c>
      <c r="D219" s="166" t="s">
        <v>6</v>
      </c>
      <c r="E219" s="9">
        <v>21088</v>
      </c>
      <c r="F219" s="9" t="s">
        <v>40</v>
      </c>
      <c r="G219" s="9">
        <v>5819</v>
      </c>
      <c r="H219" s="9" t="s">
        <v>127</v>
      </c>
      <c r="I219" s="10" t="s">
        <v>1163</v>
      </c>
      <c r="J219" s="9"/>
      <c r="K219" s="9"/>
      <c r="L219" s="458"/>
      <c r="S219" s="15"/>
    </row>
    <row r="220" spans="1:19" s="16" customFormat="1">
      <c r="A220" s="25" t="s">
        <v>168</v>
      </c>
      <c r="B220" s="14">
        <v>45762</v>
      </c>
      <c r="C220" s="14">
        <v>45758</v>
      </c>
      <c r="D220" s="166" t="s">
        <v>6</v>
      </c>
      <c r="E220" s="9">
        <v>21074</v>
      </c>
      <c r="F220" s="9" t="s">
        <v>1115</v>
      </c>
      <c r="G220" s="9">
        <v>951</v>
      </c>
      <c r="H220" s="9" t="s">
        <v>58</v>
      </c>
      <c r="I220" s="10" t="s">
        <v>1114</v>
      </c>
      <c r="J220" s="9"/>
      <c r="K220" s="9"/>
      <c r="L220" s="458"/>
      <c r="S220" s="15"/>
    </row>
    <row r="221" spans="1:19" s="16" customFormat="1">
      <c r="A221" s="25" t="s">
        <v>3975</v>
      </c>
      <c r="B221" s="14">
        <v>45762</v>
      </c>
      <c r="C221" s="14">
        <v>45758</v>
      </c>
      <c r="D221" s="166" t="s">
        <v>6</v>
      </c>
      <c r="E221" s="9">
        <v>21090</v>
      </c>
      <c r="F221" s="9" t="s">
        <v>1115</v>
      </c>
      <c r="G221" s="9">
        <v>3302</v>
      </c>
      <c r="H221" s="9" t="s">
        <v>15</v>
      </c>
      <c r="I221" s="10">
        <v>10</v>
      </c>
      <c r="J221" s="9"/>
      <c r="K221" s="9"/>
      <c r="L221" s="458"/>
      <c r="S221" s="15"/>
    </row>
    <row r="222" spans="1:19" s="16" customFormat="1">
      <c r="A222" s="25" t="s">
        <v>4804</v>
      </c>
      <c r="B222" s="14">
        <v>45763</v>
      </c>
      <c r="C222" s="14">
        <v>45758</v>
      </c>
      <c r="D222" s="166" t="s">
        <v>6</v>
      </c>
      <c r="E222" s="9">
        <v>21091</v>
      </c>
      <c r="F222" s="9" t="s">
        <v>1221</v>
      </c>
      <c r="G222" s="9">
        <v>5021</v>
      </c>
      <c r="H222" s="9" t="s">
        <v>135</v>
      </c>
      <c r="I222" s="10">
        <v>4</v>
      </c>
      <c r="J222" s="9"/>
      <c r="K222" s="9"/>
      <c r="L222" s="458"/>
      <c r="S222" s="15"/>
    </row>
    <row r="223" spans="1:19" s="16" customFormat="1">
      <c r="A223" s="25"/>
      <c r="B223" s="14"/>
      <c r="C223" s="9"/>
      <c r="D223" s="166" t="s">
        <v>6</v>
      </c>
      <c r="E223" s="9"/>
      <c r="F223" s="9" t="s">
        <v>1221</v>
      </c>
      <c r="G223" s="9">
        <v>5786</v>
      </c>
      <c r="H223" s="9" t="s">
        <v>38</v>
      </c>
      <c r="I223" s="10">
        <v>6</v>
      </c>
      <c r="J223" s="9"/>
      <c r="K223" s="9"/>
      <c r="L223" s="458"/>
      <c r="S223" s="15"/>
    </row>
    <row r="224" spans="1:19" s="16" customFormat="1">
      <c r="A224" s="25" t="s">
        <v>1303</v>
      </c>
      <c r="B224" s="14">
        <v>45762</v>
      </c>
      <c r="C224" s="14">
        <v>45758</v>
      </c>
      <c r="D224" s="166" t="s">
        <v>6</v>
      </c>
      <c r="E224" s="9">
        <v>21092</v>
      </c>
      <c r="F224" s="9" t="s">
        <v>2351</v>
      </c>
      <c r="G224" s="9">
        <v>3623</v>
      </c>
      <c r="H224" s="9" t="s">
        <v>47</v>
      </c>
      <c r="I224" s="10">
        <v>30</v>
      </c>
      <c r="J224" s="9"/>
      <c r="K224" s="9"/>
      <c r="L224" s="458"/>
      <c r="S224" s="15"/>
    </row>
    <row r="225" spans="1:19" s="16" customFormat="1">
      <c r="A225" s="25" t="s">
        <v>3957</v>
      </c>
      <c r="B225" s="14">
        <v>45763</v>
      </c>
      <c r="C225" s="14">
        <v>45758</v>
      </c>
      <c r="D225" s="166" t="s">
        <v>6</v>
      </c>
      <c r="E225" s="9">
        <v>21102</v>
      </c>
      <c r="F225" s="9" t="s">
        <v>7</v>
      </c>
      <c r="G225" s="9">
        <v>3917</v>
      </c>
      <c r="H225" s="9" t="s">
        <v>127</v>
      </c>
      <c r="I225" s="10" t="s">
        <v>952</v>
      </c>
      <c r="J225" s="9"/>
      <c r="K225" s="9"/>
      <c r="L225" s="458"/>
      <c r="S225" s="15"/>
    </row>
    <row r="226" spans="1:19" s="16" customFormat="1">
      <c r="A226" s="25" t="s">
        <v>4805</v>
      </c>
      <c r="B226" s="14">
        <v>45763</v>
      </c>
      <c r="C226" s="14">
        <v>45758</v>
      </c>
      <c r="D226" s="166" t="s">
        <v>6</v>
      </c>
      <c r="E226" s="9">
        <v>21112</v>
      </c>
      <c r="F226" s="9" t="s">
        <v>1221</v>
      </c>
      <c r="G226" s="9">
        <v>4177</v>
      </c>
      <c r="H226" s="9" t="s">
        <v>521</v>
      </c>
      <c r="I226" s="10">
        <v>15</v>
      </c>
      <c r="J226" s="9"/>
      <c r="K226" s="9"/>
      <c r="L226" s="458"/>
      <c r="S226" s="15"/>
    </row>
    <row r="227" spans="1:19" s="16" customFormat="1">
      <c r="A227" s="25"/>
      <c r="B227" s="14"/>
      <c r="C227" s="9"/>
      <c r="D227" s="166" t="s">
        <v>6</v>
      </c>
      <c r="E227" s="9"/>
      <c r="F227" s="9" t="s">
        <v>1221</v>
      </c>
      <c r="G227" s="9">
        <v>2581</v>
      </c>
      <c r="H227" s="9" t="s">
        <v>21</v>
      </c>
      <c r="I227" s="10" t="s">
        <v>984</v>
      </c>
      <c r="J227" s="9"/>
      <c r="K227" s="9"/>
      <c r="L227" s="458"/>
      <c r="S227" s="15"/>
    </row>
    <row r="228" spans="1:19" s="16" customFormat="1">
      <c r="A228" s="25" t="s">
        <v>67</v>
      </c>
      <c r="B228" s="14">
        <v>45763</v>
      </c>
      <c r="C228" s="14">
        <v>45758</v>
      </c>
      <c r="D228" s="166" t="s">
        <v>6</v>
      </c>
      <c r="E228" s="9">
        <v>21118</v>
      </c>
      <c r="F228" s="9" t="s">
        <v>1115</v>
      </c>
      <c r="G228" s="9">
        <v>1862</v>
      </c>
      <c r="H228" s="9" t="s">
        <v>20</v>
      </c>
      <c r="I228" s="10">
        <v>30</v>
      </c>
      <c r="J228" s="9"/>
      <c r="K228" s="9"/>
      <c r="L228" s="458"/>
      <c r="S228" s="15"/>
    </row>
    <row r="229" spans="1:19" s="16" customFormat="1">
      <c r="A229" s="25" t="s">
        <v>4785</v>
      </c>
      <c r="B229" s="14">
        <v>45763</v>
      </c>
      <c r="C229" s="14">
        <v>45758</v>
      </c>
      <c r="D229" s="166" t="s">
        <v>6</v>
      </c>
      <c r="E229" s="9">
        <v>21119</v>
      </c>
      <c r="F229" s="9" t="s">
        <v>81</v>
      </c>
      <c r="G229" s="9">
        <v>5808</v>
      </c>
      <c r="H229" s="9" t="s">
        <v>57</v>
      </c>
      <c r="I229" s="10">
        <v>1</v>
      </c>
      <c r="J229" s="9"/>
      <c r="K229" s="9"/>
      <c r="L229" s="458"/>
      <c r="S229" s="15"/>
    </row>
    <row r="230" spans="1:19" s="16" customFormat="1">
      <c r="A230" s="25" t="s">
        <v>1564</v>
      </c>
      <c r="B230" s="14">
        <v>45764</v>
      </c>
      <c r="C230" s="14">
        <v>45769</v>
      </c>
      <c r="D230" s="166" t="s">
        <v>6</v>
      </c>
      <c r="E230" s="9">
        <v>21129</v>
      </c>
      <c r="F230" s="9" t="s">
        <v>1115</v>
      </c>
      <c r="G230" s="9">
        <v>951</v>
      </c>
      <c r="H230" s="9" t="s">
        <v>58</v>
      </c>
      <c r="I230" s="10">
        <v>6</v>
      </c>
      <c r="J230" s="9"/>
      <c r="K230" s="9"/>
      <c r="L230" s="458"/>
      <c r="S230" s="15"/>
    </row>
    <row r="231" spans="1:19" s="16" customFormat="1">
      <c r="A231" s="25" t="s">
        <v>887</v>
      </c>
      <c r="B231" s="14">
        <v>45764</v>
      </c>
      <c r="C231" s="14">
        <v>45758</v>
      </c>
      <c r="D231" s="166" t="s">
        <v>6</v>
      </c>
      <c r="E231" s="9">
        <v>21130</v>
      </c>
      <c r="F231" s="9" t="s">
        <v>1115</v>
      </c>
      <c r="G231" s="9">
        <v>879</v>
      </c>
      <c r="H231" s="9" t="s">
        <v>17</v>
      </c>
      <c r="I231" s="10" t="s">
        <v>840</v>
      </c>
      <c r="J231" s="9"/>
      <c r="K231" s="9"/>
      <c r="L231" s="458"/>
      <c r="S231" s="15"/>
    </row>
    <row r="232" spans="1:19" s="16" customFormat="1">
      <c r="A232" s="25" t="s">
        <v>529</v>
      </c>
      <c r="B232" s="14">
        <v>45763</v>
      </c>
      <c r="C232" s="14">
        <v>45769</v>
      </c>
      <c r="D232" s="166" t="s">
        <v>6</v>
      </c>
      <c r="E232" s="9">
        <v>21143</v>
      </c>
      <c r="F232" s="9" t="s">
        <v>7</v>
      </c>
      <c r="G232" s="9">
        <v>1363</v>
      </c>
      <c r="H232" s="9" t="s">
        <v>17</v>
      </c>
      <c r="I232" s="10" t="s">
        <v>877</v>
      </c>
      <c r="J232" s="9"/>
      <c r="K232" s="9"/>
      <c r="L232" s="458"/>
      <c r="S232" s="15"/>
    </row>
    <row r="233" spans="1:19" s="16" customFormat="1">
      <c r="A233" s="25" t="s">
        <v>1508</v>
      </c>
      <c r="B233" s="14">
        <v>45764</v>
      </c>
      <c r="C233" s="14">
        <v>45758</v>
      </c>
      <c r="D233" s="166" t="s">
        <v>6</v>
      </c>
      <c r="E233" s="9">
        <v>21133</v>
      </c>
      <c r="F233" s="9" t="s">
        <v>1115</v>
      </c>
      <c r="G233" s="9">
        <v>2739</v>
      </c>
      <c r="H233" s="9" t="s">
        <v>119</v>
      </c>
      <c r="I233" s="10" t="s">
        <v>882</v>
      </c>
      <c r="J233" s="9"/>
      <c r="K233" s="9"/>
      <c r="L233" s="458"/>
      <c r="S233" s="15"/>
    </row>
    <row r="234" spans="1:19" s="16" customFormat="1">
      <c r="A234" s="25" t="s">
        <v>4813</v>
      </c>
      <c r="B234" s="14">
        <v>45764</v>
      </c>
      <c r="C234" s="14">
        <v>45770</v>
      </c>
      <c r="D234" s="166" t="s">
        <v>6</v>
      </c>
      <c r="E234" s="9">
        <v>21136</v>
      </c>
      <c r="F234" s="9" t="s">
        <v>7</v>
      </c>
      <c r="G234" s="9">
        <v>4467</v>
      </c>
      <c r="H234" s="9" t="s">
        <v>127</v>
      </c>
      <c r="I234" s="10">
        <v>15</v>
      </c>
      <c r="J234" s="9"/>
      <c r="K234" s="9"/>
      <c r="L234" s="458"/>
      <c r="S234" s="15"/>
    </row>
    <row r="235" spans="1:19" s="16" customFormat="1">
      <c r="A235" s="25" t="s">
        <v>3494</v>
      </c>
      <c r="B235" s="14">
        <v>45770</v>
      </c>
      <c r="C235" s="14">
        <v>45758</v>
      </c>
      <c r="D235" s="166" t="s">
        <v>6</v>
      </c>
      <c r="E235" s="9">
        <v>21141</v>
      </c>
      <c r="F235" s="9" t="s">
        <v>1115</v>
      </c>
      <c r="G235" s="9">
        <v>1869</v>
      </c>
      <c r="H235" s="9" t="s">
        <v>15</v>
      </c>
      <c r="I235" s="10">
        <v>30</v>
      </c>
      <c r="J235" s="9"/>
      <c r="K235" s="9"/>
      <c r="L235" s="458"/>
      <c r="S235" s="15"/>
    </row>
    <row r="236" spans="1:19" s="16" customFormat="1">
      <c r="A236" s="25" t="s">
        <v>3108</v>
      </c>
      <c r="B236" s="14">
        <v>45769</v>
      </c>
      <c r="C236" s="14">
        <v>45769</v>
      </c>
      <c r="D236" s="166" t="s">
        <v>6</v>
      </c>
      <c r="E236" s="9">
        <v>21072</v>
      </c>
      <c r="F236" s="9" t="s">
        <v>1115</v>
      </c>
      <c r="G236" s="9">
        <v>4674</v>
      </c>
      <c r="H236" s="9" t="s">
        <v>29</v>
      </c>
      <c r="I236" s="10" t="s">
        <v>960</v>
      </c>
      <c r="J236" s="9"/>
      <c r="K236" s="9"/>
      <c r="L236" s="458"/>
      <c r="S236" s="15"/>
    </row>
    <row r="237" spans="1:19" s="16" customFormat="1">
      <c r="A237" s="25" t="s">
        <v>2725</v>
      </c>
      <c r="B237" s="14">
        <v>45764</v>
      </c>
      <c r="C237" s="14">
        <v>45771</v>
      </c>
      <c r="D237" s="166" t="s">
        <v>6</v>
      </c>
      <c r="E237" s="9">
        <v>20963</v>
      </c>
      <c r="F237" s="9" t="s">
        <v>3632</v>
      </c>
      <c r="G237" s="9">
        <v>5800</v>
      </c>
      <c r="H237" s="9" t="s">
        <v>79</v>
      </c>
      <c r="I237" s="10">
        <v>100</v>
      </c>
      <c r="J237" s="9" t="s">
        <v>2853</v>
      </c>
      <c r="K237" s="9"/>
      <c r="L237" s="458"/>
      <c r="S237" s="15"/>
    </row>
    <row r="238" spans="1:19" s="16" customFormat="1">
      <c r="A238" s="25" t="s">
        <v>4815</v>
      </c>
      <c r="B238" s="14">
        <v>45770</v>
      </c>
      <c r="C238" s="14">
        <v>45758</v>
      </c>
      <c r="D238" s="166" t="s">
        <v>6</v>
      </c>
      <c r="E238" s="9">
        <v>21156</v>
      </c>
      <c r="F238" s="9" t="s">
        <v>1115</v>
      </c>
      <c r="G238" s="9">
        <v>869</v>
      </c>
      <c r="H238" s="9" t="s">
        <v>16</v>
      </c>
      <c r="I238" s="10">
        <v>10</v>
      </c>
      <c r="J238" s="9"/>
      <c r="K238" s="9"/>
      <c r="L238" s="458"/>
      <c r="S238" s="15"/>
    </row>
    <row r="239" spans="1:19" s="6" customFormat="1">
      <c r="A239" s="25" t="s">
        <v>2374</v>
      </c>
      <c r="B239" s="14">
        <v>45761</v>
      </c>
      <c r="C239" s="14">
        <v>45769</v>
      </c>
      <c r="D239" s="166" t="s">
        <v>6</v>
      </c>
      <c r="E239" s="9">
        <v>20849</v>
      </c>
      <c r="F239" s="9" t="s">
        <v>1221</v>
      </c>
      <c r="G239" s="9">
        <v>4375</v>
      </c>
      <c r="H239" s="9" t="s">
        <v>31</v>
      </c>
      <c r="I239" s="10">
        <v>100</v>
      </c>
      <c r="J239" s="9" t="s">
        <v>4483</v>
      </c>
      <c r="K239" s="9" t="s">
        <v>1954</v>
      </c>
      <c r="L239" s="458"/>
      <c r="S239"/>
    </row>
    <row r="240" spans="1:19" s="6" customFormat="1">
      <c r="A240" s="25" t="s">
        <v>2488</v>
      </c>
      <c r="B240" s="14">
        <v>45764</v>
      </c>
      <c r="C240" s="14">
        <v>45769</v>
      </c>
      <c r="D240" s="166" t="s">
        <v>6</v>
      </c>
      <c r="E240" s="9">
        <v>20947</v>
      </c>
      <c r="F240" s="9" t="s">
        <v>1221</v>
      </c>
      <c r="G240" s="9">
        <v>5402</v>
      </c>
      <c r="H240" s="9" t="s">
        <v>47</v>
      </c>
      <c r="I240" s="10" t="s">
        <v>4361</v>
      </c>
      <c r="J240" s="9" t="s">
        <v>4717</v>
      </c>
      <c r="K240" s="9" t="s">
        <v>1954</v>
      </c>
      <c r="L240" s="458"/>
      <c r="S240"/>
    </row>
    <row r="241" spans="1:19" s="16" customFormat="1">
      <c r="A241" s="25" t="s">
        <v>529</v>
      </c>
      <c r="B241" s="14">
        <v>45763</v>
      </c>
      <c r="C241" s="14">
        <v>45769</v>
      </c>
      <c r="D241" s="166" t="s">
        <v>6</v>
      </c>
      <c r="E241" s="9">
        <v>21184</v>
      </c>
      <c r="F241" s="9" t="s">
        <v>453</v>
      </c>
      <c r="G241" s="9">
        <v>5845</v>
      </c>
      <c r="H241" s="9" t="s">
        <v>47</v>
      </c>
      <c r="I241" s="10">
        <v>2</v>
      </c>
      <c r="J241" s="9"/>
      <c r="K241" s="9"/>
      <c r="L241" s="458"/>
      <c r="S241" s="15"/>
    </row>
    <row r="242" spans="1:19" s="16" customFormat="1">
      <c r="A242" s="25"/>
      <c r="B242" s="14"/>
      <c r="C242" s="9"/>
      <c r="D242" s="166" t="s">
        <v>6</v>
      </c>
      <c r="E242" s="9"/>
      <c r="F242" s="9" t="s">
        <v>7</v>
      </c>
      <c r="G242" s="9">
        <v>5846</v>
      </c>
      <c r="H242" s="9" t="s">
        <v>47</v>
      </c>
      <c r="I242" s="10">
        <v>16</v>
      </c>
      <c r="J242" s="9"/>
      <c r="K242" s="9"/>
      <c r="L242" s="458"/>
      <c r="S242" s="15"/>
    </row>
    <row r="243" spans="1:19" s="16" customFormat="1">
      <c r="A243" s="25"/>
      <c r="B243" s="14"/>
      <c r="C243" s="9"/>
      <c r="D243" s="166" t="s">
        <v>6</v>
      </c>
      <c r="E243" s="9"/>
      <c r="F243" s="9" t="s">
        <v>69</v>
      </c>
      <c r="G243" s="9">
        <v>5847</v>
      </c>
      <c r="H243" s="9" t="s">
        <v>47</v>
      </c>
      <c r="I243" s="10">
        <v>8</v>
      </c>
      <c r="J243" s="9"/>
      <c r="K243" s="9"/>
      <c r="L243" s="458"/>
      <c r="S243" s="15"/>
    </row>
    <row r="244" spans="1:19" s="16" customFormat="1">
      <c r="A244" s="25"/>
      <c r="B244" s="14"/>
      <c r="C244" s="9"/>
      <c r="D244" s="166" t="s">
        <v>6</v>
      </c>
      <c r="E244" s="9"/>
      <c r="F244" s="9" t="s">
        <v>153</v>
      </c>
      <c r="G244" s="9">
        <v>5848</v>
      </c>
      <c r="H244" s="9" t="s">
        <v>47</v>
      </c>
      <c r="I244" s="10">
        <v>16</v>
      </c>
      <c r="J244" s="9"/>
      <c r="K244" s="9"/>
      <c r="L244" s="458"/>
      <c r="S244" s="15"/>
    </row>
    <row r="245" spans="1:19" s="16" customFormat="1">
      <c r="A245" s="25" t="s">
        <v>1303</v>
      </c>
      <c r="B245" s="14">
        <v>45771</v>
      </c>
      <c r="C245" s="14">
        <v>45771</v>
      </c>
      <c r="D245" s="166" t="s">
        <v>6</v>
      </c>
      <c r="E245" s="9">
        <v>21179</v>
      </c>
      <c r="F245" s="9" t="s">
        <v>1221</v>
      </c>
      <c r="G245" s="9">
        <v>3630</v>
      </c>
      <c r="H245" s="9" t="s">
        <v>1465</v>
      </c>
      <c r="I245" s="10">
        <v>5</v>
      </c>
      <c r="J245" s="9" t="s">
        <v>991</v>
      </c>
      <c r="K245" s="9"/>
      <c r="L245" s="458"/>
      <c r="S245" s="15"/>
    </row>
    <row r="246" spans="1:19" s="16" customFormat="1">
      <c r="A246" s="25"/>
      <c r="B246" s="14"/>
      <c r="C246" s="9"/>
      <c r="D246" s="166" t="s">
        <v>6</v>
      </c>
      <c r="E246" s="9"/>
      <c r="F246" s="9" t="s">
        <v>671</v>
      </c>
      <c r="G246" s="9">
        <v>3626</v>
      </c>
      <c r="H246" s="9" t="s">
        <v>1441</v>
      </c>
      <c r="I246" s="10">
        <v>30</v>
      </c>
      <c r="J246" s="9"/>
      <c r="K246" s="9"/>
      <c r="L246" s="458"/>
      <c r="S246" s="15"/>
    </row>
    <row r="247" spans="1:19" s="16" customFormat="1">
      <c r="A247" s="25"/>
      <c r="B247" s="14"/>
      <c r="C247" s="9"/>
      <c r="D247" s="166" t="s">
        <v>6</v>
      </c>
      <c r="E247" s="9"/>
      <c r="F247" s="9" t="s">
        <v>2351</v>
      </c>
      <c r="G247" s="9">
        <v>3623</v>
      </c>
      <c r="H247" s="9" t="s">
        <v>47</v>
      </c>
      <c r="I247" s="10">
        <v>30</v>
      </c>
      <c r="J247" s="9"/>
      <c r="K247" s="9"/>
      <c r="L247" s="458"/>
      <c r="S247" s="15"/>
    </row>
    <row r="248" spans="1:19" s="16" customFormat="1">
      <c r="A248" s="25" t="s">
        <v>3792</v>
      </c>
      <c r="B248" s="14">
        <v>45771</v>
      </c>
      <c r="C248" s="14">
        <v>45771</v>
      </c>
      <c r="D248" s="166" t="s">
        <v>6</v>
      </c>
      <c r="E248" s="9">
        <v>21188</v>
      </c>
      <c r="F248" s="9" t="s">
        <v>1115</v>
      </c>
      <c r="G248" s="9">
        <v>879</v>
      </c>
      <c r="H248" s="9" t="s">
        <v>17</v>
      </c>
      <c r="I248" s="10" t="s">
        <v>952</v>
      </c>
      <c r="J248" s="9"/>
      <c r="K248" s="9"/>
      <c r="L248" s="458"/>
      <c r="S248" s="15"/>
    </row>
    <row r="249" spans="1:19" s="16" customFormat="1">
      <c r="A249" s="25" t="s">
        <v>248</v>
      </c>
      <c r="B249" s="14">
        <v>45772</v>
      </c>
      <c r="C249" s="14">
        <v>45773</v>
      </c>
      <c r="D249" s="166" t="s">
        <v>6</v>
      </c>
      <c r="E249" s="9">
        <v>21194</v>
      </c>
      <c r="F249" s="9" t="s">
        <v>1115</v>
      </c>
      <c r="G249" s="9">
        <v>1397</v>
      </c>
      <c r="H249" s="9" t="s">
        <v>22</v>
      </c>
      <c r="I249" s="10">
        <v>40</v>
      </c>
      <c r="J249" s="9"/>
      <c r="K249" s="9"/>
      <c r="L249" s="458"/>
      <c r="S249" s="15"/>
    </row>
    <row r="250" spans="1:19" s="16" customFormat="1">
      <c r="A250" s="25" t="s">
        <v>779</v>
      </c>
      <c r="B250" s="14">
        <v>45772</v>
      </c>
      <c r="C250" s="14">
        <v>45771</v>
      </c>
      <c r="D250" s="166" t="s">
        <v>6</v>
      </c>
      <c r="E250" s="9">
        <v>21196</v>
      </c>
      <c r="F250" s="9" t="s">
        <v>1115</v>
      </c>
      <c r="G250" s="9">
        <v>753</v>
      </c>
      <c r="H250" s="9" t="s">
        <v>47</v>
      </c>
      <c r="I250" s="10">
        <v>20</v>
      </c>
      <c r="J250" s="9"/>
      <c r="K250" s="9"/>
      <c r="L250" s="458"/>
      <c r="S250" s="15"/>
    </row>
    <row r="251" spans="1:19" s="16" customFormat="1">
      <c r="A251" s="25" t="s">
        <v>3585</v>
      </c>
      <c r="B251" s="14">
        <v>45772</v>
      </c>
      <c r="C251" s="14">
        <v>45771</v>
      </c>
      <c r="D251" s="166" t="s">
        <v>6</v>
      </c>
      <c r="E251" s="9">
        <v>21197</v>
      </c>
      <c r="F251" s="9" t="s">
        <v>1115</v>
      </c>
      <c r="G251" s="9">
        <v>869</v>
      </c>
      <c r="H251" s="9" t="s">
        <v>16</v>
      </c>
      <c r="I251" s="10">
        <v>5</v>
      </c>
      <c r="J251" s="9"/>
      <c r="K251" s="9"/>
      <c r="L251" s="458"/>
      <c r="S251" s="15"/>
    </row>
    <row r="252" spans="1:19" s="16" customFormat="1">
      <c r="A252" s="25" t="s">
        <v>1227</v>
      </c>
      <c r="B252" s="14">
        <v>45772</v>
      </c>
      <c r="C252" s="14">
        <v>45771</v>
      </c>
      <c r="D252" s="166" t="s">
        <v>6</v>
      </c>
      <c r="E252" s="9">
        <v>21200</v>
      </c>
      <c r="F252" s="9" t="s">
        <v>1115</v>
      </c>
      <c r="G252" s="9">
        <v>1468</v>
      </c>
      <c r="H252" s="9" t="s">
        <v>21</v>
      </c>
      <c r="I252" s="10">
        <v>5</v>
      </c>
      <c r="J252" s="9"/>
      <c r="K252" s="9"/>
      <c r="L252" s="458"/>
      <c r="S252" s="15"/>
    </row>
    <row r="253" spans="1:19" s="16" customFormat="1">
      <c r="A253" s="25" t="s">
        <v>2148</v>
      </c>
      <c r="B253" s="14">
        <v>45772</v>
      </c>
      <c r="C253" s="14">
        <v>45771</v>
      </c>
      <c r="D253" s="166" t="s">
        <v>6</v>
      </c>
      <c r="E253" s="9">
        <v>21202</v>
      </c>
      <c r="F253" s="9" t="s">
        <v>1221</v>
      </c>
      <c r="G253" s="9">
        <v>4183</v>
      </c>
      <c r="H253" s="9" t="s">
        <v>120</v>
      </c>
      <c r="I253" s="10">
        <v>10</v>
      </c>
      <c r="J253" s="9"/>
      <c r="K253" s="9"/>
      <c r="L253" s="458"/>
      <c r="S253" s="15"/>
    </row>
    <row r="254" spans="1:19" s="16" customFormat="1">
      <c r="A254" s="25" t="s">
        <v>249</v>
      </c>
      <c r="B254" s="14">
        <v>45775</v>
      </c>
      <c r="C254" s="14">
        <v>45772</v>
      </c>
      <c r="D254" s="166" t="s">
        <v>6</v>
      </c>
      <c r="E254" s="9">
        <v>21204</v>
      </c>
      <c r="F254" s="9" t="s">
        <v>44</v>
      </c>
      <c r="G254" s="9">
        <v>5123</v>
      </c>
      <c r="H254" s="9" t="s">
        <v>96</v>
      </c>
      <c r="I254" s="10">
        <v>20</v>
      </c>
      <c r="J254" s="9"/>
      <c r="K254" s="9"/>
      <c r="L254" s="458"/>
      <c r="S254" s="15"/>
    </row>
    <row r="255" spans="1:19" s="16" customFormat="1">
      <c r="A255" s="25" t="s">
        <v>86</v>
      </c>
      <c r="B255" s="14">
        <v>45775</v>
      </c>
      <c r="C255" s="14">
        <v>45773</v>
      </c>
      <c r="D255" s="166" t="s">
        <v>6</v>
      </c>
      <c r="E255" s="9">
        <v>21153</v>
      </c>
      <c r="F255" s="9" t="s">
        <v>1221</v>
      </c>
      <c r="G255" s="9">
        <v>1712</v>
      </c>
      <c r="H255" s="9" t="s">
        <v>19</v>
      </c>
      <c r="I255" s="10">
        <v>3</v>
      </c>
      <c r="J255" s="9"/>
      <c r="K255" s="9"/>
      <c r="L255" s="458"/>
      <c r="S255" s="15"/>
    </row>
    <row r="256" spans="1:19" s="16" customFormat="1">
      <c r="A256" s="25" t="s">
        <v>86</v>
      </c>
      <c r="B256" s="14">
        <v>45775</v>
      </c>
      <c r="C256" s="14">
        <v>45771</v>
      </c>
      <c r="D256" s="166" t="s">
        <v>6</v>
      </c>
      <c r="E256" s="9">
        <v>21159</v>
      </c>
      <c r="F256" s="9" t="s">
        <v>1221</v>
      </c>
      <c r="G256" s="9">
        <v>2244</v>
      </c>
      <c r="H256" s="9" t="s">
        <v>17</v>
      </c>
      <c r="I256" s="10" t="s">
        <v>919</v>
      </c>
      <c r="J256" s="9"/>
      <c r="K256" s="9"/>
      <c r="L256" s="458"/>
      <c r="S256" s="15"/>
    </row>
    <row r="257" spans="1:19" s="16" customFormat="1">
      <c r="A257" s="25" t="s">
        <v>274</v>
      </c>
      <c r="B257" s="14">
        <v>45775</v>
      </c>
      <c r="C257" s="14">
        <v>45773</v>
      </c>
      <c r="D257" s="166" t="s">
        <v>6</v>
      </c>
      <c r="E257" s="9">
        <v>21206</v>
      </c>
      <c r="F257" s="9" t="s">
        <v>7</v>
      </c>
      <c r="G257" s="9">
        <v>1483</v>
      </c>
      <c r="H257" s="9" t="s">
        <v>5</v>
      </c>
      <c r="I257" s="10">
        <v>10</v>
      </c>
      <c r="J257" s="9"/>
      <c r="K257" s="9"/>
      <c r="L257" s="458"/>
      <c r="S257" s="15"/>
    </row>
    <row r="258" spans="1:19" s="16" customFormat="1">
      <c r="A258" s="25"/>
      <c r="B258" s="14"/>
      <c r="C258" s="9"/>
      <c r="D258" s="166" t="s">
        <v>6</v>
      </c>
      <c r="E258" s="9"/>
      <c r="F258" s="9" t="s">
        <v>81</v>
      </c>
      <c r="G258" s="9">
        <v>5389</v>
      </c>
      <c r="H258" s="9" t="s">
        <v>826</v>
      </c>
      <c r="I258" s="10">
        <v>40</v>
      </c>
      <c r="J258" s="9"/>
      <c r="K258" s="9"/>
      <c r="L258" s="458"/>
      <c r="S258" s="15"/>
    </row>
    <row r="259" spans="1:19" s="16" customFormat="1">
      <c r="A259" s="25" t="s">
        <v>174</v>
      </c>
      <c r="B259" s="14">
        <v>45775</v>
      </c>
      <c r="C259" s="14">
        <v>45773</v>
      </c>
      <c r="D259" s="166" t="s">
        <v>6</v>
      </c>
      <c r="E259" s="9">
        <v>21207</v>
      </c>
      <c r="F259" s="9" t="s">
        <v>1221</v>
      </c>
      <c r="G259" s="9">
        <v>5786</v>
      </c>
      <c r="H259" s="9" t="s">
        <v>38</v>
      </c>
      <c r="I259" s="10">
        <v>24</v>
      </c>
      <c r="J259" s="9"/>
      <c r="K259" s="9"/>
      <c r="L259" s="458"/>
      <c r="S259" s="15"/>
    </row>
    <row r="260" spans="1:19" s="16" customFormat="1">
      <c r="A260" s="25" t="s">
        <v>854</v>
      </c>
      <c r="B260" s="14">
        <v>45775</v>
      </c>
      <c r="C260" s="14">
        <v>45771</v>
      </c>
      <c r="D260" s="166" t="s">
        <v>6</v>
      </c>
      <c r="E260" s="9">
        <v>21210</v>
      </c>
      <c r="F260" s="9" t="s">
        <v>1115</v>
      </c>
      <c r="G260" s="9">
        <v>838</v>
      </c>
      <c r="H260" s="9" t="s">
        <v>5</v>
      </c>
      <c r="I260" s="10">
        <v>4</v>
      </c>
      <c r="J260" s="9"/>
      <c r="K260" s="9"/>
      <c r="L260" s="458"/>
      <c r="S260" s="15"/>
    </row>
    <row r="261" spans="1:19" s="16" customFormat="1">
      <c r="A261" s="25" t="s">
        <v>2821</v>
      </c>
      <c r="B261" s="14">
        <v>45771</v>
      </c>
      <c r="C261" s="14">
        <v>45773</v>
      </c>
      <c r="D261" s="166" t="s">
        <v>6</v>
      </c>
      <c r="E261" s="9">
        <v>21222</v>
      </c>
      <c r="F261" s="9" t="s">
        <v>1115</v>
      </c>
      <c r="G261" s="9">
        <v>4554</v>
      </c>
      <c r="H261" s="9" t="s">
        <v>36</v>
      </c>
      <c r="I261" s="10">
        <v>10</v>
      </c>
      <c r="J261" s="9"/>
      <c r="K261" s="9"/>
      <c r="L261" s="458"/>
      <c r="S261" s="15"/>
    </row>
    <row r="262" spans="1:19" s="16" customFormat="1">
      <c r="A262" s="25" t="s">
        <v>86</v>
      </c>
      <c r="B262" s="14">
        <v>45776</v>
      </c>
      <c r="C262" s="14">
        <v>45773</v>
      </c>
      <c r="D262" s="166" t="s">
        <v>6</v>
      </c>
      <c r="E262" s="9">
        <v>21225</v>
      </c>
      <c r="F262" s="9" t="s">
        <v>1221</v>
      </c>
      <c r="G262" s="9">
        <v>1712</v>
      </c>
      <c r="H262" s="9" t="s">
        <v>19</v>
      </c>
      <c r="I262" s="10" t="s">
        <v>840</v>
      </c>
      <c r="J262" s="9"/>
      <c r="K262" s="9"/>
      <c r="L262" s="458"/>
      <c r="S262" s="15"/>
    </row>
    <row r="263" spans="1:19" s="16" customFormat="1">
      <c r="A263" s="25" t="s">
        <v>86</v>
      </c>
      <c r="B263" s="14">
        <v>45776</v>
      </c>
      <c r="C263" s="14">
        <v>45773</v>
      </c>
      <c r="D263" s="166" t="s">
        <v>6</v>
      </c>
      <c r="E263" s="9">
        <v>21224</v>
      </c>
      <c r="F263" s="9" t="s">
        <v>1221</v>
      </c>
      <c r="G263" s="9">
        <v>2244</v>
      </c>
      <c r="H263" s="9" t="s">
        <v>17</v>
      </c>
      <c r="I263" s="10" t="s">
        <v>949</v>
      </c>
      <c r="J263" s="9"/>
      <c r="K263" s="9"/>
      <c r="L263" s="458"/>
      <c r="S263" s="15"/>
    </row>
    <row r="264" spans="1:19" s="16" customFormat="1">
      <c r="A264" s="25" t="s">
        <v>580</v>
      </c>
      <c r="B264" s="14">
        <v>45776</v>
      </c>
      <c r="C264" s="14">
        <v>45773</v>
      </c>
      <c r="D264" s="166" t="s">
        <v>6</v>
      </c>
      <c r="E264" s="9">
        <v>21227</v>
      </c>
      <c r="F264" s="9" t="s">
        <v>1115</v>
      </c>
      <c r="G264" s="9">
        <v>3620</v>
      </c>
      <c r="H264" s="9" t="s">
        <v>22</v>
      </c>
      <c r="I264" s="10" t="s">
        <v>923</v>
      </c>
      <c r="J264" s="9"/>
      <c r="K264" s="9"/>
      <c r="L264" s="458"/>
      <c r="S264" s="15"/>
    </row>
    <row r="265" spans="1:19" s="16" customFormat="1">
      <c r="A265" s="25"/>
      <c r="B265" s="14"/>
      <c r="C265" s="9"/>
      <c r="D265" s="166" t="s">
        <v>6</v>
      </c>
      <c r="E265" s="9"/>
      <c r="F265" s="9" t="s">
        <v>1115</v>
      </c>
      <c r="G265" s="9">
        <v>3605</v>
      </c>
      <c r="H265" s="9" t="s">
        <v>21</v>
      </c>
      <c r="I265" s="10" t="s">
        <v>984</v>
      </c>
      <c r="J265" s="9"/>
      <c r="K265" s="9"/>
      <c r="L265" s="458"/>
      <c r="S265" s="15"/>
    </row>
    <row r="266" spans="1:19" s="16" customFormat="1">
      <c r="A266" s="25" t="s">
        <v>3465</v>
      </c>
      <c r="B266" s="14">
        <v>45776</v>
      </c>
      <c r="C266" s="14">
        <v>45773</v>
      </c>
      <c r="D266" s="166" t="s">
        <v>6</v>
      </c>
      <c r="E266" s="9">
        <v>21230</v>
      </c>
      <c r="F266" s="9" t="s">
        <v>7</v>
      </c>
      <c r="G266" s="9">
        <v>2490</v>
      </c>
      <c r="H266" s="9" t="s">
        <v>85</v>
      </c>
      <c r="I266" s="10">
        <v>5</v>
      </c>
      <c r="J266" s="9"/>
      <c r="K266" s="9"/>
      <c r="L266" s="458"/>
      <c r="S266" s="15"/>
    </row>
    <row r="267" spans="1:19" s="16" customFormat="1">
      <c r="A267" s="25" t="s">
        <v>86</v>
      </c>
      <c r="B267" s="14">
        <v>45776</v>
      </c>
      <c r="C267" s="14">
        <v>45773</v>
      </c>
      <c r="D267" s="166" t="s">
        <v>6</v>
      </c>
      <c r="E267" s="9">
        <v>21231</v>
      </c>
      <c r="F267" s="9" t="s">
        <v>40</v>
      </c>
      <c r="G267" s="9">
        <v>5801</v>
      </c>
      <c r="H267" s="9" t="s">
        <v>19</v>
      </c>
      <c r="I267" s="10">
        <v>10</v>
      </c>
      <c r="J267" s="9"/>
      <c r="K267" s="9"/>
      <c r="L267" s="458"/>
      <c r="S267" s="15"/>
    </row>
    <row r="268" spans="1:19" s="16" customFormat="1">
      <c r="A268" s="25" t="s">
        <v>1468</v>
      </c>
      <c r="B268" s="14">
        <v>45777</v>
      </c>
      <c r="C268" s="14">
        <v>45771</v>
      </c>
      <c r="D268" s="166" t="s">
        <v>6</v>
      </c>
      <c r="E268" s="9">
        <v>21239</v>
      </c>
      <c r="F268" s="9" t="s">
        <v>1115</v>
      </c>
      <c r="G268" s="9">
        <v>753</v>
      </c>
      <c r="H268" s="9" t="s">
        <v>47</v>
      </c>
      <c r="I268" s="10">
        <v>12</v>
      </c>
      <c r="J268" s="9"/>
      <c r="K268" s="9"/>
      <c r="L268" s="458"/>
      <c r="S268" s="15"/>
    </row>
    <row r="269" spans="1:19" s="16" customFormat="1">
      <c r="A269" s="25" t="s">
        <v>86</v>
      </c>
      <c r="B269" s="14">
        <v>45777</v>
      </c>
      <c r="C269" s="14">
        <v>45771</v>
      </c>
      <c r="D269" s="166" t="s">
        <v>6</v>
      </c>
      <c r="E269" s="9">
        <v>21244</v>
      </c>
      <c r="F269" s="9" t="s">
        <v>1221</v>
      </c>
      <c r="G269" s="9">
        <v>2244</v>
      </c>
      <c r="H269" s="9" t="s">
        <v>17</v>
      </c>
      <c r="I269" s="10" t="s">
        <v>905</v>
      </c>
      <c r="J269" s="9"/>
      <c r="K269" s="9"/>
      <c r="L269" s="458"/>
      <c r="S269" s="15"/>
    </row>
    <row r="270" spans="1:19" s="16" customFormat="1">
      <c r="A270" s="25" t="s">
        <v>86</v>
      </c>
      <c r="B270" s="14">
        <v>45777</v>
      </c>
      <c r="C270" s="14">
        <v>45771</v>
      </c>
      <c r="D270" s="166" t="s">
        <v>6</v>
      </c>
      <c r="E270" s="9">
        <v>21246</v>
      </c>
      <c r="F270" s="9" t="s">
        <v>1221</v>
      </c>
      <c r="G270" s="9">
        <v>2244</v>
      </c>
      <c r="H270" s="9" t="s">
        <v>17</v>
      </c>
      <c r="I270" s="10" t="s">
        <v>905</v>
      </c>
      <c r="J270" s="9"/>
      <c r="K270" s="9"/>
      <c r="L270" s="458"/>
      <c r="S270" s="15"/>
    </row>
    <row r="271" spans="1:19" s="16" customFormat="1">
      <c r="A271" s="25" t="s">
        <v>2370</v>
      </c>
      <c r="B271" s="14">
        <v>45777</v>
      </c>
      <c r="C271" s="14">
        <v>45771</v>
      </c>
      <c r="D271" s="166" t="s">
        <v>6</v>
      </c>
      <c r="E271" s="9">
        <v>21249</v>
      </c>
      <c r="F271" s="9" t="s">
        <v>1115</v>
      </c>
      <c r="G271" s="9">
        <v>838</v>
      </c>
      <c r="H271" s="9" t="s">
        <v>5</v>
      </c>
      <c r="I271" s="10">
        <v>4</v>
      </c>
      <c r="J271" s="9"/>
      <c r="K271" s="9"/>
      <c r="L271" s="458"/>
      <c r="S271" s="15"/>
    </row>
    <row r="272" spans="1:19" s="16" customFormat="1">
      <c r="A272" s="25" t="s">
        <v>247</v>
      </c>
      <c r="B272" s="14">
        <v>45772</v>
      </c>
      <c r="C272" s="14">
        <v>45772</v>
      </c>
      <c r="D272" s="166" t="s">
        <v>6</v>
      </c>
      <c r="E272" s="9">
        <v>21251</v>
      </c>
      <c r="F272" s="9" t="s">
        <v>1221</v>
      </c>
      <c r="G272" s="9">
        <v>5859</v>
      </c>
      <c r="H272" s="9" t="s">
        <v>47</v>
      </c>
      <c r="I272" s="10">
        <v>100</v>
      </c>
      <c r="J272" s="9"/>
      <c r="K272" s="9"/>
      <c r="L272" s="458"/>
      <c r="S272" s="15"/>
    </row>
    <row r="273" spans="1:19" s="16" customFormat="1">
      <c r="A273" s="234" t="s">
        <v>2725</v>
      </c>
      <c r="B273" s="1885">
        <v>45769</v>
      </c>
      <c r="C273" s="24"/>
      <c r="D273" s="2059"/>
      <c r="E273" s="24">
        <v>21165</v>
      </c>
      <c r="F273" s="24" t="s">
        <v>1221</v>
      </c>
      <c r="G273" s="24">
        <v>4517</v>
      </c>
      <c r="H273" s="24" t="s">
        <v>119</v>
      </c>
      <c r="I273" s="1048">
        <v>430500</v>
      </c>
      <c r="J273" s="24"/>
      <c r="K273" s="24"/>
      <c r="L273" s="461"/>
      <c r="S273" s="15"/>
    </row>
    <row r="274" spans="1:19" s="16" customFormat="1">
      <c r="A274" s="25"/>
      <c r="B274" s="14"/>
      <c r="C274" s="14">
        <v>45771</v>
      </c>
      <c r="D274" s="166" t="s">
        <v>6</v>
      </c>
      <c r="E274" s="9"/>
      <c r="F274" s="9" t="s">
        <v>1221</v>
      </c>
      <c r="G274" s="9">
        <v>4517</v>
      </c>
      <c r="H274" s="9" t="s">
        <v>119</v>
      </c>
      <c r="I274" s="10">
        <v>70</v>
      </c>
      <c r="J274" s="9"/>
      <c r="K274" s="9"/>
      <c r="L274" s="458"/>
      <c r="S274" s="15"/>
    </row>
    <row r="275" spans="1:19" s="16" customFormat="1">
      <c r="A275" s="25" t="s">
        <v>2725</v>
      </c>
      <c r="B275" s="14">
        <v>45777</v>
      </c>
      <c r="C275" s="14">
        <v>45777</v>
      </c>
      <c r="D275" s="166" t="s">
        <v>6</v>
      </c>
      <c r="E275" s="9">
        <v>21172</v>
      </c>
      <c r="F275" s="9" t="s">
        <v>1221</v>
      </c>
      <c r="G275" s="9">
        <v>4517</v>
      </c>
      <c r="H275" s="9" t="s">
        <v>119</v>
      </c>
      <c r="I275" s="10" t="s">
        <v>4820</v>
      </c>
      <c r="J275" s="9"/>
      <c r="K275" s="9"/>
      <c r="L275" s="458"/>
      <c r="S275" s="15"/>
    </row>
    <row r="276" spans="1:19" s="16" customFormat="1">
      <c r="A276" s="25" t="s">
        <v>1303</v>
      </c>
      <c r="B276" s="14">
        <v>45777</v>
      </c>
      <c r="C276" s="14">
        <v>45777</v>
      </c>
      <c r="D276" s="166" t="s">
        <v>6</v>
      </c>
      <c r="E276" s="9">
        <v>21243</v>
      </c>
      <c r="F276" s="9" t="s">
        <v>671</v>
      </c>
      <c r="G276" s="9">
        <v>3626</v>
      </c>
      <c r="H276" s="9" t="s">
        <v>1441</v>
      </c>
      <c r="I276" s="10">
        <v>120</v>
      </c>
      <c r="J276" s="9"/>
      <c r="K276" s="9"/>
      <c r="L276" s="458"/>
      <c r="S276" s="15"/>
    </row>
    <row r="277" spans="1:19" s="16" customFormat="1">
      <c r="A277" s="234"/>
      <c r="B277" s="1885"/>
      <c r="C277" s="24"/>
      <c r="D277" s="2059"/>
      <c r="E277" s="24"/>
      <c r="F277" s="24"/>
      <c r="G277" s="24"/>
      <c r="H277" s="24"/>
      <c r="I277" s="1048"/>
      <c r="J277" s="24"/>
      <c r="K277" s="24"/>
      <c r="L277" s="461"/>
      <c r="S277" s="15"/>
    </row>
    <row r="278" spans="1:19" s="16" customFormat="1">
      <c r="A278" s="2231"/>
      <c r="B278" s="2232"/>
      <c r="C278" s="2232"/>
      <c r="D278" s="2233"/>
      <c r="E278" s="2234"/>
      <c r="F278" s="2234"/>
      <c r="G278" s="2234"/>
      <c r="H278" s="2234"/>
      <c r="I278" s="2235"/>
      <c r="J278" s="2234"/>
      <c r="K278" s="2234"/>
      <c r="L278" s="2236"/>
      <c r="S278" s="15"/>
    </row>
    <row r="279" spans="1:19" s="16" customFormat="1">
      <c r="A279" s="234" t="s">
        <v>4193</v>
      </c>
      <c r="B279" s="1885">
        <v>45782</v>
      </c>
      <c r="C279" s="24"/>
      <c r="D279" s="2059"/>
      <c r="E279" s="24">
        <v>21256</v>
      </c>
      <c r="F279" s="24" t="s">
        <v>1115</v>
      </c>
      <c r="G279" s="24">
        <v>1087</v>
      </c>
      <c r="H279" s="24" t="s">
        <v>46</v>
      </c>
      <c r="I279" s="1048">
        <v>30</v>
      </c>
      <c r="J279" s="24"/>
      <c r="K279" s="24"/>
      <c r="L279" s="461"/>
      <c r="S279" s="15"/>
    </row>
    <row r="280" spans="1:19" s="16" customFormat="1">
      <c r="A280" s="234"/>
      <c r="B280" s="1885"/>
      <c r="C280" s="24"/>
      <c r="D280" s="2059"/>
      <c r="E280" s="24"/>
      <c r="F280" s="24" t="s">
        <v>1115</v>
      </c>
      <c r="G280" s="24">
        <v>2825</v>
      </c>
      <c r="H280" s="24" t="s">
        <v>207</v>
      </c>
      <c r="I280" s="1048">
        <v>3</v>
      </c>
      <c r="J280" s="24"/>
      <c r="K280" s="24"/>
      <c r="L280" s="461"/>
      <c r="S280" s="15"/>
    </row>
    <row r="281" spans="1:19" s="16" customFormat="1">
      <c r="A281" s="25" t="s">
        <v>4026</v>
      </c>
      <c r="B281" s="14">
        <v>45782</v>
      </c>
      <c r="C281" s="14">
        <v>45773</v>
      </c>
      <c r="D281" s="166" t="s">
        <v>6</v>
      </c>
      <c r="E281" s="9">
        <v>21260</v>
      </c>
      <c r="F281" s="9" t="s">
        <v>1115</v>
      </c>
      <c r="G281" s="9">
        <v>5227</v>
      </c>
      <c r="H281" s="9" t="s">
        <v>2545</v>
      </c>
      <c r="I281" s="10">
        <v>30</v>
      </c>
      <c r="J281" s="9"/>
      <c r="K281" s="9"/>
      <c r="L281" s="458"/>
      <c r="S281" s="15"/>
    </row>
    <row r="282" spans="1:19" s="16" customFormat="1">
      <c r="A282" s="234" t="s">
        <v>4445</v>
      </c>
      <c r="B282" s="1885">
        <v>45782</v>
      </c>
      <c r="C282" s="24"/>
      <c r="D282" s="2059"/>
      <c r="E282" s="24">
        <v>21271</v>
      </c>
      <c r="F282" s="24" t="s">
        <v>1221</v>
      </c>
      <c r="G282" s="24">
        <v>5864</v>
      </c>
      <c r="H282" s="24" t="s">
        <v>47</v>
      </c>
      <c r="I282" s="1048">
        <v>10</v>
      </c>
      <c r="J282" s="24"/>
      <c r="K282" s="24"/>
      <c r="L282" s="461"/>
      <c r="S282" s="15"/>
    </row>
    <row r="283" spans="1:19" s="16" customFormat="1">
      <c r="A283" s="234" t="s">
        <v>380</v>
      </c>
      <c r="B283" s="1885">
        <v>45782</v>
      </c>
      <c r="C283" s="24"/>
      <c r="D283" s="2059"/>
      <c r="E283" s="24">
        <v>21274</v>
      </c>
      <c r="F283" s="24" t="s">
        <v>1115</v>
      </c>
      <c r="G283" s="24">
        <v>2515</v>
      </c>
      <c r="H283" s="24" t="s">
        <v>35</v>
      </c>
      <c r="I283" s="1048">
        <v>15</v>
      </c>
      <c r="J283" s="24"/>
      <c r="K283" s="24"/>
      <c r="L283" s="461"/>
      <c r="S283" s="15"/>
    </row>
    <row r="284" spans="1:19" s="16" customFormat="1">
      <c r="A284" s="234"/>
      <c r="B284" s="1885"/>
      <c r="C284" s="24"/>
      <c r="D284" s="2059"/>
      <c r="E284" s="24"/>
      <c r="F284" s="24" t="s">
        <v>153</v>
      </c>
      <c r="G284" s="24">
        <v>2765</v>
      </c>
      <c r="H284" s="24" t="s">
        <v>35</v>
      </c>
      <c r="I284" s="1048">
        <v>15</v>
      </c>
      <c r="J284" s="24"/>
      <c r="K284" s="24"/>
      <c r="L284" s="461"/>
      <c r="S284" s="15"/>
    </row>
    <row r="285" spans="1:19" s="16" customFormat="1">
      <c r="A285" s="25" t="s">
        <v>1015</v>
      </c>
      <c r="B285" s="14">
        <v>45783</v>
      </c>
      <c r="C285" s="14">
        <v>45773</v>
      </c>
      <c r="D285" s="166" t="s">
        <v>6</v>
      </c>
      <c r="E285" s="9">
        <v>21277</v>
      </c>
      <c r="F285" s="9" t="s">
        <v>1221</v>
      </c>
      <c r="G285" s="9">
        <v>2498</v>
      </c>
      <c r="H285" s="9" t="s">
        <v>31</v>
      </c>
      <c r="I285" s="10" t="s">
        <v>984</v>
      </c>
      <c r="J285" s="9" t="s">
        <v>991</v>
      </c>
      <c r="K285" s="9"/>
      <c r="L285" s="458"/>
      <c r="S285" s="15"/>
    </row>
    <row r="286" spans="1:19" s="16" customFormat="1">
      <c r="A286" s="25" t="s">
        <v>393</v>
      </c>
      <c r="B286" s="14">
        <v>45782</v>
      </c>
      <c r="C286" s="14">
        <v>45771</v>
      </c>
      <c r="D286" s="166" t="s">
        <v>6</v>
      </c>
      <c r="E286" s="9">
        <v>21279</v>
      </c>
      <c r="F286" s="9" t="s">
        <v>2351</v>
      </c>
      <c r="G286" s="9">
        <v>2560</v>
      </c>
      <c r="H286" s="9" t="s">
        <v>5</v>
      </c>
      <c r="I286" s="10">
        <v>10</v>
      </c>
      <c r="J286" s="9"/>
      <c r="K286" s="9"/>
      <c r="L286" s="458"/>
      <c r="S286" s="15"/>
    </row>
    <row r="287" spans="1:19" s="16" customFormat="1">
      <c r="A287" s="25" t="s">
        <v>2340</v>
      </c>
      <c r="B287" s="14">
        <v>45777</v>
      </c>
      <c r="C287" s="14">
        <v>45773</v>
      </c>
      <c r="D287" s="166" t="s">
        <v>6</v>
      </c>
      <c r="E287" s="9">
        <v>21281</v>
      </c>
      <c r="F287" s="9" t="s">
        <v>1115</v>
      </c>
      <c r="G287" s="9">
        <v>951</v>
      </c>
      <c r="H287" s="9" t="s">
        <v>58</v>
      </c>
      <c r="I287" s="10">
        <v>1</v>
      </c>
      <c r="J287" s="9"/>
      <c r="K287" s="9"/>
      <c r="L287" s="458"/>
      <c r="S287" s="15"/>
    </row>
    <row r="288" spans="1:19" s="16" customFormat="1">
      <c r="A288" s="234" t="s">
        <v>137</v>
      </c>
      <c r="B288" s="1885">
        <v>45786</v>
      </c>
      <c r="C288" s="24"/>
      <c r="D288" s="2059"/>
      <c r="E288" s="24">
        <v>21297</v>
      </c>
      <c r="F288" s="24" t="s">
        <v>1221</v>
      </c>
      <c r="G288" s="24">
        <v>3303</v>
      </c>
      <c r="H288" s="24" t="s">
        <v>9</v>
      </c>
      <c r="I288" s="1048">
        <v>60</v>
      </c>
      <c r="J288" s="24"/>
      <c r="K288" s="24"/>
      <c r="L288" s="461"/>
      <c r="S288" s="15"/>
    </row>
    <row r="289" spans="1:19" s="16" customFormat="1">
      <c r="A289" s="234"/>
      <c r="B289" s="1885"/>
      <c r="C289" s="24"/>
      <c r="D289" s="2059"/>
      <c r="E289" s="24"/>
      <c r="F289" s="24"/>
      <c r="G289" s="24">
        <v>3302</v>
      </c>
      <c r="H289" s="24" t="s">
        <v>15</v>
      </c>
      <c r="I289" s="1048">
        <v>300</v>
      </c>
      <c r="J289" s="24"/>
      <c r="K289" s="24"/>
      <c r="L289" s="461"/>
      <c r="S289" s="15"/>
    </row>
    <row r="290" spans="1:19" s="16" customFormat="1">
      <c r="A290" s="234"/>
      <c r="B290" s="1885"/>
      <c r="C290" s="24"/>
      <c r="D290" s="2059"/>
      <c r="E290" s="24"/>
      <c r="F290" s="24"/>
      <c r="G290" s="24">
        <v>4029</v>
      </c>
      <c r="H290" s="24" t="s">
        <v>219</v>
      </c>
      <c r="I290" s="1048">
        <v>300</v>
      </c>
      <c r="J290" s="24"/>
      <c r="K290" s="24"/>
      <c r="L290" s="461"/>
      <c r="S290" s="15"/>
    </row>
    <row r="291" spans="1:19" s="16" customFormat="1">
      <c r="A291" s="234"/>
      <c r="B291" s="1885"/>
      <c r="C291" s="24"/>
      <c r="D291" s="2059"/>
      <c r="E291" s="24"/>
      <c r="F291" s="24"/>
      <c r="G291" s="24">
        <v>4259</v>
      </c>
      <c r="H291" s="24" t="s">
        <v>2130</v>
      </c>
      <c r="I291" s="1048">
        <v>12</v>
      </c>
      <c r="J291" s="24"/>
      <c r="K291" s="24"/>
      <c r="L291" s="461"/>
      <c r="S291" s="15"/>
    </row>
    <row r="292" spans="1:19" s="16" customFormat="1">
      <c r="A292" s="234" t="s">
        <v>1532</v>
      </c>
      <c r="B292" s="1885">
        <v>45784</v>
      </c>
      <c r="C292" s="24"/>
      <c r="D292" s="2059"/>
      <c r="E292" s="24">
        <v>21292</v>
      </c>
      <c r="F292" s="24" t="s">
        <v>1115</v>
      </c>
      <c r="G292" s="24">
        <v>1126</v>
      </c>
      <c r="H292" s="24" t="s">
        <v>57</v>
      </c>
      <c r="I292" s="1048">
        <v>12</v>
      </c>
      <c r="J292" s="24"/>
      <c r="K292" s="24"/>
      <c r="L292" s="461"/>
      <c r="S292" s="15"/>
    </row>
    <row r="293" spans="1:19" s="16" customFormat="1">
      <c r="A293" s="25" t="s">
        <v>1303</v>
      </c>
      <c r="B293" s="14">
        <v>45785</v>
      </c>
      <c r="C293" s="14">
        <v>45777</v>
      </c>
      <c r="D293" s="166" t="s">
        <v>6</v>
      </c>
      <c r="E293" s="9">
        <v>21299</v>
      </c>
      <c r="F293" s="9" t="s">
        <v>2351</v>
      </c>
      <c r="G293" s="9">
        <v>3623</v>
      </c>
      <c r="H293" s="9" t="s">
        <v>47</v>
      </c>
      <c r="I293" s="10">
        <v>10</v>
      </c>
      <c r="J293" s="9"/>
      <c r="K293" s="9"/>
      <c r="L293" s="458"/>
      <c r="S293" s="15"/>
    </row>
    <row r="294" spans="1:19" s="16" customFormat="1">
      <c r="A294" s="25" t="s">
        <v>2024</v>
      </c>
      <c r="B294" s="14">
        <v>45785</v>
      </c>
      <c r="C294" s="14">
        <v>45773</v>
      </c>
      <c r="D294" s="166" t="s">
        <v>6</v>
      </c>
      <c r="E294" s="9">
        <v>21304</v>
      </c>
      <c r="F294" s="9" t="s">
        <v>1221</v>
      </c>
      <c r="G294" s="9">
        <v>2244</v>
      </c>
      <c r="H294" s="9" t="s">
        <v>17</v>
      </c>
      <c r="I294" s="10" t="s">
        <v>3447</v>
      </c>
      <c r="J294" s="9"/>
      <c r="K294" s="9"/>
      <c r="L294" s="458"/>
      <c r="S294" s="15"/>
    </row>
    <row r="295" spans="1:19" s="16" customFormat="1">
      <c r="A295" s="25" t="s">
        <v>4826</v>
      </c>
      <c r="B295" s="14">
        <v>45785</v>
      </c>
      <c r="C295" s="14">
        <v>45777</v>
      </c>
      <c r="D295" s="166" t="s">
        <v>6</v>
      </c>
      <c r="E295" s="9">
        <v>21306</v>
      </c>
      <c r="F295" s="9" t="s">
        <v>1115</v>
      </c>
      <c r="G295" s="9">
        <v>838</v>
      </c>
      <c r="H295" s="9" t="s">
        <v>5</v>
      </c>
      <c r="I295" s="10">
        <v>7</v>
      </c>
      <c r="J295" s="9"/>
      <c r="K295" s="9"/>
      <c r="L295" s="458"/>
      <c r="S295" s="15"/>
    </row>
    <row r="296" spans="1:19" s="16" customFormat="1">
      <c r="A296" s="234" t="s">
        <v>2340</v>
      </c>
      <c r="B296" s="1885">
        <v>45782</v>
      </c>
      <c r="C296" s="24"/>
      <c r="D296" s="2059"/>
      <c r="E296" s="24">
        <v>21308</v>
      </c>
      <c r="F296" s="24" t="s">
        <v>44</v>
      </c>
      <c r="G296" s="24">
        <v>4313</v>
      </c>
      <c r="H296" s="24" t="s">
        <v>52</v>
      </c>
      <c r="I296" s="1048">
        <v>200</v>
      </c>
      <c r="J296" s="24"/>
      <c r="K296" s="24"/>
      <c r="L296" s="461"/>
      <c r="S296" s="15"/>
    </row>
    <row r="297" spans="1:19" s="16" customFormat="1">
      <c r="A297" s="234" t="s">
        <v>2374</v>
      </c>
      <c r="B297" s="1885">
        <v>21311</v>
      </c>
      <c r="C297" s="24"/>
      <c r="D297" s="2059"/>
      <c r="E297" s="24">
        <v>21311</v>
      </c>
      <c r="F297" s="24" t="s">
        <v>1221</v>
      </c>
      <c r="G297" s="24">
        <v>4375</v>
      </c>
      <c r="H297" s="24" t="s">
        <v>31</v>
      </c>
      <c r="I297" s="1048">
        <v>180</v>
      </c>
      <c r="J297" s="24"/>
      <c r="K297" s="24"/>
      <c r="L297" s="461"/>
      <c r="S297" s="15"/>
    </row>
    <row r="298" spans="1:19" s="16" customFormat="1">
      <c r="A298" s="25" t="s">
        <v>2374</v>
      </c>
      <c r="B298" s="14">
        <v>45786</v>
      </c>
      <c r="C298" s="14">
        <v>45775</v>
      </c>
      <c r="D298" s="166" t="s">
        <v>6</v>
      </c>
      <c r="E298" s="9">
        <v>21310</v>
      </c>
      <c r="F298" s="9">
        <v>2075</v>
      </c>
      <c r="G298" s="9">
        <v>4358</v>
      </c>
      <c r="H298" s="9" t="s">
        <v>2375</v>
      </c>
      <c r="I298" s="10">
        <v>100</v>
      </c>
      <c r="J298" s="9"/>
      <c r="K298" s="9"/>
      <c r="L298" s="458"/>
      <c r="S298" s="15"/>
    </row>
    <row r="299" spans="1:19" s="6" customFormat="1">
      <c r="A299" s="596" t="s">
        <v>2374</v>
      </c>
      <c r="B299" s="1774">
        <v>45779</v>
      </c>
      <c r="C299" s="597"/>
      <c r="D299" s="2087"/>
      <c r="E299" s="597">
        <v>20956</v>
      </c>
      <c r="F299" s="597" t="s">
        <v>1221</v>
      </c>
      <c r="G299" s="597">
        <v>4491</v>
      </c>
      <c r="H299" s="597" t="s">
        <v>2456</v>
      </c>
      <c r="I299" s="1775">
        <v>2400</v>
      </c>
      <c r="J299" s="597" t="s">
        <v>3333</v>
      </c>
      <c r="K299" s="597"/>
      <c r="L299" s="599"/>
      <c r="S299"/>
    </row>
    <row r="300" spans="1:19" s="6" customFormat="1">
      <c r="A300" s="596" t="s">
        <v>3128</v>
      </c>
      <c r="B300" s="1774">
        <v>45786</v>
      </c>
      <c r="C300" s="597"/>
      <c r="D300" s="2087"/>
      <c r="E300" s="597">
        <v>20766</v>
      </c>
      <c r="F300" s="597" t="s">
        <v>1221</v>
      </c>
      <c r="G300" s="597">
        <v>4745</v>
      </c>
      <c r="H300" s="597" t="s">
        <v>47</v>
      </c>
      <c r="I300" s="1775">
        <v>15</v>
      </c>
      <c r="J300" s="597" t="s">
        <v>4574</v>
      </c>
      <c r="K300" s="597" t="s">
        <v>1954</v>
      </c>
      <c r="L300" s="599"/>
      <c r="S300"/>
    </row>
    <row r="301" spans="1:19" s="6" customFormat="1">
      <c r="A301" s="596"/>
      <c r="B301" s="597"/>
      <c r="C301" s="597"/>
      <c r="D301" s="2087"/>
      <c r="E301" s="597"/>
      <c r="F301" s="597" t="s">
        <v>1221</v>
      </c>
      <c r="G301" s="597">
        <v>5198</v>
      </c>
      <c r="H301" s="597" t="s">
        <v>955</v>
      </c>
      <c r="I301" s="1775">
        <v>100</v>
      </c>
      <c r="J301" s="597" t="s">
        <v>4575</v>
      </c>
      <c r="K301" s="597" t="s">
        <v>1954</v>
      </c>
      <c r="L301" s="599"/>
      <c r="S301"/>
    </row>
    <row r="302" spans="1:19" s="6" customFormat="1">
      <c r="A302" s="596" t="s">
        <v>2725</v>
      </c>
      <c r="B302" s="1774">
        <v>45793</v>
      </c>
      <c r="C302" s="597"/>
      <c r="D302" s="2087"/>
      <c r="E302" s="597">
        <v>21166</v>
      </c>
      <c r="F302" s="597" t="s">
        <v>1221</v>
      </c>
      <c r="G302" s="597">
        <v>4517</v>
      </c>
      <c r="H302" s="597" t="s">
        <v>119</v>
      </c>
      <c r="I302" s="1775">
        <v>500500</v>
      </c>
      <c r="J302" s="597"/>
      <c r="K302" s="597" t="s">
        <v>4816</v>
      </c>
      <c r="L302" s="599"/>
      <c r="S302"/>
    </row>
    <row r="303" spans="1:19" s="1795" customFormat="1">
      <c r="A303" s="1778" t="s">
        <v>2900</v>
      </c>
      <c r="B303" s="2116">
        <v>45785</v>
      </c>
      <c r="C303" s="106"/>
      <c r="D303" s="392"/>
      <c r="E303" s="106">
        <v>21312</v>
      </c>
      <c r="F303" s="106" t="s">
        <v>1221</v>
      </c>
      <c r="G303" s="106">
        <v>4177</v>
      </c>
      <c r="H303" s="106" t="s">
        <v>521</v>
      </c>
      <c r="I303" s="2113">
        <v>9</v>
      </c>
      <c r="J303" s="106"/>
      <c r="K303" s="106"/>
      <c r="L303" s="2114"/>
      <c r="S303" s="2115"/>
    </row>
    <row r="304" spans="1:19" s="1795" customFormat="1">
      <c r="A304" s="1778" t="s">
        <v>1256</v>
      </c>
      <c r="B304" s="2116">
        <v>45785</v>
      </c>
      <c r="C304" s="106"/>
      <c r="D304" s="392"/>
      <c r="E304" s="106">
        <v>21313</v>
      </c>
      <c r="F304" s="106" t="s">
        <v>40</v>
      </c>
      <c r="G304" s="106">
        <v>3508</v>
      </c>
      <c r="H304" s="106" t="s">
        <v>36</v>
      </c>
      <c r="I304" s="2113">
        <v>3</v>
      </c>
      <c r="J304" s="106"/>
      <c r="K304" s="106"/>
      <c r="L304" s="2114"/>
      <c r="S304" s="2115"/>
    </row>
    <row r="305" spans="1:19" s="1795" customFormat="1">
      <c r="A305" s="1778"/>
      <c r="B305" s="2116"/>
      <c r="C305" s="106"/>
      <c r="D305" s="392"/>
      <c r="E305" s="106"/>
      <c r="F305" s="106" t="s">
        <v>40</v>
      </c>
      <c r="G305" s="106">
        <v>2051</v>
      </c>
      <c r="H305" s="106" t="s">
        <v>5</v>
      </c>
      <c r="I305" s="2113">
        <v>4</v>
      </c>
      <c r="J305" s="106"/>
      <c r="K305" s="106"/>
      <c r="L305" s="2114"/>
      <c r="S305" s="2115"/>
    </row>
    <row r="306" spans="1:19" s="1795" customFormat="1">
      <c r="A306" s="25" t="s">
        <v>779</v>
      </c>
      <c r="B306" s="14">
        <v>45785</v>
      </c>
      <c r="C306" s="14">
        <v>45777</v>
      </c>
      <c r="D306" s="166" t="s">
        <v>6</v>
      </c>
      <c r="E306" s="9">
        <v>21315</v>
      </c>
      <c r="F306" s="9" t="s">
        <v>1115</v>
      </c>
      <c r="G306" s="9">
        <v>753</v>
      </c>
      <c r="H306" s="9" t="s">
        <v>47</v>
      </c>
      <c r="I306" s="10">
        <v>20</v>
      </c>
      <c r="J306" s="9"/>
      <c r="K306" s="9"/>
      <c r="L306" s="458"/>
      <c r="S306" s="2115"/>
    </row>
    <row r="307" spans="1:19" s="1795" customFormat="1">
      <c r="A307" s="1778" t="s">
        <v>1635</v>
      </c>
      <c r="B307" s="2116">
        <v>45786</v>
      </c>
      <c r="C307" s="106"/>
      <c r="D307" s="392"/>
      <c r="E307" s="106">
        <v>21320</v>
      </c>
      <c r="F307" s="106" t="s">
        <v>1221</v>
      </c>
      <c r="G307" s="106">
        <v>4180</v>
      </c>
      <c r="H307" s="106" t="s">
        <v>207</v>
      </c>
      <c r="I307" s="2113">
        <v>15</v>
      </c>
      <c r="J307" s="106"/>
      <c r="K307" s="106"/>
      <c r="L307" s="2114"/>
      <c r="S307" s="2115"/>
    </row>
    <row r="308" spans="1:19" s="1795" customFormat="1">
      <c r="A308" s="1778" t="s">
        <v>2672</v>
      </c>
      <c r="B308" s="2116">
        <v>45786</v>
      </c>
      <c r="C308" s="106"/>
      <c r="D308" s="392"/>
      <c r="E308" s="106">
        <v>21322</v>
      </c>
      <c r="F308" s="106" t="s">
        <v>7</v>
      </c>
      <c r="G308" s="106">
        <v>1395</v>
      </c>
      <c r="H308" s="106" t="s">
        <v>30</v>
      </c>
      <c r="I308" s="2113" t="s">
        <v>840</v>
      </c>
      <c r="J308" s="106"/>
      <c r="K308" s="106"/>
      <c r="L308" s="2114"/>
      <c r="S308" s="2115"/>
    </row>
    <row r="309" spans="1:19" s="1795" customFormat="1">
      <c r="A309" s="25" t="s">
        <v>107</v>
      </c>
      <c r="B309" s="14">
        <v>45786</v>
      </c>
      <c r="C309" s="14">
        <v>45777</v>
      </c>
      <c r="D309" s="166" t="s">
        <v>6</v>
      </c>
      <c r="E309" s="9">
        <v>21326</v>
      </c>
      <c r="F309" s="9" t="s">
        <v>1115</v>
      </c>
      <c r="G309" s="9">
        <v>2720</v>
      </c>
      <c r="H309" s="9" t="s">
        <v>162</v>
      </c>
      <c r="I309" s="10">
        <v>60</v>
      </c>
      <c r="J309" s="9"/>
      <c r="K309" s="9"/>
      <c r="L309" s="458"/>
      <c r="S309" s="2115"/>
    </row>
    <row r="310" spans="1:19" s="1795" customFormat="1">
      <c r="A310" s="1778" t="s">
        <v>3619</v>
      </c>
      <c r="B310" s="2116">
        <v>45786</v>
      </c>
      <c r="C310" s="106"/>
      <c r="D310" s="392"/>
      <c r="E310" s="106">
        <v>21327</v>
      </c>
      <c r="F310" s="106" t="s">
        <v>1115</v>
      </c>
      <c r="G310" s="106">
        <v>1555</v>
      </c>
      <c r="H310" s="106" t="s">
        <v>22</v>
      </c>
      <c r="I310" s="2113">
        <v>20</v>
      </c>
      <c r="J310" s="106"/>
      <c r="K310" s="106"/>
      <c r="L310" s="2114"/>
      <c r="S310" s="2115"/>
    </row>
    <row r="311" spans="1:19" s="1795" customFormat="1">
      <c r="A311" s="1778" t="s">
        <v>3040</v>
      </c>
      <c r="B311" s="2116">
        <v>45786</v>
      </c>
      <c r="C311" s="106"/>
      <c r="D311" s="392"/>
      <c r="E311" s="106">
        <v>21330</v>
      </c>
      <c r="F311" s="106" t="s">
        <v>131</v>
      </c>
      <c r="G311" s="106">
        <v>5872</v>
      </c>
      <c r="H311" s="106" t="s">
        <v>52</v>
      </c>
      <c r="I311" s="2113" t="s">
        <v>2154</v>
      </c>
      <c r="J311" s="106"/>
      <c r="K311" s="106"/>
      <c r="L311" s="2114"/>
      <c r="S311" s="2115"/>
    </row>
    <row r="312" spans="1:19" s="1795" customFormat="1">
      <c r="A312" s="25" t="s">
        <v>2549</v>
      </c>
      <c r="B312" s="14">
        <v>45786</v>
      </c>
      <c r="C312" s="14">
        <v>45777</v>
      </c>
      <c r="D312" s="166" t="s">
        <v>6</v>
      </c>
      <c r="E312" s="9">
        <v>21331</v>
      </c>
      <c r="F312" s="9" t="s">
        <v>1115</v>
      </c>
      <c r="G312" s="9">
        <v>838</v>
      </c>
      <c r="H312" s="9" t="s">
        <v>5</v>
      </c>
      <c r="I312" s="10">
        <v>10</v>
      </c>
      <c r="J312" s="9"/>
      <c r="K312" s="9"/>
      <c r="L312" s="458"/>
      <c r="S312" s="2115"/>
    </row>
    <row r="313" spans="1:19" s="1795" customFormat="1">
      <c r="A313" s="1778" t="s">
        <v>1653</v>
      </c>
      <c r="B313" s="2116">
        <v>45786</v>
      </c>
      <c r="C313" s="106"/>
      <c r="D313" s="392"/>
      <c r="E313" s="106">
        <v>21334</v>
      </c>
      <c r="F313" s="106" t="s">
        <v>1221</v>
      </c>
      <c r="G313" s="106">
        <v>3827</v>
      </c>
      <c r="H313" s="106" t="s">
        <v>9</v>
      </c>
      <c r="I313" s="2113">
        <v>3</v>
      </c>
      <c r="J313" s="106"/>
      <c r="K313" s="106"/>
      <c r="L313" s="2114"/>
      <c r="S313" s="2115"/>
    </row>
    <row r="314" spans="1:19" s="1795" customFormat="1">
      <c r="A314" s="1778"/>
      <c r="B314" s="2116"/>
      <c r="C314" s="106"/>
      <c r="D314" s="392"/>
      <c r="E314" s="106"/>
      <c r="F314" s="106" t="s">
        <v>4840</v>
      </c>
      <c r="G314" s="106">
        <v>5487</v>
      </c>
      <c r="H314" s="106" t="s">
        <v>48</v>
      </c>
      <c r="I314" s="2113">
        <v>2</v>
      </c>
      <c r="J314" s="106"/>
      <c r="K314" s="106"/>
      <c r="L314" s="2114"/>
      <c r="S314" s="2115"/>
    </row>
    <row r="315" spans="1:19" s="1795" customFormat="1">
      <c r="A315" s="1778" t="s">
        <v>4841</v>
      </c>
      <c r="B315" s="2116">
        <v>45786</v>
      </c>
      <c r="C315" s="106"/>
      <c r="D315" s="392"/>
      <c r="E315" s="106">
        <v>21335</v>
      </c>
      <c r="F315" s="106" t="s">
        <v>44</v>
      </c>
      <c r="G315" s="106">
        <v>5873</v>
      </c>
      <c r="H315" s="106" t="s">
        <v>3169</v>
      </c>
      <c r="I315" s="2113">
        <v>10</v>
      </c>
      <c r="J315" s="106"/>
      <c r="K315" s="106"/>
      <c r="L315" s="2114"/>
      <c r="S315" s="2115"/>
    </row>
    <row r="316" spans="1:19" s="1795" customFormat="1">
      <c r="A316" s="1778" t="s">
        <v>4665</v>
      </c>
      <c r="B316" s="2116">
        <v>45790</v>
      </c>
      <c r="C316" s="106"/>
      <c r="D316" s="392"/>
      <c r="E316" s="106">
        <v>21365</v>
      </c>
      <c r="F316" s="106" t="s">
        <v>1221</v>
      </c>
      <c r="G316" s="106">
        <v>5786</v>
      </c>
      <c r="H316" s="106" t="s">
        <v>38</v>
      </c>
      <c r="I316" s="2113">
        <v>220</v>
      </c>
      <c r="J316" s="106"/>
      <c r="K316" s="106"/>
      <c r="L316" s="2114" t="s">
        <v>4848</v>
      </c>
      <c r="S316" s="2115"/>
    </row>
    <row r="317" spans="1:19" s="1795" customFormat="1">
      <c r="A317" s="1778" t="s">
        <v>4341</v>
      </c>
      <c r="B317" s="2116">
        <v>45790</v>
      </c>
      <c r="C317" s="106"/>
      <c r="D317" s="392"/>
      <c r="E317" s="106">
        <v>21352</v>
      </c>
      <c r="F317" s="106" t="s">
        <v>1115</v>
      </c>
      <c r="G317" s="106">
        <v>1677</v>
      </c>
      <c r="H317" s="106" t="s">
        <v>15</v>
      </c>
      <c r="I317" s="2113">
        <v>5</v>
      </c>
      <c r="J317" s="106"/>
      <c r="K317" s="106"/>
      <c r="L317" s="2114"/>
      <c r="S317" s="2115"/>
    </row>
    <row r="318" spans="1:19" s="1795" customFormat="1">
      <c r="A318" s="1778"/>
      <c r="B318" s="2116"/>
      <c r="C318" s="106"/>
      <c r="D318" s="392"/>
      <c r="E318" s="106"/>
      <c r="F318" s="106" t="s">
        <v>1115</v>
      </c>
      <c r="G318" s="106">
        <v>753</v>
      </c>
      <c r="H318" s="106" t="s">
        <v>47</v>
      </c>
      <c r="I318" s="2113" t="s">
        <v>1029</v>
      </c>
      <c r="J318" s="106"/>
      <c r="K318" s="106"/>
      <c r="L318" s="2114"/>
      <c r="S318" s="2115"/>
    </row>
    <row r="319" spans="1:19" s="1795" customFormat="1">
      <c r="A319" s="1778" t="s">
        <v>4851</v>
      </c>
      <c r="B319" s="2116">
        <v>45790</v>
      </c>
      <c r="C319" s="106"/>
      <c r="D319" s="392"/>
      <c r="E319" s="106">
        <v>21353</v>
      </c>
      <c r="F319" s="106" t="s">
        <v>2212</v>
      </c>
      <c r="G319" s="106">
        <v>4223</v>
      </c>
      <c r="H319" s="106" t="s">
        <v>96</v>
      </c>
      <c r="I319" s="2113">
        <v>9</v>
      </c>
      <c r="J319" s="106"/>
      <c r="K319" s="106"/>
      <c r="L319" s="2114"/>
      <c r="S319" s="2115"/>
    </row>
    <row r="320" spans="1:19" s="1795" customFormat="1">
      <c r="A320" s="1778" t="s">
        <v>2549</v>
      </c>
      <c r="B320" s="2116">
        <v>45790</v>
      </c>
      <c r="C320" s="106"/>
      <c r="D320" s="392"/>
      <c r="E320" s="106">
        <v>21354</v>
      </c>
      <c r="F320" s="106" t="s">
        <v>1221</v>
      </c>
      <c r="G320" s="106">
        <v>5035</v>
      </c>
      <c r="H320" s="106" t="s">
        <v>17</v>
      </c>
      <c r="I320" s="2113" t="s">
        <v>908</v>
      </c>
      <c r="J320" s="106"/>
      <c r="K320" s="106"/>
      <c r="L320" s="2114"/>
      <c r="S320" s="2115"/>
    </row>
    <row r="321" spans="1:19" s="1795" customFormat="1">
      <c r="A321" s="1778" t="s">
        <v>535</v>
      </c>
      <c r="B321" s="2116">
        <v>45790</v>
      </c>
      <c r="C321" s="106"/>
      <c r="D321" s="392"/>
      <c r="E321" s="106">
        <v>21356</v>
      </c>
      <c r="F321" s="106" t="s">
        <v>1115</v>
      </c>
      <c r="G321" s="106">
        <v>1862</v>
      </c>
      <c r="H321" s="106" t="s">
        <v>20</v>
      </c>
      <c r="I321" s="2113">
        <v>5</v>
      </c>
      <c r="J321" s="106"/>
      <c r="K321" s="106"/>
      <c r="L321" s="2114"/>
      <c r="S321" s="2115"/>
    </row>
    <row r="322" spans="1:19" s="1795" customFormat="1">
      <c r="A322" s="1778" t="s">
        <v>86</v>
      </c>
      <c r="B322" s="2116">
        <v>45790</v>
      </c>
      <c r="C322" s="106"/>
      <c r="D322" s="392"/>
      <c r="E322" s="106">
        <v>21381</v>
      </c>
      <c r="F322" s="106" t="s">
        <v>40</v>
      </c>
      <c r="G322" s="106">
        <v>5801</v>
      </c>
      <c r="H322" s="106" t="s">
        <v>19</v>
      </c>
      <c r="I322" s="2113">
        <v>10</v>
      </c>
      <c r="J322" s="106"/>
      <c r="K322" s="106"/>
      <c r="L322" s="2114"/>
      <c r="S322" s="2115"/>
    </row>
    <row r="323" spans="1:19" s="1795" customFormat="1">
      <c r="A323" s="1778"/>
      <c r="B323" s="2116"/>
      <c r="C323" s="106"/>
      <c r="D323" s="392"/>
      <c r="E323" s="106"/>
      <c r="F323" s="106"/>
      <c r="G323" s="106"/>
      <c r="H323" s="106"/>
      <c r="I323" s="2113"/>
      <c r="J323" s="106"/>
      <c r="K323" s="106"/>
      <c r="L323" s="2114"/>
      <c r="S323" s="2115"/>
    </row>
    <row r="324" spans="1:19" s="1795" customFormat="1">
      <c r="A324" s="1778"/>
      <c r="B324" s="2116"/>
      <c r="C324" s="106"/>
      <c r="D324" s="392"/>
      <c r="E324" s="106"/>
      <c r="F324" s="106"/>
      <c r="G324" s="106"/>
      <c r="H324" s="106"/>
      <c r="I324" s="2113"/>
      <c r="J324" s="106"/>
      <c r="K324" s="106"/>
      <c r="L324" s="2114"/>
      <c r="S324" s="2115"/>
    </row>
    <row r="325" spans="1:19" s="1795" customFormat="1">
      <c r="A325" s="1778"/>
      <c r="B325" s="2116"/>
      <c r="C325" s="106"/>
      <c r="D325" s="392"/>
      <c r="E325" s="106"/>
      <c r="F325" s="106"/>
      <c r="G325" s="106"/>
      <c r="H325" s="106"/>
      <c r="I325" s="2113"/>
      <c r="J325" s="106"/>
      <c r="K325" s="106"/>
      <c r="L325" s="2114"/>
      <c r="S325" s="2115"/>
    </row>
    <row r="326" spans="1:19" s="1795" customFormat="1">
      <c r="A326" s="1778"/>
      <c r="B326" s="2116"/>
      <c r="C326" s="106"/>
      <c r="D326" s="392"/>
      <c r="E326" s="106"/>
      <c r="F326" s="106"/>
      <c r="G326" s="106"/>
      <c r="H326" s="106"/>
      <c r="I326" s="2113"/>
      <c r="J326" s="106"/>
      <c r="K326" s="106"/>
      <c r="L326" s="2114"/>
      <c r="S326" s="2115"/>
    </row>
    <row r="327" spans="1:19" s="1795" customFormat="1">
      <c r="A327" s="1778"/>
      <c r="B327" s="2116"/>
      <c r="C327" s="106"/>
      <c r="D327" s="392"/>
      <c r="E327" s="106"/>
      <c r="F327" s="106"/>
      <c r="G327" s="106"/>
      <c r="H327" s="106"/>
      <c r="I327" s="2113"/>
      <c r="J327" s="106"/>
      <c r="K327" s="106"/>
      <c r="L327" s="2114"/>
      <c r="S327" s="2115"/>
    </row>
    <row r="328" spans="1:19" s="1795" customFormat="1">
      <c r="A328" s="1778"/>
      <c r="B328" s="2116"/>
      <c r="C328" s="106"/>
      <c r="D328" s="392"/>
      <c r="E328" s="106"/>
      <c r="F328" s="106"/>
      <c r="G328" s="106"/>
      <c r="H328" s="106"/>
      <c r="I328" s="2113"/>
      <c r="J328" s="106"/>
      <c r="K328" s="106"/>
      <c r="L328" s="2114"/>
      <c r="S328" s="2115"/>
    </row>
    <row r="329" spans="1:19" s="6" customFormat="1">
      <c r="A329" s="235"/>
      <c r="B329" s="1841"/>
      <c r="C329" s="1841"/>
      <c r="D329" s="2060"/>
      <c r="E329" s="1829"/>
      <c r="F329" s="1841"/>
      <c r="G329" s="24"/>
      <c r="H329" s="2060"/>
      <c r="I329" s="1829"/>
      <c r="J329" s="2044"/>
      <c r="K329" s="2044"/>
      <c r="L329" s="2044"/>
      <c r="M329" s="2040">
        <v>100</v>
      </c>
      <c r="N329" s="2044" t="s">
        <v>3486</v>
      </c>
      <c r="S329"/>
    </row>
    <row r="330" spans="1:19" s="6" customFormat="1">
      <c r="A330" s="1533"/>
      <c r="B330" s="1717"/>
      <c r="C330" s="1718"/>
      <c r="D330" s="2063"/>
      <c r="E330" s="1719"/>
      <c r="F330" s="1534"/>
      <c r="G330" s="1720"/>
      <c r="H330" s="1721"/>
      <c r="I330" s="1719"/>
      <c r="J330" s="1721"/>
      <c r="K330" s="1721"/>
      <c r="L330" s="1803" t="e">
        <f>SUM(#REF!)</f>
        <v>#REF!</v>
      </c>
      <c r="S330"/>
    </row>
    <row r="331" spans="1:19" s="6" customFormat="1">
      <c r="A331" s="37"/>
      <c r="B331"/>
      <c r="C331"/>
      <c r="D331" s="169"/>
      <c r="E331"/>
      <c r="F331"/>
      <c r="G331"/>
      <c r="H331"/>
      <c r="I331" s="484"/>
      <c r="J331"/>
      <c r="K331"/>
      <c r="L331" s="587"/>
      <c r="S331"/>
    </row>
    <row r="332" spans="1:19" s="6" customFormat="1">
      <c r="A332" s="2543" t="s">
        <v>3666</v>
      </c>
      <c r="B332" s="2544"/>
      <c r="C332" s="2544"/>
      <c r="D332" s="2544"/>
      <c r="E332" s="2544"/>
      <c r="F332" s="2544"/>
      <c r="G332" s="2544"/>
      <c r="H332" s="2544"/>
      <c r="I332" s="2544"/>
      <c r="J332" s="2544"/>
      <c r="K332" s="2544"/>
      <c r="L332" s="2545"/>
      <c r="S332"/>
    </row>
    <row r="333" spans="1:19" s="6" customFormat="1">
      <c r="A333" s="596" t="s">
        <v>92</v>
      </c>
      <c r="B333" s="1774">
        <v>45933</v>
      </c>
      <c r="C333" s="597"/>
      <c r="D333" s="2087"/>
      <c r="E333" s="597">
        <v>20238</v>
      </c>
      <c r="F333" s="597" t="s">
        <v>1115</v>
      </c>
      <c r="G333" s="597">
        <v>2854</v>
      </c>
      <c r="H333" s="597" t="s">
        <v>930</v>
      </c>
      <c r="I333" s="1775" t="s">
        <v>931</v>
      </c>
      <c r="J333" s="597"/>
      <c r="K333" s="597"/>
      <c r="L333" s="599"/>
      <c r="S333"/>
    </row>
    <row r="334" spans="1:19" s="6" customFormat="1">
      <c r="A334" s="234"/>
      <c r="B334" s="24"/>
      <c r="C334" s="24"/>
      <c r="D334" s="2059"/>
      <c r="E334" s="24"/>
      <c r="F334" s="24"/>
      <c r="G334" s="24"/>
      <c r="H334" s="24"/>
      <c r="I334" s="1048"/>
      <c r="J334" s="24"/>
      <c r="K334" s="24"/>
      <c r="L334" s="461"/>
      <c r="S334"/>
    </row>
    <row r="335" spans="1:19" s="6" customFormat="1">
      <c r="A335" s="234"/>
      <c r="B335" s="24"/>
      <c r="C335" s="24"/>
      <c r="D335" s="2059"/>
      <c r="E335" s="24"/>
      <c r="F335" s="24"/>
      <c r="G335" s="24"/>
      <c r="H335" s="24"/>
      <c r="I335" s="1048"/>
      <c r="J335" s="24"/>
      <c r="K335" s="24"/>
      <c r="L335" s="461"/>
      <c r="S335"/>
    </row>
    <row r="336" spans="1:19" s="6" customFormat="1">
      <c r="A336" s="234"/>
      <c r="B336" s="24"/>
      <c r="C336" s="24"/>
      <c r="D336" s="2059"/>
      <c r="E336" s="24"/>
      <c r="F336" s="24"/>
      <c r="G336" s="24"/>
      <c r="H336" s="24"/>
      <c r="I336" s="1048"/>
      <c r="J336" s="24"/>
      <c r="K336" s="24"/>
      <c r="L336" s="461"/>
      <c r="S336"/>
    </row>
    <row r="337" spans="1:19" s="6" customFormat="1">
      <c r="A337" s="234"/>
      <c r="B337" s="24"/>
      <c r="C337" s="24"/>
      <c r="D337" s="2059"/>
      <c r="E337" s="24"/>
      <c r="F337" s="24"/>
      <c r="G337" s="24"/>
      <c r="H337" s="24"/>
      <c r="I337" s="1048"/>
      <c r="J337" s="24"/>
      <c r="K337" s="24"/>
      <c r="L337" s="461"/>
      <c r="S337"/>
    </row>
    <row r="338" spans="1:19" s="6" customFormat="1">
      <c r="A338" s="37"/>
      <c r="B338"/>
      <c r="C338"/>
      <c r="D338" s="169"/>
      <c r="E338"/>
      <c r="F338"/>
      <c r="G338"/>
      <c r="H338"/>
      <c r="I338" s="484"/>
      <c r="J338"/>
      <c r="K338"/>
      <c r="L338" s="587"/>
      <c r="S338"/>
    </row>
    <row r="339" spans="1:19" s="6" customFormat="1">
      <c r="A339" s="37"/>
      <c r="B339"/>
      <c r="C339"/>
      <c r="D339" s="169"/>
      <c r="E339"/>
      <c r="F339"/>
      <c r="G339"/>
      <c r="H339"/>
      <c r="I339" s="484"/>
      <c r="J339"/>
      <c r="K339"/>
      <c r="L339" s="587"/>
      <c r="S339"/>
    </row>
    <row r="340" spans="1:19" s="6" customFormat="1">
      <c r="A340" s="37"/>
      <c r="B340"/>
      <c r="C340"/>
      <c r="D340" s="169"/>
      <c r="E340"/>
      <c r="F340"/>
      <c r="G340"/>
      <c r="H340"/>
      <c r="I340" s="484"/>
      <c r="J340"/>
      <c r="K340"/>
      <c r="L340" s="587"/>
      <c r="S340"/>
    </row>
    <row r="341" spans="1:19" s="6" customFormat="1">
      <c r="A341" s="37"/>
      <c r="B341"/>
      <c r="C341"/>
      <c r="D341" s="169"/>
      <c r="E341"/>
      <c r="F341"/>
      <c r="G341"/>
      <c r="H341"/>
      <c r="I341" s="484"/>
      <c r="J341"/>
      <c r="K341"/>
      <c r="L341" s="587"/>
      <c r="S341"/>
    </row>
    <row r="342" spans="1:19" s="6" customFormat="1">
      <c r="A342" s="37"/>
      <c r="B342"/>
      <c r="C342"/>
      <c r="D342" s="169"/>
      <c r="E342"/>
      <c r="F342"/>
      <c r="G342"/>
      <c r="H342"/>
      <c r="I342" s="484"/>
      <c r="J342"/>
      <c r="K342"/>
      <c r="L342" s="587"/>
      <c r="S342"/>
    </row>
    <row r="343" spans="1:19" s="6" customFormat="1">
      <c r="A343" s="37"/>
      <c r="B343"/>
      <c r="C343"/>
      <c r="D343" s="169"/>
      <c r="E343"/>
      <c r="F343"/>
      <c r="G343"/>
      <c r="H343"/>
      <c r="I343" s="484"/>
      <c r="J343"/>
      <c r="K343"/>
      <c r="L343" s="587"/>
      <c r="S343"/>
    </row>
    <row r="344" spans="1:19" s="6" customFormat="1">
      <c r="A344" s="37"/>
      <c r="B344"/>
      <c r="C344"/>
      <c r="D344" s="169"/>
      <c r="E344"/>
      <c r="F344"/>
      <c r="G344"/>
      <c r="H344"/>
      <c r="I344" s="484"/>
      <c r="J344"/>
      <c r="K344"/>
      <c r="L344" s="587"/>
      <c r="S344"/>
    </row>
    <row r="345" spans="1:19" s="6" customFormat="1">
      <c r="A345" s="37"/>
      <c r="B345"/>
      <c r="C345"/>
      <c r="D345" s="169"/>
      <c r="E345"/>
      <c r="F345"/>
      <c r="G345"/>
      <c r="H345"/>
      <c r="I345" s="484"/>
      <c r="J345"/>
      <c r="K345"/>
      <c r="L345" s="587"/>
      <c r="S345"/>
    </row>
    <row r="346" spans="1:19" s="6" customFormat="1">
      <c r="A346" s="37"/>
      <c r="B346"/>
      <c r="C346"/>
      <c r="D346" s="169"/>
      <c r="E346"/>
      <c r="F346"/>
      <c r="G346"/>
      <c r="H346"/>
      <c r="I346" s="484"/>
      <c r="J346"/>
      <c r="K346"/>
      <c r="L346" s="587"/>
      <c r="S346"/>
    </row>
    <row r="347" spans="1:19" s="6" customFormat="1">
      <c r="A347" s="37"/>
      <c r="B347"/>
      <c r="C347"/>
      <c r="D347" s="169"/>
      <c r="E347"/>
      <c r="F347"/>
      <c r="G347"/>
      <c r="H347"/>
      <c r="I347" s="484"/>
      <c r="J347"/>
      <c r="K347"/>
      <c r="L347" s="587"/>
      <c r="S347"/>
    </row>
    <row r="348" spans="1:19" s="6" customFormat="1">
      <c r="A348" s="37"/>
      <c r="B348"/>
      <c r="C348"/>
      <c r="D348" s="169"/>
      <c r="E348"/>
      <c r="F348"/>
      <c r="G348"/>
      <c r="H348"/>
      <c r="I348" s="484"/>
      <c r="J348"/>
      <c r="K348"/>
      <c r="L348" s="587"/>
      <c r="S348"/>
    </row>
    <row r="349" spans="1:19" s="6" customFormat="1">
      <c r="A349" s="37"/>
      <c r="B349"/>
      <c r="C349"/>
      <c r="D349" s="169"/>
      <c r="E349"/>
      <c r="F349"/>
      <c r="G349"/>
      <c r="H349"/>
      <c r="I349" s="484"/>
      <c r="J349"/>
      <c r="K349"/>
      <c r="L349" s="587"/>
      <c r="S349"/>
    </row>
    <row r="350" spans="1:19" s="6" customFormat="1">
      <c r="A350" s="37"/>
      <c r="B350"/>
      <c r="C350"/>
      <c r="D350" s="169"/>
      <c r="E350"/>
      <c r="F350"/>
      <c r="G350"/>
      <c r="H350"/>
      <c r="I350" s="484"/>
      <c r="J350"/>
      <c r="K350"/>
      <c r="L350" s="587"/>
      <c r="S350"/>
    </row>
    <row r="351" spans="1:19" s="6" customFormat="1">
      <c r="A351" s="37"/>
      <c r="B351"/>
      <c r="C351"/>
      <c r="D351" s="169"/>
      <c r="E351"/>
      <c r="F351"/>
      <c r="G351"/>
      <c r="H351"/>
      <c r="I351" s="484"/>
      <c r="J351"/>
      <c r="K351"/>
      <c r="L351" s="587"/>
      <c r="S351"/>
    </row>
    <row r="352" spans="1:19" s="6" customFormat="1">
      <c r="A352" s="37"/>
      <c r="B352"/>
      <c r="C352"/>
      <c r="D352" s="169"/>
      <c r="E352"/>
      <c r="F352"/>
      <c r="G352"/>
      <c r="H352"/>
      <c r="I352" s="484"/>
      <c r="J352"/>
      <c r="K352"/>
      <c r="L352" s="587"/>
      <c r="S352"/>
    </row>
    <row r="353" spans="1:19" s="6" customFormat="1">
      <c r="A353" s="37"/>
      <c r="B353"/>
      <c r="C353"/>
      <c r="D353" s="169"/>
      <c r="E353"/>
      <c r="F353"/>
      <c r="G353"/>
      <c r="H353"/>
      <c r="I353" s="484"/>
      <c r="J353"/>
      <c r="K353"/>
      <c r="L353" s="587"/>
      <c r="S353"/>
    </row>
    <row r="354" spans="1:19" s="6" customFormat="1">
      <c r="A354" s="37"/>
      <c r="B354"/>
      <c r="C354"/>
      <c r="D354" s="169"/>
      <c r="E354"/>
      <c r="F354"/>
      <c r="G354"/>
      <c r="H354"/>
      <c r="I354" s="484"/>
      <c r="J354"/>
      <c r="K354"/>
      <c r="L354" s="587"/>
      <c r="S354"/>
    </row>
    <row r="355" spans="1:19" s="6" customFormat="1">
      <c r="A355" s="37"/>
      <c r="B355"/>
      <c r="C355"/>
      <c r="D355" s="169"/>
      <c r="E355"/>
      <c r="F355"/>
      <c r="G355"/>
      <c r="H355"/>
      <c r="I355" s="484"/>
      <c r="J355"/>
      <c r="K355"/>
      <c r="L355" s="587"/>
      <c r="S355"/>
    </row>
    <row r="356" spans="1:19" s="6" customFormat="1">
      <c r="A356" s="37"/>
      <c r="B356"/>
      <c r="C356"/>
      <c r="D356" s="169"/>
      <c r="E356"/>
      <c r="F356"/>
      <c r="G356"/>
      <c r="H356"/>
      <c r="I356" s="484"/>
      <c r="J356"/>
      <c r="K356"/>
      <c r="L356" s="587"/>
      <c r="S356"/>
    </row>
    <row r="357" spans="1:19" s="6" customFormat="1">
      <c r="A357" s="37"/>
      <c r="B357"/>
      <c r="C357"/>
      <c r="D357" s="169"/>
      <c r="E357"/>
      <c r="F357"/>
      <c r="G357"/>
      <c r="H357"/>
      <c r="I357" s="484"/>
      <c r="J357"/>
      <c r="K357"/>
      <c r="L357" s="587"/>
      <c r="S357"/>
    </row>
    <row r="358" spans="1:19" s="6" customFormat="1">
      <c r="A358" s="37"/>
      <c r="B358"/>
      <c r="C358"/>
      <c r="D358" s="169"/>
      <c r="E358"/>
      <c r="F358"/>
      <c r="G358"/>
      <c r="H358"/>
      <c r="I358" s="484"/>
      <c r="J358"/>
      <c r="K358"/>
      <c r="L358" s="587"/>
      <c r="S358"/>
    </row>
    <row r="359" spans="1:19" s="6" customFormat="1">
      <c r="A359" s="37"/>
      <c r="B359"/>
      <c r="C359"/>
      <c r="D359" s="169"/>
      <c r="E359"/>
      <c r="F359"/>
      <c r="G359"/>
      <c r="H359"/>
      <c r="I359" s="484"/>
      <c r="J359"/>
      <c r="K359"/>
      <c r="L359" s="587"/>
      <c r="S359"/>
    </row>
    <row r="360" spans="1:19" s="6" customFormat="1">
      <c r="A360" s="37"/>
      <c r="B360"/>
      <c r="C360"/>
      <c r="D360" s="169"/>
      <c r="E360"/>
      <c r="F360"/>
      <c r="G360"/>
      <c r="H360"/>
      <c r="I360" s="484"/>
      <c r="J360"/>
      <c r="K360"/>
      <c r="L360" s="587"/>
      <c r="S360"/>
    </row>
    <row r="361" spans="1:19" s="6" customFormat="1">
      <c r="A361" s="37"/>
      <c r="B361"/>
      <c r="C361"/>
      <c r="D361" s="169"/>
      <c r="E361"/>
      <c r="F361"/>
      <c r="G361"/>
      <c r="H361"/>
      <c r="I361" s="484"/>
      <c r="J361"/>
      <c r="K361"/>
      <c r="L361" s="587"/>
      <c r="S361"/>
    </row>
    <row r="362" spans="1:19" s="6" customFormat="1">
      <c r="A362" s="37"/>
      <c r="B362"/>
      <c r="C362"/>
      <c r="D362" s="169"/>
      <c r="E362"/>
      <c r="F362"/>
      <c r="G362"/>
      <c r="H362"/>
      <c r="I362" s="484"/>
      <c r="J362"/>
      <c r="K362"/>
      <c r="L362" s="587"/>
      <c r="S362"/>
    </row>
    <row r="363" spans="1:19" s="6" customFormat="1">
      <c r="A363" s="37"/>
      <c r="B363"/>
      <c r="C363"/>
      <c r="D363" s="169"/>
      <c r="E363"/>
      <c r="F363"/>
      <c r="G363"/>
      <c r="H363"/>
      <c r="I363" s="484"/>
      <c r="J363"/>
      <c r="K363"/>
      <c r="L363" s="587"/>
      <c r="S363"/>
    </row>
    <row r="364" spans="1:19" s="6" customFormat="1">
      <c r="A364" s="37"/>
      <c r="B364"/>
      <c r="C364"/>
      <c r="D364" s="169"/>
      <c r="E364"/>
      <c r="F364"/>
      <c r="G364"/>
      <c r="H364"/>
      <c r="I364" s="484"/>
      <c r="J364"/>
      <c r="K364"/>
      <c r="L364" s="587"/>
      <c r="S364"/>
    </row>
    <row r="365" spans="1:19" s="6" customFormat="1">
      <c r="A365" s="37"/>
      <c r="B365"/>
      <c r="C365"/>
      <c r="D365" s="169"/>
      <c r="E365"/>
      <c r="F365"/>
      <c r="G365"/>
      <c r="H365"/>
      <c r="I365" s="484"/>
      <c r="J365"/>
      <c r="K365"/>
      <c r="L365" s="587"/>
      <c r="S365"/>
    </row>
    <row r="366" spans="1:19" s="6" customFormat="1">
      <c r="A366" s="37"/>
      <c r="B366"/>
      <c r="C366"/>
      <c r="D366" s="169"/>
      <c r="E366"/>
      <c r="F366"/>
      <c r="G366"/>
      <c r="H366"/>
      <c r="I366" s="484"/>
      <c r="J366"/>
      <c r="K366"/>
      <c r="L366" s="587"/>
      <c r="S366"/>
    </row>
    <row r="367" spans="1:19" s="6" customFormat="1">
      <c r="A367" s="37"/>
      <c r="B367"/>
      <c r="C367"/>
      <c r="D367" s="169"/>
      <c r="E367"/>
      <c r="F367"/>
      <c r="G367"/>
      <c r="H367"/>
      <c r="I367" s="484"/>
      <c r="J367"/>
      <c r="K367"/>
      <c r="L367" s="587"/>
      <c r="S367"/>
    </row>
  </sheetData>
  <mergeCells count="10">
    <mergeCell ref="A85:L85"/>
    <mergeCell ref="A2:L2"/>
    <mergeCell ref="A14:L14"/>
    <mergeCell ref="A55:L55"/>
    <mergeCell ref="A106:L106"/>
    <mergeCell ref="A135:L135"/>
    <mergeCell ref="A136:L136"/>
    <mergeCell ref="A183:L183"/>
    <mergeCell ref="A184:L184"/>
    <mergeCell ref="A332:L332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>
  <sheetPr>
    <tabColor theme="8" tint="-0.499984740745262"/>
  </sheetPr>
  <dimension ref="A1:Y356"/>
  <sheetViews>
    <sheetView workbookViewId="0">
      <selection activeCell="A26" sqref="A26:L26"/>
    </sheetView>
  </sheetViews>
  <sheetFormatPr defaultRowHeight="15.7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9.85546875" style="169" customWidth="1"/>
    <col min="5" max="5" width="8.5703125" bestFit="1" customWidth="1"/>
    <col min="6" max="6" width="16.85546875" customWidth="1"/>
    <col min="7" max="7" width="8.28515625" bestFit="1" customWidth="1"/>
    <col min="8" max="8" width="9.7109375" bestFit="1" customWidth="1"/>
    <col min="9" max="9" width="10.140625" style="484" bestFit="1" customWidth="1"/>
    <col min="10" max="10" width="21.7109375" bestFit="1" customWidth="1"/>
    <col min="11" max="11" width="23.85546875" customWidth="1"/>
    <col min="12" max="12" width="21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1.7109375" style="6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>
        <v>21060</v>
      </c>
      <c r="B1" s="30" t="s">
        <v>106</v>
      </c>
      <c r="C1" s="30" t="s">
        <v>105</v>
      </c>
      <c r="D1" s="2056" t="s">
        <v>6</v>
      </c>
      <c r="E1" s="26" t="s">
        <v>748</v>
      </c>
      <c r="F1" s="27" t="s">
        <v>0</v>
      </c>
      <c r="G1" s="26" t="s">
        <v>34</v>
      </c>
      <c r="H1" s="17" t="s">
        <v>1</v>
      </c>
      <c r="I1" s="483" t="s">
        <v>28</v>
      </c>
      <c r="J1" s="17" t="s">
        <v>732</v>
      </c>
      <c r="K1" s="18" t="s">
        <v>747</v>
      </c>
      <c r="L1" s="545" t="s">
        <v>314</v>
      </c>
    </row>
    <row r="2" spans="1:25" s="15" customFormat="1" ht="15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39" t="s">
        <v>269</v>
      </c>
      <c r="B3" s="2183" t="s">
        <v>2921</v>
      </c>
      <c r="C3" s="2183"/>
      <c r="D3" s="2057"/>
      <c r="E3" s="2183" t="s">
        <v>4800</v>
      </c>
      <c r="F3" s="2183" t="s">
        <v>2520</v>
      </c>
      <c r="G3" s="2183" t="s">
        <v>4801</v>
      </c>
      <c r="H3" s="2183" t="s">
        <v>4767</v>
      </c>
      <c r="I3" s="2183" t="s">
        <v>3013</v>
      </c>
      <c r="J3" s="2183" t="s">
        <v>4382</v>
      </c>
      <c r="K3" s="2183" t="s">
        <v>4803</v>
      </c>
      <c r="L3" s="454">
        <v>6875.9</v>
      </c>
      <c r="M3" s="1103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39"/>
      <c r="B4" s="2183"/>
      <c r="C4" s="2183"/>
      <c r="D4" s="2057"/>
      <c r="E4" s="2183"/>
      <c r="F4" s="2183" t="s">
        <v>2520</v>
      </c>
      <c r="G4" s="2183" t="s">
        <v>4802</v>
      </c>
      <c r="H4" s="2183" t="s">
        <v>4766</v>
      </c>
      <c r="I4" s="2183" t="s">
        <v>3013</v>
      </c>
      <c r="J4" s="2183"/>
      <c r="K4" s="2183"/>
      <c r="L4" s="454"/>
      <c r="M4" s="1103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 t="s">
        <v>2360</v>
      </c>
      <c r="B5" s="2184" t="s">
        <v>2921</v>
      </c>
      <c r="C5" s="2184" t="s">
        <v>2973</v>
      </c>
      <c r="D5" s="2067" t="s">
        <v>6</v>
      </c>
      <c r="E5" s="2184" t="s">
        <v>4821</v>
      </c>
      <c r="F5" s="2184" t="s">
        <v>2333</v>
      </c>
      <c r="G5" s="2184" t="s">
        <v>2362</v>
      </c>
      <c r="H5" s="2184" t="s">
        <v>2363</v>
      </c>
      <c r="I5" s="2184" t="s">
        <v>1787</v>
      </c>
      <c r="J5" s="2184" t="s">
        <v>247</v>
      </c>
      <c r="K5" s="40" t="s">
        <v>4822</v>
      </c>
      <c r="L5" s="464"/>
      <c r="M5" s="1103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39" t="s">
        <v>4827</v>
      </c>
      <c r="B6" s="2183" t="s">
        <v>4828</v>
      </c>
      <c r="C6" s="2183"/>
      <c r="D6" s="2057"/>
      <c r="E6" s="2183" t="s">
        <v>4829</v>
      </c>
      <c r="F6" s="2183" t="s">
        <v>254</v>
      </c>
      <c r="G6" s="2183" t="s">
        <v>4830</v>
      </c>
      <c r="H6" s="2183" t="s">
        <v>2497</v>
      </c>
      <c r="I6" s="2183" t="s">
        <v>1132</v>
      </c>
      <c r="J6" s="2183" t="s">
        <v>247</v>
      </c>
      <c r="K6" s="2183" t="s">
        <v>4833</v>
      </c>
      <c r="L6" s="454"/>
      <c r="M6" s="1103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39"/>
      <c r="B7" s="2183"/>
      <c r="C7" s="2183"/>
      <c r="D7" s="2057"/>
      <c r="E7" s="2183"/>
      <c r="F7" s="2183" t="s">
        <v>254</v>
      </c>
      <c r="G7" s="2183" t="s">
        <v>4831</v>
      </c>
      <c r="H7" s="2183" t="s">
        <v>2497</v>
      </c>
      <c r="I7" s="2183" t="s">
        <v>1132</v>
      </c>
      <c r="J7" s="2183" t="s">
        <v>247</v>
      </c>
      <c r="K7" s="2183" t="s">
        <v>4833</v>
      </c>
      <c r="L7" s="454"/>
      <c r="M7" s="1103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15" customFormat="1">
      <c r="A8" s="339"/>
      <c r="B8" s="2183"/>
      <c r="C8" s="2175"/>
      <c r="D8" s="2057"/>
      <c r="E8" s="2183"/>
      <c r="F8" s="2183" t="s">
        <v>254</v>
      </c>
      <c r="G8" s="2183" t="s">
        <v>4832</v>
      </c>
      <c r="H8" s="2183" t="s">
        <v>2497</v>
      </c>
      <c r="I8" s="2183" t="s">
        <v>1132</v>
      </c>
      <c r="J8" s="2183" t="s">
        <v>247</v>
      </c>
      <c r="K8" s="2183" t="s">
        <v>4833</v>
      </c>
      <c r="L8" s="454">
        <v>9450</v>
      </c>
      <c r="M8" s="1103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</row>
    <row r="9" spans="1:25" s="15" customFormat="1">
      <c r="A9" s="341" t="s">
        <v>4417</v>
      </c>
      <c r="B9" s="2184" t="s">
        <v>2939</v>
      </c>
      <c r="C9" s="2184" t="s">
        <v>4856</v>
      </c>
      <c r="D9" s="2067" t="s">
        <v>6</v>
      </c>
      <c r="E9" s="2184" t="s">
        <v>4843</v>
      </c>
      <c r="F9" s="2184" t="s">
        <v>1115</v>
      </c>
      <c r="G9" s="2184" t="s">
        <v>4844</v>
      </c>
      <c r="H9" s="2184" t="s">
        <v>4321</v>
      </c>
      <c r="I9" s="2184" t="s">
        <v>4845</v>
      </c>
      <c r="J9" s="2184" t="s">
        <v>4269</v>
      </c>
      <c r="K9" s="2184" t="s">
        <v>4846</v>
      </c>
      <c r="L9" s="464"/>
      <c r="M9" s="1103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41" customFormat="1">
      <c r="A10" s="233" t="s">
        <v>4120</v>
      </c>
      <c r="B10" s="1809">
        <v>45805</v>
      </c>
      <c r="C10" s="1809"/>
      <c r="D10" s="2257"/>
      <c r="E10" s="51">
        <v>21547</v>
      </c>
      <c r="F10" s="124" t="s">
        <v>4241</v>
      </c>
      <c r="G10" s="51">
        <v>5899</v>
      </c>
      <c r="H10" s="51" t="s">
        <v>4871</v>
      </c>
      <c r="I10" s="52">
        <v>50</v>
      </c>
      <c r="J10" s="124" t="s">
        <v>4872</v>
      </c>
      <c r="K10" s="51" t="s">
        <v>4771</v>
      </c>
      <c r="L10" s="462">
        <v>510</v>
      </c>
      <c r="M10" s="249"/>
      <c r="N10" s="249"/>
      <c r="O10" s="249"/>
      <c r="P10" s="249"/>
      <c r="Q10" s="249"/>
      <c r="R10" s="249"/>
      <c r="T10" s="1836"/>
      <c r="U10" s="249"/>
      <c r="V10" s="249"/>
      <c r="W10" s="249"/>
      <c r="X10" s="249"/>
      <c r="Y10" s="249"/>
    </row>
    <row r="11" spans="1:25" s="41" customFormat="1">
      <c r="A11" s="234" t="s">
        <v>4634</v>
      </c>
      <c r="B11" s="1885">
        <v>45834</v>
      </c>
      <c r="C11" s="1885"/>
      <c r="D11" s="2059"/>
      <c r="E11" s="24">
        <v>21603</v>
      </c>
      <c r="F11" s="2256" t="s">
        <v>4241</v>
      </c>
      <c r="G11" s="24">
        <v>5664</v>
      </c>
      <c r="H11" s="24" t="s">
        <v>4637</v>
      </c>
      <c r="I11" s="1048">
        <v>70</v>
      </c>
      <c r="J11" s="2256" t="s">
        <v>2932</v>
      </c>
      <c r="K11" s="24">
        <v>2019</v>
      </c>
      <c r="L11" s="461">
        <v>9100</v>
      </c>
      <c r="M11" s="249"/>
      <c r="N11" s="249"/>
      <c r="O11" s="249"/>
      <c r="P11" s="249"/>
      <c r="Q11" s="249"/>
      <c r="R11" s="249"/>
      <c r="T11" s="1836"/>
      <c r="U11" s="249"/>
      <c r="V11" s="249"/>
      <c r="W11" s="249"/>
      <c r="X11" s="249"/>
      <c r="Y11" s="249"/>
    </row>
    <row r="12" spans="1:25" s="41" customFormat="1">
      <c r="A12" s="234" t="s">
        <v>4120</v>
      </c>
      <c r="B12" s="1885">
        <v>45807</v>
      </c>
      <c r="C12" s="1885"/>
      <c r="D12" s="2059"/>
      <c r="E12" s="24">
        <v>21596</v>
      </c>
      <c r="F12" s="2256" t="s">
        <v>44</v>
      </c>
      <c r="G12" s="24">
        <v>5304</v>
      </c>
      <c r="H12" s="24" t="s">
        <v>213</v>
      </c>
      <c r="I12" s="1048">
        <v>90</v>
      </c>
      <c r="J12" s="2256" t="s">
        <v>247</v>
      </c>
      <c r="K12" s="24" t="s">
        <v>4888</v>
      </c>
      <c r="L12" s="461"/>
      <c r="M12" s="249"/>
      <c r="N12" s="249"/>
      <c r="O12" s="249"/>
      <c r="P12" s="249"/>
      <c r="Q12" s="249"/>
      <c r="R12" s="249"/>
      <c r="T12" s="1836"/>
      <c r="U12" s="249"/>
      <c r="V12" s="249"/>
      <c r="W12" s="249"/>
      <c r="X12" s="249"/>
      <c r="Y12" s="249"/>
    </row>
    <row r="13" spans="1:25" s="41" customFormat="1">
      <c r="A13" s="234" t="s">
        <v>4890</v>
      </c>
      <c r="B13" s="1885">
        <v>45814</v>
      </c>
      <c r="C13" s="1885"/>
      <c r="D13" s="2059"/>
      <c r="E13" s="24">
        <v>21649</v>
      </c>
      <c r="F13" s="2256" t="s">
        <v>1115</v>
      </c>
      <c r="G13" s="24">
        <v>5521</v>
      </c>
      <c r="H13" s="24" t="s">
        <v>100</v>
      </c>
      <c r="I13" s="1048">
        <v>150</v>
      </c>
      <c r="J13" s="2256" t="s">
        <v>4269</v>
      </c>
      <c r="K13" s="24">
        <v>2020</v>
      </c>
      <c r="L13" s="461"/>
      <c r="M13" s="249"/>
      <c r="N13" s="249"/>
      <c r="O13" s="249"/>
      <c r="P13" s="249"/>
      <c r="Q13" s="249"/>
      <c r="R13" s="249"/>
      <c r="T13" s="1836"/>
      <c r="U13" s="249"/>
      <c r="V13" s="249"/>
      <c r="W13" s="249"/>
      <c r="X13" s="249"/>
      <c r="Y13" s="249"/>
    </row>
    <row r="14" spans="1:25" s="41" customFormat="1">
      <c r="A14" s="25" t="s">
        <v>4861</v>
      </c>
      <c r="B14" s="14">
        <v>45807</v>
      </c>
      <c r="C14" s="14">
        <v>45746</v>
      </c>
      <c r="D14" s="166" t="s">
        <v>6</v>
      </c>
      <c r="E14" s="9">
        <v>21504</v>
      </c>
      <c r="F14" s="9" t="s">
        <v>1115</v>
      </c>
      <c r="G14" s="9">
        <v>5892</v>
      </c>
      <c r="H14" s="9" t="s">
        <v>22</v>
      </c>
      <c r="I14" s="10">
        <v>5</v>
      </c>
      <c r="J14" s="9" t="s">
        <v>4892</v>
      </c>
      <c r="K14" s="9"/>
      <c r="L14" s="458"/>
      <c r="M14" s="249"/>
      <c r="N14" s="249"/>
      <c r="O14" s="249"/>
      <c r="P14" s="249"/>
      <c r="Q14" s="249"/>
      <c r="R14" s="249"/>
      <c r="T14" s="1836"/>
      <c r="U14" s="249"/>
      <c r="V14" s="249"/>
      <c r="W14" s="249"/>
      <c r="X14" s="249"/>
      <c r="Y14" s="249"/>
    </row>
    <row r="15" spans="1:25" s="41" customFormat="1">
      <c r="A15" s="234"/>
      <c r="B15" s="1885"/>
      <c r="C15" s="1885"/>
      <c r="D15" s="2059"/>
      <c r="E15" s="24"/>
      <c r="F15" s="2256"/>
      <c r="G15" s="24"/>
      <c r="H15" s="24"/>
      <c r="I15" s="1048"/>
      <c r="J15" s="2256"/>
      <c r="K15" s="24"/>
      <c r="L15" s="461"/>
      <c r="M15" s="249"/>
      <c r="N15" s="249"/>
      <c r="O15" s="249"/>
      <c r="P15" s="249"/>
      <c r="Q15" s="249"/>
      <c r="R15" s="249"/>
      <c r="T15" s="1836"/>
      <c r="U15" s="249"/>
      <c r="V15" s="249"/>
      <c r="W15" s="249"/>
      <c r="X15" s="249"/>
      <c r="Y15" s="249"/>
    </row>
    <row r="16" spans="1:25" s="41" customFormat="1">
      <c r="A16" s="234"/>
      <c r="B16" s="1885"/>
      <c r="C16" s="1885"/>
      <c r="D16" s="2059"/>
      <c r="E16" s="24"/>
      <c r="F16" s="2256"/>
      <c r="G16" s="24"/>
      <c r="H16" s="24"/>
      <c r="I16" s="1048"/>
      <c r="J16" s="2256"/>
      <c r="K16" s="24"/>
      <c r="L16" s="461"/>
      <c r="M16" s="249"/>
      <c r="N16" s="249"/>
      <c r="O16" s="249"/>
      <c r="P16" s="249"/>
      <c r="Q16" s="249"/>
      <c r="R16" s="249"/>
      <c r="T16" s="1836"/>
      <c r="U16" s="249"/>
      <c r="V16" s="249"/>
      <c r="W16" s="249"/>
      <c r="X16" s="249"/>
      <c r="Y16" s="249"/>
    </row>
    <row r="17" spans="1:25" s="41" customFormat="1">
      <c r="A17" s="234"/>
      <c r="B17" s="1885"/>
      <c r="C17" s="1885"/>
      <c r="D17" s="2059"/>
      <c r="E17" s="24"/>
      <c r="F17" s="2256"/>
      <c r="G17" s="24"/>
      <c r="H17" s="24"/>
      <c r="I17" s="1048"/>
      <c r="J17" s="2256"/>
      <c r="K17" s="24"/>
      <c r="L17" s="461"/>
      <c r="M17" s="249"/>
      <c r="N17" s="249"/>
      <c r="O17" s="249"/>
      <c r="P17" s="249"/>
      <c r="Q17" s="249"/>
      <c r="R17" s="249"/>
      <c r="T17" s="1836"/>
      <c r="U17" s="249"/>
      <c r="V17" s="249"/>
      <c r="W17" s="249"/>
      <c r="X17" s="249"/>
      <c r="Y17" s="249"/>
    </row>
    <row r="18" spans="1:25" s="41" customFormat="1">
      <c r="A18" s="234"/>
      <c r="B18" s="1885"/>
      <c r="C18" s="1885"/>
      <c r="D18" s="2059"/>
      <c r="E18" s="24"/>
      <c r="F18" s="2183"/>
      <c r="G18" s="24"/>
      <c r="H18" s="24"/>
      <c r="I18" s="1048"/>
      <c r="J18" s="2078"/>
      <c r="K18" s="24"/>
      <c r="L18" s="461"/>
      <c r="M18" s="249"/>
      <c r="N18" s="249"/>
      <c r="O18" s="249"/>
      <c r="P18" s="249"/>
      <c r="Q18" s="249"/>
      <c r="R18" s="249"/>
      <c r="T18" s="1836"/>
      <c r="U18" s="249"/>
      <c r="V18" s="249"/>
      <c r="W18" s="249"/>
      <c r="X18" s="249"/>
      <c r="Y18" s="249"/>
    </row>
    <row r="19" spans="1:25" s="15" customFormat="1">
      <c r="A19" s="339"/>
      <c r="B19" s="2175"/>
      <c r="C19" s="2175"/>
      <c r="D19" s="2057"/>
      <c r="E19" s="2175"/>
      <c r="F19" s="2175"/>
      <c r="G19" s="2175"/>
      <c r="H19" s="2175"/>
      <c r="I19" s="2175"/>
      <c r="J19" s="2175"/>
      <c r="K19" s="2183"/>
      <c r="L19" s="454"/>
      <c r="M19" s="1103"/>
      <c r="N19" s="16"/>
      <c r="O19" s="16"/>
      <c r="P19" s="16"/>
      <c r="Q19" s="16"/>
      <c r="R19" s="16"/>
      <c r="T19" s="16"/>
      <c r="U19" s="16"/>
      <c r="V19" s="16"/>
      <c r="W19" s="16"/>
      <c r="X19" s="16"/>
      <c r="Y19" s="16"/>
    </row>
    <row r="20" spans="1:25" s="6" customFormat="1" ht="18.75">
      <c r="A20" s="2549" t="s">
        <v>682</v>
      </c>
      <c r="B20" s="2550"/>
      <c r="C20" s="2550"/>
      <c r="D20" s="2550"/>
      <c r="E20" s="2550"/>
      <c r="F20" s="2550"/>
      <c r="G20" s="2550"/>
      <c r="H20" s="2550"/>
      <c r="I20" s="2550"/>
      <c r="J20" s="2550"/>
      <c r="K20" s="2550"/>
      <c r="L20" s="2551"/>
      <c r="S20"/>
    </row>
    <row r="21" spans="1:25" s="41" customFormat="1">
      <c r="A21" s="25" t="s">
        <v>4120</v>
      </c>
      <c r="B21" s="14">
        <v>45776</v>
      </c>
      <c r="C21" s="14">
        <v>45790</v>
      </c>
      <c r="D21" s="166" t="s">
        <v>6</v>
      </c>
      <c r="E21" s="9">
        <v>21265</v>
      </c>
      <c r="F21" s="9" t="s">
        <v>44</v>
      </c>
      <c r="G21" s="9">
        <v>5862</v>
      </c>
      <c r="H21" s="9" t="s">
        <v>3169</v>
      </c>
      <c r="I21" s="10">
        <v>150</v>
      </c>
      <c r="J21" s="2085"/>
      <c r="K21" s="9"/>
      <c r="L21" s="458"/>
      <c r="M21" s="249"/>
      <c r="N21" s="249"/>
      <c r="O21" s="249"/>
      <c r="P21" s="249"/>
      <c r="Q21" s="249"/>
      <c r="R21" s="249"/>
      <c r="T21" s="1836"/>
      <c r="U21" s="249"/>
      <c r="V21" s="249"/>
      <c r="W21" s="249"/>
      <c r="X21" s="249"/>
      <c r="Y21" s="249"/>
    </row>
    <row r="22" spans="1:25" s="41" customFormat="1">
      <c r="A22" s="25" t="s">
        <v>4101</v>
      </c>
      <c r="B22" s="14">
        <v>45784</v>
      </c>
      <c r="C22" s="14">
        <v>45784</v>
      </c>
      <c r="D22" s="166" t="s">
        <v>6</v>
      </c>
      <c r="E22" s="9">
        <v>21363</v>
      </c>
      <c r="F22" s="9" t="s">
        <v>44</v>
      </c>
      <c r="G22" s="9">
        <v>5862</v>
      </c>
      <c r="H22" s="9" t="s">
        <v>808</v>
      </c>
      <c r="I22" s="10">
        <v>40</v>
      </c>
      <c r="J22" s="2085"/>
      <c r="K22" s="9"/>
      <c r="L22" s="458"/>
      <c r="M22" s="249"/>
      <c r="N22" s="249"/>
      <c r="O22" s="249"/>
      <c r="P22" s="249"/>
      <c r="Q22" s="249"/>
      <c r="R22" s="249"/>
      <c r="T22" s="1836"/>
      <c r="U22" s="249"/>
      <c r="V22" s="249"/>
      <c r="W22" s="249"/>
      <c r="X22" s="249"/>
      <c r="Y22" s="249"/>
    </row>
    <row r="23" spans="1:25" s="41" customFormat="1">
      <c r="A23" s="234"/>
      <c r="B23" s="1885"/>
      <c r="C23" s="24"/>
      <c r="D23" s="2059"/>
      <c r="E23" s="24"/>
      <c r="F23" s="24"/>
      <c r="G23" s="24"/>
      <c r="H23" s="24"/>
      <c r="I23" s="1048"/>
      <c r="J23" s="2078"/>
      <c r="K23" s="24"/>
      <c r="L23" s="461"/>
      <c r="M23" s="249"/>
      <c r="N23" s="249"/>
      <c r="O23" s="249"/>
      <c r="P23" s="249"/>
      <c r="Q23" s="249"/>
      <c r="R23" s="249"/>
      <c r="T23" s="1836"/>
      <c r="U23" s="249"/>
      <c r="V23" s="249"/>
      <c r="W23" s="249"/>
      <c r="X23" s="249"/>
      <c r="Y23" s="249"/>
    </row>
    <row r="24" spans="1:25" s="41" customFormat="1">
      <c r="A24" s="234"/>
      <c r="B24" s="1885"/>
      <c r="C24" s="24"/>
      <c r="D24" s="2059"/>
      <c r="E24" s="24"/>
      <c r="F24" s="24"/>
      <c r="G24" s="24"/>
      <c r="H24" s="24"/>
      <c r="I24" s="1048"/>
      <c r="J24" s="2078"/>
      <c r="K24" s="24"/>
      <c r="L24" s="461"/>
      <c r="M24" s="249"/>
      <c r="N24" s="249"/>
      <c r="O24" s="249"/>
      <c r="P24" s="249"/>
      <c r="Q24" s="249"/>
      <c r="R24" s="249"/>
      <c r="T24" s="1836"/>
      <c r="U24" s="249"/>
      <c r="V24" s="249"/>
      <c r="W24" s="249"/>
      <c r="X24" s="249"/>
      <c r="Y24" s="249"/>
    </row>
    <row r="25" spans="1:25" s="41" customFormat="1">
      <c r="A25" s="234"/>
      <c r="B25" s="1885"/>
      <c r="C25" s="24"/>
      <c r="D25" s="2059"/>
      <c r="E25" s="24"/>
      <c r="F25" s="24"/>
      <c r="G25" s="24"/>
      <c r="H25" s="24"/>
      <c r="I25" s="1048"/>
      <c r="J25" s="2078"/>
      <c r="K25" s="24"/>
      <c r="L25" s="461"/>
      <c r="M25" s="249"/>
      <c r="N25" s="249"/>
      <c r="O25" s="249"/>
      <c r="P25" s="249"/>
      <c r="Q25" s="249"/>
      <c r="R25" s="249"/>
      <c r="T25" s="1836"/>
      <c r="U25" s="249"/>
      <c r="V25" s="249"/>
      <c r="W25" s="249"/>
      <c r="X25" s="249"/>
      <c r="Y25" s="249"/>
    </row>
    <row r="26" spans="1:25" s="41" customFormat="1" ht="21.75" customHeight="1">
      <c r="A26" s="2549" t="s">
        <v>2000</v>
      </c>
      <c r="B26" s="2550"/>
      <c r="C26" s="2550"/>
      <c r="D26" s="2550"/>
      <c r="E26" s="2550"/>
      <c r="F26" s="2550"/>
      <c r="G26" s="2550"/>
      <c r="H26" s="2550"/>
      <c r="I26" s="2550"/>
      <c r="J26" s="2550"/>
      <c r="K26" s="2550"/>
      <c r="L26" s="2551"/>
      <c r="M26" s="249"/>
      <c r="N26" s="249"/>
      <c r="O26" s="249"/>
      <c r="P26" s="249"/>
      <c r="Q26" s="249"/>
      <c r="R26" s="249"/>
      <c r="T26" s="1836"/>
      <c r="U26" s="249"/>
      <c r="V26" s="249"/>
      <c r="W26" s="249"/>
      <c r="X26" s="249"/>
      <c r="Y26" s="249"/>
    </row>
    <row r="27" spans="1:25" s="41" customFormat="1">
      <c r="A27" s="25" t="s">
        <v>4120</v>
      </c>
      <c r="B27" s="14">
        <v>45784</v>
      </c>
      <c r="C27" s="14">
        <v>45782</v>
      </c>
      <c r="D27" s="166" t="s">
        <v>6</v>
      </c>
      <c r="E27" s="9">
        <v>21097</v>
      </c>
      <c r="F27" s="9" t="s">
        <v>1115</v>
      </c>
      <c r="G27" s="9">
        <v>5688</v>
      </c>
      <c r="H27" s="9" t="s">
        <v>4123</v>
      </c>
      <c r="I27" s="10">
        <v>50</v>
      </c>
      <c r="J27" s="2085"/>
      <c r="K27" s="9"/>
      <c r="L27" s="458" t="s">
        <v>4404</v>
      </c>
      <c r="M27" s="249"/>
      <c r="N27" s="249"/>
      <c r="O27" s="249"/>
      <c r="P27" s="249"/>
      <c r="Q27" s="249"/>
      <c r="R27" s="249"/>
      <c r="T27" s="1836"/>
      <c r="U27" s="249"/>
      <c r="V27" s="249"/>
      <c r="W27" s="249"/>
      <c r="X27" s="249"/>
      <c r="Y27" s="249"/>
    </row>
    <row r="28" spans="1:25" s="41" customFormat="1">
      <c r="A28" s="234"/>
      <c r="B28" s="1885"/>
      <c r="C28" s="24"/>
      <c r="D28" s="2059"/>
      <c r="E28" s="24"/>
      <c r="F28" s="24"/>
      <c r="G28" s="24"/>
      <c r="H28" s="24"/>
      <c r="I28" s="1048"/>
      <c r="J28" s="2078"/>
      <c r="K28" s="24"/>
      <c r="L28" s="461"/>
      <c r="M28" s="249"/>
      <c r="N28" s="249"/>
      <c r="O28" s="249"/>
      <c r="P28" s="249"/>
      <c r="Q28" s="249"/>
      <c r="R28" s="249"/>
      <c r="T28" s="1836"/>
      <c r="U28" s="249"/>
      <c r="V28" s="249"/>
      <c r="W28" s="249"/>
      <c r="X28" s="249"/>
      <c r="Y28" s="249"/>
    </row>
    <row r="29" spans="1:25" s="41" customFormat="1">
      <c r="A29" s="25" t="s">
        <v>4120</v>
      </c>
      <c r="B29" s="14">
        <v>45784</v>
      </c>
      <c r="C29" s="14">
        <v>45772</v>
      </c>
      <c r="D29" s="166" t="s">
        <v>6</v>
      </c>
      <c r="E29" s="9">
        <v>21099</v>
      </c>
      <c r="F29" s="9" t="s">
        <v>4102</v>
      </c>
      <c r="G29" s="9">
        <v>5654</v>
      </c>
      <c r="H29" s="9" t="s">
        <v>4103</v>
      </c>
      <c r="I29" s="10">
        <v>100</v>
      </c>
      <c r="J29" s="2085"/>
      <c r="K29" s="9"/>
      <c r="L29" s="458" t="s">
        <v>4699</v>
      </c>
      <c r="M29" s="249"/>
      <c r="N29" s="249"/>
      <c r="O29" s="249"/>
      <c r="P29" s="249"/>
      <c r="Q29" s="249"/>
      <c r="R29" s="249"/>
      <c r="T29" s="1836"/>
      <c r="U29" s="249"/>
      <c r="V29" s="249"/>
      <c r="W29" s="249"/>
      <c r="X29" s="249"/>
      <c r="Y29" s="249"/>
    </row>
    <row r="30" spans="1:25" s="41" customFormat="1">
      <c r="A30" s="234"/>
      <c r="B30" s="1885"/>
      <c r="C30" s="24"/>
      <c r="D30" s="2059"/>
      <c r="E30" s="24"/>
      <c r="F30" s="24"/>
      <c r="G30" s="24"/>
      <c r="H30" s="24"/>
      <c r="I30" s="1048"/>
      <c r="J30" s="2078"/>
      <c r="K30" s="24"/>
      <c r="L30" s="461"/>
      <c r="M30" s="249"/>
      <c r="N30" s="249"/>
      <c r="O30" s="249"/>
      <c r="P30" s="249"/>
      <c r="Q30" s="249"/>
      <c r="R30" s="249"/>
      <c r="T30" s="1836"/>
      <c r="U30" s="249"/>
      <c r="V30" s="249"/>
      <c r="W30" s="249"/>
      <c r="X30" s="249"/>
      <c r="Y30" s="249"/>
    </row>
    <row r="31" spans="1:25" s="41" customFormat="1">
      <c r="A31" s="977" t="s">
        <v>4120</v>
      </c>
      <c r="B31" s="2199">
        <v>45778</v>
      </c>
      <c r="C31" s="2200"/>
      <c r="D31" s="2201"/>
      <c r="E31" s="2225">
        <v>20688</v>
      </c>
      <c r="F31" s="2200" t="s">
        <v>1221</v>
      </c>
      <c r="G31" s="2200">
        <v>5653</v>
      </c>
      <c r="H31" s="2200" t="s">
        <v>4100</v>
      </c>
      <c r="I31" s="2202">
        <v>15</v>
      </c>
      <c r="J31" s="2203" t="s">
        <v>4151</v>
      </c>
      <c r="K31" s="2200" t="s">
        <v>4771</v>
      </c>
      <c r="L31" s="979" t="s">
        <v>4741</v>
      </c>
      <c r="M31" s="249"/>
      <c r="N31" s="249"/>
      <c r="O31" s="249"/>
      <c r="P31" s="249"/>
      <c r="Q31" s="249"/>
      <c r="R31" s="249"/>
      <c r="T31" s="1836"/>
      <c r="U31" s="249"/>
      <c r="V31" s="249"/>
      <c r="W31" s="249"/>
      <c r="X31" s="249"/>
      <c r="Y31" s="249"/>
    </row>
    <row r="32" spans="1:25" s="41" customFormat="1">
      <c r="A32" s="25" t="s">
        <v>4120</v>
      </c>
      <c r="B32" s="14">
        <v>45784</v>
      </c>
      <c r="C32" s="14">
        <v>45772</v>
      </c>
      <c r="D32" s="166" t="s">
        <v>6</v>
      </c>
      <c r="E32" s="9">
        <v>21100</v>
      </c>
      <c r="F32" s="9" t="s">
        <v>1221</v>
      </c>
      <c r="G32" s="9">
        <v>5652</v>
      </c>
      <c r="H32" s="9" t="s">
        <v>4100</v>
      </c>
      <c r="I32" s="10">
        <v>200</v>
      </c>
      <c r="J32" s="2085"/>
      <c r="K32" s="9"/>
      <c r="L32" s="458" t="s">
        <v>4799</v>
      </c>
      <c r="M32" s="249"/>
      <c r="N32" s="249"/>
      <c r="O32" s="249"/>
      <c r="P32" s="249"/>
      <c r="Q32" s="249"/>
      <c r="R32" s="249"/>
      <c r="T32" s="1836"/>
      <c r="U32" s="249"/>
      <c r="V32" s="249"/>
      <c r="W32" s="249"/>
      <c r="X32" s="249"/>
      <c r="Y32" s="249"/>
    </row>
    <row r="33" spans="1:25" s="41" customFormat="1">
      <c r="A33" s="234"/>
      <c r="B33" s="1885"/>
      <c r="C33" s="24"/>
      <c r="D33" s="2059"/>
      <c r="E33" s="24"/>
      <c r="F33" s="24"/>
      <c r="G33" s="24"/>
      <c r="H33" s="24"/>
      <c r="I33" s="1048"/>
      <c r="J33" s="2078"/>
      <c r="K33" s="24"/>
      <c r="L33" s="461"/>
      <c r="M33" s="249"/>
      <c r="N33" s="249"/>
      <c r="O33" s="249"/>
      <c r="P33" s="249"/>
      <c r="Q33" s="249"/>
      <c r="R33" s="249"/>
      <c r="T33" s="1836"/>
      <c r="U33" s="249"/>
      <c r="V33" s="249"/>
      <c r="W33" s="249"/>
      <c r="X33" s="249"/>
      <c r="Y33" s="249"/>
    </row>
    <row r="34" spans="1:25" s="41" customFormat="1">
      <c r="A34" s="25" t="s">
        <v>4101</v>
      </c>
      <c r="B34" s="14">
        <v>45783</v>
      </c>
      <c r="C34" s="14">
        <v>45783</v>
      </c>
      <c r="D34" s="166" t="s">
        <v>12</v>
      </c>
      <c r="E34" s="9">
        <v>21349</v>
      </c>
      <c r="F34" s="9" t="s">
        <v>1115</v>
      </c>
      <c r="G34" s="9">
        <v>5644</v>
      </c>
      <c r="H34" s="9" t="s">
        <v>4097</v>
      </c>
      <c r="I34" s="10">
        <v>54</v>
      </c>
      <c r="J34" s="2085"/>
      <c r="K34" s="9"/>
      <c r="L34" s="458"/>
      <c r="M34" s="249"/>
      <c r="N34" s="249"/>
      <c r="O34" s="249"/>
      <c r="P34" s="249"/>
      <c r="Q34" s="249"/>
      <c r="R34" s="249"/>
      <c r="T34" s="1836"/>
      <c r="U34" s="249"/>
      <c r="V34" s="249"/>
      <c r="W34" s="249"/>
      <c r="X34" s="249"/>
      <c r="Y34" s="249"/>
    </row>
    <row r="35" spans="1:25" s="41" customFormat="1">
      <c r="A35" s="25" t="s">
        <v>4101</v>
      </c>
      <c r="B35" s="14">
        <v>45783</v>
      </c>
      <c r="C35" s="14">
        <v>45783</v>
      </c>
      <c r="D35" s="166" t="s">
        <v>12</v>
      </c>
      <c r="E35" s="9">
        <v>21376</v>
      </c>
      <c r="F35" s="9" t="s">
        <v>1115</v>
      </c>
      <c r="G35" s="9">
        <v>5670</v>
      </c>
      <c r="H35" s="9" t="s">
        <v>4606</v>
      </c>
      <c r="I35" s="10">
        <v>60</v>
      </c>
      <c r="J35" s="2085"/>
      <c r="K35" s="9"/>
      <c r="L35" s="458"/>
      <c r="M35" s="249"/>
      <c r="N35" s="249"/>
      <c r="O35" s="249"/>
      <c r="P35" s="249"/>
      <c r="Q35" s="249"/>
      <c r="R35" s="249"/>
      <c r="T35" s="1836"/>
      <c r="U35" s="249"/>
      <c r="V35" s="249"/>
      <c r="W35" s="249"/>
      <c r="X35" s="249"/>
      <c r="Y35" s="249"/>
    </row>
    <row r="36" spans="1:25" s="41" customFormat="1">
      <c r="A36" s="25" t="s">
        <v>4101</v>
      </c>
      <c r="B36" s="14">
        <v>45783</v>
      </c>
      <c r="C36" s="14">
        <v>45783</v>
      </c>
      <c r="D36" s="166" t="s">
        <v>12</v>
      </c>
      <c r="E36" s="9">
        <v>21377</v>
      </c>
      <c r="F36" s="9" t="s">
        <v>1115</v>
      </c>
      <c r="G36" s="9">
        <v>5638</v>
      </c>
      <c r="H36" s="9" t="s">
        <v>864</v>
      </c>
      <c r="I36" s="10">
        <v>60</v>
      </c>
      <c r="J36" s="2085"/>
      <c r="K36" s="9"/>
      <c r="L36" s="458"/>
      <c r="M36" s="249"/>
      <c r="N36" s="249"/>
      <c r="O36" s="249"/>
      <c r="P36" s="249"/>
      <c r="Q36" s="249"/>
      <c r="R36" s="249"/>
      <c r="T36" s="1836"/>
      <c r="U36" s="249"/>
      <c r="V36" s="249"/>
      <c r="W36" s="249"/>
      <c r="X36" s="249"/>
      <c r="Y36" s="249"/>
    </row>
    <row r="37" spans="1:25" s="41" customFormat="1">
      <c r="A37" s="25" t="s">
        <v>4101</v>
      </c>
      <c r="B37" s="14">
        <v>45783</v>
      </c>
      <c r="C37" s="14">
        <v>45783</v>
      </c>
      <c r="D37" s="166" t="s">
        <v>12</v>
      </c>
      <c r="E37" s="9">
        <v>21378</v>
      </c>
      <c r="F37" s="9" t="s">
        <v>44</v>
      </c>
      <c r="G37" s="9">
        <v>5761</v>
      </c>
      <c r="H37" s="9" t="s">
        <v>19</v>
      </c>
      <c r="I37" s="10">
        <v>60</v>
      </c>
      <c r="J37" s="2085"/>
      <c r="K37" s="9"/>
      <c r="L37" s="458"/>
      <c r="M37" s="249"/>
      <c r="N37" s="249"/>
      <c r="O37" s="249"/>
      <c r="P37" s="249"/>
      <c r="Q37" s="249"/>
      <c r="R37" s="249"/>
      <c r="T37" s="1836"/>
      <c r="U37" s="249"/>
      <c r="V37" s="249"/>
      <c r="W37" s="249"/>
      <c r="X37" s="249"/>
      <c r="Y37" s="249"/>
    </row>
    <row r="38" spans="1:25" s="41" customFormat="1">
      <c r="A38" s="25" t="s">
        <v>4101</v>
      </c>
      <c r="B38" s="14">
        <v>45783</v>
      </c>
      <c r="C38" s="14">
        <v>45783</v>
      </c>
      <c r="D38" s="166" t="s">
        <v>12</v>
      </c>
      <c r="E38" s="9">
        <v>21395</v>
      </c>
      <c r="F38" s="9" t="s">
        <v>1115</v>
      </c>
      <c r="G38" s="9">
        <v>5583</v>
      </c>
      <c r="H38" s="9" t="s">
        <v>19</v>
      </c>
      <c r="I38" s="10">
        <v>60</v>
      </c>
      <c r="J38" s="2085"/>
      <c r="K38" s="9"/>
      <c r="L38" s="458"/>
      <c r="M38" s="249"/>
      <c r="N38" s="249"/>
      <c r="O38" s="249"/>
      <c r="P38" s="249"/>
      <c r="Q38" s="249"/>
      <c r="R38" s="249"/>
      <c r="T38" s="1836"/>
      <c r="U38" s="249"/>
      <c r="V38" s="249"/>
      <c r="W38" s="249"/>
      <c r="X38" s="249"/>
      <c r="Y38" s="249"/>
    </row>
    <row r="39" spans="1:25" s="41" customFormat="1">
      <c r="A39" s="25" t="s">
        <v>4101</v>
      </c>
      <c r="B39" s="14">
        <v>45797</v>
      </c>
      <c r="C39" s="14">
        <v>45799</v>
      </c>
      <c r="D39" s="166" t="s">
        <v>6</v>
      </c>
      <c r="E39" s="9">
        <v>21522</v>
      </c>
      <c r="F39" s="9" t="s">
        <v>1115</v>
      </c>
      <c r="G39" s="9">
        <v>5644</v>
      </c>
      <c r="H39" s="9" t="s">
        <v>4097</v>
      </c>
      <c r="I39" s="10">
        <v>54</v>
      </c>
      <c r="J39" s="2085"/>
      <c r="K39" s="9"/>
      <c r="L39" s="458"/>
      <c r="M39" s="249"/>
      <c r="N39" s="249"/>
      <c r="O39" s="249"/>
      <c r="P39" s="249"/>
      <c r="Q39" s="249"/>
      <c r="R39" s="249"/>
      <c r="T39" s="1836"/>
      <c r="U39" s="249"/>
      <c r="V39" s="249"/>
      <c r="W39" s="249"/>
      <c r="X39" s="249"/>
      <c r="Y39" s="249"/>
    </row>
    <row r="40" spans="1:25" s="41" customFormat="1">
      <c r="A40" s="25" t="s">
        <v>4144</v>
      </c>
      <c r="B40" s="14">
        <v>45797</v>
      </c>
      <c r="C40" s="14">
        <v>45797</v>
      </c>
      <c r="D40" s="166" t="s">
        <v>6</v>
      </c>
      <c r="E40" s="9">
        <v>21523</v>
      </c>
      <c r="F40" s="9" t="s">
        <v>1115</v>
      </c>
      <c r="G40" s="9">
        <v>5307</v>
      </c>
      <c r="H40" s="9" t="s">
        <v>739</v>
      </c>
      <c r="I40" s="10">
        <v>40</v>
      </c>
      <c r="J40" s="2085"/>
      <c r="K40" s="9"/>
      <c r="L40" s="458"/>
      <c r="M40" s="249"/>
      <c r="N40" s="249"/>
      <c r="O40" s="249"/>
      <c r="P40" s="249"/>
      <c r="Q40" s="249"/>
      <c r="R40" s="249"/>
      <c r="T40" s="1836"/>
      <c r="U40" s="249"/>
      <c r="V40" s="249"/>
      <c r="W40" s="249"/>
      <c r="X40" s="249"/>
      <c r="Y40" s="249"/>
    </row>
    <row r="41" spans="1:25" s="41" customFormat="1">
      <c r="A41" s="25" t="s">
        <v>4101</v>
      </c>
      <c r="B41" s="14">
        <v>45804</v>
      </c>
      <c r="C41" s="14">
        <v>45799</v>
      </c>
      <c r="D41" s="166" t="s">
        <v>6</v>
      </c>
      <c r="E41" s="9">
        <v>21581</v>
      </c>
      <c r="F41" s="9" t="s">
        <v>1115</v>
      </c>
      <c r="G41" s="9">
        <v>5771</v>
      </c>
      <c r="H41" s="9" t="s">
        <v>4604</v>
      </c>
      <c r="I41" s="10">
        <v>60</v>
      </c>
      <c r="J41" s="2085"/>
      <c r="K41" s="9"/>
      <c r="L41" s="458"/>
      <c r="M41" s="249"/>
      <c r="N41" s="249"/>
      <c r="O41" s="249"/>
      <c r="P41" s="249"/>
      <c r="Q41" s="249"/>
      <c r="R41" s="249"/>
      <c r="T41" s="1836"/>
      <c r="U41" s="249"/>
      <c r="V41" s="249"/>
      <c r="W41" s="249"/>
      <c r="X41" s="249"/>
      <c r="Y41" s="249"/>
    </row>
    <row r="42" spans="1:25" s="41" customFormat="1">
      <c r="A42" s="25" t="s">
        <v>4101</v>
      </c>
      <c r="B42" s="14">
        <v>45804</v>
      </c>
      <c r="C42" s="14">
        <v>45799</v>
      </c>
      <c r="D42" s="166" t="s">
        <v>6</v>
      </c>
      <c r="E42" s="9">
        <v>21582</v>
      </c>
      <c r="F42" s="9" t="s">
        <v>1115</v>
      </c>
      <c r="G42" s="9">
        <v>5638</v>
      </c>
      <c r="H42" s="9" t="s">
        <v>864</v>
      </c>
      <c r="I42" s="10">
        <v>60</v>
      </c>
      <c r="J42" s="2085"/>
      <c r="K42" s="9"/>
      <c r="L42" s="458"/>
      <c r="M42" s="249"/>
      <c r="N42" s="249"/>
      <c r="O42" s="249"/>
      <c r="P42" s="249"/>
      <c r="Q42" s="249"/>
      <c r="R42" s="249"/>
      <c r="T42" s="1836"/>
      <c r="U42" s="249"/>
      <c r="V42" s="249"/>
      <c r="W42" s="249"/>
      <c r="X42" s="249"/>
      <c r="Y42" s="249"/>
    </row>
    <row r="43" spans="1:25" s="41" customFormat="1">
      <c r="A43" s="25" t="s">
        <v>4101</v>
      </c>
      <c r="B43" s="14">
        <v>45804</v>
      </c>
      <c r="C43" s="14">
        <v>45799</v>
      </c>
      <c r="D43" s="166" t="s">
        <v>6</v>
      </c>
      <c r="E43" s="9">
        <v>21583</v>
      </c>
      <c r="F43" s="9" t="s">
        <v>4241</v>
      </c>
      <c r="G43" s="9">
        <v>5904</v>
      </c>
      <c r="H43" s="9" t="s">
        <v>4295</v>
      </c>
      <c r="I43" s="10">
        <v>60</v>
      </c>
      <c r="J43" s="2085"/>
      <c r="K43" s="9"/>
      <c r="L43" s="458"/>
      <c r="M43" s="249"/>
      <c r="N43" s="249"/>
      <c r="O43" s="249"/>
      <c r="P43" s="249"/>
      <c r="Q43" s="249"/>
      <c r="R43" s="249"/>
      <c r="T43" s="1836"/>
      <c r="U43" s="249"/>
      <c r="V43" s="249"/>
      <c r="W43" s="249"/>
      <c r="X43" s="249"/>
      <c r="Y43" s="249"/>
    </row>
    <row r="44" spans="1:25" s="41" customFormat="1">
      <c r="A44" s="234" t="s">
        <v>4101</v>
      </c>
      <c r="B44" s="1885">
        <v>45807</v>
      </c>
      <c r="C44" s="24"/>
      <c r="D44" s="2059"/>
      <c r="E44" s="24">
        <v>21597</v>
      </c>
      <c r="F44" s="24" t="s">
        <v>7</v>
      </c>
      <c r="G44" s="24">
        <v>5862</v>
      </c>
      <c r="H44" s="24" t="s">
        <v>3169</v>
      </c>
      <c r="I44" s="1048">
        <v>100</v>
      </c>
      <c r="J44" s="2078"/>
      <c r="K44" s="24"/>
      <c r="L44" s="461"/>
      <c r="M44" s="249"/>
      <c r="N44" s="249"/>
      <c r="O44" s="249"/>
      <c r="P44" s="249"/>
      <c r="Q44" s="249"/>
      <c r="R44" s="249"/>
      <c r="T44" s="1836"/>
      <c r="U44" s="249"/>
      <c r="V44" s="249"/>
      <c r="W44" s="249"/>
      <c r="X44" s="249"/>
      <c r="Y44" s="249"/>
    </row>
    <row r="45" spans="1:25" s="41" customFormat="1">
      <c r="A45" s="234" t="s">
        <v>4120</v>
      </c>
      <c r="B45" s="1885">
        <v>45807</v>
      </c>
      <c r="C45" s="24"/>
      <c r="D45" s="2059"/>
      <c r="E45" s="24">
        <v>21598</v>
      </c>
      <c r="F45" s="24" t="s">
        <v>7</v>
      </c>
      <c r="G45" s="24">
        <v>5761</v>
      </c>
      <c r="H45" s="24" t="s">
        <v>19</v>
      </c>
      <c r="I45" s="1048">
        <v>100</v>
      </c>
      <c r="J45" s="2078"/>
      <c r="K45" s="24"/>
      <c r="L45" s="461"/>
      <c r="M45" s="249"/>
      <c r="N45" s="249"/>
      <c r="O45" s="249"/>
      <c r="P45" s="249"/>
      <c r="Q45" s="249"/>
      <c r="R45" s="249"/>
      <c r="T45" s="1836"/>
      <c r="U45" s="249"/>
      <c r="V45" s="249"/>
      <c r="W45" s="249"/>
      <c r="X45" s="249"/>
      <c r="Y45" s="249"/>
    </row>
    <row r="46" spans="1:25" s="41" customFormat="1">
      <c r="A46" s="25" t="s">
        <v>4824</v>
      </c>
      <c r="B46" s="14">
        <v>45806</v>
      </c>
      <c r="C46" s="14">
        <v>45804</v>
      </c>
      <c r="D46" s="166" t="s">
        <v>6</v>
      </c>
      <c r="E46" s="9">
        <v>21610</v>
      </c>
      <c r="F46" s="9" t="s">
        <v>1115</v>
      </c>
      <c r="G46" s="9"/>
      <c r="H46" s="9" t="s">
        <v>83</v>
      </c>
      <c r="I46" s="10"/>
      <c r="J46" s="2085" t="s">
        <v>4883</v>
      </c>
      <c r="K46" s="9" t="s">
        <v>4884</v>
      </c>
      <c r="L46" s="458"/>
      <c r="M46" s="249"/>
      <c r="N46" s="249"/>
      <c r="O46" s="249"/>
      <c r="P46" s="249"/>
      <c r="Q46" s="249"/>
      <c r="R46" s="249"/>
      <c r="T46" s="1836"/>
      <c r="U46" s="249"/>
      <c r="V46" s="249"/>
      <c r="W46" s="249"/>
      <c r="X46" s="249"/>
      <c r="Y46" s="249"/>
    </row>
    <row r="47" spans="1:25" s="41" customFormat="1">
      <c r="A47" s="234"/>
      <c r="B47" s="1885"/>
      <c r="C47" s="24"/>
      <c r="D47" s="2059"/>
      <c r="E47" s="24"/>
      <c r="F47" s="24"/>
      <c r="G47" s="24"/>
      <c r="H47" s="24"/>
      <c r="I47" s="1048"/>
      <c r="J47" s="2078"/>
      <c r="K47" s="24"/>
      <c r="L47" s="461"/>
      <c r="M47" s="249"/>
      <c r="N47" s="249"/>
      <c r="O47" s="249"/>
      <c r="P47" s="249"/>
      <c r="Q47" s="249"/>
      <c r="R47" s="249"/>
      <c r="T47" s="1836"/>
      <c r="U47" s="249"/>
      <c r="V47" s="249"/>
      <c r="W47" s="249"/>
      <c r="X47" s="249"/>
      <c r="Y47" s="249"/>
    </row>
    <row r="48" spans="1:25" s="41" customFormat="1">
      <c r="A48" s="234"/>
      <c r="B48" s="1885"/>
      <c r="C48" s="24"/>
      <c r="D48" s="2059"/>
      <c r="E48" s="24"/>
      <c r="F48" s="24"/>
      <c r="G48" s="24"/>
      <c r="H48" s="24"/>
      <c r="I48" s="1048"/>
      <c r="J48" s="2078"/>
      <c r="K48" s="24"/>
      <c r="L48" s="461"/>
      <c r="M48" s="249"/>
      <c r="N48" s="249"/>
      <c r="O48" s="249"/>
      <c r="P48" s="249"/>
      <c r="Q48" s="249"/>
      <c r="R48" s="249"/>
      <c r="T48" s="1836"/>
      <c r="U48" s="249"/>
      <c r="V48" s="249"/>
      <c r="W48" s="249"/>
      <c r="X48" s="249"/>
      <c r="Y48" s="249"/>
    </row>
    <row r="49" spans="1:25" s="41" customFormat="1" ht="21.75" customHeight="1">
      <c r="A49" s="2549" t="s">
        <v>1389</v>
      </c>
      <c r="B49" s="2550"/>
      <c r="C49" s="2550"/>
      <c r="D49" s="2550"/>
      <c r="E49" s="2550"/>
      <c r="F49" s="2550"/>
      <c r="G49" s="2550"/>
      <c r="H49" s="2550"/>
      <c r="I49" s="2550"/>
      <c r="J49" s="2550"/>
      <c r="K49" s="2550"/>
      <c r="L49" s="2551"/>
      <c r="M49" s="249"/>
      <c r="N49" s="249"/>
      <c r="O49" s="249"/>
      <c r="P49" s="249"/>
      <c r="Q49" s="249"/>
      <c r="R49" s="249"/>
      <c r="T49" s="1836"/>
      <c r="U49" s="249"/>
      <c r="V49" s="249"/>
      <c r="W49" s="249"/>
      <c r="X49" s="249"/>
      <c r="Y49" s="249"/>
    </row>
    <row r="50" spans="1:25" s="41" customFormat="1">
      <c r="A50" s="25" t="s">
        <v>4120</v>
      </c>
      <c r="B50" s="14">
        <v>45800</v>
      </c>
      <c r="C50" s="14">
        <v>45773</v>
      </c>
      <c r="D50" s="166" t="s">
        <v>6</v>
      </c>
      <c r="E50" s="9">
        <v>21035</v>
      </c>
      <c r="F50" s="9" t="s">
        <v>1221</v>
      </c>
      <c r="G50" s="9">
        <v>5643</v>
      </c>
      <c r="H50" s="9" t="s">
        <v>4115</v>
      </c>
      <c r="I50" s="10">
        <v>300</v>
      </c>
      <c r="J50" s="2085"/>
      <c r="K50" s="9"/>
      <c r="L50" s="458"/>
      <c r="M50" s="249"/>
      <c r="N50" s="249"/>
      <c r="O50" s="249"/>
      <c r="P50" s="249"/>
      <c r="Q50" s="249"/>
      <c r="R50" s="249"/>
      <c r="T50" s="1836"/>
      <c r="U50" s="249"/>
      <c r="V50" s="249"/>
      <c r="W50" s="249"/>
      <c r="X50" s="249"/>
      <c r="Y50" s="249"/>
    </row>
    <row r="51" spans="1:25" s="41" customFormat="1">
      <c r="A51" s="25" t="s">
        <v>4101</v>
      </c>
      <c r="B51" s="14">
        <v>45803</v>
      </c>
      <c r="C51" s="14">
        <v>45773</v>
      </c>
      <c r="D51" s="166" t="s">
        <v>6</v>
      </c>
      <c r="E51" s="9">
        <v>21058</v>
      </c>
      <c r="F51" s="9" t="s">
        <v>1221</v>
      </c>
      <c r="G51" s="9">
        <v>5643</v>
      </c>
      <c r="H51" s="9" t="s">
        <v>4115</v>
      </c>
      <c r="I51" s="10">
        <v>100</v>
      </c>
      <c r="J51" s="2085"/>
      <c r="K51" s="9"/>
      <c r="L51" s="458" t="s">
        <v>4625</v>
      </c>
      <c r="M51" s="249"/>
      <c r="N51" s="249"/>
      <c r="O51" s="249"/>
      <c r="P51" s="249"/>
      <c r="Q51" s="249"/>
      <c r="R51" s="249"/>
      <c r="T51" s="1836"/>
      <c r="U51" s="249"/>
      <c r="V51" s="249"/>
      <c r="W51" s="249"/>
      <c r="X51" s="249"/>
      <c r="Y51" s="249"/>
    </row>
    <row r="52" spans="1:25" s="41" customFormat="1">
      <c r="A52" s="25" t="s">
        <v>4101</v>
      </c>
      <c r="B52" s="14">
        <v>45797</v>
      </c>
      <c r="C52" s="14">
        <v>45773</v>
      </c>
      <c r="D52" s="166" t="s">
        <v>6</v>
      </c>
      <c r="E52" s="9">
        <v>21065</v>
      </c>
      <c r="F52" s="9" t="s">
        <v>1221</v>
      </c>
      <c r="G52" s="9">
        <v>5643</v>
      </c>
      <c r="H52" s="9" t="s">
        <v>4115</v>
      </c>
      <c r="I52" s="10">
        <v>100</v>
      </c>
      <c r="J52" s="2085"/>
      <c r="K52" s="9"/>
      <c r="L52" s="458" t="s">
        <v>4625</v>
      </c>
      <c r="M52" s="249"/>
      <c r="N52" s="249"/>
      <c r="O52" s="249"/>
      <c r="P52" s="249"/>
      <c r="Q52" s="249"/>
      <c r="R52" s="249"/>
      <c r="T52" s="1836"/>
      <c r="U52" s="249"/>
      <c r="V52" s="249"/>
      <c r="W52" s="249"/>
      <c r="X52" s="249"/>
      <c r="Y52" s="249"/>
    </row>
    <row r="53" spans="1:25" s="41" customFormat="1">
      <c r="A53" s="234" t="s">
        <v>4120</v>
      </c>
      <c r="B53" s="1885">
        <v>45811</v>
      </c>
      <c r="C53" s="24"/>
      <c r="D53" s="2059"/>
      <c r="E53" s="771">
        <v>21170</v>
      </c>
      <c r="F53" s="24" t="s">
        <v>1221</v>
      </c>
      <c r="G53" s="24">
        <v>5643</v>
      </c>
      <c r="H53" s="24" t="s">
        <v>4115</v>
      </c>
      <c r="I53" s="1048">
        <v>300</v>
      </c>
      <c r="J53" s="2078" t="s">
        <v>1389</v>
      </c>
      <c r="K53" s="24"/>
      <c r="L53" s="461" t="s">
        <v>4405</v>
      </c>
      <c r="M53" s="249"/>
      <c r="N53" s="249"/>
      <c r="O53" s="249"/>
      <c r="P53" s="249"/>
      <c r="Q53" s="249"/>
      <c r="R53" s="249"/>
      <c r="T53" s="1836"/>
      <c r="U53" s="249"/>
      <c r="V53" s="249"/>
      <c r="W53" s="249"/>
      <c r="X53" s="249"/>
      <c r="Y53" s="249"/>
    </row>
    <row r="54" spans="1:25" s="41" customFormat="1">
      <c r="A54" s="234" t="s">
        <v>4120</v>
      </c>
      <c r="B54" s="1885">
        <v>45818</v>
      </c>
      <c r="C54" s="24"/>
      <c r="D54" s="2059"/>
      <c r="E54" s="771">
        <v>21457</v>
      </c>
      <c r="F54" s="24" t="s">
        <v>1221</v>
      </c>
      <c r="G54" s="24">
        <v>5643</v>
      </c>
      <c r="H54" s="24" t="s">
        <v>4115</v>
      </c>
      <c r="I54" s="1048">
        <v>300</v>
      </c>
      <c r="J54" s="2078" t="s">
        <v>4855</v>
      </c>
      <c r="K54" s="24"/>
      <c r="L54" s="461" t="s">
        <v>4405</v>
      </c>
      <c r="M54" s="249"/>
      <c r="N54" s="249"/>
      <c r="O54" s="249"/>
      <c r="P54" s="249"/>
      <c r="Q54" s="249"/>
      <c r="R54" s="249"/>
      <c r="T54" s="1836"/>
      <c r="U54" s="249"/>
      <c r="V54" s="249"/>
      <c r="W54" s="249"/>
      <c r="X54" s="249"/>
      <c r="Y54" s="249"/>
    </row>
    <row r="55" spans="1:25" s="41" customFormat="1">
      <c r="A55" s="234" t="s">
        <v>4101</v>
      </c>
      <c r="B55" s="1885">
        <v>45824</v>
      </c>
      <c r="C55" s="24"/>
      <c r="D55" s="2059"/>
      <c r="E55" s="24">
        <v>21487</v>
      </c>
      <c r="F55" s="24" t="s">
        <v>1221</v>
      </c>
      <c r="G55" s="24">
        <v>5643</v>
      </c>
      <c r="H55" s="24" t="s">
        <v>4115</v>
      </c>
      <c r="I55" s="1048">
        <v>100</v>
      </c>
      <c r="J55" s="2078" t="s">
        <v>1389</v>
      </c>
      <c r="K55" s="24"/>
      <c r="L55" s="461" t="s">
        <v>4625</v>
      </c>
      <c r="M55" s="249"/>
      <c r="N55" s="249"/>
      <c r="O55" s="249"/>
      <c r="P55" s="249"/>
      <c r="Q55" s="249"/>
      <c r="R55" s="249"/>
      <c r="T55" s="1836"/>
      <c r="U55" s="249"/>
      <c r="V55" s="249"/>
      <c r="W55" s="249"/>
      <c r="X55" s="249"/>
      <c r="Y55" s="249"/>
    </row>
    <row r="56" spans="1:25" s="41" customFormat="1">
      <c r="A56" s="234"/>
      <c r="B56" s="1885"/>
      <c r="C56" s="24"/>
      <c r="D56" s="2059"/>
      <c r="E56" s="24"/>
      <c r="F56" s="24"/>
      <c r="G56" s="24"/>
      <c r="H56" s="24"/>
      <c r="I56" s="1048"/>
      <c r="J56" s="2078"/>
      <c r="K56" s="24"/>
      <c r="L56" s="461"/>
      <c r="M56" s="249"/>
      <c r="N56" s="249"/>
      <c r="O56" s="249"/>
      <c r="P56" s="249"/>
      <c r="Q56" s="249"/>
      <c r="R56" s="249"/>
      <c r="T56" s="1836"/>
      <c r="U56" s="249"/>
      <c r="V56" s="249"/>
      <c r="W56" s="249"/>
      <c r="X56" s="249"/>
      <c r="Y56" s="249"/>
    </row>
    <row r="57" spans="1:25" s="41" customFormat="1">
      <c r="A57" s="25" t="s">
        <v>4101</v>
      </c>
      <c r="B57" s="14">
        <v>45807</v>
      </c>
      <c r="C57" s="14">
        <v>45800</v>
      </c>
      <c r="D57" s="166" t="s">
        <v>6</v>
      </c>
      <c r="E57" s="9">
        <v>21595</v>
      </c>
      <c r="F57" s="9" t="s">
        <v>44</v>
      </c>
      <c r="G57" s="9">
        <v>5304</v>
      </c>
      <c r="H57" s="9" t="s">
        <v>213</v>
      </c>
      <c r="I57" s="10">
        <v>110</v>
      </c>
      <c r="J57" s="2085" t="s">
        <v>4693</v>
      </c>
      <c r="K57" s="9"/>
      <c r="L57" s="458"/>
      <c r="M57" s="249"/>
      <c r="N57" s="249"/>
      <c r="O57" s="249"/>
      <c r="P57" s="249"/>
      <c r="Q57" s="249"/>
      <c r="R57" s="249"/>
      <c r="T57" s="1836"/>
      <c r="U57" s="249"/>
      <c r="V57" s="249"/>
      <c r="W57" s="249"/>
      <c r="X57" s="249"/>
      <c r="Y57" s="249"/>
    </row>
    <row r="58" spans="1:25" s="41" customFormat="1">
      <c r="A58" s="234"/>
      <c r="B58" s="1885">
        <v>45813</v>
      </c>
      <c r="C58" s="24"/>
      <c r="D58" s="2059"/>
      <c r="E58" s="24">
        <v>21596</v>
      </c>
      <c r="F58" s="24" t="s">
        <v>44</v>
      </c>
      <c r="G58" s="24">
        <v>5304</v>
      </c>
      <c r="H58" s="24" t="s">
        <v>213</v>
      </c>
      <c r="I58" s="1048">
        <v>90</v>
      </c>
      <c r="J58" s="2078"/>
      <c r="K58" s="24"/>
      <c r="L58" s="461"/>
      <c r="M58" s="249"/>
      <c r="N58" s="249"/>
      <c r="O58" s="249"/>
      <c r="P58" s="249"/>
      <c r="Q58" s="249"/>
      <c r="R58" s="249"/>
      <c r="T58" s="1836"/>
      <c r="U58" s="249"/>
      <c r="V58" s="249"/>
      <c r="W58" s="249"/>
      <c r="X58" s="249"/>
      <c r="Y58" s="249"/>
    </row>
    <row r="59" spans="1:25" s="41" customFormat="1">
      <c r="A59" s="234"/>
      <c r="B59" s="1885"/>
      <c r="C59" s="24"/>
      <c r="D59" s="2059"/>
      <c r="E59" s="24"/>
      <c r="F59" s="24"/>
      <c r="G59" s="24"/>
      <c r="H59" s="24"/>
      <c r="I59" s="1048"/>
      <c r="J59" s="2078"/>
      <c r="K59" s="24"/>
      <c r="L59" s="461"/>
      <c r="M59" s="249"/>
      <c r="N59" s="249"/>
      <c r="O59" s="249"/>
      <c r="P59" s="249"/>
      <c r="Q59" s="249"/>
      <c r="R59" s="249"/>
      <c r="T59" s="1836"/>
      <c r="U59" s="249"/>
      <c r="V59" s="249"/>
      <c r="W59" s="249"/>
      <c r="X59" s="249"/>
      <c r="Y59" s="249"/>
    </row>
    <row r="60" spans="1:25" s="41" customFormat="1">
      <c r="A60" s="234"/>
      <c r="B60" s="1885"/>
      <c r="C60" s="24"/>
      <c r="D60" s="2059"/>
      <c r="E60" s="24"/>
      <c r="F60" s="24"/>
      <c r="G60" s="24"/>
      <c r="H60" s="24"/>
      <c r="I60" s="1048"/>
      <c r="J60" s="2078"/>
      <c r="K60" s="24"/>
      <c r="L60" s="461"/>
      <c r="M60" s="249"/>
      <c r="N60" s="249"/>
      <c r="O60" s="249"/>
      <c r="P60" s="249"/>
      <c r="Q60" s="249"/>
      <c r="R60" s="249"/>
      <c r="T60" s="1836"/>
      <c r="U60" s="249"/>
      <c r="V60" s="249"/>
      <c r="W60" s="249"/>
      <c r="X60" s="249"/>
      <c r="Y60" s="249"/>
    </row>
    <row r="61" spans="1:25" s="41" customFormat="1">
      <c r="A61" s="25" t="s">
        <v>4031</v>
      </c>
      <c r="B61" s="14">
        <v>45800</v>
      </c>
      <c r="C61" s="14">
        <v>45804</v>
      </c>
      <c r="D61" s="166" t="s">
        <v>6</v>
      </c>
      <c r="E61" s="9">
        <v>21101</v>
      </c>
      <c r="F61" s="9" t="s">
        <v>1221</v>
      </c>
      <c r="G61" s="9">
        <v>5652</v>
      </c>
      <c r="H61" s="9" t="s">
        <v>4100</v>
      </c>
      <c r="I61" s="10">
        <v>100</v>
      </c>
      <c r="J61" s="2085"/>
      <c r="K61" s="9"/>
      <c r="L61" s="458" t="s">
        <v>4409</v>
      </c>
      <c r="M61" s="249"/>
      <c r="N61" s="249"/>
      <c r="O61" s="249"/>
      <c r="P61" s="249"/>
      <c r="Q61" s="249"/>
      <c r="R61" s="249"/>
      <c r="T61" s="1836"/>
      <c r="U61" s="249"/>
      <c r="V61" s="249"/>
      <c r="W61" s="249"/>
      <c r="X61" s="249"/>
      <c r="Y61" s="249"/>
    </row>
    <row r="62" spans="1:25" s="41" customFormat="1">
      <c r="A62" s="35" t="s">
        <v>4120</v>
      </c>
      <c r="B62" s="2227">
        <v>45797</v>
      </c>
      <c r="C62" s="2227">
        <v>45799</v>
      </c>
      <c r="D62" s="168" t="s">
        <v>6</v>
      </c>
      <c r="E62" s="2185">
        <v>20687</v>
      </c>
      <c r="F62" s="2185" t="s">
        <v>1221</v>
      </c>
      <c r="G62" s="2185">
        <v>5653</v>
      </c>
      <c r="H62" s="2185" t="s">
        <v>4100</v>
      </c>
      <c r="I62" s="2214">
        <v>15</v>
      </c>
      <c r="J62" s="2237"/>
      <c r="K62" s="2185"/>
      <c r="L62" s="464"/>
      <c r="M62" s="249"/>
      <c r="N62" s="249"/>
      <c r="O62" s="249"/>
      <c r="P62" s="249"/>
      <c r="Q62" s="249"/>
      <c r="R62" s="249"/>
      <c r="T62" s="1836"/>
      <c r="U62" s="249"/>
      <c r="V62" s="249"/>
      <c r="W62" s="249"/>
      <c r="X62" s="249"/>
      <c r="Y62" s="249"/>
    </row>
    <row r="63" spans="1:25" s="41" customFormat="1">
      <c r="A63" s="35" t="s">
        <v>4120</v>
      </c>
      <c r="B63" s="2227">
        <v>45811</v>
      </c>
      <c r="C63" s="2227">
        <v>45804</v>
      </c>
      <c r="D63" s="168" t="s">
        <v>6</v>
      </c>
      <c r="E63" s="2185">
        <v>21459</v>
      </c>
      <c r="F63" s="2185" t="s">
        <v>1221</v>
      </c>
      <c r="G63" s="2185">
        <v>5652</v>
      </c>
      <c r="H63" s="2185" t="s">
        <v>4100</v>
      </c>
      <c r="I63" s="2214">
        <v>200</v>
      </c>
      <c r="J63" s="2228" t="s">
        <v>4359</v>
      </c>
      <c r="K63" s="2229"/>
      <c r="L63" s="790" t="s">
        <v>4799</v>
      </c>
      <c r="M63" s="249"/>
      <c r="N63" s="249"/>
      <c r="O63" s="249"/>
      <c r="P63" s="249"/>
      <c r="Q63" s="249"/>
      <c r="R63" s="249"/>
      <c r="T63" s="1836"/>
      <c r="U63" s="249"/>
      <c r="V63" s="249"/>
      <c r="W63" s="249"/>
      <c r="X63" s="249"/>
      <c r="Y63" s="249"/>
    </row>
    <row r="64" spans="1:25" s="41" customFormat="1">
      <c r="A64" s="235"/>
      <c r="B64" s="2250"/>
      <c r="C64" s="2251"/>
      <c r="D64" s="1135"/>
      <c r="E64" s="2251"/>
      <c r="F64" s="2251"/>
      <c r="G64" s="2251"/>
      <c r="H64" s="2251"/>
      <c r="I64" s="2252"/>
      <c r="J64" s="187"/>
      <c r="K64" s="2251"/>
      <c r="L64" s="454"/>
      <c r="M64" s="249"/>
      <c r="N64" s="249"/>
      <c r="O64" s="249"/>
      <c r="P64" s="249"/>
      <c r="Q64" s="249"/>
      <c r="R64" s="249"/>
      <c r="T64" s="1836"/>
      <c r="U64" s="249"/>
      <c r="V64" s="249"/>
      <c r="W64" s="249"/>
      <c r="X64" s="249"/>
      <c r="Y64" s="249"/>
    </row>
    <row r="65" spans="1:25" s="41" customFormat="1">
      <c r="A65" s="234"/>
      <c r="B65" s="1885"/>
      <c r="C65" s="24"/>
      <c r="D65" s="2059"/>
      <c r="E65" s="24"/>
      <c r="F65" s="24"/>
      <c r="G65" s="24"/>
      <c r="H65" s="24"/>
      <c r="I65" s="1048"/>
      <c r="J65" s="2078"/>
      <c r="K65" s="24"/>
      <c r="L65" s="461"/>
      <c r="M65" s="249"/>
      <c r="N65" s="249"/>
      <c r="O65" s="249"/>
      <c r="P65" s="249"/>
      <c r="Q65" s="249"/>
      <c r="R65" s="249"/>
      <c r="T65" s="1836"/>
      <c r="U65" s="249"/>
      <c r="V65" s="249"/>
      <c r="W65" s="249"/>
      <c r="X65" s="249"/>
      <c r="Y65" s="249"/>
    </row>
    <row r="66" spans="1:25" s="41" customFormat="1">
      <c r="A66" s="25" t="s">
        <v>4101</v>
      </c>
      <c r="B66" s="14">
        <v>45799</v>
      </c>
      <c r="C66" s="14">
        <v>45799</v>
      </c>
      <c r="D66" s="166" t="s">
        <v>6</v>
      </c>
      <c r="E66" s="9">
        <v>21059</v>
      </c>
      <c r="F66" s="9" t="s">
        <v>1115</v>
      </c>
      <c r="G66" s="9">
        <v>5644</v>
      </c>
      <c r="H66" s="9" t="s">
        <v>4097</v>
      </c>
      <c r="I66" s="10">
        <v>54</v>
      </c>
      <c r="J66" s="2085"/>
      <c r="K66" s="9"/>
      <c r="L66" s="458" t="s">
        <v>4793</v>
      </c>
      <c r="M66" s="249"/>
      <c r="N66" s="249"/>
      <c r="O66" s="249"/>
      <c r="P66" s="249"/>
      <c r="Q66" s="249"/>
      <c r="R66" s="249"/>
      <c r="T66" s="1836"/>
      <c r="U66" s="249"/>
      <c r="V66" s="249"/>
      <c r="W66" s="249"/>
      <c r="X66" s="249"/>
      <c r="Y66" s="249"/>
    </row>
    <row r="67" spans="1:25" s="41" customFormat="1">
      <c r="A67" s="25" t="s">
        <v>4101</v>
      </c>
      <c r="B67" s="14">
        <v>45807</v>
      </c>
      <c r="C67" s="14">
        <v>45799</v>
      </c>
      <c r="D67" s="166" t="s">
        <v>6</v>
      </c>
      <c r="E67" s="9">
        <v>21186</v>
      </c>
      <c r="F67" s="9" t="s">
        <v>1115</v>
      </c>
      <c r="G67" s="9">
        <v>5644</v>
      </c>
      <c r="H67" s="9" t="s">
        <v>4176</v>
      </c>
      <c r="I67" s="10">
        <v>54</v>
      </c>
      <c r="J67" s="2085"/>
      <c r="K67" s="9"/>
      <c r="L67" s="458"/>
      <c r="M67" s="249"/>
      <c r="N67" s="249"/>
      <c r="O67" s="249"/>
      <c r="P67" s="249"/>
      <c r="Q67" s="249"/>
      <c r="R67" s="249"/>
      <c r="T67" s="1836"/>
      <c r="U67" s="249"/>
      <c r="V67" s="249"/>
      <c r="W67" s="249"/>
      <c r="X67" s="249"/>
      <c r="Y67" s="249"/>
    </row>
    <row r="68" spans="1:25" s="41" customFormat="1">
      <c r="A68" s="54" t="s">
        <v>4101</v>
      </c>
      <c r="B68" s="55">
        <v>45818</v>
      </c>
      <c r="C68" s="56"/>
      <c r="D68" s="839"/>
      <c r="E68" s="56">
        <v>21410</v>
      </c>
      <c r="F68" s="56" t="s">
        <v>1115</v>
      </c>
      <c r="G68" s="56">
        <v>5644</v>
      </c>
      <c r="H68" s="56" t="s">
        <v>4176</v>
      </c>
      <c r="I68" s="57">
        <v>54</v>
      </c>
      <c r="J68" s="2084" t="s">
        <v>4893</v>
      </c>
      <c r="K68" s="56"/>
      <c r="L68" s="1895"/>
      <c r="M68" s="249"/>
      <c r="N68" s="249"/>
      <c r="O68" s="249"/>
      <c r="P68" s="249"/>
      <c r="Q68" s="249"/>
      <c r="R68" s="249"/>
      <c r="T68" s="1836"/>
      <c r="U68" s="249"/>
      <c r="V68" s="249"/>
      <c r="W68" s="249"/>
      <c r="X68" s="249"/>
      <c r="Y68" s="249"/>
    </row>
    <row r="69" spans="1:25" s="41" customFormat="1">
      <c r="A69" s="234"/>
      <c r="B69" s="1885"/>
      <c r="C69" s="24"/>
      <c r="D69" s="2059"/>
      <c r="E69" s="771"/>
      <c r="F69" s="24"/>
      <c r="G69" s="24"/>
      <c r="H69" s="24"/>
      <c r="I69" s="1048"/>
      <c r="J69" s="2078"/>
      <c r="K69" s="24"/>
      <c r="L69" s="461"/>
      <c r="M69" s="249"/>
      <c r="N69" s="249"/>
      <c r="O69" s="249"/>
      <c r="P69" s="249"/>
      <c r="Q69" s="249"/>
      <c r="R69" s="249"/>
      <c r="T69" s="1836"/>
      <c r="U69" s="249"/>
      <c r="V69" s="249"/>
      <c r="W69" s="249"/>
      <c r="X69" s="249"/>
      <c r="Y69" s="249"/>
    </row>
    <row r="70" spans="1:25" s="41" customFormat="1">
      <c r="A70" s="234"/>
      <c r="B70" s="1885"/>
      <c r="C70" s="24"/>
      <c r="D70" s="2059"/>
      <c r="E70" s="771"/>
      <c r="F70" s="24"/>
      <c r="G70" s="24"/>
      <c r="H70" s="24"/>
      <c r="I70" s="1048"/>
      <c r="J70" s="2078"/>
      <c r="K70" s="24"/>
      <c r="L70" s="461"/>
      <c r="M70" s="249"/>
      <c r="N70" s="249"/>
      <c r="O70" s="249"/>
      <c r="P70" s="249"/>
      <c r="Q70" s="249"/>
      <c r="R70" s="249"/>
      <c r="T70" s="1836"/>
      <c r="U70" s="249"/>
      <c r="V70" s="249"/>
      <c r="W70" s="249"/>
      <c r="X70" s="249"/>
      <c r="Y70" s="249"/>
    </row>
    <row r="71" spans="1:25" s="41" customFormat="1">
      <c r="A71" s="234"/>
      <c r="B71" s="1885"/>
      <c r="C71" s="24"/>
      <c r="D71" s="2059"/>
      <c r="E71" s="24"/>
      <c r="F71" s="24"/>
      <c r="G71" s="24"/>
      <c r="H71" s="24"/>
      <c r="I71" s="1048"/>
      <c r="J71" s="2078"/>
      <c r="K71" s="24"/>
      <c r="L71" s="461"/>
      <c r="M71" s="249"/>
      <c r="N71" s="249"/>
      <c r="O71" s="249"/>
      <c r="P71" s="249"/>
      <c r="Q71" s="249"/>
      <c r="R71" s="249"/>
      <c r="T71" s="1836"/>
      <c r="U71" s="249"/>
      <c r="V71" s="249"/>
      <c r="W71" s="249"/>
      <c r="X71" s="249"/>
      <c r="Y71" s="249"/>
    </row>
    <row r="72" spans="1:25" s="41" customFormat="1">
      <c r="A72" s="25" t="s">
        <v>4101</v>
      </c>
      <c r="B72" s="14">
        <v>45797</v>
      </c>
      <c r="C72" s="14">
        <v>45799</v>
      </c>
      <c r="D72" s="166" t="s">
        <v>6</v>
      </c>
      <c r="E72" s="9">
        <v>21060</v>
      </c>
      <c r="F72" s="9" t="s">
        <v>1115</v>
      </c>
      <c r="G72" s="9">
        <v>5688</v>
      </c>
      <c r="H72" s="9" t="s">
        <v>4123</v>
      </c>
      <c r="I72" s="10">
        <v>10</v>
      </c>
      <c r="J72" s="2085"/>
      <c r="K72" s="9"/>
      <c r="L72" s="458" t="s">
        <v>4713</v>
      </c>
      <c r="M72" s="249"/>
      <c r="N72" s="249"/>
      <c r="O72" s="249"/>
      <c r="P72" s="249"/>
      <c r="Q72" s="249"/>
      <c r="R72" s="249"/>
      <c r="T72" s="1836"/>
      <c r="U72" s="249"/>
      <c r="V72" s="249"/>
      <c r="W72" s="249"/>
      <c r="X72" s="249"/>
      <c r="Y72" s="249"/>
    </row>
    <row r="73" spans="1:25" s="41" customFormat="1">
      <c r="A73" s="25" t="s">
        <v>4120</v>
      </c>
      <c r="B73" s="14">
        <v>45800</v>
      </c>
      <c r="C73" s="14">
        <v>45804</v>
      </c>
      <c r="D73" s="166" t="s">
        <v>6</v>
      </c>
      <c r="E73" s="9">
        <v>21104</v>
      </c>
      <c r="F73" s="9" t="s">
        <v>1115</v>
      </c>
      <c r="G73" s="9">
        <v>5688</v>
      </c>
      <c r="H73" s="9" t="s">
        <v>4123</v>
      </c>
      <c r="I73" s="10">
        <v>50</v>
      </c>
      <c r="J73" s="2085"/>
      <c r="K73" s="9"/>
      <c r="L73" s="458" t="s">
        <v>4404</v>
      </c>
      <c r="M73" s="249"/>
      <c r="N73" s="249"/>
      <c r="O73" s="249"/>
      <c r="P73" s="249"/>
      <c r="Q73" s="249"/>
      <c r="R73" s="249"/>
      <c r="T73" s="1836"/>
      <c r="U73" s="249"/>
      <c r="V73" s="249"/>
      <c r="W73" s="249"/>
      <c r="X73" s="249"/>
      <c r="Y73" s="249"/>
    </row>
    <row r="74" spans="1:25" s="41" customFormat="1">
      <c r="A74" s="54" t="s">
        <v>4101</v>
      </c>
      <c r="B74" s="55">
        <v>45818</v>
      </c>
      <c r="C74" s="56"/>
      <c r="D74" s="839"/>
      <c r="E74" s="56">
        <v>21411</v>
      </c>
      <c r="F74" s="56" t="s">
        <v>1115</v>
      </c>
      <c r="G74" s="56">
        <v>5688</v>
      </c>
      <c r="H74" s="56" t="s">
        <v>4123</v>
      </c>
      <c r="I74" s="57">
        <v>10</v>
      </c>
      <c r="J74" s="2084" t="s">
        <v>4359</v>
      </c>
      <c r="K74" s="56"/>
      <c r="L74" s="1895"/>
      <c r="M74" s="249"/>
      <c r="N74" s="249"/>
      <c r="O74" s="249"/>
      <c r="P74" s="249"/>
      <c r="Q74" s="249"/>
      <c r="R74" s="249"/>
      <c r="T74" s="1836"/>
      <c r="U74" s="249"/>
      <c r="V74" s="249"/>
      <c r="W74" s="249"/>
      <c r="X74" s="249"/>
      <c r="Y74" s="249"/>
    </row>
    <row r="75" spans="1:25" s="41" customFormat="1">
      <c r="A75" s="25" t="s">
        <v>4120</v>
      </c>
      <c r="B75" s="14">
        <v>45722</v>
      </c>
      <c r="C75" s="9"/>
      <c r="D75" s="166"/>
      <c r="E75" s="9">
        <v>21456</v>
      </c>
      <c r="F75" s="9" t="s">
        <v>1115</v>
      </c>
      <c r="G75" s="9">
        <v>5688</v>
      </c>
      <c r="H75" s="9" t="s">
        <v>4123</v>
      </c>
      <c r="I75" s="10">
        <v>50</v>
      </c>
      <c r="J75" s="2254" t="s">
        <v>4359</v>
      </c>
      <c r="K75" s="771"/>
      <c r="L75" s="1799" t="s">
        <v>4404</v>
      </c>
      <c r="M75" s="249"/>
      <c r="N75" s="249"/>
      <c r="O75" s="249"/>
      <c r="P75" s="249"/>
      <c r="Q75" s="249"/>
      <c r="R75" s="249"/>
      <c r="T75" s="1836"/>
      <c r="U75" s="249"/>
      <c r="V75" s="249"/>
      <c r="W75" s="249"/>
      <c r="X75" s="249"/>
      <c r="Y75" s="249"/>
    </row>
    <row r="76" spans="1:25" s="41" customFormat="1">
      <c r="A76" s="234"/>
      <c r="B76" s="1885"/>
      <c r="C76" s="24"/>
      <c r="D76" s="2059"/>
      <c r="E76" s="24"/>
      <c r="F76" s="24"/>
      <c r="G76" s="24"/>
      <c r="H76" s="24"/>
      <c r="I76" s="1048"/>
      <c r="J76" s="2078"/>
      <c r="K76" s="24"/>
      <c r="L76" s="461"/>
      <c r="M76" s="249"/>
      <c r="N76" s="249"/>
      <c r="O76" s="249"/>
      <c r="P76" s="249"/>
      <c r="Q76" s="249"/>
      <c r="R76" s="249"/>
      <c r="T76" s="1836"/>
      <c r="U76" s="249"/>
      <c r="V76" s="249"/>
      <c r="W76" s="249"/>
      <c r="X76" s="249"/>
      <c r="Y76" s="249"/>
    </row>
    <row r="77" spans="1:25" s="41" customFormat="1">
      <c r="A77" s="25" t="s">
        <v>4120</v>
      </c>
      <c r="B77" s="14">
        <v>45800</v>
      </c>
      <c r="C77" s="14">
        <v>45804</v>
      </c>
      <c r="D77" s="166" t="s">
        <v>6</v>
      </c>
      <c r="E77" s="9">
        <v>21103</v>
      </c>
      <c r="F77" s="9" t="s">
        <v>4102</v>
      </c>
      <c r="G77" s="9">
        <v>5654</v>
      </c>
      <c r="H77" s="9" t="s">
        <v>4391</v>
      </c>
      <c r="I77" s="10">
        <v>100</v>
      </c>
      <c r="J77" s="2085"/>
      <c r="K77" s="9"/>
      <c r="L77" s="458" t="s">
        <v>4408</v>
      </c>
      <c r="M77" s="249"/>
      <c r="N77" s="249"/>
      <c r="O77" s="249"/>
      <c r="P77" s="249"/>
      <c r="Q77" s="249"/>
      <c r="R77" s="249"/>
      <c r="T77" s="1836"/>
      <c r="U77" s="249"/>
      <c r="V77" s="249"/>
      <c r="W77" s="249"/>
      <c r="X77" s="249"/>
      <c r="Y77" s="249"/>
    </row>
    <row r="78" spans="1:25" s="41" customFormat="1">
      <c r="A78" s="54" t="s">
        <v>4120</v>
      </c>
      <c r="B78" s="55">
        <v>45811</v>
      </c>
      <c r="C78" s="56"/>
      <c r="D78" s="839"/>
      <c r="E78" s="56">
        <v>21379</v>
      </c>
      <c r="F78" s="56" t="s">
        <v>4102</v>
      </c>
      <c r="G78" s="56">
        <v>5654</v>
      </c>
      <c r="H78" s="56" t="s">
        <v>4488</v>
      </c>
      <c r="I78" s="57">
        <v>100</v>
      </c>
      <c r="J78" s="2084" t="s">
        <v>4359</v>
      </c>
      <c r="K78" s="56"/>
      <c r="L78" s="1895" t="s">
        <v>4852</v>
      </c>
      <c r="M78" s="249"/>
      <c r="N78" s="249"/>
      <c r="O78" s="249"/>
      <c r="P78" s="249"/>
      <c r="Q78" s="249"/>
      <c r="R78" s="249"/>
      <c r="T78" s="1836"/>
      <c r="U78" s="249"/>
      <c r="V78" s="249"/>
      <c r="W78" s="249"/>
      <c r="X78" s="249"/>
      <c r="Y78" s="249"/>
    </row>
    <row r="79" spans="1:25" s="41" customFormat="1">
      <c r="A79" s="54" t="s">
        <v>4120</v>
      </c>
      <c r="B79" s="55">
        <v>45818</v>
      </c>
      <c r="C79" s="56"/>
      <c r="D79" s="839"/>
      <c r="E79" s="56">
        <v>21458</v>
      </c>
      <c r="F79" s="56" t="s">
        <v>4102</v>
      </c>
      <c r="G79" s="56">
        <v>5654</v>
      </c>
      <c r="H79" s="56" t="s">
        <v>4858</v>
      </c>
      <c r="I79" s="57">
        <v>100</v>
      </c>
      <c r="J79" s="2084" t="s">
        <v>4359</v>
      </c>
      <c r="K79" s="56"/>
      <c r="L79" s="1895" t="s">
        <v>4859</v>
      </c>
      <c r="M79" s="249"/>
      <c r="N79" s="249"/>
      <c r="O79" s="249"/>
      <c r="P79" s="249"/>
      <c r="Q79" s="249"/>
      <c r="R79" s="249"/>
      <c r="T79" s="1836"/>
      <c r="U79" s="249"/>
      <c r="V79" s="249"/>
      <c r="W79" s="249"/>
      <c r="X79" s="249"/>
      <c r="Y79" s="249"/>
    </row>
    <row r="80" spans="1:25" s="41" customFormat="1">
      <c r="A80" s="234"/>
      <c r="B80" s="1885"/>
      <c r="C80" s="24"/>
      <c r="D80" s="2059"/>
      <c r="E80" s="24"/>
      <c r="F80" s="24"/>
      <c r="G80" s="24"/>
      <c r="H80" s="24"/>
      <c r="I80" s="1048"/>
      <c r="J80" s="2078"/>
      <c r="K80" s="24"/>
      <c r="L80" s="461"/>
      <c r="M80" s="249"/>
      <c r="N80" s="249"/>
      <c r="O80" s="249"/>
      <c r="P80" s="249"/>
      <c r="Q80" s="249"/>
      <c r="R80" s="249"/>
      <c r="T80" s="1836"/>
      <c r="U80" s="249"/>
      <c r="V80" s="249"/>
      <c r="W80" s="249"/>
      <c r="X80" s="249"/>
      <c r="Y80" s="249"/>
    </row>
    <row r="81" spans="1:25" s="41" customFormat="1">
      <c r="A81" s="25" t="s">
        <v>4120</v>
      </c>
      <c r="B81" s="14">
        <v>45811</v>
      </c>
      <c r="C81" s="14">
        <v>45800</v>
      </c>
      <c r="D81" s="166" t="s">
        <v>6</v>
      </c>
      <c r="E81" s="9">
        <v>21524</v>
      </c>
      <c r="F81" s="9" t="s">
        <v>7</v>
      </c>
      <c r="G81" s="9">
        <v>5370</v>
      </c>
      <c r="H81" s="9" t="s">
        <v>213</v>
      </c>
      <c r="I81" s="10">
        <v>1000</v>
      </c>
      <c r="J81" s="2085"/>
      <c r="K81" s="9"/>
      <c r="L81" s="458" t="s">
        <v>4864</v>
      </c>
      <c r="M81" s="249"/>
      <c r="N81" s="249"/>
      <c r="O81" s="249"/>
      <c r="P81" s="249"/>
      <c r="Q81" s="249"/>
      <c r="R81" s="249"/>
      <c r="T81" s="1836"/>
      <c r="U81" s="249"/>
      <c r="V81" s="249"/>
      <c r="W81" s="249"/>
      <c r="X81" s="249"/>
      <c r="Y81" s="249"/>
    </row>
    <row r="82" spans="1:25" s="41" customFormat="1">
      <c r="A82" s="234" t="s">
        <v>4120</v>
      </c>
      <c r="B82" s="1885">
        <v>45818</v>
      </c>
      <c r="C82" s="24"/>
      <c r="D82" s="2059"/>
      <c r="E82" s="24">
        <v>21532</v>
      </c>
      <c r="F82" s="24" t="s">
        <v>7</v>
      </c>
      <c r="G82" s="24">
        <v>5370</v>
      </c>
      <c r="H82" s="24" t="s">
        <v>213</v>
      </c>
      <c r="I82" s="1048">
        <v>500</v>
      </c>
      <c r="J82" s="2078" t="s">
        <v>1389</v>
      </c>
      <c r="K82" s="24"/>
      <c r="L82" s="458" t="s">
        <v>4868</v>
      </c>
      <c r="M82" s="249"/>
      <c r="N82" s="249"/>
      <c r="O82" s="249"/>
      <c r="P82" s="249"/>
      <c r="Q82" s="249"/>
      <c r="R82" s="249"/>
      <c r="T82" s="1836"/>
      <c r="U82" s="249"/>
      <c r="V82" s="249"/>
      <c r="W82" s="249"/>
      <c r="X82" s="249"/>
      <c r="Y82" s="249"/>
    </row>
    <row r="83" spans="1:25" s="41" customFormat="1">
      <c r="A83" s="25" t="s">
        <v>4120</v>
      </c>
      <c r="B83" s="14">
        <v>45811</v>
      </c>
      <c r="C83" s="14">
        <v>45800</v>
      </c>
      <c r="D83" s="166" t="s">
        <v>6</v>
      </c>
      <c r="E83" s="9">
        <v>21554</v>
      </c>
      <c r="F83" s="9" t="s">
        <v>7</v>
      </c>
      <c r="G83" s="9">
        <v>5370</v>
      </c>
      <c r="H83" s="9" t="s">
        <v>213</v>
      </c>
      <c r="I83" s="10">
        <v>500</v>
      </c>
      <c r="J83" s="2085"/>
      <c r="K83" s="9"/>
      <c r="L83" s="458" t="s">
        <v>4882</v>
      </c>
      <c r="M83" s="249"/>
      <c r="N83" s="249"/>
      <c r="O83" s="249"/>
      <c r="P83" s="249"/>
      <c r="Q83" s="249"/>
      <c r="R83" s="249"/>
      <c r="T83" s="1836"/>
      <c r="U83" s="249"/>
      <c r="V83" s="249"/>
      <c r="W83" s="249"/>
      <c r="X83" s="249"/>
      <c r="Y83" s="249"/>
    </row>
    <row r="84" spans="1:25" s="41" customFormat="1">
      <c r="A84" s="234" t="s">
        <v>4120</v>
      </c>
      <c r="B84" s="1885">
        <v>45787</v>
      </c>
      <c r="C84" s="24"/>
      <c r="D84" s="2059"/>
      <c r="E84" s="24">
        <v>21585</v>
      </c>
      <c r="F84" s="24" t="s">
        <v>7</v>
      </c>
      <c r="G84" s="24">
        <v>5370</v>
      </c>
      <c r="H84" s="24" t="s">
        <v>213</v>
      </c>
      <c r="I84" s="1048">
        <v>500</v>
      </c>
      <c r="J84" s="2078" t="s">
        <v>1389</v>
      </c>
      <c r="K84" s="24"/>
      <c r="L84" s="458" t="s">
        <v>4868</v>
      </c>
      <c r="M84" s="249"/>
      <c r="N84" s="249"/>
      <c r="O84" s="249"/>
      <c r="P84" s="249"/>
      <c r="Q84" s="249"/>
      <c r="R84" s="249"/>
      <c r="T84" s="1836"/>
      <c r="U84" s="249"/>
      <c r="V84" s="249"/>
      <c r="W84" s="249"/>
      <c r="X84" s="249"/>
      <c r="Y84" s="249"/>
    </row>
    <row r="85" spans="1:25" s="41" customFormat="1">
      <c r="A85" s="234"/>
      <c r="B85" s="1885"/>
      <c r="C85" s="24"/>
      <c r="D85" s="2059"/>
      <c r="E85" s="24"/>
      <c r="F85" s="24"/>
      <c r="G85" s="24"/>
      <c r="H85" s="24"/>
      <c r="I85" s="1048"/>
      <c r="J85" s="2078"/>
      <c r="K85" s="24"/>
      <c r="L85" s="458"/>
      <c r="M85" s="249"/>
      <c r="N85" s="249"/>
      <c r="O85" s="249"/>
      <c r="P85" s="249"/>
      <c r="Q85" s="249"/>
      <c r="R85" s="249"/>
      <c r="T85" s="1836"/>
      <c r="U85" s="249"/>
      <c r="V85" s="249"/>
      <c r="W85" s="249"/>
      <c r="X85" s="249"/>
      <c r="Y85" s="249"/>
    </row>
    <row r="86" spans="1:25" s="41" customFormat="1">
      <c r="A86" s="25" t="s">
        <v>4101</v>
      </c>
      <c r="B86" s="14">
        <v>45811</v>
      </c>
      <c r="C86" s="14">
        <v>45806</v>
      </c>
      <c r="D86" s="166" t="s">
        <v>6</v>
      </c>
      <c r="E86" s="9">
        <v>21526</v>
      </c>
      <c r="F86" s="9" t="s">
        <v>1115</v>
      </c>
      <c r="G86" s="9">
        <v>5896</v>
      </c>
      <c r="H86" s="9" t="s">
        <v>4239</v>
      </c>
      <c r="I86" s="10">
        <v>500</v>
      </c>
      <c r="J86" s="2085"/>
      <c r="K86" s="9"/>
      <c r="L86" s="458" t="s">
        <v>4865</v>
      </c>
      <c r="M86" s="249"/>
      <c r="N86" s="249"/>
      <c r="O86" s="249"/>
      <c r="P86" s="249"/>
      <c r="Q86" s="249"/>
      <c r="R86" s="249"/>
      <c r="T86" s="1836"/>
      <c r="U86" s="249"/>
      <c r="V86" s="249"/>
      <c r="W86" s="249"/>
      <c r="X86" s="249"/>
      <c r="Y86" s="249"/>
    </row>
    <row r="87" spans="1:25" s="41" customFormat="1">
      <c r="A87" s="25" t="s">
        <v>4101</v>
      </c>
      <c r="B87" s="14">
        <v>45811</v>
      </c>
      <c r="C87" s="14">
        <v>45806</v>
      </c>
      <c r="D87" s="166" t="s">
        <v>6</v>
      </c>
      <c r="E87" s="9">
        <v>21527</v>
      </c>
      <c r="F87" s="9" t="s">
        <v>153</v>
      </c>
      <c r="G87" s="9">
        <v>5860</v>
      </c>
      <c r="H87" s="9" t="s">
        <v>4823</v>
      </c>
      <c r="I87" s="10">
        <v>501</v>
      </c>
      <c r="J87" s="2085"/>
      <c r="K87" s="9"/>
      <c r="L87" s="458" t="s">
        <v>4866</v>
      </c>
      <c r="M87" s="249"/>
      <c r="N87" s="249"/>
      <c r="O87" s="249"/>
      <c r="P87" s="249"/>
      <c r="Q87" s="249"/>
      <c r="R87" s="249"/>
      <c r="T87" s="1836"/>
      <c r="U87" s="249"/>
      <c r="V87" s="249"/>
      <c r="W87" s="249"/>
      <c r="X87" s="249"/>
      <c r="Y87" s="249"/>
    </row>
    <row r="88" spans="1:25" s="41" customFormat="1">
      <c r="A88" s="234" t="s">
        <v>4101</v>
      </c>
      <c r="B88" s="1885">
        <v>45818</v>
      </c>
      <c r="C88" s="24"/>
      <c r="D88" s="2059"/>
      <c r="E88" s="24">
        <v>21531</v>
      </c>
      <c r="F88" s="24" t="s">
        <v>153</v>
      </c>
      <c r="G88" s="24">
        <v>5860</v>
      </c>
      <c r="H88" s="24" t="s">
        <v>4823</v>
      </c>
      <c r="I88" s="1048">
        <v>501</v>
      </c>
      <c r="J88" s="2078" t="s">
        <v>1389</v>
      </c>
      <c r="K88" s="24"/>
      <c r="L88" s="461" t="s">
        <v>4866</v>
      </c>
      <c r="M88" s="249"/>
      <c r="N88" s="249"/>
      <c r="O88" s="249"/>
      <c r="P88" s="249"/>
      <c r="Q88" s="249"/>
      <c r="R88" s="249"/>
      <c r="T88" s="1836"/>
      <c r="U88" s="249"/>
      <c r="V88" s="249"/>
      <c r="W88" s="249"/>
      <c r="X88" s="249"/>
      <c r="Y88" s="249"/>
    </row>
    <row r="89" spans="1:25" s="41" customFormat="1">
      <c r="A89" s="25" t="s">
        <v>4101</v>
      </c>
      <c r="B89" s="14">
        <v>45811</v>
      </c>
      <c r="C89" s="14">
        <v>45804</v>
      </c>
      <c r="D89" s="166" t="s">
        <v>6</v>
      </c>
      <c r="E89" s="9">
        <v>21529</v>
      </c>
      <c r="F89" s="9" t="s">
        <v>1115</v>
      </c>
      <c r="G89" s="9">
        <v>5307</v>
      </c>
      <c r="H89" s="9" t="s">
        <v>739</v>
      </c>
      <c r="I89" s="10">
        <v>50</v>
      </c>
      <c r="J89" s="2085"/>
      <c r="K89" s="9"/>
      <c r="L89" s="458" t="s">
        <v>4867</v>
      </c>
      <c r="M89" s="249"/>
      <c r="N89" s="249"/>
      <c r="O89" s="249"/>
      <c r="P89" s="249"/>
      <c r="Q89" s="249"/>
      <c r="R89" s="249"/>
      <c r="T89" s="1836"/>
      <c r="U89" s="249"/>
      <c r="V89" s="249"/>
      <c r="W89" s="249"/>
      <c r="X89" s="249"/>
      <c r="Y89" s="249"/>
    </row>
    <row r="90" spans="1:25" s="41" customFormat="1">
      <c r="A90" s="25" t="s">
        <v>4101</v>
      </c>
      <c r="B90" s="14">
        <v>45814</v>
      </c>
      <c r="C90" s="14">
        <v>45804</v>
      </c>
      <c r="D90" s="166" t="s">
        <v>6</v>
      </c>
      <c r="E90" s="9">
        <v>21553</v>
      </c>
      <c r="F90" s="9" t="s">
        <v>1115</v>
      </c>
      <c r="G90" s="9">
        <v>5307</v>
      </c>
      <c r="H90" s="9" t="s">
        <v>739</v>
      </c>
      <c r="I90" s="10">
        <v>50</v>
      </c>
      <c r="J90" s="2085"/>
      <c r="K90" s="9"/>
      <c r="L90" s="458"/>
      <c r="M90" s="249"/>
      <c r="N90" s="249"/>
      <c r="O90" s="249"/>
      <c r="P90" s="249"/>
      <c r="Q90" s="249"/>
      <c r="R90" s="249"/>
      <c r="T90" s="1836"/>
      <c r="U90" s="249"/>
      <c r="V90" s="249"/>
      <c r="W90" s="249"/>
      <c r="X90" s="249"/>
      <c r="Y90" s="249"/>
    </row>
    <row r="91" spans="1:25" s="41" customFormat="1">
      <c r="A91" s="234" t="s">
        <v>4101</v>
      </c>
      <c r="B91" s="1885">
        <v>45818</v>
      </c>
      <c r="C91" s="24"/>
      <c r="D91" s="2059"/>
      <c r="E91" s="24">
        <v>21584</v>
      </c>
      <c r="F91" s="24" t="s">
        <v>1115</v>
      </c>
      <c r="G91" s="24">
        <v>5307</v>
      </c>
      <c r="H91" s="24" t="s">
        <v>739</v>
      </c>
      <c r="I91" s="1048">
        <v>100</v>
      </c>
      <c r="J91" s="2078" t="s">
        <v>1389</v>
      </c>
      <c r="K91" s="24"/>
      <c r="L91" s="461" t="s">
        <v>4881</v>
      </c>
      <c r="M91" s="249"/>
      <c r="N91" s="249"/>
      <c r="O91" s="249"/>
      <c r="P91" s="249"/>
      <c r="Q91" s="249"/>
      <c r="R91" s="249"/>
      <c r="T91" s="1836"/>
      <c r="U91" s="249"/>
      <c r="V91" s="249"/>
      <c r="W91" s="249"/>
      <c r="X91" s="249"/>
      <c r="Y91" s="249"/>
    </row>
    <row r="92" spans="1:25" s="41" customFormat="1">
      <c r="A92" s="234"/>
      <c r="B92" s="1885"/>
      <c r="C92" s="24"/>
      <c r="D92" s="2059"/>
      <c r="E92" s="24"/>
      <c r="F92" s="24"/>
      <c r="G92" s="24"/>
      <c r="H92" s="24"/>
      <c r="I92" s="1048"/>
      <c r="J92" s="2078"/>
      <c r="K92" s="24"/>
      <c r="L92" s="461"/>
      <c r="M92" s="249"/>
      <c r="N92" s="249"/>
      <c r="O92" s="249"/>
      <c r="P92" s="249"/>
      <c r="Q92" s="249"/>
      <c r="R92" s="249"/>
      <c r="T92" s="1836"/>
      <c r="U92" s="249"/>
      <c r="V92" s="249"/>
      <c r="W92" s="249"/>
      <c r="X92" s="249"/>
      <c r="Y92" s="249"/>
    </row>
    <row r="93" spans="1:25" s="41" customFormat="1">
      <c r="A93" s="234"/>
      <c r="B93" s="1885"/>
      <c r="C93" s="24"/>
      <c r="D93" s="2059"/>
      <c r="E93" s="24"/>
      <c r="F93" s="24"/>
      <c r="G93" s="24"/>
      <c r="H93" s="24"/>
      <c r="I93" s="1048"/>
      <c r="J93" s="2078"/>
      <c r="K93" s="24"/>
      <c r="L93" s="461"/>
      <c r="M93" s="249"/>
      <c r="N93" s="249"/>
      <c r="O93" s="249"/>
      <c r="P93" s="249"/>
      <c r="Q93" s="249"/>
      <c r="R93" s="249"/>
      <c r="T93" s="1836"/>
      <c r="U93" s="249"/>
      <c r="V93" s="249"/>
      <c r="W93" s="249"/>
      <c r="X93" s="249"/>
      <c r="Y93" s="249"/>
    </row>
    <row r="94" spans="1:25" s="41" customFormat="1">
      <c r="A94" s="234"/>
      <c r="B94" s="1885"/>
      <c r="C94" s="24"/>
      <c r="D94" s="2059"/>
      <c r="E94" s="24"/>
      <c r="F94" s="24"/>
      <c r="G94" s="24"/>
      <c r="H94" s="24"/>
      <c r="I94" s="1048"/>
      <c r="J94" s="2078"/>
      <c r="K94" s="24"/>
      <c r="L94" s="461"/>
      <c r="M94" s="249"/>
      <c r="N94" s="249"/>
      <c r="O94" s="249"/>
      <c r="P94" s="249"/>
      <c r="Q94" s="249"/>
      <c r="R94" s="249"/>
      <c r="T94" s="1836"/>
      <c r="U94" s="249"/>
      <c r="V94" s="249"/>
      <c r="W94" s="249"/>
      <c r="X94" s="249"/>
      <c r="Y94" s="249"/>
    </row>
    <row r="95" spans="1:25" s="41" customFormat="1">
      <c r="A95" s="234"/>
      <c r="B95" s="1885"/>
      <c r="C95" s="24"/>
      <c r="D95" s="2059"/>
      <c r="E95" s="24"/>
      <c r="F95" s="24"/>
      <c r="G95" s="24"/>
      <c r="H95" s="24"/>
      <c r="I95" s="1048"/>
      <c r="J95" s="2078"/>
      <c r="K95" s="24"/>
      <c r="L95" s="461"/>
      <c r="M95" s="249"/>
      <c r="N95" s="249"/>
      <c r="O95" s="249"/>
      <c r="P95" s="249"/>
      <c r="Q95" s="249"/>
      <c r="R95" s="249"/>
      <c r="T95" s="1836"/>
      <c r="U95" s="249"/>
      <c r="V95" s="249"/>
      <c r="W95" s="249"/>
      <c r="X95" s="249"/>
      <c r="Y95" s="249"/>
    </row>
    <row r="96" spans="1:25" s="41" customFormat="1">
      <c r="A96" s="234"/>
      <c r="B96" s="1885"/>
      <c r="C96" s="24"/>
      <c r="D96" s="2059"/>
      <c r="E96" s="24"/>
      <c r="F96" s="24"/>
      <c r="G96" s="24"/>
      <c r="H96" s="24"/>
      <c r="I96" s="1048"/>
      <c r="J96" s="2078"/>
      <c r="K96" s="24"/>
      <c r="L96" s="461"/>
      <c r="M96" s="249"/>
      <c r="N96" s="249"/>
      <c r="O96" s="249"/>
      <c r="P96" s="249"/>
      <c r="Q96" s="249"/>
      <c r="R96" s="249"/>
      <c r="T96" s="1836"/>
      <c r="U96" s="249"/>
      <c r="V96" s="249"/>
      <c r="W96" s="249"/>
      <c r="X96" s="249"/>
      <c r="Y96" s="249"/>
    </row>
    <row r="97" spans="1:25" s="41" customFormat="1">
      <c r="A97" s="234"/>
      <c r="B97" s="1885"/>
      <c r="C97" s="24"/>
      <c r="D97" s="2059"/>
      <c r="E97" s="24"/>
      <c r="F97" s="24"/>
      <c r="G97" s="24"/>
      <c r="H97" s="24"/>
      <c r="I97" s="1048"/>
      <c r="J97" s="2078"/>
      <c r="K97" s="24"/>
      <c r="L97" s="461"/>
      <c r="M97" s="249"/>
      <c r="N97" s="249"/>
      <c r="O97" s="249"/>
      <c r="P97" s="249"/>
      <c r="Q97" s="249"/>
      <c r="R97" s="249"/>
      <c r="T97" s="1836"/>
      <c r="U97" s="249"/>
      <c r="V97" s="249"/>
      <c r="W97" s="249"/>
      <c r="X97" s="249"/>
      <c r="Y97" s="249"/>
    </row>
    <row r="98" spans="1:25" s="41" customFormat="1" ht="26.25" customHeight="1">
      <c r="A98" s="2596" t="s">
        <v>4855</v>
      </c>
      <c r="B98" s="2597"/>
      <c r="C98" s="2597"/>
      <c r="D98" s="2597"/>
      <c r="E98" s="2597"/>
      <c r="F98" s="2597"/>
      <c r="G98" s="2597"/>
      <c r="H98" s="2597"/>
      <c r="I98" s="2597"/>
      <c r="J98" s="2597"/>
      <c r="K98" s="2597"/>
      <c r="L98" s="2598"/>
      <c r="M98" s="249"/>
      <c r="N98" s="249"/>
      <c r="O98" s="249"/>
      <c r="P98" s="249"/>
      <c r="Q98" s="249"/>
      <c r="R98" s="249"/>
      <c r="T98" s="1836"/>
      <c r="U98" s="249"/>
      <c r="V98" s="249"/>
      <c r="W98" s="249"/>
      <c r="X98" s="249"/>
      <c r="Y98" s="249"/>
    </row>
    <row r="99" spans="1:25" s="41" customFormat="1">
      <c r="A99" s="234" t="s">
        <v>4101</v>
      </c>
      <c r="B99" s="1885">
        <v>45832</v>
      </c>
      <c r="C99" s="24"/>
      <c r="D99" s="2059"/>
      <c r="E99" s="24">
        <v>21412</v>
      </c>
      <c r="F99" s="24" t="s">
        <v>1115</v>
      </c>
      <c r="G99" s="24">
        <v>5688</v>
      </c>
      <c r="H99" s="24" t="s">
        <v>4123</v>
      </c>
      <c r="I99" s="1048">
        <v>10</v>
      </c>
      <c r="J99" s="2078" t="s">
        <v>4855</v>
      </c>
      <c r="K99" s="24"/>
      <c r="L99" s="461"/>
      <c r="M99" s="249"/>
      <c r="N99" s="249"/>
      <c r="O99" s="249"/>
      <c r="P99" s="249"/>
      <c r="Q99" s="249"/>
      <c r="R99" s="249"/>
      <c r="T99" s="1836"/>
      <c r="U99" s="249"/>
      <c r="V99" s="249"/>
      <c r="W99" s="249"/>
      <c r="X99" s="249"/>
      <c r="Y99" s="249"/>
    </row>
    <row r="100" spans="1:25" s="41" customFormat="1">
      <c r="A100" s="234" t="s">
        <v>4120</v>
      </c>
      <c r="B100" s="1885">
        <v>45832</v>
      </c>
      <c r="C100" s="24"/>
      <c r="D100" s="2059"/>
      <c r="E100" s="24">
        <v>21461</v>
      </c>
      <c r="F100" s="24" t="s">
        <v>1115</v>
      </c>
      <c r="G100" s="24">
        <v>5688</v>
      </c>
      <c r="H100" s="24" t="s">
        <v>4123</v>
      </c>
      <c r="I100" s="1048">
        <v>50</v>
      </c>
      <c r="J100" s="2078" t="s">
        <v>4855</v>
      </c>
      <c r="K100" s="24"/>
      <c r="L100" s="461" t="s">
        <v>4404</v>
      </c>
      <c r="M100" s="249"/>
      <c r="N100" s="249"/>
      <c r="O100" s="249"/>
      <c r="P100" s="249"/>
      <c r="Q100" s="249"/>
      <c r="R100" s="249"/>
      <c r="T100" s="1836"/>
      <c r="U100" s="249"/>
      <c r="V100" s="249"/>
      <c r="W100" s="249"/>
      <c r="X100" s="249"/>
      <c r="Y100" s="249"/>
    </row>
    <row r="101" spans="1:25" s="41" customFormat="1">
      <c r="A101" s="234"/>
      <c r="B101" s="1885"/>
      <c r="C101" s="24"/>
      <c r="D101" s="2059"/>
      <c r="E101" s="24"/>
      <c r="F101" s="24"/>
      <c r="G101" s="24"/>
      <c r="H101" s="24"/>
      <c r="I101" s="1048"/>
      <c r="J101" s="2078"/>
      <c r="K101" s="24"/>
      <c r="L101" s="461"/>
      <c r="M101" s="249"/>
      <c r="N101" s="249"/>
      <c r="O101" s="249"/>
      <c r="P101" s="249"/>
      <c r="Q101" s="249"/>
      <c r="R101" s="249"/>
      <c r="T101" s="1836"/>
      <c r="U101" s="249"/>
      <c r="V101" s="249"/>
      <c r="W101" s="249"/>
      <c r="X101" s="249"/>
      <c r="Y101" s="249"/>
    </row>
    <row r="102" spans="1:25" s="41" customFormat="1">
      <c r="A102" s="234" t="s">
        <v>4120</v>
      </c>
      <c r="B102" s="1885">
        <v>45832</v>
      </c>
      <c r="C102" s="24"/>
      <c r="D102" s="2059"/>
      <c r="E102" s="24">
        <v>21462</v>
      </c>
      <c r="F102" s="24" t="s">
        <v>1221</v>
      </c>
      <c r="G102" s="24">
        <v>5643</v>
      </c>
      <c r="H102" s="24" t="s">
        <v>4115</v>
      </c>
      <c r="I102" s="1048">
        <v>300</v>
      </c>
      <c r="J102" s="2078" t="s">
        <v>4855</v>
      </c>
      <c r="K102" s="24"/>
      <c r="L102" s="461" t="s">
        <v>4405</v>
      </c>
      <c r="M102" s="249"/>
      <c r="N102" s="249"/>
      <c r="O102" s="249"/>
      <c r="P102" s="249"/>
      <c r="Q102" s="249"/>
      <c r="R102" s="249"/>
      <c r="T102" s="1836"/>
      <c r="U102" s="249"/>
      <c r="V102" s="249"/>
      <c r="W102" s="249"/>
      <c r="X102" s="249"/>
      <c r="Y102" s="249"/>
    </row>
    <row r="103" spans="1:25" s="41" customFormat="1">
      <c r="A103" s="234" t="s">
        <v>4101</v>
      </c>
      <c r="B103" s="1885">
        <v>45832</v>
      </c>
      <c r="C103" s="24"/>
      <c r="D103" s="2059"/>
      <c r="E103" s="24">
        <v>21489</v>
      </c>
      <c r="F103" s="24" t="s">
        <v>1221</v>
      </c>
      <c r="G103" s="24">
        <v>5643</v>
      </c>
      <c r="H103" s="24" t="s">
        <v>4115</v>
      </c>
      <c r="I103" s="1048">
        <v>100</v>
      </c>
      <c r="J103" s="2078" t="s">
        <v>4855</v>
      </c>
      <c r="K103" s="24"/>
      <c r="L103" s="461" t="s">
        <v>4625</v>
      </c>
      <c r="M103" s="249"/>
      <c r="N103" s="249"/>
      <c r="O103" s="249"/>
      <c r="P103" s="249"/>
      <c r="Q103" s="249"/>
      <c r="R103" s="249"/>
      <c r="T103" s="1836"/>
      <c r="U103" s="249"/>
      <c r="V103" s="249"/>
      <c r="W103" s="249"/>
      <c r="X103" s="249"/>
      <c r="Y103" s="249"/>
    </row>
    <row r="104" spans="1:25" s="41" customFormat="1">
      <c r="A104" s="234" t="s">
        <v>4101</v>
      </c>
      <c r="B104" s="1885">
        <v>45839</v>
      </c>
      <c r="C104" s="24"/>
      <c r="D104" s="2059"/>
      <c r="E104" s="24">
        <v>21490</v>
      </c>
      <c r="F104" s="24" t="s">
        <v>1221</v>
      </c>
      <c r="G104" s="24">
        <v>5643</v>
      </c>
      <c r="H104" s="24" t="s">
        <v>4115</v>
      </c>
      <c r="I104" s="1048">
        <v>100</v>
      </c>
      <c r="J104" s="2078" t="s">
        <v>4855</v>
      </c>
      <c r="K104" s="24"/>
      <c r="L104" s="461" t="s">
        <v>4625</v>
      </c>
      <c r="M104" s="249"/>
      <c r="N104" s="249"/>
      <c r="O104" s="249"/>
      <c r="P104" s="249"/>
      <c r="Q104" s="249"/>
      <c r="R104" s="249"/>
      <c r="T104" s="1836"/>
      <c r="U104" s="249"/>
      <c r="V104" s="249"/>
      <c r="W104" s="249"/>
      <c r="X104" s="249"/>
      <c r="Y104" s="249"/>
    </row>
    <row r="105" spans="1:25" s="41" customFormat="1">
      <c r="A105" s="234"/>
      <c r="B105" s="1885"/>
      <c r="C105" s="24"/>
      <c r="D105" s="2059"/>
      <c r="E105" s="24"/>
      <c r="F105" s="24"/>
      <c r="G105" s="24"/>
      <c r="H105" s="24"/>
      <c r="I105" s="1048"/>
      <c r="J105" s="2078"/>
      <c r="K105" s="24"/>
      <c r="L105" s="461"/>
      <c r="M105" s="249"/>
      <c r="N105" s="249"/>
      <c r="O105" s="249"/>
      <c r="P105" s="249"/>
      <c r="Q105" s="249"/>
      <c r="R105" s="249"/>
      <c r="T105" s="1836"/>
      <c r="U105" s="249"/>
      <c r="V105" s="249"/>
      <c r="W105" s="249"/>
      <c r="X105" s="249"/>
      <c r="Y105" s="249"/>
    </row>
    <row r="106" spans="1:25" s="41" customFormat="1">
      <c r="A106" s="234" t="s">
        <v>4120</v>
      </c>
      <c r="B106" s="1885">
        <v>45832</v>
      </c>
      <c r="C106" s="24"/>
      <c r="D106" s="2059"/>
      <c r="E106" s="24">
        <v>21463</v>
      </c>
      <c r="F106" s="24" t="s">
        <v>4102</v>
      </c>
      <c r="G106" s="24">
        <v>5654</v>
      </c>
      <c r="H106" s="24" t="s">
        <v>4103</v>
      </c>
      <c r="I106" s="1048">
        <v>100</v>
      </c>
      <c r="J106" s="2078" t="s">
        <v>4855</v>
      </c>
      <c r="K106" s="24"/>
      <c r="L106" s="461" t="s">
        <v>4408</v>
      </c>
      <c r="M106" s="249"/>
      <c r="N106" s="249"/>
      <c r="O106" s="249"/>
      <c r="P106" s="249"/>
      <c r="Q106" s="249"/>
      <c r="R106" s="249"/>
      <c r="T106" s="1836"/>
      <c r="U106" s="249"/>
      <c r="V106" s="249"/>
      <c r="W106" s="249"/>
      <c r="X106" s="249"/>
      <c r="Y106" s="249"/>
    </row>
    <row r="107" spans="1:25" s="41" customFormat="1">
      <c r="A107" s="234" t="s">
        <v>4120</v>
      </c>
      <c r="B107" s="1885">
        <v>45839</v>
      </c>
      <c r="C107" s="24"/>
      <c r="D107" s="2059"/>
      <c r="E107" s="24">
        <v>21464</v>
      </c>
      <c r="F107" s="24" t="s">
        <v>4102</v>
      </c>
      <c r="G107" s="24">
        <v>5654</v>
      </c>
      <c r="H107" s="24" t="s">
        <v>4860</v>
      </c>
      <c r="I107" s="1048">
        <v>100</v>
      </c>
      <c r="J107" s="2078" t="s">
        <v>4855</v>
      </c>
      <c r="K107" s="24"/>
      <c r="L107" s="461" t="s">
        <v>4408</v>
      </c>
      <c r="M107" s="249"/>
      <c r="N107" s="249"/>
      <c r="O107" s="249"/>
      <c r="P107" s="249"/>
      <c r="Q107" s="249"/>
      <c r="R107" s="249"/>
      <c r="T107" s="1836"/>
      <c r="U107" s="249"/>
      <c r="V107" s="249"/>
      <c r="W107" s="249"/>
      <c r="X107" s="249"/>
      <c r="Y107" s="249"/>
    </row>
    <row r="108" spans="1:25" s="41" customFormat="1">
      <c r="A108" s="234" t="s">
        <v>4120</v>
      </c>
      <c r="B108" s="1885">
        <v>45846</v>
      </c>
      <c r="C108" s="24"/>
      <c r="D108" s="2059"/>
      <c r="E108" s="24">
        <v>21544</v>
      </c>
      <c r="F108" s="24" t="s">
        <v>4102</v>
      </c>
      <c r="G108" s="24">
        <v>5654</v>
      </c>
      <c r="H108" s="24" t="s">
        <v>4407</v>
      </c>
      <c r="I108" s="1048">
        <v>100</v>
      </c>
      <c r="J108" s="2078" t="s">
        <v>4855</v>
      </c>
      <c r="K108" s="24"/>
      <c r="L108" s="461" t="s">
        <v>4408</v>
      </c>
      <c r="M108" s="249"/>
      <c r="N108" s="249"/>
      <c r="O108" s="249"/>
      <c r="P108" s="249"/>
      <c r="Q108" s="249"/>
      <c r="R108" s="249"/>
      <c r="T108" s="1836"/>
      <c r="U108" s="249"/>
      <c r="V108" s="249"/>
      <c r="W108" s="249"/>
      <c r="X108" s="249"/>
      <c r="Y108" s="249"/>
    </row>
    <row r="109" spans="1:25" s="41" customFormat="1">
      <c r="A109" s="234" t="s">
        <v>4101</v>
      </c>
      <c r="B109" s="1885">
        <v>45835</v>
      </c>
      <c r="C109" s="24"/>
      <c r="D109" s="2059"/>
      <c r="E109" s="24">
        <v>21556</v>
      </c>
      <c r="F109" s="24" t="s">
        <v>4102</v>
      </c>
      <c r="G109" s="24">
        <v>5654</v>
      </c>
      <c r="H109" s="24" t="s">
        <v>4391</v>
      </c>
      <c r="I109" s="1048">
        <v>16</v>
      </c>
      <c r="J109" s="2078" t="s">
        <v>4855</v>
      </c>
      <c r="K109" s="24"/>
      <c r="L109" s="461"/>
      <c r="M109" s="249"/>
      <c r="N109" s="249"/>
      <c r="O109" s="249"/>
      <c r="P109" s="249"/>
      <c r="Q109" s="249"/>
      <c r="R109" s="249"/>
      <c r="T109" s="1836"/>
      <c r="U109" s="249"/>
      <c r="V109" s="249"/>
      <c r="W109" s="249"/>
      <c r="X109" s="249"/>
      <c r="Y109" s="249"/>
    </row>
    <row r="110" spans="1:25" s="41" customFormat="1">
      <c r="A110" s="234"/>
      <c r="B110" s="1885"/>
      <c r="C110" s="24"/>
      <c r="D110" s="2059"/>
      <c r="E110" s="24"/>
      <c r="F110" s="24"/>
      <c r="G110" s="24"/>
      <c r="H110" s="24"/>
      <c r="I110" s="1048"/>
      <c r="J110" s="2078"/>
      <c r="K110" s="24"/>
      <c r="L110" s="461"/>
      <c r="M110" s="249"/>
      <c r="N110" s="249"/>
      <c r="O110" s="249"/>
      <c r="P110" s="249"/>
      <c r="Q110" s="249"/>
      <c r="R110" s="249"/>
      <c r="T110" s="1836"/>
      <c r="U110" s="249"/>
      <c r="V110" s="249"/>
      <c r="W110" s="249"/>
      <c r="X110" s="249"/>
      <c r="Y110" s="249"/>
    </row>
    <row r="111" spans="1:25" s="41" customFormat="1">
      <c r="A111" s="234" t="s">
        <v>4120</v>
      </c>
      <c r="B111" s="1885">
        <v>45832</v>
      </c>
      <c r="C111" s="24"/>
      <c r="D111" s="2059"/>
      <c r="E111" s="24">
        <v>20688</v>
      </c>
      <c r="F111" s="24" t="s">
        <v>1221</v>
      </c>
      <c r="G111" s="24">
        <v>5652</v>
      </c>
      <c r="H111" s="24" t="s">
        <v>4100</v>
      </c>
      <c r="I111" s="1048">
        <v>200</v>
      </c>
      <c r="J111" s="2078" t="s">
        <v>4855</v>
      </c>
      <c r="K111" s="24"/>
      <c r="L111" s="461" t="s">
        <v>4799</v>
      </c>
      <c r="M111" s="249"/>
      <c r="N111" s="249"/>
      <c r="O111" s="249"/>
      <c r="P111" s="249"/>
      <c r="Q111" s="249"/>
      <c r="R111" s="249"/>
      <c r="T111" s="1836"/>
      <c r="U111" s="249"/>
      <c r="V111" s="249"/>
      <c r="W111" s="249"/>
      <c r="X111" s="249"/>
      <c r="Y111" s="249"/>
    </row>
    <row r="112" spans="1:25" s="41" customFormat="1">
      <c r="A112" s="234" t="s">
        <v>4101</v>
      </c>
      <c r="B112" s="1885">
        <v>45832</v>
      </c>
      <c r="C112" s="24"/>
      <c r="D112" s="2059"/>
      <c r="E112" s="24">
        <v>21488</v>
      </c>
      <c r="F112" s="24" t="s">
        <v>1221</v>
      </c>
      <c r="G112" s="24">
        <v>5653</v>
      </c>
      <c r="H112" s="24" t="s">
        <v>4100</v>
      </c>
      <c r="I112" s="1048">
        <v>10</v>
      </c>
      <c r="J112" s="2078" t="s">
        <v>1389</v>
      </c>
      <c r="K112" s="24"/>
      <c r="L112" s="461"/>
      <c r="M112" s="249"/>
      <c r="N112" s="249"/>
      <c r="O112" s="249"/>
      <c r="P112" s="249"/>
      <c r="Q112" s="249"/>
      <c r="R112" s="249"/>
      <c r="T112" s="1836"/>
      <c r="U112" s="249"/>
      <c r="V112" s="249"/>
      <c r="W112" s="249"/>
      <c r="X112" s="249"/>
      <c r="Y112" s="249"/>
    </row>
    <row r="113" spans="1:25" s="41" customFormat="1">
      <c r="A113" s="234" t="s">
        <v>4101</v>
      </c>
      <c r="B113" s="1885">
        <v>45859</v>
      </c>
      <c r="C113" s="24"/>
      <c r="D113" s="2059"/>
      <c r="E113" s="24">
        <v>21557</v>
      </c>
      <c r="F113" s="24" t="s">
        <v>1221</v>
      </c>
      <c r="G113" s="24">
        <v>5653</v>
      </c>
      <c r="H113" s="24" t="s">
        <v>4100</v>
      </c>
      <c r="I113" s="1048">
        <v>10</v>
      </c>
      <c r="J113" s="2078" t="s">
        <v>4855</v>
      </c>
      <c r="K113" s="24"/>
      <c r="L113" s="461"/>
      <c r="M113" s="249"/>
      <c r="N113" s="249"/>
      <c r="O113" s="249"/>
      <c r="P113" s="249"/>
      <c r="Q113" s="249"/>
      <c r="R113" s="249"/>
      <c r="T113" s="1836"/>
      <c r="U113" s="249"/>
      <c r="V113" s="249"/>
      <c r="W113" s="249"/>
      <c r="X113" s="249"/>
      <c r="Y113" s="249"/>
    </row>
    <row r="114" spans="1:25" s="41" customFormat="1">
      <c r="A114" s="234"/>
      <c r="B114" s="1885"/>
      <c r="C114" s="24"/>
      <c r="D114" s="2059"/>
      <c r="E114" s="24"/>
      <c r="F114" s="24"/>
      <c r="G114" s="24"/>
      <c r="H114" s="24"/>
      <c r="I114" s="1048"/>
      <c r="J114" s="2078"/>
      <c r="K114" s="24"/>
      <c r="L114" s="461"/>
      <c r="M114" s="249"/>
      <c r="N114" s="249"/>
      <c r="O114" s="249"/>
      <c r="P114" s="249"/>
      <c r="Q114" s="249"/>
      <c r="R114" s="249"/>
      <c r="T114" s="1836"/>
      <c r="U114" s="249"/>
      <c r="V114" s="249"/>
      <c r="W114" s="249"/>
      <c r="X114" s="249"/>
      <c r="Y114" s="249"/>
    </row>
    <row r="115" spans="1:25" s="41" customFormat="1">
      <c r="A115" s="234" t="s">
        <v>4101</v>
      </c>
      <c r="B115" s="1885">
        <v>45839</v>
      </c>
      <c r="C115" s="24"/>
      <c r="D115" s="2059"/>
      <c r="E115" s="24">
        <v>21533</v>
      </c>
      <c r="F115" s="24" t="s">
        <v>1115</v>
      </c>
      <c r="G115" s="24">
        <v>5644</v>
      </c>
      <c r="H115" s="24" t="s">
        <v>4097</v>
      </c>
      <c r="I115" s="1048">
        <v>54</v>
      </c>
      <c r="J115" s="2078" t="s">
        <v>4855</v>
      </c>
      <c r="K115" s="24"/>
      <c r="L115" s="461" t="s">
        <v>4869</v>
      </c>
      <c r="M115" s="249"/>
      <c r="N115" s="249"/>
      <c r="O115" s="249"/>
      <c r="P115" s="249"/>
      <c r="Q115" s="249"/>
      <c r="R115" s="249"/>
      <c r="T115" s="1836"/>
      <c r="U115" s="249"/>
      <c r="V115" s="249"/>
      <c r="W115" s="249"/>
      <c r="X115" s="249"/>
      <c r="Y115" s="249"/>
    </row>
    <row r="116" spans="1:25" s="41" customFormat="1">
      <c r="A116" s="234"/>
      <c r="B116" s="1885"/>
      <c r="C116" s="24"/>
      <c r="D116" s="2059"/>
      <c r="E116" s="24"/>
      <c r="F116" s="24"/>
      <c r="G116" s="24"/>
      <c r="H116" s="24"/>
      <c r="I116" s="1048"/>
      <c r="J116" s="2078"/>
      <c r="K116" s="24"/>
      <c r="L116" s="461"/>
      <c r="M116" s="249"/>
      <c r="N116" s="249"/>
      <c r="O116" s="249"/>
      <c r="P116" s="249"/>
      <c r="Q116" s="249"/>
      <c r="R116" s="249"/>
      <c r="T116" s="1836"/>
      <c r="U116" s="249"/>
      <c r="V116" s="249"/>
      <c r="W116" s="249"/>
      <c r="X116" s="249"/>
      <c r="Y116" s="249"/>
    </row>
    <row r="117" spans="1:25" s="15" customFormat="1" ht="18.75">
      <c r="A117" s="2564" t="s">
        <v>3486</v>
      </c>
      <c r="B117" s="2565"/>
      <c r="C117" s="2565"/>
      <c r="D117" s="2565"/>
      <c r="E117" s="2565"/>
      <c r="F117" s="2565"/>
      <c r="G117" s="2565"/>
      <c r="H117" s="2565"/>
      <c r="I117" s="2565"/>
      <c r="J117" s="2565"/>
      <c r="K117" s="2565"/>
      <c r="L117" s="2566"/>
      <c r="M117" s="1605"/>
      <c r="N117" s="16"/>
      <c r="O117" s="16"/>
      <c r="P117" s="16"/>
      <c r="Q117" s="16"/>
      <c r="R117" s="16"/>
      <c r="T117" s="16"/>
      <c r="U117" s="16"/>
      <c r="V117" s="16"/>
      <c r="W117" s="16"/>
      <c r="X117" s="16"/>
      <c r="Y117" s="16"/>
    </row>
    <row r="118" spans="1:25" s="41" customFormat="1">
      <c r="A118" s="25" t="s">
        <v>3717</v>
      </c>
      <c r="B118" s="14">
        <v>45769</v>
      </c>
      <c r="C118" s="14">
        <v>45785</v>
      </c>
      <c r="D118" s="166" t="s">
        <v>6</v>
      </c>
      <c r="E118" s="9">
        <v>21106</v>
      </c>
      <c r="F118" s="9" t="s">
        <v>254</v>
      </c>
      <c r="G118" s="9">
        <v>5822</v>
      </c>
      <c r="H118" s="9" t="s">
        <v>19</v>
      </c>
      <c r="I118" s="10">
        <v>60</v>
      </c>
      <c r="J118" s="9"/>
      <c r="K118" s="9"/>
      <c r="L118" s="458"/>
      <c r="M118" s="249"/>
      <c r="N118" s="249"/>
      <c r="O118" s="249"/>
      <c r="P118" s="249"/>
      <c r="Q118" s="249"/>
      <c r="R118" s="249"/>
      <c r="T118" s="1836"/>
      <c r="U118" s="249"/>
      <c r="V118" s="249"/>
      <c r="W118" s="249"/>
      <c r="X118" s="249"/>
      <c r="Y118" s="249"/>
    </row>
    <row r="119" spans="1:25" s="41" customFormat="1">
      <c r="A119" s="25" t="s">
        <v>4144</v>
      </c>
      <c r="B119" s="14">
        <v>45770</v>
      </c>
      <c r="C119" s="14">
        <v>45797</v>
      </c>
      <c r="D119" s="166" t="s">
        <v>6</v>
      </c>
      <c r="E119" s="9">
        <v>21375</v>
      </c>
      <c r="F119" s="9" t="s">
        <v>1221</v>
      </c>
      <c r="G119" s="9">
        <v>5370</v>
      </c>
      <c r="H119" s="9" t="s">
        <v>4217</v>
      </c>
      <c r="I119" s="10" t="s">
        <v>3347</v>
      </c>
      <c r="J119" s="9"/>
      <c r="K119" s="9"/>
      <c r="L119" s="458"/>
      <c r="M119" s="249"/>
      <c r="N119" s="249"/>
      <c r="O119" s="249"/>
      <c r="P119" s="249"/>
      <c r="Q119" s="249"/>
      <c r="R119" s="249"/>
      <c r="T119" s="1836"/>
      <c r="U119" s="249"/>
      <c r="V119" s="249"/>
      <c r="W119" s="249"/>
      <c r="X119" s="249"/>
      <c r="Y119" s="249"/>
    </row>
    <row r="120" spans="1:25" s="41" customFormat="1">
      <c r="A120" s="25"/>
      <c r="B120" s="14"/>
      <c r="C120" s="14">
        <v>45758</v>
      </c>
      <c r="D120" s="166" t="s">
        <v>6</v>
      </c>
      <c r="E120" s="9">
        <v>21191</v>
      </c>
      <c r="F120" s="9" t="s">
        <v>1221</v>
      </c>
      <c r="G120" s="9">
        <v>5369</v>
      </c>
      <c r="H120" s="9" t="s">
        <v>4217</v>
      </c>
      <c r="I120" s="10" t="s">
        <v>849</v>
      </c>
      <c r="J120" s="9" t="s">
        <v>4693</v>
      </c>
      <c r="K120" s="9"/>
      <c r="L120" s="458"/>
      <c r="M120" s="249"/>
      <c r="N120" s="249"/>
      <c r="O120" s="249"/>
      <c r="P120" s="249"/>
      <c r="Q120" s="249"/>
      <c r="R120" s="249"/>
      <c r="T120" s="1836"/>
      <c r="U120" s="249"/>
      <c r="V120" s="249"/>
      <c r="W120" s="249"/>
      <c r="X120" s="249"/>
      <c r="Y120" s="249"/>
    </row>
    <row r="121" spans="1:25" s="41" customFormat="1">
      <c r="A121" s="25" t="s">
        <v>2374</v>
      </c>
      <c r="B121" s="14">
        <v>45786</v>
      </c>
      <c r="C121" s="14">
        <v>45785</v>
      </c>
      <c r="D121" s="166" t="s">
        <v>6</v>
      </c>
      <c r="E121" s="9">
        <v>21233</v>
      </c>
      <c r="F121" s="9" t="s">
        <v>1221</v>
      </c>
      <c r="G121" s="9">
        <v>4491</v>
      </c>
      <c r="H121" s="9" t="s">
        <v>2456</v>
      </c>
      <c r="I121" s="10">
        <v>2400</v>
      </c>
      <c r="J121" s="9" t="s">
        <v>3333</v>
      </c>
      <c r="K121" s="9"/>
      <c r="L121" s="458"/>
      <c r="M121" s="249"/>
      <c r="N121" s="249"/>
      <c r="O121" s="249"/>
      <c r="P121" s="249"/>
      <c r="Q121" s="249"/>
      <c r="R121" s="249"/>
      <c r="T121" s="1836"/>
      <c r="U121" s="249"/>
      <c r="V121" s="249"/>
      <c r="W121" s="249"/>
      <c r="X121" s="249"/>
      <c r="Y121" s="249"/>
    </row>
    <row r="122" spans="1:25" s="41" customFormat="1">
      <c r="A122" s="25" t="s">
        <v>2374</v>
      </c>
      <c r="B122" s="14">
        <v>45807</v>
      </c>
      <c r="C122" s="14">
        <v>45785</v>
      </c>
      <c r="D122" s="166" t="s">
        <v>6</v>
      </c>
      <c r="E122" s="9">
        <v>21309</v>
      </c>
      <c r="F122" s="9" t="s">
        <v>1221</v>
      </c>
      <c r="G122" s="9">
        <v>4491</v>
      </c>
      <c r="H122" s="9" t="s">
        <v>2456</v>
      </c>
      <c r="I122" s="10">
        <v>1000</v>
      </c>
      <c r="J122" s="9" t="s">
        <v>3333</v>
      </c>
      <c r="K122" s="9"/>
      <c r="L122" s="458"/>
      <c r="M122" s="249"/>
      <c r="N122" s="249"/>
      <c r="O122" s="249"/>
      <c r="P122" s="249"/>
      <c r="Q122" s="249"/>
      <c r="R122" s="249"/>
      <c r="T122" s="1836"/>
      <c r="U122" s="249"/>
      <c r="V122" s="249"/>
      <c r="W122" s="249"/>
      <c r="X122" s="249"/>
      <c r="Y122" s="249"/>
    </row>
    <row r="123" spans="1:25" s="41" customFormat="1">
      <c r="A123" s="25" t="s">
        <v>2374</v>
      </c>
      <c r="B123" s="14">
        <v>45820</v>
      </c>
      <c r="C123" s="14">
        <v>45785</v>
      </c>
      <c r="D123" s="166" t="s">
        <v>6</v>
      </c>
      <c r="E123" s="9">
        <v>21439</v>
      </c>
      <c r="F123" s="9" t="s">
        <v>1221</v>
      </c>
      <c r="G123" s="9">
        <v>4491</v>
      </c>
      <c r="H123" s="9" t="s">
        <v>2456</v>
      </c>
      <c r="I123" s="10">
        <v>1000</v>
      </c>
      <c r="J123" s="9"/>
      <c r="K123" s="9"/>
      <c r="L123" s="458"/>
      <c r="M123" s="249"/>
      <c r="N123" s="249"/>
      <c r="O123" s="249"/>
      <c r="P123" s="249"/>
      <c r="Q123" s="249"/>
      <c r="R123" s="249"/>
      <c r="T123" s="1836"/>
      <c r="U123" s="249"/>
      <c r="V123" s="249"/>
      <c r="W123" s="249"/>
      <c r="X123" s="249"/>
      <c r="Y123" s="249"/>
    </row>
    <row r="124" spans="1:25" s="41" customFormat="1">
      <c r="A124" s="25" t="s">
        <v>2165</v>
      </c>
      <c r="B124" s="14">
        <v>45793</v>
      </c>
      <c r="C124" s="14">
        <v>45786</v>
      </c>
      <c r="D124" s="166" t="s">
        <v>6</v>
      </c>
      <c r="E124" s="9">
        <v>21338</v>
      </c>
      <c r="F124" s="9" t="s">
        <v>1115</v>
      </c>
      <c r="G124" s="9">
        <v>5874</v>
      </c>
      <c r="H124" s="9" t="s">
        <v>4364</v>
      </c>
      <c r="I124" s="10">
        <v>95518</v>
      </c>
      <c r="J124" s="9" t="s">
        <v>4834</v>
      </c>
      <c r="K124" s="9" t="s">
        <v>4835</v>
      </c>
      <c r="L124" s="458"/>
      <c r="M124" s="249"/>
      <c r="N124" s="249"/>
      <c r="O124" s="249"/>
      <c r="P124" s="249"/>
      <c r="Q124" s="249"/>
      <c r="R124" s="249"/>
      <c r="T124" s="1836"/>
      <c r="U124" s="249"/>
      <c r="V124" s="249"/>
      <c r="W124" s="249"/>
      <c r="X124" s="249"/>
      <c r="Y124" s="249"/>
    </row>
    <row r="125" spans="1:25" s="41" customFormat="1">
      <c r="A125" s="25" t="s">
        <v>4838</v>
      </c>
      <c r="B125" s="14">
        <v>45800</v>
      </c>
      <c r="C125" s="14">
        <v>45797</v>
      </c>
      <c r="D125" s="166" t="s">
        <v>6</v>
      </c>
      <c r="E125" s="9">
        <v>21339</v>
      </c>
      <c r="F125" s="9" t="s">
        <v>1115</v>
      </c>
      <c r="G125" s="9">
        <v>5885</v>
      </c>
      <c r="H125" s="9" t="s">
        <v>4364</v>
      </c>
      <c r="I125" s="10">
        <v>6</v>
      </c>
      <c r="J125" s="9"/>
      <c r="K125" s="9"/>
      <c r="L125" s="458"/>
      <c r="M125" s="249"/>
      <c r="N125" s="249"/>
      <c r="O125" s="249"/>
      <c r="P125" s="249"/>
      <c r="Q125" s="249"/>
      <c r="R125" s="249"/>
      <c r="T125" s="1836"/>
      <c r="U125" s="249"/>
      <c r="V125" s="249"/>
      <c r="W125" s="249"/>
      <c r="X125" s="249"/>
      <c r="Y125" s="249"/>
    </row>
    <row r="126" spans="1:25" s="41" customFormat="1">
      <c r="A126" s="25" t="s">
        <v>1303</v>
      </c>
      <c r="B126" s="14">
        <v>45785</v>
      </c>
      <c r="C126" s="14">
        <v>45777</v>
      </c>
      <c r="D126" s="166" t="s">
        <v>6</v>
      </c>
      <c r="E126" s="9">
        <v>21299</v>
      </c>
      <c r="F126" s="9" t="s">
        <v>1221</v>
      </c>
      <c r="G126" s="9">
        <v>3624</v>
      </c>
      <c r="H126" s="9" t="s">
        <v>63</v>
      </c>
      <c r="I126" s="10">
        <v>32</v>
      </c>
      <c r="J126" s="9"/>
      <c r="K126" s="9"/>
      <c r="L126" s="458"/>
      <c r="M126" s="249"/>
      <c r="N126" s="249"/>
      <c r="O126" s="249"/>
      <c r="P126" s="249"/>
      <c r="Q126" s="249"/>
      <c r="R126" s="249"/>
      <c r="T126" s="1836"/>
      <c r="U126" s="249"/>
      <c r="V126" s="249"/>
      <c r="W126" s="249"/>
      <c r="X126" s="249"/>
      <c r="Y126" s="249"/>
    </row>
    <row r="127" spans="1:25" s="41" customFormat="1">
      <c r="A127" s="25" t="s">
        <v>1303</v>
      </c>
      <c r="B127" s="14">
        <v>45786</v>
      </c>
      <c r="C127" s="14">
        <v>45783</v>
      </c>
      <c r="D127" s="166" t="s">
        <v>6</v>
      </c>
      <c r="E127" s="9">
        <v>21299</v>
      </c>
      <c r="F127" s="9" t="s">
        <v>1221</v>
      </c>
      <c r="G127" s="9">
        <v>3625</v>
      </c>
      <c r="H127" s="9" t="s">
        <v>4850</v>
      </c>
      <c r="I127" s="10">
        <v>118</v>
      </c>
      <c r="J127" s="9"/>
      <c r="K127" s="9"/>
      <c r="L127" s="458"/>
      <c r="M127" s="249"/>
      <c r="N127" s="249"/>
      <c r="O127" s="249"/>
      <c r="P127" s="249"/>
      <c r="Q127" s="249"/>
      <c r="R127" s="249"/>
      <c r="T127" s="1836"/>
      <c r="U127" s="249"/>
      <c r="V127" s="249"/>
      <c r="W127" s="249"/>
      <c r="X127" s="249"/>
      <c r="Y127" s="249"/>
    </row>
    <row r="128" spans="1:25" s="41" customFormat="1">
      <c r="A128" s="596" t="s">
        <v>4665</v>
      </c>
      <c r="B128" s="1774">
        <v>45796</v>
      </c>
      <c r="C128" s="597" t="s">
        <v>4847</v>
      </c>
      <c r="D128" s="2087"/>
      <c r="E128" s="597">
        <v>21339</v>
      </c>
      <c r="F128" s="597" t="s">
        <v>1221</v>
      </c>
      <c r="G128" s="597">
        <v>5710</v>
      </c>
      <c r="H128" s="597" t="s">
        <v>4666</v>
      </c>
      <c r="I128" s="1775" t="s">
        <v>1748</v>
      </c>
      <c r="J128" s="597" t="s">
        <v>4665</v>
      </c>
      <c r="K128" s="597" t="s">
        <v>4837</v>
      </c>
      <c r="L128" s="599" t="s">
        <v>2874</v>
      </c>
      <c r="M128" s="249"/>
      <c r="N128" s="249"/>
      <c r="O128" s="249"/>
      <c r="P128" s="249"/>
      <c r="Q128" s="249"/>
      <c r="R128" s="249"/>
      <c r="T128" s="1836"/>
      <c r="U128" s="249"/>
      <c r="V128" s="249"/>
      <c r="W128" s="249"/>
      <c r="X128" s="249"/>
      <c r="Y128" s="249"/>
    </row>
    <row r="129" spans="1:25" s="41" customFormat="1">
      <c r="A129" s="25" t="s">
        <v>1303</v>
      </c>
      <c r="B129" s="14">
        <v>45790</v>
      </c>
      <c r="C129" s="14">
        <v>45789</v>
      </c>
      <c r="D129" s="166" t="s">
        <v>6</v>
      </c>
      <c r="E129" s="9">
        <v>21347</v>
      </c>
      <c r="F129" s="9" t="s">
        <v>1221</v>
      </c>
      <c r="G129" s="9">
        <v>5209</v>
      </c>
      <c r="H129" s="9" t="s">
        <v>521</v>
      </c>
      <c r="I129" s="10">
        <v>47</v>
      </c>
      <c r="J129" s="9"/>
      <c r="K129" s="9"/>
      <c r="L129" s="458"/>
      <c r="M129" s="249"/>
      <c r="N129" s="249"/>
      <c r="O129" s="249"/>
      <c r="P129" s="249"/>
      <c r="Q129" s="249"/>
      <c r="R129" s="249"/>
      <c r="T129" s="1836"/>
      <c r="U129" s="249"/>
      <c r="V129" s="249"/>
      <c r="W129" s="249"/>
      <c r="X129" s="249"/>
      <c r="Y129" s="249"/>
    </row>
    <row r="130" spans="1:25" s="41" customFormat="1">
      <c r="A130" s="25" t="s">
        <v>4853</v>
      </c>
      <c r="B130" s="14">
        <v>45803</v>
      </c>
      <c r="C130" s="14">
        <v>45798</v>
      </c>
      <c r="D130" s="166" t="s">
        <v>6</v>
      </c>
      <c r="E130" s="9">
        <v>21390</v>
      </c>
      <c r="F130" s="9" t="s">
        <v>1115</v>
      </c>
      <c r="G130" s="9">
        <v>5880</v>
      </c>
      <c r="H130" s="9" t="s">
        <v>127</v>
      </c>
      <c r="I130" s="10">
        <v>5</v>
      </c>
      <c r="J130" s="9"/>
      <c r="K130" s="9"/>
      <c r="L130" s="458"/>
      <c r="M130" s="249"/>
      <c r="N130" s="249"/>
      <c r="O130" s="249"/>
      <c r="P130" s="249"/>
      <c r="Q130" s="249"/>
      <c r="R130" s="249"/>
      <c r="T130" s="1836"/>
      <c r="U130" s="249"/>
      <c r="V130" s="249"/>
      <c r="W130" s="249"/>
      <c r="X130" s="249"/>
      <c r="Y130" s="249"/>
    </row>
    <row r="131" spans="1:25" s="41" customFormat="1">
      <c r="A131" s="25" t="s">
        <v>4854</v>
      </c>
      <c r="B131" s="14">
        <v>45793</v>
      </c>
      <c r="C131" s="14">
        <v>45796</v>
      </c>
      <c r="D131" s="166" t="s">
        <v>6</v>
      </c>
      <c r="E131" s="9">
        <v>21404</v>
      </c>
      <c r="F131" s="9" t="s">
        <v>1115</v>
      </c>
      <c r="G131" s="9">
        <v>5884</v>
      </c>
      <c r="H131" s="9" t="s">
        <v>4364</v>
      </c>
      <c r="I131" s="10">
        <v>10</v>
      </c>
      <c r="J131" s="9"/>
      <c r="K131" s="9"/>
      <c r="L131" s="458"/>
      <c r="M131" s="249"/>
      <c r="N131" s="249"/>
      <c r="O131" s="249"/>
      <c r="P131" s="249"/>
      <c r="Q131" s="249"/>
      <c r="R131" s="249"/>
      <c r="T131" s="1836"/>
      <c r="U131" s="249"/>
      <c r="V131" s="249"/>
      <c r="W131" s="249"/>
      <c r="X131" s="249"/>
      <c r="Y131" s="249"/>
    </row>
    <row r="132" spans="1:25" s="41" customFormat="1">
      <c r="A132" s="25" t="s">
        <v>4857</v>
      </c>
      <c r="B132" s="14">
        <v>45793</v>
      </c>
      <c r="C132" s="14">
        <v>45796</v>
      </c>
      <c r="D132" s="166" t="s">
        <v>6</v>
      </c>
      <c r="E132" s="9">
        <v>21444</v>
      </c>
      <c r="F132" s="9" t="s">
        <v>1115</v>
      </c>
      <c r="G132" s="9">
        <v>5888</v>
      </c>
      <c r="H132" s="9" t="s">
        <v>4364</v>
      </c>
      <c r="I132" s="10">
        <v>10</v>
      </c>
      <c r="J132" s="9"/>
      <c r="K132" s="9"/>
      <c r="L132" s="458"/>
      <c r="M132" s="249"/>
      <c r="N132" s="249"/>
      <c r="O132" s="249"/>
      <c r="P132" s="249"/>
      <c r="Q132" s="249"/>
      <c r="R132" s="249"/>
      <c r="T132" s="1836"/>
      <c r="U132" s="249"/>
      <c r="V132" s="249"/>
      <c r="W132" s="249"/>
      <c r="X132" s="249"/>
      <c r="Y132" s="249"/>
    </row>
    <row r="133" spans="1:25" s="41" customFormat="1">
      <c r="A133" s="25" t="s">
        <v>4875</v>
      </c>
      <c r="B133" s="14">
        <v>45797</v>
      </c>
      <c r="C133" s="14">
        <v>45797</v>
      </c>
      <c r="D133" s="166" t="s">
        <v>6</v>
      </c>
      <c r="E133" s="9">
        <v>21416</v>
      </c>
      <c r="F133" s="9" t="s">
        <v>1115</v>
      </c>
      <c r="G133" s="9">
        <v>5678</v>
      </c>
      <c r="H133" s="9" t="s">
        <v>4364</v>
      </c>
      <c r="I133" s="10">
        <v>2</v>
      </c>
      <c r="J133" s="9" t="s">
        <v>1275</v>
      </c>
      <c r="K133" s="9"/>
      <c r="L133" s="458"/>
      <c r="M133" s="249"/>
      <c r="N133" s="249"/>
      <c r="O133" s="249"/>
      <c r="P133" s="249"/>
      <c r="Q133" s="249"/>
      <c r="R133" s="249"/>
      <c r="T133" s="1836"/>
      <c r="U133" s="249"/>
      <c r="V133" s="249"/>
      <c r="W133" s="249"/>
      <c r="X133" s="249"/>
      <c r="Y133" s="249"/>
    </row>
    <row r="134" spans="1:25" s="41" customFormat="1">
      <c r="A134" s="25" t="s">
        <v>529</v>
      </c>
      <c r="B134" s="14">
        <v>45800</v>
      </c>
      <c r="C134" s="14">
        <v>45798</v>
      </c>
      <c r="D134" s="166" t="s">
        <v>6</v>
      </c>
      <c r="E134" s="9">
        <v>21506</v>
      </c>
      <c r="F134" s="9" t="s">
        <v>1115</v>
      </c>
      <c r="G134" s="9">
        <v>5777</v>
      </c>
      <c r="H134" s="9" t="s">
        <v>127</v>
      </c>
      <c r="I134" s="10">
        <v>5</v>
      </c>
      <c r="J134" s="9" t="s">
        <v>4862</v>
      </c>
      <c r="K134" s="9"/>
      <c r="L134" s="458"/>
      <c r="M134" s="249"/>
      <c r="N134" s="249"/>
      <c r="O134" s="249"/>
      <c r="P134" s="249"/>
      <c r="Q134" s="249"/>
      <c r="R134" s="249"/>
      <c r="T134" s="1836"/>
      <c r="U134" s="249"/>
      <c r="V134" s="249"/>
      <c r="W134" s="249"/>
      <c r="X134" s="249"/>
      <c r="Y134" s="249"/>
    </row>
    <row r="135" spans="1:25" s="41" customFormat="1">
      <c r="A135" s="25"/>
      <c r="B135" s="14"/>
      <c r="C135" s="9"/>
      <c r="D135" s="166" t="s">
        <v>6</v>
      </c>
      <c r="E135" s="9"/>
      <c r="F135" s="9" t="s">
        <v>1115</v>
      </c>
      <c r="G135" s="9">
        <v>5778</v>
      </c>
      <c r="H135" s="9" t="s">
        <v>127</v>
      </c>
      <c r="I135" s="10">
        <v>8</v>
      </c>
      <c r="J135" s="9" t="s">
        <v>4862</v>
      </c>
      <c r="K135" s="9"/>
      <c r="L135" s="458"/>
      <c r="M135" s="249"/>
      <c r="N135" s="249"/>
      <c r="O135" s="249"/>
      <c r="P135" s="249"/>
      <c r="Q135" s="249"/>
      <c r="R135" s="249"/>
      <c r="T135" s="1836"/>
      <c r="U135" s="249"/>
      <c r="V135" s="249"/>
      <c r="W135" s="249"/>
      <c r="X135" s="249"/>
      <c r="Y135" s="249"/>
    </row>
    <row r="136" spans="1:25" s="41" customFormat="1">
      <c r="A136" s="25"/>
      <c r="B136" s="14"/>
      <c r="C136" s="9"/>
      <c r="D136" s="166" t="s">
        <v>6</v>
      </c>
      <c r="E136" s="9"/>
      <c r="F136" s="9" t="s">
        <v>1115</v>
      </c>
      <c r="G136" s="9">
        <v>5893</v>
      </c>
      <c r="H136" s="9" t="s">
        <v>127</v>
      </c>
      <c r="I136" s="10">
        <v>6</v>
      </c>
      <c r="J136" s="9" t="s">
        <v>4862</v>
      </c>
      <c r="K136" s="9"/>
      <c r="L136" s="458"/>
      <c r="M136" s="249"/>
      <c r="N136" s="249"/>
      <c r="O136" s="249"/>
      <c r="P136" s="249"/>
      <c r="Q136" s="249"/>
      <c r="R136" s="249"/>
      <c r="T136" s="1836"/>
      <c r="U136" s="249"/>
      <c r="V136" s="249"/>
      <c r="W136" s="249"/>
      <c r="X136" s="249"/>
      <c r="Y136" s="249"/>
    </row>
    <row r="137" spans="1:25" s="41" customFormat="1">
      <c r="A137" s="25" t="s">
        <v>4863</v>
      </c>
      <c r="B137" s="14">
        <v>45807</v>
      </c>
      <c r="C137" s="14">
        <v>45799</v>
      </c>
      <c r="D137" s="166" t="s">
        <v>6</v>
      </c>
      <c r="E137" s="9">
        <v>21521</v>
      </c>
      <c r="F137" s="9" t="s">
        <v>1115</v>
      </c>
      <c r="G137" s="9">
        <v>5575</v>
      </c>
      <c r="H137" s="9" t="s">
        <v>2208</v>
      </c>
      <c r="I137" s="10" t="s">
        <v>840</v>
      </c>
      <c r="J137" s="9" t="s">
        <v>4641</v>
      </c>
      <c r="K137" s="9"/>
      <c r="L137" s="458"/>
      <c r="M137" s="249"/>
      <c r="N137" s="249"/>
      <c r="O137" s="249"/>
      <c r="P137" s="249"/>
      <c r="Q137" s="249"/>
      <c r="R137" s="249"/>
      <c r="T137" s="1836"/>
      <c r="U137" s="249"/>
      <c r="V137" s="249"/>
      <c r="W137" s="249"/>
      <c r="X137" s="249"/>
      <c r="Y137" s="249"/>
    </row>
    <row r="138" spans="1:25" s="41" customFormat="1">
      <c r="A138" s="25"/>
      <c r="B138" s="14"/>
      <c r="C138" s="9"/>
      <c r="D138" s="166" t="s">
        <v>6</v>
      </c>
      <c r="E138" s="9"/>
      <c r="F138" s="9" t="s">
        <v>1115</v>
      </c>
      <c r="G138" s="9">
        <v>5518</v>
      </c>
      <c r="H138" s="9" t="s">
        <v>2208</v>
      </c>
      <c r="I138" s="10">
        <v>6</v>
      </c>
      <c r="J138" s="9" t="s">
        <v>4641</v>
      </c>
      <c r="K138" s="9"/>
      <c r="L138" s="458"/>
      <c r="M138" s="249"/>
      <c r="N138" s="249"/>
      <c r="O138" s="249"/>
      <c r="P138" s="249"/>
      <c r="Q138" s="249"/>
      <c r="R138" s="249"/>
      <c r="T138" s="1836"/>
      <c r="U138" s="249"/>
      <c r="V138" s="249"/>
      <c r="W138" s="249"/>
      <c r="X138" s="249"/>
      <c r="Y138" s="249"/>
    </row>
    <row r="139" spans="1:25" s="41" customFormat="1">
      <c r="A139" s="25"/>
      <c r="B139" s="14"/>
      <c r="C139" s="9"/>
      <c r="D139" s="166" t="s">
        <v>6</v>
      </c>
      <c r="E139" s="9"/>
      <c r="F139" s="9" t="s">
        <v>1115</v>
      </c>
      <c r="G139" s="9">
        <v>5418</v>
      </c>
      <c r="H139" s="9" t="s">
        <v>2208</v>
      </c>
      <c r="I139" s="10">
        <v>6</v>
      </c>
      <c r="J139" s="9" t="s">
        <v>4641</v>
      </c>
      <c r="K139" s="9"/>
      <c r="L139" s="458"/>
      <c r="M139" s="249"/>
      <c r="N139" s="249"/>
      <c r="O139" s="249"/>
      <c r="P139" s="249"/>
      <c r="Q139" s="249"/>
      <c r="R139" s="249"/>
      <c r="T139" s="1836"/>
      <c r="U139" s="249"/>
      <c r="V139" s="249"/>
      <c r="W139" s="249"/>
      <c r="X139" s="249"/>
      <c r="Y139" s="249"/>
    </row>
    <row r="140" spans="1:25" s="41" customFormat="1">
      <c r="A140" s="25"/>
      <c r="B140" s="14"/>
      <c r="C140" s="9"/>
      <c r="D140" s="166" t="s">
        <v>6</v>
      </c>
      <c r="E140" s="9"/>
      <c r="F140" s="9" t="s">
        <v>1115</v>
      </c>
      <c r="G140" s="9">
        <v>5420</v>
      </c>
      <c r="H140" s="9" t="s">
        <v>2208</v>
      </c>
      <c r="I140" s="10">
        <v>6</v>
      </c>
      <c r="J140" s="9" t="s">
        <v>4641</v>
      </c>
      <c r="K140" s="9"/>
      <c r="L140" s="458"/>
      <c r="M140" s="249"/>
      <c r="N140" s="249"/>
      <c r="O140" s="249"/>
      <c r="P140" s="249"/>
      <c r="Q140" s="249"/>
      <c r="R140" s="249"/>
      <c r="T140" s="1836"/>
      <c r="U140" s="249"/>
      <c r="V140" s="249"/>
      <c r="W140" s="249"/>
      <c r="X140" s="249"/>
      <c r="Y140" s="249"/>
    </row>
    <row r="141" spans="1:25" s="41" customFormat="1">
      <c r="A141" s="25"/>
      <c r="B141" s="14"/>
      <c r="C141" s="9"/>
      <c r="D141" s="166" t="s">
        <v>6</v>
      </c>
      <c r="E141" s="9"/>
      <c r="F141" s="9" t="s">
        <v>1115</v>
      </c>
      <c r="G141" s="9">
        <v>5401</v>
      </c>
      <c r="H141" s="9" t="s">
        <v>2208</v>
      </c>
      <c r="I141" s="10" t="s">
        <v>840</v>
      </c>
      <c r="J141" s="9" t="s">
        <v>4641</v>
      </c>
      <c r="K141" s="9"/>
      <c r="L141" s="458"/>
      <c r="M141" s="249"/>
      <c r="N141" s="249"/>
      <c r="O141" s="249"/>
      <c r="P141" s="249"/>
      <c r="Q141" s="249"/>
      <c r="R141" s="249"/>
      <c r="T141" s="1836"/>
      <c r="U141" s="249"/>
      <c r="V141" s="249"/>
      <c r="W141" s="249"/>
      <c r="X141" s="249"/>
      <c r="Y141" s="249"/>
    </row>
    <row r="142" spans="1:25" s="41" customFormat="1">
      <c r="A142" s="25"/>
      <c r="B142" s="14"/>
      <c r="C142" s="9"/>
      <c r="D142" s="166" t="s">
        <v>6</v>
      </c>
      <c r="E142" s="9"/>
      <c r="F142" s="9" t="s">
        <v>1115</v>
      </c>
      <c r="G142" s="9">
        <v>5421</v>
      </c>
      <c r="H142" s="9" t="s">
        <v>2208</v>
      </c>
      <c r="I142" s="10" t="s">
        <v>840</v>
      </c>
      <c r="J142" s="9" t="s">
        <v>4641</v>
      </c>
      <c r="K142" s="9"/>
      <c r="L142" s="458"/>
      <c r="M142" s="249"/>
      <c r="N142" s="249"/>
      <c r="O142" s="249"/>
      <c r="P142" s="249"/>
      <c r="Q142" s="249"/>
      <c r="R142" s="249"/>
      <c r="T142" s="1836"/>
      <c r="U142" s="249"/>
      <c r="V142" s="249"/>
      <c r="W142" s="249"/>
      <c r="X142" s="249"/>
      <c r="Y142" s="249"/>
    </row>
    <row r="143" spans="1:25" s="41" customFormat="1">
      <c r="A143" s="25"/>
      <c r="B143" s="14"/>
      <c r="C143" s="9"/>
      <c r="D143" s="166" t="s">
        <v>6</v>
      </c>
      <c r="E143" s="9"/>
      <c r="F143" s="9" t="s">
        <v>1115</v>
      </c>
      <c r="G143" s="9">
        <v>5894</v>
      </c>
      <c r="H143" s="9" t="s">
        <v>2208</v>
      </c>
      <c r="I143" s="10">
        <v>6</v>
      </c>
      <c r="J143" s="9" t="s">
        <v>4641</v>
      </c>
      <c r="K143" s="9"/>
      <c r="L143" s="458"/>
      <c r="M143" s="249"/>
      <c r="N143" s="249"/>
      <c r="O143" s="249"/>
      <c r="P143" s="249"/>
      <c r="Q143" s="249"/>
      <c r="R143" s="249"/>
      <c r="T143" s="1836"/>
      <c r="U143" s="249"/>
      <c r="V143" s="249"/>
      <c r="W143" s="249"/>
      <c r="X143" s="249"/>
      <c r="Y143" s="249"/>
    </row>
    <row r="144" spans="1:25" s="41" customFormat="1">
      <c r="A144" s="25"/>
      <c r="B144" s="14"/>
      <c r="C144" s="9"/>
      <c r="D144" s="166" t="s">
        <v>6</v>
      </c>
      <c r="E144" s="9"/>
      <c r="F144" s="9" t="s">
        <v>1115</v>
      </c>
      <c r="G144" s="9">
        <v>5895</v>
      </c>
      <c r="H144" s="9" t="s">
        <v>2208</v>
      </c>
      <c r="I144" s="10" t="s">
        <v>840</v>
      </c>
      <c r="J144" s="9" t="s">
        <v>4641</v>
      </c>
      <c r="K144" s="9"/>
      <c r="L144" s="458"/>
      <c r="M144" s="249"/>
      <c r="N144" s="249"/>
      <c r="O144" s="249"/>
      <c r="P144" s="249"/>
      <c r="Q144" s="249"/>
      <c r="R144" s="249"/>
      <c r="T144" s="1836"/>
      <c r="U144" s="249"/>
      <c r="V144" s="249"/>
      <c r="W144" s="249"/>
      <c r="X144" s="249"/>
      <c r="Y144" s="249"/>
    </row>
    <row r="145" spans="1:25" s="41" customFormat="1">
      <c r="A145" s="25" t="s">
        <v>4120</v>
      </c>
      <c r="B145" s="14">
        <v>45804</v>
      </c>
      <c r="C145" s="9"/>
      <c r="D145" s="166"/>
      <c r="E145" s="9">
        <v>21543</v>
      </c>
      <c r="F145" s="9" t="s">
        <v>1221</v>
      </c>
      <c r="G145" s="9">
        <v>5897</v>
      </c>
      <c r="H145" s="9" t="s">
        <v>4870</v>
      </c>
      <c r="I145" s="1048" t="s">
        <v>984</v>
      </c>
      <c r="J145" s="24" t="s">
        <v>4874</v>
      </c>
      <c r="K145" s="24"/>
      <c r="L145" s="461"/>
      <c r="M145" s="249"/>
      <c r="N145" s="249"/>
      <c r="O145" s="249"/>
      <c r="P145" s="249"/>
      <c r="Q145" s="249"/>
      <c r="R145" s="249"/>
      <c r="T145" s="1836"/>
      <c r="U145" s="249"/>
      <c r="V145" s="249"/>
      <c r="W145" s="249"/>
      <c r="X145" s="249"/>
      <c r="Y145" s="249"/>
    </row>
    <row r="146" spans="1:25" s="41" customFormat="1">
      <c r="A146" s="25" t="s">
        <v>4665</v>
      </c>
      <c r="B146" s="14">
        <v>45804</v>
      </c>
      <c r="C146" s="14">
        <v>45807</v>
      </c>
      <c r="D146" s="166" t="s">
        <v>6</v>
      </c>
      <c r="E146" s="9">
        <v>21548</v>
      </c>
      <c r="F146" s="9" t="s">
        <v>7</v>
      </c>
      <c r="G146" s="9">
        <v>5900</v>
      </c>
      <c r="H146" s="9" t="s">
        <v>4666</v>
      </c>
      <c r="I146" s="10" t="s">
        <v>4873</v>
      </c>
      <c r="J146" s="9" t="s">
        <v>4665</v>
      </c>
      <c r="K146" s="9"/>
      <c r="L146" s="458"/>
      <c r="M146" s="249"/>
      <c r="N146" s="249"/>
      <c r="O146" s="249"/>
      <c r="P146" s="249"/>
      <c r="Q146" s="249"/>
      <c r="R146" s="249"/>
      <c r="T146" s="1836"/>
      <c r="U146" s="249"/>
      <c r="V146" s="249"/>
      <c r="W146" s="249"/>
      <c r="X146" s="249"/>
      <c r="Y146" s="249"/>
    </row>
    <row r="147" spans="1:25" s="41" customFormat="1">
      <c r="A147" s="25" t="s">
        <v>4876</v>
      </c>
      <c r="B147" s="14">
        <v>45807</v>
      </c>
      <c r="C147" s="14">
        <v>45807</v>
      </c>
      <c r="D147" s="166" t="s">
        <v>6</v>
      </c>
      <c r="E147" s="9">
        <v>21570</v>
      </c>
      <c r="F147" s="9" t="s">
        <v>1115</v>
      </c>
      <c r="G147" s="9">
        <v>5902</v>
      </c>
      <c r="H147" s="9" t="s">
        <v>4364</v>
      </c>
      <c r="I147" s="10">
        <v>5</v>
      </c>
      <c r="J147" s="9" t="s">
        <v>4876</v>
      </c>
      <c r="K147" s="9"/>
      <c r="L147" s="458"/>
      <c r="M147" s="249"/>
      <c r="N147" s="249"/>
      <c r="O147" s="249"/>
      <c r="P147" s="249"/>
      <c r="Q147" s="249"/>
      <c r="R147" s="249"/>
      <c r="T147" s="1836"/>
      <c r="U147" s="249"/>
      <c r="V147" s="249"/>
      <c r="W147" s="249"/>
      <c r="X147" s="249"/>
      <c r="Y147" s="249"/>
    </row>
    <row r="148" spans="1:25" s="41" customFormat="1">
      <c r="A148" s="234" t="s">
        <v>4886</v>
      </c>
      <c r="B148" s="1885">
        <v>45832</v>
      </c>
      <c r="C148" s="24"/>
      <c r="D148" s="2059"/>
      <c r="E148" s="24">
        <v>21608</v>
      </c>
      <c r="F148" s="24" t="s">
        <v>2351</v>
      </c>
      <c r="G148" s="24">
        <v>5908</v>
      </c>
      <c r="H148" s="24" t="s">
        <v>530</v>
      </c>
      <c r="I148" s="1048">
        <v>5</v>
      </c>
      <c r="J148" s="24" t="s">
        <v>4887</v>
      </c>
      <c r="K148" s="24"/>
      <c r="L148" s="461"/>
      <c r="M148" s="249"/>
      <c r="N148" s="249"/>
      <c r="O148" s="249"/>
      <c r="P148" s="249"/>
      <c r="Q148" s="249"/>
      <c r="R148" s="249"/>
      <c r="T148" s="1836"/>
      <c r="U148" s="249"/>
      <c r="V148" s="249"/>
      <c r="W148" s="249"/>
      <c r="X148" s="249"/>
      <c r="Y148" s="249"/>
    </row>
    <row r="149" spans="1:25" s="41" customFormat="1">
      <c r="A149" s="234" t="s">
        <v>3295</v>
      </c>
      <c r="B149" s="1885">
        <v>45821</v>
      </c>
      <c r="C149" s="24"/>
      <c r="D149" s="2059"/>
      <c r="E149" s="24">
        <v>21636</v>
      </c>
      <c r="F149" s="24" t="s">
        <v>4891</v>
      </c>
      <c r="G149" s="24">
        <v>5428</v>
      </c>
      <c r="H149" s="24" t="s">
        <v>864</v>
      </c>
      <c r="I149" s="1048">
        <v>2</v>
      </c>
      <c r="J149" s="51"/>
      <c r="K149" s="24"/>
      <c r="L149" s="461"/>
      <c r="M149" s="249"/>
      <c r="N149" s="249"/>
      <c r="O149" s="249"/>
      <c r="P149" s="249"/>
      <c r="Q149" s="249"/>
      <c r="R149" s="249"/>
      <c r="T149" s="1836"/>
      <c r="U149" s="249"/>
      <c r="V149" s="249"/>
      <c r="W149" s="249"/>
      <c r="X149" s="249"/>
      <c r="Y149" s="249"/>
    </row>
    <row r="150" spans="1:25" s="41" customFormat="1">
      <c r="A150" s="234"/>
      <c r="B150" s="1885"/>
      <c r="C150" s="24"/>
      <c r="D150" s="2059"/>
      <c r="E150" s="24"/>
      <c r="F150" s="24"/>
      <c r="G150" s="24"/>
      <c r="H150" s="24"/>
      <c r="I150" s="1048"/>
      <c r="J150" s="24"/>
      <c r="K150" s="24"/>
      <c r="L150" s="461"/>
      <c r="M150" s="249"/>
      <c r="N150" s="249"/>
      <c r="O150" s="249"/>
      <c r="P150" s="249"/>
      <c r="Q150" s="249"/>
      <c r="R150" s="249"/>
      <c r="T150" s="1836"/>
      <c r="U150" s="249"/>
      <c r="V150" s="249"/>
      <c r="W150" s="249"/>
      <c r="X150" s="249"/>
      <c r="Y150" s="249"/>
    </row>
    <row r="151" spans="1:25" s="41" customFormat="1">
      <c r="A151" s="234"/>
      <c r="B151" s="1885"/>
      <c r="C151" s="24"/>
      <c r="D151" s="2059"/>
      <c r="E151" s="24"/>
      <c r="F151" s="24"/>
      <c r="G151" s="24"/>
      <c r="H151" s="24"/>
      <c r="I151" s="1048"/>
      <c r="J151" s="24"/>
      <c r="K151" s="24"/>
      <c r="L151" s="461"/>
      <c r="M151" s="249"/>
      <c r="N151" s="249"/>
      <c r="O151" s="249"/>
      <c r="P151" s="249"/>
      <c r="Q151" s="249"/>
      <c r="R151" s="249"/>
      <c r="T151" s="1836"/>
      <c r="U151" s="249"/>
      <c r="V151" s="249"/>
      <c r="W151" s="249"/>
      <c r="X151" s="249"/>
      <c r="Y151" s="249"/>
    </row>
    <row r="152" spans="1:25" s="41" customFormat="1">
      <c r="A152" s="234"/>
      <c r="B152" s="1885"/>
      <c r="C152" s="24"/>
      <c r="D152" s="2059"/>
      <c r="E152" s="24"/>
      <c r="F152" s="24"/>
      <c r="G152" s="24"/>
      <c r="H152" s="24"/>
      <c r="I152" s="1048"/>
      <c r="J152" s="24"/>
      <c r="K152" s="24"/>
      <c r="L152" s="461"/>
      <c r="M152" s="249"/>
      <c r="N152" s="249"/>
      <c r="O152" s="249"/>
      <c r="P152" s="249"/>
      <c r="Q152" s="249"/>
      <c r="R152" s="249"/>
      <c r="T152" s="1836"/>
      <c r="U152" s="249"/>
      <c r="V152" s="249"/>
      <c r="W152" s="249"/>
      <c r="X152" s="249"/>
      <c r="Y152" s="249"/>
    </row>
    <row r="153" spans="1:25" s="41" customFormat="1">
      <c r="A153" s="234"/>
      <c r="B153" s="1885"/>
      <c r="C153" s="24"/>
      <c r="D153" s="2059"/>
      <c r="E153" s="24"/>
      <c r="F153" s="24"/>
      <c r="G153" s="24"/>
      <c r="H153" s="24"/>
      <c r="I153" s="1048"/>
      <c r="J153" s="24"/>
      <c r="K153" s="24"/>
      <c r="L153" s="461"/>
      <c r="M153" s="249"/>
      <c r="N153" s="249"/>
      <c r="O153" s="249"/>
      <c r="P153" s="249"/>
      <c r="Q153" s="249"/>
      <c r="R153" s="249"/>
      <c r="T153" s="1836"/>
      <c r="U153" s="249"/>
      <c r="V153" s="249"/>
      <c r="W153" s="249"/>
      <c r="X153" s="249"/>
      <c r="Y153" s="249"/>
    </row>
    <row r="154" spans="1:25" s="41" customFormat="1">
      <c r="A154" s="234"/>
      <c r="B154" s="1885"/>
      <c r="C154" s="24"/>
      <c r="D154" s="2059"/>
      <c r="E154" s="24"/>
      <c r="F154" s="24"/>
      <c r="G154" s="24"/>
      <c r="H154" s="24"/>
      <c r="I154" s="1048"/>
      <c r="J154" s="24"/>
      <c r="K154" s="24"/>
      <c r="L154" s="461"/>
      <c r="M154" s="249"/>
      <c r="N154" s="249"/>
      <c r="O154" s="249"/>
      <c r="P154" s="249"/>
      <c r="Q154" s="249"/>
      <c r="R154" s="249"/>
      <c r="T154" s="1836"/>
      <c r="U154" s="249"/>
      <c r="V154" s="249"/>
      <c r="W154" s="249"/>
      <c r="X154" s="249"/>
      <c r="Y154" s="249"/>
    </row>
    <row r="155" spans="1:25" s="41" customFormat="1">
      <c r="A155" s="234"/>
      <c r="B155" s="1885"/>
      <c r="C155" s="24"/>
      <c r="D155" s="2059"/>
      <c r="E155" s="24"/>
      <c r="F155" s="24"/>
      <c r="G155" s="24"/>
      <c r="H155" s="24"/>
      <c r="I155" s="1048"/>
      <c r="J155" s="24"/>
      <c r="K155" s="24"/>
      <c r="L155" s="461"/>
      <c r="M155" s="249"/>
      <c r="N155" s="249"/>
      <c r="O155" s="249"/>
      <c r="P155" s="249"/>
      <c r="Q155" s="249"/>
      <c r="R155" s="249"/>
      <c r="T155" s="1836"/>
      <c r="U155" s="249"/>
      <c r="V155" s="249"/>
      <c r="W155" s="249"/>
      <c r="X155" s="249"/>
      <c r="Y155" s="249"/>
    </row>
    <row r="156" spans="1:25" s="41" customFormat="1">
      <c r="A156" s="234"/>
      <c r="B156" s="1885"/>
      <c r="C156" s="24"/>
      <c r="D156" s="2059"/>
      <c r="E156" s="24"/>
      <c r="F156" s="24"/>
      <c r="G156" s="24"/>
      <c r="H156" s="24"/>
      <c r="I156" s="1048"/>
      <c r="J156" s="24"/>
      <c r="K156" s="24"/>
      <c r="L156" s="461"/>
      <c r="M156" s="249"/>
      <c r="N156" s="249"/>
      <c r="O156" s="249"/>
      <c r="P156" s="249"/>
      <c r="Q156" s="249"/>
      <c r="R156" s="249"/>
      <c r="T156" s="1836"/>
      <c r="U156" s="249"/>
      <c r="V156" s="249"/>
      <c r="W156" s="249"/>
      <c r="X156" s="249"/>
      <c r="Y156" s="249"/>
    </row>
    <row r="157" spans="1:25" s="41" customFormat="1" ht="15">
      <c r="A157" s="2539" t="e">
        <f>SUM(#REF!)</f>
        <v>#REF!</v>
      </c>
      <c r="B157" s="2539"/>
      <c r="C157" s="2539"/>
      <c r="D157" s="2539"/>
      <c r="E157" s="2539"/>
      <c r="F157" s="2539"/>
      <c r="G157" s="2539"/>
      <c r="H157" s="2539"/>
      <c r="I157" s="2539"/>
      <c r="J157" s="2539"/>
      <c r="K157" s="2539"/>
      <c r="L157" s="2539"/>
      <c r="M157" s="249"/>
      <c r="N157" s="249"/>
      <c r="O157" s="249"/>
      <c r="P157" s="249"/>
      <c r="Q157" s="249"/>
      <c r="R157" s="249"/>
      <c r="T157" s="1836"/>
      <c r="U157" s="249"/>
      <c r="V157" s="249"/>
      <c r="W157" s="249"/>
      <c r="X157" s="249"/>
      <c r="Y157" s="249"/>
    </row>
    <row r="158" spans="1:25" s="41" customFormat="1" ht="18.75">
      <c r="A158" s="2564" t="s">
        <v>1225</v>
      </c>
      <c r="B158" s="2567"/>
      <c r="C158" s="2567"/>
      <c r="D158" s="2567"/>
      <c r="E158" s="2567"/>
      <c r="F158" s="2567"/>
      <c r="G158" s="2567"/>
      <c r="H158" s="2567"/>
      <c r="I158" s="2567"/>
      <c r="J158" s="2567"/>
      <c r="K158" s="2567"/>
      <c r="L158" s="2568"/>
      <c r="M158" s="249"/>
      <c r="N158" s="249"/>
      <c r="O158" s="249"/>
      <c r="P158" s="249"/>
      <c r="Q158" s="249"/>
      <c r="R158" s="249"/>
      <c r="T158" s="1836"/>
      <c r="U158" s="249"/>
      <c r="V158" s="249"/>
      <c r="W158" s="249"/>
      <c r="X158" s="249"/>
      <c r="Y158" s="249"/>
    </row>
    <row r="159" spans="1:25" s="16" customFormat="1">
      <c r="A159" s="25" t="s">
        <v>2029</v>
      </c>
      <c r="B159" s="14">
        <v>45782</v>
      </c>
      <c r="C159" s="14">
        <v>45782</v>
      </c>
      <c r="D159" s="166" t="s">
        <v>6</v>
      </c>
      <c r="E159" s="9">
        <v>21268</v>
      </c>
      <c r="F159" s="9" t="s">
        <v>199</v>
      </c>
      <c r="G159" s="9">
        <v>1183</v>
      </c>
      <c r="H159" s="9" t="s">
        <v>2034</v>
      </c>
      <c r="I159" s="10">
        <v>15</v>
      </c>
      <c r="J159" s="9" t="s">
        <v>2298</v>
      </c>
      <c r="K159" s="9"/>
      <c r="L159" s="458"/>
      <c r="S159" s="15"/>
    </row>
    <row r="160" spans="1:25" s="16" customFormat="1">
      <c r="A160" s="25" t="s">
        <v>2029</v>
      </c>
      <c r="B160" s="14">
        <v>45796</v>
      </c>
      <c r="C160" s="14">
        <v>45782</v>
      </c>
      <c r="D160" s="166" t="s">
        <v>6</v>
      </c>
      <c r="E160" s="9">
        <v>21269</v>
      </c>
      <c r="F160" s="9" t="s">
        <v>199</v>
      </c>
      <c r="G160" s="9">
        <v>1183</v>
      </c>
      <c r="H160" s="9" t="s">
        <v>2034</v>
      </c>
      <c r="I160" s="10">
        <v>15</v>
      </c>
      <c r="J160" s="9" t="s">
        <v>2298</v>
      </c>
      <c r="K160" s="9"/>
      <c r="L160" s="458"/>
      <c r="S160" s="15"/>
    </row>
    <row r="161" spans="1:19" s="16" customFormat="1">
      <c r="A161" s="25" t="s">
        <v>4772</v>
      </c>
      <c r="B161" s="14">
        <v>45786</v>
      </c>
      <c r="C161" s="14">
        <v>45786</v>
      </c>
      <c r="D161" s="166" t="s">
        <v>6</v>
      </c>
      <c r="E161" s="9">
        <v>21289</v>
      </c>
      <c r="F161" s="9" t="s">
        <v>1115</v>
      </c>
      <c r="G161" s="9">
        <v>5865</v>
      </c>
      <c r="H161" s="9" t="s">
        <v>58</v>
      </c>
      <c r="I161" s="10">
        <v>62</v>
      </c>
      <c r="J161" s="9" t="s">
        <v>1189</v>
      </c>
      <c r="K161" s="9"/>
      <c r="L161" s="458"/>
      <c r="S161" s="15"/>
    </row>
    <row r="162" spans="1:19" s="16" customFormat="1">
      <c r="A162" s="25" t="s">
        <v>2340</v>
      </c>
      <c r="B162" s="14">
        <v>45784</v>
      </c>
      <c r="C162" s="14">
        <v>45785</v>
      </c>
      <c r="D162" s="166" t="s">
        <v>6</v>
      </c>
      <c r="E162" s="9">
        <v>21290</v>
      </c>
      <c r="F162" s="9" t="s">
        <v>1115</v>
      </c>
      <c r="G162" s="9">
        <v>5867</v>
      </c>
      <c r="H162" s="9" t="s">
        <v>58</v>
      </c>
      <c r="I162" s="10">
        <v>9</v>
      </c>
      <c r="J162" s="9" t="s">
        <v>1189</v>
      </c>
      <c r="K162" s="9"/>
      <c r="L162" s="458"/>
      <c r="S162" s="15"/>
    </row>
    <row r="163" spans="1:19" s="16" customFormat="1">
      <c r="A163" s="25" t="s">
        <v>4839</v>
      </c>
      <c r="B163" s="14">
        <v>45784</v>
      </c>
      <c r="C163" s="14">
        <v>45785</v>
      </c>
      <c r="D163" s="166" t="s">
        <v>6</v>
      </c>
      <c r="E163" s="9">
        <v>21270</v>
      </c>
      <c r="F163" s="9" t="s">
        <v>1221</v>
      </c>
      <c r="G163" s="9">
        <v>4260</v>
      </c>
      <c r="H163" s="9" t="s">
        <v>42</v>
      </c>
      <c r="I163" s="10">
        <v>6</v>
      </c>
      <c r="J163" s="9" t="s">
        <v>4842</v>
      </c>
      <c r="K163" s="9"/>
      <c r="L163" s="458" t="s">
        <v>2874</v>
      </c>
      <c r="S163" s="15"/>
    </row>
    <row r="164" spans="1:19" s="16" customFormat="1">
      <c r="A164" s="25" t="s">
        <v>4341</v>
      </c>
      <c r="B164" s="14">
        <v>45790</v>
      </c>
      <c r="C164" s="14">
        <v>45790</v>
      </c>
      <c r="D164" s="166" t="s">
        <v>6</v>
      </c>
      <c r="E164" s="9">
        <v>21352</v>
      </c>
      <c r="F164" s="9" t="s">
        <v>1221</v>
      </c>
      <c r="G164" s="9">
        <v>5472</v>
      </c>
      <c r="H164" s="9" t="s">
        <v>185</v>
      </c>
      <c r="I164" s="10" t="s">
        <v>1495</v>
      </c>
      <c r="J164" s="9"/>
      <c r="K164" s="9"/>
      <c r="L164" s="458"/>
      <c r="S164" s="15"/>
    </row>
    <row r="165" spans="1:19" s="16" customFormat="1">
      <c r="A165" s="25" t="s">
        <v>92</v>
      </c>
      <c r="B165" s="14">
        <v>45790</v>
      </c>
      <c r="C165" s="14">
        <v>45785</v>
      </c>
      <c r="D165" s="166" t="s">
        <v>6</v>
      </c>
      <c r="E165" s="9">
        <v>21359</v>
      </c>
      <c r="F165" s="9" t="s">
        <v>1115</v>
      </c>
      <c r="G165" s="9">
        <v>2253</v>
      </c>
      <c r="H165" s="9" t="s">
        <v>930</v>
      </c>
      <c r="I165" s="10">
        <v>5</v>
      </c>
      <c r="J165" s="9"/>
      <c r="K165" s="9"/>
      <c r="L165" s="458"/>
      <c r="S165" s="15"/>
    </row>
    <row r="166" spans="1:19" s="16" customFormat="1">
      <c r="A166" s="25" t="s">
        <v>92</v>
      </c>
      <c r="B166" s="14">
        <v>45790</v>
      </c>
      <c r="C166" s="14">
        <v>45785</v>
      </c>
      <c r="D166" s="166" t="s">
        <v>6</v>
      </c>
      <c r="E166" s="9">
        <v>21360</v>
      </c>
      <c r="F166" s="9" t="s">
        <v>1115</v>
      </c>
      <c r="G166" s="9">
        <v>2253</v>
      </c>
      <c r="H166" s="9" t="s">
        <v>930</v>
      </c>
      <c r="I166" s="10">
        <v>5</v>
      </c>
      <c r="J166" s="9"/>
      <c r="K166" s="9"/>
      <c r="L166" s="458"/>
      <c r="S166" s="15"/>
    </row>
    <row r="167" spans="1:19" s="16" customFormat="1">
      <c r="A167" s="25" t="s">
        <v>108</v>
      </c>
      <c r="B167" s="14">
        <v>45790</v>
      </c>
      <c r="C167" s="14">
        <v>45790</v>
      </c>
      <c r="D167" s="166" t="s">
        <v>6</v>
      </c>
      <c r="E167" s="9">
        <v>21361</v>
      </c>
      <c r="F167" s="9" t="s">
        <v>7</v>
      </c>
      <c r="G167" s="9">
        <v>3267</v>
      </c>
      <c r="H167" s="9" t="s">
        <v>530</v>
      </c>
      <c r="I167" s="10">
        <v>5</v>
      </c>
      <c r="J167" s="9" t="s">
        <v>991</v>
      </c>
      <c r="K167" s="9"/>
      <c r="L167" s="458"/>
      <c r="S167" s="15"/>
    </row>
    <row r="168" spans="1:19" s="16" customFormat="1">
      <c r="A168" s="25" t="s">
        <v>3058</v>
      </c>
      <c r="B168" s="14">
        <v>45792</v>
      </c>
      <c r="C168" s="14">
        <v>45792</v>
      </c>
      <c r="D168" s="166" t="s">
        <v>6</v>
      </c>
      <c r="E168" s="9">
        <v>21405</v>
      </c>
      <c r="F168" s="9" t="s">
        <v>1221</v>
      </c>
      <c r="G168" s="9">
        <v>4733</v>
      </c>
      <c r="H168" s="9" t="s">
        <v>3112</v>
      </c>
      <c r="I168" s="10">
        <v>40</v>
      </c>
      <c r="J168" s="9"/>
      <c r="K168" s="9"/>
      <c r="L168" s="458"/>
      <c r="S168" s="15"/>
    </row>
    <row r="169" spans="1:19" s="16" customFormat="1">
      <c r="A169" s="25" t="s">
        <v>3957</v>
      </c>
      <c r="B169" s="14">
        <v>45792</v>
      </c>
      <c r="C169" s="14">
        <v>45790</v>
      </c>
      <c r="D169" s="166" t="s">
        <v>6</v>
      </c>
      <c r="E169" s="9">
        <v>21414</v>
      </c>
      <c r="F169" s="9" t="s">
        <v>1221</v>
      </c>
      <c r="G169" s="9">
        <v>5887</v>
      </c>
      <c r="H169" s="9" t="s">
        <v>54</v>
      </c>
      <c r="I169" s="10">
        <v>3</v>
      </c>
      <c r="J169" s="9"/>
      <c r="K169" s="9"/>
      <c r="L169" s="458"/>
      <c r="S169" s="15"/>
    </row>
    <row r="170" spans="1:19" s="16" customFormat="1">
      <c r="A170" s="25" t="s">
        <v>3892</v>
      </c>
      <c r="B170" s="14">
        <v>45793</v>
      </c>
      <c r="C170" s="14">
        <v>45792</v>
      </c>
      <c r="D170" s="166" t="s">
        <v>6</v>
      </c>
      <c r="E170" s="9">
        <v>21428</v>
      </c>
      <c r="F170" s="9" t="s">
        <v>1115</v>
      </c>
      <c r="G170" s="9">
        <v>754</v>
      </c>
      <c r="H170" s="9" t="s">
        <v>530</v>
      </c>
      <c r="I170" s="10">
        <v>5</v>
      </c>
      <c r="J170" s="9"/>
      <c r="K170" s="9"/>
      <c r="L170" s="458"/>
      <c r="S170" s="15"/>
    </row>
    <row r="171" spans="1:19" s="16" customFormat="1">
      <c r="A171" s="25" t="s">
        <v>3717</v>
      </c>
      <c r="B171" s="14">
        <v>45793</v>
      </c>
      <c r="C171" s="14">
        <v>45790</v>
      </c>
      <c r="D171" s="166" t="s">
        <v>6</v>
      </c>
      <c r="E171" s="9">
        <v>21430</v>
      </c>
      <c r="F171" s="9" t="s">
        <v>7</v>
      </c>
      <c r="G171" s="9">
        <v>5125</v>
      </c>
      <c r="H171" s="9" t="s">
        <v>38</v>
      </c>
      <c r="I171" s="10">
        <v>15</v>
      </c>
      <c r="J171" s="9"/>
      <c r="K171" s="9"/>
      <c r="L171" s="458"/>
      <c r="S171" s="15"/>
    </row>
    <row r="172" spans="1:19" s="16" customFormat="1">
      <c r="A172" s="25" t="s">
        <v>92</v>
      </c>
      <c r="B172" s="14">
        <v>45807</v>
      </c>
      <c r="C172" s="14">
        <v>45798</v>
      </c>
      <c r="D172" s="166" t="s">
        <v>6</v>
      </c>
      <c r="E172" s="9">
        <v>21432</v>
      </c>
      <c r="F172" s="9" t="s">
        <v>1115</v>
      </c>
      <c r="G172" s="9">
        <v>2697</v>
      </c>
      <c r="H172" s="9" t="s">
        <v>147</v>
      </c>
      <c r="I172" s="10">
        <v>56</v>
      </c>
      <c r="J172" s="9"/>
      <c r="K172" s="9"/>
      <c r="L172" s="458"/>
      <c r="S172" s="15"/>
    </row>
    <row r="173" spans="1:19" s="16" customFormat="1">
      <c r="A173" s="25" t="s">
        <v>1469</v>
      </c>
      <c r="B173" s="14">
        <v>45796</v>
      </c>
      <c r="C173" s="14">
        <v>45797</v>
      </c>
      <c r="D173" s="166" t="s">
        <v>6</v>
      </c>
      <c r="E173" s="9">
        <v>21452</v>
      </c>
      <c r="F173" s="9" t="s">
        <v>7</v>
      </c>
      <c r="G173" s="9">
        <v>1491</v>
      </c>
      <c r="H173" s="9" t="s">
        <v>678</v>
      </c>
      <c r="I173" s="10">
        <v>150</v>
      </c>
      <c r="J173" s="9"/>
      <c r="K173" s="9"/>
      <c r="L173" s="458"/>
      <c r="S173" s="15"/>
    </row>
    <row r="174" spans="1:19" s="16" customFormat="1">
      <c r="A174" s="25" t="s">
        <v>2490</v>
      </c>
      <c r="B174" s="14">
        <v>45807</v>
      </c>
      <c r="C174" s="14">
        <v>45798</v>
      </c>
      <c r="D174" s="166" t="s">
        <v>6</v>
      </c>
      <c r="E174" s="9">
        <v>21501</v>
      </c>
      <c r="F174" s="9" t="s">
        <v>74</v>
      </c>
      <c r="G174" s="9">
        <v>5841</v>
      </c>
      <c r="H174" s="9" t="s">
        <v>14</v>
      </c>
      <c r="I174" s="10">
        <v>10</v>
      </c>
      <c r="J174" s="9"/>
      <c r="K174" s="9"/>
      <c r="L174" s="458"/>
      <c r="S174" s="15"/>
    </row>
    <row r="175" spans="1:19" s="16" customFormat="1">
      <c r="A175" s="25"/>
      <c r="B175" s="14"/>
      <c r="C175" s="9"/>
      <c r="D175" s="166" t="s">
        <v>6</v>
      </c>
      <c r="E175" s="9"/>
      <c r="F175" s="9" t="s">
        <v>81</v>
      </c>
      <c r="G175" s="9">
        <v>5842</v>
      </c>
      <c r="H175" s="9" t="s">
        <v>14</v>
      </c>
      <c r="I175" s="10">
        <v>20</v>
      </c>
      <c r="J175" s="9"/>
      <c r="K175" s="9"/>
      <c r="L175" s="458"/>
      <c r="S175" s="15"/>
    </row>
    <row r="176" spans="1:19" s="16" customFormat="1">
      <c r="A176" s="2255" t="s">
        <v>4086</v>
      </c>
      <c r="B176" s="14">
        <v>45804</v>
      </c>
      <c r="C176" s="14">
        <v>45798</v>
      </c>
      <c r="D176" s="166" t="s">
        <v>6</v>
      </c>
      <c r="E176" s="9">
        <v>21545</v>
      </c>
      <c r="F176" s="9" t="s">
        <v>1574</v>
      </c>
      <c r="G176" s="9">
        <v>5180</v>
      </c>
      <c r="H176" s="9" t="s">
        <v>3976</v>
      </c>
      <c r="I176" s="10">
        <v>10</v>
      </c>
      <c r="J176" s="9"/>
      <c r="K176" s="9"/>
      <c r="L176" s="458"/>
      <c r="S176" s="15"/>
    </row>
    <row r="177" spans="1:19" s="16" customFormat="1">
      <c r="A177" s="25" t="s">
        <v>3404</v>
      </c>
      <c r="B177" s="14">
        <v>45807</v>
      </c>
      <c r="C177" s="14">
        <v>45807</v>
      </c>
      <c r="D177" s="166" t="s">
        <v>6</v>
      </c>
      <c r="E177" s="9">
        <v>21577</v>
      </c>
      <c r="F177" s="9" t="s">
        <v>199</v>
      </c>
      <c r="G177" s="9">
        <v>4836</v>
      </c>
      <c r="H177" s="9" t="s">
        <v>3380</v>
      </c>
      <c r="I177" s="10">
        <v>20</v>
      </c>
      <c r="J177" s="9"/>
      <c r="K177" s="9"/>
      <c r="L177" s="458"/>
      <c r="S177" s="15"/>
    </row>
    <row r="178" spans="1:19" s="16" customFormat="1">
      <c r="A178" s="25"/>
      <c r="B178" s="14"/>
      <c r="C178" s="9"/>
      <c r="D178" s="166" t="s">
        <v>6</v>
      </c>
      <c r="E178" s="9"/>
      <c r="F178" s="9" t="s">
        <v>1221</v>
      </c>
      <c r="G178" s="9">
        <v>4841</v>
      </c>
      <c r="H178" s="9" t="s">
        <v>4879</v>
      </c>
      <c r="I178" s="10">
        <v>10</v>
      </c>
      <c r="J178" s="9"/>
      <c r="K178" s="9"/>
      <c r="L178" s="458"/>
      <c r="S178" s="15"/>
    </row>
    <row r="179" spans="1:19" s="16" customFormat="1">
      <c r="A179" s="25" t="s">
        <v>168</v>
      </c>
      <c r="B179" s="14">
        <v>45807</v>
      </c>
      <c r="C179" s="14">
        <v>45807</v>
      </c>
      <c r="D179" s="166" t="s">
        <v>6</v>
      </c>
      <c r="E179" s="9">
        <v>21635</v>
      </c>
      <c r="F179" s="9" t="s">
        <v>1115</v>
      </c>
      <c r="G179" s="9">
        <v>2114</v>
      </c>
      <c r="H179" s="9" t="s">
        <v>59</v>
      </c>
      <c r="I179" s="10">
        <v>4</v>
      </c>
      <c r="J179" s="9"/>
      <c r="K179" s="9"/>
      <c r="L179" s="458"/>
      <c r="S179" s="15"/>
    </row>
    <row r="180" spans="1:19" s="16" customFormat="1">
      <c r="A180" s="234" t="s">
        <v>4025</v>
      </c>
      <c r="B180" s="1885">
        <v>45818</v>
      </c>
      <c r="C180" s="24"/>
      <c r="D180" s="2059"/>
      <c r="E180" s="24">
        <v>21620</v>
      </c>
      <c r="F180" s="24" t="s">
        <v>4889</v>
      </c>
      <c r="G180" s="24">
        <v>1183</v>
      </c>
      <c r="H180" s="24" t="s">
        <v>2034</v>
      </c>
      <c r="I180" s="1048">
        <v>15</v>
      </c>
      <c r="J180" s="24"/>
      <c r="K180" s="24"/>
      <c r="L180" s="461"/>
      <c r="S180" s="15"/>
    </row>
    <row r="181" spans="1:19" s="16" customFormat="1">
      <c r="A181" s="234" t="s">
        <v>4025</v>
      </c>
      <c r="B181" s="1885">
        <v>45828</v>
      </c>
      <c r="C181" s="24"/>
      <c r="D181" s="2059"/>
      <c r="E181" s="24">
        <v>21621</v>
      </c>
      <c r="F181" s="24" t="s">
        <v>199</v>
      </c>
      <c r="G181" s="24">
        <v>1183</v>
      </c>
      <c r="H181" s="24" t="s">
        <v>2034</v>
      </c>
      <c r="I181" s="1048">
        <v>15</v>
      </c>
      <c r="J181" s="24"/>
      <c r="K181" s="24"/>
      <c r="L181" s="461"/>
      <c r="S181" s="15"/>
    </row>
    <row r="182" spans="1:19" s="16" customFormat="1">
      <c r="A182" s="234" t="s">
        <v>4772</v>
      </c>
      <c r="B182" s="1885">
        <v>45814</v>
      </c>
      <c r="C182" s="24"/>
      <c r="D182" s="2059"/>
      <c r="E182" s="24">
        <v>21658</v>
      </c>
      <c r="F182" s="24" t="s">
        <v>1115</v>
      </c>
      <c r="G182" s="24">
        <v>5791</v>
      </c>
      <c r="H182" s="24" t="s">
        <v>83</v>
      </c>
      <c r="I182" s="1048">
        <v>272</v>
      </c>
      <c r="J182" s="24"/>
      <c r="K182" s="24"/>
      <c r="L182" s="461"/>
      <c r="S182" s="15"/>
    </row>
    <row r="183" spans="1:19" s="16" customFormat="1">
      <c r="A183" s="25" t="s">
        <v>4772</v>
      </c>
      <c r="B183" s="14">
        <v>45810</v>
      </c>
      <c r="C183" s="14">
        <v>45810</v>
      </c>
      <c r="D183" s="166" t="s">
        <v>6</v>
      </c>
      <c r="E183" s="9">
        <v>21647</v>
      </c>
      <c r="F183" s="9" t="s">
        <v>1115</v>
      </c>
      <c r="G183" s="9">
        <v>5791</v>
      </c>
      <c r="H183" s="9" t="s">
        <v>83</v>
      </c>
      <c r="I183" s="10">
        <v>28</v>
      </c>
      <c r="J183" s="9"/>
      <c r="K183" s="9"/>
      <c r="L183" s="458"/>
      <c r="S183" s="15"/>
    </row>
    <row r="184" spans="1:19" s="16" customFormat="1">
      <c r="A184" s="234"/>
      <c r="B184" s="1885"/>
      <c r="C184" s="1885"/>
      <c r="D184" s="2059"/>
      <c r="E184" s="24"/>
      <c r="F184" s="24"/>
      <c r="G184" s="24"/>
      <c r="H184" s="24"/>
      <c r="I184" s="1048"/>
      <c r="J184" s="24"/>
      <c r="K184" s="24"/>
      <c r="L184" s="461"/>
      <c r="S184" s="15"/>
    </row>
    <row r="185" spans="1:19" s="16" customFormat="1">
      <c r="A185" s="234"/>
      <c r="B185" s="1885"/>
      <c r="C185" s="1885"/>
      <c r="D185" s="2059"/>
      <c r="E185" s="24"/>
      <c r="F185" s="24"/>
      <c r="G185" s="24"/>
      <c r="H185" s="24"/>
      <c r="I185" s="1048"/>
      <c r="J185" s="24"/>
      <c r="K185" s="24"/>
      <c r="L185" s="461"/>
      <c r="S185" s="15"/>
    </row>
    <row r="186" spans="1:19" s="16" customFormat="1">
      <c r="A186" s="234"/>
      <c r="B186" s="1885"/>
      <c r="C186" s="1885"/>
      <c r="D186" s="2059"/>
      <c r="E186" s="24"/>
      <c r="F186" s="24"/>
      <c r="G186" s="24"/>
      <c r="H186" s="24"/>
      <c r="I186" s="1048"/>
      <c r="J186" s="24"/>
      <c r="K186" s="24"/>
      <c r="L186" s="461"/>
      <c r="S186" s="15"/>
    </row>
    <row r="187" spans="1:19" s="6" customFormat="1">
      <c r="A187" s="234"/>
      <c r="B187" s="1885"/>
      <c r="C187" s="24"/>
      <c r="D187" s="2059"/>
      <c r="E187" s="24"/>
      <c r="F187" s="24"/>
      <c r="G187" s="24"/>
      <c r="H187" s="24"/>
      <c r="I187" s="1048"/>
      <c r="J187" s="24"/>
      <c r="K187" s="24"/>
      <c r="L187" s="461"/>
      <c r="S187"/>
    </row>
    <row r="188" spans="1:19" s="6" customFormat="1" ht="15">
      <c r="A188" s="2464" t="e">
        <f>SUM(#REF!)</f>
        <v>#REF!</v>
      </c>
      <c r="B188" s="2465"/>
      <c r="C188" s="2465"/>
      <c r="D188" s="2465"/>
      <c r="E188" s="2465"/>
      <c r="F188" s="2465"/>
      <c r="G188" s="2465"/>
      <c r="H188" s="2465"/>
      <c r="I188" s="2465"/>
      <c r="J188" s="2465"/>
      <c r="K188" s="2465"/>
      <c r="L188" s="2466"/>
      <c r="S188"/>
    </row>
    <row r="189" spans="1:19" s="6" customFormat="1" ht="18.75">
      <c r="A189" s="2558" t="s">
        <v>4155</v>
      </c>
      <c r="B189" s="2559"/>
      <c r="C189" s="2559"/>
      <c r="D189" s="2559"/>
      <c r="E189" s="2559"/>
      <c r="F189" s="2559"/>
      <c r="G189" s="2559"/>
      <c r="H189" s="2559"/>
      <c r="I189" s="2559"/>
      <c r="J189" s="2559"/>
      <c r="K189" s="2559"/>
      <c r="L189" s="2560"/>
      <c r="S189"/>
    </row>
    <row r="190" spans="1:19" s="16" customFormat="1">
      <c r="A190" s="25" t="s">
        <v>2725</v>
      </c>
      <c r="B190" s="14">
        <v>45769</v>
      </c>
      <c r="C190" s="14">
        <v>45792</v>
      </c>
      <c r="D190" s="166" t="s">
        <v>6</v>
      </c>
      <c r="E190" s="9">
        <v>21165</v>
      </c>
      <c r="F190" s="9" t="s">
        <v>1221</v>
      </c>
      <c r="G190" s="9">
        <v>4517</v>
      </c>
      <c r="H190" s="9" t="s">
        <v>119</v>
      </c>
      <c r="I190" s="10">
        <v>430500</v>
      </c>
      <c r="J190" s="9"/>
      <c r="K190" s="9"/>
      <c r="L190" s="458"/>
      <c r="S190" s="15"/>
    </row>
    <row r="191" spans="1:19" s="16" customFormat="1">
      <c r="A191" s="25"/>
      <c r="B191" s="14"/>
      <c r="C191" s="14">
        <v>45771</v>
      </c>
      <c r="D191" s="166" t="s">
        <v>6</v>
      </c>
      <c r="E191" s="9"/>
      <c r="F191" s="9" t="s">
        <v>1221</v>
      </c>
      <c r="G191" s="9">
        <v>4517</v>
      </c>
      <c r="H191" s="9" t="s">
        <v>119</v>
      </c>
      <c r="I191" s="10">
        <v>70</v>
      </c>
      <c r="J191" s="9"/>
      <c r="K191" s="9"/>
      <c r="L191" s="458"/>
      <c r="S191" s="15"/>
    </row>
    <row r="192" spans="1:19" s="16" customFormat="1">
      <c r="A192" s="234"/>
      <c r="B192" s="1885"/>
      <c r="C192" s="24"/>
      <c r="D192" s="2059"/>
      <c r="E192" s="24"/>
      <c r="F192" s="24"/>
      <c r="G192" s="24"/>
      <c r="H192" s="24"/>
      <c r="I192" s="1048"/>
      <c r="J192" s="24"/>
      <c r="K192" s="24"/>
      <c r="L192" s="461"/>
      <c r="S192" s="15"/>
    </row>
    <row r="193" spans="1:19" s="16" customFormat="1">
      <c r="A193" s="2231"/>
      <c r="B193" s="2232"/>
      <c r="C193" s="2232"/>
      <c r="D193" s="2233"/>
      <c r="E193" s="2234"/>
      <c r="F193" s="2234"/>
      <c r="G193" s="2234"/>
      <c r="H193" s="2234"/>
      <c r="I193" s="2235"/>
      <c r="J193" s="2234"/>
      <c r="K193" s="2234"/>
      <c r="L193" s="2236"/>
      <c r="S193" s="15"/>
    </row>
    <row r="194" spans="1:19" s="16" customFormat="1">
      <c r="A194" s="25" t="s">
        <v>4193</v>
      </c>
      <c r="B194" s="14">
        <v>45782</v>
      </c>
      <c r="C194" s="14">
        <v>45782</v>
      </c>
      <c r="D194" s="166" t="s">
        <v>6</v>
      </c>
      <c r="E194" s="9">
        <v>21256</v>
      </c>
      <c r="F194" s="9" t="s">
        <v>1115</v>
      </c>
      <c r="G194" s="9">
        <v>1087</v>
      </c>
      <c r="H194" s="9" t="s">
        <v>46</v>
      </c>
      <c r="I194" s="10">
        <v>30</v>
      </c>
      <c r="J194" s="9"/>
      <c r="K194" s="9"/>
      <c r="L194" s="458"/>
      <c r="S194" s="15"/>
    </row>
    <row r="195" spans="1:19" s="16" customFormat="1">
      <c r="A195" s="25"/>
      <c r="B195" s="14"/>
      <c r="C195" s="9"/>
      <c r="D195" s="166" t="s">
        <v>6</v>
      </c>
      <c r="E195" s="9"/>
      <c r="F195" s="9" t="s">
        <v>1115</v>
      </c>
      <c r="G195" s="9">
        <v>2825</v>
      </c>
      <c r="H195" s="9" t="s">
        <v>207</v>
      </c>
      <c r="I195" s="10">
        <v>3</v>
      </c>
      <c r="J195" s="9"/>
      <c r="K195" s="9"/>
      <c r="L195" s="458"/>
      <c r="S195" s="15"/>
    </row>
    <row r="196" spans="1:19" s="16" customFormat="1">
      <c r="A196" s="25" t="s">
        <v>4445</v>
      </c>
      <c r="B196" s="14">
        <v>45782</v>
      </c>
      <c r="C196" s="14">
        <v>45782</v>
      </c>
      <c r="D196" s="166" t="s">
        <v>6</v>
      </c>
      <c r="E196" s="9">
        <v>21271</v>
      </c>
      <c r="F196" s="9" t="s">
        <v>1221</v>
      </c>
      <c r="G196" s="9">
        <v>5864</v>
      </c>
      <c r="H196" s="9" t="s">
        <v>47</v>
      </c>
      <c r="I196" s="10">
        <v>10</v>
      </c>
      <c r="J196" s="9"/>
      <c r="K196" s="9"/>
      <c r="L196" s="458"/>
      <c r="S196" s="15"/>
    </row>
    <row r="197" spans="1:19" s="16" customFormat="1">
      <c r="A197" s="25" t="s">
        <v>380</v>
      </c>
      <c r="B197" s="14">
        <v>45782</v>
      </c>
      <c r="C197" s="14">
        <v>45782</v>
      </c>
      <c r="D197" s="166" t="s">
        <v>6</v>
      </c>
      <c r="E197" s="9">
        <v>21274</v>
      </c>
      <c r="F197" s="9" t="s">
        <v>1115</v>
      </c>
      <c r="G197" s="9">
        <v>2515</v>
      </c>
      <c r="H197" s="9" t="s">
        <v>35</v>
      </c>
      <c r="I197" s="10">
        <v>15</v>
      </c>
      <c r="J197" s="9"/>
      <c r="K197" s="9"/>
      <c r="L197" s="458"/>
      <c r="S197" s="15"/>
    </row>
    <row r="198" spans="1:19" s="16" customFormat="1">
      <c r="A198" s="25"/>
      <c r="B198" s="14"/>
      <c r="C198" s="9"/>
      <c r="D198" s="166" t="s">
        <v>6</v>
      </c>
      <c r="E198" s="9"/>
      <c r="F198" s="9" t="s">
        <v>153</v>
      </c>
      <c r="G198" s="9">
        <v>2765</v>
      </c>
      <c r="H198" s="9" t="s">
        <v>35</v>
      </c>
      <c r="I198" s="10">
        <v>15</v>
      </c>
      <c r="J198" s="9"/>
      <c r="K198" s="9"/>
      <c r="L198" s="458"/>
      <c r="S198" s="15"/>
    </row>
    <row r="199" spans="1:19" s="16" customFormat="1">
      <c r="A199" s="25" t="s">
        <v>137</v>
      </c>
      <c r="B199" s="14">
        <v>45786</v>
      </c>
      <c r="C199" s="14">
        <v>45785</v>
      </c>
      <c r="D199" s="166" t="s">
        <v>6</v>
      </c>
      <c r="E199" s="9">
        <v>21297</v>
      </c>
      <c r="F199" s="9" t="s">
        <v>1221</v>
      </c>
      <c r="G199" s="9">
        <v>3303</v>
      </c>
      <c r="H199" s="9" t="s">
        <v>9</v>
      </c>
      <c r="I199" s="10">
        <v>60</v>
      </c>
      <c r="J199" s="9"/>
      <c r="K199" s="9"/>
      <c r="L199" s="458"/>
      <c r="S199" s="15"/>
    </row>
    <row r="200" spans="1:19" s="16" customFormat="1">
      <c r="A200" s="25"/>
      <c r="B200" s="14"/>
      <c r="C200" s="9"/>
      <c r="D200" s="166" t="s">
        <v>6</v>
      </c>
      <c r="E200" s="9"/>
      <c r="F200" s="9"/>
      <c r="G200" s="9">
        <v>3302</v>
      </c>
      <c r="H200" s="9" t="s">
        <v>15</v>
      </c>
      <c r="I200" s="10">
        <v>300</v>
      </c>
      <c r="J200" s="9"/>
      <c r="K200" s="9"/>
      <c r="L200" s="458"/>
      <c r="S200" s="15"/>
    </row>
    <row r="201" spans="1:19" s="16" customFormat="1">
      <c r="A201" s="25"/>
      <c r="B201" s="14"/>
      <c r="C201" s="9"/>
      <c r="D201" s="166" t="s">
        <v>6</v>
      </c>
      <c r="E201" s="9"/>
      <c r="F201" s="9"/>
      <c r="G201" s="9">
        <v>4029</v>
      </c>
      <c r="H201" s="9" t="s">
        <v>219</v>
      </c>
      <c r="I201" s="10">
        <v>259</v>
      </c>
      <c r="J201" s="9"/>
      <c r="K201" s="9"/>
      <c r="L201" s="458"/>
      <c r="S201" s="15"/>
    </row>
    <row r="202" spans="1:19" s="16" customFormat="1">
      <c r="A202" s="25"/>
      <c r="B202" s="14"/>
      <c r="C202" s="9"/>
      <c r="D202" s="166" t="s">
        <v>6</v>
      </c>
      <c r="E202" s="9"/>
      <c r="F202" s="9"/>
      <c r="G202" s="9">
        <v>4259</v>
      </c>
      <c r="H202" s="9" t="s">
        <v>2130</v>
      </c>
      <c r="I202" s="10">
        <v>12</v>
      </c>
      <c r="J202" s="9"/>
      <c r="K202" s="9"/>
      <c r="L202" s="458"/>
      <c r="S202" s="15"/>
    </row>
    <row r="203" spans="1:19" s="16" customFormat="1">
      <c r="A203" s="25" t="s">
        <v>1532</v>
      </c>
      <c r="B203" s="14">
        <v>45784</v>
      </c>
      <c r="C203" s="14">
        <v>45782</v>
      </c>
      <c r="D203" s="166" t="s">
        <v>6</v>
      </c>
      <c r="E203" s="9">
        <v>21292</v>
      </c>
      <c r="F203" s="9" t="s">
        <v>1115</v>
      </c>
      <c r="G203" s="9">
        <v>1126</v>
      </c>
      <c r="H203" s="9" t="s">
        <v>57</v>
      </c>
      <c r="I203" s="10">
        <v>12</v>
      </c>
      <c r="J203" s="9"/>
      <c r="K203" s="9"/>
      <c r="L203" s="458"/>
      <c r="S203" s="15"/>
    </row>
    <row r="204" spans="1:19" s="16" customFormat="1">
      <c r="A204" s="25" t="s">
        <v>2340</v>
      </c>
      <c r="B204" s="14">
        <v>45782</v>
      </c>
      <c r="C204" s="14">
        <v>45784</v>
      </c>
      <c r="D204" s="166" t="s">
        <v>6</v>
      </c>
      <c r="E204" s="9">
        <v>21308</v>
      </c>
      <c r="F204" s="9" t="s">
        <v>44</v>
      </c>
      <c r="G204" s="9">
        <v>4313</v>
      </c>
      <c r="H204" s="9" t="s">
        <v>52</v>
      </c>
      <c r="I204" s="10">
        <v>200</v>
      </c>
      <c r="J204" s="9"/>
      <c r="K204" s="9"/>
      <c r="L204" s="458"/>
      <c r="S204" s="15"/>
    </row>
    <row r="205" spans="1:19" s="16" customFormat="1">
      <c r="A205" s="25" t="s">
        <v>2374</v>
      </c>
      <c r="B205" s="14">
        <v>21311</v>
      </c>
      <c r="C205" s="14">
        <v>45784</v>
      </c>
      <c r="D205" s="166" t="s">
        <v>6</v>
      </c>
      <c r="E205" s="9">
        <v>21311</v>
      </c>
      <c r="F205" s="9" t="s">
        <v>1221</v>
      </c>
      <c r="G205" s="9">
        <v>4375</v>
      </c>
      <c r="H205" s="9" t="s">
        <v>31</v>
      </c>
      <c r="I205" s="10">
        <v>180</v>
      </c>
      <c r="J205" s="9"/>
      <c r="K205" s="9"/>
      <c r="L205" s="458"/>
      <c r="S205" s="15"/>
    </row>
    <row r="206" spans="1:19" s="6" customFormat="1">
      <c r="A206" s="25" t="s">
        <v>3128</v>
      </c>
      <c r="B206" s="14">
        <v>45786</v>
      </c>
      <c r="C206" s="14">
        <v>45791</v>
      </c>
      <c r="D206" s="166" t="s">
        <v>6</v>
      </c>
      <c r="E206" s="9">
        <v>20766</v>
      </c>
      <c r="F206" s="9" t="s">
        <v>1221</v>
      </c>
      <c r="G206" s="9">
        <v>4745</v>
      </c>
      <c r="H206" s="9" t="s">
        <v>47</v>
      </c>
      <c r="I206" s="10">
        <v>15</v>
      </c>
      <c r="J206" s="9" t="s">
        <v>4574</v>
      </c>
      <c r="K206" s="9" t="s">
        <v>1954</v>
      </c>
      <c r="L206" s="458"/>
      <c r="S206"/>
    </row>
    <row r="207" spans="1:19" s="6" customFormat="1">
      <c r="A207" s="25"/>
      <c r="B207" s="9"/>
      <c r="C207" s="9"/>
      <c r="D207" s="166" t="s">
        <v>6</v>
      </c>
      <c r="E207" s="9"/>
      <c r="F207" s="9" t="s">
        <v>1221</v>
      </c>
      <c r="G207" s="9">
        <v>5198</v>
      </c>
      <c r="H207" s="9" t="s">
        <v>955</v>
      </c>
      <c r="I207" s="10">
        <v>100</v>
      </c>
      <c r="J207" s="9" t="s">
        <v>4575</v>
      </c>
      <c r="K207" s="9" t="s">
        <v>1954</v>
      </c>
      <c r="L207" s="458"/>
      <c r="S207"/>
    </row>
    <row r="208" spans="1:19" s="6" customFormat="1">
      <c r="A208" s="25" t="s">
        <v>2725</v>
      </c>
      <c r="B208" s="14">
        <v>45793</v>
      </c>
      <c r="C208" s="14">
        <v>45793</v>
      </c>
      <c r="D208" s="166" t="s">
        <v>6</v>
      </c>
      <c r="E208" s="9">
        <v>21166</v>
      </c>
      <c r="F208" s="9" t="s">
        <v>1221</v>
      </c>
      <c r="G208" s="9">
        <v>4517</v>
      </c>
      <c r="H208" s="9" t="s">
        <v>119</v>
      </c>
      <c r="I208" s="10">
        <v>500500</v>
      </c>
      <c r="J208" s="9"/>
      <c r="K208" s="9" t="s">
        <v>4816</v>
      </c>
      <c r="L208" s="458"/>
      <c r="S208"/>
    </row>
    <row r="209" spans="1:19" s="1795" customFormat="1">
      <c r="A209" s="25" t="s">
        <v>2900</v>
      </c>
      <c r="B209" s="14">
        <v>45785</v>
      </c>
      <c r="C209" s="14">
        <v>45782</v>
      </c>
      <c r="D209" s="166" t="s">
        <v>6</v>
      </c>
      <c r="E209" s="9">
        <v>21312</v>
      </c>
      <c r="F209" s="9" t="s">
        <v>1221</v>
      </c>
      <c r="G209" s="9">
        <v>4177</v>
      </c>
      <c r="H209" s="9" t="s">
        <v>521</v>
      </c>
      <c r="I209" s="10">
        <v>9</v>
      </c>
      <c r="J209" s="9"/>
      <c r="K209" s="9"/>
      <c r="L209" s="458"/>
      <c r="S209" s="2115"/>
    </row>
    <row r="210" spans="1:19" s="1795" customFormat="1">
      <c r="A210" s="25" t="s">
        <v>1256</v>
      </c>
      <c r="B210" s="14">
        <v>45785</v>
      </c>
      <c r="C210" s="14">
        <v>45783</v>
      </c>
      <c r="D210" s="166" t="s">
        <v>6</v>
      </c>
      <c r="E210" s="9">
        <v>21313</v>
      </c>
      <c r="F210" s="9" t="s">
        <v>40</v>
      </c>
      <c r="G210" s="9">
        <v>3508</v>
      </c>
      <c r="H210" s="9" t="s">
        <v>36</v>
      </c>
      <c r="I210" s="10">
        <v>3</v>
      </c>
      <c r="J210" s="9"/>
      <c r="K210" s="9"/>
      <c r="L210" s="458"/>
      <c r="S210" s="2115"/>
    </row>
    <row r="211" spans="1:19" s="1795" customFormat="1">
      <c r="A211" s="25"/>
      <c r="B211" s="14"/>
      <c r="C211" s="9"/>
      <c r="D211" s="166" t="s">
        <v>6</v>
      </c>
      <c r="E211" s="9"/>
      <c r="F211" s="9" t="s">
        <v>40</v>
      </c>
      <c r="G211" s="9">
        <v>2051</v>
      </c>
      <c r="H211" s="9" t="s">
        <v>5</v>
      </c>
      <c r="I211" s="10">
        <v>4</v>
      </c>
      <c r="J211" s="9"/>
      <c r="K211" s="9"/>
      <c r="L211" s="458"/>
      <c r="S211" s="2115"/>
    </row>
    <row r="212" spans="1:19" s="1795" customFormat="1">
      <c r="A212" s="25" t="s">
        <v>1635</v>
      </c>
      <c r="B212" s="14">
        <v>45786</v>
      </c>
      <c r="C212" s="14">
        <v>45782</v>
      </c>
      <c r="D212" s="166" t="s">
        <v>6</v>
      </c>
      <c r="E212" s="9">
        <v>21320</v>
      </c>
      <c r="F212" s="9" t="s">
        <v>1221</v>
      </c>
      <c r="G212" s="9">
        <v>4180</v>
      </c>
      <c r="H212" s="9" t="s">
        <v>207</v>
      </c>
      <c r="I212" s="10">
        <v>15</v>
      </c>
      <c r="J212" s="9"/>
      <c r="K212" s="9"/>
      <c r="L212" s="458"/>
      <c r="S212" s="2115"/>
    </row>
    <row r="213" spans="1:19" s="1795" customFormat="1">
      <c r="A213" s="25" t="s">
        <v>2672</v>
      </c>
      <c r="B213" s="14">
        <v>45786</v>
      </c>
      <c r="C213" s="14">
        <v>45782</v>
      </c>
      <c r="D213" s="166" t="s">
        <v>6</v>
      </c>
      <c r="E213" s="9">
        <v>21322</v>
      </c>
      <c r="F213" s="9" t="s">
        <v>7</v>
      </c>
      <c r="G213" s="9">
        <v>1395</v>
      </c>
      <c r="H213" s="9" t="s">
        <v>30</v>
      </c>
      <c r="I213" s="10" t="s">
        <v>840</v>
      </c>
      <c r="J213" s="9"/>
      <c r="K213" s="9"/>
      <c r="L213" s="458"/>
      <c r="S213" s="2115"/>
    </row>
    <row r="214" spans="1:19" s="1795" customFormat="1">
      <c r="A214" s="25" t="s">
        <v>3619</v>
      </c>
      <c r="B214" s="14">
        <v>45786</v>
      </c>
      <c r="C214" s="14">
        <v>45782</v>
      </c>
      <c r="D214" s="166" t="s">
        <v>6</v>
      </c>
      <c r="E214" s="9">
        <v>21327</v>
      </c>
      <c r="F214" s="9" t="s">
        <v>1115</v>
      </c>
      <c r="G214" s="9">
        <v>1555</v>
      </c>
      <c r="H214" s="9" t="s">
        <v>22</v>
      </c>
      <c r="I214" s="10">
        <v>20</v>
      </c>
      <c r="J214" s="9"/>
      <c r="K214" s="9"/>
      <c r="L214" s="458"/>
      <c r="S214" s="2115"/>
    </row>
    <row r="215" spans="1:19" s="1795" customFormat="1">
      <c r="A215" s="25" t="s">
        <v>3040</v>
      </c>
      <c r="B215" s="14">
        <v>45786</v>
      </c>
      <c r="C215" s="14">
        <v>45782</v>
      </c>
      <c r="D215" s="166" t="s">
        <v>6</v>
      </c>
      <c r="E215" s="9">
        <v>21330</v>
      </c>
      <c r="F215" s="9" t="s">
        <v>131</v>
      </c>
      <c r="G215" s="9">
        <v>5872</v>
      </c>
      <c r="H215" s="9" t="s">
        <v>52</v>
      </c>
      <c r="I215" s="10" t="s">
        <v>2154</v>
      </c>
      <c r="J215" s="9"/>
      <c r="K215" s="9"/>
      <c r="L215" s="458"/>
      <c r="S215" s="2115"/>
    </row>
    <row r="216" spans="1:19" s="1795" customFormat="1">
      <c r="A216" s="25" t="s">
        <v>1653</v>
      </c>
      <c r="B216" s="14">
        <v>45786</v>
      </c>
      <c r="C216" s="14">
        <v>45783</v>
      </c>
      <c r="D216" s="166" t="s">
        <v>6</v>
      </c>
      <c r="E216" s="9">
        <v>21334</v>
      </c>
      <c r="F216" s="9" t="s">
        <v>1221</v>
      </c>
      <c r="G216" s="9">
        <v>3827</v>
      </c>
      <c r="H216" s="9" t="s">
        <v>9</v>
      </c>
      <c r="I216" s="10">
        <v>3</v>
      </c>
      <c r="J216" s="9"/>
      <c r="K216" s="9"/>
      <c r="L216" s="458"/>
      <c r="S216" s="2115"/>
    </row>
    <row r="217" spans="1:19" s="1795" customFormat="1">
      <c r="A217" s="25"/>
      <c r="B217" s="14"/>
      <c r="C217" s="9"/>
      <c r="D217" s="166" t="s">
        <v>6</v>
      </c>
      <c r="E217" s="9"/>
      <c r="F217" s="9" t="s">
        <v>4840</v>
      </c>
      <c r="G217" s="9">
        <v>5487</v>
      </c>
      <c r="H217" s="9" t="s">
        <v>48</v>
      </c>
      <c r="I217" s="10">
        <v>2</v>
      </c>
      <c r="J217" s="9"/>
      <c r="K217" s="9"/>
      <c r="L217" s="458"/>
      <c r="S217" s="2115"/>
    </row>
    <row r="218" spans="1:19" s="1795" customFormat="1">
      <c r="A218" s="25" t="s">
        <v>4841</v>
      </c>
      <c r="B218" s="14">
        <v>45786</v>
      </c>
      <c r="C218" s="14">
        <v>45785</v>
      </c>
      <c r="D218" s="166" t="s">
        <v>6</v>
      </c>
      <c r="E218" s="9">
        <v>21335</v>
      </c>
      <c r="F218" s="9" t="s">
        <v>44</v>
      </c>
      <c r="G218" s="9">
        <v>5873</v>
      </c>
      <c r="H218" s="9" t="s">
        <v>3169</v>
      </c>
      <c r="I218" s="10">
        <v>10</v>
      </c>
      <c r="J218" s="9"/>
      <c r="K218" s="9"/>
      <c r="L218" s="458"/>
      <c r="S218" s="2115"/>
    </row>
    <row r="219" spans="1:19" s="1795" customFormat="1">
      <c r="A219" s="25" t="s">
        <v>4341</v>
      </c>
      <c r="B219" s="14">
        <v>45790</v>
      </c>
      <c r="C219" s="14">
        <v>45790</v>
      </c>
      <c r="D219" s="166" t="s">
        <v>6</v>
      </c>
      <c r="E219" s="9">
        <v>21352</v>
      </c>
      <c r="F219" s="9" t="s">
        <v>1115</v>
      </c>
      <c r="G219" s="9">
        <v>1677</v>
      </c>
      <c r="H219" s="9" t="s">
        <v>15</v>
      </c>
      <c r="I219" s="10">
        <v>5</v>
      </c>
      <c r="J219" s="9"/>
      <c r="K219" s="9"/>
      <c r="L219" s="458"/>
      <c r="S219" s="2115"/>
    </row>
    <row r="220" spans="1:19" s="1795" customFormat="1">
      <c r="A220" s="25"/>
      <c r="B220" s="14"/>
      <c r="C220" s="9"/>
      <c r="D220" s="166" t="s">
        <v>6</v>
      </c>
      <c r="E220" s="9"/>
      <c r="F220" s="9" t="s">
        <v>1115</v>
      </c>
      <c r="G220" s="9">
        <v>753</v>
      </c>
      <c r="H220" s="9" t="s">
        <v>47</v>
      </c>
      <c r="I220" s="10" t="s">
        <v>1029</v>
      </c>
      <c r="J220" s="9"/>
      <c r="K220" s="9"/>
      <c r="L220" s="458"/>
      <c r="S220" s="2115"/>
    </row>
    <row r="221" spans="1:19" s="1795" customFormat="1">
      <c r="A221" s="25" t="s">
        <v>4851</v>
      </c>
      <c r="B221" s="14">
        <v>45790</v>
      </c>
      <c r="C221" s="14">
        <v>45785</v>
      </c>
      <c r="D221" s="166" t="s">
        <v>6</v>
      </c>
      <c r="E221" s="9">
        <v>21353</v>
      </c>
      <c r="F221" s="9" t="s">
        <v>2212</v>
      </c>
      <c r="G221" s="9">
        <v>4223</v>
      </c>
      <c r="H221" s="9" t="s">
        <v>96</v>
      </c>
      <c r="I221" s="10">
        <v>9</v>
      </c>
      <c r="J221" s="9"/>
      <c r="K221" s="9"/>
      <c r="L221" s="458"/>
      <c r="S221" s="2115"/>
    </row>
    <row r="222" spans="1:19" s="1795" customFormat="1">
      <c r="A222" s="25" t="s">
        <v>2549</v>
      </c>
      <c r="B222" s="14">
        <v>45790</v>
      </c>
      <c r="C222" s="14">
        <v>45782</v>
      </c>
      <c r="D222" s="166" t="s">
        <v>6</v>
      </c>
      <c r="E222" s="9">
        <v>21354</v>
      </c>
      <c r="F222" s="9" t="s">
        <v>1221</v>
      </c>
      <c r="G222" s="9">
        <v>5035</v>
      </c>
      <c r="H222" s="9" t="s">
        <v>17</v>
      </c>
      <c r="I222" s="10" t="s">
        <v>908</v>
      </c>
      <c r="J222" s="9"/>
      <c r="K222" s="9"/>
      <c r="L222" s="458"/>
      <c r="S222" s="2115"/>
    </row>
    <row r="223" spans="1:19" s="1795" customFormat="1">
      <c r="A223" s="25" t="s">
        <v>535</v>
      </c>
      <c r="B223" s="14">
        <v>45790</v>
      </c>
      <c r="C223" s="14">
        <v>45782</v>
      </c>
      <c r="D223" s="166" t="s">
        <v>6</v>
      </c>
      <c r="E223" s="9">
        <v>21356</v>
      </c>
      <c r="F223" s="9" t="s">
        <v>1115</v>
      </c>
      <c r="G223" s="9">
        <v>1862</v>
      </c>
      <c r="H223" s="9" t="s">
        <v>20</v>
      </c>
      <c r="I223" s="10">
        <v>5</v>
      </c>
      <c r="J223" s="9"/>
      <c r="K223" s="9"/>
      <c r="L223" s="458"/>
      <c r="S223" s="2115"/>
    </row>
    <row r="224" spans="1:19" s="1795" customFormat="1">
      <c r="A224" s="25" t="s">
        <v>4059</v>
      </c>
      <c r="B224" s="14">
        <v>45729</v>
      </c>
      <c r="C224" s="14">
        <v>45752</v>
      </c>
      <c r="D224" s="166" t="s">
        <v>6</v>
      </c>
      <c r="E224" s="9">
        <v>21358</v>
      </c>
      <c r="F224" s="9" t="s">
        <v>1115</v>
      </c>
      <c r="G224" s="9">
        <v>1098</v>
      </c>
      <c r="H224" s="9" t="s">
        <v>3</v>
      </c>
      <c r="I224" s="10">
        <v>3</v>
      </c>
      <c r="J224" s="9"/>
      <c r="K224" s="9"/>
      <c r="L224" s="458"/>
      <c r="S224" s="2115"/>
    </row>
    <row r="225" spans="1:19" s="1795" customFormat="1">
      <c r="A225" s="25" t="s">
        <v>3313</v>
      </c>
      <c r="B225" s="14">
        <v>45791</v>
      </c>
      <c r="C225" s="14">
        <v>45783</v>
      </c>
      <c r="D225" s="166" t="s">
        <v>6</v>
      </c>
      <c r="E225" s="9">
        <v>21386</v>
      </c>
      <c r="F225" s="9" t="s">
        <v>1574</v>
      </c>
      <c r="G225" s="9">
        <v>2358</v>
      </c>
      <c r="H225" s="9" t="s">
        <v>17</v>
      </c>
      <c r="I225" s="10" t="s">
        <v>882</v>
      </c>
      <c r="J225" s="9"/>
      <c r="K225" s="9"/>
      <c r="L225" s="458"/>
      <c r="S225" s="2115"/>
    </row>
    <row r="226" spans="1:19" s="1795" customFormat="1">
      <c r="A226" s="25"/>
      <c r="B226" s="14"/>
      <c r="C226" s="9"/>
      <c r="D226" s="166" t="s">
        <v>6</v>
      </c>
      <c r="E226" s="9"/>
      <c r="F226" s="9" t="s">
        <v>1574</v>
      </c>
      <c r="G226" s="9">
        <v>2987</v>
      </c>
      <c r="H226" s="9" t="s">
        <v>17</v>
      </c>
      <c r="I226" s="10" t="s">
        <v>882</v>
      </c>
      <c r="J226" s="9"/>
      <c r="K226" s="9"/>
      <c r="L226" s="458"/>
      <c r="S226" s="2115"/>
    </row>
    <row r="227" spans="1:19" s="1795" customFormat="1">
      <c r="A227" s="25" t="s">
        <v>3572</v>
      </c>
      <c r="B227" s="14">
        <v>45791</v>
      </c>
      <c r="C227" s="14">
        <v>45782</v>
      </c>
      <c r="D227" s="166" t="s">
        <v>6</v>
      </c>
      <c r="E227" s="9">
        <v>21389</v>
      </c>
      <c r="F227" s="9" t="s">
        <v>1115</v>
      </c>
      <c r="G227" s="9">
        <v>2646</v>
      </c>
      <c r="H227" s="9" t="s">
        <v>182</v>
      </c>
      <c r="I227" s="10">
        <v>20</v>
      </c>
      <c r="J227" s="9"/>
      <c r="K227" s="9"/>
      <c r="L227" s="458"/>
      <c r="S227" s="2115"/>
    </row>
    <row r="228" spans="1:19" s="1795" customFormat="1">
      <c r="A228" s="25"/>
      <c r="B228" s="14"/>
      <c r="C228" s="9"/>
      <c r="D228" s="166" t="s">
        <v>6</v>
      </c>
      <c r="E228" s="9"/>
      <c r="F228" s="9" t="s">
        <v>131</v>
      </c>
      <c r="G228" s="9">
        <v>4363</v>
      </c>
      <c r="H228" s="9" t="s">
        <v>182</v>
      </c>
      <c r="I228" s="10">
        <v>2</v>
      </c>
      <c r="J228" s="9"/>
      <c r="K228" s="9"/>
      <c r="L228" s="458"/>
      <c r="S228" s="2115"/>
    </row>
    <row r="229" spans="1:19" s="1795" customFormat="1">
      <c r="A229" s="25" t="s">
        <v>1303</v>
      </c>
      <c r="B229" s="14">
        <v>45792</v>
      </c>
      <c r="C229" s="14">
        <v>45790</v>
      </c>
      <c r="D229" s="166" t="s">
        <v>12</v>
      </c>
      <c r="E229" s="9">
        <v>21396</v>
      </c>
      <c r="F229" s="9" t="s">
        <v>1221</v>
      </c>
      <c r="G229" s="9">
        <v>2315</v>
      </c>
      <c r="H229" s="9" t="s">
        <v>237</v>
      </c>
      <c r="I229" s="10">
        <v>2</v>
      </c>
      <c r="J229" s="9" t="s">
        <v>991</v>
      </c>
      <c r="K229" s="9"/>
      <c r="L229" s="458"/>
      <c r="S229" s="2115"/>
    </row>
    <row r="230" spans="1:19" s="1795" customFormat="1">
      <c r="A230" s="25" t="s">
        <v>1532</v>
      </c>
      <c r="B230" s="14">
        <v>45792</v>
      </c>
      <c r="C230" s="14">
        <v>45789</v>
      </c>
      <c r="D230" s="166" t="s">
        <v>6</v>
      </c>
      <c r="E230" s="9">
        <v>21397</v>
      </c>
      <c r="F230" s="9" t="s">
        <v>1115</v>
      </c>
      <c r="G230" s="9">
        <v>1126</v>
      </c>
      <c r="H230" s="9" t="s">
        <v>57</v>
      </c>
      <c r="I230" s="10">
        <v>12</v>
      </c>
      <c r="J230" s="9"/>
      <c r="K230" s="9"/>
      <c r="L230" s="458"/>
      <c r="S230" s="2115"/>
    </row>
    <row r="231" spans="1:19" s="1795" customFormat="1">
      <c r="A231" s="25" t="s">
        <v>86</v>
      </c>
      <c r="B231" s="14">
        <v>45790</v>
      </c>
      <c r="C231" s="14">
        <v>45785</v>
      </c>
      <c r="D231" s="166" t="s">
        <v>6</v>
      </c>
      <c r="E231" s="9">
        <v>21381</v>
      </c>
      <c r="F231" s="9" t="s">
        <v>40</v>
      </c>
      <c r="G231" s="9">
        <v>5801</v>
      </c>
      <c r="H231" s="9" t="s">
        <v>19</v>
      </c>
      <c r="I231" s="10">
        <v>10</v>
      </c>
      <c r="J231" s="9"/>
      <c r="K231" s="9"/>
      <c r="L231" s="458"/>
      <c r="S231" s="2115"/>
    </row>
    <row r="232" spans="1:19" s="1795" customFormat="1">
      <c r="A232" s="25" t="s">
        <v>86</v>
      </c>
      <c r="B232" s="14">
        <v>45792</v>
      </c>
      <c r="C232" s="14">
        <v>45785</v>
      </c>
      <c r="D232" s="166" t="s">
        <v>6</v>
      </c>
      <c r="E232" s="9">
        <v>21400</v>
      </c>
      <c r="F232" s="9" t="s">
        <v>40</v>
      </c>
      <c r="G232" s="9">
        <v>5801</v>
      </c>
      <c r="H232" s="9" t="s">
        <v>19</v>
      </c>
      <c r="I232" s="10" t="s">
        <v>2221</v>
      </c>
      <c r="J232" s="9"/>
      <c r="K232" s="9"/>
      <c r="L232" s="458"/>
      <c r="S232" s="2115"/>
    </row>
    <row r="233" spans="1:19" s="1795" customFormat="1">
      <c r="A233" s="25" t="s">
        <v>1508</v>
      </c>
      <c r="B233" s="14">
        <v>45792</v>
      </c>
      <c r="C233" s="14">
        <v>45789</v>
      </c>
      <c r="D233" s="166" t="s">
        <v>6</v>
      </c>
      <c r="E233" s="9">
        <v>21402</v>
      </c>
      <c r="F233" s="9" t="s">
        <v>1115</v>
      </c>
      <c r="G233" s="9">
        <v>2646</v>
      </c>
      <c r="H233" s="9" t="s">
        <v>182</v>
      </c>
      <c r="I233" s="10">
        <v>50</v>
      </c>
      <c r="J233" s="9"/>
      <c r="K233" s="9"/>
      <c r="L233" s="458"/>
      <c r="S233" s="2115"/>
    </row>
    <row r="234" spans="1:19" s="1795" customFormat="1">
      <c r="A234" s="25" t="s">
        <v>1303</v>
      </c>
      <c r="B234" s="14">
        <v>45792</v>
      </c>
      <c r="C234" s="14">
        <v>45790</v>
      </c>
      <c r="D234" s="166" t="s">
        <v>6</v>
      </c>
      <c r="E234" s="9">
        <v>21408</v>
      </c>
      <c r="F234" s="9" t="s">
        <v>2351</v>
      </c>
      <c r="G234" s="9">
        <v>3623</v>
      </c>
      <c r="H234" s="9" t="s">
        <v>47</v>
      </c>
      <c r="I234" s="10">
        <v>60</v>
      </c>
      <c r="J234" s="9"/>
      <c r="K234" s="9"/>
      <c r="L234" s="458"/>
      <c r="S234" s="2115"/>
    </row>
    <row r="235" spans="1:19" s="1795" customFormat="1">
      <c r="A235" s="25" t="s">
        <v>3957</v>
      </c>
      <c r="B235" s="14">
        <v>45792</v>
      </c>
      <c r="C235" s="14">
        <v>45790</v>
      </c>
      <c r="D235" s="166" t="s">
        <v>6</v>
      </c>
      <c r="E235" s="9">
        <v>21414</v>
      </c>
      <c r="F235" s="9" t="s">
        <v>7</v>
      </c>
      <c r="G235" s="9">
        <v>3917</v>
      </c>
      <c r="H235" s="9" t="s">
        <v>127</v>
      </c>
      <c r="I235" s="10" t="s">
        <v>952</v>
      </c>
      <c r="J235" s="9"/>
      <c r="K235" s="9"/>
      <c r="L235" s="458"/>
      <c r="S235" s="2115"/>
    </row>
    <row r="236" spans="1:19" s="1795" customFormat="1">
      <c r="A236" s="25"/>
      <c r="B236" s="14"/>
      <c r="C236" s="9"/>
      <c r="D236" s="166" t="s">
        <v>6</v>
      </c>
      <c r="E236" s="9"/>
      <c r="F236" s="9" t="s">
        <v>7</v>
      </c>
      <c r="G236" s="9">
        <v>5886</v>
      </c>
      <c r="H236" s="9" t="s">
        <v>382</v>
      </c>
      <c r="I236" s="10">
        <v>5</v>
      </c>
      <c r="J236" s="9"/>
      <c r="K236" s="9"/>
      <c r="L236" s="458"/>
      <c r="S236" s="2115"/>
    </row>
    <row r="237" spans="1:19" s="1795" customFormat="1">
      <c r="A237" s="25" t="s">
        <v>1120</v>
      </c>
      <c r="B237" s="14">
        <v>45793</v>
      </c>
      <c r="C237" s="14">
        <v>45790</v>
      </c>
      <c r="D237" s="166" t="s">
        <v>6</v>
      </c>
      <c r="E237" s="9">
        <v>21422</v>
      </c>
      <c r="F237" s="9" t="s">
        <v>1115</v>
      </c>
      <c r="G237" s="9">
        <v>951</v>
      </c>
      <c r="H237" s="9" t="s">
        <v>58</v>
      </c>
      <c r="I237" s="10" t="s">
        <v>1092</v>
      </c>
      <c r="J237" s="9"/>
      <c r="K237" s="9"/>
      <c r="L237" s="458"/>
      <c r="S237" s="2115"/>
    </row>
    <row r="238" spans="1:19" s="1795" customFormat="1">
      <c r="A238" s="25"/>
      <c r="B238" s="14"/>
      <c r="C238" s="9"/>
      <c r="D238" s="166" t="s">
        <v>6</v>
      </c>
      <c r="E238" s="9"/>
      <c r="F238" s="9" t="s">
        <v>1115</v>
      </c>
      <c r="G238" s="9">
        <v>2357</v>
      </c>
      <c r="H238" s="9" t="s">
        <v>35</v>
      </c>
      <c r="I238" s="10">
        <v>3</v>
      </c>
      <c r="J238" s="9"/>
      <c r="K238" s="9"/>
      <c r="L238" s="458"/>
      <c r="S238" s="2115"/>
    </row>
    <row r="239" spans="1:19" s="1795" customFormat="1">
      <c r="A239" s="25"/>
      <c r="B239" s="14"/>
      <c r="C239" s="9"/>
      <c r="D239" s="166" t="s">
        <v>6</v>
      </c>
      <c r="E239" s="9"/>
      <c r="F239" s="9" t="s">
        <v>1115</v>
      </c>
      <c r="G239" s="9">
        <v>2739</v>
      </c>
      <c r="H239" s="9" t="s">
        <v>119</v>
      </c>
      <c r="I239" s="10" t="s">
        <v>1187</v>
      </c>
      <c r="J239" s="9"/>
      <c r="K239" s="9"/>
      <c r="L239" s="458"/>
      <c r="S239" s="2115"/>
    </row>
    <row r="240" spans="1:19" s="1795" customFormat="1">
      <c r="A240" s="25" t="s">
        <v>134</v>
      </c>
      <c r="B240" s="14">
        <v>45793</v>
      </c>
      <c r="C240" s="14">
        <v>45790</v>
      </c>
      <c r="D240" s="166" t="s">
        <v>6</v>
      </c>
      <c r="E240" s="9">
        <v>21426</v>
      </c>
      <c r="F240" s="9" t="s">
        <v>1221</v>
      </c>
      <c r="G240" s="9">
        <v>2581</v>
      </c>
      <c r="H240" s="9" t="s">
        <v>21</v>
      </c>
      <c r="I240" s="10">
        <v>3</v>
      </c>
      <c r="J240" s="9"/>
      <c r="K240" s="9"/>
      <c r="L240" s="458"/>
      <c r="S240" s="2115"/>
    </row>
    <row r="241" spans="1:19" s="1795" customFormat="1">
      <c r="A241" s="25"/>
      <c r="B241" s="14"/>
      <c r="C241" s="9"/>
      <c r="D241" s="166" t="s">
        <v>6</v>
      </c>
      <c r="E241" s="9"/>
      <c r="F241" s="9" t="s">
        <v>1115</v>
      </c>
      <c r="G241" s="9">
        <v>1468</v>
      </c>
      <c r="H241" s="9" t="s">
        <v>21</v>
      </c>
      <c r="I241" s="10" t="s">
        <v>1114</v>
      </c>
      <c r="J241" s="9"/>
      <c r="K241" s="9"/>
      <c r="L241" s="458"/>
      <c r="S241" s="2115"/>
    </row>
    <row r="242" spans="1:19" s="1795" customFormat="1">
      <c r="A242" s="25" t="s">
        <v>1617</v>
      </c>
      <c r="B242" s="14">
        <v>45793</v>
      </c>
      <c r="C242" s="14">
        <v>45790</v>
      </c>
      <c r="D242" s="166" t="s">
        <v>6</v>
      </c>
      <c r="E242" s="9">
        <v>21437</v>
      </c>
      <c r="F242" s="9" t="s">
        <v>1221</v>
      </c>
      <c r="G242" s="9">
        <v>2438</v>
      </c>
      <c r="H242" s="9" t="s">
        <v>47</v>
      </c>
      <c r="I242" s="10" t="s">
        <v>900</v>
      </c>
      <c r="J242" s="9"/>
      <c r="K242" s="9"/>
      <c r="L242" s="458"/>
      <c r="S242" s="2115"/>
    </row>
    <row r="243" spans="1:19" s="1795" customFormat="1">
      <c r="A243" s="25"/>
      <c r="B243" s="14"/>
      <c r="C243" s="9"/>
      <c r="D243" s="166" t="s">
        <v>6</v>
      </c>
      <c r="E243" s="9"/>
      <c r="F243" s="9" t="s">
        <v>1115</v>
      </c>
      <c r="G243" s="9">
        <v>5698</v>
      </c>
      <c r="H243" s="9" t="s">
        <v>58</v>
      </c>
      <c r="I243" s="10">
        <v>3</v>
      </c>
      <c r="J243" s="9"/>
      <c r="K243" s="9"/>
      <c r="L243" s="458"/>
      <c r="S243" s="2115"/>
    </row>
    <row r="244" spans="1:19" s="1795" customFormat="1">
      <c r="A244" s="25" t="s">
        <v>4772</v>
      </c>
      <c r="B244" s="14">
        <v>45789</v>
      </c>
      <c r="C244" s="14">
        <v>45790</v>
      </c>
      <c r="D244" s="166" t="s">
        <v>6</v>
      </c>
      <c r="E244" s="9">
        <v>21441</v>
      </c>
      <c r="F244" s="9" t="s">
        <v>1115</v>
      </c>
      <c r="G244" s="9">
        <v>5791</v>
      </c>
      <c r="H244" s="9" t="s">
        <v>83</v>
      </c>
      <c r="I244" s="10">
        <v>78</v>
      </c>
      <c r="J244" s="9"/>
      <c r="K244" s="9"/>
      <c r="L244" s="458"/>
      <c r="S244" s="2115"/>
    </row>
    <row r="245" spans="1:19" s="1795" customFormat="1">
      <c r="A245" s="25" t="s">
        <v>529</v>
      </c>
      <c r="B245" s="14">
        <v>45793</v>
      </c>
      <c r="C245" s="14">
        <v>45790</v>
      </c>
      <c r="D245" s="166" t="s">
        <v>6</v>
      </c>
      <c r="E245" s="9">
        <v>21445</v>
      </c>
      <c r="F245" s="9" t="s">
        <v>7</v>
      </c>
      <c r="G245" s="9">
        <v>5593</v>
      </c>
      <c r="H245" s="9" t="s">
        <v>31</v>
      </c>
      <c r="I245" s="10">
        <v>20</v>
      </c>
      <c r="J245" s="9"/>
      <c r="K245" s="9"/>
      <c r="L245" s="458"/>
      <c r="S245" s="2115"/>
    </row>
    <row r="246" spans="1:19" s="1795" customFormat="1">
      <c r="A246" s="25" t="s">
        <v>871</v>
      </c>
      <c r="B246" s="14">
        <v>45796</v>
      </c>
      <c r="C246" s="14">
        <v>45789</v>
      </c>
      <c r="D246" s="166" t="s">
        <v>6</v>
      </c>
      <c r="E246" s="9">
        <v>21443</v>
      </c>
      <c r="F246" s="9" t="s">
        <v>1115</v>
      </c>
      <c r="G246" s="9">
        <v>1387</v>
      </c>
      <c r="H246" s="9" t="s">
        <v>770</v>
      </c>
      <c r="I246" s="10">
        <v>17</v>
      </c>
      <c r="J246" s="9"/>
      <c r="K246" s="9"/>
      <c r="L246" s="458"/>
      <c r="S246" s="2115"/>
    </row>
    <row r="247" spans="1:19" s="1795" customFormat="1">
      <c r="A247" s="25" t="s">
        <v>136</v>
      </c>
      <c r="B247" s="14">
        <v>45796</v>
      </c>
      <c r="C247" s="14">
        <v>45790</v>
      </c>
      <c r="D247" s="166" t="s">
        <v>6</v>
      </c>
      <c r="E247" s="9">
        <v>21447</v>
      </c>
      <c r="F247" s="9" t="s">
        <v>1221</v>
      </c>
      <c r="G247" s="9">
        <v>4268</v>
      </c>
      <c r="H247" s="9" t="s">
        <v>29</v>
      </c>
      <c r="I247" s="10">
        <v>9</v>
      </c>
      <c r="J247" s="9"/>
      <c r="K247" s="9"/>
      <c r="L247" s="458"/>
      <c r="S247" s="2115"/>
    </row>
    <row r="248" spans="1:19" s="1795" customFormat="1">
      <c r="A248" s="25" t="s">
        <v>3100</v>
      </c>
      <c r="B248" s="14">
        <v>45796</v>
      </c>
      <c r="C248" s="14">
        <v>45790</v>
      </c>
      <c r="D248" s="166" t="s">
        <v>6</v>
      </c>
      <c r="E248" s="9">
        <v>21448</v>
      </c>
      <c r="F248" s="9" t="s">
        <v>153</v>
      </c>
      <c r="G248" s="9">
        <v>2040</v>
      </c>
      <c r="H248" s="9" t="s">
        <v>75</v>
      </c>
      <c r="I248" s="10">
        <v>25</v>
      </c>
      <c r="J248" s="9"/>
      <c r="K248" s="9"/>
      <c r="L248" s="458"/>
      <c r="S248" s="2115"/>
    </row>
    <row r="249" spans="1:19" s="1795" customFormat="1">
      <c r="A249" s="25" t="s">
        <v>1469</v>
      </c>
      <c r="B249" s="14">
        <v>45796</v>
      </c>
      <c r="C249" s="14">
        <v>45797</v>
      </c>
      <c r="D249" s="166" t="s">
        <v>6</v>
      </c>
      <c r="E249" s="9">
        <v>21452</v>
      </c>
      <c r="F249" s="9" t="s">
        <v>1115</v>
      </c>
      <c r="G249" s="9">
        <v>4812</v>
      </c>
      <c r="H249" s="9" t="s">
        <v>203</v>
      </c>
      <c r="I249" s="10">
        <v>40</v>
      </c>
      <c r="J249" s="9"/>
      <c r="K249" s="9"/>
      <c r="L249" s="458"/>
      <c r="S249" s="2115"/>
    </row>
    <row r="250" spans="1:19" s="1795" customFormat="1">
      <c r="A250" s="25"/>
      <c r="B250" s="14"/>
      <c r="C250" s="9"/>
      <c r="D250" s="166" t="s">
        <v>6</v>
      </c>
      <c r="E250" s="9"/>
      <c r="F250" s="9" t="s">
        <v>1221</v>
      </c>
      <c r="G250" s="9">
        <v>3163</v>
      </c>
      <c r="H250" s="9" t="s">
        <v>203</v>
      </c>
      <c r="I250" s="10">
        <v>40</v>
      </c>
      <c r="J250" s="9"/>
      <c r="K250" s="9"/>
      <c r="L250" s="458"/>
      <c r="S250" s="2115"/>
    </row>
    <row r="251" spans="1:19" s="1795" customFormat="1">
      <c r="A251" s="25" t="s">
        <v>771</v>
      </c>
      <c r="B251" s="14">
        <v>45796</v>
      </c>
      <c r="C251" s="14">
        <v>45790</v>
      </c>
      <c r="D251" s="166" t="s">
        <v>6</v>
      </c>
      <c r="E251" s="9">
        <v>21454</v>
      </c>
      <c r="F251" s="9" t="s">
        <v>1115</v>
      </c>
      <c r="G251" s="9">
        <v>1677</v>
      </c>
      <c r="H251" s="9" t="s">
        <v>70</v>
      </c>
      <c r="I251" s="10">
        <v>20</v>
      </c>
      <c r="J251" s="9"/>
      <c r="K251" s="9"/>
      <c r="L251" s="458"/>
      <c r="S251" s="2115"/>
    </row>
    <row r="252" spans="1:19" s="1795" customFormat="1">
      <c r="A252" s="25" t="s">
        <v>2374</v>
      </c>
      <c r="B252" s="14">
        <v>45793</v>
      </c>
      <c r="C252" s="14">
        <v>45793</v>
      </c>
      <c r="D252" s="166" t="s">
        <v>6</v>
      </c>
      <c r="E252" s="9">
        <v>21460</v>
      </c>
      <c r="F252" s="9" t="s">
        <v>1221</v>
      </c>
      <c r="G252" s="9">
        <v>4375</v>
      </c>
      <c r="H252" s="9" t="s">
        <v>31</v>
      </c>
      <c r="I252" s="10">
        <v>100</v>
      </c>
      <c r="J252" s="9"/>
      <c r="K252" s="9"/>
      <c r="L252" s="458"/>
      <c r="S252" s="2115"/>
    </row>
    <row r="253" spans="1:19" s="1795" customFormat="1">
      <c r="A253" s="25" t="s">
        <v>376</v>
      </c>
      <c r="B253" s="14">
        <v>45797</v>
      </c>
      <c r="C253" s="14">
        <v>45790</v>
      </c>
      <c r="D253" s="166" t="s">
        <v>6</v>
      </c>
      <c r="E253" s="9">
        <v>21466</v>
      </c>
      <c r="F253" s="9" t="s">
        <v>1574</v>
      </c>
      <c r="G253" s="9">
        <v>2358</v>
      </c>
      <c r="H253" s="9" t="s">
        <v>17</v>
      </c>
      <c r="I253" s="10" t="s">
        <v>840</v>
      </c>
      <c r="J253" s="9"/>
      <c r="K253" s="9"/>
      <c r="L253" s="458"/>
      <c r="S253" s="2115"/>
    </row>
    <row r="254" spans="1:19" s="1795" customFormat="1">
      <c r="A254" s="25"/>
      <c r="B254" s="14"/>
      <c r="C254" s="9"/>
      <c r="D254" s="166" t="s">
        <v>6</v>
      </c>
      <c r="E254" s="9"/>
      <c r="F254" s="9" t="s">
        <v>1574</v>
      </c>
      <c r="G254" s="9">
        <v>5127</v>
      </c>
      <c r="H254" s="9" t="s">
        <v>17</v>
      </c>
      <c r="I254" s="10" t="s">
        <v>1092</v>
      </c>
      <c r="J254" s="9"/>
      <c r="K254" s="9"/>
      <c r="L254" s="458"/>
      <c r="S254" s="2115"/>
    </row>
    <row r="255" spans="1:19" s="1795" customFormat="1">
      <c r="A255" s="25" t="s">
        <v>3001</v>
      </c>
      <c r="B255" s="14">
        <v>45807</v>
      </c>
      <c r="C255" s="14">
        <v>45807</v>
      </c>
      <c r="D255" s="166" t="s">
        <v>6</v>
      </c>
      <c r="E255" s="9">
        <v>21471</v>
      </c>
      <c r="F255" s="9" t="s">
        <v>1115</v>
      </c>
      <c r="G255" s="9">
        <v>5277</v>
      </c>
      <c r="H255" s="9" t="s">
        <v>3338</v>
      </c>
      <c r="I255" s="10">
        <v>510</v>
      </c>
      <c r="J255" s="9"/>
      <c r="K255" s="9"/>
      <c r="L255" s="458"/>
      <c r="S255" s="2115"/>
    </row>
    <row r="256" spans="1:19" s="1795" customFormat="1">
      <c r="A256" s="25" t="s">
        <v>1792</v>
      </c>
      <c r="B256" s="14">
        <v>45797</v>
      </c>
      <c r="C256" s="14">
        <v>45797</v>
      </c>
      <c r="D256" s="166" t="s">
        <v>6</v>
      </c>
      <c r="E256" s="9">
        <v>21472</v>
      </c>
      <c r="F256" s="9" t="s">
        <v>153</v>
      </c>
      <c r="G256" s="9">
        <v>3915</v>
      </c>
      <c r="H256" s="9" t="s">
        <v>15</v>
      </c>
      <c r="I256" s="10">
        <v>10</v>
      </c>
      <c r="J256" s="9" t="s">
        <v>991</v>
      </c>
      <c r="K256" s="9"/>
      <c r="L256" s="458"/>
      <c r="S256" s="2115"/>
    </row>
    <row r="257" spans="1:19" s="1795" customFormat="1">
      <c r="A257" s="25"/>
      <c r="B257" s="14"/>
      <c r="C257" s="9"/>
      <c r="D257" s="166" t="s">
        <v>6</v>
      </c>
      <c r="E257" s="9"/>
      <c r="F257" s="9"/>
      <c r="G257" s="9">
        <v>3759</v>
      </c>
      <c r="H257" s="9" t="s">
        <v>75</v>
      </c>
      <c r="I257" s="10" t="s">
        <v>984</v>
      </c>
      <c r="J257" s="9" t="s">
        <v>991</v>
      </c>
      <c r="K257" s="9"/>
      <c r="L257" s="458"/>
      <c r="S257" s="2115"/>
    </row>
    <row r="258" spans="1:19" s="1795" customFormat="1">
      <c r="A258" s="25"/>
      <c r="B258" s="14"/>
      <c r="C258" s="9"/>
      <c r="D258" s="166" t="s">
        <v>6</v>
      </c>
      <c r="E258" s="9"/>
      <c r="F258" s="9"/>
      <c r="G258" s="9">
        <v>3718</v>
      </c>
      <c r="H258" s="9" t="s">
        <v>75</v>
      </c>
      <c r="I258" s="10" t="s">
        <v>984</v>
      </c>
      <c r="J258" s="9" t="s">
        <v>991</v>
      </c>
      <c r="K258" s="9"/>
      <c r="L258" s="458"/>
      <c r="S258" s="2115"/>
    </row>
    <row r="259" spans="1:19" s="1795" customFormat="1">
      <c r="A259" s="25"/>
      <c r="B259" s="14"/>
      <c r="C259" s="9"/>
      <c r="D259" s="166" t="s">
        <v>6</v>
      </c>
      <c r="E259" s="9"/>
      <c r="F259" s="9"/>
      <c r="G259" s="9">
        <v>4785</v>
      </c>
      <c r="H259" s="9" t="s">
        <v>15</v>
      </c>
      <c r="I259" s="10">
        <v>5</v>
      </c>
      <c r="J259" s="9" t="s">
        <v>991</v>
      </c>
      <c r="K259" s="9"/>
      <c r="L259" s="458"/>
      <c r="S259" s="2115"/>
    </row>
    <row r="260" spans="1:19" s="1795" customFormat="1">
      <c r="A260" s="25"/>
      <c r="B260" s="14"/>
      <c r="C260" s="9"/>
      <c r="D260" s="166" t="s">
        <v>6</v>
      </c>
      <c r="E260" s="9"/>
      <c r="F260" s="9"/>
      <c r="G260" s="9">
        <v>5890</v>
      </c>
      <c r="H260" s="9" t="s">
        <v>15</v>
      </c>
      <c r="I260" s="10">
        <v>10</v>
      </c>
      <c r="J260" s="9" t="s">
        <v>991</v>
      </c>
      <c r="K260" s="9"/>
      <c r="L260" s="458"/>
      <c r="S260" s="2115"/>
    </row>
    <row r="261" spans="1:19" s="1795" customFormat="1">
      <c r="A261" s="25" t="s">
        <v>2340</v>
      </c>
      <c r="B261" s="14">
        <v>45803</v>
      </c>
      <c r="C261" s="14">
        <v>45800</v>
      </c>
      <c r="D261" s="166" t="s">
        <v>6</v>
      </c>
      <c r="E261" s="9">
        <v>21475</v>
      </c>
      <c r="F261" s="9" t="s">
        <v>40</v>
      </c>
      <c r="G261" s="9">
        <v>4315</v>
      </c>
      <c r="H261" s="9" t="s">
        <v>2341</v>
      </c>
      <c r="I261" s="10">
        <v>20</v>
      </c>
      <c r="J261" s="9"/>
      <c r="K261" s="9"/>
      <c r="L261" s="458"/>
      <c r="S261" s="2115"/>
    </row>
    <row r="262" spans="1:19" s="1795" customFormat="1">
      <c r="A262" s="25"/>
      <c r="B262" s="14"/>
      <c r="C262" s="9"/>
      <c r="D262" s="166" t="s">
        <v>6</v>
      </c>
      <c r="E262" s="9"/>
      <c r="F262" s="9" t="s">
        <v>1115</v>
      </c>
      <c r="G262" s="9">
        <v>4316</v>
      </c>
      <c r="H262" s="9" t="s">
        <v>57</v>
      </c>
      <c r="I262" s="10">
        <v>20</v>
      </c>
      <c r="J262" s="9"/>
      <c r="K262" s="9"/>
      <c r="L262" s="458"/>
      <c r="S262" s="2115"/>
    </row>
    <row r="263" spans="1:19" s="1795" customFormat="1">
      <c r="A263" s="25" t="s">
        <v>1904</v>
      </c>
      <c r="B263" s="14">
        <v>45798</v>
      </c>
      <c r="C263" s="14">
        <v>45790</v>
      </c>
      <c r="D263" s="166" t="s">
        <v>6</v>
      </c>
      <c r="E263" s="9">
        <v>21477</v>
      </c>
      <c r="F263" s="9" t="s">
        <v>2351</v>
      </c>
      <c r="G263" s="9">
        <v>3930</v>
      </c>
      <c r="H263" s="9" t="s">
        <v>63</v>
      </c>
      <c r="I263" s="10" t="s">
        <v>1092</v>
      </c>
      <c r="J263" s="9"/>
      <c r="K263" s="9"/>
      <c r="L263" s="458"/>
      <c r="S263" s="2115"/>
    </row>
    <row r="264" spans="1:19" s="1795" customFormat="1">
      <c r="A264" s="25" t="s">
        <v>3244</v>
      </c>
      <c r="B264" s="14">
        <v>45798</v>
      </c>
      <c r="C264" s="14">
        <v>45790</v>
      </c>
      <c r="D264" s="166" t="s">
        <v>6</v>
      </c>
      <c r="E264" s="9">
        <v>21478</v>
      </c>
      <c r="F264" s="9" t="s">
        <v>1115</v>
      </c>
      <c r="G264" s="9">
        <v>1960</v>
      </c>
      <c r="H264" s="9" t="s">
        <v>13</v>
      </c>
      <c r="I264" s="10">
        <v>9</v>
      </c>
      <c r="J264" s="9"/>
      <c r="K264" s="9"/>
      <c r="L264" s="458"/>
      <c r="S264" s="2115"/>
    </row>
    <row r="265" spans="1:19" s="1795" customFormat="1">
      <c r="A265" s="25" t="s">
        <v>1631</v>
      </c>
      <c r="B265" s="14">
        <v>45790</v>
      </c>
      <c r="C265" s="14">
        <v>45790</v>
      </c>
      <c r="D265" s="166" t="s">
        <v>6</v>
      </c>
      <c r="E265" s="9">
        <v>21469</v>
      </c>
      <c r="F265" s="9" t="s">
        <v>44</v>
      </c>
      <c r="G265" s="9">
        <v>5873</v>
      </c>
      <c r="H265" s="9" t="s">
        <v>3169</v>
      </c>
      <c r="I265" s="10">
        <v>0.2</v>
      </c>
      <c r="J265" s="9"/>
      <c r="K265" s="9"/>
      <c r="L265" s="458"/>
      <c r="S265" s="2115"/>
    </row>
    <row r="266" spans="1:19" s="1795" customFormat="1">
      <c r="A266" s="25" t="s">
        <v>3838</v>
      </c>
      <c r="B266" s="14">
        <v>45798</v>
      </c>
      <c r="C266" s="14">
        <v>45790</v>
      </c>
      <c r="D266" s="166" t="s">
        <v>6</v>
      </c>
      <c r="E266" s="9">
        <v>21480</v>
      </c>
      <c r="F266" s="9" t="s">
        <v>1115</v>
      </c>
      <c r="G266" s="9">
        <v>1454</v>
      </c>
      <c r="H266" s="9" t="s">
        <v>864</v>
      </c>
      <c r="I266" s="10">
        <v>15</v>
      </c>
      <c r="J266" s="9"/>
      <c r="K266" s="9"/>
      <c r="L266" s="458"/>
      <c r="S266" s="2115"/>
    </row>
    <row r="267" spans="1:19" s="1795" customFormat="1">
      <c r="A267" s="25" t="s">
        <v>529</v>
      </c>
      <c r="B267" s="14">
        <v>45799</v>
      </c>
      <c r="C267" s="14">
        <v>45792</v>
      </c>
      <c r="D267" s="166" t="s">
        <v>6</v>
      </c>
      <c r="E267" s="9">
        <v>21486</v>
      </c>
      <c r="F267" s="9" t="s">
        <v>7</v>
      </c>
      <c r="G267" s="9">
        <v>5041</v>
      </c>
      <c r="H267" s="9" t="s">
        <v>17</v>
      </c>
      <c r="I267" s="10">
        <v>4</v>
      </c>
      <c r="J267" s="9"/>
      <c r="K267" s="9"/>
      <c r="L267" s="458"/>
      <c r="S267" s="2115"/>
    </row>
    <row r="268" spans="1:19" s="1795" customFormat="1">
      <c r="A268" s="25" t="s">
        <v>1597</v>
      </c>
      <c r="B268" s="14">
        <v>45799</v>
      </c>
      <c r="C268" s="14">
        <v>45797</v>
      </c>
      <c r="D268" s="166" t="s">
        <v>6</v>
      </c>
      <c r="E268" s="9">
        <v>21495</v>
      </c>
      <c r="F268" s="9" t="s">
        <v>2351</v>
      </c>
      <c r="G268" s="9">
        <v>3096</v>
      </c>
      <c r="H268" s="9" t="s">
        <v>47</v>
      </c>
      <c r="I268" s="10">
        <v>10</v>
      </c>
      <c r="J268" s="9"/>
      <c r="K268" s="9"/>
      <c r="L268" s="458"/>
      <c r="S268" s="2115"/>
    </row>
    <row r="269" spans="1:19" s="1795" customFormat="1">
      <c r="A269" s="25" t="s">
        <v>2549</v>
      </c>
      <c r="B269" s="14">
        <v>45799</v>
      </c>
      <c r="C269" s="14">
        <v>45797</v>
      </c>
      <c r="D269" s="166" t="s">
        <v>6</v>
      </c>
      <c r="E269" s="9">
        <v>21498</v>
      </c>
      <c r="F269" s="9" t="s">
        <v>1115</v>
      </c>
      <c r="G269" s="9">
        <v>838</v>
      </c>
      <c r="H269" s="9" t="s">
        <v>5</v>
      </c>
      <c r="I269" s="10">
        <v>10</v>
      </c>
      <c r="J269" s="9"/>
      <c r="K269" s="9"/>
      <c r="L269" s="458"/>
      <c r="S269" s="2115"/>
    </row>
    <row r="270" spans="1:19" s="1795" customFormat="1">
      <c r="A270" s="25" t="s">
        <v>1604</v>
      </c>
      <c r="B270" s="14">
        <v>45799</v>
      </c>
      <c r="C270" s="14">
        <v>45797</v>
      </c>
      <c r="D270" s="166" t="s">
        <v>6</v>
      </c>
      <c r="E270" s="9">
        <v>21499</v>
      </c>
      <c r="F270" s="9" t="s">
        <v>1221</v>
      </c>
      <c r="G270" s="9">
        <v>3590</v>
      </c>
      <c r="H270" s="9" t="s">
        <v>47</v>
      </c>
      <c r="I270" s="10">
        <v>4</v>
      </c>
      <c r="J270" s="9"/>
      <c r="K270" s="9"/>
      <c r="L270" s="458"/>
      <c r="S270" s="2115"/>
    </row>
    <row r="271" spans="1:19" s="1795" customFormat="1">
      <c r="A271" s="25" t="s">
        <v>3244</v>
      </c>
      <c r="B271" s="14">
        <v>45798</v>
      </c>
      <c r="C271" s="14">
        <v>45797</v>
      </c>
      <c r="D271" s="166" t="s">
        <v>6</v>
      </c>
      <c r="E271" s="9">
        <v>21500</v>
      </c>
      <c r="F271" s="9" t="s">
        <v>1115</v>
      </c>
      <c r="G271" s="9">
        <v>1960</v>
      </c>
      <c r="H271" s="9" t="s">
        <v>13</v>
      </c>
      <c r="I271" s="10">
        <v>6</v>
      </c>
      <c r="J271" s="9"/>
      <c r="K271" s="9"/>
      <c r="L271" s="458"/>
      <c r="S271" s="2115"/>
    </row>
    <row r="272" spans="1:19" s="1795" customFormat="1">
      <c r="A272" s="25" t="s">
        <v>2490</v>
      </c>
      <c r="B272" s="14">
        <v>45800</v>
      </c>
      <c r="C272" s="14">
        <v>45798</v>
      </c>
      <c r="D272" s="166" t="s">
        <v>6</v>
      </c>
      <c r="E272" s="9">
        <v>21502</v>
      </c>
      <c r="F272" s="9" t="s">
        <v>1221</v>
      </c>
      <c r="G272" s="9">
        <v>5891</v>
      </c>
      <c r="H272" s="9" t="s">
        <v>17</v>
      </c>
      <c r="I272" s="10">
        <v>10</v>
      </c>
      <c r="J272" s="9"/>
      <c r="K272" s="9"/>
      <c r="L272" s="458"/>
      <c r="S272" s="2115"/>
    </row>
    <row r="273" spans="1:19" s="1795" customFormat="1">
      <c r="A273" s="25" t="s">
        <v>4756</v>
      </c>
      <c r="B273" s="14">
        <v>45811</v>
      </c>
      <c r="C273" s="14">
        <v>45807</v>
      </c>
      <c r="D273" s="166" t="s">
        <v>6</v>
      </c>
      <c r="E273" s="9">
        <v>21503</v>
      </c>
      <c r="F273" s="9" t="s">
        <v>1115</v>
      </c>
      <c r="G273" s="9">
        <v>5767</v>
      </c>
      <c r="H273" s="9" t="s">
        <v>119</v>
      </c>
      <c r="I273" s="10">
        <v>60</v>
      </c>
      <c r="J273" s="9"/>
      <c r="K273" s="9"/>
      <c r="L273" s="458"/>
      <c r="S273" s="2115"/>
    </row>
    <row r="274" spans="1:19" s="1795" customFormat="1">
      <c r="A274" s="25"/>
      <c r="B274" s="14"/>
      <c r="C274" s="9"/>
      <c r="D274" s="166" t="s">
        <v>6</v>
      </c>
      <c r="E274" s="9"/>
      <c r="F274" s="9" t="s">
        <v>7</v>
      </c>
      <c r="G274" s="9">
        <v>5768</v>
      </c>
      <c r="H274" s="9" t="s">
        <v>31</v>
      </c>
      <c r="I274" s="10">
        <v>60</v>
      </c>
      <c r="J274" s="9"/>
      <c r="K274" s="9"/>
      <c r="L274" s="458"/>
      <c r="S274" s="2115"/>
    </row>
    <row r="275" spans="1:19" s="1795" customFormat="1">
      <c r="A275" s="25" t="s">
        <v>369</v>
      </c>
      <c r="B275" s="14">
        <v>45800</v>
      </c>
      <c r="C275" s="14">
        <v>45797</v>
      </c>
      <c r="D275" s="166" t="s">
        <v>6</v>
      </c>
      <c r="E275" s="9">
        <v>21514</v>
      </c>
      <c r="F275" s="9" t="s">
        <v>1115</v>
      </c>
      <c r="G275" s="9">
        <v>838</v>
      </c>
      <c r="H275" s="9" t="s">
        <v>5</v>
      </c>
      <c r="I275" s="10">
        <v>10</v>
      </c>
      <c r="J275" s="9"/>
      <c r="K275" s="9"/>
      <c r="L275" s="458"/>
      <c r="S275" s="2115"/>
    </row>
    <row r="276" spans="1:19" s="1795" customFormat="1">
      <c r="A276" s="25" t="s">
        <v>517</v>
      </c>
      <c r="B276" s="14">
        <v>45800</v>
      </c>
      <c r="C276" s="14">
        <v>45797</v>
      </c>
      <c r="D276" s="166" t="s">
        <v>6</v>
      </c>
      <c r="E276" s="9">
        <v>21515</v>
      </c>
      <c r="F276" s="9" t="s">
        <v>1221</v>
      </c>
      <c r="G276" s="9">
        <v>4168</v>
      </c>
      <c r="H276" s="9" t="s">
        <v>16</v>
      </c>
      <c r="I276" s="10">
        <v>15</v>
      </c>
      <c r="J276" s="9"/>
      <c r="K276" s="9"/>
      <c r="L276" s="458"/>
      <c r="S276" s="2115"/>
    </row>
    <row r="277" spans="1:19" s="1795" customFormat="1">
      <c r="A277" s="25"/>
      <c r="B277" s="14"/>
      <c r="C277" s="9"/>
      <c r="D277" s="166" t="s">
        <v>6</v>
      </c>
      <c r="E277" s="9"/>
      <c r="F277" s="9" t="s">
        <v>1221</v>
      </c>
      <c r="G277" s="9">
        <v>4687</v>
      </c>
      <c r="H277" s="9" t="s">
        <v>83</v>
      </c>
      <c r="I277" s="10" t="s">
        <v>849</v>
      </c>
      <c r="J277" s="9"/>
      <c r="K277" s="9"/>
      <c r="L277" s="458"/>
      <c r="S277" s="2115"/>
    </row>
    <row r="278" spans="1:19" s="1795" customFormat="1">
      <c r="A278" s="25" t="s">
        <v>3166</v>
      </c>
      <c r="B278" s="14">
        <v>45800</v>
      </c>
      <c r="C278" s="14">
        <v>45797</v>
      </c>
      <c r="D278" s="166" t="s">
        <v>6</v>
      </c>
      <c r="E278" s="9">
        <v>21530</v>
      </c>
      <c r="F278" s="9" t="s">
        <v>1221</v>
      </c>
      <c r="G278" s="9">
        <v>2438</v>
      </c>
      <c r="H278" s="9" t="s">
        <v>47</v>
      </c>
      <c r="I278" s="10">
        <v>40</v>
      </c>
      <c r="J278" s="9"/>
      <c r="K278" s="9"/>
      <c r="L278" s="458"/>
      <c r="S278" s="2115"/>
    </row>
    <row r="279" spans="1:19" s="1795" customFormat="1">
      <c r="A279" s="25" t="s">
        <v>3792</v>
      </c>
      <c r="B279" s="14">
        <v>45804</v>
      </c>
      <c r="C279" s="14">
        <v>45798</v>
      </c>
      <c r="D279" s="166" t="s">
        <v>6</v>
      </c>
      <c r="E279" s="9">
        <v>21539</v>
      </c>
      <c r="F279" s="9" t="s">
        <v>40</v>
      </c>
      <c r="G279" s="9">
        <v>2847</v>
      </c>
      <c r="H279" s="9" t="s">
        <v>58</v>
      </c>
      <c r="I279" s="10" t="s">
        <v>1524</v>
      </c>
      <c r="J279" s="9"/>
      <c r="K279" s="9"/>
      <c r="L279" s="458"/>
      <c r="S279" s="2115"/>
    </row>
    <row r="280" spans="1:19" s="1795" customFormat="1">
      <c r="A280" s="25"/>
      <c r="B280" s="14"/>
      <c r="C280" s="9"/>
      <c r="D280" s="166" t="s">
        <v>6</v>
      </c>
      <c r="E280" s="9"/>
      <c r="F280" s="9" t="s">
        <v>1115</v>
      </c>
      <c r="G280" s="9">
        <v>879</v>
      </c>
      <c r="H280" s="9" t="s">
        <v>17</v>
      </c>
      <c r="I280" s="10" t="s">
        <v>952</v>
      </c>
      <c r="J280" s="9"/>
      <c r="K280" s="9"/>
      <c r="L280" s="458"/>
      <c r="S280" s="2115"/>
    </row>
    <row r="281" spans="1:19" s="1795" customFormat="1">
      <c r="A281" s="25"/>
      <c r="B281" s="14"/>
      <c r="C281" s="9"/>
      <c r="D281" s="166" t="s">
        <v>6</v>
      </c>
      <c r="E281" s="9"/>
      <c r="F281" s="9" t="s">
        <v>2351</v>
      </c>
      <c r="G281" s="9">
        <v>5081</v>
      </c>
      <c r="H281" s="9" t="s">
        <v>3338</v>
      </c>
      <c r="I281" s="10">
        <v>24</v>
      </c>
      <c r="J281" s="9"/>
      <c r="K281" s="9"/>
      <c r="L281" s="458"/>
      <c r="S281" s="2115"/>
    </row>
    <row r="282" spans="1:19" s="1795" customFormat="1">
      <c r="A282" s="25" t="s">
        <v>2721</v>
      </c>
      <c r="B282" s="14">
        <v>45804</v>
      </c>
      <c r="C282" s="14">
        <v>45797</v>
      </c>
      <c r="D282" s="166" t="s">
        <v>6</v>
      </c>
      <c r="E282" s="9">
        <v>21550</v>
      </c>
      <c r="F282" s="9" t="s">
        <v>1221</v>
      </c>
      <c r="G282" s="9">
        <v>4535</v>
      </c>
      <c r="H282" s="9" t="s">
        <v>18</v>
      </c>
      <c r="I282" s="10">
        <v>5</v>
      </c>
      <c r="J282" s="9"/>
      <c r="K282" s="9"/>
      <c r="L282" s="458"/>
      <c r="S282" s="2115"/>
    </row>
    <row r="283" spans="1:19" s="1795" customFormat="1">
      <c r="A283" s="25" t="s">
        <v>4796</v>
      </c>
      <c r="B283" s="14">
        <v>45805</v>
      </c>
      <c r="C283" s="14">
        <v>45798</v>
      </c>
      <c r="D283" s="166" t="s">
        <v>6</v>
      </c>
      <c r="E283" s="9">
        <v>21555</v>
      </c>
      <c r="F283" s="9" t="s">
        <v>40</v>
      </c>
      <c r="G283" s="9">
        <v>5819</v>
      </c>
      <c r="H283" s="9" t="s">
        <v>127</v>
      </c>
      <c r="I283" s="10" t="s">
        <v>949</v>
      </c>
      <c r="J283" s="9"/>
      <c r="K283" s="9"/>
      <c r="L283" s="458"/>
      <c r="S283" s="2115"/>
    </row>
    <row r="284" spans="1:19" s="1795" customFormat="1">
      <c r="A284" s="25" t="s">
        <v>529</v>
      </c>
      <c r="B284" s="14">
        <v>45806</v>
      </c>
      <c r="C284" s="14">
        <v>45798</v>
      </c>
      <c r="D284" s="166" t="s">
        <v>6</v>
      </c>
      <c r="E284" s="9">
        <v>21561</v>
      </c>
      <c r="F284" s="9" t="s">
        <v>7</v>
      </c>
      <c r="G284" s="9">
        <v>1483</v>
      </c>
      <c r="H284" s="9" t="s">
        <v>5</v>
      </c>
      <c r="I284" s="10">
        <v>30</v>
      </c>
      <c r="J284" s="9"/>
      <c r="K284" s="9"/>
      <c r="L284" s="458"/>
      <c r="S284" s="2115"/>
    </row>
    <row r="285" spans="1:19" s="1795" customFormat="1">
      <c r="A285" s="25" t="s">
        <v>4877</v>
      </c>
      <c r="B285" s="14">
        <v>45804</v>
      </c>
      <c r="C285" s="14">
        <v>45804</v>
      </c>
      <c r="D285" s="166" t="s">
        <v>6</v>
      </c>
      <c r="E285" s="9">
        <v>21558</v>
      </c>
      <c r="F285" s="9" t="s">
        <v>1115</v>
      </c>
      <c r="G285" s="9">
        <v>1126</v>
      </c>
      <c r="H285" s="9" t="s">
        <v>57</v>
      </c>
      <c r="I285" s="10" t="s">
        <v>876</v>
      </c>
      <c r="J285" s="9"/>
      <c r="K285" s="9"/>
      <c r="L285" s="458"/>
      <c r="S285" s="2115"/>
    </row>
    <row r="286" spans="1:19" s="1795" customFormat="1">
      <c r="A286" s="25" t="s">
        <v>799</v>
      </c>
      <c r="B286" s="14">
        <v>45806</v>
      </c>
      <c r="C286" s="14">
        <v>45799</v>
      </c>
      <c r="D286" s="166" t="s">
        <v>6</v>
      </c>
      <c r="E286" s="9">
        <v>21564</v>
      </c>
      <c r="F286" s="9" t="s">
        <v>1115</v>
      </c>
      <c r="G286" s="9">
        <v>2515</v>
      </c>
      <c r="H286" s="9" t="s">
        <v>35</v>
      </c>
      <c r="I286" s="10">
        <v>20</v>
      </c>
      <c r="J286" s="9"/>
      <c r="K286" s="9"/>
      <c r="L286" s="458"/>
      <c r="S286" s="2115"/>
    </row>
    <row r="287" spans="1:19" s="1795" customFormat="1">
      <c r="A287" s="25" t="s">
        <v>3957</v>
      </c>
      <c r="B287" s="14">
        <v>45806</v>
      </c>
      <c r="C287" s="14">
        <v>45799</v>
      </c>
      <c r="D287" s="166" t="s">
        <v>6</v>
      </c>
      <c r="E287" s="9">
        <v>21569</v>
      </c>
      <c r="F287" s="9" t="s">
        <v>7</v>
      </c>
      <c r="G287" s="9">
        <v>5886</v>
      </c>
      <c r="H287" s="9" t="s">
        <v>382</v>
      </c>
      <c r="I287" s="10">
        <v>5</v>
      </c>
      <c r="J287" s="9"/>
      <c r="K287" s="9"/>
      <c r="L287" s="458"/>
      <c r="S287" s="2115"/>
    </row>
    <row r="288" spans="1:19" s="1795" customFormat="1">
      <c r="A288" s="25" t="s">
        <v>4878</v>
      </c>
      <c r="B288" s="14">
        <v>45806</v>
      </c>
      <c r="C288" s="14">
        <v>45799</v>
      </c>
      <c r="D288" s="166" t="s">
        <v>6</v>
      </c>
      <c r="E288" s="9">
        <v>21571</v>
      </c>
      <c r="F288" s="9" t="s">
        <v>2351</v>
      </c>
      <c r="G288" s="9">
        <v>4137</v>
      </c>
      <c r="H288" s="9" t="s">
        <v>19</v>
      </c>
      <c r="I288" s="10">
        <v>3</v>
      </c>
      <c r="J288" s="9"/>
      <c r="K288" s="9"/>
      <c r="L288" s="458"/>
      <c r="S288" s="2115"/>
    </row>
    <row r="289" spans="1:19" s="1795" customFormat="1">
      <c r="A289" s="25" t="s">
        <v>1653</v>
      </c>
      <c r="B289" s="14">
        <v>45806</v>
      </c>
      <c r="C289" s="14">
        <v>45799</v>
      </c>
      <c r="D289" s="166" t="s">
        <v>6</v>
      </c>
      <c r="E289" s="9">
        <v>21573</v>
      </c>
      <c r="F289" s="9" t="s">
        <v>1221</v>
      </c>
      <c r="G289" s="9">
        <v>3827</v>
      </c>
      <c r="H289" s="9" t="s">
        <v>9</v>
      </c>
      <c r="I289" s="10">
        <v>3</v>
      </c>
      <c r="J289" s="9"/>
      <c r="K289" s="9"/>
      <c r="L289" s="458"/>
      <c r="S289" s="2115"/>
    </row>
    <row r="290" spans="1:19" s="1795" customFormat="1">
      <c r="A290" s="25"/>
      <c r="B290" s="14"/>
      <c r="C290" s="9"/>
      <c r="D290" s="166" t="s">
        <v>6</v>
      </c>
      <c r="E290" s="9"/>
      <c r="F290" s="9" t="s">
        <v>1221</v>
      </c>
      <c r="G290" s="9">
        <v>5487</v>
      </c>
      <c r="H290" s="9" t="s">
        <v>48</v>
      </c>
      <c r="I290" s="10">
        <v>2</v>
      </c>
      <c r="J290" s="9"/>
      <c r="K290" s="9"/>
      <c r="L290" s="458"/>
      <c r="S290" s="2115"/>
    </row>
    <row r="291" spans="1:19" s="1795" customFormat="1">
      <c r="A291" s="25" t="s">
        <v>274</v>
      </c>
      <c r="B291" s="14">
        <v>45806</v>
      </c>
      <c r="C291" s="14">
        <v>45799</v>
      </c>
      <c r="D291" s="166" t="s">
        <v>6</v>
      </c>
      <c r="E291" s="9">
        <v>21574</v>
      </c>
      <c r="F291" s="9" t="s">
        <v>7</v>
      </c>
      <c r="G291" s="9">
        <v>3257</v>
      </c>
      <c r="H291" s="9" t="s">
        <v>5</v>
      </c>
      <c r="I291" s="10">
        <v>1</v>
      </c>
      <c r="J291" s="9"/>
      <c r="K291" s="9"/>
      <c r="L291" s="458"/>
      <c r="S291" s="2115"/>
    </row>
    <row r="292" spans="1:19" s="1795" customFormat="1">
      <c r="A292" s="25"/>
      <c r="B292" s="14"/>
      <c r="C292" s="9"/>
      <c r="D292" s="166" t="s">
        <v>6</v>
      </c>
      <c r="E292" s="9"/>
      <c r="F292" s="9" t="s">
        <v>7</v>
      </c>
      <c r="G292" s="9">
        <v>3256</v>
      </c>
      <c r="H292" s="9" t="s">
        <v>5</v>
      </c>
      <c r="I292" s="10">
        <v>1</v>
      </c>
      <c r="J292" s="9"/>
      <c r="K292" s="9"/>
      <c r="L292" s="458"/>
      <c r="S292" s="2115"/>
    </row>
    <row r="293" spans="1:19" s="1795" customFormat="1">
      <c r="A293" s="25" t="s">
        <v>2428</v>
      </c>
      <c r="B293" s="14">
        <v>45806</v>
      </c>
      <c r="C293" s="14">
        <v>45799</v>
      </c>
      <c r="D293" s="166" t="s">
        <v>6</v>
      </c>
      <c r="E293" s="9">
        <v>21575</v>
      </c>
      <c r="F293" s="9" t="s">
        <v>2351</v>
      </c>
      <c r="G293" s="9">
        <v>5699</v>
      </c>
      <c r="H293" s="9" t="s">
        <v>58</v>
      </c>
      <c r="I293" s="10">
        <v>1</v>
      </c>
      <c r="J293" s="9"/>
      <c r="K293" s="9"/>
      <c r="L293" s="458"/>
      <c r="S293" s="2115"/>
    </row>
    <row r="294" spans="1:19" s="1795" customFormat="1">
      <c r="A294" s="25"/>
      <c r="B294" s="14"/>
      <c r="C294" s="9"/>
      <c r="D294" s="166" t="s">
        <v>6</v>
      </c>
      <c r="E294" s="9"/>
      <c r="F294" s="9" t="s">
        <v>2351</v>
      </c>
      <c r="G294" s="9">
        <v>4366</v>
      </c>
      <c r="H294" s="9" t="s">
        <v>17</v>
      </c>
      <c r="I294" s="10" t="s">
        <v>952</v>
      </c>
      <c r="J294" s="9"/>
      <c r="K294" s="9"/>
      <c r="L294" s="458"/>
      <c r="S294" s="2115"/>
    </row>
    <row r="295" spans="1:19" s="1795" customFormat="1">
      <c r="A295" s="25" t="s">
        <v>4880</v>
      </c>
      <c r="B295" s="14">
        <v>45799</v>
      </c>
      <c r="C295" s="14">
        <v>45799</v>
      </c>
      <c r="D295" s="166" t="s">
        <v>6</v>
      </c>
      <c r="E295" s="9">
        <v>21546</v>
      </c>
      <c r="F295" s="9" t="s">
        <v>7</v>
      </c>
      <c r="G295" s="9">
        <v>2490</v>
      </c>
      <c r="H295" s="9" t="s">
        <v>85</v>
      </c>
      <c r="I295" s="10">
        <v>10</v>
      </c>
      <c r="J295" s="9"/>
      <c r="K295" s="9"/>
      <c r="L295" s="458"/>
      <c r="S295" s="2115"/>
    </row>
    <row r="296" spans="1:19" s="1795" customFormat="1">
      <c r="A296" s="25" t="s">
        <v>160</v>
      </c>
      <c r="B296" s="14">
        <v>45807</v>
      </c>
      <c r="C296" s="14">
        <v>45799</v>
      </c>
      <c r="D296" s="166" t="s">
        <v>6</v>
      </c>
      <c r="E296" s="9">
        <v>21580</v>
      </c>
      <c r="F296" s="9" t="s">
        <v>1115</v>
      </c>
      <c r="G296" s="9">
        <v>1186</v>
      </c>
      <c r="H296" s="9" t="s">
        <v>79</v>
      </c>
      <c r="I296" s="10">
        <v>10</v>
      </c>
      <c r="J296" s="9"/>
      <c r="K296" s="9"/>
      <c r="L296" s="458"/>
      <c r="S296" s="2115"/>
    </row>
    <row r="297" spans="1:19" s="1795" customFormat="1">
      <c r="A297" s="25"/>
      <c r="B297" s="14"/>
      <c r="C297" s="9"/>
      <c r="D297" s="166" t="s">
        <v>6</v>
      </c>
      <c r="E297" s="9"/>
      <c r="F297" s="9" t="s">
        <v>1574</v>
      </c>
      <c r="G297" s="9">
        <v>3016</v>
      </c>
      <c r="H297" s="9" t="s">
        <v>22</v>
      </c>
      <c r="I297" s="10">
        <v>20</v>
      </c>
      <c r="J297" s="9"/>
      <c r="K297" s="9"/>
      <c r="L297" s="458"/>
      <c r="S297" s="2115"/>
    </row>
    <row r="298" spans="1:19" s="1795" customFormat="1">
      <c r="A298" s="25" t="s">
        <v>1142</v>
      </c>
      <c r="B298" s="14">
        <v>45807</v>
      </c>
      <c r="C298" s="14">
        <v>45804</v>
      </c>
      <c r="D298" s="166" t="s">
        <v>6</v>
      </c>
      <c r="E298" s="9">
        <v>21589</v>
      </c>
      <c r="F298" s="9" t="s">
        <v>1115</v>
      </c>
      <c r="G298" s="9">
        <v>744</v>
      </c>
      <c r="H298" s="9" t="s">
        <v>48</v>
      </c>
      <c r="I298" s="10">
        <v>3</v>
      </c>
      <c r="J298" s="9"/>
      <c r="K298" s="9"/>
      <c r="L298" s="458"/>
      <c r="S298" s="2115"/>
    </row>
    <row r="299" spans="1:19" s="1795" customFormat="1">
      <c r="A299" s="25" t="s">
        <v>1303</v>
      </c>
      <c r="B299" s="14">
        <v>45807</v>
      </c>
      <c r="C299" s="14">
        <v>45807</v>
      </c>
      <c r="D299" s="166" t="s">
        <v>6</v>
      </c>
      <c r="E299" s="9">
        <v>21594</v>
      </c>
      <c r="F299" s="9" t="s">
        <v>1574</v>
      </c>
      <c r="G299" s="9">
        <v>3626</v>
      </c>
      <c r="H299" s="9" t="s">
        <v>1441</v>
      </c>
      <c r="I299" s="10">
        <v>30</v>
      </c>
      <c r="J299" s="9"/>
      <c r="K299" s="9"/>
      <c r="L299" s="458"/>
      <c r="S299" s="2115"/>
    </row>
    <row r="300" spans="1:19" s="1795" customFormat="1">
      <c r="A300" s="25"/>
      <c r="B300" s="14"/>
      <c r="C300" s="9"/>
      <c r="D300" s="166" t="s">
        <v>6</v>
      </c>
      <c r="E300" s="9"/>
      <c r="F300" s="9" t="s">
        <v>2351</v>
      </c>
      <c r="G300" s="9">
        <v>3623</v>
      </c>
      <c r="H300" s="9" t="s">
        <v>47</v>
      </c>
      <c r="I300" s="10">
        <v>50</v>
      </c>
      <c r="J300" s="9"/>
      <c r="K300" s="9"/>
      <c r="L300" s="458"/>
      <c r="S300" s="2115"/>
    </row>
    <row r="301" spans="1:19" s="1795" customFormat="1">
      <c r="A301" s="25" t="s">
        <v>779</v>
      </c>
      <c r="B301" s="14">
        <v>45813</v>
      </c>
      <c r="C301" s="14">
        <v>45807</v>
      </c>
      <c r="D301" s="166" t="s">
        <v>6</v>
      </c>
      <c r="E301" s="9">
        <v>21604</v>
      </c>
      <c r="F301" s="9" t="s">
        <v>1115</v>
      </c>
      <c r="G301" s="9">
        <v>753</v>
      </c>
      <c r="H301" s="9" t="s">
        <v>47</v>
      </c>
      <c r="I301" s="10" t="s">
        <v>1004</v>
      </c>
      <c r="J301" s="9"/>
      <c r="K301" s="9"/>
      <c r="L301" s="458"/>
      <c r="S301" s="2115"/>
    </row>
    <row r="302" spans="1:19" s="1795" customFormat="1">
      <c r="A302" s="25" t="s">
        <v>1983</v>
      </c>
      <c r="B302" s="14">
        <v>45813</v>
      </c>
      <c r="C302" s="14">
        <v>45807</v>
      </c>
      <c r="D302" s="166" t="s">
        <v>6</v>
      </c>
      <c r="E302" s="9">
        <v>21609</v>
      </c>
      <c r="F302" s="9" t="s">
        <v>1115</v>
      </c>
      <c r="G302" s="9">
        <v>1677</v>
      </c>
      <c r="H302" s="9" t="s">
        <v>70</v>
      </c>
      <c r="I302" s="10">
        <v>15</v>
      </c>
      <c r="J302" s="9"/>
      <c r="K302" s="9"/>
      <c r="L302" s="458"/>
      <c r="S302" s="2115"/>
    </row>
    <row r="303" spans="1:19" s="1795" customFormat="1">
      <c r="A303" s="25" t="s">
        <v>4805</v>
      </c>
      <c r="B303" s="14">
        <v>45812</v>
      </c>
      <c r="C303" s="14">
        <v>45807</v>
      </c>
      <c r="D303" s="166" t="s">
        <v>6</v>
      </c>
      <c r="E303" s="9">
        <v>21618</v>
      </c>
      <c r="F303" s="9" t="s">
        <v>1221</v>
      </c>
      <c r="G303" s="9">
        <v>2581</v>
      </c>
      <c r="H303" s="9" t="s">
        <v>21</v>
      </c>
      <c r="I303" s="10">
        <v>5</v>
      </c>
      <c r="J303" s="9"/>
      <c r="K303" s="9"/>
      <c r="L303" s="458"/>
      <c r="S303" s="2115"/>
    </row>
    <row r="304" spans="1:19" s="1795" customFormat="1">
      <c r="A304" s="25" t="s">
        <v>2488</v>
      </c>
      <c r="B304" s="14">
        <v>45812</v>
      </c>
      <c r="C304" s="14">
        <v>45807</v>
      </c>
      <c r="D304" s="166" t="s">
        <v>6</v>
      </c>
      <c r="E304" s="9">
        <v>21619</v>
      </c>
      <c r="F304" s="9" t="s">
        <v>69</v>
      </c>
      <c r="G304" s="9">
        <v>5911</v>
      </c>
      <c r="H304" s="9" t="s">
        <v>47</v>
      </c>
      <c r="I304" s="10">
        <v>1</v>
      </c>
      <c r="J304" s="9"/>
      <c r="K304" s="9"/>
      <c r="L304" s="458"/>
      <c r="S304" s="2115"/>
    </row>
    <row r="305" spans="1:19" s="1795" customFormat="1">
      <c r="A305" s="25" t="s">
        <v>3128</v>
      </c>
      <c r="B305" s="14">
        <v>45807</v>
      </c>
      <c r="C305" s="14">
        <v>45807</v>
      </c>
      <c r="D305" s="166" t="s">
        <v>6</v>
      </c>
      <c r="E305" s="9">
        <v>21640</v>
      </c>
      <c r="F305" s="9" t="s">
        <v>1221</v>
      </c>
      <c r="G305" s="9">
        <v>4746</v>
      </c>
      <c r="H305" s="9" t="s">
        <v>58</v>
      </c>
      <c r="I305" s="10"/>
      <c r="J305" s="9"/>
      <c r="K305" s="9"/>
      <c r="L305" s="458"/>
      <c r="S305" s="2115"/>
    </row>
    <row r="306" spans="1:19" s="1795" customFormat="1">
      <c r="A306" s="25" t="s">
        <v>2152</v>
      </c>
      <c r="B306" s="14">
        <v>45807</v>
      </c>
      <c r="C306" s="14">
        <v>45807</v>
      </c>
      <c r="D306" s="166" t="s">
        <v>6</v>
      </c>
      <c r="E306" s="9">
        <v>21622</v>
      </c>
      <c r="F306" s="9" t="s">
        <v>1115</v>
      </c>
      <c r="G306" s="9">
        <v>951</v>
      </c>
      <c r="H306" s="9" t="s">
        <v>58</v>
      </c>
      <c r="I306" s="10" t="s">
        <v>984</v>
      </c>
      <c r="J306" s="9"/>
      <c r="K306" s="9"/>
      <c r="L306" s="458"/>
      <c r="S306" s="2115"/>
    </row>
    <row r="307" spans="1:19" s="1795" customFormat="1">
      <c r="A307" s="1778" t="s">
        <v>86</v>
      </c>
      <c r="B307" s="2116"/>
      <c r="C307" s="106"/>
      <c r="D307" s="392"/>
      <c r="E307" s="106">
        <v>21623</v>
      </c>
      <c r="F307" s="106" t="s">
        <v>1221</v>
      </c>
      <c r="G307" s="106">
        <v>1712</v>
      </c>
      <c r="H307" s="106" t="s">
        <v>19</v>
      </c>
      <c r="I307" s="2113">
        <v>6</v>
      </c>
      <c r="J307" s="106"/>
      <c r="K307" s="106"/>
      <c r="L307" s="2114"/>
      <c r="S307" s="2115"/>
    </row>
    <row r="308" spans="1:19" s="1795" customFormat="1">
      <c r="A308" s="25" t="s">
        <v>2310</v>
      </c>
      <c r="B308" s="14">
        <v>45811</v>
      </c>
      <c r="C308" s="14">
        <v>45811</v>
      </c>
      <c r="D308" s="166"/>
      <c r="E308" s="9">
        <v>21633</v>
      </c>
      <c r="F308" s="9" t="s">
        <v>2351</v>
      </c>
      <c r="G308" s="9">
        <v>2468</v>
      </c>
      <c r="H308" s="9" t="s">
        <v>63</v>
      </c>
      <c r="I308" s="10">
        <v>1</v>
      </c>
      <c r="J308" s="9"/>
      <c r="K308" s="9"/>
      <c r="L308" s="458"/>
      <c r="S308" s="2115"/>
    </row>
    <row r="309" spans="1:19" s="1795" customFormat="1">
      <c r="A309" s="25"/>
      <c r="B309" s="14"/>
      <c r="C309" s="9"/>
      <c r="D309" s="166"/>
      <c r="E309" s="9"/>
      <c r="F309" s="9" t="s">
        <v>2351</v>
      </c>
      <c r="G309" s="9">
        <v>4327</v>
      </c>
      <c r="H309" s="9" t="s">
        <v>30</v>
      </c>
      <c r="I309" s="10" t="s">
        <v>1018</v>
      </c>
      <c r="J309" s="9"/>
      <c r="K309" s="9"/>
      <c r="L309" s="458"/>
      <c r="S309" s="2115"/>
    </row>
    <row r="310" spans="1:19" s="1795" customFormat="1">
      <c r="A310" s="25" t="s">
        <v>107</v>
      </c>
      <c r="B310" s="14">
        <v>45807</v>
      </c>
      <c r="C310" s="14">
        <v>45807</v>
      </c>
      <c r="D310" s="166" t="s">
        <v>6</v>
      </c>
      <c r="E310" s="9">
        <v>21638</v>
      </c>
      <c r="F310" s="9" t="s">
        <v>1115</v>
      </c>
      <c r="G310" s="9">
        <v>1467</v>
      </c>
      <c r="H310" s="9" t="s">
        <v>62</v>
      </c>
      <c r="I310" s="10">
        <v>60</v>
      </c>
      <c r="J310" s="9"/>
      <c r="K310" s="9"/>
      <c r="L310" s="458"/>
      <c r="S310" s="2115"/>
    </row>
    <row r="311" spans="1:19" s="1795" customFormat="1">
      <c r="A311" s="1778" t="s">
        <v>4093</v>
      </c>
      <c r="B311" s="2116">
        <v>45814</v>
      </c>
      <c r="C311" s="106"/>
      <c r="D311" s="392"/>
      <c r="E311" s="106">
        <v>21648</v>
      </c>
      <c r="F311" s="106" t="s">
        <v>1115</v>
      </c>
      <c r="G311" s="106">
        <v>5295</v>
      </c>
      <c r="H311" s="106" t="s">
        <v>57</v>
      </c>
      <c r="I311" s="2113">
        <v>150</v>
      </c>
      <c r="J311" s="106"/>
      <c r="K311" s="106"/>
      <c r="L311" s="2114"/>
      <c r="S311" s="2115"/>
    </row>
    <row r="312" spans="1:19" s="1795" customFormat="1">
      <c r="A312" s="1778"/>
      <c r="B312" s="2116"/>
      <c r="C312" s="106"/>
      <c r="D312" s="392"/>
      <c r="E312" s="106"/>
      <c r="F312" s="106"/>
      <c r="G312" s="106"/>
      <c r="H312" s="106"/>
      <c r="I312" s="2113"/>
      <c r="J312" s="106"/>
      <c r="K312" s="106"/>
      <c r="L312" s="2114"/>
      <c r="S312" s="2115"/>
    </row>
    <row r="313" spans="1:19" s="1795" customFormat="1">
      <c r="A313" s="1778"/>
      <c r="B313" s="2116"/>
      <c r="C313" s="106"/>
      <c r="D313" s="392"/>
      <c r="E313" s="106"/>
      <c r="F313" s="106"/>
      <c r="G313" s="106"/>
      <c r="H313" s="106"/>
      <c r="I313" s="2113"/>
      <c r="J313" s="106"/>
      <c r="K313" s="106"/>
      <c r="L313" s="2114"/>
      <c r="S313" s="2115"/>
    </row>
    <row r="314" spans="1:19" s="1795" customFormat="1">
      <c r="A314" s="1778"/>
      <c r="B314" s="2116"/>
      <c r="C314" s="106"/>
      <c r="D314" s="392"/>
      <c r="E314" s="106"/>
      <c r="F314" s="106"/>
      <c r="G314" s="106"/>
      <c r="H314" s="106"/>
      <c r="I314" s="2113"/>
      <c r="J314" s="106"/>
      <c r="K314" s="106"/>
      <c r="L314" s="2114"/>
      <c r="S314" s="2115"/>
    </row>
    <row r="315" spans="1:19" s="6" customFormat="1">
      <c r="A315" s="235"/>
      <c r="B315" s="1841"/>
      <c r="C315" s="1841"/>
      <c r="D315" s="2060"/>
      <c r="E315" s="1829"/>
      <c r="F315" s="1841"/>
      <c r="G315" s="24"/>
      <c r="H315" s="2060"/>
      <c r="I315" s="1829"/>
      <c r="J315" s="2044"/>
      <c r="K315" s="2044"/>
      <c r="L315" s="2044"/>
      <c r="M315" s="2040">
        <v>100</v>
      </c>
      <c r="N315" s="2044" t="s">
        <v>3486</v>
      </c>
      <c r="S315"/>
    </row>
    <row r="316" spans="1:19" s="6" customFormat="1">
      <c r="A316" s="1533"/>
      <c r="B316" s="1717"/>
      <c r="C316" s="1718"/>
      <c r="D316" s="2063"/>
      <c r="E316" s="1719"/>
      <c r="F316" s="1534"/>
      <c r="G316" s="1720"/>
      <c r="H316" s="1721"/>
      <c r="I316" s="1719"/>
      <c r="J316" s="1721"/>
      <c r="K316" s="1721"/>
      <c r="L316" s="1803" t="e">
        <f>SUM(#REF!)</f>
        <v>#REF!</v>
      </c>
      <c r="S316"/>
    </row>
    <row r="317" spans="1:19" s="6" customFormat="1">
      <c r="A317" s="37"/>
      <c r="B317"/>
      <c r="C317"/>
      <c r="D317" s="169"/>
      <c r="E317"/>
      <c r="F317"/>
      <c r="G317"/>
      <c r="H317"/>
      <c r="I317" s="484"/>
      <c r="J317"/>
      <c r="K317"/>
      <c r="L317" s="587"/>
      <c r="S317"/>
    </row>
    <row r="318" spans="1:19" s="6" customFormat="1">
      <c r="A318" s="2543" t="s">
        <v>3666</v>
      </c>
      <c r="B318" s="2544"/>
      <c r="C318" s="2544"/>
      <c r="D318" s="2544"/>
      <c r="E318" s="2544"/>
      <c r="F318" s="2544"/>
      <c r="G318" s="2544"/>
      <c r="H318" s="2544"/>
      <c r="I318" s="2544"/>
      <c r="J318" s="2544"/>
      <c r="K318" s="2544"/>
      <c r="L318" s="2545"/>
      <c r="S318"/>
    </row>
    <row r="319" spans="1:19" s="6" customFormat="1">
      <c r="A319" s="596" t="s">
        <v>92</v>
      </c>
      <c r="B319" s="1774">
        <v>45933</v>
      </c>
      <c r="C319" s="597"/>
      <c r="D319" s="2087"/>
      <c r="E319" s="597">
        <v>20238</v>
      </c>
      <c r="F319" s="597" t="s">
        <v>1115</v>
      </c>
      <c r="G319" s="597">
        <v>2854</v>
      </c>
      <c r="H319" s="597" t="s">
        <v>930</v>
      </c>
      <c r="I319" s="1775" t="s">
        <v>931</v>
      </c>
      <c r="J319" s="597"/>
      <c r="K319" s="597"/>
      <c r="L319" s="599"/>
      <c r="S319"/>
    </row>
    <row r="320" spans="1:19" s="1795" customFormat="1">
      <c r="A320" s="54" t="s">
        <v>4665</v>
      </c>
      <c r="B320" s="55">
        <v>45823</v>
      </c>
      <c r="C320" s="56"/>
      <c r="D320" s="839"/>
      <c r="E320" s="56">
        <v>21365</v>
      </c>
      <c r="F320" s="56" t="s">
        <v>1221</v>
      </c>
      <c r="G320" s="56">
        <v>5786</v>
      </c>
      <c r="H320" s="56" t="s">
        <v>38</v>
      </c>
      <c r="I320" s="57">
        <v>220</v>
      </c>
      <c r="J320" s="56" t="s">
        <v>4431</v>
      </c>
      <c r="K320" s="56"/>
      <c r="L320" s="1895" t="s">
        <v>4848</v>
      </c>
      <c r="S320" s="2115"/>
    </row>
    <row r="321" spans="1:19" s="1795" customFormat="1">
      <c r="A321" s="596" t="s">
        <v>3128</v>
      </c>
      <c r="B321" s="1774">
        <v>45825</v>
      </c>
      <c r="C321" s="597"/>
      <c r="D321" s="2087"/>
      <c r="E321" s="597">
        <v>21600</v>
      </c>
      <c r="F321" s="597" t="s">
        <v>1221</v>
      </c>
      <c r="G321" s="597">
        <v>5198</v>
      </c>
      <c r="H321" s="597" t="s">
        <v>955</v>
      </c>
      <c r="I321" s="1775">
        <v>100</v>
      </c>
      <c r="J321" s="597"/>
      <c r="K321" s="597" t="s">
        <v>4885</v>
      </c>
      <c r="L321" s="599" t="s">
        <v>4575</v>
      </c>
      <c r="S321" s="2115"/>
    </row>
    <row r="322" spans="1:19" s="1795" customFormat="1">
      <c r="A322" s="596" t="s">
        <v>3128</v>
      </c>
      <c r="B322" s="1774">
        <v>45849</v>
      </c>
      <c r="C322" s="597"/>
      <c r="D322" s="2087"/>
      <c r="E322" s="597">
        <v>21601</v>
      </c>
      <c r="F322" s="597" t="s">
        <v>1221</v>
      </c>
      <c r="G322" s="597">
        <v>5198</v>
      </c>
      <c r="H322" s="597" t="s">
        <v>955</v>
      </c>
      <c r="I322" s="1775">
        <v>100</v>
      </c>
      <c r="J322" s="597"/>
      <c r="K322" s="597"/>
      <c r="L322" s="599" t="s">
        <v>4575</v>
      </c>
      <c r="S322" s="2115"/>
    </row>
    <row r="323" spans="1:19" s="1795" customFormat="1">
      <c r="A323" s="596" t="s">
        <v>3128</v>
      </c>
      <c r="B323" s="1774">
        <v>45880</v>
      </c>
      <c r="C323" s="597"/>
      <c r="D323" s="2087"/>
      <c r="E323" s="597">
        <v>21602</v>
      </c>
      <c r="F323" s="597" t="s">
        <v>1221</v>
      </c>
      <c r="G323" s="597">
        <v>5198</v>
      </c>
      <c r="H323" s="597" t="s">
        <v>955</v>
      </c>
      <c r="I323" s="1775">
        <v>100</v>
      </c>
      <c r="J323" s="597"/>
      <c r="K323" s="597"/>
      <c r="L323" s="599" t="s">
        <v>4575</v>
      </c>
      <c r="S323" s="2115"/>
    </row>
    <row r="324" spans="1:19" s="6" customFormat="1">
      <c r="A324" s="234"/>
      <c r="B324" s="24"/>
      <c r="C324" s="24"/>
      <c r="D324" s="2059"/>
      <c r="E324" s="24"/>
      <c r="F324" s="24"/>
      <c r="G324" s="24"/>
      <c r="H324" s="24"/>
      <c r="I324" s="1048"/>
      <c r="J324" s="24"/>
      <c r="K324" s="24"/>
      <c r="L324" s="461"/>
      <c r="S324"/>
    </row>
    <row r="325" spans="1:19" s="6" customFormat="1">
      <c r="A325" s="234"/>
      <c r="B325" s="24"/>
      <c r="C325" s="24"/>
      <c r="D325" s="2059"/>
      <c r="E325" s="24"/>
      <c r="F325" s="24"/>
      <c r="G325" s="24"/>
      <c r="H325" s="24"/>
      <c r="I325" s="1048"/>
      <c r="J325" s="24"/>
      <c r="K325" s="24"/>
      <c r="L325" s="461"/>
      <c r="S325"/>
    </row>
    <row r="326" spans="1:19" s="6" customFormat="1">
      <c r="A326" s="234"/>
      <c r="B326" s="24"/>
      <c r="C326" s="24"/>
      <c r="D326" s="2059"/>
      <c r="E326" s="24"/>
      <c r="F326" s="24"/>
      <c r="G326" s="24"/>
      <c r="H326" s="24"/>
      <c r="I326" s="1048"/>
      <c r="J326" s="24"/>
      <c r="K326" s="24"/>
      <c r="L326" s="461"/>
      <c r="S326"/>
    </row>
    <row r="327" spans="1:19" s="6" customFormat="1">
      <c r="A327" s="37"/>
      <c r="B327"/>
      <c r="C327"/>
      <c r="D327" s="169"/>
      <c r="E327"/>
      <c r="F327"/>
      <c r="G327"/>
      <c r="H327"/>
      <c r="I327" s="484"/>
      <c r="J327"/>
      <c r="K327"/>
      <c r="L327" s="587"/>
      <c r="S327"/>
    </row>
    <row r="328" spans="1:19" s="6" customFormat="1">
      <c r="A328" s="37"/>
      <c r="B328"/>
      <c r="C328"/>
      <c r="D328" s="169"/>
      <c r="E328"/>
      <c r="F328"/>
      <c r="G328"/>
      <c r="H328"/>
      <c r="I328" s="484"/>
      <c r="J328"/>
      <c r="K328"/>
      <c r="L328" s="587"/>
      <c r="S328"/>
    </row>
    <row r="329" spans="1:19" s="6" customFormat="1">
      <c r="A329" s="37"/>
      <c r="B329"/>
      <c r="C329"/>
      <c r="D329" s="169"/>
      <c r="E329"/>
      <c r="F329"/>
      <c r="G329"/>
      <c r="H329"/>
      <c r="I329" s="484"/>
      <c r="J329"/>
      <c r="K329"/>
      <c r="L329" s="587"/>
      <c r="S329"/>
    </row>
    <row r="330" spans="1:19" s="6" customFormat="1">
      <c r="A330" s="37"/>
      <c r="B330"/>
      <c r="C330"/>
      <c r="D330" s="169"/>
      <c r="E330"/>
      <c r="F330"/>
      <c r="G330"/>
      <c r="H330"/>
      <c r="I330" s="484"/>
      <c r="J330"/>
      <c r="K330"/>
      <c r="L330" s="587"/>
      <c r="S330"/>
    </row>
    <row r="331" spans="1:19" s="6" customFormat="1">
      <c r="A331" s="37"/>
      <c r="B331"/>
      <c r="C331"/>
      <c r="D331" s="169"/>
      <c r="E331"/>
      <c r="F331"/>
      <c r="G331"/>
      <c r="H331"/>
      <c r="I331" s="484"/>
      <c r="J331"/>
      <c r="K331"/>
      <c r="L331" s="587"/>
      <c r="S331"/>
    </row>
    <row r="332" spans="1:19" s="6" customFormat="1">
      <c r="A332" s="37"/>
      <c r="B332"/>
      <c r="C332"/>
      <c r="D332" s="169"/>
      <c r="E332"/>
      <c r="F332"/>
      <c r="G332"/>
      <c r="H332"/>
      <c r="I332" s="484"/>
      <c r="J332"/>
      <c r="K332"/>
      <c r="L332" s="587"/>
      <c r="S332"/>
    </row>
    <row r="333" spans="1:19" s="6" customFormat="1">
      <c r="A333" s="37"/>
      <c r="B333"/>
      <c r="C333"/>
      <c r="D333" s="169"/>
      <c r="E333"/>
      <c r="F333"/>
      <c r="G333"/>
      <c r="H333"/>
      <c r="I333" s="484"/>
      <c r="J333"/>
      <c r="K333"/>
      <c r="L333" s="587"/>
      <c r="S333"/>
    </row>
    <row r="334" spans="1:19" s="6" customFormat="1">
      <c r="A334" s="37"/>
      <c r="B334"/>
      <c r="C334"/>
      <c r="D334" s="169"/>
      <c r="E334"/>
      <c r="F334"/>
      <c r="G334"/>
      <c r="H334"/>
      <c r="I334" s="484"/>
      <c r="J334"/>
      <c r="K334"/>
      <c r="L334" s="587"/>
      <c r="S334"/>
    </row>
    <row r="335" spans="1:19" s="6" customFormat="1">
      <c r="A335" s="37"/>
      <c r="B335"/>
      <c r="C335"/>
      <c r="D335" s="169"/>
      <c r="E335"/>
      <c r="F335"/>
      <c r="G335"/>
      <c r="H335"/>
      <c r="I335" s="484"/>
      <c r="J335"/>
      <c r="K335"/>
      <c r="L335" s="587"/>
      <c r="S335"/>
    </row>
    <row r="336" spans="1:19" s="6" customFormat="1">
      <c r="A336" s="37"/>
      <c r="B336"/>
      <c r="C336"/>
      <c r="D336" s="169"/>
      <c r="E336"/>
      <c r="F336"/>
      <c r="G336"/>
      <c r="H336"/>
      <c r="I336" s="484"/>
      <c r="J336"/>
      <c r="K336"/>
      <c r="L336" s="587"/>
      <c r="S336"/>
    </row>
    <row r="337" spans="1:19" s="6" customFormat="1">
      <c r="A337" s="37"/>
      <c r="B337"/>
      <c r="C337"/>
      <c r="D337" s="169"/>
      <c r="E337"/>
      <c r="F337"/>
      <c r="G337"/>
      <c r="H337"/>
      <c r="I337" s="484"/>
      <c r="J337"/>
      <c r="K337"/>
      <c r="L337" s="587"/>
      <c r="S337"/>
    </row>
    <row r="338" spans="1:19" s="6" customFormat="1">
      <c r="A338" s="37"/>
      <c r="B338"/>
      <c r="C338"/>
      <c r="D338" s="169"/>
      <c r="E338"/>
      <c r="F338"/>
      <c r="G338"/>
      <c r="H338"/>
      <c r="I338" s="484"/>
      <c r="J338"/>
      <c r="K338"/>
      <c r="L338" s="587"/>
      <c r="S338"/>
    </row>
    <row r="339" spans="1:19" s="6" customFormat="1">
      <c r="A339" s="37"/>
      <c r="B339"/>
      <c r="C339"/>
      <c r="D339" s="169"/>
      <c r="E339"/>
      <c r="F339"/>
      <c r="G339"/>
      <c r="H339"/>
      <c r="I339" s="484"/>
      <c r="J339"/>
      <c r="K339"/>
      <c r="L339" s="587"/>
      <c r="S339"/>
    </row>
    <row r="340" spans="1:19" s="6" customFormat="1">
      <c r="A340" s="37"/>
      <c r="B340"/>
      <c r="C340"/>
      <c r="D340" s="169"/>
      <c r="E340"/>
      <c r="F340"/>
      <c r="G340"/>
      <c r="H340"/>
      <c r="I340" s="484"/>
      <c r="J340"/>
      <c r="K340"/>
      <c r="L340" s="587"/>
      <c r="S340"/>
    </row>
    <row r="341" spans="1:19" s="6" customFormat="1">
      <c r="A341" s="37"/>
      <c r="B341"/>
      <c r="C341"/>
      <c r="D341" s="169"/>
      <c r="E341"/>
      <c r="F341"/>
      <c r="G341"/>
      <c r="H341"/>
      <c r="I341" s="484"/>
      <c r="J341"/>
      <c r="K341"/>
      <c r="L341" s="587"/>
      <c r="S341"/>
    </row>
    <row r="342" spans="1:19" s="6" customFormat="1">
      <c r="A342" s="37"/>
      <c r="B342"/>
      <c r="C342"/>
      <c r="D342" s="169"/>
      <c r="E342"/>
      <c r="F342"/>
      <c r="G342"/>
      <c r="H342"/>
      <c r="I342" s="484"/>
      <c r="J342"/>
      <c r="K342"/>
      <c r="L342" s="587"/>
      <c r="S342"/>
    </row>
    <row r="343" spans="1:19" s="6" customFormat="1">
      <c r="A343" s="37"/>
      <c r="B343"/>
      <c r="C343"/>
      <c r="D343" s="169"/>
      <c r="E343"/>
      <c r="F343"/>
      <c r="G343"/>
      <c r="H343"/>
      <c r="I343" s="484"/>
      <c r="J343"/>
      <c r="K343"/>
      <c r="L343" s="587"/>
      <c r="S343"/>
    </row>
    <row r="344" spans="1:19" s="6" customFormat="1">
      <c r="A344" s="37"/>
      <c r="B344"/>
      <c r="C344"/>
      <c r="D344" s="169"/>
      <c r="E344"/>
      <c r="F344"/>
      <c r="G344"/>
      <c r="H344"/>
      <c r="I344" s="484"/>
      <c r="J344"/>
      <c r="K344"/>
      <c r="L344" s="587"/>
      <c r="S344"/>
    </row>
    <row r="345" spans="1:19" s="6" customFormat="1">
      <c r="A345" s="37"/>
      <c r="B345"/>
      <c r="C345"/>
      <c r="D345" s="169"/>
      <c r="E345"/>
      <c r="F345"/>
      <c r="G345"/>
      <c r="H345"/>
      <c r="I345" s="484"/>
      <c r="J345"/>
      <c r="K345"/>
      <c r="L345" s="587"/>
      <c r="S345"/>
    </row>
    <row r="346" spans="1:19" s="6" customFormat="1">
      <c r="A346" s="37"/>
      <c r="B346"/>
      <c r="C346"/>
      <c r="D346" s="169"/>
      <c r="E346"/>
      <c r="F346"/>
      <c r="G346"/>
      <c r="H346"/>
      <c r="I346" s="484"/>
      <c r="J346"/>
      <c r="K346"/>
      <c r="L346" s="587"/>
      <c r="S346"/>
    </row>
    <row r="347" spans="1:19" s="6" customFormat="1">
      <c r="A347" s="37"/>
      <c r="B347"/>
      <c r="C347"/>
      <c r="D347" s="169"/>
      <c r="E347"/>
      <c r="F347"/>
      <c r="G347"/>
      <c r="H347"/>
      <c r="I347" s="484"/>
      <c r="J347"/>
      <c r="K347"/>
      <c r="L347" s="587"/>
      <c r="S347"/>
    </row>
    <row r="348" spans="1:19" s="6" customFormat="1">
      <c r="A348" s="37"/>
      <c r="B348"/>
      <c r="C348"/>
      <c r="D348" s="169"/>
      <c r="E348"/>
      <c r="F348"/>
      <c r="G348"/>
      <c r="H348"/>
      <c r="I348" s="484"/>
      <c r="J348"/>
      <c r="K348"/>
      <c r="L348" s="587"/>
      <c r="S348"/>
    </row>
    <row r="349" spans="1:19" s="6" customFormat="1">
      <c r="A349" s="37"/>
      <c r="B349"/>
      <c r="C349"/>
      <c r="D349" s="169"/>
      <c r="E349"/>
      <c r="F349"/>
      <c r="G349"/>
      <c r="H349"/>
      <c r="I349" s="484"/>
      <c r="J349"/>
      <c r="K349"/>
      <c r="L349" s="587"/>
      <c r="S349"/>
    </row>
    <row r="350" spans="1:19" s="6" customFormat="1">
      <c r="A350" s="37"/>
      <c r="B350"/>
      <c r="C350"/>
      <c r="D350" s="169"/>
      <c r="E350"/>
      <c r="F350"/>
      <c r="G350"/>
      <c r="H350"/>
      <c r="I350" s="484"/>
      <c r="J350"/>
      <c r="K350"/>
      <c r="L350" s="587"/>
      <c r="S350"/>
    </row>
    <row r="351" spans="1:19" s="6" customFormat="1">
      <c r="A351" s="37"/>
      <c r="B351"/>
      <c r="C351"/>
      <c r="D351" s="169"/>
      <c r="E351"/>
      <c r="F351"/>
      <c r="G351"/>
      <c r="H351"/>
      <c r="I351" s="484"/>
      <c r="J351"/>
      <c r="K351"/>
      <c r="L351" s="587"/>
      <c r="S351"/>
    </row>
    <row r="352" spans="1:19" s="6" customFormat="1">
      <c r="A352" s="37"/>
      <c r="B352"/>
      <c r="C352"/>
      <c r="D352" s="169"/>
      <c r="E352"/>
      <c r="F352"/>
      <c r="G352"/>
      <c r="H352"/>
      <c r="I352" s="484"/>
      <c r="J352"/>
      <c r="K352"/>
      <c r="L352" s="587"/>
      <c r="S352"/>
    </row>
    <row r="353" spans="1:19" s="6" customFormat="1">
      <c r="A353" s="37"/>
      <c r="B353"/>
      <c r="C353"/>
      <c r="D353" s="169"/>
      <c r="E353"/>
      <c r="F353"/>
      <c r="G353"/>
      <c r="H353"/>
      <c r="I353" s="484"/>
      <c r="J353"/>
      <c r="K353"/>
      <c r="L353" s="587"/>
      <c r="S353"/>
    </row>
    <row r="354" spans="1:19" s="6" customFormat="1">
      <c r="A354" s="37"/>
      <c r="B354"/>
      <c r="C354"/>
      <c r="D354" s="169"/>
      <c r="E354"/>
      <c r="F354"/>
      <c r="G354"/>
      <c r="H354"/>
      <c r="I354" s="484"/>
      <c r="J354"/>
      <c r="K354"/>
      <c r="L354" s="587"/>
      <c r="S354"/>
    </row>
    <row r="355" spans="1:19" s="6" customFormat="1">
      <c r="A355" s="37"/>
      <c r="B355"/>
      <c r="C355"/>
      <c r="D355" s="169"/>
      <c r="E355"/>
      <c r="F355"/>
      <c r="G355"/>
      <c r="H355"/>
      <c r="I355" s="484"/>
      <c r="J355"/>
      <c r="K355"/>
      <c r="L355" s="587"/>
      <c r="S355"/>
    </row>
    <row r="356" spans="1:19" s="6" customFormat="1">
      <c r="A356" s="37"/>
      <c r="B356"/>
      <c r="C356"/>
      <c r="D356" s="169"/>
      <c r="E356"/>
      <c r="F356"/>
      <c r="G356"/>
      <c r="H356"/>
      <c r="I356" s="484"/>
      <c r="J356"/>
      <c r="K356"/>
      <c r="L356" s="587"/>
      <c r="S356"/>
    </row>
  </sheetData>
  <mergeCells count="11">
    <mergeCell ref="A2:L2"/>
    <mergeCell ref="A20:L20"/>
    <mergeCell ref="A26:L26"/>
    <mergeCell ref="A49:L49"/>
    <mergeCell ref="A117:L117"/>
    <mergeCell ref="A158:L158"/>
    <mergeCell ref="A188:L188"/>
    <mergeCell ref="A189:L189"/>
    <mergeCell ref="A318:L318"/>
    <mergeCell ref="A98:L98"/>
    <mergeCell ref="A157:L157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>
  <sheetPr>
    <tabColor rgb="FFFFFF00"/>
  </sheetPr>
  <dimension ref="A1:Y348"/>
  <sheetViews>
    <sheetView topLeftCell="A205" workbookViewId="0">
      <selection activeCell="D31" sqref="D31"/>
    </sheetView>
  </sheetViews>
  <sheetFormatPr defaultRowHeight="15.7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9.85546875" style="169" customWidth="1"/>
    <col min="5" max="5" width="8.5703125" bestFit="1" customWidth="1"/>
    <col min="6" max="6" width="16.85546875" customWidth="1"/>
    <col min="7" max="7" width="8.28515625" bestFit="1" customWidth="1"/>
    <col min="8" max="8" width="9.7109375" bestFit="1" customWidth="1"/>
    <col min="9" max="9" width="10.140625" style="484" bestFit="1" customWidth="1"/>
    <col min="10" max="10" width="21.7109375" bestFit="1" customWidth="1"/>
    <col min="11" max="11" width="23.85546875" customWidth="1"/>
    <col min="12" max="12" width="21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1.7109375" style="6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2209</v>
      </c>
      <c r="B1" s="30" t="s">
        <v>106</v>
      </c>
      <c r="C1" s="30" t="s">
        <v>105</v>
      </c>
      <c r="D1" s="2056" t="s">
        <v>6</v>
      </c>
      <c r="E1" s="26" t="s">
        <v>748</v>
      </c>
      <c r="F1" s="27" t="s">
        <v>0</v>
      </c>
      <c r="G1" s="26" t="s">
        <v>34</v>
      </c>
      <c r="H1" s="17" t="s">
        <v>1</v>
      </c>
      <c r="I1" s="483" t="s">
        <v>28</v>
      </c>
      <c r="J1" s="17" t="s">
        <v>732</v>
      </c>
      <c r="K1" s="18" t="s">
        <v>747</v>
      </c>
      <c r="L1" s="545" t="s">
        <v>314</v>
      </c>
    </row>
    <row r="2" spans="1:25" s="15" customFormat="1" ht="15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15" customFormat="1">
      <c r="A3" s="341" t="s">
        <v>4827</v>
      </c>
      <c r="B3" s="2184" t="s">
        <v>4828</v>
      </c>
      <c r="C3" s="2258" t="s">
        <v>3925</v>
      </c>
      <c r="D3" s="2067" t="s">
        <v>6</v>
      </c>
      <c r="E3" s="2184" t="s">
        <v>4829</v>
      </c>
      <c r="F3" s="2184" t="s">
        <v>254</v>
      </c>
      <c r="G3" s="2184" t="s">
        <v>4830</v>
      </c>
      <c r="H3" s="2184" t="s">
        <v>2497</v>
      </c>
      <c r="I3" s="2184" t="s">
        <v>1132</v>
      </c>
      <c r="J3" s="2184" t="s">
        <v>247</v>
      </c>
      <c r="K3" s="2184" t="s">
        <v>4833</v>
      </c>
      <c r="L3" s="464"/>
      <c r="M3" s="1103"/>
      <c r="N3" s="16"/>
      <c r="O3" s="16"/>
      <c r="P3" s="16"/>
      <c r="Q3" s="16"/>
      <c r="R3" s="16"/>
      <c r="T3" s="16"/>
      <c r="U3" s="16"/>
      <c r="V3" s="16"/>
      <c r="W3" s="16"/>
      <c r="X3" s="16"/>
      <c r="Y3" s="16"/>
    </row>
    <row r="4" spans="1:25" s="15" customFormat="1">
      <c r="A4" s="341"/>
      <c r="B4" s="2184"/>
      <c r="C4" s="2184"/>
      <c r="D4" s="2067" t="s">
        <v>6</v>
      </c>
      <c r="E4" s="2184"/>
      <c r="F4" s="2184" t="s">
        <v>254</v>
      </c>
      <c r="G4" s="2184" t="s">
        <v>4831</v>
      </c>
      <c r="H4" s="2184" t="s">
        <v>2497</v>
      </c>
      <c r="I4" s="2184" t="s">
        <v>1132</v>
      </c>
      <c r="J4" s="2184" t="s">
        <v>247</v>
      </c>
      <c r="K4" s="2184" t="s">
        <v>4833</v>
      </c>
      <c r="L4" s="464"/>
      <c r="M4" s="1103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</row>
    <row r="5" spans="1:25" s="15" customFormat="1">
      <c r="A5" s="341"/>
      <c r="B5" s="2184"/>
      <c r="C5" s="2174"/>
      <c r="D5" s="2067" t="s">
        <v>6</v>
      </c>
      <c r="E5" s="2184"/>
      <c r="F5" s="2184" t="s">
        <v>254</v>
      </c>
      <c r="G5" s="2184" t="s">
        <v>4832</v>
      </c>
      <c r="H5" s="2184" t="s">
        <v>2497</v>
      </c>
      <c r="I5" s="2184" t="s">
        <v>1132</v>
      </c>
      <c r="J5" s="2184" t="s">
        <v>247</v>
      </c>
      <c r="K5" s="2184" t="s">
        <v>4833</v>
      </c>
      <c r="L5" s="464">
        <v>9450</v>
      </c>
      <c r="M5" s="1103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41" customFormat="1">
      <c r="A6" s="25" t="s">
        <v>4634</v>
      </c>
      <c r="B6" s="14">
        <v>45834</v>
      </c>
      <c r="C6" s="14"/>
      <c r="D6" s="2067" t="s">
        <v>6</v>
      </c>
      <c r="E6" s="9">
        <v>21603</v>
      </c>
      <c r="F6" s="2258" t="s">
        <v>4241</v>
      </c>
      <c r="G6" s="9">
        <v>5664</v>
      </c>
      <c r="H6" s="9" t="s">
        <v>4637</v>
      </c>
      <c r="I6" s="10">
        <v>70</v>
      </c>
      <c r="J6" s="2258" t="s">
        <v>2932</v>
      </c>
      <c r="K6" s="9">
        <v>2019</v>
      </c>
      <c r="L6" s="458">
        <v>9100</v>
      </c>
      <c r="M6" s="249"/>
      <c r="N6" s="249"/>
      <c r="O6" s="249"/>
      <c r="P6" s="249"/>
      <c r="Q6" s="249"/>
      <c r="R6" s="249"/>
      <c r="T6" s="1836"/>
      <c r="U6" s="249"/>
      <c r="V6" s="249"/>
      <c r="W6" s="249"/>
      <c r="X6" s="249"/>
      <c r="Y6" s="249"/>
    </row>
    <row r="7" spans="1:25" s="41" customFormat="1">
      <c r="A7" s="25" t="s">
        <v>4120</v>
      </c>
      <c r="B7" s="14">
        <v>45807</v>
      </c>
      <c r="C7" s="14"/>
      <c r="D7" s="2067" t="s">
        <v>6</v>
      </c>
      <c r="E7" s="9">
        <v>21596</v>
      </c>
      <c r="F7" s="2258" t="s">
        <v>44</v>
      </c>
      <c r="G7" s="9">
        <v>5304</v>
      </c>
      <c r="H7" s="9" t="s">
        <v>213</v>
      </c>
      <c r="I7" s="10">
        <v>90</v>
      </c>
      <c r="J7" s="2258" t="s">
        <v>4359</v>
      </c>
      <c r="K7" s="9"/>
      <c r="L7" s="458"/>
      <c r="M7" s="249"/>
      <c r="N7" s="249"/>
      <c r="O7" s="249"/>
      <c r="P7" s="249"/>
      <c r="Q7" s="249"/>
      <c r="R7" s="249"/>
      <c r="T7" s="1836"/>
      <c r="U7" s="249"/>
      <c r="V7" s="249"/>
      <c r="W7" s="249"/>
      <c r="X7" s="249"/>
      <c r="Y7" s="249"/>
    </row>
    <row r="8" spans="1:25" s="41" customFormat="1">
      <c r="A8" s="25" t="s">
        <v>4890</v>
      </c>
      <c r="B8" s="14">
        <v>45814</v>
      </c>
      <c r="C8" s="14"/>
      <c r="D8" s="2067" t="s">
        <v>6</v>
      </c>
      <c r="E8" s="9">
        <v>21649</v>
      </c>
      <c r="F8" s="2258" t="s">
        <v>1115</v>
      </c>
      <c r="G8" s="9">
        <v>5521</v>
      </c>
      <c r="H8" s="9" t="s">
        <v>100</v>
      </c>
      <c r="I8" s="10">
        <v>150</v>
      </c>
      <c r="J8" s="2258" t="s">
        <v>4269</v>
      </c>
      <c r="K8" s="9">
        <v>2020</v>
      </c>
      <c r="L8" s="458"/>
      <c r="M8" s="249"/>
      <c r="N8" s="249"/>
      <c r="O8" s="249"/>
      <c r="P8" s="249"/>
      <c r="Q8" s="249"/>
      <c r="R8" s="249"/>
      <c r="T8" s="1836"/>
      <c r="U8" s="249"/>
      <c r="V8" s="249"/>
      <c r="W8" s="249"/>
      <c r="X8" s="249"/>
      <c r="Y8" s="249"/>
    </row>
    <row r="9" spans="1:25" s="41" customFormat="1">
      <c r="A9" s="25" t="s">
        <v>4861</v>
      </c>
      <c r="B9" s="14">
        <v>45807</v>
      </c>
      <c r="C9" s="14">
        <v>45746</v>
      </c>
      <c r="D9" s="2067" t="s">
        <v>6</v>
      </c>
      <c r="E9" s="9">
        <v>21504</v>
      </c>
      <c r="F9" s="9" t="s">
        <v>1115</v>
      </c>
      <c r="G9" s="9">
        <v>5892</v>
      </c>
      <c r="H9" s="9" t="s">
        <v>22</v>
      </c>
      <c r="I9" s="10">
        <v>5</v>
      </c>
      <c r="J9" s="9" t="s">
        <v>4892</v>
      </c>
      <c r="K9" s="9"/>
      <c r="L9" s="458"/>
      <c r="M9" s="249"/>
      <c r="N9" s="249"/>
      <c r="O9" s="249"/>
      <c r="P9" s="249"/>
      <c r="Q9" s="249"/>
      <c r="R9" s="249"/>
      <c r="T9" s="1836"/>
      <c r="U9" s="249"/>
      <c r="V9" s="249"/>
      <c r="W9" s="249"/>
      <c r="X9" s="249"/>
      <c r="Y9" s="249"/>
    </row>
    <row r="10" spans="1:25" s="41" customFormat="1">
      <c r="A10" s="234" t="s">
        <v>4903</v>
      </c>
      <c r="B10" s="1885">
        <v>45835</v>
      </c>
      <c r="C10" s="1885"/>
      <c r="D10" s="2059"/>
      <c r="E10" s="24">
        <v>21700</v>
      </c>
      <c r="F10" s="2256" t="s">
        <v>7</v>
      </c>
      <c r="G10" s="24">
        <v>5925</v>
      </c>
      <c r="H10" s="24" t="s">
        <v>4905</v>
      </c>
      <c r="I10" s="1048">
        <v>2</v>
      </c>
      <c r="J10" s="2256" t="s">
        <v>247</v>
      </c>
      <c r="K10" s="24">
        <v>2021</v>
      </c>
      <c r="L10" s="461"/>
      <c r="M10" s="249"/>
      <c r="N10" s="249"/>
      <c r="O10" s="249"/>
      <c r="P10" s="249"/>
      <c r="Q10" s="249"/>
      <c r="R10" s="249"/>
      <c r="T10" s="1836"/>
      <c r="U10" s="249"/>
      <c r="V10" s="249"/>
      <c r="W10" s="249"/>
      <c r="X10" s="249"/>
      <c r="Y10" s="249"/>
    </row>
    <row r="11" spans="1:25" s="41" customFormat="1">
      <c r="A11" s="234"/>
      <c r="B11" s="1885"/>
      <c r="C11" s="1885"/>
      <c r="D11" s="2059"/>
      <c r="E11" s="24"/>
      <c r="F11" s="2256"/>
      <c r="G11" s="24">
        <v>5923</v>
      </c>
      <c r="H11" s="24" t="s">
        <v>4904</v>
      </c>
      <c r="I11" s="1048">
        <v>2</v>
      </c>
      <c r="J11" s="2256"/>
      <c r="K11" s="24"/>
      <c r="L11" s="461"/>
      <c r="M11" s="249"/>
      <c r="N11" s="249"/>
      <c r="O11" s="249"/>
      <c r="P11" s="249"/>
      <c r="Q11" s="249"/>
      <c r="R11" s="249"/>
      <c r="T11" s="1836"/>
      <c r="U11" s="249"/>
      <c r="V11" s="249"/>
      <c r="W11" s="249"/>
      <c r="X11" s="249"/>
      <c r="Y11" s="249"/>
    </row>
    <row r="12" spans="1:25" s="41" customFormat="1">
      <c r="A12" s="234"/>
      <c r="B12" s="1885"/>
      <c r="C12" s="1885"/>
      <c r="D12" s="2059"/>
      <c r="E12" s="24"/>
      <c r="F12" s="2256"/>
      <c r="G12" s="24">
        <v>5922</v>
      </c>
      <c r="H12" s="24" t="s">
        <v>4904</v>
      </c>
      <c r="I12" s="1048">
        <v>2</v>
      </c>
      <c r="J12" s="2256"/>
      <c r="K12" s="24"/>
      <c r="L12" s="461"/>
      <c r="M12" s="249"/>
      <c r="N12" s="249"/>
      <c r="O12" s="249"/>
      <c r="P12" s="249"/>
      <c r="Q12" s="249"/>
      <c r="R12" s="249"/>
      <c r="T12" s="1836"/>
      <c r="U12" s="249"/>
      <c r="V12" s="249"/>
      <c r="W12" s="249"/>
      <c r="X12" s="249"/>
      <c r="Y12" s="249"/>
    </row>
    <row r="13" spans="1:25" s="41" customFormat="1">
      <c r="A13" s="234"/>
      <c r="B13" s="1885"/>
      <c r="C13" s="1885"/>
      <c r="D13" s="2059"/>
      <c r="E13" s="24"/>
      <c r="F13" s="2256"/>
      <c r="G13" s="24">
        <v>5924</v>
      </c>
      <c r="H13" s="24" t="s">
        <v>47</v>
      </c>
      <c r="I13" s="1048">
        <v>2</v>
      </c>
      <c r="J13" s="2256"/>
      <c r="K13" s="24"/>
      <c r="L13" s="461"/>
      <c r="M13" s="249"/>
      <c r="N13" s="249"/>
      <c r="O13" s="249"/>
      <c r="P13" s="249"/>
      <c r="Q13" s="249"/>
      <c r="R13" s="249"/>
      <c r="T13" s="1836"/>
      <c r="U13" s="249"/>
      <c r="V13" s="249"/>
      <c r="W13" s="249"/>
      <c r="X13" s="249"/>
      <c r="Y13" s="249"/>
    </row>
    <row r="14" spans="1:25" s="41" customFormat="1">
      <c r="A14" s="25" t="s">
        <v>4924</v>
      </c>
      <c r="B14" s="14">
        <v>45840</v>
      </c>
      <c r="C14" s="14">
        <v>45838</v>
      </c>
      <c r="D14" s="166" t="s">
        <v>6</v>
      </c>
      <c r="E14" s="9">
        <v>21855</v>
      </c>
      <c r="F14" s="2258" t="s">
        <v>44</v>
      </c>
      <c r="G14" s="9">
        <v>5304</v>
      </c>
      <c r="H14" s="9" t="s">
        <v>213</v>
      </c>
      <c r="I14" s="10">
        <v>95</v>
      </c>
      <c r="J14" s="2258" t="s">
        <v>247</v>
      </c>
      <c r="K14" s="9">
        <v>2022</v>
      </c>
      <c r="L14" s="458">
        <v>1460</v>
      </c>
      <c r="M14" s="249"/>
      <c r="N14" s="249"/>
      <c r="O14" s="249"/>
      <c r="P14" s="249"/>
      <c r="Q14" s="249"/>
      <c r="R14" s="249"/>
      <c r="T14" s="1836"/>
      <c r="U14" s="249"/>
      <c r="V14" s="249"/>
      <c r="W14" s="249"/>
      <c r="X14" s="249"/>
      <c r="Y14" s="249"/>
    </row>
    <row r="15" spans="1:25" s="41" customFormat="1">
      <c r="A15" s="234" t="s">
        <v>1850</v>
      </c>
      <c r="B15" s="1885">
        <v>45841</v>
      </c>
      <c r="C15" s="1885"/>
      <c r="D15" s="2059"/>
      <c r="E15" s="24">
        <v>21890</v>
      </c>
      <c r="F15" s="2256" t="s">
        <v>44</v>
      </c>
      <c r="G15" s="24">
        <v>3965</v>
      </c>
      <c r="H15" s="24" t="s">
        <v>459</v>
      </c>
      <c r="I15" s="1048">
        <v>54</v>
      </c>
      <c r="J15" s="2256" t="s">
        <v>3987</v>
      </c>
      <c r="K15" s="24"/>
      <c r="L15" s="461"/>
      <c r="M15" s="249"/>
      <c r="N15" s="249"/>
      <c r="O15" s="249"/>
      <c r="P15" s="249"/>
      <c r="Q15" s="249"/>
      <c r="R15" s="249"/>
      <c r="T15" s="1836"/>
      <c r="U15" s="249"/>
      <c r="V15" s="249"/>
      <c r="W15" s="249"/>
      <c r="X15" s="249"/>
      <c r="Y15" s="249"/>
    </row>
    <row r="16" spans="1:25" s="41" customFormat="1">
      <c r="A16" s="234"/>
      <c r="B16" s="1885"/>
      <c r="C16" s="1885"/>
      <c r="D16" s="2059"/>
      <c r="E16" s="24"/>
      <c r="F16" s="2256"/>
      <c r="G16" s="24"/>
      <c r="H16" s="24"/>
      <c r="I16" s="1048"/>
      <c r="J16" s="2256"/>
      <c r="K16" s="24"/>
      <c r="L16" s="461"/>
      <c r="M16" s="249"/>
      <c r="N16" s="249"/>
      <c r="O16" s="249"/>
      <c r="P16" s="249"/>
      <c r="Q16" s="249"/>
      <c r="R16" s="249"/>
      <c r="T16" s="1836"/>
      <c r="U16" s="249"/>
      <c r="V16" s="249"/>
      <c r="W16" s="249"/>
      <c r="X16" s="249"/>
      <c r="Y16" s="249"/>
    </row>
    <row r="17" spans="1:25" s="41" customFormat="1">
      <c r="A17" s="234"/>
      <c r="B17" s="1885"/>
      <c r="C17" s="1885"/>
      <c r="D17" s="2059"/>
      <c r="E17" s="24"/>
      <c r="F17" s="2256"/>
      <c r="G17" s="24"/>
      <c r="H17" s="24"/>
      <c r="I17" s="1048"/>
      <c r="J17" s="2256"/>
      <c r="K17" s="24"/>
      <c r="L17" s="461"/>
      <c r="M17" s="249"/>
      <c r="N17" s="249"/>
      <c r="O17" s="249"/>
      <c r="P17" s="249"/>
      <c r="Q17" s="249"/>
      <c r="R17" s="249"/>
      <c r="T17" s="1836"/>
      <c r="U17" s="249"/>
      <c r="V17" s="249"/>
      <c r="W17" s="249"/>
      <c r="X17" s="249"/>
      <c r="Y17" s="249"/>
    </row>
    <row r="18" spans="1:25" s="41" customFormat="1">
      <c r="A18" s="234"/>
      <c r="B18" s="1885"/>
      <c r="C18" s="1885"/>
      <c r="D18" s="2059"/>
      <c r="E18" s="24"/>
      <c r="F18" s="2183"/>
      <c r="G18" s="24"/>
      <c r="H18" s="24"/>
      <c r="I18" s="1048"/>
      <c r="J18" s="2078"/>
      <c r="K18" s="24"/>
      <c r="L18" s="461"/>
      <c r="M18" s="249"/>
      <c r="N18" s="249"/>
      <c r="O18" s="249"/>
      <c r="P18" s="249"/>
      <c r="Q18" s="249"/>
      <c r="R18" s="249"/>
      <c r="T18" s="1836"/>
      <c r="U18" s="249"/>
      <c r="V18" s="249"/>
      <c r="W18" s="249"/>
      <c r="X18" s="249"/>
      <c r="Y18" s="249"/>
    </row>
    <row r="19" spans="1:25" s="15" customFormat="1">
      <c r="A19" s="339"/>
      <c r="B19" s="2175"/>
      <c r="C19" s="2175"/>
      <c r="D19" s="2057"/>
      <c r="E19" s="2175"/>
      <c r="F19" s="2175"/>
      <c r="G19" s="2175"/>
      <c r="H19" s="2175"/>
      <c r="I19" s="2175"/>
      <c r="J19" s="2175"/>
      <c r="K19" s="2183"/>
      <c r="L19" s="454"/>
      <c r="M19" s="1103"/>
      <c r="N19" s="16"/>
      <c r="O19" s="16"/>
      <c r="P19" s="16"/>
      <c r="Q19" s="16"/>
      <c r="R19" s="16"/>
      <c r="T19" s="16"/>
      <c r="U19" s="16"/>
      <c r="V19" s="16"/>
      <c r="W19" s="16"/>
      <c r="X19" s="16"/>
      <c r="Y19" s="16"/>
    </row>
    <row r="20" spans="1:25" s="41" customFormat="1" ht="21.75" customHeight="1">
      <c r="A20" s="2549" t="s">
        <v>2000</v>
      </c>
      <c r="B20" s="2550"/>
      <c r="C20" s="2550"/>
      <c r="D20" s="2550"/>
      <c r="E20" s="2550"/>
      <c r="F20" s="2550"/>
      <c r="G20" s="2550"/>
      <c r="H20" s="2550"/>
      <c r="I20" s="2550"/>
      <c r="J20" s="2550"/>
      <c r="K20" s="2550"/>
      <c r="L20" s="2551"/>
      <c r="M20" s="249"/>
      <c r="N20" s="249"/>
      <c r="O20" s="249"/>
      <c r="P20" s="249"/>
      <c r="Q20" s="249"/>
      <c r="R20" s="249"/>
      <c r="T20" s="1836"/>
      <c r="U20" s="249"/>
      <c r="V20" s="249"/>
      <c r="W20" s="249"/>
      <c r="X20" s="249"/>
      <c r="Y20" s="249"/>
    </row>
    <row r="21" spans="1:25" s="41" customFormat="1">
      <c r="A21" s="25" t="s">
        <v>4101</v>
      </c>
      <c r="B21" s="14">
        <v>45807</v>
      </c>
      <c r="C21" s="14">
        <v>45811</v>
      </c>
      <c r="D21" s="166" t="s">
        <v>6</v>
      </c>
      <c r="E21" s="9">
        <v>21597</v>
      </c>
      <c r="F21" s="9" t="s">
        <v>44</v>
      </c>
      <c r="G21" s="9">
        <v>5862</v>
      </c>
      <c r="H21" s="9" t="s">
        <v>3169</v>
      </c>
      <c r="I21" s="10">
        <v>80</v>
      </c>
      <c r="J21" s="2085"/>
      <c r="K21" s="9"/>
      <c r="L21" s="458"/>
      <c r="M21" s="249"/>
      <c r="N21" s="249"/>
      <c r="O21" s="249"/>
      <c r="P21" s="249"/>
      <c r="Q21" s="249"/>
      <c r="R21" s="249"/>
      <c r="T21" s="1836"/>
      <c r="U21" s="249"/>
      <c r="V21" s="249"/>
      <c r="W21" s="249"/>
      <c r="X21" s="249"/>
      <c r="Y21" s="249"/>
    </row>
    <row r="22" spans="1:25" s="41" customFormat="1">
      <c r="A22" s="25"/>
      <c r="B22" s="14"/>
      <c r="C22" s="14">
        <v>45818</v>
      </c>
      <c r="D22" s="166" t="s">
        <v>6</v>
      </c>
      <c r="E22" s="9">
        <v>21694</v>
      </c>
      <c r="F22" s="9" t="s">
        <v>44</v>
      </c>
      <c r="G22" s="9">
        <v>5862</v>
      </c>
      <c r="H22" s="9" t="s">
        <v>3169</v>
      </c>
      <c r="I22" s="10">
        <v>20</v>
      </c>
      <c r="J22" s="2085"/>
      <c r="K22" s="9"/>
      <c r="L22" s="458"/>
      <c r="M22" s="249"/>
      <c r="N22" s="249"/>
      <c r="O22" s="249"/>
      <c r="P22" s="249"/>
      <c r="Q22" s="249"/>
      <c r="R22" s="249"/>
      <c r="T22" s="1836"/>
      <c r="U22" s="249"/>
      <c r="V22" s="249"/>
      <c r="W22" s="249"/>
      <c r="X22" s="249"/>
      <c r="Y22" s="249"/>
    </row>
    <row r="23" spans="1:25" s="41" customFormat="1">
      <c r="A23" s="25" t="s">
        <v>4120</v>
      </c>
      <c r="B23" s="14">
        <v>45807</v>
      </c>
      <c r="C23" s="14">
        <v>45811</v>
      </c>
      <c r="D23" s="166" t="s">
        <v>6</v>
      </c>
      <c r="E23" s="9">
        <v>21598</v>
      </c>
      <c r="F23" s="9" t="s">
        <v>44</v>
      </c>
      <c r="G23" s="9">
        <v>5761</v>
      </c>
      <c r="H23" s="9" t="s">
        <v>19</v>
      </c>
      <c r="I23" s="10">
        <v>100</v>
      </c>
      <c r="J23" s="2085"/>
      <c r="K23" s="9"/>
      <c r="L23" s="458"/>
      <c r="M23" s="249"/>
      <c r="N23" s="249"/>
      <c r="O23" s="249"/>
      <c r="P23" s="249"/>
      <c r="Q23" s="249"/>
      <c r="R23" s="249"/>
      <c r="T23" s="1836"/>
      <c r="U23" s="249"/>
      <c r="V23" s="249"/>
      <c r="W23" s="249"/>
      <c r="X23" s="249"/>
      <c r="Y23" s="249"/>
    </row>
    <row r="24" spans="1:25" s="41" customFormat="1">
      <c r="A24" s="234"/>
      <c r="B24" s="1885"/>
      <c r="C24" s="24"/>
      <c r="D24" s="2059"/>
      <c r="E24" s="24"/>
      <c r="F24" s="24"/>
      <c r="G24" s="24"/>
      <c r="H24" s="24"/>
      <c r="I24" s="1048"/>
      <c r="J24" s="2078"/>
      <c r="K24" s="24"/>
      <c r="L24" s="461"/>
      <c r="M24" s="249"/>
      <c r="N24" s="249"/>
      <c r="O24" s="249"/>
      <c r="P24" s="249"/>
      <c r="Q24" s="249"/>
      <c r="R24" s="249"/>
      <c r="T24" s="1836"/>
      <c r="U24" s="249"/>
      <c r="V24" s="249"/>
      <c r="W24" s="249"/>
      <c r="X24" s="249"/>
      <c r="Y24" s="249"/>
    </row>
    <row r="25" spans="1:25" s="41" customFormat="1">
      <c r="A25" s="234"/>
      <c r="B25" s="1885"/>
      <c r="C25" s="24"/>
      <c r="D25" s="2059"/>
      <c r="E25" s="24"/>
      <c r="F25" s="24"/>
      <c r="G25" s="24"/>
      <c r="H25" s="24"/>
      <c r="I25" s="1048"/>
      <c r="J25" s="2078"/>
      <c r="K25" s="24"/>
      <c r="L25" s="461"/>
      <c r="M25" s="249"/>
      <c r="N25" s="249"/>
      <c r="O25" s="249"/>
      <c r="P25" s="249"/>
      <c r="Q25" s="249"/>
      <c r="R25" s="249"/>
      <c r="T25" s="1836"/>
      <c r="U25" s="249"/>
      <c r="V25" s="249"/>
      <c r="W25" s="249"/>
      <c r="X25" s="249"/>
      <c r="Y25" s="249"/>
    </row>
    <row r="26" spans="1:25" s="41" customFormat="1" ht="21.75" customHeight="1">
      <c r="A26" s="2549" t="s">
        <v>1389</v>
      </c>
      <c r="B26" s="2550"/>
      <c r="C26" s="2550"/>
      <c r="D26" s="2550"/>
      <c r="E26" s="2550"/>
      <c r="F26" s="2550"/>
      <c r="G26" s="2550"/>
      <c r="H26" s="2550"/>
      <c r="I26" s="2550"/>
      <c r="J26" s="2550"/>
      <c r="K26" s="2550"/>
      <c r="L26" s="2551"/>
      <c r="M26" s="249"/>
      <c r="N26" s="249"/>
      <c r="O26" s="249"/>
      <c r="P26" s="249"/>
      <c r="Q26" s="249"/>
      <c r="R26" s="249"/>
      <c r="T26" s="1836"/>
      <c r="U26" s="249"/>
      <c r="V26" s="249"/>
      <c r="W26" s="249"/>
      <c r="X26" s="249"/>
      <c r="Y26" s="249"/>
    </row>
    <row r="27" spans="1:25" s="41" customFormat="1">
      <c r="A27" s="25" t="s">
        <v>4120</v>
      </c>
      <c r="B27" s="14">
        <v>45811</v>
      </c>
      <c r="C27" s="14">
        <v>45825</v>
      </c>
      <c r="D27" s="166" t="s">
        <v>6</v>
      </c>
      <c r="E27" s="9">
        <v>21170</v>
      </c>
      <c r="F27" s="9" t="s">
        <v>1221</v>
      </c>
      <c r="G27" s="9">
        <v>5643</v>
      </c>
      <c r="H27" s="9" t="s">
        <v>4115</v>
      </c>
      <c r="I27" s="10">
        <v>45</v>
      </c>
      <c r="J27" s="2085" t="s">
        <v>1389</v>
      </c>
      <c r="K27" s="9"/>
      <c r="L27" s="458" t="s">
        <v>4405</v>
      </c>
      <c r="M27" s="249"/>
      <c r="N27" s="249"/>
      <c r="O27" s="249"/>
      <c r="P27" s="249"/>
      <c r="Q27" s="249"/>
      <c r="R27" s="249"/>
      <c r="T27" s="1836"/>
      <c r="U27" s="249"/>
      <c r="V27" s="249"/>
      <c r="W27" s="249"/>
      <c r="X27" s="249"/>
      <c r="Y27" s="249"/>
    </row>
    <row r="28" spans="1:25" s="41" customFormat="1">
      <c r="A28" s="25"/>
      <c r="B28" s="14"/>
      <c r="C28" s="14">
        <v>45834</v>
      </c>
      <c r="D28" s="166" t="s">
        <v>6</v>
      </c>
      <c r="E28" s="9">
        <v>21835</v>
      </c>
      <c r="F28" s="9"/>
      <c r="G28" s="9"/>
      <c r="H28" s="9"/>
      <c r="I28" s="10">
        <v>255</v>
      </c>
      <c r="J28" s="2085" t="s">
        <v>4359</v>
      </c>
      <c r="K28" s="9"/>
      <c r="L28" s="458"/>
      <c r="M28" s="249"/>
      <c r="N28" s="249"/>
      <c r="O28" s="249"/>
      <c r="P28" s="249"/>
      <c r="Q28" s="249"/>
      <c r="R28" s="249"/>
      <c r="T28" s="1836"/>
      <c r="U28" s="249"/>
      <c r="V28" s="249"/>
      <c r="W28" s="249"/>
      <c r="X28" s="249"/>
      <c r="Y28" s="249"/>
    </row>
    <row r="29" spans="1:25" s="41" customFormat="1">
      <c r="A29" s="25" t="s">
        <v>4120</v>
      </c>
      <c r="B29" s="14">
        <v>45818</v>
      </c>
      <c r="C29" s="9"/>
      <c r="D29" s="166"/>
      <c r="E29" s="9">
        <v>21457</v>
      </c>
      <c r="F29" s="9" t="s">
        <v>1221</v>
      </c>
      <c r="G29" s="9">
        <v>5643</v>
      </c>
      <c r="H29" s="9" t="s">
        <v>4115</v>
      </c>
      <c r="I29" s="10">
        <v>300</v>
      </c>
      <c r="J29" s="2085" t="s">
        <v>4855</v>
      </c>
      <c r="K29" s="9"/>
      <c r="L29" s="458" t="s">
        <v>4405</v>
      </c>
      <c r="M29" s="249"/>
      <c r="N29" s="249"/>
      <c r="O29" s="249"/>
      <c r="P29" s="249"/>
      <c r="Q29" s="249"/>
      <c r="R29" s="249"/>
      <c r="T29" s="1836"/>
      <c r="U29" s="249"/>
      <c r="V29" s="249"/>
      <c r="W29" s="249"/>
      <c r="X29" s="249"/>
      <c r="Y29" s="249"/>
    </row>
    <row r="30" spans="1:25" s="41" customFormat="1">
      <c r="A30" s="25" t="s">
        <v>4101</v>
      </c>
      <c r="B30" s="14">
        <v>45824</v>
      </c>
      <c r="C30" s="14">
        <v>45825</v>
      </c>
      <c r="D30" s="166" t="s">
        <v>6</v>
      </c>
      <c r="E30" s="9">
        <v>21487</v>
      </c>
      <c r="F30" s="9" t="s">
        <v>1221</v>
      </c>
      <c r="G30" s="9">
        <v>5643</v>
      </c>
      <c r="H30" s="9" t="s">
        <v>4115</v>
      </c>
      <c r="I30" s="10">
        <v>25</v>
      </c>
      <c r="J30" s="2085" t="s">
        <v>1389</v>
      </c>
      <c r="K30" s="9"/>
      <c r="L30" s="458" t="s">
        <v>4625</v>
      </c>
      <c r="M30" s="249"/>
      <c r="N30" s="249"/>
      <c r="O30" s="249"/>
      <c r="P30" s="249"/>
      <c r="Q30" s="249"/>
      <c r="R30" s="249"/>
      <c r="T30" s="1836"/>
      <c r="U30" s="249"/>
      <c r="V30" s="249"/>
      <c r="W30" s="249"/>
      <c r="X30" s="249"/>
      <c r="Y30" s="249"/>
    </row>
    <row r="31" spans="1:25" s="41" customFormat="1">
      <c r="A31" s="25"/>
      <c r="B31" s="14"/>
      <c r="C31" s="14">
        <v>45834</v>
      </c>
      <c r="D31" s="166" t="s">
        <v>6</v>
      </c>
      <c r="E31" s="9">
        <v>21836</v>
      </c>
      <c r="F31" s="9"/>
      <c r="G31" s="9"/>
      <c r="H31" s="9"/>
      <c r="I31" s="10">
        <v>75</v>
      </c>
      <c r="J31" s="2085" t="s">
        <v>4359</v>
      </c>
      <c r="K31" s="9"/>
      <c r="L31" s="458"/>
      <c r="M31" s="249"/>
      <c r="N31" s="249"/>
      <c r="O31" s="249"/>
      <c r="P31" s="249"/>
      <c r="Q31" s="249"/>
      <c r="R31" s="249"/>
      <c r="T31" s="1836"/>
      <c r="U31" s="249"/>
      <c r="V31" s="249"/>
      <c r="W31" s="249"/>
      <c r="X31" s="249"/>
      <c r="Y31" s="249"/>
    </row>
    <row r="32" spans="1:25" s="41" customFormat="1">
      <c r="A32" s="234"/>
      <c r="B32" s="1885"/>
      <c r="C32" s="24"/>
      <c r="D32" s="2059"/>
      <c r="E32" s="24"/>
      <c r="F32" s="24"/>
      <c r="G32" s="24"/>
      <c r="H32" s="24"/>
      <c r="I32" s="1048"/>
      <c r="J32" s="2078"/>
      <c r="K32" s="24"/>
      <c r="L32" s="461"/>
      <c r="M32" s="249"/>
      <c r="N32" s="249"/>
      <c r="O32" s="249"/>
      <c r="P32" s="249"/>
      <c r="Q32" s="249"/>
      <c r="R32" s="249"/>
      <c r="T32" s="1836"/>
      <c r="U32" s="249"/>
      <c r="V32" s="249"/>
      <c r="W32" s="249"/>
      <c r="X32" s="249"/>
      <c r="Y32" s="249"/>
    </row>
    <row r="33" spans="1:25" s="41" customFormat="1">
      <c r="A33" s="25" t="s">
        <v>4101</v>
      </c>
      <c r="B33" s="14">
        <v>45813</v>
      </c>
      <c r="C33" s="14">
        <v>45818</v>
      </c>
      <c r="D33" s="166" t="s">
        <v>6</v>
      </c>
      <c r="E33" s="9">
        <v>21596</v>
      </c>
      <c r="F33" s="9" t="s">
        <v>44</v>
      </c>
      <c r="G33" s="9">
        <v>5304</v>
      </c>
      <c r="H33" s="9" t="s">
        <v>213</v>
      </c>
      <c r="I33" s="10">
        <v>90</v>
      </c>
      <c r="J33" s="2085"/>
      <c r="K33" s="9"/>
      <c r="L33" s="458"/>
      <c r="M33" s="249"/>
      <c r="N33" s="249"/>
      <c r="O33" s="249"/>
      <c r="P33" s="249"/>
      <c r="Q33" s="249"/>
      <c r="R33" s="249"/>
      <c r="T33" s="1836"/>
      <c r="U33" s="249"/>
      <c r="V33" s="249"/>
      <c r="W33" s="249"/>
      <c r="X33" s="249"/>
      <c r="Y33" s="249"/>
    </row>
    <row r="34" spans="1:25" s="41" customFormat="1">
      <c r="A34" s="234"/>
      <c r="B34" s="1885"/>
      <c r="C34" s="24"/>
      <c r="D34" s="2059"/>
      <c r="E34" s="24"/>
      <c r="F34" s="24"/>
      <c r="G34" s="24"/>
      <c r="H34" s="24"/>
      <c r="I34" s="1048"/>
      <c r="J34" s="2078"/>
      <c r="K34" s="24"/>
      <c r="L34" s="461"/>
      <c r="M34" s="249"/>
      <c r="N34" s="249"/>
      <c r="O34" s="249"/>
      <c r="P34" s="249"/>
      <c r="Q34" s="249"/>
      <c r="R34" s="249"/>
      <c r="T34" s="1836"/>
      <c r="U34" s="249"/>
      <c r="V34" s="249"/>
      <c r="W34" s="249"/>
      <c r="X34" s="249"/>
      <c r="Y34" s="249"/>
    </row>
    <row r="35" spans="1:25" s="41" customFormat="1">
      <c r="A35" s="35" t="s">
        <v>4120</v>
      </c>
      <c r="B35" s="2227">
        <v>45811</v>
      </c>
      <c r="C35" s="2227">
        <v>45804</v>
      </c>
      <c r="D35" s="168" t="s">
        <v>6</v>
      </c>
      <c r="E35" s="2185">
        <v>21459</v>
      </c>
      <c r="F35" s="2185" t="s">
        <v>1221</v>
      </c>
      <c r="G35" s="2185">
        <v>5652</v>
      </c>
      <c r="H35" s="2185" t="s">
        <v>4100</v>
      </c>
      <c r="I35" s="2214">
        <v>200</v>
      </c>
      <c r="J35" s="2237"/>
      <c r="K35" s="2185"/>
      <c r="L35" s="464" t="s">
        <v>4799</v>
      </c>
      <c r="M35" s="249"/>
      <c r="N35" s="249"/>
      <c r="O35" s="249"/>
      <c r="P35" s="249"/>
      <c r="Q35" s="249"/>
      <c r="R35" s="249"/>
      <c r="T35" s="1836"/>
      <c r="U35" s="249"/>
      <c r="V35" s="249"/>
      <c r="W35" s="249"/>
      <c r="X35" s="249"/>
      <c r="Y35" s="249"/>
    </row>
    <row r="36" spans="1:25" s="41" customFormat="1">
      <c r="A36" s="235"/>
      <c r="B36" s="2250"/>
      <c r="C36" s="2251"/>
      <c r="D36" s="1135"/>
      <c r="E36" s="2251"/>
      <c r="F36" s="2251"/>
      <c r="G36" s="2251"/>
      <c r="H36" s="2251"/>
      <c r="I36" s="2252"/>
      <c r="J36" s="187"/>
      <c r="K36" s="2251"/>
      <c r="L36" s="454"/>
      <c r="M36" s="249"/>
      <c r="N36" s="249"/>
      <c r="O36" s="249"/>
      <c r="P36" s="249"/>
      <c r="Q36" s="249"/>
      <c r="R36" s="249"/>
      <c r="T36" s="1836"/>
      <c r="U36" s="249"/>
      <c r="V36" s="249"/>
      <c r="W36" s="249"/>
      <c r="X36" s="249"/>
      <c r="Y36" s="249"/>
    </row>
    <row r="37" spans="1:25" s="41" customFormat="1">
      <c r="A37" s="25" t="s">
        <v>4101</v>
      </c>
      <c r="B37" s="14">
        <v>45818</v>
      </c>
      <c r="C37" s="14">
        <v>45811</v>
      </c>
      <c r="D37" s="166" t="s">
        <v>6</v>
      </c>
      <c r="E37" s="9">
        <v>21410</v>
      </c>
      <c r="F37" s="9" t="s">
        <v>1115</v>
      </c>
      <c r="G37" s="9">
        <v>5644</v>
      </c>
      <c r="H37" s="9" t="s">
        <v>4176</v>
      </c>
      <c r="I37" s="10">
        <v>54</v>
      </c>
      <c r="J37" s="2085"/>
      <c r="K37" s="9"/>
      <c r="L37" s="458"/>
      <c r="M37" s="249"/>
      <c r="N37" s="249"/>
      <c r="O37" s="249"/>
      <c r="P37" s="249"/>
      <c r="Q37" s="249"/>
      <c r="R37" s="249"/>
      <c r="T37" s="1836"/>
      <c r="U37" s="249"/>
      <c r="V37" s="249"/>
      <c r="W37" s="249"/>
      <c r="X37" s="249"/>
      <c r="Y37" s="249"/>
    </row>
    <row r="38" spans="1:25" s="41" customFormat="1">
      <c r="A38" s="234"/>
      <c r="B38" s="1885"/>
      <c r="C38" s="24"/>
      <c r="D38" s="2059"/>
      <c r="E38" s="24"/>
      <c r="F38" s="24"/>
      <c r="G38" s="24"/>
      <c r="H38" s="24"/>
      <c r="I38" s="1048"/>
      <c r="J38" s="2078"/>
      <c r="K38" s="24"/>
      <c r="L38" s="461"/>
      <c r="M38" s="249"/>
      <c r="N38" s="249"/>
      <c r="O38" s="249"/>
      <c r="P38" s="249"/>
      <c r="Q38" s="249"/>
      <c r="R38" s="249"/>
      <c r="T38" s="1836"/>
      <c r="U38" s="249"/>
      <c r="V38" s="249"/>
      <c r="W38" s="249"/>
      <c r="X38" s="249"/>
      <c r="Y38" s="249"/>
    </row>
    <row r="39" spans="1:25" s="41" customFormat="1">
      <c r="A39" s="25" t="s">
        <v>4101</v>
      </c>
      <c r="B39" s="14">
        <v>45818</v>
      </c>
      <c r="C39" s="14">
        <v>45811</v>
      </c>
      <c r="D39" s="166" t="s">
        <v>6</v>
      </c>
      <c r="E39" s="9">
        <v>21411</v>
      </c>
      <c r="F39" s="9" t="s">
        <v>1115</v>
      </c>
      <c r="G39" s="9">
        <v>5688</v>
      </c>
      <c r="H39" s="9" t="s">
        <v>4123</v>
      </c>
      <c r="I39" s="10">
        <v>10</v>
      </c>
      <c r="J39" s="2085"/>
      <c r="K39" s="9"/>
      <c r="L39" s="458"/>
      <c r="M39" s="249"/>
      <c r="N39" s="249"/>
      <c r="O39" s="249"/>
      <c r="P39" s="249"/>
      <c r="Q39" s="249"/>
      <c r="R39" s="249"/>
      <c r="T39" s="1836"/>
      <c r="U39" s="249"/>
      <c r="V39" s="249"/>
      <c r="W39" s="249"/>
      <c r="X39" s="249"/>
      <c r="Y39" s="249"/>
    </row>
    <row r="40" spans="1:25" s="41" customFormat="1">
      <c r="A40" s="25" t="s">
        <v>4120</v>
      </c>
      <c r="B40" s="14">
        <v>45722</v>
      </c>
      <c r="C40" s="14">
        <v>45811</v>
      </c>
      <c r="D40" s="166" t="s">
        <v>6</v>
      </c>
      <c r="E40" s="9">
        <v>21456</v>
      </c>
      <c r="F40" s="9" t="s">
        <v>1115</v>
      </c>
      <c r="G40" s="9">
        <v>5688</v>
      </c>
      <c r="H40" s="9" t="s">
        <v>4123</v>
      </c>
      <c r="I40" s="10">
        <v>50</v>
      </c>
      <c r="J40" s="2085"/>
      <c r="K40" s="9"/>
      <c r="L40" s="458" t="s">
        <v>4404</v>
      </c>
      <c r="M40" s="249"/>
      <c r="N40" s="249"/>
      <c r="O40" s="249"/>
      <c r="P40" s="249"/>
      <c r="Q40" s="249"/>
      <c r="R40" s="249"/>
      <c r="T40" s="1836"/>
      <c r="U40" s="249"/>
      <c r="V40" s="249"/>
      <c r="W40" s="249"/>
      <c r="X40" s="249"/>
      <c r="Y40" s="249"/>
    </row>
    <row r="41" spans="1:25" s="41" customFormat="1">
      <c r="A41" s="234"/>
      <c r="B41" s="1885"/>
      <c r="C41" s="24"/>
      <c r="D41" s="2059"/>
      <c r="E41" s="24"/>
      <c r="F41" s="24"/>
      <c r="G41" s="24"/>
      <c r="H41" s="24"/>
      <c r="I41" s="1048"/>
      <c r="J41" s="2078"/>
      <c r="K41" s="24"/>
      <c r="L41" s="461"/>
      <c r="M41" s="249"/>
      <c r="N41" s="249"/>
      <c r="O41" s="249"/>
      <c r="P41" s="249"/>
      <c r="Q41" s="249"/>
      <c r="R41" s="249"/>
      <c r="T41" s="1836"/>
      <c r="U41" s="249"/>
      <c r="V41" s="249"/>
      <c r="W41" s="249"/>
      <c r="X41" s="249"/>
      <c r="Y41" s="249"/>
    </row>
    <row r="42" spans="1:25" s="41" customFormat="1">
      <c r="A42" s="25" t="s">
        <v>4120</v>
      </c>
      <c r="B42" s="14">
        <v>45811</v>
      </c>
      <c r="C42" s="14">
        <v>45811</v>
      </c>
      <c r="D42" s="166" t="s">
        <v>6</v>
      </c>
      <c r="E42" s="9">
        <v>21379</v>
      </c>
      <c r="F42" s="9" t="s">
        <v>4102</v>
      </c>
      <c r="G42" s="9">
        <v>5654</v>
      </c>
      <c r="H42" s="9" t="s">
        <v>4488</v>
      </c>
      <c r="I42" s="10">
        <v>100</v>
      </c>
      <c r="J42" s="2085"/>
      <c r="K42" s="9"/>
      <c r="L42" s="458" t="s">
        <v>4852</v>
      </c>
      <c r="M42" s="249"/>
      <c r="N42" s="249"/>
      <c r="O42" s="249"/>
      <c r="P42" s="249"/>
      <c r="Q42" s="249"/>
      <c r="R42" s="249"/>
      <c r="T42" s="1836"/>
      <c r="U42" s="249"/>
      <c r="V42" s="249"/>
      <c r="W42" s="249"/>
      <c r="X42" s="249"/>
      <c r="Y42" s="249"/>
    </row>
    <row r="43" spans="1:25" s="41" customFormat="1">
      <c r="A43" s="25" t="s">
        <v>4120</v>
      </c>
      <c r="B43" s="14">
        <v>45818</v>
      </c>
      <c r="C43" s="14">
        <v>45811</v>
      </c>
      <c r="D43" s="166" t="s">
        <v>6</v>
      </c>
      <c r="E43" s="9">
        <v>21458</v>
      </c>
      <c r="F43" s="9" t="s">
        <v>4102</v>
      </c>
      <c r="G43" s="9">
        <v>5654</v>
      </c>
      <c r="H43" s="9" t="s">
        <v>4858</v>
      </c>
      <c r="I43" s="10">
        <v>100</v>
      </c>
      <c r="J43" s="2085"/>
      <c r="K43" s="9"/>
      <c r="L43" s="458" t="s">
        <v>4859</v>
      </c>
      <c r="M43" s="249"/>
      <c r="N43" s="249"/>
      <c r="O43" s="249"/>
      <c r="P43" s="249"/>
      <c r="Q43" s="249"/>
      <c r="R43" s="249"/>
      <c r="T43" s="1836"/>
      <c r="U43" s="249"/>
      <c r="V43" s="249"/>
      <c r="W43" s="249"/>
      <c r="X43" s="249"/>
      <c r="Y43" s="249"/>
    </row>
    <row r="44" spans="1:25" s="41" customFormat="1">
      <c r="A44" s="234"/>
      <c r="B44" s="1885"/>
      <c r="C44" s="24"/>
      <c r="D44" s="2059"/>
      <c r="E44" s="24"/>
      <c r="F44" s="24"/>
      <c r="G44" s="24"/>
      <c r="H44" s="24"/>
      <c r="I44" s="1048"/>
      <c r="J44" s="2078"/>
      <c r="K44" s="24"/>
      <c r="L44" s="461"/>
      <c r="M44" s="249"/>
      <c r="N44" s="249"/>
      <c r="O44" s="249"/>
      <c r="P44" s="249"/>
      <c r="Q44" s="249"/>
      <c r="R44" s="249"/>
      <c r="T44" s="1836"/>
      <c r="U44" s="249"/>
      <c r="V44" s="249"/>
      <c r="W44" s="249"/>
      <c r="X44" s="249"/>
      <c r="Y44" s="249"/>
    </row>
    <row r="45" spans="1:25" s="41" customFormat="1">
      <c r="A45" s="25" t="s">
        <v>4120</v>
      </c>
      <c r="B45" s="14">
        <v>45818</v>
      </c>
      <c r="C45" s="14">
        <v>45818</v>
      </c>
      <c r="D45" s="166" t="s">
        <v>6</v>
      </c>
      <c r="E45" s="9">
        <v>21532</v>
      </c>
      <c r="F45" s="9" t="s">
        <v>7</v>
      </c>
      <c r="G45" s="9">
        <v>5370</v>
      </c>
      <c r="H45" s="9" t="s">
        <v>213</v>
      </c>
      <c r="I45" s="10">
        <v>500</v>
      </c>
      <c r="J45" s="2085" t="s">
        <v>4359</v>
      </c>
      <c r="K45" s="9"/>
      <c r="L45" s="458" t="s">
        <v>4868</v>
      </c>
      <c r="M45" s="249"/>
      <c r="N45" s="249"/>
      <c r="O45" s="249"/>
      <c r="P45" s="249"/>
      <c r="Q45" s="249"/>
      <c r="R45" s="249"/>
      <c r="T45" s="1836"/>
      <c r="U45" s="249"/>
      <c r="V45" s="249"/>
      <c r="W45" s="249"/>
      <c r="X45" s="249"/>
      <c r="Y45" s="249"/>
    </row>
    <row r="46" spans="1:25" s="41" customFormat="1">
      <c r="A46" s="25" t="s">
        <v>4120</v>
      </c>
      <c r="B46" s="14">
        <v>45787</v>
      </c>
      <c r="C46" s="14">
        <v>45818</v>
      </c>
      <c r="D46" s="166" t="s">
        <v>6</v>
      </c>
      <c r="E46" s="9">
        <v>21585</v>
      </c>
      <c r="F46" s="9" t="s">
        <v>7</v>
      </c>
      <c r="G46" s="9">
        <v>5370</v>
      </c>
      <c r="H46" s="9" t="s">
        <v>213</v>
      </c>
      <c r="I46" s="10">
        <v>500</v>
      </c>
      <c r="J46" s="2085" t="s">
        <v>4359</v>
      </c>
      <c r="K46" s="9"/>
      <c r="L46" s="458" t="s">
        <v>4868</v>
      </c>
      <c r="M46" s="249"/>
      <c r="N46" s="249"/>
      <c r="O46" s="249"/>
      <c r="P46" s="249"/>
      <c r="Q46" s="249"/>
      <c r="R46" s="249"/>
      <c r="T46" s="1836"/>
      <c r="U46" s="249"/>
      <c r="V46" s="249"/>
      <c r="W46" s="249"/>
      <c r="X46" s="249"/>
      <c r="Y46" s="249"/>
    </row>
    <row r="47" spans="1:25" s="41" customFormat="1">
      <c r="A47" s="234"/>
      <c r="B47" s="1885"/>
      <c r="C47" s="24"/>
      <c r="D47" s="2059"/>
      <c r="E47" s="24"/>
      <c r="F47" s="24"/>
      <c r="G47" s="24"/>
      <c r="H47" s="24"/>
      <c r="I47" s="1048"/>
      <c r="J47" s="2078"/>
      <c r="K47" s="24"/>
      <c r="L47" s="461"/>
      <c r="M47" s="249"/>
      <c r="N47" s="249"/>
      <c r="O47" s="249"/>
      <c r="P47" s="249"/>
      <c r="Q47" s="249"/>
      <c r="R47" s="249"/>
      <c r="T47" s="1836"/>
      <c r="U47" s="249"/>
      <c r="V47" s="249"/>
      <c r="W47" s="249"/>
      <c r="X47" s="249"/>
      <c r="Y47" s="249"/>
    </row>
    <row r="48" spans="1:25" s="41" customFormat="1">
      <c r="A48" s="25" t="s">
        <v>4101</v>
      </c>
      <c r="B48" s="14">
        <v>45818</v>
      </c>
      <c r="C48" s="14">
        <v>45819</v>
      </c>
      <c r="D48" s="166" t="s">
        <v>6</v>
      </c>
      <c r="E48" s="9">
        <v>21531</v>
      </c>
      <c r="F48" s="9" t="s">
        <v>153</v>
      </c>
      <c r="G48" s="9">
        <v>5860</v>
      </c>
      <c r="H48" s="9" t="s">
        <v>4823</v>
      </c>
      <c r="I48" s="10">
        <v>501</v>
      </c>
      <c r="J48" s="2085" t="s">
        <v>1389</v>
      </c>
      <c r="K48" s="9"/>
      <c r="L48" s="458" t="s">
        <v>4866</v>
      </c>
      <c r="M48" s="249"/>
      <c r="N48" s="249"/>
      <c r="O48" s="249"/>
      <c r="P48" s="249"/>
      <c r="Q48" s="249"/>
      <c r="R48" s="249"/>
      <c r="T48" s="1836"/>
      <c r="U48" s="249"/>
      <c r="V48" s="249"/>
      <c r="W48" s="249"/>
      <c r="X48" s="249"/>
      <c r="Y48" s="249"/>
    </row>
    <row r="49" spans="1:25" s="41" customFormat="1">
      <c r="A49" s="25" t="s">
        <v>4101</v>
      </c>
      <c r="B49" s="14">
        <v>45818</v>
      </c>
      <c r="C49" s="14">
        <v>45811</v>
      </c>
      <c r="D49" s="166" t="s">
        <v>6</v>
      </c>
      <c r="E49" s="9">
        <v>21584</v>
      </c>
      <c r="F49" s="9" t="s">
        <v>1115</v>
      </c>
      <c r="G49" s="9">
        <v>5307</v>
      </c>
      <c r="H49" s="9" t="s">
        <v>739</v>
      </c>
      <c r="I49" s="10">
        <v>100</v>
      </c>
      <c r="J49" s="2085" t="s">
        <v>1389</v>
      </c>
      <c r="K49" s="9"/>
      <c r="L49" s="458" t="s">
        <v>4881</v>
      </c>
      <c r="M49" s="249"/>
      <c r="N49" s="249"/>
      <c r="O49" s="249"/>
      <c r="P49" s="249"/>
      <c r="Q49" s="249"/>
      <c r="R49" s="249"/>
      <c r="T49" s="1836"/>
      <c r="U49" s="249"/>
      <c r="V49" s="249"/>
      <c r="W49" s="249"/>
      <c r="X49" s="249"/>
      <c r="Y49" s="249"/>
    </row>
    <row r="50" spans="1:25" s="41" customFormat="1">
      <c r="A50" s="25" t="s">
        <v>4144</v>
      </c>
      <c r="B50" s="14">
        <v>45814</v>
      </c>
      <c r="C50" s="14">
        <v>45814</v>
      </c>
      <c r="D50" s="166" t="s">
        <v>6</v>
      </c>
      <c r="E50" s="9">
        <v>21671</v>
      </c>
      <c r="F50" s="9" t="s">
        <v>44</v>
      </c>
      <c r="G50" s="9">
        <v>5919</v>
      </c>
      <c r="H50" s="9" t="s">
        <v>4032</v>
      </c>
      <c r="I50" s="10">
        <v>20</v>
      </c>
      <c r="J50" s="2085" t="s">
        <v>1389</v>
      </c>
      <c r="K50" s="9"/>
      <c r="L50" s="458"/>
      <c r="M50" s="249"/>
      <c r="N50" s="249"/>
      <c r="O50" s="249"/>
      <c r="P50" s="249"/>
      <c r="Q50" s="249"/>
      <c r="R50" s="249"/>
      <c r="T50" s="1836"/>
      <c r="U50" s="249"/>
      <c r="V50" s="249"/>
      <c r="W50" s="249"/>
      <c r="X50" s="249"/>
      <c r="Y50" s="249"/>
    </row>
    <row r="51" spans="1:25" s="41" customFormat="1">
      <c r="A51" s="25"/>
      <c r="B51" s="14"/>
      <c r="C51" s="9"/>
      <c r="D51" s="166"/>
      <c r="E51" s="9"/>
      <c r="F51" s="9" t="s">
        <v>1115</v>
      </c>
      <c r="G51" s="9">
        <v>5308</v>
      </c>
      <c r="H51" s="9" t="s">
        <v>4148</v>
      </c>
      <c r="I51" s="10">
        <v>50</v>
      </c>
      <c r="J51" s="2085" t="s">
        <v>1389</v>
      </c>
      <c r="K51" s="9"/>
      <c r="L51" s="458"/>
      <c r="M51" s="249"/>
      <c r="N51" s="249"/>
      <c r="O51" s="249"/>
      <c r="P51" s="249"/>
      <c r="Q51" s="249"/>
      <c r="R51" s="249"/>
      <c r="T51" s="1836"/>
      <c r="U51" s="249"/>
      <c r="V51" s="249"/>
      <c r="W51" s="249"/>
      <c r="X51" s="249"/>
      <c r="Y51" s="249"/>
    </row>
    <row r="52" spans="1:25" s="41" customFormat="1">
      <c r="A52" s="25"/>
      <c r="B52" s="14"/>
      <c r="C52" s="9"/>
      <c r="D52" s="166"/>
      <c r="E52" s="9"/>
      <c r="F52" s="9" t="s">
        <v>1115</v>
      </c>
      <c r="G52" s="9"/>
      <c r="H52" s="9" t="s">
        <v>48</v>
      </c>
      <c r="I52" s="10">
        <v>50</v>
      </c>
      <c r="J52" s="2085" t="s">
        <v>1389</v>
      </c>
      <c r="K52" s="9"/>
      <c r="L52" s="458"/>
      <c r="M52" s="249"/>
      <c r="N52" s="249"/>
      <c r="O52" s="249"/>
      <c r="P52" s="249"/>
      <c r="Q52" s="249"/>
      <c r="R52" s="249"/>
      <c r="T52" s="1836"/>
      <c r="U52" s="249"/>
      <c r="V52" s="249"/>
      <c r="W52" s="249"/>
      <c r="X52" s="249"/>
      <c r="Y52" s="249"/>
    </row>
    <row r="53" spans="1:25" s="41" customFormat="1">
      <c r="A53" s="25" t="s">
        <v>4144</v>
      </c>
      <c r="B53" s="14">
        <v>45818</v>
      </c>
      <c r="C53" s="14">
        <v>45818</v>
      </c>
      <c r="D53" s="166" t="s">
        <v>6</v>
      </c>
      <c r="E53" s="9">
        <v>21699</v>
      </c>
      <c r="F53" s="9" t="s">
        <v>1115</v>
      </c>
      <c r="G53" s="9">
        <v>5307</v>
      </c>
      <c r="H53" s="9" t="s">
        <v>739</v>
      </c>
      <c r="I53" s="10">
        <v>40</v>
      </c>
      <c r="J53" s="2085" t="s">
        <v>1389</v>
      </c>
      <c r="K53" s="9"/>
      <c r="L53" s="458"/>
      <c r="M53" s="249"/>
      <c r="N53" s="249"/>
      <c r="O53" s="249"/>
      <c r="P53" s="249"/>
      <c r="Q53" s="249"/>
      <c r="R53" s="249"/>
      <c r="T53" s="1836"/>
      <c r="U53" s="249"/>
      <c r="V53" s="249"/>
      <c r="W53" s="249"/>
      <c r="X53" s="249"/>
      <c r="Y53" s="249"/>
    </row>
    <row r="54" spans="1:25" s="41" customFormat="1">
      <c r="A54" s="25" t="s">
        <v>4101</v>
      </c>
      <c r="B54" s="14">
        <v>45821</v>
      </c>
      <c r="C54" s="14">
        <v>45826</v>
      </c>
      <c r="D54" s="166" t="s">
        <v>6</v>
      </c>
      <c r="E54" s="9">
        <v>21759</v>
      </c>
      <c r="F54" s="9" t="s">
        <v>1115</v>
      </c>
      <c r="G54" s="9">
        <v>5711</v>
      </c>
      <c r="H54" s="9" t="s">
        <v>48</v>
      </c>
      <c r="I54" s="10">
        <v>200</v>
      </c>
      <c r="J54" s="2085" t="s">
        <v>1389</v>
      </c>
      <c r="K54" s="9" t="s">
        <v>4359</v>
      </c>
      <c r="L54" s="458"/>
      <c r="M54" s="249"/>
      <c r="N54" s="249"/>
      <c r="O54" s="249"/>
      <c r="P54" s="249"/>
      <c r="Q54" s="249"/>
      <c r="R54" s="249"/>
      <c r="T54" s="1836"/>
      <c r="U54" s="249"/>
      <c r="V54" s="249"/>
      <c r="W54" s="249"/>
      <c r="X54" s="249"/>
      <c r="Y54" s="249"/>
    </row>
    <row r="55" spans="1:25" s="41" customFormat="1">
      <c r="A55" s="25" t="s">
        <v>4120</v>
      </c>
      <c r="B55" s="14">
        <v>45821</v>
      </c>
      <c r="C55" s="14">
        <v>45826</v>
      </c>
      <c r="D55" s="166" t="s">
        <v>6</v>
      </c>
      <c r="E55" s="9">
        <v>21760</v>
      </c>
      <c r="F55" s="9" t="s">
        <v>7</v>
      </c>
      <c r="G55" s="9">
        <v>5370</v>
      </c>
      <c r="H55" s="9" t="s">
        <v>213</v>
      </c>
      <c r="I55" s="10">
        <v>1000</v>
      </c>
      <c r="J55" s="2085" t="s">
        <v>1389</v>
      </c>
      <c r="K55" s="9"/>
      <c r="L55" s="458"/>
      <c r="M55" s="249"/>
      <c r="N55" s="249"/>
      <c r="O55" s="249"/>
      <c r="P55" s="249"/>
      <c r="Q55" s="249"/>
      <c r="R55" s="249"/>
      <c r="T55" s="1836"/>
      <c r="U55" s="249"/>
      <c r="V55" s="249"/>
      <c r="W55" s="249"/>
      <c r="X55" s="249"/>
      <c r="Y55" s="249"/>
    </row>
    <row r="56" spans="1:25" s="41" customFormat="1">
      <c r="A56" s="25" t="s">
        <v>4120</v>
      </c>
      <c r="B56" s="14">
        <v>45825</v>
      </c>
      <c r="C56" s="14">
        <v>45826</v>
      </c>
      <c r="D56" s="166" t="s">
        <v>6</v>
      </c>
      <c r="E56" s="9">
        <v>21761</v>
      </c>
      <c r="F56" s="9" t="s">
        <v>7</v>
      </c>
      <c r="G56" s="9">
        <v>5370</v>
      </c>
      <c r="H56" s="9" t="s">
        <v>213</v>
      </c>
      <c r="I56" s="10">
        <v>1000</v>
      </c>
      <c r="J56" s="2085" t="s">
        <v>4855</v>
      </c>
      <c r="K56" s="9"/>
      <c r="L56" s="458"/>
      <c r="M56" s="249"/>
      <c r="N56" s="249"/>
      <c r="O56" s="249"/>
      <c r="P56" s="249"/>
      <c r="Q56" s="249"/>
      <c r="R56" s="249"/>
      <c r="T56" s="1836"/>
      <c r="U56" s="249"/>
      <c r="V56" s="249"/>
      <c r="W56" s="249"/>
      <c r="X56" s="249"/>
      <c r="Y56" s="249"/>
    </row>
    <row r="57" spans="1:25" s="41" customFormat="1">
      <c r="A57" s="25" t="s">
        <v>4824</v>
      </c>
      <c r="B57" s="14">
        <v>45825</v>
      </c>
      <c r="C57" s="9"/>
      <c r="D57" s="166" t="s">
        <v>6</v>
      </c>
      <c r="E57" s="9">
        <v>21810</v>
      </c>
      <c r="F57" s="9" t="s">
        <v>1115</v>
      </c>
      <c r="G57" s="9">
        <v>5861</v>
      </c>
      <c r="H57" s="9" t="s">
        <v>83</v>
      </c>
      <c r="I57" s="10">
        <v>100000</v>
      </c>
      <c r="J57" s="2085" t="s">
        <v>1389</v>
      </c>
      <c r="K57" s="9"/>
      <c r="L57" s="458"/>
      <c r="M57" s="249"/>
      <c r="N57" s="249"/>
      <c r="O57" s="249"/>
      <c r="P57" s="249"/>
      <c r="Q57" s="249"/>
      <c r="R57" s="249"/>
      <c r="T57" s="1836"/>
      <c r="U57" s="249"/>
      <c r="V57" s="249"/>
      <c r="W57" s="249"/>
      <c r="X57" s="249"/>
      <c r="Y57" s="249"/>
    </row>
    <row r="58" spans="1:25" s="41" customFormat="1">
      <c r="A58" s="25" t="s">
        <v>4101</v>
      </c>
      <c r="B58" s="14">
        <v>45832</v>
      </c>
      <c r="C58" s="14">
        <v>45834</v>
      </c>
      <c r="D58" s="166" t="s">
        <v>6</v>
      </c>
      <c r="E58" s="9">
        <v>21847</v>
      </c>
      <c r="F58" s="9" t="s">
        <v>44</v>
      </c>
      <c r="G58" s="9">
        <v>5862</v>
      </c>
      <c r="H58" s="9" t="s">
        <v>3169</v>
      </c>
      <c r="I58" s="10">
        <v>60000</v>
      </c>
      <c r="J58" s="2085" t="s">
        <v>4359</v>
      </c>
      <c r="K58" s="9"/>
      <c r="L58" s="458"/>
      <c r="M58" s="249"/>
      <c r="N58" s="249"/>
      <c r="O58" s="249"/>
      <c r="P58" s="249"/>
      <c r="Q58" s="249"/>
      <c r="R58" s="249"/>
      <c r="T58" s="1836"/>
      <c r="U58" s="249"/>
      <c r="V58" s="249"/>
      <c r="W58" s="249"/>
      <c r="X58" s="249"/>
      <c r="Y58" s="249"/>
    </row>
    <row r="59" spans="1:25" s="41" customFormat="1">
      <c r="A59" s="25" t="s">
        <v>4101</v>
      </c>
      <c r="B59" s="14">
        <v>45832</v>
      </c>
      <c r="C59" s="14">
        <v>45834</v>
      </c>
      <c r="D59" s="166" t="s">
        <v>6</v>
      </c>
      <c r="E59" s="9">
        <v>21848</v>
      </c>
      <c r="F59" s="9" t="s">
        <v>1115</v>
      </c>
      <c r="G59" s="9">
        <v>5771</v>
      </c>
      <c r="H59" s="9" t="s">
        <v>4604</v>
      </c>
      <c r="I59" s="10">
        <v>60000</v>
      </c>
      <c r="J59" s="2085"/>
      <c r="K59" s="9"/>
      <c r="L59" s="458"/>
      <c r="M59" s="249"/>
      <c r="N59" s="249"/>
      <c r="O59" s="249"/>
      <c r="P59" s="249"/>
      <c r="Q59" s="249"/>
      <c r="R59" s="249"/>
      <c r="T59" s="1836"/>
      <c r="U59" s="249"/>
      <c r="V59" s="249"/>
      <c r="W59" s="249"/>
      <c r="X59" s="249"/>
      <c r="Y59" s="249"/>
    </row>
    <row r="60" spans="1:25" s="41" customFormat="1">
      <c r="A60" s="25" t="s">
        <v>4144</v>
      </c>
      <c r="B60" s="14">
        <v>45832</v>
      </c>
      <c r="C60" s="14">
        <v>45835</v>
      </c>
      <c r="D60" s="166" t="s">
        <v>6</v>
      </c>
      <c r="E60" s="9">
        <v>21849</v>
      </c>
      <c r="F60" s="9" t="s">
        <v>1115</v>
      </c>
      <c r="G60" s="9">
        <v>5308</v>
      </c>
      <c r="H60" s="9" t="s">
        <v>4148</v>
      </c>
      <c r="I60" s="10">
        <v>50000</v>
      </c>
      <c r="J60" s="2085"/>
      <c r="K60" s="9"/>
      <c r="L60" s="458"/>
      <c r="M60" s="249"/>
      <c r="N60" s="249"/>
      <c r="O60" s="249"/>
      <c r="P60" s="249"/>
      <c r="Q60" s="249"/>
      <c r="R60" s="249"/>
      <c r="T60" s="1836"/>
      <c r="U60" s="249"/>
      <c r="V60" s="249"/>
      <c r="W60" s="249"/>
      <c r="X60" s="249"/>
      <c r="Y60" s="249"/>
    </row>
    <row r="61" spans="1:25" s="41" customFormat="1">
      <c r="A61" s="25" t="s">
        <v>4144</v>
      </c>
      <c r="B61" s="14">
        <v>45833</v>
      </c>
      <c r="C61" s="14">
        <v>45832</v>
      </c>
      <c r="D61" s="166" t="s">
        <v>6</v>
      </c>
      <c r="E61" s="9">
        <v>21850</v>
      </c>
      <c r="F61" s="9" t="s">
        <v>1115</v>
      </c>
      <c r="G61" s="9">
        <v>5744</v>
      </c>
      <c r="H61" s="9" t="s">
        <v>4066</v>
      </c>
      <c r="I61" s="10">
        <v>50000</v>
      </c>
      <c r="J61" s="2085"/>
      <c r="K61" s="9"/>
      <c r="L61" s="458"/>
      <c r="M61" s="249"/>
      <c r="N61" s="249"/>
      <c r="O61" s="249"/>
      <c r="P61" s="249"/>
      <c r="Q61" s="249"/>
      <c r="R61" s="249"/>
      <c r="T61" s="1836"/>
      <c r="U61" s="249"/>
      <c r="V61" s="249"/>
      <c r="W61" s="249"/>
      <c r="X61" s="249"/>
      <c r="Y61" s="249"/>
    </row>
    <row r="62" spans="1:25" s="41" customFormat="1">
      <c r="A62" s="25"/>
      <c r="B62" s="14"/>
      <c r="C62" s="9"/>
      <c r="D62" s="166" t="s">
        <v>6</v>
      </c>
      <c r="E62" s="9"/>
      <c r="F62" s="9" t="s">
        <v>1115</v>
      </c>
      <c r="G62" s="9">
        <v>5817</v>
      </c>
      <c r="H62" s="9" t="s">
        <v>4721</v>
      </c>
      <c r="I62" s="10">
        <v>50000</v>
      </c>
      <c r="J62" s="2085"/>
      <c r="K62" s="9"/>
      <c r="L62" s="458"/>
      <c r="M62" s="249"/>
      <c r="N62" s="249"/>
      <c r="O62" s="249"/>
      <c r="P62" s="249"/>
      <c r="Q62" s="249"/>
      <c r="R62" s="249"/>
      <c r="T62" s="1836"/>
      <c r="U62" s="249"/>
      <c r="V62" s="249"/>
      <c r="W62" s="249"/>
      <c r="X62" s="249"/>
      <c r="Y62" s="249"/>
    </row>
    <row r="63" spans="1:25" s="41" customFormat="1">
      <c r="A63" s="25" t="s">
        <v>4144</v>
      </c>
      <c r="B63" s="14">
        <v>45833</v>
      </c>
      <c r="C63" s="14">
        <v>45832</v>
      </c>
      <c r="D63" s="166" t="s">
        <v>6</v>
      </c>
      <c r="E63" s="9">
        <v>21851</v>
      </c>
      <c r="F63" s="9" t="s">
        <v>1115</v>
      </c>
      <c r="G63" s="9">
        <v>5639</v>
      </c>
      <c r="H63" s="9" t="s">
        <v>158</v>
      </c>
      <c r="I63" s="10">
        <v>20</v>
      </c>
      <c r="J63" s="2085"/>
      <c r="K63" s="9"/>
      <c r="L63" s="458"/>
      <c r="M63" s="249"/>
      <c r="N63" s="249"/>
      <c r="O63" s="249"/>
      <c r="P63" s="249"/>
      <c r="Q63" s="249"/>
      <c r="R63" s="249"/>
      <c r="T63" s="1836"/>
      <c r="U63" s="249"/>
      <c r="V63" s="249"/>
      <c r="W63" s="249"/>
      <c r="X63" s="249"/>
      <c r="Y63" s="249"/>
    </row>
    <row r="64" spans="1:25" s="41" customFormat="1">
      <c r="A64" s="25"/>
      <c r="B64" s="14"/>
      <c r="C64" s="9"/>
      <c r="D64" s="166" t="s">
        <v>6</v>
      </c>
      <c r="E64" s="9"/>
      <c r="F64" s="9" t="s">
        <v>1115</v>
      </c>
      <c r="G64" s="9">
        <v>5221</v>
      </c>
      <c r="H64" s="9" t="s">
        <v>4032</v>
      </c>
      <c r="I64" s="10">
        <v>51</v>
      </c>
      <c r="J64" s="2085"/>
      <c r="K64" s="9"/>
      <c r="L64" s="458"/>
      <c r="M64" s="249"/>
      <c r="N64" s="249"/>
      <c r="O64" s="249"/>
      <c r="P64" s="249"/>
      <c r="Q64" s="249"/>
      <c r="R64" s="249"/>
      <c r="T64" s="1836"/>
      <c r="U64" s="249"/>
      <c r="V64" s="249"/>
      <c r="W64" s="249"/>
      <c r="X64" s="249"/>
      <c r="Y64" s="249"/>
    </row>
    <row r="65" spans="1:25" s="41" customFormat="1">
      <c r="A65" s="25"/>
      <c r="B65" s="14"/>
      <c r="C65" s="9"/>
      <c r="D65" s="166" t="s">
        <v>6</v>
      </c>
      <c r="E65" s="9"/>
      <c r="F65" s="9" t="s">
        <v>1115</v>
      </c>
      <c r="G65" s="9">
        <v>5222</v>
      </c>
      <c r="H65" s="9" t="s">
        <v>864</v>
      </c>
      <c r="I65" s="10">
        <v>20</v>
      </c>
      <c r="J65" s="2085"/>
      <c r="K65" s="9"/>
      <c r="L65" s="458"/>
      <c r="M65" s="249"/>
      <c r="N65" s="249"/>
      <c r="O65" s="249"/>
      <c r="P65" s="249"/>
      <c r="Q65" s="249"/>
      <c r="R65" s="249"/>
      <c r="T65" s="1836"/>
      <c r="U65" s="249"/>
      <c r="V65" s="249"/>
      <c r="W65" s="249"/>
      <c r="X65" s="249"/>
      <c r="Y65" s="249"/>
    </row>
    <row r="66" spans="1:25" s="41" customFormat="1">
      <c r="A66" s="25"/>
      <c r="B66" s="14"/>
      <c r="C66" s="9"/>
      <c r="D66" s="166" t="s">
        <v>6</v>
      </c>
      <c r="E66" s="9"/>
      <c r="F66" s="9" t="s">
        <v>1115</v>
      </c>
      <c r="G66" s="9">
        <v>5817</v>
      </c>
      <c r="H66" s="9" t="s">
        <v>4721</v>
      </c>
      <c r="I66" s="10">
        <v>20</v>
      </c>
      <c r="J66" s="2085"/>
      <c r="K66" s="9"/>
      <c r="L66" s="458"/>
      <c r="M66" s="249"/>
      <c r="N66" s="249"/>
      <c r="O66" s="249"/>
      <c r="P66" s="249"/>
      <c r="Q66" s="249"/>
      <c r="R66" s="249"/>
      <c r="T66" s="1836"/>
      <c r="U66" s="249"/>
      <c r="V66" s="249"/>
      <c r="W66" s="249"/>
      <c r="X66" s="249"/>
      <c r="Y66" s="249"/>
    </row>
    <row r="67" spans="1:25" s="41" customFormat="1">
      <c r="A67" s="234"/>
      <c r="B67" s="1885"/>
      <c r="C67" s="24"/>
      <c r="D67" s="2059"/>
      <c r="E67" s="24"/>
      <c r="F67" s="24"/>
      <c r="G67" s="24"/>
      <c r="H67" s="24"/>
      <c r="I67" s="1048"/>
      <c r="J67" s="2078"/>
      <c r="K67" s="24"/>
      <c r="L67" s="461"/>
      <c r="M67" s="249"/>
      <c r="N67" s="249"/>
      <c r="O67" s="249"/>
      <c r="P67" s="249"/>
      <c r="Q67" s="249"/>
      <c r="R67" s="249"/>
      <c r="T67" s="1836"/>
      <c r="U67" s="249"/>
      <c r="V67" s="249"/>
      <c r="W67" s="249"/>
      <c r="X67" s="249"/>
      <c r="Y67" s="249"/>
    </row>
    <row r="68" spans="1:25" s="41" customFormat="1">
      <c r="A68" s="234"/>
      <c r="B68" s="1885"/>
      <c r="C68" s="24"/>
      <c r="D68" s="2059"/>
      <c r="E68" s="24"/>
      <c r="F68" s="24"/>
      <c r="G68" s="24"/>
      <c r="H68" s="24"/>
      <c r="I68" s="1048"/>
      <c r="J68" s="2078"/>
      <c r="K68" s="24"/>
      <c r="L68" s="461"/>
      <c r="M68" s="249"/>
      <c r="N68" s="249"/>
      <c r="O68" s="249"/>
      <c r="P68" s="249"/>
      <c r="Q68" s="249"/>
      <c r="R68" s="249"/>
      <c r="T68" s="1836"/>
      <c r="U68" s="249"/>
      <c r="V68" s="249"/>
      <c r="W68" s="249"/>
      <c r="X68" s="249"/>
      <c r="Y68" s="249"/>
    </row>
    <row r="69" spans="1:25" s="41" customFormat="1">
      <c r="A69" s="234"/>
      <c r="B69" s="1885"/>
      <c r="C69" s="24"/>
      <c r="D69" s="2059"/>
      <c r="E69" s="24"/>
      <c r="F69" s="24"/>
      <c r="G69" s="24"/>
      <c r="H69" s="24"/>
      <c r="I69" s="1048"/>
      <c r="J69" s="2078"/>
      <c r="K69" s="24"/>
      <c r="L69" s="461"/>
      <c r="M69" s="249"/>
      <c r="N69" s="249"/>
      <c r="O69" s="249"/>
      <c r="P69" s="249"/>
      <c r="Q69" s="249"/>
      <c r="R69" s="249"/>
      <c r="T69" s="1836"/>
      <c r="U69" s="249"/>
      <c r="V69" s="249"/>
      <c r="W69" s="249"/>
      <c r="X69" s="249"/>
      <c r="Y69" s="249"/>
    </row>
    <row r="70" spans="1:25" s="41" customFormat="1">
      <c r="A70" s="234"/>
      <c r="B70" s="1885"/>
      <c r="C70" s="24"/>
      <c r="D70" s="2059"/>
      <c r="E70" s="24"/>
      <c r="F70" s="24"/>
      <c r="G70" s="24"/>
      <c r="H70" s="24"/>
      <c r="I70" s="1048"/>
      <c r="J70" s="2078"/>
      <c r="K70" s="24"/>
      <c r="L70" s="461"/>
      <c r="M70" s="249"/>
      <c r="N70" s="249"/>
      <c r="O70" s="249"/>
      <c r="P70" s="249"/>
      <c r="Q70" s="249"/>
      <c r="R70" s="249"/>
      <c r="T70" s="1836"/>
      <c r="U70" s="249"/>
      <c r="V70" s="249"/>
      <c r="W70" s="249"/>
      <c r="X70" s="249"/>
      <c r="Y70" s="249"/>
    </row>
    <row r="71" spans="1:25" s="41" customFormat="1">
      <c r="A71" s="234"/>
      <c r="B71" s="1885"/>
      <c r="C71" s="24"/>
      <c r="D71" s="2059"/>
      <c r="E71" s="24"/>
      <c r="F71" s="24"/>
      <c r="G71" s="24"/>
      <c r="H71" s="24"/>
      <c r="I71" s="1048"/>
      <c r="J71" s="2078"/>
      <c r="K71" s="24"/>
      <c r="L71" s="461"/>
      <c r="M71" s="249"/>
      <c r="N71" s="249"/>
      <c r="O71" s="249"/>
      <c r="P71" s="249"/>
      <c r="Q71" s="249"/>
      <c r="R71" s="249"/>
      <c r="T71" s="1836"/>
      <c r="U71" s="249"/>
      <c r="V71" s="249"/>
      <c r="W71" s="249"/>
      <c r="X71" s="249"/>
      <c r="Y71" s="249"/>
    </row>
    <row r="72" spans="1:25" s="41" customFormat="1">
      <c r="A72" s="234"/>
      <c r="B72" s="1885"/>
      <c r="C72" s="24"/>
      <c r="D72" s="2059"/>
      <c r="E72" s="24"/>
      <c r="F72" s="24"/>
      <c r="G72" s="24"/>
      <c r="H72" s="24"/>
      <c r="I72" s="1048"/>
      <c r="J72" s="2078"/>
      <c r="K72" s="24"/>
      <c r="L72" s="461"/>
      <c r="M72" s="249"/>
      <c r="N72" s="249"/>
      <c r="O72" s="249"/>
      <c r="P72" s="249"/>
      <c r="Q72" s="249"/>
      <c r="R72" s="249"/>
      <c r="T72" s="1836"/>
      <c r="U72" s="249"/>
      <c r="V72" s="249"/>
      <c r="W72" s="249"/>
      <c r="X72" s="249"/>
      <c r="Y72" s="249"/>
    </row>
    <row r="73" spans="1:25" s="41" customFormat="1" ht="26.25" customHeight="1">
      <c r="A73" s="2596" t="s">
        <v>4855</v>
      </c>
      <c r="B73" s="2597"/>
      <c r="C73" s="2597"/>
      <c r="D73" s="2597"/>
      <c r="E73" s="2597"/>
      <c r="F73" s="2597"/>
      <c r="G73" s="2597"/>
      <c r="H73" s="2597"/>
      <c r="I73" s="2597"/>
      <c r="J73" s="2597"/>
      <c r="K73" s="2597"/>
      <c r="L73" s="2598"/>
      <c r="M73" s="249"/>
      <c r="N73" s="249"/>
      <c r="O73" s="249"/>
      <c r="P73" s="249"/>
      <c r="Q73" s="249"/>
      <c r="R73" s="249"/>
      <c r="T73" s="1836"/>
      <c r="U73" s="249"/>
      <c r="V73" s="249"/>
      <c r="W73" s="249"/>
      <c r="X73" s="249"/>
      <c r="Y73" s="249"/>
    </row>
    <row r="74" spans="1:25" s="41" customFormat="1">
      <c r="A74" s="25" t="s">
        <v>4101</v>
      </c>
      <c r="B74" s="14">
        <v>45832</v>
      </c>
      <c r="C74" s="14">
        <v>45835</v>
      </c>
      <c r="D74" s="166" t="s">
        <v>6</v>
      </c>
      <c r="E74" s="9">
        <v>21412</v>
      </c>
      <c r="F74" s="9" t="s">
        <v>1115</v>
      </c>
      <c r="G74" s="9">
        <v>5688</v>
      </c>
      <c r="H74" s="9" t="s">
        <v>4123</v>
      </c>
      <c r="I74" s="10">
        <v>10</v>
      </c>
      <c r="J74" s="2085" t="s">
        <v>4855</v>
      </c>
      <c r="K74" s="9"/>
      <c r="L74" s="458"/>
      <c r="M74" s="249"/>
      <c r="N74" s="249"/>
      <c r="O74" s="249"/>
      <c r="P74" s="249"/>
      <c r="Q74" s="249"/>
      <c r="R74" s="249"/>
      <c r="T74" s="1836"/>
      <c r="U74" s="249"/>
      <c r="V74" s="249"/>
      <c r="W74" s="249"/>
      <c r="X74" s="249"/>
      <c r="Y74" s="249"/>
    </row>
    <row r="75" spans="1:25" s="41" customFormat="1">
      <c r="A75" s="25" t="s">
        <v>4120</v>
      </c>
      <c r="B75" s="14">
        <v>45832</v>
      </c>
      <c r="C75" s="14">
        <v>45835</v>
      </c>
      <c r="D75" s="166" t="s">
        <v>6</v>
      </c>
      <c r="E75" s="9">
        <v>21461</v>
      </c>
      <c r="F75" s="9" t="s">
        <v>1115</v>
      </c>
      <c r="G75" s="9">
        <v>5688</v>
      </c>
      <c r="H75" s="9" t="s">
        <v>4123</v>
      </c>
      <c r="I75" s="10">
        <v>50</v>
      </c>
      <c r="J75" s="2085" t="s">
        <v>4855</v>
      </c>
      <c r="K75" s="9"/>
      <c r="L75" s="458" t="s">
        <v>4404</v>
      </c>
      <c r="M75" s="249"/>
      <c r="N75" s="249"/>
      <c r="O75" s="249"/>
      <c r="P75" s="249"/>
      <c r="Q75" s="249"/>
      <c r="R75" s="249"/>
      <c r="T75" s="1836"/>
      <c r="U75" s="249"/>
      <c r="V75" s="249"/>
      <c r="W75" s="249"/>
      <c r="X75" s="249"/>
      <c r="Y75" s="249"/>
    </row>
    <row r="76" spans="1:25" s="41" customFormat="1">
      <c r="A76" s="234" t="s">
        <v>4120</v>
      </c>
      <c r="B76" s="1885">
        <v>45848</v>
      </c>
      <c r="C76" s="24"/>
      <c r="D76" s="2059"/>
      <c r="E76" s="24">
        <v>21718</v>
      </c>
      <c r="F76" s="24" t="s">
        <v>1115</v>
      </c>
      <c r="G76" s="24">
        <v>5688</v>
      </c>
      <c r="H76" s="24" t="s">
        <v>4123</v>
      </c>
      <c r="I76" s="1048">
        <v>50</v>
      </c>
      <c r="J76" s="2078" t="s">
        <v>4855</v>
      </c>
      <c r="K76" s="24"/>
      <c r="L76" s="461"/>
      <c r="M76" s="249"/>
      <c r="N76" s="249"/>
      <c r="O76" s="249"/>
      <c r="P76" s="249"/>
      <c r="Q76" s="249"/>
      <c r="R76" s="249"/>
      <c r="T76" s="1836"/>
      <c r="U76" s="249"/>
      <c r="V76" s="249"/>
      <c r="W76" s="249"/>
      <c r="X76" s="249"/>
      <c r="Y76" s="249"/>
    </row>
    <row r="77" spans="1:25" s="41" customFormat="1">
      <c r="A77" s="234" t="s">
        <v>4120</v>
      </c>
      <c r="B77" s="1885">
        <v>45846</v>
      </c>
      <c r="C77" s="24"/>
      <c r="D77" s="2059"/>
      <c r="E77" s="24">
        <v>21719</v>
      </c>
      <c r="F77" s="24" t="s">
        <v>1115</v>
      </c>
      <c r="G77" s="24">
        <v>5688</v>
      </c>
      <c r="H77" s="24" t="s">
        <v>4123</v>
      </c>
      <c r="I77" s="1048">
        <v>50</v>
      </c>
      <c r="J77" s="2078" t="s">
        <v>4855</v>
      </c>
      <c r="K77" s="24"/>
      <c r="L77" s="461"/>
      <c r="M77" s="249"/>
      <c r="N77" s="249"/>
      <c r="O77" s="249"/>
      <c r="P77" s="249"/>
      <c r="Q77" s="249"/>
      <c r="R77" s="249"/>
      <c r="T77" s="1836"/>
      <c r="U77" s="249"/>
      <c r="V77" s="249"/>
      <c r="W77" s="249"/>
      <c r="X77" s="249"/>
      <c r="Y77" s="249"/>
    </row>
    <row r="78" spans="1:25" s="41" customFormat="1">
      <c r="A78" s="25" t="s">
        <v>4101</v>
      </c>
      <c r="B78" s="14">
        <v>45839</v>
      </c>
      <c r="C78" s="14">
        <v>45835</v>
      </c>
      <c r="D78" s="166" t="s">
        <v>12</v>
      </c>
      <c r="E78" s="9">
        <v>21770</v>
      </c>
      <c r="F78" s="9" t="s">
        <v>1115</v>
      </c>
      <c r="G78" s="9">
        <v>5688</v>
      </c>
      <c r="H78" s="9" t="s">
        <v>4123</v>
      </c>
      <c r="I78" s="10">
        <v>10</v>
      </c>
      <c r="J78" s="2085" t="s">
        <v>4855</v>
      </c>
      <c r="K78" s="9"/>
      <c r="L78" s="458"/>
      <c r="M78" s="249"/>
      <c r="N78" s="249"/>
      <c r="O78" s="249"/>
      <c r="P78" s="249"/>
      <c r="Q78" s="249"/>
      <c r="R78" s="249"/>
      <c r="T78" s="1836"/>
      <c r="U78" s="249"/>
      <c r="V78" s="249"/>
      <c r="W78" s="249"/>
      <c r="X78" s="249"/>
      <c r="Y78" s="249"/>
    </row>
    <row r="79" spans="1:25" s="41" customFormat="1">
      <c r="A79" s="234"/>
      <c r="B79" s="1885"/>
      <c r="C79" s="24"/>
      <c r="D79" s="2059"/>
      <c r="E79" s="24"/>
      <c r="F79" s="24"/>
      <c r="G79" s="24"/>
      <c r="H79" s="24"/>
      <c r="I79" s="1048"/>
      <c r="J79" s="2078"/>
      <c r="K79" s="24"/>
      <c r="L79" s="461"/>
      <c r="M79" s="249"/>
      <c r="N79" s="249"/>
      <c r="O79" s="249"/>
      <c r="P79" s="249"/>
      <c r="Q79" s="249"/>
      <c r="R79" s="249"/>
      <c r="T79" s="1836"/>
      <c r="U79" s="249"/>
      <c r="V79" s="249"/>
      <c r="W79" s="249"/>
      <c r="X79" s="249"/>
      <c r="Y79" s="249"/>
    </row>
    <row r="80" spans="1:25" s="41" customFormat="1">
      <c r="A80" s="25" t="s">
        <v>4120</v>
      </c>
      <c r="B80" s="14">
        <v>45832</v>
      </c>
      <c r="C80" s="14">
        <v>45834</v>
      </c>
      <c r="D80" s="166" t="s">
        <v>6</v>
      </c>
      <c r="E80" s="9">
        <v>21462</v>
      </c>
      <c r="F80" s="9" t="s">
        <v>1221</v>
      </c>
      <c r="G80" s="9">
        <v>5643</v>
      </c>
      <c r="H80" s="9" t="s">
        <v>4115</v>
      </c>
      <c r="I80" s="10">
        <v>300</v>
      </c>
      <c r="J80" s="2085" t="s">
        <v>4855</v>
      </c>
      <c r="K80" s="9"/>
      <c r="L80" s="458" t="s">
        <v>4405</v>
      </c>
      <c r="M80" s="249"/>
      <c r="N80" s="249"/>
      <c r="O80" s="249"/>
      <c r="P80" s="249"/>
      <c r="Q80" s="249"/>
      <c r="R80" s="249"/>
      <c r="T80" s="1836"/>
      <c r="U80" s="249"/>
      <c r="V80" s="249"/>
      <c r="W80" s="249"/>
      <c r="X80" s="249"/>
      <c r="Y80" s="249"/>
    </row>
    <row r="81" spans="1:25" s="41" customFormat="1">
      <c r="A81" s="25" t="s">
        <v>4101</v>
      </c>
      <c r="B81" s="14">
        <v>45832</v>
      </c>
      <c r="C81" s="14">
        <v>45834</v>
      </c>
      <c r="D81" s="166" t="s">
        <v>6</v>
      </c>
      <c r="E81" s="9">
        <v>21489</v>
      </c>
      <c r="F81" s="9" t="s">
        <v>1221</v>
      </c>
      <c r="G81" s="9">
        <v>5643</v>
      </c>
      <c r="H81" s="9" t="s">
        <v>4115</v>
      </c>
      <c r="I81" s="10">
        <v>100</v>
      </c>
      <c r="J81" s="2085"/>
      <c r="K81" s="9"/>
      <c r="L81" s="458" t="s">
        <v>4625</v>
      </c>
      <c r="M81" s="249"/>
      <c r="N81" s="249"/>
      <c r="O81" s="249"/>
      <c r="P81" s="249"/>
      <c r="Q81" s="249"/>
      <c r="R81" s="249"/>
      <c r="T81" s="1836"/>
      <c r="U81" s="249"/>
      <c r="V81" s="249"/>
      <c r="W81" s="249"/>
      <c r="X81" s="249"/>
      <c r="Y81" s="249"/>
    </row>
    <row r="82" spans="1:25" s="41" customFormat="1">
      <c r="A82" s="25" t="s">
        <v>4101</v>
      </c>
      <c r="B82" s="14">
        <v>45839</v>
      </c>
      <c r="C82" s="14">
        <v>45834</v>
      </c>
      <c r="D82" s="166" t="s">
        <v>6</v>
      </c>
      <c r="E82" s="9">
        <v>21490</v>
      </c>
      <c r="F82" s="9" t="s">
        <v>1221</v>
      </c>
      <c r="G82" s="9">
        <v>5643</v>
      </c>
      <c r="H82" s="9" t="s">
        <v>4115</v>
      </c>
      <c r="I82" s="10">
        <v>100</v>
      </c>
      <c r="J82" s="2085"/>
      <c r="K82" s="9"/>
      <c r="L82" s="458" t="s">
        <v>4625</v>
      </c>
      <c r="M82" s="249"/>
      <c r="N82" s="249"/>
      <c r="O82" s="249"/>
      <c r="P82" s="249"/>
      <c r="Q82" s="249"/>
      <c r="R82" s="249"/>
      <c r="T82" s="1836"/>
      <c r="U82" s="249"/>
      <c r="V82" s="249"/>
      <c r="W82" s="249"/>
      <c r="X82" s="249"/>
      <c r="Y82" s="249"/>
    </row>
    <row r="83" spans="1:25" s="41" customFormat="1">
      <c r="A83" s="234"/>
      <c r="B83" s="1885"/>
      <c r="C83" s="24"/>
      <c r="D83" s="2059"/>
      <c r="E83" s="24"/>
      <c r="F83" s="24"/>
      <c r="G83" s="24"/>
      <c r="H83" s="24"/>
      <c r="I83" s="1048"/>
      <c r="J83" s="2078"/>
      <c r="K83" s="24"/>
      <c r="L83" s="461"/>
      <c r="M83" s="249"/>
      <c r="N83" s="249"/>
      <c r="O83" s="249"/>
      <c r="P83" s="249"/>
      <c r="Q83" s="249"/>
      <c r="R83" s="249"/>
      <c r="T83" s="1836"/>
      <c r="U83" s="249"/>
      <c r="V83" s="249"/>
      <c r="W83" s="249"/>
      <c r="X83" s="249"/>
      <c r="Y83" s="249"/>
    </row>
    <row r="84" spans="1:25" s="41" customFormat="1">
      <c r="A84" s="25" t="s">
        <v>4120</v>
      </c>
      <c r="B84" s="14">
        <v>45832</v>
      </c>
      <c r="C84" s="14">
        <v>45834</v>
      </c>
      <c r="D84" s="166" t="s">
        <v>6</v>
      </c>
      <c r="E84" s="9">
        <v>21463</v>
      </c>
      <c r="F84" s="9" t="s">
        <v>4102</v>
      </c>
      <c r="G84" s="9">
        <v>5654</v>
      </c>
      <c r="H84" s="9" t="s">
        <v>4103</v>
      </c>
      <c r="I84" s="10">
        <v>100</v>
      </c>
      <c r="J84" s="2085" t="s">
        <v>4855</v>
      </c>
      <c r="K84" s="9" t="s">
        <v>4359</v>
      </c>
      <c r="L84" s="458" t="s">
        <v>4408</v>
      </c>
      <c r="M84" s="249"/>
      <c r="N84" s="249"/>
      <c r="O84" s="249"/>
      <c r="P84" s="249"/>
      <c r="Q84" s="249"/>
      <c r="R84" s="249"/>
      <c r="T84" s="1836"/>
      <c r="U84" s="249"/>
      <c r="V84" s="249"/>
      <c r="W84" s="249"/>
      <c r="X84" s="249"/>
      <c r="Y84" s="249"/>
    </row>
    <row r="85" spans="1:25" s="41" customFormat="1">
      <c r="A85" s="234" t="s">
        <v>4120</v>
      </c>
      <c r="B85" s="1885">
        <v>45839</v>
      </c>
      <c r="C85" s="24"/>
      <c r="D85" s="2059"/>
      <c r="E85" s="24">
        <v>21464</v>
      </c>
      <c r="F85" s="24" t="s">
        <v>4102</v>
      </c>
      <c r="G85" s="24">
        <v>5654</v>
      </c>
      <c r="H85" s="24" t="s">
        <v>4860</v>
      </c>
      <c r="I85" s="1048">
        <v>100</v>
      </c>
      <c r="J85" s="2078" t="s">
        <v>4855</v>
      </c>
      <c r="K85" s="24"/>
      <c r="L85" s="461" t="s">
        <v>4408</v>
      </c>
      <c r="M85" s="249"/>
      <c r="N85" s="249"/>
      <c r="O85" s="249"/>
      <c r="P85" s="249"/>
      <c r="Q85" s="249"/>
      <c r="R85" s="249"/>
      <c r="T85" s="1836"/>
      <c r="U85" s="249"/>
      <c r="V85" s="249"/>
      <c r="W85" s="249"/>
      <c r="X85" s="249"/>
      <c r="Y85" s="249"/>
    </row>
    <row r="86" spans="1:25" s="41" customFormat="1">
      <c r="A86" s="234" t="s">
        <v>4120</v>
      </c>
      <c r="B86" s="1885">
        <v>45846</v>
      </c>
      <c r="C86" s="24"/>
      <c r="D86" s="2059"/>
      <c r="E86" s="24">
        <v>21544</v>
      </c>
      <c r="F86" s="24" t="s">
        <v>4102</v>
      </c>
      <c r="G86" s="24">
        <v>5654</v>
      </c>
      <c r="H86" s="24" t="s">
        <v>4407</v>
      </c>
      <c r="I86" s="1048">
        <v>100</v>
      </c>
      <c r="J86" s="2078" t="s">
        <v>4855</v>
      </c>
      <c r="K86" s="24"/>
      <c r="L86" s="461" t="s">
        <v>4408</v>
      </c>
      <c r="M86" s="249"/>
      <c r="N86" s="249"/>
      <c r="O86" s="249"/>
      <c r="P86" s="249"/>
      <c r="Q86" s="249"/>
      <c r="R86" s="249"/>
      <c r="T86" s="1836"/>
      <c r="U86" s="249"/>
      <c r="V86" s="249"/>
      <c r="W86" s="249"/>
      <c r="X86" s="249"/>
      <c r="Y86" s="249"/>
    </row>
    <row r="87" spans="1:25" s="41" customFormat="1">
      <c r="A87" s="25" t="s">
        <v>4101</v>
      </c>
      <c r="B87" s="14">
        <v>45835</v>
      </c>
      <c r="C87" s="14">
        <v>45834</v>
      </c>
      <c r="D87" s="166" t="s">
        <v>6</v>
      </c>
      <c r="E87" s="9">
        <v>21556</v>
      </c>
      <c r="F87" s="9" t="s">
        <v>4102</v>
      </c>
      <c r="G87" s="9">
        <v>5654</v>
      </c>
      <c r="H87" s="9" t="s">
        <v>4391</v>
      </c>
      <c r="I87" s="10">
        <v>16</v>
      </c>
      <c r="J87" s="2085" t="s">
        <v>4855</v>
      </c>
      <c r="K87" s="9" t="s">
        <v>4359</v>
      </c>
      <c r="L87" s="458"/>
      <c r="M87" s="249"/>
      <c r="N87" s="249"/>
      <c r="O87" s="249"/>
      <c r="P87" s="249"/>
      <c r="Q87" s="249"/>
      <c r="R87" s="249"/>
      <c r="T87" s="1836"/>
      <c r="U87" s="249"/>
      <c r="V87" s="249"/>
      <c r="W87" s="249"/>
      <c r="X87" s="249"/>
      <c r="Y87" s="249"/>
    </row>
    <row r="88" spans="1:25" s="41" customFormat="1">
      <c r="A88" s="234" t="s">
        <v>4120</v>
      </c>
      <c r="B88" s="1885">
        <v>45849</v>
      </c>
      <c r="C88" s="24"/>
      <c r="D88" s="2059"/>
      <c r="E88" s="24">
        <v>21830</v>
      </c>
      <c r="F88" s="24" t="s">
        <v>4102</v>
      </c>
      <c r="G88" s="24">
        <v>5654</v>
      </c>
      <c r="H88" s="24" t="s">
        <v>4488</v>
      </c>
      <c r="I88" s="1048">
        <v>100</v>
      </c>
      <c r="J88" s="2078" t="s">
        <v>4855</v>
      </c>
      <c r="K88" s="24"/>
      <c r="L88" s="461" t="s">
        <v>4408</v>
      </c>
      <c r="M88" s="249"/>
      <c r="N88" s="249"/>
      <c r="O88" s="249"/>
      <c r="P88" s="249"/>
      <c r="Q88" s="249"/>
      <c r="R88" s="249"/>
      <c r="T88" s="1836"/>
      <c r="U88" s="249"/>
      <c r="V88" s="249"/>
      <c r="W88" s="249"/>
      <c r="X88" s="249"/>
      <c r="Y88" s="249"/>
    </row>
    <row r="89" spans="1:25" s="41" customFormat="1">
      <c r="A89" s="234"/>
      <c r="B89" s="1885"/>
      <c r="C89" s="24"/>
      <c r="D89" s="2059"/>
      <c r="E89" s="24"/>
      <c r="F89" s="24"/>
      <c r="G89" s="24"/>
      <c r="H89" s="24"/>
      <c r="I89" s="1048"/>
      <c r="J89" s="2078"/>
      <c r="K89" s="24"/>
      <c r="L89" s="461"/>
      <c r="M89" s="249"/>
      <c r="N89" s="249"/>
      <c r="O89" s="249"/>
      <c r="P89" s="249"/>
      <c r="Q89" s="249"/>
      <c r="R89" s="249"/>
      <c r="T89" s="1836"/>
      <c r="U89" s="249"/>
      <c r="V89" s="249"/>
      <c r="W89" s="249"/>
      <c r="X89" s="249"/>
      <c r="Y89" s="249"/>
    </row>
    <row r="90" spans="1:25" s="41" customFormat="1">
      <c r="A90" s="25" t="s">
        <v>4120</v>
      </c>
      <c r="B90" s="14">
        <v>45832</v>
      </c>
      <c r="C90" s="14">
        <v>45834</v>
      </c>
      <c r="D90" s="166" t="s">
        <v>6</v>
      </c>
      <c r="E90" s="9">
        <v>20688</v>
      </c>
      <c r="F90" s="9" t="s">
        <v>1221</v>
      </c>
      <c r="G90" s="9">
        <v>5652</v>
      </c>
      <c r="H90" s="9" t="s">
        <v>4100</v>
      </c>
      <c r="I90" s="10">
        <v>200</v>
      </c>
      <c r="J90" s="2085" t="s">
        <v>4855</v>
      </c>
      <c r="K90" s="9"/>
      <c r="L90" s="458" t="s">
        <v>4799</v>
      </c>
      <c r="M90" s="249"/>
      <c r="N90" s="249"/>
      <c r="O90" s="249"/>
      <c r="P90" s="249"/>
      <c r="Q90" s="249"/>
      <c r="R90" s="249"/>
      <c r="T90" s="1836"/>
      <c r="U90" s="249"/>
      <c r="V90" s="249"/>
      <c r="W90" s="249"/>
      <c r="X90" s="249"/>
      <c r="Y90" s="249"/>
    </row>
    <row r="91" spans="1:25" s="41" customFormat="1">
      <c r="A91" s="25" t="s">
        <v>4101</v>
      </c>
      <c r="B91" s="14">
        <v>45832</v>
      </c>
      <c r="C91" s="14">
        <v>45834</v>
      </c>
      <c r="D91" s="166" t="s">
        <v>6</v>
      </c>
      <c r="E91" s="9">
        <v>21488</v>
      </c>
      <c r="F91" s="9" t="s">
        <v>1221</v>
      </c>
      <c r="G91" s="9">
        <v>5653</v>
      </c>
      <c r="H91" s="9" t="s">
        <v>4100</v>
      </c>
      <c r="I91" s="10">
        <v>10</v>
      </c>
      <c r="J91" s="2085" t="s">
        <v>1389</v>
      </c>
      <c r="K91" s="9"/>
      <c r="L91" s="458"/>
      <c r="M91" s="249"/>
      <c r="N91" s="249"/>
      <c r="O91" s="249"/>
      <c r="P91" s="249"/>
      <c r="Q91" s="249"/>
      <c r="R91" s="249"/>
      <c r="T91" s="1836"/>
      <c r="U91" s="249"/>
      <c r="V91" s="249"/>
      <c r="W91" s="249"/>
      <c r="X91" s="249"/>
      <c r="Y91" s="249"/>
    </row>
    <row r="92" spans="1:25" s="41" customFormat="1">
      <c r="A92" s="234" t="s">
        <v>4101</v>
      </c>
      <c r="B92" s="1885">
        <v>45859</v>
      </c>
      <c r="C92" s="24"/>
      <c r="D92" s="2059"/>
      <c r="E92" s="24">
        <v>21557</v>
      </c>
      <c r="F92" s="24" t="s">
        <v>1221</v>
      </c>
      <c r="G92" s="24">
        <v>5653</v>
      </c>
      <c r="H92" s="24" t="s">
        <v>4100</v>
      </c>
      <c r="I92" s="1048">
        <v>10</v>
      </c>
      <c r="J92" s="2078" t="s">
        <v>4855</v>
      </c>
      <c r="K92" s="24"/>
      <c r="L92" s="461"/>
      <c r="M92" s="249"/>
      <c r="N92" s="249"/>
      <c r="O92" s="249"/>
      <c r="P92" s="249"/>
      <c r="Q92" s="249"/>
      <c r="R92" s="249"/>
      <c r="T92" s="1836"/>
      <c r="U92" s="249"/>
      <c r="V92" s="249"/>
      <c r="W92" s="249"/>
      <c r="X92" s="249"/>
      <c r="Y92" s="249"/>
    </row>
    <row r="93" spans="1:25" s="41" customFormat="1">
      <c r="A93" s="25" t="s">
        <v>4101</v>
      </c>
      <c r="B93" s="14">
        <v>45834</v>
      </c>
      <c r="C93" s="14">
        <v>45834</v>
      </c>
      <c r="D93" s="166" t="s">
        <v>6</v>
      </c>
      <c r="E93" s="9">
        <v>21413</v>
      </c>
      <c r="F93" s="9" t="s">
        <v>1115</v>
      </c>
      <c r="G93" s="9">
        <v>5644</v>
      </c>
      <c r="H93" s="9" t="s">
        <v>4097</v>
      </c>
      <c r="I93" s="10">
        <v>54</v>
      </c>
      <c r="J93" s="2085"/>
      <c r="K93" s="9"/>
      <c r="L93" s="458"/>
      <c r="M93" s="249"/>
      <c r="N93" s="249"/>
      <c r="O93" s="249"/>
      <c r="P93" s="249"/>
      <c r="Q93" s="249"/>
      <c r="R93" s="249"/>
      <c r="T93" s="1836"/>
      <c r="U93" s="249"/>
      <c r="V93" s="249"/>
      <c r="W93" s="249"/>
      <c r="X93" s="249"/>
      <c r="Y93" s="249"/>
    </row>
    <row r="94" spans="1:25" s="41" customFormat="1">
      <c r="A94" s="25" t="s">
        <v>4101</v>
      </c>
      <c r="B94" s="14">
        <v>45839</v>
      </c>
      <c r="C94" s="14">
        <v>45834</v>
      </c>
      <c r="D94" s="166" t="s">
        <v>6</v>
      </c>
      <c r="E94" s="9">
        <v>21533</v>
      </c>
      <c r="F94" s="9" t="s">
        <v>1115</v>
      </c>
      <c r="G94" s="9">
        <v>5644</v>
      </c>
      <c r="H94" s="9" t="s">
        <v>4097</v>
      </c>
      <c r="I94" s="10">
        <v>54</v>
      </c>
      <c r="J94" s="2085" t="s">
        <v>4855</v>
      </c>
      <c r="K94" s="9"/>
      <c r="L94" s="458" t="s">
        <v>4869</v>
      </c>
      <c r="M94" s="249"/>
      <c r="N94" s="249"/>
      <c r="O94" s="249"/>
      <c r="P94" s="249"/>
      <c r="Q94" s="249"/>
      <c r="R94" s="249"/>
      <c r="T94" s="1836"/>
      <c r="U94" s="249"/>
      <c r="V94" s="249"/>
      <c r="W94" s="249"/>
      <c r="X94" s="249"/>
      <c r="Y94" s="249"/>
    </row>
    <row r="95" spans="1:25" s="41" customFormat="1">
      <c r="A95" s="25" t="s">
        <v>4101</v>
      </c>
      <c r="B95" s="14">
        <v>45838</v>
      </c>
      <c r="C95" s="14">
        <v>45834</v>
      </c>
      <c r="D95" s="166" t="s">
        <v>6</v>
      </c>
      <c r="E95" s="9">
        <v>21676</v>
      </c>
      <c r="F95" s="9" t="s">
        <v>1115</v>
      </c>
      <c r="G95" s="9">
        <v>5896</v>
      </c>
      <c r="H95" s="9" t="s">
        <v>4239</v>
      </c>
      <c r="I95" s="10">
        <v>50</v>
      </c>
      <c r="J95" s="2085" t="s">
        <v>4855</v>
      </c>
      <c r="K95" s="9"/>
      <c r="L95" s="458"/>
      <c r="M95" s="249"/>
      <c r="N95" s="249"/>
      <c r="O95" s="249"/>
      <c r="P95" s="249"/>
      <c r="Q95" s="249"/>
      <c r="R95" s="249"/>
      <c r="T95" s="1836"/>
      <c r="U95" s="249"/>
      <c r="V95" s="249"/>
      <c r="W95" s="249"/>
      <c r="X95" s="249"/>
      <c r="Y95" s="249"/>
    </row>
    <row r="96" spans="1:25" s="41" customFormat="1">
      <c r="A96" s="25" t="s">
        <v>4101</v>
      </c>
      <c r="B96" s="14">
        <v>45838</v>
      </c>
      <c r="C96" s="14">
        <v>45835</v>
      </c>
      <c r="D96" s="166" t="s">
        <v>6</v>
      </c>
      <c r="E96" s="9">
        <v>21677</v>
      </c>
      <c r="F96" s="9" t="s">
        <v>153</v>
      </c>
      <c r="G96" s="9">
        <v>5860</v>
      </c>
      <c r="H96" s="9" t="s">
        <v>4823</v>
      </c>
      <c r="I96" s="10">
        <v>51</v>
      </c>
      <c r="J96" s="2085" t="s">
        <v>4855</v>
      </c>
      <c r="K96" s="9"/>
      <c r="L96" s="458"/>
      <c r="M96" s="249"/>
      <c r="N96" s="249"/>
      <c r="O96" s="249"/>
      <c r="P96" s="249"/>
      <c r="Q96" s="249"/>
      <c r="R96" s="249"/>
      <c r="T96" s="1836"/>
      <c r="U96" s="249"/>
      <c r="V96" s="249"/>
      <c r="W96" s="249"/>
      <c r="X96" s="249"/>
      <c r="Y96" s="249"/>
    </row>
    <row r="97" spans="1:25" s="41" customFormat="1">
      <c r="A97" s="25" t="s">
        <v>4120</v>
      </c>
      <c r="B97" s="14">
        <v>45839</v>
      </c>
      <c r="C97" s="9"/>
      <c r="D97" s="166"/>
      <c r="E97" s="9">
        <v>21732</v>
      </c>
      <c r="F97" s="9" t="s">
        <v>7</v>
      </c>
      <c r="G97" s="9">
        <v>5492</v>
      </c>
      <c r="H97" s="9" t="s">
        <v>4039</v>
      </c>
      <c r="I97" s="10">
        <v>100</v>
      </c>
      <c r="J97" s="2085" t="s">
        <v>4855</v>
      </c>
      <c r="K97" s="9"/>
      <c r="L97" s="458"/>
      <c r="M97" s="249"/>
      <c r="N97" s="249"/>
      <c r="O97" s="249"/>
      <c r="P97" s="249"/>
      <c r="Q97" s="249"/>
      <c r="R97" s="249"/>
      <c r="T97" s="1836"/>
      <c r="U97" s="249"/>
      <c r="V97" s="249"/>
      <c r="W97" s="249"/>
      <c r="X97" s="249"/>
      <c r="Y97" s="249"/>
    </row>
    <row r="98" spans="1:25" s="41" customFormat="1">
      <c r="A98" s="234" t="s">
        <v>4101</v>
      </c>
      <c r="B98" s="1885">
        <v>45841</v>
      </c>
      <c r="C98" s="24"/>
      <c r="D98" s="2059"/>
      <c r="E98" s="24">
        <v>21773</v>
      </c>
      <c r="F98" s="24" t="s">
        <v>1115</v>
      </c>
      <c r="G98" s="24">
        <v>5307</v>
      </c>
      <c r="H98" s="24" t="s">
        <v>739</v>
      </c>
      <c r="I98" s="1048">
        <v>100</v>
      </c>
      <c r="J98" s="2078" t="s">
        <v>4855</v>
      </c>
      <c r="K98" s="24"/>
      <c r="L98" s="461" t="s">
        <v>4433</v>
      </c>
      <c r="M98" s="249"/>
      <c r="N98" s="249"/>
      <c r="O98" s="249"/>
      <c r="P98" s="249"/>
      <c r="Q98" s="249"/>
      <c r="R98" s="249"/>
      <c r="T98" s="1836"/>
      <c r="U98" s="249"/>
      <c r="V98" s="249"/>
      <c r="W98" s="249"/>
      <c r="X98" s="249"/>
      <c r="Y98" s="249"/>
    </row>
    <row r="99" spans="1:25" s="41" customFormat="1">
      <c r="A99" s="234" t="s">
        <v>4144</v>
      </c>
      <c r="B99" s="1885">
        <v>45841</v>
      </c>
      <c r="C99" s="24"/>
      <c r="D99" s="2059"/>
      <c r="E99" s="24">
        <v>21912</v>
      </c>
      <c r="F99" s="24" t="s">
        <v>1115</v>
      </c>
      <c r="G99" s="24">
        <v>5252</v>
      </c>
      <c r="H99" s="24" t="s">
        <v>48</v>
      </c>
      <c r="I99" s="1048">
        <v>200</v>
      </c>
      <c r="J99" s="2078" t="s">
        <v>4855</v>
      </c>
      <c r="K99" s="24"/>
      <c r="L99" s="461"/>
      <c r="M99" s="249"/>
      <c r="N99" s="249"/>
      <c r="O99" s="249"/>
      <c r="P99" s="249"/>
      <c r="Q99" s="249"/>
      <c r="R99" s="249"/>
      <c r="T99" s="1836"/>
      <c r="U99" s="249"/>
      <c r="V99" s="249"/>
      <c r="W99" s="249"/>
      <c r="X99" s="249"/>
      <c r="Y99" s="249"/>
    </row>
    <row r="100" spans="1:25" s="41" customFormat="1">
      <c r="A100" s="25" t="s">
        <v>4101</v>
      </c>
      <c r="B100" s="14">
        <v>45842</v>
      </c>
      <c r="C100" s="14">
        <v>45838</v>
      </c>
      <c r="D100" s="166"/>
      <c r="E100" s="9">
        <v>21915</v>
      </c>
      <c r="F100" s="9" t="s">
        <v>44</v>
      </c>
      <c r="G100" s="9">
        <v>5862</v>
      </c>
      <c r="H100" s="9" t="s">
        <v>3169</v>
      </c>
      <c r="I100" s="10">
        <v>100</v>
      </c>
      <c r="J100" s="2085" t="s">
        <v>4855</v>
      </c>
      <c r="K100" s="9"/>
      <c r="L100" s="458"/>
      <c r="M100" s="249"/>
      <c r="N100" s="249"/>
      <c r="O100" s="249"/>
      <c r="P100" s="249"/>
      <c r="Q100" s="249"/>
      <c r="R100" s="249"/>
      <c r="T100" s="1836"/>
      <c r="U100" s="249"/>
      <c r="V100" s="249"/>
      <c r="W100" s="249"/>
      <c r="X100" s="249"/>
      <c r="Y100" s="249"/>
    </row>
    <row r="101" spans="1:25" s="41" customFormat="1">
      <c r="A101" s="25" t="s">
        <v>4101</v>
      </c>
      <c r="B101" s="14">
        <v>45841</v>
      </c>
      <c r="C101" s="14">
        <v>45838</v>
      </c>
      <c r="D101" s="166" t="s">
        <v>6</v>
      </c>
      <c r="E101" s="9">
        <v>21916</v>
      </c>
      <c r="F101" s="9" t="s">
        <v>1115</v>
      </c>
      <c r="G101" s="9">
        <v>5771</v>
      </c>
      <c r="H101" s="9" t="s">
        <v>4604</v>
      </c>
      <c r="I101" s="10">
        <v>100</v>
      </c>
      <c r="J101" s="2085" t="s">
        <v>4855</v>
      </c>
      <c r="K101" s="9"/>
      <c r="L101" s="458"/>
      <c r="M101" s="249"/>
      <c r="N101" s="249"/>
      <c r="O101" s="249"/>
      <c r="P101" s="249"/>
      <c r="Q101" s="249"/>
      <c r="R101" s="249"/>
      <c r="T101" s="1836"/>
      <c r="U101" s="249"/>
      <c r="V101" s="249"/>
      <c r="W101" s="249"/>
      <c r="X101" s="249"/>
      <c r="Y101" s="249"/>
    </row>
    <row r="102" spans="1:25" s="41" customFormat="1">
      <c r="A102" s="25" t="s">
        <v>4120</v>
      </c>
      <c r="B102" s="14">
        <v>45841</v>
      </c>
      <c r="C102" s="14">
        <v>45838</v>
      </c>
      <c r="D102" s="166" t="s">
        <v>6</v>
      </c>
      <c r="E102" s="9">
        <v>21917</v>
      </c>
      <c r="F102" s="9" t="s">
        <v>4241</v>
      </c>
      <c r="G102" s="9">
        <v>5752</v>
      </c>
      <c r="H102" s="9" t="s">
        <v>4243</v>
      </c>
      <c r="I102" s="10">
        <v>3571</v>
      </c>
      <c r="J102" s="2085" t="s">
        <v>4855</v>
      </c>
      <c r="K102" s="9"/>
      <c r="L102" s="458"/>
      <c r="M102" s="249"/>
      <c r="N102" s="249"/>
      <c r="O102" s="249"/>
      <c r="P102" s="249"/>
      <c r="Q102" s="249"/>
      <c r="R102" s="249"/>
      <c r="T102" s="1836"/>
      <c r="U102" s="249"/>
      <c r="V102" s="249"/>
      <c r="W102" s="249"/>
      <c r="X102" s="249"/>
      <c r="Y102" s="249"/>
    </row>
    <row r="103" spans="1:25" s="41" customFormat="1">
      <c r="A103" s="25" t="s">
        <v>4120</v>
      </c>
      <c r="B103" s="14">
        <v>45841</v>
      </c>
      <c r="C103" s="14">
        <v>45838</v>
      </c>
      <c r="D103" s="166" t="s">
        <v>6</v>
      </c>
      <c r="E103" s="9">
        <v>21918</v>
      </c>
      <c r="F103" s="9" t="s">
        <v>1115</v>
      </c>
      <c r="G103" s="9">
        <v>5638</v>
      </c>
      <c r="H103" s="9" t="s">
        <v>864</v>
      </c>
      <c r="I103" s="10">
        <v>200</v>
      </c>
      <c r="J103" s="2085"/>
      <c r="K103" s="9"/>
      <c r="L103" s="458"/>
      <c r="M103" s="249"/>
      <c r="N103" s="249"/>
      <c r="O103" s="249"/>
      <c r="P103" s="249"/>
      <c r="Q103" s="249"/>
      <c r="R103" s="249"/>
      <c r="T103" s="1836"/>
      <c r="U103" s="249"/>
      <c r="V103" s="249"/>
      <c r="W103" s="249"/>
      <c r="X103" s="249"/>
      <c r="Y103" s="249"/>
    </row>
    <row r="104" spans="1:25" s="41" customFormat="1">
      <c r="A104" s="234" t="s">
        <v>4120</v>
      </c>
      <c r="B104" s="1885">
        <v>45849</v>
      </c>
      <c r="C104" s="24"/>
      <c r="D104" s="2059"/>
      <c r="E104" s="24">
        <v>21932</v>
      </c>
      <c r="F104" s="24" t="s">
        <v>7</v>
      </c>
      <c r="G104" s="24">
        <v>5370</v>
      </c>
      <c r="H104" s="24" t="s">
        <v>213</v>
      </c>
      <c r="I104" s="1048">
        <v>1000</v>
      </c>
      <c r="J104" s="2078"/>
      <c r="K104" s="24"/>
      <c r="L104" s="461"/>
      <c r="M104" s="249"/>
      <c r="N104" s="249"/>
      <c r="O104" s="249"/>
      <c r="P104" s="249"/>
      <c r="Q104" s="249"/>
      <c r="R104" s="249"/>
      <c r="T104" s="1836"/>
      <c r="U104" s="249"/>
      <c r="V104" s="249"/>
      <c r="W104" s="249"/>
      <c r="X104" s="249"/>
      <c r="Y104" s="249"/>
    </row>
    <row r="105" spans="1:25" s="41" customFormat="1">
      <c r="A105" s="234"/>
      <c r="B105" s="1885"/>
      <c r="C105" s="24"/>
      <c r="D105" s="2059"/>
      <c r="E105" s="24"/>
      <c r="F105" s="24"/>
      <c r="G105" s="24"/>
      <c r="H105" s="24"/>
      <c r="I105" s="1048"/>
      <c r="J105" s="2078"/>
      <c r="K105" s="24"/>
      <c r="L105" s="461"/>
      <c r="M105" s="249"/>
      <c r="N105" s="249"/>
      <c r="O105" s="249"/>
      <c r="P105" s="249"/>
      <c r="Q105" s="249"/>
      <c r="R105" s="249"/>
      <c r="T105" s="1836"/>
      <c r="U105" s="249"/>
      <c r="V105" s="249"/>
      <c r="W105" s="249"/>
      <c r="X105" s="249"/>
      <c r="Y105" s="249"/>
    </row>
    <row r="106" spans="1:25" s="41" customFormat="1">
      <c r="A106" s="234"/>
      <c r="B106" s="1885"/>
      <c r="C106" s="24"/>
      <c r="D106" s="2059"/>
      <c r="E106" s="24"/>
      <c r="F106" s="24"/>
      <c r="G106" s="24"/>
      <c r="H106" s="24"/>
      <c r="I106" s="1048"/>
      <c r="J106" s="2078"/>
      <c r="K106" s="24"/>
      <c r="L106" s="461"/>
      <c r="M106" s="249"/>
      <c r="N106" s="249"/>
      <c r="O106" s="249"/>
      <c r="P106" s="249"/>
      <c r="Q106" s="249"/>
      <c r="R106" s="249"/>
      <c r="T106" s="1836"/>
      <c r="U106" s="249"/>
      <c r="V106" s="249"/>
      <c r="W106" s="249"/>
      <c r="X106" s="249"/>
      <c r="Y106" s="249"/>
    </row>
    <row r="107" spans="1:25" s="41" customFormat="1" ht="18.75">
      <c r="A107" s="2549" t="s">
        <v>3172</v>
      </c>
      <c r="B107" s="2550"/>
      <c r="C107" s="2550"/>
      <c r="D107" s="2550"/>
      <c r="E107" s="2550"/>
      <c r="F107" s="2550"/>
      <c r="G107" s="2550"/>
      <c r="H107" s="2550"/>
      <c r="I107" s="2550"/>
      <c r="J107" s="2550"/>
      <c r="K107" s="2550"/>
      <c r="L107" s="2551"/>
      <c r="M107" s="249"/>
      <c r="N107" s="249"/>
      <c r="O107" s="249"/>
      <c r="P107" s="249"/>
      <c r="Q107" s="249"/>
      <c r="R107" s="249"/>
      <c r="T107" s="1836"/>
      <c r="U107" s="249"/>
      <c r="V107" s="249"/>
      <c r="W107" s="249"/>
      <c r="X107" s="249"/>
      <c r="Y107" s="249"/>
    </row>
    <row r="108" spans="1:25" s="41" customFormat="1">
      <c r="A108" s="234"/>
      <c r="B108" s="1885"/>
      <c r="C108" s="24"/>
      <c r="D108" s="2059"/>
      <c r="E108" s="24"/>
      <c r="F108" s="24"/>
      <c r="G108" s="24"/>
      <c r="H108" s="24"/>
      <c r="I108" s="1048"/>
      <c r="J108" s="2078"/>
      <c r="K108" s="24"/>
      <c r="L108" s="461"/>
      <c r="M108" s="249"/>
      <c r="N108" s="249"/>
      <c r="O108" s="249"/>
      <c r="P108" s="249"/>
      <c r="Q108" s="249"/>
      <c r="R108" s="249"/>
      <c r="T108" s="1836"/>
      <c r="U108" s="249"/>
      <c r="V108" s="249"/>
      <c r="W108" s="249"/>
      <c r="X108" s="249"/>
      <c r="Y108" s="249"/>
    </row>
    <row r="109" spans="1:25" s="41" customFormat="1">
      <c r="A109" s="234" t="s">
        <v>4120</v>
      </c>
      <c r="B109" s="1885">
        <v>45867</v>
      </c>
      <c r="C109" s="24"/>
      <c r="D109" s="2059"/>
      <c r="E109" s="24">
        <v>21720</v>
      </c>
      <c r="F109" s="24" t="s">
        <v>4102</v>
      </c>
      <c r="G109" s="24">
        <v>5654</v>
      </c>
      <c r="H109" s="24" t="s">
        <v>4907</v>
      </c>
      <c r="I109" s="1048">
        <v>100</v>
      </c>
      <c r="J109" s="2078" t="s">
        <v>3172</v>
      </c>
      <c r="K109" s="24"/>
      <c r="L109" s="461" t="s">
        <v>4408</v>
      </c>
      <c r="M109" s="249"/>
      <c r="N109" s="249"/>
      <c r="O109" s="249"/>
      <c r="P109" s="249"/>
      <c r="Q109" s="249"/>
      <c r="R109" s="249"/>
      <c r="T109" s="1836"/>
      <c r="U109" s="249"/>
      <c r="V109" s="249"/>
      <c r="W109" s="249"/>
      <c r="X109" s="249"/>
      <c r="Y109" s="249"/>
    </row>
    <row r="110" spans="1:25" s="41" customFormat="1">
      <c r="A110" s="234" t="s">
        <v>4120</v>
      </c>
      <c r="B110" s="1885">
        <v>45867</v>
      </c>
      <c r="C110" s="24"/>
      <c r="D110" s="2059"/>
      <c r="E110" s="24">
        <v>21743</v>
      </c>
      <c r="F110" s="24" t="s">
        <v>4102</v>
      </c>
      <c r="G110" s="24">
        <v>5654</v>
      </c>
      <c r="H110" s="24" t="s">
        <v>4907</v>
      </c>
      <c r="I110" s="1048">
        <v>100</v>
      </c>
      <c r="J110" s="2078" t="s">
        <v>3172</v>
      </c>
      <c r="K110" s="24"/>
      <c r="L110" s="461" t="s">
        <v>4408</v>
      </c>
      <c r="M110" s="249"/>
      <c r="N110" s="249"/>
      <c r="O110" s="249"/>
      <c r="P110" s="249"/>
      <c r="Q110" s="249"/>
      <c r="R110" s="249"/>
      <c r="T110" s="1836"/>
      <c r="U110" s="249"/>
      <c r="V110" s="249"/>
      <c r="W110" s="249"/>
      <c r="X110" s="249"/>
      <c r="Y110" s="249"/>
    </row>
    <row r="111" spans="1:25" s="41" customFormat="1">
      <c r="A111" s="234" t="s">
        <v>4120</v>
      </c>
      <c r="B111" s="1885">
        <v>45874</v>
      </c>
      <c r="C111" s="24"/>
      <c r="D111" s="2059"/>
      <c r="E111" s="24">
        <v>21747</v>
      </c>
      <c r="F111" s="24" t="s">
        <v>4102</v>
      </c>
      <c r="G111" s="24">
        <v>5654</v>
      </c>
      <c r="H111" s="24" t="s">
        <v>4907</v>
      </c>
      <c r="I111" s="1048">
        <v>100</v>
      </c>
      <c r="J111" s="2078" t="s">
        <v>3172</v>
      </c>
      <c r="K111" s="24"/>
      <c r="L111" s="461" t="s">
        <v>4408</v>
      </c>
      <c r="M111" s="249"/>
      <c r="N111" s="249"/>
      <c r="O111" s="249"/>
      <c r="P111" s="249"/>
      <c r="Q111" s="249"/>
      <c r="R111" s="249"/>
      <c r="T111" s="1836"/>
      <c r="U111" s="249"/>
      <c r="V111" s="249"/>
      <c r="W111" s="249"/>
      <c r="X111" s="249"/>
      <c r="Y111" s="249"/>
    </row>
    <row r="112" spans="1:25" s="41" customFormat="1">
      <c r="A112" s="234" t="s">
        <v>4120</v>
      </c>
      <c r="B112" s="1885">
        <v>45874</v>
      </c>
      <c r="C112" s="24"/>
      <c r="D112" s="2059"/>
      <c r="E112" s="24">
        <v>21806</v>
      </c>
      <c r="F112" s="24" t="s">
        <v>4102</v>
      </c>
      <c r="G112" s="24">
        <v>5654</v>
      </c>
      <c r="H112" s="24" t="s">
        <v>4907</v>
      </c>
      <c r="I112" s="1048">
        <v>100</v>
      </c>
      <c r="J112" s="2078" t="s">
        <v>3172</v>
      </c>
      <c r="K112" s="24"/>
      <c r="L112" s="461" t="s">
        <v>4408</v>
      </c>
      <c r="M112" s="249"/>
      <c r="N112" s="249"/>
      <c r="O112" s="249"/>
      <c r="P112" s="249"/>
      <c r="Q112" s="249"/>
      <c r="R112" s="249"/>
      <c r="T112" s="1836"/>
      <c r="U112" s="249"/>
      <c r="V112" s="249"/>
      <c r="W112" s="249"/>
      <c r="X112" s="249"/>
      <c r="Y112" s="249"/>
    </row>
    <row r="113" spans="1:25" s="41" customFormat="1">
      <c r="A113" s="234" t="s">
        <v>4101</v>
      </c>
      <c r="B113" s="1885">
        <v>45870</v>
      </c>
      <c r="C113" s="24"/>
      <c r="D113" s="2059"/>
      <c r="E113" s="24">
        <v>21933</v>
      </c>
      <c r="F113" s="24" t="s">
        <v>4102</v>
      </c>
      <c r="G113" s="24">
        <v>5654</v>
      </c>
      <c r="H113" s="24" t="s">
        <v>4907</v>
      </c>
      <c r="I113" s="1048">
        <v>6</v>
      </c>
      <c r="J113" s="2078" t="s">
        <v>3172</v>
      </c>
      <c r="K113" s="24"/>
      <c r="L113" s="461"/>
      <c r="M113" s="249"/>
      <c r="N113" s="249"/>
      <c r="O113" s="249"/>
      <c r="P113" s="249"/>
      <c r="Q113" s="249"/>
      <c r="R113" s="249"/>
      <c r="T113" s="1836"/>
      <c r="U113" s="249"/>
      <c r="V113" s="249"/>
      <c r="W113" s="249"/>
      <c r="X113" s="249"/>
      <c r="Y113" s="249"/>
    </row>
    <row r="114" spans="1:25" s="41" customFormat="1">
      <c r="A114" s="234" t="s">
        <v>4931</v>
      </c>
      <c r="B114" s="1885">
        <v>45876</v>
      </c>
      <c r="C114" s="24"/>
      <c r="D114" s="2059"/>
      <c r="E114" s="24">
        <v>21935</v>
      </c>
      <c r="F114" s="24" t="s">
        <v>4102</v>
      </c>
      <c r="G114" s="24">
        <v>5655</v>
      </c>
      <c r="H114" s="24" t="s">
        <v>4929</v>
      </c>
      <c r="I114" s="1048">
        <v>100</v>
      </c>
      <c r="J114" s="2078" t="s">
        <v>3172</v>
      </c>
      <c r="K114" s="24"/>
      <c r="L114" s="461"/>
      <c r="M114" s="249"/>
      <c r="N114" s="249"/>
      <c r="O114" s="249"/>
      <c r="P114" s="249"/>
      <c r="Q114" s="249"/>
      <c r="R114" s="249"/>
      <c r="T114" s="1836"/>
      <c r="U114" s="249"/>
      <c r="V114" s="249"/>
      <c r="W114" s="249"/>
      <c r="X114" s="249"/>
      <c r="Y114" s="249"/>
    </row>
    <row r="115" spans="1:25" s="41" customFormat="1">
      <c r="A115" s="234"/>
      <c r="B115" s="1885"/>
      <c r="C115" s="24"/>
      <c r="D115" s="2059"/>
      <c r="E115" s="24"/>
      <c r="F115" s="24"/>
      <c r="G115" s="24"/>
      <c r="H115" s="24"/>
      <c r="I115" s="1048"/>
      <c r="J115" s="2078"/>
      <c r="K115" s="24"/>
      <c r="L115" s="461"/>
      <c r="M115" s="249"/>
      <c r="N115" s="249"/>
      <c r="O115" s="249"/>
      <c r="P115" s="249"/>
      <c r="Q115" s="249"/>
      <c r="R115" s="249"/>
      <c r="T115" s="1836"/>
      <c r="U115" s="249"/>
      <c r="V115" s="249"/>
      <c r="W115" s="249"/>
      <c r="X115" s="249"/>
      <c r="Y115" s="249"/>
    </row>
    <row r="116" spans="1:25" s="41" customFormat="1">
      <c r="A116" s="234" t="s">
        <v>4101</v>
      </c>
      <c r="B116" s="1885">
        <v>45862</v>
      </c>
      <c r="C116" s="24"/>
      <c r="D116" s="2059"/>
      <c r="E116" s="24">
        <v>21771</v>
      </c>
      <c r="F116" s="24" t="s">
        <v>1115</v>
      </c>
      <c r="G116" s="24">
        <v>5688</v>
      </c>
      <c r="H116" s="24" t="s">
        <v>4123</v>
      </c>
      <c r="I116" s="1048">
        <v>10</v>
      </c>
      <c r="J116" s="2078" t="s">
        <v>3172</v>
      </c>
      <c r="K116" s="24"/>
      <c r="L116" s="461"/>
      <c r="M116" s="249"/>
      <c r="N116" s="249"/>
      <c r="O116" s="249"/>
      <c r="P116" s="249"/>
      <c r="Q116" s="249"/>
      <c r="R116" s="249"/>
      <c r="T116" s="1836"/>
      <c r="U116" s="249"/>
      <c r="V116" s="249"/>
      <c r="W116" s="249"/>
      <c r="X116" s="249"/>
      <c r="Y116" s="249"/>
    </row>
    <row r="117" spans="1:25" s="41" customFormat="1">
      <c r="A117" s="234"/>
      <c r="B117" s="1885"/>
      <c r="C117" s="24"/>
      <c r="D117" s="2059"/>
      <c r="E117" s="24"/>
      <c r="F117" s="24"/>
      <c r="G117" s="24"/>
      <c r="H117" s="24"/>
      <c r="I117" s="1048"/>
      <c r="J117" s="2078"/>
      <c r="K117" s="24"/>
      <c r="L117" s="461"/>
      <c r="M117" s="249"/>
      <c r="N117" s="249"/>
      <c r="O117" s="249"/>
      <c r="P117" s="249"/>
      <c r="Q117" s="249"/>
      <c r="R117" s="249"/>
      <c r="T117" s="1836"/>
      <c r="U117" s="249"/>
      <c r="V117" s="249"/>
      <c r="W117" s="249"/>
      <c r="X117" s="249"/>
      <c r="Y117" s="249"/>
    </row>
    <row r="118" spans="1:25" s="41" customFormat="1">
      <c r="A118" s="234"/>
      <c r="B118" s="1885"/>
      <c r="C118" s="24"/>
      <c r="D118" s="2059"/>
      <c r="E118" s="24"/>
      <c r="F118" s="24"/>
      <c r="G118" s="24"/>
      <c r="H118" s="24"/>
      <c r="I118" s="1048"/>
      <c r="J118" s="2078"/>
      <c r="K118" s="24"/>
      <c r="L118" s="461"/>
      <c r="M118" s="249"/>
      <c r="N118" s="249"/>
      <c r="O118" s="249"/>
      <c r="P118" s="249"/>
      <c r="Q118" s="249"/>
      <c r="R118" s="249"/>
      <c r="T118" s="1836"/>
      <c r="U118" s="249"/>
      <c r="V118" s="249"/>
      <c r="W118" s="249"/>
      <c r="X118" s="249"/>
      <c r="Y118" s="249"/>
    </row>
    <row r="119" spans="1:25" s="41" customFormat="1">
      <c r="A119" s="234" t="s">
        <v>4120</v>
      </c>
      <c r="B119" s="1885">
        <v>45867</v>
      </c>
      <c r="C119" s="24"/>
      <c r="D119" s="2059"/>
      <c r="E119" s="24">
        <v>21721</v>
      </c>
      <c r="F119" s="24" t="s">
        <v>1221</v>
      </c>
      <c r="G119" s="24">
        <v>5652</v>
      </c>
      <c r="H119" s="24" t="s">
        <v>4100</v>
      </c>
      <c r="I119" s="1048">
        <v>100</v>
      </c>
      <c r="J119" s="2078" t="s">
        <v>3172</v>
      </c>
      <c r="K119" s="24"/>
      <c r="L119" s="461"/>
      <c r="M119" s="249"/>
      <c r="N119" s="249"/>
      <c r="O119" s="249"/>
      <c r="P119" s="249"/>
      <c r="Q119" s="249"/>
      <c r="R119" s="249"/>
      <c r="T119" s="1836"/>
      <c r="U119" s="249"/>
      <c r="V119" s="249"/>
      <c r="W119" s="249"/>
      <c r="X119" s="249"/>
      <c r="Y119" s="249"/>
    </row>
    <row r="120" spans="1:25" s="41" customFormat="1">
      <c r="A120" s="234" t="s">
        <v>4120</v>
      </c>
      <c r="B120" s="1885">
        <v>45867</v>
      </c>
      <c r="C120" s="24"/>
      <c r="D120" s="2059"/>
      <c r="E120" s="24">
        <v>21745</v>
      </c>
      <c r="F120" s="24" t="s">
        <v>1221</v>
      </c>
      <c r="G120" s="24">
        <v>5652</v>
      </c>
      <c r="H120" s="24" t="s">
        <v>4100</v>
      </c>
      <c r="I120" s="1048">
        <v>100</v>
      </c>
      <c r="J120" s="2078" t="s">
        <v>3172</v>
      </c>
      <c r="K120" s="24"/>
      <c r="L120" s="461"/>
      <c r="M120" s="249"/>
      <c r="N120" s="249"/>
      <c r="O120" s="249"/>
      <c r="P120" s="249"/>
      <c r="Q120" s="249"/>
      <c r="R120" s="249"/>
      <c r="T120" s="1836"/>
      <c r="U120" s="249"/>
      <c r="V120" s="249"/>
      <c r="W120" s="249"/>
      <c r="X120" s="249"/>
      <c r="Y120" s="249"/>
    </row>
    <row r="121" spans="1:25" s="41" customFormat="1">
      <c r="A121" s="234" t="s">
        <v>4120</v>
      </c>
      <c r="B121" s="1885">
        <v>45867</v>
      </c>
      <c r="C121" s="24"/>
      <c r="D121" s="2059"/>
      <c r="E121" s="24">
        <v>21746</v>
      </c>
      <c r="F121" s="24" t="s">
        <v>1221</v>
      </c>
      <c r="G121" s="24">
        <v>5653</v>
      </c>
      <c r="H121" s="24" t="s">
        <v>4100</v>
      </c>
      <c r="I121" s="1048">
        <v>10</v>
      </c>
      <c r="J121" s="2078" t="s">
        <v>3172</v>
      </c>
      <c r="K121" s="24"/>
      <c r="L121" s="461"/>
      <c r="M121" s="249"/>
      <c r="N121" s="249"/>
      <c r="O121" s="249"/>
      <c r="P121" s="249"/>
      <c r="Q121" s="249"/>
      <c r="R121" s="249"/>
      <c r="T121" s="1836"/>
      <c r="U121" s="249"/>
      <c r="V121" s="249"/>
      <c r="W121" s="249"/>
      <c r="X121" s="249"/>
      <c r="Y121" s="249"/>
    </row>
    <row r="122" spans="1:25" s="41" customFormat="1">
      <c r="A122" s="234" t="s">
        <v>4120</v>
      </c>
      <c r="B122" s="1885">
        <v>45874</v>
      </c>
      <c r="C122" s="24"/>
      <c r="D122" s="2059"/>
      <c r="E122" s="24">
        <v>21748</v>
      </c>
      <c r="F122" s="24" t="s">
        <v>1221</v>
      </c>
      <c r="G122" s="24">
        <v>5652</v>
      </c>
      <c r="H122" s="24" t="s">
        <v>4100</v>
      </c>
      <c r="I122" s="1048">
        <v>100</v>
      </c>
      <c r="J122" s="2078" t="s">
        <v>3172</v>
      </c>
      <c r="K122" s="24"/>
      <c r="L122" s="461"/>
      <c r="M122" s="249"/>
      <c r="N122" s="249"/>
      <c r="O122" s="249"/>
      <c r="P122" s="249"/>
      <c r="Q122" s="249"/>
      <c r="R122" s="249"/>
      <c r="T122" s="1836"/>
      <c r="U122" s="249"/>
      <c r="V122" s="249"/>
      <c r="W122" s="249"/>
      <c r="X122" s="249"/>
      <c r="Y122" s="249"/>
    </row>
    <row r="123" spans="1:25" s="41" customFormat="1">
      <c r="A123" s="234" t="s">
        <v>4120</v>
      </c>
      <c r="B123" s="1885">
        <v>45874</v>
      </c>
      <c r="C123" s="24"/>
      <c r="D123" s="2059"/>
      <c r="E123" s="24">
        <v>21805</v>
      </c>
      <c r="F123" s="24" t="s">
        <v>1221</v>
      </c>
      <c r="G123" s="24">
        <v>5652</v>
      </c>
      <c r="H123" s="24" t="s">
        <v>4100</v>
      </c>
      <c r="I123" s="1048">
        <v>100</v>
      </c>
      <c r="J123" s="2078" t="s">
        <v>3172</v>
      </c>
      <c r="K123" s="24"/>
      <c r="L123" s="461"/>
      <c r="M123" s="249"/>
      <c r="N123" s="249"/>
      <c r="O123" s="249"/>
      <c r="P123" s="249"/>
      <c r="Q123" s="249"/>
      <c r="R123" s="249"/>
      <c r="T123" s="1836"/>
      <c r="U123" s="249"/>
      <c r="V123" s="249"/>
      <c r="W123" s="249"/>
      <c r="X123" s="249"/>
      <c r="Y123" s="249"/>
    </row>
    <row r="124" spans="1:25" s="41" customFormat="1">
      <c r="A124" s="234" t="s">
        <v>4120</v>
      </c>
      <c r="B124" s="1885">
        <v>45870</v>
      </c>
      <c r="C124" s="24"/>
      <c r="D124" s="2059"/>
      <c r="E124" s="24">
        <v>21934</v>
      </c>
      <c r="F124" s="24" t="s">
        <v>1221</v>
      </c>
      <c r="G124" s="24">
        <v>5652</v>
      </c>
      <c r="H124" s="24" t="s">
        <v>4100</v>
      </c>
      <c r="I124" s="1048">
        <v>100</v>
      </c>
      <c r="J124" s="2078" t="s">
        <v>3172</v>
      </c>
      <c r="K124" s="24"/>
      <c r="L124" s="461"/>
      <c r="M124" s="249"/>
      <c r="N124" s="249"/>
      <c r="O124" s="249"/>
      <c r="P124" s="249"/>
      <c r="Q124" s="249"/>
      <c r="R124" s="249"/>
      <c r="T124" s="1836"/>
      <c r="U124" s="249"/>
      <c r="V124" s="249"/>
      <c r="W124" s="249"/>
      <c r="X124" s="249"/>
      <c r="Y124" s="249"/>
    </row>
    <row r="126" spans="1:25" s="41" customFormat="1">
      <c r="A126" s="234" t="s">
        <v>4101</v>
      </c>
      <c r="B126" s="1885">
        <v>45860</v>
      </c>
      <c r="C126" s="24"/>
      <c r="D126" s="2059"/>
      <c r="E126" s="24">
        <v>21764</v>
      </c>
      <c r="F126" s="24" t="s">
        <v>1115</v>
      </c>
      <c r="G126" s="24">
        <v>5644</v>
      </c>
      <c r="H126" s="24" t="s">
        <v>4097</v>
      </c>
      <c r="I126" s="1048">
        <v>54</v>
      </c>
      <c r="J126" s="2078" t="s">
        <v>3172</v>
      </c>
      <c r="K126" s="24"/>
      <c r="L126" s="461"/>
      <c r="M126" s="249"/>
      <c r="N126" s="249"/>
      <c r="O126" s="249"/>
      <c r="P126" s="249"/>
      <c r="Q126" s="249"/>
      <c r="R126" s="249"/>
      <c r="T126" s="1836"/>
      <c r="U126" s="249"/>
      <c r="V126" s="249"/>
      <c r="W126" s="249"/>
      <c r="X126" s="249"/>
      <c r="Y126" s="249"/>
    </row>
    <row r="127" spans="1:25" s="41" customFormat="1">
      <c r="A127" s="234" t="s">
        <v>4101</v>
      </c>
      <c r="B127" s="1885">
        <v>45870</v>
      </c>
      <c r="C127" s="24"/>
      <c r="D127" s="2059"/>
      <c r="E127" s="24">
        <v>21852</v>
      </c>
      <c r="F127" s="24" t="s">
        <v>1115</v>
      </c>
      <c r="G127" s="24">
        <v>5307</v>
      </c>
      <c r="H127" s="24" t="s">
        <v>739</v>
      </c>
      <c r="I127" s="1048">
        <v>100</v>
      </c>
      <c r="J127" s="2078" t="s">
        <v>3172</v>
      </c>
      <c r="K127" s="24"/>
      <c r="L127" s="461" t="s">
        <v>4881</v>
      </c>
      <c r="M127" s="249"/>
      <c r="N127" s="249"/>
      <c r="O127" s="249"/>
      <c r="P127" s="249"/>
      <c r="Q127" s="249"/>
      <c r="R127" s="249"/>
      <c r="T127" s="1836"/>
      <c r="U127" s="249"/>
      <c r="V127" s="249"/>
      <c r="W127" s="249"/>
      <c r="X127" s="249"/>
      <c r="Y127" s="249"/>
    </row>
    <row r="128" spans="1:25" s="41" customFormat="1">
      <c r="A128" s="234" t="s">
        <v>4101</v>
      </c>
      <c r="B128" s="1885">
        <v>45870</v>
      </c>
      <c r="C128" s="24"/>
      <c r="D128" s="2059"/>
      <c r="E128" s="24">
        <v>21853</v>
      </c>
      <c r="F128" s="24" t="s">
        <v>1115</v>
      </c>
      <c r="G128" s="24">
        <v>5896</v>
      </c>
      <c r="H128" s="24" t="s">
        <v>4239</v>
      </c>
      <c r="I128" s="1048">
        <v>500</v>
      </c>
      <c r="J128" s="2078" t="s">
        <v>3172</v>
      </c>
      <c r="K128" s="24"/>
      <c r="L128" s="461" t="s">
        <v>4922</v>
      </c>
      <c r="M128" s="249"/>
      <c r="N128" s="249"/>
      <c r="O128" s="249"/>
      <c r="P128" s="249"/>
      <c r="Q128" s="249"/>
      <c r="R128" s="249"/>
      <c r="T128" s="1836"/>
      <c r="U128" s="249"/>
      <c r="V128" s="249"/>
      <c r="W128" s="249"/>
      <c r="X128" s="249"/>
      <c r="Y128" s="249"/>
    </row>
    <row r="129" spans="1:25" s="41" customFormat="1">
      <c r="A129" s="234" t="s">
        <v>4101</v>
      </c>
      <c r="B129" s="1885">
        <v>45870</v>
      </c>
      <c r="C129" s="24"/>
      <c r="D129" s="2059"/>
      <c r="E129" s="24">
        <v>21854</v>
      </c>
      <c r="F129" s="24" t="s">
        <v>153</v>
      </c>
      <c r="G129" s="24">
        <v>5860</v>
      </c>
      <c r="H129" s="24" t="s">
        <v>4823</v>
      </c>
      <c r="I129" s="1048">
        <v>501</v>
      </c>
      <c r="J129" s="2078" t="s">
        <v>3172</v>
      </c>
      <c r="K129" s="24"/>
      <c r="L129" s="461" t="s">
        <v>4923</v>
      </c>
      <c r="M129" s="249"/>
      <c r="N129" s="249"/>
      <c r="O129" s="249"/>
      <c r="P129" s="249"/>
      <c r="Q129" s="249"/>
      <c r="R129" s="249"/>
      <c r="T129" s="1836"/>
      <c r="U129" s="249"/>
      <c r="V129" s="249"/>
      <c r="W129" s="249"/>
      <c r="X129" s="249"/>
      <c r="Y129" s="249"/>
    </row>
    <row r="130" spans="1:25" s="41" customFormat="1">
      <c r="A130" s="234"/>
      <c r="B130" s="1885"/>
      <c r="C130" s="24"/>
      <c r="D130" s="2059"/>
      <c r="E130" s="24"/>
      <c r="F130" s="24"/>
      <c r="G130" s="24"/>
      <c r="H130" s="24"/>
      <c r="I130" s="1048"/>
      <c r="J130" s="2078"/>
      <c r="K130" s="24"/>
      <c r="L130" s="461"/>
      <c r="M130" s="249"/>
      <c r="N130" s="249"/>
      <c r="O130" s="249"/>
      <c r="P130" s="249"/>
      <c r="Q130" s="249"/>
      <c r="R130" s="249"/>
      <c r="T130" s="1836"/>
      <c r="U130" s="249"/>
      <c r="V130" s="249"/>
      <c r="W130" s="249"/>
      <c r="X130" s="249"/>
      <c r="Y130" s="249"/>
    </row>
    <row r="131" spans="1:25" s="41" customFormat="1">
      <c r="A131" s="234"/>
      <c r="B131" s="1885"/>
      <c r="C131" s="24"/>
      <c r="D131" s="2059"/>
      <c r="E131" s="24"/>
      <c r="F131" s="24"/>
      <c r="G131" s="24"/>
      <c r="H131" s="24"/>
      <c r="I131" s="1048"/>
      <c r="J131" s="2078"/>
      <c r="K131" s="24"/>
      <c r="L131" s="461"/>
      <c r="M131" s="249"/>
      <c r="N131" s="249"/>
      <c r="O131" s="249"/>
      <c r="P131" s="249"/>
      <c r="Q131" s="249"/>
      <c r="R131" s="249"/>
      <c r="T131" s="1836"/>
      <c r="U131" s="249"/>
      <c r="V131" s="249"/>
      <c r="W131" s="249"/>
      <c r="X131" s="249"/>
      <c r="Y131" s="249"/>
    </row>
    <row r="132" spans="1:25" s="41" customFormat="1" ht="18.75">
      <c r="A132" s="2549" t="s">
        <v>4930</v>
      </c>
      <c r="B132" s="2550"/>
      <c r="C132" s="2550"/>
      <c r="D132" s="2550"/>
      <c r="E132" s="2550"/>
      <c r="F132" s="2550"/>
      <c r="G132" s="2550"/>
      <c r="H132" s="2550"/>
      <c r="I132" s="2550"/>
      <c r="J132" s="2550"/>
      <c r="K132" s="2550"/>
      <c r="L132" s="2551"/>
      <c r="M132" s="249"/>
      <c r="N132" s="249"/>
      <c r="O132" s="249"/>
      <c r="P132" s="249"/>
      <c r="Q132" s="249"/>
      <c r="R132" s="249"/>
      <c r="T132" s="1836"/>
      <c r="U132" s="249"/>
      <c r="V132" s="249"/>
      <c r="W132" s="249"/>
      <c r="X132" s="249"/>
      <c r="Y132" s="249"/>
    </row>
    <row r="133" spans="1:25" s="41" customFormat="1">
      <c r="A133" s="234" t="s">
        <v>4120</v>
      </c>
      <c r="B133" s="1885">
        <v>45902</v>
      </c>
      <c r="C133" s="24"/>
      <c r="D133" s="2059"/>
      <c r="E133" s="24">
        <v>21936</v>
      </c>
      <c r="F133" s="24" t="s">
        <v>4102</v>
      </c>
      <c r="G133" s="24">
        <v>5654</v>
      </c>
      <c r="H133" s="24" t="s">
        <v>4907</v>
      </c>
      <c r="I133" s="1048">
        <v>100</v>
      </c>
      <c r="J133" s="2078" t="s">
        <v>4930</v>
      </c>
      <c r="K133" s="24"/>
      <c r="L133" s="461"/>
      <c r="M133" s="249"/>
      <c r="N133" s="249"/>
      <c r="O133" s="249"/>
      <c r="P133" s="249"/>
      <c r="Q133" s="249"/>
      <c r="R133" s="249"/>
      <c r="T133" s="1836"/>
      <c r="U133" s="249"/>
      <c r="V133" s="249"/>
      <c r="W133" s="249"/>
      <c r="X133" s="249"/>
      <c r="Y133" s="249"/>
    </row>
    <row r="134" spans="1:25" s="41" customFormat="1">
      <c r="A134" s="234" t="s">
        <v>4120</v>
      </c>
      <c r="B134" s="1885">
        <v>45901</v>
      </c>
      <c r="C134" s="24"/>
      <c r="D134" s="2059"/>
      <c r="E134" s="24">
        <v>21937</v>
      </c>
      <c r="F134" s="24" t="s">
        <v>1221</v>
      </c>
      <c r="G134" s="24">
        <v>5652</v>
      </c>
      <c r="H134" s="24" t="s">
        <v>4100</v>
      </c>
      <c r="I134" s="1048">
        <v>100</v>
      </c>
      <c r="J134" s="2078" t="s">
        <v>4930</v>
      </c>
      <c r="K134" s="24"/>
      <c r="L134" s="461"/>
      <c r="M134" s="249"/>
      <c r="N134" s="249"/>
      <c r="O134" s="249"/>
      <c r="P134" s="249"/>
      <c r="Q134" s="249"/>
      <c r="R134" s="249"/>
      <c r="T134" s="1836"/>
      <c r="U134" s="249"/>
      <c r="V134" s="249"/>
      <c r="W134" s="249"/>
      <c r="X134" s="249"/>
      <c r="Y134" s="249"/>
    </row>
    <row r="135" spans="1:25" s="41" customFormat="1">
      <c r="A135" s="234" t="s">
        <v>4120</v>
      </c>
      <c r="B135" s="1885">
        <v>45901</v>
      </c>
      <c r="C135" s="24"/>
      <c r="D135" s="2059"/>
      <c r="E135" s="24">
        <v>21938</v>
      </c>
      <c r="F135" s="24" t="s">
        <v>1221</v>
      </c>
      <c r="G135" s="24">
        <v>5653</v>
      </c>
      <c r="H135" s="24" t="s">
        <v>4100</v>
      </c>
      <c r="I135" s="1048">
        <v>10</v>
      </c>
      <c r="J135" s="2078" t="s">
        <v>4930</v>
      </c>
      <c r="K135" s="24"/>
      <c r="L135" s="461"/>
      <c r="M135" s="249"/>
      <c r="N135" s="249"/>
      <c r="O135" s="249"/>
      <c r="P135" s="249"/>
      <c r="Q135" s="249"/>
      <c r="R135" s="249"/>
      <c r="T135" s="1836"/>
      <c r="U135" s="249"/>
      <c r="V135" s="249"/>
      <c r="W135" s="249"/>
      <c r="X135" s="249"/>
      <c r="Y135" s="249"/>
    </row>
    <row r="136" spans="1:25" s="41" customFormat="1">
      <c r="A136" s="234"/>
      <c r="B136" s="1885"/>
      <c r="C136" s="24"/>
      <c r="D136" s="2059"/>
      <c r="E136" s="24"/>
      <c r="F136" s="24"/>
      <c r="G136" s="24"/>
      <c r="H136" s="24"/>
      <c r="I136" s="1048"/>
      <c r="J136" s="2078"/>
      <c r="K136" s="24"/>
      <c r="L136" s="461"/>
      <c r="M136" s="249"/>
      <c r="N136" s="249"/>
      <c r="O136" s="249"/>
      <c r="P136" s="249"/>
      <c r="Q136" s="249"/>
      <c r="R136" s="249"/>
      <c r="T136" s="1836"/>
      <c r="U136" s="249"/>
      <c r="V136" s="249"/>
      <c r="W136" s="249"/>
      <c r="X136" s="249"/>
      <c r="Y136" s="249"/>
    </row>
    <row r="137" spans="1:25" s="41" customFormat="1">
      <c r="A137" s="234"/>
      <c r="B137" s="1885"/>
      <c r="C137" s="24"/>
      <c r="D137" s="2059"/>
      <c r="E137" s="24"/>
      <c r="F137" s="24"/>
      <c r="G137" s="24"/>
      <c r="H137" s="24"/>
      <c r="I137" s="1048"/>
      <c r="J137" s="2078"/>
      <c r="K137" s="24"/>
      <c r="L137" s="461"/>
      <c r="M137" s="249"/>
      <c r="N137" s="249"/>
      <c r="O137" s="249"/>
      <c r="P137" s="249"/>
      <c r="Q137" s="249"/>
      <c r="R137" s="249"/>
      <c r="T137" s="1836"/>
      <c r="U137" s="249"/>
      <c r="V137" s="249"/>
      <c r="W137" s="249"/>
      <c r="X137" s="249"/>
      <c r="Y137" s="249"/>
    </row>
    <row r="138" spans="1:25" s="41" customFormat="1">
      <c r="A138" s="234"/>
      <c r="B138" s="1885"/>
      <c r="C138" s="24"/>
      <c r="D138" s="2059"/>
      <c r="E138" s="24"/>
      <c r="F138" s="24"/>
      <c r="G138" s="24"/>
      <c r="H138" s="24"/>
      <c r="I138" s="1048"/>
      <c r="J138" s="2078"/>
      <c r="K138" s="24"/>
      <c r="L138" s="461"/>
      <c r="M138" s="249"/>
      <c r="N138" s="249"/>
      <c r="O138" s="249"/>
      <c r="P138" s="249"/>
      <c r="Q138" s="249"/>
      <c r="R138" s="249"/>
      <c r="T138" s="1836"/>
      <c r="U138" s="249"/>
      <c r="V138" s="249"/>
      <c r="W138" s="249"/>
      <c r="X138" s="249"/>
      <c r="Y138" s="249"/>
    </row>
    <row r="139" spans="1:25" s="15" customFormat="1" ht="18.75">
      <c r="A139" s="2564" t="s">
        <v>3486</v>
      </c>
      <c r="B139" s="2565"/>
      <c r="C139" s="2565"/>
      <c r="D139" s="2565"/>
      <c r="E139" s="2565"/>
      <c r="F139" s="2565"/>
      <c r="G139" s="2565"/>
      <c r="H139" s="2565"/>
      <c r="I139" s="2565"/>
      <c r="J139" s="2565"/>
      <c r="K139" s="2565"/>
      <c r="L139" s="2566"/>
      <c r="M139" s="1605"/>
      <c r="N139" s="16"/>
      <c r="O139" s="16"/>
      <c r="P139" s="16"/>
      <c r="Q139" s="16"/>
      <c r="R139" s="16"/>
      <c r="T139" s="16"/>
      <c r="U139" s="16"/>
      <c r="V139" s="16"/>
      <c r="W139" s="16"/>
      <c r="X139" s="16"/>
      <c r="Y139" s="16"/>
    </row>
    <row r="140" spans="1:25" s="41" customFormat="1">
      <c r="A140" s="25" t="s">
        <v>4120</v>
      </c>
      <c r="B140" s="14">
        <v>45804</v>
      </c>
      <c r="C140" s="14">
        <v>45811</v>
      </c>
      <c r="D140" s="166" t="s">
        <v>6</v>
      </c>
      <c r="E140" s="9">
        <v>21543</v>
      </c>
      <c r="F140" s="9" t="s">
        <v>1221</v>
      </c>
      <c r="G140" s="9">
        <v>5897</v>
      </c>
      <c r="H140" s="9" t="s">
        <v>4870</v>
      </c>
      <c r="I140" s="10" t="s">
        <v>984</v>
      </c>
      <c r="J140" s="9" t="s">
        <v>4874</v>
      </c>
      <c r="K140" s="9"/>
      <c r="L140" s="458"/>
      <c r="M140" s="249"/>
      <c r="N140" s="249"/>
      <c r="O140" s="249"/>
      <c r="P140" s="249"/>
      <c r="Q140" s="249"/>
      <c r="R140" s="249"/>
      <c r="T140" s="1836"/>
      <c r="U140" s="249"/>
      <c r="V140" s="249"/>
      <c r="W140" s="249"/>
      <c r="X140" s="249"/>
      <c r="Y140" s="249"/>
    </row>
    <row r="141" spans="1:25" s="41" customFormat="1">
      <c r="A141" s="25" t="s">
        <v>4886</v>
      </c>
      <c r="B141" s="14">
        <v>45832</v>
      </c>
      <c r="C141" s="14">
        <v>45826</v>
      </c>
      <c r="D141" s="166" t="s">
        <v>6</v>
      </c>
      <c r="E141" s="9">
        <v>21608</v>
      </c>
      <c r="F141" s="9" t="s">
        <v>2351</v>
      </c>
      <c r="G141" s="9">
        <v>5908</v>
      </c>
      <c r="H141" s="9" t="s">
        <v>530</v>
      </c>
      <c r="I141" s="10">
        <v>10</v>
      </c>
      <c r="J141" s="9" t="s">
        <v>4887</v>
      </c>
      <c r="K141" s="9" t="s">
        <v>4909</v>
      </c>
      <c r="L141" s="458"/>
      <c r="M141" s="249"/>
      <c r="N141" s="249"/>
      <c r="O141" s="249"/>
      <c r="P141" s="249"/>
      <c r="Q141" s="249"/>
      <c r="R141" s="249"/>
      <c r="T141" s="1836"/>
      <c r="U141" s="249"/>
      <c r="V141" s="249"/>
      <c r="W141" s="249"/>
      <c r="X141" s="249"/>
      <c r="Y141" s="249"/>
    </row>
    <row r="142" spans="1:25" s="41" customFormat="1">
      <c r="A142" s="25" t="s">
        <v>3295</v>
      </c>
      <c r="B142" s="14">
        <v>45821</v>
      </c>
      <c r="C142" s="14">
        <v>45826</v>
      </c>
      <c r="D142" s="166" t="s">
        <v>6</v>
      </c>
      <c r="E142" s="9">
        <v>21636</v>
      </c>
      <c r="F142" s="9" t="s">
        <v>4891</v>
      </c>
      <c r="G142" s="9">
        <v>5428</v>
      </c>
      <c r="H142" s="9" t="s">
        <v>864</v>
      </c>
      <c r="I142" s="10">
        <v>2</v>
      </c>
      <c r="J142" s="36" t="s">
        <v>1214</v>
      </c>
      <c r="K142" s="9" t="s">
        <v>4909</v>
      </c>
      <c r="L142" s="458"/>
      <c r="M142" s="249"/>
      <c r="N142" s="249"/>
      <c r="O142" s="249"/>
      <c r="P142" s="249"/>
      <c r="Q142" s="249"/>
      <c r="R142" s="249"/>
      <c r="T142" s="1836"/>
      <c r="U142" s="249"/>
      <c r="V142" s="249"/>
      <c r="W142" s="249"/>
      <c r="X142" s="249"/>
      <c r="Y142" s="249"/>
    </row>
    <row r="143" spans="1:25" s="41" customFormat="1">
      <c r="A143" s="25" t="s">
        <v>4894</v>
      </c>
      <c r="B143" s="14">
        <v>45821</v>
      </c>
      <c r="C143" s="14">
        <v>45825</v>
      </c>
      <c r="D143" s="166" t="s">
        <v>6</v>
      </c>
      <c r="E143" s="9">
        <v>21673</v>
      </c>
      <c r="F143" s="9" t="s">
        <v>1115</v>
      </c>
      <c r="G143" s="9">
        <v>5920</v>
      </c>
      <c r="H143" s="9" t="s">
        <v>4364</v>
      </c>
      <c r="I143" s="10">
        <v>3</v>
      </c>
      <c r="J143" s="9" t="s">
        <v>4895</v>
      </c>
      <c r="K143" s="9" t="s">
        <v>4899</v>
      </c>
      <c r="L143" s="458">
        <v>690</v>
      </c>
      <c r="M143" s="249"/>
      <c r="N143" s="249"/>
      <c r="O143" s="249"/>
      <c r="P143" s="249"/>
      <c r="Q143" s="249"/>
      <c r="R143" s="249"/>
      <c r="T143" s="1836"/>
      <c r="U143" s="249"/>
      <c r="V143" s="249"/>
      <c r="W143" s="249"/>
      <c r="X143" s="249"/>
      <c r="Y143" s="249"/>
    </row>
    <row r="144" spans="1:25" s="41" customFormat="1">
      <c r="A144" s="25" t="s">
        <v>4262</v>
      </c>
      <c r="B144" s="14">
        <v>45821</v>
      </c>
      <c r="C144" s="14">
        <v>45819</v>
      </c>
      <c r="D144" s="166" t="s">
        <v>6</v>
      </c>
      <c r="E144" s="9">
        <v>21702</v>
      </c>
      <c r="F144" s="9" t="s">
        <v>1115</v>
      </c>
      <c r="G144" s="9">
        <v>5514</v>
      </c>
      <c r="H144" s="9" t="s">
        <v>2208</v>
      </c>
      <c r="I144" s="10" t="s">
        <v>840</v>
      </c>
      <c r="J144" s="9" t="s">
        <v>4900</v>
      </c>
      <c r="K144" s="9"/>
      <c r="L144" s="458"/>
      <c r="M144" s="249"/>
      <c r="N144" s="249"/>
      <c r="O144" s="249"/>
      <c r="P144" s="249"/>
      <c r="Q144" s="249"/>
      <c r="R144" s="249"/>
      <c r="T144" s="1836"/>
      <c r="U144" s="249"/>
      <c r="V144" s="249"/>
      <c r="W144" s="249"/>
      <c r="X144" s="249"/>
      <c r="Y144" s="249"/>
    </row>
    <row r="145" spans="1:25" s="41" customFormat="1">
      <c r="A145" s="25" t="s">
        <v>4318</v>
      </c>
      <c r="B145" s="14">
        <v>45821</v>
      </c>
      <c r="C145" s="14">
        <v>45819</v>
      </c>
      <c r="D145" s="166" t="s">
        <v>6</v>
      </c>
      <c r="E145" s="9">
        <v>21652</v>
      </c>
      <c r="F145" s="9" t="s">
        <v>1115</v>
      </c>
      <c r="G145" s="9">
        <v>5506</v>
      </c>
      <c r="H145" s="9" t="s">
        <v>38</v>
      </c>
      <c r="I145" s="10">
        <v>1</v>
      </c>
      <c r="J145" s="9" t="s">
        <v>4901</v>
      </c>
      <c r="K145" s="9"/>
      <c r="L145" s="458"/>
      <c r="M145" s="249"/>
      <c r="N145" s="249"/>
      <c r="O145" s="249"/>
      <c r="P145" s="249"/>
      <c r="Q145" s="249"/>
      <c r="R145" s="249"/>
      <c r="T145" s="1836"/>
      <c r="U145" s="249"/>
      <c r="V145" s="249"/>
      <c r="W145" s="249"/>
      <c r="X145" s="249"/>
      <c r="Y145" s="249"/>
    </row>
    <row r="146" spans="1:25" s="41" customFormat="1">
      <c r="A146" s="25"/>
      <c r="B146" s="14"/>
      <c r="C146" s="9"/>
      <c r="D146" s="166" t="s">
        <v>6</v>
      </c>
      <c r="E146" s="9"/>
      <c r="F146" s="9" t="s">
        <v>1115</v>
      </c>
      <c r="G146" s="9">
        <v>5928</v>
      </c>
      <c r="H146" s="9" t="s">
        <v>22</v>
      </c>
      <c r="I146" s="10">
        <v>1</v>
      </c>
      <c r="J146" s="9" t="s">
        <v>4902</v>
      </c>
      <c r="K146" s="9"/>
      <c r="L146" s="458"/>
      <c r="M146" s="249"/>
      <c r="N146" s="249"/>
      <c r="O146" s="249"/>
      <c r="P146" s="249"/>
      <c r="Q146" s="249"/>
      <c r="R146" s="249"/>
      <c r="T146" s="1836"/>
      <c r="U146" s="249"/>
      <c r="V146" s="249"/>
      <c r="W146" s="249"/>
      <c r="X146" s="249"/>
      <c r="Y146" s="249"/>
    </row>
    <row r="147" spans="1:25" s="41" customFormat="1">
      <c r="A147" s="25" t="s">
        <v>4720</v>
      </c>
      <c r="B147" s="14">
        <v>45819</v>
      </c>
      <c r="C147" s="14">
        <v>45819</v>
      </c>
      <c r="D147" s="166" t="s">
        <v>6</v>
      </c>
      <c r="E147" s="9">
        <v>21762</v>
      </c>
      <c r="F147" s="9" t="s">
        <v>1221</v>
      </c>
      <c r="G147" s="9">
        <v>5663</v>
      </c>
      <c r="H147" s="9" t="s">
        <v>4115</v>
      </c>
      <c r="I147" s="10">
        <v>5</v>
      </c>
      <c r="J147" s="9"/>
      <c r="K147" s="9"/>
      <c r="L147" s="458"/>
      <c r="M147" s="249"/>
      <c r="N147" s="249"/>
      <c r="O147" s="249"/>
      <c r="P147" s="249"/>
      <c r="Q147" s="249"/>
      <c r="R147" s="249"/>
      <c r="T147" s="1836"/>
      <c r="U147" s="249"/>
      <c r="V147" s="249"/>
      <c r="W147" s="249"/>
      <c r="X147" s="249"/>
      <c r="Y147" s="249"/>
    </row>
    <row r="148" spans="1:25" s="41" customFormat="1">
      <c r="A148" s="25" t="s">
        <v>4913</v>
      </c>
      <c r="B148" s="14">
        <v>45833</v>
      </c>
      <c r="C148" s="14">
        <v>45838</v>
      </c>
      <c r="D148" s="166" t="s">
        <v>6</v>
      </c>
      <c r="E148" s="9">
        <v>21821</v>
      </c>
      <c r="F148" s="9" t="s">
        <v>1115</v>
      </c>
      <c r="G148" s="9">
        <v>5692</v>
      </c>
      <c r="H148" s="9" t="s">
        <v>4364</v>
      </c>
      <c r="I148" s="10">
        <v>20</v>
      </c>
      <c r="J148" s="9" t="s">
        <v>4914</v>
      </c>
      <c r="K148" s="9"/>
      <c r="L148" s="458"/>
      <c r="M148" s="249"/>
      <c r="N148" s="249"/>
      <c r="O148" s="249"/>
      <c r="P148" s="249"/>
      <c r="Q148" s="249"/>
      <c r="R148" s="249"/>
      <c r="T148" s="1836"/>
      <c r="U148" s="249"/>
      <c r="V148" s="249"/>
      <c r="W148" s="249"/>
      <c r="X148" s="249"/>
      <c r="Y148" s="249"/>
    </row>
    <row r="149" spans="1:25" s="41" customFormat="1">
      <c r="A149" s="234" t="s">
        <v>4917</v>
      </c>
      <c r="B149" s="1885">
        <v>45832</v>
      </c>
      <c r="C149" s="24"/>
      <c r="D149" s="2059"/>
      <c r="E149" s="24">
        <v>21846</v>
      </c>
      <c r="F149" s="24" t="s">
        <v>1115</v>
      </c>
      <c r="G149" s="24">
        <v>5515</v>
      </c>
      <c r="H149" s="24" t="s">
        <v>2208</v>
      </c>
      <c r="I149" s="1048" t="s">
        <v>840</v>
      </c>
      <c r="J149" s="24" t="s">
        <v>4918</v>
      </c>
      <c r="K149" s="24"/>
      <c r="L149" s="461"/>
      <c r="M149" s="249"/>
      <c r="N149" s="249"/>
      <c r="O149" s="249"/>
      <c r="P149" s="249"/>
      <c r="Q149" s="249"/>
      <c r="R149" s="249"/>
      <c r="T149" s="1836"/>
      <c r="U149" s="249"/>
      <c r="V149" s="249"/>
      <c r="W149" s="249"/>
      <c r="X149" s="249"/>
      <c r="Y149" s="249"/>
    </row>
    <row r="150" spans="1:25" s="41" customFormat="1">
      <c r="A150" s="234"/>
      <c r="B150" s="1885"/>
      <c r="C150" s="24"/>
      <c r="D150" s="2059"/>
      <c r="E150" s="24"/>
      <c r="F150" s="24" t="s">
        <v>1115</v>
      </c>
      <c r="G150" s="24">
        <v>5895</v>
      </c>
      <c r="H150" s="24" t="s">
        <v>2208</v>
      </c>
      <c r="I150" s="1048" t="s">
        <v>1092</v>
      </c>
      <c r="J150" s="24" t="s">
        <v>1913</v>
      </c>
      <c r="K150" s="24"/>
      <c r="L150" s="461"/>
      <c r="M150" s="249"/>
      <c r="N150" s="249"/>
      <c r="O150" s="249"/>
      <c r="P150" s="249"/>
      <c r="Q150" s="249"/>
      <c r="R150" s="249"/>
      <c r="T150" s="1836"/>
      <c r="U150" s="249"/>
      <c r="V150" s="249"/>
      <c r="W150" s="249"/>
      <c r="X150" s="249"/>
      <c r="Y150" s="249"/>
    </row>
    <row r="151" spans="1:25" s="41" customFormat="1">
      <c r="A151" s="234"/>
      <c r="B151" s="1885"/>
      <c r="C151" s="24"/>
      <c r="D151" s="2059"/>
      <c r="E151" s="24"/>
      <c r="F151" s="24" t="s">
        <v>1115</v>
      </c>
      <c r="G151" s="24">
        <v>5420</v>
      </c>
      <c r="H151" s="24" t="s">
        <v>2208</v>
      </c>
      <c r="I151" s="1048" t="s">
        <v>1092</v>
      </c>
      <c r="J151" s="24" t="s">
        <v>4919</v>
      </c>
      <c r="K151" s="24"/>
      <c r="L151" s="461"/>
      <c r="M151" s="249"/>
      <c r="N151" s="249"/>
      <c r="O151" s="249"/>
      <c r="P151" s="249"/>
      <c r="Q151" s="249"/>
      <c r="R151" s="249"/>
      <c r="T151" s="1836"/>
      <c r="U151" s="249"/>
      <c r="V151" s="249"/>
      <c r="W151" s="249"/>
      <c r="X151" s="249"/>
      <c r="Y151" s="249"/>
    </row>
    <row r="152" spans="1:25" s="41" customFormat="1">
      <c r="A152" s="234" t="s">
        <v>4641</v>
      </c>
      <c r="B152" s="1885">
        <v>45838</v>
      </c>
      <c r="C152" s="24"/>
      <c r="D152" s="2059"/>
      <c r="E152" s="24">
        <v>21856</v>
      </c>
      <c r="F152" s="24" t="s">
        <v>1115</v>
      </c>
      <c r="G152" s="24">
        <v>5417</v>
      </c>
      <c r="H152" s="24" t="s">
        <v>2208</v>
      </c>
      <c r="I152" s="1048">
        <v>6</v>
      </c>
      <c r="J152" s="24" t="s">
        <v>4925</v>
      </c>
      <c r="K152" s="24"/>
      <c r="L152" s="461"/>
      <c r="M152" s="249"/>
      <c r="N152" s="249"/>
      <c r="O152" s="249"/>
      <c r="P152" s="249"/>
      <c r="Q152" s="249"/>
      <c r="R152" s="249"/>
      <c r="T152" s="1836"/>
      <c r="U152" s="249"/>
      <c r="V152" s="249"/>
      <c r="W152" s="249"/>
      <c r="X152" s="249"/>
      <c r="Y152" s="249"/>
    </row>
    <row r="153" spans="1:25" s="41" customFormat="1">
      <c r="A153" s="25" t="s">
        <v>4927</v>
      </c>
      <c r="B153" s="14">
        <v>45868</v>
      </c>
      <c r="C153" s="14">
        <v>45838</v>
      </c>
      <c r="D153" s="166" t="s">
        <v>12</v>
      </c>
      <c r="E153" s="9">
        <v>21704</v>
      </c>
      <c r="F153" s="9" t="s">
        <v>4067</v>
      </c>
      <c r="G153" s="9">
        <v>5927</v>
      </c>
      <c r="H153" s="9" t="s">
        <v>4928</v>
      </c>
      <c r="I153" s="10">
        <v>5</v>
      </c>
      <c r="J153" s="9"/>
      <c r="K153" s="9"/>
      <c r="L153" s="458"/>
      <c r="M153" s="249"/>
      <c r="N153" s="249"/>
      <c r="O153" s="249"/>
      <c r="P153" s="249"/>
      <c r="Q153" s="249"/>
      <c r="R153" s="249"/>
      <c r="T153" s="1836"/>
      <c r="U153" s="249"/>
      <c r="V153" s="249"/>
      <c r="W153" s="249"/>
      <c r="X153" s="249"/>
      <c r="Y153" s="249"/>
    </row>
    <row r="154" spans="1:25" s="41" customFormat="1">
      <c r="A154" s="234" t="s">
        <v>1303</v>
      </c>
      <c r="B154" s="1885">
        <v>45847</v>
      </c>
      <c r="C154" s="24"/>
      <c r="D154" s="2059"/>
      <c r="E154" s="24">
        <v>21920</v>
      </c>
      <c r="F154" s="24" t="s">
        <v>1221</v>
      </c>
      <c r="G154" s="24">
        <v>5209</v>
      </c>
      <c r="H154" s="24" t="s">
        <v>521</v>
      </c>
      <c r="I154" s="1048">
        <v>15</v>
      </c>
      <c r="J154" s="24" t="s">
        <v>3486</v>
      </c>
      <c r="K154" s="24"/>
      <c r="L154" s="461"/>
      <c r="M154" s="249"/>
      <c r="N154" s="249"/>
      <c r="O154" s="249"/>
      <c r="P154" s="249"/>
      <c r="Q154" s="249"/>
      <c r="R154" s="249"/>
      <c r="T154" s="1836"/>
      <c r="U154" s="249"/>
      <c r="V154" s="249"/>
      <c r="W154" s="249"/>
      <c r="X154" s="249"/>
      <c r="Y154" s="249"/>
    </row>
    <row r="155" spans="1:25" s="41" customFormat="1">
      <c r="A155" s="234"/>
      <c r="B155" s="1885"/>
      <c r="C155" s="24"/>
      <c r="D155" s="2059"/>
      <c r="E155" s="24"/>
      <c r="F155" s="24"/>
      <c r="G155" s="24">
        <v>5208</v>
      </c>
      <c r="H155" s="24" t="s">
        <v>521</v>
      </c>
      <c r="I155" s="1048">
        <v>15</v>
      </c>
      <c r="J155" s="24"/>
      <c r="K155" s="24"/>
      <c r="L155" s="461"/>
      <c r="M155" s="249"/>
      <c r="N155" s="249"/>
      <c r="O155" s="249"/>
      <c r="P155" s="249"/>
      <c r="Q155" s="249"/>
      <c r="R155" s="249"/>
      <c r="T155" s="1836"/>
      <c r="U155" s="249"/>
      <c r="V155" s="249"/>
      <c r="W155" s="249"/>
      <c r="X155" s="249"/>
      <c r="Y155" s="249"/>
    </row>
    <row r="156" spans="1:25" s="41" customFormat="1">
      <c r="A156" s="234"/>
      <c r="B156" s="1885"/>
      <c r="C156" s="24"/>
      <c r="D156" s="2059"/>
      <c r="E156" s="24"/>
      <c r="F156" s="24"/>
      <c r="G156" s="24">
        <v>5432</v>
      </c>
      <c r="H156" s="24" t="s">
        <v>521</v>
      </c>
      <c r="I156" s="1048">
        <v>4</v>
      </c>
      <c r="J156" s="24"/>
      <c r="K156" s="24"/>
      <c r="L156" s="461"/>
      <c r="M156" s="249"/>
      <c r="N156" s="249"/>
      <c r="O156" s="249"/>
      <c r="P156" s="249"/>
      <c r="Q156" s="249"/>
      <c r="R156" s="249"/>
      <c r="T156" s="1836"/>
      <c r="U156" s="249"/>
      <c r="V156" s="249"/>
      <c r="W156" s="249"/>
      <c r="X156" s="249"/>
      <c r="Y156" s="249"/>
    </row>
    <row r="157" spans="1:25" s="41" customFormat="1">
      <c r="A157" s="234"/>
      <c r="B157" s="1885"/>
      <c r="C157" s="24"/>
      <c r="D157" s="2059"/>
      <c r="E157" s="24"/>
      <c r="F157" s="24"/>
      <c r="G157" s="24">
        <v>5435</v>
      </c>
      <c r="H157" s="24" t="s">
        <v>521</v>
      </c>
      <c r="I157" s="1048">
        <v>5</v>
      </c>
      <c r="J157" s="24"/>
      <c r="K157" s="24"/>
      <c r="L157" s="461"/>
      <c r="M157" s="249"/>
      <c r="N157" s="249"/>
      <c r="O157" s="249"/>
      <c r="P157" s="249"/>
      <c r="Q157" s="249"/>
      <c r="R157" s="249"/>
      <c r="T157" s="1836"/>
      <c r="U157" s="249"/>
      <c r="V157" s="249"/>
      <c r="W157" s="249"/>
      <c r="X157" s="249"/>
      <c r="Y157" s="249"/>
    </row>
    <row r="158" spans="1:25" s="41" customFormat="1">
      <c r="A158" s="234"/>
      <c r="B158" s="1885"/>
      <c r="C158" s="24"/>
      <c r="D158" s="2059"/>
      <c r="E158" s="24"/>
      <c r="F158" s="24"/>
      <c r="G158" s="24">
        <v>5436</v>
      </c>
      <c r="H158" s="24" t="s">
        <v>521</v>
      </c>
      <c r="I158" s="1048">
        <v>6</v>
      </c>
      <c r="J158" s="24"/>
      <c r="K158" s="24"/>
      <c r="L158" s="461"/>
      <c r="M158" s="249"/>
      <c r="N158" s="249"/>
      <c r="O158" s="249"/>
      <c r="P158" s="249"/>
      <c r="Q158" s="249"/>
      <c r="R158" s="249"/>
      <c r="T158" s="1836"/>
      <c r="U158" s="249"/>
      <c r="V158" s="249"/>
      <c r="W158" s="249"/>
      <c r="X158" s="249"/>
      <c r="Y158" s="249"/>
    </row>
    <row r="159" spans="1:25" s="41" customFormat="1">
      <c r="A159" s="234" t="s">
        <v>4932</v>
      </c>
      <c r="B159" s="1885">
        <v>45842</v>
      </c>
      <c r="C159" s="24"/>
      <c r="D159" s="2059"/>
      <c r="E159" s="24">
        <v>21941</v>
      </c>
      <c r="F159" s="24" t="s">
        <v>1115</v>
      </c>
      <c r="G159" s="24">
        <v>5955</v>
      </c>
      <c r="H159" s="24" t="s">
        <v>22</v>
      </c>
      <c r="I159" s="1048">
        <v>5</v>
      </c>
      <c r="J159" s="24" t="s">
        <v>4933</v>
      </c>
      <c r="K159" s="24"/>
      <c r="L159" s="461"/>
      <c r="M159" s="249"/>
      <c r="N159" s="249"/>
      <c r="O159" s="249"/>
      <c r="P159" s="249"/>
      <c r="Q159" s="249"/>
      <c r="R159" s="249"/>
      <c r="T159" s="1836"/>
      <c r="U159" s="249"/>
      <c r="V159" s="249"/>
      <c r="W159" s="249"/>
      <c r="X159" s="249"/>
      <c r="Y159" s="249"/>
    </row>
    <row r="160" spans="1:25" s="41" customFormat="1">
      <c r="A160" s="234"/>
      <c r="B160" s="1885"/>
      <c r="C160" s="24"/>
      <c r="D160" s="2059"/>
      <c r="E160" s="24"/>
      <c r="F160" s="24"/>
      <c r="G160" s="24"/>
      <c r="H160" s="24"/>
      <c r="I160" s="1048"/>
      <c r="J160" s="24"/>
      <c r="K160" s="24"/>
      <c r="L160" s="461"/>
      <c r="M160" s="249"/>
      <c r="N160" s="249"/>
      <c r="O160" s="249"/>
      <c r="P160" s="249"/>
      <c r="Q160" s="249"/>
      <c r="R160" s="249"/>
      <c r="T160" s="1836"/>
      <c r="U160" s="249"/>
      <c r="V160" s="249"/>
      <c r="W160" s="249"/>
      <c r="X160" s="249"/>
      <c r="Y160" s="249"/>
    </row>
    <row r="161" spans="1:25" s="41" customFormat="1">
      <c r="A161" s="234"/>
      <c r="B161" s="1885"/>
      <c r="C161" s="24"/>
      <c r="D161" s="2059"/>
      <c r="E161" s="24"/>
      <c r="F161" s="24"/>
      <c r="G161" s="24"/>
      <c r="H161" s="24"/>
      <c r="I161" s="1048"/>
      <c r="J161" s="24"/>
      <c r="K161" s="24"/>
      <c r="L161" s="461"/>
      <c r="M161" s="249"/>
      <c r="N161" s="249"/>
      <c r="O161" s="249"/>
      <c r="P161" s="249"/>
      <c r="Q161" s="249"/>
      <c r="R161" s="249"/>
      <c r="T161" s="1836"/>
      <c r="U161" s="249"/>
      <c r="V161" s="249"/>
      <c r="W161" s="249"/>
      <c r="X161" s="249"/>
      <c r="Y161" s="249"/>
    </row>
    <row r="162" spans="1:25" s="41" customFormat="1">
      <c r="A162" s="234"/>
      <c r="B162" s="1885"/>
      <c r="C162" s="24"/>
      <c r="D162" s="2059"/>
      <c r="E162" s="24"/>
      <c r="F162" s="24"/>
      <c r="G162" s="24"/>
      <c r="H162" s="24"/>
      <c r="I162" s="1048"/>
      <c r="J162" s="24"/>
      <c r="K162" s="24"/>
      <c r="L162" s="461"/>
      <c r="M162" s="249"/>
      <c r="N162" s="249"/>
      <c r="O162" s="249"/>
      <c r="P162" s="249"/>
      <c r="Q162" s="249"/>
      <c r="R162" s="249"/>
      <c r="T162" s="1836"/>
      <c r="U162" s="249"/>
      <c r="V162" s="249"/>
      <c r="W162" s="249"/>
      <c r="X162" s="249"/>
      <c r="Y162" s="249"/>
    </row>
    <row r="163" spans="1:25" s="41" customFormat="1">
      <c r="A163" s="234"/>
      <c r="B163" s="1885"/>
      <c r="C163" s="24"/>
      <c r="D163" s="2059"/>
      <c r="E163" s="24"/>
      <c r="F163" s="24"/>
      <c r="G163" s="24"/>
      <c r="H163" s="24"/>
      <c r="I163" s="1048"/>
      <c r="J163" s="24"/>
      <c r="K163" s="24"/>
      <c r="L163" s="461"/>
      <c r="M163" s="249"/>
      <c r="N163" s="249"/>
      <c r="O163" s="249"/>
      <c r="P163" s="249"/>
      <c r="Q163" s="249"/>
      <c r="R163" s="249"/>
      <c r="T163" s="1836"/>
      <c r="U163" s="249"/>
      <c r="V163" s="249"/>
      <c r="W163" s="249"/>
      <c r="X163" s="249"/>
      <c r="Y163" s="249"/>
    </row>
    <row r="164" spans="1:25" s="41" customFormat="1">
      <c r="A164" s="234"/>
      <c r="B164" s="1885"/>
      <c r="C164" s="24"/>
      <c r="D164" s="2059"/>
      <c r="E164" s="24"/>
      <c r="F164" s="24"/>
      <c r="G164" s="24"/>
      <c r="H164" s="24"/>
      <c r="I164" s="1048"/>
      <c r="J164" s="24"/>
      <c r="K164" s="24"/>
      <c r="L164" s="461"/>
      <c r="M164" s="249"/>
      <c r="N164" s="249"/>
      <c r="O164" s="249"/>
      <c r="P164" s="249"/>
      <c r="Q164" s="249"/>
      <c r="R164" s="249"/>
      <c r="T164" s="1836"/>
      <c r="U164" s="249"/>
      <c r="V164" s="249"/>
      <c r="W164" s="249"/>
      <c r="X164" s="249"/>
      <c r="Y164" s="249"/>
    </row>
    <row r="165" spans="1:25" s="41" customFormat="1">
      <c r="A165" s="234"/>
      <c r="B165" s="1885"/>
      <c r="C165" s="24"/>
      <c r="D165" s="2059"/>
      <c r="E165" s="24"/>
      <c r="F165" s="24"/>
      <c r="G165" s="24"/>
      <c r="H165" s="24"/>
      <c r="I165" s="1048"/>
      <c r="J165" s="24"/>
      <c r="K165" s="24"/>
      <c r="L165" s="461"/>
      <c r="M165" s="249"/>
      <c r="N165" s="249"/>
      <c r="O165" s="249"/>
      <c r="P165" s="249"/>
      <c r="Q165" s="249"/>
      <c r="R165" s="249"/>
      <c r="T165" s="1836"/>
      <c r="U165" s="249"/>
      <c r="V165" s="249"/>
      <c r="W165" s="249"/>
      <c r="X165" s="249"/>
      <c r="Y165" s="249"/>
    </row>
    <row r="166" spans="1:25" s="41" customFormat="1" ht="15">
      <c r="A166" s="2539" t="e">
        <f>SUM(#REF!)</f>
        <v>#REF!</v>
      </c>
      <c r="B166" s="2539"/>
      <c r="C166" s="2539"/>
      <c r="D166" s="2539"/>
      <c r="E166" s="2539"/>
      <c r="F166" s="2539"/>
      <c r="G166" s="2539"/>
      <c r="H166" s="2539"/>
      <c r="I166" s="2539"/>
      <c r="J166" s="2539"/>
      <c r="K166" s="2539"/>
      <c r="L166" s="2539"/>
      <c r="M166" s="249"/>
      <c r="N166" s="249"/>
      <c r="O166" s="249"/>
      <c r="P166" s="249"/>
      <c r="Q166" s="249"/>
      <c r="R166" s="249"/>
      <c r="T166" s="1836"/>
      <c r="U166" s="249"/>
      <c r="V166" s="249"/>
      <c r="W166" s="249"/>
      <c r="X166" s="249"/>
      <c r="Y166" s="249"/>
    </row>
    <row r="167" spans="1:25" s="41" customFormat="1" ht="18.75">
      <c r="A167" s="2564" t="s">
        <v>1225</v>
      </c>
      <c r="B167" s="2567"/>
      <c r="C167" s="2567"/>
      <c r="D167" s="2567"/>
      <c r="E167" s="2567"/>
      <c r="F167" s="2567"/>
      <c r="G167" s="2567"/>
      <c r="H167" s="2567"/>
      <c r="I167" s="2567"/>
      <c r="J167" s="2567"/>
      <c r="K167" s="2567"/>
      <c r="L167" s="2568"/>
      <c r="M167" s="249"/>
      <c r="N167" s="249"/>
      <c r="O167" s="249"/>
      <c r="P167" s="249"/>
      <c r="Q167" s="249"/>
      <c r="R167" s="249"/>
      <c r="T167" s="1836"/>
      <c r="U167" s="249"/>
      <c r="V167" s="249"/>
      <c r="W167" s="249"/>
      <c r="X167" s="249"/>
      <c r="Y167" s="249"/>
    </row>
    <row r="168" spans="1:25" s="16" customFormat="1">
      <c r="A168" s="25" t="s">
        <v>4025</v>
      </c>
      <c r="B168" s="14">
        <v>45818</v>
      </c>
      <c r="C168" s="14">
        <v>45819</v>
      </c>
      <c r="D168" s="166" t="s">
        <v>6</v>
      </c>
      <c r="E168" s="9">
        <v>21620</v>
      </c>
      <c r="F168" s="9" t="s">
        <v>4889</v>
      </c>
      <c r="G168" s="9">
        <v>1183</v>
      </c>
      <c r="H168" s="9" t="s">
        <v>2034</v>
      </c>
      <c r="I168" s="10">
        <v>15</v>
      </c>
      <c r="J168" s="9"/>
      <c r="K168" s="9"/>
      <c r="L168" s="458"/>
      <c r="S168" s="15"/>
    </row>
    <row r="169" spans="1:25" s="16" customFormat="1">
      <c r="A169" s="25" t="s">
        <v>4025</v>
      </c>
      <c r="B169" s="14">
        <v>45828</v>
      </c>
      <c r="C169" s="14">
        <v>45819</v>
      </c>
      <c r="D169" s="166" t="s">
        <v>6</v>
      </c>
      <c r="E169" s="9">
        <v>21621</v>
      </c>
      <c r="F169" s="9" t="s">
        <v>199</v>
      </c>
      <c r="G169" s="9">
        <v>1183</v>
      </c>
      <c r="H169" s="9" t="s">
        <v>2034</v>
      </c>
      <c r="I169" s="10">
        <v>15</v>
      </c>
      <c r="J169" s="9"/>
      <c r="K169" s="9"/>
      <c r="L169" s="458"/>
      <c r="S169" s="15"/>
    </row>
    <row r="170" spans="1:25" s="16" customFormat="1">
      <c r="A170" s="25" t="s">
        <v>4772</v>
      </c>
      <c r="B170" s="14">
        <v>45814</v>
      </c>
      <c r="C170" s="14">
        <v>45818</v>
      </c>
      <c r="D170" s="166" t="s">
        <v>6</v>
      </c>
      <c r="E170" s="9">
        <v>21658</v>
      </c>
      <c r="F170" s="9" t="s">
        <v>1115</v>
      </c>
      <c r="G170" s="9">
        <v>5791</v>
      </c>
      <c r="H170" s="9" t="s">
        <v>83</v>
      </c>
      <c r="I170" s="10">
        <v>272</v>
      </c>
      <c r="J170" s="9" t="s">
        <v>4910</v>
      </c>
      <c r="K170" s="9"/>
      <c r="L170" s="458"/>
      <c r="S170" s="15"/>
    </row>
    <row r="171" spans="1:25" s="16" customFormat="1">
      <c r="A171" s="25" t="s">
        <v>4772</v>
      </c>
      <c r="B171" s="14">
        <v>45810</v>
      </c>
      <c r="C171" s="14">
        <v>45810</v>
      </c>
      <c r="D171" s="166" t="s">
        <v>6</v>
      </c>
      <c r="E171" s="9">
        <v>21647</v>
      </c>
      <c r="F171" s="9" t="s">
        <v>1115</v>
      </c>
      <c r="G171" s="9">
        <v>5791</v>
      </c>
      <c r="H171" s="9" t="s">
        <v>83</v>
      </c>
      <c r="I171" s="10">
        <v>28</v>
      </c>
      <c r="J171" s="9"/>
      <c r="K171" s="9"/>
      <c r="L171" s="458"/>
      <c r="S171" s="15"/>
    </row>
    <row r="172" spans="1:25" s="6" customFormat="1">
      <c r="A172" s="25" t="s">
        <v>92</v>
      </c>
      <c r="B172" s="14">
        <v>45933</v>
      </c>
      <c r="C172" s="14">
        <v>45818</v>
      </c>
      <c r="D172" s="166" t="s">
        <v>6</v>
      </c>
      <c r="E172" s="9">
        <v>20238</v>
      </c>
      <c r="F172" s="9" t="s">
        <v>1115</v>
      </c>
      <c r="G172" s="9">
        <v>2854</v>
      </c>
      <c r="H172" s="9" t="s">
        <v>930</v>
      </c>
      <c r="I172" s="10" t="s">
        <v>931</v>
      </c>
      <c r="J172" s="9"/>
      <c r="K172" s="9"/>
      <c r="L172" s="458"/>
      <c r="S172"/>
    </row>
    <row r="173" spans="1:25" s="16" customFormat="1">
      <c r="A173" s="25" t="s">
        <v>1604</v>
      </c>
      <c r="B173" s="14">
        <v>45818</v>
      </c>
      <c r="C173" s="14">
        <v>45818</v>
      </c>
      <c r="D173" s="166" t="s">
        <v>6</v>
      </c>
      <c r="E173" s="9">
        <v>21655</v>
      </c>
      <c r="F173" s="9" t="s">
        <v>1221</v>
      </c>
      <c r="G173" s="9">
        <v>2491</v>
      </c>
      <c r="H173" s="9" t="s">
        <v>122</v>
      </c>
      <c r="I173" s="10" t="s">
        <v>1114</v>
      </c>
      <c r="J173" s="9"/>
      <c r="K173" s="9"/>
      <c r="L173" s="458"/>
      <c r="S173" s="15"/>
    </row>
    <row r="174" spans="1:25" s="16" customFormat="1">
      <c r="A174" s="25" t="s">
        <v>4897</v>
      </c>
      <c r="B174" s="14">
        <v>45820</v>
      </c>
      <c r="C174" s="14">
        <v>45824</v>
      </c>
      <c r="D174" s="166" t="s">
        <v>6</v>
      </c>
      <c r="E174" s="9">
        <v>21630</v>
      </c>
      <c r="F174" s="9" t="s">
        <v>40</v>
      </c>
      <c r="G174" s="9">
        <v>5913</v>
      </c>
      <c r="H174" s="9" t="s">
        <v>22</v>
      </c>
      <c r="I174" s="10">
        <v>60</v>
      </c>
      <c r="J174" s="9" t="s">
        <v>1189</v>
      </c>
      <c r="K174" s="9"/>
      <c r="L174" s="458"/>
      <c r="S174" s="15"/>
    </row>
    <row r="175" spans="1:25" s="16" customFormat="1">
      <c r="A175" s="25" t="s">
        <v>4898</v>
      </c>
      <c r="B175" s="14">
        <v>45820</v>
      </c>
      <c r="C175" s="14">
        <v>45824</v>
      </c>
      <c r="D175" s="166" t="s">
        <v>6</v>
      </c>
      <c r="E175" s="9">
        <v>21629</v>
      </c>
      <c r="F175" s="9" t="s">
        <v>40</v>
      </c>
      <c r="G175" s="9">
        <v>5913</v>
      </c>
      <c r="H175" s="9" t="s">
        <v>22</v>
      </c>
      <c r="I175" s="10">
        <v>30</v>
      </c>
      <c r="J175" s="9" t="s">
        <v>1189</v>
      </c>
      <c r="K175" s="9"/>
      <c r="L175" s="458"/>
      <c r="S175" s="15"/>
    </row>
    <row r="176" spans="1:25" s="16" customFormat="1">
      <c r="A176" s="25" t="s">
        <v>82</v>
      </c>
      <c r="B176" s="14"/>
      <c r="C176" s="14"/>
      <c r="D176" s="166" t="s">
        <v>6</v>
      </c>
      <c r="E176" s="9">
        <v>0</v>
      </c>
      <c r="F176" s="9" t="s">
        <v>40</v>
      </c>
      <c r="G176" s="9">
        <v>5913</v>
      </c>
      <c r="H176" s="9" t="s">
        <v>1301</v>
      </c>
      <c r="I176" s="10">
        <v>50</v>
      </c>
      <c r="J176" s="9" t="s">
        <v>1189</v>
      </c>
      <c r="K176" s="9"/>
      <c r="L176" s="458"/>
      <c r="S176" s="15"/>
    </row>
    <row r="177" spans="1:19" s="16" customFormat="1">
      <c r="A177" s="25" t="s">
        <v>3645</v>
      </c>
      <c r="B177" s="14">
        <v>45825</v>
      </c>
      <c r="C177" s="14">
        <v>45824</v>
      </c>
      <c r="D177" s="166" t="s">
        <v>6</v>
      </c>
      <c r="E177" s="9">
        <v>21698</v>
      </c>
      <c r="F177" s="9" t="s">
        <v>1221</v>
      </c>
      <c r="G177" s="9">
        <v>5014</v>
      </c>
      <c r="H177" s="9" t="s">
        <v>822</v>
      </c>
      <c r="I177" s="10">
        <v>50</v>
      </c>
      <c r="J177" s="9"/>
      <c r="K177" s="9"/>
      <c r="L177" s="458"/>
      <c r="S177" s="15"/>
    </row>
    <row r="178" spans="1:19" s="16" customFormat="1">
      <c r="A178" s="25" t="s">
        <v>108</v>
      </c>
      <c r="B178" s="14">
        <v>45824</v>
      </c>
      <c r="C178" s="14">
        <v>45827</v>
      </c>
      <c r="D178" s="166" t="s">
        <v>6</v>
      </c>
      <c r="E178" s="9">
        <v>21710</v>
      </c>
      <c r="F178" s="9" t="s">
        <v>7</v>
      </c>
      <c r="G178" s="9">
        <v>1401</v>
      </c>
      <c r="H178" s="9" t="s">
        <v>65</v>
      </c>
      <c r="I178" s="10">
        <v>14</v>
      </c>
      <c r="J178" s="9"/>
      <c r="K178" s="9"/>
      <c r="L178" s="458"/>
      <c r="S178" s="15"/>
    </row>
    <row r="179" spans="1:19" s="16" customFormat="1">
      <c r="A179" s="25" t="s">
        <v>4369</v>
      </c>
      <c r="B179" s="14">
        <v>45825</v>
      </c>
      <c r="C179" s="14">
        <v>45825</v>
      </c>
      <c r="D179" s="166" t="s">
        <v>6</v>
      </c>
      <c r="E179" s="9">
        <v>21742</v>
      </c>
      <c r="F179" s="9" t="s">
        <v>7</v>
      </c>
      <c r="G179" s="9">
        <v>5513</v>
      </c>
      <c r="H179" s="9" t="s">
        <v>3322</v>
      </c>
      <c r="I179" s="10">
        <v>110</v>
      </c>
      <c r="J179" s="9"/>
      <c r="K179" s="9"/>
      <c r="L179" s="458"/>
      <c r="S179" s="15"/>
    </row>
    <row r="180" spans="1:19" s="1795" customFormat="1">
      <c r="A180" s="25" t="s">
        <v>3947</v>
      </c>
      <c r="B180" s="14">
        <v>45828</v>
      </c>
      <c r="C180" s="14">
        <v>45827</v>
      </c>
      <c r="D180" s="166" t="s">
        <v>6</v>
      </c>
      <c r="E180" s="9">
        <v>21767</v>
      </c>
      <c r="F180" s="9" t="s">
        <v>7</v>
      </c>
      <c r="G180" s="9">
        <v>5684</v>
      </c>
      <c r="H180" s="9" t="s">
        <v>2976</v>
      </c>
      <c r="I180" s="10">
        <v>5</v>
      </c>
      <c r="J180" s="9"/>
      <c r="K180" s="9"/>
      <c r="L180" s="458"/>
      <c r="S180" s="2115"/>
    </row>
    <row r="181" spans="1:19" s="16" customFormat="1">
      <c r="A181" s="25" t="s">
        <v>3058</v>
      </c>
      <c r="B181" s="14">
        <v>45831</v>
      </c>
      <c r="C181" s="14">
        <v>45825</v>
      </c>
      <c r="D181" s="166" t="s">
        <v>6</v>
      </c>
      <c r="E181" s="9">
        <v>21774</v>
      </c>
      <c r="F181" s="9" t="s">
        <v>1221</v>
      </c>
      <c r="G181" s="9">
        <v>4733</v>
      </c>
      <c r="H181" s="9" t="s">
        <v>3112</v>
      </c>
      <c r="I181" s="10">
        <v>30</v>
      </c>
      <c r="J181" s="9"/>
      <c r="K181" s="9"/>
      <c r="L181" s="458"/>
      <c r="S181" s="15"/>
    </row>
    <row r="182" spans="1:19" s="16" customFormat="1">
      <c r="A182" s="25" t="s">
        <v>3717</v>
      </c>
      <c r="B182" s="14">
        <v>45828</v>
      </c>
      <c r="C182" s="14">
        <v>45826</v>
      </c>
      <c r="D182" s="166" t="s">
        <v>6</v>
      </c>
      <c r="E182" s="9">
        <v>21777</v>
      </c>
      <c r="F182" s="9" t="s">
        <v>7</v>
      </c>
      <c r="G182" s="9">
        <v>5125</v>
      </c>
      <c r="H182" s="9" t="s">
        <v>38</v>
      </c>
      <c r="I182" s="10">
        <v>20</v>
      </c>
      <c r="J182" s="9"/>
      <c r="K182" s="9"/>
      <c r="L182" s="458"/>
      <c r="S182" s="15"/>
    </row>
    <row r="183" spans="1:19" s="16" customFormat="1">
      <c r="A183" s="25" t="s">
        <v>156</v>
      </c>
      <c r="B183" s="14">
        <v>45833</v>
      </c>
      <c r="C183" s="14">
        <v>45826</v>
      </c>
      <c r="D183" s="166" t="s">
        <v>6</v>
      </c>
      <c r="E183" s="9">
        <v>21791</v>
      </c>
      <c r="F183" s="9" t="s">
        <v>1115</v>
      </c>
      <c r="G183" s="9">
        <v>343</v>
      </c>
      <c r="H183" s="9" t="s">
        <v>65</v>
      </c>
      <c r="I183" s="10">
        <v>7</v>
      </c>
      <c r="J183" s="9"/>
      <c r="K183" s="9"/>
      <c r="L183" s="458"/>
      <c r="S183" s="15"/>
    </row>
    <row r="184" spans="1:19" s="16" customFormat="1">
      <c r="A184" s="25" t="s">
        <v>3957</v>
      </c>
      <c r="B184" s="14">
        <v>45833</v>
      </c>
      <c r="C184" s="14">
        <v>45832</v>
      </c>
      <c r="D184" s="166" t="s">
        <v>6</v>
      </c>
      <c r="E184" s="9">
        <v>21798</v>
      </c>
      <c r="F184" s="9" t="s">
        <v>4912</v>
      </c>
      <c r="G184" s="9">
        <v>5937</v>
      </c>
      <c r="H184" s="9" t="s">
        <v>26</v>
      </c>
      <c r="I184" s="10">
        <v>2</v>
      </c>
      <c r="J184" s="9"/>
      <c r="K184" s="9"/>
      <c r="L184" s="458"/>
      <c r="S184" s="15"/>
    </row>
    <row r="185" spans="1:19" s="16" customFormat="1">
      <c r="A185" s="25" t="s">
        <v>2133</v>
      </c>
      <c r="B185" s="14">
        <v>45835</v>
      </c>
      <c r="C185" s="14">
        <v>45826</v>
      </c>
      <c r="D185" s="166" t="s">
        <v>6</v>
      </c>
      <c r="E185" s="9">
        <v>21826</v>
      </c>
      <c r="F185" s="9" t="s">
        <v>1115</v>
      </c>
      <c r="G185" s="9">
        <v>3805</v>
      </c>
      <c r="H185" s="9" t="s">
        <v>1639</v>
      </c>
      <c r="I185" s="10">
        <v>36</v>
      </c>
      <c r="J185" s="9"/>
      <c r="K185" s="9"/>
      <c r="L185" s="458"/>
      <c r="S185" s="15"/>
    </row>
    <row r="186" spans="1:19" s="16" customFormat="1">
      <c r="A186" s="25" t="s">
        <v>3957</v>
      </c>
      <c r="B186" s="14">
        <v>45838</v>
      </c>
      <c r="C186" s="14">
        <v>45833</v>
      </c>
      <c r="D186" s="166" t="s">
        <v>6</v>
      </c>
      <c r="E186" s="9">
        <v>21845</v>
      </c>
      <c r="F186" s="9" t="s">
        <v>4912</v>
      </c>
      <c r="G186" s="9">
        <v>5947</v>
      </c>
      <c r="H186" s="9" t="s">
        <v>26</v>
      </c>
      <c r="I186" s="10">
        <v>4</v>
      </c>
      <c r="J186" s="9"/>
      <c r="K186" s="9"/>
      <c r="L186" s="458"/>
      <c r="S186" s="15"/>
    </row>
    <row r="187" spans="1:19" s="16" customFormat="1">
      <c r="A187" s="25" t="s">
        <v>1604</v>
      </c>
      <c r="B187" s="14">
        <v>45838</v>
      </c>
      <c r="C187" s="14">
        <v>45838</v>
      </c>
      <c r="D187" s="166" t="s">
        <v>12</v>
      </c>
      <c r="E187" s="9">
        <v>21840</v>
      </c>
      <c r="F187" s="9" t="s">
        <v>1221</v>
      </c>
      <c r="G187" s="9">
        <v>2491</v>
      </c>
      <c r="H187" s="9" t="s">
        <v>122</v>
      </c>
      <c r="I187" s="10" t="s">
        <v>1092</v>
      </c>
      <c r="J187" s="9"/>
      <c r="K187" s="9"/>
      <c r="L187" s="458"/>
      <c r="S187" s="15"/>
    </row>
    <row r="188" spans="1:19" s="16" customFormat="1">
      <c r="A188" s="25"/>
      <c r="B188" s="14"/>
      <c r="C188" s="14"/>
      <c r="D188" s="166" t="s">
        <v>12</v>
      </c>
      <c r="E188" s="9"/>
      <c r="F188" s="9" t="s">
        <v>1221</v>
      </c>
      <c r="G188" s="9">
        <v>3590</v>
      </c>
      <c r="H188" s="9" t="s">
        <v>47</v>
      </c>
      <c r="I188" s="10" t="s">
        <v>1092</v>
      </c>
      <c r="J188" s="9"/>
      <c r="K188" s="9"/>
      <c r="L188" s="458"/>
      <c r="S188" s="15"/>
    </row>
    <row r="189" spans="1:19" s="16" customFormat="1">
      <c r="A189" s="25" t="s">
        <v>1604</v>
      </c>
      <c r="B189" s="14">
        <v>45868</v>
      </c>
      <c r="C189" s="14">
        <v>45838</v>
      </c>
      <c r="D189" s="166" t="s">
        <v>12</v>
      </c>
      <c r="E189" s="9">
        <v>21880</v>
      </c>
      <c r="F189" s="9" t="s">
        <v>7</v>
      </c>
      <c r="G189" s="9">
        <v>1169</v>
      </c>
      <c r="H189" s="9" t="s">
        <v>530</v>
      </c>
      <c r="I189" s="10">
        <v>5</v>
      </c>
      <c r="J189" s="9"/>
      <c r="K189" s="9"/>
      <c r="L189" s="458"/>
      <c r="S189" s="15"/>
    </row>
    <row r="190" spans="1:19" s="16" customFormat="1">
      <c r="A190" s="234" t="s">
        <v>845</v>
      </c>
      <c r="B190" s="1885">
        <v>45845</v>
      </c>
      <c r="C190" s="1885"/>
      <c r="D190" s="2059"/>
      <c r="E190" s="24">
        <v>21904</v>
      </c>
      <c r="F190" s="24" t="s">
        <v>7</v>
      </c>
      <c r="G190" s="24">
        <v>1491</v>
      </c>
      <c r="H190" s="24" t="s">
        <v>678</v>
      </c>
      <c r="I190" s="1048">
        <v>150</v>
      </c>
      <c r="J190" s="24"/>
      <c r="K190" s="24"/>
      <c r="L190" s="461"/>
      <c r="S190" s="15"/>
    </row>
    <row r="191" spans="1:19" s="16" customFormat="1">
      <c r="A191" s="234" t="s">
        <v>816</v>
      </c>
      <c r="B191" s="1885">
        <v>45845</v>
      </c>
      <c r="C191" s="1885"/>
      <c r="D191" s="2059"/>
      <c r="E191" s="24">
        <v>21921</v>
      </c>
      <c r="F191" s="24" t="s">
        <v>7</v>
      </c>
      <c r="G191" s="24">
        <v>2775</v>
      </c>
      <c r="H191" s="24" t="s">
        <v>26</v>
      </c>
      <c r="I191" s="1048">
        <v>20</v>
      </c>
      <c r="J191" s="24"/>
      <c r="K191" s="24"/>
      <c r="L191" s="461"/>
      <c r="S191" s="15"/>
    </row>
    <row r="192" spans="1:19" s="16" customFormat="1">
      <c r="A192" s="234"/>
      <c r="B192" s="1885"/>
      <c r="C192" s="1885"/>
      <c r="D192" s="2059"/>
      <c r="E192" s="24"/>
      <c r="F192" s="24"/>
      <c r="G192" s="24"/>
      <c r="H192" s="24"/>
      <c r="I192" s="1048"/>
      <c r="J192" s="24"/>
      <c r="K192" s="24"/>
      <c r="L192" s="461"/>
      <c r="S192" s="15"/>
    </row>
    <row r="193" spans="1:19" s="16" customFormat="1">
      <c r="A193" s="234"/>
      <c r="B193" s="1885"/>
      <c r="C193" s="1885"/>
      <c r="D193" s="2059"/>
      <c r="E193" s="24"/>
      <c r="F193" s="24"/>
      <c r="G193" s="24"/>
      <c r="H193" s="24"/>
      <c r="I193" s="1048"/>
      <c r="J193" s="24"/>
      <c r="K193" s="24"/>
      <c r="L193" s="461"/>
      <c r="S193" s="15"/>
    </row>
    <row r="194" spans="1:19" s="16" customFormat="1">
      <c r="A194" s="234"/>
      <c r="B194" s="1885"/>
      <c r="C194" s="1885"/>
      <c r="D194" s="2059"/>
      <c r="E194" s="24"/>
      <c r="F194" s="24"/>
      <c r="G194" s="24"/>
      <c r="H194" s="24"/>
      <c r="I194" s="1048"/>
      <c r="J194" s="24"/>
      <c r="K194" s="24"/>
      <c r="L194" s="461"/>
      <c r="S194" s="15"/>
    </row>
    <row r="195" spans="1:19" s="16" customFormat="1">
      <c r="A195" s="234"/>
      <c r="B195" s="1885"/>
      <c r="C195" s="1885"/>
      <c r="D195" s="2059"/>
      <c r="E195" s="24"/>
      <c r="F195" s="24"/>
      <c r="G195" s="24"/>
      <c r="H195" s="24"/>
      <c r="I195" s="1048"/>
      <c r="J195" s="24"/>
      <c r="K195" s="24"/>
      <c r="L195" s="461"/>
      <c r="S195" s="15"/>
    </row>
    <row r="196" spans="1:19" s="16" customFormat="1">
      <c r="A196" s="234"/>
      <c r="B196" s="1885"/>
      <c r="C196" s="1885"/>
      <c r="D196" s="2059"/>
      <c r="E196" s="24"/>
      <c r="F196" s="24"/>
      <c r="G196" s="24"/>
      <c r="H196" s="24"/>
      <c r="I196" s="1048"/>
      <c r="J196" s="24"/>
      <c r="K196" s="24"/>
      <c r="L196" s="461"/>
      <c r="S196" s="15"/>
    </row>
    <row r="197" spans="1:19" s="6" customFormat="1">
      <c r="A197" s="234"/>
      <c r="B197" s="1885"/>
      <c r="C197" s="24"/>
      <c r="D197" s="2059"/>
      <c r="E197" s="24"/>
      <c r="F197" s="24"/>
      <c r="G197" s="24"/>
      <c r="H197" s="24"/>
      <c r="I197" s="1048"/>
      <c r="J197" s="24"/>
      <c r="K197" s="24"/>
      <c r="L197" s="461"/>
      <c r="S197"/>
    </row>
    <row r="198" spans="1:19" s="6" customFormat="1" ht="15">
      <c r="A198" s="2464" t="e">
        <f>SUM(#REF!)</f>
        <v>#REF!</v>
      </c>
      <c r="B198" s="2465"/>
      <c r="C198" s="2465"/>
      <c r="D198" s="2465"/>
      <c r="E198" s="2465"/>
      <c r="F198" s="2465"/>
      <c r="G198" s="2465"/>
      <c r="H198" s="2465"/>
      <c r="I198" s="2465"/>
      <c r="J198" s="2465"/>
      <c r="K198" s="2465"/>
      <c r="L198" s="2466"/>
      <c r="S198"/>
    </row>
    <row r="199" spans="1:19" s="6" customFormat="1" ht="18.75">
      <c r="A199" s="2558" t="s">
        <v>4155</v>
      </c>
      <c r="B199" s="2559"/>
      <c r="C199" s="2559"/>
      <c r="D199" s="2559"/>
      <c r="E199" s="2559"/>
      <c r="F199" s="2559"/>
      <c r="G199" s="2559"/>
      <c r="H199" s="2559"/>
      <c r="I199" s="2559"/>
      <c r="J199" s="2559"/>
      <c r="K199" s="2559"/>
      <c r="L199" s="2560"/>
      <c r="S199"/>
    </row>
    <row r="200" spans="1:19" s="1795" customFormat="1">
      <c r="A200" s="25" t="s">
        <v>86</v>
      </c>
      <c r="B200" s="14">
        <v>45811</v>
      </c>
      <c r="C200" s="14">
        <v>45811</v>
      </c>
      <c r="D200" s="166" t="s">
        <v>6</v>
      </c>
      <c r="E200" s="9">
        <v>21623</v>
      </c>
      <c r="F200" s="9" t="s">
        <v>1221</v>
      </c>
      <c r="G200" s="9">
        <v>1712</v>
      </c>
      <c r="H200" s="9" t="s">
        <v>19</v>
      </c>
      <c r="I200" s="10">
        <v>6</v>
      </c>
      <c r="J200" s="9"/>
      <c r="K200" s="9"/>
      <c r="L200" s="458"/>
      <c r="S200" s="2115"/>
    </row>
    <row r="201" spans="1:19" s="1795" customFormat="1">
      <c r="A201" s="25" t="s">
        <v>2310</v>
      </c>
      <c r="B201" s="14">
        <v>45811</v>
      </c>
      <c r="C201" s="14">
        <v>45811</v>
      </c>
      <c r="D201" s="166" t="s">
        <v>6</v>
      </c>
      <c r="E201" s="9">
        <v>21633</v>
      </c>
      <c r="F201" s="9" t="s">
        <v>2351</v>
      </c>
      <c r="G201" s="9">
        <v>2468</v>
      </c>
      <c r="H201" s="9" t="s">
        <v>63</v>
      </c>
      <c r="I201" s="10">
        <v>1</v>
      </c>
      <c r="J201" s="9"/>
      <c r="K201" s="9"/>
      <c r="L201" s="458"/>
      <c r="S201" s="2115"/>
    </row>
    <row r="202" spans="1:19" s="1795" customFormat="1">
      <c r="A202" s="25"/>
      <c r="B202" s="14"/>
      <c r="C202" s="9"/>
      <c r="D202" s="166" t="s">
        <v>6</v>
      </c>
      <c r="E202" s="9"/>
      <c r="F202" s="9" t="s">
        <v>2351</v>
      </c>
      <c r="G202" s="9">
        <v>4327</v>
      </c>
      <c r="H202" s="9" t="s">
        <v>30</v>
      </c>
      <c r="I202" s="10" t="s">
        <v>1018</v>
      </c>
      <c r="J202" s="9"/>
      <c r="K202" s="9"/>
      <c r="L202" s="458"/>
      <c r="S202" s="2115"/>
    </row>
    <row r="203" spans="1:19" s="1795" customFormat="1">
      <c r="A203" s="25" t="s">
        <v>4093</v>
      </c>
      <c r="B203" s="14">
        <v>45814</v>
      </c>
      <c r="C203" s="14">
        <v>45812</v>
      </c>
      <c r="D203" s="166" t="s">
        <v>6</v>
      </c>
      <c r="E203" s="9">
        <v>21648</v>
      </c>
      <c r="F203" s="9" t="s">
        <v>1115</v>
      </c>
      <c r="G203" s="9">
        <v>5295</v>
      </c>
      <c r="H203" s="9" t="s">
        <v>57</v>
      </c>
      <c r="I203" s="10">
        <v>150</v>
      </c>
      <c r="J203" s="9"/>
      <c r="K203" s="9"/>
      <c r="L203" s="458"/>
      <c r="S203" s="2115"/>
    </row>
    <row r="204" spans="1:19" s="1795" customFormat="1">
      <c r="A204" s="25" t="s">
        <v>3128</v>
      </c>
      <c r="B204" s="14">
        <v>45825</v>
      </c>
      <c r="C204" s="14">
        <v>45825</v>
      </c>
      <c r="D204" s="166" t="s">
        <v>6</v>
      </c>
      <c r="E204" s="9">
        <v>21600</v>
      </c>
      <c r="F204" s="9" t="s">
        <v>1221</v>
      </c>
      <c r="G204" s="9">
        <v>5198</v>
      </c>
      <c r="H204" s="9" t="s">
        <v>955</v>
      </c>
      <c r="I204" s="10">
        <v>100</v>
      </c>
      <c r="J204" s="9"/>
      <c r="K204" s="9" t="s">
        <v>4885</v>
      </c>
      <c r="L204" s="458" t="s">
        <v>4575</v>
      </c>
      <c r="S204" s="2115"/>
    </row>
    <row r="205" spans="1:19" s="1795" customFormat="1">
      <c r="A205" s="25" t="s">
        <v>4048</v>
      </c>
      <c r="B205" s="14">
        <v>45817</v>
      </c>
      <c r="C205" s="14">
        <v>45818</v>
      </c>
      <c r="D205" s="166" t="s">
        <v>6</v>
      </c>
      <c r="E205" s="9">
        <v>21662</v>
      </c>
      <c r="F205" s="9" t="s">
        <v>1115</v>
      </c>
      <c r="G205" s="9">
        <v>5235</v>
      </c>
      <c r="H205" s="9" t="s">
        <v>4049</v>
      </c>
      <c r="I205" s="10">
        <v>60</v>
      </c>
      <c r="J205" s="9" t="s">
        <v>4356</v>
      </c>
      <c r="K205" s="9"/>
      <c r="L205" s="458"/>
      <c r="S205" s="2115"/>
    </row>
    <row r="206" spans="1:19" s="1795" customFormat="1">
      <c r="A206" s="25" t="s">
        <v>529</v>
      </c>
      <c r="B206" s="14">
        <v>45814</v>
      </c>
      <c r="C206" s="14">
        <v>45814</v>
      </c>
      <c r="D206" s="166" t="s">
        <v>6</v>
      </c>
      <c r="E206" s="9">
        <v>21669</v>
      </c>
      <c r="F206" s="9" t="s">
        <v>453</v>
      </c>
      <c r="G206" s="9">
        <v>5845</v>
      </c>
      <c r="H206" s="9" t="s">
        <v>47</v>
      </c>
      <c r="I206" s="10">
        <v>2</v>
      </c>
      <c r="J206" s="9"/>
      <c r="K206" s="9"/>
      <c r="L206" s="458"/>
      <c r="S206" s="2115"/>
    </row>
    <row r="207" spans="1:19" s="1795" customFormat="1">
      <c r="A207" s="25"/>
      <c r="B207" s="14"/>
      <c r="C207" s="9"/>
      <c r="D207" s="166" t="s">
        <v>6</v>
      </c>
      <c r="E207" s="9"/>
      <c r="F207" s="9" t="s">
        <v>69</v>
      </c>
      <c r="G207" s="9">
        <v>5847</v>
      </c>
      <c r="H207" s="9" t="s">
        <v>47</v>
      </c>
      <c r="I207" s="10">
        <v>5</v>
      </c>
      <c r="J207" s="9"/>
      <c r="K207" s="9"/>
      <c r="L207" s="458"/>
      <c r="S207" s="2115"/>
    </row>
    <row r="208" spans="1:19" s="1795" customFormat="1">
      <c r="A208" s="25"/>
      <c r="B208" s="14"/>
      <c r="C208" s="9"/>
      <c r="D208" s="166" t="s">
        <v>6</v>
      </c>
      <c r="E208" s="9"/>
      <c r="F208" s="9" t="s">
        <v>7</v>
      </c>
      <c r="G208" s="9">
        <v>5846</v>
      </c>
      <c r="H208" s="9" t="s">
        <v>47</v>
      </c>
      <c r="I208" s="10">
        <v>15</v>
      </c>
      <c r="J208" s="9"/>
      <c r="K208" s="9"/>
      <c r="L208" s="458"/>
      <c r="S208" s="2115"/>
    </row>
    <row r="209" spans="1:19" s="1795" customFormat="1">
      <c r="A209" s="25"/>
      <c r="B209" s="14"/>
      <c r="C209" s="9"/>
      <c r="D209" s="166" t="s">
        <v>6</v>
      </c>
      <c r="E209" s="9"/>
      <c r="F209" s="9" t="s">
        <v>153</v>
      </c>
      <c r="G209" s="9">
        <v>5848</v>
      </c>
      <c r="H209" s="9" t="s">
        <v>47</v>
      </c>
      <c r="I209" s="10">
        <v>30</v>
      </c>
      <c r="J209" s="9"/>
      <c r="K209" s="9"/>
      <c r="L209" s="458"/>
      <c r="S209" s="2115"/>
    </row>
    <row r="210" spans="1:19" s="1795" customFormat="1">
      <c r="A210" s="25" t="s">
        <v>1604</v>
      </c>
      <c r="B210" s="14">
        <v>45818</v>
      </c>
      <c r="C210" s="14">
        <v>45818</v>
      </c>
      <c r="D210" s="166" t="s">
        <v>6</v>
      </c>
      <c r="E210" s="9">
        <v>21655</v>
      </c>
      <c r="F210" s="9" t="s">
        <v>1221</v>
      </c>
      <c r="G210" s="9">
        <v>3590</v>
      </c>
      <c r="H210" s="9" t="s">
        <v>47</v>
      </c>
      <c r="I210" s="10">
        <v>2</v>
      </c>
      <c r="J210" s="9"/>
      <c r="K210" s="9"/>
      <c r="L210" s="458"/>
      <c r="S210" s="2115"/>
    </row>
    <row r="211" spans="1:19" s="1795" customFormat="1">
      <c r="A211" s="25" t="s">
        <v>68</v>
      </c>
      <c r="B211" s="14">
        <v>45819</v>
      </c>
      <c r="C211" s="14">
        <v>45813</v>
      </c>
      <c r="D211" s="166" t="s">
        <v>6</v>
      </c>
      <c r="E211" s="9">
        <v>21665</v>
      </c>
      <c r="F211" s="9" t="s">
        <v>1115</v>
      </c>
      <c r="G211" s="9">
        <v>1960</v>
      </c>
      <c r="H211" s="9" t="s">
        <v>13</v>
      </c>
      <c r="I211" s="10">
        <v>51</v>
      </c>
      <c r="J211" s="9"/>
      <c r="K211" s="9"/>
      <c r="L211" s="458"/>
      <c r="S211" s="2115"/>
    </row>
    <row r="212" spans="1:19" s="1795" customFormat="1">
      <c r="A212" s="25" t="s">
        <v>3295</v>
      </c>
      <c r="B212" s="14">
        <v>45832</v>
      </c>
      <c r="C212" s="14">
        <v>45818</v>
      </c>
      <c r="D212" s="166" t="s">
        <v>6</v>
      </c>
      <c r="E212" s="9">
        <v>21666</v>
      </c>
      <c r="F212" s="9" t="s">
        <v>2351</v>
      </c>
      <c r="G212" s="9">
        <v>4811</v>
      </c>
      <c r="H212" s="9" t="s">
        <v>22</v>
      </c>
      <c r="I212" s="10">
        <v>5</v>
      </c>
      <c r="J212" s="9"/>
      <c r="K212" s="9"/>
      <c r="L212" s="458"/>
      <c r="S212" s="2115"/>
    </row>
    <row r="213" spans="1:19" s="1795" customFormat="1">
      <c r="A213" s="25" t="s">
        <v>4896</v>
      </c>
      <c r="B213" s="14">
        <v>45820</v>
      </c>
      <c r="C213" s="14">
        <v>45813</v>
      </c>
      <c r="D213" s="166" t="s">
        <v>6</v>
      </c>
      <c r="E213" s="9">
        <v>21674</v>
      </c>
      <c r="F213" s="9" t="s">
        <v>1221</v>
      </c>
      <c r="G213" s="9">
        <v>5198</v>
      </c>
      <c r="H213" s="9" t="s">
        <v>955</v>
      </c>
      <c r="I213" s="10">
        <v>1</v>
      </c>
      <c r="J213" s="9"/>
      <c r="K213" s="9"/>
      <c r="L213" s="458"/>
      <c r="S213" s="2115"/>
    </row>
    <row r="214" spans="1:19" s="1795" customFormat="1">
      <c r="A214" s="25" t="s">
        <v>1256</v>
      </c>
      <c r="B214" s="14">
        <v>45820</v>
      </c>
      <c r="C214" s="14">
        <v>45813</v>
      </c>
      <c r="D214" s="166" t="s">
        <v>6</v>
      </c>
      <c r="E214" s="9">
        <v>21678</v>
      </c>
      <c r="F214" s="9" t="s">
        <v>40</v>
      </c>
      <c r="G214" s="9">
        <v>3508</v>
      </c>
      <c r="H214" s="9" t="s">
        <v>36</v>
      </c>
      <c r="I214" s="10">
        <v>4</v>
      </c>
      <c r="J214" s="9"/>
      <c r="K214" s="9"/>
      <c r="L214" s="458"/>
      <c r="S214" s="2115"/>
    </row>
    <row r="215" spans="1:19" s="1795" customFormat="1">
      <c r="A215" s="25"/>
      <c r="B215" s="14"/>
      <c r="C215" s="9"/>
      <c r="D215" s="166" t="s">
        <v>6</v>
      </c>
      <c r="E215" s="9"/>
      <c r="F215" s="9" t="s">
        <v>40</v>
      </c>
      <c r="G215" s="9">
        <v>2051</v>
      </c>
      <c r="H215" s="9" t="s">
        <v>5</v>
      </c>
      <c r="I215" s="10">
        <v>4</v>
      </c>
      <c r="J215" s="9"/>
      <c r="K215" s="9"/>
      <c r="L215" s="458"/>
      <c r="S215" s="2115"/>
    </row>
    <row r="216" spans="1:19" s="1795" customFormat="1">
      <c r="A216" s="25" t="s">
        <v>1198</v>
      </c>
      <c r="B216" s="14">
        <v>45820</v>
      </c>
      <c r="C216" s="9"/>
      <c r="D216" s="166" t="s">
        <v>2497</v>
      </c>
      <c r="E216" s="9">
        <v>21679</v>
      </c>
      <c r="F216" s="9" t="s">
        <v>1221</v>
      </c>
      <c r="G216" s="9">
        <v>2908</v>
      </c>
      <c r="H216" s="9" t="s">
        <v>22</v>
      </c>
      <c r="I216" s="10">
        <v>10</v>
      </c>
      <c r="J216" s="9"/>
      <c r="K216" s="9"/>
      <c r="L216" s="458"/>
      <c r="S216" s="2115"/>
    </row>
    <row r="217" spans="1:19" s="1795" customFormat="1">
      <c r="A217" s="25" t="s">
        <v>274</v>
      </c>
      <c r="B217" s="14">
        <v>45821</v>
      </c>
      <c r="C217" s="14">
        <v>45813</v>
      </c>
      <c r="D217" s="166" t="s">
        <v>6</v>
      </c>
      <c r="E217" s="9">
        <v>21681</v>
      </c>
      <c r="F217" s="9" t="s">
        <v>7</v>
      </c>
      <c r="G217" s="9">
        <v>3256</v>
      </c>
      <c r="H217" s="9" t="s">
        <v>5</v>
      </c>
      <c r="I217" s="10">
        <v>6</v>
      </c>
      <c r="J217" s="9"/>
      <c r="K217" s="9"/>
      <c r="L217" s="458"/>
      <c r="S217" s="2115"/>
    </row>
    <row r="218" spans="1:19" s="1795" customFormat="1">
      <c r="A218" s="25" t="s">
        <v>4193</v>
      </c>
      <c r="B218" s="14">
        <v>45821</v>
      </c>
      <c r="C218" s="14">
        <v>45813</v>
      </c>
      <c r="D218" s="166" t="s">
        <v>6</v>
      </c>
      <c r="E218" s="9">
        <v>21683</v>
      </c>
      <c r="F218" s="9" t="s">
        <v>1115</v>
      </c>
      <c r="G218" s="9">
        <v>1087</v>
      </c>
      <c r="H218" s="9" t="s">
        <v>46</v>
      </c>
      <c r="I218" s="10">
        <v>30</v>
      </c>
      <c r="J218" s="9"/>
      <c r="K218" s="9"/>
      <c r="L218" s="458"/>
      <c r="S218" s="2115"/>
    </row>
    <row r="219" spans="1:19" s="1795" customFormat="1">
      <c r="A219" s="25"/>
      <c r="B219" s="14"/>
      <c r="C219" s="9"/>
      <c r="D219" s="166" t="s">
        <v>6</v>
      </c>
      <c r="E219" s="9"/>
      <c r="F219" s="9" t="s">
        <v>1115</v>
      </c>
      <c r="G219" s="9">
        <v>2825</v>
      </c>
      <c r="H219" s="9" t="s">
        <v>207</v>
      </c>
      <c r="I219" s="10">
        <v>3</v>
      </c>
      <c r="J219" s="9"/>
      <c r="K219" s="9"/>
      <c r="L219" s="458"/>
      <c r="S219" s="2115"/>
    </row>
    <row r="220" spans="1:19" s="1795" customFormat="1">
      <c r="A220" s="25" t="s">
        <v>2490</v>
      </c>
      <c r="B220" s="14">
        <v>45838</v>
      </c>
      <c r="C220" s="14">
        <v>45818</v>
      </c>
      <c r="D220" s="166" t="s">
        <v>6</v>
      </c>
      <c r="E220" s="9">
        <v>21692</v>
      </c>
      <c r="F220" s="9" t="s">
        <v>1221</v>
      </c>
      <c r="G220" s="9">
        <v>5891</v>
      </c>
      <c r="H220" s="9" t="s">
        <v>17</v>
      </c>
      <c r="I220" s="10">
        <v>10</v>
      </c>
      <c r="J220" s="9"/>
      <c r="K220" s="9"/>
      <c r="L220" s="458"/>
      <c r="S220" s="2115"/>
    </row>
    <row r="221" spans="1:19" s="1795" customFormat="1">
      <c r="A221" s="25" t="s">
        <v>425</v>
      </c>
      <c r="B221" s="14">
        <v>45820</v>
      </c>
      <c r="C221" s="14">
        <v>45813</v>
      </c>
      <c r="D221" s="166" t="s">
        <v>6</v>
      </c>
      <c r="E221" s="9">
        <v>21686</v>
      </c>
      <c r="F221" s="9" t="s">
        <v>7</v>
      </c>
      <c r="G221" s="9">
        <v>1483</v>
      </c>
      <c r="H221" s="9" t="s">
        <v>5</v>
      </c>
      <c r="I221" s="10">
        <v>10</v>
      </c>
      <c r="J221" s="9"/>
      <c r="K221" s="9"/>
      <c r="L221" s="458"/>
      <c r="S221" s="2115"/>
    </row>
    <row r="222" spans="1:19" s="1795" customFormat="1">
      <c r="A222" s="25" t="s">
        <v>3001</v>
      </c>
      <c r="B222" s="14">
        <v>45819</v>
      </c>
      <c r="C222" s="14">
        <v>45819</v>
      </c>
      <c r="D222" s="166" t="s">
        <v>6</v>
      </c>
      <c r="E222" s="9">
        <v>21703</v>
      </c>
      <c r="F222" s="9" t="s">
        <v>1115</v>
      </c>
      <c r="G222" s="9">
        <v>4768</v>
      </c>
      <c r="H222" s="9" t="s">
        <v>62</v>
      </c>
      <c r="I222" s="10">
        <v>200</v>
      </c>
      <c r="J222" s="9"/>
      <c r="K222" s="9"/>
      <c r="L222" s="458"/>
      <c r="S222" s="2115"/>
    </row>
    <row r="223" spans="1:19" s="1795" customFormat="1">
      <c r="A223" s="25" t="s">
        <v>134</v>
      </c>
      <c r="B223" s="14">
        <v>45824</v>
      </c>
      <c r="C223" s="9"/>
      <c r="D223" s="166" t="s">
        <v>2497</v>
      </c>
      <c r="E223" s="9">
        <v>21705</v>
      </c>
      <c r="F223" s="9" t="s">
        <v>1221</v>
      </c>
      <c r="G223" s="9">
        <v>2581</v>
      </c>
      <c r="H223" s="9" t="s">
        <v>21</v>
      </c>
      <c r="I223" s="10">
        <v>3</v>
      </c>
      <c r="J223" s="9"/>
      <c r="K223" s="9"/>
      <c r="L223" s="458"/>
      <c r="S223" s="2115"/>
    </row>
    <row r="224" spans="1:19" s="1795" customFormat="1">
      <c r="A224" s="25" t="s">
        <v>3957</v>
      </c>
      <c r="B224" s="14">
        <v>45824</v>
      </c>
      <c r="C224" s="14">
        <v>45819</v>
      </c>
      <c r="D224" s="166" t="s">
        <v>6</v>
      </c>
      <c r="E224" s="9">
        <v>21706</v>
      </c>
      <c r="F224" s="9" t="s">
        <v>7</v>
      </c>
      <c r="G224" s="9">
        <v>3917</v>
      </c>
      <c r="H224" s="9" t="s">
        <v>127</v>
      </c>
      <c r="I224" s="10">
        <v>5</v>
      </c>
      <c r="J224" s="9"/>
      <c r="K224" s="9"/>
      <c r="L224" s="458"/>
      <c r="S224" s="2115"/>
    </row>
    <row r="225" spans="1:19" s="1795" customFormat="1">
      <c r="A225" s="25"/>
      <c r="B225" s="14"/>
      <c r="C225" s="9"/>
      <c r="D225" s="166" t="s">
        <v>6</v>
      </c>
      <c r="E225" s="9"/>
      <c r="F225" s="9" t="s">
        <v>7</v>
      </c>
      <c r="G225" s="9">
        <v>5886</v>
      </c>
      <c r="H225" s="9" t="s">
        <v>382</v>
      </c>
      <c r="I225" s="10">
        <v>5</v>
      </c>
      <c r="J225" s="9"/>
      <c r="K225" s="9"/>
      <c r="L225" s="458"/>
      <c r="S225" s="2115"/>
    </row>
    <row r="226" spans="1:19" s="1795" customFormat="1">
      <c r="A226" s="25" t="s">
        <v>108</v>
      </c>
      <c r="B226" s="14">
        <v>45824</v>
      </c>
      <c r="C226" s="14">
        <v>45827</v>
      </c>
      <c r="D226" s="166" t="s">
        <v>6</v>
      </c>
      <c r="E226" s="9">
        <v>21710</v>
      </c>
      <c r="F226" s="9" t="s">
        <v>7</v>
      </c>
      <c r="G226" s="9">
        <v>1157</v>
      </c>
      <c r="H226" s="9" t="s">
        <v>3378</v>
      </c>
      <c r="I226" s="10">
        <v>5</v>
      </c>
      <c r="J226" s="9" t="s">
        <v>991</v>
      </c>
      <c r="K226" s="9"/>
      <c r="L226" s="458"/>
      <c r="S226" s="2115"/>
    </row>
    <row r="227" spans="1:19" s="1795" customFormat="1">
      <c r="A227" s="25"/>
      <c r="B227" s="14"/>
      <c r="C227" s="9"/>
      <c r="D227" s="166" t="s">
        <v>6</v>
      </c>
      <c r="E227" s="9"/>
      <c r="F227" s="9" t="s">
        <v>1115</v>
      </c>
      <c r="G227" s="9">
        <v>838</v>
      </c>
      <c r="H227" s="9" t="s">
        <v>3800</v>
      </c>
      <c r="I227" s="10">
        <v>3</v>
      </c>
      <c r="J227" s="9"/>
      <c r="K227" s="9"/>
      <c r="L227" s="458"/>
      <c r="S227" s="2115"/>
    </row>
    <row r="228" spans="1:19" s="1795" customFormat="1">
      <c r="A228" s="25" t="s">
        <v>2490</v>
      </c>
      <c r="B228" s="14">
        <v>45818</v>
      </c>
      <c r="C228" s="14">
        <v>45818</v>
      </c>
      <c r="D228" s="166" t="s">
        <v>6</v>
      </c>
      <c r="E228" s="9">
        <v>21711</v>
      </c>
      <c r="F228" s="9" t="s">
        <v>4071</v>
      </c>
      <c r="G228" s="9">
        <v>4436</v>
      </c>
      <c r="H228" s="9" t="s">
        <v>17</v>
      </c>
      <c r="I228" s="10">
        <v>20</v>
      </c>
      <c r="J228" s="9"/>
      <c r="K228" s="9"/>
      <c r="L228" s="458"/>
      <c r="S228" s="2115"/>
    </row>
    <row r="229" spans="1:19" s="1795" customFormat="1">
      <c r="A229" s="25" t="s">
        <v>779</v>
      </c>
      <c r="B229" s="14">
        <v>45824</v>
      </c>
      <c r="C229" s="14">
        <v>45819</v>
      </c>
      <c r="D229" s="166" t="s">
        <v>6</v>
      </c>
      <c r="E229" s="9">
        <v>21712</v>
      </c>
      <c r="F229" s="9" t="s">
        <v>1115</v>
      </c>
      <c r="G229" s="9">
        <v>753</v>
      </c>
      <c r="H229" s="9" t="s">
        <v>47</v>
      </c>
      <c r="I229" s="10" t="s">
        <v>1004</v>
      </c>
      <c r="J229" s="9"/>
      <c r="K229" s="9"/>
      <c r="L229" s="458"/>
      <c r="S229" s="2115"/>
    </row>
    <row r="230" spans="1:19" s="1795" customFormat="1">
      <c r="A230" s="25" t="s">
        <v>601</v>
      </c>
      <c r="B230" s="14">
        <v>45824</v>
      </c>
      <c r="C230" s="14">
        <v>45819</v>
      </c>
      <c r="D230" s="166" t="s">
        <v>6</v>
      </c>
      <c r="E230" s="9">
        <v>21713</v>
      </c>
      <c r="F230" s="9" t="s">
        <v>1115</v>
      </c>
      <c r="G230" s="9">
        <v>1126</v>
      </c>
      <c r="H230" s="9" t="s">
        <v>57</v>
      </c>
      <c r="I230" s="10">
        <v>12</v>
      </c>
      <c r="J230" s="9"/>
      <c r="K230" s="9"/>
      <c r="L230" s="458"/>
      <c r="S230" s="2115"/>
    </row>
    <row r="231" spans="1:19" s="1795" customFormat="1">
      <c r="A231" s="25" t="s">
        <v>2099</v>
      </c>
      <c r="B231" s="14">
        <v>45827</v>
      </c>
      <c r="C231" s="14">
        <v>45826</v>
      </c>
      <c r="D231" s="166" t="s">
        <v>6</v>
      </c>
      <c r="E231" s="9">
        <v>21716</v>
      </c>
      <c r="F231" s="9" t="s">
        <v>2351</v>
      </c>
      <c r="G231" s="9">
        <v>2329</v>
      </c>
      <c r="H231" s="9" t="s">
        <v>53</v>
      </c>
      <c r="I231" s="10" t="s">
        <v>4536</v>
      </c>
      <c r="J231" s="9"/>
      <c r="K231" s="9"/>
      <c r="L231" s="458"/>
      <c r="S231" s="2115"/>
    </row>
    <row r="232" spans="1:19" s="1795" customFormat="1">
      <c r="A232" s="25" t="s">
        <v>2374</v>
      </c>
      <c r="B232" s="14">
        <v>45820</v>
      </c>
      <c r="C232" s="9"/>
      <c r="D232" s="166" t="s">
        <v>2497</v>
      </c>
      <c r="E232" s="9">
        <v>21723</v>
      </c>
      <c r="F232" s="9" t="s">
        <v>1221</v>
      </c>
      <c r="G232" s="9">
        <v>4375</v>
      </c>
      <c r="H232" s="9" t="s">
        <v>31</v>
      </c>
      <c r="I232" s="10">
        <v>100</v>
      </c>
      <c r="J232" s="9"/>
      <c r="K232" s="9"/>
      <c r="L232" s="458"/>
      <c r="S232" s="2115"/>
    </row>
    <row r="233" spans="1:19" s="1795" customFormat="1">
      <c r="A233" s="25" t="s">
        <v>2549</v>
      </c>
      <c r="B233" s="14">
        <v>45825</v>
      </c>
      <c r="C233" s="9"/>
      <c r="D233" s="166" t="s">
        <v>2497</v>
      </c>
      <c r="E233" s="9">
        <v>21729</v>
      </c>
      <c r="F233" s="9" t="s">
        <v>1221</v>
      </c>
      <c r="G233" s="9">
        <v>3314</v>
      </c>
      <c r="H233" s="9" t="s">
        <v>5</v>
      </c>
      <c r="I233" s="10">
        <v>5</v>
      </c>
      <c r="J233" s="9"/>
      <c r="K233" s="9"/>
      <c r="L233" s="458"/>
      <c r="S233" s="2115"/>
    </row>
    <row r="234" spans="1:19" s="1795" customFormat="1">
      <c r="A234" s="25" t="s">
        <v>4600</v>
      </c>
      <c r="B234" s="14">
        <v>45825</v>
      </c>
      <c r="C234" s="14">
        <v>45824</v>
      </c>
      <c r="D234" s="166" t="s">
        <v>6</v>
      </c>
      <c r="E234" s="9">
        <v>21736</v>
      </c>
      <c r="F234" s="9" t="s">
        <v>1221</v>
      </c>
      <c r="G234" s="9">
        <v>5669</v>
      </c>
      <c r="H234" s="9" t="s">
        <v>47</v>
      </c>
      <c r="I234" s="10" t="s">
        <v>900</v>
      </c>
      <c r="J234" s="9"/>
      <c r="K234" s="9"/>
      <c r="L234" s="458"/>
      <c r="S234" s="2115"/>
    </row>
    <row r="235" spans="1:19" s="1795" customFormat="1">
      <c r="A235" s="25" t="s">
        <v>2883</v>
      </c>
      <c r="B235" s="14">
        <v>45824</v>
      </c>
      <c r="C235" s="14">
        <v>45824</v>
      </c>
      <c r="D235" s="166" t="s">
        <v>6</v>
      </c>
      <c r="E235" s="9">
        <v>21738</v>
      </c>
      <c r="F235" s="9" t="s">
        <v>1115</v>
      </c>
      <c r="G235" s="9">
        <v>4582</v>
      </c>
      <c r="H235" s="9" t="s">
        <v>31</v>
      </c>
      <c r="I235" s="10">
        <v>30</v>
      </c>
      <c r="J235" s="9"/>
      <c r="K235" s="9"/>
      <c r="L235" s="458"/>
      <c r="S235" s="2115"/>
    </row>
    <row r="236" spans="1:19" s="1795" customFormat="1">
      <c r="A236" s="25" t="s">
        <v>779</v>
      </c>
      <c r="B236" s="14">
        <v>45824</v>
      </c>
      <c r="C236" s="14">
        <v>45819</v>
      </c>
      <c r="D236" s="166" t="s">
        <v>6</v>
      </c>
      <c r="E236" s="9">
        <v>21744</v>
      </c>
      <c r="F236" s="9" t="s">
        <v>1115</v>
      </c>
      <c r="G236" s="9">
        <v>753</v>
      </c>
      <c r="H236" s="9" t="s">
        <v>47</v>
      </c>
      <c r="I236" s="10" t="s">
        <v>1004</v>
      </c>
      <c r="J236" s="9"/>
      <c r="K236" s="9"/>
      <c r="L236" s="458"/>
      <c r="S236" s="2115"/>
    </row>
    <row r="237" spans="1:19" s="1795" customFormat="1">
      <c r="A237" s="25" t="s">
        <v>2370</v>
      </c>
      <c r="B237" s="14">
        <v>45824</v>
      </c>
      <c r="C237" s="14">
        <v>45821</v>
      </c>
      <c r="D237" s="166" t="s">
        <v>6</v>
      </c>
      <c r="E237" s="9">
        <v>21749</v>
      </c>
      <c r="F237" s="9" t="s">
        <v>1221</v>
      </c>
      <c r="G237" s="9">
        <v>3590</v>
      </c>
      <c r="H237" s="9" t="s">
        <v>47</v>
      </c>
      <c r="I237" s="10">
        <v>20</v>
      </c>
      <c r="J237" s="9"/>
      <c r="K237" s="9"/>
      <c r="L237" s="458"/>
      <c r="S237" s="2115"/>
    </row>
    <row r="238" spans="1:19" s="1795" customFormat="1">
      <c r="A238" s="25" t="s">
        <v>2310</v>
      </c>
      <c r="B238" s="14">
        <v>45827</v>
      </c>
      <c r="C238" s="9"/>
      <c r="D238" s="166" t="s">
        <v>2497</v>
      </c>
      <c r="E238" s="9">
        <v>21750</v>
      </c>
      <c r="F238" s="9" t="s">
        <v>2351</v>
      </c>
      <c r="G238" s="9">
        <v>2468</v>
      </c>
      <c r="H238" s="9" t="s">
        <v>63</v>
      </c>
      <c r="I238" s="10">
        <v>1</v>
      </c>
      <c r="J238" s="9"/>
      <c r="K238" s="9"/>
      <c r="L238" s="458"/>
      <c r="S238" s="2115"/>
    </row>
    <row r="239" spans="1:19" s="1795" customFormat="1">
      <c r="A239" s="25" t="s">
        <v>775</v>
      </c>
      <c r="B239" s="14">
        <v>45827</v>
      </c>
      <c r="C239" s="14">
        <v>45824</v>
      </c>
      <c r="D239" s="166" t="s">
        <v>6</v>
      </c>
      <c r="E239" s="9">
        <v>21752</v>
      </c>
      <c r="F239" s="9" t="s">
        <v>7</v>
      </c>
      <c r="G239" s="9">
        <v>2172</v>
      </c>
      <c r="H239" s="9" t="s">
        <v>16</v>
      </c>
      <c r="I239" s="10">
        <v>100</v>
      </c>
      <c r="J239" s="9"/>
      <c r="K239" s="9"/>
      <c r="L239" s="458"/>
      <c r="S239" s="2115"/>
    </row>
    <row r="240" spans="1:19" s="1795" customFormat="1">
      <c r="A240" s="25" t="s">
        <v>3849</v>
      </c>
      <c r="B240" s="14">
        <v>45827</v>
      </c>
      <c r="C240" s="14">
        <v>45824</v>
      </c>
      <c r="D240" s="166" t="s">
        <v>6</v>
      </c>
      <c r="E240" s="9">
        <v>21753</v>
      </c>
      <c r="F240" s="9" t="s">
        <v>1115</v>
      </c>
      <c r="G240" s="9">
        <v>855</v>
      </c>
      <c r="H240" s="9" t="s">
        <v>38</v>
      </c>
      <c r="I240" s="10">
        <v>50</v>
      </c>
      <c r="J240" s="9"/>
      <c r="K240" s="9"/>
      <c r="L240" s="458"/>
      <c r="S240" s="2115"/>
    </row>
    <row r="241" spans="1:19" s="1795" customFormat="1">
      <c r="A241" s="25" t="s">
        <v>108</v>
      </c>
      <c r="B241" s="14">
        <v>45827</v>
      </c>
      <c r="C241" s="14">
        <v>45825</v>
      </c>
      <c r="D241" s="166" t="s">
        <v>6</v>
      </c>
      <c r="E241" s="9">
        <v>21754</v>
      </c>
      <c r="F241" s="9" t="s">
        <v>2351</v>
      </c>
      <c r="G241" s="9">
        <v>5045</v>
      </c>
      <c r="H241" s="9" t="s">
        <v>505</v>
      </c>
      <c r="I241" s="10">
        <v>30</v>
      </c>
      <c r="J241" s="9"/>
      <c r="K241" s="9"/>
      <c r="L241" s="458"/>
      <c r="S241" s="2115"/>
    </row>
    <row r="242" spans="1:19" s="1795" customFormat="1">
      <c r="A242" s="25" t="s">
        <v>2393</v>
      </c>
      <c r="B242" s="14">
        <v>45827</v>
      </c>
      <c r="C242" s="14">
        <v>45825</v>
      </c>
      <c r="D242" s="166" t="s">
        <v>6</v>
      </c>
      <c r="E242" s="9">
        <v>21758</v>
      </c>
      <c r="F242" s="9" t="s">
        <v>2351</v>
      </c>
      <c r="G242" s="9">
        <v>4364</v>
      </c>
      <c r="H242" s="9" t="s">
        <v>21</v>
      </c>
      <c r="I242" s="10">
        <v>15</v>
      </c>
      <c r="J242" s="9"/>
      <c r="K242" s="9"/>
      <c r="L242" s="458"/>
      <c r="S242" s="2115"/>
    </row>
    <row r="243" spans="1:19" s="1795" customFormat="1">
      <c r="A243" s="25" t="s">
        <v>1997</v>
      </c>
      <c r="B243" s="14">
        <v>45828</v>
      </c>
      <c r="C243" s="14">
        <v>45826</v>
      </c>
      <c r="D243" s="166" t="s">
        <v>6</v>
      </c>
      <c r="E243" s="9">
        <v>21766</v>
      </c>
      <c r="F243" s="9" t="s">
        <v>1221</v>
      </c>
      <c r="G243" s="9">
        <v>4060</v>
      </c>
      <c r="H243" s="9" t="s">
        <v>2012</v>
      </c>
      <c r="I243" s="10" t="s">
        <v>1591</v>
      </c>
      <c r="J243" s="9"/>
      <c r="K243" s="9"/>
      <c r="L243" s="458"/>
      <c r="S243" s="2115"/>
    </row>
    <row r="244" spans="1:19" s="1795" customFormat="1">
      <c r="A244" s="25" t="s">
        <v>4093</v>
      </c>
      <c r="B244" s="14">
        <v>45828</v>
      </c>
      <c r="C244" s="14">
        <v>45826</v>
      </c>
      <c r="D244" s="166" t="s">
        <v>6</v>
      </c>
      <c r="E244" s="9">
        <v>21772</v>
      </c>
      <c r="F244" s="9" t="s">
        <v>1115</v>
      </c>
      <c r="G244" s="9">
        <v>5935</v>
      </c>
      <c r="H244" s="9" t="s">
        <v>58</v>
      </c>
      <c r="I244" s="10">
        <v>30</v>
      </c>
      <c r="J244" s="9"/>
      <c r="K244" s="9"/>
      <c r="L244" s="458"/>
      <c r="S244" s="2115"/>
    </row>
    <row r="245" spans="1:19" s="1795" customFormat="1">
      <c r="A245" s="25" t="s">
        <v>3128</v>
      </c>
      <c r="B245" s="14">
        <v>45838</v>
      </c>
      <c r="C245" s="14">
        <v>45825</v>
      </c>
      <c r="D245" s="166" t="s">
        <v>6</v>
      </c>
      <c r="E245" s="9">
        <v>21641</v>
      </c>
      <c r="F245" s="9" t="s">
        <v>1221</v>
      </c>
      <c r="G245" s="9">
        <v>4746</v>
      </c>
      <c r="H245" s="9" t="s">
        <v>58</v>
      </c>
      <c r="I245" s="10">
        <v>15</v>
      </c>
      <c r="J245" s="9"/>
      <c r="K245" s="9"/>
      <c r="L245" s="458"/>
      <c r="S245" s="2115"/>
    </row>
    <row r="246" spans="1:19" s="1795" customFormat="1">
      <c r="A246" s="25" t="s">
        <v>2374</v>
      </c>
      <c r="B246" s="14">
        <v>45826</v>
      </c>
      <c r="C246" s="14">
        <v>45825</v>
      </c>
      <c r="D246" s="166" t="s">
        <v>6</v>
      </c>
      <c r="E246" s="9">
        <v>21786</v>
      </c>
      <c r="F246" s="9">
        <v>2075</v>
      </c>
      <c r="G246" s="9">
        <v>4358</v>
      </c>
      <c r="H246" s="9" t="s">
        <v>2375</v>
      </c>
      <c r="I246" s="10">
        <v>100</v>
      </c>
      <c r="J246" s="9"/>
      <c r="K246" s="9"/>
      <c r="L246" s="458"/>
      <c r="S246" s="2115"/>
    </row>
    <row r="247" spans="1:19" s="1795" customFormat="1">
      <c r="A247" s="25" t="s">
        <v>3001</v>
      </c>
      <c r="B247" s="14">
        <v>45831</v>
      </c>
      <c r="C247" s="14">
        <v>45826</v>
      </c>
      <c r="D247" s="166" t="s">
        <v>6</v>
      </c>
      <c r="E247" s="9">
        <v>21785</v>
      </c>
      <c r="F247" s="9" t="s">
        <v>1115</v>
      </c>
      <c r="G247" s="9">
        <v>4666</v>
      </c>
      <c r="H247" s="9" t="s">
        <v>2545</v>
      </c>
      <c r="I247" s="10">
        <v>200</v>
      </c>
      <c r="J247" s="9"/>
      <c r="K247" s="9"/>
      <c r="L247" s="458"/>
      <c r="S247" s="2115"/>
    </row>
    <row r="248" spans="1:19" s="1795" customFormat="1">
      <c r="A248" s="54" t="s">
        <v>2340</v>
      </c>
      <c r="B248" s="55">
        <v>45832</v>
      </c>
      <c r="C248" s="56"/>
      <c r="D248" s="839"/>
      <c r="E248" s="56">
        <v>21768</v>
      </c>
      <c r="F248" s="56" t="s">
        <v>44</v>
      </c>
      <c r="G248" s="56">
        <v>4315</v>
      </c>
      <c r="H248" s="56" t="s">
        <v>2341</v>
      </c>
      <c r="I248" s="57">
        <v>30</v>
      </c>
      <c r="J248" s="106"/>
      <c r="K248" s="106"/>
      <c r="L248" s="2114"/>
      <c r="S248" s="2115"/>
    </row>
    <row r="249" spans="1:19" s="1795" customFormat="1">
      <c r="A249" s="25" t="s">
        <v>2340</v>
      </c>
      <c r="B249" s="14">
        <v>45832</v>
      </c>
      <c r="C249" s="14">
        <v>45838</v>
      </c>
      <c r="D249" s="166" t="s">
        <v>6</v>
      </c>
      <c r="E249" s="9">
        <v>21769</v>
      </c>
      <c r="F249" s="9" t="s">
        <v>44</v>
      </c>
      <c r="G249" s="9">
        <v>4314</v>
      </c>
      <c r="H249" s="9" t="s">
        <v>27</v>
      </c>
      <c r="I249" s="10">
        <v>100</v>
      </c>
      <c r="J249" s="9"/>
      <c r="K249" s="9"/>
      <c r="L249" s="458"/>
      <c r="S249" s="2115"/>
    </row>
    <row r="250" spans="1:19" s="1795" customFormat="1">
      <c r="A250" s="25"/>
      <c r="B250" s="14"/>
      <c r="C250" s="9"/>
      <c r="D250" s="166" t="s">
        <v>6</v>
      </c>
      <c r="E250" s="9"/>
      <c r="F250" s="9" t="s">
        <v>1115</v>
      </c>
      <c r="G250" s="9">
        <v>4317</v>
      </c>
      <c r="H250" s="9" t="s">
        <v>75</v>
      </c>
      <c r="I250" s="10">
        <v>30</v>
      </c>
      <c r="J250" s="9"/>
      <c r="K250" s="9"/>
      <c r="L250" s="458"/>
      <c r="S250" s="2115"/>
    </row>
    <row r="251" spans="1:19" s="1795" customFormat="1">
      <c r="A251" s="25" t="s">
        <v>1653</v>
      </c>
      <c r="B251" s="14">
        <v>45833</v>
      </c>
      <c r="C251" s="14">
        <v>45826</v>
      </c>
      <c r="D251" s="166" t="s">
        <v>6</v>
      </c>
      <c r="E251" s="9">
        <v>21792</v>
      </c>
      <c r="F251" s="9" t="s">
        <v>1221</v>
      </c>
      <c r="G251" s="9">
        <v>3827</v>
      </c>
      <c r="H251" s="9" t="s">
        <v>9</v>
      </c>
      <c r="I251" s="10">
        <v>6</v>
      </c>
      <c r="J251" s="9"/>
      <c r="K251" s="9"/>
      <c r="L251" s="458"/>
      <c r="S251" s="2115"/>
    </row>
    <row r="252" spans="1:19" s="1795" customFormat="1">
      <c r="A252" s="25"/>
      <c r="B252" s="14"/>
      <c r="C252" s="9"/>
      <c r="D252" s="166" t="s">
        <v>6</v>
      </c>
      <c r="E252" s="9"/>
      <c r="F252" s="9" t="s">
        <v>69</v>
      </c>
      <c r="G252" s="9">
        <v>5487</v>
      </c>
      <c r="H252" s="9" t="s">
        <v>48</v>
      </c>
      <c r="I252" s="10">
        <v>6</v>
      </c>
      <c r="J252" s="9"/>
      <c r="K252" s="9"/>
      <c r="L252" s="458"/>
      <c r="S252" s="2115"/>
    </row>
    <row r="253" spans="1:19" s="1795" customFormat="1">
      <c r="A253" s="25" t="s">
        <v>86</v>
      </c>
      <c r="B253" s="14">
        <v>45833</v>
      </c>
      <c r="C253" s="14">
        <v>45826</v>
      </c>
      <c r="D253" s="166" t="s">
        <v>6</v>
      </c>
      <c r="E253" s="9">
        <v>21797</v>
      </c>
      <c r="F253" s="9" t="s">
        <v>1221</v>
      </c>
      <c r="G253" s="9">
        <v>1712</v>
      </c>
      <c r="H253" s="9" t="s">
        <v>19</v>
      </c>
      <c r="I253" s="10">
        <v>6</v>
      </c>
      <c r="J253" s="9"/>
      <c r="K253" s="9"/>
      <c r="L253" s="458"/>
      <c r="S253" s="2115"/>
    </row>
    <row r="254" spans="1:19" s="1795" customFormat="1">
      <c r="A254" s="25" t="s">
        <v>3409</v>
      </c>
      <c r="B254" s="14">
        <v>45833</v>
      </c>
      <c r="C254" s="14">
        <v>45825</v>
      </c>
      <c r="D254" s="166" t="s">
        <v>6</v>
      </c>
      <c r="E254" s="9">
        <v>21799</v>
      </c>
      <c r="F254" s="9" t="s">
        <v>2351</v>
      </c>
      <c r="G254" s="9">
        <v>4366</v>
      </c>
      <c r="H254" s="9" t="s">
        <v>17</v>
      </c>
      <c r="I254" s="10" t="s">
        <v>882</v>
      </c>
      <c r="J254" s="9"/>
      <c r="K254" s="9"/>
      <c r="L254" s="458"/>
      <c r="S254" s="2115"/>
    </row>
    <row r="255" spans="1:19" s="1795" customFormat="1">
      <c r="A255" s="25" t="s">
        <v>4317</v>
      </c>
      <c r="B255" s="14">
        <v>45825</v>
      </c>
      <c r="C255" s="14">
        <v>45824</v>
      </c>
      <c r="D255" s="166" t="s">
        <v>6</v>
      </c>
      <c r="E255" s="9">
        <v>21804</v>
      </c>
      <c r="F255" s="9" t="s">
        <v>153</v>
      </c>
      <c r="G255" s="9"/>
      <c r="H255" s="9" t="s">
        <v>47</v>
      </c>
      <c r="I255" s="10">
        <v>1</v>
      </c>
      <c r="J255" s="9"/>
      <c r="K255" s="9"/>
      <c r="L255" s="458"/>
      <c r="S255" s="2115"/>
    </row>
    <row r="256" spans="1:19" s="1795" customFormat="1">
      <c r="A256" s="25" t="s">
        <v>111</v>
      </c>
      <c r="B256" s="14">
        <v>45834</v>
      </c>
      <c r="C256" s="14">
        <v>45838</v>
      </c>
      <c r="D256" s="166" t="s">
        <v>12</v>
      </c>
      <c r="E256" s="9">
        <v>21807</v>
      </c>
      <c r="F256" s="9" t="s">
        <v>1115</v>
      </c>
      <c r="G256" s="9">
        <v>2691</v>
      </c>
      <c r="H256" s="9" t="s">
        <v>47</v>
      </c>
      <c r="I256" s="10">
        <v>100</v>
      </c>
      <c r="J256" s="9" t="s">
        <v>4926</v>
      </c>
      <c r="K256" s="9"/>
      <c r="L256" s="458"/>
      <c r="S256" s="2115"/>
    </row>
    <row r="257" spans="1:19" s="1795" customFormat="1">
      <c r="A257" s="25" t="s">
        <v>411</v>
      </c>
      <c r="B257" s="14">
        <v>45833</v>
      </c>
      <c r="C257" s="14">
        <v>45826</v>
      </c>
      <c r="D257" s="166" t="s">
        <v>6</v>
      </c>
      <c r="E257" s="9">
        <v>21814</v>
      </c>
      <c r="F257" s="9" t="s">
        <v>2351</v>
      </c>
      <c r="G257" s="9">
        <v>5081</v>
      </c>
      <c r="H257" s="9" t="s">
        <v>3338</v>
      </c>
      <c r="I257" s="10">
        <v>30</v>
      </c>
      <c r="J257" s="9"/>
      <c r="K257" s="9"/>
      <c r="L257" s="458"/>
      <c r="S257" s="2115"/>
    </row>
    <row r="258" spans="1:19" s="1795" customFormat="1">
      <c r="A258" s="25" t="s">
        <v>4915</v>
      </c>
      <c r="B258" s="14">
        <v>45825</v>
      </c>
      <c r="C258" s="14">
        <v>45825</v>
      </c>
      <c r="D258" s="166" t="s">
        <v>6</v>
      </c>
      <c r="E258" s="9">
        <v>21822</v>
      </c>
      <c r="F258" s="9" t="s">
        <v>1115</v>
      </c>
      <c r="G258" s="9">
        <v>869</v>
      </c>
      <c r="H258" s="9" t="s">
        <v>16</v>
      </c>
      <c r="I258" s="10">
        <v>30</v>
      </c>
      <c r="J258" s="9"/>
      <c r="K258" s="9"/>
      <c r="L258" s="458"/>
      <c r="S258" s="2115"/>
    </row>
    <row r="259" spans="1:19" s="1795" customFormat="1">
      <c r="A259" s="25" t="s">
        <v>3108</v>
      </c>
      <c r="B259" s="14">
        <v>45832</v>
      </c>
      <c r="C259" s="9"/>
      <c r="D259" s="166"/>
      <c r="E259" s="9">
        <v>21817</v>
      </c>
      <c r="F259" s="9" t="s">
        <v>1115</v>
      </c>
      <c r="G259" s="9">
        <v>4674</v>
      </c>
      <c r="H259" s="9" t="s">
        <v>29</v>
      </c>
      <c r="I259" s="10" t="s">
        <v>960</v>
      </c>
      <c r="J259" s="106"/>
      <c r="K259" s="106"/>
      <c r="L259" s="2114"/>
      <c r="S259" s="2115"/>
    </row>
    <row r="260" spans="1:19" s="1795" customFormat="1">
      <c r="A260" s="25"/>
      <c r="B260" s="14"/>
      <c r="C260" s="9"/>
      <c r="D260" s="166"/>
      <c r="E260" s="9"/>
      <c r="F260" s="9" t="s">
        <v>1115</v>
      </c>
      <c r="G260" s="9">
        <v>4638</v>
      </c>
      <c r="H260" s="9" t="s">
        <v>30</v>
      </c>
      <c r="I260" s="10">
        <v>300</v>
      </c>
      <c r="J260" s="106"/>
      <c r="K260" s="106"/>
      <c r="L260" s="2114"/>
      <c r="S260" s="2115"/>
    </row>
    <row r="261" spans="1:19" s="1795" customFormat="1">
      <c r="A261" s="54" t="s">
        <v>4916</v>
      </c>
      <c r="B261" s="55">
        <v>45831</v>
      </c>
      <c r="C261" s="56"/>
      <c r="D261" s="839"/>
      <c r="E261" s="56">
        <v>21825</v>
      </c>
      <c r="F261" s="56" t="s">
        <v>1221</v>
      </c>
      <c r="G261" s="56">
        <v>4517</v>
      </c>
      <c r="H261" s="56" t="s">
        <v>119</v>
      </c>
      <c r="I261" s="57">
        <v>210</v>
      </c>
      <c r="J261" s="106"/>
      <c r="K261" s="106"/>
      <c r="L261" s="2114"/>
      <c r="S261" s="2115"/>
    </row>
    <row r="262" spans="1:19" s="1795" customFormat="1">
      <c r="A262" s="1778" t="s">
        <v>274</v>
      </c>
      <c r="B262" s="2116">
        <v>45835</v>
      </c>
      <c r="C262" s="106"/>
      <c r="D262" s="392"/>
      <c r="E262" s="106">
        <v>21828</v>
      </c>
      <c r="F262" s="106" t="s">
        <v>7</v>
      </c>
      <c r="G262" s="106">
        <v>3257</v>
      </c>
      <c r="H262" s="106" t="s">
        <v>5</v>
      </c>
      <c r="I262" s="2113">
        <v>6</v>
      </c>
      <c r="J262" s="106"/>
      <c r="K262" s="106"/>
      <c r="L262" s="2114"/>
      <c r="S262" s="2115"/>
    </row>
    <row r="263" spans="1:19" s="1795" customFormat="1">
      <c r="A263" s="25" t="s">
        <v>1792</v>
      </c>
      <c r="B263" s="14">
        <v>45835</v>
      </c>
      <c r="C263" s="14">
        <v>45838</v>
      </c>
      <c r="D263" s="166" t="s">
        <v>6</v>
      </c>
      <c r="E263" s="9">
        <v>21829</v>
      </c>
      <c r="F263" s="9" t="s">
        <v>1115</v>
      </c>
      <c r="G263" s="9">
        <v>5943</v>
      </c>
      <c r="H263" s="9" t="s">
        <v>15</v>
      </c>
      <c r="I263" s="10">
        <v>5</v>
      </c>
      <c r="J263" s="9" t="s">
        <v>991</v>
      </c>
      <c r="K263" s="9"/>
      <c r="L263" s="458"/>
      <c r="S263" s="2115"/>
    </row>
    <row r="264" spans="1:19" s="1795" customFormat="1">
      <c r="A264" s="25"/>
      <c r="B264" s="14"/>
      <c r="C264" s="9"/>
      <c r="D264" s="166" t="s">
        <v>6</v>
      </c>
      <c r="E264" s="9"/>
      <c r="F264" s="9" t="s">
        <v>1115</v>
      </c>
      <c r="G264" s="9">
        <v>5944</v>
      </c>
      <c r="H264" s="9" t="s">
        <v>15</v>
      </c>
      <c r="I264" s="10">
        <v>5</v>
      </c>
      <c r="J264" s="9" t="s">
        <v>991</v>
      </c>
      <c r="K264" s="9"/>
      <c r="L264" s="458"/>
      <c r="S264" s="2115"/>
    </row>
    <row r="265" spans="1:19" s="1795" customFormat="1">
      <c r="A265" s="25"/>
      <c r="B265" s="14"/>
      <c r="C265" s="9"/>
      <c r="D265" s="166" t="s">
        <v>6</v>
      </c>
      <c r="E265" s="9"/>
      <c r="F265" s="9" t="s">
        <v>1115</v>
      </c>
      <c r="G265" s="9">
        <v>5945</v>
      </c>
      <c r="H265" s="9" t="s">
        <v>15</v>
      </c>
      <c r="I265" s="10">
        <v>5</v>
      </c>
      <c r="J265" s="9" t="s">
        <v>991</v>
      </c>
      <c r="K265" s="9"/>
      <c r="L265" s="458"/>
      <c r="S265" s="2115"/>
    </row>
    <row r="266" spans="1:19" s="1795" customFormat="1">
      <c r="A266" s="25" t="s">
        <v>2248</v>
      </c>
      <c r="B266" s="14">
        <v>45838</v>
      </c>
      <c r="C266" s="14">
        <v>45838</v>
      </c>
      <c r="D266" s="166" t="s">
        <v>6</v>
      </c>
      <c r="E266" s="9">
        <v>21839</v>
      </c>
      <c r="F266" s="9" t="s">
        <v>1115</v>
      </c>
      <c r="G266" s="9">
        <v>2266</v>
      </c>
      <c r="H266" s="9" t="s">
        <v>9</v>
      </c>
      <c r="I266" s="10">
        <v>250</v>
      </c>
      <c r="J266" s="9"/>
      <c r="K266" s="9"/>
      <c r="L266" s="458"/>
      <c r="S266" s="2115"/>
    </row>
    <row r="267" spans="1:19" s="1795" customFormat="1">
      <c r="A267" s="25" t="s">
        <v>4921</v>
      </c>
      <c r="B267" s="14">
        <v>45833</v>
      </c>
      <c r="C267" s="14">
        <v>45827</v>
      </c>
      <c r="D267" s="166" t="s">
        <v>6</v>
      </c>
      <c r="E267" s="9">
        <v>21843</v>
      </c>
      <c r="F267" s="9" t="s">
        <v>7</v>
      </c>
      <c r="G267" s="9">
        <v>1255</v>
      </c>
      <c r="H267" s="9" t="s">
        <v>729</v>
      </c>
      <c r="I267" s="10">
        <v>3</v>
      </c>
      <c r="J267" s="9"/>
      <c r="K267" s="9"/>
      <c r="L267" s="458"/>
      <c r="S267" s="2115"/>
    </row>
    <row r="268" spans="1:19" s="1795" customFormat="1">
      <c r="A268" s="25" t="s">
        <v>454</v>
      </c>
      <c r="B268" s="14">
        <v>45838</v>
      </c>
      <c r="C268" s="14">
        <v>45827</v>
      </c>
      <c r="D268" s="166" t="s">
        <v>6</v>
      </c>
      <c r="E268" s="9">
        <v>21844</v>
      </c>
      <c r="F268" s="9" t="s">
        <v>1115</v>
      </c>
      <c r="G268" s="9">
        <v>2761</v>
      </c>
      <c r="H268" s="9" t="s">
        <v>63</v>
      </c>
      <c r="I268" s="10">
        <v>2</v>
      </c>
      <c r="J268" s="9"/>
      <c r="K268" s="9"/>
      <c r="L268" s="458"/>
      <c r="S268" s="2115"/>
    </row>
    <row r="269" spans="1:19" s="1795" customFormat="1">
      <c r="A269" s="25" t="s">
        <v>3717</v>
      </c>
      <c r="B269" s="14">
        <v>45835</v>
      </c>
      <c r="C269" s="14">
        <v>45838</v>
      </c>
      <c r="D269" s="166" t="s">
        <v>6</v>
      </c>
      <c r="E269" s="9">
        <v>21858</v>
      </c>
      <c r="F269" s="9" t="s">
        <v>1221</v>
      </c>
      <c r="G269" s="9">
        <v>5035</v>
      </c>
      <c r="H269" s="9" t="s">
        <v>17</v>
      </c>
      <c r="I269" s="10">
        <v>50</v>
      </c>
      <c r="J269" s="9"/>
      <c r="K269" s="9"/>
      <c r="L269" s="458"/>
      <c r="S269" s="2115"/>
    </row>
    <row r="270" spans="1:19" s="1795" customFormat="1">
      <c r="A270" s="25" t="s">
        <v>2821</v>
      </c>
      <c r="B270" s="14">
        <v>45838</v>
      </c>
      <c r="C270" s="14">
        <v>45838</v>
      </c>
      <c r="D270" s="166" t="s">
        <v>6</v>
      </c>
      <c r="E270" s="9">
        <v>21861</v>
      </c>
      <c r="F270" s="9" t="s">
        <v>1115</v>
      </c>
      <c r="G270" s="9">
        <v>4554</v>
      </c>
      <c r="H270" s="9" t="s">
        <v>36</v>
      </c>
      <c r="I270" s="10">
        <v>10</v>
      </c>
      <c r="J270" s="9"/>
      <c r="K270" s="9"/>
      <c r="L270" s="458"/>
      <c r="S270" s="2115"/>
    </row>
    <row r="271" spans="1:19" s="1795" customFormat="1">
      <c r="A271" s="25" t="s">
        <v>472</v>
      </c>
      <c r="B271" s="14">
        <v>45840</v>
      </c>
      <c r="C271" s="14">
        <v>45838</v>
      </c>
      <c r="D271" s="166" t="s">
        <v>6</v>
      </c>
      <c r="E271" s="9">
        <v>21862</v>
      </c>
      <c r="F271" s="9" t="s">
        <v>1221</v>
      </c>
      <c r="G271" s="9">
        <v>4268</v>
      </c>
      <c r="H271" s="9" t="s">
        <v>29</v>
      </c>
      <c r="I271" s="10">
        <v>30</v>
      </c>
      <c r="J271" s="9"/>
      <c r="K271" s="9"/>
      <c r="L271" s="458"/>
      <c r="S271" s="2115"/>
    </row>
    <row r="272" spans="1:19" s="1795" customFormat="1">
      <c r="A272" s="25"/>
      <c r="B272" s="14"/>
      <c r="C272" s="9"/>
      <c r="D272" s="166" t="s">
        <v>6</v>
      </c>
      <c r="E272" s="9"/>
      <c r="F272" s="9" t="s">
        <v>7</v>
      </c>
      <c r="G272" s="9">
        <v>2807</v>
      </c>
      <c r="H272" s="9" t="s">
        <v>79</v>
      </c>
      <c r="I272" s="10">
        <v>10</v>
      </c>
      <c r="J272" s="9"/>
      <c r="K272" s="9"/>
      <c r="L272" s="458"/>
      <c r="S272" s="2115"/>
    </row>
    <row r="273" spans="1:19" s="1795" customFormat="1">
      <c r="A273" s="25" t="s">
        <v>1303</v>
      </c>
      <c r="B273" s="14">
        <v>45840</v>
      </c>
      <c r="C273" s="14">
        <v>45838</v>
      </c>
      <c r="D273" s="166" t="s">
        <v>6</v>
      </c>
      <c r="E273" s="9">
        <v>21863</v>
      </c>
      <c r="F273" s="9" t="s">
        <v>1574</v>
      </c>
      <c r="G273" s="9">
        <v>3626</v>
      </c>
      <c r="H273" s="9" t="s">
        <v>1441</v>
      </c>
      <c r="I273" s="10">
        <v>100</v>
      </c>
      <c r="J273" s="9"/>
      <c r="K273" s="9"/>
      <c r="L273" s="458"/>
      <c r="S273" s="2115"/>
    </row>
    <row r="274" spans="1:19" s="1795" customFormat="1">
      <c r="A274" s="25"/>
      <c r="B274" s="14"/>
      <c r="C274" s="9"/>
      <c r="D274" s="166" t="s">
        <v>6</v>
      </c>
      <c r="E274" s="9"/>
      <c r="F274" s="9" t="s">
        <v>2351</v>
      </c>
      <c r="G274" s="9">
        <v>3623</v>
      </c>
      <c r="H274" s="9" t="s">
        <v>47</v>
      </c>
      <c r="I274" s="10">
        <v>58</v>
      </c>
      <c r="J274" s="9"/>
      <c r="K274" s="9"/>
      <c r="L274" s="458"/>
      <c r="S274" s="2115"/>
    </row>
    <row r="275" spans="1:19" s="1795" customFormat="1">
      <c r="A275" s="25" t="s">
        <v>1604</v>
      </c>
      <c r="B275" s="14">
        <v>45840</v>
      </c>
      <c r="C275" s="14">
        <v>45838</v>
      </c>
      <c r="D275" s="166" t="s">
        <v>6</v>
      </c>
      <c r="E275" s="9">
        <v>21868</v>
      </c>
      <c r="F275" s="9" t="s">
        <v>1221</v>
      </c>
      <c r="G275" s="9">
        <v>3590</v>
      </c>
      <c r="H275" s="9" t="s">
        <v>47</v>
      </c>
      <c r="I275" s="10">
        <v>2</v>
      </c>
      <c r="J275" s="9"/>
      <c r="K275" s="9"/>
      <c r="L275" s="458"/>
      <c r="S275" s="2115"/>
    </row>
    <row r="276" spans="1:19" s="1795" customFormat="1">
      <c r="A276" s="25" t="s">
        <v>1653</v>
      </c>
      <c r="B276" s="14">
        <v>45840</v>
      </c>
      <c r="C276" s="14">
        <v>45838</v>
      </c>
      <c r="D276" s="166" t="s">
        <v>6</v>
      </c>
      <c r="E276" s="9">
        <v>21870</v>
      </c>
      <c r="F276" s="9" t="s">
        <v>1221</v>
      </c>
      <c r="G276" s="9">
        <v>3827</v>
      </c>
      <c r="H276" s="9" t="s">
        <v>9</v>
      </c>
      <c r="I276" s="10">
        <v>12</v>
      </c>
      <c r="J276" s="9"/>
      <c r="K276" s="9"/>
      <c r="L276" s="458"/>
      <c r="S276" s="2115"/>
    </row>
    <row r="277" spans="1:19" s="1795" customFormat="1">
      <c r="A277" s="1778" t="s">
        <v>132</v>
      </c>
      <c r="B277" s="2116">
        <v>45841</v>
      </c>
      <c r="C277" s="106"/>
      <c r="D277" s="392"/>
      <c r="E277" s="106">
        <v>21878</v>
      </c>
      <c r="F277" s="106" t="s">
        <v>7</v>
      </c>
      <c r="G277" s="106">
        <v>3758</v>
      </c>
      <c r="H277" s="106" t="s">
        <v>62</v>
      </c>
      <c r="I277" s="2113">
        <v>20</v>
      </c>
      <c r="J277" s="106"/>
      <c r="K277" s="106"/>
      <c r="L277" s="2114"/>
      <c r="S277" s="2115"/>
    </row>
    <row r="278" spans="1:19" s="1795" customFormat="1">
      <c r="A278" s="1778" t="s">
        <v>3366</v>
      </c>
      <c r="B278" s="2116">
        <v>45841</v>
      </c>
      <c r="C278" s="106"/>
      <c r="D278" s="392"/>
      <c r="E278" s="106">
        <v>21881</v>
      </c>
      <c r="F278" s="106" t="s">
        <v>1115</v>
      </c>
      <c r="G278" s="106">
        <v>2515</v>
      </c>
      <c r="H278" s="106" t="s">
        <v>35</v>
      </c>
      <c r="I278" s="2113">
        <v>10</v>
      </c>
      <c r="J278" s="106"/>
      <c r="K278" s="106"/>
      <c r="L278" s="2114"/>
      <c r="S278" s="2115"/>
    </row>
    <row r="279" spans="1:19" s="1795" customFormat="1">
      <c r="A279" s="1778"/>
      <c r="B279" s="2116"/>
      <c r="C279" s="106"/>
      <c r="D279" s="392"/>
      <c r="E279" s="106"/>
      <c r="F279" s="106" t="s">
        <v>1115</v>
      </c>
      <c r="G279" s="106">
        <v>951</v>
      </c>
      <c r="H279" s="106" t="s">
        <v>58</v>
      </c>
      <c r="I279" s="2113">
        <v>10</v>
      </c>
      <c r="J279" s="106"/>
      <c r="K279" s="106"/>
      <c r="L279" s="2114"/>
      <c r="S279" s="2115"/>
    </row>
    <row r="280" spans="1:19" s="1795" customFormat="1">
      <c r="A280" s="25" t="s">
        <v>2152</v>
      </c>
      <c r="B280" s="14">
        <v>45842</v>
      </c>
      <c r="C280" s="14">
        <v>45838</v>
      </c>
      <c r="D280" s="166" t="s">
        <v>12</v>
      </c>
      <c r="E280" s="9">
        <v>21891</v>
      </c>
      <c r="F280" s="9" t="s">
        <v>1115</v>
      </c>
      <c r="G280" s="9">
        <v>951</v>
      </c>
      <c r="H280" s="9" t="s">
        <v>58</v>
      </c>
      <c r="I280" s="10">
        <v>1.5</v>
      </c>
      <c r="J280" s="9"/>
      <c r="K280" s="9"/>
      <c r="L280" s="458"/>
      <c r="S280" s="2115"/>
    </row>
    <row r="281" spans="1:19" s="1795" customFormat="1">
      <c r="A281" s="1778" t="s">
        <v>3957</v>
      </c>
      <c r="B281" s="2116">
        <v>45842</v>
      </c>
      <c r="C281" s="106"/>
      <c r="D281" s="392"/>
      <c r="E281" s="106">
        <v>21892</v>
      </c>
      <c r="F281" s="106" t="s">
        <v>7</v>
      </c>
      <c r="G281" s="106">
        <v>3917</v>
      </c>
      <c r="H281" s="106" t="s">
        <v>127</v>
      </c>
      <c r="I281" s="2113">
        <v>5</v>
      </c>
      <c r="J281" s="106"/>
      <c r="K281" s="106"/>
      <c r="L281" s="2114"/>
      <c r="S281" s="2115"/>
    </row>
    <row r="282" spans="1:19" s="1795" customFormat="1">
      <c r="A282" s="1778"/>
      <c r="B282" s="2116"/>
      <c r="C282" s="106"/>
      <c r="D282" s="392"/>
      <c r="E282" s="106"/>
      <c r="F282" s="106" t="s">
        <v>7</v>
      </c>
      <c r="G282" s="106">
        <v>5886</v>
      </c>
      <c r="H282" s="106" t="s">
        <v>382</v>
      </c>
      <c r="I282" s="2113">
        <v>1</v>
      </c>
      <c r="J282" s="106"/>
      <c r="K282" s="106"/>
      <c r="L282" s="2114"/>
      <c r="S282" s="2115"/>
    </row>
    <row r="283" spans="1:19" s="1795" customFormat="1">
      <c r="A283" s="25" t="s">
        <v>4452</v>
      </c>
      <c r="B283" s="14">
        <v>45842</v>
      </c>
      <c r="C283" s="14">
        <v>45838</v>
      </c>
      <c r="D283" s="166" t="s">
        <v>12</v>
      </c>
      <c r="E283" s="9">
        <v>21895</v>
      </c>
      <c r="F283" s="9" t="s">
        <v>1115</v>
      </c>
      <c r="G283" s="9">
        <v>951</v>
      </c>
      <c r="H283" s="9" t="s">
        <v>58</v>
      </c>
      <c r="I283" s="10">
        <v>1</v>
      </c>
      <c r="J283" s="9"/>
      <c r="K283" s="9"/>
      <c r="L283" s="458"/>
      <c r="S283" s="2115"/>
    </row>
    <row r="284" spans="1:19" s="1795" customFormat="1">
      <c r="A284" s="25" t="s">
        <v>2088</v>
      </c>
      <c r="B284" s="14">
        <v>45842</v>
      </c>
      <c r="C284" s="14">
        <v>45838</v>
      </c>
      <c r="D284" s="166" t="s">
        <v>12</v>
      </c>
      <c r="E284" s="9">
        <v>21898</v>
      </c>
      <c r="F284" s="9" t="s">
        <v>7</v>
      </c>
      <c r="G284" s="9">
        <v>1483</v>
      </c>
      <c r="H284" s="9" t="s">
        <v>5</v>
      </c>
      <c r="I284" s="10">
        <v>8</v>
      </c>
      <c r="J284" s="9"/>
      <c r="K284" s="9"/>
      <c r="L284" s="458"/>
      <c r="S284" s="2115"/>
    </row>
    <row r="285" spans="1:19" s="1795" customFormat="1">
      <c r="A285" s="1778" t="s">
        <v>2152</v>
      </c>
      <c r="B285" s="2116">
        <v>45845</v>
      </c>
      <c r="C285" s="106"/>
      <c r="D285" s="392"/>
      <c r="E285" s="106">
        <v>21901</v>
      </c>
      <c r="F285" s="106" t="s">
        <v>1609</v>
      </c>
      <c r="G285" s="106">
        <v>4592</v>
      </c>
      <c r="H285" s="106" t="s">
        <v>200</v>
      </c>
      <c r="I285" s="2113">
        <v>12</v>
      </c>
      <c r="J285" s="106"/>
      <c r="K285" s="106"/>
      <c r="L285" s="2114"/>
      <c r="S285" s="2115"/>
    </row>
    <row r="286" spans="1:19" s="1795" customFormat="1">
      <c r="A286" s="1778" t="s">
        <v>779</v>
      </c>
      <c r="B286" s="2116">
        <v>45845</v>
      </c>
      <c r="C286" s="106"/>
      <c r="D286" s="392"/>
      <c r="E286" s="106">
        <v>21902</v>
      </c>
      <c r="F286" s="106" t="s">
        <v>1115</v>
      </c>
      <c r="G286" s="106">
        <v>753</v>
      </c>
      <c r="H286" s="106" t="s">
        <v>47</v>
      </c>
      <c r="I286" s="2113" t="s">
        <v>1004</v>
      </c>
      <c r="J286" s="106"/>
      <c r="K286" s="106"/>
      <c r="L286" s="2114"/>
      <c r="S286" s="2115"/>
    </row>
    <row r="287" spans="1:19" s="1795" customFormat="1">
      <c r="A287" s="25" t="s">
        <v>3323</v>
      </c>
      <c r="B287" s="14">
        <v>45845</v>
      </c>
      <c r="C287" s="14">
        <v>45838</v>
      </c>
      <c r="D287" s="166" t="s">
        <v>6</v>
      </c>
      <c r="E287" s="9">
        <v>21903</v>
      </c>
      <c r="F287" s="9" t="s">
        <v>1574</v>
      </c>
      <c r="G287" s="9">
        <v>4830</v>
      </c>
      <c r="H287" s="9" t="s">
        <v>38</v>
      </c>
      <c r="I287" s="10">
        <v>6</v>
      </c>
      <c r="J287" s="9"/>
      <c r="K287" s="9"/>
      <c r="L287" s="458"/>
      <c r="S287" s="2115"/>
    </row>
    <row r="288" spans="1:19" s="1795" customFormat="1">
      <c r="A288" s="25" t="s">
        <v>4665</v>
      </c>
      <c r="B288" s="14">
        <v>45823</v>
      </c>
      <c r="C288" s="14">
        <v>45838</v>
      </c>
      <c r="D288" s="166" t="s">
        <v>6</v>
      </c>
      <c r="E288" s="9">
        <v>21365</v>
      </c>
      <c r="F288" s="9" t="s">
        <v>1221</v>
      </c>
      <c r="G288" s="9">
        <v>5786</v>
      </c>
      <c r="H288" s="9" t="s">
        <v>38</v>
      </c>
      <c r="I288" s="10">
        <v>220</v>
      </c>
      <c r="J288" s="9" t="s">
        <v>4431</v>
      </c>
      <c r="K288" s="9"/>
      <c r="L288" s="458" t="s">
        <v>4848</v>
      </c>
      <c r="S288" s="2115"/>
    </row>
    <row r="289" spans="1:19" s="1795" customFormat="1">
      <c r="A289" s="1778" t="s">
        <v>192</v>
      </c>
      <c r="B289" s="2116">
        <v>45846</v>
      </c>
      <c r="C289" s="106"/>
      <c r="D289" s="392"/>
      <c r="E289" s="106">
        <v>21914</v>
      </c>
      <c r="F289" s="106" t="s">
        <v>7</v>
      </c>
      <c r="G289" s="106">
        <v>4479</v>
      </c>
      <c r="H289" s="106" t="s">
        <v>22</v>
      </c>
      <c r="I289" s="2113">
        <v>10</v>
      </c>
      <c r="J289" s="106"/>
      <c r="K289" s="106"/>
      <c r="L289" s="2114"/>
      <c r="S289" s="2115"/>
    </row>
    <row r="290" spans="1:19" s="1795" customFormat="1">
      <c r="A290" s="1778" t="s">
        <v>1508</v>
      </c>
      <c r="B290" s="2116">
        <v>45847</v>
      </c>
      <c r="C290" s="106"/>
      <c r="D290" s="392"/>
      <c r="E290" s="106">
        <v>21919</v>
      </c>
      <c r="F290" s="106" t="s">
        <v>1115</v>
      </c>
      <c r="G290" s="106">
        <v>2739</v>
      </c>
      <c r="H290" s="106" t="s">
        <v>119</v>
      </c>
      <c r="I290" s="2113" t="s">
        <v>882</v>
      </c>
      <c r="J290" s="106"/>
      <c r="K290" s="106"/>
      <c r="L290" s="2114"/>
      <c r="S290" s="2115"/>
    </row>
    <row r="291" spans="1:19" s="1795" customFormat="1">
      <c r="A291" s="1778" t="s">
        <v>2488</v>
      </c>
      <c r="B291" s="2116">
        <v>45841</v>
      </c>
      <c r="C291" s="106"/>
      <c r="D291" s="392"/>
      <c r="E291" s="106">
        <v>21922</v>
      </c>
      <c r="F291" s="106" t="s">
        <v>7</v>
      </c>
      <c r="G291" s="106">
        <v>5953</v>
      </c>
      <c r="H291" s="106" t="s">
        <v>19</v>
      </c>
      <c r="I291" s="2113">
        <v>6</v>
      </c>
      <c r="J291" s="106" t="s">
        <v>80</v>
      </c>
      <c r="K291" s="106"/>
      <c r="L291" s="2114"/>
      <c r="S291" s="2115"/>
    </row>
    <row r="292" spans="1:19" s="1795" customFormat="1">
      <c r="A292" s="1778" t="s">
        <v>816</v>
      </c>
      <c r="B292" s="2116">
        <v>45845</v>
      </c>
      <c r="C292" s="106"/>
      <c r="D292" s="392"/>
      <c r="E292" s="106">
        <v>21921</v>
      </c>
      <c r="F292" s="106" t="s">
        <v>7</v>
      </c>
      <c r="G292" s="106">
        <v>3256</v>
      </c>
      <c r="H292" s="106" t="s">
        <v>5</v>
      </c>
      <c r="I292" s="2113">
        <v>10</v>
      </c>
      <c r="J292" s="106" t="s">
        <v>153</v>
      </c>
      <c r="K292" s="106"/>
      <c r="L292" s="2114"/>
      <c r="S292" s="2115"/>
    </row>
    <row r="293" spans="1:19" s="1795" customFormat="1">
      <c r="A293" s="1778"/>
      <c r="B293" s="2116"/>
      <c r="C293" s="106"/>
      <c r="D293" s="392"/>
      <c r="E293" s="106"/>
      <c r="F293" s="106" t="s">
        <v>7</v>
      </c>
      <c r="G293" s="106">
        <v>3257</v>
      </c>
      <c r="H293" s="106" t="s">
        <v>5</v>
      </c>
      <c r="I293" s="2113">
        <v>5</v>
      </c>
      <c r="J293" s="106" t="s">
        <v>74</v>
      </c>
      <c r="K293" s="106"/>
      <c r="L293" s="2114"/>
      <c r="S293" s="2115"/>
    </row>
    <row r="294" spans="1:19" s="1795" customFormat="1">
      <c r="A294" s="1778"/>
      <c r="B294" s="2116"/>
      <c r="C294" s="106"/>
      <c r="D294" s="392"/>
      <c r="E294" s="106"/>
      <c r="F294" s="106" t="s">
        <v>7</v>
      </c>
      <c r="G294" s="106">
        <v>5952</v>
      </c>
      <c r="H294" s="106" t="s">
        <v>5</v>
      </c>
      <c r="I294" s="2113">
        <v>5</v>
      </c>
      <c r="J294" s="106" t="s">
        <v>570</v>
      </c>
      <c r="K294" s="106"/>
      <c r="L294" s="2114"/>
      <c r="S294" s="2115"/>
    </row>
    <row r="295" spans="1:19" s="1795" customFormat="1">
      <c r="A295" s="25" t="s">
        <v>3001</v>
      </c>
      <c r="B295" s="14">
        <v>45838</v>
      </c>
      <c r="C295" s="14">
        <v>45838</v>
      </c>
      <c r="D295" s="166" t="s">
        <v>6</v>
      </c>
      <c r="E295" s="9">
        <v>21925</v>
      </c>
      <c r="F295" s="9" t="s">
        <v>1115</v>
      </c>
      <c r="G295" s="9">
        <v>5277</v>
      </c>
      <c r="H295" s="9" t="s">
        <v>3338</v>
      </c>
      <c r="I295" s="10">
        <v>207</v>
      </c>
      <c r="J295" s="9"/>
      <c r="K295" s="9"/>
      <c r="L295" s="458"/>
      <c r="S295" s="2115"/>
    </row>
    <row r="296" spans="1:19" s="1795" customFormat="1">
      <c r="A296" s="1778"/>
      <c r="B296" s="2116"/>
      <c r="C296" s="106"/>
      <c r="D296" s="392"/>
      <c r="E296" s="106"/>
      <c r="F296" s="106" t="s">
        <v>1115</v>
      </c>
      <c r="G296" s="106">
        <v>5277</v>
      </c>
      <c r="H296" s="106" t="s">
        <v>3338</v>
      </c>
      <c r="I296" s="2113">
        <v>315</v>
      </c>
      <c r="J296" s="106" t="s">
        <v>4693</v>
      </c>
      <c r="K296" s="106"/>
      <c r="L296" s="2114"/>
      <c r="S296" s="2115"/>
    </row>
    <row r="297" spans="1:19" s="1795" customFormat="1">
      <c r="A297" s="1778" t="s">
        <v>871</v>
      </c>
      <c r="B297" s="2116">
        <v>45847</v>
      </c>
      <c r="C297" s="106"/>
      <c r="D297" s="392"/>
      <c r="E297" s="106">
        <v>21931</v>
      </c>
      <c r="F297" s="106" t="s">
        <v>1115</v>
      </c>
      <c r="G297" s="106">
        <v>1387</v>
      </c>
      <c r="H297" s="106" t="s">
        <v>770</v>
      </c>
      <c r="I297" s="2113">
        <v>17</v>
      </c>
      <c r="J297" s="106"/>
      <c r="K297" s="106"/>
      <c r="L297" s="2114"/>
      <c r="S297" s="2115"/>
    </row>
    <row r="298" spans="1:19" s="1795" customFormat="1">
      <c r="A298" s="1778" t="s">
        <v>274</v>
      </c>
      <c r="B298" s="2116">
        <v>45847</v>
      </c>
      <c r="C298" s="106"/>
      <c r="D298" s="392"/>
      <c r="E298" s="106">
        <v>21328</v>
      </c>
      <c r="F298" s="106" t="s">
        <v>7</v>
      </c>
      <c r="G298" s="106">
        <v>5389</v>
      </c>
      <c r="H298" s="106" t="s">
        <v>826</v>
      </c>
      <c r="I298" s="2113">
        <v>40</v>
      </c>
      <c r="J298" s="106" t="s">
        <v>81</v>
      </c>
      <c r="K298" s="106"/>
      <c r="L298" s="2114"/>
      <c r="S298" s="2115"/>
    </row>
    <row r="299" spans="1:19" s="1795" customFormat="1">
      <c r="A299" s="1778"/>
      <c r="B299" s="2116"/>
      <c r="C299" s="106"/>
      <c r="D299" s="392"/>
      <c r="E299" s="106"/>
      <c r="F299" s="106"/>
      <c r="G299" s="106"/>
      <c r="H299" s="106"/>
      <c r="I299" s="2113"/>
      <c r="J299" s="106"/>
      <c r="K299" s="106"/>
      <c r="L299" s="2114"/>
      <c r="S299" s="2115"/>
    </row>
    <row r="300" spans="1:19" s="1795" customFormat="1">
      <c r="A300" s="1778"/>
      <c r="B300" s="2116"/>
      <c r="C300" s="106"/>
      <c r="D300" s="392"/>
      <c r="E300" s="106"/>
      <c r="F300" s="106"/>
      <c r="G300" s="106"/>
      <c r="H300" s="106"/>
      <c r="I300" s="2113"/>
      <c r="J300" s="106"/>
      <c r="K300" s="106"/>
      <c r="L300" s="2114"/>
      <c r="S300" s="2115"/>
    </row>
    <row r="301" spans="1:19" s="1795" customFormat="1">
      <c r="A301" s="1778"/>
      <c r="B301" s="2116"/>
      <c r="C301" s="106"/>
      <c r="D301" s="392"/>
      <c r="E301" s="106"/>
      <c r="F301" s="106"/>
      <c r="G301" s="106"/>
      <c r="H301" s="106"/>
      <c r="I301" s="2113"/>
      <c r="J301" s="106"/>
      <c r="K301" s="106"/>
      <c r="L301" s="2114"/>
      <c r="S301" s="2115"/>
    </row>
    <row r="302" spans="1:19" s="1795" customFormat="1">
      <c r="A302" s="1778"/>
      <c r="B302" s="2116"/>
      <c r="C302" s="106"/>
      <c r="D302" s="392"/>
      <c r="E302" s="106"/>
      <c r="F302" s="106"/>
      <c r="G302" s="106"/>
      <c r="H302" s="106"/>
      <c r="I302" s="2113"/>
      <c r="J302" s="106"/>
      <c r="K302" s="106"/>
      <c r="L302" s="2114"/>
      <c r="S302" s="2115"/>
    </row>
    <row r="303" spans="1:19" s="1795" customFormat="1">
      <c r="A303" s="1778"/>
      <c r="B303" s="2116"/>
      <c r="C303" s="106"/>
      <c r="D303" s="392"/>
      <c r="E303" s="106"/>
      <c r="F303" s="106"/>
      <c r="G303" s="106"/>
      <c r="H303" s="106"/>
      <c r="I303" s="2113"/>
      <c r="J303" s="106"/>
      <c r="K303" s="106"/>
      <c r="L303" s="2114"/>
      <c r="S303" s="2115"/>
    </row>
    <row r="304" spans="1:19" s="1795" customFormat="1">
      <c r="A304" s="1778"/>
      <c r="B304" s="2116"/>
      <c r="C304" s="106"/>
      <c r="D304" s="392"/>
      <c r="E304" s="106"/>
      <c r="F304" s="106"/>
      <c r="G304" s="106"/>
      <c r="H304" s="106"/>
      <c r="I304" s="2113"/>
      <c r="J304" s="106"/>
      <c r="K304" s="106"/>
      <c r="L304" s="2114"/>
      <c r="S304" s="2115"/>
    </row>
    <row r="305" spans="1:19" s="6" customFormat="1">
      <c r="A305" s="235"/>
      <c r="B305" s="1841"/>
      <c r="C305" s="1841"/>
      <c r="D305" s="2060"/>
      <c r="E305" s="1829"/>
      <c r="F305" s="1841"/>
      <c r="G305" s="24"/>
      <c r="H305" s="2060"/>
      <c r="I305" s="1829"/>
      <c r="J305" s="2044"/>
      <c r="K305" s="2044"/>
      <c r="L305" s="2044"/>
      <c r="M305" s="2040">
        <v>100</v>
      </c>
      <c r="N305" s="2044" t="s">
        <v>3486</v>
      </c>
      <c r="S305"/>
    </row>
    <row r="306" spans="1:19" s="6" customFormat="1">
      <c r="A306" s="1533"/>
      <c r="B306" s="1717"/>
      <c r="C306" s="1718"/>
      <c r="D306" s="2063"/>
      <c r="E306" s="1719"/>
      <c r="F306" s="1534"/>
      <c r="G306" s="1720"/>
      <c r="H306" s="1721"/>
      <c r="I306" s="1719"/>
      <c r="J306" s="1721"/>
      <c r="K306" s="1721"/>
      <c r="L306" s="1803" t="e">
        <f>SUM(#REF!)</f>
        <v>#REF!</v>
      </c>
      <c r="S306"/>
    </row>
    <row r="307" spans="1:19" s="6" customFormat="1">
      <c r="A307" s="37"/>
      <c r="B307"/>
      <c r="C307"/>
      <c r="D307" s="169"/>
      <c r="E307"/>
      <c r="F307"/>
      <c r="G307"/>
      <c r="H307"/>
      <c r="I307" s="484"/>
      <c r="J307"/>
      <c r="K307"/>
      <c r="L307" s="587"/>
      <c r="S307"/>
    </row>
    <row r="308" spans="1:19" s="6" customFormat="1">
      <c r="A308" s="2543" t="s">
        <v>3666</v>
      </c>
      <c r="B308" s="2544"/>
      <c r="C308" s="2544"/>
      <c r="D308" s="2544"/>
      <c r="E308" s="2544"/>
      <c r="F308" s="2544"/>
      <c r="G308" s="2544"/>
      <c r="H308" s="2544"/>
      <c r="I308" s="2544"/>
      <c r="J308" s="2544"/>
      <c r="K308" s="2544"/>
      <c r="L308" s="2545"/>
      <c r="S308"/>
    </row>
    <row r="311" spans="1:19" s="1795" customFormat="1">
      <c r="A311" s="596" t="s">
        <v>3128</v>
      </c>
      <c r="B311" s="1774">
        <v>45849</v>
      </c>
      <c r="C311" s="597"/>
      <c r="D311" s="2087"/>
      <c r="E311" s="597">
        <v>21601</v>
      </c>
      <c r="F311" s="597" t="s">
        <v>1221</v>
      </c>
      <c r="G311" s="597">
        <v>5198</v>
      </c>
      <c r="H311" s="597" t="s">
        <v>955</v>
      </c>
      <c r="I311" s="1775">
        <v>100</v>
      </c>
      <c r="J311" s="597"/>
      <c r="K311" s="597"/>
      <c r="L311" s="599" t="s">
        <v>4575</v>
      </c>
      <c r="S311" s="2115"/>
    </row>
    <row r="312" spans="1:19" s="1795" customFormat="1">
      <c r="A312" s="596" t="s">
        <v>3128</v>
      </c>
      <c r="B312" s="1774">
        <v>45880</v>
      </c>
      <c r="C312" s="597"/>
      <c r="D312" s="2087"/>
      <c r="E312" s="597">
        <v>21602</v>
      </c>
      <c r="F312" s="597" t="s">
        <v>1221</v>
      </c>
      <c r="G312" s="597">
        <v>5198</v>
      </c>
      <c r="H312" s="597" t="s">
        <v>955</v>
      </c>
      <c r="I312" s="1775">
        <v>100</v>
      </c>
      <c r="J312" s="597"/>
      <c r="K312" s="597"/>
      <c r="L312" s="599" t="s">
        <v>4575</v>
      </c>
      <c r="S312" s="2115"/>
    </row>
    <row r="313" spans="1:19" s="6" customFormat="1">
      <c r="A313" s="596" t="s">
        <v>2374</v>
      </c>
      <c r="B313" s="1774">
        <v>45842</v>
      </c>
      <c r="C313" s="597"/>
      <c r="D313" s="2087"/>
      <c r="E313" s="597">
        <v>21724</v>
      </c>
      <c r="F313" s="597" t="s">
        <v>1221</v>
      </c>
      <c r="G313" s="597">
        <v>4491</v>
      </c>
      <c r="H313" s="597" t="s">
        <v>2456</v>
      </c>
      <c r="I313" s="1775" t="s">
        <v>1187</v>
      </c>
      <c r="J313" s="597" t="s">
        <v>4908</v>
      </c>
      <c r="K313" s="597"/>
      <c r="L313" s="599"/>
      <c r="S313"/>
    </row>
    <row r="314" spans="1:19" s="6" customFormat="1">
      <c r="A314" s="596" t="s">
        <v>2374</v>
      </c>
      <c r="B314" s="1774">
        <v>45856</v>
      </c>
      <c r="C314" s="597"/>
      <c r="D314" s="2087"/>
      <c r="E314" s="597">
        <v>21787</v>
      </c>
      <c r="F314" s="597" t="s">
        <v>1221</v>
      </c>
      <c r="G314" s="597">
        <v>4491</v>
      </c>
      <c r="H314" s="597" t="s">
        <v>2456</v>
      </c>
      <c r="I314" s="1775" t="s">
        <v>2126</v>
      </c>
      <c r="J314" s="597" t="s">
        <v>4908</v>
      </c>
      <c r="K314" s="597"/>
      <c r="L314" s="599"/>
      <c r="S314"/>
    </row>
    <row r="315" spans="1:19" s="6" customFormat="1">
      <c r="A315" s="596" t="s">
        <v>3128</v>
      </c>
      <c r="B315" s="1774">
        <v>45848</v>
      </c>
      <c r="C315" s="597"/>
      <c r="D315" s="2087"/>
      <c r="E315" s="597">
        <v>21818</v>
      </c>
      <c r="F315" s="597" t="s">
        <v>1221</v>
      </c>
      <c r="G315" s="597">
        <v>4746</v>
      </c>
      <c r="H315" s="597" t="s">
        <v>58</v>
      </c>
      <c r="I315" s="1775">
        <v>15</v>
      </c>
      <c r="J315" s="597"/>
      <c r="K315" s="597"/>
      <c r="L315" s="599"/>
      <c r="S315"/>
    </row>
    <row r="316" spans="1:19" s="6" customFormat="1">
      <c r="A316" s="596" t="s">
        <v>3128</v>
      </c>
      <c r="B316" s="1774">
        <v>45869</v>
      </c>
      <c r="C316" s="597"/>
      <c r="D316" s="2087"/>
      <c r="E316" s="597">
        <v>21819</v>
      </c>
      <c r="F316" s="597" t="s">
        <v>1221</v>
      </c>
      <c r="G316" s="597">
        <v>4746</v>
      </c>
      <c r="H316" s="597" t="s">
        <v>58</v>
      </c>
      <c r="I316" s="1775">
        <v>15</v>
      </c>
      <c r="J316" s="597"/>
      <c r="K316" s="597"/>
      <c r="L316" s="599"/>
      <c r="S316"/>
    </row>
    <row r="317" spans="1:19" s="6" customFormat="1">
      <c r="A317" s="596" t="s">
        <v>2488</v>
      </c>
      <c r="B317" s="1774">
        <v>45879</v>
      </c>
      <c r="C317" s="597"/>
      <c r="D317" s="2087"/>
      <c r="E317" s="597">
        <v>21875</v>
      </c>
      <c r="F317" s="597" t="s">
        <v>1221</v>
      </c>
      <c r="G317" s="597">
        <v>5402</v>
      </c>
      <c r="H317" s="597" t="s">
        <v>47</v>
      </c>
      <c r="I317" s="1775">
        <v>150</v>
      </c>
      <c r="J317" s="597"/>
      <c r="K317" s="597"/>
      <c r="L317" s="599"/>
      <c r="S317"/>
    </row>
    <row r="318" spans="1:19" s="6" customFormat="1">
      <c r="A318" s="234"/>
      <c r="B318" s="24"/>
      <c r="C318" s="24"/>
      <c r="D318" s="2059"/>
      <c r="E318" s="24"/>
      <c r="F318" s="24"/>
      <c r="G318" s="24"/>
      <c r="H318" s="24"/>
      <c r="I318" s="1048"/>
      <c r="J318" s="24"/>
      <c r="K318" s="24"/>
      <c r="L318" s="461"/>
      <c r="S318"/>
    </row>
    <row r="319" spans="1:19" s="6" customFormat="1">
      <c r="A319" s="37"/>
      <c r="B319"/>
      <c r="C319"/>
      <c r="D319" s="169"/>
      <c r="E319"/>
      <c r="F319"/>
      <c r="G319"/>
      <c r="H319"/>
      <c r="I319" s="484"/>
      <c r="J319"/>
      <c r="K319"/>
      <c r="L319" s="587"/>
      <c r="S319"/>
    </row>
    <row r="320" spans="1:19" s="6" customFormat="1">
      <c r="A320" s="37"/>
      <c r="B320"/>
      <c r="C320"/>
      <c r="D320" s="169"/>
      <c r="E320"/>
      <c r="F320"/>
      <c r="G320"/>
      <c r="H320"/>
      <c r="I320" s="484"/>
      <c r="J320"/>
      <c r="K320"/>
      <c r="L320" s="587"/>
      <c r="S320"/>
    </row>
    <row r="321" spans="1:19" s="6" customFormat="1">
      <c r="A321" s="37"/>
      <c r="B321"/>
      <c r="C321"/>
      <c r="D321" s="169"/>
      <c r="E321"/>
      <c r="F321"/>
      <c r="G321"/>
      <c r="H321"/>
      <c r="I321" s="484"/>
      <c r="J321"/>
      <c r="K321"/>
      <c r="L321" s="587"/>
      <c r="S321"/>
    </row>
    <row r="322" spans="1:19" s="6" customFormat="1">
      <c r="A322" s="37"/>
      <c r="B322"/>
      <c r="C322"/>
      <c r="D322" s="169"/>
      <c r="E322"/>
      <c r="F322"/>
      <c r="G322"/>
      <c r="H322"/>
      <c r="I322" s="484"/>
      <c r="J322"/>
      <c r="K322"/>
      <c r="L322" s="587"/>
      <c r="S322"/>
    </row>
    <row r="323" spans="1:19" s="6" customFormat="1">
      <c r="A323" s="37"/>
      <c r="B323"/>
      <c r="C323"/>
      <c r="D323" s="169"/>
      <c r="E323"/>
      <c r="F323"/>
      <c r="G323"/>
      <c r="H323"/>
      <c r="I323" s="484"/>
      <c r="J323"/>
      <c r="K323"/>
      <c r="L323" s="587"/>
      <c r="S323"/>
    </row>
    <row r="324" spans="1:19" s="6" customFormat="1">
      <c r="A324" s="37"/>
      <c r="B324"/>
      <c r="C324"/>
      <c r="D324" s="169"/>
      <c r="E324"/>
      <c r="F324"/>
      <c r="G324"/>
      <c r="H324"/>
      <c r="I324" s="484"/>
      <c r="J324"/>
      <c r="K324"/>
      <c r="L324" s="587"/>
      <c r="S324"/>
    </row>
    <row r="325" spans="1:19" s="6" customFormat="1">
      <c r="A325" s="37"/>
      <c r="B325"/>
      <c r="C325"/>
      <c r="D325" s="169"/>
      <c r="E325"/>
      <c r="F325"/>
      <c r="G325"/>
      <c r="H325"/>
      <c r="I325" s="484"/>
      <c r="J325"/>
      <c r="K325"/>
      <c r="L325" s="587"/>
      <c r="S325"/>
    </row>
    <row r="326" spans="1:19" s="6" customFormat="1">
      <c r="A326" s="37"/>
      <c r="B326"/>
      <c r="C326"/>
      <c r="D326" s="169"/>
      <c r="E326"/>
      <c r="F326"/>
      <c r="G326"/>
      <c r="H326"/>
      <c r="I326" s="484"/>
      <c r="J326"/>
      <c r="K326"/>
      <c r="L326" s="587"/>
      <c r="S326"/>
    </row>
    <row r="327" spans="1:19" s="6" customFormat="1">
      <c r="A327" s="37"/>
      <c r="B327"/>
      <c r="C327"/>
      <c r="D327" s="169"/>
      <c r="E327"/>
      <c r="F327"/>
      <c r="G327"/>
      <c r="H327"/>
      <c r="I327" s="484"/>
      <c r="J327"/>
      <c r="K327"/>
      <c r="L327" s="587"/>
      <c r="S327"/>
    </row>
    <row r="328" spans="1:19" s="6" customFormat="1">
      <c r="A328" s="37"/>
      <c r="B328"/>
      <c r="C328"/>
      <c r="D328" s="169"/>
      <c r="E328"/>
      <c r="F328"/>
      <c r="G328"/>
      <c r="H328"/>
      <c r="I328" s="484"/>
      <c r="J328"/>
      <c r="K328"/>
      <c r="L328" s="587"/>
      <c r="S328"/>
    </row>
    <row r="329" spans="1:19" s="6" customFormat="1">
      <c r="A329" s="37"/>
      <c r="B329"/>
      <c r="C329"/>
      <c r="D329" s="169"/>
      <c r="E329"/>
      <c r="F329"/>
      <c r="G329"/>
      <c r="H329"/>
      <c r="I329" s="484"/>
      <c r="J329"/>
      <c r="K329"/>
      <c r="L329" s="587"/>
      <c r="S329"/>
    </row>
    <row r="330" spans="1:19" s="6" customFormat="1">
      <c r="A330" s="37"/>
      <c r="B330"/>
      <c r="C330"/>
      <c r="D330" s="169"/>
      <c r="E330"/>
      <c r="F330"/>
      <c r="G330"/>
      <c r="H330"/>
      <c r="I330" s="484"/>
      <c r="J330"/>
      <c r="K330"/>
      <c r="L330" s="587"/>
      <c r="S330"/>
    </row>
    <row r="331" spans="1:19" s="6" customFormat="1">
      <c r="A331" s="37"/>
      <c r="B331"/>
      <c r="C331"/>
      <c r="D331" s="169"/>
      <c r="E331"/>
      <c r="F331"/>
      <c r="G331"/>
      <c r="H331"/>
      <c r="I331" s="484"/>
      <c r="J331"/>
      <c r="K331"/>
      <c r="L331" s="587"/>
      <c r="S331"/>
    </row>
    <row r="332" spans="1:19" s="6" customFormat="1">
      <c r="A332" s="37"/>
      <c r="B332"/>
      <c r="C332"/>
      <c r="D332" s="169"/>
      <c r="E332"/>
      <c r="F332"/>
      <c r="G332"/>
      <c r="H332"/>
      <c r="I332" s="484"/>
      <c r="J332"/>
      <c r="K332"/>
      <c r="L332" s="587"/>
      <c r="S332"/>
    </row>
    <row r="333" spans="1:19" s="6" customFormat="1">
      <c r="A333" s="37"/>
      <c r="B333"/>
      <c r="C333"/>
      <c r="D333" s="169"/>
      <c r="E333"/>
      <c r="F333"/>
      <c r="G333"/>
      <c r="H333"/>
      <c r="I333" s="484"/>
      <c r="J333"/>
      <c r="K333"/>
      <c r="L333" s="587"/>
      <c r="S333"/>
    </row>
    <row r="334" spans="1:19" s="6" customFormat="1">
      <c r="A334" s="37"/>
      <c r="B334"/>
      <c r="C334"/>
      <c r="D334" s="169"/>
      <c r="E334"/>
      <c r="F334"/>
      <c r="G334"/>
      <c r="H334"/>
      <c r="I334" s="484"/>
      <c r="J334"/>
      <c r="K334"/>
      <c r="L334" s="587"/>
      <c r="S334"/>
    </row>
    <row r="335" spans="1:19" s="6" customFormat="1">
      <c r="A335" s="37"/>
      <c r="B335"/>
      <c r="C335"/>
      <c r="D335" s="169"/>
      <c r="E335"/>
      <c r="F335"/>
      <c r="G335"/>
      <c r="H335"/>
      <c r="I335" s="484"/>
      <c r="J335"/>
      <c r="K335"/>
      <c r="L335" s="587"/>
      <c r="S335"/>
    </row>
    <row r="336" spans="1:19" s="6" customFormat="1">
      <c r="A336" s="37"/>
      <c r="B336"/>
      <c r="C336"/>
      <c r="D336" s="169"/>
      <c r="E336"/>
      <c r="F336"/>
      <c r="G336"/>
      <c r="H336"/>
      <c r="I336" s="484"/>
      <c r="J336"/>
      <c r="K336"/>
      <c r="L336" s="587"/>
      <c r="S336"/>
    </row>
    <row r="337" spans="1:19" s="6" customFormat="1">
      <c r="A337" s="37"/>
      <c r="B337"/>
      <c r="C337"/>
      <c r="D337" s="169"/>
      <c r="E337"/>
      <c r="F337"/>
      <c r="G337"/>
      <c r="H337"/>
      <c r="I337" s="484"/>
      <c r="J337"/>
      <c r="K337"/>
      <c r="L337" s="587"/>
      <c r="S337"/>
    </row>
    <row r="338" spans="1:19" s="6" customFormat="1">
      <c r="A338" s="37"/>
      <c r="B338"/>
      <c r="C338"/>
      <c r="D338" s="169"/>
      <c r="E338"/>
      <c r="F338"/>
      <c r="G338"/>
      <c r="H338"/>
      <c r="I338" s="484"/>
      <c r="J338"/>
      <c r="K338"/>
      <c r="L338" s="587"/>
      <c r="S338"/>
    </row>
    <row r="339" spans="1:19" s="6" customFormat="1">
      <c r="A339" s="37"/>
      <c r="B339"/>
      <c r="C339"/>
      <c r="D339" s="169"/>
      <c r="E339"/>
      <c r="F339"/>
      <c r="G339"/>
      <c r="H339"/>
      <c r="I339" s="484"/>
      <c r="J339"/>
      <c r="K339"/>
      <c r="L339" s="587"/>
      <c r="S339"/>
    </row>
    <row r="340" spans="1:19" s="6" customFormat="1">
      <c r="A340" s="37"/>
      <c r="B340"/>
      <c r="C340"/>
      <c r="D340" s="169"/>
      <c r="E340"/>
      <c r="F340"/>
      <c r="G340"/>
      <c r="H340"/>
      <c r="I340" s="484"/>
      <c r="J340"/>
      <c r="K340"/>
      <c r="L340" s="587"/>
      <c r="S340"/>
    </row>
    <row r="341" spans="1:19" s="6" customFormat="1">
      <c r="A341" s="37"/>
      <c r="B341"/>
      <c r="C341"/>
      <c r="D341" s="169"/>
      <c r="E341"/>
      <c r="F341"/>
      <c r="G341"/>
      <c r="H341"/>
      <c r="I341" s="484"/>
      <c r="J341"/>
      <c r="K341"/>
      <c r="L341" s="587"/>
      <c r="S341"/>
    </row>
    <row r="342" spans="1:19" s="6" customFormat="1">
      <c r="A342" s="37"/>
      <c r="B342"/>
      <c r="C342"/>
      <c r="D342" s="169"/>
      <c r="E342"/>
      <c r="F342"/>
      <c r="G342"/>
      <c r="H342"/>
      <c r="I342" s="484"/>
      <c r="J342"/>
      <c r="K342"/>
      <c r="L342" s="587"/>
      <c r="S342"/>
    </row>
    <row r="343" spans="1:19" s="6" customFormat="1">
      <c r="A343" s="37"/>
      <c r="B343"/>
      <c r="C343"/>
      <c r="D343" s="169"/>
      <c r="E343"/>
      <c r="F343"/>
      <c r="G343"/>
      <c r="H343"/>
      <c r="I343" s="484"/>
      <c r="J343"/>
      <c r="K343"/>
      <c r="L343" s="587"/>
      <c r="S343"/>
    </row>
    <row r="344" spans="1:19" s="6" customFormat="1">
      <c r="A344" s="37"/>
      <c r="B344"/>
      <c r="C344"/>
      <c r="D344" s="169"/>
      <c r="E344"/>
      <c r="F344"/>
      <c r="G344"/>
      <c r="H344"/>
      <c r="I344" s="484"/>
      <c r="J344"/>
      <c r="K344"/>
      <c r="L344" s="587"/>
      <c r="S344"/>
    </row>
    <row r="345" spans="1:19" s="6" customFormat="1">
      <c r="A345" s="37"/>
      <c r="B345"/>
      <c r="C345"/>
      <c r="D345" s="169"/>
      <c r="E345"/>
      <c r="F345"/>
      <c r="G345"/>
      <c r="H345"/>
      <c r="I345" s="484"/>
      <c r="J345"/>
      <c r="K345"/>
      <c r="L345" s="587"/>
      <c r="S345"/>
    </row>
    <row r="346" spans="1:19" s="6" customFormat="1">
      <c r="A346" s="37"/>
      <c r="B346"/>
      <c r="C346"/>
      <c r="D346" s="169"/>
      <c r="E346"/>
      <c r="F346"/>
      <c r="G346"/>
      <c r="H346"/>
      <c r="I346" s="484"/>
      <c r="J346"/>
      <c r="K346"/>
      <c r="L346" s="587"/>
      <c r="S346"/>
    </row>
    <row r="347" spans="1:19" s="6" customFormat="1">
      <c r="A347" s="37"/>
      <c r="B347"/>
      <c r="C347"/>
      <c r="D347" s="169"/>
      <c r="E347"/>
      <c r="F347"/>
      <c r="G347"/>
      <c r="H347"/>
      <c r="I347" s="484"/>
      <c r="J347"/>
      <c r="K347"/>
      <c r="L347" s="587"/>
      <c r="S347"/>
    </row>
    <row r="348" spans="1:19" s="6" customFormat="1">
      <c r="A348" s="37"/>
      <c r="B348"/>
      <c r="C348"/>
      <c r="D348" s="169"/>
      <c r="E348"/>
      <c r="F348"/>
      <c r="G348"/>
      <c r="H348"/>
      <c r="I348" s="484"/>
      <c r="J348"/>
      <c r="K348"/>
      <c r="L348" s="587"/>
      <c r="S348"/>
    </row>
  </sheetData>
  <mergeCells count="12">
    <mergeCell ref="A2:L2"/>
    <mergeCell ref="A20:L20"/>
    <mergeCell ref="A26:L26"/>
    <mergeCell ref="A73:L73"/>
    <mergeCell ref="A139:L139"/>
    <mergeCell ref="A107:L107"/>
    <mergeCell ref="A132:L132"/>
    <mergeCell ref="A166:L166"/>
    <mergeCell ref="A167:L167"/>
    <mergeCell ref="A198:L198"/>
    <mergeCell ref="A199:L199"/>
    <mergeCell ref="A308:L308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>
  <sheetPr>
    <tabColor rgb="FFFF0000"/>
  </sheetPr>
  <dimension ref="A1:Y312"/>
  <sheetViews>
    <sheetView topLeftCell="A146" workbookViewId="0">
      <selection activeCell="F221" sqref="F221"/>
    </sheetView>
  </sheetViews>
  <sheetFormatPr defaultRowHeight="15.7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9.85546875" style="169" customWidth="1"/>
    <col min="5" max="5" width="8.5703125" bestFit="1" customWidth="1"/>
    <col min="6" max="6" width="16.85546875" customWidth="1"/>
    <col min="7" max="7" width="8.28515625" bestFit="1" customWidth="1"/>
    <col min="8" max="8" width="9.7109375" bestFit="1" customWidth="1"/>
    <col min="9" max="9" width="10.140625" style="484" bestFit="1" customWidth="1"/>
    <col min="10" max="10" width="21.7109375" bestFit="1" customWidth="1"/>
    <col min="11" max="11" width="23.85546875" customWidth="1"/>
    <col min="12" max="12" width="21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1.7109375" style="6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2209</v>
      </c>
      <c r="B1" s="30" t="s">
        <v>106</v>
      </c>
      <c r="C1" s="30" t="s">
        <v>105</v>
      </c>
      <c r="D1" s="2056" t="s">
        <v>6</v>
      </c>
      <c r="E1" s="26" t="s">
        <v>748</v>
      </c>
      <c r="F1" s="27" t="s">
        <v>0</v>
      </c>
      <c r="G1" s="26" t="s">
        <v>34</v>
      </c>
      <c r="H1" s="17" t="s">
        <v>1</v>
      </c>
      <c r="I1" s="483" t="s">
        <v>28</v>
      </c>
      <c r="J1" s="17" t="s">
        <v>732</v>
      </c>
      <c r="K1" s="18" t="s">
        <v>747</v>
      </c>
      <c r="L1" s="545" t="s">
        <v>314</v>
      </c>
    </row>
    <row r="2" spans="1:25" s="15" customFormat="1" ht="15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41" customFormat="1">
      <c r="A3" s="234" t="s">
        <v>4903</v>
      </c>
      <c r="B3" s="1885">
        <v>45835</v>
      </c>
      <c r="C3" s="1885"/>
      <c r="D3" s="2059"/>
      <c r="E3" s="24">
        <v>21700</v>
      </c>
      <c r="F3" s="2256" t="s">
        <v>7</v>
      </c>
      <c r="G3" s="24">
        <v>5925</v>
      </c>
      <c r="H3" s="24" t="s">
        <v>4905</v>
      </c>
      <c r="I3" s="1048">
        <v>2</v>
      </c>
      <c r="J3" s="2256" t="s">
        <v>247</v>
      </c>
      <c r="K3" s="24">
        <v>2021</v>
      </c>
      <c r="L3" s="461"/>
      <c r="M3" s="249"/>
      <c r="N3" s="249"/>
      <c r="O3" s="249"/>
      <c r="P3" s="249"/>
      <c r="Q3" s="249"/>
      <c r="R3" s="249"/>
      <c r="T3" s="1836"/>
      <c r="U3" s="249"/>
      <c r="V3" s="249"/>
      <c r="W3" s="249"/>
      <c r="X3" s="249"/>
      <c r="Y3" s="249"/>
    </row>
    <row r="4" spans="1:25" s="41" customFormat="1">
      <c r="A4" s="234"/>
      <c r="B4" s="1885"/>
      <c r="C4" s="1885"/>
      <c r="D4" s="2059"/>
      <c r="E4" s="24"/>
      <c r="F4" s="2256"/>
      <c r="G4" s="24">
        <v>5923</v>
      </c>
      <c r="H4" s="24" t="s">
        <v>4904</v>
      </c>
      <c r="I4" s="1048">
        <v>2</v>
      </c>
      <c r="J4" s="2256"/>
      <c r="K4" s="24"/>
      <c r="L4" s="461"/>
      <c r="M4" s="249"/>
      <c r="N4" s="249"/>
      <c r="O4" s="249"/>
      <c r="P4" s="249"/>
      <c r="Q4" s="249"/>
      <c r="R4" s="249"/>
      <c r="T4" s="1836"/>
      <c r="U4" s="249"/>
      <c r="V4" s="249"/>
      <c r="W4" s="249"/>
      <c r="X4" s="249"/>
      <c r="Y4" s="249"/>
    </row>
    <row r="5" spans="1:25" s="41" customFormat="1">
      <c r="A5" s="234"/>
      <c r="B5" s="1885"/>
      <c r="C5" s="1885"/>
      <c r="D5" s="2059"/>
      <c r="E5" s="24"/>
      <c r="F5" s="2256"/>
      <c r="G5" s="24">
        <v>5922</v>
      </c>
      <c r="H5" s="24" t="s">
        <v>4904</v>
      </c>
      <c r="I5" s="1048">
        <v>2</v>
      </c>
      <c r="J5" s="2256"/>
      <c r="K5" s="24"/>
      <c r="L5" s="461"/>
      <c r="M5" s="249"/>
      <c r="N5" s="249"/>
      <c r="O5" s="249"/>
      <c r="P5" s="249"/>
      <c r="Q5" s="249"/>
      <c r="R5" s="249"/>
      <c r="T5" s="1836"/>
      <c r="U5" s="249"/>
      <c r="V5" s="249"/>
      <c r="W5" s="249"/>
      <c r="X5" s="249"/>
      <c r="Y5" s="249"/>
    </row>
    <row r="6" spans="1:25" s="41" customFormat="1">
      <c r="A6" s="234"/>
      <c r="B6" s="1885"/>
      <c r="C6" s="1885"/>
      <c r="D6" s="2059"/>
      <c r="E6" s="24"/>
      <c r="F6" s="2256"/>
      <c r="G6" s="24">
        <v>5924</v>
      </c>
      <c r="H6" s="24" t="s">
        <v>47</v>
      </c>
      <c r="I6" s="1048">
        <v>2</v>
      </c>
      <c r="J6" s="2256"/>
      <c r="K6" s="24"/>
      <c r="L6" s="461"/>
      <c r="M6" s="249"/>
      <c r="N6" s="249"/>
      <c r="O6" s="249"/>
      <c r="P6" s="249"/>
      <c r="Q6" s="249"/>
      <c r="R6" s="249"/>
      <c r="T6" s="1836"/>
      <c r="U6" s="249"/>
      <c r="V6" s="249"/>
      <c r="W6" s="249"/>
      <c r="X6" s="249"/>
      <c r="Y6" s="249"/>
    </row>
    <row r="7" spans="1:25" s="41" customFormat="1">
      <c r="A7" s="25" t="s">
        <v>1850</v>
      </c>
      <c r="B7" s="14">
        <v>45841</v>
      </c>
      <c r="C7" s="14">
        <v>45850</v>
      </c>
      <c r="D7" s="166" t="s">
        <v>6</v>
      </c>
      <c r="E7" s="9">
        <v>21890</v>
      </c>
      <c r="F7" s="2258" t="s">
        <v>44</v>
      </c>
      <c r="G7" s="9">
        <v>3965</v>
      </c>
      <c r="H7" s="9" t="s">
        <v>459</v>
      </c>
      <c r="I7" s="10">
        <v>54</v>
      </c>
      <c r="J7" s="2258" t="s">
        <v>3987</v>
      </c>
      <c r="K7" s="9"/>
      <c r="L7" s="458"/>
      <c r="M7" s="249"/>
      <c r="N7" s="249"/>
      <c r="O7" s="249"/>
      <c r="P7" s="249"/>
      <c r="Q7" s="249"/>
      <c r="R7" s="249"/>
      <c r="T7" s="1836"/>
      <c r="U7" s="249"/>
      <c r="V7" s="249"/>
      <c r="W7" s="249"/>
      <c r="X7" s="249"/>
      <c r="Y7" s="249"/>
    </row>
    <row r="8" spans="1:25" s="41" customFormat="1">
      <c r="A8" s="234" t="s">
        <v>4961</v>
      </c>
      <c r="B8" s="1885">
        <v>45866</v>
      </c>
      <c r="C8" s="1885"/>
      <c r="D8" s="2059"/>
      <c r="E8" s="24">
        <v>22105</v>
      </c>
      <c r="F8" s="2256" t="s">
        <v>4308</v>
      </c>
      <c r="G8" s="24">
        <v>5988</v>
      </c>
      <c r="H8" s="24" t="s">
        <v>213</v>
      </c>
      <c r="I8" s="1048">
        <v>300</v>
      </c>
      <c r="J8" s="2256" t="s">
        <v>4269</v>
      </c>
      <c r="K8" s="24">
        <v>2024</v>
      </c>
      <c r="L8" s="461"/>
      <c r="M8" s="249"/>
      <c r="N8" s="249"/>
      <c r="O8" s="249"/>
      <c r="P8" s="249"/>
      <c r="Q8" s="249"/>
      <c r="R8" s="249"/>
      <c r="T8" s="1836"/>
      <c r="U8" s="249"/>
      <c r="V8" s="249"/>
      <c r="W8" s="249"/>
      <c r="X8" s="249"/>
      <c r="Y8" s="249"/>
    </row>
    <row r="9" spans="1:25" s="41" customFormat="1">
      <c r="A9" s="234"/>
      <c r="B9" s="1885"/>
      <c r="C9" s="1885"/>
      <c r="D9" s="2059"/>
      <c r="E9" s="24"/>
      <c r="F9" s="2256"/>
      <c r="G9" s="24"/>
      <c r="H9" s="24"/>
      <c r="I9" s="1048"/>
      <c r="J9" s="2256"/>
      <c r="K9" s="24"/>
      <c r="L9" s="461"/>
      <c r="M9" s="249"/>
      <c r="N9" s="249"/>
      <c r="O9" s="249"/>
      <c r="P9" s="249"/>
      <c r="Q9" s="249"/>
      <c r="R9" s="249"/>
      <c r="T9" s="1836"/>
      <c r="U9" s="249"/>
      <c r="V9" s="249"/>
      <c r="W9" s="249"/>
      <c r="X9" s="249"/>
      <c r="Y9" s="249"/>
    </row>
    <row r="10" spans="1:25" s="41" customFormat="1">
      <c r="A10" s="234"/>
      <c r="B10" s="1885"/>
      <c r="C10" s="1885"/>
      <c r="D10" s="2059"/>
      <c r="E10" s="24"/>
      <c r="F10" s="2183"/>
      <c r="G10" s="24"/>
      <c r="H10" s="24"/>
      <c r="I10" s="1048"/>
      <c r="J10" s="2078"/>
      <c r="K10" s="24"/>
      <c r="L10" s="461"/>
      <c r="M10" s="249"/>
      <c r="N10" s="249"/>
      <c r="O10" s="249"/>
      <c r="P10" s="249"/>
      <c r="Q10" s="249"/>
      <c r="R10" s="249"/>
      <c r="T10" s="1836"/>
      <c r="U10" s="249"/>
      <c r="V10" s="249"/>
      <c r="W10" s="249"/>
      <c r="X10" s="249"/>
      <c r="Y10" s="249"/>
    </row>
    <row r="11" spans="1:25" s="15" customFormat="1">
      <c r="A11" s="339"/>
      <c r="B11" s="2175"/>
      <c r="C11" s="2175"/>
      <c r="D11" s="2057"/>
      <c r="E11" s="2175"/>
      <c r="F11" s="2175"/>
      <c r="G11" s="2175"/>
      <c r="H11" s="2175"/>
      <c r="I11" s="2175"/>
      <c r="J11" s="2175"/>
      <c r="K11" s="2183"/>
      <c r="L11" s="454"/>
      <c r="M11" s="1103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</row>
    <row r="12" spans="1:25" s="41" customFormat="1" ht="26.25" customHeight="1">
      <c r="A12" s="2596" t="s">
        <v>4855</v>
      </c>
      <c r="B12" s="2597"/>
      <c r="C12" s="2597"/>
      <c r="D12" s="2597"/>
      <c r="E12" s="2597"/>
      <c r="F12" s="2597"/>
      <c r="G12" s="2597"/>
      <c r="H12" s="2597"/>
      <c r="I12" s="2597"/>
      <c r="J12" s="2597"/>
      <c r="K12" s="2597"/>
      <c r="L12" s="2598"/>
      <c r="M12" s="249"/>
      <c r="N12" s="249"/>
      <c r="O12" s="249"/>
      <c r="P12" s="249"/>
      <c r="Q12" s="249"/>
      <c r="R12" s="249"/>
      <c r="T12" s="1836"/>
      <c r="U12" s="249"/>
      <c r="V12" s="249"/>
      <c r="W12" s="249"/>
      <c r="X12" s="249"/>
      <c r="Y12" s="249"/>
    </row>
    <row r="13" spans="1:25" s="41" customFormat="1">
      <c r="A13" s="25" t="s">
        <v>4120</v>
      </c>
      <c r="B13" s="14">
        <v>45848</v>
      </c>
      <c r="C13" s="14">
        <v>45846</v>
      </c>
      <c r="D13" s="166" t="s">
        <v>6</v>
      </c>
      <c r="E13" s="9">
        <v>21718</v>
      </c>
      <c r="F13" s="9" t="s">
        <v>1115</v>
      </c>
      <c r="G13" s="9">
        <v>5688</v>
      </c>
      <c r="H13" s="9" t="s">
        <v>4123</v>
      </c>
      <c r="I13" s="10">
        <v>50</v>
      </c>
      <c r="J13" s="2085" t="s">
        <v>4855</v>
      </c>
      <c r="K13" s="9"/>
      <c r="L13" s="458"/>
      <c r="M13" s="249"/>
      <c r="N13" s="249"/>
      <c r="O13" s="249"/>
      <c r="P13" s="249"/>
      <c r="Q13" s="249"/>
      <c r="R13" s="249"/>
      <c r="T13" s="1836"/>
      <c r="U13" s="249"/>
      <c r="V13" s="249"/>
      <c r="W13" s="249"/>
      <c r="X13" s="249"/>
      <c r="Y13" s="249"/>
    </row>
    <row r="14" spans="1:25" s="41" customFormat="1">
      <c r="A14" s="25" t="s">
        <v>4120</v>
      </c>
      <c r="B14" s="14">
        <v>45846</v>
      </c>
      <c r="C14" s="14">
        <v>45856</v>
      </c>
      <c r="D14" s="166" t="s">
        <v>6</v>
      </c>
      <c r="E14" s="9">
        <v>21719</v>
      </c>
      <c r="F14" s="9" t="s">
        <v>1115</v>
      </c>
      <c r="G14" s="9">
        <v>5688</v>
      </c>
      <c r="H14" s="9" t="s">
        <v>4123</v>
      </c>
      <c r="I14" s="10">
        <v>50</v>
      </c>
      <c r="J14" s="2085" t="s">
        <v>4855</v>
      </c>
      <c r="K14" s="9"/>
      <c r="L14" s="458"/>
      <c r="M14" s="249"/>
      <c r="N14" s="249"/>
      <c r="O14" s="249"/>
      <c r="P14" s="249"/>
      <c r="Q14" s="249"/>
      <c r="R14" s="249"/>
      <c r="T14" s="1836"/>
      <c r="U14" s="249"/>
      <c r="V14" s="249"/>
      <c r="W14" s="249"/>
      <c r="X14" s="249"/>
      <c r="Y14" s="249"/>
    </row>
    <row r="15" spans="1:25" s="41" customFormat="1">
      <c r="A15" s="25" t="s">
        <v>4120</v>
      </c>
      <c r="B15" s="14">
        <v>45839</v>
      </c>
      <c r="C15" s="14">
        <v>45846</v>
      </c>
      <c r="D15" s="166" t="s">
        <v>6</v>
      </c>
      <c r="E15" s="9">
        <v>21464</v>
      </c>
      <c r="F15" s="9" t="s">
        <v>4102</v>
      </c>
      <c r="G15" s="9">
        <v>5654</v>
      </c>
      <c r="H15" s="9" t="s">
        <v>4860</v>
      </c>
      <c r="I15" s="10">
        <v>100</v>
      </c>
      <c r="J15" s="2085" t="s">
        <v>4855</v>
      </c>
      <c r="K15" s="9"/>
      <c r="L15" s="458" t="s">
        <v>4408</v>
      </c>
      <c r="M15" s="249"/>
      <c r="N15" s="249"/>
      <c r="O15" s="249"/>
      <c r="P15" s="249"/>
      <c r="Q15" s="249"/>
      <c r="R15" s="249"/>
      <c r="T15" s="1836"/>
      <c r="U15" s="249"/>
      <c r="V15" s="249"/>
      <c r="W15" s="249"/>
      <c r="X15" s="249"/>
      <c r="Y15" s="249"/>
    </row>
    <row r="16" spans="1:25" s="41" customFormat="1">
      <c r="A16" s="25" t="s">
        <v>4120</v>
      </c>
      <c r="B16" s="14">
        <v>45846</v>
      </c>
      <c r="C16" s="14">
        <v>45853</v>
      </c>
      <c r="D16" s="166" t="s">
        <v>6</v>
      </c>
      <c r="E16" s="9">
        <v>21544</v>
      </c>
      <c r="F16" s="9" t="s">
        <v>4102</v>
      </c>
      <c r="G16" s="9">
        <v>5654</v>
      </c>
      <c r="H16" s="9" t="s">
        <v>4407</v>
      </c>
      <c r="I16" s="10">
        <v>100</v>
      </c>
      <c r="J16" s="2085" t="s">
        <v>4855</v>
      </c>
      <c r="K16" s="9" t="s">
        <v>4359</v>
      </c>
      <c r="L16" s="458" t="s">
        <v>4408</v>
      </c>
      <c r="M16" s="249"/>
      <c r="N16" s="249"/>
      <c r="O16" s="249"/>
      <c r="P16" s="249"/>
      <c r="Q16" s="249"/>
      <c r="R16" s="249"/>
      <c r="T16" s="1836"/>
      <c r="U16" s="249"/>
      <c r="V16" s="249"/>
      <c r="W16" s="249"/>
      <c r="X16" s="249"/>
      <c r="Y16" s="249"/>
    </row>
    <row r="17" spans="1:25" s="41" customFormat="1">
      <c r="A17" s="25" t="s">
        <v>4120</v>
      </c>
      <c r="B17" s="14">
        <v>45849</v>
      </c>
      <c r="C17" s="14">
        <v>45846</v>
      </c>
      <c r="D17" s="166" t="s">
        <v>6</v>
      </c>
      <c r="E17" s="9">
        <v>21830</v>
      </c>
      <c r="F17" s="9" t="s">
        <v>4102</v>
      </c>
      <c r="G17" s="9">
        <v>5654</v>
      </c>
      <c r="H17" s="9" t="s">
        <v>4488</v>
      </c>
      <c r="I17" s="10">
        <v>100</v>
      </c>
      <c r="J17" s="2085" t="s">
        <v>4855</v>
      </c>
      <c r="K17" s="9"/>
      <c r="L17" s="458" t="s">
        <v>4408</v>
      </c>
      <c r="M17" s="249"/>
      <c r="N17" s="249"/>
      <c r="O17" s="249"/>
      <c r="P17" s="249"/>
      <c r="Q17" s="249"/>
      <c r="R17" s="249"/>
      <c r="T17" s="1836"/>
      <c r="U17" s="249"/>
      <c r="V17" s="249"/>
      <c r="W17" s="249"/>
      <c r="X17" s="249"/>
      <c r="Y17" s="249"/>
    </row>
    <row r="18" spans="1:25" s="41" customFormat="1">
      <c r="A18" s="25" t="s">
        <v>4101</v>
      </c>
      <c r="B18" s="14">
        <v>45859</v>
      </c>
      <c r="C18" s="14">
        <v>45846</v>
      </c>
      <c r="D18" s="166" t="s">
        <v>6</v>
      </c>
      <c r="E18" s="9">
        <v>21557</v>
      </c>
      <c r="F18" s="9" t="s">
        <v>1221</v>
      </c>
      <c r="G18" s="9">
        <v>5653</v>
      </c>
      <c r="H18" s="9" t="s">
        <v>4100</v>
      </c>
      <c r="I18" s="10">
        <v>10</v>
      </c>
      <c r="J18" s="2085" t="s">
        <v>4855</v>
      </c>
      <c r="K18" s="9"/>
      <c r="L18" s="458"/>
      <c r="M18" s="249"/>
      <c r="N18" s="249"/>
      <c r="O18" s="249"/>
      <c r="P18" s="249"/>
      <c r="Q18" s="249"/>
      <c r="R18" s="249"/>
      <c r="T18" s="1836"/>
      <c r="U18" s="249"/>
      <c r="V18" s="249"/>
      <c r="W18" s="249"/>
      <c r="X18" s="249"/>
      <c r="Y18" s="249"/>
    </row>
    <row r="19" spans="1:25" s="41" customFormat="1">
      <c r="A19" s="25" t="s">
        <v>4101</v>
      </c>
      <c r="B19" s="14">
        <v>45841</v>
      </c>
      <c r="C19" s="14">
        <v>45846</v>
      </c>
      <c r="D19" s="166" t="s">
        <v>6</v>
      </c>
      <c r="E19" s="9">
        <v>21773</v>
      </c>
      <c r="F19" s="9" t="s">
        <v>1115</v>
      </c>
      <c r="G19" s="9">
        <v>5307</v>
      </c>
      <c r="H19" s="9" t="s">
        <v>739</v>
      </c>
      <c r="I19" s="10">
        <v>100</v>
      </c>
      <c r="J19" s="2085" t="s">
        <v>4855</v>
      </c>
      <c r="K19" s="9"/>
      <c r="L19" s="458" t="s">
        <v>4433</v>
      </c>
      <c r="M19" s="249"/>
      <c r="N19" s="249"/>
      <c r="O19" s="249"/>
      <c r="P19" s="249"/>
      <c r="Q19" s="249"/>
      <c r="R19" s="249"/>
      <c r="T19" s="1836"/>
      <c r="U19" s="249"/>
      <c r="V19" s="249"/>
      <c r="W19" s="249"/>
      <c r="X19" s="249"/>
      <c r="Y19" s="249"/>
    </row>
    <row r="20" spans="1:25" s="41" customFormat="1">
      <c r="A20" s="25" t="s">
        <v>4144</v>
      </c>
      <c r="B20" s="14">
        <v>45841</v>
      </c>
      <c r="C20" s="14">
        <v>45841</v>
      </c>
      <c r="D20" s="2061" t="s">
        <v>6</v>
      </c>
      <c r="E20" s="9">
        <v>21912</v>
      </c>
      <c r="F20" s="9" t="s">
        <v>1115</v>
      </c>
      <c r="G20" s="9">
        <v>5252</v>
      </c>
      <c r="H20" s="9" t="s">
        <v>48</v>
      </c>
      <c r="I20" s="10">
        <v>200</v>
      </c>
      <c r="J20" s="2085" t="s">
        <v>4855</v>
      </c>
      <c r="K20" s="9"/>
      <c r="L20" s="458"/>
      <c r="M20" s="249"/>
      <c r="N20" s="249"/>
      <c r="O20" s="249"/>
      <c r="P20" s="249"/>
      <c r="Q20" s="249"/>
      <c r="R20" s="249"/>
      <c r="T20" s="1836"/>
      <c r="U20" s="249"/>
      <c r="V20" s="249"/>
      <c r="W20" s="249"/>
      <c r="X20" s="249"/>
      <c r="Y20" s="249"/>
    </row>
    <row r="21" spans="1:25" s="41" customFormat="1">
      <c r="A21" s="25" t="s">
        <v>4120</v>
      </c>
      <c r="B21" s="14">
        <v>45849</v>
      </c>
      <c r="C21" s="14">
        <v>45847</v>
      </c>
      <c r="D21" s="166" t="s">
        <v>6</v>
      </c>
      <c r="E21" s="9">
        <v>21932</v>
      </c>
      <c r="F21" s="9" t="s">
        <v>7</v>
      </c>
      <c r="G21" s="9">
        <v>5370</v>
      </c>
      <c r="H21" s="9" t="s">
        <v>213</v>
      </c>
      <c r="I21" s="10">
        <v>1000</v>
      </c>
      <c r="J21" s="2085"/>
      <c r="K21" s="9"/>
      <c r="L21" s="458"/>
      <c r="M21" s="249"/>
      <c r="N21" s="249"/>
      <c r="O21" s="249"/>
      <c r="P21" s="249"/>
      <c r="Q21" s="249"/>
      <c r="R21" s="249"/>
      <c r="T21" s="1836"/>
      <c r="U21" s="249"/>
      <c r="V21" s="249"/>
      <c r="W21" s="249"/>
      <c r="X21" s="249"/>
      <c r="Y21" s="249"/>
    </row>
    <row r="22" spans="1:25" s="41" customFormat="1">
      <c r="A22" s="25" t="s">
        <v>4120</v>
      </c>
      <c r="B22" s="14">
        <v>45846</v>
      </c>
      <c r="C22" s="14">
        <v>45846</v>
      </c>
      <c r="D22" s="166" t="s">
        <v>6</v>
      </c>
      <c r="E22" s="9">
        <v>21990</v>
      </c>
      <c r="F22" s="9" t="s">
        <v>1115</v>
      </c>
      <c r="G22" s="9">
        <v>5966</v>
      </c>
      <c r="H22" s="9" t="s">
        <v>83</v>
      </c>
      <c r="I22" s="10">
        <v>50</v>
      </c>
      <c r="J22" s="2085" t="s">
        <v>4940</v>
      </c>
      <c r="K22" s="9"/>
      <c r="L22" s="458"/>
      <c r="M22" s="249"/>
      <c r="N22" s="249"/>
      <c r="O22" s="249"/>
      <c r="P22" s="249"/>
      <c r="Q22" s="249"/>
      <c r="R22" s="249"/>
      <c r="T22" s="1836"/>
      <c r="U22" s="249"/>
      <c r="V22" s="249"/>
      <c r="W22" s="249"/>
      <c r="X22" s="249"/>
      <c r="Y22" s="249"/>
    </row>
    <row r="23" spans="1:25" s="41" customFormat="1">
      <c r="A23" s="25" t="s">
        <v>4101</v>
      </c>
      <c r="B23" s="14">
        <v>45846</v>
      </c>
      <c r="C23" s="14">
        <v>45846</v>
      </c>
      <c r="D23" s="166" t="s">
        <v>6</v>
      </c>
      <c r="E23" s="9">
        <v>21992</v>
      </c>
      <c r="F23" s="9" t="s">
        <v>1115</v>
      </c>
      <c r="G23" s="9">
        <v>5967</v>
      </c>
      <c r="H23" s="9" t="s">
        <v>4032</v>
      </c>
      <c r="I23" s="10">
        <v>102</v>
      </c>
      <c r="J23" s="2085"/>
      <c r="K23" s="9"/>
      <c r="L23" s="458"/>
      <c r="M23" s="249"/>
      <c r="N23" s="249"/>
      <c r="O23" s="249"/>
      <c r="P23" s="249"/>
      <c r="Q23" s="249"/>
      <c r="R23" s="249"/>
      <c r="T23" s="1836"/>
      <c r="U23" s="249"/>
      <c r="V23" s="249"/>
      <c r="W23" s="249"/>
      <c r="X23" s="249"/>
      <c r="Y23" s="249"/>
    </row>
    <row r="24" spans="1:25" s="41" customFormat="1">
      <c r="A24" s="25" t="s">
        <v>4101</v>
      </c>
      <c r="B24" s="14">
        <v>45846</v>
      </c>
      <c r="C24" s="14">
        <v>45847</v>
      </c>
      <c r="D24" s="166" t="s">
        <v>6</v>
      </c>
      <c r="E24" s="9">
        <v>21993</v>
      </c>
      <c r="F24" s="9" t="s">
        <v>1115</v>
      </c>
      <c r="G24" s="9">
        <v>5641</v>
      </c>
      <c r="H24" s="9" t="s">
        <v>4562</v>
      </c>
      <c r="I24" s="10">
        <v>81</v>
      </c>
      <c r="J24" s="2085" t="s">
        <v>4693</v>
      </c>
      <c r="K24" s="9" t="s">
        <v>4941</v>
      </c>
      <c r="L24" s="458"/>
      <c r="M24" s="249"/>
      <c r="N24" s="249"/>
      <c r="O24" s="249"/>
      <c r="P24" s="249"/>
      <c r="Q24" s="249"/>
      <c r="R24" s="249"/>
      <c r="T24" s="1836"/>
      <c r="U24" s="249"/>
      <c r="V24" s="249"/>
      <c r="W24" s="249"/>
      <c r="X24" s="249"/>
      <c r="Y24" s="249"/>
    </row>
    <row r="25" spans="1:25" s="41" customFormat="1">
      <c r="A25" s="25"/>
      <c r="B25" s="14"/>
      <c r="C25" s="14">
        <v>45853</v>
      </c>
      <c r="D25" s="166" t="s">
        <v>6</v>
      </c>
      <c r="E25" s="9">
        <v>22023</v>
      </c>
      <c r="F25" s="9" t="s">
        <v>1115</v>
      </c>
      <c r="G25" s="9">
        <v>5641</v>
      </c>
      <c r="H25" s="9" t="s">
        <v>4562</v>
      </c>
      <c r="I25" s="10">
        <v>119</v>
      </c>
      <c r="J25" s="2085" t="s">
        <v>4359</v>
      </c>
      <c r="K25" s="9"/>
      <c r="L25" s="458"/>
      <c r="M25" s="249"/>
      <c r="N25" s="249"/>
      <c r="O25" s="249"/>
      <c r="P25" s="249"/>
      <c r="Q25" s="249"/>
      <c r="R25" s="249"/>
      <c r="T25" s="1836"/>
      <c r="U25" s="249"/>
      <c r="V25" s="249"/>
      <c r="W25" s="249"/>
      <c r="X25" s="249"/>
      <c r="Y25" s="249"/>
    </row>
    <row r="26" spans="1:25" s="41" customFormat="1">
      <c r="A26" s="25" t="s">
        <v>4101</v>
      </c>
      <c r="B26" s="14">
        <v>45846</v>
      </c>
      <c r="C26" s="14">
        <v>45846</v>
      </c>
      <c r="D26" s="166" t="s">
        <v>6</v>
      </c>
      <c r="E26" s="9">
        <v>21994</v>
      </c>
      <c r="F26" s="9" t="s">
        <v>1115</v>
      </c>
      <c r="G26" s="9">
        <v>5771</v>
      </c>
      <c r="H26" s="9" t="s">
        <v>4604</v>
      </c>
      <c r="I26" s="10">
        <v>100</v>
      </c>
      <c r="J26" s="2085"/>
      <c r="K26" s="9"/>
      <c r="L26" s="458"/>
      <c r="M26" s="249"/>
      <c r="N26" s="249"/>
      <c r="O26" s="249"/>
      <c r="P26" s="249"/>
      <c r="Q26" s="249"/>
      <c r="R26" s="249"/>
      <c r="T26" s="1836"/>
      <c r="U26" s="249"/>
      <c r="V26" s="249"/>
      <c r="W26" s="249"/>
      <c r="X26" s="249"/>
      <c r="Y26" s="249"/>
    </row>
    <row r="27" spans="1:25" s="41" customFormat="1">
      <c r="A27" s="25" t="s">
        <v>4144</v>
      </c>
      <c r="B27" s="14">
        <v>45854</v>
      </c>
      <c r="C27" s="14">
        <v>45845</v>
      </c>
      <c r="D27" s="166" t="s">
        <v>6</v>
      </c>
      <c r="E27" s="9">
        <v>22009</v>
      </c>
      <c r="F27" s="9" t="s">
        <v>1115</v>
      </c>
      <c r="G27" s="9">
        <v>5307</v>
      </c>
      <c r="H27" s="9" t="s">
        <v>739</v>
      </c>
      <c r="I27" s="10">
        <v>30</v>
      </c>
      <c r="J27" s="2085"/>
      <c r="K27" s="9"/>
      <c r="L27" s="458"/>
      <c r="M27" s="249"/>
      <c r="N27" s="249"/>
      <c r="O27" s="249"/>
      <c r="P27" s="249"/>
      <c r="Q27" s="249"/>
      <c r="R27" s="249"/>
      <c r="T27" s="1836"/>
      <c r="U27" s="249"/>
      <c r="V27" s="249"/>
      <c r="W27" s="249"/>
      <c r="X27" s="249"/>
      <c r="Y27" s="249"/>
    </row>
    <row r="28" spans="1:25" s="41" customFormat="1">
      <c r="A28" s="25"/>
      <c r="B28" s="14"/>
      <c r="C28" s="14">
        <v>45853</v>
      </c>
      <c r="D28" s="166" t="s">
        <v>6</v>
      </c>
      <c r="E28" s="9">
        <v>22008</v>
      </c>
      <c r="F28" s="9" t="s">
        <v>1115</v>
      </c>
      <c r="G28" s="9">
        <v>5307</v>
      </c>
      <c r="H28" s="9" t="s">
        <v>4174</v>
      </c>
      <c r="I28" s="10">
        <v>170</v>
      </c>
      <c r="J28" s="2085"/>
      <c r="K28" s="9"/>
      <c r="L28" s="458"/>
      <c r="M28" s="249"/>
      <c r="N28" s="249"/>
      <c r="O28" s="249"/>
      <c r="P28" s="249"/>
      <c r="Q28" s="249"/>
      <c r="R28" s="249"/>
      <c r="T28" s="1836"/>
      <c r="U28" s="249"/>
      <c r="V28" s="249"/>
      <c r="W28" s="249"/>
      <c r="X28" s="249"/>
      <c r="Y28" s="249"/>
    </row>
    <row r="29" spans="1:25" s="41" customFormat="1">
      <c r="A29" s="25"/>
      <c r="B29" s="14"/>
      <c r="C29" s="14">
        <v>45762</v>
      </c>
      <c r="D29" s="166" t="s">
        <v>6</v>
      </c>
      <c r="E29" s="9"/>
      <c r="F29" s="9" t="s">
        <v>1115</v>
      </c>
      <c r="G29" s="9">
        <v>5308</v>
      </c>
      <c r="H29" s="9" t="s">
        <v>4148</v>
      </c>
      <c r="I29" s="10">
        <v>68</v>
      </c>
      <c r="J29" s="2085"/>
      <c r="K29" s="9"/>
      <c r="L29" s="458"/>
      <c r="M29" s="249"/>
      <c r="N29" s="249"/>
      <c r="O29" s="249"/>
      <c r="P29" s="249"/>
      <c r="Q29" s="249"/>
      <c r="R29" s="249"/>
      <c r="T29" s="1836"/>
      <c r="U29" s="249"/>
      <c r="V29" s="249"/>
      <c r="W29" s="249"/>
      <c r="X29" s="249"/>
      <c r="Y29" s="249"/>
    </row>
    <row r="30" spans="1:25" s="41" customFormat="1">
      <c r="A30" s="25"/>
      <c r="B30" s="14"/>
      <c r="C30" s="14">
        <v>45862</v>
      </c>
      <c r="D30" s="166"/>
      <c r="E30" s="9">
        <v>22092</v>
      </c>
      <c r="F30" s="9"/>
      <c r="G30" s="9">
        <v>5308</v>
      </c>
      <c r="H30" s="9" t="s">
        <v>4148</v>
      </c>
      <c r="I30" s="10">
        <v>132</v>
      </c>
      <c r="J30" s="2085"/>
      <c r="K30" s="9"/>
      <c r="L30" s="458"/>
      <c r="M30" s="249"/>
      <c r="N30" s="249"/>
      <c r="O30" s="249"/>
      <c r="P30" s="249"/>
      <c r="Q30" s="249"/>
      <c r="R30" s="249"/>
      <c r="T30" s="1836"/>
      <c r="U30" s="249"/>
      <c r="V30" s="249"/>
      <c r="W30" s="249"/>
      <c r="X30" s="249"/>
      <c r="Y30" s="249"/>
    </row>
    <row r="31" spans="1:25" s="41" customFormat="1">
      <c r="A31" s="25" t="s">
        <v>4144</v>
      </c>
      <c r="B31" s="14">
        <v>45849</v>
      </c>
      <c r="C31" s="14">
        <v>45854</v>
      </c>
      <c r="D31" s="166" t="s">
        <v>6</v>
      </c>
      <c r="E31" s="9">
        <v>22024</v>
      </c>
      <c r="F31" s="9" t="s">
        <v>1115</v>
      </c>
      <c r="G31" s="9">
        <v>5367</v>
      </c>
      <c r="H31" s="9" t="s">
        <v>3976</v>
      </c>
      <c r="I31" s="10">
        <v>21</v>
      </c>
      <c r="J31" s="2085"/>
      <c r="K31" s="9"/>
      <c r="L31" s="458"/>
      <c r="M31" s="249"/>
      <c r="N31" s="249"/>
      <c r="O31" s="249"/>
      <c r="P31" s="249"/>
      <c r="Q31" s="249"/>
      <c r="R31" s="249"/>
      <c r="T31" s="1836"/>
      <c r="U31" s="249"/>
      <c r="V31" s="249"/>
      <c r="W31" s="249"/>
      <c r="X31" s="249"/>
      <c r="Y31" s="249"/>
    </row>
    <row r="32" spans="1:25" s="41" customFormat="1">
      <c r="A32" s="25" t="s">
        <v>4101</v>
      </c>
      <c r="B32" s="14">
        <v>45855</v>
      </c>
      <c r="C32" s="14">
        <v>45854</v>
      </c>
      <c r="D32" s="166" t="s">
        <v>6</v>
      </c>
      <c r="E32" s="9">
        <v>22075</v>
      </c>
      <c r="F32" s="9" t="s">
        <v>1115</v>
      </c>
      <c r="G32" s="9">
        <v>5966</v>
      </c>
      <c r="H32" s="9" t="s">
        <v>83</v>
      </c>
      <c r="I32" s="10">
        <v>36</v>
      </c>
      <c r="J32" s="2085"/>
      <c r="K32" s="9"/>
      <c r="L32" s="458"/>
      <c r="M32" s="249"/>
      <c r="N32" s="249"/>
      <c r="O32" s="249"/>
      <c r="P32" s="249"/>
      <c r="Q32" s="249"/>
      <c r="R32" s="249"/>
      <c r="T32" s="1836"/>
      <c r="U32" s="249"/>
      <c r="V32" s="249"/>
      <c r="W32" s="249"/>
      <c r="X32" s="249"/>
      <c r="Y32" s="249"/>
    </row>
    <row r="33" spans="1:25" s="41" customFormat="1">
      <c r="A33" s="25"/>
      <c r="B33" s="14"/>
      <c r="C33" s="14">
        <v>45856</v>
      </c>
      <c r="D33" s="166" t="s">
        <v>6</v>
      </c>
      <c r="E33" s="9">
        <v>22097</v>
      </c>
      <c r="F33" s="9"/>
      <c r="G33" s="9"/>
      <c r="H33" s="9"/>
      <c r="I33" s="10">
        <v>16</v>
      </c>
      <c r="J33" s="2085"/>
      <c r="K33" s="9"/>
      <c r="L33" s="458"/>
      <c r="M33" s="249"/>
      <c r="N33" s="249"/>
      <c r="O33" s="249"/>
      <c r="P33" s="249"/>
      <c r="Q33" s="249"/>
      <c r="R33" s="249"/>
      <c r="T33" s="1836"/>
      <c r="U33" s="249"/>
      <c r="V33" s="249"/>
      <c r="W33" s="249"/>
      <c r="X33" s="249"/>
      <c r="Y33" s="249"/>
    </row>
    <row r="34" spans="1:25" s="41" customFormat="1">
      <c r="A34" s="25" t="s">
        <v>4954</v>
      </c>
      <c r="B34" s="14">
        <v>45855</v>
      </c>
      <c r="C34" s="14">
        <v>45854</v>
      </c>
      <c r="D34" s="166" t="s">
        <v>6</v>
      </c>
      <c r="E34" s="9">
        <v>22077</v>
      </c>
      <c r="F34" s="9" t="s">
        <v>1115</v>
      </c>
      <c r="G34" s="9">
        <v>5670</v>
      </c>
      <c r="H34" s="9" t="s">
        <v>4606</v>
      </c>
      <c r="I34" s="10">
        <v>60</v>
      </c>
      <c r="J34" s="2085"/>
      <c r="K34" s="9"/>
      <c r="L34" s="458"/>
      <c r="M34" s="249"/>
      <c r="N34" s="249"/>
      <c r="O34" s="249"/>
      <c r="P34" s="249"/>
      <c r="Q34" s="249"/>
      <c r="R34" s="249"/>
      <c r="T34" s="1836"/>
      <c r="U34" s="249"/>
      <c r="V34" s="249"/>
      <c r="W34" s="249"/>
      <c r="X34" s="249"/>
      <c r="Y34" s="249"/>
    </row>
    <row r="35" spans="1:25" s="1766" customFormat="1">
      <c r="A35" s="25" t="s">
        <v>4954</v>
      </c>
      <c r="B35" s="14">
        <v>45855</v>
      </c>
      <c r="C35" s="14">
        <v>45856</v>
      </c>
      <c r="D35" s="166" t="s">
        <v>6</v>
      </c>
      <c r="E35" s="9">
        <v>22078</v>
      </c>
      <c r="F35" s="9" t="s">
        <v>1115</v>
      </c>
      <c r="G35" s="9">
        <v>5638</v>
      </c>
      <c r="H35" s="9" t="s">
        <v>864</v>
      </c>
      <c r="I35" s="10">
        <v>60</v>
      </c>
      <c r="J35" s="2085" t="s">
        <v>4359</v>
      </c>
      <c r="K35" s="9"/>
      <c r="L35" s="458"/>
      <c r="M35" s="1055"/>
      <c r="N35" s="1055"/>
      <c r="O35" s="1055"/>
      <c r="P35" s="1055"/>
      <c r="Q35" s="1055"/>
      <c r="R35" s="1055"/>
      <c r="T35" s="1847"/>
      <c r="U35" s="1055"/>
      <c r="V35" s="1055"/>
      <c r="W35" s="1055"/>
      <c r="X35" s="1055"/>
      <c r="Y35" s="1055"/>
    </row>
    <row r="36" spans="1:25" s="41" customFormat="1">
      <c r="A36" s="25" t="s">
        <v>4954</v>
      </c>
      <c r="B36" s="14">
        <v>45855</v>
      </c>
      <c r="C36" s="14">
        <v>45856</v>
      </c>
      <c r="D36" s="166" t="s">
        <v>6</v>
      </c>
      <c r="E36" s="9">
        <v>22079</v>
      </c>
      <c r="F36" s="9" t="s">
        <v>1115</v>
      </c>
      <c r="G36" s="9">
        <v>5771</v>
      </c>
      <c r="H36" s="9" t="s">
        <v>4604</v>
      </c>
      <c r="I36" s="10">
        <v>60</v>
      </c>
      <c r="J36" s="2085"/>
      <c r="K36" s="9"/>
      <c r="L36" s="458"/>
      <c r="M36" s="249"/>
      <c r="N36" s="249"/>
      <c r="O36" s="249"/>
      <c r="P36" s="249"/>
      <c r="Q36" s="249"/>
      <c r="R36" s="249"/>
      <c r="T36" s="1836"/>
      <c r="U36" s="249"/>
      <c r="V36" s="249"/>
      <c r="W36" s="249"/>
      <c r="X36" s="249"/>
      <c r="Y36" s="249"/>
    </row>
    <row r="37" spans="1:25" s="41" customFormat="1">
      <c r="A37" s="25" t="s">
        <v>4954</v>
      </c>
      <c r="B37" s="14">
        <v>45855</v>
      </c>
      <c r="C37" s="14">
        <v>45856</v>
      </c>
      <c r="D37" s="166" t="s">
        <v>6</v>
      </c>
      <c r="E37" s="9">
        <v>22059</v>
      </c>
      <c r="F37" s="9" t="s">
        <v>1115</v>
      </c>
      <c r="G37" s="9">
        <v>5967</v>
      </c>
      <c r="H37" s="9" t="s">
        <v>4032</v>
      </c>
      <c r="I37" s="10">
        <v>102</v>
      </c>
      <c r="J37" s="2085"/>
      <c r="K37" s="9"/>
      <c r="L37" s="458"/>
      <c r="M37" s="249"/>
      <c r="N37" s="249"/>
      <c r="O37" s="249"/>
      <c r="P37" s="249"/>
      <c r="Q37" s="249"/>
      <c r="R37" s="249"/>
      <c r="T37" s="1836"/>
      <c r="U37" s="249"/>
      <c r="V37" s="249"/>
      <c r="W37" s="249"/>
      <c r="X37" s="249"/>
      <c r="Y37" s="249"/>
    </row>
    <row r="38" spans="1:25" s="41" customFormat="1">
      <c r="A38" s="25" t="s">
        <v>4954</v>
      </c>
      <c r="B38" s="14">
        <v>45855</v>
      </c>
      <c r="C38" s="14">
        <v>45853</v>
      </c>
      <c r="D38" s="166" t="s">
        <v>6</v>
      </c>
      <c r="E38" s="9">
        <v>22080</v>
      </c>
      <c r="F38" s="9" t="s">
        <v>4107</v>
      </c>
      <c r="G38" s="9">
        <v>5304</v>
      </c>
      <c r="H38" s="9" t="s">
        <v>213</v>
      </c>
      <c r="I38" s="10">
        <v>60</v>
      </c>
      <c r="J38" s="2085" t="s">
        <v>4431</v>
      </c>
      <c r="K38" s="9"/>
      <c r="L38" s="458"/>
      <c r="M38" s="249"/>
      <c r="N38" s="249"/>
      <c r="O38" s="249"/>
      <c r="P38" s="249"/>
      <c r="Q38" s="249"/>
      <c r="R38" s="249"/>
      <c r="T38" s="1836"/>
      <c r="U38" s="249"/>
      <c r="V38" s="249"/>
      <c r="W38" s="249"/>
      <c r="X38" s="249"/>
      <c r="Y38" s="249"/>
    </row>
    <row r="39" spans="1:25" s="1766" customFormat="1">
      <c r="A39" s="25" t="s">
        <v>4955</v>
      </c>
      <c r="B39" s="14">
        <v>45856</v>
      </c>
      <c r="C39" s="14">
        <v>45856</v>
      </c>
      <c r="D39" s="166" t="s">
        <v>6</v>
      </c>
      <c r="E39" s="9">
        <v>22081</v>
      </c>
      <c r="F39" s="9" t="s">
        <v>7</v>
      </c>
      <c r="G39" s="9">
        <v>5370</v>
      </c>
      <c r="H39" s="9" t="s">
        <v>213</v>
      </c>
      <c r="I39" s="10">
        <v>1000</v>
      </c>
      <c r="J39" s="2085"/>
      <c r="K39" s="9"/>
      <c r="L39" s="458"/>
      <c r="M39" s="1055"/>
      <c r="N39" s="1055"/>
      <c r="O39" s="1055"/>
      <c r="P39" s="1055"/>
      <c r="Q39" s="1055"/>
      <c r="R39" s="1055"/>
      <c r="T39" s="1847"/>
      <c r="U39" s="1055"/>
      <c r="V39" s="1055"/>
      <c r="W39" s="1055"/>
      <c r="X39" s="1055"/>
      <c r="Y39" s="1055"/>
    </row>
    <row r="40" spans="1:25" s="41" customFormat="1">
      <c r="A40" s="25" t="s">
        <v>4101</v>
      </c>
      <c r="B40" s="14">
        <v>45862</v>
      </c>
      <c r="C40" s="14">
        <v>45860</v>
      </c>
      <c r="D40" s="166" t="s">
        <v>6</v>
      </c>
      <c r="E40" s="9">
        <v>22138</v>
      </c>
      <c r="F40" s="9" t="s">
        <v>1115</v>
      </c>
      <c r="G40" s="9">
        <v>5725</v>
      </c>
      <c r="H40" s="9" t="s">
        <v>4047</v>
      </c>
      <c r="I40" s="10">
        <v>60000</v>
      </c>
      <c r="J40" s="2085"/>
      <c r="K40" s="9"/>
      <c r="L40" s="458"/>
      <c r="M40" s="249"/>
      <c r="N40" s="249"/>
      <c r="O40" s="249"/>
      <c r="P40" s="249"/>
      <c r="Q40" s="249"/>
      <c r="R40" s="249"/>
      <c r="T40" s="1836"/>
      <c r="U40" s="249"/>
      <c r="V40" s="249"/>
      <c r="W40" s="249"/>
      <c r="X40" s="249"/>
      <c r="Y40" s="249"/>
    </row>
    <row r="41" spans="1:25" s="41" customFormat="1">
      <c r="A41" s="25" t="s">
        <v>4954</v>
      </c>
      <c r="B41" s="14">
        <v>45862</v>
      </c>
      <c r="C41" s="14">
        <v>45860</v>
      </c>
      <c r="D41" s="166" t="s">
        <v>6</v>
      </c>
      <c r="E41" s="9">
        <v>22139</v>
      </c>
      <c r="F41" s="9" t="s">
        <v>1115</v>
      </c>
      <c r="G41" s="9">
        <v>5828</v>
      </c>
      <c r="H41" s="9" t="s">
        <v>735</v>
      </c>
      <c r="I41" s="10">
        <v>100000</v>
      </c>
      <c r="J41" s="2085"/>
      <c r="K41" s="9"/>
      <c r="L41" s="458"/>
      <c r="M41" s="249"/>
      <c r="N41" s="249"/>
      <c r="O41" s="249"/>
      <c r="P41" s="249"/>
      <c r="Q41" s="249"/>
      <c r="R41" s="249"/>
      <c r="T41" s="1836"/>
      <c r="U41" s="249"/>
      <c r="V41" s="249"/>
      <c r="W41" s="249"/>
      <c r="X41" s="249"/>
      <c r="Y41" s="249"/>
    </row>
    <row r="42" spans="1:25" s="41" customFormat="1">
      <c r="A42" s="25" t="s">
        <v>4968</v>
      </c>
      <c r="B42" s="14">
        <v>45867</v>
      </c>
      <c r="C42" s="14">
        <v>45866</v>
      </c>
      <c r="D42" s="166" t="s">
        <v>6</v>
      </c>
      <c r="E42" s="9">
        <v>22171</v>
      </c>
      <c r="F42" s="9" t="s">
        <v>1221</v>
      </c>
      <c r="G42" s="9">
        <v>6001</v>
      </c>
      <c r="H42" s="9" t="s">
        <v>4358</v>
      </c>
      <c r="I42" s="10">
        <v>50</v>
      </c>
      <c r="J42" s="2085"/>
      <c r="K42" s="9"/>
      <c r="L42" s="458"/>
      <c r="M42" s="249"/>
      <c r="N42" s="249"/>
      <c r="O42" s="249"/>
      <c r="P42" s="249"/>
      <c r="Q42" s="249"/>
      <c r="R42" s="249"/>
      <c r="T42" s="1836"/>
      <c r="U42" s="249"/>
      <c r="V42" s="249"/>
      <c r="W42" s="249"/>
      <c r="X42" s="249"/>
      <c r="Y42" s="249"/>
    </row>
    <row r="43" spans="1:25" s="41" customFormat="1">
      <c r="A43" s="234"/>
      <c r="B43" s="1885"/>
      <c r="C43" s="24"/>
      <c r="D43" s="2059"/>
      <c r="E43" s="24"/>
      <c r="F43" s="24"/>
      <c r="G43" s="24"/>
      <c r="H43" s="24"/>
      <c r="I43" s="1048"/>
      <c r="J43" s="2078"/>
      <c r="K43" s="24"/>
      <c r="L43" s="461"/>
      <c r="M43" s="249"/>
      <c r="N43" s="249"/>
      <c r="O43" s="249"/>
      <c r="P43" s="249"/>
      <c r="Q43" s="249"/>
      <c r="R43" s="249"/>
      <c r="T43" s="1836"/>
      <c r="U43" s="249"/>
      <c r="V43" s="249"/>
      <c r="W43" s="249"/>
      <c r="X43" s="249"/>
      <c r="Y43" s="249"/>
    </row>
    <row r="44" spans="1:25" s="41" customFormat="1">
      <c r="A44" s="234"/>
      <c r="B44" s="1885"/>
      <c r="C44" s="24"/>
      <c r="D44" s="2059"/>
      <c r="E44" s="24"/>
      <c r="F44" s="24"/>
      <c r="G44" s="24"/>
      <c r="H44" s="24"/>
      <c r="I44" s="1048"/>
      <c r="J44" s="2078"/>
      <c r="K44" s="24"/>
      <c r="L44" s="461"/>
      <c r="M44" s="249"/>
      <c r="N44" s="249"/>
      <c r="O44" s="249"/>
      <c r="P44" s="249"/>
      <c r="Q44" s="249"/>
      <c r="R44" s="249"/>
      <c r="T44" s="1836"/>
      <c r="U44" s="249"/>
      <c r="V44" s="249"/>
      <c r="W44" s="249"/>
      <c r="X44" s="249"/>
      <c r="Y44" s="249"/>
    </row>
    <row r="45" spans="1:25" s="41" customFormat="1">
      <c r="A45" s="234" t="s">
        <v>4953</v>
      </c>
      <c r="B45" s="1885">
        <v>45869</v>
      </c>
      <c r="C45" s="24"/>
      <c r="D45" s="2059"/>
      <c r="E45" s="24">
        <v>22060</v>
      </c>
      <c r="F45" s="24" t="s">
        <v>7</v>
      </c>
      <c r="G45" s="24">
        <v>5370</v>
      </c>
      <c r="H45" s="24" t="s">
        <v>213</v>
      </c>
      <c r="I45" s="1048">
        <v>2000</v>
      </c>
      <c r="J45" s="2078"/>
      <c r="K45" s="24" t="s">
        <v>82</v>
      </c>
      <c r="L45" s="461"/>
      <c r="M45" s="249"/>
      <c r="N45" s="249"/>
      <c r="O45" s="249"/>
      <c r="P45" s="249"/>
      <c r="Q45" s="249"/>
      <c r="R45" s="249"/>
      <c r="T45" s="1836"/>
      <c r="U45" s="249"/>
      <c r="V45" s="249"/>
      <c r="W45" s="249"/>
      <c r="X45" s="249"/>
      <c r="Y45" s="249"/>
    </row>
    <row r="46" spans="1:25" s="41" customFormat="1">
      <c r="A46" s="234"/>
      <c r="B46" s="1885"/>
      <c r="C46" s="24"/>
      <c r="D46" s="2059"/>
      <c r="E46" s="24"/>
      <c r="F46" s="24"/>
      <c r="G46" s="24"/>
      <c r="H46" s="24"/>
      <c r="I46" s="1048"/>
      <c r="J46" s="2078"/>
      <c r="K46" s="24"/>
      <c r="L46" s="461"/>
      <c r="M46" s="249"/>
      <c r="N46" s="249"/>
      <c r="O46" s="249"/>
      <c r="P46" s="249"/>
      <c r="Q46" s="249"/>
      <c r="R46" s="249"/>
      <c r="T46" s="1836"/>
      <c r="U46" s="249"/>
      <c r="V46" s="249"/>
      <c r="W46" s="249"/>
      <c r="X46" s="249"/>
      <c r="Y46" s="249"/>
    </row>
    <row r="47" spans="1:25" s="41" customFormat="1" ht="18.75">
      <c r="A47" s="2549" t="s">
        <v>3172</v>
      </c>
      <c r="B47" s="2550"/>
      <c r="C47" s="2550"/>
      <c r="D47" s="2550"/>
      <c r="E47" s="2550"/>
      <c r="F47" s="2550"/>
      <c r="G47" s="2550"/>
      <c r="H47" s="2550"/>
      <c r="I47" s="2550"/>
      <c r="J47" s="2550"/>
      <c r="K47" s="2550"/>
      <c r="L47" s="2551"/>
      <c r="M47" s="249"/>
      <c r="N47" s="249"/>
      <c r="O47" s="249"/>
      <c r="P47" s="249"/>
      <c r="Q47" s="249"/>
      <c r="R47" s="249"/>
      <c r="T47" s="1836"/>
      <c r="U47" s="249"/>
      <c r="V47" s="249"/>
      <c r="W47" s="249"/>
      <c r="X47" s="249"/>
      <c r="Y47" s="249"/>
    </row>
    <row r="48" spans="1:25" s="41" customFormat="1">
      <c r="A48" s="234"/>
      <c r="B48" s="1885"/>
      <c r="C48" s="24"/>
      <c r="D48" s="2059"/>
      <c r="E48" s="24"/>
      <c r="F48" s="24"/>
      <c r="G48" s="24"/>
      <c r="H48" s="24"/>
      <c r="I48" s="1048"/>
      <c r="J48" s="2078"/>
      <c r="K48" s="24"/>
      <c r="L48" s="461"/>
      <c r="M48" s="249"/>
      <c r="N48" s="249"/>
      <c r="O48" s="249"/>
      <c r="P48" s="249"/>
      <c r="Q48" s="249"/>
      <c r="R48" s="249"/>
      <c r="T48" s="1836"/>
      <c r="U48" s="249"/>
      <c r="V48" s="249"/>
      <c r="W48" s="249"/>
      <c r="X48" s="249"/>
      <c r="Y48" s="249"/>
    </row>
    <row r="49" spans="1:25" s="1766" customFormat="1">
      <c r="A49" s="25" t="s">
        <v>4120</v>
      </c>
      <c r="B49" s="14">
        <v>45867</v>
      </c>
      <c r="C49" s="14">
        <v>45856</v>
      </c>
      <c r="D49" s="166" t="s">
        <v>6</v>
      </c>
      <c r="E49" s="9">
        <v>21720</v>
      </c>
      <c r="F49" s="9" t="s">
        <v>4102</v>
      </c>
      <c r="G49" s="9">
        <v>5654</v>
      </c>
      <c r="H49" s="9" t="s">
        <v>4907</v>
      </c>
      <c r="I49" s="10">
        <v>100</v>
      </c>
      <c r="J49" s="2085" t="s">
        <v>3172</v>
      </c>
      <c r="K49" s="9"/>
      <c r="L49" s="458" t="s">
        <v>4408</v>
      </c>
      <c r="M49" s="1055"/>
      <c r="N49" s="1055"/>
      <c r="O49" s="1055"/>
      <c r="P49" s="1055"/>
      <c r="Q49" s="1055"/>
      <c r="R49" s="1055"/>
      <c r="T49" s="1847"/>
      <c r="U49" s="1055"/>
      <c r="V49" s="1055"/>
      <c r="W49" s="1055"/>
      <c r="X49" s="1055"/>
      <c r="Y49" s="1055"/>
    </row>
    <row r="50" spans="1:25" s="1766" customFormat="1">
      <c r="A50" s="25" t="s">
        <v>4120</v>
      </c>
      <c r="B50" s="14">
        <v>45867</v>
      </c>
      <c r="C50" s="14">
        <v>45856</v>
      </c>
      <c r="D50" s="166" t="s">
        <v>6</v>
      </c>
      <c r="E50" s="9">
        <v>21743</v>
      </c>
      <c r="F50" s="9" t="s">
        <v>4102</v>
      </c>
      <c r="G50" s="9">
        <v>5654</v>
      </c>
      <c r="H50" s="9" t="s">
        <v>4907</v>
      </c>
      <c r="I50" s="10">
        <v>100</v>
      </c>
      <c r="J50" s="2085" t="s">
        <v>3172</v>
      </c>
      <c r="K50" s="9"/>
      <c r="L50" s="458" t="s">
        <v>4408</v>
      </c>
      <c r="M50" s="1055"/>
      <c r="N50" s="1055"/>
      <c r="O50" s="1055"/>
      <c r="P50" s="1055"/>
      <c r="Q50" s="1055"/>
      <c r="R50" s="1055"/>
      <c r="T50" s="1847"/>
      <c r="U50" s="1055"/>
      <c r="V50" s="1055"/>
      <c r="W50" s="1055"/>
      <c r="X50" s="1055"/>
      <c r="Y50" s="1055"/>
    </row>
    <row r="51" spans="1:25" s="1766" customFormat="1">
      <c r="A51" s="25" t="s">
        <v>4120</v>
      </c>
      <c r="B51" s="14">
        <v>45874</v>
      </c>
      <c r="C51" s="14">
        <v>45856</v>
      </c>
      <c r="D51" s="166" t="s">
        <v>6</v>
      </c>
      <c r="E51" s="9">
        <v>21747</v>
      </c>
      <c r="F51" s="9" t="s">
        <v>4102</v>
      </c>
      <c r="G51" s="9">
        <v>5654</v>
      </c>
      <c r="H51" s="9" t="s">
        <v>4907</v>
      </c>
      <c r="I51" s="10">
        <v>100</v>
      </c>
      <c r="J51" s="2085" t="s">
        <v>3172</v>
      </c>
      <c r="K51" s="9"/>
      <c r="L51" s="458" t="s">
        <v>4408</v>
      </c>
      <c r="M51" s="1055"/>
      <c r="N51" s="1055"/>
      <c r="O51" s="1055"/>
      <c r="P51" s="1055"/>
      <c r="Q51" s="1055"/>
      <c r="R51" s="1055"/>
      <c r="T51" s="1847"/>
      <c r="U51" s="1055"/>
      <c r="V51" s="1055"/>
      <c r="W51" s="1055"/>
      <c r="X51" s="1055"/>
      <c r="Y51" s="1055"/>
    </row>
    <row r="52" spans="1:25" s="41" customFormat="1">
      <c r="A52" s="234" t="s">
        <v>4120</v>
      </c>
      <c r="B52" s="1885">
        <v>45874</v>
      </c>
      <c r="C52" s="24"/>
      <c r="D52" s="2059"/>
      <c r="E52" s="24">
        <v>21806</v>
      </c>
      <c r="F52" s="24" t="s">
        <v>4102</v>
      </c>
      <c r="G52" s="24">
        <v>5654</v>
      </c>
      <c r="H52" s="24" t="s">
        <v>4907</v>
      </c>
      <c r="I52" s="1048">
        <v>100</v>
      </c>
      <c r="J52" s="2078" t="s">
        <v>3172</v>
      </c>
      <c r="K52" s="24"/>
      <c r="L52" s="461" t="s">
        <v>4408</v>
      </c>
      <c r="M52" s="249"/>
      <c r="N52" s="249"/>
      <c r="O52" s="249"/>
      <c r="P52" s="249"/>
      <c r="Q52" s="249"/>
      <c r="R52" s="249"/>
      <c r="T52" s="1836"/>
      <c r="U52" s="249"/>
      <c r="V52" s="249"/>
      <c r="W52" s="249"/>
      <c r="X52" s="249"/>
      <c r="Y52" s="249"/>
    </row>
    <row r="53" spans="1:25" s="41" customFormat="1">
      <c r="A53" s="54" t="s">
        <v>4101</v>
      </c>
      <c r="B53" s="55">
        <v>45870</v>
      </c>
      <c r="C53" s="56"/>
      <c r="D53" s="839"/>
      <c r="E53" s="56">
        <v>21933</v>
      </c>
      <c r="F53" s="56" t="s">
        <v>4102</v>
      </c>
      <c r="G53" s="56">
        <v>5654</v>
      </c>
      <c r="H53" s="56" t="s">
        <v>4907</v>
      </c>
      <c r="I53" s="57">
        <v>6</v>
      </c>
      <c r="J53" s="2084" t="s">
        <v>3172</v>
      </c>
      <c r="K53" s="56" t="s">
        <v>4431</v>
      </c>
      <c r="L53" s="1895"/>
      <c r="M53" s="249"/>
      <c r="N53" s="249"/>
      <c r="O53" s="249"/>
      <c r="P53" s="249"/>
      <c r="Q53" s="249"/>
      <c r="R53" s="249"/>
      <c r="T53" s="1836"/>
      <c r="U53" s="249"/>
      <c r="V53" s="249"/>
      <c r="W53" s="249"/>
      <c r="X53" s="249"/>
      <c r="Y53" s="249"/>
    </row>
    <row r="54" spans="1:25" s="41" customFormat="1">
      <c r="A54" s="234" t="s">
        <v>4931</v>
      </c>
      <c r="B54" s="1885">
        <v>45876</v>
      </c>
      <c r="C54" s="24"/>
      <c r="D54" s="2059"/>
      <c r="E54" s="24">
        <v>21935</v>
      </c>
      <c r="F54" s="24" t="s">
        <v>4102</v>
      </c>
      <c r="G54" s="24">
        <v>5655</v>
      </c>
      <c r="H54" s="24" t="s">
        <v>4929</v>
      </c>
      <c r="I54" s="1048">
        <v>100</v>
      </c>
      <c r="J54" s="2078" t="s">
        <v>3172</v>
      </c>
      <c r="K54" s="24"/>
      <c r="L54" s="461"/>
      <c r="M54" s="249"/>
      <c r="N54" s="249"/>
      <c r="O54" s="249"/>
      <c r="P54" s="249"/>
      <c r="Q54" s="249"/>
      <c r="R54" s="249"/>
      <c r="T54" s="1836"/>
      <c r="U54" s="249"/>
      <c r="V54" s="249"/>
      <c r="W54" s="249"/>
      <c r="X54" s="249"/>
      <c r="Y54" s="249"/>
    </row>
    <row r="55" spans="1:25" s="41" customFormat="1">
      <c r="A55" s="234"/>
      <c r="B55" s="1885"/>
      <c r="C55" s="24"/>
      <c r="D55" s="2059"/>
      <c r="E55" s="24"/>
      <c r="F55" s="24"/>
      <c r="G55" s="24"/>
      <c r="H55" s="24"/>
      <c r="I55" s="1048"/>
      <c r="J55" s="2078"/>
      <c r="K55" s="24"/>
      <c r="L55" s="461"/>
      <c r="M55" s="249"/>
      <c r="N55" s="249"/>
      <c r="O55" s="249"/>
      <c r="P55" s="249"/>
      <c r="Q55" s="249"/>
      <c r="R55" s="249"/>
      <c r="T55" s="1836"/>
      <c r="U55" s="249"/>
      <c r="V55" s="249"/>
      <c r="W55" s="249"/>
      <c r="X55" s="249"/>
      <c r="Y55" s="249"/>
    </row>
    <row r="56" spans="1:25" s="41" customFormat="1">
      <c r="A56" s="54" t="s">
        <v>4101</v>
      </c>
      <c r="B56" s="55">
        <v>45862</v>
      </c>
      <c r="C56" s="56"/>
      <c r="D56" s="839"/>
      <c r="E56" s="56">
        <v>21771</v>
      </c>
      <c r="F56" s="56" t="s">
        <v>1115</v>
      </c>
      <c r="G56" s="56">
        <v>5688</v>
      </c>
      <c r="H56" s="56" t="s">
        <v>4123</v>
      </c>
      <c r="I56" s="57">
        <v>10</v>
      </c>
      <c r="J56" s="2084" t="s">
        <v>3172</v>
      </c>
      <c r="K56" s="56" t="s">
        <v>4359</v>
      </c>
      <c r="L56" s="1895"/>
      <c r="M56" s="249"/>
      <c r="N56" s="249"/>
      <c r="O56" s="249"/>
      <c r="P56" s="249"/>
      <c r="Q56" s="249"/>
      <c r="R56" s="249"/>
      <c r="T56" s="1836"/>
      <c r="U56" s="249"/>
      <c r="V56" s="249"/>
      <c r="W56" s="249"/>
      <c r="X56" s="249"/>
      <c r="Y56" s="249"/>
    </row>
    <row r="57" spans="1:25" s="41" customFormat="1">
      <c r="A57" s="234"/>
      <c r="B57" s="1885"/>
      <c r="C57" s="24"/>
      <c r="D57" s="2059"/>
      <c r="E57" s="24"/>
      <c r="F57" s="24"/>
      <c r="G57" s="24"/>
      <c r="H57" s="24"/>
      <c r="I57" s="1048"/>
      <c r="J57" s="2078"/>
      <c r="K57" s="24"/>
      <c r="L57" s="461"/>
      <c r="M57" s="249"/>
      <c r="N57" s="249"/>
      <c r="O57" s="249"/>
      <c r="P57" s="249"/>
      <c r="Q57" s="249"/>
      <c r="R57" s="249"/>
      <c r="T57" s="1836"/>
      <c r="U57" s="249"/>
      <c r="V57" s="249"/>
      <c r="W57" s="249"/>
      <c r="X57" s="249"/>
      <c r="Y57" s="249"/>
    </row>
    <row r="58" spans="1:25" s="41" customFormat="1">
      <c r="A58" s="234"/>
      <c r="B58" s="1885"/>
      <c r="C58" s="24"/>
      <c r="D58" s="2059"/>
      <c r="E58" s="24"/>
      <c r="F58" s="24"/>
      <c r="G58" s="24"/>
      <c r="H58" s="24"/>
      <c r="I58" s="1048"/>
      <c r="J58" s="2078"/>
      <c r="K58" s="24"/>
      <c r="L58" s="461"/>
      <c r="M58" s="249"/>
      <c r="N58" s="249"/>
      <c r="O58" s="249"/>
      <c r="P58" s="249"/>
      <c r="Q58" s="249"/>
      <c r="R58" s="249"/>
      <c r="T58" s="1836"/>
      <c r="U58" s="249"/>
      <c r="V58" s="249"/>
      <c r="W58" s="249"/>
      <c r="X58" s="249"/>
      <c r="Y58" s="249"/>
    </row>
    <row r="59" spans="1:25" s="41" customFormat="1">
      <c r="A59" s="25" t="s">
        <v>4120</v>
      </c>
      <c r="B59" s="14">
        <v>45867</v>
      </c>
      <c r="C59" s="14">
        <v>45853</v>
      </c>
      <c r="D59" s="166" t="s">
        <v>6</v>
      </c>
      <c r="E59" s="9">
        <v>21721</v>
      </c>
      <c r="F59" s="9" t="s">
        <v>1221</v>
      </c>
      <c r="G59" s="9">
        <v>5652</v>
      </c>
      <c r="H59" s="9" t="s">
        <v>4100</v>
      </c>
      <c r="I59" s="10">
        <v>100</v>
      </c>
      <c r="J59" s="2085" t="s">
        <v>3172</v>
      </c>
      <c r="K59" s="9" t="s">
        <v>4359</v>
      </c>
      <c r="L59" s="458"/>
      <c r="M59" s="249"/>
      <c r="N59" s="249"/>
      <c r="O59" s="249"/>
      <c r="P59" s="249"/>
      <c r="Q59" s="249"/>
      <c r="R59" s="249"/>
      <c r="T59" s="1836"/>
      <c r="U59" s="249"/>
      <c r="V59" s="249"/>
      <c r="W59" s="249"/>
      <c r="X59" s="249"/>
      <c r="Y59" s="249"/>
    </row>
    <row r="60" spans="1:25" s="41" customFormat="1">
      <c r="A60" s="25" t="s">
        <v>4120</v>
      </c>
      <c r="B60" s="14">
        <v>45867</v>
      </c>
      <c r="C60" s="9"/>
      <c r="D60" s="166" t="s">
        <v>6</v>
      </c>
      <c r="E60" s="9">
        <v>21745</v>
      </c>
      <c r="F60" s="9" t="s">
        <v>1221</v>
      </c>
      <c r="G60" s="9">
        <v>5652</v>
      </c>
      <c r="H60" s="9" t="s">
        <v>4100</v>
      </c>
      <c r="I60" s="10">
        <v>100</v>
      </c>
      <c r="J60" s="2085" t="s">
        <v>3172</v>
      </c>
      <c r="K60" s="9" t="s">
        <v>4359</v>
      </c>
      <c r="L60" s="458"/>
      <c r="M60" s="249"/>
      <c r="N60" s="249"/>
      <c r="O60" s="249"/>
      <c r="P60" s="249"/>
      <c r="Q60" s="249"/>
      <c r="R60" s="249"/>
      <c r="T60" s="1836"/>
      <c r="U60" s="249"/>
      <c r="V60" s="249"/>
      <c r="W60" s="249"/>
      <c r="X60" s="249"/>
      <c r="Y60" s="249"/>
    </row>
    <row r="61" spans="1:25" s="41" customFormat="1">
      <c r="A61" s="25" t="s">
        <v>4120</v>
      </c>
      <c r="B61" s="14">
        <v>45867</v>
      </c>
      <c r="C61" s="14">
        <v>45853</v>
      </c>
      <c r="D61" s="166" t="s">
        <v>6</v>
      </c>
      <c r="E61" s="9">
        <v>21746</v>
      </c>
      <c r="F61" s="9" t="s">
        <v>1221</v>
      </c>
      <c r="G61" s="9">
        <v>5653</v>
      </c>
      <c r="H61" s="9" t="s">
        <v>4100</v>
      </c>
      <c r="I61" s="10">
        <v>10</v>
      </c>
      <c r="J61" s="2085" t="s">
        <v>3172</v>
      </c>
      <c r="K61" s="9" t="s">
        <v>4359</v>
      </c>
      <c r="L61" s="458"/>
      <c r="M61" s="249"/>
      <c r="N61" s="249"/>
      <c r="O61" s="249"/>
      <c r="P61" s="249"/>
      <c r="Q61" s="249"/>
      <c r="R61" s="249"/>
      <c r="T61" s="1836"/>
      <c r="U61" s="249"/>
      <c r="V61" s="249"/>
      <c r="W61" s="249"/>
      <c r="X61" s="249"/>
      <c r="Y61" s="249"/>
    </row>
    <row r="62" spans="1:25" s="41" customFormat="1">
      <c r="A62" s="25" t="s">
        <v>4120</v>
      </c>
      <c r="B62" s="14">
        <v>45874</v>
      </c>
      <c r="C62" s="14">
        <v>45853</v>
      </c>
      <c r="D62" s="166" t="s">
        <v>6</v>
      </c>
      <c r="E62" s="9">
        <v>21748</v>
      </c>
      <c r="F62" s="9" t="s">
        <v>1221</v>
      </c>
      <c r="G62" s="9">
        <v>5652</v>
      </c>
      <c r="H62" s="9" t="s">
        <v>4100</v>
      </c>
      <c r="I62" s="10">
        <v>100</v>
      </c>
      <c r="J62" s="2085" t="s">
        <v>3172</v>
      </c>
      <c r="K62" s="9" t="s">
        <v>4359</v>
      </c>
      <c r="L62" s="458"/>
      <c r="M62" s="249"/>
      <c r="N62" s="249"/>
      <c r="O62" s="249"/>
      <c r="P62" s="249"/>
      <c r="Q62" s="249"/>
      <c r="R62" s="249"/>
      <c r="T62" s="1836"/>
      <c r="U62" s="249"/>
      <c r="V62" s="249"/>
      <c r="W62" s="249"/>
      <c r="X62" s="249"/>
      <c r="Y62" s="249"/>
    </row>
    <row r="63" spans="1:25" s="41" customFormat="1">
      <c r="A63" s="25" t="s">
        <v>4120</v>
      </c>
      <c r="B63" s="14">
        <v>45874</v>
      </c>
      <c r="C63" s="14">
        <v>45853</v>
      </c>
      <c r="D63" s="166" t="s">
        <v>6</v>
      </c>
      <c r="E63" s="9">
        <v>21805</v>
      </c>
      <c r="F63" s="9" t="s">
        <v>1221</v>
      </c>
      <c r="G63" s="9">
        <v>5652</v>
      </c>
      <c r="H63" s="9" t="s">
        <v>4100</v>
      </c>
      <c r="I63" s="10">
        <v>100</v>
      </c>
      <c r="J63" s="2085" t="s">
        <v>3172</v>
      </c>
      <c r="K63" s="9"/>
      <c r="L63" s="458"/>
      <c r="M63" s="249"/>
      <c r="N63" s="249"/>
      <c r="O63" s="249"/>
      <c r="P63" s="249"/>
      <c r="Q63" s="249"/>
      <c r="R63" s="249"/>
      <c r="T63" s="1836"/>
      <c r="U63" s="249"/>
      <c r="V63" s="249"/>
      <c r="W63" s="249"/>
      <c r="X63" s="249"/>
      <c r="Y63" s="249"/>
    </row>
    <row r="64" spans="1:25" s="41" customFormat="1">
      <c r="A64" s="25" t="s">
        <v>4120</v>
      </c>
      <c r="B64" s="14">
        <v>45870</v>
      </c>
      <c r="C64" s="14">
        <v>45853</v>
      </c>
      <c r="D64" s="166" t="s">
        <v>6</v>
      </c>
      <c r="E64" s="9">
        <v>21934</v>
      </c>
      <c r="F64" s="9" t="s">
        <v>1221</v>
      </c>
      <c r="G64" s="9">
        <v>5652</v>
      </c>
      <c r="H64" s="9" t="s">
        <v>4100</v>
      </c>
      <c r="I64" s="10">
        <v>100</v>
      </c>
      <c r="J64" s="2085" t="s">
        <v>3172</v>
      </c>
      <c r="K64" s="9" t="s">
        <v>4359</v>
      </c>
      <c r="L64" s="458"/>
      <c r="M64" s="249"/>
      <c r="N64" s="249"/>
      <c r="O64" s="249"/>
      <c r="P64" s="249"/>
      <c r="Q64" s="249"/>
      <c r="R64" s="249"/>
      <c r="T64" s="1836"/>
      <c r="U64" s="249"/>
      <c r="V64" s="249"/>
      <c r="W64" s="249"/>
      <c r="X64" s="249"/>
      <c r="Y64" s="249"/>
    </row>
    <row r="66" spans="1:25" s="41" customFormat="1">
      <c r="A66" s="25" t="s">
        <v>4101</v>
      </c>
      <c r="B66" s="14">
        <v>45860</v>
      </c>
      <c r="C66" s="14">
        <v>45860</v>
      </c>
      <c r="D66" s="166" t="s">
        <v>6</v>
      </c>
      <c r="E66" s="9">
        <v>21764</v>
      </c>
      <c r="F66" s="9" t="s">
        <v>1115</v>
      </c>
      <c r="G66" s="9">
        <v>5644</v>
      </c>
      <c r="H66" s="9" t="s">
        <v>4097</v>
      </c>
      <c r="I66" s="10">
        <v>54</v>
      </c>
      <c r="J66" s="2085" t="s">
        <v>3172</v>
      </c>
      <c r="K66" s="9"/>
      <c r="L66" s="458"/>
      <c r="M66" s="249"/>
      <c r="N66" s="249"/>
      <c r="O66" s="249"/>
      <c r="P66" s="249"/>
      <c r="Q66" s="249"/>
      <c r="R66" s="249"/>
      <c r="T66" s="1836"/>
      <c r="U66" s="249"/>
      <c r="V66" s="249"/>
      <c r="W66" s="249"/>
      <c r="X66" s="249"/>
      <c r="Y66" s="249"/>
    </row>
    <row r="67" spans="1:25" s="41" customFormat="1">
      <c r="A67" s="25" t="s">
        <v>4101</v>
      </c>
      <c r="B67" s="14">
        <v>45870</v>
      </c>
      <c r="C67" s="14">
        <v>45860</v>
      </c>
      <c r="D67" s="166" t="s">
        <v>6</v>
      </c>
      <c r="E67" s="9">
        <v>21852</v>
      </c>
      <c r="F67" s="9" t="s">
        <v>1115</v>
      </c>
      <c r="G67" s="9">
        <v>5307</v>
      </c>
      <c r="H67" s="9" t="s">
        <v>739</v>
      </c>
      <c r="I67" s="10">
        <v>100</v>
      </c>
      <c r="J67" s="2085" t="s">
        <v>3172</v>
      </c>
      <c r="K67" s="9"/>
      <c r="L67" s="458" t="s">
        <v>4881</v>
      </c>
      <c r="M67" s="249"/>
      <c r="N67" s="249"/>
      <c r="O67" s="249"/>
      <c r="P67" s="249"/>
      <c r="Q67" s="249"/>
      <c r="R67" s="249"/>
      <c r="T67" s="1836"/>
      <c r="U67" s="249"/>
      <c r="V67" s="249"/>
      <c r="W67" s="249"/>
      <c r="X67" s="249"/>
      <c r="Y67" s="249"/>
    </row>
    <row r="68" spans="1:25" s="41" customFormat="1">
      <c r="A68" s="234" t="s">
        <v>4101</v>
      </c>
      <c r="B68" s="1885">
        <v>45870</v>
      </c>
      <c r="C68" s="24"/>
      <c r="D68" s="2059"/>
      <c r="E68" s="24">
        <v>21853</v>
      </c>
      <c r="F68" s="24" t="s">
        <v>1115</v>
      </c>
      <c r="G68" s="24">
        <v>5896</v>
      </c>
      <c r="H68" s="24" t="s">
        <v>4239</v>
      </c>
      <c r="I68" s="1048">
        <v>500</v>
      </c>
      <c r="J68" s="2078" t="s">
        <v>3172</v>
      </c>
      <c r="K68" s="24"/>
      <c r="L68" s="461" t="s">
        <v>4922</v>
      </c>
      <c r="M68" s="249"/>
      <c r="N68" s="249"/>
      <c r="O68" s="249"/>
      <c r="P68" s="249"/>
      <c r="Q68" s="249"/>
      <c r="R68" s="249"/>
      <c r="T68" s="1836"/>
      <c r="U68" s="249"/>
      <c r="V68" s="249"/>
      <c r="W68" s="249"/>
      <c r="X68" s="249"/>
      <c r="Y68" s="249"/>
    </row>
    <row r="69" spans="1:25" s="41" customFormat="1">
      <c r="A69" s="234" t="s">
        <v>4101</v>
      </c>
      <c r="B69" s="1885">
        <v>45870</v>
      </c>
      <c r="C69" s="24"/>
      <c r="D69" s="2059"/>
      <c r="E69" s="24">
        <v>21854</v>
      </c>
      <c r="F69" s="24" t="s">
        <v>153</v>
      </c>
      <c r="G69" s="24">
        <v>5860</v>
      </c>
      <c r="H69" s="24" t="s">
        <v>4823</v>
      </c>
      <c r="I69" s="1048">
        <v>501</v>
      </c>
      <c r="J69" s="2078" t="s">
        <v>3172</v>
      </c>
      <c r="K69" s="24"/>
      <c r="L69" s="461" t="s">
        <v>4923</v>
      </c>
      <c r="M69" s="249"/>
      <c r="N69" s="249"/>
      <c r="O69" s="249"/>
      <c r="P69" s="249"/>
      <c r="Q69" s="249"/>
      <c r="R69" s="249"/>
      <c r="T69" s="1836"/>
      <c r="U69" s="249"/>
      <c r="V69" s="249"/>
      <c r="W69" s="249"/>
      <c r="X69" s="249"/>
      <c r="Y69" s="249"/>
    </row>
    <row r="70" spans="1:25" s="41" customFormat="1">
      <c r="A70" s="54" t="s">
        <v>4101</v>
      </c>
      <c r="B70" s="55">
        <v>45874</v>
      </c>
      <c r="C70" s="55"/>
      <c r="D70" s="839"/>
      <c r="E70" s="56">
        <v>21958</v>
      </c>
      <c r="F70" s="56" t="s">
        <v>1115</v>
      </c>
      <c r="G70" s="56">
        <v>5644</v>
      </c>
      <c r="H70" s="56" t="s">
        <v>4097</v>
      </c>
      <c r="I70" s="57">
        <v>54</v>
      </c>
      <c r="J70" s="2084" t="s">
        <v>3172</v>
      </c>
      <c r="K70" s="56" t="s">
        <v>4359</v>
      </c>
      <c r="L70" s="1895"/>
      <c r="M70" s="249"/>
      <c r="N70" s="249"/>
      <c r="O70" s="249"/>
      <c r="P70" s="249"/>
      <c r="Q70" s="249"/>
      <c r="R70" s="249"/>
      <c r="T70" s="1836"/>
      <c r="U70" s="249"/>
      <c r="V70" s="249"/>
      <c r="W70" s="249"/>
      <c r="X70" s="249"/>
      <c r="Y70" s="249"/>
    </row>
    <row r="71" spans="1:25" s="41" customFormat="1">
      <c r="A71" s="234" t="s">
        <v>4101</v>
      </c>
      <c r="B71" s="1885">
        <v>45874</v>
      </c>
      <c r="C71" s="24"/>
      <c r="D71" s="2059"/>
      <c r="E71" s="24">
        <v>21959</v>
      </c>
      <c r="F71" s="24" t="s">
        <v>1115</v>
      </c>
      <c r="G71" s="24">
        <v>5688</v>
      </c>
      <c r="H71" s="24" t="s">
        <v>4123</v>
      </c>
      <c r="I71" s="1048">
        <v>10</v>
      </c>
      <c r="J71" s="2078" t="s">
        <v>3172</v>
      </c>
      <c r="K71" s="24"/>
      <c r="L71" s="461"/>
      <c r="M71" s="249"/>
      <c r="N71" s="249"/>
      <c r="O71" s="249"/>
      <c r="P71" s="249"/>
      <c r="Q71" s="249"/>
      <c r="R71" s="249"/>
      <c r="T71" s="1836"/>
      <c r="U71" s="249"/>
      <c r="V71" s="249"/>
      <c r="W71" s="249"/>
      <c r="X71" s="249"/>
      <c r="Y71" s="249"/>
    </row>
    <row r="72" spans="1:25" s="41" customFormat="1">
      <c r="A72" s="234" t="s">
        <v>4120</v>
      </c>
      <c r="B72" s="1885">
        <v>45874</v>
      </c>
      <c r="C72" s="24"/>
      <c r="D72" s="2059"/>
      <c r="E72" s="24">
        <v>22082</v>
      </c>
      <c r="F72" s="24" t="s">
        <v>1115</v>
      </c>
      <c r="G72" s="24">
        <v>5688</v>
      </c>
      <c r="H72" s="24" t="s">
        <v>4123</v>
      </c>
      <c r="I72" s="1048">
        <v>40</v>
      </c>
      <c r="J72" s="2078" t="s">
        <v>3172</v>
      </c>
      <c r="K72" s="24"/>
      <c r="L72" s="461"/>
      <c r="M72" s="249"/>
      <c r="N72" s="249"/>
      <c r="O72" s="249"/>
      <c r="P72" s="249"/>
      <c r="Q72" s="249"/>
      <c r="R72" s="249"/>
      <c r="T72" s="1836"/>
      <c r="U72" s="249"/>
      <c r="V72" s="249"/>
      <c r="W72" s="249"/>
      <c r="X72" s="249"/>
      <c r="Y72" s="249"/>
    </row>
    <row r="73" spans="1:25" s="41" customFormat="1">
      <c r="A73" s="234"/>
      <c r="B73" s="1885"/>
      <c r="C73" s="24"/>
      <c r="D73" s="2059"/>
      <c r="E73" s="24"/>
      <c r="F73" s="24"/>
      <c r="G73" s="24"/>
      <c r="H73" s="24"/>
      <c r="I73" s="1048"/>
      <c r="J73" s="2078"/>
      <c r="K73" s="24"/>
      <c r="L73" s="461"/>
      <c r="M73" s="249"/>
      <c r="N73" s="249"/>
      <c r="O73" s="249"/>
      <c r="P73" s="249"/>
      <c r="Q73" s="249"/>
      <c r="R73" s="249"/>
      <c r="T73" s="1836"/>
      <c r="U73" s="249"/>
      <c r="V73" s="249"/>
      <c r="W73" s="249"/>
      <c r="X73" s="249"/>
      <c r="Y73" s="249"/>
    </row>
    <row r="74" spans="1:25" s="41" customFormat="1">
      <c r="A74" s="234"/>
      <c r="B74" s="1885"/>
      <c r="C74" s="24"/>
      <c r="D74" s="2059"/>
      <c r="E74" s="24"/>
      <c r="F74" s="24"/>
      <c r="G74" s="24"/>
      <c r="H74" s="24"/>
      <c r="I74" s="1048"/>
      <c r="J74" s="2078"/>
      <c r="K74" s="24"/>
      <c r="L74" s="461"/>
      <c r="M74" s="249"/>
      <c r="N74" s="249"/>
      <c r="O74" s="249"/>
      <c r="P74" s="249"/>
      <c r="Q74" s="249"/>
      <c r="R74" s="249"/>
      <c r="T74" s="1836"/>
      <c r="U74" s="249"/>
      <c r="V74" s="249"/>
      <c r="W74" s="249"/>
      <c r="X74" s="249"/>
      <c r="Y74" s="249"/>
    </row>
    <row r="75" spans="1:25" s="41" customFormat="1">
      <c r="A75" s="234"/>
      <c r="B75" s="1885"/>
      <c r="C75" s="24"/>
      <c r="D75" s="2059"/>
      <c r="E75" s="24"/>
      <c r="F75" s="24"/>
      <c r="G75" s="24"/>
      <c r="H75" s="24"/>
      <c r="I75" s="1048"/>
      <c r="J75" s="2078"/>
      <c r="K75" s="24"/>
      <c r="L75" s="461"/>
      <c r="M75" s="249"/>
      <c r="N75" s="249"/>
      <c r="O75" s="249"/>
      <c r="P75" s="249"/>
      <c r="Q75" s="249"/>
      <c r="R75" s="249"/>
      <c r="T75" s="1836"/>
      <c r="U75" s="249"/>
      <c r="V75" s="249"/>
      <c r="W75" s="249"/>
      <c r="X75" s="249"/>
      <c r="Y75" s="249"/>
    </row>
    <row r="76" spans="1:25" s="41" customFormat="1">
      <c r="A76" s="234"/>
      <c r="B76" s="1885"/>
      <c r="C76" s="24"/>
      <c r="D76" s="2059"/>
      <c r="E76" s="24"/>
      <c r="F76" s="24"/>
      <c r="G76" s="24"/>
      <c r="H76" s="24"/>
      <c r="I76" s="1048"/>
      <c r="J76" s="2078"/>
      <c r="K76" s="24"/>
      <c r="L76" s="461"/>
      <c r="M76" s="249"/>
      <c r="N76" s="249"/>
      <c r="O76" s="249"/>
      <c r="P76" s="249"/>
      <c r="Q76" s="249"/>
      <c r="R76" s="249"/>
      <c r="T76" s="1836"/>
      <c r="U76" s="249"/>
      <c r="V76" s="249"/>
      <c r="W76" s="249"/>
      <c r="X76" s="249"/>
      <c r="Y76" s="249"/>
    </row>
    <row r="77" spans="1:25" s="41" customFormat="1" ht="18.75">
      <c r="A77" s="2549" t="s">
        <v>4930</v>
      </c>
      <c r="B77" s="2550"/>
      <c r="C77" s="2550"/>
      <c r="D77" s="2550"/>
      <c r="E77" s="2550"/>
      <c r="F77" s="2550"/>
      <c r="G77" s="2550"/>
      <c r="H77" s="2550"/>
      <c r="I77" s="2550"/>
      <c r="J77" s="2550"/>
      <c r="K77" s="2550"/>
      <c r="L77" s="2551"/>
      <c r="M77" s="249"/>
      <c r="N77" s="249"/>
      <c r="O77" s="249"/>
      <c r="P77" s="249"/>
      <c r="Q77" s="249"/>
      <c r="R77" s="249"/>
      <c r="T77" s="1836"/>
      <c r="U77" s="249"/>
      <c r="V77" s="249"/>
      <c r="W77" s="249"/>
      <c r="X77" s="249"/>
      <c r="Y77" s="249"/>
    </row>
    <row r="78" spans="1:25" s="41" customFormat="1">
      <c r="A78" s="234" t="s">
        <v>4120</v>
      </c>
      <c r="B78" s="1885">
        <v>45902</v>
      </c>
      <c r="C78" s="24"/>
      <c r="D78" s="2059"/>
      <c r="E78" s="24">
        <v>21936</v>
      </c>
      <c r="F78" s="24" t="s">
        <v>4102</v>
      </c>
      <c r="G78" s="24">
        <v>5654</v>
      </c>
      <c r="H78" s="24" t="s">
        <v>4907</v>
      </c>
      <c r="I78" s="1048">
        <v>100</v>
      </c>
      <c r="J78" s="2078" t="s">
        <v>4930</v>
      </c>
      <c r="K78" s="24"/>
      <c r="L78" s="461"/>
      <c r="M78" s="249"/>
      <c r="N78" s="249"/>
      <c r="O78" s="249"/>
      <c r="P78" s="249"/>
      <c r="Q78" s="249"/>
      <c r="R78" s="249"/>
      <c r="T78" s="1836"/>
      <c r="U78" s="249"/>
      <c r="V78" s="249"/>
      <c r="W78" s="249"/>
      <c r="X78" s="249"/>
      <c r="Y78" s="249"/>
    </row>
    <row r="79" spans="1:25" s="41" customFormat="1">
      <c r="A79" s="25" t="s">
        <v>4120</v>
      </c>
      <c r="B79" s="14">
        <v>45901</v>
      </c>
      <c r="C79" s="14">
        <v>45853</v>
      </c>
      <c r="D79" s="166" t="s">
        <v>6</v>
      </c>
      <c r="E79" s="9">
        <v>21937</v>
      </c>
      <c r="F79" s="9" t="s">
        <v>1221</v>
      </c>
      <c r="G79" s="9">
        <v>5652</v>
      </c>
      <c r="H79" s="9" t="s">
        <v>4100</v>
      </c>
      <c r="I79" s="10">
        <v>100</v>
      </c>
      <c r="J79" s="2085" t="s">
        <v>4930</v>
      </c>
      <c r="K79" s="9"/>
      <c r="L79" s="458"/>
      <c r="M79" s="249"/>
      <c r="N79" s="249"/>
      <c r="O79" s="249"/>
      <c r="P79" s="249"/>
      <c r="Q79" s="249"/>
      <c r="R79" s="249"/>
      <c r="T79" s="1836"/>
      <c r="U79" s="249"/>
      <c r="V79" s="249"/>
      <c r="W79" s="249"/>
      <c r="X79" s="249"/>
      <c r="Y79" s="249"/>
    </row>
    <row r="80" spans="1:25" s="41" customFormat="1">
      <c r="A80" s="234" t="s">
        <v>4120</v>
      </c>
      <c r="B80" s="1885">
        <v>45901</v>
      </c>
      <c r="C80" s="24"/>
      <c r="D80" s="2059"/>
      <c r="E80" s="24">
        <v>21938</v>
      </c>
      <c r="F80" s="24" t="s">
        <v>1221</v>
      </c>
      <c r="G80" s="24">
        <v>5653</v>
      </c>
      <c r="H80" s="24" t="s">
        <v>4100</v>
      </c>
      <c r="I80" s="1048">
        <v>10</v>
      </c>
      <c r="J80" s="2078" t="s">
        <v>4930</v>
      </c>
      <c r="K80" s="24"/>
      <c r="L80" s="461"/>
      <c r="M80" s="249"/>
      <c r="N80" s="249"/>
      <c r="O80" s="249"/>
      <c r="P80" s="249"/>
      <c r="Q80" s="249"/>
      <c r="R80" s="249"/>
      <c r="T80" s="1836"/>
      <c r="U80" s="249"/>
      <c r="V80" s="249"/>
      <c r="W80" s="249"/>
      <c r="X80" s="249"/>
      <c r="Y80" s="249"/>
    </row>
    <row r="81" spans="1:25" s="41" customFormat="1">
      <c r="A81" s="234" t="s">
        <v>4101</v>
      </c>
      <c r="B81" s="1885">
        <v>45897</v>
      </c>
      <c r="C81" s="24"/>
      <c r="D81" s="2059"/>
      <c r="E81" s="24">
        <v>21960</v>
      </c>
      <c r="F81" s="24" t="s">
        <v>1115</v>
      </c>
      <c r="G81" s="24">
        <v>5644</v>
      </c>
      <c r="H81" s="24" t="s">
        <v>4097</v>
      </c>
      <c r="I81" s="1048">
        <v>54</v>
      </c>
      <c r="J81" s="2078" t="s">
        <v>4930</v>
      </c>
      <c r="K81" s="24"/>
      <c r="L81" s="461"/>
      <c r="M81" s="249"/>
      <c r="N81" s="249"/>
      <c r="O81" s="249"/>
      <c r="P81" s="249"/>
      <c r="Q81" s="249"/>
      <c r="R81" s="249"/>
      <c r="T81" s="1836"/>
      <c r="U81" s="249"/>
      <c r="V81" s="249"/>
      <c r="W81" s="249"/>
      <c r="X81" s="249"/>
      <c r="Y81" s="249"/>
    </row>
    <row r="82" spans="1:25" s="41" customFormat="1">
      <c r="A82" s="234" t="s">
        <v>4101</v>
      </c>
      <c r="B82" s="1885">
        <v>45895</v>
      </c>
      <c r="C82" s="24"/>
      <c r="D82" s="2059"/>
      <c r="E82" s="24">
        <v>21961</v>
      </c>
      <c r="F82" s="24" t="s">
        <v>1115</v>
      </c>
      <c r="G82" s="24">
        <v>5688</v>
      </c>
      <c r="H82" s="24" t="s">
        <v>4123</v>
      </c>
      <c r="I82" s="1048">
        <v>10</v>
      </c>
      <c r="J82" s="2078" t="s">
        <v>4930</v>
      </c>
      <c r="K82" s="24"/>
      <c r="L82" s="461"/>
      <c r="M82" s="249"/>
      <c r="N82" s="249"/>
      <c r="O82" s="249"/>
      <c r="P82" s="249"/>
      <c r="Q82" s="249"/>
      <c r="R82" s="249"/>
      <c r="T82" s="1836"/>
      <c r="U82" s="249"/>
      <c r="V82" s="249"/>
      <c r="W82" s="249"/>
      <c r="X82" s="249"/>
      <c r="Y82" s="249"/>
    </row>
    <row r="83" spans="1:25" s="41" customFormat="1">
      <c r="A83" s="234" t="s">
        <v>4120</v>
      </c>
      <c r="B83" s="1885">
        <v>45895</v>
      </c>
      <c r="C83" s="24"/>
      <c r="D83" s="2059"/>
      <c r="E83" s="24">
        <v>21995</v>
      </c>
      <c r="F83" s="24" t="s">
        <v>1115</v>
      </c>
      <c r="G83" s="24">
        <v>5688</v>
      </c>
      <c r="H83" s="24" t="s">
        <v>4123</v>
      </c>
      <c r="I83" s="1048">
        <v>40</v>
      </c>
      <c r="J83" s="2078" t="s">
        <v>4930</v>
      </c>
      <c r="K83" s="24"/>
      <c r="L83" s="461"/>
      <c r="M83" s="249"/>
      <c r="N83" s="249"/>
      <c r="O83" s="249"/>
      <c r="P83" s="249"/>
      <c r="Q83" s="249"/>
      <c r="R83" s="249"/>
      <c r="T83" s="1836"/>
      <c r="U83" s="249"/>
      <c r="V83" s="249"/>
      <c r="W83" s="249"/>
      <c r="X83" s="249"/>
      <c r="Y83" s="249"/>
    </row>
    <row r="84" spans="1:25" s="41" customFormat="1">
      <c r="A84" s="234" t="s">
        <v>4120</v>
      </c>
      <c r="B84" s="1885">
        <v>45902</v>
      </c>
      <c r="C84" s="24"/>
      <c r="D84" s="2059"/>
      <c r="E84" s="24">
        <v>21996</v>
      </c>
      <c r="F84" s="24" t="s">
        <v>1115</v>
      </c>
      <c r="G84" s="24">
        <v>5688</v>
      </c>
      <c r="H84" s="24" t="s">
        <v>4123</v>
      </c>
      <c r="I84" s="1048">
        <v>100</v>
      </c>
      <c r="J84" s="2078" t="s">
        <v>4930</v>
      </c>
      <c r="K84" s="24"/>
      <c r="L84" s="461"/>
      <c r="M84" s="249"/>
      <c r="N84" s="249"/>
      <c r="O84" s="249"/>
      <c r="P84" s="249"/>
      <c r="Q84" s="249"/>
      <c r="R84" s="249"/>
      <c r="T84" s="1836"/>
      <c r="U84" s="249"/>
      <c r="V84" s="249"/>
      <c r="W84" s="249"/>
      <c r="X84" s="249"/>
      <c r="Y84" s="249"/>
    </row>
    <row r="85" spans="1:25" s="41" customFormat="1">
      <c r="A85" s="234"/>
      <c r="B85" s="1885"/>
      <c r="C85" s="24"/>
      <c r="D85" s="2059"/>
      <c r="E85" s="24"/>
      <c r="F85" s="24"/>
      <c r="G85" s="24"/>
      <c r="H85" s="24"/>
      <c r="I85" s="1048"/>
      <c r="J85" s="2078"/>
      <c r="K85" s="24"/>
      <c r="L85" s="461"/>
      <c r="M85" s="249"/>
      <c r="N85" s="249"/>
      <c r="O85" s="249"/>
      <c r="P85" s="249"/>
      <c r="Q85" s="249"/>
      <c r="R85" s="249"/>
      <c r="T85" s="1836"/>
      <c r="U85" s="249"/>
      <c r="V85" s="249"/>
      <c r="W85" s="249"/>
      <c r="X85" s="249"/>
      <c r="Y85" s="249"/>
    </row>
    <row r="86" spans="1:25" s="41" customFormat="1">
      <c r="A86" s="234"/>
      <c r="B86" s="1885"/>
      <c r="C86" s="24"/>
      <c r="D86" s="2059"/>
      <c r="E86" s="24"/>
      <c r="F86" s="24"/>
      <c r="G86" s="24"/>
      <c r="H86" s="24"/>
      <c r="I86" s="1048"/>
      <c r="J86" s="2078"/>
      <c r="K86" s="24"/>
      <c r="L86" s="461"/>
      <c r="M86" s="249"/>
      <c r="N86" s="249"/>
      <c r="O86" s="249"/>
      <c r="P86" s="249"/>
      <c r="Q86" s="249"/>
      <c r="R86" s="249"/>
      <c r="T86" s="1836"/>
      <c r="U86" s="249"/>
      <c r="V86" s="249"/>
      <c r="W86" s="249"/>
      <c r="X86" s="249"/>
      <c r="Y86" s="249"/>
    </row>
    <row r="87" spans="1:25" s="41" customFormat="1">
      <c r="A87" s="234"/>
      <c r="B87" s="1885"/>
      <c r="C87" s="24"/>
      <c r="D87" s="2059"/>
      <c r="E87" s="24"/>
      <c r="F87" s="24"/>
      <c r="G87" s="24"/>
      <c r="H87" s="24"/>
      <c r="I87" s="1048"/>
      <c r="J87" s="2078"/>
      <c r="K87" s="24"/>
      <c r="L87" s="461"/>
      <c r="M87" s="249"/>
      <c r="N87" s="249"/>
      <c r="O87" s="249"/>
      <c r="P87" s="249"/>
      <c r="Q87" s="249"/>
      <c r="R87" s="249"/>
      <c r="T87" s="1836"/>
      <c r="U87" s="249"/>
      <c r="V87" s="249"/>
      <c r="W87" s="249"/>
      <c r="X87" s="249"/>
      <c r="Y87" s="249"/>
    </row>
    <row r="88" spans="1:25" s="41" customFormat="1">
      <c r="A88" s="2231"/>
      <c r="B88" s="2232"/>
      <c r="C88" s="2234"/>
      <c r="D88" s="2233"/>
      <c r="E88" s="2234"/>
      <c r="F88" s="2234"/>
      <c r="G88" s="2234"/>
      <c r="H88" s="2234"/>
      <c r="I88" s="2235"/>
      <c r="J88" s="2265"/>
      <c r="K88" s="2234"/>
      <c r="L88" s="2236"/>
      <c r="M88" s="249"/>
      <c r="N88" s="249"/>
      <c r="O88" s="249"/>
      <c r="P88" s="249"/>
      <c r="Q88" s="249"/>
      <c r="R88" s="249"/>
      <c r="T88" s="1836"/>
      <c r="U88" s="249"/>
      <c r="V88" s="249"/>
      <c r="W88" s="249"/>
      <c r="X88" s="249"/>
      <c r="Y88" s="249"/>
    </row>
    <row r="89" spans="1:25" s="41" customFormat="1">
      <c r="A89" s="234" t="s">
        <v>4956</v>
      </c>
      <c r="B89" s="1885">
        <v>45931</v>
      </c>
      <c r="C89" s="24"/>
      <c r="D89" s="2059"/>
      <c r="E89" s="24">
        <v>22083</v>
      </c>
      <c r="F89" s="24" t="s">
        <v>1115</v>
      </c>
      <c r="G89" s="24">
        <v>5252</v>
      </c>
      <c r="H89" s="24" t="s">
        <v>48</v>
      </c>
      <c r="I89" s="1048">
        <v>450</v>
      </c>
      <c r="J89" s="2078" t="s">
        <v>4231</v>
      </c>
      <c r="K89" s="24"/>
      <c r="L89" s="461"/>
      <c r="M89" s="249"/>
      <c r="N89" s="249"/>
      <c r="O89" s="249"/>
      <c r="P89" s="249"/>
      <c r="Q89" s="249"/>
      <c r="R89" s="249"/>
      <c r="T89" s="1836"/>
      <c r="U89" s="249"/>
      <c r="V89" s="249"/>
      <c r="W89" s="249"/>
      <c r="X89" s="249"/>
      <c r="Y89" s="249"/>
    </row>
    <row r="90" spans="1:25" s="41" customFormat="1">
      <c r="A90" s="234"/>
      <c r="B90" s="1885"/>
      <c r="C90" s="24"/>
      <c r="D90" s="2059"/>
      <c r="E90" s="24"/>
      <c r="F90" s="24" t="s">
        <v>1115</v>
      </c>
      <c r="G90" s="24">
        <v>5307</v>
      </c>
      <c r="H90" s="24" t="s">
        <v>739</v>
      </c>
      <c r="I90" s="1048">
        <v>450</v>
      </c>
      <c r="J90" s="2078" t="s">
        <v>4231</v>
      </c>
      <c r="K90" s="24"/>
      <c r="L90" s="461"/>
      <c r="M90" s="249"/>
      <c r="N90" s="249"/>
      <c r="O90" s="249"/>
      <c r="P90" s="249"/>
      <c r="Q90" s="249"/>
      <c r="R90" s="249"/>
      <c r="T90" s="1836"/>
      <c r="U90" s="249"/>
      <c r="V90" s="249"/>
      <c r="W90" s="249"/>
      <c r="X90" s="249"/>
      <c r="Y90" s="249"/>
    </row>
    <row r="91" spans="1:25" s="41" customFormat="1">
      <c r="A91" s="234"/>
      <c r="B91" s="1885"/>
      <c r="C91" s="24"/>
      <c r="D91" s="2059"/>
      <c r="E91" s="24"/>
      <c r="F91" s="24" t="s">
        <v>1115</v>
      </c>
      <c r="G91" s="24">
        <v>5308</v>
      </c>
      <c r="H91" s="24" t="s">
        <v>4148</v>
      </c>
      <c r="I91" s="1048">
        <v>450</v>
      </c>
      <c r="J91" s="2078" t="s">
        <v>4231</v>
      </c>
      <c r="K91" s="24"/>
      <c r="L91" s="461"/>
      <c r="M91" s="249"/>
      <c r="N91" s="249"/>
      <c r="O91" s="249"/>
      <c r="P91" s="249"/>
      <c r="Q91" s="249"/>
      <c r="R91" s="249"/>
      <c r="T91" s="1836"/>
      <c r="U91" s="249"/>
      <c r="V91" s="249"/>
      <c r="W91" s="249"/>
      <c r="X91" s="249"/>
      <c r="Y91" s="249"/>
    </row>
    <row r="92" spans="1:25" s="41" customFormat="1">
      <c r="A92" s="234" t="s">
        <v>4956</v>
      </c>
      <c r="B92" s="1885">
        <v>45992</v>
      </c>
      <c r="C92" s="24"/>
      <c r="D92" s="2059"/>
      <c r="E92" s="24">
        <v>22084</v>
      </c>
      <c r="F92" s="24" t="s">
        <v>1115</v>
      </c>
      <c r="G92" s="24">
        <v>5252</v>
      </c>
      <c r="H92" s="24" t="s">
        <v>48</v>
      </c>
      <c r="I92" s="1048">
        <v>450</v>
      </c>
      <c r="J92" s="2078" t="s">
        <v>1105</v>
      </c>
      <c r="K92" s="24"/>
      <c r="L92" s="461"/>
      <c r="M92" s="249"/>
      <c r="N92" s="249"/>
      <c r="O92" s="249"/>
      <c r="P92" s="249"/>
      <c r="Q92" s="249"/>
      <c r="R92" s="249"/>
      <c r="T92" s="1836"/>
      <c r="U92" s="249"/>
      <c r="V92" s="249"/>
      <c r="W92" s="249"/>
      <c r="X92" s="249"/>
      <c r="Y92" s="249"/>
    </row>
    <row r="93" spans="1:25" s="41" customFormat="1">
      <c r="A93" s="234"/>
      <c r="B93" s="1885"/>
      <c r="C93" s="24"/>
      <c r="D93" s="2059"/>
      <c r="E93" s="24"/>
      <c r="F93" s="24" t="s">
        <v>1115</v>
      </c>
      <c r="G93" s="24">
        <v>5307</v>
      </c>
      <c r="H93" s="24" t="s">
        <v>739</v>
      </c>
      <c r="I93" s="1048">
        <v>450</v>
      </c>
      <c r="J93" s="2078" t="s">
        <v>1105</v>
      </c>
      <c r="K93" s="24"/>
      <c r="L93" s="461"/>
      <c r="M93" s="249"/>
      <c r="N93" s="249"/>
      <c r="O93" s="249"/>
      <c r="P93" s="249"/>
      <c r="Q93" s="249"/>
      <c r="R93" s="249"/>
      <c r="T93" s="1836"/>
      <c r="U93" s="249"/>
      <c r="V93" s="249"/>
      <c r="W93" s="249"/>
      <c r="X93" s="249"/>
      <c r="Y93" s="249"/>
    </row>
    <row r="94" spans="1:25" s="41" customFormat="1">
      <c r="A94" s="234"/>
      <c r="B94" s="1885"/>
      <c r="C94" s="24"/>
      <c r="D94" s="2059"/>
      <c r="E94" s="24"/>
      <c r="F94" s="24" t="s">
        <v>1115</v>
      </c>
      <c r="G94" s="24">
        <v>5308</v>
      </c>
      <c r="H94" s="24" t="s">
        <v>4148</v>
      </c>
      <c r="I94" s="1048">
        <v>450</v>
      </c>
      <c r="J94" s="2078" t="s">
        <v>1105</v>
      </c>
      <c r="K94" s="24"/>
      <c r="L94" s="461"/>
      <c r="M94" s="249"/>
      <c r="N94" s="249"/>
      <c r="O94" s="249"/>
      <c r="P94" s="249"/>
      <c r="Q94" s="249"/>
      <c r="R94" s="249"/>
      <c r="T94" s="1836"/>
      <c r="U94" s="249"/>
      <c r="V94" s="249"/>
      <c r="W94" s="249"/>
      <c r="X94" s="249"/>
      <c r="Y94" s="249"/>
    </row>
    <row r="95" spans="1:25" s="41" customFormat="1">
      <c r="A95" s="234"/>
      <c r="B95" s="1885"/>
      <c r="C95" s="24"/>
      <c r="D95" s="2059"/>
      <c r="E95" s="24"/>
      <c r="F95" s="24"/>
      <c r="G95" s="24"/>
      <c r="H95" s="24"/>
      <c r="I95" s="1048"/>
      <c r="J95" s="2078"/>
      <c r="K95" s="24"/>
      <c r="L95" s="461"/>
      <c r="M95" s="249"/>
      <c r="N95" s="249"/>
      <c r="O95" s="249"/>
      <c r="P95" s="249"/>
      <c r="Q95" s="249"/>
      <c r="R95" s="249"/>
      <c r="T95" s="1836"/>
      <c r="U95" s="249"/>
      <c r="V95" s="249"/>
      <c r="W95" s="249"/>
      <c r="X95" s="249"/>
      <c r="Y95" s="249"/>
    </row>
    <row r="96" spans="1:25" s="15" customFormat="1" ht="18.75">
      <c r="A96" s="2564" t="s">
        <v>3486</v>
      </c>
      <c r="B96" s="2565"/>
      <c r="C96" s="2565"/>
      <c r="D96" s="2565"/>
      <c r="E96" s="2565"/>
      <c r="F96" s="2565"/>
      <c r="G96" s="2565"/>
      <c r="H96" s="2565"/>
      <c r="I96" s="2565"/>
      <c r="J96" s="2565"/>
      <c r="K96" s="2565"/>
      <c r="L96" s="2566"/>
      <c r="M96" s="1605"/>
      <c r="N96" s="16"/>
      <c r="O96" s="16"/>
      <c r="P96" s="16"/>
      <c r="Q96" s="16"/>
      <c r="R96" s="16"/>
      <c r="T96" s="16"/>
      <c r="U96" s="16"/>
      <c r="V96" s="16"/>
      <c r="W96" s="16"/>
      <c r="X96" s="16"/>
      <c r="Y96" s="16"/>
    </row>
    <row r="97" spans="1:25" s="41" customFormat="1">
      <c r="A97" s="25" t="s">
        <v>4917</v>
      </c>
      <c r="B97" s="14">
        <v>45832</v>
      </c>
      <c r="C97" s="14">
        <v>45840</v>
      </c>
      <c r="D97" s="166" t="s">
        <v>6</v>
      </c>
      <c r="E97" s="9">
        <v>21846</v>
      </c>
      <c r="F97" s="9" t="s">
        <v>1115</v>
      </c>
      <c r="G97" s="9">
        <v>5515</v>
      </c>
      <c r="H97" s="9" t="s">
        <v>2208</v>
      </c>
      <c r="I97" s="10">
        <v>9</v>
      </c>
      <c r="J97" s="9" t="s">
        <v>4918</v>
      </c>
      <c r="K97" s="9"/>
      <c r="L97" s="458"/>
      <c r="M97" s="249"/>
      <c r="N97" s="249"/>
      <c r="O97" s="249"/>
      <c r="P97" s="249"/>
      <c r="Q97" s="249"/>
      <c r="R97" s="249"/>
      <c r="T97" s="1836"/>
      <c r="U97" s="249"/>
      <c r="V97" s="249"/>
      <c r="W97" s="249"/>
      <c r="X97" s="249"/>
      <c r="Y97" s="249"/>
    </row>
    <row r="98" spans="1:25" s="41" customFormat="1">
      <c r="A98" s="25"/>
      <c r="B98" s="14"/>
      <c r="C98" s="9"/>
      <c r="D98" s="166" t="s">
        <v>6</v>
      </c>
      <c r="E98" s="9"/>
      <c r="F98" s="9" t="s">
        <v>1115</v>
      </c>
      <c r="G98" s="9">
        <v>5895</v>
      </c>
      <c r="H98" s="9" t="s">
        <v>2208</v>
      </c>
      <c r="I98" s="10" t="s">
        <v>3619</v>
      </c>
      <c r="J98" s="9" t="s">
        <v>1913</v>
      </c>
      <c r="K98" s="9"/>
      <c r="L98" s="458"/>
      <c r="M98" s="249"/>
      <c r="N98" s="249"/>
      <c r="O98" s="249"/>
      <c r="P98" s="249"/>
      <c r="Q98" s="249"/>
      <c r="R98" s="249"/>
      <c r="T98" s="1836"/>
      <c r="U98" s="249"/>
      <c r="V98" s="249"/>
      <c r="W98" s="249"/>
      <c r="X98" s="249"/>
      <c r="Y98" s="249"/>
    </row>
    <row r="99" spans="1:25" s="41" customFormat="1">
      <c r="A99" s="25"/>
      <c r="B99" s="14"/>
      <c r="C99" s="9"/>
      <c r="D99" s="166" t="s">
        <v>6</v>
      </c>
      <c r="E99" s="9"/>
      <c r="F99" s="9" t="s">
        <v>1115</v>
      </c>
      <c r="G99" s="9">
        <v>5420</v>
      </c>
      <c r="H99" s="9" t="s">
        <v>2208</v>
      </c>
      <c r="I99" s="10" t="s">
        <v>3619</v>
      </c>
      <c r="J99" s="9" t="s">
        <v>4919</v>
      </c>
      <c r="K99" s="9"/>
      <c r="L99" s="458"/>
      <c r="M99" s="249"/>
      <c r="N99" s="249"/>
      <c r="O99" s="249"/>
      <c r="P99" s="249"/>
      <c r="Q99" s="249"/>
      <c r="R99" s="249"/>
      <c r="T99" s="1836"/>
      <c r="U99" s="249"/>
      <c r="V99" s="249"/>
      <c r="W99" s="249"/>
      <c r="X99" s="249"/>
      <c r="Y99" s="249"/>
    </row>
    <row r="100" spans="1:25" s="41" customFormat="1">
      <c r="A100" s="25"/>
      <c r="B100" s="14"/>
      <c r="C100" s="9"/>
      <c r="D100" s="166" t="s">
        <v>6</v>
      </c>
      <c r="E100" s="9"/>
      <c r="F100" s="9" t="s">
        <v>1115</v>
      </c>
      <c r="G100" s="9">
        <v>5417</v>
      </c>
      <c r="H100" s="9" t="s">
        <v>2208</v>
      </c>
      <c r="I100" s="10">
        <v>6</v>
      </c>
      <c r="J100" s="9" t="s">
        <v>4925</v>
      </c>
      <c r="K100" s="9"/>
      <c r="L100" s="458"/>
      <c r="M100" s="249"/>
      <c r="N100" s="249"/>
      <c r="O100" s="249"/>
      <c r="P100" s="249"/>
      <c r="Q100" s="249"/>
      <c r="R100" s="249"/>
      <c r="T100" s="1836"/>
      <c r="U100" s="249"/>
      <c r="V100" s="249"/>
      <c r="W100" s="249"/>
      <c r="X100" s="249"/>
      <c r="Y100" s="249"/>
    </row>
    <row r="101" spans="1:25" s="41" customFormat="1">
      <c r="A101" s="25" t="s">
        <v>1303</v>
      </c>
      <c r="B101" s="14">
        <v>45847</v>
      </c>
      <c r="C101" s="14">
        <v>45842</v>
      </c>
      <c r="D101" s="166" t="s">
        <v>6</v>
      </c>
      <c r="E101" s="9">
        <v>21920</v>
      </c>
      <c r="F101" s="9" t="s">
        <v>1221</v>
      </c>
      <c r="G101" s="9">
        <v>5209</v>
      </c>
      <c r="H101" s="9" t="s">
        <v>521</v>
      </c>
      <c r="I101" s="10">
        <v>15</v>
      </c>
      <c r="J101" s="9" t="s">
        <v>3486</v>
      </c>
      <c r="K101" s="9"/>
      <c r="L101" s="458"/>
      <c r="M101" s="249"/>
      <c r="N101" s="249"/>
      <c r="O101" s="249"/>
      <c r="P101" s="249"/>
      <c r="Q101" s="249"/>
      <c r="R101" s="249"/>
      <c r="T101" s="1836"/>
      <c r="U101" s="249"/>
      <c r="V101" s="249"/>
      <c r="W101" s="249"/>
      <c r="X101" s="249"/>
      <c r="Y101" s="249"/>
    </row>
    <row r="102" spans="1:25" s="41" customFormat="1">
      <c r="A102" s="25"/>
      <c r="B102" s="14"/>
      <c r="C102" s="9"/>
      <c r="D102" s="166" t="s">
        <v>6</v>
      </c>
      <c r="E102" s="9"/>
      <c r="F102" s="9"/>
      <c r="G102" s="9">
        <v>5208</v>
      </c>
      <c r="H102" s="9" t="s">
        <v>521</v>
      </c>
      <c r="I102" s="10">
        <v>15</v>
      </c>
      <c r="J102" s="9"/>
      <c r="K102" s="9"/>
      <c r="L102" s="458"/>
      <c r="M102" s="249"/>
      <c r="N102" s="249"/>
      <c r="O102" s="249"/>
      <c r="P102" s="249"/>
      <c r="Q102" s="249"/>
      <c r="R102" s="249"/>
      <c r="T102" s="1836"/>
      <c r="U102" s="249"/>
      <c r="V102" s="249"/>
      <c r="W102" s="249"/>
      <c r="X102" s="249"/>
      <c r="Y102" s="249"/>
    </row>
    <row r="103" spans="1:25" s="41" customFormat="1">
      <c r="A103" s="25"/>
      <c r="B103" s="14"/>
      <c r="C103" s="9"/>
      <c r="D103" s="166" t="s">
        <v>6</v>
      </c>
      <c r="E103" s="9"/>
      <c r="F103" s="9"/>
      <c r="G103" s="9">
        <v>5432</v>
      </c>
      <c r="H103" s="9" t="s">
        <v>521</v>
      </c>
      <c r="I103" s="10">
        <v>4</v>
      </c>
      <c r="J103" s="9"/>
      <c r="K103" s="9"/>
      <c r="L103" s="458"/>
      <c r="M103" s="249"/>
      <c r="N103" s="249"/>
      <c r="O103" s="249"/>
      <c r="P103" s="249"/>
      <c r="Q103" s="249"/>
      <c r="R103" s="249"/>
      <c r="T103" s="1836"/>
      <c r="U103" s="249"/>
      <c r="V103" s="249"/>
      <c r="W103" s="249"/>
      <c r="X103" s="249"/>
      <c r="Y103" s="249"/>
    </row>
    <row r="104" spans="1:25" s="41" customFormat="1">
      <c r="A104" s="25"/>
      <c r="B104" s="14"/>
      <c r="C104" s="9"/>
      <c r="D104" s="166" t="s">
        <v>6</v>
      </c>
      <c r="E104" s="9"/>
      <c r="F104" s="9"/>
      <c r="G104" s="9">
        <v>5435</v>
      </c>
      <c r="H104" s="9" t="s">
        <v>521</v>
      </c>
      <c r="I104" s="10">
        <v>5</v>
      </c>
      <c r="J104" s="9"/>
      <c r="K104" s="9"/>
      <c r="L104" s="458"/>
      <c r="M104" s="249"/>
      <c r="N104" s="249"/>
      <c r="O104" s="249"/>
      <c r="P104" s="249"/>
      <c r="Q104" s="249"/>
      <c r="R104" s="249"/>
      <c r="T104" s="1836"/>
      <c r="U104" s="249"/>
      <c r="V104" s="249"/>
      <c r="W104" s="249"/>
      <c r="X104" s="249"/>
      <c r="Y104" s="249"/>
    </row>
    <row r="105" spans="1:25" s="41" customFormat="1">
      <c r="A105" s="25"/>
      <c r="B105" s="14"/>
      <c r="C105" s="9"/>
      <c r="D105" s="166" t="s">
        <v>6</v>
      </c>
      <c r="E105" s="9"/>
      <c r="F105" s="9"/>
      <c r="G105" s="9">
        <v>5436</v>
      </c>
      <c r="H105" s="9" t="s">
        <v>521</v>
      </c>
      <c r="I105" s="10">
        <v>6</v>
      </c>
      <c r="J105" s="9"/>
      <c r="K105" s="9"/>
      <c r="L105" s="458"/>
      <c r="M105" s="249"/>
      <c r="N105" s="249"/>
      <c r="O105" s="249"/>
      <c r="P105" s="249"/>
      <c r="Q105" s="249"/>
      <c r="R105" s="249"/>
      <c r="T105" s="1836"/>
      <c r="U105" s="249"/>
      <c r="V105" s="249"/>
      <c r="W105" s="249"/>
      <c r="X105" s="249"/>
      <c r="Y105" s="249"/>
    </row>
    <row r="106" spans="1:25" s="41" customFormat="1">
      <c r="A106" s="25" t="s">
        <v>4932</v>
      </c>
      <c r="B106" s="14">
        <v>45842</v>
      </c>
      <c r="C106" s="9"/>
      <c r="D106" s="166" t="s">
        <v>6</v>
      </c>
      <c r="E106" s="9">
        <v>21941</v>
      </c>
      <c r="F106" s="9" t="s">
        <v>1115</v>
      </c>
      <c r="G106" s="9">
        <v>5955</v>
      </c>
      <c r="H106" s="9" t="s">
        <v>22</v>
      </c>
      <c r="I106" s="47">
        <v>5</v>
      </c>
      <c r="J106" s="36" t="s">
        <v>4933</v>
      </c>
      <c r="K106" s="36"/>
      <c r="L106" s="459"/>
      <c r="M106" s="249"/>
      <c r="N106" s="249"/>
      <c r="O106" s="249"/>
      <c r="P106" s="249"/>
      <c r="Q106" s="249"/>
      <c r="R106" s="249"/>
      <c r="T106" s="1836"/>
      <c r="U106" s="249"/>
      <c r="V106" s="249"/>
      <c r="W106" s="249"/>
      <c r="X106" s="249"/>
      <c r="Y106" s="249"/>
    </row>
    <row r="107" spans="1:25" s="41" customFormat="1">
      <c r="A107" s="25" t="s">
        <v>4641</v>
      </c>
      <c r="B107" s="14"/>
      <c r="C107" s="9"/>
      <c r="D107" s="166" t="s">
        <v>6</v>
      </c>
      <c r="E107" s="9">
        <v>22033</v>
      </c>
      <c r="F107" s="9"/>
      <c r="G107" s="9">
        <v>5401</v>
      </c>
      <c r="H107" s="9" t="s">
        <v>62</v>
      </c>
      <c r="I107" s="10">
        <v>20</v>
      </c>
      <c r="J107" s="9" t="s">
        <v>4943</v>
      </c>
      <c r="K107" s="9"/>
      <c r="L107" s="458"/>
      <c r="M107" s="249"/>
      <c r="N107" s="249"/>
      <c r="O107" s="249"/>
      <c r="P107" s="249"/>
      <c r="Q107" s="249"/>
      <c r="R107" s="249"/>
      <c r="T107" s="1836"/>
      <c r="U107" s="249"/>
      <c r="V107" s="249"/>
      <c r="W107" s="249"/>
      <c r="X107" s="249"/>
      <c r="Y107" s="249"/>
    </row>
    <row r="108" spans="1:25" s="41" customFormat="1">
      <c r="A108" s="25"/>
      <c r="B108" s="14"/>
      <c r="C108" s="9"/>
      <c r="D108" s="166" t="s">
        <v>6</v>
      </c>
      <c r="E108" s="9">
        <v>22034</v>
      </c>
      <c r="F108" s="9"/>
      <c r="G108" s="9">
        <v>5519</v>
      </c>
      <c r="H108" s="9" t="s">
        <v>2208</v>
      </c>
      <c r="I108" s="10" t="s">
        <v>840</v>
      </c>
      <c r="J108" s="9" t="s">
        <v>4944</v>
      </c>
      <c r="K108" s="9"/>
      <c r="L108" s="458"/>
      <c r="M108" s="249"/>
      <c r="N108" s="249"/>
      <c r="O108" s="249"/>
      <c r="P108" s="249"/>
      <c r="Q108" s="249"/>
      <c r="R108" s="249"/>
      <c r="T108" s="1836"/>
      <c r="U108" s="249"/>
      <c r="V108" s="249"/>
      <c r="W108" s="249"/>
      <c r="X108" s="249"/>
      <c r="Y108" s="249"/>
    </row>
    <row r="109" spans="1:25" s="41" customFormat="1">
      <c r="A109" s="25"/>
      <c r="B109" s="14"/>
      <c r="C109" s="9"/>
      <c r="D109" s="166" t="s">
        <v>6</v>
      </c>
      <c r="E109" s="9"/>
      <c r="F109" s="9"/>
      <c r="G109" s="9"/>
      <c r="H109" s="9" t="s">
        <v>4962</v>
      </c>
      <c r="I109" s="10">
        <v>5</v>
      </c>
      <c r="J109" s="9" t="s">
        <v>4963</v>
      </c>
      <c r="K109" s="9"/>
      <c r="L109" s="458"/>
      <c r="M109" s="249"/>
      <c r="N109" s="249"/>
      <c r="O109" s="249"/>
      <c r="P109" s="249"/>
      <c r="Q109" s="249"/>
      <c r="R109" s="249"/>
      <c r="T109" s="1836"/>
      <c r="U109" s="249"/>
      <c r="V109" s="249"/>
      <c r="W109" s="249"/>
      <c r="X109" s="249"/>
      <c r="Y109" s="249"/>
    </row>
    <row r="110" spans="1:25" s="41" customFormat="1">
      <c r="A110" s="25"/>
      <c r="B110" s="14"/>
      <c r="C110" s="9"/>
      <c r="D110" s="166" t="s">
        <v>6</v>
      </c>
      <c r="E110" s="9">
        <v>22035</v>
      </c>
      <c r="F110" s="9"/>
      <c r="G110" s="9">
        <v>5970</v>
      </c>
      <c r="H110" s="9" t="s">
        <v>161</v>
      </c>
      <c r="I110" s="10">
        <v>5</v>
      </c>
      <c r="J110" s="9" t="s">
        <v>4945</v>
      </c>
      <c r="K110" s="9"/>
      <c r="L110" s="458"/>
      <c r="M110" s="249"/>
      <c r="N110" s="249"/>
      <c r="O110" s="249"/>
      <c r="P110" s="249"/>
      <c r="Q110" s="249"/>
      <c r="R110" s="249"/>
      <c r="T110" s="1836"/>
      <c r="U110" s="249"/>
      <c r="V110" s="249"/>
      <c r="W110" s="249"/>
      <c r="X110" s="249"/>
      <c r="Y110" s="249"/>
    </row>
    <row r="111" spans="1:25" s="41" customFormat="1">
      <c r="A111" s="25" t="s">
        <v>4946</v>
      </c>
      <c r="B111" s="14">
        <v>45867</v>
      </c>
      <c r="C111" s="9"/>
      <c r="D111" s="166" t="s">
        <v>6</v>
      </c>
      <c r="E111" s="9">
        <v>22055</v>
      </c>
      <c r="F111" s="9" t="s">
        <v>2351</v>
      </c>
      <c r="G111" s="9">
        <v>5977</v>
      </c>
      <c r="H111" s="9" t="s">
        <v>4958</v>
      </c>
      <c r="I111" s="10">
        <v>10</v>
      </c>
      <c r="J111" s="9"/>
      <c r="K111" s="9"/>
      <c r="L111" s="458"/>
      <c r="M111" s="249"/>
      <c r="N111" s="249"/>
      <c r="O111" s="249"/>
      <c r="P111" s="249"/>
      <c r="Q111" s="249"/>
      <c r="R111" s="249"/>
      <c r="T111" s="1836"/>
      <c r="U111" s="249"/>
      <c r="V111" s="249"/>
      <c r="W111" s="249"/>
      <c r="X111" s="249"/>
      <c r="Y111" s="249"/>
    </row>
    <row r="112" spans="1:25" s="41" customFormat="1">
      <c r="A112" s="25"/>
      <c r="B112" s="14"/>
      <c r="C112" s="9"/>
      <c r="D112" s="166" t="s">
        <v>6</v>
      </c>
      <c r="E112" s="9"/>
      <c r="F112" s="9" t="s">
        <v>4947</v>
      </c>
      <c r="G112" s="9">
        <v>5978</v>
      </c>
      <c r="H112" s="9" t="s">
        <v>4958</v>
      </c>
      <c r="I112" s="10">
        <v>10</v>
      </c>
      <c r="J112" s="9"/>
      <c r="K112" s="9"/>
      <c r="L112" s="458"/>
      <c r="M112" s="249"/>
      <c r="N112" s="249"/>
      <c r="O112" s="249"/>
      <c r="P112" s="249"/>
      <c r="Q112" s="249"/>
      <c r="R112" s="249"/>
      <c r="T112" s="1836"/>
      <c r="U112" s="249"/>
      <c r="V112" s="249"/>
      <c r="W112" s="249"/>
      <c r="X112" s="249"/>
      <c r="Y112" s="249"/>
    </row>
    <row r="113" spans="1:25" s="41" customFormat="1">
      <c r="A113" s="25" t="s">
        <v>4948</v>
      </c>
      <c r="B113" s="14">
        <v>45863</v>
      </c>
      <c r="C113" s="14">
        <v>45869</v>
      </c>
      <c r="D113" s="166" t="s">
        <v>6</v>
      </c>
      <c r="E113" s="9">
        <v>22056</v>
      </c>
      <c r="F113" s="9" t="s">
        <v>1221</v>
      </c>
      <c r="G113" s="9">
        <v>5979</v>
      </c>
      <c r="H113" s="9" t="s">
        <v>4949</v>
      </c>
      <c r="I113" s="10">
        <v>60</v>
      </c>
      <c r="J113" s="9"/>
      <c r="K113" s="9"/>
      <c r="L113" s="458"/>
      <c r="M113" s="249"/>
      <c r="N113" s="249"/>
      <c r="O113" s="249"/>
      <c r="P113" s="249"/>
      <c r="Q113" s="249"/>
      <c r="R113" s="249"/>
      <c r="T113" s="1836"/>
      <c r="U113" s="249"/>
      <c r="V113" s="249"/>
      <c r="W113" s="249"/>
      <c r="X113" s="249"/>
      <c r="Y113" s="249"/>
    </row>
    <row r="114" spans="1:25" s="41" customFormat="1">
      <c r="A114" s="25" t="s">
        <v>4959</v>
      </c>
      <c r="B114" s="14">
        <v>45860</v>
      </c>
      <c r="C114" s="14">
        <v>45861</v>
      </c>
      <c r="D114" s="166" t="s">
        <v>6</v>
      </c>
      <c r="E114" s="9">
        <v>22085</v>
      </c>
      <c r="F114" s="9" t="s">
        <v>1115</v>
      </c>
      <c r="G114" s="9">
        <v>5595</v>
      </c>
      <c r="H114" s="9" t="s">
        <v>4364</v>
      </c>
      <c r="I114" s="10">
        <v>10</v>
      </c>
      <c r="J114" s="9" t="s">
        <v>4499</v>
      </c>
      <c r="K114" s="9"/>
      <c r="L114" s="458"/>
      <c r="M114" s="249"/>
      <c r="N114" s="249"/>
      <c r="O114" s="249"/>
      <c r="P114" s="249"/>
      <c r="Q114" s="249"/>
      <c r="R114" s="249"/>
      <c r="T114" s="1836"/>
      <c r="U114" s="249"/>
      <c r="V114" s="249"/>
      <c r="W114" s="249"/>
      <c r="X114" s="249"/>
      <c r="Y114" s="249"/>
    </row>
    <row r="115" spans="1:25" s="41" customFormat="1">
      <c r="A115" s="25" t="s">
        <v>529</v>
      </c>
      <c r="B115" s="14">
        <v>45860</v>
      </c>
      <c r="C115" s="14">
        <v>45861</v>
      </c>
      <c r="D115" s="166" t="s">
        <v>6</v>
      </c>
      <c r="E115" s="9">
        <v>22146</v>
      </c>
      <c r="F115" s="9" t="s">
        <v>1115</v>
      </c>
      <c r="G115" s="9">
        <v>5985</v>
      </c>
      <c r="H115" s="9" t="s">
        <v>4364</v>
      </c>
      <c r="I115" s="10">
        <v>10</v>
      </c>
      <c r="J115" s="9" t="s">
        <v>4960</v>
      </c>
      <c r="K115" s="9"/>
      <c r="L115" s="458"/>
      <c r="M115" s="249"/>
      <c r="N115" s="249"/>
      <c r="O115" s="249"/>
      <c r="P115" s="249"/>
      <c r="Q115" s="249"/>
      <c r="R115" s="249"/>
      <c r="T115" s="1836"/>
      <c r="U115" s="249"/>
      <c r="V115" s="249"/>
      <c r="W115" s="249"/>
      <c r="X115" s="249"/>
      <c r="Y115" s="249"/>
    </row>
    <row r="116" spans="1:25" s="41" customFormat="1">
      <c r="A116" s="25" t="s">
        <v>2276</v>
      </c>
      <c r="B116" s="14">
        <v>45869</v>
      </c>
      <c r="C116" s="14">
        <v>45869</v>
      </c>
      <c r="D116" s="166" t="s">
        <v>6</v>
      </c>
      <c r="E116" s="9">
        <v>22074</v>
      </c>
      <c r="F116" s="9" t="s">
        <v>1221</v>
      </c>
      <c r="G116" s="9">
        <v>5984</v>
      </c>
      <c r="H116" s="9" t="s">
        <v>57</v>
      </c>
      <c r="I116" s="10">
        <v>10</v>
      </c>
      <c r="J116" s="9"/>
      <c r="K116" s="9"/>
      <c r="L116" s="458"/>
      <c r="M116" s="249"/>
      <c r="N116" s="249"/>
      <c r="O116" s="249"/>
      <c r="P116" s="249"/>
      <c r="Q116" s="249"/>
      <c r="R116" s="249"/>
      <c r="T116" s="1836"/>
      <c r="U116" s="249"/>
      <c r="V116" s="249"/>
      <c r="W116" s="249"/>
      <c r="X116" s="249"/>
      <c r="Y116" s="249"/>
    </row>
    <row r="117" spans="1:25" s="41" customFormat="1">
      <c r="A117" s="25" t="s">
        <v>1303</v>
      </c>
      <c r="B117" s="14">
        <v>45867</v>
      </c>
      <c r="C117" s="14">
        <v>45863</v>
      </c>
      <c r="D117" s="166" t="s">
        <v>6</v>
      </c>
      <c r="E117" s="9">
        <v>22120</v>
      </c>
      <c r="F117" s="9" t="s">
        <v>1221</v>
      </c>
      <c r="G117" s="9">
        <v>5209</v>
      </c>
      <c r="H117" s="9" t="s">
        <v>521</v>
      </c>
      <c r="I117" s="10">
        <v>15</v>
      </c>
      <c r="J117" s="9"/>
      <c r="K117" s="9"/>
      <c r="L117" s="458"/>
      <c r="M117" s="249"/>
      <c r="N117" s="249"/>
      <c r="O117" s="249"/>
      <c r="P117" s="249"/>
      <c r="Q117" s="249"/>
      <c r="R117" s="249"/>
      <c r="T117" s="1836"/>
      <c r="U117" s="249"/>
      <c r="V117" s="249"/>
      <c r="W117" s="249"/>
      <c r="X117" s="249"/>
      <c r="Y117" s="249"/>
    </row>
    <row r="118" spans="1:25" s="41" customFormat="1">
      <c r="A118" s="25"/>
      <c r="B118" s="14"/>
      <c r="C118" s="9"/>
      <c r="D118" s="166" t="s">
        <v>6</v>
      </c>
      <c r="E118" s="9"/>
      <c r="F118" s="9" t="s">
        <v>1221</v>
      </c>
      <c r="G118" s="9">
        <v>5208</v>
      </c>
      <c r="H118" s="9" t="s">
        <v>521</v>
      </c>
      <c r="I118" s="10">
        <v>15</v>
      </c>
      <c r="J118" s="9"/>
      <c r="K118" s="9"/>
      <c r="L118" s="458"/>
      <c r="M118" s="249"/>
      <c r="N118" s="249"/>
      <c r="O118" s="249"/>
      <c r="P118" s="249"/>
      <c r="Q118" s="249"/>
      <c r="R118" s="249"/>
      <c r="T118" s="1836"/>
      <c r="U118" s="249"/>
      <c r="V118" s="249"/>
      <c r="W118" s="249"/>
      <c r="X118" s="249"/>
      <c r="Y118" s="249"/>
    </row>
    <row r="119" spans="1:25" s="41" customFormat="1">
      <c r="A119" s="25"/>
      <c r="B119" s="14"/>
      <c r="C119" s="9"/>
      <c r="D119" s="166" t="s">
        <v>6</v>
      </c>
      <c r="E119" s="9"/>
      <c r="F119" s="9" t="s">
        <v>1221</v>
      </c>
      <c r="G119" s="9">
        <v>5432</v>
      </c>
      <c r="H119" s="9" t="s">
        <v>521</v>
      </c>
      <c r="I119" s="10">
        <v>4</v>
      </c>
      <c r="J119" s="9"/>
      <c r="K119" s="9"/>
      <c r="L119" s="458"/>
      <c r="M119" s="249"/>
      <c r="N119" s="249"/>
      <c r="O119" s="249"/>
      <c r="P119" s="249"/>
      <c r="Q119" s="249"/>
      <c r="R119" s="249"/>
      <c r="T119" s="1836"/>
      <c r="U119" s="249"/>
      <c r="V119" s="249"/>
      <c r="W119" s="249"/>
      <c r="X119" s="249"/>
      <c r="Y119" s="249"/>
    </row>
    <row r="120" spans="1:25" s="41" customFormat="1">
      <c r="A120" s="25" t="s">
        <v>4372</v>
      </c>
      <c r="B120" s="14">
        <v>45867</v>
      </c>
      <c r="C120" s="14">
        <v>45867</v>
      </c>
      <c r="D120" s="166" t="s">
        <v>6</v>
      </c>
      <c r="E120" s="9">
        <v>22193</v>
      </c>
      <c r="F120" s="9" t="s">
        <v>2452</v>
      </c>
      <c r="G120" s="9">
        <v>5596</v>
      </c>
      <c r="H120" s="9" t="s">
        <v>32</v>
      </c>
      <c r="I120" s="10" t="s">
        <v>1078</v>
      </c>
      <c r="J120" s="9" t="s">
        <v>4969</v>
      </c>
      <c r="K120" s="9"/>
      <c r="L120" s="458"/>
      <c r="M120" s="249"/>
      <c r="N120" s="249"/>
      <c r="O120" s="249"/>
      <c r="P120" s="249"/>
      <c r="Q120" s="249"/>
      <c r="R120" s="249"/>
      <c r="T120" s="1836"/>
      <c r="U120" s="249"/>
      <c r="V120" s="249"/>
      <c r="W120" s="249"/>
      <c r="X120" s="249"/>
      <c r="Y120" s="249"/>
    </row>
    <row r="121" spans="1:25" s="41" customFormat="1">
      <c r="A121" s="234" t="s">
        <v>529</v>
      </c>
      <c r="B121" s="1885">
        <v>45877</v>
      </c>
      <c r="C121" s="24"/>
      <c r="D121" s="2059"/>
      <c r="E121" s="24">
        <v>22210</v>
      </c>
      <c r="F121" s="24" t="s">
        <v>954</v>
      </c>
      <c r="G121" s="24">
        <v>6012</v>
      </c>
      <c r="H121" s="24" t="s">
        <v>1709</v>
      </c>
      <c r="I121" s="1048">
        <v>10</v>
      </c>
      <c r="J121" s="24" t="s">
        <v>4970</v>
      </c>
      <c r="K121" s="24"/>
      <c r="L121" s="461"/>
      <c r="M121" s="249"/>
      <c r="N121" s="249"/>
      <c r="O121" s="249"/>
      <c r="P121" s="249"/>
      <c r="Q121" s="249"/>
      <c r="R121" s="249"/>
      <c r="T121" s="1836"/>
      <c r="U121" s="249"/>
      <c r="V121" s="249"/>
      <c r="W121" s="249"/>
      <c r="X121" s="249"/>
      <c r="Y121" s="249"/>
    </row>
    <row r="122" spans="1:25" s="41" customFormat="1">
      <c r="A122" s="234"/>
      <c r="B122" s="1885"/>
      <c r="C122" s="24"/>
      <c r="D122" s="2059"/>
      <c r="E122" s="24"/>
      <c r="F122" s="24"/>
      <c r="G122" s="24"/>
      <c r="H122" s="24"/>
      <c r="I122" s="1048"/>
      <c r="J122" s="24"/>
      <c r="K122" s="24"/>
      <c r="L122" s="461"/>
      <c r="M122" s="249"/>
      <c r="N122" s="249"/>
      <c r="O122" s="249"/>
      <c r="P122" s="249"/>
      <c r="Q122" s="249"/>
      <c r="R122" s="249"/>
      <c r="T122" s="1836"/>
      <c r="U122" s="249"/>
      <c r="V122" s="249"/>
      <c r="W122" s="249"/>
      <c r="X122" s="249"/>
      <c r="Y122" s="249"/>
    </row>
    <row r="123" spans="1:25" s="41" customFormat="1">
      <c r="A123" s="234"/>
      <c r="B123" s="1885"/>
      <c r="C123" s="24"/>
      <c r="D123" s="2059"/>
      <c r="E123" s="24"/>
      <c r="F123" s="24"/>
      <c r="G123" s="24"/>
      <c r="H123" s="24"/>
      <c r="I123" s="1048"/>
      <c r="J123" s="24"/>
      <c r="K123" s="24"/>
      <c r="L123" s="461"/>
      <c r="M123" s="249"/>
      <c r="N123" s="249"/>
      <c r="O123" s="249"/>
      <c r="P123" s="249"/>
      <c r="Q123" s="249"/>
      <c r="R123" s="249"/>
      <c r="T123" s="1836"/>
      <c r="U123" s="249"/>
      <c r="V123" s="249"/>
      <c r="W123" s="249"/>
      <c r="X123" s="249"/>
      <c r="Y123" s="249"/>
    </row>
    <row r="124" spans="1:25" s="41" customFormat="1">
      <c r="A124" s="234"/>
      <c r="B124" s="1885"/>
      <c r="C124" s="24"/>
      <c r="D124" s="2059"/>
      <c r="E124" s="24"/>
      <c r="F124" s="24"/>
      <c r="G124" s="24"/>
      <c r="H124" s="24"/>
      <c r="I124" s="1048"/>
      <c r="J124" s="24"/>
      <c r="K124" s="24"/>
      <c r="L124" s="461"/>
      <c r="M124" s="249"/>
      <c r="N124" s="249"/>
      <c r="O124" s="249"/>
      <c r="P124" s="249"/>
      <c r="Q124" s="249"/>
      <c r="R124" s="249"/>
      <c r="T124" s="1836"/>
      <c r="U124" s="249"/>
      <c r="V124" s="249"/>
      <c r="W124" s="249"/>
      <c r="X124" s="249"/>
      <c r="Y124" s="249"/>
    </row>
    <row r="125" spans="1:25" s="41" customFormat="1">
      <c r="A125" s="234"/>
      <c r="B125" s="1885"/>
      <c r="C125" s="24"/>
      <c r="D125" s="2059"/>
      <c r="E125" s="24"/>
      <c r="F125" s="24"/>
      <c r="G125" s="24"/>
      <c r="H125" s="24"/>
      <c r="I125" s="1048"/>
      <c r="J125" s="24"/>
      <c r="K125" s="24"/>
      <c r="L125" s="461"/>
      <c r="M125" s="249"/>
      <c r="N125" s="249"/>
      <c r="O125" s="249"/>
      <c r="P125" s="249"/>
      <c r="Q125" s="249"/>
      <c r="R125" s="249"/>
      <c r="T125" s="1836"/>
      <c r="U125" s="249"/>
      <c r="V125" s="249"/>
      <c r="W125" s="249"/>
      <c r="X125" s="249"/>
      <c r="Y125" s="249"/>
    </row>
    <row r="126" spans="1:25" s="41" customFormat="1">
      <c r="A126" s="234"/>
      <c r="B126" s="1885"/>
      <c r="C126" s="24"/>
      <c r="D126" s="2059"/>
      <c r="E126" s="24"/>
      <c r="F126" s="24"/>
      <c r="G126" s="24"/>
      <c r="H126" s="24"/>
      <c r="I126" s="1048"/>
      <c r="J126" s="24"/>
      <c r="K126" s="24"/>
      <c r="L126" s="461"/>
      <c r="M126" s="249"/>
      <c r="N126" s="249"/>
      <c r="O126" s="249"/>
      <c r="P126" s="249"/>
      <c r="Q126" s="249"/>
      <c r="R126" s="249"/>
      <c r="T126" s="1836"/>
      <c r="U126" s="249"/>
      <c r="V126" s="249"/>
      <c r="W126" s="249"/>
      <c r="X126" s="249"/>
      <c r="Y126" s="249"/>
    </row>
    <row r="127" spans="1:25" s="41" customFormat="1">
      <c r="A127" s="234"/>
      <c r="B127" s="1885"/>
      <c r="C127" s="24"/>
      <c r="D127" s="2059"/>
      <c r="E127" s="24"/>
      <c r="F127" s="24"/>
      <c r="G127" s="24"/>
      <c r="H127" s="24"/>
      <c r="I127" s="1048"/>
      <c r="J127" s="24"/>
      <c r="K127" s="24"/>
      <c r="L127" s="461"/>
      <c r="M127" s="249"/>
      <c r="N127" s="249"/>
      <c r="O127" s="249"/>
      <c r="P127" s="249"/>
      <c r="Q127" s="249"/>
      <c r="R127" s="249"/>
      <c r="T127" s="1836"/>
      <c r="U127" s="249"/>
      <c r="V127" s="249"/>
      <c r="W127" s="249"/>
      <c r="X127" s="249"/>
      <c r="Y127" s="249"/>
    </row>
    <row r="128" spans="1:25" s="41" customFormat="1" ht="15">
      <c r="A128" s="2539" t="e">
        <f>SUM(#REF!)</f>
        <v>#REF!</v>
      </c>
      <c r="B128" s="2539"/>
      <c r="C128" s="2539"/>
      <c r="D128" s="2539"/>
      <c r="E128" s="2539"/>
      <c r="F128" s="2539"/>
      <c r="G128" s="2539"/>
      <c r="H128" s="2539"/>
      <c r="I128" s="2539"/>
      <c r="J128" s="2539"/>
      <c r="K128" s="2539"/>
      <c r="L128" s="2539"/>
      <c r="M128" s="249"/>
      <c r="N128" s="249"/>
      <c r="O128" s="249"/>
      <c r="P128" s="249"/>
      <c r="Q128" s="249"/>
      <c r="R128" s="249"/>
      <c r="T128" s="1836"/>
      <c r="U128" s="249"/>
      <c r="V128" s="249"/>
      <c r="W128" s="249"/>
      <c r="X128" s="249"/>
      <c r="Y128" s="249"/>
    </row>
    <row r="129" spans="1:25" s="41" customFormat="1" ht="18.75">
      <c r="A129" s="2564" t="s">
        <v>1225</v>
      </c>
      <c r="B129" s="2567"/>
      <c r="C129" s="2567"/>
      <c r="D129" s="2567"/>
      <c r="E129" s="2567"/>
      <c r="F129" s="2567"/>
      <c r="G129" s="2567"/>
      <c r="H129" s="2567"/>
      <c r="I129" s="2567"/>
      <c r="J129" s="2567"/>
      <c r="K129" s="2567"/>
      <c r="L129" s="2568"/>
      <c r="M129" s="249"/>
      <c r="N129" s="249"/>
      <c r="O129" s="249"/>
      <c r="P129" s="249"/>
      <c r="Q129" s="249"/>
      <c r="R129" s="249"/>
      <c r="T129" s="1836"/>
      <c r="U129" s="249"/>
      <c r="V129" s="249"/>
      <c r="W129" s="249"/>
      <c r="X129" s="249"/>
      <c r="Y129" s="249"/>
    </row>
    <row r="130" spans="1:25" s="16" customFormat="1">
      <c r="A130" s="25" t="s">
        <v>845</v>
      </c>
      <c r="B130" s="14">
        <v>45845</v>
      </c>
      <c r="C130" s="14">
        <v>45845</v>
      </c>
      <c r="D130" s="166" t="s">
        <v>12</v>
      </c>
      <c r="E130" s="9">
        <v>21904</v>
      </c>
      <c r="F130" s="9" t="s">
        <v>7</v>
      </c>
      <c r="G130" s="9">
        <v>1491</v>
      </c>
      <c r="H130" s="9" t="s">
        <v>678</v>
      </c>
      <c r="I130" s="10">
        <v>150</v>
      </c>
      <c r="J130" s="9"/>
      <c r="K130" s="9"/>
      <c r="L130" s="458"/>
      <c r="S130" s="15"/>
    </row>
    <row r="131" spans="1:25" s="16" customFormat="1">
      <c r="A131" s="25" t="s">
        <v>816</v>
      </c>
      <c r="B131" s="14">
        <v>45845</v>
      </c>
      <c r="C131" s="14">
        <v>45850</v>
      </c>
      <c r="D131" s="166" t="s">
        <v>6</v>
      </c>
      <c r="E131" s="9">
        <v>21921</v>
      </c>
      <c r="F131" s="9" t="s">
        <v>7</v>
      </c>
      <c r="G131" s="9">
        <v>2775</v>
      </c>
      <c r="H131" s="9" t="s">
        <v>26</v>
      </c>
      <c r="I131" s="10">
        <v>20</v>
      </c>
      <c r="J131" s="9"/>
      <c r="K131" s="9"/>
      <c r="L131" s="458"/>
      <c r="S131" s="15"/>
    </row>
    <row r="132" spans="1:25" s="16" customFormat="1">
      <c r="A132" s="25" t="s">
        <v>92</v>
      </c>
      <c r="B132" s="14">
        <v>45848</v>
      </c>
      <c r="C132" s="14">
        <v>45850</v>
      </c>
      <c r="D132" s="166" t="s">
        <v>6</v>
      </c>
      <c r="E132" s="9">
        <v>21946</v>
      </c>
      <c r="F132" s="9" t="s">
        <v>1115</v>
      </c>
      <c r="G132" s="9">
        <v>2697</v>
      </c>
      <c r="H132" s="9" t="s">
        <v>147</v>
      </c>
      <c r="I132" s="10">
        <v>40</v>
      </c>
      <c r="J132" s="9"/>
      <c r="K132" s="9"/>
      <c r="L132" s="458"/>
      <c r="S132" s="15"/>
    </row>
    <row r="133" spans="1:25" s="16" customFormat="1">
      <c r="A133" s="25"/>
      <c r="B133" s="14"/>
      <c r="C133" s="14"/>
      <c r="D133" s="166" t="s">
        <v>6</v>
      </c>
      <c r="E133" s="9"/>
      <c r="F133" s="9" t="s">
        <v>1115</v>
      </c>
      <c r="G133" s="9">
        <v>2253</v>
      </c>
      <c r="H133" s="9" t="s">
        <v>930</v>
      </c>
      <c r="I133" s="10">
        <v>15</v>
      </c>
      <c r="J133" s="9"/>
      <c r="K133" s="9"/>
      <c r="L133" s="458"/>
      <c r="S133" s="15"/>
    </row>
    <row r="134" spans="1:25" s="16" customFormat="1">
      <c r="A134" s="25"/>
      <c r="B134" s="14"/>
      <c r="C134" s="14"/>
      <c r="D134" s="166" t="s">
        <v>6</v>
      </c>
      <c r="E134" s="9"/>
      <c r="F134" s="9" t="s">
        <v>1115</v>
      </c>
      <c r="G134" s="9">
        <v>2854</v>
      </c>
      <c r="H134" s="9" t="s">
        <v>211</v>
      </c>
      <c r="I134" s="10" t="s">
        <v>931</v>
      </c>
      <c r="J134" s="9"/>
      <c r="K134" s="9"/>
      <c r="L134" s="458"/>
      <c r="S134" s="15"/>
    </row>
    <row r="135" spans="1:25" s="16" customFormat="1">
      <c r="A135" s="25" t="s">
        <v>4935</v>
      </c>
      <c r="B135" s="14">
        <v>45841</v>
      </c>
      <c r="C135" s="14">
        <v>45841</v>
      </c>
      <c r="D135" s="166" t="s">
        <v>6</v>
      </c>
      <c r="E135" s="9">
        <v>21940</v>
      </c>
      <c r="F135" s="9" t="s">
        <v>40</v>
      </c>
      <c r="G135" s="9">
        <v>5954</v>
      </c>
      <c r="H135" s="9" t="s">
        <v>4936</v>
      </c>
      <c r="I135" s="10">
        <v>4</v>
      </c>
      <c r="J135" s="9"/>
      <c r="K135" s="9"/>
      <c r="L135" s="458"/>
      <c r="S135" s="15"/>
    </row>
    <row r="136" spans="1:25" s="16" customFormat="1">
      <c r="A136" s="25" t="s">
        <v>1868</v>
      </c>
      <c r="B136" s="14">
        <v>45853</v>
      </c>
      <c r="C136" s="14">
        <v>45850</v>
      </c>
      <c r="D136" s="166" t="s">
        <v>6</v>
      </c>
      <c r="E136" s="9">
        <v>21989</v>
      </c>
      <c r="F136" s="9" t="s">
        <v>1115</v>
      </c>
      <c r="G136" s="9">
        <v>1173</v>
      </c>
      <c r="H136" s="9" t="s">
        <v>33</v>
      </c>
      <c r="I136" s="10">
        <v>21</v>
      </c>
      <c r="J136" s="9"/>
      <c r="K136" s="9"/>
      <c r="L136" s="458"/>
      <c r="S136" s="15"/>
    </row>
    <row r="137" spans="1:25" s="16" customFormat="1">
      <c r="A137" s="25" t="s">
        <v>4810</v>
      </c>
      <c r="B137" s="14">
        <v>45854</v>
      </c>
      <c r="C137" s="14">
        <v>45852</v>
      </c>
      <c r="D137" s="166" t="s">
        <v>6</v>
      </c>
      <c r="E137" s="9">
        <v>22006</v>
      </c>
      <c r="F137" s="9" t="s">
        <v>1574</v>
      </c>
      <c r="G137" s="9">
        <v>5180</v>
      </c>
      <c r="H137" s="9" t="s">
        <v>3976</v>
      </c>
      <c r="I137" s="10">
        <v>16</v>
      </c>
      <c r="J137" s="9"/>
      <c r="K137" s="9"/>
      <c r="L137" s="458"/>
      <c r="S137" s="15"/>
    </row>
    <row r="138" spans="1:25" s="16" customFormat="1">
      <c r="A138" s="25" t="s">
        <v>3001</v>
      </c>
      <c r="B138" s="14">
        <v>45853</v>
      </c>
      <c r="C138" s="14">
        <v>45854</v>
      </c>
      <c r="D138" s="166" t="s">
        <v>12</v>
      </c>
      <c r="E138" s="9">
        <v>22045</v>
      </c>
      <c r="F138" s="9" t="s">
        <v>1115</v>
      </c>
      <c r="G138" s="9">
        <v>5223</v>
      </c>
      <c r="H138" s="9" t="s">
        <v>2544</v>
      </c>
      <c r="I138" s="10">
        <v>40</v>
      </c>
      <c r="J138" s="9"/>
      <c r="K138" s="9"/>
      <c r="L138" s="458"/>
      <c r="S138" s="15"/>
    </row>
    <row r="139" spans="1:25" s="16" customFormat="1">
      <c r="A139" s="25" t="s">
        <v>2568</v>
      </c>
      <c r="B139" s="1692">
        <v>45856</v>
      </c>
      <c r="C139" s="1692">
        <v>45861</v>
      </c>
      <c r="D139" s="166" t="s">
        <v>6</v>
      </c>
      <c r="E139" s="12">
        <v>22047</v>
      </c>
      <c r="F139" s="12" t="s">
        <v>2351</v>
      </c>
      <c r="G139" s="12">
        <v>5144</v>
      </c>
      <c r="H139" s="12" t="s">
        <v>530</v>
      </c>
      <c r="I139" s="10">
        <v>20</v>
      </c>
      <c r="J139" s="9"/>
      <c r="K139" s="9"/>
      <c r="L139" s="458"/>
      <c r="S139" s="15"/>
    </row>
    <row r="140" spans="1:25" s="16" customFormat="1">
      <c r="A140" s="25" t="s">
        <v>2340</v>
      </c>
      <c r="B140" s="14">
        <v>45862</v>
      </c>
      <c r="C140" s="14">
        <v>45852</v>
      </c>
      <c r="D140" s="166" t="s">
        <v>6</v>
      </c>
      <c r="E140" s="9">
        <v>22041</v>
      </c>
      <c r="F140" s="9" t="s">
        <v>1115</v>
      </c>
      <c r="G140" s="9">
        <v>5867</v>
      </c>
      <c r="H140" s="9" t="s">
        <v>58</v>
      </c>
      <c r="I140" s="10">
        <v>20</v>
      </c>
      <c r="J140" s="9"/>
      <c r="K140" s="9"/>
      <c r="L140" s="458"/>
      <c r="S140" s="15"/>
    </row>
    <row r="141" spans="1:25" s="16" customFormat="1">
      <c r="A141" s="25" t="s">
        <v>4952</v>
      </c>
      <c r="B141" s="14">
        <v>45856</v>
      </c>
      <c r="C141" s="14">
        <v>45861</v>
      </c>
      <c r="D141" s="166" t="s">
        <v>6</v>
      </c>
      <c r="E141" s="9">
        <v>22027</v>
      </c>
      <c r="F141" s="9" t="s">
        <v>2351</v>
      </c>
      <c r="G141" s="9">
        <v>5968</v>
      </c>
      <c r="H141" s="9" t="s">
        <v>622</v>
      </c>
      <c r="I141" s="10">
        <v>16</v>
      </c>
      <c r="J141" s="9"/>
      <c r="K141" s="9"/>
      <c r="L141" s="458"/>
      <c r="S141" s="15"/>
    </row>
    <row r="142" spans="1:25" s="16" customFormat="1">
      <c r="A142" s="25" t="s">
        <v>4342</v>
      </c>
      <c r="B142" s="14">
        <v>45860</v>
      </c>
      <c r="C142" s="14">
        <v>45861</v>
      </c>
      <c r="D142" s="166" t="s">
        <v>6</v>
      </c>
      <c r="E142" s="9">
        <v>22050</v>
      </c>
      <c r="F142" s="9" t="s">
        <v>1221</v>
      </c>
      <c r="G142" s="9">
        <v>4319</v>
      </c>
      <c r="H142" s="9" t="s">
        <v>2297</v>
      </c>
      <c r="I142" s="10">
        <v>16</v>
      </c>
      <c r="J142" s="9"/>
      <c r="K142" s="9"/>
      <c r="L142" s="458"/>
      <c r="S142" s="15"/>
    </row>
    <row r="143" spans="1:25" s="16" customFormat="1">
      <c r="A143" s="25" t="s">
        <v>4101</v>
      </c>
      <c r="B143" s="14">
        <v>45855</v>
      </c>
      <c r="C143" s="14">
        <v>45856</v>
      </c>
      <c r="D143" s="166" t="s">
        <v>6</v>
      </c>
      <c r="E143" s="9">
        <v>22076</v>
      </c>
      <c r="F143" s="9" t="s">
        <v>1115</v>
      </c>
      <c r="G143" s="9">
        <v>5587</v>
      </c>
      <c r="H143" s="9" t="s">
        <v>4450</v>
      </c>
      <c r="I143" s="10">
        <v>60</v>
      </c>
      <c r="J143" s="9"/>
      <c r="K143" s="9"/>
      <c r="L143" s="458"/>
      <c r="S143" s="15"/>
    </row>
    <row r="144" spans="1:25" s="16" customFormat="1">
      <c r="A144" s="25" t="s">
        <v>4825</v>
      </c>
      <c r="B144" s="14">
        <v>45866</v>
      </c>
      <c r="C144" s="14">
        <v>45863</v>
      </c>
      <c r="D144" s="166" t="s">
        <v>6</v>
      </c>
      <c r="E144" s="9">
        <v>22093</v>
      </c>
      <c r="F144" s="9" t="s">
        <v>1115</v>
      </c>
      <c r="G144" s="9">
        <v>5987</v>
      </c>
      <c r="H144" s="9" t="s">
        <v>4964</v>
      </c>
      <c r="I144" s="10">
        <v>10</v>
      </c>
      <c r="J144" s="9"/>
      <c r="K144" s="9"/>
      <c r="L144" s="458"/>
      <c r="S144" s="15"/>
    </row>
    <row r="145" spans="1:19" s="16" customFormat="1">
      <c r="A145" s="25" t="s">
        <v>168</v>
      </c>
      <c r="B145" s="14">
        <v>45863</v>
      </c>
      <c r="C145" s="14">
        <v>45861</v>
      </c>
      <c r="D145" s="166" t="s">
        <v>6</v>
      </c>
      <c r="E145" s="9">
        <v>22101</v>
      </c>
      <c r="F145" s="9" t="s">
        <v>1115</v>
      </c>
      <c r="G145" s="9">
        <v>1215</v>
      </c>
      <c r="H145" s="9" t="s">
        <v>87</v>
      </c>
      <c r="I145" s="10">
        <v>8</v>
      </c>
      <c r="J145" s="9"/>
      <c r="K145" s="9"/>
      <c r="L145" s="458"/>
      <c r="S145" s="15"/>
    </row>
    <row r="146" spans="1:19" s="16" customFormat="1">
      <c r="A146" s="25"/>
      <c r="B146" s="14"/>
      <c r="C146" s="14"/>
      <c r="D146" s="166" t="s">
        <v>6</v>
      </c>
      <c r="E146" s="9"/>
      <c r="F146" s="9" t="s">
        <v>1115</v>
      </c>
      <c r="G146" s="9">
        <v>2114</v>
      </c>
      <c r="H146" s="9" t="s">
        <v>59</v>
      </c>
      <c r="I146" s="10">
        <v>2</v>
      </c>
      <c r="J146" s="9"/>
      <c r="K146" s="9"/>
      <c r="L146" s="458"/>
      <c r="S146" s="15"/>
    </row>
    <row r="147" spans="1:19" s="16" customFormat="1">
      <c r="A147" s="25" t="s">
        <v>3058</v>
      </c>
      <c r="B147" s="14">
        <v>45866</v>
      </c>
      <c r="C147" s="14">
        <v>45863</v>
      </c>
      <c r="D147" s="166" t="s">
        <v>6</v>
      </c>
      <c r="E147" s="9">
        <v>22108</v>
      </c>
      <c r="F147" s="9" t="s">
        <v>1115</v>
      </c>
      <c r="G147" s="9">
        <v>3675</v>
      </c>
      <c r="H147" s="9" t="s">
        <v>1523</v>
      </c>
      <c r="I147" s="10">
        <v>24</v>
      </c>
      <c r="J147" s="9"/>
      <c r="K147" s="9"/>
      <c r="L147" s="458"/>
      <c r="S147" s="15"/>
    </row>
    <row r="148" spans="1:19" s="16" customFormat="1">
      <c r="A148" s="25" t="s">
        <v>3058</v>
      </c>
      <c r="B148" s="14">
        <v>45866</v>
      </c>
      <c r="C148" s="14">
        <v>45863</v>
      </c>
      <c r="D148" s="166" t="s">
        <v>6</v>
      </c>
      <c r="E148" s="9">
        <v>22112</v>
      </c>
      <c r="F148" s="9" t="s">
        <v>1115</v>
      </c>
      <c r="G148" s="9">
        <v>3675</v>
      </c>
      <c r="H148" s="9" t="s">
        <v>1523</v>
      </c>
      <c r="I148" s="10">
        <v>24</v>
      </c>
      <c r="J148" s="9"/>
      <c r="K148" s="9"/>
      <c r="L148" s="458"/>
      <c r="S148" s="15"/>
    </row>
    <row r="149" spans="1:19" s="16" customFormat="1">
      <c r="A149" s="25" t="s">
        <v>2029</v>
      </c>
      <c r="B149" s="14">
        <v>45869</v>
      </c>
      <c r="C149" s="14">
        <v>45863</v>
      </c>
      <c r="D149" s="166" t="s">
        <v>6</v>
      </c>
      <c r="E149" s="9">
        <v>22127</v>
      </c>
      <c r="F149" s="9" t="s">
        <v>199</v>
      </c>
      <c r="G149" s="9">
        <v>1183</v>
      </c>
      <c r="H149" s="9" t="s">
        <v>2034</v>
      </c>
      <c r="I149" s="10">
        <v>15</v>
      </c>
      <c r="J149" s="9"/>
      <c r="K149" s="9"/>
      <c r="L149" s="458"/>
      <c r="S149" s="15"/>
    </row>
    <row r="150" spans="1:19" s="16" customFormat="1">
      <c r="A150" s="25" t="s">
        <v>2029</v>
      </c>
      <c r="B150" s="14">
        <v>45874</v>
      </c>
      <c r="C150" s="14">
        <v>45863</v>
      </c>
      <c r="D150" s="166" t="s">
        <v>6</v>
      </c>
      <c r="E150" s="9">
        <v>22128</v>
      </c>
      <c r="F150" s="9" t="s">
        <v>199</v>
      </c>
      <c r="G150" s="9">
        <v>1183</v>
      </c>
      <c r="H150" s="9" t="s">
        <v>2034</v>
      </c>
      <c r="I150" s="10">
        <v>15</v>
      </c>
      <c r="J150" s="9"/>
      <c r="K150" s="9"/>
      <c r="L150" s="458"/>
      <c r="S150" s="15"/>
    </row>
    <row r="151" spans="1:19" s="16" customFormat="1">
      <c r="A151" s="25" t="s">
        <v>156</v>
      </c>
      <c r="B151" s="14">
        <v>45869</v>
      </c>
      <c r="C151" s="14">
        <v>45861</v>
      </c>
      <c r="D151" s="166" t="s">
        <v>6</v>
      </c>
      <c r="E151" s="9">
        <v>22141</v>
      </c>
      <c r="F151" s="9" t="s">
        <v>1115</v>
      </c>
      <c r="G151" s="9">
        <v>343</v>
      </c>
      <c r="H151" s="9" t="s">
        <v>65</v>
      </c>
      <c r="I151" s="10">
        <v>7</v>
      </c>
      <c r="J151" s="9"/>
      <c r="K151" s="9"/>
      <c r="L151" s="458"/>
      <c r="S151" s="15"/>
    </row>
    <row r="152" spans="1:19" s="16" customFormat="1">
      <c r="A152" s="25" t="s">
        <v>3821</v>
      </c>
      <c r="B152" s="14">
        <v>45869</v>
      </c>
      <c r="C152" s="14">
        <v>45869</v>
      </c>
      <c r="D152" s="166" t="s">
        <v>6</v>
      </c>
      <c r="E152" s="9">
        <v>22177</v>
      </c>
      <c r="F152" s="9" t="s">
        <v>1115</v>
      </c>
      <c r="G152" s="9">
        <v>4281</v>
      </c>
      <c r="H152" s="9" t="s">
        <v>2247</v>
      </c>
      <c r="I152" s="10">
        <v>20</v>
      </c>
      <c r="J152" s="9"/>
      <c r="K152" s="9"/>
      <c r="L152" s="458"/>
      <c r="S152" s="15"/>
    </row>
    <row r="153" spans="1:19" s="16" customFormat="1">
      <c r="A153" s="25"/>
      <c r="B153" s="14"/>
      <c r="C153" s="9"/>
      <c r="D153" s="166" t="s">
        <v>6</v>
      </c>
      <c r="E153" s="9"/>
      <c r="F153" s="9" t="s">
        <v>1115</v>
      </c>
      <c r="G153" s="9">
        <v>5202</v>
      </c>
      <c r="H153" s="9" t="s">
        <v>3822</v>
      </c>
      <c r="I153" s="10" t="s">
        <v>4789</v>
      </c>
      <c r="J153" s="9"/>
      <c r="K153" s="9"/>
      <c r="L153" s="458"/>
      <c r="S153" s="15"/>
    </row>
    <row r="154" spans="1:19" s="16" customFormat="1">
      <c r="A154" s="1778"/>
      <c r="B154" s="2116"/>
      <c r="C154" s="106"/>
      <c r="D154" s="392"/>
      <c r="E154" s="106"/>
      <c r="F154" s="106"/>
      <c r="G154" s="106"/>
      <c r="H154" s="106"/>
      <c r="I154" s="2113"/>
      <c r="J154" s="106"/>
      <c r="K154" s="24"/>
      <c r="L154" s="461"/>
      <c r="S154" s="15"/>
    </row>
    <row r="155" spans="1:19" s="16" customFormat="1">
      <c r="A155" s="1778"/>
      <c r="B155" s="2116"/>
      <c r="C155" s="106"/>
      <c r="D155" s="392"/>
      <c r="E155" s="106"/>
      <c r="F155" s="106"/>
      <c r="G155" s="106"/>
      <c r="H155" s="106"/>
      <c r="I155" s="2113"/>
      <c r="J155" s="106"/>
      <c r="K155" s="24"/>
      <c r="L155" s="461"/>
      <c r="S155" s="15"/>
    </row>
    <row r="156" spans="1:19" s="16" customFormat="1">
      <c r="A156" s="1778"/>
      <c r="B156" s="2116"/>
      <c r="C156" s="106"/>
      <c r="D156" s="392"/>
      <c r="E156" s="106"/>
      <c r="F156" s="106"/>
      <c r="G156" s="106"/>
      <c r="H156" s="106"/>
      <c r="I156" s="2113"/>
      <c r="J156" s="106"/>
      <c r="K156" s="24"/>
      <c r="L156" s="461"/>
      <c r="S156" s="15"/>
    </row>
    <row r="157" spans="1:19" s="6" customFormat="1">
      <c r="A157" s="234"/>
      <c r="B157" s="1885"/>
      <c r="C157" s="24"/>
      <c r="D157" s="2059"/>
      <c r="E157" s="24"/>
      <c r="F157" s="24"/>
      <c r="G157" s="24"/>
      <c r="H157" s="24"/>
      <c r="I157" s="1048"/>
      <c r="J157" s="24"/>
      <c r="K157" s="24"/>
      <c r="L157" s="461"/>
      <c r="S157"/>
    </row>
    <row r="158" spans="1:19" s="6" customFormat="1" ht="15">
      <c r="A158" s="2464" t="e">
        <f>SUM(#REF!)</f>
        <v>#REF!</v>
      </c>
      <c r="B158" s="2465"/>
      <c r="C158" s="2465"/>
      <c r="D158" s="2465"/>
      <c r="E158" s="2465"/>
      <c r="F158" s="2465"/>
      <c r="G158" s="2465"/>
      <c r="H158" s="2465"/>
      <c r="I158" s="2465"/>
      <c r="J158" s="2465"/>
      <c r="K158" s="2465"/>
      <c r="L158" s="2466"/>
      <c r="S158"/>
    </row>
    <row r="159" spans="1:19" s="6" customFormat="1" ht="18.75">
      <c r="A159" s="2558" t="s">
        <v>4155</v>
      </c>
      <c r="B159" s="2559"/>
      <c r="C159" s="2559"/>
      <c r="D159" s="2559"/>
      <c r="E159" s="2559"/>
      <c r="F159" s="2559"/>
      <c r="G159" s="2559"/>
      <c r="H159" s="2559"/>
      <c r="I159" s="2559"/>
      <c r="J159" s="2559"/>
      <c r="K159" s="2559"/>
      <c r="L159" s="2560"/>
      <c r="S159"/>
    </row>
    <row r="160" spans="1:19" s="1795" customFormat="1">
      <c r="A160" s="25" t="s">
        <v>2340</v>
      </c>
      <c r="B160" s="14">
        <v>45832</v>
      </c>
      <c r="C160" s="14">
        <v>45850</v>
      </c>
      <c r="D160" s="166" t="s">
        <v>6</v>
      </c>
      <c r="E160" s="9">
        <v>21768</v>
      </c>
      <c r="F160" s="9" t="s">
        <v>44</v>
      </c>
      <c r="G160" s="9">
        <v>4315</v>
      </c>
      <c r="H160" s="9" t="s">
        <v>2341</v>
      </c>
      <c r="I160" s="10">
        <v>30</v>
      </c>
      <c r="J160" s="9"/>
      <c r="K160" s="9"/>
      <c r="L160" s="458"/>
      <c r="S160" s="2115"/>
    </row>
    <row r="161" spans="1:19" s="1795" customFormat="1">
      <c r="A161" s="25" t="s">
        <v>3108</v>
      </c>
      <c r="B161" s="14">
        <v>45832</v>
      </c>
      <c r="C161" s="9"/>
      <c r="D161" s="166" t="s">
        <v>6</v>
      </c>
      <c r="E161" s="9">
        <v>21817</v>
      </c>
      <c r="F161" s="9" t="s">
        <v>1115</v>
      </c>
      <c r="G161" s="9">
        <v>4674</v>
      </c>
      <c r="H161" s="9" t="s">
        <v>29</v>
      </c>
      <c r="I161" s="10" t="s">
        <v>960</v>
      </c>
      <c r="J161" s="9"/>
      <c r="K161" s="9"/>
      <c r="L161" s="458"/>
      <c r="S161" s="2115"/>
    </row>
    <row r="162" spans="1:19" s="1795" customFormat="1">
      <c r="A162" s="25"/>
      <c r="B162" s="14"/>
      <c r="C162" s="9"/>
      <c r="D162" s="166" t="s">
        <v>6</v>
      </c>
      <c r="E162" s="9"/>
      <c r="F162" s="9" t="s">
        <v>1115</v>
      </c>
      <c r="G162" s="9">
        <v>4638</v>
      </c>
      <c r="H162" s="9" t="s">
        <v>30</v>
      </c>
      <c r="I162" s="10">
        <v>300</v>
      </c>
      <c r="J162" s="9"/>
      <c r="K162" s="9"/>
      <c r="L162" s="458"/>
      <c r="S162" s="2115"/>
    </row>
    <row r="163" spans="1:19" s="1795" customFormat="1">
      <c r="A163" s="25" t="s">
        <v>4916</v>
      </c>
      <c r="B163" s="14">
        <v>45831</v>
      </c>
      <c r="C163" s="9"/>
      <c r="D163" s="166" t="s">
        <v>6</v>
      </c>
      <c r="E163" s="9">
        <v>21825</v>
      </c>
      <c r="F163" s="9" t="s">
        <v>1221</v>
      </c>
      <c r="G163" s="9">
        <v>4517</v>
      </c>
      <c r="H163" s="9" t="s">
        <v>119</v>
      </c>
      <c r="I163" s="10">
        <v>210</v>
      </c>
      <c r="J163" s="9"/>
      <c r="K163" s="9"/>
      <c r="L163" s="458"/>
      <c r="S163" s="2115"/>
    </row>
    <row r="164" spans="1:19" s="1795" customFormat="1">
      <c r="A164" s="25" t="s">
        <v>274</v>
      </c>
      <c r="B164" s="14">
        <v>45835</v>
      </c>
      <c r="C164" s="9"/>
      <c r="D164" s="166" t="s">
        <v>6</v>
      </c>
      <c r="E164" s="9">
        <v>21828</v>
      </c>
      <c r="F164" s="9" t="s">
        <v>7</v>
      </c>
      <c r="G164" s="9">
        <v>3257</v>
      </c>
      <c r="H164" s="9" t="s">
        <v>5</v>
      </c>
      <c r="I164" s="10">
        <v>6</v>
      </c>
      <c r="J164" s="9"/>
      <c r="K164" s="9"/>
      <c r="L164" s="458"/>
      <c r="S164" s="2115"/>
    </row>
    <row r="165" spans="1:19" s="1795" customFormat="1">
      <c r="A165" s="25" t="s">
        <v>132</v>
      </c>
      <c r="B165" s="14">
        <v>45841</v>
      </c>
      <c r="C165" s="14">
        <v>45840</v>
      </c>
      <c r="D165" s="166" t="s">
        <v>6</v>
      </c>
      <c r="E165" s="9">
        <v>21878</v>
      </c>
      <c r="F165" s="9" t="s">
        <v>7</v>
      </c>
      <c r="G165" s="9">
        <v>3758</v>
      </c>
      <c r="H165" s="9" t="s">
        <v>62</v>
      </c>
      <c r="I165" s="10">
        <v>20</v>
      </c>
      <c r="J165" s="9"/>
      <c r="K165" s="9"/>
      <c r="L165" s="458"/>
      <c r="S165" s="2115"/>
    </row>
    <row r="166" spans="1:19" s="1795" customFormat="1">
      <c r="A166" s="25" t="s">
        <v>3366</v>
      </c>
      <c r="B166" s="14">
        <v>45841</v>
      </c>
      <c r="C166" s="14">
        <v>45842</v>
      </c>
      <c r="D166" s="166" t="s">
        <v>6</v>
      </c>
      <c r="E166" s="9">
        <v>21881</v>
      </c>
      <c r="F166" s="9" t="s">
        <v>1115</v>
      </c>
      <c r="G166" s="9">
        <v>2515</v>
      </c>
      <c r="H166" s="9" t="s">
        <v>35</v>
      </c>
      <c r="I166" s="10">
        <v>10</v>
      </c>
      <c r="J166" s="9"/>
      <c r="K166" s="9"/>
      <c r="L166" s="458"/>
      <c r="S166" s="2115"/>
    </row>
    <row r="167" spans="1:19" s="1795" customFormat="1">
      <c r="A167" s="25"/>
      <c r="B167" s="14"/>
      <c r="C167" s="9"/>
      <c r="D167" s="166" t="s">
        <v>6</v>
      </c>
      <c r="E167" s="9"/>
      <c r="F167" s="9" t="s">
        <v>1115</v>
      </c>
      <c r="G167" s="9">
        <v>951</v>
      </c>
      <c r="H167" s="9" t="s">
        <v>58</v>
      </c>
      <c r="I167" s="10">
        <v>10</v>
      </c>
      <c r="J167" s="9"/>
      <c r="K167" s="9"/>
      <c r="L167" s="458"/>
      <c r="S167" s="2115"/>
    </row>
    <row r="168" spans="1:19" s="1795" customFormat="1">
      <c r="A168" s="25" t="s">
        <v>3957</v>
      </c>
      <c r="B168" s="14">
        <v>45842</v>
      </c>
      <c r="C168" s="14">
        <v>45840</v>
      </c>
      <c r="D168" s="166" t="s">
        <v>6</v>
      </c>
      <c r="E168" s="9">
        <v>21892</v>
      </c>
      <c r="F168" s="9" t="s">
        <v>7</v>
      </c>
      <c r="G168" s="9">
        <v>3917</v>
      </c>
      <c r="H168" s="9" t="s">
        <v>127</v>
      </c>
      <c r="I168" s="10">
        <v>5</v>
      </c>
      <c r="J168" s="9"/>
      <c r="K168" s="9"/>
      <c r="L168" s="458"/>
      <c r="S168" s="2115"/>
    </row>
    <row r="169" spans="1:19" s="1795" customFormat="1">
      <c r="A169" s="25"/>
      <c r="B169" s="14"/>
      <c r="C169" s="9"/>
      <c r="D169" s="166" t="s">
        <v>6</v>
      </c>
      <c r="E169" s="9"/>
      <c r="F169" s="9" t="s">
        <v>7</v>
      </c>
      <c r="G169" s="9">
        <v>5886</v>
      </c>
      <c r="H169" s="9" t="s">
        <v>382</v>
      </c>
      <c r="I169" s="10">
        <v>1</v>
      </c>
      <c r="J169" s="9"/>
      <c r="K169" s="9"/>
      <c r="L169" s="458"/>
      <c r="S169" s="2115"/>
    </row>
    <row r="170" spans="1:19" s="1795" customFormat="1">
      <c r="A170" s="25" t="s">
        <v>2152</v>
      </c>
      <c r="B170" s="14">
        <v>45845</v>
      </c>
      <c r="C170" s="14">
        <v>45842</v>
      </c>
      <c r="D170" s="166" t="s">
        <v>6</v>
      </c>
      <c r="E170" s="9">
        <v>21901</v>
      </c>
      <c r="F170" s="9" t="s">
        <v>1609</v>
      </c>
      <c r="G170" s="9">
        <v>4592</v>
      </c>
      <c r="H170" s="9" t="s">
        <v>200</v>
      </c>
      <c r="I170" s="10">
        <v>12</v>
      </c>
      <c r="J170" s="9"/>
      <c r="K170" s="9"/>
      <c r="L170" s="458"/>
      <c r="S170" s="2115"/>
    </row>
    <row r="171" spans="1:19" s="1795" customFormat="1">
      <c r="A171" s="25" t="s">
        <v>779</v>
      </c>
      <c r="B171" s="14">
        <v>45845</v>
      </c>
      <c r="C171" s="14">
        <v>45845</v>
      </c>
      <c r="D171" s="166" t="s">
        <v>6</v>
      </c>
      <c r="E171" s="9">
        <v>21902</v>
      </c>
      <c r="F171" s="9" t="s">
        <v>1115</v>
      </c>
      <c r="G171" s="9">
        <v>753</v>
      </c>
      <c r="H171" s="9" t="s">
        <v>47</v>
      </c>
      <c r="I171" s="10" t="s">
        <v>1004</v>
      </c>
      <c r="J171" s="9"/>
      <c r="K171" s="9"/>
      <c r="L171" s="458"/>
      <c r="S171" s="2115"/>
    </row>
    <row r="172" spans="1:19" s="1795" customFormat="1">
      <c r="A172" s="25" t="s">
        <v>192</v>
      </c>
      <c r="B172" s="14">
        <v>45846</v>
      </c>
      <c r="C172" s="14">
        <v>45842</v>
      </c>
      <c r="D172" s="166" t="s">
        <v>6</v>
      </c>
      <c r="E172" s="9">
        <v>21914</v>
      </c>
      <c r="F172" s="9" t="s">
        <v>7</v>
      </c>
      <c r="G172" s="9">
        <v>4479</v>
      </c>
      <c r="H172" s="9" t="s">
        <v>22</v>
      </c>
      <c r="I172" s="10">
        <v>10</v>
      </c>
      <c r="J172" s="9"/>
      <c r="K172" s="9"/>
      <c r="L172" s="458"/>
      <c r="S172" s="2115"/>
    </row>
    <row r="173" spans="1:19" s="1795" customFormat="1">
      <c r="A173" s="25" t="s">
        <v>1508</v>
      </c>
      <c r="B173" s="14">
        <v>45847</v>
      </c>
      <c r="C173" s="14">
        <v>45842</v>
      </c>
      <c r="D173" s="166" t="s">
        <v>6</v>
      </c>
      <c r="E173" s="9">
        <v>21919</v>
      </c>
      <c r="F173" s="9" t="s">
        <v>1115</v>
      </c>
      <c r="G173" s="9">
        <v>2739</v>
      </c>
      <c r="H173" s="9" t="s">
        <v>119</v>
      </c>
      <c r="I173" s="10" t="s">
        <v>882</v>
      </c>
      <c r="J173" s="9"/>
      <c r="K173" s="9"/>
      <c r="L173" s="458"/>
      <c r="S173" s="2115"/>
    </row>
    <row r="174" spans="1:19" s="1795" customFormat="1">
      <c r="A174" s="25" t="s">
        <v>2488</v>
      </c>
      <c r="B174" s="14">
        <v>45841</v>
      </c>
      <c r="C174" s="14">
        <v>45852</v>
      </c>
      <c r="D174" s="166" t="s">
        <v>6</v>
      </c>
      <c r="E174" s="9">
        <v>21922</v>
      </c>
      <c r="F174" s="9" t="s">
        <v>7</v>
      </c>
      <c r="G174" s="9">
        <v>5953</v>
      </c>
      <c r="H174" s="9" t="s">
        <v>19</v>
      </c>
      <c r="I174" s="10">
        <v>6</v>
      </c>
      <c r="J174" s="9" t="s">
        <v>80</v>
      </c>
      <c r="K174" s="9"/>
      <c r="L174" s="458"/>
      <c r="S174" s="2115"/>
    </row>
    <row r="175" spans="1:19" s="1795" customFormat="1">
      <c r="A175" s="25" t="s">
        <v>816</v>
      </c>
      <c r="B175" s="14">
        <v>45845</v>
      </c>
      <c r="C175" s="14">
        <v>45850</v>
      </c>
      <c r="D175" s="166" t="s">
        <v>6</v>
      </c>
      <c r="E175" s="9">
        <v>21921</v>
      </c>
      <c r="F175" s="9" t="s">
        <v>7</v>
      </c>
      <c r="G175" s="9">
        <v>3256</v>
      </c>
      <c r="H175" s="9" t="s">
        <v>5</v>
      </c>
      <c r="I175" s="10">
        <v>10</v>
      </c>
      <c r="J175" s="9" t="s">
        <v>153</v>
      </c>
      <c r="K175" s="9"/>
      <c r="L175" s="458"/>
      <c r="S175" s="2115"/>
    </row>
    <row r="176" spans="1:19" s="1795" customFormat="1">
      <c r="A176" s="25"/>
      <c r="B176" s="14"/>
      <c r="C176" s="9"/>
      <c r="D176" s="166" t="s">
        <v>6</v>
      </c>
      <c r="E176" s="9"/>
      <c r="F176" s="9" t="s">
        <v>7</v>
      </c>
      <c r="G176" s="9">
        <v>3257</v>
      </c>
      <c r="H176" s="9" t="s">
        <v>5</v>
      </c>
      <c r="I176" s="10">
        <v>5</v>
      </c>
      <c r="J176" s="9" t="s">
        <v>74</v>
      </c>
      <c r="K176" s="9"/>
      <c r="L176" s="458"/>
      <c r="S176" s="2115"/>
    </row>
    <row r="177" spans="1:19" s="1795" customFormat="1">
      <c r="A177" s="25"/>
      <c r="B177" s="14"/>
      <c r="C177" s="9"/>
      <c r="D177" s="166" t="s">
        <v>6</v>
      </c>
      <c r="E177" s="9"/>
      <c r="F177" s="9" t="s">
        <v>7</v>
      </c>
      <c r="G177" s="9">
        <v>5952</v>
      </c>
      <c r="H177" s="9" t="s">
        <v>5</v>
      </c>
      <c r="I177" s="10">
        <v>5</v>
      </c>
      <c r="J177" s="9" t="s">
        <v>570</v>
      </c>
      <c r="K177" s="9"/>
      <c r="L177" s="458"/>
      <c r="S177" s="2115"/>
    </row>
    <row r="178" spans="1:19" s="1795" customFormat="1">
      <c r="A178" s="25" t="s">
        <v>3001</v>
      </c>
      <c r="B178" s="14">
        <v>45838</v>
      </c>
      <c r="C178" s="14">
        <v>45838</v>
      </c>
      <c r="D178" s="166" t="s">
        <v>6</v>
      </c>
      <c r="E178" s="9">
        <v>21925</v>
      </c>
      <c r="F178" s="9" t="s">
        <v>1115</v>
      </c>
      <c r="G178" s="9">
        <v>5277</v>
      </c>
      <c r="H178" s="9" t="s">
        <v>3338</v>
      </c>
      <c r="I178" s="10">
        <v>207</v>
      </c>
      <c r="J178" s="9"/>
      <c r="K178" s="9"/>
      <c r="L178" s="458"/>
      <c r="S178" s="2115"/>
    </row>
    <row r="179" spans="1:19" s="1795" customFormat="1">
      <c r="A179" s="25"/>
      <c r="B179" s="14"/>
      <c r="C179" s="9"/>
      <c r="D179" s="166" t="s">
        <v>6</v>
      </c>
      <c r="E179" s="9"/>
      <c r="F179" s="9" t="s">
        <v>1115</v>
      </c>
      <c r="G179" s="9">
        <v>5277</v>
      </c>
      <c r="H179" s="9" t="s">
        <v>3338</v>
      </c>
      <c r="I179" s="10">
        <v>315</v>
      </c>
      <c r="J179" s="9" t="s">
        <v>4693</v>
      </c>
      <c r="K179" s="9"/>
      <c r="L179" s="458"/>
      <c r="S179" s="2115"/>
    </row>
    <row r="180" spans="1:19" s="1795" customFormat="1">
      <c r="A180" s="25" t="s">
        <v>871</v>
      </c>
      <c r="B180" s="14">
        <v>45847</v>
      </c>
      <c r="C180" s="14">
        <v>45842</v>
      </c>
      <c r="D180" s="166" t="s">
        <v>6</v>
      </c>
      <c r="E180" s="9">
        <v>21931</v>
      </c>
      <c r="F180" s="9" t="s">
        <v>1115</v>
      </c>
      <c r="G180" s="9">
        <v>1387</v>
      </c>
      <c r="H180" s="9" t="s">
        <v>770</v>
      </c>
      <c r="I180" s="10">
        <v>17</v>
      </c>
      <c r="J180" s="9"/>
      <c r="K180" s="9"/>
      <c r="L180" s="458"/>
      <c r="S180" s="2115"/>
    </row>
    <row r="181" spans="1:19" s="1795" customFormat="1">
      <c r="A181" s="25" t="s">
        <v>274</v>
      </c>
      <c r="B181" s="14">
        <v>45847</v>
      </c>
      <c r="C181" s="14">
        <v>45842</v>
      </c>
      <c r="D181" s="166" t="s">
        <v>6</v>
      </c>
      <c r="E181" s="9">
        <v>21928</v>
      </c>
      <c r="F181" s="9" t="s">
        <v>7</v>
      </c>
      <c r="G181" s="9">
        <v>5389</v>
      </c>
      <c r="H181" s="9" t="s">
        <v>826</v>
      </c>
      <c r="I181" s="10">
        <v>40</v>
      </c>
      <c r="J181" s="9" t="s">
        <v>81</v>
      </c>
      <c r="K181" s="9"/>
      <c r="L181" s="458"/>
      <c r="S181" s="2115"/>
    </row>
    <row r="182" spans="1:19" s="1795" customFormat="1">
      <c r="A182" s="25" t="s">
        <v>1867</v>
      </c>
      <c r="B182" s="14">
        <v>45845</v>
      </c>
      <c r="C182" s="14">
        <v>45840</v>
      </c>
      <c r="D182" s="166" t="s">
        <v>6</v>
      </c>
      <c r="E182" s="9">
        <v>21900</v>
      </c>
      <c r="F182" s="9" t="s">
        <v>1115</v>
      </c>
      <c r="G182" s="9">
        <v>744</v>
      </c>
      <c r="H182" s="9" t="s">
        <v>48</v>
      </c>
      <c r="I182" s="10">
        <v>5</v>
      </c>
      <c r="J182" s="9"/>
      <c r="K182" s="9"/>
      <c r="L182" s="458"/>
      <c r="S182" s="2115"/>
    </row>
    <row r="183" spans="1:19" s="1795" customFormat="1">
      <c r="A183" s="25"/>
      <c r="B183" s="14"/>
      <c r="C183" s="9"/>
      <c r="D183" s="166" t="s">
        <v>6</v>
      </c>
      <c r="E183" s="9"/>
      <c r="F183" s="9" t="s">
        <v>7</v>
      </c>
      <c r="G183" s="9">
        <v>3334</v>
      </c>
      <c r="H183" s="9" t="s">
        <v>505</v>
      </c>
      <c r="I183" s="10">
        <v>30</v>
      </c>
      <c r="J183" s="9"/>
      <c r="K183" s="9"/>
      <c r="L183" s="458"/>
      <c r="S183" s="2115"/>
    </row>
    <row r="184" spans="1:19" s="1795" customFormat="1">
      <c r="A184" s="25"/>
      <c r="B184" s="14"/>
      <c r="C184" s="9"/>
      <c r="D184" s="166" t="s">
        <v>6</v>
      </c>
      <c r="E184" s="9"/>
      <c r="F184" s="9" t="s">
        <v>2351</v>
      </c>
      <c r="G184" s="9">
        <v>5665</v>
      </c>
      <c r="H184" s="9" t="s">
        <v>32</v>
      </c>
      <c r="I184" s="10" t="s">
        <v>1155</v>
      </c>
      <c r="J184" s="9"/>
      <c r="K184" s="9"/>
      <c r="L184" s="458"/>
      <c r="S184" s="2115"/>
    </row>
    <row r="185" spans="1:19" s="6" customFormat="1">
      <c r="A185" s="25" t="s">
        <v>2374</v>
      </c>
      <c r="B185" s="14">
        <v>45842</v>
      </c>
      <c r="C185" s="14">
        <v>45842</v>
      </c>
      <c r="D185" s="166" t="s">
        <v>6</v>
      </c>
      <c r="E185" s="9">
        <v>21724</v>
      </c>
      <c r="F185" s="9" t="s">
        <v>1221</v>
      </c>
      <c r="G185" s="9">
        <v>4491</v>
      </c>
      <c r="H185" s="9" t="s">
        <v>2456</v>
      </c>
      <c r="I185" s="10" t="s">
        <v>1187</v>
      </c>
      <c r="J185" s="9" t="s">
        <v>4908</v>
      </c>
      <c r="K185" s="9"/>
      <c r="L185" s="458"/>
      <c r="S185"/>
    </row>
    <row r="186" spans="1:19" s="6" customFormat="1">
      <c r="A186" s="25" t="s">
        <v>2374</v>
      </c>
      <c r="B186" s="14">
        <v>45856</v>
      </c>
      <c r="C186" s="14">
        <v>45850</v>
      </c>
      <c r="D186" s="166" t="s">
        <v>6</v>
      </c>
      <c r="E186" s="9">
        <v>21787</v>
      </c>
      <c r="F186" s="9" t="s">
        <v>1221</v>
      </c>
      <c r="G186" s="9">
        <v>4491</v>
      </c>
      <c r="H186" s="9" t="s">
        <v>2456</v>
      </c>
      <c r="I186" s="10" t="s">
        <v>2126</v>
      </c>
      <c r="J186" s="9" t="s">
        <v>4908</v>
      </c>
      <c r="K186" s="9"/>
      <c r="L186" s="458"/>
      <c r="S186"/>
    </row>
    <row r="187" spans="1:19" s="6" customFormat="1">
      <c r="A187" s="25" t="s">
        <v>3128</v>
      </c>
      <c r="B187" s="14">
        <v>45848</v>
      </c>
      <c r="C187" s="14">
        <v>45850</v>
      </c>
      <c r="D187" s="166" t="s">
        <v>6</v>
      </c>
      <c r="E187" s="9">
        <v>21818</v>
      </c>
      <c r="F187" s="9" t="s">
        <v>1221</v>
      </c>
      <c r="G187" s="9">
        <v>4746</v>
      </c>
      <c r="H187" s="9" t="s">
        <v>58</v>
      </c>
      <c r="I187" s="10">
        <v>15</v>
      </c>
      <c r="J187" s="9"/>
      <c r="K187" s="9"/>
      <c r="L187" s="458"/>
      <c r="S187"/>
    </row>
    <row r="188" spans="1:19" s="1795" customFormat="1">
      <c r="A188" s="25" t="s">
        <v>3128</v>
      </c>
      <c r="B188" s="14">
        <v>45849</v>
      </c>
      <c r="C188" s="14">
        <v>45850</v>
      </c>
      <c r="D188" s="166" t="s">
        <v>6</v>
      </c>
      <c r="E188" s="9">
        <v>21601</v>
      </c>
      <c r="F188" s="9" t="s">
        <v>1221</v>
      </c>
      <c r="G188" s="9">
        <v>5198</v>
      </c>
      <c r="H188" s="9" t="s">
        <v>955</v>
      </c>
      <c r="I188" s="10">
        <v>100</v>
      </c>
      <c r="J188" s="9"/>
      <c r="K188" s="9"/>
      <c r="L188" s="458" t="s">
        <v>4575</v>
      </c>
      <c r="S188" s="2115"/>
    </row>
    <row r="189" spans="1:19" s="1795" customFormat="1">
      <c r="A189" s="25" t="s">
        <v>3957</v>
      </c>
      <c r="B189" s="14">
        <v>45849</v>
      </c>
      <c r="C189" s="14">
        <v>45850</v>
      </c>
      <c r="D189" s="166" t="s">
        <v>6</v>
      </c>
      <c r="E189" s="9">
        <v>21953</v>
      </c>
      <c r="F189" s="9" t="s">
        <v>7</v>
      </c>
      <c r="G189" s="9">
        <v>5886</v>
      </c>
      <c r="H189" s="9" t="s">
        <v>382</v>
      </c>
      <c r="I189" s="10">
        <v>5</v>
      </c>
      <c r="J189" s="9"/>
      <c r="K189" s="9"/>
      <c r="L189" s="458"/>
      <c r="S189" s="2115"/>
    </row>
    <row r="190" spans="1:19" s="1795" customFormat="1">
      <c r="A190" s="25" t="s">
        <v>517</v>
      </c>
      <c r="B190" s="14">
        <v>45841</v>
      </c>
      <c r="C190" s="14">
        <v>45845</v>
      </c>
      <c r="D190" s="166" t="s">
        <v>6</v>
      </c>
      <c r="E190" s="9">
        <v>21957</v>
      </c>
      <c r="F190" s="9" t="s">
        <v>1221</v>
      </c>
      <c r="G190" s="9">
        <v>4687</v>
      </c>
      <c r="H190" s="9" t="s">
        <v>83</v>
      </c>
      <c r="I190" s="10">
        <v>5</v>
      </c>
      <c r="J190" s="9" t="s">
        <v>4942</v>
      </c>
      <c r="K190" s="9"/>
      <c r="L190" s="458"/>
      <c r="S190" s="2115"/>
    </row>
    <row r="191" spans="1:19" s="1795" customFormat="1">
      <c r="A191" s="25" t="s">
        <v>393</v>
      </c>
      <c r="B191" s="14">
        <v>45847</v>
      </c>
      <c r="C191" s="14">
        <v>45850</v>
      </c>
      <c r="D191" s="166" t="s">
        <v>6</v>
      </c>
      <c r="E191" s="9">
        <v>21962</v>
      </c>
      <c r="F191" s="9" t="s">
        <v>2351</v>
      </c>
      <c r="G191" s="9">
        <v>2560</v>
      </c>
      <c r="H191" s="9" t="s">
        <v>5</v>
      </c>
      <c r="I191" s="10">
        <v>10</v>
      </c>
      <c r="J191" s="9"/>
      <c r="K191" s="9"/>
      <c r="L191" s="458"/>
      <c r="S191" s="2115"/>
    </row>
    <row r="192" spans="1:19" s="1795" customFormat="1">
      <c r="A192" s="25" t="s">
        <v>4934</v>
      </c>
      <c r="B192" s="14">
        <v>45848</v>
      </c>
      <c r="C192" s="14">
        <v>45852</v>
      </c>
      <c r="D192" s="166" t="s">
        <v>6</v>
      </c>
      <c r="E192" s="9">
        <v>21964</v>
      </c>
      <c r="F192" s="9" t="s">
        <v>1115</v>
      </c>
      <c r="G192" s="9">
        <v>4317</v>
      </c>
      <c r="H192" s="9" t="s">
        <v>75</v>
      </c>
      <c r="I192" s="10">
        <v>50</v>
      </c>
      <c r="J192" s="9"/>
      <c r="K192" s="9"/>
      <c r="L192" s="458"/>
      <c r="S192" s="2115"/>
    </row>
    <row r="193" spans="1:19" s="1795" customFormat="1">
      <c r="A193" s="25" t="s">
        <v>174</v>
      </c>
      <c r="B193" s="14">
        <v>45852</v>
      </c>
      <c r="C193" s="14">
        <v>45850</v>
      </c>
      <c r="D193" s="166" t="s">
        <v>6</v>
      </c>
      <c r="E193" s="9">
        <v>21966</v>
      </c>
      <c r="F193" s="9" t="s">
        <v>1115</v>
      </c>
      <c r="G193" s="9">
        <v>855</v>
      </c>
      <c r="H193" s="9" t="s">
        <v>38</v>
      </c>
      <c r="I193" s="10">
        <v>16</v>
      </c>
      <c r="J193" s="9"/>
      <c r="K193" s="9"/>
      <c r="L193" s="458"/>
      <c r="S193" s="2115"/>
    </row>
    <row r="194" spans="1:19" s="1795" customFormat="1">
      <c r="A194" s="25" t="s">
        <v>2469</v>
      </c>
      <c r="B194" s="14">
        <v>45852</v>
      </c>
      <c r="C194" s="14">
        <v>45850</v>
      </c>
      <c r="D194" s="166" t="s">
        <v>6</v>
      </c>
      <c r="E194" s="9">
        <v>21970</v>
      </c>
      <c r="F194" s="9" t="s">
        <v>1115</v>
      </c>
      <c r="G194" s="9">
        <v>3620</v>
      </c>
      <c r="H194" s="9" t="s">
        <v>22</v>
      </c>
      <c r="I194" s="10">
        <v>50</v>
      </c>
      <c r="J194" s="9"/>
      <c r="K194" s="9"/>
      <c r="L194" s="458"/>
      <c r="S194" s="2115"/>
    </row>
    <row r="195" spans="1:19" s="1795" customFormat="1">
      <c r="A195" s="25" t="s">
        <v>380</v>
      </c>
      <c r="B195" s="14">
        <v>45852</v>
      </c>
      <c r="C195" s="14">
        <v>45852</v>
      </c>
      <c r="D195" s="166" t="s">
        <v>6</v>
      </c>
      <c r="E195" s="9">
        <v>21971</v>
      </c>
      <c r="F195" s="9" t="s">
        <v>1115</v>
      </c>
      <c r="G195" s="9">
        <v>2515</v>
      </c>
      <c r="H195" s="9" t="s">
        <v>35</v>
      </c>
      <c r="I195" s="10">
        <v>30</v>
      </c>
      <c r="J195" s="9"/>
      <c r="K195" s="9"/>
      <c r="L195" s="458"/>
      <c r="S195" s="2115"/>
    </row>
    <row r="196" spans="1:19" s="1795" customFormat="1">
      <c r="A196" s="25"/>
      <c r="B196" s="14"/>
      <c r="C196" s="9"/>
      <c r="D196" s="166" t="s">
        <v>6</v>
      </c>
      <c r="E196" s="9"/>
      <c r="F196" s="9" t="s">
        <v>153</v>
      </c>
      <c r="G196" s="9">
        <v>2765</v>
      </c>
      <c r="H196" s="9" t="s">
        <v>35</v>
      </c>
      <c r="I196" s="10">
        <v>30</v>
      </c>
      <c r="J196" s="9"/>
      <c r="K196" s="9"/>
      <c r="L196" s="458"/>
      <c r="S196" s="2115"/>
    </row>
    <row r="197" spans="1:19" s="1795" customFormat="1">
      <c r="A197" s="25" t="s">
        <v>2725</v>
      </c>
      <c r="B197" s="14">
        <v>45846</v>
      </c>
      <c r="C197" s="14">
        <v>45850</v>
      </c>
      <c r="D197" s="166" t="s">
        <v>6</v>
      </c>
      <c r="E197" s="9">
        <v>21973</v>
      </c>
      <c r="F197" s="9" t="s">
        <v>1221</v>
      </c>
      <c r="G197" s="9">
        <v>4517</v>
      </c>
      <c r="H197" s="9" t="s">
        <v>119</v>
      </c>
      <c r="I197" s="10">
        <v>189</v>
      </c>
      <c r="J197" s="9"/>
      <c r="K197" s="9"/>
      <c r="L197" s="458"/>
      <c r="S197" s="2115"/>
    </row>
    <row r="198" spans="1:19" s="1795" customFormat="1">
      <c r="A198" s="25" t="s">
        <v>3295</v>
      </c>
      <c r="B198" s="14">
        <v>45867</v>
      </c>
      <c r="C198" s="14">
        <v>45852</v>
      </c>
      <c r="D198" s="166" t="s">
        <v>6</v>
      </c>
      <c r="E198" s="9">
        <v>21974</v>
      </c>
      <c r="F198" s="9" t="s">
        <v>60</v>
      </c>
      <c r="G198" s="9">
        <v>5428</v>
      </c>
      <c r="H198" s="9" t="s">
        <v>864</v>
      </c>
      <c r="I198" s="10">
        <v>2</v>
      </c>
      <c r="J198" s="9" t="s">
        <v>82</v>
      </c>
      <c r="K198" s="9"/>
      <c r="L198" s="458"/>
      <c r="S198" s="2115"/>
    </row>
    <row r="199" spans="1:19" s="1795" customFormat="1">
      <c r="A199" s="25" t="s">
        <v>3001</v>
      </c>
      <c r="B199" s="14">
        <v>45848</v>
      </c>
      <c r="C199" s="14">
        <v>45850</v>
      </c>
      <c r="D199" s="166" t="s">
        <v>6</v>
      </c>
      <c r="E199" s="9">
        <v>21975</v>
      </c>
      <c r="F199" s="9" t="s">
        <v>4938</v>
      </c>
      <c r="G199" s="9">
        <v>5277</v>
      </c>
      <c r="H199" s="9" t="s">
        <v>3338</v>
      </c>
      <c r="I199" s="10">
        <v>510</v>
      </c>
      <c r="J199" s="9" t="s">
        <v>4937</v>
      </c>
      <c r="K199" s="9"/>
      <c r="L199" s="458"/>
      <c r="S199" s="2115"/>
    </row>
    <row r="200" spans="1:19" s="1795" customFormat="1">
      <c r="A200" s="25" t="s">
        <v>134</v>
      </c>
      <c r="B200" s="14">
        <v>45853</v>
      </c>
      <c r="C200" s="14">
        <v>45852</v>
      </c>
      <c r="D200" s="166" t="s">
        <v>6</v>
      </c>
      <c r="E200" s="9">
        <v>21987</v>
      </c>
      <c r="F200" s="9" t="s">
        <v>1221</v>
      </c>
      <c r="G200" s="9">
        <v>2581</v>
      </c>
      <c r="H200" s="9" t="s">
        <v>21</v>
      </c>
      <c r="I200" s="10">
        <v>4</v>
      </c>
      <c r="J200" s="9"/>
      <c r="K200" s="9"/>
      <c r="L200" s="458"/>
      <c r="S200" s="2115"/>
    </row>
    <row r="201" spans="1:19" s="1795" customFormat="1">
      <c r="A201" s="25" t="s">
        <v>3108</v>
      </c>
      <c r="B201" s="14">
        <v>45854</v>
      </c>
      <c r="C201" s="9"/>
      <c r="D201" s="166" t="s">
        <v>6</v>
      </c>
      <c r="E201" s="9">
        <v>22005</v>
      </c>
      <c r="F201" s="9" t="s">
        <v>1115</v>
      </c>
      <c r="G201" s="9">
        <v>4674</v>
      </c>
      <c r="H201" s="9" t="s">
        <v>29</v>
      </c>
      <c r="I201" s="10" t="s">
        <v>960</v>
      </c>
      <c r="J201" s="9"/>
      <c r="K201" s="9"/>
      <c r="L201" s="458"/>
      <c r="S201" s="2115"/>
    </row>
    <row r="202" spans="1:19" s="1795" customFormat="1">
      <c r="A202" s="25"/>
      <c r="B202" s="14"/>
      <c r="C202" s="9"/>
      <c r="D202" s="166" t="s">
        <v>6</v>
      </c>
      <c r="E202" s="9"/>
      <c r="F202" s="9" t="s">
        <v>1115</v>
      </c>
      <c r="G202" s="9">
        <v>4638</v>
      </c>
      <c r="H202" s="9" t="s">
        <v>30</v>
      </c>
      <c r="I202" s="10">
        <v>300</v>
      </c>
      <c r="J202" s="9"/>
      <c r="K202" s="9"/>
      <c r="L202" s="458"/>
      <c r="S202" s="2115"/>
    </row>
    <row r="203" spans="1:19" s="1795" customFormat="1">
      <c r="A203" s="25" t="s">
        <v>86</v>
      </c>
      <c r="B203" s="14">
        <v>45854</v>
      </c>
      <c r="C203" s="14">
        <v>45852</v>
      </c>
      <c r="D203" s="166" t="s">
        <v>6</v>
      </c>
      <c r="E203" s="9">
        <v>22010</v>
      </c>
      <c r="F203" s="9" t="s">
        <v>1221</v>
      </c>
      <c r="G203" s="9">
        <v>1712</v>
      </c>
      <c r="H203" s="9" t="s">
        <v>19</v>
      </c>
      <c r="I203" s="10">
        <v>6</v>
      </c>
      <c r="J203" s="9"/>
      <c r="K203" s="9"/>
      <c r="L203" s="458"/>
      <c r="S203" s="2115"/>
    </row>
    <row r="204" spans="1:19" s="1795" customFormat="1">
      <c r="A204" s="25" t="s">
        <v>1850</v>
      </c>
      <c r="B204" s="14">
        <v>45854</v>
      </c>
      <c r="C204" s="9"/>
      <c r="D204" s="166" t="s">
        <v>6</v>
      </c>
      <c r="E204" s="9">
        <v>22013</v>
      </c>
      <c r="F204" s="9" t="s">
        <v>1609</v>
      </c>
      <c r="G204" s="9">
        <v>4008</v>
      </c>
      <c r="H204" s="9" t="s">
        <v>1075</v>
      </c>
      <c r="I204" s="10">
        <v>21</v>
      </c>
      <c r="J204" s="9"/>
      <c r="K204" s="9"/>
      <c r="L204" s="458"/>
      <c r="S204" s="2115"/>
    </row>
    <row r="205" spans="1:19" s="1795" customFormat="1">
      <c r="A205" s="25" t="s">
        <v>380</v>
      </c>
      <c r="B205" s="14">
        <v>45849</v>
      </c>
      <c r="C205" s="14">
        <v>45849</v>
      </c>
      <c r="D205" s="166" t="s">
        <v>6</v>
      </c>
      <c r="E205" s="9">
        <v>22011</v>
      </c>
      <c r="F205" s="9" t="s">
        <v>1115</v>
      </c>
      <c r="G205" s="9">
        <v>855</v>
      </c>
      <c r="H205" s="9" t="s">
        <v>38</v>
      </c>
      <c r="I205" s="10" t="s">
        <v>1070</v>
      </c>
      <c r="J205" s="9"/>
      <c r="K205" s="9"/>
      <c r="L205" s="458"/>
      <c r="S205" s="2115"/>
    </row>
    <row r="206" spans="1:19" s="1795" customFormat="1">
      <c r="A206" s="25" t="s">
        <v>4950</v>
      </c>
      <c r="B206" s="14">
        <v>45852</v>
      </c>
      <c r="C206" s="14">
        <v>45854</v>
      </c>
      <c r="D206" s="166" t="s">
        <v>6</v>
      </c>
      <c r="E206" s="9">
        <v>22057</v>
      </c>
      <c r="F206" s="9" t="s">
        <v>1115</v>
      </c>
      <c r="G206" s="9">
        <v>5980</v>
      </c>
      <c r="H206" s="9" t="s">
        <v>244</v>
      </c>
      <c r="I206" s="10">
        <v>51</v>
      </c>
      <c r="J206" s="9"/>
      <c r="K206" s="9"/>
      <c r="L206" s="458"/>
      <c r="S206" s="2115"/>
    </row>
    <row r="207" spans="1:19" s="1795" customFormat="1">
      <c r="A207" s="25" t="s">
        <v>3792</v>
      </c>
      <c r="B207" s="14">
        <v>45855</v>
      </c>
      <c r="C207" s="9"/>
      <c r="D207" s="166" t="s">
        <v>6</v>
      </c>
      <c r="E207" s="9">
        <v>22016</v>
      </c>
      <c r="F207" s="9" t="s">
        <v>1115</v>
      </c>
      <c r="G207" s="9">
        <v>879</v>
      </c>
      <c r="H207" s="9" t="s">
        <v>17</v>
      </c>
      <c r="I207" s="10" t="s">
        <v>1963</v>
      </c>
      <c r="J207" s="9"/>
      <c r="K207" s="9"/>
      <c r="L207" s="458"/>
      <c r="S207" s="2115"/>
    </row>
    <row r="208" spans="1:19" s="1795" customFormat="1">
      <c r="A208" s="25" t="s">
        <v>86</v>
      </c>
      <c r="B208" s="14">
        <v>45855</v>
      </c>
      <c r="C208" s="14">
        <v>45852</v>
      </c>
      <c r="D208" s="166" t="s">
        <v>6</v>
      </c>
      <c r="E208" s="9">
        <v>22017</v>
      </c>
      <c r="F208" s="9" t="s">
        <v>1221</v>
      </c>
      <c r="G208" s="9">
        <v>1712</v>
      </c>
      <c r="H208" s="9" t="s">
        <v>19</v>
      </c>
      <c r="I208" s="10">
        <v>6</v>
      </c>
      <c r="J208" s="9"/>
      <c r="K208" s="9"/>
      <c r="L208" s="458"/>
      <c r="S208" s="2115"/>
    </row>
    <row r="209" spans="1:19" s="1795" customFormat="1">
      <c r="A209" s="25" t="s">
        <v>3313</v>
      </c>
      <c r="B209" s="14">
        <v>45855</v>
      </c>
      <c r="C209" s="9"/>
      <c r="D209" s="166" t="s">
        <v>6</v>
      </c>
      <c r="E209" s="9">
        <v>22018</v>
      </c>
      <c r="F209" s="9" t="s">
        <v>4951</v>
      </c>
      <c r="G209" s="9">
        <v>3487</v>
      </c>
      <c r="H209" s="9" t="s">
        <v>17</v>
      </c>
      <c r="I209" s="10" t="s">
        <v>882</v>
      </c>
      <c r="J209" s="9"/>
      <c r="K209" s="9"/>
      <c r="L209" s="458"/>
      <c r="S209" s="2115"/>
    </row>
    <row r="210" spans="1:19" s="1795" customFormat="1">
      <c r="A210" s="25" t="s">
        <v>601</v>
      </c>
      <c r="B210" s="14">
        <v>45855</v>
      </c>
      <c r="C210" s="9"/>
      <c r="D210" s="166" t="s">
        <v>6</v>
      </c>
      <c r="E210" s="9">
        <v>22020</v>
      </c>
      <c r="F210" s="9" t="s">
        <v>1115</v>
      </c>
      <c r="G210" s="9">
        <v>3152</v>
      </c>
      <c r="H210" s="9" t="s">
        <v>729</v>
      </c>
      <c r="I210" s="10">
        <v>1</v>
      </c>
      <c r="J210" s="9"/>
      <c r="K210" s="9"/>
      <c r="L210" s="458"/>
      <c r="S210" s="2115"/>
    </row>
    <row r="211" spans="1:19" s="1795" customFormat="1">
      <c r="A211" s="25" t="s">
        <v>4093</v>
      </c>
      <c r="B211" s="14">
        <v>45854</v>
      </c>
      <c r="C211" s="9"/>
      <c r="D211" s="166" t="s">
        <v>6</v>
      </c>
      <c r="E211" s="9">
        <v>22058</v>
      </c>
      <c r="F211" s="9" t="s">
        <v>7</v>
      </c>
      <c r="G211" s="9">
        <v>5981</v>
      </c>
      <c r="H211" s="9" t="s">
        <v>15</v>
      </c>
      <c r="I211" s="10">
        <v>50</v>
      </c>
      <c r="J211" s="9"/>
      <c r="K211" s="9"/>
      <c r="L211" s="458"/>
      <c r="S211" s="2115"/>
    </row>
    <row r="212" spans="1:19" s="1795" customFormat="1">
      <c r="A212" s="25" t="s">
        <v>3980</v>
      </c>
      <c r="B212" s="14">
        <v>45854</v>
      </c>
      <c r="C212" s="14">
        <v>45861</v>
      </c>
      <c r="D212" s="166" t="s">
        <v>6</v>
      </c>
      <c r="E212" s="9">
        <v>22014</v>
      </c>
      <c r="F212" s="9" t="s">
        <v>1574</v>
      </c>
      <c r="G212" s="9">
        <v>5249</v>
      </c>
      <c r="H212" s="9" t="s">
        <v>2327</v>
      </c>
      <c r="I212" s="10">
        <v>5</v>
      </c>
      <c r="J212" s="9"/>
      <c r="K212" s="9"/>
      <c r="L212" s="458"/>
      <c r="S212" s="2115"/>
    </row>
    <row r="213" spans="1:19" s="1795" customFormat="1">
      <c r="A213" s="25" t="s">
        <v>68</v>
      </c>
      <c r="B213" s="14">
        <v>45856</v>
      </c>
      <c r="C213" s="14">
        <v>45859</v>
      </c>
      <c r="D213" s="166" t="s">
        <v>6</v>
      </c>
      <c r="E213" s="9">
        <v>22022</v>
      </c>
      <c r="F213" s="9" t="s">
        <v>1115</v>
      </c>
      <c r="G213" s="9">
        <v>1960</v>
      </c>
      <c r="H213" s="9" t="s">
        <v>13</v>
      </c>
      <c r="I213" s="10">
        <v>51</v>
      </c>
      <c r="J213" s="9"/>
      <c r="K213" s="9"/>
      <c r="L213" s="458"/>
      <c r="S213" s="2115"/>
    </row>
    <row r="214" spans="1:19" s="1795" customFormat="1">
      <c r="A214" s="25" t="s">
        <v>2306</v>
      </c>
      <c r="B214" s="14">
        <v>45856</v>
      </c>
      <c r="C214" s="14">
        <v>45859</v>
      </c>
      <c r="D214" s="166" t="s">
        <v>6</v>
      </c>
      <c r="E214" s="9">
        <v>22026</v>
      </c>
      <c r="F214" s="9" t="s">
        <v>1115</v>
      </c>
      <c r="G214" s="9">
        <v>753</v>
      </c>
      <c r="H214" s="9" t="s">
        <v>47</v>
      </c>
      <c r="I214" s="10">
        <v>48</v>
      </c>
      <c r="J214" s="9"/>
      <c r="K214" s="9"/>
      <c r="L214" s="458"/>
      <c r="S214" s="2115"/>
    </row>
    <row r="215" spans="1:19" s="1795" customFormat="1">
      <c r="A215" s="25" t="s">
        <v>1508</v>
      </c>
      <c r="B215" s="14">
        <v>45856</v>
      </c>
      <c r="C215" s="14">
        <v>45859</v>
      </c>
      <c r="D215" s="166" t="s">
        <v>6</v>
      </c>
      <c r="E215" s="9">
        <v>22030</v>
      </c>
      <c r="F215" s="9" t="s">
        <v>1115</v>
      </c>
      <c r="G215" s="9">
        <v>2646</v>
      </c>
      <c r="H215" s="9" t="s">
        <v>182</v>
      </c>
      <c r="I215" s="10">
        <v>50</v>
      </c>
      <c r="J215" s="9"/>
      <c r="K215" s="9"/>
      <c r="L215" s="458"/>
      <c r="S215" s="2115"/>
    </row>
    <row r="216" spans="1:19" s="1795" customFormat="1">
      <c r="A216" s="25" t="s">
        <v>172</v>
      </c>
      <c r="B216" s="14">
        <v>45856</v>
      </c>
      <c r="C216" s="14">
        <v>45859</v>
      </c>
      <c r="D216" s="166" t="s">
        <v>6</v>
      </c>
      <c r="E216" s="9">
        <v>22031</v>
      </c>
      <c r="F216" s="9" t="s">
        <v>1221</v>
      </c>
      <c r="G216" s="9">
        <v>3314</v>
      </c>
      <c r="H216" s="9" t="s">
        <v>5</v>
      </c>
      <c r="I216" s="10">
        <v>15</v>
      </c>
      <c r="J216" s="9"/>
      <c r="K216" s="9"/>
      <c r="L216" s="458"/>
      <c r="S216" s="2115"/>
    </row>
    <row r="217" spans="1:19" s="1795" customFormat="1">
      <c r="A217" s="25" t="s">
        <v>3957</v>
      </c>
      <c r="B217" s="14">
        <v>45856</v>
      </c>
      <c r="C217" s="9"/>
      <c r="D217" s="166" t="s">
        <v>6</v>
      </c>
      <c r="E217" s="9">
        <v>22032</v>
      </c>
      <c r="F217" s="9" t="s">
        <v>7</v>
      </c>
      <c r="G217" s="9">
        <v>3917</v>
      </c>
      <c r="H217" s="9" t="s">
        <v>127</v>
      </c>
      <c r="I217" s="10" t="s">
        <v>952</v>
      </c>
      <c r="J217" s="9"/>
      <c r="K217" s="9"/>
      <c r="L217" s="458"/>
      <c r="S217" s="2115"/>
    </row>
    <row r="218" spans="1:19" s="1795" customFormat="1">
      <c r="A218" s="25" t="s">
        <v>1870</v>
      </c>
      <c r="B218" s="14">
        <v>45859</v>
      </c>
      <c r="C218" s="14">
        <v>45859</v>
      </c>
      <c r="D218" s="166" t="s">
        <v>6</v>
      </c>
      <c r="E218" s="9">
        <v>22039</v>
      </c>
      <c r="F218" s="9" t="s">
        <v>7</v>
      </c>
      <c r="G218" s="9">
        <v>2412</v>
      </c>
      <c r="H218" s="9" t="s">
        <v>38</v>
      </c>
      <c r="I218" s="10">
        <v>4</v>
      </c>
      <c r="J218" s="9"/>
      <c r="K218" s="9"/>
      <c r="L218" s="458"/>
      <c r="S218" s="2115"/>
    </row>
    <row r="219" spans="1:19" s="1795" customFormat="1">
      <c r="A219" s="25" t="s">
        <v>4948</v>
      </c>
      <c r="B219" s="14">
        <v>45856</v>
      </c>
      <c r="C219" s="14">
        <v>45854</v>
      </c>
      <c r="D219" s="166" t="s">
        <v>6</v>
      </c>
      <c r="E219" s="9">
        <v>22061</v>
      </c>
      <c r="F219" s="9" t="s">
        <v>7</v>
      </c>
      <c r="G219" s="9">
        <v>5982</v>
      </c>
      <c r="H219" s="9" t="s">
        <v>22</v>
      </c>
      <c r="I219" s="10" t="s">
        <v>982</v>
      </c>
      <c r="J219" s="9"/>
      <c r="K219" s="9"/>
      <c r="L219" s="458"/>
      <c r="S219" s="2115"/>
    </row>
    <row r="220" spans="1:19" s="1795" customFormat="1">
      <c r="A220" s="25"/>
      <c r="B220" s="14"/>
      <c r="C220" s="9"/>
      <c r="D220" s="166" t="s">
        <v>6</v>
      </c>
      <c r="E220" s="9"/>
      <c r="F220" s="9" t="s">
        <v>7</v>
      </c>
      <c r="G220" s="9">
        <v>5983</v>
      </c>
      <c r="H220" s="9" t="s">
        <v>770</v>
      </c>
      <c r="I220" s="10">
        <v>5</v>
      </c>
      <c r="J220" s="9"/>
      <c r="K220" s="9"/>
      <c r="L220" s="458"/>
      <c r="S220" s="2115"/>
    </row>
    <row r="221" spans="1:19" s="1795" customFormat="1">
      <c r="A221" s="25" t="s">
        <v>1256</v>
      </c>
      <c r="B221" s="14">
        <v>45860</v>
      </c>
      <c r="C221" s="14">
        <v>45859</v>
      </c>
      <c r="D221" s="166" t="s">
        <v>6</v>
      </c>
      <c r="E221" s="9">
        <v>22042</v>
      </c>
      <c r="F221" s="9" t="s">
        <v>40</v>
      </c>
      <c r="G221" s="9">
        <v>3508</v>
      </c>
      <c r="H221" s="9" t="s">
        <v>36</v>
      </c>
      <c r="I221" s="10">
        <v>5</v>
      </c>
      <c r="J221" s="9"/>
      <c r="K221" s="9"/>
      <c r="L221" s="458"/>
      <c r="S221" s="2115"/>
    </row>
    <row r="222" spans="1:19" s="1795" customFormat="1">
      <c r="A222" s="25" t="s">
        <v>1653</v>
      </c>
      <c r="B222" s="14">
        <v>45852</v>
      </c>
      <c r="C222" s="14">
        <v>45852</v>
      </c>
      <c r="D222" s="166" t="s">
        <v>6</v>
      </c>
      <c r="E222" s="9">
        <v>22043</v>
      </c>
      <c r="F222" s="9" t="s">
        <v>1221</v>
      </c>
      <c r="G222" s="9">
        <v>3827</v>
      </c>
      <c r="H222" s="9" t="s">
        <v>9</v>
      </c>
      <c r="I222" s="10">
        <v>51</v>
      </c>
      <c r="J222" s="9"/>
      <c r="K222" s="9"/>
      <c r="L222" s="458"/>
      <c r="S222" s="2115"/>
    </row>
    <row r="223" spans="1:19" s="1795" customFormat="1">
      <c r="A223" s="25" t="s">
        <v>4193</v>
      </c>
      <c r="B223" s="14">
        <v>45860</v>
      </c>
      <c r="C223" s="14">
        <v>45861</v>
      </c>
      <c r="D223" s="166" t="s">
        <v>6</v>
      </c>
      <c r="E223" s="9">
        <v>22044</v>
      </c>
      <c r="F223" s="9" t="s">
        <v>1115</v>
      </c>
      <c r="G223" s="9">
        <v>2825</v>
      </c>
      <c r="H223" s="9" t="s">
        <v>207</v>
      </c>
      <c r="I223" s="10">
        <v>3</v>
      </c>
      <c r="J223" s="9"/>
      <c r="K223" s="9"/>
      <c r="L223" s="458"/>
      <c r="S223" s="2115"/>
    </row>
    <row r="224" spans="1:19" s="1795" customFormat="1">
      <c r="A224" s="25" t="s">
        <v>3792</v>
      </c>
      <c r="B224" s="14">
        <v>45860</v>
      </c>
      <c r="C224" s="9"/>
      <c r="D224" s="166" t="s">
        <v>6</v>
      </c>
      <c r="E224" s="9">
        <v>22051</v>
      </c>
      <c r="F224" s="9" t="s">
        <v>2351</v>
      </c>
      <c r="G224" s="9">
        <v>5081</v>
      </c>
      <c r="H224" s="9" t="s">
        <v>3338</v>
      </c>
      <c r="I224" s="10">
        <v>30</v>
      </c>
      <c r="J224" s="9"/>
      <c r="K224" s="9"/>
      <c r="L224" s="458"/>
      <c r="S224" s="2115"/>
    </row>
    <row r="225" spans="1:19" s="1795" customFormat="1">
      <c r="A225" s="25" t="s">
        <v>86</v>
      </c>
      <c r="B225" s="14">
        <v>45860</v>
      </c>
      <c r="C225" s="14">
        <v>45854</v>
      </c>
      <c r="D225" s="166" t="s">
        <v>6</v>
      </c>
      <c r="E225" s="9">
        <v>22052</v>
      </c>
      <c r="F225" s="9" t="s">
        <v>1221</v>
      </c>
      <c r="G225" s="9">
        <v>2244</v>
      </c>
      <c r="H225" s="9" t="s">
        <v>17</v>
      </c>
      <c r="I225" s="10">
        <v>3</v>
      </c>
      <c r="J225" s="9"/>
      <c r="K225" s="9"/>
      <c r="L225" s="458"/>
      <c r="S225" s="2115"/>
    </row>
    <row r="226" spans="1:19" s="1795" customFormat="1">
      <c r="A226" s="25" t="s">
        <v>86</v>
      </c>
      <c r="B226" s="14">
        <v>45860</v>
      </c>
      <c r="C226" s="14">
        <v>45854</v>
      </c>
      <c r="D226" s="166" t="s">
        <v>6</v>
      </c>
      <c r="E226" s="9">
        <v>22053</v>
      </c>
      <c r="F226" s="9" t="s">
        <v>1221</v>
      </c>
      <c r="G226" s="9">
        <v>2244</v>
      </c>
      <c r="H226" s="9" t="s">
        <v>17</v>
      </c>
      <c r="I226" s="10">
        <v>3</v>
      </c>
      <c r="J226" s="9"/>
      <c r="K226" s="9"/>
      <c r="L226" s="458"/>
      <c r="S226" s="2115"/>
    </row>
    <row r="227" spans="1:19" s="1795" customFormat="1">
      <c r="A227" s="25" t="s">
        <v>2374</v>
      </c>
      <c r="B227" s="14">
        <v>45863</v>
      </c>
      <c r="C227" s="9"/>
      <c r="D227" s="166" t="s">
        <v>6</v>
      </c>
      <c r="E227" s="9">
        <v>22054</v>
      </c>
      <c r="F227" s="9" t="s">
        <v>1221</v>
      </c>
      <c r="G227" s="9">
        <v>4491</v>
      </c>
      <c r="H227" s="9" t="s">
        <v>2456</v>
      </c>
      <c r="I227" s="10" t="s">
        <v>908</v>
      </c>
      <c r="J227" s="9"/>
      <c r="K227" s="9"/>
      <c r="L227" s="458"/>
      <c r="S227" s="2115"/>
    </row>
    <row r="228" spans="1:19" s="1795" customFormat="1">
      <c r="A228" s="25" t="s">
        <v>4957</v>
      </c>
      <c r="B228" s="14">
        <v>45861</v>
      </c>
      <c r="C228" s="9"/>
      <c r="D228" s="166" t="s">
        <v>6</v>
      </c>
      <c r="E228" s="9">
        <v>22068</v>
      </c>
      <c r="F228" s="9" t="s">
        <v>7</v>
      </c>
      <c r="G228" s="9">
        <v>1446</v>
      </c>
      <c r="H228" s="9" t="s">
        <v>58</v>
      </c>
      <c r="I228" s="10" t="s">
        <v>1114</v>
      </c>
      <c r="J228" s="9"/>
      <c r="K228" s="9"/>
      <c r="L228" s="458"/>
      <c r="S228" s="2115"/>
    </row>
    <row r="229" spans="1:19" s="1795" customFormat="1">
      <c r="A229" s="25" t="s">
        <v>871</v>
      </c>
      <c r="B229" s="14">
        <v>45861</v>
      </c>
      <c r="C229" s="14">
        <v>45861</v>
      </c>
      <c r="D229" s="166" t="s">
        <v>6</v>
      </c>
      <c r="E229" s="9">
        <v>22073</v>
      </c>
      <c r="F229" s="9" t="s">
        <v>1115</v>
      </c>
      <c r="G229" s="9">
        <v>1387</v>
      </c>
      <c r="H229" s="9" t="s">
        <v>770</v>
      </c>
      <c r="I229" s="10">
        <v>17</v>
      </c>
      <c r="J229" s="9"/>
      <c r="K229" s="9"/>
      <c r="L229" s="458"/>
      <c r="S229" s="2115"/>
    </row>
    <row r="230" spans="1:19" s="1795" customFormat="1">
      <c r="A230" s="25" t="s">
        <v>4756</v>
      </c>
      <c r="B230" s="14">
        <v>45863</v>
      </c>
      <c r="C230" s="14">
        <v>45863</v>
      </c>
      <c r="D230" s="166" t="s">
        <v>6</v>
      </c>
      <c r="E230" s="9">
        <v>22104</v>
      </c>
      <c r="F230" s="9" t="s">
        <v>1115</v>
      </c>
      <c r="G230" s="9">
        <v>5767</v>
      </c>
      <c r="H230" s="9" t="s">
        <v>119</v>
      </c>
      <c r="I230" s="10" t="s">
        <v>1835</v>
      </c>
      <c r="J230" s="9"/>
      <c r="K230" s="9"/>
      <c r="L230" s="458"/>
      <c r="S230" s="2115"/>
    </row>
    <row r="231" spans="1:19" s="1795" customFormat="1">
      <c r="A231" s="25" t="s">
        <v>1617</v>
      </c>
      <c r="B231" s="14">
        <v>45862</v>
      </c>
      <c r="C231" s="14">
        <v>45861</v>
      </c>
      <c r="D231" s="166" t="s">
        <v>6</v>
      </c>
      <c r="E231" s="9">
        <v>22087</v>
      </c>
      <c r="F231" s="9" t="s">
        <v>1221</v>
      </c>
      <c r="G231" s="9">
        <v>2438</v>
      </c>
      <c r="H231" s="9" t="s">
        <v>47</v>
      </c>
      <c r="I231" s="10" t="s">
        <v>900</v>
      </c>
      <c r="J231" s="9"/>
      <c r="K231" s="9"/>
      <c r="L231" s="458"/>
      <c r="S231" s="2115"/>
    </row>
    <row r="232" spans="1:19" s="1795" customFormat="1">
      <c r="A232" s="25"/>
      <c r="B232" s="14"/>
      <c r="C232" s="9"/>
      <c r="D232" s="166" t="s">
        <v>6</v>
      </c>
      <c r="E232" s="9"/>
      <c r="F232" s="9" t="s">
        <v>153</v>
      </c>
      <c r="G232" s="9">
        <v>5698</v>
      </c>
      <c r="H232" s="9" t="s">
        <v>58</v>
      </c>
      <c r="I232" s="10">
        <v>3</v>
      </c>
      <c r="J232" s="9"/>
      <c r="K232" s="9"/>
      <c r="L232" s="458"/>
      <c r="S232" s="2115"/>
    </row>
    <row r="233" spans="1:19" s="1795" customFormat="1">
      <c r="A233" s="25"/>
      <c r="B233" s="14"/>
      <c r="C233" s="9"/>
      <c r="D233" s="166" t="s">
        <v>6</v>
      </c>
      <c r="E233" s="9"/>
      <c r="F233" s="9" t="s">
        <v>1115</v>
      </c>
      <c r="G233" s="9">
        <v>2761</v>
      </c>
      <c r="H233" s="9" t="s">
        <v>63</v>
      </c>
      <c r="I233" s="10">
        <v>6</v>
      </c>
      <c r="J233" s="9"/>
      <c r="K233" s="9"/>
      <c r="L233" s="458"/>
      <c r="S233" s="2115"/>
    </row>
    <row r="234" spans="1:19" s="1795" customFormat="1">
      <c r="A234" s="25" t="s">
        <v>168</v>
      </c>
      <c r="B234" s="14">
        <v>45863</v>
      </c>
      <c r="C234" s="14">
        <v>45861</v>
      </c>
      <c r="D234" s="166" t="s">
        <v>6</v>
      </c>
      <c r="E234" s="9">
        <v>22101</v>
      </c>
      <c r="F234" s="9" t="s">
        <v>1115</v>
      </c>
      <c r="G234" s="9">
        <v>951</v>
      </c>
      <c r="H234" s="9" t="s">
        <v>58</v>
      </c>
      <c r="I234" s="10" t="s">
        <v>1092</v>
      </c>
      <c r="J234" s="9"/>
      <c r="K234" s="9"/>
      <c r="L234" s="458"/>
      <c r="S234" s="2115"/>
    </row>
    <row r="235" spans="1:19" s="1795" customFormat="1">
      <c r="A235" s="25" t="s">
        <v>3100</v>
      </c>
      <c r="B235" s="14">
        <v>45863</v>
      </c>
      <c r="C235" s="14">
        <v>45861</v>
      </c>
      <c r="D235" s="166" t="s">
        <v>6</v>
      </c>
      <c r="E235" s="9">
        <v>22099</v>
      </c>
      <c r="F235" s="9" t="s">
        <v>153</v>
      </c>
      <c r="G235" s="9">
        <v>2040</v>
      </c>
      <c r="H235" s="9" t="s">
        <v>75</v>
      </c>
      <c r="I235" s="10" t="s">
        <v>923</v>
      </c>
      <c r="J235" s="9"/>
      <c r="K235" s="9"/>
      <c r="L235" s="458"/>
      <c r="S235" s="2115"/>
    </row>
    <row r="236" spans="1:19" s="1795" customFormat="1">
      <c r="A236" s="25"/>
      <c r="B236" s="14"/>
      <c r="C236" s="9"/>
      <c r="D236" s="166" t="s">
        <v>6</v>
      </c>
      <c r="E236" s="9"/>
      <c r="F236" s="9" t="s">
        <v>1115</v>
      </c>
      <c r="G236" s="9">
        <v>3753</v>
      </c>
      <c r="H236" s="9" t="s">
        <v>29</v>
      </c>
      <c r="I236" s="10">
        <v>15</v>
      </c>
      <c r="J236" s="9"/>
      <c r="K236" s="9"/>
      <c r="L236" s="458"/>
      <c r="S236" s="2115"/>
    </row>
    <row r="237" spans="1:19" s="1795" customFormat="1">
      <c r="A237" s="25" t="s">
        <v>3957</v>
      </c>
      <c r="B237" s="14">
        <v>45866</v>
      </c>
      <c r="C237" s="14">
        <v>45861</v>
      </c>
      <c r="D237" s="166" t="s">
        <v>6</v>
      </c>
      <c r="E237" s="9">
        <v>22110</v>
      </c>
      <c r="F237" s="9" t="s">
        <v>7</v>
      </c>
      <c r="G237" s="9">
        <v>5886</v>
      </c>
      <c r="H237" s="9" t="s">
        <v>382</v>
      </c>
      <c r="I237" s="10">
        <v>5</v>
      </c>
      <c r="J237" s="9"/>
      <c r="K237" s="9"/>
      <c r="L237" s="458"/>
      <c r="S237" s="2115"/>
    </row>
    <row r="238" spans="1:19" s="1795" customFormat="1">
      <c r="A238" s="25" t="s">
        <v>3957</v>
      </c>
      <c r="B238" s="14">
        <v>45866</v>
      </c>
      <c r="C238" s="14">
        <v>45861</v>
      </c>
      <c r="D238" s="166" t="s">
        <v>6</v>
      </c>
      <c r="E238" s="9">
        <v>22111</v>
      </c>
      <c r="F238" s="9" t="s">
        <v>7</v>
      </c>
      <c r="G238" s="9">
        <v>5886</v>
      </c>
      <c r="H238" s="9" t="s">
        <v>382</v>
      </c>
      <c r="I238" s="10">
        <v>5</v>
      </c>
      <c r="J238" s="9"/>
      <c r="K238" s="9"/>
      <c r="L238" s="458"/>
      <c r="S238" s="2115"/>
    </row>
    <row r="239" spans="1:19" s="1795" customFormat="1">
      <c r="A239" s="25" t="s">
        <v>1303</v>
      </c>
      <c r="B239" s="14">
        <v>45866</v>
      </c>
      <c r="C239" s="14">
        <v>45863</v>
      </c>
      <c r="D239" s="166" t="s">
        <v>6</v>
      </c>
      <c r="E239" s="9">
        <v>22113</v>
      </c>
      <c r="F239" s="9" t="s">
        <v>1574</v>
      </c>
      <c r="G239" s="9">
        <v>3626</v>
      </c>
      <c r="H239" s="9" t="s">
        <v>1441</v>
      </c>
      <c r="I239" s="10">
        <v>100</v>
      </c>
      <c r="J239" s="9"/>
      <c r="K239" s="9"/>
      <c r="L239" s="458"/>
      <c r="S239" s="2115"/>
    </row>
    <row r="240" spans="1:19" s="1795" customFormat="1">
      <c r="A240" s="25"/>
      <c r="B240" s="14"/>
      <c r="C240" s="9"/>
      <c r="D240" s="166" t="s">
        <v>6</v>
      </c>
      <c r="E240" s="9"/>
      <c r="F240" s="9" t="s">
        <v>2351</v>
      </c>
      <c r="G240" s="9">
        <v>3623</v>
      </c>
      <c r="H240" s="9" t="s">
        <v>47</v>
      </c>
      <c r="I240" s="10">
        <v>50</v>
      </c>
      <c r="J240" s="9"/>
      <c r="K240" s="9"/>
      <c r="L240" s="458"/>
      <c r="S240" s="2115"/>
    </row>
    <row r="241" spans="1:19" s="1795" customFormat="1">
      <c r="A241" s="25" t="s">
        <v>4965</v>
      </c>
      <c r="B241" s="14">
        <v>45866</v>
      </c>
      <c r="C241" s="14">
        <v>45868</v>
      </c>
      <c r="D241" s="166" t="s">
        <v>6</v>
      </c>
      <c r="E241" s="9">
        <v>22129</v>
      </c>
      <c r="F241" s="9" t="s">
        <v>1115</v>
      </c>
      <c r="G241" s="9">
        <v>5992</v>
      </c>
      <c r="H241" s="9" t="s">
        <v>47</v>
      </c>
      <c r="I241" s="10">
        <v>100</v>
      </c>
      <c r="J241" s="9"/>
      <c r="K241" s="9"/>
      <c r="L241" s="458"/>
      <c r="S241" s="2115"/>
    </row>
    <row r="242" spans="1:19" s="1795" customFormat="1">
      <c r="A242" s="25" t="s">
        <v>3040</v>
      </c>
      <c r="B242" s="14">
        <v>45867</v>
      </c>
      <c r="C242" s="14">
        <v>45863</v>
      </c>
      <c r="D242" s="166" t="s">
        <v>6</v>
      </c>
      <c r="E242" s="9">
        <v>22126</v>
      </c>
      <c r="F242" s="9" t="s">
        <v>1221</v>
      </c>
      <c r="G242" s="9">
        <v>4271</v>
      </c>
      <c r="H242" s="9" t="s">
        <v>52</v>
      </c>
      <c r="I242" s="10">
        <v>10</v>
      </c>
      <c r="J242" s="9"/>
      <c r="K242" s="9"/>
      <c r="L242" s="458"/>
      <c r="S242" s="2115"/>
    </row>
    <row r="243" spans="1:19" s="1795" customFormat="1">
      <c r="A243" s="25"/>
      <c r="B243" s="14"/>
      <c r="C243" s="9"/>
      <c r="D243" s="166" t="s">
        <v>6</v>
      </c>
      <c r="E243" s="9"/>
      <c r="F243" s="9" t="s">
        <v>1115</v>
      </c>
      <c r="G243" s="9">
        <v>753</v>
      </c>
      <c r="H243" s="9" t="s">
        <v>47</v>
      </c>
      <c r="I243" s="10" t="s">
        <v>905</v>
      </c>
      <c r="J243" s="9"/>
      <c r="K243" s="9"/>
      <c r="L243" s="458"/>
      <c r="S243" s="2115"/>
    </row>
    <row r="244" spans="1:19" s="1795" customFormat="1">
      <c r="A244" s="25"/>
      <c r="B244" s="14"/>
      <c r="C244" s="9"/>
      <c r="D244" s="166" t="s">
        <v>6</v>
      </c>
      <c r="E244" s="9"/>
      <c r="F244" s="9" t="s">
        <v>1115</v>
      </c>
      <c r="G244" s="9">
        <v>869</v>
      </c>
      <c r="H244" s="9" t="s">
        <v>16</v>
      </c>
      <c r="I244" s="10">
        <v>10</v>
      </c>
      <c r="J244" s="9"/>
      <c r="K244" s="9"/>
      <c r="L244" s="458"/>
      <c r="S244" s="2115"/>
    </row>
    <row r="245" spans="1:19" s="1795" customFormat="1">
      <c r="A245" s="25"/>
      <c r="B245" s="14"/>
      <c r="C245" s="9"/>
      <c r="D245" s="166" t="s">
        <v>6</v>
      </c>
      <c r="E245" s="9"/>
      <c r="F245" s="9" t="s">
        <v>153</v>
      </c>
      <c r="G245" s="9">
        <v>4686</v>
      </c>
      <c r="H245" s="9" t="s">
        <v>52</v>
      </c>
      <c r="I245" s="10">
        <v>6</v>
      </c>
      <c r="J245" s="9"/>
      <c r="K245" s="9"/>
      <c r="L245" s="458"/>
      <c r="S245" s="2115"/>
    </row>
    <row r="246" spans="1:19" s="1795" customFormat="1">
      <c r="A246" s="25" t="s">
        <v>4811</v>
      </c>
      <c r="B246" s="14">
        <v>45866</v>
      </c>
      <c r="C246" s="14">
        <v>45861</v>
      </c>
      <c r="D246" s="166" t="s">
        <v>6</v>
      </c>
      <c r="E246" s="9">
        <v>22116</v>
      </c>
      <c r="F246" s="9" t="s">
        <v>1115</v>
      </c>
      <c r="G246" s="9">
        <v>3152</v>
      </c>
      <c r="H246" s="9" t="s">
        <v>729</v>
      </c>
      <c r="I246" s="10">
        <v>1</v>
      </c>
      <c r="J246" s="9"/>
      <c r="K246" s="9"/>
      <c r="L246" s="458"/>
      <c r="S246" s="2115"/>
    </row>
    <row r="247" spans="1:19" s="1795" customFormat="1">
      <c r="A247" s="25" t="s">
        <v>1468</v>
      </c>
      <c r="B247" s="14">
        <v>45868</v>
      </c>
      <c r="C247" s="14">
        <v>45863</v>
      </c>
      <c r="D247" s="166" t="s">
        <v>6</v>
      </c>
      <c r="E247" s="9">
        <v>22132</v>
      </c>
      <c r="F247" s="9" t="s">
        <v>1115</v>
      </c>
      <c r="G247" s="9">
        <v>753</v>
      </c>
      <c r="H247" s="9" t="s">
        <v>47</v>
      </c>
      <c r="I247" s="10" t="s">
        <v>1289</v>
      </c>
      <c r="J247" s="9"/>
      <c r="K247" s="9"/>
      <c r="L247" s="458"/>
      <c r="S247" s="2115"/>
    </row>
    <row r="248" spans="1:19" s="1795" customFormat="1">
      <c r="A248" s="25" t="s">
        <v>1468</v>
      </c>
      <c r="B248" s="14">
        <v>45868</v>
      </c>
      <c r="C248" s="14">
        <v>45863</v>
      </c>
      <c r="D248" s="166" t="s">
        <v>6</v>
      </c>
      <c r="E248" s="9">
        <v>22133</v>
      </c>
      <c r="F248" s="9" t="s">
        <v>1115</v>
      </c>
      <c r="G248" s="9">
        <v>753</v>
      </c>
      <c r="H248" s="9" t="s">
        <v>47</v>
      </c>
      <c r="I248" s="10" t="s">
        <v>1289</v>
      </c>
      <c r="J248" s="9"/>
      <c r="K248" s="9"/>
      <c r="L248" s="458"/>
      <c r="S248" s="2115"/>
    </row>
    <row r="249" spans="1:19" s="1795" customFormat="1">
      <c r="A249" s="25" t="s">
        <v>3716</v>
      </c>
      <c r="B249" s="14">
        <v>45867</v>
      </c>
      <c r="C249" s="14">
        <v>45863</v>
      </c>
      <c r="D249" s="166" t="s">
        <v>6</v>
      </c>
      <c r="E249" s="9">
        <v>22137</v>
      </c>
      <c r="F249" s="9" t="s">
        <v>1115</v>
      </c>
      <c r="G249" s="9">
        <v>1126</v>
      </c>
      <c r="H249" s="9" t="s">
        <v>57</v>
      </c>
      <c r="I249" s="10" t="s">
        <v>876</v>
      </c>
      <c r="J249" s="9"/>
      <c r="K249" s="9"/>
      <c r="L249" s="458"/>
      <c r="S249" s="2115"/>
    </row>
    <row r="250" spans="1:19" s="1795" customFormat="1">
      <c r="A250" s="25" t="s">
        <v>2842</v>
      </c>
      <c r="B250" s="14">
        <v>45869</v>
      </c>
      <c r="C250" s="14">
        <v>45863</v>
      </c>
      <c r="D250" s="166" t="s">
        <v>6</v>
      </c>
      <c r="E250" s="9">
        <v>22142</v>
      </c>
      <c r="F250" s="9" t="s">
        <v>1115</v>
      </c>
      <c r="G250" s="9">
        <v>2762</v>
      </c>
      <c r="H250" s="9" t="s">
        <v>164</v>
      </c>
      <c r="I250" s="10">
        <v>60</v>
      </c>
      <c r="J250" s="9"/>
      <c r="K250" s="9"/>
      <c r="L250" s="458"/>
      <c r="S250" s="2115"/>
    </row>
    <row r="251" spans="1:19" s="1795" customFormat="1">
      <c r="A251" s="25" t="s">
        <v>4967</v>
      </c>
      <c r="B251" s="14">
        <v>45867</v>
      </c>
      <c r="C251" s="14">
        <v>45868</v>
      </c>
      <c r="D251" s="166" t="s">
        <v>6</v>
      </c>
      <c r="E251" s="9">
        <v>22147</v>
      </c>
      <c r="F251" s="9" t="s">
        <v>2351</v>
      </c>
      <c r="G251" s="9">
        <v>5999</v>
      </c>
      <c r="H251" s="9" t="s">
        <v>4604</v>
      </c>
      <c r="I251" s="10">
        <v>8</v>
      </c>
      <c r="J251" s="9"/>
      <c r="K251" s="9"/>
      <c r="L251" s="458"/>
      <c r="S251" s="2115"/>
    </row>
    <row r="252" spans="1:19" s="16" customFormat="1">
      <c r="A252" s="25" t="s">
        <v>4967</v>
      </c>
      <c r="B252" s="14">
        <v>45867</v>
      </c>
      <c r="C252" s="14">
        <v>45868</v>
      </c>
      <c r="D252" s="166" t="s">
        <v>6</v>
      </c>
      <c r="E252" s="9">
        <v>22147</v>
      </c>
      <c r="F252" s="9" t="s">
        <v>1115</v>
      </c>
      <c r="G252" s="9">
        <v>5998</v>
      </c>
      <c r="H252" s="9" t="s">
        <v>2352</v>
      </c>
      <c r="I252" s="10">
        <v>70</v>
      </c>
      <c r="J252" s="9"/>
      <c r="K252" s="9"/>
      <c r="L252" s="458"/>
      <c r="S252" s="15"/>
    </row>
    <row r="253" spans="1:19" s="1795" customFormat="1">
      <c r="A253" s="25" t="s">
        <v>779</v>
      </c>
      <c r="B253" s="14">
        <v>45869</v>
      </c>
      <c r="C253" s="14">
        <v>45863</v>
      </c>
      <c r="D253" s="166" t="s">
        <v>6</v>
      </c>
      <c r="E253" s="9">
        <v>22144</v>
      </c>
      <c r="F253" s="9" t="s">
        <v>1115</v>
      </c>
      <c r="G253" s="9">
        <v>753</v>
      </c>
      <c r="H253" s="9" t="s">
        <v>47</v>
      </c>
      <c r="I253" s="10" t="s">
        <v>900</v>
      </c>
      <c r="J253" s="9"/>
      <c r="K253" s="9"/>
      <c r="L253" s="458"/>
      <c r="S253" s="2115"/>
    </row>
    <row r="254" spans="1:19" s="1795" customFormat="1">
      <c r="A254" s="25" t="s">
        <v>779</v>
      </c>
      <c r="B254" s="14">
        <v>45869</v>
      </c>
      <c r="C254" s="14">
        <v>45863</v>
      </c>
      <c r="D254" s="166" t="s">
        <v>6</v>
      </c>
      <c r="E254" s="9">
        <v>22145</v>
      </c>
      <c r="F254" s="9" t="s">
        <v>1115</v>
      </c>
      <c r="G254" s="9">
        <v>753</v>
      </c>
      <c r="H254" s="9" t="s">
        <v>47</v>
      </c>
      <c r="I254" s="10" t="s">
        <v>1004</v>
      </c>
      <c r="J254" s="9"/>
      <c r="K254" s="9"/>
      <c r="L254" s="458"/>
      <c r="S254" s="2115"/>
    </row>
    <row r="255" spans="1:19" s="1795" customFormat="1">
      <c r="A255" s="25" t="s">
        <v>1147</v>
      </c>
      <c r="B255" s="14">
        <v>45869</v>
      </c>
      <c r="C255" s="14">
        <v>45863</v>
      </c>
      <c r="D255" s="166" t="s">
        <v>6</v>
      </c>
      <c r="E255" s="9">
        <v>22149</v>
      </c>
      <c r="F255" s="9" t="s">
        <v>1115</v>
      </c>
      <c r="G255" s="9">
        <v>2515</v>
      </c>
      <c r="H255" s="9" t="s">
        <v>35</v>
      </c>
      <c r="I255" s="10">
        <v>30</v>
      </c>
      <c r="J255" s="9"/>
      <c r="K255" s="9"/>
      <c r="L255" s="458"/>
      <c r="S255" s="2115"/>
    </row>
    <row r="256" spans="1:19" s="1795" customFormat="1">
      <c r="A256" s="25" t="s">
        <v>3364</v>
      </c>
      <c r="B256" s="14">
        <v>45869</v>
      </c>
      <c r="C256" s="14">
        <v>45863</v>
      </c>
      <c r="D256" s="166" t="s">
        <v>6</v>
      </c>
      <c r="E256" s="9">
        <v>22155</v>
      </c>
      <c r="F256" s="9" t="s">
        <v>1115</v>
      </c>
      <c r="G256" s="9">
        <v>2069</v>
      </c>
      <c r="H256" s="9" t="s">
        <v>310</v>
      </c>
      <c r="I256" s="10">
        <v>15</v>
      </c>
      <c r="J256" s="9"/>
      <c r="K256" s="9"/>
      <c r="L256" s="458"/>
      <c r="S256" s="2115"/>
    </row>
    <row r="257" spans="1:19" s="1795" customFormat="1">
      <c r="A257" s="25" t="s">
        <v>3295</v>
      </c>
      <c r="B257" s="14">
        <v>45869</v>
      </c>
      <c r="C257" s="14">
        <v>45868</v>
      </c>
      <c r="D257" s="166" t="s">
        <v>6</v>
      </c>
      <c r="E257" s="9">
        <v>22156</v>
      </c>
      <c r="F257" s="9" t="s">
        <v>2351</v>
      </c>
      <c r="G257" s="9">
        <v>6000</v>
      </c>
      <c r="H257" s="9" t="s">
        <v>22</v>
      </c>
      <c r="I257" s="10">
        <v>2</v>
      </c>
      <c r="J257" s="9"/>
      <c r="K257" s="9"/>
      <c r="L257" s="458"/>
      <c r="S257" s="2115"/>
    </row>
    <row r="258" spans="1:19" s="1795" customFormat="1">
      <c r="A258" s="25" t="s">
        <v>4193</v>
      </c>
      <c r="B258" s="14">
        <v>45869</v>
      </c>
      <c r="C258" s="14">
        <v>45863</v>
      </c>
      <c r="D258" s="166" t="s">
        <v>6</v>
      </c>
      <c r="E258" s="9">
        <v>22157</v>
      </c>
      <c r="F258" s="9" t="s">
        <v>1115</v>
      </c>
      <c r="G258" s="9">
        <v>1087</v>
      </c>
      <c r="H258" s="9" t="s">
        <v>46</v>
      </c>
      <c r="I258" s="10">
        <v>50</v>
      </c>
      <c r="J258" s="9"/>
      <c r="K258" s="9"/>
      <c r="L258" s="458"/>
      <c r="S258" s="2115"/>
    </row>
    <row r="259" spans="1:19" s="16" customFormat="1">
      <c r="A259" s="25" t="s">
        <v>3364</v>
      </c>
      <c r="B259" s="14">
        <v>45869</v>
      </c>
      <c r="C259" s="14">
        <v>45868</v>
      </c>
      <c r="D259" s="166" t="s">
        <v>6</v>
      </c>
      <c r="E259" s="9">
        <v>22161</v>
      </c>
      <c r="F259" s="9" t="s">
        <v>1115</v>
      </c>
      <c r="G259" s="9">
        <v>838</v>
      </c>
      <c r="H259" s="9" t="s">
        <v>5</v>
      </c>
      <c r="I259" s="10">
        <v>5</v>
      </c>
      <c r="J259" s="9"/>
      <c r="K259" s="9"/>
      <c r="L259" s="458"/>
      <c r="S259" s="15"/>
    </row>
    <row r="260" spans="1:19" s="16" customFormat="1">
      <c r="A260" s="25" t="s">
        <v>86</v>
      </c>
      <c r="B260" s="14">
        <v>45873</v>
      </c>
      <c r="C260" s="14">
        <v>45868</v>
      </c>
      <c r="D260" s="166" t="s">
        <v>6</v>
      </c>
      <c r="E260" s="9">
        <v>22162</v>
      </c>
      <c r="F260" s="9" t="s">
        <v>1221</v>
      </c>
      <c r="G260" s="9">
        <v>2244</v>
      </c>
      <c r="H260" s="9" t="s">
        <v>17</v>
      </c>
      <c r="I260" s="10" t="s">
        <v>3447</v>
      </c>
      <c r="J260" s="9"/>
      <c r="K260" s="9"/>
      <c r="L260" s="458"/>
      <c r="S260" s="15"/>
    </row>
    <row r="261" spans="1:19" s="16" customFormat="1">
      <c r="A261" s="25" t="s">
        <v>2374</v>
      </c>
      <c r="B261" s="14">
        <v>45868</v>
      </c>
      <c r="C261" s="14">
        <v>45868</v>
      </c>
      <c r="D261" s="166" t="s">
        <v>6</v>
      </c>
      <c r="E261" s="9">
        <v>22164</v>
      </c>
      <c r="F261" s="9" t="s">
        <v>1221</v>
      </c>
      <c r="G261" s="9">
        <v>4491</v>
      </c>
      <c r="H261" s="9" t="s">
        <v>2456</v>
      </c>
      <c r="I261" s="10">
        <v>3900</v>
      </c>
      <c r="J261" s="9"/>
      <c r="K261" s="9"/>
      <c r="L261" s="458"/>
      <c r="S261" s="15"/>
    </row>
    <row r="262" spans="1:19" s="16" customFormat="1">
      <c r="A262" s="25" t="s">
        <v>107</v>
      </c>
      <c r="B262" s="14">
        <v>45873</v>
      </c>
      <c r="C262" s="14">
        <v>45868</v>
      </c>
      <c r="D262" s="166" t="s">
        <v>6</v>
      </c>
      <c r="E262" s="9">
        <v>22165</v>
      </c>
      <c r="F262" s="9" t="s">
        <v>1115</v>
      </c>
      <c r="G262" s="9">
        <v>2720</v>
      </c>
      <c r="H262" s="9" t="s">
        <v>162</v>
      </c>
      <c r="I262" s="10">
        <v>30</v>
      </c>
      <c r="J262" s="9"/>
      <c r="K262" s="9"/>
      <c r="L262" s="458"/>
      <c r="S262" s="15"/>
    </row>
    <row r="263" spans="1:19" s="16" customFormat="1">
      <c r="A263" s="25" t="s">
        <v>1469</v>
      </c>
      <c r="B263" s="14">
        <v>45873</v>
      </c>
      <c r="C263" s="14">
        <v>45868</v>
      </c>
      <c r="D263" s="166" t="s">
        <v>6</v>
      </c>
      <c r="E263" s="9">
        <v>22170</v>
      </c>
      <c r="F263" s="9" t="s">
        <v>1115</v>
      </c>
      <c r="G263" s="9">
        <v>4812</v>
      </c>
      <c r="H263" s="9" t="s">
        <v>203</v>
      </c>
      <c r="I263" s="10">
        <v>80</v>
      </c>
      <c r="J263" s="9"/>
      <c r="K263" s="9"/>
      <c r="L263" s="458"/>
      <c r="S263" s="15"/>
    </row>
    <row r="264" spans="1:19" s="1795" customFormat="1">
      <c r="A264" s="25" t="s">
        <v>2339</v>
      </c>
      <c r="B264" s="14">
        <v>45873</v>
      </c>
      <c r="C264" s="14">
        <v>45868</v>
      </c>
      <c r="D264" s="166" t="s">
        <v>6</v>
      </c>
      <c r="E264" s="9">
        <v>22174</v>
      </c>
      <c r="F264" s="9" t="s">
        <v>2351</v>
      </c>
      <c r="G264" s="9">
        <v>2560</v>
      </c>
      <c r="H264" s="9" t="s">
        <v>5</v>
      </c>
      <c r="I264" s="10">
        <v>5</v>
      </c>
      <c r="J264" s="9"/>
      <c r="K264" s="9"/>
      <c r="L264" s="458"/>
      <c r="S264" s="2115"/>
    </row>
    <row r="265" spans="1:19" s="6" customFormat="1">
      <c r="A265" s="25" t="s">
        <v>3128</v>
      </c>
      <c r="B265" s="14">
        <v>45869</v>
      </c>
      <c r="C265" s="14">
        <v>45869</v>
      </c>
      <c r="D265" s="166" t="s">
        <v>6</v>
      </c>
      <c r="E265" s="9">
        <v>21819</v>
      </c>
      <c r="F265" s="9" t="s">
        <v>1221</v>
      </c>
      <c r="G265" s="9">
        <v>4746</v>
      </c>
      <c r="H265" s="9" t="s">
        <v>58</v>
      </c>
      <c r="I265" s="10">
        <v>15</v>
      </c>
      <c r="J265" s="9"/>
      <c r="K265" s="9"/>
      <c r="L265" s="458"/>
      <c r="S265"/>
    </row>
    <row r="266" spans="1:19" s="1795" customFormat="1">
      <c r="A266" s="25" t="s">
        <v>3001</v>
      </c>
      <c r="B266" s="14">
        <v>45869</v>
      </c>
      <c r="C266" s="14">
        <v>45869</v>
      </c>
      <c r="D266" s="166" t="s">
        <v>6</v>
      </c>
      <c r="E266" s="9">
        <v>21981</v>
      </c>
      <c r="F266" s="9" t="s">
        <v>4938</v>
      </c>
      <c r="G266" s="9">
        <v>5277</v>
      </c>
      <c r="H266" s="9" t="s">
        <v>3338</v>
      </c>
      <c r="I266" s="10">
        <v>510</v>
      </c>
      <c r="J266" s="9" t="s">
        <v>4937</v>
      </c>
      <c r="K266" s="9"/>
      <c r="L266" s="458"/>
      <c r="S266" s="2115"/>
    </row>
    <row r="267" spans="1:19" s="1795" customFormat="1">
      <c r="A267" s="25" t="s">
        <v>4961</v>
      </c>
      <c r="B267" s="14">
        <v>45869</v>
      </c>
      <c r="C267" s="14">
        <v>45869</v>
      </c>
      <c r="D267" s="166" t="s">
        <v>6</v>
      </c>
      <c r="E267" s="9">
        <v>22200</v>
      </c>
      <c r="F267" s="9" t="s">
        <v>2351</v>
      </c>
      <c r="G267" s="9">
        <v>6007</v>
      </c>
      <c r="H267" s="9" t="s">
        <v>213</v>
      </c>
      <c r="I267" s="10">
        <v>50</v>
      </c>
      <c r="J267" s="9"/>
      <c r="K267" s="9"/>
      <c r="L267" s="458"/>
      <c r="S267" s="2115"/>
    </row>
    <row r="268" spans="1:19" s="1795" customFormat="1">
      <c r="A268" s="25" t="s">
        <v>3957</v>
      </c>
      <c r="B268" s="14">
        <v>45869</v>
      </c>
      <c r="C268" s="14">
        <v>45869</v>
      </c>
      <c r="D268" s="166" t="s">
        <v>6</v>
      </c>
      <c r="E268" s="9">
        <v>22187</v>
      </c>
      <c r="F268" s="9" t="s">
        <v>7</v>
      </c>
      <c r="G268" s="9">
        <v>3917</v>
      </c>
      <c r="H268" s="9" t="s">
        <v>127</v>
      </c>
      <c r="I268" s="10" t="s">
        <v>952</v>
      </c>
      <c r="J268" s="9"/>
      <c r="K268" s="9"/>
      <c r="L268" s="458"/>
      <c r="S268" s="2115"/>
    </row>
    <row r="269" spans="1:19" s="1795" customFormat="1">
      <c r="A269" s="25" t="s">
        <v>3619</v>
      </c>
      <c r="B269" s="14">
        <v>45869</v>
      </c>
      <c r="C269" s="14">
        <v>45869</v>
      </c>
      <c r="D269" s="166" t="s">
        <v>6</v>
      </c>
      <c r="E269" s="9">
        <v>22179</v>
      </c>
      <c r="F269" s="9" t="s">
        <v>1115</v>
      </c>
      <c r="G269" s="9">
        <v>1555</v>
      </c>
      <c r="H269" s="9" t="s">
        <v>22</v>
      </c>
      <c r="I269" s="10">
        <v>30</v>
      </c>
      <c r="J269" s="9"/>
      <c r="K269" s="9"/>
      <c r="L269" s="458"/>
      <c r="S269" s="2115"/>
    </row>
    <row r="270" spans="1:19" s="1795" customFormat="1">
      <c r="A270" s="25" t="s">
        <v>4756</v>
      </c>
      <c r="B270" s="14">
        <v>45870</v>
      </c>
      <c r="C270" s="14">
        <v>45869</v>
      </c>
      <c r="D270" s="166" t="s">
        <v>6</v>
      </c>
      <c r="E270" s="9">
        <v>22203</v>
      </c>
      <c r="F270" s="9" t="s">
        <v>7</v>
      </c>
      <c r="G270" s="9">
        <v>6009</v>
      </c>
      <c r="H270" s="9" t="s">
        <v>31</v>
      </c>
      <c r="I270" s="10">
        <v>30</v>
      </c>
      <c r="J270" s="9"/>
      <c r="K270" s="9"/>
      <c r="L270" s="458"/>
      <c r="S270" s="2115"/>
    </row>
    <row r="271" spans="1:19" s="1795" customFormat="1">
      <c r="A271" s="25" t="s">
        <v>160</v>
      </c>
      <c r="B271" s="14">
        <v>45869</v>
      </c>
      <c r="C271" s="14">
        <v>45869</v>
      </c>
      <c r="D271" s="166" t="s">
        <v>6</v>
      </c>
      <c r="E271" s="9">
        <v>22199</v>
      </c>
      <c r="F271" s="9" t="s">
        <v>1574</v>
      </c>
      <c r="G271" s="9">
        <v>3016</v>
      </c>
      <c r="H271" s="9" t="s">
        <v>22</v>
      </c>
      <c r="I271" s="10">
        <v>20</v>
      </c>
      <c r="J271" s="9"/>
      <c r="K271" s="9"/>
      <c r="L271" s="458"/>
      <c r="S271" s="2115"/>
    </row>
    <row r="272" spans="1:19" s="1795" customFormat="1">
      <c r="A272" s="25" t="s">
        <v>4966</v>
      </c>
      <c r="B272" s="14">
        <v>45869</v>
      </c>
      <c r="C272" s="14">
        <v>45869</v>
      </c>
      <c r="D272" s="166" t="s">
        <v>6</v>
      </c>
      <c r="E272" s="9">
        <v>22125</v>
      </c>
      <c r="F272" s="9" t="s">
        <v>1115</v>
      </c>
      <c r="G272" s="9">
        <v>5989</v>
      </c>
      <c r="H272" s="9" t="s">
        <v>203</v>
      </c>
      <c r="I272" s="10">
        <v>14</v>
      </c>
      <c r="J272" s="9"/>
      <c r="K272" s="9"/>
      <c r="L272" s="458"/>
      <c r="S272" s="2115"/>
    </row>
    <row r="273" spans="1:19" s="1795" customFormat="1">
      <c r="A273" s="25" t="s">
        <v>3128</v>
      </c>
      <c r="B273" s="14">
        <v>45880</v>
      </c>
      <c r="C273" s="14">
        <v>45873</v>
      </c>
      <c r="D273" s="166" t="s">
        <v>6</v>
      </c>
      <c r="E273" s="9">
        <v>21602</v>
      </c>
      <c r="F273" s="9" t="s">
        <v>1221</v>
      </c>
      <c r="G273" s="9">
        <v>5198</v>
      </c>
      <c r="H273" s="9" t="s">
        <v>955</v>
      </c>
      <c r="I273" s="10">
        <v>100</v>
      </c>
      <c r="J273" s="9"/>
      <c r="K273" s="9"/>
      <c r="L273" s="458" t="s">
        <v>4575</v>
      </c>
      <c r="S273" s="2115"/>
    </row>
    <row r="274" spans="1:19" s="1795" customFormat="1">
      <c r="A274" s="25" t="s">
        <v>1362</v>
      </c>
      <c r="B274" s="14">
        <v>45873</v>
      </c>
      <c r="C274" s="14">
        <v>45869</v>
      </c>
      <c r="D274" s="166" t="s">
        <v>6</v>
      </c>
      <c r="E274" s="9">
        <v>22173</v>
      </c>
      <c r="F274" s="9" t="s">
        <v>1221</v>
      </c>
      <c r="G274" s="9">
        <v>5432</v>
      </c>
      <c r="H274" s="9" t="s">
        <v>102</v>
      </c>
      <c r="I274" s="10">
        <v>5</v>
      </c>
      <c r="J274" s="9" t="s">
        <v>991</v>
      </c>
      <c r="K274" s="9"/>
      <c r="L274" s="458"/>
      <c r="S274" s="2115"/>
    </row>
    <row r="275" spans="1:19" s="1795" customFormat="1">
      <c r="A275" s="25"/>
      <c r="B275" s="14"/>
      <c r="C275" s="9"/>
      <c r="D275" s="166" t="s">
        <v>6</v>
      </c>
      <c r="E275" s="9"/>
      <c r="F275" s="9" t="s">
        <v>1221</v>
      </c>
      <c r="G275" s="9">
        <v>5433</v>
      </c>
      <c r="H275" s="9" t="s">
        <v>521</v>
      </c>
      <c r="I275" s="10">
        <v>5</v>
      </c>
      <c r="J275" s="9" t="s">
        <v>991</v>
      </c>
      <c r="K275" s="9"/>
      <c r="L275" s="458"/>
      <c r="S275" s="2115"/>
    </row>
    <row r="276" spans="1:19" s="1795" customFormat="1">
      <c r="A276" s="1778"/>
      <c r="B276" s="2116"/>
      <c r="C276" s="106"/>
      <c r="D276" s="392"/>
      <c r="E276" s="106"/>
      <c r="F276" s="106"/>
      <c r="G276" s="106"/>
      <c r="H276" s="106"/>
      <c r="I276" s="2113"/>
      <c r="J276" s="106"/>
      <c r="K276" s="106"/>
      <c r="L276" s="2114"/>
      <c r="S276" s="2115"/>
    </row>
    <row r="277" spans="1:19" s="6" customFormat="1">
      <c r="A277" s="235"/>
      <c r="B277" s="1841"/>
      <c r="C277" s="1841"/>
      <c r="D277" s="2060"/>
      <c r="E277" s="1829"/>
      <c r="F277" s="1841"/>
      <c r="G277" s="24"/>
      <c r="H277" s="2060"/>
      <c r="I277" s="1829"/>
      <c r="J277" s="2044"/>
      <c r="K277" s="2044"/>
      <c r="L277" s="2044"/>
      <c r="M277" s="2040">
        <v>100</v>
      </c>
      <c r="N277" s="2044" t="s">
        <v>3486</v>
      </c>
      <c r="S277"/>
    </row>
    <row r="278" spans="1:19" s="6" customFormat="1">
      <c r="A278" s="1533"/>
      <c r="B278" s="1717"/>
      <c r="C278" s="1718"/>
      <c r="D278" s="2063"/>
      <c r="E278" s="1719"/>
      <c r="F278" s="1534"/>
      <c r="G278" s="1720"/>
      <c r="H278" s="1721"/>
      <c r="I278" s="1719"/>
      <c r="J278" s="1721"/>
      <c r="K278" s="1721"/>
      <c r="L278" s="1803" t="e">
        <f>SUM(#REF!)</f>
        <v>#REF!</v>
      </c>
      <c r="S278"/>
    </row>
    <row r="279" spans="1:19" s="6" customFormat="1">
      <c r="A279" s="37"/>
      <c r="B279"/>
      <c r="C279"/>
      <c r="D279" s="169"/>
      <c r="E279"/>
      <c r="F279"/>
      <c r="G279"/>
      <c r="H279"/>
      <c r="I279" s="484"/>
      <c r="J279"/>
      <c r="K279"/>
      <c r="L279" s="587"/>
      <c r="S279"/>
    </row>
    <row r="280" spans="1:19" s="6" customFormat="1">
      <c r="A280" s="2543" t="s">
        <v>3666</v>
      </c>
      <c r="B280" s="2544"/>
      <c r="C280" s="2544"/>
      <c r="D280" s="2544"/>
      <c r="E280" s="2544"/>
      <c r="F280" s="2544"/>
      <c r="G280" s="2544"/>
      <c r="H280" s="2544"/>
      <c r="I280" s="2544"/>
      <c r="J280" s="2544"/>
      <c r="K280" s="2544"/>
      <c r="L280" s="2545"/>
      <c r="S280"/>
    </row>
    <row r="281" spans="1:19" s="6" customFormat="1">
      <c r="A281" s="596" t="s">
        <v>2488</v>
      </c>
      <c r="B281" s="1774">
        <v>45879</v>
      </c>
      <c r="C281" s="597"/>
      <c r="D281" s="2087"/>
      <c r="E281" s="597">
        <v>21875</v>
      </c>
      <c r="F281" s="597" t="s">
        <v>1221</v>
      </c>
      <c r="G281" s="597">
        <v>5402</v>
      </c>
      <c r="H281" s="597" t="s">
        <v>47</v>
      </c>
      <c r="I281" s="1775">
        <v>150</v>
      </c>
      <c r="J281" s="597"/>
      <c r="K281" s="597"/>
      <c r="L281" s="599"/>
      <c r="S281"/>
    </row>
    <row r="282" spans="1:19" s="6" customFormat="1">
      <c r="A282" s="596" t="s">
        <v>92</v>
      </c>
      <c r="B282" s="1774">
        <v>45901</v>
      </c>
      <c r="C282" s="597"/>
      <c r="D282" s="2087"/>
      <c r="E282" s="597">
        <v>21431</v>
      </c>
      <c r="F282" s="597" t="s">
        <v>1115</v>
      </c>
      <c r="G282" s="597">
        <v>2697</v>
      </c>
      <c r="H282" s="597" t="s">
        <v>147</v>
      </c>
      <c r="I282" s="1775">
        <v>40</v>
      </c>
      <c r="J282" s="597"/>
      <c r="K282" s="597"/>
      <c r="L282" s="599"/>
      <c r="S282"/>
    </row>
    <row r="283" spans="1:19" s="6" customFormat="1">
      <c r="A283" s="596" t="s">
        <v>3001</v>
      </c>
      <c r="B283" s="1774">
        <v>45908</v>
      </c>
      <c r="C283" s="597"/>
      <c r="D283" s="2087"/>
      <c r="E283" s="597">
        <v>21982</v>
      </c>
      <c r="F283" s="597" t="s">
        <v>297</v>
      </c>
      <c r="G283" s="597">
        <v>5277</v>
      </c>
      <c r="H283" s="597" t="s">
        <v>3338</v>
      </c>
      <c r="I283" s="1775">
        <v>510</v>
      </c>
      <c r="J283" s="597"/>
      <c r="K283" s="597"/>
      <c r="L283" s="599" t="s">
        <v>4939</v>
      </c>
      <c r="S283"/>
    </row>
    <row r="284" spans="1:19" s="6" customFormat="1">
      <c r="A284" s="596"/>
      <c r="B284" s="1774">
        <v>45943</v>
      </c>
      <c r="C284" s="597"/>
      <c r="D284" s="2087"/>
      <c r="E284" s="597">
        <v>21983</v>
      </c>
      <c r="F284" s="597" t="s">
        <v>297</v>
      </c>
      <c r="G284" s="597">
        <v>5277</v>
      </c>
      <c r="H284" s="597" t="s">
        <v>3338</v>
      </c>
      <c r="I284" s="1775">
        <v>510</v>
      </c>
      <c r="J284" s="597"/>
      <c r="K284" s="597"/>
      <c r="L284" s="599" t="s">
        <v>4939</v>
      </c>
      <c r="S284"/>
    </row>
    <row r="285" spans="1:19" s="6" customFormat="1">
      <c r="A285" s="596"/>
      <c r="B285" s="1774">
        <v>45971</v>
      </c>
      <c r="C285" s="597"/>
      <c r="D285" s="2087"/>
      <c r="E285" s="597">
        <v>21984</v>
      </c>
      <c r="F285" s="597" t="s">
        <v>297</v>
      </c>
      <c r="G285" s="597">
        <v>5277</v>
      </c>
      <c r="H285" s="597" t="s">
        <v>3338</v>
      </c>
      <c r="I285" s="1775">
        <v>510</v>
      </c>
      <c r="J285" s="597"/>
      <c r="K285" s="597"/>
      <c r="L285" s="599" t="s">
        <v>4939</v>
      </c>
      <c r="S285"/>
    </row>
    <row r="286" spans="1:19" s="6" customFormat="1">
      <c r="A286" s="596"/>
      <c r="B286" s="1774">
        <v>45999</v>
      </c>
      <c r="C286" s="597"/>
      <c r="D286" s="2087"/>
      <c r="E286" s="597">
        <v>21985</v>
      </c>
      <c r="F286" s="597" t="s">
        <v>297</v>
      </c>
      <c r="G286" s="597">
        <v>5277</v>
      </c>
      <c r="H286" s="597" t="s">
        <v>3338</v>
      </c>
      <c r="I286" s="1775">
        <v>510</v>
      </c>
      <c r="J286" s="597"/>
      <c r="K286" s="597"/>
      <c r="L286" s="599" t="s">
        <v>4939</v>
      </c>
      <c r="S286"/>
    </row>
    <row r="287" spans="1:19" s="6" customFormat="1">
      <c r="A287" s="2260"/>
      <c r="B287" s="2259"/>
      <c r="C287" s="2259"/>
      <c r="D287" s="2261"/>
      <c r="E287" s="2259"/>
      <c r="F287" s="2259"/>
      <c r="G287" s="2259"/>
      <c r="H287" s="2259"/>
      <c r="I287" s="708"/>
      <c r="J287" s="2259"/>
      <c r="K287" s="2259"/>
      <c r="L287" s="528"/>
      <c r="S287"/>
    </row>
    <row r="288" spans="1:19" s="6" customFormat="1">
      <c r="A288" s="2260"/>
      <c r="B288" s="2259"/>
      <c r="C288" s="2259"/>
      <c r="D288" s="2261"/>
      <c r="E288" s="2259"/>
      <c r="F288" s="2259"/>
      <c r="G288" s="2259"/>
      <c r="H288" s="2259"/>
      <c r="I288" s="708"/>
      <c r="J288" s="2259"/>
      <c r="K288" s="2259"/>
      <c r="L288" s="528"/>
      <c r="S288"/>
    </row>
    <row r="289" spans="1:19" s="6" customFormat="1">
      <c r="A289" s="2260"/>
      <c r="B289" s="2259"/>
      <c r="C289" s="2259"/>
      <c r="D289" s="2261"/>
      <c r="E289" s="2259"/>
      <c r="F289" s="2259"/>
      <c r="G289" s="2259"/>
      <c r="H289" s="2259"/>
      <c r="I289" s="708"/>
      <c r="J289" s="2259"/>
      <c r="K289" s="2259"/>
      <c r="L289" s="528"/>
      <c r="S289"/>
    </row>
    <row r="290" spans="1:19" s="6" customFormat="1">
      <c r="A290" s="37"/>
      <c r="B290"/>
      <c r="C290"/>
      <c r="D290" s="169"/>
      <c r="E290"/>
      <c r="F290"/>
      <c r="G290"/>
      <c r="H290"/>
      <c r="I290" s="484"/>
      <c r="J290"/>
      <c r="K290"/>
      <c r="L290" s="587"/>
      <c r="S290"/>
    </row>
    <row r="291" spans="1:19" s="6" customFormat="1">
      <c r="A291" s="37"/>
      <c r="B291"/>
      <c r="C291"/>
      <c r="D291" s="169"/>
      <c r="E291"/>
      <c r="F291"/>
      <c r="G291"/>
      <c r="H291"/>
      <c r="I291" s="484"/>
      <c r="J291"/>
      <c r="K291"/>
      <c r="L291" s="587"/>
      <c r="S291"/>
    </row>
    <row r="292" spans="1:19" s="6" customFormat="1">
      <c r="A292" s="37"/>
      <c r="B292"/>
      <c r="C292"/>
      <c r="D292" s="169"/>
      <c r="E292"/>
      <c r="F292"/>
      <c r="G292"/>
      <c r="H292"/>
      <c r="I292" s="484"/>
      <c r="J292"/>
      <c r="K292"/>
      <c r="L292" s="587"/>
      <c r="S292"/>
    </row>
    <row r="293" spans="1:19" s="6" customFormat="1">
      <c r="A293" s="37"/>
      <c r="B293"/>
      <c r="C293"/>
      <c r="D293" s="169"/>
      <c r="E293"/>
      <c r="F293"/>
      <c r="G293"/>
      <c r="H293"/>
      <c r="I293" s="484"/>
      <c r="J293"/>
      <c r="K293"/>
      <c r="L293" s="587"/>
      <c r="S293"/>
    </row>
    <row r="294" spans="1:19" s="6" customFormat="1">
      <c r="A294" s="37"/>
      <c r="B294"/>
      <c r="C294"/>
      <c r="D294" s="169"/>
      <c r="E294"/>
      <c r="F294"/>
      <c r="G294"/>
      <c r="H294"/>
      <c r="I294" s="484"/>
      <c r="J294"/>
      <c r="K294"/>
      <c r="L294" s="587"/>
      <c r="S294"/>
    </row>
    <row r="295" spans="1:19" s="6" customFormat="1">
      <c r="A295" s="37"/>
      <c r="B295"/>
      <c r="C295"/>
      <c r="D295" s="169"/>
      <c r="E295"/>
      <c r="F295"/>
      <c r="G295"/>
      <c r="H295"/>
      <c r="I295" s="484"/>
      <c r="J295"/>
      <c r="K295"/>
      <c r="L295" s="587"/>
      <c r="S295"/>
    </row>
    <row r="296" spans="1:19" s="6" customFormat="1">
      <c r="A296" s="37"/>
      <c r="B296"/>
      <c r="C296"/>
      <c r="D296" s="169"/>
      <c r="E296"/>
      <c r="F296"/>
      <c r="G296"/>
      <c r="H296"/>
      <c r="I296" s="484"/>
      <c r="J296"/>
      <c r="K296"/>
      <c r="L296" s="587"/>
      <c r="S296"/>
    </row>
    <row r="297" spans="1:19" s="6" customFormat="1">
      <c r="A297" s="37"/>
      <c r="B297"/>
      <c r="C297"/>
      <c r="D297" s="169"/>
      <c r="E297"/>
      <c r="F297"/>
      <c r="G297"/>
      <c r="H297"/>
      <c r="I297" s="484"/>
      <c r="J297"/>
      <c r="K297"/>
      <c r="L297" s="587"/>
      <c r="S297"/>
    </row>
    <row r="298" spans="1:19" s="6" customFormat="1">
      <c r="A298" s="37"/>
      <c r="B298"/>
      <c r="C298"/>
      <c r="D298" s="169"/>
      <c r="E298"/>
      <c r="F298"/>
      <c r="G298"/>
      <c r="H298"/>
      <c r="I298" s="484"/>
      <c r="J298"/>
      <c r="K298"/>
      <c r="L298" s="587"/>
      <c r="S298"/>
    </row>
    <row r="299" spans="1:19" s="6" customFormat="1">
      <c r="A299" s="37"/>
      <c r="B299"/>
      <c r="C299"/>
      <c r="D299" s="169"/>
      <c r="E299"/>
      <c r="F299"/>
      <c r="G299"/>
      <c r="H299"/>
      <c r="I299" s="484"/>
      <c r="J299"/>
      <c r="K299"/>
      <c r="L299" s="587"/>
      <c r="S299"/>
    </row>
    <row r="300" spans="1:19" s="6" customFormat="1">
      <c r="A300" s="37"/>
      <c r="B300"/>
      <c r="C300"/>
      <c r="D300" s="169"/>
      <c r="E300"/>
      <c r="F300"/>
      <c r="G300"/>
      <c r="H300"/>
      <c r="I300" s="484"/>
      <c r="J300"/>
      <c r="K300"/>
      <c r="L300" s="587"/>
      <c r="S300"/>
    </row>
    <row r="301" spans="1:19" s="6" customFormat="1">
      <c r="A301" s="37"/>
      <c r="B301"/>
      <c r="C301"/>
      <c r="D301" s="169"/>
      <c r="E301"/>
      <c r="F301"/>
      <c r="G301"/>
      <c r="H301"/>
      <c r="I301" s="484"/>
      <c r="J301"/>
      <c r="K301"/>
      <c r="L301" s="587"/>
      <c r="S301"/>
    </row>
    <row r="302" spans="1:19" s="6" customFormat="1">
      <c r="A302" s="37"/>
      <c r="B302"/>
      <c r="C302"/>
      <c r="D302" s="169"/>
      <c r="E302"/>
      <c r="F302"/>
      <c r="G302"/>
      <c r="H302"/>
      <c r="I302" s="484"/>
      <c r="J302"/>
      <c r="K302"/>
      <c r="L302" s="587"/>
      <c r="S302"/>
    </row>
    <row r="303" spans="1:19" s="6" customFormat="1">
      <c r="A303" s="37"/>
      <c r="B303"/>
      <c r="C303"/>
      <c r="D303" s="169"/>
      <c r="E303"/>
      <c r="F303"/>
      <c r="G303"/>
      <c r="H303"/>
      <c r="I303" s="484"/>
      <c r="J303"/>
      <c r="K303"/>
      <c r="L303" s="587"/>
      <c r="S303"/>
    </row>
    <row r="304" spans="1:19" s="6" customFormat="1">
      <c r="A304" s="37"/>
      <c r="B304"/>
      <c r="C304"/>
      <c r="D304" s="169"/>
      <c r="E304"/>
      <c r="F304"/>
      <c r="G304"/>
      <c r="H304"/>
      <c r="I304" s="484"/>
      <c r="J304"/>
      <c r="K304"/>
      <c r="L304" s="587"/>
      <c r="S304"/>
    </row>
    <row r="305" spans="1:19" s="6" customFormat="1">
      <c r="A305" s="37"/>
      <c r="B305"/>
      <c r="C305"/>
      <c r="D305" s="169"/>
      <c r="E305"/>
      <c r="F305"/>
      <c r="G305"/>
      <c r="H305"/>
      <c r="I305" s="484"/>
      <c r="J305"/>
      <c r="K305"/>
      <c r="L305" s="587"/>
      <c r="S305"/>
    </row>
    <row r="306" spans="1:19" s="6" customFormat="1">
      <c r="A306" s="37"/>
      <c r="B306"/>
      <c r="C306"/>
      <c r="D306" s="169"/>
      <c r="E306"/>
      <c r="F306"/>
      <c r="G306"/>
      <c r="H306"/>
      <c r="I306" s="484"/>
      <c r="J306"/>
      <c r="K306"/>
      <c r="L306" s="587"/>
      <c r="S306"/>
    </row>
    <row r="307" spans="1:19" s="6" customFormat="1">
      <c r="A307" s="37"/>
      <c r="B307"/>
      <c r="C307"/>
      <c r="D307" s="169"/>
      <c r="E307"/>
      <c r="F307"/>
      <c r="G307"/>
      <c r="H307"/>
      <c r="I307" s="484"/>
      <c r="J307"/>
      <c r="K307"/>
      <c r="L307" s="587"/>
      <c r="S307"/>
    </row>
    <row r="308" spans="1:19" s="6" customFormat="1">
      <c r="A308" s="37"/>
      <c r="B308"/>
      <c r="C308"/>
      <c r="D308" s="169"/>
      <c r="E308"/>
      <c r="F308"/>
      <c r="G308"/>
      <c r="H308"/>
      <c r="I308" s="484"/>
      <c r="J308"/>
      <c r="K308"/>
      <c r="L308" s="587"/>
      <c r="S308"/>
    </row>
    <row r="309" spans="1:19" s="6" customFormat="1">
      <c r="A309" s="37"/>
      <c r="B309"/>
      <c r="C309"/>
      <c r="D309" s="169"/>
      <c r="E309"/>
      <c r="F309"/>
      <c r="G309"/>
      <c r="H309"/>
      <c r="I309" s="484"/>
      <c r="J309"/>
      <c r="K309"/>
      <c r="L309" s="587"/>
      <c r="S309"/>
    </row>
    <row r="310" spans="1:19" s="6" customFormat="1">
      <c r="A310" s="37"/>
      <c r="B310"/>
      <c r="C310"/>
      <c r="D310" s="169"/>
      <c r="E310"/>
      <c r="F310"/>
      <c r="G310"/>
      <c r="H310"/>
      <c r="I310" s="484"/>
      <c r="J310"/>
      <c r="K310"/>
      <c r="L310" s="587"/>
      <c r="S310"/>
    </row>
    <row r="311" spans="1:19" s="6" customFormat="1">
      <c r="A311" s="37"/>
      <c r="B311"/>
      <c r="C311"/>
      <c r="D311" s="169"/>
      <c r="E311"/>
      <c r="F311"/>
      <c r="G311"/>
      <c r="H311"/>
      <c r="I311" s="484"/>
      <c r="J311"/>
      <c r="K311"/>
      <c r="L311" s="587"/>
      <c r="S311"/>
    </row>
    <row r="312" spans="1:19" s="6" customFormat="1">
      <c r="A312" s="37"/>
      <c r="B312"/>
      <c r="C312"/>
      <c r="D312" s="169"/>
      <c r="E312"/>
      <c r="F312"/>
      <c r="G312"/>
      <c r="H312"/>
      <c r="I312" s="484"/>
      <c r="J312"/>
      <c r="K312"/>
      <c r="L312" s="587"/>
      <c r="S312"/>
    </row>
  </sheetData>
  <mergeCells count="10">
    <mergeCell ref="A280:L280"/>
    <mergeCell ref="A2:L2"/>
    <mergeCell ref="A12:L12"/>
    <mergeCell ref="A47:L47"/>
    <mergeCell ref="A77:L77"/>
    <mergeCell ref="A96:L96"/>
    <mergeCell ref="A128:L128"/>
    <mergeCell ref="A129:L129"/>
    <mergeCell ref="A158:L158"/>
    <mergeCell ref="A159:L159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Y208"/>
  <sheetViews>
    <sheetView topLeftCell="A64" workbookViewId="0"/>
  </sheetViews>
  <sheetFormatPr defaultRowHeight="15.7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9.85546875" style="169" customWidth="1"/>
    <col min="5" max="5" width="8.5703125" bestFit="1" customWidth="1"/>
    <col min="6" max="6" width="16.85546875" customWidth="1"/>
    <col min="7" max="7" width="8.28515625" bestFit="1" customWidth="1"/>
    <col min="8" max="8" width="9.7109375" bestFit="1" customWidth="1"/>
    <col min="9" max="9" width="10.140625" style="484" bestFit="1" customWidth="1"/>
    <col min="10" max="10" width="21.7109375" bestFit="1" customWidth="1"/>
    <col min="11" max="11" width="23.85546875" customWidth="1"/>
    <col min="12" max="12" width="21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1.7109375" style="6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4996</v>
      </c>
      <c r="B1" s="30" t="s">
        <v>106</v>
      </c>
      <c r="C1" s="30" t="s">
        <v>105</v>
      </c>
      <c r="D1" s="2056" t="s">
        <v>6</v>
      </c>
      <c r="E1" s="26" t="s">
        <v>748</v>
      </c>
      <c r="F1" s="27" t="s">
        <v>0</v>
      </c>
      <c r="G1" s="26" t="s">
        <v>34</v>
      </c>
      <c r="H1" s="17" t="s">
        <v>1</v>
      </c>
      <c r="I1" s="483" t="s">
        <v>28</v>
      </c>
      <c r="J1" s="17" t="s">
        <v>732</v>
      </c>
      <c r="K1" s="18" t="s">
        <v>747</v>
      </c>
      <c r="L1" s="545" t="s">
        <v>314</v>
      </c>
    </row>
    <row r="2" spans="1:25" s="15" customFormat="1" ht="15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41" customFormat="1">
      <c r="A3" s="25" t="s">
        <v>4269</v>
      </c>
      <c r="B3" s="14">
        <v>45896</v>
      </c>
      <c r="C3" s="14"/>
      <c r="D3" s="166"/>
      <c r="E3" s="9">
        <v>22336</v>
      </c>
      <c r="F3" s="2258" t="s">
        <v>1115</v>
      </c>
      <c r="G3" s="9">
        <v>5386</v>
      </c>
      <c r="H3" s="9" t="s">
        <v>100</v>
      </c>
      <c r="I3" s="10">
        <v>30</v>
      </c>
      <c r="J3" s="2258"/>
      <c r="K3" s="9">
        <v>2025</v>
      </c>
      <c r="L3" s="458">
        <v>3390</v>
      </c>
      <c r="M3" s="249"/>
      <c r="N3" s="249"/>
      <c r="O3" s="249"/>
      <c r="P3" s="249"/>
      <c r="Q3" s="249"/>
      <c r="R3" s="249"/>
      <c r="T3" s="1836"/>
      <c r="U3" s="249"/>
      <c r="V3" s="249"/>
      <c r="W3" s="249"/>
      <c r="X3" s="249"/>
      <c r="Y3" s="249"/>
    </row>
    <row r="4" spans="1:25" s="41" customFormat="1">
      <c r="A4" s="25" t="s">
        <v>4031</v>
      </c>
      <c r="B4" s="14">
        <v>45891</v>
      </c>
      <c r="C4" s="14"/>
      <c r="D4" s="166"/>
      <c r="E4" s="9">
        <v>22342</v>
      </c>
      <c r="F4" s="2258" t="s">
        <v>44</v>
      </c>
      <c r="G4" s="9">
        <v>5304</v>
      </c>
      <c r="H4" s="9" t="s">
        <v>213</v>
      </c>
      <c r="I4" s="10">
        <v>100</v>
      </c>
      <c r="J4" s="2085"/>
      <c r="K4" s="9"/>
      <c r="L4" s="458"/>
      <c r="M4" s="249"/>
      <c r="N4" s="249"/>
      <c r="O4" s="249"/>
      <c r="P4" s="249"/>
      <c r="Q4" s="249"/>
      <c r="R4" s="249"/>
      <c r="T4" s="1836"/>
      <c r="U4" s="249"/>
      <c r="V4" s="249"/>
      <c r="W4" s="249"/>
      <c r="X4" s="249"/>
      <c r="Y4" s="249"/>
    </row>
    <row r="5" spans="1:25" s="15" customFormat="1">
      <c r="A5" s="341" t="s">
        <v>4269</v>
      </c>
      <c r="B5" s="2258" t="s">
        <v>2286</v>
      </c>
      <c r="C5" s="2174"/>
      <c r="D5" s="2067"/>
      <c r="E5" s="2258" t="s">
        <v>4981</v>
      </c>
      <c r="F5" s="2258" t="s">
        <v>4982</v>
      </c>
      <c r="G5" s="2258" t="s">
        <v>4320</v>
      </c>
      <c r="H5" s="2258" t="s">
        <v>4321</v>
      </c>
      <c r="I5" s="2258" t="s">
        <v>1973</v>
      </c>
      <c r="J5" s="2174"/>
      <c r="K5" s="2258" t="s">
        <v>4269</v>
      </c>
      <c r="L5" s="464"/>
      <c r="M5" s="1103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15" customFormat="1">
      <c r="A6" s="341" t="s">
        <v>4984</v>
      </c>
      <c r="B6" s="2258" t="s">
        <v>4985</v>
      </c>
      <c r="C6" s="2174"/>
      <c r="D6" s="2067"/>
      <c r="E6" s="2258" t="s">
        <v>4986</v>
      </c>
      <c r="F6" s="2258" t="s">
        <v>4987</v>
      </c>
      <c r="G6" s="2258" t="s">
        <v>4989</v>
      </c>
      <c r="H6" s="2258" t="s">
        <v>4991</v>
      </c>
      <c r="I6" s="2258" t="s">
        <v>4992</v>
      </c>
      <c r="J6" s="2174"/>
      <c r="K6" s="2258" t="s">
        <v>4993</v>
      </c>
      <c r="L6" s="464"/>
      <c r="M6" s="1103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</row>
    <row r="7" spans="1:25" s="15" customFormat="1">
      <c r="A7" s="341"/>
      <c r="B7" s="2258" t="s">
        <v>4994</v>
      </c>
      <c r="C7" s="2174"/>
      <c r="D7" s="2067"/>
      <c r="E7" s="2258"/>
      <c r="F7" s="2258" t="s">
        <v>4988</v>
      </c>
      <c r="G7" s="2258" t="s">
        <v>4990</v>
      </c>
      <c r="H7" s="2258" t="s">
        <v>4991</v>
      </c>
      <c r="I7" s="2258" t="s">
        <v>4992</v>
      </c>
      <c r="J7" s="2174"/>
      <c r="K7" s="2258" t="s">
        <v>4993</v>
      </c>
      <c r="L7" s="464">
        <v>9600</v>
      </c>
      <c r="M7" s="1103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</row>
    <row r="8" spans="1:25" s="41" customFormat="1">
      <c r="A8" s="25" t="s">
        <v>4269</v>
      </c>
      <c r="B8" s="14"/>
      <c r="C8" s="9"/>
      <c r="D8" s="166"/>
      <c r="E8" s="9"/>
      <c r="F8" s="9" t="s">
        <v>4318</v>
      </c>
      <c r="G8" s="9"/>
      <c r="H8" s="9"/>
      <c r="I8" s="10"/>
      <c r="J8" s="2085"/>
      <c r="K8" s="9"/>
      <c r="L8" s="458"/>
      <c r="M8" s="249"/>
      <c r="N8" s="249"/>
      <c r="O8" s="249"/>
      <c r="P8" s="249"/>
      <c r="Q8" s="249"/>
      <c r="R8" s="249"/>
      <c r="T8" s="1836"/>
      <c r="U8" s="249"/>
      <c r="V8" s="249"/>
      <c r="W8" s="249"/>
      <c r="X8" s="249"/>
      <c r="Y8" s="249"/>
    </row>
    <row r="9" spans="1:25" s="41" customFormat="1">
      <c r="A9" s="234"/>
      <c r="B9" s="1885"/>
      <c r="C9" s="24"/>
      <c r="D9" s="2059"/>
      <c r="E9" s="24"/>
      <c r="F9" s="24"/>
      <c r="G9" s="24"/>
      <c r="H9" s="24"/>
      <c r="I9" s="1048"/>
      <c r="J9" s="2078"/>
      <c r="K9" s="24"/>
      <c r="L9" s="461"/>
      <c r="M9" s="249"/>
      <c r="N9" s="249"/>
      <c r="O9" s="249"/>
      <c r="P9" s="249"/>
      <c r="Q9" s="249"/>
      <c r="R9" s="249"/>
      <c r="T9" s="1836"/>
      <c r="U9" s="249"/>
      <c r="V9" s="249"/>
      <c r="W9" s="249"/>
      <c r="X9" s="249"/>
      <c r="Y9" s="249"/>
    </row>
    <row r="10" spans="1:25" s="41" customFormat="1">
      <c r="A10" s="234" t="s">
        <v>4953</v>
      </c>
      <c r="B10" s="1885">
        <v>45869</v>
      </c>
      <c r="C10" s="24"/>
      <c r="D10" s="2059"/>
      <c r="E10" s="24">
        <v>22060</v>
      </c>
      <c r="F10" s="24" t="s">
        <v>7</v>
      </c>
      <c r="G10" s="24">
        <v>5370</v>
      </c>
      <c r="H10" s="24" t="s">
        <v>213</v>
      </c>
      <c r="I10" s="1048">
        <v>2000</v>
      </c>
      <c r="J10" s="2078"/>
      <c r="K10" s="24" t="s">
        <v>82</v>
      </c>
      <c r="L10" s="461"/>
      <c r="M10" s="249"/>
      <c r="N10" s="249"/>
      <c r="O10" s="249"/>
      <c r="P10" s="249"/>
      <c r="Q10" s="249"/>
      <c r="R10" s="249"/>
      <c r="T10" s="1836"/>
      <c r="U10" s="249"/>
      <c r="V10" s="249"/>
      <c r="W10" s="249"/>
      <c r="X10" s="249"/>
      <c r="Y10" s="249"/>
    </row>
    <row r="11" spans="1:25" s="41" customFormat="1">
      <c r="A11" s="234"/>
      <c r="B11" s="1885"/>
      <c r="C11" s="24"/>
      <c r="D11" s="2059"/>
      <c r="E11" s="24"/>
      <c r="F11" s="24"/>
      <c r="G11" s="24"/>
      <c r="H11" s="24"/>
      <c r="I11" s="1048"/>
      <c r="J11" s="2078"/>
      <c r="K11" s="24"/>
      <c r="L11" s="461"/>
      <c r="M11" s="249"/>
      <c r="N11" s="249"/>
      <c r="O11" s="249"/>
      <c r="P11" s="249"/>
      <c r="Q11" s="249"/>
      <c r="R11" s="249"/>
      <c r="T11" s="1836"/>
      <c r="U11" s="249"/>
      <c r="V11" s="249"/>
      <c r="W11" s="249"/>
      <c r="X11" s="249"/>
      <c r="Y11" s="249"/>
    </row>
    <row r="12" spans="1:25" s="15" customFormat="1" ht="18.75">
      <c r="A12" s="2564" t="s">
        <v>3486</v>
      </c>
      <c r="B12" s="2565"/>
      <c r="C12" s="2565"/>
      <c r="D12" s="2565"/>
      <c r="E12" s="2565"/>
      <c r="F12" s="2565"/>
      <c r="G12" s="2565"/>
      <c r="H12" s="2565"/>
      <c r="I12" s="2565"/>
      <c r="J12" s="2565"/>
      <c r="K12" s="2565"/>
      <c r="L12" s="2566"/>
      <c r="M12" s="1605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41" customFormat="1">
      <c r="A13" s="25" t="s">
        <v>529</v>
      </c>
      <c r="B13" s="14">
        <v>45877</v>
      </c>
      <c r="C13" s="14">
        <v>45890</v>
      </c>
      <c r="D13" s="166" t="s">
        <v>6</v>
      </c>
      <c r="E13" s="9">
        <v>22210</v>
      </c>
      <c r="F13" s="9" t="s">
        <v>954</v>
      </c>
      <c r="G13" s="9">
        <v>6012</v>
      </c>
      <c r="H13" s="9" t="s">
        <v>1709</v>
      </c>
      <c r="I13" s="10">
        <v>10</v>
      </c>
      <c r="J13" s="9" t="s">
        <v>4970</v>
      </c>
      <c r="K13" s="9"/>
      <c r="L13" s="458"/>
      <c r="M13" s="249"/>
      <c r="N13" s="249"/>
      <c r="O13" s="249"/>
      <c r="P13" s="249"/>
      <c r="Q13" s="249"/>
      <c r="R13" s="249"/>
      <c r="T13" s="1836"/>
      <c r="U13" s="249"/>
      <c r="V13" s="249"/>
      <c r="W13" s="249"/>
      <c r="X13" s="249"/>
      <c r="Y13" s="249"/>
    </row>
    <row r="14" spans="1:25" s="41" customFormat="1">
      <c r="A14" s="25" t="s">
        <v>4665</v>
      </c>
      <c r="B14" s="14">
        <v>45877</v>
      </c>
      <c r="C14" s="14">
        <v>45890</v>
      </c>
      <c r="D14" s="166" t="s">
        <v>6</v>
      </c>
      <c r="E14" s="9">
        <v>22237</v>
      </c>
      <c r="F14" s="9" t="s">
        <v>7</v>
      </c>
      <c r="G14" s="9">
        <v>5900</v>
      </c>
      <c r="H14" s="9" t="s">
        <v>4666</v>
      </c>
      <c r="I14" s="10" t="s">
        <v>4974</v>
      </c>
      <c r="J14" s="9"/>
      <c r="K14" s="9"/>
      <c r="L14" s="458"/>
      <c r="M14" s="249"/>
      <c r="N14" s="249"/>
      <c r="O14" s="249"/>
      <c r="P14" s="249"/>
      <c r="Q14" s="249"/>
      <c r="R14" s="249"/>
      <c r="T14" s="1836"/>
      <c r="U14" s="249"/>
      <c r="V14" s="249"/>
      <c r="W14" s="249"/>
      <c r="X14" s="249"/>
      <c r="Y14" s="249"/>
    </row>
    <row r="15" spans="1:25" s="41" customFormat="1">
      <c r="A15" s="25" t="s">
        <v>3364</v>
      </c>
      <c r="B15" s="14">
        <v>45897</v>
      </c>
      <c r="C15" s="14">
        <v>45894</v>
      </c>
      <c r="D15" s="166" t="s">
        <v>6</v>
      </c>
      <c r="E15" s="9">
        <v>22204</v>
      </c>
      <c r="F15" s="9" t="s">
        <v>7</v>
      </c>
      <c r="G15" s="9">
        <v>6008</v>
      </c>
      <c r="H15" s="9" t="s">
        <v>32</v>
      </c>
      <c r="I15" s="10" t="s">
        <v>4997</v>
      </c>
      <c r="J15" s="9"/>
      <c r="K15" s="9"/>
      <c r="L15" s="458"/>
      <c r="M15" s="249"/>
      <c r="N15" s="249"/>
      <c r="O15" s="249"/>
      <c r="P15" s="249"/>
      <c r="Q15" s="249"/>
      <c r="R15" s="249"/>
      <c r="T15" s="1836"/>
      <c r="U15" s="249"/>
      <c r="V15" s="249"/>
      <c r="W15" s="249"/>
      <c r="X15" s="249"/>
      <c r="Y15" s="249"/>
    </row>
    <row r="16" spans="1:25" s="41" customFormat="1">
      <c r="A16" s="25" t="s">
        <v>4318</v>
      </c>
      <c r="B16" s="14">
        <v>45889</v>
      </c>
      <c r="C16" s="14">
        <v>45882</v>
      </c>
      <c r="D16" s="166" t="s">
        <v>6</v>
      </c>
      <c r="E16" s="9" t="s">
        <v>1973</v>
      </c>
      <c r="F16" s="9" t="s">
        <v>1973</v>
      </c>
      <c r="G16" s="9">
        <v>6015</v>
      </c>
      <c r="H16" s="9" t="s">
        <v>22</v>
      </c>
      <c r="I16" s="10">
        <v>10</v>
      </c>
      <c r="J16" s="9"/>
      <c r="K16" s="9" t="s">
        <v>4978</v>
      </c>
      <c r="L16" s="458"/>
      <c r="M16" s="249"/>
      <c r="N16" s="249"/>
      <c r="O16" s="249"/>
      <c r="P16" s="249"/>
      <c r="Q16" s="249"/>
      <c r="R16" s="249"/>
      <c r="T16" s="1836"/>
      <c r="U16" s="249"/>
      <c r="V16" s="249"/>
      <c r="W16" s="249"/>
      <c r="X16" s="249"/>
      <c r="Y16" s="249"/>
    </row>
    <row r="17" spans="1:25" s="41" customFormat="1">
      <c r="A17" s="25"/>
      <c r="B17" s="14"/>
      <c r="C17" s="9"/>
      <c r="D17" s="166"/>
      <c r="E17" s="9"/>
      <c r="F17" s="9"/>
      <c r="G17" s="9">
        <v>6017</v>
      </c>
      <c r="H17" s="9" t="s">
        <v>32</v>
      </c>
      <c r="I17" s="10" t="s">
        <v>1009</v>
      </c>
      <c r="J17" s="9"/>
      <c r="K17" s="9"/>
      <c r="L17" s="458"/>
      <c r="M17" s="249"/>
      <c r="N17" s="249"/>
      <c r="O17" s="249"/>
      <c r="P17" s="249"/>
      <c r="Q17" s="249"/>
      <c r="R17" s="249"/>
      <c r="T17" s="1836"/>
      <c r="U17" s="249"/>
      <c r="V17" s="249"/>
      <c r="W17" s="249"/>
      <c r="X17" s="249"/>
      <c r="Y17" s="249"/>
    </row>
    <row r="18" spans="1:25" s="41" customFormat="1">
      <c r="A18" s="25" t="s">
        <v>529</v>
      </c>
      <c r="B18" s="14"/>
      <c r="C18" s="9"/>
      <c r="D18" s="166"/>
      <c r="E18" s="9">
        <v>22324</v>
      </c>
      <c r="F18" s="9" t="s">
        <v>1115</v>
      </c>
      <c r="G18" s="9">
        <v>5888</v>
      </c>
      <c r="H18" s="9" t="s">
        <v>4364</v>
      </c>
      <c r="I18" s="10">
        <v>20</v>
      </c>
      <c r="J18" s="9"/>
      <c r="K18" s="9"/>
      <c r="L18" s="458"/>
      <c r="M18" s="249"/>
      <c r="N18" s="249"/>
      <c r="O18" s="249"/>
      <c r="P18" s="249"/>
      <c r="Q18" s="249"/>
      <c r="R18" s="249"/>
      <c r="T18" s="1836"/>
      <c r="U18" s="249"/>
      <c r="V18" s="249"/>
      <c r="W18" s="249"/>
      <c r="X18" s="249"/>
      <c r="Y18" s="249"/>
    </row>
    <row r="19" spans="1:25" s="41" customFormat="1">
      <c r="A19" s="234" t="s">
        <v>4948</v>
      </c>
      <c r="B19" s="1885">
        <v>45898</v>
      </c>
      <c r="C19" s="24"/>
      <c r="D19" s="2059"/>
      <c r="E19" s="24">
        <v>22347</v>
      </c>
      <c r="F19" s="24" t="s">
        <v>1221</v>
      </c>
      <c r="G19" s="24">
        <v>6035</v>
      </c>
      <c r="H19" s="24" t="s">
        <v>4980</v>
      </c>
      <c r="I19" s="1048">
        <v>15</v>
      </c>
      <c r="J19" s="24"/>
      <c r="K19" s="24"/>
      <c r="L19" s="461"/>
      <c r="M19" s="249"/>
      <c r="N19" s="249"/>
      <c r="O19" s="249"/>
      <c r="P19" s="249"/>
      <c r="Q19" s="249"/>
      <c r="R19" s="249"/>
      <c r="T19" s="1836"/>
      <c r="U19" s="249"/>
      <c r="V19" s="249"/>
      <c r="W19" s="249"/>
      <c r="X19" s="249"/>
      <c r="Y19" s="249"/>
    </row>
    <row r="20" spans="1:25" s="41" customFormat="1">
      <c r="A20" s="234" t="s">
        <v>4948</v>
      </c>
      <c r="B20" s="1885">
        <v>45915</v>
      </c>
      <c r="C20" s="24"/>
      <c r="D20" s="2059"/>
      <c r="E20" s="24">
        <v>22345</v>
      </c>
      <c r="F20" s="24" t="s">
        <v>1221</v>
      </c>
      <c r="G20" s="24">
        <v>5979</v>
      </c>
      <c r="H20" s="24" t="s">
        <v>4949</v>
      </c>
      <c r="I20" s="1048">
        <v>60</v>
      </c>
      <c r="J20" s="24"/>
      <c r="K20" s="24"/>
      <c r="L20" s="461"/>
      <c r="M20" s="249"/>
      <c r="N20" s="249"/>
      <c r="O20" s="249"/>
      <c r="P20" s="249"/>
      <c r="Q20" s="249"/>
      <c r="R20" s="249"/>
      <c r="T20" s="1836"/>
      <c r="U20" s="249"/>
      <c r="V20" s="249"/>
      <c r="W20" s="249"/>
      <c r="X20" s="249"/>
      <c r="Y20" s="249"/>
    </row>
    <row r="21" spans="1:25" s="41" customFormat="1">
      <c r="A21" s="234" t="s">
        <v>4262</v>
      </c>
      <c r="B21" s="1885">
        <v>45908</v>
      </c>
      <c r="C21" s="24"/>
      <c r="D21" s="2059"/>
      <c r="E21" s="24">
        <v>22459</v>
      </c>
      <c r="F21" s="24" t="s">
        <v>4999</v>
      </c>
      <c r="G21" s="24">
        <v>5401</v>
      </c>
      <c r="H21" s="24" t="s">
        <v>62</v>
      </c>
      <c r="I21" s="1048">
        <v>20</v>
      </c>
      <c r="J21" s="24"/>
      <c r="K21" s="24"/>
      <c r="L21" s="461"/>
      <c r="M21" s="249"/>
      <c r="N21" s="249"/>
      <c r="O21" s="249"/>
      <c r="P21" s="249"/>
      <c r="Q21" s="249"/>
      <c r="R21" s="249"/>
      <c r="T21" s="1836"/>
      <c r="U21" s="249"/>
      <c r="V21" s="249"/>
      <c r="W21" s="249"/>
      <c r="X21" s="249"/>
      <c r="Y21" s="249"/>
    </row>
    <row r="22" spans="1:25" s="41" customFormat="1">
      <c r="A22" s="234"/>
      <c r="B22" s="1885"/>
      <c r="C22" s="24"/>
      <c r="D22" s="2059"/>
      <c r="E22" s="24"/>
      <c r="F22" s="24" t="s">
        <v>4918</v>
      </c>
      <c r="G22" s="24">
        <v>5515</v>
      </c>
      <c r="H22" s="24" t="s">
        <v>2208</v>
      </c>
      <c r="I22" s="1048" t="s">
        <v>840</v>
      </c>
      <c r="J22" s="24"/>
      <c r="K22" s="24"/>
      <c r="L22" s="461"/>
      <c r="M22" s="249"/>
      <c r="N22" s="249"/>
      <c r="O22" s="249"/>
      <c r="P22" s="249"/>
      <c r="Q22" s="249"/>
      <c r="R22" s="249"/>
      <c r="T22" s="1836"/>
      <c r="U22" s="249"/>
      <c r="V22" s="249"/>
      <c r="W22" s="249"/>
      <c r="X22" s="249"/>
      <c r="Y22" s="249"/>
    </row>
    <row r="23" spans="1:25" s="41" customFormat="1">
      <c r="A23" s="234"/>
      <c r="B23" s="1885"/>
      <c r="C23" s="24"/>
      <c r="D23" s="2059"/>
      <c r="E23" s="24"/>
      <c r="F23" s="24" t="s">
        <v>5000</v>
      </c>
      <c r="G23" s="24">
        <v>5419</v>
      </c>
      <c r="H23" s="24" t="s">
        <v>2208</v>
      </c>
      <c r="I23" s="1048" t="s">
        <v>840</v>
      </c>
      <c r="J23" s="24"/>
      <c r="K23" s="24"/>
      <c r="L23" s="461"/>
      <c r="M23" s="249"/>
      <c r="N23" s="249"/>
      <c r="O23" s="249"/>
      <c r="P23" s="249"/>
      <c r="Q23" s="249"/>
      <c r="R23" s="249"/>
      <c r="T23" s="1836"/>
      <c r="U23" s="249"/>
      <c r="V23" s="249"/>
      <c r="W23" s="249"/>
      <c r="X23" s="249"/>
      <c r="Y23" s="249"/>
    </row>
    <row r="24" spans="1:25" s="41" customFormat="1">
      <c r="A24" s="234"/>
      <c r="B24" s="1885"/>
      <c r="C24" s="24"/>
      <c r="D24" s="2059"/>
      <c r="E24" s="24"/>
      <c r="F24" s="24" t="s">
        <v>5001</v>
      </c>
      <c r="G24" s="24">
        <v>5575</v>
      </c>
      <c r="H24" s="24" t="s">
        <v>2208</v>
      </c>
      <c r="I24" s="1048" t="s">
        <v>840</v>
      </c>
      <c r="J24" s="24"/>
      <c r="K24" s="24"/>
      <c r="L24" s="461"/>
      <c r="M24" s="249"/>
      <c r="N24" s="249"/>
      <c r="O24" s="249"/>
      <c r="P24" s="249"/>
      <c r="Q24" s="249"/>
      <c r="R24" s="249"/>
      <c r="T24" s="1836"/>
      <c r="U24" s="249"/>
      <c r="V24" s="249"/>
      <c r="W24" s="249"/>
      <c r="X24" s="249"/>
      <c r="Y24" s="249"/>
    </row>
    <row r="25" spans="1:25" s="41" customFormat="1">
      <c r="A25" s="234"/>
      <c r="B25" s="1885"/>
      <c r="C25" s="24"/>
      <c r="D25" s="2059"/>
      <c r="E25" s="24"/>
      <c r="F25" s="24" t="s">
        <v>5002</v>
      </c>
      <c r="G25" s="24">
        <v>5833</v>
      </c>
      <c r="H25" s="24" t="s">
        <v>2208</v>
      </c>
      <c r="I25" s="1048" t="s">
        <v>840</v>
      </c>
      <c r="J25" s="24"/>
      <c r="K25" s="24"/>
      <c r="L25" s="461"/>
      <c r="M25" s="249"/>
      <c r="N25" s="249"/>
      <c r="O25" s="249"/>
      <c r="P25" s="249"/>
      <c r="Q25" s="249"/>
      <c r="R25" s="249"/>
      <c r="T25" s="1836"/>
      <c r="U25" s="249"/>
      <c r="V25" s="249"/>
      <c r="W25" s="249"/>
      <c r="X25" s="249"/>
      <c r="Y25" s="249"/>
    </row>
    <row r="26" spans="1:25" s="41" customFormat="1">
      <c r="A26" s="234"/>
      <c r="B26" s="1885"/>
      <c r="C26" s="24"/>
      <c r="D26" s="2059"/>
      <c r="E26" s="24"/>
      <c r="F26" s="24" t="s">
        <v>5003</v>
      </c>
      <c r="G26" s="24">
        <v>5418</v>
      </c>
      <c r="H26" s="24" t="s">
        <v>2208</v>
      </c>
      <c r="I26" s="1048" t="s">
        <v>840</v>
      </c>
      <c r="J26" s="24"/>
      <c r="K26" s="24"/>
      <c r="L26" s="461"/>
      <c r="M26" s="249"/>
      <c r="N26" s="249"/>
      <c r="O26" s="249"/>
      <c r="P26" s="249"/>
      <c r="Q26" s="249"/>
      <c r="R26" s="249"/>
      <c r="T26" s="1836"/>
      <c r="U26" s="249"/>
      <c r="V26" s="249"/>
      <c r="W26" s="249"/>
      <c r="X26" s="249"/>
      <c r="Y26" s="249"/>
    </row>
    <row r="27" spans="1:25" s="41" customFormat="1">
      <c r="A27" s="234"/>
      <c r="B27" s="1885"/>
      <c r="C27" s="24"/>
      <c r="D27" s="2059"/>
      <c r="E27" s="24"/>
      <c r="F27" s="24" t="s">
        <v>5004</v>
      </c>
      <c r="G27" s="24">
        <v>5519</v>
      </c>
      <c r="H27" s="24" t="s">
        <v>2208</v>
      </c>
      <c r="I27" s="1048" t="s">
        <v>840</v>
      </c>
      <c r="J27" s="24"/>
      <c r="K27" s="24"/>
      <c r="L27" s="461"/>
      <c r="M27" s="249"/>
      <c r="N27" s="249"/>
      <c r="O27" s="249"/>
      <c r="P27" s="249"/>
      <c r="Q27" s="249"/>
      <c r="R27" s="249"/>
      <c r="T27" s="1836"/>
      <c r="U27" s="249"/>
      <c r="V27" s="249"/>
      <c r="W27" s="249"/>
      <c r="X27" s="249"/>
      <c r="Y27" s="249"/>
    </row>
    <row r="28" spans="1:25" s="41" customFormat="1">
      <c r="A28" s="234"/>
      <c r="B28" s="1885"/>
      <c r="C28" s="24"/>
      <c r="D28" s="2059"/>
      <c r="E28" s="24"/>
      <c r="F28" s="24" t="s">
        <v>5005</v>
      </c>
      <c r="G28" s="24">
        <v>6050</v>
      </c>
      <c r="H28" s="24" t="s">
        <v>2208</v>
      </c>
      <c r="I28" s="1048">
        <v>6</v>
      </c>
      <c r="J28" s="24"/>
      <c r="K28" s="24"/>
      <c r="L28" s="461"/>
      <c r="M28" s="249"/>
      <c r="N28" s="249"/>
      <c r="O28" s="249"/>
      <c r="P28" s="249"/>
      <c r="Q28" s="249"/>
      <c r="R28" s="249"/>
      <c r="T28" s="1836"/>
      <c r="U28" s="249"/>
      <c r="V28" s="249"/>
      <c r="W28" s="249"/>
      <c r="X28" s="249"/>
      <c r="Y28" s="249"/>
    </row>
    <row r="29" spans="1:25" s="41" customFormat="1">
      <c r="A29" s="234"/>
      <c r="B29" s="1885"/>
      <c r="C29" s="24"/>
      <c r="D29" s="2059"/>
      <c r="E29" s="24"/>
      <c r="F29" s="24"/>
      <c r="G29" s="24"/>
      <c r="H29" s="24"/>
      <c r="I29" s="1048"/>
      <c r="J29" s="24"/>
      <c r="K29" s="24"/>
      <c r="L29" s="461"/>
      <c r="M29" s="249"/>
      <c r="N29" s="249"/>
      <c r="O29" s="249"/>
      <c r="P29" s="249"/>
      <c r="Q29" s="249"/>
      <c r="R29" s="249"/>
      <c r="T29" s="1836"/>
      <c r="U29" s="249"/>
      <c r="V29" s="249"/>
      <c r="W29" s="249"/>
      <c r="X29" s="249"/>
      <c r="Y29" s="249"/>
    </row>
    <row r="30" spans="1:25" s="41" customFormat="1" ht="15">
      <c r="A30" s="2539" t="e">
        <f>SUM(#REF!)</f>
        <v>#REF!</v>
      </c>
      <c r="B30" s="2539"/>
      <c r="C30" s="2539"/>
      <c r="D30" s="2539"/>
      <c r="E30" s="2539"/>
      <c r="F30" s="2539"/>
      <c r="G30" s="2539"/>
      <c r="H30" s="2539"/>
      <c r="I30" s="2539"/>
      <c r="J30" s="2539"/>
      <c r="K30" s="2539"/>
      <c r="L30" s="2539"/>
      <c r="M30" s="249"/>
      <c r="N30" s="249"/>
      <c r="O30" s="249"/>
      <c r="P30" s="249"/>
      <c r="Q30" s="249"/>
      <c r="R30" s="249"/>
      <c r="T30" s="1836"/>
      <c r="U30" s="249"/>
      <c r="V30" s="249"/>
      <c r="W30" s="249"/>
      <c r="X30" s="249"/>
      <c r="Y30" s="249"/>
    </row>
    <row r="31" spans="1:25" s="41" customFormat="1" ht="18.75">
      <c r="A31" s="2564" t="s">
        <v>1225</v>
      </c>
      <c r="B31" s="2567"/>
      <c r="C31" s="2567"/>
      <c r="D31" s="2567"/>
      <c r="E31" s="2567"/>
      <c r="F31" s="2567"/>
      <c r="G31" s="2567"/>
      <c r="H31" s="2567"/>
      <c r="I31" s="2567"/>
      <c r="J31" s="2567"/>
      <c r="K31" s="2567"/>
      <c r="L31" s="2568"/>
      <c r="M31" s="249"/>
      <c r="N31" s="249"/>
      <c r="O31" s="249"/>
      <c r="P31" s="249"/>
      <c r="Q31" s="249"/>
      <c r="R31" s="249"/>
      <c r="T31" s="1836"/>
      <c r="U31" s="249"/>
      <c r="V31" s="249"/>
      <c r="W31" s="249"/>
      <c r="X31" s="249"/>
      <c r="Y31" s="249"/>
    </row>
    <row r="32" spans="1:25" s="16" customFormat="1">
      <c r="A32" s="25" t="s">
        <v>3717</v>
      </c>
      <c r="B32" s="14">
        <v>45876</v>
      </c>
      <c r="C32" s="14">
        <v>45877</v>
      </c>
      <c r="D32" s="166" t="s">
        <v>6</v>
      </c>
      <c r="E32" s="9">
        <v>22208</v>
      </c>
      <c r="F32" s="9" t="s">
        <v>7</v>
      </c>
      <c r="G32" s="9">
        <v>5125</v>
      </c>
      <c r="H32" s="9" t="s">
        <v>38</v>
      </c>
      <c r="I32" s="10">
        <v>15</v>
      </c>
      <c r="J32" s="9"/>
      <c r="K32" s="9"/>
      <c r="L32" s="458"/>
      <c r="S32" s="15"/>
    </row>
    <row r="33" spans="1:19" s="16" customFormat="1">
      <c r="A33" s="25" t="s">
        <v>3855</v>
      </c>
      <c r="B33" s="14">
        <v>45877</v>
      </c>
      <c r="C33" s="14">
        <v>45880</v>
      </c>
      <c r="D33" s="166" t="s">
        <v>6</v>
      </c>
      <c r="E33" s="9">
        <v>22209</v>
      </c>
      <c r="F33" s="9" t="s">
        <v>1115</v>
      </c>
      <c r="G33" s="9">
        <v>5936</v>
      </c>
      <c r="H33" s="9" t="s">
        <v>58</v>
      </c>
      <c r="I33" s="10">
        <v>5</v>
      </c>
      <c r="J33" s="9"/>
      <c r="K33" s="9"/>
      <c r="L33" s="458"/>
      <c r="S33" s="15"/>
    </row>
    <row r="34" spans="1:19" s="16" customFormat="1">
      <c r="A34" s="25" t="s">
        <v>2162</v>
      </c>
      <c r="B34" s="14">
        <v>45877</v>
      </c>
      <c r="C34" s="14">
        <v>45880</v>
      </c>
      <c r="D34" s="166" t="s">
        <v>6</v>
      </c>
      <c r="E34" s="9">
        <v>22226</v>
      </c>
      <c r="F34" s="9" t="s">
        <v>1221</v>
      </c>
      <c r="G34" s="9">
        <v>4219</v>
      </c>
      <c r="H34" s="9" t="s">
        <v>530</v>
      </c>
      <c r="I34" s="10" t="s">
        <v>849</v>
      </c>
      <c r="J34" s="9"/>
      <c r="K34" s="9"/>
      <c r="L34" s="458"/>
      <c r="S34" s="15"/>
    </row>
    <row r="35" spans="1:19" s="16" customFormat="1">
      <c r="A35" s="25"/>
      <c r="B35" s="14"/>
      <c r="C35" s="9"/>
      <c r="D35" s="166" t="s">
        <v>6</v>
      </c>
      <c r="E35" s="9"/>
      <c r="F35" s="9" t="s">
        <v>1221</v>
      </c>
      <c r="G35" s="9">
        <v>4055</v>
      </c>
      <c r="H35" s="9" t="s">
        <v>65</v>
      </c>
      <c r="I35" s="10" t="s">
        <v>982</v>
      </c>
      <c r="J35" s="9"/>
      <c r="K35" s="9"/>
      <c r="L35" s="458"/>
      <c r="S35" s="15"/>
    </row>
    <row r="36" spans="1:19" s="16" customFormat="1">
      <c r="A36" s="25" t="s">
        <v>4538</v>
      </c>
      <c r="B36" s="14">
        <v>45880</v>
      </c>
      <c r="C36" s="14">
        <v>45880</v>
      </c>
      <c r="D36" s="166" t="s">
        <v>6</v>
      </c>
      <c r="E36" s="9">
        <v>22205</v>
      </c>
      <c r="F36" s="9" t="s">
        <v>7</v>
      </c>
      <c r="G36" s="9">
        <v>6010</v>
      </c>
      <c r="H36" s="9" t="s">
        <v>4220</v>
      </c>
      <c r="I36" s="10">
        <v>1</v>
      </c>
      <c r="J36" s="9"/>
      <c r="K36" s="9"/>
      <c r="L36" s="458"/>
      <c r="S36" s="15"/>
    </row>
    <row r="37" spans="1:19" s="16" customFormat="1">
      <c r="A37" s="25" t="s">
        <v>4538</v>
      </c>
      <c r="B37" s="14">
        <v>45882</v>
      </c>
      <c r="C37" s="14">
        <v>45880</v>
      </c>
      <c r="D37" s="166" t="s">
        <v>6</v>
      </c>
      <c r="E37" s="9">
        <v>22234</v>
      </c>
      <c r="F37" s="9" t="s">
        <v>74</v>
      </c>
      <c r="G37" s="9">
        <v>5361</v>
      </c>
      <c r="H37" s="9" t="s">
        <v>4220</v>
      </c>
      <c r="I37" s="10">
        <v>10</v>
      </c>
      <c r="J37" s="9"/>
      <c r="K37" s="9"/>
      <c r="L37" s="458"/>
      <c r="S37" s="15"/>
    </row>
    <row r="38" spans="1:19" s="16" customFormat="1">
      <c r="A38" s="25" t="s">
        <v>4538</v>
      </c>
      <c r="B38" s="14">
        <v>45883</v>
      </c>
      <c r="C38" s="14">
        <v>45880</v>
      </c>
      <c r="D38" s="166" t="s">
        <v>6</v>
      </c>
      <c r="E38" s="9">
        <v>22253</v>
      </c>
      <c r="F38" s="9" t="s">
        <v>74</v>
      </c>
      <c r="G38" s="9">
        <v>5361</v>
      </c>
      <c r="H38" s="9" t="s">
        <v>4220</v>
      </c>
      <c r="I38" s="10">
        <v>10</v>
      </c>
      <c r="J38" s="9"/>
      <c r="K38" s="9"/>
      <c r="L38" s="458"/>
      <c r="S38" s="15"/>
    </row>
    <row r="39" spans="1:19" s="16" customFormat="1">
      <c r="A39" s="25" t="s">
        <v>1227</v>
      </c>
      <c r="B39" s="14">
        <v>45880</v>
      </c>
      <c r="C39" s="14">
        <v>45880</v>
      </c>
      <c r="D39" s="166" t="s">
        <v>6</v>
      </c>
      <c r="E39" s="9">
        <v>22212</v>
      </c>
      <c r="F39" s="9" t="s">
        <v>1115</v>
      </c>
      <c r="G39" s="9">
        <v>1271</v>
      </c>
      <c r="H39" s="9" t="s">
        <v>25</v>
      </c>
      <c r="I39" s="10" t="s">
        <v>997</v>
      </c>
      <c r="J39" s="9"/>
      <c r="K39" s="9"/>
      <c r="L39" s="458"/>
      <c r="S39" s="15"/>
    </row>
    <row r="40" spans="1:19" s="16" customFormat="1">
      <c r="A40" s="25" t="s">
        <v>1744</v>
      </c>
      <c r="B40" s="14">
        <v>45880</v>
      </c>
      <c r="C40" s="14">
        <v>45880</v>
      </c>
      <c r="D40" s="166" t="s">
        <v>6</v>
      </c>
      <c r="E40" s="9">
        <v>22215</v>
      </c>
      <c r="F40" s="9" t="s">
        <v>1221</v>
      </c>
      <c r="G40" s="9">
        <v>3870</v>
      </c>
      <c r="H40" s="9" t="s">
        <v>1745</v>
      </c>
      <c r="I40" s="10">
        <v>5</v>
      </c>
      <c r="J40" s="9"/>
      <c r="K40" s="9"/>
      <c r="L40" s="458"/>
      <c r="S40" s="15"/>
    </row>
    <row r="41" spans="1:19" s="16" customFormat="1">
      <c r="A41" s="25" t="s">
        <v>4665</v>
      </c>
      <c r="B41" s="14">
        <v>45880</v>
      </c>
      <c r="C41" s="9"/>
      <c r="D41" s="166"/>
      <c r="E41" s="9">
        <v>22265</v>
      </c>
      <c r="F41" s="9" t="s">
        <v>7</v>
      </c>
      <c r="G41" s="9">
        <v>6024</v>
      </c>
      <c r="H41" s="9" t="s">
        <v>4976</v>
      </c>
      <c r="I41" s="10">
        <v>20</v>
      </c>
      <c r="J41" s="9" t="s">
        <v>1189</v>
      </c>
      <c r="K41" s="9"/>
      <c r="L41" s="458"/>
      <c r="S41" s="15"/>
    </row>
    <row r="42" spans="1:19" s="16" customFormat="1">
      <c r="A42" s="25" t="s">
        <v>4810</v>
      </c>
      <c r="B42" s="14">
        <v>45881</v>
      </c>
      <c r="C42" s="14">
        <v>45887</v>
      </c>
      <c r="D42" s="166" t="s">
        <v>6</v>
      </c>
      <c r="E42" s="9">
        <v>22228</v>
      </c>
      <c r="F42" s="9" t="s">
        <v>1574</v>
      </c>
      <c r="G42" s="9">
        <v>5180</v>
      </c>
      <c r="H42" s="9" t="s">
        <v>3976</v>
      </c>
      <c r="I42" s="10">
        <v>16</v>
      </c>
      <c r="J42" s="9" t="s">
        <v>8</v>
      </c>
      <c r="K42" s="9"/>
      <c r="L42" s="458"/>
      <c r="S42" s="15"/>
    </row>
    <row r="43" spans="1:19" s="16" customFormat="1">
      <c r="A43" s="25" t="s">
        <v>4975</v>
      </c>
      <c r="B43" s="14">
        <v>45875</v>
      </c>
      <c r="C43" s="14">
        <v>45876</v>
      </c>
      <c r="D43" s="166" t="s">
        <v>6</v>
      </c>
      <c r="E43" s="9">
        <v>22255</v>
      </c>
      <c r="F43" s="9" t="s">
        <v>1221</v>
      </c>
      <c r="G43" s="9">
        <v>6023</v>
      </c>
      <c r="H43" s="9" t="s">
        <v>528</v>
      </c>
      <c r="I43" s="10">
        <v>50</v>
      </c>
      <c r="J43" s="9"/>
      <c r="K43" s="9"/>
      <c r="L43" s="458"/>
      <c r="S43" s="15"/>
    </row>
    <row r="44" spans="1:19" s="16" customFormat="1">
      <c r="A44" s="25" t="s">
        <v>2340</v>
      </c>
      <c r="B44" s="14">
        <v>45887</v>
      </c>
      <c r="C44" s="14">
        <v>45887</v>
      </c>
      <c r="D44" s="166" t="s">
        <v>6</v>
      </c>
      <c r="E44" s="9">
        <v>22282</v>
      </c>
      <c r="F44" s="9" t="s">
        <v>81</v>
      </c>
      <c r="G44" s="9">
        <v>5091</v>
      </c>
      <c r="H44" s="9" t="s">
        <v>19</v>
      </c>
      <c r="I44" s="10">
        <v>2</v>
      </c>
      <c r="J44" s="9"/>
      <c r="K44" s="9"/>
      <c r="L44" s="458"/>
      <c r="S44" s="15"/>
    </row>
    <row r="45" spans="1:19" s="16" customFormat="1">
      <c r="A45" s="25" t="s">
        <v>3585</v>
      </c>
      <c r="B45" s="14">
        <v>45887</v>
      </c>
      <c r="C45" s="14">
        <v>45887</v>
      </c>
      <c r="D45" s="166" t="s">
        <v>6</v>
      </c>
      <c r="E45" s="9">
        <v>22286</v>
      </c>
      <c r="F45" s="9" t="s">
        <v>1115</v>
      </c>
      <c r="G45" s="9">
        <v>4509</v>
      </c>
      <c r="H45" s="9" t="s">
        <v>2705</v>
      </c>
      <c r="I45" s="10">
        <v>6</v>
      </c>
      <c r="J45" s="9"/>
      <c r="K45" s="9"/>
      <c r="L45" s="458"/>
      <c r="S45" s="15"/>
    </row>
    <row r="46" spans="1:19" s="16" customFormat="1">
      <c r="A46" s="25" t="s">
        <v>4977</v>
      </c>
      <c r="B46" s="14">
        <v>45888</v>
      </c>
      <c r="C46" s="14">
        <v>45887</v>
      </c>
      <c r="D46" s="166" t="s">
        <v>6</v>
      </c>
      <c r="E46" s="9">
        <v>22290</v>
      </c>
      <c r="F46" s="9" t="s">
        <v>1221</v>
      </c>
      <c r="G46" s="9">
        <v>4870</v>
      </c>
      <c r="H46" s="9" t="s">
        <v>3322</v>
      </c>
      <c r="I46" s="10">
        <v>30</v>
      </c>
      <c r="J46" s="9"/>
      <c r="K46" s="9"/>
      <c r="L46" s="458"/>
      <c r="S46" s="15"/>
    </row>
    <row r="47" spans="1:19" s="16" customFormat="1">
      <c r="A47" s="25" t="s">
        <v>2824</v>
      </c>
      <c r="B47" s="14">
        <v>45889</v>
      </c>
      <c r="C47" s="14">
        <v>45890</v>
      </c>
      <c r="D47" s="166" t="s">
        <v>6</v>
      </c>
      <c r="E47" s="9">
        <v>22306</v>
      </c>
      <c r="F47" s="9" t="s">
        <v>1115</v>
      </c>
      <c r="G47" s="9">
        <v>2450</v>
      </c>
      <c r="H47" s="9" t="s">
        <v>61</v>
      </c>
      <c r="I47" s="10">
        <v>6</v>
      </c>
      <c r="J47" s="9"/>
      <c r="K47" s="9"/>
      <c r="L47" s="458"/>
      <c r="S47" s="15"/>
    </row>
    <row r="48" spans="1:19" s="16" customFormat="1">
      <c r="A48" s="25" t="s">
        <v>4318</v>
      </c>
      <c r="B48" s="14"/>
      <c r="C48" s="9"/>
      <c r="D48" s="166" t="s">
        <v>6</v>
      </c>
      <c r="E48" s="9"/>
      <c r="F48" s="9"/>
      <c r="G48" s="9"/>
      <c r="H48" s="9" t="s">
        <v>603</v>
      </c>
      <c r="I48" s="10">
        <v>15</v>
      </c>
      <c r="J48" s="9"/>
      <c r="K48" s="9"/>
      <c r="L48" s="458"/>
      <c r="S48" s="15"/>
    </row>
    <row r="49" spans="1:19" s="16" customFormat="1">
      <c r="A49" s="25" t="s">
        <v>3957</v>
      </c>
      <c r="B49" s="14">
        <v>45891</v>
      </c>
      <c r="C49" s="14">
        <v>45895</v>
      </c>
      <c r="D49" s="166" t="s">
        <v>6</v>
      </c>
      <c r="E49" s="9">
        <v>22323</v>
      </c>
      <c r="F49" s="9" t="s">
        <v>2351</v>
      </c>
      <c r="G49" s="9">
        <v>5887</v>
      </c>
      <c r="H49" s="9" t="s">
        <v>54</v>
      </c>
      <c r="I49" s="10">
        <v>3</v>
      </c>
      <c r="J49" s="9"/>
      <c r="K49" s="9"/>
      <c r="L49" s="458"/>
      <c r="S49" s="15"/>
    </row>
    <row r="50" spans="1:19" s="16" customFormat="1">
      <c r="A50" s="1778" t="s">
        <v>845</v>
      </c>
      <c r="B50" s="2116">
        <v>45896</v>
      </c>
      <c r="C50" s="106"/>
      <c r="D50" s="392"/>
      <c r="E50" s="106">
        <v>22356</v>
      </c>
      <c r="F50" s="106" t="s">
        <v>7</v>
      </c>
      <c r="G50" s="106">
        <v>1491</v>
      </c>
      <c r="H50" s="106" t="s">
        <v>678</v>
      </c>
      <c r="I50" s="2113">
        <v>150</v>
      </c>
      <c r="J50" s="106"/>
      <c r="K50" s="24"/>
      <c r="L50" s="461"/>
      <c r="S50" s="15"/>
    </row>
    <row r="51" spans="1:19" s="16" customFormat="1">
      <c r="A51" s="1778" t="s">
        <v>1663</v>
      </c>
      <c r="B51" s="2116">
        <v>45896</v>
      </c>
      <c r="C51" s="106"/>
      <c r="D51" s="392"/>
      <c r="E51" s="106">
        <v>22357</v>
      </c>
      <c r="F51" s="106" t="s">
        <v>1115</v>
      </c>
      <c r="G51" s="106">
        <v>1018</v>
      </c>
      <c r="H51" s="106" t="s">
        <v>204</v>
      </c>
      <c r="I51" s="2113">
        <v>15</v>
      </c>
      <c r="J51" s="106"/>
      <c r="K51" s="24"/>
      <c r="L51" s="461"/>
      <c r="S51" s="15"/>
    </row>
    <row r="52" spans="1:19" s="16" customFormat="1">
      <c r="A52" s="1778" t="s">
        <v>3957</v>
      </c>
      <c r="B52" s="2116">
        <v>45905</v>
      </c>
      <c r="C52" s="106"/>
      <c r="D52" s="392"/>
      <c r="E52" s="106">
        <v>22460</v>
      </c>
      <c r="F52" s="106" t="s">
        <v>2351</v>
      </c>
      <c r="G52" s="106">
        <v>5887</v>
      </c>
      <c r="H52" s="106" t="s">
        <v>54</v>
      </c>
      <c r="I52" s="2113">
        <v>3</v>
      </c>
      <c r="J52" s="106" t="s">
        <v>1246</v>
      </c>
      <c r="K52" s="24"/>
      <c r="L52" s="461"/>
      <c r="S52" s="15"/>
    </row>
    <row r="53" spans="1:19" s="16" customFormat="1">
      <c r="A53" s="1778" t="s">
        <v>3957</v>
      </c>
      <c r="B53" s="2116">
        <v>45905</v>
      </c>
      <c r="C53" s="106"/>
      <c r="D53" s="392"/>
      <c r="E53" s="106">
        <v>22388</v>
      </c>
      <c r="F53" s="106" t="s">
        <v>2351</v>
      </c>
      <c r="G53" s="106">
        <v>5887</v>
      </c>
      <c r="H53" s="106" t="s">
        <v>54</v>
      </c>
      <c r="I53" s="2113">
        <v>3</v>
      </c>
      <c r="J53" s="106" t="s">
        <v>1246</v>
      </c>
      <c r="K53" s="24"/>
      <c r="L53" s="461"/>
      <c r="S53" s="15"/>
    </row>
    <row r="54" spans="1:19" s="16" customFormat="1">
      <c r="A54" s="1778" t="s">
        <v>4897</v>
      </c>
      <c r="B54" s="2116">
        <v>45903</v>
      </c>
      <c r="C54" s="106"/>
      <c r="D54" s="392"/>
      <c r="E54" s="106">
        <v>22420</v>
      </c>
      <c r="F54" s="106" t="s">
        <v>40</v>
      </c>
      <c r="G54" s="106">
        <v>6042</v>
      </c>
      <c r="H54" s="106" t="s">
        <v>22</v>
      </c>
      <c r="I54" s="2113">
        <v>193</v>
      </c>
      <c r="J54" s="106"/>
      <c r="K54" s="24"/>
      <c r="L54" s="461"/>
      <c r="S54" s="15"/>
    </row>
    <row r="55" spans="1:19" s="16" customFormat="1">
      <c r="A55" s="25" t="s">
        <v>4086</v>
      </c>
      <c r="B55" s="14">
        <v>45903</v>
      </c>
      <c r="C55" s="14">
        <v>45897</v>
      </c>
      <c r="D55" s="166" t="s">
        <v>6</v>
      </c>
      <c r="E55" s="9">
        <v>22422</v>
      </c>
      <c r="F55" s="9" t="s">
        <v>1574</v>
      </c>
      <c r="G55" s="9">
        <v>5180</v>
      </c>
      <c r="H55" s="9" t="s">
        <v>3976</v>
      </c>
      <c r="I55" s="10">
        <v>20</v>
      </c>
      <c r="J55" s="9"/>
      <c r="K55" s="9"/>
      <c r="L55" s="458"/>
      <c r="S55" s="15"/>
    </row>
    <row r="56" spans="1:19" s="6" customFormat="1">
      <c r="A56" s="596" t="s">
        <v>92</v>
      </c>
      <c r="B56" s="1774">
        <v>45901</v>
      </c>
      <c r="C56" s="597"/>
      <c r="D56" s="2087"/>
      <c r="E56" s="597">
        <v>21431</v>
      </c>
      <c r="F56" s="597" t="s">
        <v>1115</v>
      </c>
      <c r="G56" s="597">
        <v>2697</v>
      </c>
      <c r="H56" s="597" t="s">
        <v>147</v>
      </c>
      <c r="I56" s="1775">
        <v>40</v>
      </c>
      <c r="J56" s="597"/>
      <c r="K56" s="597"/>
      <c r="L56" s="599"/>
      <c r="S56"/>
    </row>
    <row r="57" spans="1:19" s="16" customFormat="1">
      <c r="A57" s="1778" t="s">
        <v>3097</v>
      </c>
      <c r="B57" s="2116">
        <v>45905</v>
      </c>
      <c r="C57" s="106"/>
      <c r="D57" s="392"/>
      <c r="E57" s="106">
        <v>22440</v>
      </c>
      <c r="F57" s="106" t="s">
        <v>1221</v>
      </c>
      <c r="G57" s="106">
        <v>4744</v>
      </c>
      <c r="H57" s="106" t="s">
        <v>3127</v>
      </c>
      <c r="I57" s="2113">
        <v>44</v>
      </c>
      <c r="J57" s="106"/>
      <c r="K57" s="24"/>
      <c r="L57" s="461"/>
      <c r="S57" s="15"/>
    </row>
    <row r="58" spans="1:19" s="16" customFormat="1">
      <c r="A58" s="1778" t="s">
        <v>4961</v>
      </c>
      <c r="B58" s="2116">
        <v>45909</v>
      </c>
      <c r="C58" s="106"/>
      <c r="D58" s="392"/>
      <c r="E58" s="106">
        <v>22458</v>
      </c>
      <c r="F58" s="106" t="s">
        <v>7</v>
      </c>
      <c r="G58" s="106">
        <v>6048</v>
      </c>
      <c r="H58" s="106" t="s">
        <v>2981</v>
      </c>
      <c r="I58" s="2113">
        <v>50</v>
      </c>
      <c r="J58" s="106"/>
      <c r="K58" s="24"/>
      <c r="L58" s="461"/>
      <c r="S58" s="15"/>
    </row>
    <row r="59" spans="1:19" s="16" customFormat="1">
      <c r="A59" s="1778"/>
      <c r="B59" s="2116"/>
      <c r="C59" s="106"/>
      <c r="D59" s="392"/>
      <c r="E59" s="106"/>
      <c r="F59" s="106"/>
      <c r="G59" s="106"/>
      <c r="H59" s="106"/>
      <c r="I59" s="2113"/>
      <c r="J59" s="106"/>
      <c r="K59" s="24"/>
      <c r="L59" s="461"/>
      <c r="S59" s="15"/>
    </row>
    <row r="60" spans="1:19" s="16" customFormat="1">
      <c r="A60" s="1778"/>
      <c r="B60" s="2116"/>
      <c r="C60" s="106"/>
      <c r="D60" s="392"/>
      <c r="E60" s="106"/>
      <c r="F60" s="106"/>
      <c r="G60" s="106"/>
      <c r="H60" s="106"/>
      <c r="I60" s="2113"/>
      <c r="J60" s="106"/>
      <c r="K60" s="24"/>
      <c r="L60" s="461"/>
      <c r="S60" s="15"/>
    </row>
    <row r="61" spans="1:19" s="16" customFormat="1">
      <c r="A61" s="1778"/>
      <c r="B61" s="2116"/>
      <c r="C61" s="106"/>
      <c r="D61" s="392"/>
      <c r="E61" s="106"/>
      <c r="F61" s="106"/>
      <c r="G61" s="106"/>
      <c r="H61" s="106"/>
      <c r="I61" s="2113"/>
      <c r="J61" s="106"/>
      <c r="K61" s="24"/>
      <c r="L61" s="461"/>
      <c r="S61" s="15"/>
    </row>
    <row r="62" spans="1:19" s="6" customFormat="1">
      <c r="A62" s="234"/>
      <c r="B62" s="1885"/>
      <c r="C62" s="24"/>
      <c r="D62" s="2059"/>
      <c r="E62" s="24"/>
      <c r="F62" s="24"/>
      <c r="G62" s="24"/>
      <c r="H62" s="24"/>
      <c r="I62" s="1048"/>
      <c r="J62" s="24"/>
      <c r="K62" s="24"/>
      <c r="L62" s="461"/>
      <c r="S62"/>
    </row>
    <row r="63" spans="1:19" s="6" customFormat="1" ht="15">
      <c r="A63" s="2464" t="e">
        <f>SUM(#REF!)</f>
        <v>#REF!</v>
      </c>
      <c r="B63" s="2465"/>
      <c r="C63" s="2465"/>
      <c r="D63" s="2465"/>
      <c r="E63" s="2465"/>
      <c r="F63" s="2465"/>
      <c r="G63" s="2465"/>
      <c r="H63" s="2465"/>
      <c r="I63" s="2465"/>
      <c r="J63" s="2465"/>
      <c r="K63" s="2465"/>
      <c r="L63" s="2466"/>
      <c r="S63"/>
    </row>
    <row r="64" spans="1:19" s="6" customFormat="1" ht="18.75">
      <c r="A64" s="2558" t="s">
        <v>4155</v>
      </c>
      <c r="B64" s="2559"/>
      <c r="C64" s="2559"/>
      <c r="D64" s="2559"/>
      <c r="E64" s="2559"/>
      <c r="F64" s="2559"/>
      <c r="G64" s="2559"/>
      <c r="H64" s="2559"/>
      <c r="I64" s="2559"/>
      <c r="J64" s="2559"/>
      <c r="K64" s="2559"/>
      <c r="L64" s="2560"/>
      <c r="S64"/>
    </row>
    <row r="65" spans="1:19" s="1795" customFormat="1">
      <c r="A65" s="25" t="s">
        <v>3717</v>
      </c>
      <c r="B65" s="14">
        <v>45876</v>
      </c>
      <c r="C65" s="14">
        <v>45877</v>
      </c>
      <c r="D65" s="166" t="s">
        <v>6</v>
      </c>
      <c r="E65" s="9">
        <v>22208</v>
      </c>
      <c r="F65" s="9" t="s">
        <v>7</v>
      </c>
      <c r="G65" s="9">
        <v>5041</v>
      </c>
      <c r="H65" s="9" t="s">
        <v>17</v>
      </c>
      <c r="I65" s="10">
        <v>15</v>
      </c>
      <c r="J65" s="9"/>
      <c r="K65" s="9"/>
      <c r="L65" s="458"/>
      <c r="S65" s="2115"/>
    </row>
    <row r="66" spans="1:19" s="1795" customFormat="1">
      <c r="A66" s="25" t="s">
        <v>1303</v>
      </c>
      <c r="B66" s="14">
        <v>45880</v>
      </c>
      <c r="C66" s="14">
        <v>45880</v>
      </c>
      <c r="D66" s="166" t="s">
        <v>6</v>
      </c>
      <c r="E66" s="9">
        <v>22211</v>
      </c>
      <c r="F66" s="9" t="s">
        <v>1221</v>
      </c>
      <c r="G66" s="9">
        <v>3630</v>
      </c>
      <c r="H66" s="9" t="s">
        <v>1465</v>
      </c>
      <c r="I66" s="10">
        <v>10</v>
      </c>
      <c r="J66" s="9" t="s">
        <v>991</v>
      </c>
      <c r="K66" s="9"/>
      <c r="L66" s="458"/>
      <c r="S66" s="2115"/>
    </row>
    <row r="67" spans="1:19" s="1795" customFormat="1">
      <c r="A67" s="25"/>
      <c r="B67" s="14"/>
      <c r="C67" s="14">
        <v>45880</v>
      </c>
      <c r="D67" s="166" t="s">
        <v>6</v>
      </c>
      <c r="E67" s="9"/>
      <c r="F67" s="9" t="s">
        <v>1574</v>
      </c>
      <c r="G67" s="9">
        <v>3626</v>
      </c>
      <c r="H67" s="9" t="s">
        <v>1441</v>
      </c>
      <c r="I67" s="10">
        <v>50</v>
      </c>
      <c r="J67" s="9"/>
      <c r="K67" s="9"/>
      <c r="L67" s="458"/>
      <c r="S67" s="2115"/>
    </row>
    <row r="68" spans="1:19" s="1795" customFormat="1">
      <c r="A68" s="25"/>
      <c r="B68" s="14"/>
      <c r="C68" s="14">
        <v>45880</v>
      </c>
      <c r="D68" s="166" t="s">
        <v>6</v>
      </c>
      <c r="E68" s="9"/>
      <c r="F68" s="9" t="s">
        <v>2351</v>
      </c>
      <c r="G68" s="9">
        <v>3623</v>
      </c>
      <c r="H68" s="9" t="s">
        <v>47</v>
      </c>
      <c r="I68" s="10">
        <v>50</v>
      </c>
      <c r="J68" s="9"/>
      <c r="K68" s="9"/>
      <c r="L68" s="458"/>
      <c r="S68" s="2115"/>
    </row>
    <row r="69" spans="1:19" s="1795" customFormat="1">
      <c r="A69" s="25" t="s">
        <v>3001</v>
      </c>
      <c r="B69" s="14">
        <v>45880</v>
      </c>
      <c r="C69" s="14">
        <v>45887</v>
      </c>
      <c r="D69" s="166" t="s">
        <v>6</v>
      </c>
      <c r="E69" s="9">
        <v>22232</v>
      </c>
      <c r="F69" s="9" t="s">
        <v>1115</v>
      </c>
      <c r="G69" s="9">
        <v>4666</v>
      </c>
      <c r="H69" s="9" t="s">
        <v>2545</v>
      </c>
      <c r="I69" s="10">
        <v>200</v>
      </c>
      <c r="J69" s="9"/>
      <c r="K69" s="9"/>
      <c r="L69" s="458"/>
      <c r="S69" s="2115"/>
    </row>
    <row r="70" spans="1:19" s="1795" customFormat="1">
      <c r="A70" s="25" t="s">
        <v>2488</v>
      </c>
      <c r="B70" s="14">
        <v>45880</v>
      </c>
      <c r="C70" s="14">
        <v>45880</v>
      </c>
      <c r="D70" s="166" t="s">
        <v>6</v>
      </c>
      <c r="E70" s="9">
        <v>22247</v>
      </c>
      <c r="F70" s="9" t="s">
        <v>1115</v>
      </c>
      <c r="G70" s="9">
        <v>6021</v>
      </c>
      <c r="H70" s="9" t="s">
        <v>57</v>
      </c>
      <c r="I70" s="10">
        <v>15</v>
      </c>
      <c r="J70" s="9"/>
      <c r="K70" s="9"/>
      <c r="L70" s="458"/>
      <c r="S70" s="2115"/>
    </row>
    <row r="71" spans="1:19" s="1795" customFormat="1">
      <c r="A71" s="25" t="s">
        <v>3364</v>
      </c>
      <c r="B71" s="14">
        <v>45880</v>
      </c>
      <c r="C71" s="14">
        <v>45876</v>
      </c>
      <c r="D71" s="166" t="s">
        <v>6</v>
      </c>
      <c r="E71" s="9">
        <v>22213</v>
      </c>
      <c r="F71" s="9" t="s">
        <v>1115</v>
      </c>
      <c r="G71" s="9">
        <v>838</v>
      </c>
      <c r="H71" s="9" t="s">
        <v>5</v>
      </c>
      <c r="I71" s="10">
        <v>10</v>
      </c>
      <c r="J71" s="9"/>
      <c r="K71" s="9"/>
      <c r="L71" s="458"/>
      <c r="S71" s="2115"/>
    </row>
    <row r="72" spans="1:19" s="1795" customFormat="1">
      <c r="A72" s="25" t="s">
        <v>2725</v>
      </c>
      <c r="B72" s="14">
        <v>45877</v>
      </c>
      <c r="C72" s="14">
        <v>45877</v>
      </c>
      <c r="D72" s="166" t="s">
        <v>6</v>
      </c>
      <c r="E72" s="9">
        <v>22217</v>
      </c>
      <c r="F72" s="9" t="s">
        <v>1221</v>
      </c>
      <c r="G72" s="9">
        <v>4517</v>
      </c>
      <c r="H72" s="9" t="s">
        <v>47</v>
      </c>
      <c r="I72" s="10" t="s">
        <v>4971</v>
      </c>
      <c r="J72" s="9"/>
      <c r="K72" s="9"/>
      <c r="L72" s="458"/>
      <c r="S72" s="2115"/>
    </row>
    <row r="73" spans="1:19" s="6" customFormat="1">
      <c r="A73" s="25" t="s">
        <v>2488</v>
      </c>
      <c r="B73" s="14">
        <v>45879</v>
      </c>
      <c r="C73" s="14">
        <v>45887</v>
      </c>
      <c r="D73" s="166" t="s">
        <v>6</v>
      </c>
      <c r="E73" s="9">
        <v>21875</v>
      </c>
      <c r="F73" s="9" t="s">
        <v>1221</v>
      </c>
      <c r="G73" s="9">
        <v>5402</v>
      </c>
      <c r="H73" s="9" t="s">
        <v>47</v>
      </c>
      <c r="I73" s="10">
        <v>150</v>
      </c>
      <c r="J73" s="9"/>
      <c r="K73" s="9"/>
      <c r="L73" s="458"/>
      <c r="S73"/>
    </row>
    <row r="74" spans="1:19" s="1795" customFormat="1">
      <c r="A74" s="25" t="s">
        <v>472</v>
      </c>
      <c r="B74" s="14">
        <v>45881</v>
      </c>
      <c r="C74" s="14">
        <v>45887</v>
      </c>
      <c r="D74" s="166" t="s">
        <v>6</v>
      </c>
      <c r="E74" s="9">
        <v>22223</v>
      </c>
      <c r="F74" s="9" t="s">
        <v>1115</v>
      </c>
      <c r="G74" s="9">
        <v>3152</v>
      </c>
      <c r="H74" s="9" t="s">
        <v>729</v>
      </c>
      <c r="I74" s="10">
        <v>30</v>
      </c>
      <c r="J74" s="9"/>
      <c r="K74" s="9"/>
      <c r="L74" s="458"/>
      <c r="S74" s="2115"/>
    </row>
    <row r="75" spans="1:19" s="1795" customFormat="1">
      <c r="A75" s="25"/>
      <c r="B75" s="14"/>
      <c r="C75" s="9"/>
      <c r="D75" s="166" t="s">
        <v>6</v>
      </c>
      <c r="E75" s="9"/>
      <c r="F75" s="9" t="s">
        <v>1221</v>
      </c>
      <c r="G75" s="9">
        <v>4268</v>
      </c>
      <c r="H75" s="9" t="s">
        <v>29</v>
      </c>
      <c r="I75" s="10">
        <v>50</v>
      </c>
      <c r="J75" s="9"/>
      <c r="K75" s="9"/>
      <c r="L75" s="458"/>
      <c r="S75" s="2115"/>
    </row>
    <row r="76" spans="1:19" s="1795" customFormat="1">
      <c r="A76" s="25"/>
      <c r="B76" s="14"/>
      <c r="C76" s="9"/>
      <c r="D76" s="166" t="s">
        <v>6</v>
      </c>
      <c r="E76" s="9"/>
      <c r="F76" s="9" t="s">
        <v>3010</v>
      </c>
      <c r="G76" s="9">
        <v>2807</v>
      </c>
      <c r="H76" s="9" t="s">
        <v>79</v>
      </c>
      <c r="I76" s="10">
        <v>30</v>
      </c>
      <c r="J76" s="9"/>
      <c r="K76" s="9"/>
      <c r="L76" s="458"/>
      <c r="S76" s="2115"/>
    </row>
    <row r="77" spans="1:19" s="1795" customFormat="1">
      <c r="A77" s="25" t="s">
        <v>4950</v>
      </c>
      <c r="B77" s="14">
        <v>45881</v>
      </c>
      <c r="C77" s="14">
        <v>45890</v>
      </c>
      <c r="D77" s="166" t="s">
        <v>6</v>
      </c>
      <c r="E77" s="9">
        <v>22272</v>
      </c>
      <c r="F77" s="9" t="s">
        <v>1115</v>
      </c>
      <c r="G77" s="9">
        <v>5980</v>
      </c>
      <c r="H77" s="9" t="s">
        <v>244</v>
      </c>
      <c r="I77" s="10">
        <v>51</v>
      </c>
      <c r="J77" s="9" t="s">
        <v>4979</v>
      </c>
      <c r="K77" s="9"/>
      <c r="L77" s="458"/>
      <c r="S77" s="2115"/>
    </row>
    <row r="78" spans="1:19" s="1795" customFormat="1">
      <c r="A78" s="25" t="s">
        <v>529</v>
      </c>
      <c r="B78" s="14">
        <v>45882</v>
      </c>
      <c r="C78" s="14">
        <v>45887</v>
      </c>
      <c r="D78" s="166" t="s">
        <v>6</v>
      </c>
      <c r="E78" s="9">
        <v>22236</v>
      </c>
      <c r="F78" s="9" t="s">
        <v>1115</v>
      </c>
      <c r="G78" s="9">
        <v>818</v>
      </c>
      <c r="H78" s="9" t="s">
        <v>31</v>
      </c>
      <c r="I78" s="10">
        <v>100</v>
      </c>
      <c r="J78" s="9"/>
      <c r="K78" s="9"/>
      <c r="L78" s="458"/>
      <c r="S78" s="2115"/>
    </row>
    <row r="79" spans="1:19" s="1795" customFormat="1">
      <c r="A79" s="25" t="s">
        <v>4948</v>
      </c>
      <c r="B79" s="14">
        <v>45874</v>
      </c>
      <c r="C79" s="14">
        <v>45876</v>
      </c>
      <c r="D79" s="166" t="s">
        <v>6</v>
      </c>
      <c r="E79" s="9">
        <v>22242</v>
      </c>
      <c r="F79" s="9" t="s">
        <v>131</v>
      </c>
      <c r="G79" s="9">
        <v>6014</v>
      </c>
      <c r="H79" s="9" t="s">
        <v>22</v>
      </c>
      <c r="I79" s="10" t="s">
        <v>984</v>
      </c>
      <c r="J79" s="9"/>
      <c r="K79" s="9"/>
      <c r="L79" s="458"/>
      <c r="S79" s="2115"/>
    </row>
    <row r="80" spans="1:19" s="1795" customFormat="1">
      <c r="A80" s="25" t="s">
        <v>86</v>
      </c>
      <c r="B80" s="14">
        <v>45881</v>
      </c>
      <c r="C80" s="14">
        <v>45880</v>
      </c>
      <c r="D80" s="166" t="s">
        <v>6</v>
      </c>
      <c r="E80" s="9">
        <v>22227</v>
      </c>
      <c r="F80" s="9" t="s">
        <v>1221</v>
      </c>
      <c r="G80" s="9">
        <v>2244</v>
      </c>
      <c r="H80" s="9" t="s">
        <v>17</v>
      </c>
      <c r="I80" s="10" t="s">
        <v>949</v>
      </c>
      <c r="J80" s="9"/>
      <c r="K80" s="9"/>
      <c r="L80" s="458"/>
      <c r="S80" s="2115"/>
    </row>
    <row r="81" spans="1:19" s="1795" customFormat="1">
      <c r="A81" s="25" t="s">
        <v>3364</v>
      </c>
      <c r="B81" s="14">
        <v>45791</v>
      </c>
      <c r="C81" s="14">
        <v>45887</v>
      </c>
      <c r="D81" s="166" t="s">
        <v>6</v>
      </c>
      <c r="E81" s="9">
        <v>22251</v>
      </c>
      <c r="F81" s="9" t="s">
        <v>1115</v>
      </c>
      <c r="G81" s="9">
        <v>2069</v>
      </c>
      <c r="H81" s="9" t="s">
        <v>310</v>
      </c>
      <c r="I81" s="10">
        <v>10</v>
      </c>
      <c r="J81" s="9"/>
      <c r="K81" s="9"/>
      <c r="L81" s="458"/>
      <c r="S81" s="2115"/>
    </row>
    <row r="82" spans="1:19" s="1795" customFormat="1">
      <c r="A82" s="25" t="s">
        <v>3364</v>
      </c>
      <c r="B82" s="14">
        <v>45883</v>
      </c>
      <c r="C82" s="14">
        <v>45887</v>
      </c>
      <c r="D82" s="166" t="s">
        <v>6</v>
      </c>
      <c r="E82" s="9">
        <v>22252</v>
      </c>
      <c r="F82" s="9" t="s">
        <v>1115</v>
      </c>
      <c r="G82" s="9">
        <v>838</v>
      </c>
      <c r="H82" s="9" t="s">
        <v>5</v>
      </c>
      <c r="I82" s="10">
        <v>40</v>
      </c>
      <c r="J82" s="9"/>
      <c r="K82" s="9"/>
      <c r="L82" s="458"/>
      <c r="S82" s="2115"/>
    </row>
    <row r="83" spans="1:19" s="1795" customFormat="1">
      <c r="A83" s="25" t="s">
        <v>1362</v>
      </c>
      <c r="B83" s="14">
        <v>45887</v>
      </c>
      <c r="C83" s="14">
        <v>45880</v>
      </c>
      <c r="D83" s="166" t="s">
        <v>6</v>
      </c>
      <c r="E83" s="9">
        <v>22278</v>
      </c>
      <c r="F83" s="9" t="s">
        <v>1221</v>
      </c>
      <c r="G83" s="9">
        <v>3630</v>
      </c>
      <c r="H83" s="9" t="s">
        <v>1465</v>
      </c>
      <c r="I83" s="10">
        <v>10</v>
      </c>
      <c r="J83" s="9" t="s">
        <v>991</v>
      </c>
      <c r="K83" s="9"/>
      <c r="L83" s="458"/>
      <c r="S83" s="2115"/>
    </row>
    <row r="84" spans="1:19" s="1795" customFormat="1">
      <c r="A84" s="25" t="s">
        <v>772</v>
      </c>
      <c r="B84" s="14">
        <v>45883</v>
      </c>
      <c r="C84" s="14">
        <v>45887</v>
      </c>
      <c r="D84" s="166" t="s">
        <v>6</v>
      </c>
      <c r="E84" s="9">
        <v>22254</v>
      </c>
      <c r="F84" s="9" t="s">
        <v>1115</v>
      </c>
      <c r="G84" s="9">
        <v>1468</v>
      </c>
      <c r="H84" s="9" t="s">
        <v>21</v>
      </c>
      <c r="I84" s="10">
        <v>10</v>
      </c>
      <c r="J84" s="9"/>
      <c r="K84" s="9"/>
      <c r="L84" s="458"/>
      <c r="S84" s="2115"/>
    </row>
    <row r="85" spans="1:19" s="1795" customFormat="1">
      <c r="A85" s="25"/>
      <c r="B85" s="14"/>
      <c r="C85" s="9"/>
      <c r="D85" s="166" t="s">
        <v>6</v>
      </c>
      <c r="E85" s="9"/>
      <c r="F85" s="9" t="s">
        <v>1115</v>
      </c>
      <c r="G85" s="9">
        <v>2733</v>
      </c>
      <c r="H85" s="9" t="s">
        <v>21</v>
      </c>
      <c r="I85" s="10">
        <v>10</v>
      </c>
      <c r="J85" s="106" t="s">
        <v>991</v>
      </c>
      <c r="K85" s="106"/>
      <c r="L85" s="2114"/>
      <c r="S85" s="2115"/>
    </row>
    <row r="86" spans="1:19" s="1795" customFormat="1">
      <c r="A86" s="25"/>
      <c r="B86" s="14"/>
      <c r="C86" s="9"/>
      <c r="D86" s="166" t="s">
        <v>6</v>
      </c>
      <c r="E86" s="9"/>
      <c r="F86" s="9" t="s">
        <v>1115</v>
      </c>
      <c r="G86" s="9">
        <v>2422</v>
      </c>
      <c r="H86" s="9" t="s">
        <v>19</v>
      </c>
      <c r="I86" s="10">
        <v>21</v>
      </c>
      <c r="J86" s="106"/>
      <c r="K86" s="106"/>
      <c r="L86" s="2114"/>
      <c r="S86" s="2115"/>
    </row>
    <row r="87" spans="1:19" s="1795" customFormat="1">
      <c r="A87" s="35" t="s">
        <v>3792</v>
      </c>
      <c r="B87" s="2271">
        <v>45883</v>
      </c>
      <c r="C87" s="2271">
        <v>45887</v>
      </c>
      <c r="D87" s="166" t="s">
        <v>6</v>
      </c>
      <c r="E87" s="2272">
        <v>22257</v>
      </c>
      <c r="F87" s="2272" t="s">
        <v>2351</v>
      </c>
      <c r="G87" s="2272">
        <v>5081</v>
      </c>
      <c r="H87" s="2272" t="s">
        <v>3338</v>
      </c>
      <c r="I87" s="2273">
        <v>30</v>
      </c>
      <c r="J87" s="2272"/>
      <c r="K87" s="9"/>
      <c r="L87" s="458"/>
      <c r="S87" s="2115"/>
    </row>
    <row r="88" spans="1:19" s="1795" customFormat="1">
      <c r="A88" s="25" t="s">
        <v>67</v>
      </c>
      <c r="B88" s="14">
        <v>45884</v>
      </c>
      <c r="C88" s="14">
        <v>45887</v>
      </c>
      <c r="D88" s="166" t="s">
        <v>6</v>
      </c>
      <c r="E88" s="9">
        <v>22268</v>
      </c>
      <c r="F88" s="9" t="s">
        <v>1115</v>
      </c>
      <c r="G88" s="9">
        <v>1862</v>
      </c>
      <c r="H88" s="9" t="s">
        <v>20</v>
      </c>
      <c r="I88" s="10">
        <v>10</v>
      </c>
      <c r="J88" s="9"/>
      <c r="K88" s="9"/>
      <c r="L88" s="458"/>
      <c r="S88" s="2115"/>
    </row>
    <row r="89" spans="1:19" s="1795" customFormat="1">
      <c r="A89" s="35" t="s">
        <v>274</v>
      </c>
      <c r="B89" s="2271">
        <v>45884</v>
      </c>
      <c r="C89" s="2271">
        <v>45890</v>
      </c>
      <c r="D89" s="168" t="s">
        <v>6</v>
      </c>
      <c r="E89" s="2272">
        <v>22271</v>
      </c>
      <c r="F89" s="2272" t="s">
        <v>7</v>
      </c>
      <c r="G89" s="2272">
        <v>1483</v>
      </c>
      <c r="H89" s="2272" t="s">
        <v>5</v>
      </c>
      <c r="I89" s="2273">
        <v>20</v>
      </c>
      <c r="J89" s="2272"/>
      <c r="K89" s="2272"/>
      <c r="L89" s="464"/>
      <c r="S89" s="2115"/>
    </row>
    <row r="90" spans="1:19" s="1795" customFormat="1">
      <c r="A90" s="35"/>
      <c r="B90" s="2271"/>
      <c r="C90" s="2272"/>
      <c r="D90" s="168" t="s">
        <v>6</v>
      </c>
      <c r="E90" s="2272"/>
      <c r="F90" s="2272" t="s">
        <v>81</v>
      </c>
      <c r="G90" s="2272">
        <v>5389</v>
      </c>
      <c r="H90" s="2272" t="s">
        <v>826</v>
      </c>
      <c r="I90" s="2273">
        <v>40</v>
      </c>
      <c r="J90" s="2272"/>
      <c r="K90" s="2272"/>
      <c r="L90" s="464"/>
      <c r="S90" s="2115"/>
    </row>
    <row r="91" spans="1:19" s="1795" customFormat="1">
      <c r="A91" s="25" t="s">
        <v>137</v>
      </c>
      <c r="B91" s="14">
        <v>45884</v>
      </c>
      <c r="C91" s="14">
        <v>45890</v>
      </c>
      <c r="D91" s="166" t="s">
        <v>6</v>
      </c>
      <c r="E91" s="9">
        <v>22273</v>
      </c>
      <c r="F91" s="9" t="s">
        <v>1221</v>
      </c>
      <c r="G91" s="9">
        <v>3303</v>
      </c>
      <c r="H91" s="9" t="s">
        <v>9</v>
      </c>
      <c r="I91" s="10">
        <v>300</v>
      </c>
      <c r="J91" s="9"/>
      <c r="K91" s="9"/>
      <c r="L91" s="458"/>
      <c r="S91" s="2115"/>
    </row>
    <row r="92" spans="1:19" s="1795" customFormat="1">
      <c r="A92" s="25"/>
      <c r="B92" s="14"/>
      <c r="C92" s="9"/>
      <c r="D92" s="166" t="s">
        <v>6</v>
      </c>
      <c r="E92" s="9"/>
      <c r="F92" s="9" t="s">
        <v>1221</v>
      </c>
      <c r="G92" s="9">
        <v>3302</v>
      </c>
      <c r="H92" s="9" t="s">
        <v>15</v>
      </c>
      <c r="I92" s="10">
        <v>240</v>
      </c>
      <c r="J92" s="9"/>
      <c r="K92" s="9"/>
      <c r="L92" s="458"/>
      <c r="S92" s="2115"/>
    </row>
    <row r="93" spans="1:19" s="1795" customFormat="1">
      <c r="A93" s="25" t="s">
        <v>2821</v>
      </c>
      <c r="B93" s="14">
        <v>45884</v>
      </c>
      <c r="C93" s="14">
        <v>45887</v>
      </c>
      <c r="D93" s="166" t="s">
        <v>6</v>
      </c>
      <c r="E93" s="9">
        <v>22289</v>
      </c>
      <c r="F93" s="9" t="s">
        <v>1115</v>
      </c>
      <c r="G93" s="9">
        <v>4554</v>
      </c>
      <c r="H93" s="9" t="s">
        <v>36</v>
      </c>
      <c r="I93" s="10">
        <v>10</v>
      </c>
      <c r="J93" s="9"/>
      <c r="K93" s="9"/>
      <c r="L93" s="458"/>
      <c r="S93" s="2115"/>
    </row>
    <row r="94" spans="1:19" s="1795" customFormat="1">
      <c r="A94" s="25" t="s">
        <v>686</v>
      </c>
      <c r="B94" s="14">
        <v>45887</v>
      </c>
      <c r="C94" s="14">
        <v>45887</v>
      </c>
      <c r="D94" s="166" t="s">
        <v>6</v>
      </c>
      <c r="E94" s="9">
        <v>22274</v>
      </c>
      <c r="F94" s="9" t="s">
        <v>81</v>
      </c>
      <c r="G94" s="9">
        <v>6025</v>
      </c>
      <c r="H94" s="9" t="s">
        <v>615</v>
      </c>
      <c r="I94" s="10">
        <v>10</v>
      </c>
      <c r="J94" s="9"/>
      <c r="K94" s="9"/>
      <c r="L94" s="458"/>
      <c r="S94" s="2115"/>
    </row>
    <row r="95" spans="1:19" s="1795" customFormat="1">
      <c r="A95" s="25" t="s">
        <v>2725</v>
      </c>
      <c r="B95" s="14">
        <v>45887</v>
      </c>
      <c r="C95" s="14">
        <v>45890</v>
      </c>
      <c r="D95" s="166" t="s">
        <v>6</v>
      </c>
      <c r="E95" s="9">
        <v>22219</v>
      </c>
      <c r="F95" s="9" t="s">
        <v>1221</v>
      </c>
      <c r="G95" s="9">
        <v>4517</v>
      </c>
      <c r="H95" s="9" t="s">
        <v>47</v>
      </c>
      <c r="I95" s="10" t="s">
        <v>4972</v>
      </c>
      <c r="J95" s="9"/>
      <c r="K95" s="9"/>
      <c r="L95" s="458" t="s">
        <v>4973</v>
      </c>
      <c r="S95" s="2115"/>
    </row>
    <row r="96" spans="1:19" s="1795" customFormat="1">
      <c r="A96" s="25" t="s">
        <v>833</v>
      </c>
      <c r="B96" s="14">
        <v>45887</v>
      </c>
      <c r="C96" s="14">
        <v>45887</v>
      </c>
      <c r="D96" s="166" t="s">
        <v>6</v>
      </c>
      <c r="E96" s="9">
        <v>22275</v>
      </c>
      <c r="F96" s="9" t="s">
        <v>453</v>
      </c>
      <c r="G96" s="9">
        <v>3635</v>
      </c>
      <c r="H96" s="9" t="s">
        <v>75</v>
      </c>
      <c r="I96" s="10">
        <v>25</v>
      </c>
      <c r="J96" s="9"/>
      <c r="K96" s="9"/>
      <c r="L96" s="458"/>
      <c r="S96" s="2115"/>
    </row>
    <row r="97" spans="1:19" s="1795" customFormat="1">
      <c r="A97" s="25"/>
      <c r="B97" s="14"/>
      <c r="C97" s="9"/>
      <c r="D97" s="166" t="s">
        <v>6</v>
      </c>
      <c r="E97" s="9"/>
      <c r="F97" s="9" t="s">
        <v>153</v>
      </c>
      <c r="G97" s="9">
        <v>2040</v>
      </c>
      <c r="H97" s="9" t="s">
        <v>75</v>
      </c>
      <c r="I97" s="10">
        <v>25</v>
      </c>
      <c r="J97" s="9"/>
      <c r="K97" s="9"/>
      <c r="L97" s="458"/>
      <c r="S97" s="2115"/>
    </row>
    <row r="98" spans="1:19" s="1795" customFormat="1">
      <c r="A98" s="25"/>
      <c r="B98" s="14"/>
      <c r="C98" s="9"/>
      <c r="D98" s="166" t="s">
        <v>6</v>
      </c>
      <c r="E98" s="9"/>
      <c r="F98" s="9" t="s">
        <v>1115</v>
      </c>
      <c r="G98" s="9">
        <v>616</v>
      </c>
      <c r="H98" s="9" t="s">
        <v>75</v>
      </c>
      <c r="I98" s="10">
        <v>25</v>
      </c>
      <c r="J98" s="9"/>
      <c r="K98" s="9"/>
      <c r="L98" s="458"/>
      <c r="S98" s="2115"/>
    </row>
    <row r="99" spans="1:19" s="1795" customFormat="1">
      <c r="A99" s="25" t="s">
        <v>4805</v>
      </c>
      <c r="B99" s="14">
        <v>45887</v>
      </c>
      <c r="C99" s="14">
        <v>45887</v>
      </c>
      <c r="D99" s="166" t="s">
        <v>6</v>
      </c>
      <c r="E99" s="9">
        <v>22281</v>
      </c>
      <c r="F99" s="9" t="s">
        <v>1221</v>
      </c>
      <c r="G99" s="9">
        <v>2581</v>
      </c>
      <c r="H99" s="9" t="s">
        <v>21</v>
      </c>
      <c r="I99" s="10">
        <v>5</v>
      </c>
      <c r="J99" s="9"/>
      <c r="K99" s="9"/>
      <c r="L99" s="458"/>
      <c r="S99" s="2115"/>
    </row>
    <row r="100" spans="1:19" s="1795" customFormat="1">
      <c r="A100" s="25" t="s">
        <v>3295</v>
      </c>
      <c r="B100" s="14">
        <v>45888</v>
      </c>
      <c r="C100" s="14">
        <v>45890</v>
      </c>
      <c r="D100" s="166" t="s">
        <v>12</v>
      </c>
      <c r="E100" s="9">
        <v>22292</v>
      </c>
      <c r="F100" s="9" t="s">
        <v>153</v>
      </c>
      <c r="G100" s="9">
        <v>6000</v>
      </c>
      <c r="H100" s="9" t="s">
        <v>22</v>
      </c>
      <c r="I100" s="10">
        <v>2</v>
      </c>
      <c r="J100" s="9"/>
      <c r="K100" s="9"/>
      <c r="L100" s="458"/>
      <c r="S100" s="2115"/>
    </row>
    <row r="101" spans="1:19" s="1795" customFormat="1">
      <c r="A101" s="25" t="s">
        <v>2549</v>
      </c>
      <c r="B101" s="14">
        <v>45888</v>
      </c>
      <c r="C101" s="14">
        <v>45890</v>
      </c>
      <c r="D101" s="166" t="s">
        <v>6</v>
      </c>
      <c r="E101" s="9">
        <v>22295</v>
      </c>
      <c r="F101" s="9" t="s">
        <v>1221</v>
      </c>
      <c r="G101" s="9">
        <v>3835</v>
      </c>
      <c r="H101" s="9" t="s">
        <v>55</v>
      </c>
      <c r="I101" s="10">
        <v>5</v>
      </c>
      <c r="J101" s="9"/>
      <c r="K101" s="9"/>
      <c r="L101" s="458"/>
      <c r="S101" s="2115"/>
    </row>
    <row r="102" spans="1:19" s="1795" customFormat="1">
      <c r="A102" s="25" t="s">
        <v>1508</v>
      </c>
      <c r="B102" s="14">
        <v>45889</v>
      </c>
      <c r="C102" s="14">
        <v>45887</v>
      </c>
      <c r="D102" s="166" t="s">
        <v>6</v>
      </c>
      <c r="E102" s="9">
        <v>22300</v>
      </c>
      <c r="F102" s="9" t="s">
        <v>1115</v>
      </c>
      <c r="G102" s="9">
        <v>2739</v>
      </c>
      <c r="H102" s="9" t="s">
        <v>47</v>
      </c>
      <c r="I102" s="10" t="s">
        <v>882</v>
      </c>
      <c r="J102" s="9"/>
      <c r="K102" s="9"/>
      <c r="L102" s="458"/>
      <c r="S102" s="2115"/>
    </row>
    <row r="103" spans="1:19" s="1795" customFormat="1">
      <c r="A103" s="25" t="s">
        <v>1627</v>
      </c>
      <c r="B103" s="14">
        <v>45889</v>
      </c>
      <c r="C103" s="14">
        <v>45890</v>
      </c>
      <c r="D103" s="166" t="s">
        <v>6</v>
      </c>
      <c r="E103" s="9">
        <v>22301</v>
      </c>
      <c r="F103" s="9" t="s">
        <v>7</v>
      </c>
      <c r="G103" s="9">
        <v>1446</v>
      </c>
      <c r="H103" s="9" t="s">
        <v>58</v>
      </c>
      <c r="I103" s="10">
        <v>5</v>
      </c>
      <c r="J103" s="9"/>
      <c r="K103" s="9"/>
      <c r="L103" s="458"/>
      <c r="S103" s="2115"/>
    </row>
    <row r="104" spans="1:19" s="1795" customFormat="1">
      <c r="A104" s="25"/>
      <c r="B104" s="14"/>
      <c r="C104" s="9"/>
      <c r="D104" s="166" t="s">
        <v>6</v>
      </c>
      <c r="E104" s="9"/>
      <c r="F104" s="9" t="s">
        <v>7</v>
      </c>
      <c r="G104" s="9">
        <v>4795</v>
      </c>
      <c r="H104" s="9" t="s">
        <v>864</v>
      </c>
      <c r="I104" s="10">
        <v>50</v>
      </c>
      <c r="J104" s="9"/>
      <c r="K104" s="9"/>
      <c r="L104" s="458"/>
      <c r="S104" s="2115"/>
    </row>
    <row r="105" spans="1:19" s="1795" customFormat="1">
      <c r="A105" s="25" t="s">
        <v>68</v>
      </c>
      <c r="B105" s="14">
        <v>45889</v>
      </c>
      <c r="C105" s="14">
        <v>45887</v>
      </c>
      <c r="D105" s="166" t="s">
        <v>6</v>
      </c>
      <c r="E105" s="9">
        <v>22302</v>
      </c>
      <c r="F105" s="9" t="s">
        <v>1115</v>
      </c>
      <c r="G105" s="9">
        <v>1960</v>
      </c>
      <c r="H105" s="9" t="s">
        <v>13</v>
      </c>
      <c r="I105" s="10">
        <v>50</v>
      </c>
      <c r="J105" s="9"/>
      <c r="K105" s="9"/>
      <c r="L105" s="458"/>
      <c r="S105" s="2115"/>
    </row>
    <row r="106" spans="1:19" s="1795" customFormat="1">
      <c r="A106" s="25" t="s">
        <v>2562</v>
      </c>
      <c r="B106" s="14">
        <v>45891</v>
      </c>
      <c r="C106" s="14">
        <v>45887</v>
      </c>
      <c r="D106" s="166" t="s">
        <v>6</v>
      </c>
      <c r="E106" s="9">
        <v>22326</v>
      </c>
      <c r="F106" s="9" t="s">
        <v>1115</v>
      </c>
      <c r="G106" s="9">
        <v>753</v>
      </c>
      <c r="H106" s="9" t="s">
        <v>47</v>
      </c>
      <c r="I106" s="10">
        <v>20</v>
      </c>
      <c r="J106" s="9"/>
      <c r="K106" s="9"/>
      <c r="L106" s="458"/>
      <c r="S106" s="2115"/>
    </row>
    <row r="107" spans="1:19" s="1795" customFormat="1">
      <c r="A107" s="25"/>
      <c r="B107" s="14"/>
      <c r="C107" s="9"/>
      <c r="D107" s="166" t="s">
        <v>6</v>
      </c>
      <c r="E107" s="9"/>
      <c r="F107" s="9" t="s">
        <v>1115</v>
      </c>
      <c r="G107" s="9">
        <v>822</v>
      </c>
      <c r="H107" s="9" t="s">
        <v>19</v>
      </c>
      <c r="I107" s="10">
        <v>30</v>
      </c>
      <c r="J107" s="9"/>
      <c r="K107" s="9"/>
      <c r="L107" s="458"/>
      <c r="S107" s="2115"/>
    </row>
    <row r="108" spans="1:19" s="1795" customFormat="1">
      <c r="A108" s="25" t="s">
        <v>2428</v>
      </c>
      <c r="B108" s="14">
        <v>45890</v>
      </c>
      <c r="C108" s="14">
        <v>45887</v>
      </c>
      <c r="D108" s="166" t="s">
        <v>6</v>
      </c>
      <c r="E108" s="9">
        <v>22316</v>
      </c>
      <c r="F108" s="9" t="s">
        <v>2351</v>
      </c>
      <c r="G108" s="9">
        <v>4366</v>
      </c>
      <c r="H108" s="9" t="s">
        <v>17</v>
      </c>
      <c r="I108" s="10" t="s">
        <v>1963</v>
      </c>
      <c r="J108" s="9"/>
      <c r="K108" s="9"/>
      <c r="L108" s="458"/>
      <c r="S108" s="2115"/>
    </row>
    <row r="109" spans="1:19" s="1795" customFormat="1">
      <c r="A109" s="25" t="s">
        <v>3717</v>
      </c>
      <c r="B109" s="14">
        <v>45891</v>
      </c>
      <c r="C109" s="14">
        <v>45891</v>
      </c>
      <c r="D109" s="166" t="s">
        <v>6</v>
      </c>
      <c r="E109" s="9">
        <v>22318</v>
      </c>
      <c r="F109" s="9" t="s">
        <v>1221</v>
      </c>
      <c r="G109" s="9">
        <v>5035</v>
      </c>
      <c r="H109" s="9" t="s">
        <v>17</v>
      </c>
      <c r="I109" s="10">
        <v>10</v>
      </c>
      <c r="J109" s="9"/>
      <c r="K109" s="9"/>
      <c r="L109" s="458"/>
      <c r="S109" s="2115"/>
    </row>
    <row r="110" spans="1:19" s="1795" customFormat="1">
      <c r="A110" s="25"/>
      <c r="B110" s="14"/>
      <c r="C110" s="9"/>
      <c r="D110" s="166" t="s">
        <v>6</v>
      </c>
      <c r="E110" s="9"/>
      <c r="F110" s="9" t="s">
        <v>131</v>
      </c>
      <c r="G110" s="9">
        <v>5695</v>
      </c>
      <c r="H110" s="9" t="s">
        <v>48</v>
      </c>
      <c r="I110" s="10">
        <v>5</v>
      </c>
      <c r="J110" s="9"/>
      <c r="K110" s="9"/>
      <c r="L110" s="458"/>
      <c r="S110" s="2115"/>
    </row>
    <row r="111" spans="1:19" s="1795" customFormat="1">
      <c r="A111" s="25"/>
      <c r="B111" s="14"/>
      <c r="C111" s="9"/>
      <c r="D111" s="166" t="s">
        <v>6</v>
      </c>
      <c r="E111" s="9"/>
      <c r="F111" s="9" t="s">
        <v>81</v>
      </c>
      <c r="G111" s="9">
        <v>5696</v>
      </c>
      <c r="H111" s="9" t="s">
        <v>48</v>
      </c>
      <c r="I111" s="10">
        <v>5</v>
      </c>
      <c r="J111" s="9"/>
      <c r="K111" s="9"/>
      <c r="L111" s="458"/>
      <c r="S111" s="2115"/>
    </row>
    <row r="112" spans="1:19" s="1795" customFormat="1">
      <c r="A112" s="25" t="s">
        <v>3058</v>
      </c>
      <c r="B112" s="14">
        <v>45891</v>
      </c>
      <c r="C112" s="14">
        <v>45890</v>
      </c>
      <c r="D112" s="166" t="s">
        <v>6</v>
      </c>
      <c r="E112" s="9">
        <v>22321</v>
      </c>
      <c r="F112" s="9" t="s">
        <v>1115</v>
      </c>
      <c r="G112" s="9">
        <v>3675</v>
      </c>
      <c r="H112" s="9" t="s">
        <v>1523</v>
      </c>
      <c r="I112" s="10">
        <v>35</v>
      </c>
      <c r="J112" s="9"/>
      <c r="K112" s="9"/>
      <c r="L112" s="458"/>
      <c r="S112" s="2115"/>
    </row>
    <row r="113" spans="1:19" s="1795" customFormat="1">
      <c r="A113" s="25" t="s">
        <v>3957</v>
      </c>
      <c r="B113" s="14">
        <v>45891</v>
      </c>
      <c r="C113" s="14">
        <v>45895</v>
      </c>
      <c r="D113" s="166" t="s">
        <v>6</v>
      </c>
      <c r="E113" s="9">
        <v>22323</v>
      </c>
      <c r="F113" s="9" t="s">
        <v>7</v>
      </c>
      <c r="G113" s="9">
        <v>3917</v>
      </c>
      <c r="H113" s="9" t="s">
        <v>127</v>
      </c>
      <c r="I113" s="10" t="s">
        <v>1018</v>
      </c>
      <c r="J113" s="9"/>
      <c r="K113" s="9"/>
      <c r="L113" s="458"/>
      <c r="S113" s="2115"/>
    </row>
    <row r="114" spans="1:19" s="1795" customFormat="1">
      <c r="A114" s="25"/>
      <c r="B114" s="14"/>
      <c r="C114" s="9"/>
      <c r="D114" s="166" t="s">
        <v>6</v>
      </c>
      <c r="E114" s="9"/>
      <c r="F114" s="9" t="s">
        <v>7</v>
      </c>
      <c r="G114" s="9">
        <v>5886</v>
      </c>
      <c r="H114" s="9" t="s">
        <v>382</v>
      </c>
      <c r="I114" s="10">
        <v>3</v>
      </c>
      <c r="J114" s="9"/>
      <c r="K114" s="9"/>
      <c r="L114" s="458"/>
      <c r="S114" s="2115"/>
    </row>
    <row r="115" spans="1:19" s="1795" customFormat="1">
      <c r="A115" s="25" t="s">
        <v>3983</v>
      </c>
      <c r="B115" s="14">
        <v>45891</v>
      </c>
      <c r="C115" s="14">
        <v>45890</v>
      </c>
      <c r="D115" s="166" t="s">
        <v>6</v>
      </c>
      <c r="E115" s="9">
        <v>22332</v>
      </c>
      <c r="F115" s="9" t="s">
        <v>1115</v>
      </c>
      <c r="G115" s="9">
        <v>414</v>
      </c>
      <c r="H115" s="9" t="s">
        <v>89</v>
      </c>
      <c r="I115" s="10">
        <v>5</v>
      </c>
      <c r="J115" s="9"/>
      <c r="K115" s="9"/>
      <c r="L115" s="458"/>
      <c r="S115" s="2115"/>
    </row>
    <row r="116" spans="1:19" s="1795" customFormat="1">
      <c r="A116" s="25" t="s">
        <v>1303</v>
      </c>
      <c r="B116" s="14">
        <v>45891</v>
      </c>
      <c r="C116" s="14">
        <v>45890</v>
      </c>
      <c r="D116" s="166" t="s">
        <v>6</v>
      </c>
      <c r="E116" s="9">
        <v>22333</v>
      </c>
      <c r="F116" s="9" t="s">
        <v>1574</v>
      </c>
      <c r="G116" s="9">
        <v>3626</v>
      </c>
      <c r="H116" s="9" t="s">
        <v>1441</v>
      </c>
      <c r="I116" s="10">
        <v>50</v>
      </c>
      <c r="J116" s="9"/>
      <c r="K116" s="9"/>
      <c r="L116" s="458"/>
      <c r="S116" s="2115"/>
    </row>
    <row r="117" spans="1:19" s="1795" customFormat="1">
      <c r="A117" s="25" t="s">
        <v>686</v>
      </c>
      <c r="B117" s="14">
        <v>45891</v>
      </c>
      <c r="C117" s="14">
        <v>45890</v>
      </c>
      <c r="D117" s="166" t="s">
        <v>6</v>
      </c>
      <c r="E117" s="9">
        <v>22335</v>
      </c>
      <c r="F117" s="9" t="s">
        <v>153</v>
      </c>
      <c r="G117" s="9">
        <v>6034</v>
      </c>
      <c r="H117" s="9" t="s">
        <v>615</v>
      </c>
      <c r="I117" s="10">
        <v>20</v>
      </c>
      <c r="J117" s="9"/>
      <c r="K117" s="9"/>
      <c r="L117" s="458"/>
      <c r="S117" s="2115"/>
    </row>
    <row r="118" spans="1:19" s="1795" customFormat="1">
      <c r="A118" s="25" t="s">
        <v>625</v>
      </c>
      <c r="B118" s="14">
        <v>45894</v>
      </c>
      <c r="C118" s="14">
        <v>45890</v>
      </c>
      <c r="D118" s="166" t="s">
        <v>6</v>
      </c>
      <c r="E118" s="9">
        <v>22340</v>
      </c>
      <c r="F118" s="9" t="s">
        <v>1115</v>
      </c>
      <c r="G118" s="9">
        <v>2263</v>
      </c>
      <c r="H118" s="9" t="s">
        <v>626</v>
      </c>
      <c r="I118" s="10">
        <v>10</v>
      </c>
      <c r="J118" s="9"/>
      <c r="K118" s="9"/>
      <c r="L118" s="458"/>
      <c r="S118" s="2115"/>
    </row>
    <row r="119" spans="1:19" s="1795" customFormat="1">
      <c r="A119" s="25" t="s">
        <v>3295</v>
      </c>
      <c r="B119" s="14">
        <v>45894</v>
      </c>
      <c r="C119" s="14">
        <v>45894</v>
      </c>
      <c r="D119" s="166" t="s">
        <v>6</v>
      </c>
      <c r="E119" s="9">
        <v>22341</v>
      </c>
      <c r="F119" s="9" t="s">
        <v>153</v>
      </c>
      <c r="G119" s="9">
        <v>6000</v>
      </c>
      <c r="H119" s="9" t="s">
        <v>22</v>
      </c>
      <c r="I119" s="10">
        <v>2</v>
      </c>
      <c r="J119" s="9"/>
      <c r="K119" s="9"/>
      <c r="L119" s="458"/>
      <c r="S119" s="2115"/>
    </row>
    <row r="120" spans="1:19" s="1795" customFormat="1">
      <c r="A120" s="25" t="s">
        <v>130</v>
      </c>
      <c r="B120" s="14">
        <v>45881</v>
      </c>
      <c r="C120" s="14">
        <v>45887</v>
      </c>
      <c r="D120" s="166" t="s">
        <v>6</v>
      </c>
      <c r="E120" s="9">
        <v>22230</v>
      </c>
      <c r="F120" s="9" t="s">
        <v>1115</v>
      </c>
      <c r="G120" s="9">
        <v>616</v>
      </c>
      <c r="H120" s="9" t="s">
        <v>75</v>
      </c>
      <c r="I120" s="10">
        <v>15</v>
      </c>
      <c r="J120" s="9"/>
      <c r="K120" s="9"/>
      <c r="L120" s="458"/>
      <c r="S120" s="2115"/>
    </row>
    <row r="121" spans="1:19" s="1795" customFormat="1">
      <c r="A121" s="25"/>
      <c r="B121" s="14"/>
      <c r="C121" s="9"/>
      <c r="D121" s="166"/>
      <c r="E121" s="9"/>
      <c r="F121" s="9" t="s">
        <v>40</v>
      </c>
      <c r="G121" s="9">
        <v>4579</v>
      </c>
      <c r="H121" s="9" t="s">
        <v>38</v>
      </c>
      <c r="I121" s="10">
        <v>30</v>
      </c>
      <c r="J121" s="9"/>
      <c r="K121" s="9"/>
      <c r="L121" s="458"/>
      <c r="S121" s="2115"/>
    </row>
    <row r="122" spans="1:19" s="6" customFormat="1">
      <c r="A122" s="25" t="s">
        <v>3128</v>
      </c>
      <c r="B122" s="14">
        <v>45890</v>
      </c>
      <c r="C122" s="14">
        <v>45890</v>
      </c>
      <c r="D122" s="166" t="s">
        <v>6</v>
      </c>
      <c r="E122" s="9">
        <v>22276</v>
      </c>
      <c r="F122" s="9" t="s">
        <v>1221</v>
      </c>
      <c r="G122" s="9">
        <v>4746</v>
      </c>
      <c r="H122" s="9" t="s">
        <v>58</v>
      </c>
      <c r="I122" s="10">
        <v>15</v>
      </c>
      <c r="J122" s="9"/>
      <c r="K122" s="9"/>
      <c r="L122" s="458"/>
      <c r="S122"/>
    </row>
    <row r="123" spans="1:19" s="6" customFormat="1">
      <c r="A123" s="25"/>
      <c r="B123" s="9"/>
      <c r="C123" s="9"/>
      <c r="D123" s="166" t="s">
        <v>6</v>
      </c>
      <c r="E123" s="9"/>
      <c r="F123" s="9" t="s">
        <v>1221</v>
      </c>
      <c r="G123" s="9">
        <v>5198</v>
      </c>
      <c r="H123" s="9" t="s">
        <v>955</v>
      </c>
      <c r="I123" s="10">
        <v>15</v>
      </c>
      <c r="J123" s="9"/>
      <c r="K123" s="9"/>
      <c r="L123" s="458"/>
      <c r="S123"/>
    </row>
    <row r="124" spans="1:19" s="1795" customFormat="1">
      <c r="A124" s="25" t="s">
        <v>2815</v>
      </c>
      <c r="B124" s="14">
        <v>45894</v>
      </c>
      <c r="C124" s="14">
        <v>45891</v>
      </c>
      <c r="D124" s="166" t="s">
        <v>6</v>
      </c>
      <c r="E124" s="9">
        <v>22346</v>
      </c>
      <c r="F124" s="9" t="s">
        <v>1115</v>
      </c>
      <c r="G124" s="9">
        <v>2515</v>
      </c>
      <c r="H124" s="9" t="s">
        <v>35</v>
      </c>
      <c r="I124" s="10">
        <v>10</v>
      </c>
      <c r="J124" s="9"/>
      <c r="K124" s="9"/>
      <c r="L124" s="458"/>
      <c r="S124" s="2115"/>
    </row>
    <row r="125" spans="1:19" s="1795" customFormat="1">
      <c r="A125" s="25" t="s">
        <v>2490</v>
      </c>
      <c r="B125" s="14">
        <v>45895</v>
      </c>
      <c r="C125" s="14">
        <v>45895</v>
      </c>
      <c r="D125" s="166" t="s">
        <v>6</v>
      </c>
      <c r="E125" s="9">
        <v>22353</v>
      </c>
      <c r="F125" s="9" t="s">
        <v>153</v>
      </c>
      <c r="G125" s="9">
        <v>5891</v>
      </c>
      <c r="H125" s="9" t="s">
        <v>17</v>
      </c>
      <c r="I125" s="10">
        <v>20</v>
      </c>
      <c r="J125" s="9"/>
      <c r="K125" s="9"/>
      <c r="L125" s="458"/>
      <c r="S125" s="2115"/>
    </row>
    <row r="126" spans="1:19" s="6" customFormat="1">
      <c r="A126" s="25" t="s">
        <v>3001</v>
      </c>
      <c r="B126" s="14">
        <v>45908</v>
      </c>
      <c r="C126" s="14">
        <v>45897</v>
      </c>
      <c r="D126" s="166" t="s">
        <v>6</v>
      </c>
      <c r="E126" s="9">
        <v>21982</v>
      </c>
      <c r="F126" s="9" t="s">
        <v>297</v>
      </c>
      <c r="G126" s="9">
        <v>5277</v>
      </c>
      <c r="H126" s="9" t="s">
        <v>3338</v>
      </c>
      <c r="I126" s="10">
        <v>510</v>
      </c>
      <c r="J126" s="9"/>
      <c r="K126" s="9"/>
      <c r="L126" s="458" t="s">
        <v>4939</v>
      </c>
      <c r="S126"/>
    </row>
    <row r="127" spans="1:19" s="1795" customFormat="1">
      <c r="A127" s="25" t="s">
        <v>779</v>
      </c>
      <c r="B127" s="14">
        <v>45896</v>
      </c>
      <c r="C127" s="14">
        <v>45895</v>
      </c>
      <c r="D127" s="166" t="s">
        <v>6</v>
      </c>
      <c r="E127" s="9">
        <v>22367</v>
      </c>
      <c r="F127" s="9" t="s">
        <v>1115</v>
      </c>
      <c r="G127" s="9">
        <v>753</v>
      </c>
      <c r="H127" s="9" t="s">
        <v>47</v>
      </c>
      <c r="I127" s="10" t="s">
        <v>1004</v>
      </c>
      <c r="J127" s="9"/>
      <c r="K127" s="9"/>
      <c r="L127" s="458"/>
      <c r="S127" s="2115"/>
    </row>
    <row r="128" spans="1:19" s="1795" customFormat="1">
      <c r="A128" s="25" t="s">
        <v>107</v>
      </c>
      <c r="B128" s="14">
        <v>45896</v>
      </c>
      <c r="C128" s="14">
        <v>45896</v>
      </c>
      <c r="D128" s="166" t="s">
        <v>6</v>
      </c>
      <c r="E128" s="9">
        <v>22372</v>
      </c>
      <c r="F128" s="9" t="s">
        <v>1115</v>
      </c>
      <c r="G128" s="9">
        <v>1467</v>
      </c>
      <c r="H128" s="9" t="s">
        <v>62</v>
      </c>
      <c r="I128" s="10">
        <v>50250</v>
      </c>
      <c r="J128" s="9"/>
      <c r="K128" s="9"/>
      <c r="L128" s="458"/>
      <c r="S128" s="2115"/>
    </row>
    <row r="129" spans="1:19" s="1795" customFormat="1">
      <c r="A129" s="25" t="s">
        <v>86</v>
      </c>
      <c r="B129" s="14">
        <v>45897</v>
      </c>
      <c r="C129" s="14">
        <v>45891</v>
      </c>
      <c r="D129" s="166" t="s">
        <v>6</v>
      </c>
      <c r="E129" s="9">
        <v>22379</v>
      </c>
      <c r="F129" s="9" t="s">
        <v>1221</v>
      </c>
      <c r="G129" s="9">
        <v>1712</v>
      </c>
      <c r="H129" s="9" t="s">
        <v>19</v>
      </c>
      <c r="I129" s="10" t="s">
        <v>849</v>
      </c>
      <c r="J129" s="9"/>
      <c r="K129" s="9"/>
      <c r="L129" s="458"/>
      <c r="S129" s="2115"/>
    </row>
    <row r="130" spans="1:19" s="1795" customFormat="1">
      <c r="A130" s="25" t="s">
        <v>3957</v>
      </c>
      <c r="B130" s="14">
        <v>45897</v>
      </c>
      <c r="C130" s="14">
        <v>45897</v>
      </c>
      <c r="D130" s="166" t="s">
        <v>6</v>
      </c>
      <c r="E130" s="9">
        <v>22384</v>
      </c>
      <c r="F130" s="9" t="s">
        <v>7</v>
      </c>
      <c r="G130" s="9">
        <v>3917</v>
      </c>
      <c r="H130" s="9" t="s">
        <v>127</v>
      </c>
      <c r="I130" s="10">
        <v>3150</v>
      </c>
      <c r="J130" s="9"/>
      <c r="K130" s="9"/>
      <c r="L130" s="458"/>
      <c r="S130" s="2115"/>
    </row>
    <row r="131" spans="1:19" s="1795" customFormat="1">
      <c r="A131" s="25"/>
      <c r="B131" s="14"/>
      <c r="C131" s="9"/>
      <c r="D131" s="166" t="s">
        <v>6</v>
      </c>
      <c r="E131" s="9"/>
      <c r="F131" s="9" t="s">
        <v>7</v>
      </c>
      <c r="G131" s="9">
        <v>5886</v>
      </c>
      <c r="H131" s="9" t="s">
        <v>382</v>
      </c>
      <c r="I131" s="10">
        <v>3</v>
      </c>
      <c r="J131" s="9"/>
      <c r="K131" s="9"/>
      <c r="L131" s="458"/>
      <c r="S131" s="2115"/>
    </row>
    <row r="132" spans="1:19" s="1795" customFormat="1">
      <c r="A132" s="25" t="s">
        <v>3957</v>
      </c>
      <c r="B132" s="14">
        <v>45897</v>
      </c>
      <c r="C132" s="14">
        <v>45897</v>
      </c>
      <c r="D132" s="166" t="s">
        <v>6</v>
      </c>
      <c r="E132" s="9">
        <v>23388</v>
      </c>
      <c r="F132" s="9" t="s">
        <v>7</v>
      </c>
      <c r="G132" s="9">
        <v>3917</v>
      </c>
      <c r="H132" s="9" t="s">
        <v>127</v>
      </c>
      <c r="I132" s="10">
        <v>3150</v>
      </c>
      <c r="J132" s="9"/>
      <c r="K132" s="9"/>
      <c r="L132" s="458"/>
      <c r="S132" s="2115"/>
    </row>
    <row r="133" spans="1:19" s="1795" customFormat="1">
      <c r="A133" s="25"/>
      <c r="B133" s="14"/>
      <c r="C133" s="9"/>
      <c r="D133" s="166" t="s">
        <v>6</v>
      </c>
      <c r="E133" s="9"/>
      <c r="F133" s="9" t="s">
        <v>7</v>
      </c>
      <c r="G133" s="9">
        <v>5886</v>
      </c>
      <c r="H133" s="9" t="s">
        <v>382</v>
      </c>
      <c r="I133" s="10">
        <v>3</v>
      </c>
      <c r="J133" s="9"/>
      <c r="K133" s="9"/>
      <c r="L133" s="458"/>
      <c r="S133" s="2115"/>
    </row>
    <row r="134" spans="1:19" s="1795" customFormat="1">
      <c r="A134" s="25" t="s">
        <v>3810</v>
      </c>
      <c r="B134" s="14">
        <v>45890</v>
      </c>
      <c r="C134" s="14">
        <v>45890</v>
      </c>
      <c r="D134" s="166" t="s">
        <v>6</v>
      </c>
      <c r="E134" s="9">
        <v>22351</v>
      </c>
      <c r="F134" s="9" t="s">
        <v>7</v>
      </c>
      <c r="G134" s="9">
        <v>5104</v>
      </c>
      <c r="H134" s="9" t="s">
        <v>210</v>
      </c>
      <c r="I134" s="10">
        <v>2</v>
      </c>
      <c r="J134" s="9" t="s">
        <v>991</v>
      </c>
      <c r="K134" s="9"/>
      <c r="L134" s="458"/>
      <c r="S134" s="2115"/>
    </row>
    <row r="135" spans="1:19" s="1795" customFormat="1">
      <c r="A135" s="25" t="s">
        <v>686</v>
      </c>
      <c r="B135" s="14">
        <v>45891</v>
      </c>
      <c r="C135" s="14">
        <v>45890</v>
      </c>
      <c r="D135" s="166" t="s">
        <v>6</v>
      </c>
      <c r="E135" s="9">
        <v>22335</v>
      </c>
      <c r="F135" s="9" t="s">
        <v>153</v>
      </c>
      <c r="G135" s="9">
        <v>6034</v>
      </c>
      <c r="H135" s="9" t="s">
        <v>615</v>
      </c>
      <c r="I135" s="10">
        <v>20</v>
      </c>
      <c r="J135" s="9"/>
      <c r="K135" s="9"/>
      <c r="L135" s="458"/>
      <c r="S135" s="2115"/>
    </row>
    <row r="136" spans="1:19" s="16" customFormat="1">
      <c r="A136" s="25" t="s">
        <v>4756</v>
      </c>
      <c r="B136" s="14">
        <v>45898</v>
      </c>
      <c r="C136" s="14">
        <v>45897</v>
      </c>
      <c r="D136" s="166" t="s">
        <v>6</v>
      </c>
      <c r="E136" s="9">
        <v>22402</v>
      </c>
      <c r="F136" s="9" t="s">
        <v>1115</v>
      </c>
      <c r="G136" s="9">
        <v>5767</v>
      </c>
      <c r="H136" s="9" t="s">
        <v>119</v>
      </c>
      <c r="I136" s="10" t="s">
        <v>4983</v>
      </c>
      <c r="J136" s="9" t="s">
        <v>4359</v>
      </c>
      <c r="K136" s="9"/>
      <c r="L136" s="458"/>
      <c r="S136" s="15"/>
    </row>
    <row r="137" spans="1:19" s="16" customFormat="1">
      <c r="A137" s="25"/>
      <c r="B137" s="14"/>
      <c r="C137" s="14"/>
      <c r="D137" s="166" t="s">
        <v>6</v>
      </c>
      <c r="E137" s="9"/>
      <c r="F137" s="9" t="s">
        <v>7</v>
      </c>
      <c r="G137" s="9">
        <v>6009</v>
      </c>
      <c r="H137" s="9" t="s">
        <v>31</v>
      </c>
      <c r="I137" s="10">
        <v>50</v>
      </c>
      <c r="J137" s="9" t="s">
        <v>4359</v>
      </c>
      <c r="K137" s="9"/>
      <c r="L137" s="458"/>
      <c r="S137" s="15"/>
    </row>
    <row r="138" spans="1:19" s="16" customFormat="1">
      <c r="A138" s="25" t="s">
        <v>3793</v>
      </c>
      <c r="B138" s="14">
        <v>45898</v>
      </c>
      <c r="C138" s="14">
        <v>45891</v>
      </c>
      <c r="D138" s="166" t="s">
        <v>6</v>
      </c>
      <c r="E138" s="9">
        <v>22391</v>
      </c>
      <c r="F138" s="9" t="s">
        <v>1115</v>
      </c>
      <c r="G138" s="9">
        <v>3186</v>
      </c>
      <c r="H138" s="9" t="s">
        <v>18</v>
      </c>
      <c r="I138" s="10" t="s">
        <v>984</v>
      </c>
      <c r="J138" s="9"/>
      <c r="K138" s="9"/>
      <c r="L138" s="458"/>
      <c r="S138" s="15"/>
    </row>
    <row r="139" spans="1:19" s="16" customFormat="1">
      <c r="A139" s="25" t="s">
        <v>4995</v>
      </c>
      <c r="B139" s="14">
        <v>45898</v>
      </c>
      <c r="C139" s="14">
        <v>45891</v>
      </c>
      <c r="D139" s="166" t="s">
        <v>6</v>
      </c>
      <c r="E139" s="9">
        <v>22392</v>
      </c>
      <c r="F139" s="9" t="s">
        <v>1221</v>
      </c>
      <c r="G139" s="9">
        <v>4715</v>
      </c>
      <c r="H139" s="9" t="s">
        <v>58</v>
      </c>
      <c r="I139" s="10">
        <v>1</v>
      </c>
      <c r="J139" s="9"/>
      <c r="K139" s="9"/>
      <c r="L139" s="458"/>
      <c r="S139" s="15"/>
    </row>
    <row r="140" spans="1:19" s="16" customFormat="1">
      <c r="A140" s="25"/>
      <c r="B140" s="14"/>
      <c r="C140" s="14"/>
      <c r="D140" s="166" t="s">
        <v>6</v>
      </c>
      <c r="E140" s="9"/>
      <c r="F140" s="9" t="s">
        <v>2351</v>
      </c>
      <c r="G140" s="9">
        <v>4523</v>
      </c>
      <c r="H140" s="9" t="s">
        <v>22</v>
      </c>
      <c r="I140" s="10">
        <v>7</v>
      </c>
      <c r="J140" s="9"/>
      <c r="K140" s="9"/>
      <c r="L140" s="458"/>
      <c r="S140" s="15"/>
    </row>
    <row r="141" spans="1:19" s="16" customFormat="1">
      <c r="A141" s="25" t="s">
        <v>2374</v>
      </c>
      <c r="B141" s="14">
        <v>45901</v>
      </c>
      <c r="C141" s="14">
        <v>45897</v>
      </c>
      <c r="D141" s="166" t="s">
        <v>6</v>
      </c>
      <c r="E141" s="9">
        <v>22397</v>
      </c>
      <c r="F141" s="9" t="s">
        <v>1221</v>
      </c>
      <c r="G141" s="9">
        <v>4358</v>
      </c>
      <c r="H141" s="9" t="s">
        <v>2375</v>
      </c>
      <c r="I141" s="10">
        <v>100</v>
      </c>
      <c r="J141" s="9"/>
      <c r="K141" s="9"/>
      <c r="L141" s="458"/>
      <c r="S141" s="15"/>
    </row>
    <row r="142" spans="1:19" s="16" customFormat="1">
      <c r="A142" s="234" t="s">
        <v>772</v>
      </c>
      <c r="B142" s="1885">
        <v>45898</v>
      </c>
      <c r="C142" s="1885"/>
      <c r="D142" s="2059"/>
      <c r="E142" s="24">
        <v>22400</v>
      </c>
      <c r="F142" s="24" t="s">
        <v>2351</v>
      </c>
      <c r="G142" s="24">
        <v>3341</v>
      </c>
      <c r="H142" s="24" t="s">
        <v>19</v>
      </c>
      <c r="I142" s="1048">
        <v>21</v>
      </c>
      <c r="J142" s="24"/>
      <c r="K142" s="24"/>
      <c r="L142" s="461"/>
      <c r="S142" s="15"/>
    </row>
    <row r="143" spans="1:19" s="16" customFormat="1">
      <c r="A143" s="25" t="s">
        <v>1303</v>
      </c>
      <c r="B143" s="14">
        <v>45898</v>
      </c>
      <c r="C143" s="14">
        <v>45897</v>
      </c>
      <c r="D143" s="166" t="s">
        <v>6</v>
      </c>
      <c r="E143" s="9">
        <v>22407</v>
      </c>
      <c r="F143" s="9" t="s">
        <v>1574</v>
      </c>
      <c r="G143" s="9">
        <v>3626</v>
      </c>
      <c r="H143" s="9" t="s">
        <v>1441</v>
      </c>
      <c r="I143" s="10">
        <v>100</v>
      </c>
      <c r="J143" s="9"/>
      <c r="K143" s="9"/>
      <c r="L143" s="458"/>
      <c r="S143" s="15"/>
    </row>
    <row r="144" spans="1:19" s="16" customFormat="1">
      <c r="A144" s="25"/>
      <c r="B144" s="14"/>
      <c r="C144" s="14"/>
      <c r="D144" s="166" t="s">
        <v>6</v>
      </c>
      <c r="E144" s="9"/>
      <c r="F144" s="9" t="s">
        <v>2351</v>
      </c>
      <c r="G144" s="9">
        <v>3623</v>
      </c>
      <c r="H144" s="9" t="s">
        <v>47</v>
      </c>
      <c r="I144" s="10">
        <v>50</v>
      </c>
      <c r="J144" s="9"/>
      <c r="K144" s="9"/>
      <c r="L144" s="458"/>
      <c r="S144" s="15"/>
    </row>
    <row r="145" spans="1:19" s="16" customFormat="1">
      <c r="A145" s="25" t="s">
        <v>1468</v>
      </c>
      <c r="B145" s="14">
        <v>45898</v>
      </c>
      <c r="C145" s="14">
        <v>45895</v>
      </c>
      <c r="D145" s="166" t="s">
        <v>6</v>
      </c>
      <c r="E145" s="9">
        <v>22409</v>
      </c>
      <c r="F145" s="9" t="s">
        <v>1115</v>
      </c>
      <c r="G145" s="9">
        <v>753</v>
      </c>
      <c r="H145" s="9" t="s">
        <v>47</v>
      </c>
      <c r="I145" s="10" t="s">
        <v>900</v>
      </c>
      <c r="J145" s="9"/>
      <c r="K145" s="9"/>
      <c r="L145" s="458"/>
      <c r="S145" s="15"/>
    </row>
    <row r="146" spans="1:19" s="16" customFormat="1">
      <c r="A146" s="25" t="s">
        <v>68</v>
      </c>
      <c r="B146" s="14">
        <v>45897</v>
      </c>
      <c r="C146" s="14">
        <v>45891</v>
      </c>
      <c r="D146" s="166" t="s">
        <v>6</v>
      </c>
      <c r="E146" s="9">
        <v>22385</v>
      </c>
      <c r="F146" s="9" t="s">
        <v>69</v>
      </c>
      <c r="G146" s="9">
        <v>5285</v>
      </c>
      <c r="H146" s="9" t="s">
        <v>13</v>
      </c>
      <c r="I146" s="10">
        <v>10</v>
      </c>
      <c r="J146" s="9"/>
      <c r="K146" s="9"/>
      <c r="L146" s="458"/>
      <c r="S146" s="15"/>
    </row>
    <row r="147" spans="1:19" s="16" customFormat="1">
      <c r="A147" s="25" t="s">
        <v>1532</v>
      </c>
      <c r="B147" s="14">
        <v>45898</v>
      </c>
      <c r="C147" s="14">
        <v>45895</v>
      </c>
      <c r="D147" s="166" t="s">
        <v>6</v>
      </c>
      <c r="E147" s="9">
        <v>22414</v>
      </c>
      <c r="F147" s="9" t="s">
        <v>1115</v>
      </c>
      <c r="G147" s="9">
        <v>1126</v>
      </c>
      <c r="H147" s="9" t="s">
        <v>57</v>
      </c>
      <c r="I147" s="10">
        <v>16</v>
      </c>
      <c r="J147" s="9"/>
      <c r="K147" s="9"/>
      <c r="L147" s="458"/>
      <c r="S147" s="15"/>
    </row>
    <row r="148" spans="1:19" s="16" customFormat="1">
      <c r="A148" s="25" t="s">
        <v>971</v>
      </c>
      <c r="B148" s="14">
        <v>45894</v>
      </c>
      <c r="C148" s="14">
        <v>45895</v>
      </c>
      <c r="D148" s="166" t="s">
        <v>6</v>
      </c>
      <c r="E148" s="9">
        <v>22415</v>
      </c>
      <c r="F148" s="9" t="s">
        <v>1115</v>
      </c>
      <c r="G148" s="9">
        <v>838</v>
      </c>
      <c r="H148" s="9" t="s">
        <v>5</v>
      </c>
      <c r="I148" s="10">
        <v>20</v>
      </c>
      <c r="J148" s="9"/>
      <c r="K148" s="9"/>
      <c r="L148" s="458"/>
      <c r="S148" s="15"/>
    </row>
    <row r="149" spans="1:19" s="16" customFormat="1">
      <c r="A149" s="25" t="s">
        <v>4998</v>
      </c>
      <c r="B149" s="14">
        <v>45898</v>
      </c>
      <c r="C149" s="14">
        <v>45895</v>
      </c>
      <c r="D149" s="166" t="s">
        <v>6</v>
      </c>
      <c r="E149" s="9">
        <v>22417</v>
      </c>
      <c r="F149" s="9" t="s">
        <v>2212</v>
      </c>
      <c r="G149" s="9">
        <v>4223</v>
      </c>
      <c r="H149" s="9" t="s">
        <v>96</v>
      </c>
      <c r="I149" s="10">
        <v>9</v>
      </c>
      <c r="J149" s="9"/>
      <c r="K149" s="9"/>
      <c r="L149" s="458"/>
      <c r="S149" s="15"/>
    </row>
    <row r="150" spans="1:19" s="16" customFormat="1">
      <c r="A150" s="25" t="s">
        <v>2339</v>
      </c>
      <c r="B150" s="14">
        <v>45895</v>
      </c>
      <c r="C150" s="14">
        <v>45895</v>
      </c>
      <c r="D150" s="166" t="s">
        <v>6</v>
      </c>
      <c r="E150" s="9">
        <v>22421</v>
      </c>
      <c r="F150" s="9" t="s">
        <v>40</v>
      </c>
      <c r="G150" s="9">
        <v>2051</v>
      </c>
      <c r="H150" s="9" t="s">
        <v>5</v>
      </c>
      <c r="I150" s="10">
        <v>1</v>
      </c>
      <c r="J150" s="9"/>
      <c r="K150" s="9"/>
      <c r="L150" s="458"/>
      <c r="S150" s="15"/>
    </row>
    <row r="151" spans="1:19" s="16" customFormat="1">
      <c r="A151" s="25" t="s">
        <v>1565</v>
      </c>
      <c r="B151" s="14">
        <v>45898</v>
      </c>
      <c r="C151" s="14">
        <v>45895</v>
      </c>
      <c r="D151" s="166" t="s">
        <v>6</v>
      </c>
      <c r="E151" s="9">
        <v>22424</v>
      </c>
      <c r="F151" s="9" t="s">
        <v>1115</v>
      </c>
      <c r="G151" s="9">
        <v>753</v>
      </c>
      <c r="H151" s="9" t="s">
        <v>47</v>
      </c>
      <c r="I151" s="10">
        <v>8</v>
      </c>
      <c r="J151" s="9"/>
      <c r="K151" s="9"/>
      <c r="L151" s="458"/>
      <c r="S151" s="15"/>
    </row>
    <row r="152" spans="1:19" s="16" customFormat="1">
      <c r="A152" s="234" t="s">
        <v>2099</v>
      </c>
      <c r="B152" s="1885">
        <v>45901</v>
      </c>
      <c r="C152" s="1885"/>
      <c r="D152" s="2059"/>
      <c r="E152" s="24">
        <v>22426</v>
      </c>
      <c r="F152" s="24" t="s">
        <v>2351</v>
      </c>
      <c r="G152" s="24">
        <v>2329</v>
      </c>
      <c r="H152" s="24" t="s">
        <v>53</v>
      </c>
      <c r="I152" s="1048">
        <v>24</v>
      </c>
      <c r="J152" s="24"/>
      <c r="K152" s="24"/>
      <c r="L152" s="461"/>
      <c r="S152" s="15"/>
    </row>
    <row r="153" spans="1:19" s="16" customFormat="1">
      <c r="A153" s="2255" t="s">
        <v>4193</v>
      </c>
      <c r="B153" s="14">
        <v>45898</v>
      </c>
      <c r="C153" s="14">
        <v>45896</v>
      </c>
      <c r="D153" s="166" t="s">
        <v>12</v>
      </c>
      <c r="E153" s="9">
        <v>22427</v>
      </c>
      <c r="F153" s="9" t="s">
        <v>1115</v>
      </c>
      <c r="G153" s="9">
        <v>1087</v>
      </c>
      <c r="H153" s="9" t="s">
        <v>46</v>
      </c>
      <c r="I153" s="10">
        <v>50</v>
      </c>
      <c r="J153" s="9"/>
      <c r="K153" s="9"/>
      <c r="L153" s="458"/>
      <c r="S153" s="15"/>
    </row>
    <row r="154" spans="1:19" s="16" customFormat="1">
      <c r="A154" s="25"/>
      <c r="B154" s="14"/>
      <c r="C154" s="14"/>
      <c r="D154" s="166" t="s">
        <v>6</v>
      </c>
      <c r="E154" s="9"/>
      <c r="F154" s="9" t="s">
        <v>1115</v>
      </c>
      <c r="G154" s="9">
        <v>2825</v>
      </c>
      <c r="H154" s="9" t="s">
        <v>207</v>
      </c>
      <c r="I154" s="10">
        <v>3</v>
      </c>
      <c r="J154" s="9"/>
      <c r="K154" s="9"/>
      <c r="L154" s="458"/>
      <c r="S154" s="15"/>
    </row>
    <row r="155" spans="1:19" s="16" customFormat="1">
      <c r="A155" s="25" t="s">
        <v>1792</v>
      </c>
      <c r="B155" s="14">
        <v>45898</v>
      </c>
      <c r="C155" s="14">
        <v>45898</v>
      </c>
      <c r="D155" s="166" t="s">
        <v>6</v>
      </c>
      <c r="E155" s="9">
        <v>22430</v>
      </c>
      <c r="F155" s="9" t="s">
        <v>153</v>
      </c>
      <c r="G155" s="9">
        <v>6043</v>
      </c>
      <c r="H155" s="9" t="s">
        <v>15</v>
      </c>
      <c r="I155" s="10">
        <v>10</v>
      </c>
      <c r="J155" s="9" t="s">
        <v>991</v>
      </c>
      <c r="K155" s="9"/>
      <c r="L155" s="458"/>
      <c r="S155" s="15"/>
    </row>
    <row r="156" spans="1:19" s="16" customFormat="1">
      <c r="A156" s="25"/>
      <c r="B156" s="14"/>
      <c r="C156" s="14"/>
      <c r="D156" s="166" t="s">
        <v>6</v>
      </c>
      <c r="E156" s="9"/>
      <c r="F156" s="9" t="s">
        <v>153</v>
      </c>
      <c r="G156" s="9">
        <v>3718</v>
      </c>
      <c r="H156" s="9" t="s">
        <v>75</v>
      </c>
      <c r="I156" s="10" t="s">
        <v>984</v>
      </c>
      <c r="J156" s="9" t="s">
        <v>991</v>
      </c>
      <c r="K156" s="9"/>
      <c r="L156" s="458"/>
      <c r="S156" s="15"/>
    </row>
    <row r="157" spans="1:19" s="16" customFormat="1">
      <c r="A157" s="25" t="s">
        <v>3364</v>
      </c>
      <c r="B157" s="14">
        <v>45898</v>
      </c>
      <c r="C157" s="14">
        <v>45897</v>
      </c>
      <c r="D157" s="166" t="s">
        <v>6</v>
      </c>
      <c r="E157" s="9">
        <v>22433</v>
      </c>
      <c r="F157" s="9" t="s">
        <v>1115</v>
      </c>
      <c r="G157" s="9">
        <v>2069</v>
      </c>
      <c r="H157" s="9" t="s">
        <v>310</v>
      </c>
      <c r="I157" s="10">
        <v>20</v>
      </c>
      <c r="J157" s="9"/>
      <c r="K157" s="9"/>
      <c r="L157" s="458"/>
      <c r="S157" s="15"/>
    </row>
    <row r="158" spans="1:19" s="16" customFormat="1">
      <c r="A158" s="25" t="s">
        <v>3221</v>
      </c>
      <c r="B158" s="14">
        <v>45898</v>
      </c>
      <c r="C158" s="14">
        <v>45897</v>
      </c>
      <c r="D158" s="166" t="s">
        <v>6</v>
      </c>
      <c r="E158" s="9">
        <v>22437</v>
      </c>
      <c r="F158" s="9" t="s">
        <v>7</v>
      </c>
      <c r="G158" s="9">
        <v>2490</v>
      </c>
      <c r="H158" s="9" t="s">
        <v>85</v>
      </c>
      <c r="I158" s="10">
        <v>10</v>
      </c>
      <c r="J158" s="9"/>
      <c r="K158" s="9"/>
      <c r="L158" s="458"/>
      <c r="S158" s="15"/>
    </row>
    <row r="159" spans="1:19" s="6" customFormat="1">
      <c r="A159" s="35" t="s">
        <v>2374</v>
      </c>
      <c r="B159" s="2271">
        <v>45915</v>
      </c>
      <c r="C159" s="2271">
        <v>45897</v>
      </c>
      <c r="D159" s="166" t="s">
        <v>6</v>
      </c>
      <c r="E159" s="2272">
        <v>22398</v>
      </c>
      <c r="F159" s="2272" t="s">
        <v>1221</v>
      </c>
      <c r="G159" s="2272">
        <v>4491</v>
      </c>
      <c r="H159" s="2272" t="s">
        <v>2456</v>
      </c>
      <c r="I159" s="2273">
        <v>3000</v>
      </c>
      <c r="J159" s="2272"/>
      <c r="K159" s="2272"/>
      <c r="L159" s="464"/>
      <c r="S159"/>
    </row>
    <row r="160" spans="1:19" s="16" customFormat="1">
      <c r="A160" s="25" t="s">
        <v>1147</v>
      </c>
      <c r="B160" s="14">
        <v>45898</v>
      </c>
      <c r="C160" s="14">
        <v>45898</v>
      </c>
      <c r="D160" s="166" t="s">
        <v>6</v>
      </c>
      <c r="E160" s="9">
        <v>22441</v>
      </c>
      <c r="F160" s="9" t="s">
        <v>1115</v>
      </c>
      <c r="G160" s="9">
        <v>2515</v>
      </c>
      <c r="H160" s="9" t="s">
        <v>35</v>
      </c>
      <c r="I160" s="10">
        <v>30</v>
      </c>
      <c r="J160" s="9"/>
      <c r="K160" s="9"/>
      <c r="L160" s="458"/>
      <c r="S160" s="15"/>
    </row>
    <row r="161" spans="1:19" s="16" customFormat="1">
      <c r="A161" s="234" t="s">
        <v>2310</v>
      </c>
      <c r="B161" s="1885">
        <v>45905</v>
      </c>
      <c r="C161" s="1885"/>
      <c r="D161" s="2059"/>
      <c r="E161" s="24">
        <v>22446</v>
      </c>
      <c r="F161" s="24" t="s">
        <v>2351</v>
      </c>
      <c r="G161" s="24">
        <v>2468</v>
      </c>
      <c r="H161" s="24" t="s">
        <v>63</v>
      </c>
      <c r="I161" s="1048">
        <v>1</v>
      </c>
      <c r="J161" s="24"/>
      <c r="K161" s="24"/>
      <c r="L161" s="461"/>
      <c r="S161" s="15"/>
    </row>
    <row r="162" spans="1:19" s="16" customFormat="1">
      <c r="A162" s="234"/>
      <c r="B162" s="1885"/>
      <c r="C162" s="1885"/>
      <c r="D162" s="2059"/>
      <c r="E162" s="24"/>
      <c r="F162" s="24" t="s">
        <v>2351</v>
      </c>
      <c r="G162" s="24">
        <v>4327</v>
      </c>
      <c r="H162" s="24" t="s">
        <v>30</v>
      </c>
      <c r="I162" s="1048" t="s">
        <v>1018</v>
      </c>
      <c r="J162" s="24"/>
      <c r="K162" s="24"/>
      <c r="L162" s="461"/>
      <c r="S162" s="15"/>
    </row>
    <row r="163" spans="1:19" s="16" customFormat="1">
      <c r="A163" s="234" t="s">
        <v>2954</v>
      </c>
      <c r="B163" s="1885">
        <v>45905</v>
      </c>
      <c r="C163" s="1885"/>
      <c r="D163" s="2059"/>
      <c r="E163" s="24">
        <v>22448</v>
      </c>
      <c r="F163" s="24" t="s">
        <v>40</v>
      </c>
      <c r="G163" s="24">
        <v>4163</v>
      </c>
      <c r="H163" s="24" t="s">
        <v>22</v>
      </c>
      <c r="I163" s="1048" t="s">
        <v>849</v>
      </c>
      <c r="J163" s="24"/>
      <c r="K163" s="24"/>
      <c r="L163" s="461"/>
      <c r="S163" s="15"/>
    </row>
    <row r="164" spans="1:19" s="16" customFormat="1">
      <c r="A164" s="234" t="s">
        <v>1303</v>
      </c>
      <c r="B164" s="1885">
        <v>45908</v>
      </c>
      <c r="C164" s="1885"/>
      <c r="D164" s="2059"/>
      <c r="E164" s="24">
        <v>22451</v>
      </c>
      <c r="F164" s="24" t="s">
        <v>1574</v>
      </c>
      <c r="G164" s="24">
        <v>3626</v>
      </c>
      <c r="H164" s="24" t="s">
        <v>1441</v>
      </c>
      <c r="I164" s="1048">
        <v>100</v>
      </c>
      <c r="J164" s="24"/>
      <c r="K164" s="24"/>
      <c r="L164" s="461"/>
      <c r="S164" s="15"/>
    </row>
    <row r="165" spans="1:19" s="16" customFormat="1">
      <c r="A165" s="234"/>
      <c r="B165" s="1885"/>
      <c r="C165" s="1885"/>
      <c r="D165" s="2059"/>
      <c r="E165" s="24"/>
      <c r="F165" s="24" t="s">
        <v>2351</v>
      </c>
      <c r="G165" s="24">
        <v>3623</v>
      </c>
      <c r="H165" s="24" t="s">
        <v>47</v>
      </c>
      <c r="I165" s="1048">
        <v>50</v>
      </c>
      <c r="J165" s="24"/>
      <c r="K165" s="24"/>
      <c r="L165" s="461"/>
      <c r="S165" s="15"/>
    </row>
    <row r="166" spans="1:19" s="16" customFormat="1">
      <c r="A166" s="234" t="s">
        <v>517</v>
      </c>
      <c r="B166" s="1885">
        <v>45905</v>
      </c>
      <c r="C166" s="1885"/>
      <c r="D166" s="2059"/>
      <c r="E166" s="24">
        <v>22452</v>
      </c>
      <c r="F166" s="24" t="s">
        <v>1221</v>
      </c>
      <c r="G166" s="24">
        <v>4687</v>
      </c>
      <c r="H166" s="24" t="s">
        <v>83</v>
      </c>
      <c r="I166" s="1048">
        <v>30</v>
      </c>
      <c r="J166" s="24"/>
      <c r="K166" s="24"/>
      <c r="L166" s="461"/>
      <c r="S166" s="15"/>
    </row>
    <row r="167" spans="1:19" s="6" customFormat="1">
      <c r="A167" s="596" t="s">
        <v>2488</v>
      </c>
      <c r="B167" s="1774">
        <v>45911</v>
      </c>
      <c r="C167" s="597"/>
      <c r="D167" s="2087"/>
      <c r="E167" s="597">
        <v>22248</v>
      </c>
      <c r="F167" s="597" t="s">
        <v>1115</v>
      </c>
      <c r="G167" s="597">
        <v>6021</v>
      </c>
      <c r="H167" s="597" t="s">
        <v>57</v>
      </c>
      <c r="I167" s="1775">
        <v>15</v>
      </c>
      <c r="J167" s="597"/>
      <c r="K167" s="597"/>
      <c r="L167" s="599"/>
      <c r="S167"/>
    </row>
    <row r="168" spans="1:19" s="6" customFormat="1">
      <c r="A168" s="596" t="s">
        <v>2490</v>
      </c>
      <c r="B168" s="1774">
        <v>45933</v>
      </c>
      <c r="C168" s="597"/>
      <c r="D168" s="2087"/>
      <c r="E168" s="597">
        <v>22354</v>
      </c>
      <c r="F168" s="597" t="s">
        <v>153</v>
      </c>
      <c r="G168" s="597">
        <v>5891</v>
      </c>
      <c r="H168" s="597" t="s">
        <v>17</v>
      </c>
      <c r="I168" s="1775">
        <v>20</v>
      </c>
      <c r="J168" s="597"/>
      <c r="K168" s="597"/>
      <c r="L168" s="599"/>
      <c r="S168"/>
    </row>
    <row r="169" spans="1:19" s="16" customFormat="1">
      <c r="A169" s="234" t="s">
        <v>4961</v>
      </c>
      <c r="B169" s="1885">
        <v>45909</v>
      </c>
      <c r="C169" s="24"/>
      <c r="D169" s="2059"/>
      <c r="E169" s="24">
        <v>22458</v>
      </c>
      <c r="F169" s="24" t="s">
        <v>2351</v>
      </c>
      <c r="G169" s="24">
        <v>6013</v>
      </c>
      <c r="H169" s="24" t="s">
        <v>213</v>
      </c>
      <c r="I169" s="1048">
        <v>50</v>
      </c>
      <c r="J169" s="24"/>
      <c r="K169" s="24"/>
      <c r="L169" s="461"/>
      <c r="S169" s="15"/>
    </row>
    <row r="170" spans="1:19" s="16" customFormat="1">
      <c r="A170" s="234" t="s">
        <v>3001</v>
      </c>
      <c r="B170" s="1885">
        <v>45919</v>
      </c>
      <c r="C170" s="24"/>
      <c r="D170" s="2059"/>
      <c r="E170" s="24">
        <v>22456</v>
      </c>
      <c r="F170" s="24" t="s">
        <v>1115</v>
      </c>
      <c r="G170" s="24">
        <v>4666</v>
      </c>
      <c r="H170" s="24" t="s">
        <v>2545</v>
      </c>
      <c r="I170" s="1048">
        <v>200</v>
      </c>
      <c r="J170" s="24"/>
      <c r="K170" s="24"/>
      <c r="L170" s="461"/>
      <c r="S170" s="15"/>
    </row>
    <row r="171" spans="1:19" s="16" customFormat="1">
      <c r="A171" s="234"/>
      <c r="B171" s="1885"/>
      <c r="C171" s="24"/>
      <c r="D171" s="2059"/>
      <c r="E171" s="24"/>
      <c r="F171" s="24"/>
      <c r="G171" s="24"/>
      <c r="H171" s="24"/>
      <c r="I171" s="1048"/>
      <c r="J171" s="24"/>
      <c r="K171" s="24"/>
      <c r="L171" s="461"/>
      <c r="S171" s="15"/>
    </row>
    <row r="172" spans="1:19" s="16" customFormat="1">
      <c r="A172" s="234"/>
      <c r="B172" s="1885"/>
      <c r="C172" s="24"/>
      <c r="D172" s="2059"/>
      <c r="E172" s="24"/>
      <c r="F172" s="24"/>
      <c r="G172" s="24"/>
      <c r="H172" s="24"/>
      <c r="I172" s="1048"/>
      <c r="J172" s="24"/>
      <c r="K172" s="24"/>
      <c r="L172" s="461"/>
      <c r="S172" s="15"/>
    </row>
    <row r="173" spans="1:19" s="16" customFormat="1">
      <c r="A173" s="234"/>
      <c r="B173" s="1885"/>
      <c r="C173" s="24"/>
      <c r="D173" s="2059"/>
      <c r="E173" s="24"/>
      <c r="F173" s="24"/>
      <c r="G173" s="24"/>
      <c r="H173" s="24"/>
      <c r="I173" s="1048"/>
      <c r="J173" s="24"/>
      <c r="K173" s="24"/>
      <c r="L173" s="461"/>
      <c r="S173" s="15"/>
    </row>
    <row r="174" spans="1:19" s="6" customFormat="1">
      <c r="A174" s="235"/>
      <c r="B174" s="1841"/>
      <c r="C174" s="1841"/>
      <c r="D174" s="2060"/>
      <c r="E174" s="1829"/>
      <c r="F174" s="1841"/>
      <c r="G174" s="24"/>
      <c r="H174" s="2060"/>
      <c r="I174" s="1829"/>
      <c r="J174" s="2044"/>
      <c r="K174" s="2044"/>
      <c r="L174" s="2044"/>
      <c r="M174" s="2040">
        <v>100</v>
      </c>
      <c r="N174" s="2044" t="s">
        <v>3486</v>
      </c>
      <c r="S174"/>
    </row>
    <row r="175" spans="1:19" s="6" customFormat="1">
      <c r="A175" s="1533"/>
      <c r="B175" s="1717"/>
      <c r="C175" s="1718"/>
      <c r="D175" s="2063"/>
      <c r="E175" s="1719"/>
      <c r="F175" s="1534"/>
      <c r="G175" s="1720"/>
      <c r="H175" s="1721"/>
      <c r="I175" s="1719"/>
      <c r="J175" s="1721"/>
      <c r="K175" s="1721"/>
      <c r="L175" s="1803" t="e">
        <f>SUM(#REF!)</f>
        <v>#REF!</v>
      </c>
      <c r="S175"/>
    </row>
    <row r="176" spans="1:19" s="6" customFormat="1">
      <c r="A176" s="37"/>
      <c r="B176"/>
      <c r="C176"/>
      <c r="D176" s="169"/>
      <c r="E176"/>
      <c r="F176"/>
      <c r="G176"/>
      <c r="H176"/>
      <c r="I176" s="484"/>
      <c r="J176"/>
      <c r="K176"/>
      <c r="L176" s="587"/>
      <c r="S176"/>
    </row>
    <row r="177" spans="1:19" s="6" customFormat="1">
      <c r="A177" s="2543" t="s">
        <v>3666</v>
      </c>
      <c r="B177" s="2544"/>
      <c r="C177" s="2544"/>
      <c r="D177" s="2544"/>
      <c r="E177" s="2544"/>
      <c r="F177" s="2544"/>
      <c r="G177" s="2544"/>
      <c r="H177" s="2544"/>
      <c r="I177" s="2544"/>
      <c r="J177" s="2544"/>
      <c r="K177" s="2544"/>
      <c r="L177" s="2545"/>
      <c r="S177"/>
    </row>
    <row r="179" spans="1:19" s="6" customFormat="1">
      <c r="A179" s="596" t="s">
        <v>3001</v>
      </c>
      <c r="B179" s="1774">
        <v>45943</v>
      </c>
      <c r="C179" s="597"/>
      <c r="D179" s="2087"/>
      <c r="E179" s="597">
        <v>21983</v>
      </c>
      <c r="F179" s="597" t="s">
        <v>297</v>
      </c>
      <c r="G179" s="597">
        <v>5277</v>
      </c>
      <c r="H179" s="597" t="s">
        <v>3338</v>
      </c>
      <c r="I179" s="1775">
        <v>510</v>
      </c>
      <c r="J179" s="597"/>
      <c r="K179" s="597"/>
      <c r="L179" s="599" t="s">
        <v>4939</v>
      </c>
      <c r="S179"/>
    </row>
    <row r="180" spans="1:19" s="6" customFormat="1">
      <c r="A180" s="596" t="s">
        <v>3001</v>
      </c>
      <c r="B180" s="1774">
        <v>45971</v>
      </c>
      <c r="C180" s="597"/>
      <c r="D180" s="2087"/>
      <c r="E180" s="597">
        <v>21984</v>
      </c>
      <c r="F180" s="597" t="s">
        <v>297</v>
      </c>
      <c r="G180" s="597">
        <v>5277</v>
      </c>
      <c r="H180" s="597" t="s">
        <v>3338</v>
      </c>
      <c r="I180" s="1775">
        <v>510</v>
      </c>
      <c r="J180" s="597"/>
      <c r="K180" s="597"/>
      <c r="L180" s="599" t="s">
        <v>4939</v>
      </c>
      <c r="S180"/>
    </row>
    <row r="181" spans="1:19" s="6" customFormat="1">
      <c r="A181" s="596" t="s">
        <v>3001</v>
      </c>
      <c r="B181" s="1774">
        <v>45999</v>
      </c>
      <c r="C181" s="597"/>
      <c r="D181" s="2087"/>
      <c r="E181" s="597">
        <v>21985</v>
      </c>
      <c r="F181" s="597" t="s">
        <v>297</v>
      </c>
      <c r="G181" s="597">
        <v>5277</v>
      </c>
      <c r="H181" s="597" t="s">
        <v>3338</v>
      </c>
      <c r="I181" s="1775">
        <v>510</v>
      </c>
      <c r="J181" s="597"/>
      <c r="K181" s="597"/>
      <c r="L181" s="599" t="s">
        <v>4939</v>
      </c>
      <c r="S181"/>
    </row>
    <row r="182" spans="1:19" s="6" customFormat="1">
      <c r="A182" s="596" t="s">
        <v>3128</v>
      </c>
      <c r="B182" s="1774">
        <v>45945</v>
      </c>
      <c r="C182" s="597"/>
      <c r="D182" s="2087"/>
      <c r="E182" s="597">
        <v>22277</v>
      </c>
      <c r="F182" s="597" t="s">
        <v>1221</v>
      </c>
      <c r="G182" s="597">
        <v>4746</v>
      </c>
      <c r="H182" s="597" t="s">
        <v>58</v>
      </c>
      <c r="I182" s="1775">
        <v>15</v>
      </c>
      <c r="J182" s="597"/>
      <c r="K182" s="597"/>
      <c r="L182" s="599"/>
      <c r="S182"/>
    </row>
    <row r="183" spans="1:19" s="6" customFormat="1">
      <c r="A183" s="25" t="s">
        <v>3128</v>
      </c>
      <c r="B183" s="1774">
        <v>45930</v>
      </c>
      <c r="C183" s="597"/>
      <c r="D183" s="2087"/>
      <c r="E183" s="597">
        <v>22380</v>
      </c>
      <c r="F183" s="597" t="s">
        <v>1221</v>
      </c>
      <c r="G183" s="597">
        <v>5198</v>
      </c>
      <c r="H183" s="597" t="s">
        <v>955</v>
      </c>
      <c r="I183" s="1775">
        <v>100</v>
      </c>
      <c r="J183" s="597"/>
      <c r="K183" s="597"/>
      <c r="L183" s="599" t="s">
        <v>4575</v>
      </c>
      <c r="S183"/>
    </row>
    <row r="185" spans="1:19" s="6" customFormat="1">
      <c r="A185" s="2269"/>
      <c r="B185" s="2268"/>
      <c r="C185" s="2268"/>
      <c r="D185" s="2270"/>
      <c r="E185" s="2268"/>
      <c r="F185" s="2268"/>
      <c r="G185" s="2268"/>
      <c r="H185" s="2268"/>
      <c r="I185" s="708"/>
      <c r="J185" s="2268"/>
      <c r="K185" s="2268"/>
      <c r="L185" s="528"/>
      <c r="S185"/>
    </row>
    <row r="186" spans="1:19" s="6" customFormat="1">
      <c r="A186" s="37"/>
      <c r="B186"/>
      <c r="C186"/>
      <c r="D186" s="169"/>
      <c r="E186"/>
      <c r="F186"/>
      <c r="G186"/>
      <c r="H186"/>
      <c r="I186" s="484"/>
      <c r="J186"/>
      <c r="K186"/>
      <c r="L186" s="587"/>
      <c r="S186"/>
    </row>
    <row r="187" spans="1:19" s="6" customFormat="1">
      <c r="A187" s="37"/>
      <c r="B187"/>
      <c r="C187"/>
      <c r="D187" s="169"/>
      <c r="E187"/>
      <c r="F187"/>
      <c r="G187"/>
      <c r="H187"/>
      <c r="I187" s="484"/>
      <c r="J187"/>
      <c r="K187"/>
      <c r="L187" s="587"/>
      <c r="S187"/>
    </row>
    <row r="188" spans="1:19" s="6" customFormat="1">
      <c r="A188" s="37"/>
      <c r="B188"/>
      <c r="C188"/>
      <c r="D188" s="169"/>
      <c r="E188"/>
      <c r="F188"/>
      <c r="G188"/>
      <c r="H188"/>
      <c r="I188" s="484"/>
      <c r="J188"/>
      <c r="K188"/>
      <c r="L188" s="587"/>
      <c r="S188"/>
    </row>
    <row r="189" spans="1:19" s="6" customFormat="1">
      <c r="A189" s="37"/>
      <c r="B189"/>
      <c r="C189"/>
      <c r="D189" s="169"/>
      <c r="E189"/>
      <c r="F189"/>
      <c r="G189"/>
      <c r="H189"/>
      <c r="I189" s="484"/>
      <c r="J189"/>
      <c r="K189"/>
      <c r="L189" s="587"/>
      <c r="S189"/>
    </row>
    <row r="190" spans="1:19" s="6" customFormat="1">
      <c r="A190" s="37"/>
      <c r="B190"/>
      <c r="C190"/>
      <c r="D190" s="169"/>
      <c r="E190"/>
      <c r="F190"/>
      <c r="G190"/>
      <c r="H190"/>
      <c r="I190" s="484"/>
      <c r="J190"/>
      <c r="K190"/>
      <c r="L190" s="587"/>
      <c r="S190"/>
    </row>
    <row r="191" spans="1:19" s="6" customFormat="1">
      <c r="A191" s="37"/>
      <c r="B191"/>
      <c r="C191"/>
      <c r="D191" s="169"/>
      <c r="E191"/>
      <c r="F191"/>
      <c r="G191"/>
      <c r="H191"/>
      <c r="I191" s="484"/>
      <c r="J191"/>
      <c r="K191"/>
      <c r="L191" s="587"/>
      <c r="S191"/>
    </row>
    <row r="192" spans="1:19" s="6" customFormat="1">
      <c r="A192" s="37"/>
      <c r="B192"/>
      <c r="C192"/>
      <c r="D192" s="169"/>
      <c r="E192"/>
      <c r="F192"/>
      <c r="G192"/>
      <c r="H192"/>
      <c r="I192" s="484"/>
      <c r="J192"/>
      <c r="K192"/>
      <c r="L192" s="587"/>
      <c r="S192"/>
    </row>
    <row r="193" spans="1:19" s="6" customFormat="1">
      <c r="A193" s="37"/>
      <c r="B193"/>
      <c r="C193"/>
      <c r="D193" s="169"/>
      <c r="E193"/>
      <c r="F193"/>
      <c r="G193"/>
      <c r="H193"/>
      <c r="I193" s="484"/>
      <c r="J193"/>
      <c r="K193"/>
      <c r="L193" s="587"/>
      <c r="S193"/>
    </row>
    <row r="194" spans="1:19" s="6" customFormat="1">
      <c r="A194" s="37"/>
      <c r="B194"/>
      <c r="C194"/>
      <c r="D194" s="169"/>
      <c r="E194"/>
      <c r="F194"/>
      <c r="G194"/>
      <c r="H194"/>
      <c r="I194" s="484"/>
      <c r="J194"/>
      <c r="K194"/>
      <c r="L194" s="587"/>
      <c r="S194"/>
    </row>
    <row r="195" spans="1:19" s="6" customFormat="1">
      <c r="A195" s="37"/>
      <c r="B195"/>
      <c r="C195"/>
      <c r="D195" s="169"/>
      <c r="E195"/>
      <c r="F195"/>
      <c r="G195"/>
      <c r="H195"/>
      <c r="I195" s="484"/>
      <c r="J195"/>
      <c r="K195"/>
      <c r="L195" s="587"/>
      <c r="S195"/>
    </row>
    <row r="196" spans="1:19" s="6" customFormat="1">
      <c r="A196" s="37"/>
      <c r="B196"/>
      <c r="C196"/>
      <c r="D196" s="169"/>
      <c r="E196"/>
      <c r="F196"/>
      <c r="G196"/>
      <c r="H196"/>
      <c r="I196" s="484"/>
      <c r="J196"/>
      <c r="K196"/>
      <c r="L196" s="587"/>
      <c r="S196"/>
    </row>
    <row r="197" spans="1:19" s="6" customFormat="1">
      <c r="A197" s="37"/>
      <c r="B197"/>
      <c r="C197"/>
      <c r="D197" s="169"/>
      <c r="E197"/>
      <c r="F197"/>
      <c r="G197"/>
      <c r="H197"/>
      <c r="I197" s="484"/>
      <c r="J197"/>
      <c r="K197"/>
      <c r="L197" s="587"/>
      <c r="S197"/>
    </row>
    <row r="198" spans="1:19" s="6" customFormat="1">
      <c r="A198" s="37"/>
      <c r="B198"/>
      <c r="C198"/>
      <c r="D198" s="169"/>
      <c r="E198"/>
      <c r="F198"/>
      <c r="G198"/>
      <c r="H198"/>
      <c r="I198" s="484"/>
      <c r="J198"/>
      <c r="K198"/>
      <c r="L198" s="587"/>
      <c r="S198"/>
    </row>
    <row r="199" spans="1:19" s="6" customFormat="1">
      <c r="A199" s="37"/>
      <c r="B199"/>
      <c r="C199"/>
      <c r="D199" s="169"/>
      <c r="E199"/>
      <c r="F199"/>
      <c r="G199"/>
      <c r="H199"/>
      <c r="I199" s="484"/>
      <c r="J199"/>
      <c r="K199"/>
      <c r="L199" s="587"/>
      <c r="S199"/>
    </row>
    <row r="200" spans="1:19" s="6" customFormat="1">
      <c r="A200" s="37"/>
      <c r="B200"/>
      <c r="C200"/>
      <c r="D200" s="169"/>
      <c r="E200"/>
      <c r="F200"/>
      <c r="G200"/>
      <c r="H200"/>
      <c r="I200" s="484"/>
      <c r="J200"/>
      <c r="K200"/>
      <c r="L200" s="587"/>
      <c r="S200"/>
    </row>
    <row r="201" spans="1:19" s="6" customFormat="1">
      <c r="A201" s="37"/>
      <c r="B201"/>
      <c r="C201"/>
      <c r="D201" s="169"/>
      <c r="E201"/>
      <c r="F201"/>
      <c r="G201"/>
      <c r="H201"/>
      <c r="I201" s="484"/>
      <c r="J201"/>
      <c r="K201"/>
      <c r="L201" s="587"/>
      <c r="S201"/>
    </row>
    <row r="202" spans="1:19" s="6" customFormat="1">
      <c r="A202" s="37"/>
      <c r="B202"/>
      <c r="C202"/>
      <c r="D202" s="169"/>
      <c r="E202"/>
      <c r="F202"/>
      <c r="G202"/>
      <c r="H202"/>
      <c r="I202" s="484"/>
      <c r="J202"/>
      <c r="K202"/>
      <c r="L202" s="587"/>
      <c r="S202"/>
    </row>
    <row r="203" spans="1:19" s="6" customFormat="1">
      <c r="A203" s="37"/>
      <c r="B203"/>
      <c r="C203"/>
      <c r="D203" s="169"/>
      <c r="E203"/>
      <c r="F203"/>
      <c r="G203"/>
      <c r="H203"/>
      <c r="I203" s="484"/>
      <c r="J203"/>
      <c r="K203"/>
      <c r="L203" s="587"/>
      <c r="S203"/>
    </row>
    <row r="204" spans="1:19" s="6" customFormat="1">
      <c r="A204" s="37"/>
      <c r="B204"/>
      <c r="C204"/>
      <c r="D204" s="169"/>
      <c r="E204"/>
      <c r="F204"/>
      <c r="G204"/>
      <c r="H204"/>
      <c r="I204" s="484"/>
      <c r="J204"/>
      <c r="K204"/>
      <c r="L204" s="587"/>
      <c r="S204"/>
    </row>
    <row r="205" spans="1:19" s="6" customFormat="1">
      <c r="A205" s="37"/>
      <c r="B205"/>
      <c r="C205"/>
      <c r="D205" s="169"/>
      <c r="E205"/>
      <c r="F205"/>
      <c r="G205"/>
      <c r="H205"/>
      <c r="I205" s="484"/>
      <c r="J205"/>
      <c r="K205"/>
      <c r="L205" s="587"/>
      <c r="S205"/>
    </row>
    <row r="206" spans="1:19" s="6" customFormat="1">
      <c r="A206" s="37"/>
      <c r="B206"/>
      <c r="C206"/>
      <c r="D206" s="169"/>
      <c r="E206"/>
      <c r="F206"/>
      <c r="G206"/>
      <c r="H206"/>
      <c r="I206" s="484"/>
      <c r="J206"/>
      <c r="K206"/>
      <c r="L206" s="587"/>
      <c r="S206"/>
    </row>
    <row r="207" spans="1:19" s="6" customFormat="1">
      <c r="A207" s="37"/>
      <c r="B207"/>
      <c r="C207"/>
      <c r="D207" s="169"/>
      <c r="E207"/>
      <c r="F207"/>
      <c r="G207"/>
      <c r="H207"/>
      <c r="I207" s="484"/>
      <c r="J207"/>
      <c r="K207"/>
      <c r="L207" s="587"/>
      <c r="S207"/>
    </row>
    <row r="208" spans="1:19" s="6" customFormat="1">
      <c r="A208" s="37"/>
      <c r="B208"/>
      <c r="C208"/>
      <c r="D208" s="169"/>
      <c r="E208"/>
      <c r="F208"/>
      <c r="G208"/>
      <c r="H208"/>
      <c r="I208" s="484"/>
      <c r="J208"/>
      <c r="K208"/>
      <c r="L208" s="587"/>
      <c r="S208"/>
    </row>
  </sheetData>
  <mergeCells count="7">
    <mergeCell ref="A31:L31"/>
    <mergeCell ref="A63:L63"/>
    <mergeCell ref="A64:L64"/>
    <mergeCell ref="A177:L177"/>
    <mergeCell ref="A2:L2"/>
    <mergeCell ref="A12:L12"/>
    <mergeCell ref="A30:L30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>
  <sheetPr>
    <tabColor rgb="FF7030A0"/>
  </sheetPr>
  <dimension ref="A1:Y240"/>
  <sheetViews>
    <sheetView topLeftCell="A79" workbookViewId="0">
      <selection activeCell="F110" sqref="F110"/>
    </sheetView>
  </sheetViews>
  <sheetFormatPr defaultRowHeight="15.7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9.85546875" style="169" customWidth="1"/>
    <col min="5" max="5" width="8.5703125" bestFit="1" customWidth="1"/>
    <col min="6" max="6" width="16.85546875" customWidth="1"/>
    <col min="7" max="7" width="8.28515625" bestFit="1" customWidth="1"/>
    <col min="8" max="8" width="9.7109375" bestFit="1" customWidth="1"/>
    <col min="9" max="9" width="10.140625" style="484" bestFit="1" customWidth="1"/>
    <col min="10" max="10" width="21.7109375" bestFit="1" customWidth="1"/>
    <col min="11" max="11" width="23.85546875" customWidth="1"/>
    <col min="12" max="12" width="21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1.7109375" style="6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4996</v>
      </c>
      <c r="B1" s="30" t="s">
        <v>106</v>
      </c>
      <c r="C1" s="30" t="s">
        <v>105</v>
      </c>
      <c r="D1" s="2056" t="s">
        <v>6</v>
      </c>
      <c r="E1" s="26" t="s">
        <v>748</v>
      </c>
      <c r="F1" s="27" t="s">
        <v>0</v>
      </c>
      <c r="G1" s="26" t="s">
        <v>34</v>
      </c>
      <c r="H1" s="17" t="s">
        <v>1</v>
      </c>
      <c r="I1" s="483" t="s">
        <v>28</v>
      </c>
      <c r="J1" s="17" t="s">
        <v>732</v>
      </c>
      <c r="K1" s="18" t="s">
        <v>747</v>
      </c>
      <c r="L1" s="545" t="s">
        <v>314</v>
      </c>
    </row>
    <row r="2" spans="1:25" s="15" customFormat="1" ht="15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41" customFormat="1">
      <c r="A3" s="234" t="s">
        <v>4953</v>
      </c>
      <c r="B3" s="1885">
        <v>45869</v>
      </c>
      <c r="C3" s="24"/>
      <c r="D3" s="2059"/>
      <c r="E3" s="24">
        <v>22060</v>
      </c>
      <c r="F3" s="24" t="s">
        <v>7</v>
      </c>
      <c r="G3" s="24">
        <v>5370</v>
      </c>
      <c r="H3" s="24" t="s">
        <v>213</v>
      </c>
      <c r="I3" s="1048">
        <v>2000</v>
      </c>
      <c r="J3" s="2078"/>
      <c r="K3" s="24" t="s">
        <v>82</v>
      </c>
      <c r="L3" s="461"/>
      <c r="M3" s="249"/>
      <c r="N3" s="249"/>
      <c r="O3" s="249"/>
      <c r="P3" s="249"/>
      <c r="Q3" s="249"/>
      <c r="R3" s="249"/>
      <c r="T3" s="1836"/>
      <c r="U3" s="249"/>
      <c r="V3" s="249"/>
      <c r="W3" s="249"/>
      <c r="X3" s="249"/>
      <c r="Y3" s="249"/>
    </row>
    <row r="4" spans="1:25" s="41" customFormat="1">
      <c r="A4" s="25" t="s">
        <v>5008</v>
      </c>
      <c r="B4" s="14">
        <v>45920</v>
      </c>
      <c r="C4" s="14">
        <v>45916</v>
      </c>
      <c r="D4" s="166" t="s">
        <v>6</v>
      </c>
      <c r="E4" s="9"/>
      <c r="F4" s="9" t="s">
        <v>7</v>
      </c>
      <c r="G4" s="9">
        <v>6055</v>
      </c>
      <c r="H4" s="9" t="s">
        <v>1808</v>
      </c>
      <c r="I4" s="10">
        <v>1000</v>
      </c>
      <c r="J4" s="2085" t="s">
        <v>4382</v>
      </c>
      <c r="K4" s="9">
        <v>2026</v>
      </c>
      <c r="L4" s="458"/>
      <c r="M4" s="249"/>
      <c r="N4" s="249"/>
      <c r="O4" s="249"/>
      <c r="P4" s="249"/>
      <c r="Q4" s="249"/>
      <c r="R4" s="249"/>
      <c r="T4" s="1836"/>
      <c r="U4" s="249"/>
      <c r="V4" s="249"/>
      <c r="W4" s="249"/>
      <c r="X4" s="249"/>
      <c r="Y4" s="249"/>
    </row>
    <row r="5" spans="1:25" s="41" customFormat="1">
      <c r="A5" s="234" t="s">
        <v>4961</v>
      </c>
      <c r="B5" s="1885"/>
      <c r="C5" s="24"/>
      <c r="D5" s="2059"/>
      <c r="E5" s="24">
        <v>22489</v>
      </c>
      <c r="F5" s="24" t="s">
        <v>4308</v>
      </c>
      <c r="G5" s="24">
        <v>6056</v>
      </c>
      <c r="H5" s="24" t="s">
        <v>5009</v>
      </c>
      <c r="I5" s="1048">
        <v>50</v>
      </c>
      <c r="J5" s="2078" t="s">
        <v>4269</v>
      </c>
      <c r="K5" s="24">
        <v>2027</v>
      </c>
      <c r="L5" s="461"/>
      <c r="M5" s="249"/>
      <c r="N5" s="249"/>
      <c r="O5" s="249"/>
      <c r="P5" s="249"/>
      <c r="Q5" s="249"/>
      <c r="R5" s="249"/>
      <c r="T5" s="1836"/>
      <c r="U5" s="249"/>
      <c r="V5" s="249"/>
      <c r="W5" s="249"/>
      <c r="X5" s="249"/>
      <c r="Y5" s="249"/>
    </row>
    <row r="6" spans="1:25" s="41" customFormat="1">
      <c r="A6" s="25" t="s">
        <v>201</v>
      </c>
      <c r="B6" s="14">
        <v>45909</v>
      </c>
      <c r="C6" s="14">
        <v>45909</v>
      </c>
      <c r="D6" s="166" t="s">
        <v>6</v>
      </c>
      <c r="E6" s="9">
        <v>22484</v>
      </c>
      <c r="F6" s="9" t="s">
        <v>44</v>
      </c>
      <c r="G6" s="9">
        <v>6054</v>
      </c>
      <c r="H6" s="9" t="s">
        <v>3005</v>
      </c>
      <c r="I6" s="10">
        <v>10</v>
      </c>
      <c r="J6" s="2085" t="s">
        <v>5011</v>
      </c>
      <c r="K6" s="9"/>
      <c r="L6" s="458"/>
      <c r="M6" s="249"/>
      <c r="N6" s="249"/>
      <c r="O6" s="249"/>
      <c r="P6" s="249"/>
      <c r="Q6" s="249"/>
      <c r="R6" s="249"/>
      <c r="T6" s="1836"/>
      <c r="U6" s="249"/>
      <c r="V6" s="249"/>
      <c r="W6" s="249"/>
      <c r="X6" s="249"/>
      <c r="Y6" s="249"/>
    </row>
    <row r="7" spans="1:25" s="41" customFormat="1">
      <c r="A7" s="234"/>
      <c r="B7" s="1885"/>
      <c r="C7" s="1885"/>
      <c r="D7" s="2059"/>
      <c r="E7" s="24"/>
      <c r="F7" s="24"/>
      <c r="G7" s="24"/>
      <c r="H7" s="24"/>
      <c r="I7" s="1048"/>
      <c r="J7" s="2078"/>
      <c r="K7" s="24"/>
      <c r="L7" s="461"/>
      <c r="M7" s="249"/>
      <c r="N7" s="249"/>
      <c r="O7" s="249"/>
      <c r="P7" s="249"/>
      <c r="Q7" s="249"/>
      <c r="R7" s="249"/>
      <c r="T7" s="1836"/>
      <c r="U7" s="249"/>
      <c r="V7" s="249"/>
      <c r="W7" s="249"/>
      <c r="X7" s="249"/>
      <c r="Y7" s="249"/>
    </row>
    <row r="8" spans="1:25" s="41" customFormat="1">
      <c r="A8" s="234"/>
      <c r="B8" s="1885"/>
      <c r="C8" s="24"/>
      <c r="D8" s="2059"/>
      <c r="E8" s="24"/>
      <c r="F8" s="24"/>
      <c r="G8" s="24"/>
      <c r="H8" s="24"/>
      <c r="I8" s="1048"/>
      <c r="J8" s="2078"/>
      <c r="K8" s="24"/>
      <c r="L8" s="461"/>
      <c r="M8" s="249"/>
      <c r="N8" s="249"/>
      <c r="O8" s="249"/>
      <c r="P8" s="249"/>
      <c r="Q8" s="249"/>
      <c r="R8" s="249"/>
      <c r="T8" s="1836"/>
      <c r="U8" s="249"/>
      <c r="V8" s="249"/>
      <c r="W8" s="249"/>
      <c r="X8" s="249"/>
      <c r="Y8" s="249"/>
    </row>
    <row r="9" spans="1:25" s="15" customFormat="1" ht="18.75">
      <c r="A9" s="2564" t="s">
        <v>3486</v>
      </c>
      <c r="B9" s="2565"/>
      <c r="C9" s="2565"/>
      <c r="D9" s="2565"/>
      <c r="E9" s="2565"/>
      <c r="F9" s="2565"/>
      <c r="G9" s="2565"/>
      <c r="H9" s="2565"/>
      <c r="I9" s="2565"/>
      <c r="J9" s="2565"/>
      <c r="K9" s="2565"/>
      <c r="L9" s="2566"/>
      <c r="M9" s="1605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41" customFormat="1">
      <c r="A10" s="25" t="s">
        <v>4948</v>
      </c>
      <c r="B10" s="14">
        <v>45915</v>
      </c>
      <c r="C10" s="14">
        <v>45912</v>
      </c>
      <c r="D10" s="166" t="s">
        <v>6</v>
      </c>
      <c r="E10" s="9">
        <v>22347</v>
      </c>
      <c r="F10" s="9" t="s">
        <v>1221</v>
      </c>
      <c r="G10" s="9">
        <v>6035</v>
      </c>
      <c r="H10" s="9" t="s">
        <v>4980</v>
      </c>
      <c r="I10" s="10">
        <v>15</v>
      </c>
      <c r="J10" s="9"/>
      <c r="K10" s="9"/>
      <c r="L10" s="458"/>
      <c r="M10" s="249"/>
      <c r="N10" s="249"/>
      <c r="O10" s="249"/>
      <c r="P10" s="249"/>
      <c r="Q10" s="249"/>
      <c r="R10" s="249"/>
      <c r="T10" s="1836"/>
      <c r="U10" s="249"/>
      <c r="V10" s="249"/>
      <c r="W10" s="249"/>
      <c r="X10" s="249"/>
      <c r="Y10" s="249"/>
    </row>
    <row r="11" spans="1:25" s="41" customFormat="1">
      <c r="A11" s="25" t="s">
        <v>4948</v>
      </c>
      <c r="B11" s="14">
        <v>45915</v>
      </c>
      <c r="C11" s="14">
        <v>45916</v>
      </c>
      <c r="D11" s="166" t="s">
        <v>6</v>
      </c>
      <c r="E11" s="9">
        <v>22584</v>
      </c>
      <c r="F11" s="9" t="s">
        <v>1221</v>
      </c>
      <c r="G11" s="9">
        <v>5979</v>
      </c>
      <c r="H11" s="9" t="s">
        <v>4949</v>
      </c>
      <c r="I11" s="10">
        <v>57500</v>
      </c>
      <c r="J11" s="9"/>
      <c r="K11" s="9"/>
      <c r="L11" s="458"/>
      <c r="M11" s="249"/>
      <c r="N11" s="249"/>
      <c r="O11" s="249"/>
      <c r="P11" s="249"/>
      <c r="Q11" s="249"/>
      <c r="R11" s="249"/>
      <c r="T11" s="1836"/>
      <c r="U11" s="249"/>
      <c r="V11" s="249"/>
      <c r="W11" s="249"/>
      <c r="X11" s="249"/>
      <c r="Y11" s="249"/>
    </row>
    <row r="12" spans="1:25" s="41" customFormat="1">
      <c r="A12" s="25" t="s">
        <v>4262</v>
      </c>
      <c r="B12" s="14">
        <v>45908</v>
      </c>
      <c r="C12" s="14">
        <v>45916</v>
      </c>
      <c r="D12" s="166" t="s">
        <v>6</v>
      </c>
      <c r="E12" s="9">
        <v>22459</v>
      </c>
      <c r="F12" s="9" t="s">
        <v>4999</v>
      </c>
      <c r="G12" s="9">
        <v>5401</v>
      </c>
      <c r="H12" s="9" t="s">
        <v>62</v>
      </c>
      <c r="I12" s="10">
        <v>20</v>
      </c>
      <c r="J12" s="9"/>
      <c r="K12" s="9"/>
      <c r="L12" s="458"/>
      <c r="M12" s="249"/>
      <c r="N12" s="249"/>
      <c r="O12" s="249"/>
      <c r="P12" s="249"/>
      <c r="Q12" s="249"/>
      <c r="R12" s="249"/>
      <c r="T12" s="1836"/>
      <c r="U12" s="249"/>
      <c r="V12" s="249"/>
      <c r="W12" s="249"/>
      <c r="X12" s="249"/>
      <c r="Y12" s="249"/>
    </row>
    <row r="13" spans="1:25" s="41" customFormat="1">
      <c r="A13" s="25"/>
      <c r="B13" s="14"/>
      <c r="C13" s="9"/>
      <c r="D13" s="166" t="s">
        <v>6</v>
      </c>
      <c r="E13" s="9"/>
      <c r="F13" s="9" t="s">
        <v>4918</v>
      </c>
      <c r="G13" s="9">
        <v>5515</v>
      </c>
      <c r="H13" s="9" t="s">
        <v>2208</v>
      </c>
      <c r="I13" s="10" t="s">
        <v>840</v>
      </c>
      <c r="J13" s="9"/>
      <c r="K13" s="9"/>
      <c r="L13" s="458"/>
      <c r="M13" s="249"/>
      <c r="N13" s="249"/>
      <c r="O13" s="249"/>
      <c r="P13" s="249"/>
      <c r="Q13" s="249"/>
      <c r="R13" s="249"/>
      <c r="T13" s="1836"/>
      <c r="U13" s="249"/>
      <c r="V13" s="249"/>
      <c r="W13" s="249"/>
      <c r="X13" s="249"/>
      <c r="Y13" s="249"/>
    </row>
    <row r="14" spans="1:25" s="41" customFormat="1">
      <c r="A14" s="25"/>
      <c r="B14" s="14"/>
      <c r="C14" s="9"/>
      <c r="D14" s="166" t="s">
        <v>6</v>
      </c>
      <c r="E14" s="9"/>
      <c r="F14" s="9" t="s">
        <v>5000</v>
      </c>
      <c r="G14" s="9">
        <v>5419</v>
      </c>
      <c r="H14" s="9" t="s">
        <v>2208</v>
      </c>
      <c r="I14" s="10" t="s">
        <v>840</v>
      </c>
      <c r="J14" s="9"/>
      <c r="K14" s="9"/>
      <c r="L14" s="458"/>
      <c r="M14" s="249"/>
      <c r="N14" s="249"/>
      <c r="O14" s="249"/>
      <c r="P14" s="249"/>
      <c r="Q14" s="249"/>
      <c r="R14" s="249"/>
      <c r="T14" s="1836"/>
      <c r="U14" s="249"/>
      <c r="V14" s="249"/>
      <c r="W14" s="249"/>
      <c r="X14" s="249"/>
      <c r="Y14" s="249"/>
    </row>
    <row r="15" spans="1:25" s="41" customFormat="1">
      <c r="A15" s="25"/>
      <c r="B15" s="14"/>
      <c r="C15" s="9"/>
      <c r="D15" s="166" t="s">
        <v>6</v>
      </c>
      <c r="E15" s="9"/>
      <c r="F15" s="9" t="s">
        <v>5001</v>
      </c>
      <c r="G15" s="9">
        <v>5575</v>
      </c>
      <c r="H15" s="9" t="s">
        <v>2208</v>
      </c>
      <c r="I15" s="10" t="s">
        <v>840</v>
      </c>
      <c r="J15" s="9"/>
      <c r="K15" s="9"/>
      <c r="L15" s="458"/>
      <c r="M15" s="249"/>
      <c r="N15" s="249"/>
      <c r="O15" s="249"/>
      <c r="P15" s="249"/>
      <c r="Q15" s="249"/>
      <c r="R15" s="249"/>
      <c r="T15" s="1836"/>
      <c r="U15" s="249"/>
      <c r="V15" s="249"/>
      <c r="W15" s="249"/>
      <c r="X15" s="249"/>
      <c r="Y15" s="249"/>
    </row>
    <row r="16" spans="1:25" s="41" customFormat="1">
      <c r="A16" s="25"/>
      <c r="B16" s="14"/>
      <c r="C16" s="9"/>
      <c r="D16" s="166" t="s">
        <v>6</v>
      </c>
      <c r="E16" s="9"/>
      <c r="F16" s="9" t="s">
        <v>5002</v>
      </c>
      <c r="G16" s="9">
        <v>5833</v>
      </c>
      <c r="H16" s="9" t="s">
        <v>2208</v>
      </c>
      <c r="I16" s="10" t="s">
        <v>840</v>
      </c>
      <c r="J16" s="9"/>
      <c r="K16" s="9"/>
      <c r="L16" s="458"/>
      <c r="M16" s="249"/>
      <c r="N16" s="249"/>
      <c r="O16" s="249"/>
      <c r="P16" s="249"/>
      <c r="Q16" s="249"/>
      <c r="R16" s="249"/>
      <c r="T16" s="1836"/>
      <c r="U16" s="249"/>
      <c r="V16" s="249"/>
      <c r="W16" s="249"/>
      <c r="X16" s="249"/>
      <c r="Y16" s="249"/>
    </row>
    <row r="17" spans="1:25" s="41" customFormat="1">
      <c r="A17" s="25"/>
      <c r="B17" s="14"/>
      <c r="C17" s="9"/>
      <c r="D17" s="166" t="s">
        <v>6</v>
      </c>
      <c r="E17" s="9"/>
      <c r="F17" s="9" t="s">
        <v>5003</v>
      </c>
      <c r="G17" s="9">
        <v>5418</v>
      </c>
      <c r="H17" s="9" t="s">
        <v>2208</v>
      </c>
      <c r="I17" s="10" t="s">
        <v>840</v>
      </c>
      <c r="J17" s="9"/>
      <c r="K17" s="9"/>
      <c r="L17" s="458"/>
      <c r="M17" s="249"/>
      <c r="N17" s="249"/>
      <c r="O17" s="249"/>
      <c r="P17" s="249"/>
      <c r="Q17" s="249"/>
      <c r="R17" s="249"/>
      <c r="T17" s="1836"/>
      <c r="U17" s="249"/>
      <c r="V17" s="249"/>
      <c r="W17" s="249"/>
      <c r="X17" s="249"/>
      <c r="Y17" s="249"/>
    </row>
    <row r="18" spans="1:25" s="41" customFormat="1">
      <c r="A18" s="25"/>
      <c r="B18" s="14"/>
      <c r="C18" s="9"/>
      <c r="D18" s="166" t="s">
        <v>6</v>
      </c>
      <c r="E18" s="9"/>
      <c r="F18" s="9" t="s">
        <v>5004</v>
      </c>
      <c r="G18" s="9">
        <v>5519</v>
      </c>
      <c r="H18" s="9" t="s">
        <v>2208</v>
      </c>
      <c r="I18" s="10" t="s">
        <v>840</v>
      </c>
      <c r="J18" s="9"/>
      <c r="K18" s="9"/>
      <c r="L18" s="458"/>
      <c r="M18" s="249"/>
      <c r="N18" s="249"/>
      <c r="O18" s="249"/>
      <c r="P18" s="249"/>
      <c r="Q18" s="249"/>
      <c r="R18" s="249"/>
      <c r="T18" s="1836"/>
      <c r="U18" s="249"/>
      <c r="V18" s="249"/>
      <c r="W18" s="249"/>
      <c r="X18" s="249"/>
      <c r="Y18" s="249"/>
    </row>
    <row r="19" spans="1:25" s="41" customFormat="1">
      <c r="A19" s="25"/>
      <c r="B19" s="14"/>
      <c r="C19" s="9"/>
      <c r="D19" s="166" t="s">
        <v>6</v>
      </c>
      <c r="E19" s="9"/>
      <c r="F19" s="9" t="s">
        <v>5005</v>
      </c>
      <c r="G19" s="9">
        <v>6050</v>
      </c>
      <c r="H19" s="9" t="s">
        <v>2208</v>
      </c>
      <c r="I19" s="10">
        <v>6</v>
      </c>
      <c r="J19" s="9"/>
      <c r="K19" s="9"/>
      <c r="L19" s="458"/>
      <c r="M19" s="249"/>
      <c r="N19" s="249"/>
      <c r="O19" s="249"/>
      <c r="P19" s="249"/>
      <c r="Q19" s="249"/>
      <c r="R19" s="249"/>
      <c r="T19" s="1836"/>
      <c r="U19" s="249"/>
      <c r="V19" s="249"/>
      <c r="W19" s="249"/>
      <c r="X19" s="249"/>
      <c r="Y19" s="249"/>
    </row>
    <row r="20" spans="1:25" s="41" customFormat="1">
      <c r="A20" s="25" t="s">
        <v>151</v>
      </c>
      <c r="B20" s="14">
        <v>45911</v>
      </c>
      <c r="C20" s="14">
        <v>45912</v>
      </c>
      <c r="D20" s="166" t="s">
        <v>6</v>
      </c>
      <c r="E20" s="9">
        <v>22478</v>
      </c>
      <c r="F20" s="9" t="s">
        <v>1221</v>
      </c>
      <c r="G20" s="9">
        <v>5505</v>
      </c>
      <c r="H20" s="9" t="s">
        <v>72</v>
      </c>
      <c r="I20" s="10">
        <v>10</v>
      </c>
      <c r="J20" s="9"/>
      <c r="K20" s="9"/>
      <c r="L20" s="458"/>
      <c r="M20" s="249"/>
      <c r="N20" s="249"/>
      <c r="O20" s="249"/>
      <c r="P20" s="249"/>
      <c r="Q20" s="249"/>
      <c r="R20" s="249"/>
      <c r="T20" s="1836"/>
      <c r="U20" s="249"/>
      <c r="V20" s="249"/>
      <c r="W20" s="249"/>
      <c r="X20" s="249"/>
      <c r="Y20" s="249"/>
    </row>
    <row r="21" spans="1:25" s="41" customFormat="1">
      <c r="A21" s="25" t="s">
        <v>2374</v>
      </c>
      <c r="B21" s="14">
        <v>45933</v>
      </c>
      <c r="C21" s="14">
        <v>45912</v>
      </c>
      <c r="D21" s="166" t="s">
        <v>6</v>
      </c>
      <c r="E21" s="9">
        <v>22482</v>
      </c>
      <c r="F21" s="9" t="s">
        <v>1221</v>
      </c>
      <c r="G21" s="9">
        <v>4491</v>
      </c>
      <c r="H21" s="9" t="s">
        <v>2456</v>
      </c>
      <c r="I21" s="10">
        <v>2000</v>
      </c>
      <c r="J21" s="9"/>
      <c r="K21" s="9"/>
      <c r="L21" s="458"/>
      <c r="M21" s="249"/>
      <c r="N21" s="249"/>
      <c r="O21" s="249"/>
      <c r="P21" s="249"/>
      <c r="Q21" s="249"/>
      <c r="R21" s="249"/>
      <c r="T21" s="1836"/>
      <c r="U21" s="249"/>
      <c r="V21" s="249"/>
      <c r="W21" s="249"/>
      <c r="X21" s="249"/>
      <c r="Y21" s="249"/>
    </row>
    <row r="22" spans="1:25" s="41" customFormat="1">
      <c r="A22" s="25" t="s">
        <v>2276</v>
      </c>
      <c r="B22" s="14"/>
      <c r="C22" s="14">
        <v>45904</v>
      </c>
      <c r="D22" s="166" t="s">
        <v>6</v>
      </c>
      <c r="E22" s="9">
        <v>22469</v>
      </c>
      <c r="F22" s="9" t="s">
        <v>1221</v>
      </c>
      <c r="G22" s="9">
        <v>5984</v>
      </c>
      <c r="H22" s="9" t="s">
        <v>57</v>
      </c>
      <c r="I22" s="10">
        <v>6185</v>
      </c>
      <c r="J22" s="9"/>
      <c r="K22" s="9"/>
      <c r="L22" s="458"/>
      <c r="M22" s="249"/>
      <c r="N22" s="249"/>
      <c r="O22" s="249"/>
      <c r="P22" s="249"/>
      <c r="Q22" s="249"/>
      <c r="R22" s="249"/>
      <c r="T22" s="1836"/>
      <c r="U22" s="249"/>
      <c r="V22" s="249"/>
      <c r="W22" s="249"/>
      <c r="X22" s="249"/>
      <c r="Y22" s="249"/>
    </row>
    <row r="23" spans="1:25" s="41" customFormat="1">
      <c r="A23" s="25" t="s">
        <v>1303</v>
      </c>
      <c r="B23" s="14">
        <v>45917</v>
      </c>
      <c r="C23" s="14">
        <v>45919</v>
      </c>
      <c r="D23" s="166" t="s">
        <v>6</v>
      </c>
      <c r="E23" s="9">
        <v>22499</v>
      </c>
      <c r="F23" s="9" t="s">
        <v>1221</v>
      </c>
      <c r="G23" s="9">
        <v>3624</v>
      </c>
      <c r="H23" s="9" t="s">
        <v>63</v>
      </c>
      <c r="I23" s="10">
        <v>50</v>
      </c>
      <c r="J23" s="9"/>
      <c r="K23" s="9"/>
      <c r="L23" s="458"/>
      <c r="M23" s="249"/>
      <c r="N23" s="249"/>
      <c r="O23" s="249"/>
      <c r="P23" s="249"/>
      <c r="Q23" s="249"/>
      <c r="R23" s="249"/>
      <c r="T23" s="1836"/>
      <c r="U23" s="249"/>
      <c r="V23" s="249"/>
      <c r="W23" s="249"/>
      <c r="X23" s="249"/>
      <c r="Y23" s="249"/>
    </row>
    <row r="24" spans="1:25" s="41" customFormat="1">
      <c r="A24" s="25" t="s">
        <v>4262</v>
      </c>
      <c r="B24" s="14">
        <v>45916</v>
      </c>
      <c r="C24" s="14"/>
      <c r="D24" s="166"/>
      <c r="E24" s="9">
        <v>22585</v>
      </c>
      <c r="F24" s="9" t="s">
        <v>1115</v>
      </c>
      <c r="G24" s="9">
        <v>5421</v>
      </c>
      <c r="H24" s="9" t="s">
        <v>4291</v>
      </c>
      <c r="I24" s="10" t="s">
        <v>840</v>
      </c>
      <c r="J24" s="9"/>
      <c r="K24" s="9"/>
      <c r="L24" s="458"/>
      <c r="M24" s="249"/>
      <c r="N24" s="249"/>
      <c r="O24" s="249"/>
      <c r="P24" s="249"/>
      <c r="Q24" s="249"/>
      <c r="R24" s="249"/>
      <c r="T24" s="1836"/>
      <c r="U24" s="249"/>
      <c r="V24" s="249"/>
      <c r="W24" s="249"/>
      <c r="X24" s="249"/>
      <c r="Y24" s="249"/>
    </row>
    <row r="25" spans="1:25" s="41" customFormat="1">
      <c r="A25" s="25" t="s">
        <v>1303</v>
      </c>
      <c r="B25" s="14">
        <v>45923</v>
      </c>
      <c r="C25" s="14">
        <v>45922</v>
      </c>
      <c r="D25" s="166" t="s">
        <v>6</v>
      </c>
      <c r="E25" s="9">
        <v>22571</v>
      </c>
      <c r="F25" s="9" t="s">
        <v>1221</v>
      </c>
      <c r="G25" s="9">
        <v>3624</v>
      </c>
      <c r="H25" s="9" t="s">
        <v>63</v>
      </c>
      <c r="I25" s="10">
        <v>100</v>
      </c>
      <c r="J25" s="9"/>
      <c r="K25" s="9"/>
      <c r="L25" s="458"/>
      <c r="M25" s="249"/>
      <c r="N25" s="249"/>
      <c r="O25" s="249"/>
      <c r="P25" s="249"/>
      <c r="Q25" s="249"/>
      <c r="R25" s="249"/>
      <c r="T25" s="1836"/>
      <c r="U25" s="249"/>
      <c r="V25" s="249"/>
      <c r="W25" s="249"/>
      <c r="X25" s="249"/>
      <c r="Y25" s="249"/>
    </row>
    <row r="26" spans="1:25" s="41" customFormat="1">
      <c r="A26" s="25" t="s">
        <v>529</v>
      </c>
      <c r="B26" s="14">
        <v>45919</v>
      </c>
      <c r="C26" s="14">
        <v>45916</v>
      </c>
      <c r="D26" s="166" t="s">
        <v>6</v>
      </c>
      <c r="E26" s="9">
        <v>22589</v>
      </c>
      <c r="F26" s="9" t="s">
        <v>69</v>
      </c>
      <c r="G26" s="9">
        <v>6146</v>
      </c>
      <c r="H26" s="9" t="s">
        <v>47</v>
      </c>
      <c r="I26" s="10" t="s">
        <v>1009</v>
      </c>
      <c r="J26" s="9"/>
      <c r="K26" s="9"/>
      <c r="L26" s="458"/>
      <c r="M26" s="249"/>
      <c r="N26" s="249"/>
      <c r="O26" s="249"/>
      <c r="P26" s="249"/>
      <c r="Q26" s="249"/>
      <c r="R26" s="249"/>
      <c r="T26" s="1836"/>
      <c r="U26" s="249"/>
      <c r="V26" s="249"/>
      <c r="W26" s="249"/>
      <c r="X26" s="249"/>
      <c r="Y26" s="249"/>
    </row>
    <row r="27" spans="1:25" s="41" customFormat="1">
      <c r="A27" s="25"/>
      <c r="B27" s="14"/>
      <c r="C27" s="9"/>
      <c r="D27" s="166" t="s">
        <v>6</v>
      </c>
      <c r="E27" s="9"/>
      <c r="F27" s="9" t="s">
        <v>785</v>
      </c>
      <c r="G27" s="9">
        <v>6147</v>
      </c>
      <c r="H27" s="9" t="s">
        <v>47</v>
      </c>
      <c r="I27" s="10" t="s">
        <v>840</v>
      </c>
      <c r="J27" s="9"/>
      <c r="K27" s="9"/>
      <c r="L27" s="458"/>
      <c r="M27" s="249"/>
      <c r="N27" s="249"/>
      <c r="O27" s="249"/>
      <c r="P27" s="249"/>
      <c r="Q27" s="249"/>
      <c r="R27" s="249"/>
      <c r="T27" s="1836"/>
      <c r="U27" s="249"/>
      <c r="V27" s="249"/>
      <c r="W27" s="249"/>
      <c r="X27" s="249"/>
      <c r="Y27" s="249"/>
    </row>
    <row r="28" spans="1:25" s="41" customFormat="1">
      <c r="A28" s="25" t="s">
        <v>529</v>
      </c>
      <c r="B28" s="14"/>
      <c r="C28" s="14">
        <v>45930</v>
      </c>
      <c r="D28" s="166" t="s">
        <v>6</v>
      </c>
      <c r="E28" s="9">
        <v>22715</v>
      </c>
      <c r="F28" s="9" t="s">
        <v>4970</v>
      </c>
      <c r="G28" s="9">
        <v>6152</v>
      </c>
      <c r="H28" s="9" t="s">
        <v>5032</v>
      </c>
      <c r="I28" s="10">
        <v>1</v>
      </c>
      <c r="J28" s="9" t="s">
        <v>3464</v>
      </c>
      <c r="K28" s="9"/>
      <c r="L28" s="458"/>
      <c r="M28" s="249"/>
      <c r="N28" s="249"/>
      <c r="O28" s="249"/>
      <c r="P28" s="249"/>
      <c r="Q28" s="249"/>
      <c r="R28" s="249"/>
      <c r="T28" s="1836"/>
      <c r="U28" s="249"/>
      <c r="V28" s="249"/>
      <c r="W28" s="249"/>
      <c r="X28" s="249"/>
      <c r="Y28" s="249"/>
    </row>
    <row r="29" spans="1:25" s="41" customFormat="1">
      <c r="A29" s="25"/>
      <c r="B29" s="14"/>
      <c r="C29" s="9"/>
      <c r="D29" s="166" t="s">
        <v>6</v>
      </c>
      <c r="E29" s="9"/>
      <c r="F29" s="9" t="s">
        <v>4970</v>
      </c>
      <c r="G29" s="9">
        <v>6153</v>
      </c>
      <c r="H29" s="9" t="s">
        <v>5032</v>
      </c>
      <c r="I29" s="10">
        <v>1</v>
      </c>
      <c r="J29" s="9" t="s">
        <v>3464</v>
      </c>
      <c r="K29" s="9"/>
      <c r="L29" s="458"/>
      <c r="M29" s="249"/>
      <c r="N29" s="249"/>
      <c r="O29" s="249"/>
      <c r="P29" s="249"/>
      <c r="Q29" s="249"/>
      <c r="R29" s="249"/>
      <c r="T29" s="1836"/>
      <c r="U29" s="249"/>
      <c r="V29" s="249"/>
      <c r="W29" s="249"/>
      <c r="X29" s="249"/>
      <c r="Y29" s="249"/>
    </row>
    <row r="30" spans="1:25" s="41" customFormat="1">
      <c r="A30" s="25" t="s">
        <v>5025</v>
      </c>
      <c r="B30" s="14">
        <v>45944</v>
      </c>
      <c r="C30" s="14">
        <v>45929</v>
      </c>
      <c r="D30" s="166" t="s">
        <v>6</v>
      </c>
      <c r="E30" s="9">
        <v>22630</v>
      </c>
      <c r="F30" s="9" t="s">
        <v>7</v>
      </c>
      <c r="G30" s="9">
        <v>5900</v>
      </c>
      <c r="H30" s="9" t="s">
        <v>4666</v>
      </c>
      <c r="I30" s="10" t="s">
        <v>5020</v>
      </c>
      <c r="J30" s="9"/>
      <c r="K30" s="9"/>
      <c r="L30" s="458"/>
      <c r="M30" s="249"/>
      <c r="N30" s="249"/>
      <c r="O30" s="249"/>
      <c r="P30" s="249"/>
      <c r="Q30" s="249"/>
      <c r="R30" s="249"/>
      <c r="T30" s="1836"/>
      <c r="U30" s="249"/>
      <c r="V30" s="249"/>
      <c r="W30" s="249"/>
      <c r="X30" s="249"/>
      <c r="Y30" s="249"/>
    </row>
    <row r="31" spans="1:25" s="41" customFormat="1">
      <c r="A31" s="233"/>
      <c r="B31" s="1809"/>
      <c r="C31" s="51"/>
      <c r="D31" s="2257"/>
      <c r="E31" s="51"/>
      <c r="F31" s="51" t="s">
        <v>1115</v>
      </c>
      <c r="G31" s="51">
        <v>6158</v>
      </c>
      <c r="H31" s="51" t="s">
        <v>5019</v>
      </c>
      <c r="I31" s="52">
        <v>75</v>
      </c>
      <c r="J31" s="51" t="s">
        <v>3464</v>
      </c>
      <c r="K31" s="24" t="s">
        <v>5031</v>
      </c>
      <c r="L31" s="461"/>
      <c r="M31" s="249"/>
      <c r="N31" s="249"/>
      <c r="O31" s="249"/>
      <c r="P31" s="249"/>
      <c r="Q31" s="249"/>
      <c r="R31" s="249"/>
      <c r="T31" s="1836"/>
      <c r="U31" s="249"/>
      <c r="V31" s="249"/>
      <c r="W31" s="249"/>
      <c r="X31" s="249"/>
      <c r="Y31" s="249"/>
    </row>
    <row r="32" spans="1:25" s="41" customFormat="1">
      <c r="A32" s="25" t="s">
        <v>4641</v>
      </c>
      <c r="B32" s="14">
        <v>45930</v>
      </c>
      <c r="C32" s="14">
        <v>45930</v>
      </c>
      <c r="D32" s="166" t="s">
        <v>6</v>
      </c>
      <c r="E32" s="9">
        <v>22638</v>
      </c>
      <c r="F32" s="9" t="s">
        <v>5021</v>
      </c>
      <c r="G32" s="9">
        <v>5576</v>
      </c>
      <c r="H32" s="9" t="s">
        <v>2208</v>
      </c>
      <c r="I32" s="2277">
        <v>6</v>
      </c>
      <c r="J32" s="9"/>
      <c r="K32" s="9"/>
      <c r="L32" s="458"/>
      <c r="M32" s="249"/>
      <c r="N32" s="249"/>
      <c r="O32" s="249"/>
      <c r="P32" s="249"/>
      <c r="Q32" s="249"/>
      <c r="R32" s="249"/>
      <c r="T32" s="1836"/>
      <c r="U32" s="249"/>
      <c r="V32" s="249"/>
      <c r="W32" s="249"/>
      <c r="X32" s="249"/>
      <c r="Y32" s="249"/>
    </row>
    <row r="33" spans="1:25" s="41" customFormat="1">
      <c r="A33" s="25"/>
      <c r="B33" s="14"/>
      <c r="C33" s="9"/>
      <c r="D33" s="166" t="s">
        <v>6</v>
      </c>
      <c r="E33" s="9"/>
      <c r="F33" s="9" t="s">
        <v>5022</v>
      </c>
      <c r="G33" s="9">
        <v>5517</v>
      </c>
      <c r="H33" s="9" t="s">
        <v>2208</v>
      </c>
      <c r="I33" s="9">
        <v>6</v>
      </c>
      <c r="J33" s="9"/>
      <c r="K33" s="9"/>
      <c r="L33" s="458"/>
      <c r="M33" s="249"/>
      <c r="N33" s="249"/>
      <c r="O33" s="249"/>
      <c r="P33" s="249"/>
      <c r="Q33" s="249"/>
      <c r="R33" s="249"/>
      <c r="T33" s="1836"/>
      <c r="U33" s="249"/>
      <c r="V33" s="249"/>
      <c r="W33" s="249"/>
      <c r="X33" s="249"/>
      <c r="Y33" s="249"/>
    </row>
    <row r="34" spans="1:25" s="41" customFormat="1">
      <c r="A34" s="25"/>
      <c r="B34" s="14"/>
      <c r="C34" s="9"/>
      <c r="D34" s="166" t="s">
        <v>6</v>
      </c>
      <c r="E34" s="9"/>
      <c r="F34" s="9" t="s">
        <v>5023</v>
      </c>
      <c r="G34" s="9">
        <v>5894</v>
      </c>
      <c r="H34" s="9" t="s">
        <v>2208</v>
      </c>
      <c r="I34" s="9" t="s">
        <v>840</v>
      </c>
      <c r="J34" s="9"/>
      <c r="K34" s="9"/>
      <c r="L34" s="458"/>
      <c r="M34" s="249"/>
      <c r="N34" s="249"/>
      <c r="O34" s="249"/>
      <c r="P34" s="249"/>
      <c r="Q34" s="249"/>
      <c r="R34" s="249"/>
      <c r="T34" s="1836"/>
      <c r="U34" s="249"/>
      <c r="V34" s="249"/>
      <c r="W34" s="249"/>
      <c r="X34" s="249"/>
      <c r="Y34" s="249"/>
    </row>
    <row r="35" spans="1:25" s="41" customFormat="1">
      <c r="A35" s="25"/>
      <c r="B35" s="14"/>
      <c r="C35" s="9"/>
      <c r="D35" s="166" t="s">
        <v>6</v>
      </c>
      <c r="E35" s="9"/>
      <c r="F35" s="9" t="s">
        <v>5024</v>
      </c>
      <c r="G35" s="9">
        <v>5895</v>
      </c>
      <c r="H35" s="9" t="s">
        <v>2208</v>
      </c>
      <c r="I35" s="9" t="s">
        <v>840</v>
      </c>
      <c r="J35" s="36" t="s">
        <v>3464</v>
      </c>
      <c r="K35" s="9"/>
      <c r="L35" s="458"/>
      <c r="M35" s="249"/>
      <c r="N35" s="249"/>
      <c r="O35" s="249"/>
      <c r="P35" s="249"/>
      <c r="Q35" s="249"/>
      <c r="R35" s="249"/>
      <c r="T35" s="1836"/>
      <c r="U35" s="249"/>
      <c r="V35" s="249"/>
      <c r="W35" s="249"/>
      <c r="X35" s="249"/>
      <c r="Y35" s="249"/>
    </row>
    <row r="36" spans="1:25" s="41" customFormat="1">
      <c r="A36" s="25" t="s">
        <v>1303</v>
      </c>
      <c r="B36" s="14">
        <v>45930</v>
      </c>
      <c r="C36" s="14">
        <v>45930</v>
      </c>
      <c r="D36" s="166" t="s">
        <v>6</v>
      </c>
      <c r="E36" s="9">
        <v>22598</v>
      </c>
      <c r="F36" s="9" t="s">
        <v>1221</v>
      </c>
      <c r="G36" s="9">
        <v>5209</v>
      </c>
      <c r="H36" s="9" t="s">
        <v>521</v>
      </c>
      <c r="I36" s="10">
        <v>15</v>
      </c>
      <c r="J36" s="9"/>
      <c r="K36" s="9"/>
      <c r="L36" s="458"/>
      <c r="M36" s="249"/>
      <c r="N36" s="249"/>
      <c r="O36" s="249"/>
      <c r="P36" s="249"/>
      <c r="Q36" s="249"/>
      <c r="R36" s="249"/>
      <c r="T36" s="1836"/>
      <c r="U36" s="249"/>
      <c r="V36" s="249"/>
      <c r="W36" s="249"/>
      <c r="X36" s="249"/>
      <c r="Y36" s="249"/>
    </row>
    <row r="37" spans="1:25" s="41" customFormat="1">
      <c r="A37" s="25"/>
      <c r="B37" s="14"/>
      <c r="C37" s="9"/>
      <c r="D37" s="166" t="s">
        <v>6</v>
      </c>
      <c r="E37" s="9"/>
      <c r="F37" s="9" t="s">
        <v>1221</v>
      </c>
      <c r="G37" s="9">
        <v>5208</v>
      </c>
      <c r="H37" s="9" t="s">
        <v>521</v>
      </c>
      <c r="I37" s="10">
        <v>15</v>
      </c>
      <c r="J37" s="9"/>
      <c r="K37" s="9"/>
      <c r="L37" s="458"/>
      <c r="M37" s="249"/>
      <c r="N37" s="249"/>
      <c r="O37" s="249"/>
      <c r="P37" s="249"/>
      <c r="Q37" s="249"/>
      <c r="R37" s="249"/>
      <c r="T37" s="1836"/>
      <c r="U37" s="249"/>
      <c r="V37" s="249"/>
      <c r="W37" s="249"/>
      <c r="X37" s="249"/>
      <c r="Y37" s="249"/>
    </row>
    <row r="38" spans="1:25" s="41" customFormat="1">
      <c r="A38" s="25"/>
      <c r="B38" s="14"/>
      <c r="C38" s="9"/>
      <c r="D38" s="166" t="s">
        <v>6</v>
      </c>
      <c r="E38" s="9"/>
      <c r="F38" s="9" t="s">
        <v>1221</v>
      </c>
      <c r="G38" s="9">
        <v>5432</v>
      </c>
      <c r="H38" s="9" t="s">
        <v>521</v>
      </c>
      <c r="I38" s="10">
        <v>4</v>
      </c>
      <c r="J38" s="9"/>
      <c r="K38" s="9"/>
      <c r="L38" s="458"/>
      <c r="M38" s="249"/>
      <c r="N38" s="249"/>
      <c r="O38" s="249"/>
      <c r="P38" s="249"/>
      <c r="Q38" s="249"/>
      <c r="R38" s="249"/>
      <c r="T38" s="1836"/>
      <c r="U38" s="249"/>
      <c r="V38" s="249"/>
      <c r="W38" s="249"/>
      <c r="X38" s="249"/>
      <c r="Y38" s="249"/>
    </row>
    <row r="39" spans="1:25" s="41" customFormat="1">
      <c r="A39" s="25"/>
      <c r="B39" s="14"/>
      <c r="C39" s="9"/>
      <c r="D39" s="166" t="s">
        <v>6</v>
      </c>
      <c r="E39" s="9"/>
      <c r="F39" s="9" t="s">
        <v>1221</v>
      </c>
      <c r="G39" s="9">
        <v>6419</v>
      </c>
      <c r="H39" s="9" t="s">
        <v>521</v>
      </c>
      <c r="I39" s="10">
        <v>10</v>
      </c>
      <c r="J39" s="9" t="s">
        <v>3464</v>
      </c>
      <c r="K39" s="9"/>
      <c r="L39" s="458"/>
      <c r="M39" s="249"/>
      <c r="N39" s="249"/>
      <c r="O39" s="249"/>
      <c r="P39" s="249"/>
      <c r="Q39" s="249"/>
      <c r="R39" s="249"/>
      <c r="T39" s="1836"/>
      <c r="U39" s="249"/>
      <c r="V39" s="249"/>
      <c r="W39" s="249"/>
      <c r="X39" s="249"/>
      <c r="Y39" s="249"/>
    </row>
    <row r="40" spans="1:25" s="41" customFormat="1">
      <c r="A40" s="25"/>
      <c r="B40" s="14"/>
      <c r="C40" s="9"/>
      <c r="D40" s="166" t="s">
        <v>6</v>
      </c>
      <c r="E40" s="9"/>
      <c r="F40" s="9" t="s">
        <v>1221</v>
      </c>
      <c r="G40" s="9">
        <v>6150</v>
      </c>
      <c r="H40" s="9" t="s">
        <v>521</v>
      </c>
      <c r="I40" s="10">
        <v>10</v>
      </c>
      <c r="J40" s="9" t="s">
        <v>3464</v>
      </c>
      <c r="K40" s="9"/>
      <c r="L40" s="458"/>
      <c r="M40" s="249"/>
      <c r="N40" s="249"/>
      <c r="O40" s="249"/>
      <c r="P40" s="249"/>
      <c r="Q40" s="249"/>
      <c r="R40" s="249"/>
      <c r="T40" s="1836"/>
      <c r="U40" s="249"/>
      <c r="V40" s="249"/>
      <c r="W40" s="249"/>
      <c r="X40" s="249"/>
      <c r="Y40" s="249"/>
    </row>
    <row r="41" spans="1:25" s="41" customFormat="1">
      <c r="A41" s="25"/>
      <c r="B41" s="14"/>
      <c r="C41" s="9"/>
      <c r="D41" s="166" t="s">
        <v>6</v>
      </c>
      <c r="E41" s="9"/>
      <c r="F41" s="9" t="s">
        <v>1221</v>
      </c>
      <c r="G41" s="9">
        <v>6151</v>
      </c>
      <c r="H41" s="9" t="s">
        <v>521</v>
      </c>
      <c r="I41" s="10">
        <v>10</v>
      </c>
      <c r="J41" s="9" t="s">
        <v>3464</v>
      </c>
      <c r="K41" s="9"/>
      <c r="L41" s="458"/>
      <c r="M41" s="249"/>
      <c r="N41" s="249"/>
      <c r="O41" s="249"/>
      <c r="P41" s="249"/>
      <c r="Q41" s="249"/>
      <c r="R41" s="249"/>
      <c r="T41" s="1836"/>
      <c r="U41" s="249"/>
      <c r="V41" s="249"/>
      <c r="W41" s="249"/>
      <c r="X41" s="249"/>
      <c r="Y41" s="249"/>
    </row>
    <row r="42" spans="1:25" s="41" customFormat="1">
      <c r="A42" s="25"/>
      <c r="B42" s="14"/>
      <c r="C42" s="14"/>
      <c r="D42" s="166" t="s">
        <v>6</v>
      </c>
      <c r="E42" s="9"/>
      <c r="F42" s="9" t="s">
        <v>1221</v>
      </c>
      <c r="G42" s="9">
        <v>5430</v>
      </c>
      <c r="H42" s="9" t="s">
        <v>521</v>
      </c>
      <c r="I42" s="10">
        <v>6</v>
      </c>
      <c r="J42" s="9" t="s">
        <v>3464</v>
      </c>
      <c r="K42" s="9"/>
      <c r="L42" s="458"/>
      <c r="M42" s="249"/>
      <c r="N42" s="249"/>
      <c r="O42" s="249"/>
      <c r="P42" s="249"/>
      <c r="Q42" s="249"/>
      <c r="R42" s="249"/>
      <c r="T42" s="1836"/>
      <c r="U42" s="249"/>
      <c r="V42" s="249"/>
      <c r="W42" s="249"/>
      <c r="X42" s="249"/>
      <c r="Y42" s="249"/>
    </row>
    <row r="43" spans="1:25" s="41" customFormat="1">
      <c r="A43" s="25"/>
      <c r="B43" s="14"/>
      <c r="C43" s="14"/>
      <c r="D43" s="166" t="s">
        <v>6</v>
      </c>
      <c r="E43" s="9"/>
      <c r="F43" s="9" t="s">
        <v>1221</v>
      </c>
      <c r="G43" s="9">
        <v>5431</v>
      </c>
      <c r="H43" s="9" t="s">
        <v>521</v>
      </c>
      <c r="I43" s="10">
        <v>6</v>
      </c>
      <c r="J43" s="9" t="s">
        <v>3464</v>
      </c>
      <c r="K43" s="9"/>
      <c r="L43" s="458"/>
      <c r="M43" s="249"/>
      <c r="N43" s="249"/>
      <c r="O43" s="249"/>
      <c r="P43" s="249"/>
      <c r="Q43" s="249"/>
      <c r="R43" s="249"/>
      <c r="T43" s="1836"/>
      <c r="U43" s="249"/>
      <c r="V43" s="249"/>
      <c r="W43" s="249"/>
      <c r="X43" s="249"/>
      <c r="Y43" s="249"/>
    </row>
    <row r="44" spans="1:25" s="41" customFormat="1">
      <c r="A44" s="25" t="s">
        <v>1303</v>
      </c>
      <c r="B44" s="14">
        <v>45930</v>
      </c>
      <c r="C44" s="14">
        <v>45930</v>
      </c>
      <c r="D44" s="166" t="s">
        <v>6</v>
      </c>
      <c r="E44" s="9">
        <v>22647</v>
      </c>
      <c r="F44" s="9" t="s">
        <v>1221</v>
      </c>
      <c r="G44" s="9">
        <v>5209</v>
      </c>
      <c r="H44" s="9" t="s">
        <v>521</v>
      </c>
      <c r="I44" s="10">
        <v>15</v>
      </c>
      <c r="J44" s="9"/>
      <c r="K44" s="9"/>
      <c r="L44" s="458"/>
      <c r="M44" s="249"/>
      <c r="N44" s="249"/>
      <c r="O44" s="249"/>
      <c r="P44" s="249"/>
      <c r="Q44" s="249"/>
      <c r="R44" s="249"/>
      <c r="T44" s="1836"/>
      <c r="U44" s="249"/>
      <c r="V44" s="249"/>
      <c r="W44" s="249"/>
      <c r="X44" s="249"/>
      <c r="Y44" s="249"/>
    </row>
    <row r="45" spans="1:25" s="41" customFormat="1">
      <c r="A45" s="25"/>
      <c r="B45" s="14"/>
      <c r="C45" s="14"/>
      <c r="D45" s="166" t="s">
        <v>6</v>
      </c>
      <c r="E45" s="9"/>
      <c r="F45" s="9" t="s">
        <v>1221</v>
      </c>
      <c r="G45" s="9">
        <v>5208</v>
      </c>
      <c r="H45" s="9" t="s">
        <v>521</v>
      </c>
      <c r="I45" s="10">
        <v>15</v>
      </c>
      <c r="J45" s="9"/>
      <c r="K45" s="9"/>
      <c r="L45" s="458"/>
      <c r="M45" s="249"/>
      <c r="N45" s="249"/>
      <c r="O45" s="249"/>
      <c r="P45" s="249"/>
      <c r="Q45" s="249"/>
      <c r="R45" s="249"/>
      <c r="T45" s="1836"/>
      <c r="U45" s="249"/>
      <c r="V45" s="249"/>
      <c r="W45" s="249"/>
      <c r="X45" s="249"/>
      <c r="Y45" s="249"/>
    </row>
    <row r="46" spans="1:25" s="41" customFormat="1">
      <c r="A46" s="25"/>
      <c r="B46" s="14"/>
      <c r="C46" s="14"/>
      <c r="D46" s="166" t="s">
        <v>6</v>
      </c>
      <c r="E46" s="9"/>
      <c r="F46" s="9" t="s">
        <v>1221</v>
      </c>
      <c r="G46" s="9">
        <v>5432</v>
      </c>
      <c r="H46" s="9" t="s">
        <v>521</v>
      </c>
      <c r="I46" s="10">
        <v>4</v>
      </c>
      <c r="J46" s="9"/>
      <c r="K46" s="9"/>
      <c r="L46" s="458"/>
      <c r="M46" s="249"/>
      <c r="N46" s="249"/>
      <c r="O46" s="249"/>
      <c r="P46" s="249"/>
      <c r="Q46" s="249"/>
      <c r="R46" s="249"/>
      <c r="T46" s="1836"/>
      <c r="U46" s="249"/>
      <c r="V46" s="249"/>
      <c r="W46" s="249"/>
      <c r="X46" s="249"/>
      <c r="Y46" s="249"/>
    </row>
    <row r="47" spans="1:25" s="41" customFormat="1">
      <c r="A47" s="25"/>
      <c r="B47" s="14"/>
      <c r="C47" s="14"/>
      <c r="D47" s="166" t="s">
        <v>6</v>
      </c>
      <c r="E47" s="9"/>
      <c r="F47" s="9" t="s">
        <v>1221</v>
      </c>
      <c r="G47" s="9">
        <v>5430</v>
      </c>
      <c r="H47" s="9" t="s">
        <v>521</v>
      </c>
      <c r="I47" s="10">
        <v>6</v>
      </c>
      <c r="J47" s="9"/>
      <c r="K47" s="9"/>
      <c r="L47" s="458"/>
      <c r="M47" s="249"/>
      <c r="N47" s="249"/>
      <c r="O47" s="249"/>
      <c r="P47" s="249"/>
      <c r="Q47" s="249"/>
      <c r="R47" s="249"/>
      <c r="T47" s="1836"/>
      <c r="U47" s="249"/>
      <c r="V47" s="249"/>
      <c r="W47" s="249"/>
      <c r="X47" s="249"/>
      <c r="Y47" s="249"/>
    </row>
    <row r="48" spans="1:25" s="41" customFormat="1">
      <c r="A48" s="25"/>
      <c r="B48" s="14"/>
      <c r="C48" s="14"/>
      <c r="D48" s="166" t="s">
        <v>6</v>
      </c>
      <c r="E48" s="9"/>
      <c r="F48" s="9" t="s">
        <v>1221</v>
      </c>
      <c r="G48" s="9">
        <v>5431</v>
      </c>
      <c r="H48" s="9" t="s">
        <v>521</v>
      </c>
      <c r="I48" s="10">
        <v>6</v>
      </c>
      <c r="J48" s="9"/>
      <c r="K48" s="9"/>
      <c r="L48" s="458"/>
      <c r="M48" s="249"/>
      <c r="N48" s="249"/>
      <c r="O48" s="249"/>
      <c r="P48" s="249"/>
      <c r="Q48" s="249"/>
      <c r="R48" s="249"/>
      <c r="T48" s="1836"/>
      <c r="U48" s="249"/>
      <c r="V48" s="249"/>
      <c r="W48" s="249"/>
      <c r="X48" s="249"/>
      <c r="Y48" s="249"/>
    </row>
    <row r="49" spans="1:25" s="41" customFormat="1">
      <c r="A49" s="25" t="s">
        <v>5027</v>
      </c>
      <c r="B49" s="14">
        <v>45905</v>
      </c>
      <c r="C49" s="14">
        <v>45905</v>
      </c>
      <c r="D49" s="166" t="s">
        <v>6</v>
      </c>
      <c r="E49" s="9">
        <v>22438</v>
      </c>
      <c r="F49" s="9" t="s">
        <v>5028</v>
      </c>
      <c r="G49" s="9">
        <v>6044</v>
      </c>
      <c r="H49" s="9" t="s">
        <v>78</v>
      </c>
      <c r="I49" s="10">
        <v>9</v>
      </c>
      <c r="J49" s="9"/>
      <c r="K49" s="9"/>
      <c r="L49" s="458"/>
      <c r="M49" s="249"/>
      <c r="N49" s="249"/>
      <c r="O49" s="249"/>
      <c r="P49" s="249"/>
      <c r="Q49" s="249"/>
      <c r="R49" s="249"/>
      <c r="T49" s="1836"/>
      <c r="U49" s="249"/>
      <c r="V49" s="249"/>
      <c r="W49" s="249"/>
      <c r="X49" s="249"/>
      <c r="Y49" s="249"/>
    </row>
    <row r="50" spans="1:25" s="41" customFormat="1">
      <c r="A50" s="234"/>
      <c r="B50" s="1885"/>
      <c r="C50" s="1885"/>
      <c r="D50" s="2059"/>
      <c r="E50" s="24"/>
      <c r="F50" s="24"/>
      <c r="G50" s="24"/>
      <c r="H50" s="24"/>
      <c r="I50" s="1048"/>
      <c r="J50" s="24"/>
      <c r="K50" s="24"/>
      <c r="L50" s="461"/>
      <c r="M50" s="249"/>
      <c r="N50" s="249"/>
      <c r="O50" s="249"/>
      <c r="P50" s="249"/>
      <c r="Q50" s="249"/>
      <c r="R50" s="249"/>
      <c r="T50" s="1836"/>
      <c r="U50" s="249"/>
      <c r="V50" s="249"/>
      <c r="W50" s="249"/>
      <c r="X50" s="249"/>
      <c r="Y50" s="249"/>
    </row>
    <row r="51" spans="1:25" s="41" customFormat="1">
      <c r="A51" s="234"/>
      <c r="B51" s="1885"/>
      <c r="C51" s="1885"/>
      <c r="D51" s="2059"/>
      <c r="E51" s="24"/>
      <c r="F51" s="24"/>
      <c r="G51" s="24"/>
      <c r="H51" s="24"/>
      <c r="I51" s="1048"/>
      <c r="J51" s="24"/>
      <c r="K51" s="24"/>
      <c r="L51" s="461"/>
      <c r="M51" s="249"/>
      <c r="N51" s="249"/>
      <c r="O51" s="249"/>
      <c r="P51" s="249"/>
      <c r="Q51" s="249"/>
      <c r="R51" s="249"/>
      <c r="T51" s="1836"/>
      <c r="U51" s="249"/>
      <c r="V51" s="249"/>
      <c r="W51" s="249"/>
      <c r="X51" s="249"/>
      <c r="Y51" s="249"/>
    </row>
    <row r="52" spans="1:25" s="41" customFormat="1">
      <c r="A52" s="234"/>
      <c r="B52" s="1885"/>
      <c r="C52" s="1885"/>
      <c r="D52" s="2059"/>
      <c r="E52" s="24"/>
      <c r="F52" s="24"/>
      <c r="G52" s="24"/>
      <c r="H52" s="24"/>
      <c r="I52" s="1048"/>
      <c r="J52" s="24"/>
      <c r="K52" s="24"/>
      <c r="L52" s="461"/>
      <c r="M52" s="249"/>
      <c r="N52" s="249"/>
      <c r="O52" s="249"/>
      <c r="P52" s="249"/>
      <c r="Q52" s="249"/>
      <c r="R52" s="249"/>
      <c r="T52" s="1836"/>
      <c r="U52" s="249"/>
      <c r="V52" s="249"/>
      <c r="W52" s="249"/>
      <c r="X52" s="249"/>
      <c r="Y52" s="249"/>
    </row>
    <row r="53" spans="1:25" s="41" customFormat="1">
      <c r="A53" s="234"/>
      <c r="B53" s="1885"/>
      <c r="C53" s="1885"/>
      <c r="D53" s="2059"/>
      <c r="E53" s="24"/>
      <c r="F53" s="24"/>
      <c r="G53" s="24"/>
      <c r="H53" s="24"/>
      <c r="I53" s="1048"/>
      <c r="J53" s="24"/>
      <c r="K53" s="24"/>
      <c r="L53" s="461"/>
      <c r="M53" s="249"/>
      <c r="N53" s="249"/>
      <c r="O53" s="249"/>
      <c r="P53" s="249"/>
      <c r="Q53" s="249"/>
      <c r="R53" s="249"/>
      <c r="T53" s="1836"/>
      <c r="U53" s="249"/>
      <c r="V53" s="249"/>
      <c r="W53" s="249"/>
      <c r="X53" s="249"/>
      <c r="Y53" s="249"/>
    </row>
    <row r="54" spans="1:25" s="41" customFormat="1">
      <c r="A54" s="234"/>
      <c r="B54" s="1885"/>
      <c r="C54" s="24"/>
      <c r="D54" s="2059"/>
      <c r="E54" s="24"/>
      <c r="F54" s="24"/>
      <c r="G54" s="24"/>
      <c r="H54" s="24"/>
      <c r="I54" s="1048"/>
      <c r="J54" s="24"/>
      <c r="K54" s="24"/>
      <c r="L54" s="461"/>
      <c r="M54" s="249"/>
      <c r="N54" s="249"/>
      <c r="O54" s="249"/>
      <c r="P54" s="249"/>
      <c r="Q54" s="249"/>
      <c r="R54" s="249"/>
      <c r="T54" s="1836"/>
      <c r="U54" s="249"/>
      <c r="V54" s="249"/>
      <c r="W54" s="249"/>
      <c r="X54" s="249"/>
      <c r="Y54" s="249"/>
    </row>
    <row r="55" spans="1:25" s="41" customFormat="1" ht="15">
      <c r="A55" s="2539" t="e">
        <f>SUM(#REF!)</f>
        <v>#REF!</v>
      </c>
      <c r="B55" s="2539"/>
      <c r="C55" s="2539"/>
      <c r="D55" s="2539"/>
      <c r="E55" s="2539"/>
      <c r="F55" s="2539"/>
      <c r="G55" s="2539"/>
      <c r="H55" s="2539"/>
      <c r="I55" s="2539"/>
      <c r="J55" s="2539"/>
      <c r="K55" s="2539"/>
      <c r="L55" s="2539"/>
      <c r="M55" s="249"/>
      <c r="N55" s="249"/>
      <c r="O55" s="249"/>
      <c r="P55" s="249"/>
      <c r="Q55" s="249"/>
      <c r="R55" s="249"/>
      <c r="T55" s="1836"/>
      <c r="U55" s="249"/>
      <c r="V55" s="249"/>
      <c r="W55" s="249"/>
      <c r="X55" s="249"/>
      <c r="Y55" s="249"/>
    </row>
    <row r="56" spans="1:25" s="41" customFormat="1" ht="18.75">
      <c r="A56" s="2564" t="s">
        <v>1225</v>
      </c>
      <c r="B56" s="2567"/>
      <c r="C56" s="2567"/>
      <c r="D56" s="2567"/>
      <c r="E56" s="2567"/>
      <c r="F56" s="2567"/>
      <c r="G56" s="2567"/>
      <c r="H56" s="2567"/>
      <c r="I56" s="2567"/>
      <c r="J56" s="2567"/>
      <c r="K56" s="2567"/>
      <c r="L56" s="2568"/>
      <c r="M56" s="249"/>
      <c r="N56" s="249"/>
      <c r="O56" s="249"/>
      <c r="P56" s="249"/>
      <c r="Q56" s="249"/>
      <c r="R56" s="249"/>
      <c r="T56" s="1836"/>
      <c r="U56" s="249"/>
      <c r="V56" s="249"/>
      <c r="W56" s="249"/>
      <c r="X56" s="249"/>
      <c r="Y56" s="249"/>
    </row>
    <row r="57" spans="1:25" s="16" customFormat="1">
      <c r="A57" s="25" t="s">
        <v>845</v>
      </c>
      <c r="B57" s="14">
        <v>45896</v>
      </c>
      <c r="C57" s="14">
        <v>45903</v>
      </c>
      <c r="D57" s="166" t="s">
        <v>6</v>
      </c>
      <c r="E57" s="9">
        <v>22449</v>
      </c>
      <c r="F57" s="9" t="s">
        <v>7</v>
      </c>
      <c r="G57" s="9">
        <v>1491</v>
      </c>
      <c r="H57" s="9" t="s">
        <v>678</v>
      </c>
      <c r="I57" s="10">
        <v>36</v>
      </c>
      <c r="J57" s="9"/>
      <c r="K57" s="9"/>
      <c r="L57" s="458"/>
      <c r="S57" s="15"/>
    </row>
    <row r="58" spans="1:25" s="16" customFormat="1">
      <c r="A58" s="25" t="s">
        <v>1663</v>
      </c>
      <c r="B58" s="14">
        <v>45896</v>
      </c>
      <c r="C58" s="14">
        <v>45901</v>
      </c>
      <c r="D58" s="166" t="s">
        <v>6</v>
      </c>
      <c r="E58" s="9">
        <v>22357</v>
      </c>
      <c r="F58" s="9" t="s">
        <v>1115</v>
      </c>
      <c r="G58" s="9">
        <v>1018</v>
      </c>
      <c r="H58" s="9" t="s">
        <v>204</v>
      </c>
      <c r="I58" s="10">
        <v>15</v>
      </c>
      <c r="J58" s="9"/>
      <c r="K58" s="9"/>
      <c r="L58" s="458"/>
      <c r="S58" s="15"/>
    </row>
    <row r="59" spans="1:25" s="16" customFormat="1">
      <c r="A59" s="25" t="s">
        <v>3957</v>
      </c>
      <c r="B59" s="14">
        <v>45905</v>
      </c>
      <c r="C59" s="14">
        <v>45903</v>
      </c>
      <c r="D59" s="166" t="s">
        <v>6</v>
      </c>
      <c r="E59" s="9">
        <v>22460</v>
      </c>
      <c r="F59" s="9" t="s">
        <v>2351</v>
      </c>
      <c r="G59" s="9">
        <v>5887</v>
      </c>
      <c r="H59" s="9" t="s">
        <v>54</v>
      </c>
      <c r="I59" s="10">
        <v>3</v>
      </c>
      <c r="J59" s="9" t="s">
        <v>1246</v>
      </c>
      <c r="K59" s="9"/>
      <c r="L59" s="458"/>
      <c r="S59" s="15"/>
    </row>
    <row r="60" spans="1:25" s="16" customFormat="1">
      <c r="A60" s="25" t="s">
        <v>3957</v>
      </c>
      <c r="B60" s="14">
        <v>45905</v>
      </c>
      <c r="C60" s="14">
        <v>45903</v>
      </c>
      <c r="D60" s="166" t="s">
        <v>6</v>
      </c>
      <c r="E60" s="9">
        <v>22388</v>
      </c>
      <c r="F60" s="9" t="s">
        <v>2351</v>
      </c>
      <c r="G60" s="9">
        <v>5887</v>
      </c>
      <c r="H60" s="9" t="s">
        <v>54</v>
      </c>
      <c r="I60" s="10">
        <v>3</v>
      </c>
      <c r="J60" s="9" t="s">
        <v>1246</v>
      </c>
      <c r="K60" s="9"/>
      <c r="L60" s="458"/>
      <c r="S60" s="15"/>
    </row>
    <row r="61" spans="1:25" s="6" customFormat="1">
      <c r="A61" s="25" t="s">
        <v>92</v>
      </c>
      <c r="B61" s="14">
        <v>45901</v>
      </c>
      <c r="C61" s="14">
        <v>45902</v>
      </c>
      <c r="D61" s="166" t="s">
        <v>6</v>
      </c>
      <c r="E61" s="9">
        <v>21431</v>
      </c>
      <c r="F61" s="9" t="s">
        <v>1115</v>
      </c>
      <c r="G61" s="9">
        <v>2697</v>
      </c>
      <c r="H61" s="9" t="s">
        <v>147</v>
      </c>
      <c r="I61" s="10">
        <v>40</v>
      </c>
      <c r="J61" s="9"/>
      <c r="K61" s="9"/>
      <c r="L61" s="458"/>
      <c r="S61"/>
    </row>
    <row r="62" spans="1:25" s="16" customFormat="1">
      <c r="A62" s="25" t="s">
        <v>3097</v>
      </c>
      <c r="B62" s="14">
        <v>45905</v>
      </c>
      <c r="C62" s="14">
        <v>45908</v>
      </c>
      <c r="D62" s="166" t="s">
        <v>6</v>
      </c>
      <c r="E62" s="9">
        <v>22440</v>
      </c>
      <c r="F62" s="9" t="s">
        <v>1221</v>
      </c>
      <c r="G62" s="9">
        <v>4744</v>
      </c>
      <c r="H62" s="9" t="s">
        <v>3127</v>
      </c>
      <c r="I62" s="10">
        <v>44</v>
      </c>
      <c r="J62" s="9"/>
      <c r="K62" s="9"/>
      <c r="L62" s="458"/>
      <c r="S62" s="15"/>
    </row>
    <row r="63" spans="1:25" s="16" customFormat="1">
      <c r="A63" s="25" t="s">
        <v>4961</v>
      </c>
      <c r="B63" s="14">
        <v>45909</v>
      </c>
      <c r="C63" s="14">
        <v>45909</v>
      </c>
      <c r="D63" s="166" t="s">
        <v>6</v>
      </c>
      <c r="E63" s="9">
        <v>22458</v>
      </c>
      <c r="F63" s="9" t="s">
        <v>7</v>
      </c>
      <c r="G63" s="9">
        <v>6048</v>
      </c>
      <c r="H63" s="9" t="s">
        <v>2981</v>
      </c>
      <c r="I63" s="10">
        <v>50</v>
      </c>
      <c r="J63" s="9"/>
      <c r="K63" s="9"/>
      <c r="L63" s="458"/>
      <c r="S63" s="15"/>
    </row>
    <row r="64" spans="1:25" s="16" customFormat="1">
      <c r="A64" s="25" t="s">
        <v>1604</v>
      </c>
      <c r="B64" s="14">
        <v>45910</v>
      </c>
      <c r="C64" s="14">
        <v>45908</v>
      </c>
      <c r="D64" s="166" t="s">
        <v>6</v>
      </c>
      <c r="E64" s="9">
        <v>224660</v>
      </c>
      <c r="F64" s="9" t="s">
        <v>1221</v>
      </c>
      <c r="G64" s="9">
        <v>2491</v>
      </c>
      <c r="H64" s="9" t="s">
        <v>122</v>
      </c>
      <c r="I64" s="10">
        <v>1</v>
      </c>
      <c r="J64" s="9"/>
      <c r="K64" s="9"/>
      <c r="L64" s="458"/>
      <c r="S64" s="15"/>
    </row>
    <row r="65" spans="1:19" s="16" customFormat="1">
      <c r="A65" s="25" t="s">
        <v>92</v>
      </c>
      <c r="B65" s="14">
        <v>45911</v>
      </c>
      <c r="C65" s="14">
        <v>45909</v>
      </c>
      <c r="D65" s="166" t="s">
        <v>6</v>
      </c>
      <c r="E65" s="9">
        <v>21946</v>
      </c>
      <c r="F65" s="9" t="s">
        <v>1115</v>
      </c>
      <c r="G65" s="9">
        <v>2697</v>
      </c>
      <c r="H65" s="9" t="s">
        <v>147</v>
      </c>
      <c r="I65" s="10">
        <v>40</v>
      </c>
      <c r="J65" s="9"/>
      <c r="K65" s="9"/>
      <c r="L65" s="458"/>
      <c r="S65" s="15"/>
    </row>
    <row r="66" spans="1:19" s="16" customFormat="1">
      <c r="A66" s="25" t="s">
        <v>1604</v>
      </c>
      <c r="B66" s="14">
        <v>45916</v>
      </c>
      <c r="C66" s="14">
        <v>45919</v>
      </c>
      <c r="D66" s="166" t="s">
        <v>6</v>
      </c>
      <c r="E66" s="9">
        <v>22501</v>
      </c>
      <c r="F66" s="9" t="s">
        <v>1221</v>
      </c>
      <c r="G66" s="9">
        <v>2491</v>
      </c>
      <c r="H66" s="9" t="s">
        <v>122</v>
      </c>
      <c r="I66" s="10">
        <v>1</v>
      </c>
      <c r="J66" s="9"/>
      <c r="K66" s="9"/>
      <c r="L66" s="458"/>
      <c r="S66" s="15"/>
    </row>
    <row r="67" spans="1:19" s="16" customFormat="1">
      <c r="A67" s="25" t="s">
        <v>1604</v>
      </c>
      <c r="B67" s="14">
        <v>45917</v>
      </c>
      <c r="C67" s="14">
        <v>45919</v>
      </c>
      <c r="D67" s="166" t="s">
        <v>6</v>
      </c>
      <c r="E67" s="9">
        <v>22512</v>
      </c>
      <c r="F67" s="9" t="s">
        <v>1221</v>
      </c>
      <c r="G67" s="9">
        <v>2491</v>
      </c>
      <c r="H67" s="9" t="s">
        <v>122</v>
      </c>
      <c r="I67" s="10">
        <v>2</v>
      </c>
      <c r="J67" s="9"/>
      <c r="K67" s="9"/>
      <c r="L67" s="458"/>
      <c r="S67" s="15"/>
    </row>
    <row r="68" spans="1:19" s="16" customFormat="1">
      <c r="A68" s="25" t="s">
        <v>4952</v>
      </c>
      <c r="B68" s="14">
        <v>45918</v>
      </c>
      <c r="C68" s="14">
        <v>45919</v>
      </c>
      <c r="D68" s="166" t="s">
        <v>6</v>
      </c>
      <c r="E68" s="9">
        <v>22534</v>
      </c>
      <c r="F68" s="9" t="s">
        <v>2351</v>
      </c>
      <c r="G68" s="9">
        <v>5968</v>
      </c>
      <c r="H68" s="9" t="s">
        <v>622</v>
      </c>
      <c r="I68" s="10">
        <v>16</v>
      </c>
      <c r="J68" s="9"/>
      <c r="K68" s="9"/>
      <c r="L68" s="458"/>
      <c r="S68" s="15"/>
    </row>
    <row r="69" spans="1:19" s="6" customFormat="1">
      <c r="A69" s="25" t="s">
        <v>845</v>
      </c>
      <c r="B69" s="14">
        <v>45917</v>
      </c>
      <c r="C69" s="14">
        <v>45919</v>
      </c>
      <c r="D69" s="166" t="s">
        <v>6</v>
      </c>
      <c r="E69" s="9">
        <v>22521</v>
      </c>
      <c r="F69" s="9" t="s">
        <v>153</v>
      </c>
      <c r="G69" s="9">
        <v>6111</v>
      </c>
      <c r="H69" s="9" t="s">
        <v>362</v>
      </c>
      <c r="I69" s="10">
        <v>100</v>
      </c>
      <c r="J69" s="9"/>
      <c r="K69" s="9"/>
      <c r="L69" s="458"/>
      <c r="S69"/>
    </row>
    <row r="70" spans="1:19" s="6" customFormat="1">
      <c r="A70" s="25" t="s">
        <v>529</v>
      </c>
      <c r="B70" s="14">
        <v>45916</v>
      </c>
      <c r="C70" s="14">
        <v>45919</v>
      </c>
      <c r="D70" s="166" t="s">
        <v>6</v>
      </c>
      <c r="E70" s="9">
        <v>22576</v>
      </c>
      <c r="F70" s="9" t="s">
        <v>7</v>
      </c>
      <c r="G70" s="9">
        <v>5636</v>
      </c>
      <c r="H70" s="9" t="s">
        <v>363</v>
      </c>
      <c r="I70" s="10">
        <v>50</v>
      </c>
      <c r="J70" s="9"/>
      <c r="K70" s="9"/>
      <c r="L70" s="458"/>
      <c r="S70"/>
    </row>
    <row r="71" spans="1:19" s="6" customFormat="1">
      <c r="A71" s="25" t="s">
        <v>5015</v>
      </c>
      <c r="B71" s="14">
        <v>45919</v>
      </c>
      <c r="C71" s="14">
        <v>45919</v>
      </c>
      <c r="D71" s="166" t="s">
        <v>6</v>
      </c>
      <c r="E71" s="9">
        <v>22548</v>
      </c>
      <c r="F71" s="9" t="s">
        <v>7</v>
      </c>
      <c r="G71" s="9">
        <v>3687</v>
      </c>
      <c r="H71" s="9" t="s">
        <v>399</v>
      </c>
      <c r="I71" s="10">
        <v>8</v>
      </c>
      <c r="J71" s="9"/>
      <c r="K71" s="9"/>
      <c r="L71" s="458"/>
      <c r="S71"/>
    </row>
    <row r="72" spans="1:19" s="6" customFormat="1">
      <c r="A72" s="25" t="s">
        <v>3058</v>
      </c>
      <c r="B72" s="14">
        <v>45919</v>
      </c>
      <c r="C72" s="14">
        <v>45919</v>
      </c>
      <c r="D72" s="166" t="s">
        <v>6</v>
      </c>
      <c r="E72" s="9">
        <v>22555</v>
      </c>
      <c r="F72" s="9" t="s">
        <v>1115</v>
      </c>
      <c r="G72" s="9">
        <v>3675</v>
      </c>
      <c r="H72" s="9" t="s">
        <v>1523</v>
      </c>
      <c r="I72" s="10">
        <v>30</v>
      </c>
      <c r="J72" s="9"/>
      <c r="K72" s="9"/>
      <c r="L72" s="458"/>
      <c r="S72"/>
    </row>
    <row r="73" spans="1:19" s="6" customFormat="1">
      <c r="A73" s="25" t="s">
        <v>3809</v>
      </c>
      <c r="B73" s="14">
        <v>45918</v>
      </c>
      <c r="C73" s="14">
        <v>45922</v>
      </c>
      <c r="D73" s="166" t="s">
        <v>6</v>
      </c>
      <c r="E73" s="9">
        <v>22566</v>
      </c>
      <c r="F73" s="9" t="s">
        <v>7</v>
      </c>
      <c r="G73" s="9">
        <v>5125</v>
      </c>
      <c r="H73" s="9" t="s">
        <v>38</v>
      </c>
      <c r="I73" s="10">
        <v>20</v>
      </c>
      <c r="J73" s="9"/>
      <c r="K73" s="9"/>
      <c r="L73" s="458"/>
      <c r="S73"/>
    </row>
    <row r="74" spans="1:19" s="6" customFormat="1">
      <c r="A74" s="25" t="s">
        <v>518</v>
      </c>
      <c r="B74" s="14">
        <v>45916</v>
      </c>
      <c r="C74" s="14">
        <v>45919</v>
      </c>
      <c r="D74" s="166" t="s">
        <v>6</v>
      </c>
      <c r="E74" s="9">
        <v>22597</v>
      </c>
      <c r="F74" s="9" t="s">
        <v>1115</v>
      </c>
      <c r="G74" s="9">
        <v>1140</v>
      </c>
      <c r="H74" s="9" t="s">
        <v>144</v>
      </c>
      <c r="I74" s="10">
        <v>24</v>
      </c>
      <c r="J74" s="9"/>
      <c r="K74" s="9"/>
      <c r="L74" s="458"/>
      <c r="S74"/>
    </row>
    <row r="75" spans="1:19" s="6" customFormat="1">
      <c r="A75" s="25" t="s">
        <v>130</v>
      </c>
      <c r="B75" s="14">
        <v>45929</v>
      </c>
      <c r="C75" s="14">
        <v>45922</v>
      </c>
      <c r="D75" s="166" t="s">
        <v>6</v>
      </c>
      <c r="E75" s="9">
        <v>22625</v>
      </c>
      <c r="F75" s="9" t="s">
        <v>4535</v>
      </c>
      <c r="G75" s="9">
        <v>4106</v>
      </c>
      <c r="H75" s="9" t="s">
        <v>52</v>
      </c>
      <c r="I75" s="10">
        <v>15</v>
      </c>
      <c r="J75" s="9"/>
      <c r="K75" s="9"/>
      <c r="L75" s="458"/>
      <c r="S75"/>
    </row>
    <row r="76" spans="1:19" s="6" customFormat="1">
      <c r="A76" s="25" t="s">
        <v>3964</v>
      </c>
      <c r="B76" s="14">
        <v>45925</v>
      </c>
      <c r="C76" s="14">
        <v>45924</v>
      </c>
      <c r="D76" s="166" t="s">
        <v>6</v>
      </c>
      <c r="E76" s="9">
        <v>22633</v>
      </c>
      <c r="F76" s="9" t="s">
        <v>7</v>
      </c>
      <c r="G76" s="9">
        <v>5168</v>
      </c>
      <c r="H76" s="9" t="s">
        <v>221</v>
      </c>
      <c r="I76" s="10">
        <v>4</v>
      </c>
      <c r="J76" s="9"/>
      <c r="K76" s="9"/>
      <c r="L76" s="458"/>
      <c r="S76"/>
    </row>
    <row r="77" spans="1:19" s="6" customFormat="1">
      <c r="A77" s="25" t="s">
        <v>2904</v>
      </c>
      <c r="B77" s="14">
        <v>45930</v>
      </c>
      <c r="C77" s="14">
        <v>45929</v>
      </c>
      <c r="D77" s="166" t="s">
        <v>6</v>
      </c>
      <c r="E77" s="9">
        <v>22646</v>
      </c>
      <c r="F77" s="9" t="s">
        <v>40</v>
      </c>
      <c r="G77" s="9">
        <v>4602</v>
      </c>
      <c r="H77" s="9" t="s">
        <v>5093</v>
      </c>
      <c r="I77" s="10">
        <v>2</v>
      </c>
      <c r="J77" s="9"/>
      <c r="K77" s="9"/>
      <c r="L77" s="458"/>
      <c r="S77"/>
    </row>
    <row r="78" spans="1:19" s="6" customFormat="1">
      <c r="A78" s="25" t="s">
        <v>2549</v>
      </c>
      <c r="B78" s="14">
        <v>45930</v>
      </c>
      <c r="C78" s="14">
        <v>45929</v>
      </c>
      <c r="D78" s="166" t="s">
        <v>6</v>
      </c>
      <c r="E78" s="9">
        <v>22658</v>
      </c>
      <c r="F78" s="9" t="s">
        <v>1221</v>
      </c>
      <c r="G78" s="9">
        <v>3835</v>
      </c>
      <c r="H78" s="9" t="s">
        <v>55</v>
      </c>
      <c r="I78" s="10">
        <v>5</v>
      </c>
      <c r="J78" s="9"/>
      <c r="K78" s="9"/>
      <c r="L78" s="458"/>
      <c r="S78"/>
    </row>
    <row r="79" spans="1:19" s="6" customFormat="1">
      <c r="A79" s="25" t="s">
        <v>4538</v>
      </c>
      <c r="B79" s="14">
        <v>45930</v>
      </c>
      <c r="C79" s="14">
        <v>45930</v>
      </c>
      <c r="D79" s="166" t="s">
        <v>6</v>
      </c>
      <c r="E79" s="9">
        <v>22686</v>
      </c>
      <c r="F79" s="9" t="s">
        <v>74</v>
      </c>
      <c r="G79" s="9">
        <v>5361</v>
      </c>
      <c r="H79" s="9" t="s">
        <v>4220</v>
      </c>
      <c r="I79" s="10">
        <v>10</v>
      </c>
      <c r="J79" s="9"/>
      <c r="K79" s="9"/>
      <c r="L79" s="458"/>
      <c r="S79"/>
    </row>
    <row r="80" spans="1:19" s="6" customFormat="1">
      <c r="A80" s="25" t="s">
        <v>4318</v>
      </c>
      <c r="B80" s="14">
        <v>45930</v>
      </c>
      <c r="C80" s="14">
        <v>45930</v>
      </c>
      <c r="D80" s="166" t="s">
        <v>6</v>
      </c>
      <c r="E80" s="9">
        <v>22701</v>
      </c>
      <c r="F80" s="9" t="s">
        <v>1115</v>
      </c>
      <c r="G80" s="9">
        <v>5507</v>
      </c>
      <c r="H80" s="9" t="s">
        <v>603</v>
      </c>
      <c r="I80" s="10">
        <v>20</v>
      </c>
      <c r="J80" s="9"/>
      <c r="K80" s="9"/>
      <c r="L80" s="458"/>
      <c r="S80"/>
    </row>
    <row r="81" spans="1:19" s="6" customFormat="1">
      <c r="A81" s="25"/>
      <c r="B81" s="14"/>
      <c r="C81" s="9"/>
      <c r="D81" s="166" t="s">
        <v>6</v>
      </c>
      <c r="E81" s="9"/>
      <c r="F81" s="9" t="s">
        <v>1115</v>
      </c>
      <c r="G81" s="9">
        <v>6164</v>
      </c>
      <c r="H81" s="9" t="s">
        <v>41</v>
      </c>
      <c r="I81" s="10">
        <v>15</v>
      </c>
      <c r="J81" s="9"/>
      <c r="K81" s="9"/>
      <c r="L81" s="458"/>
      <c r="S81"/>
    </row>
    <row r="82" spans="1:19" s="6" customFormat="1">
      <c r="A82" s="25" t="s">
        <v>5030</v>
      </c>
      <c r="B82" s="14">
        <v>45930</v>
      </c>
      <c r="C82" s="14">
        <v>45930</v>
      </c>
      <c r="D82" s="166" t="s">
        <v>6</v>
      </c>
      <c r="E82" s="9">
        <v>22695</v>
      </c>
      <c r="F82" s="9" t="s">
        <v>1115</v>
      </c>
      <c r="G82" s="9">
        <v>784</v>
      </c>
      <c r="H82" s="9" t="s">
        <v>41</v>
      </c>
      <c r="I82" s="10">
        <v>80</v>
      </c>
      <c r="J82" s="9"/>
      <c r="K82" s="9"/>
      <c r="L82" s="458"/>
      <c r="S82"/>
    </row>
    <row r="83" spans="1:19" s="6" customFormat="1">
      <c r="A83" s="234"/>
      <c r="B83" s="1885"/>
      <c r="C83" s="24"/>
      <c r="D83" s="2059"/>
      <c r="E83" s="24"/>
      <c r="F83" s="24"/>
      <c r="G83" s="24"/>
      <c r="H83" s="24"/>
      <c r="I83" s="1048"/>
      <c r="J83" s="24"/>
      <c r="K83" s="24"/>
      <c r="L83" s="461"/>
      <c r="S83"/>
    </row>
    <row r="84" spans="1:19" s="6" customFormat="1">
      <c r="A84" s="234"/>
      <c r="B84" s="1885"/>
      <c r="C84" s="24"/>
      <c r="D84" s="2059"/>
      <c r="E84" s="24"/>
      <c r="F84" s="24"/>
      <c r="G84" s="24"/>
      <c r="H84" s="24"/>
      <c r="I84" s="1048"/>
      <c r="J84" s="24"/>
      <c r="K84" s="24"/>
      <c r="L84" s="461"/>
      <c r="S84"/>
    </row>
    <row r="85" spans="1:19" s="6" customFormat="1">
      <c r="A85" s="234"/>
      <c r="B85" s="1885"/>
      <c r="C85" s="24"/>
      <c r="D85" s="2059"/>
      <c r="E85" s="24"/>
      <c r="F85" s="24"/>
      <c r="G85" s="24"/>
      <c r="H85" s="24"/>
      <c r="I85" s="1048"/>
      <c r="J85" s="24"/>
      <c r="K85" s="24"/>
      <c r="L85" s="461"/>
      <c r="S85"/>
    </row>
    <row r="86" spans="1:19" s="6" customFormat="1">
      <c r="A86" s="234"/>
      <c r="B86" s="1885"/>
      <c r="C86" s="24"/>
      <c r="D86" s="2059"/>
      <c r="E86" s="24"/>
      <c r="F86" s="24"/>
      <c r="G86" s="24"/>
      <c r="H86" s="24"/>
      <c r="I86" s="1048"/>
      <c r="J86" s="24"/>
      <c r="K86" s="24"/>
      <c r="L86" s="461"/>
      <c r="S86"/>
    </row>
    <row r="87" spans="1:19" s="6" customFormat="1">
      <c r="A87" s="234"/>
      <c r="B87" s="1885"/>
      <c r="C87" s="24"/>
      <c r="D87" s="2059"/>
      <c r="E87" s="24"/>
      <c r="F87" s="24"/>
      <c r="G87" s="24"/>
      <c r="H87" s="24"/>
      <c r="I87" s="1048"/>
      <c r="J87" s="24"/>
      <c r="K87" s="24"/>
      <c r="L87" s="461"/>
      <c r="S87"/>
    </row>
    <row r="88" spans="1:19" s="6" customFormat="1" ht="15">
      <c r="A88" s="2464" t="e">
        <f>SUM(#REF!)</f>
        <v>#REF!</v>
      </c>
      <c r="B88" s="2465"/>
      <c r="C88" s="2465"/>
      <c r="D88" s="2465"/>
      <c r="E88" s="2465"/>
      <c r="F88" s="2465"/>
      <c r="G88" s="2465"/>
      <c r="H88" s="2465"/>
      <c r="I88" s="2465"/>
      <c r="J88" s="2465"/>
      <c r="K88" s="2465"/>
      <c r="L88" s="2466"/>
      <c r="S88"/>
    </row>
    <row r="89" spans="1:19" s="6" customFormat="1" ht="18.75">
      <c r="A89" s="2558" t="s">
        <v>4155</v>
      </c>
      <c r="B89" s="2559"/>
      <c r="C89" s="2559"/>
      <c r="D89" s="2559"/>
      <c r="E89" s="2559"/>
      <c r="F89" s="2559"/>
      <c r="G89" s="2559"/>
      <c r="H89" s="2559"/>
      <c r="I89" s="2559"/>
      <c r="J89" s="2559"/>
      <c r="K89" s="2559"/>
      <c r="L89" s="2560"/>
      <c r="S89"/>
    </row>
    <row r="90" spans="1:19" s="16" customFormat="1">
      <c r="A90" s="25" t="s">
        <v>772</v>
      </c>
      <c r="B90" s="14">
        <v>45898</v>
      </c>
      <c r="C90" s="14">
        <v>45902</v>
      </c>
      <c r="D90" s="166" t="s">
        <v>6</v>
      </c>
      <c r="E90" s="9">
        <v>22400</v>
      </c>
      <c r="F90" s="9" t="s">
        <v>2351</v>
      </c>
      <c r="G90" s="9">
        <v>3341</v>
      </c>
      <c r="H90" s="9" t="s">
        <v>19</v>
      </c>
      <c r="I90" s="10">
        <v>21</v>
      </c>
      <c r="J90" s="9"/>
      <c r="K90" s="9"/>
      <c r="L90" s="458"/>
      <c r="S90" s="15"/>
    </row>
    <row r="91" spans="1:19" s="16" customFormat="1">
      <c r="A91" s="25" t="s">
        <v>2099</v>
      </c>
      <c r="B91" s="14">
        <v>45901</v>
      </c>
      <c r="C91" s="14">
        <v>45902</v>
      </c>
      <c r="D91" s="166" t="s">
        <v>6</v>
      </c>
      <c r="E91" s="9">
        <v>22426</v>
      </c>
      <c r="F91" s="9" t="s">
        <v>2351</v>
      </c>
      <c r="G91" s="9">
        <v>2329</v>
      </c>
      <c r="H91" s="9" t="s">
        <v>53</v>
      </c>
      <c r="I91" s="10">
        <v>24</v>
      </c>
      <c r="J91" s="9"/>
      <c r="K91" s="9"/>
      <c r="L91" s="458"/>
      <c r="S91" s="15"/>
    </row>
    <row r="92" spans="1:19" s="16" customFormat="1">
      <c r="A92" s="25" t="s">
        <v>2310</v>
      </c>
      <c r="B92" s="14">
        <v>45905</v>
      </c>
      <c r="C92" s="14">
        <v>45902</v>
      </c>
      <c r="D92" s="166" t="s">
        <v>6</v>
      </c>
      <c r="E92" s="9">
        <v>22446</v>
      </c>
      <c r="F92" s="9" t="s">
        <v>2351</v>
      </c>
      <c r="G92" s="9">
        <v>2468</v>
      </c>
      <c r="H92" s="9" t="s">
        <v>63</v>
      </c>
      <c r="I92" s="10">
        <v>1</v>
      </c>
      <c r="J92" s="9"/>
      <c r="K92" s="9"/>
      <c r="L92" s="458"/>
      <c r="S92" s="15"/>
    </row>
    <row r="93" spans="1:19" s="16" customFormat="1">
      <c r="A93" s="25"/>
      <c r="B93" s="14"/>
      <c r="C93" s="14"/>
      <c r="D93" s="166" t="s">
        <v>6</v>
      </c>
      <c r="E93" s="9"/>
      <c r="F93" s="9" t="s">
        <v>2351</v>
      </c>
      <c r="G93" s="9">
        <v>4327</v>
      </c>
      <c r="H93" s="9" t="s">
        <v>30</v>
      </c>
      <c r="I93" s="10" t="s">
        <v>1018</v>
      </c>
      <c r="J93" s="9"/>
      <c r="K93" s="9"/>
      <c r="L93" s="458"/>
      <c r="S93" s="15"/>
    </row>
    <row r="94" spans="1:19" s="16" customFormat="1">
      <c r="A94" s="25" t="s">
        <v>2954</v>
      </c>
      <c r="B94" s="14">
        <v>45905</v>
      </c>
      <c r="C94" s="14">
        <v>45902</v>
      </c>
      <c r="D94" s="166" t="s">
        <v>6</v>
      </c>
      <c r="E94" s="9">
        <v>22448</v>
      </c>
      <c r="F94" s="9" t="s">
        <v>40</v>
      </c>
      <c r="G94" s="9">
        <v>4163</v>
      </c>
      <c r="H94" s="9" t="s">
        <v>22</v>
      </c>
      <c r="I94" s="10" t="s">
        <v>849</v>
      </c>
      <c r="J94" s="9"/>
      <c r="K94" s="9"/>
      <c r="L94" s="458"/>
      <c r="S94" s="15"/>
    </row>
    <row r="95" spans="1:19" s="16" customFormat="1">
      <c r="A95" s="25" t="s">
        <v>1303</v>
      </c>
      <c r="B95" s="14">
        <v>45908</v>
      </c>
      <c r="C95" s="14">
        <v>45908</v>
      </c>
      <c r="D95" s="166" t="s">
        <v>6</v>
      </c>
      <c r="E95" s="9">
        <v>22451</v>
      </c>
      <c r="F95" s="9" t="s">
        <v>1574</v>
      </c>
      <c r="G95" s="9">
        <v>3626</v>
      </c>
      <c r="H95" s="9" t="s">
        <v>1441</v>
      </c>
      <c r="I95" s="10">
        <v>100</v>
      </c>
      <c r="J95" s="9"/>
      <c r="K95" s="9"/>
      <c r="L95" s="458"/>
      <c r="S95" s="15"/>
    </row>
    <row r="96" spans="1:19" s="16" customFormat="1">
      <c r="A96" s="25"/>
      <c r="B96" s="14"/>
      <c r="C96" s="14"/>
      <c r="D96" s="166" t="s">
        <v>6</v>
      </c>
      <c r="E96" s="9"/>
      <c r="F96" s="9" t="s">
        <v>2351</v>
      </c>
      <c r="G96" s="9">
        <v>3623</v>
      </c>
      <c r="H96" s="9" t="s">
        <v>47</v>
      </c>
      <c r="I96" s="10">
        <v>50</v>
      </c>
      <c r="J96" s="9"/>
      <c r="K96" s="9"/>
      <c r="L96" s="458"/>
      <c r="S96" s="15"/>
    </row>
    <row r="97" spans="1:19" s="16" customFormat="1">
      <c r="A97" s="25" t="s">
        <v>517</v>
      </c>
      <c r="B97" s="14">
        <v>45905</v>
      </c>
      <c r="C97" s="14">
        <v>45908</v>
      </c>
      <c r="D97" s="166" t="s">
        <v>6</v>
      </c>
      <c r="E97" s="9">
        <v>22452</v>
      </c>
      <c r="F97" s="9" t="s">
        <v>1221</v>
      </c>
      <c r="G97" s="9">
        <v>4687</v>
      </c>
      <c r="H97" s="9" t="s">
        <v>83</v>
      </c>
      <c r="I97" s="10">
        <v>30</v>
      </c>
      <c r="J97" s="9"/>
      <c r="K97" s="9"/>
      <c r="L97" s="458"/>
      <c r="S97" s="15"/>
    </row>
    <row r="98" spans="1:19" s="6" customFormat="1">
      <c r="A98" s="25" t="s">
        <v>2488</v>
      </c>
      <c r="B98" s="14">
        <v>45911</v>
      </c>
      <c r="C98" s="14">
        <v>45901</v>
      </c>
      <c r="D98" s="166" t="s">
        <v>6</v>
      </c>
      <c r="E98" s="9">
        <v>22248</v>
      </c>
      <c r="F98" s="9" t="s">
        <v>1115</v>
      </c>
      <c r="G98" s="9">
        <v>6021</v>
      </c>
      <c r="H98" s="9" t="s">
        <v>57</v>
      </c>
      <c r="I98" s="10">
        <v>15</v>
      </c>
      <c r="J98" s="9"/>
      <c r="K98" s="9"/>
      <c r="L98" s="458"/>
      <c r="S98"/>
    </row>
    <row r="99" spans="1:19" s="6" customFormat="1">
      <c r="A99" s="25" t="s">
        <v>2490</v>
      </c>
      <c r="B99" s="14">
        <v>45933</v>
      </c>
      <c r="C99" s="14">
        <v>45929</v>
      </c>
      <c r="D99" s="166" t="s">
        <v>6</v>
      </c>
      <c r="E99" s="9">
        <v>22354</v>
      </c>
      <c r="F99" s="9" t="s">
        <v>153</v>
      </c>
      <c r="G99" s="9">
        <v>5891</v>
      </c>
      <c r="H99" s="9" t="s">
        <v>17</v>
      </c>
      <c r="I99" s="10">
        <v>20</v>
      </c>
      <c r="J99" s="9"/>
      <c r="K99" s="9"/>
      <c r="L99" s="458"/>
      <c r="S99"/>
    </row>
    <row r="100" spans="1:19" s="16" customFormat="1">
      <c r="A100" s="25" t="s">
        <v>4961</v>
      </c>
      <c r="B100" s="14">
        <v>45909</v>
      </c>
      <c r="C100" s="14">
        <v>45909</v>
      </c>
      <c r="D100" s="166" t="s">
        <v>6</v>
      </c>
      <c r="E100" s="9">
        <v>22458</v>
      </c>
      <c r="F100" s="9" t="s">
        <v>2351</v>
      </c>
      <c r="G100" s="9">
        <v>6013</v>
      </c>
      <c r="H100" s="9" t="s">
        <v>213</v>
      </c>
      <c r="I100" s="10">
        <v>50</v>
      </c>
      <c r="J100" s="9"/>
      <c r="K100" s="9"/>
      <c r="L100" s="458"/>
      <c r="S100" s="15"/>
    </row>
    <row r="101" spans="1:19" s="16" customFormat="1">
      <c r="A101" s="25" t="s">
        <v>3001</v>
      </c>
      <c r="B101" s="14">
        <v>45919</v>
      </c>
      <c r="C101" s="14">
        <v>45902</v>
      </c>
      <c r="D101" s="166" t="s">
        <v>6</v>
      </c>
      <c r="E101" s="9">
        <v>22456</v>
      </c>
      <c r="F101" s="9" t="s">
        <v>1115</v>
      </c>
      <c r="G101" s="9">
        <v>4666</v>
      </c>
      <c r="H101" s="9" t="s">
        <v>2545</v>
      </c>
      <c r="I101" s="10">
        <v>200</v>
      </c>
      <c r="J101" s="9"/>
      <c r="K101" s="9"/>
      <c r="L101" s="458"/>
      <c r="S101" s="15"/>
    </row>
    <row r="102" spans="1:19" s="16" customFormat="1">
      <c r="A102" s="25" t="s">
        <v>2340</v>
      </c>
      <c r="B102" s="14">
        <v>45910</v>
      </c>
      <c r="C102" s="14">
        <v>45912</v>
      </c>
      <c r="D102" s="166" t="s">
        <v>6</v>
      </c>
      <c r="E102" s="9">
        <v>22462</v>
      </c>
      <c r="F102" s="9" t="s">
        <v>1115</v>
      </c>
      <c r="G102" s="9">
        <v>4317</v>
      </c>
      <c r="H102" s="9" t="s">
        <v>75</v>
      </c>
      <c r="I102" s="10">
        <v>20</v>
      </c>
      <c r="J102" s="9"/>
      <c r="K102" s="9"/>
      <c r="L102" s="458"/>
      <c r="S102" s="15"/>
    </row>
    <row r="103" spans="1:19" s="16" customFormat="1">
      <c r="A103" s="25"/>
      <c r="B103" s="14"/>
      <c r="C103" s="9"/>
      <c r="D103" s="166" t="s">
        <v>6</v>
      </c>
      <c r="E103" s="9"/>
      <c r="F103" s="9" t="s">
        <v>40</v>
      </c>
      <c r="G103" s="9">
        <v>4313</v>
      </c>
      <c r="H103" s="9" t="s">
        <v>52</v>
      </c>
      <c r="I103" s="10">
        <v>200</v>
      </c>
      <c r="J103" s="9"/>
      <c r="K103" s="9"/>
      <c r="L103" s="458"/>
      <c r="S103" s="15"/>
    </row>
    <row r="104" spans="1:19" s="16" customFormat="1">
      <c r="A104" s="25" t="s">
        <v>2340</v>
      </c>
      <c r="B104" s="14">
        <v>45917</v>
      </c>
      <c r="C104" s="14">
        <v>45919</v>
      </c>
      <c r="D104" s="166" t="s">
        <v>6</v>
      </c>
      <c r="E104" s="9">
        <v>22461</v>
      </c>
      <c r="F104" s="9" t="s">
        <v>1115</v>
      </c>
      <c r="G104" s="9">
        <v>5867</v>
      </c>
      <c r="H104" s="9" t="s">
        <v>58</v>
      </c>
      <c r="I104" s="10">
        <v>20</v>
      </c>
      <c r="J104" s="9"/>
      <c r="K104" s="9"/>
      <c r="L104" s="458"/>
      <c r="S104" s="15"/>
    </row>
    <row r="105" spans="1:19" s="16" customFormat="1">
      <c r="A105" s="25"/>
      <c r="B105" s="14"/>
      <c r="C105" s="9"/>
      <c r="D105" s="166" t="s">
        <v>6</v>
      </c>
      <c r="E105" s="9"/>
      <c r="F105" s="9" t="s">
        <v>40</v>
      </c>
      <c r="G105" s="9">
        <v>6051</v>
      </c>
      <c r="H105" s="9" t="s">
        <v>27</v>
      </c>
      <c r="I105" s="10">
        <v>50</v>
      </c>
      <c r="J105" s="9"/>
      <c r="K105" s="9"/>
      <c r="L105" s="458"/>
      <c r="S105" s="15"/>
    </row>
    <row r="106" spans="1:19" s="16" customFormat="1">
      <c r="A106" s="25" t="s">
        <v>2340</v>
      </c>
      <c r="B106" s="14">
        <v>45917</v>
      </c>
      <c r="C106" s="14">
        <v>45919</v>
      </c>
      <c r="D106" s="166" t="s">
        <v>6</v>
      </c>
      <c r="E106" s="9">
        <v>22463</v>
      </c>
      <c r="F106" s="9" t="s">
        <v>40</v>
      </c>
      <c r="G106" s="9">
        <v>4312</v>
      </c>
      <c r="H106" s="9" t="s">
        <v>52</v>
      </c>
      <c r="I106" s="10">
        <v>50</v>
      </c>
      <c r="J106" s="9"/>
      <c r="K106" s="9"/>
      <c r="L106" s="458"/>
      <c r="S106" s="15"/>
    </row>
    <row r="107" spans="1:19" s="16" customFormat="1">
      <c r="A107" s="25" t="s">
        <v>108</v>
      </c>
      <c r="B107" s="14">
        <v>45910</v>
      </c>
      <c r="C107" s="14">
        <v>45912</v>
      </c>
      <c r="D107" s="166" t="s">
        <v>6</v>
      </c>
      <c r="E107" s="9">
        <v>22465</v>
      </c>
      <c r="F107" s="9" t="s">
        <v>153</v>
      </c>
      <c r="G107" s="9">
        <v>4983</v>
      </c>
      <c r="H107" s="9" t="s">
        <v>210</v>
      </c>
      <c r="I107" s="10">
        <v>4</v>
      </c>
      <c r="J107" s="9"/>
      <c r="K107" s="9"/>
      <c r="L107" s="458"/>
      <c r="S107" s="15"/>
    </row>
    <row r="108" spans="1:19" s="16" customFormat="1">
      <c r="A108" s="25" t="s">
        <v>1604</v>
      </c>
      <c r="B108" s="14">
        <v>45910</v>
      </c>
      <c r="C108" s="14">
        <v>45908</v>
      </c>
      <c r="D108" s="166" t="s">
        <v>6</v>
      </c>
      <c r="E108" s="9">
        <v>22466</v>
      </c>
      <c r="F108" s="9" t="s">
        <v>1221</v>
      </c>
      <c r="G108" s="9">
        <v>3590</v>
      </c>
      <c r="H108" s="9" t="s">
        <v>47</v>
      </c>
      <c r="I108" s="10" t="s">
        <v>984</v>
      </c>
      <c r="J108" s="9"/>
      <c r="K108" s="9"/>
      <c r="L108" s="458"/>
      <c r="S108" s="15"/>
    </row>
    <row r="109" spans="1:19" s="16" customFormat="1">
      <c r="A109" s="25" t="s">
        <v>1256</v>
      </c>
      <c r="B109" s="14">
        <v>45910</v>
      </c>
      <c r="C109" s="14">
        <v>45908</v>
      </c>
      <c r="D109" s="166" t="s">
        <v>6</v>
      </c>
      <c r="E109" s="9">
        <v>22468</v>
      </c>
      <c r="F109" s="9" t="s">
        <v>40</v>
      </c>
      <c r="G109" s="9">
        <v>3508</v>
      </c>
      <c r="H109" s="9" t="s">
        <v>36</v>
      </c>
      <c r="I109" s="10">
        <v>5</v>
      </c>
      <c r="J109" s="9"/>
      <c r="K109" s="9"/>
      <c r="L109" s="458"/>
      <c r="S109" s="15"/>
    </row>
    <row r="110" spans="1:19" s="16" customFormat="1">
      <c r="A110" s="25"/>
      <c r="B110" s="14"/>
      <c r="C110" s="9"/>
      <c r="D110" s="166" t="s">
        <v>6</v>
      </c>
      <c r="E110" s="9"/>
      <c r="F110" s="9" t="s">
        <v>40</v>
      </c>
      <c r="G110" s="9">
        <v>2051</v>
      </c>
      <c r="H110" s="9" t="s">
        <v>5</v>
      </c>
      <c r="I110" s="10">
        <v>10</v>
      </c>
      <c r="J110" s="9"/>
      <c r="K110" s="9"/>
      <c r="L110" s="458"/>
      <c r="S110" s="15"/>
    </row>
    <row r="111" spans="1:19" s="16" customFormat="1">
      <c r="A111" s="25" t="s">
        <v>2043</v>
      </c>
      <c r="B111" s="14">
        <v>45910</v>
      </c>
      <c r="C111" s="14">
        <v>45908</v>
      </c>
      <c r="D111" s="166" t="s">
        <v>6</v>
      </c>
      <c r="E111" s="9">
        <v>22470</v>
      </c>
      <c r="F111" s="9" t="s">
        <v>2351</v>
      </c>
      <c r="G111" s="9">
        <v>3990</v>
      </c>
      <c r="H111" s="9" t="s">
        <v>63</v>
      </c>
      <c r="I111" s="10">
        <v>5</v>
      </c>
      <c r="J111" s="9"/>
      <c r="K111" s="9"/>
      <c r="L111" s="458"/>
      <c r="S111" s="15"/>
    </row>
    <row r="112" spans="1:19" s="16" customFormat="1">
      <c r="A112" s="25" t="s">
        <v>1261</v>
      </c>
      <c r="B112" s="14">
        <v>45910</v>
      </c>
      <c r="C112" s="14">
        <v>45908</v>
      </c>
      <c r="D112" s="166" t="s">
        <v>6</v>
      </c>
      <c r="E112" s="9">
        <v>22471</v>
      </c>
      <c r="F112" s="9" t="s">
        <v>1115</v>
      </c>
      <c r="G112" s="9">
        <v>879</v>
      </c>
      <c r="H112" s="9" t="s">
        <v>17</v>
      </c>
      <c r="I112" s="10" t="s">
        <v>882</v>
      </c>
      <c r="J112" s="9"/>
      <c r="K112" s="9"/>
      <c r="L112" s="458"/>
      <c r="S112" s="15"/>
    </row>
    <row r="113" spans="1:19" s="16" customFormat="1">
      <c r="A113" s="25" t="s">
        <v>4897</v>
      </c>
      <c r="B113" s="14">
        <v>45903</v>
      </c>
      <c r="C113" s="14">
        <v>45912</v>
      </c>
      <c r="D113" s="166" t="s">
        <v>12</v>
      </c>
      <c r="E113" s="9">
        <v>22420</v>
      </c>
      <c r="F113" s="9" t="s">
        <v>40</v>
      </c>
      <c r="G113" s="9">
        <v>6042</v>
      </c>
      <c r="H113" s="9" t="s">
        <v>22</v>
      </c>
      <c r="I113" s="10">
        <v>193</v>
      </c>
      <c r="J113" s="9"/>
      <c r="K113" s="9"/>
      <c r="L113" s="458"/>
      <c r="S113" s="15"/>
    </row>
    <row r="114" spans="1:19" s="16" customFormat="1">
      <c r="A114" s="25" t="s">
        <v>5006</v>
      </c>
      <c r="B114" s="14">
        <v>45911</v>
      </c>
      <c r="C114" s="14">
        <v>45912</v>
      </c>
      <c r="D114" s="166" t="s">
        <v>6</v>
      </c>
      <c r="E114" s="9">
        <v>22477</v>
      </c>
      <c r="F114" s="9" t="s">
        <v>1115</v>
      </c>
      <c r="G114" s="9">
        <v>1397</v>
      </c>
      <c r="H114" s="9" t="s">
        <v>22</v>
      </c>
      <c r="I114" s="10">
        <v>5</v>
      </c>
      <c r="J114" s="9"/>
      <c r="K114" s="9"/>
      <c r="L114" s="458"/>
      <c r="S114" s="15"/>
    </row>
    <row r="115" spans="1:19" s="16" customFormat="1">
      <c r="A115" s="25"/>
      <c r="B115" s="14"/>
      <c r="C115" s="9"/>
      <c r="D115" s="166" t="s">
        <v>6</v>
      </c>
      <c r="E115" s="9"/>
      <c r="F115" s="9"/>
      <c r="G115" s="9">
        <v>6052</v>
      </c>
      <c r="H115" s="9" t="s">
        <v>170</v>
      </c>
      <c r="I115" s="10">
        <v>5</v>
      </c>
      <c r="J115" s="9"/>
      <c r="K115" s="9"/>
      <c r="L115" s="458"/>
      <c r="S115" s="15"/>
    </row>
    <row r="116" spans="1:19" s="16" customFormat="1">
      <c r="A116" s="25"/>
      <c r="B116" s="14"/>
      <c r="C116" s="9"/>
      <c r="D116" s="166" t="s">
        <v>6</v>
      </c>
      <c r="E116" s="9"/>
      <c r="F116" s="9"/>
      <c r="G116" s="9">
        <v>869</v>
      </c>
      <c r="H116" s="9" t="s">
        <v>16</v>
      </c>
      <c r="I116" s="10">
        <v>15</v>
      </c>
      <c r="J116" s="9"/>
      <c r="K116" s="9"/>
      <c r="L116" s="458"/>
      <c r="S116" s="15"/>
    </row>
    <row r="117" spans="1:19" s="16" customFormat="1">
      <c r="A117" s="25"/>
      <c r="B117" s="14"/>
      <c r="C117" s="9"/>
      <c r="D117" s="166" t="s">
        <v>6</v>
      </c>
      <c r="E117" s="9"/>
      <c r="F117" s="9"/>
      <c r="G117" s="9">
        <v>822</v>
      </c>
      <c r="H117" s="9" t="s">
        <v>19</v>
      </c>
      <c r="I117" s="10" t="s">
        <v>840</v>
      </c>
      <c r="J117" s="9"/>
      <c r="K117" s="9"/>
      <c r="L117" s="458"/>
      <c r="S117" s="15"/>
    </row>
    <row r="118" spans="1:19" s="16" customFormat="1">
      <c r="A118" s="25"/>
      <c r="B118" s="14"/>
      <c r="C118" s="9"/>
      <c r="D118" s="166" t="s">
        <v>6</v>
      </c>
      <c r="E118" s="9"/>
      <c r="F118" s="9"/>
      <c r="G118" s="9">
        <v>1614</v>
      </c>
      <c r="H118" s="9" t="s">
        <v>52</v>
      </c>
      <c r="I118" s="10">
        <v>10</v>
      </c>
      <c r="J118" s="9"/>
      <c r="K118" s="9"/>
      <c r="L118" s="458"/>
      <c r="S118" s="15"/>
    </row>
    <row r="119" spans="1:19" s="16" customFormat="1">
      <c r="A119" s="25"/>
      <c r="B119" s="14"/>
      <c r="C119" s="9"/>
      <c r="D119" s="166" t="s">
        <v>6</v>
      </c>
      <c r="E119" s="9"/>
      <c r="F119" s="9"/>
      <c r="G119" s="9">
        <v>1468</v>
      </c>
      <c r="H119" s="9" t="s">
        <v>21</v>
      </c>
      <c r="I119" s="10">
        <v>15</v>
      </c>
      <c r="J119" s="9"/>
      <c r="K119" s="9"/>
      <c r="L119" s="458"/>
      <c r="S119" s="15"/>
    </row>
    <row r="120" spans="1:19" s="16" customFormat="1">
      <c r="A120" s="25" t="s">
        <v>1190</v>
      </c>
      <c r="B120" s="14">
        <v>45911</v>
      </c>
      <c r="C120" s="14">
        <v>45908</v>
      </c>
      <c r="D120" s="166" t="s">
        <v>6</v>
      </c>
      <c r="E120" s="9">
        <v>22479</v>
      </c>
      <c r="F120" s="9" t="s">
        <v>1115</v>
      </c>
      <c r="G120" s="9">
        <v>838</v>
      </c>
      <c r="H120" s="9" t="s">
        <v>5</v>
      </c>
      <c r="I120" s="10">
        <v>10</v>
      </c>
      <c r="J120" s="9"/>
      <c r="K120" s="9"/>
      <c r="L120" s="458"/>
      <c r="S120" s="15"/>
    </row>
    <row r="121" spans="1:19" s="6" customFormat="1">
      <c r="A121" s="25" t="s">
        <v>3128</v>
      </c>
      <c r="B121" s="14">
        <v>45930</v>
      </c>
      <c r="C121" s="14">
        <v>45912</v>
      </c>
      <c r="D121" s="166" t="s">
        <v>6</v>
      </c>
      <c r="E121" s="9">
        <v>22380</v>
      </c>
      <c r="F121" s="9" t="s">
        <v>1221</v>
      </c>
      <c r="G121" s="9">
        <v>5198</v>
      </c>
      <c r="H121" s="9" t="s">
        <v>955</v>
      </c>
      <c r="I121" s="10">
        <v>100</v>
      </c>
      <c r="J121" s="9"/>
      <c r="K121" s="9"/>
      <c r="L121" s="458" t="s">
        <v>4575</v>
      </c>
      <c r="S121"/>
    </row>
    <row r="122" spans="1:19" s="16" customFormat="1">
      <c r="A122" s="25" t="s">
        <v>4950</v>
      </c>
      <c r="B122" s="14">
        <v>45912</v>
      </c>
      <c r="C122" s="14">
        <v>45919</v>
      </c>
      <c r="D122" s="166" t="s">
        <v>6</v>
      </c>
      <c r="E122" s="9">
        <v>22481</v>
      </c>
      <c r="F122" s="9" t="s">
        <v>1221</v>
      </c>
      <c r="G122" s="9">
        <v>6053</v>
      </c>
      <c r="H122" s="9" t="s">
        <v>826</v>
      </c>
      <c r="I122" s="10">
        <v>685</v>
      </c>
      <c r="J122" s="9"/>
      <c r="K122" s="9"/>
      <c r="L122" s="458"/>
      <c r="S122" s="15"/>
    </row>
    <row r="123" spans="1:19" s="16" customFormat="1">
      <c r="A123" s="25" t="s">
        <v>5007</v>
      </c>
      <c r="B123" s="14">
        <v>45912</v>
      </c>
      <c r="C123" s="14">
        <v>45912</v>
      </c>
      <c r="D123" s="166" t="s">
        <v>6</v>
      </c>
      <c r="E123" s="9">
        <v>22485</v>
      </c>
      <c r="F123" s="9" t="s">
        <v>1115</v>
      </c>
      <c r="G123" s="9">
        <v>5992</v>
      </c>
      <c r="H123" s="9" t="s">
        <v>47</v>
      </c>
      <c r="I123" s="10">
        <v>130</v>
      </c>
      <c r="J123" s="9"/>
      <c r="K123" s="9"/>
      <c r="L123" s="458"/>
      <c r="S123" s="15"/>
    </row>
    <row r="124" spans="1:19" s="16" customFormat="1">
      <c r="A124" s="25" t="s">
        <v>5010</v>
      </c>
      <c r="B124" s="14">
        <v>45915</v>
      </c>
      <c r="C124" s="14">
        <v>45908</v>
      </c>
      <c r="D124" s="166" t="s">
        <v>6</v>
      </c>
      <c r="E124" s="9">
        <v>22492</v>
      </c>
      <c r="F124" s="9" t="s">
        <v>1115</v>
      </c>
      <c r="G124" s="9">
        <v>1126</v>
      </c>
      <c r="H124" s="9" t="s">
        <v>57</v>
      </c>
      <c r="I124" s="10" t="s">
        <v>1029</v>
      </c>
      <c r="J124" s="9"/>
      <c r="K124" s="9"/>
      <c r="L124" s="458"/>
      <c r="S124" s="15"/>
    </row>
    <row r="125" spans="1:19" s="16" customFormat="1">
      <c r="A125" s="25" t="s">
        <v>1604</v>
      </c>
      <c r="B125" s="14">
        <v>45916</v>
      </c>
      <c r="C125" s="14">
        <v>45919</v>
      </c>
      <c r="D125" s="166" t="s">
        <v>6</v>
      </c>
      <c r="E125" s="9">
        <v>22501</v>
      </c>
      <c r="F125" s="9" t="s">
        <v>1221</v>
      </c>
      <c r="G125" s="9">
        <v>3590</v>
      </c>
      <c r="H125" s="9" t="s">
        <v>47</v>
      </c>
      <c r="I125" s="10" t="s">
        <v>984</v>
      </c>
      <c r="J125" s="9"/>
      <c r="K125" s="9"/>
      <c r="L125" s="458"/>
      <c r="S125" s="15"/>
    </row>
    <row r="126" spans="1:19" s="16" customFormat="1">
      <c r="A126" s="25" t="s">
        <v>3128</v>
      </c>
      <c r="B126" s="14">
        <v>45923</v>
      </c>
      <c r="C126" s="14">
        <v>45923</v>
      </c>
      <c r="D126" s="166" t="s">
        <v>6</v>
      </c>
      <c r="E126" s="9">
        <v>22494</v>
      </c>
      <c r="F126" s="9" t="s">
        <v>1221</v>
      </c>
      <c r="G126" s="9">
        <v>5198</v>
      </c>
      <c r="H126" s="9" t="s">
        <v>955</v>
      </c>
      <c r="I126" s="10">
        <v>100</v>
      </c>
      <c r="J126" s="9"/>
      <c r="K126" s="9"/>
      <c r="L126" s="458"/>
      <c r="S126" s="15"/>
    </row>
    <row r="127" spans="1:19" s="16" customFormat="1">
      <c r="A127" s="25" t="s">
        <v>1097</v>
      </c>
      <c r="B127" s="14">
        <v>45916</v>
      </c>
      <c r="C127" s="14">
        <v>45919</v>
      </c>
      <c r="D127" s="166" t="s">
        <v>6</v>
      </c>
      <c r="E127" s="9">
        <v>22497</v>
      </c>
      <c r="F127" s="9" t="s">
        <v>1115</v>
      </c>
      <c r="G127" s="9">
        <v>855</v>
      </c>
      <c r="H127" s="9" t="s">
        <v>38</v>
      </c>
      <c r="I127" s="10">
        <v>20</v>
      </c>
      <c r="J127" s="9"/>
      <c r="K127" s="9"/>
      <c r="L127" s="458"/>
      <c r="S127" s="15"/>
    </row>
    <row r="128" spans="1:19" s="16" customFormat="1">
      <c r="A128" s="25" t="s">
        <v>192</v>
      </c>
      <c r="B128" s="14">
        <v>45916</v>
      </c>
      <c r="C128" s="14">
        <v>45912</v>
      </c>
      <c r="D128" s="166" t="s">
        <v>6</v>
      </c>
      <c r="E128" s="9">
        <v>22498</v>
      </c>
      <c r="F128" s="9" t="s">
        <v>1115</v>
      </c>
      <c r="G128" s="9">
        <v>1126</v>
      </c>
      <c r="H128" s="9" t="s">
        <v>57</v>
      </c>
      <c r="I128" s="10" t="s">
        <v>876</v>
      </c>
      <c r="J128" s="9"/>
      <c r="K128" s="9"/>
      <c r="L128" s="458"/>
      <c r="S128" s="15"/>
    </row>
    <row r="129" spans="1:19" s="16" customFormat="1">
      <c r="A129" s="25" t="s">
        <v>1303</v>
      </c>
      <c r="B129" s="14">
        <v>45917</v>
      </c>
      <c r="C129" s="14">
        <v>45919</v>
      </c>
      <c r="D129" s="166" t="s">
        <v>6</v>
      </c>
      <c r="E129" s="9">
        <v>22499</v>
      </c>
      <c r="F129" s="9" t="s">
        <v>2351</v>
      </c>
      <c r="G129" s="9">
        <v>3623</v>
      </c>
      <c r="H129" s="9" t="s">
        <v>47</v>
      </c>
      <c r="I129" s="10">
        <v>50</v>
      </c>
      <c r="J129" s="9"/>
      <c r="K129" s="9"/>
      <c r="L129" s="458"/>
      <c r="S129" s="15"/>
    </row>
    <row r="130" spans="1:19" s="16" customFormat="1">
      <c r="A130" s="25" t="s">
        <v>779</v>
      </c>
      <c r="B130" s="14">
        <v>45916</v>
      </c>
      <c r="C130" s="14">
        <v>45912</v>
      </c>
      <c r="D130" s="166" t="s">
        <v>6</v>
      </c>
      <c r="E130" s="9">
        <v>22502</v>
      </c>
      <c r="F130" s="9" t="s">
        <v>1115</v>
      </c>
      <c r="G130" s="9">
        <v>753</v>
      </c>
      <c r="H130" s="9" t="s">
        <v>47</v>
      </c>
      <c r="I130" s="10" t="s">
        <v>1004</v>
      </c>
      <c r="J130" s="9"/>
      <c r="K130" s="9"/>
      <c r="L130" s="458"/>
      <c r="S130" s="15"/>
    </row>
    <row r="131" spans="1:19" s="16" customFormat="1">
      <c r="A131" s="25" t="s">
        <v>2026</v>
      </c>
      <c r="B131" s="14">
        <v>45916</v>
      </c>
      <c r="C131" s="14">
        <v>45912</v>
      </c>
      <c r="D131" s="166" t="s">
        <v>6</v>
      </c>
      <c r="E131" s="9">
        <v>22504</v>
      </c>
      <c r="F131" s="9" t="s">
        <v>1115</v>
      </c>
      <c r="G131" s="9">
        <v>3620</v>
      </c>
      <c r="H131" s="9" t="s">
        <v>22</v>
      </c>
      <c r="I131" s="10">
        <v>50</v>
      </c>
      <c r="J131" s="9"/>
      <c r="K131" s="9"/>
      <c r="L131" s="458"/>
      <c r="S131" s="15"/>
    </row>
    <row r="132" spans="1:19" s="16" customFormat="1">
      <c r="A132" s="25" t="s">
        <v>4445</v>
      </c>
      <c r="B132" s="14">
        <v>45916</v>
      </c>
      <c r="C132" s="14">
        <v>45919</v>
      </c>
      <c r="D132" s="166" t="s">
        <v>6</v>
      </c>
      <c r="E132" s="9">
        <v>22506</v>
      </c>
      <c r="F132" s="9" t="s">
        <v>1221</v>
      </c>
      <c r="G132" s="9">
        <v>5864</v>
      </c>
      <c r="H132" s="9" t="s">
        <v>47</v>
      </c>
      <c r="I132" s="10">
        <v>12</v>
      </c>
      <c r="J132" s="9"/>
      <c r="K132" s="9"/>
      <c r="L132" s="458"/>
      <c r="S132" s="15"/>
    </row>
    <row r="133" spans="1:19" s="16" customFormat="1">
      <c r="A133" s="25" t="s">
        <v>4093</v>
      </c>
      <c r="B133" s="14">
        <v>45917</v>
      </c>
      <c r="C133" s="14">
        <v>45922</v>
      </c>
      <c r="D133" s="166" t="s">
        <v>12</v>
      </c>
      <c r="E133" s="9">
        <v>22537</v>
      </c>
      <c r="F133" s="9" t="s">
        <v>1115</v>
      </c>
      <c r="G133" s="9">
        <v>5295</v>
      </c>
      <c r="H133" s="9" t="s">
        <v>57</v>
      </c>
      <c r="I133" s="10" t="s">
        <v>5012</v>
      </c>
      <c r="J133" s="9"/>
      <c r="K133" s="9"/>
      <c r="L133" s="458"/>
      <c r="S133" s="15"/>
    </row>
    <row r="134" spans="1:19" s="6" customFormat="1">
      <c r="A134" s="25" t="s">
        <v>3001</v>
      </c>
      <c r="B134" s="14">
        <v>45915</v>
      </c>
      <c r="C134" s="14">
        <v>45922</v>
      </c>
      <c r="D134" s="166" t="s">
        <v>12</v>
      </c>
      <c r="E134" s="9">
        <v>21983</v>
      </c>
      <c r="F134" s="9" t="s">
        <v>297</v>
      </c>
      <c r="G134" s="9">
        <v>5277</v>
      </c>
      <c r="H134" s="9" t="s">
        <v>3338</v>
      </c>
      <c r="I134" s="10">
        <v>510</v>
      </c>
      <c r="J134" s="9"/>
      <c r="K134" s="9"/>
      <c r="L134" s="458" t="s">
        <v>4939</v>
      </c>
      <c r="S134"/>
    </row>
    <row r="135" spans="1:19" s="16" customFormat="1">
      <c r="A135" s="25" t="s">
        <v>5013</v>
      </c>
      <c r="B135" s="14">
        <v>45917</v>
      </c>
      <c r="C135" s="14">
        <v>45912</v>
      </c>
      <c r="D135" s="166" t="s">
        <v>6</v>
      </c>
      <c r="E135" s="9">
        <v>22509</v>
      </c>
      <c r="F135" s="9" t="s">
        <v>1115</v>
      </c>
      <c r="G135" s="9">
        <v>1126</v>
      </c>
      <c r="H135" s="9" t="s">
        <v>57</v>
      </c>
      <c r="I135" s="10">
        <v>5200</v>
      </c>
      <c r="J135" s="9"/>
      <c r="K135" s="9"/>
      <c r="L135" s="458"/>
      <c r="S135" s="15"/>
    </row>
    <row r="136" spans="1:19" s="16" customFormat="1">
      <c r="A136" s="25" t="s">
        <v>5010</v>
      </c>
      <c r="B136" s="14">
        <v>45917</v>
      </c>
      <c r="C136" s="14">
        <v>45912</v>
      </c>
      <c r="D136" s="166" t="s">
        <v>6</v>
      </c>
      <c r="E136" s="9">
        <v>22515</v>
      </c>
      <c r="F136" s="9" t="s">
        <v>1115</v>
      </c>
      <c r="G136" s="9">
        <v>1126</v>
      </c>
      <c r="H136" s="9" t="s">
        <v>57</v>
      </c>
      <c r="I136" s="10" t="s">
        <v>1029</v>
      </c>
      <c r="J136" s="9"/>
      <c r="K136" s="9"/>
      <c r="L136" s="458"/>
      <c r="S136" s="15"/>
    </row>
    <row r="137" spans="1:19" s="16" customFormat="1">
      <c r="A137" s="25" t="s">
        <v>134</v>
      </c>
      <c r="B137" s="14">
        <v>45917</v>
      </c>
      <c r="C137" s="14">
        <v>45919</v>
      </c>
      <c r="D137" s="166" t="s">
        <v>6</v>
      </c>
      <c r="E137" s="9">
        <v>22517</v>
      </c>
      <c r="F137" s="9" t="s">
        <v>1221</v>
      </c>
      <c r="G137" s="9">
        <v>2581</v>
      </c>
      <c r="H137" s="9" t="s">
        <v>21</v>
      </c>
      <c r="I137" s="10">
        <v>4</v>
      </c>
      <c r="J137" s="9"/>
      <c r="K137" s="9"/>
      <c r="L137" s="458"/>
      <c r="S137" s="15"/>
    </row>
    <row r="138" spans="1:19" s="16" customFormat="1">
      <c r="A138" s="25" t="s">
        <v>1635</v>
      </c>
      <c r="B138" s="14">
        <v>45917</v>
      </c>
      <c r="C138" s="14">
        <v>45919</v>
      </c>
      <c r="D138" s="166" t="s">
        <v>6</v>
      </c>
      <c r="E138" s="9">
        <v>22511</v>
      </c>
      <c r="F138" s="9" t="s">
        <v>1221</v>
      </c>
      <c r="G138" s="9">
        <v>4180</v>
      </c>
      <c r="H138" s="9" t="s">
        <v>207</v>
      </c>
      <c r="I138" s="10">
        <v>10</v>
      </c>
      <c r="J138" s="9"/>
      <c r="K138" s="9"/>
      <c r="L138" s="458"/>
      <c r="S138" s="15"/>
    </row>
    <row r="139" spans="1:19" s="16" customFormat="1">
      <c r="A139" s="25"/>
      <c r="B139" s="14"/>
      <c r="C139" s="9"/>
      <c r="D139" s="166" t="s">
        <v>6</v>
      </c>
      <c r="E139" s="9"/>
      <c r="F139" s="9" t="s">
        <v>1221</v>
      </c>
      <c r="G139" s="9">
        <v>5035</v>
      </c>
      <c r="H139" s="9" t="s">
        <v>17</v>
      </c>
      <c r="I139" s="10">
        <v>10</v>
      </c>
      <c r="J139" s="9"/>
      <c r="K139" s="9"/>
      <c r="L139" s="458"/>
      <c r="S139" s="15"/>
    </row>
    <row r="140" spans="1:19" s="16" customFormat="1">
      <c r="A140" s="25" t="s">
        <v>172</v>
      </c>
      <c r="B140" s="14">
        <v>45917</v>
      </c>
      <c r="C140" s="14">
        <v>45919</v>
      </c>
      <c r="D140" s="166" t="s">
        <v>6</v>
      </c>
      <c r="E140" s="9">
        <v>22519</v>
      </c>
      <c r="F140" s="9" t="s">
        <v>1221</v>
      </c>
      <c r="G140" s="9">
        <v>3314</v>
      </c>
      <c r="H140" s="9" t="s">
        <v>5</v>
      </c>
      <c r="I140" s="10">
        <v>20</v>
      </c>
      <c r="J140" s="9"/>
      <c r="K140" s="9"/>
      <c r="L140" s="458"/>
      <c r="S140" s="15"/>
    </row>
    <row r="141" spans="1:19" s="16" customFormat="1">
      <c r="A141" s="25" t="s">
        <v>5014</v>
      </c>
      <c r="B141" s="14">
        <v>45918</v>
      </c>
      <c r="C141" s="14">
        <v>45919</v>
      </c>
      <c r="D141" s="166" t="s">
        <v>6</v>
      </c>
      <c r="E141" s="9">
        <v>22538</v>
      </c>
      <c r="F141" s="9" t="s">
        <v>40</v>
      </c>
      <c r="G141" s="9">
        <v>2847</v>
      </c>
      <c r="H141" s="9" t="s">
        <v>58</v>
      </c>
      <c r="I141" s="10">
        <v>5</v>
      </c>
      <c r="J141" s="9"/>
      <c r="K141" s="9"/>
      <c r="L141" s="458"/>
      <c r="S141" s="15"/>
    </row>
    <row r="142" spans="1:19" s="16" customFormat="1">
      <c r="A142" s="25" t="s">
        <v>86</v>
      </c>
      <c r="B142" s="14">
        <v>45897</v>
      </c>
      <c r="C142" s="14">
        <v>45912</v>
      </c>
      <c r="D142" s="166" t="s">
        <v>6</v>
      </c>
      <c r="E142" s="9">
        <v>22419</v>
      </c>
      <c r="F142" s="9" t="s">
        <v>1221</v>
      </c>
      <c r="G142" s="9">
        <v>1712</v>
      </c>
      <c r="H142" s="9" t="s">
        <v>19</v>
      </c>
      <c r="I142" s="10" t="s">
        <v>849</v>
      </c>
      <c r="J142" s="9"/>
      <c r="K142" s="9"/>
      <c r="L142" s="458"/>
      <c r="S142" s="15"/>
    </row>
    <row r="143" spans="1:19" s="16" customFormat="1">
      <c r="A143" s="25" t="s">
        <v>4756</v>
      </c>
      <c r="B143" s="14">
        <v>45919</v>
      </c>
      <c r="C143" s="14">
        <v>45919</v>
      </c>
      <c r="D143" s="166" t="s">
        <v>6</v>
      </c>
      <c r="E143" s="9">
        <v>22549</v>
      </c>
      <c r="F143" s="9" t="s">
        <v>7</v>
      </c>
      <c r="G143" s="9">
        <v>6009</v>
      </c>
      <c r="H143" s="9" t="s">
        <v>31</v>
      </c>
      <c r="I143" s="10">
        <v>51</v>
      </c>
      <c r="J143" s="9"/>
      <c r="K143" s="9"/>
      <c r="L143" s="458"/>
      <c r="S143" s="15"/>
    </row>
    <row r="144" spans="1:19" s="16" customFormat="1">
      <c r="A144" s="25" t="s">
        <v>4756</v>
      </c>
      <c r="B144" s="14">
        <v>45919</v>
      </c>
      <c r="C144" s="14">
        <v>45919</v>
      </c>
      <c r="D144" s="166" t="s">
        <v>6</v>
      </c>
      <c r="E144" s="9">
        <v>22554</v>
      </c>
      <c r="F144" s="9" t="s">
        <v>1115</v>
      </c>
      <c r="G144" s="9">
        <v>5767</v>
      </c>
      <c r="H144" s="9" t="s">
        <v>119</v>
      </c>
      <c r="I144" s="10">
        <v>60</v>
      </c>
      <c r="J144" s="9"/>
      <c r="K144" s="9"/>
      <c r="L144" s="458"/>
      <c r="S144" s="15"/>
    </row>
    <row r="145" spans="1:19" s="16" customFormat="1">
      <c r="A145" s="25" t="s">
        <v>4665</v>
      </c>
      <c r="B145" s="14">
        <v>45919</v>
      </c>
      <c r="C145" s="14">
        <v>45929</v>
      </c>
      <c r="D145" s="166" t="s">
        <v>6</v>
      </c>
      <c r="E145" s="9">
        <v>22553</v>
      </c>
      <c r="F145" s="9" t="s">
        <v>7</v>
      </c>
      <c r="G145" s="9">
        <v>6139</v>
      </c>
      <c r="H145" s="9" t="s">
        <v>38</v>
      </c>
      <c r="I145" s="10">
        <v>200</v>
      </c>
      <c r="J145" s="9"/>
      <c r="K145" s="9"/>
      <c r="L145" s="458"/>
      <c r="S145" s="15"/>
    </row>
    <row r="146" spans="1:19" s="16" customFormat="1">
      <c r="A146" s="25" t="s">
        <v>1508</v>
      </c>
      <c r="B146" s="14">
        <v>45918</v>
      </c>
      <c r="C146" s="14">
        <v>45912</v>
      </c>
      <c r="D146" s="166" t="s">
        <v>6</v>
      </c>
      <c r="E146" s="9">
        <v>22542</v>
      </c>
      <c r="F146" s="9" t="s">
        <v>1115</v>
      </c>
      <c r="G146" s="9">
        <v>2646</v>
      </c>
      <c r="H146" s="9" t="s">
        <v>182</v>
      </c>
      <c r="I146" s="10">
        <v>50</v>
      </c>
      <c r="J146" s="9"/>
      <c r="K146" s="9"/>
      <c r="L146" s="458"/>
      <c r="S146" s="15"/>
    </row>
    <row r="147" spans="1:19" s="16" customFormat="1">
      <c r="A147" s="25" t="s">
        <v>4815</v>
      </c>
      <c r="B147" s="14">
        <v>45919</v>
      </c>
      <c r="C147" s="14">
        <v>45919</v>
      </c>
      <c r="D147" s="166" t="s">
        <v>6</v>
      </c>
      <c r="E147" s="9">
        <v>22550</v>
      </c>
      <c r="F147" s="9" t="s">
        <v>1115</v>
      </c>
      <c r="G147" s="9">
        <v>869</v>
      </c>
      <c r="H147" s="9" t="s">
        <v>16</v>
      </c>
      <c r="I147" s="10">
        <v>20</v>
      </c>
      <c r="J147" s="9"/>
      <c r="K147" s="9"/>
      <c r="L147" s="458"/>
      <c r="S147" s="15"/>
    </row>
    <row r="148" spans="1:19" s="16" customFormat="1">
      <c r="A148" s="25" t="s">
        <v>2824</v>
      </c>
      <c r="B148" s="14">
        <v>45919</v>
      </c>
      <c r="C148" s="9"/>
      <c r="D148" s="166"/>
      <c r="E148" s="9">
        <v>22560</v>
      </c>
      <c r="F148" s="9" t="s">
        <v>1115</v>
      </c>
      <c r="G148" s="9">
        <v>1614</v>
      </c>
      <c r="H148" s="9">
        <v>8</v>
      </c>
      <c r="I148" s="10">
        <v>8</v>
      </c>
      <c r="J148" s="9"/>
      <c r="K148" s="9"/>
      <c r="L148" s="458"/>
      <c r="S148" s="15"/>
    </row>
    <row r="149" spans="1:19" s="16" customFormat="1">
      <c r="A149" s="25"/>
      <c r="B149" s="14"/>
      <c r="C149" s="9"/>
      <c r="D149" s="166"/>
      <c r="E149" s="9"/>
      <c r="F149" s="9" t="s">
        <v>1115</v>
      </c>
      <c r="G149" s="9">
        <v>753</v>
      </c>
      <c r="H149" s="9">
        <v>2.4</v>
      </c>
      <c r="I149" s="10" t="s">
        <v>905</v>
      </c>
      <c r="J149" s="9"/>
      <c r="K149" s="9"/>
      <c r="L149" s="458"/>
      <c r="S149" s="15"/>
    </row>
    <row r="150" spans="1:19" s="16" customFormat="1">
      <c r="A150" s="25" t="s">
        <v>4948</v>
      </c>
      <c r="B150" s="14">
        <v>45919</v>
      </c>
      <c r="C150" s="14">
        <v>45919</v>
      </c>
      <c r="D150" s="166" t="s">
        <v>6</v>
      </c>
      <c r="E150" s="9">
        <v>22584</v>
      </c>
      <c r="F150" s="9" t="s">
        <v>7</v>
      </c>
      <c r="G150" s="9">
        <v>5982</v>
      </c>
      <c r="H150" s="9" t="s">
        <v>22</v>
      </c>
      <c r="I150" s="10" t="s">
        <v>849</v>
      </c>
      <c r="J150" s="9"/>
      <c r="K150" s="9"/>
      <c r="L150" s="458"/>
      <c r="S150" s="15"/>
    </row>
    <row r="151" spans="1:19" s="16" customFormat="1">
      <c r="A151" s="25"/>
      <c r="B151" s="14"/>
      <c r="C151" s="9"/>
      <c r="D151" s="166" t="s">
        <v>6</v>
      </c>
      <c r="E151" s="9"/>
      <c r="F151" s="9" t="s">
        <v>7</v>
      </c>
      <c r="G151" s="9">
        <v>5983</v>
      </c>
      <c r="H151" s="9" t="s">
        <v>770</v>
      </c>
      <c r="I151" s="10">
        <v>10</v>
      </c>
      <c r="J151" s="9"/>
      <c r="K151" s="9"/>
      <c r="L151" s="458"/>
      <c r="S151" s="15"/>
    </row>
    <row r="152" spans="1:19" s="16" customFormat="1">
      <c r="A152" s="25"/>
      <c r="B152" s="14"/>
      <c r="C152" s="9"/>
      <c r="D152" s="166" t="s">
        <v>6</v>
      </c>
      <c r="E152" s="9"/>
      <c r="F152" s="9" t="s">
        <v>1115</v>
      </c>
      <c r="G152" s="9">
        <v>6148</v>
      </c>
      <c r="H152" s="9" t="s">
        <v>770</v>
      </c>
      <c r="I152" s="10">
        <v>30</v>
      </c>
      <c r="J152" s="9"/>
      <c r="K152" s="9"/>
      <c r="L152" s="458"/>
      <c r="S152" s="15"/>
    </row>
    <row r="153" spans="1:19" s="16" customFormat="1">
      <c r="A153" s="25" t="s">
        <v>1057</v>
      </c>
      <c r="B153" s="14">
        <v>45922</v>
      </c>
      <c r="C153" s="14">
        <v>45922</v>
      </c>
      <c r="D153" s="166" t="s">
        <v>6</v>
      </c>
      <c r="E153" s="9">
        <v>22562</v>
      </c>
      <c r="F153" s="9" t="s">
        <v>1115</v>
      </c>
      <c r="G153" s="9">
        <v>2515</v>
      </c>
      <c r="H153" s="9" t="s">
        <v>35</v>
      </c>
      <c r="I153" s="10">
        <v>10</v>
      </c>
      <c r="J153" s="9"/>
      <c r="K153" s="9"/>
      <c r="L153" s="458"/>
      <c r="S153" s="15"/>
    </row>
    <row r="154" spans="1:19" s="16" customFormat="1">
      <c r="A154" s="25"/>
      <c r="B154" s="14"/>
      <c r="C154" s="9"/>
      <c r="D154" s="166" t="s">
        <v>6</v>
      </c>
      <c r="E154" s="9"/>
      <c r="F154" s="9" t="s">
        <v>1115</v>
      </c>
      <c r="G154" s="9">
        <v>2765</v>
      </c>
      <c r="H154" s="9" t="s">
        <v>35</v>
      </c>
      <c r="I154" s="10" t="s">
        <v>984</v>
      </c>
      <c r="J154" s="9"/>
      <c r="K154" s="9"/>
      <c r="L154" s="458"/>
      <c r="S154" s="15"/>
    </row>
    <row r="155" spans="1:19" s="16" customFormat="1">
      <c r="A155" s="25"/>
      <c r="B155" s="14"/>
      <c r="C155" s="9"/>
      <c r="D155" s="166" t="s">
        <v>6</v>
      </c>
      <c r="E155" s="9"/>
      <c r="F155" s="9" t="s">
        <v>1221</v>
      </c>
      <c r="G155" s="9">
        <v>4524</v>
      </c>
      <c r="H155" s="9" t="s">
        <v>505</v>
      </c>
      <c r="I155" s="10">
        <v>15</v>
      </c>
      <c r="J155" s="9"/>
      <c r="K155" s="9"/>
      <c r="L155" s="458"/>
      <c r="S155" s="15"/>
    </row>
    <row r="156" spans="1:19" s="16" customFormat="1">
      <c r="A156" s="25" t="s">
        <v>3717</v>
      </c>
      <c r="B156" s="14">
        <v>45918</v>
      </c>
      <c r="C156" s="9"/>
      <c r="D156" s="166"/>
      <c r="E156" s="9">
        <v>22566</v>
      </c>
      <c r="F156" s="9" t="s">
        <v>7</v>
      </c>
      <c r="G156" s="9">
        <v>5041</v>
      </c>
      <c r="H156" s="9" t="s">
        <v>17</v>
      </c>
      <c r="I156" s="10">
        <v>20</v>
      </c>
      <c r="J156" s="9"/>
      <c r="K156" s="9"/>
      <c r="L156" s="458"/>
      <c r="S156" s="15"/>
    </row>
    <row r="157" spans="1:19" s="16" customFormat="1">
      <c r="A157" s="25" t="s">
        <v>2883</v>
      </c>
      <c r="B157" s="14">
        <v>45922</v>
      </c>
      <c r="C157" s="14">
        <v>45924</v>
      </c>
      <c r="D157" s="166" t="s">
        <v>6</v>
      </c>
      <c r="E157" s="9">
        <v>22568</v>
      </c>
      <c r="F157" s="9" t="s">
        <v>1115</v>
      </c>
      <c r="G157" s="9">
        <v>4582</v>
      </c>
      <c r="H157" s="9" t="s">
        <v>31</v>
      </c>
      <c r="I157" s="10">
        <v>30</v>
      </c>
      <c r="J157" s="9"/>
      <c r="K157" s="9"/>
      <c r="L157" s="458"/>
      <c r="S157" s="15"/>
    </row>
    <row r="158" spans="1:19" s="16" customFormat="1">
      <c r="A158" s="25" t="s">
        <v>1303</v>
      </c>
      <c r="B158" s="14">
        <v>45923</v>
      </c>
      <c r="C158" s="14">
        <v>45922</v>
      </c>
      <c r="D158" s="166" t="s">
        <v>12</v>
      </c>
      <c r="E158" s="9">
        <v>22571</v>
      </c>
      <c r="F158" s="9" t="s">
        <v>1221</v>
      </c>
      <c r="G158" s="9">
        <v>3625</v>
      </c>
      <c r="H158" s="9" t="s">
        <v>902</v>
      </c>
      <c r="I158" s="10">
        <v>10</v>
      </c>
      <c r="J158" s="9"/>
      <c r="K158" s="9"/>
      <c r="L158" s="458"/>
      <c r="S158" s="15"/>
    </row>
    <row r="159" spans="1:19" s="16" customFormat="1">
      <c r="A159" s="25" t="s">
        <v>3001</v>
      </c>
      <c r="B159" s="14">
        <v>45919</v>
      </c>
      <c r="C159" s="14">
        <v>45922</v>
      </c>
      <c r="D159" s="166" t="s">
        <v>6</v>
      </c>
      <c r="E159" s="9">
        <v>22583</v>
      </c>
      <c r="F159" s="9" t="s">
        <v>1115</v>
      </c>
      <c r="G159" s="9">
        <v>4768</v>
      </c>
      <c r="H159" s="9" t="s">
        <v>62</v>
      </c>
      <c r="I159" s="10">
        <v>200</v>
      </c>
      <c r="J159" s="9"/>
      <c r="K159" s="9"/>
      <c r="L159" s="458"/>
      <c r="S159" s="15"/>
    </row>
    <row r="160" spans="1:19" s="16" customFormat="1">
      <c r="A160" s="25" t="s">
        <v>4948</v>
      </c>
      <c r="B160" s="14">
        <v>45912</v>
      </c>
      <c r="C160" s="14">
        <v>45912</v>
      </c>
      <c r="D160" s="166" t="s">
        <v>6</v>
      </c>
      <c r="E160" s="9">
        <v>22347</v>
      </c>
      <c r="F160" s="9" t="s">
        <v>1221</v>
      </c>
      <c r="G160" s="9">
        <v>6144</v>
      </c>
      <c r="H160" s="9" t="s">
        <v>770</v>
      </c>
      <c r="I160" s="10" t="s">
        <v>908</v>
      </c>
      <c r="J160" s="9"/>
      <c r="K160" s="9"/>
      <c r="L160" s="458"/>
      <c r="S160" s="15"/>
    </row>
    <row r="161" spans="1:19" s="16" customFormat="1">
      <c r="A161" s="25" t="s">
        <v>2466</v>
      </c>
      <c r="B161" s="14">
        <v>45923</v>
      </c>
      <c r="C161" s="14">
        <v>45923</v>
      </c>
      <c r="D161" s="166" t="s">
        <v>6</v>
      </c>
      <c r="E161" s="9">
        <v>22587</v>
      </c>
      <c r="F161" s="9" t="s">
        <v>1221</v>
      </c>
      <c r="G161" s="9">
        <v>4183</v>
      </c>
      <c r="H161" s="9" t="s">
        <v>120</v>
      </c>
      <c r="I161" s="10">
        <v>2</v>
      </c>
      <c r="J161" s="9"/>
      <c r="K161" s="9"/>
      <c r="L161" s="458"/>
      <c r="S161" s="15"/>
    </row>
    <row r="162" spans="1:19" s="16" customFormat="1">
      <c r="A162" s="25" t="s">
        <v>2413</v>
      </c>
      <c r="B162" s="14">
        <v>45924</v>
      </c>
      <c r="C162" s="14">
        <v>45923</v>
      </c>
      <c r="D162" s="166" t="s">
        <v>6</v>
      </c>
      <c r="E162" s="9">
        <v>22593</v>
      </c>
      <c r="F162" s="9" t="s">
        <v>1221</v>
      </c>
      <c r="G162" s="9">
        <v>4268</v>
      </c>
      <c r="H162" s="9" t="s">
        <v>29</v>
      </c>
      <c r="I162" s="10">
        <v>51</v>
      </c>
      <c r="J162" s="9"/>
      <c r="K162" s="9"/>
      <c r="L162" s="458"/>
      <c r="S162" s="15"/>
    </row>
    <row r="163" spans="1:19" s="16" customFormat="1">
      <c r="A163" s="25" t="s">
        <v>1120</v>
      </c>
      <c r="B163" s="14">
        <v>45924</v>
      </c>
      <c r="C163" s="14">
        <v>45922</v>
      </c>
      <c r="D163" s="166" t="s">
        <v>6</v>
      </c>
      <c r="E163" s="9">
        <v>22596</v>
      </c>
      <c r="F163" s="9" t="s">
        <v>1115</v>
      </c>
      <c r="G163" s="9">
        <v>951</v>
      </c>
      <c r="H163" s="9" t="s">
        <v>58</v>
      </c>
      <c r="I163" s="10">
        <v>2</v>
      </c>
      <c r="J163" s="9"/>
      <c r="K163" s="9"/>
      <c r="L163" s="458"/>
      <c r="S163" s="15"/>
    </row>
    <row r="164" spans="1:19" s="16" customFormat="1">
      <c r="A164" s="25"/>
      <c r="B164" s="14"/>
      <c r="C164" s="9"/>
      <c r="D164" s="166" t="s">
        <v>6</v>
      </c>
      <c r="E164" s="9"/>
      <c r="F164" s="9" t="s">
        <v>1115</v>
      </c>
      <c r="G164" s="9">
        <v>2357</v>
      </c>
      <c r="H164" s="9" t="s">
        <v>35</v>
      </c>
      <c r="I164" s="10">
        <v>12</v>
      </c>
      <c r="J164" s="9"/>
      <c r="K164" s="9"/>
      <c r="L164" s="458"/>
      <c r="S164" s="15"/>
    </row>
    <row r="165" spans="1:19" s="16" customFormat="1">
      <c r="A165" s="25" t="s">
        <v>425</v>
      </c>
      <c r="B165" s="14">
        <v>45925</v>
      </c>
      <c r="C165" s="14">
        <v>45922</v>
      </c>
      <c r="D165" s="166" t="s">
        <v>6</v>
      </c>
      <c r="E165" s="9">
        <v>22600</v>
      </c>
      <c r="F165" s="9" t="s">
        <v>7</v>
      </c>
      <c r="G165" s="9">
        <v>1483</v>
      </c>
      <c r="H165" s="9" t="s">
        <v>5</v>
      </c>
      <c r="I165" s="10">
        <v>10</v>
      </c>
      <c r="J165" s="9"/>
      <c r="K165" s="9"/>
      <c r="L165" s="458"/>
      <c r="S165" s="15"/>
    </row>
    <row r="166" spans="1:19" s="16" customFormat="1">
      <c r="A166" s="25" t="s">
        <v>3313</v>
      </c>
      <c r="B166" s="14">
        <v>45926</v>
      </c>
      <c r="C166" s="14">
        <v>45929</v>
      </c>
      <c r="D166" s="166" t="s">
        <v>6</v>
      </c>
      <c r="E166" s="9">
        <v>22602</v>
      </c>
      <c r="F166" s="9" t="s">
        <v>1574</v>
      </c>
      <c r="G166" s="9">
        <v>2987</v>
      </c>
      <c r="H166" s="9" t="s">
        <v>17</v>
      </c>
      <c r="I166" s="10">
        <v>3</v>
      </c>
      <c r="J166" s="9"/>
      <c r="K166" s="9"/>
      <c r="L166" s="458"/>
      <c r="S166" s="15"/>
    </row>
    <row r="167" spans="1:19" s="16" customFormat="1">
      <c r="A167" s="25"/>
      <c r="B167" s="14"/>
      <c r="C167" s="9"/>
      <c r="D167" s="166" t="s">
        <v>6</v>
      </c>
      <c r="E167" s="9"/>
      <c r="F167" s="9" t="s">
        <v>1574</v>
      </c>
      <c r="G167" s="9">
        <v>5620</v>
      </c>
      <c r="H167" s="9" t="s">
        <v>17</v>
      </c>
      <c r="I167" s="10">
        <v>2</v>
      </c>
      <c r="J167" s="9"/>
      <c r="K167" s="9"/>
      <c r="L167" s="458"/>
      <c r="S167" s="15"/>
    </row>
    <row r="168" spans="1:19" s="16" customFormat="1">
      <c r="A168" s="25" t="s">
        <v>799</v>
      </c>
      <c r="B168" s="14">
        <v>45925</v>
      </c>
      <c r="C168" s="14">
        <v>45922</v>
      </c>
      <c r="D168" s="166" t="s">
        <v>6</v>
      </c>
      <c r="E168" s="9">
        <v>22604</v>
      </c>
      <c r="F168" s="9" t="s">
        <v>1115</v>
      </c>
      <c r="G168" s="9">
        <v>2515</v>
      </c>
      <c r="H168" s="9" t="s">
        <v>5016</v>
      </c>
      <c r="I168" s="10">
        <v>20</v>
      </c>
      <c r="J168" s="9"/>
      <c r="K168" s="9"/>
      <c r="L168" s="458"/>
      <c r="S168" s="15"/>
    </row>
    <row r="169" spans="1:19" s="16" customFormat="1">
      <c r="A169" s="25" t="s">
        <v>1085</v>
      </c>
      <c r="B169" s="14">
        <v>45925</v>
      </c>
      <c r="C169" s="14">
        <v>45923</v>
      </c>
      <c r="D169" s="166" t="s">
        <v>6</v>
      </c>
      <c r="E169" s="9">
        <v>22605</v>
      </c>
      <c r="F169" s="9" t="s">
        <v>1115</v>
      </c>
      <c r="G169" s="9">
        <v>2039</v>
      </c>
      <c r="H169" s="9" t="s">
        <v>29</v>
      </c>
      <c r="I169" s="10">
        <v>51</v>
      </c>
      <c r="J169" s="9"/>
      <c r="K169" s="9"/>
      <c r="L169" s="458"/>
      <c r="S169" s="15"/>
    </row>
    <row r="170" spans="1:19" s="16" customFormat="1">
      <c r="A170" s="25" t="s">
        <v>1303</v>
      </c>
      <c r="B170" s="14">
        <v>45925</v>
      </c>
      <c r="C170" s="14">
        <v>45929</v>
      </c>
      <c r="D170" s="166" t="s">
        <v>6</v>
      </c>
      <c r="E170" s="9">
        <v>22609</v>
      </c>
      <c r="F170" s="9" t="s">
        <v>1221</v>
      </c>
      <c r="G170" s="9">
        <v>4226</v>
      </c>
      <c r="H170" s="9" t="s">
        <v>783</v>
      </c>
      <c r="I170" s="10">
        <v>1</v>
      </c>
      <c r="J170" s="9" t="s">
        <v>991</v>
      </c>
      <c r="K170" s="9"/>
      <c r="L170" s="458"/>
      <c r="S170" s="15"/>
    </row>
    <row r="171" spans="1:19" s="16" customFormat="1">
      <c r="A171" s="25"/>
      <c r="B171" s="14"/>
      <c r="C171" s="9"/>
      <c r="D171" s="166" t="s">
        <v>6</v>
      </c>
      <c r="E171" s="9"/>
      <c r="F171" s="9" t="s">
        <v>1221</v>
      </c>
      <c r="G171" s="9">
        <v>4320</v>
      </c>
      <c r="H171" s="9" t="s">
        <v>783</v>
      </c>
      <c r="I171" s="10">
        <v>1</v>
      </c>
      <c r="J171" s="9" t="s">
        <v>991</v>
      </c>
      <c r="K171" s="9"/>
      <c r="L171" s="458"/>
      <c r="S171" s="15"/>
    </row>
    <row r="172" spans="1:19" s="16" customFormat="1">
      <c r="A172" s="25"/>
      <c r="B172" s="14"/>
      <c r="C172" s="9"/>
      <c r="D172" s="166" t="s">
        <v>6</v>
      </c>
      <c r="E172" s="9"/>
      <c r="F172" s="9" t="s">
        <v>1221</v>
      </c>
      <c r="G172" s="9">
        <v>4229</v>
      </c>
      <c r="H172" s="9" t="s">
        <v>783</v>
      </c>
      <c r="I172" s="10">
        <v>1</v>
      </c>
      <c r="J172" s="9" t="s">
        <v>991</v>
      </c>
      <c r="K172" s="9"/>
      <c r="L172" s="458"/>
      <c r="S172" s="15"/>
    </row>
    <row r="173" spans="1:19" s="16" customFormat="1">
      <c r="A173" s="25" t="s">
        <v>67</v>
      </c>
      <c r="B173" s="14">
        <v>45926</v>
      </c>
      <c r="C173" s="14">
        <v>45924</v>
      </c>
      <c r="D173" s="166" t="s">
        <v>6</v>
      </c>
      <c r="E173" s="9">
        <v>22615</v>
      </c>
      <c r="F173" s="9" t="s">
        <v>1115</v>
      </c>
      <c r="G173" s="9">
        <v>1862</v>
      </c>
      <c r="H173" s="9" t="s">
        <v>20</v>
      </c>
      <c r="I173" s="10">
        <v>15</v>
      </c>
      <c r="J173" s="9"/>
      <c r="K173" s="9"/>
      <c r="L173" s="458"/>
      <c r="S173" s="15"/>
    </row>
    <row r="174" spans="1:19" s="16" customFormat="1">
      <c r="A174" s="25" t="s">
        <v>1190</v>
      </c>
      <c r="B174" s="14">
        <v>45926</v>
      </c>
      <c r="C174" s="14">
        <v>45923</v>
      </c>
      <c r="D174" s="166" t="s">
        <v>6</v>
      </c>
      <c r="E174" s="9">
        <v>22616</v>
      </c>
      <c r="F174" s="9" t="s">
        <v>1115</v>
      </c>
      <c r="G174" s="9">
        <v>838</v>
      </c>
      <c r="H174" s="9" t="s">
        <v>5</v>
      </c>
      <c r="I174" s="10">
        <v>10</v>
      </c>
      <c r="J174" s="9"/>
      <c r="K174" s="9"/>
      <c r="L174" s="458"/>
      <c r="S174" s="15"/>
    </row>
    <row r="175" spans="1:19" s="16" customFormat="1">
      <c r="A175" s="25" t="s">
        <v>226</v>
      </c>
      <c r="B175" s="14">
        <v>45919</v>
      </c>
      <c r="C175" s="14">
        <v>45922</v>
      </c>
      <c r="D175" s="166" t="s">
        <v>6</v>
      </c>
      <c r="E175" s="9">
        <v>22632</v>
      </c>
      <c r="F175" s="9" t="s">
        <v>153</v>
      </c>
      <c r="G175" s="9">
        <v>2040</v>
      </c>
      <c r="H175" s="9" t="s">
        <v>75</v>
      </c>
      <c r="I175" s="10">
        <v>15</v>
      </c>
      <c r="J175" s="9"/>
      <c r="K175" s="9"/>
      <c r="L175" s="458"/>
      <c r="S175" s="15"/>
    </row>
    <row r="176" spans="1:19" s="16" customFormat="1">
      <c r="A176" s="25"/>
      <c r="B176" s="14"/>
      <c r="C176" s="9"/>
      <c r="D176" s="166" t="s">
        <v>6</v>
      </c>
      <c r="E176" s="9"/>
      <c r="F176" s="9"/>
      <c r="G176" s="9"/>
      <c r="H176" s="9" t="s">
        <v>5017</v>
      </c>
      <c r="I176" s="10">
        <v>7500</v>
      </c>
      <c r="J176" s="9" t="s">
        <v>5018</v>
      </c>
      <c r="K176" s="9"/>
      <c r="L176" s="458"/>
      <c r="S176" s="15"/>
    </row>
    <row r="177" spans="1:19" s="16" customFormat="1">
      <c r="A177" s="25" t="s">
        <v>3128</v>
      </c>
      <c r="B177" s="14">
        <v>45930</v>
      </c>
      <c r="C177" s="14">
        <v>45930</v>
      </c>
      <c r="D177" s="166" t="s">
        <v>6</v>
      </c>
      <c r="E177" s="9">
        <v>22635</v>
      </c>
      <c r="F177" s="9" t="s">
        <v>1221</v>
      </c>
      <c r="G177" s="9">
        <v>5198</v>
      </c>
      <c r="H177" s="9" t="s">
        <v>955</v>
      </c>
      <c r="I177" s="10">
        <v>100</v>
      </c>
      <c r="J177" s="9"/>
      <c r="K177" s="9"/>
      <c r="L177" s="458"/>
      <c r="S177" s="15"/>
    </row>
    <row r="178" spans="1:19" s="16" customFormat="1">
      <c r="A178" s="25" t="s">
        <v>3100</v>
      </c>
      <c r="B178" s="14">
        <v>45926</v>
      </c>
      <c r="C178" s="14">
        <v>45929</v>
      </c>
      <c r="D178" s="166" t="s">
        <v>6</v>
      </c>
      <c r="E178" s="9">
        <v>22620</v>
      </c>
      <c r="F178" s="9" t="s">
        <v>40</v>
      </c>
      <c r="G178" s="9">
        <v>2873</v>
      </c>
      <c r="H178" s="9" t="s">
        <v>70</v>
      </c>
      <c r="I178" s="10">
        <v>5</v>
      </c>
      <c r="J178" s="9"/>
      <c r="K178" s="9"/>
      <c r="L178" s="458"/>
      <c r="S178" s="15"/>
    </row>
    <row r="179" spans="1:19" s="16" customFormat="1">
      <c r="A179" s="25" t="s">
        <v>393</v>
      </c>
      <c r="B179" s="14">
        <v>45926</v>
      </c>
      <c r="C179" s="14">
        <v>45924</v>
      </c>
      <c r="D179" s="166" t="s">
        <v>6</v>
      </c>
      <c r="E179" s="9">
        <v>22621</v>
      </c>
      <c r="F179" s="9" t="s">
        <v>2351</v>
      </c>
      <c r="G179" s="9">
        <v>2560</v>
      </c>
      <c r="H179" s="9" t="s">
        <v>5</v>
      </c>
      <c r="I179" s="10">
        <v>10</v>
      </c>
      <c r="J179" s="9"/>
      <c r="K179" s="9"/>
      <c r="L179" s="458"/>
      <c r="S179" s="15"/>
    </row>
    <row r="180" spans="1:19" s="16" customFormat="1">
      <c r="A180" s="25" t="s">
        <v>2961</v>
      </c>
      <c r="B180" s="14">
        <v>45923</v>
      </c>
      <c r="C180" s="14">
        <v>45923</v>
      </c>
      <c r="D180" s="166" t="s">
        <v>6</v>
      </c>
      <c r="E180" s="9">
        <v>22626</v>
      </c>
      <c r="F180" s="9" t="s">
        <v>1115</v>
      </c>
      <c r="G180" s="9">
        <v>4674</v>
      </c>
      <c r="H180" s="9" t="s">
        <v>29</v>
      </c>
      <c r="I180" s="10" t="s">
        <v>938</v>
      </c>
      <c r="J180" s="9"/>
      <c r="K180" s="9"/>
      <c r="L180" s="458"/>
      <c r="S180" s="15"/>
    </row>
    <row r="181" spans="1:19" s="16" customFormat="1">
      <c r="A181" s="25" t="s">
        <v>1303</v>
      </c>
      <c r="B181" s="14">
        <v>45929</v>
      </c>
      <c r="C181" s="14">
        <v>45929</v>
      </c>
      <c r="D181" s="166" t="s">
        <v>6</v>
      </c>
      <c r="E181" s="9">
        <v>22631</v>
      </c>
      <c r="F181" s="9" t="s">
        <v>1221</v>
      </c>
      <c r="G181" s="9">
        <v>3630</v>
      </c>
      <c r="H181" s="9" t="s">
        <v>1465</v>
      </c>
      <c r="I181" s="10">
        <v>10</v>
      </c>
      <c r="J181" s="9"/>
      <c r="K181" s="9"/>
      <c r="L181" s="458"/>
      <c r="S181" s="15"/>
    </row>
    <row r="182" spans="1:19" s="16" customFormat="1">
      <c r="A182" s="25" t="s">
        <v>174</v>
      </c>
      <c r="B182" s="14">
        <v>45929</v>
      </c>
      <c r="C182" s="14">
        <v>45929</v>
      </c>
      <c r="D182" s="166" t="s">
        <v>6</v>
      </c>
      <c r="E182" s="9">
        <v>22634</v>
      </c>
      <c r="F182" s="9" t="s">
        <v>1221</v>
      </c>
      <c r="G182" s="9">
        <v>4535</v>
      </c>
      <c r="H182" s="9" t="s">
        <v>18</v>
      </c>
      <c r="I182" s="10">
        <v>10</v>
      </c>
      <c r="J182" s="9"/>
      <c r="K182" s="9"/>
      <c r="L182" s="458"/>
      <c r="S182" s="15"/>
    </row>
    <row r="183" spans="1:19" s="16" customFormat="1">
      <c r="A183" s="25" t="s">
        <v>111</v>
      </c>
      <c r="B183" s="14">
        <v>45930</v>
      </c>
      <c r="C183" s="14">
        <v>45929</v>
      </c>
      <c r="D183" s="166" t="s">
        <v>6</v>
      </c>
      <c r="E183" s="9">
        <v>22637</v>
      </c>
      <c r="F183" s="9" t="s">
        <v>1115</v>
      </c>
      <c r="G183" s="9">
        <v>2691</v>
      </c>
      <c r="H183" s="9" t="s">
        <v>47</v>
      </c>
      <c r="I183" s="10">
        <v>100</v>
      </c>
      <c r="J183" s="9"/>
      <c r="K183" s="9"/>
      <c r="L183" s="458"/>
      <c r="S183" s="15"/>
    </row>
    <row r="184" spans="1:19" s="16" customFormat="1">
      <c r="A184" s="25" t="s">
        <v>174</v>
      </c>
      <c r="B184" s="14">
        <v>45930</v>
      </c>
      <c r="C184" s="14">
        <v>45929</v>
      </c>
      <c r="D184" s="166" t="s">
        <v>6</v>
      </c>
      <c r="E184" s="9">
        <v>22643</v>
      </c>
      <c r="F184" s="9" t="s">
        <v>1221</v>
      </c>
      <c r="G184" s="9">
        <v>5786</v>
      </c>
      <c r="H184" s="9" t="s">
        <v>38</v>
      </c>
      <c r="I184" s="10">
        <v>30</v>
      </c>
      <c r="J184" s="9"/>
      <c r="K184" s="9"/>
      <c r="L184" s="458"/>
      <c r="S184" s="15"/>
    </row>
    <row r="185" spans="1:19" s="16" customFormat="1">
      <c r="A185" s="25" t="s">
        <v>174</v>
      </c>
      <c r="B185" s="14">
        <v>45930</v>
      </c>
      <c r="C185" s="14">
        <v>45929</v>
      </c>
      <c r="D185" s="166" t="s">
        <v>6</v>
      </c>
      <c r="E185" s="9">
        <v>22640</v>
      </c>
      <c r="F185" s="9" t="s">
        <v>44</v>
      </c>
      <c r="G185" s="9">
        <v>0</v>
      </c>
      <c r="H185" s="9" t="s">
        <v>27</v>
      </c>
      <c r="I185" s="10" t="s">
        <v>2154</v>
      </c>
      <c r="J185" s="9"/>
      <c r="K185" s="9"/>
      <c r="L185" s="458"/>
      <c r="S185" s="15"/>
    </row>
    <row r="186" spans="1:19" s="16" customFormat="1">
      <c r="A186" s="25" t="s">
        <v>454</v>
      </c>
      <c r="B186" s="14">
        <v>45930</v>
      </c>
      <c r="C186" s="14">
        <v>45923</v>
      </c>
      <c r="D186" s="166" t="s">
        <v>6</v>
      </c>
      <c r="E186" s="9">
        <v>22645</v>
      </c>
      <c r="F186" s="9" t="s">
        <v>1115</v>
      </c>
      <c r="G186" s="9">
        <v>2761</v>
      </c>
      <c r="H186" s="9" t="s">
        <v>63</v>
      </c>
      <c r="I186" s="10">
        <v>2</v>
      </c>
      <c r="J186" s="9"/>
      <c r="K186" s="9"/>
      <c r="L186" s="458"/>
      <c r="S186" s="15"/>
    </row>
    <row r="187" spans="1:19" s="16" customFormat="1">
      <c r="A187" s="25" t="s">
        <v>595</v>
      </c>
      <c r="B187" s="14">
        <v>45926</v>
      </c>
      <c r="C187" s="14">
        <v>45924</v>
      </c>
      <c r="D187" s="166" t="s">
        <v>6</v>
      </c>
      <c r="E187" s="9">
        <v>22653</v>
      </c>
      <c r="F187" s="9" t="s">
        <v>1115</v>
      </c>
      <c r="G187" s="9">
        <v>2515</v>
      </c>
      <c r="H187" s="9" t="s">
        <v>35</v>
      </c>
      <c r="I187" s="10">
        <v>25</v>
      </c>
      <c r="J187" s="9"/>
      <c r="K187" s="9"/>
      <c r="L187" s="458"/>
      <c r="S187" s="15"/>
    </row>
    <row r="188" spans="1:19" s="16" customFormat="1">
      <c r="A188" s="25" t="s">
        <v>1015</v>
      </c>
      <c r="B188" s="14">
        <v>45930</v>
      </c>
      <c r="C188" s="14">
        <v>45929</v>
      </c>
      <c r="D188" s="166" t="s">
        <v>6</v>
      </c>
      <c r="E188" s="9">
        <v>22648</v>
      </c>
      <c r="F188" s="9" t="s">
        <v>1221</v>
      </c>
      <c r="G188" s="9">
        <v>2498</v>
      </c>
      <c r="H188" s="9" t="s">
        <v>31</v>
      </c>
      <c r="I188" s="10" t="s">
        <v>984</v>
      </c>
      <c r="J188" s="9" t="s">
        <v>991</v>
      </c>
      <c r="K188" s="9"/>
      <c r="L188" s="458"/>
      <c r="S188" s="15"/>
    </row>
    <row r="189" spans="1:19" s="16" customFormat="1">
      <c r="A189" s="25" t="s">
        <v>4656</v>
      </c>
      <c r="B189" s="14">
        <v>45924</v>
      </c>
      <c r="C189" s="14">
        <v>45924</v>
      </c>
      <c r="D189" s="166" t="s">
        <v>6</v>
      </c>
      <c r="E189" s="9">
        <v>22669</v>
      </c>
      <c r="F189" s="9" t="s">
        <v>5026</v>
      </c>
      <c r="G189" s="9">
        <v>6160</v>
      </c>
      <c r="H189" s="9" t="s">
        <v>2254</v>
      </c>
      <c r="I189" s="10" t="s">
        <v>1187</v>
      </c>
      <c r="J189" s="9" t="s">
        <v>991</v>
      </c>
      <c r="K189" s="9"/>
      <c r="L189" s="458"/>
      <c r="S189" s="15"/>
    </row>
    <row r="190" spans="1:19" s="16" customFormat="1">
      <c r="A190" s="25" t="s">
        <v>4950</v>
      </c>
      <c r="B190" s="14">
        <v>45658</v>
      </c>
      <c r="C190" s="14">
        <v>45929</v>
      </c>
      <c r="D190" s="166" t="s">
        <v>6</v>
      </c>
      <c r="E190" s="9">
        <v>22673</v>
      </c>
      <c r="F190" s="9" t="s">
        <v>1115</v>
      </c>
      <c r="G190" s="9">
        <v>5980</v>
      </c>
      <c r="H190" s="9" t="s">
        <v>244</v>
      </c>
      <c r="I190" s="10">
        <v>60</v>
      </c>
      <c r="J190" s="9"/>
      <c r="K190" s="9"/>
      <c r="L190" s="458"/>
      <c r="S190" s="15"/>
    </row>
    <row r="191" spans="1:19" s="16" customFormat="1">
      <c r="A191" s="25" t="s">
        <v>3792</v>
      </c>
      <c r="B191" s="14">
        <v>45930</v>
      </c>
      <c r="C191" s="14">
        <v>45924</v>
      </c>
      <c r="D191" s="166" t="s">
        <v>6</v>
      </c>
      <c r="E191" s="9">
        <v>22655</v>
      </c>
      <c r="F191" s="9" t="s">
        <v>2351</v>
      </c>
      <c r="G191" s="9">
        <v>5081</v>
      </c>
      <c r="H191" s="9" t="s">
        <v>3338</v>
      </c>
      <c r="I191" s="10">
        <v>24</v>
      </c>
      <c r="J191" s="9"/>
      <c r="K191" s="9"/>
      <c r="L191" s="458"/>
      <c r="S191" s="15"/>
    </row>
    <row r="192" spans="1:19" s="16" customFormat="1">
      <c r="A192" s="25"/>
      <c r="B192" s="14"/>
      <c r="C192" s="9"/>
      <c r="D192" s="166" t="s">
        <v>6</v>
      </c>
      <c r="E192" s="9"/>
      <c r="F192" s="9" t="s">
        <v>1115</v>
      </c>
      <c r="G192" s="9">
        <v>879</v>
      </c>
      <c r="H192" s="9" t="s">
        <v>17</v>
      </c>
      <c r="I192" s="10" t="s">
        <v>1963</v>
      </c>
      <c r="J192" s="9"/>
      <c r="K192" s="9"/>
      <c r="L192" s="458"/>
      <c r="S192" s="15"/>
    </row>
    <row r="193" spans="1:19" s="16" customFormat="1">
      <c r="A193" s="25" t="s">
        <v>4785</v>
      </c>
      <c r="B193" s="14">
        <v>45930</v>
      </c>
      <c r="C193" s="14">
        <v>45929</v>
      </c>
      <c r="D193" s="166" t="s">
        <v>6</v>
      </c>
      <c r="E193" s="9">
        <v>22656</v>
      </c>
      <c r="F193" s="9" t="s">
        <v>81</v>
      </c>
      <c r="G193" s="9">
        <v>5808</v>
      </c>
      <c r="H193" s="9" t="s">
        <v>57</v>
      </c>
      <c r="I193" s="10">
        <v>5</v>
      </c>
      <c r="J193" s="9"/>
      <c r="K193" s="9"/>
      <c r="L193" s="458"/>
      <c r="S193" s="15"/>
    </row>
    <row r="194" spans="1:19" s="16" customFormat="1">
      <c r="A194" s="25" t="s">
        <v>5029</v>
      </c>
      <c r="B194" s="14">
        <v>45930</v>
      </c>
      <c r="C194" s="14">
        <v>45929</v>
      </c>
      <c r="D194" s="166" t="s">
        <v>6</v>
      </c>
      <c r="E194" s="9">
        <v>22661</v>
      </c>
      <c r="F194" s="9" t="s">
        <v>2351</v>
      </c>
      <c r="G194" s="9">
        <v>5683</v>
      </c>
      <c r="H194" s="9" t="s">
        <v>61</v>
      </c>
      <c r="I194" s="10" t="s">
        <v>876</v>
      </c>
      <c r="J194" s="9"/>
      <c r="K194" s="9"/>
      <c r="L194" s="458"/>
      <c r="S194" s="15"/>
    </row>
    <row r="195" spans="1:19" s="16" customFormat="1">
      <c r="A195" s="25" t="s">
        <v>2854</v>
      </c>
      <c r="B195" s="14">
        <v>45929</v>
      </c>
      <c r="C195" s="14">
        <v>45929</v>
      </c>
      <c r="D195" s="166" t="s">
        <v>6</v>
      </c>
      <c r="E195" s="9">
        <v>22664</v>
      </c>
      <c r="F195" s="9" t="s">
        <v>1115</v>
      </c>
      <c r="G195" s="9">
        <v>1126</v>
      </c>
      <c r="H195" s="9" t="s">
        <v>57</v>
      </c>
      <c r="I195" s="10">
        <v>30</v>
      </c>
      <c r="J195" s="9"/>
      <c r="K195" s="9"/>
      <c r="L195" s="458"/>
      <c r="S195" s="15"/>
    </row>
    <row r="196" spans="1:19" s="16" customFormat="1">
      <c r="A196" s="25" t="s">
        <v>3100</v>
      </c>
      <c r="B196" s="14">
        <v>45930</v>
      </c>
      <c r="C196" s="14">
        <v>45929</v>
      </c>
      <c r="D196" s="166" t="s">
        <v>6</v>
      </c>
      <c r="E196" s="9">
        <v>22667</v>
      </c>
      <c r="F196" s="9" t="s">
        <v>153</v>
      </c>
      <c r="G196" s="9">
        <v>2040</v>
      </c>
      <c r="H196" s="9" t="s">
        <v>75</v>
      </c>
      <c r="I196" s="10" t="s">
        <v>849</v>
      </c>
      <c r="J196" s="9"/>
      <c r="K196" s="9"/>
      <c r="L196" s="458"/>
      <c r="S196" s="15"/>
    </row>
    <row r="197" spans="1:19" s="16" customFormat="1">
      <c r="A197" s="25" t="s">
        <v>1080</v>
      </c>
      <c r="B197" s="14">
        <v>45930</v>
      </c>
      <c r="C197" s="14">
        <v>45924</v>
      </c>
      <c r="D197" s="166" t="s">
        <v>6</v>
      </c>
      <c r="E197" s="9">
        <v>22668</v>
      </c>
      <c r="F197" s="9" t="s">
        <v>1115</v>
      </c>
      <c r="G197" s="9">
        <v>838</v>
      </c>
      <c r="H197" s="9" t="s">
        <v>5</v>
      </c>
      <c r="I197" s="10">
        <v>5</v>
      </c>
      <c r="J197" s="9"/>
      <c r="K197" s="9"/>
      <c r="L197" s="458"/>
      <c r="S197" s="15"/>
    </row>
    <row r="198" spans="1:19" s="16" customFormat="1">
      <c r="A198" s="25" t="s">
        <v>3957</v>
      </c>
      <c r="B198" s="14">
        <v>45930</v>
      </c>
      <c r="C198" s="14">
        <v>45929</v>
      </c>
      <c r="D198" s="166" t="s">
        <v>6</v>
      </c>
      <c r="E198" s="9">
        <v>22670</v>
      </c>
      <c r="F198" s="9" t="s">
        <v>7</v>
      </c>
      <c r="G198" s="9">
        <v>5886</v>
      </c>
      <c r="H198" s="9" t="s">
        <v>382</v>
      </c>
      <c r="I198" s="10">
        <v>5</v>
      </c>
      <c r="J198" s="9"/>
      <c r="K198" s="9"/>
      <c r="L198" s="458"/>
      <c r="S198" s="15"/>
    </row>
    <row r="199" spans="1:19" s="16" customFormat="1">
      <c r="A199" s="25" t="s">
        <v>2310</v>
      </c>
      <c r="B199" s="14">
        <v>45930</v>
      </c>
      <c r="C199" s="14">
        <v>45929</v>
      </c>
      <c r="D199" s="166" t="s">
        <v>6</v>
      </c>
      <c r="E199" s="9">
        <v>22680</v>
      </c>
      <c r="F199" s="9" t="s">
        <v>2351</v>
      </c>
      <c r="G199" s="9">
        <v>2468</v>
      </c>
      <c r="H199" s="9" t="s">
        <v>63</v>
      </c>
      <c r="I199" s="10">
        <v>3</v>
      </c>
      <c r="J199" s="9"/>
      <c r="K199" s="9"/>
      <c r="L199" s="458"/>
      <c r="S199" s="15"/>
    </row>
    <row r="200" spans="1:19" s="16" customFormat="1">
      <c r="A200" s="25" t="s">
        <v>3100</v>
      </c>
      <c r="B200" s="14">
        <v>45926</v>
      </c>
      <c r="C200" s="14">
        <v>45929</v>
      </c>
      <c r="D200" s="166" t="s">
        <v>6</v>
      </c>
      <c r="E200" s="9">
        <v>22694</v>
      </c>
      <c r="F200" s="9" t="s">
        <v>40</v>
      </c>
      <c r="G200" s="9">
        <v>2873</v>
      </c>
      <c r="H200" s="9" t="s">
        <v>70</v>
      </c>
      <c r="I200" s="10">
        <v>5</v>
      </c>
      <c r="J200" s="9"/>
      <c r="K200" s="9"/>
      <c r="L200" s="458"/>
      <c r="S200" s="15"/>
    </row>
    <row r="201" spans="1:19" s="16" customFormat="1">
      <c r="A201" s="25" t="s">
        <v>529</v>
      </c>
      <c r="B201" s="14">
        <v>45930</v>
      </c>
      <c r="C201" s="14">
        <v>45930</v>
      </c>
      <c r="D201" s="166" t="s">
        <v>6</v>
      </c>
      <c r="E201" s="9">
        <v>22698</v>
      </c>
      <c r="F201" s="9" t="s">
        <v>7</v>
      </c>
      <c r="G201" s="9">
        <v>5041</v>
      </c>
      <c r="H201" s="9" t="s">
        <v>17</v>
      </c>
      <c r="I201" s="10">
        <v>15</v>
      </c>
      <c r="J201" s="9"/>
      <c r="K201" s="9"/>
      <c r="L201" s="458"/>
      <c r="S201" s="15"/>
    </row>
    <row r="202" spans="1:19" s="16" customFormat="1">
      <c r="A202" s="25" t="s">
        <v>400</v>
      </c>
      <c r="B202" s="14">
        <v>45926</v>
      </c>
      <c r="C202" s="14">
        <v>45926</v>
      </c>
      <c r="D202" s="166" t="s">
        <v>6</v>
      </c>
      <c r="E202" s="9">
        <v>22641</v>
      </c>
      <c r="F202" s="9" t="s">
        <v>1115</v>
      </c>
      <c r="G202" s="9">
        <v>753</v>
      </c>
      <c r="H202" s="9" t="s">
        <v>47</v>
      </c>
      <c r="I202" s="10">
        <v>40</v>
      </c>
      <c r="J202" s="9"/>
      <c r="K202" s="9"/>
      <c r="L202" s="458"/>
      <c r="S202" s="15"/>
    </row>
    <row r="203" spans="1:19" s="16" customFormat="1">
      <c r="A203" s="25" t="s">
        <v>1515</v>
      </c>
      <c r="B203" s="14">
        <v>45930</v>
      </c>
      <c r="C203" s="14">
        <v>45929</v>
      </c>
      <c r="D203" s="166" t="s">
        <v>6</v>
      </c>
      <c r="E203" s="9">
        <v>22704</v>
      </c>
      <c r="F203" s="9" t="s">
        <v>1115</v>
      </c>
      <c r="G203" s="9">
        <v>2515</v>
      </c>
      <c r="H203" s="9" t="s">
        <v>35</v>
      </c>
      <c r="I203" s="10">
        <v>5</v>
      </c>
      <c r="J203" s="9"/>
      <c r="K203" s="9"/>
      <c r="L203" s="458"/>
      <c r="S203" s="15"/>
    </row>
    <row r="204" spans="1:19" s="16" customFormat="1">
      <c r="A204" s="234"/>
      <c r="B204" s="1885"/>
      <c r="C204" s="24"/>
      <c r="D204" s="2059"/>
      <c r="E204" s="24"/>
      <c r="F204" s="24"/>
      <c r="G204" s="24"/>
      <c r="H204" s="24"/>
      <c r="I204" s="1048"/>
      <c r="J204" s="24"/>
      <c r="K204" s="24"/>
      <c r="L204" s="461"/>
      <c r="S204" s="15"/>
    </row>
    <row r="205" spans="1:19" s="16" customFormat="1">
      <c r="A205" s="234"/>
      <c r="B205" s="1885"/>
      <c r="C205" s="24"/>
      <c r="D205" s="2059"/>
      <c r="E205" s="24"/>
      <c r="F205" s="24"/>
      <c r="G205" s="24"/>
      <c r="H205" s="24"/>
      <c r="I205" s="1048"/>
      <c r="J205" s="24"/>
      <c r="K205" s="24"/>
      <c r="L205" s="461"/>
      <c r="S205" s="15"/>
    </row>
    <row r="206" spans="1:19" s="16" customFormat="1">
      <c r="A206" s="234"/>
      <c r="B206" s="1885"/>
      <c r="C206" s="24"/>
      <c r="D206" s="2059"/>
      <c r="E206" s="24"/>
      <c r="F206" s="24"/>
      <c r="G206" s="24"/>
      <c r="H206" s="24"/>
      <c r="I206" s="1048"/>
      <c r="J206" s="24"/>
      <c r="K206" s="24"/>
      <c r="L206" s="461"/>
      <c r="S206" s="15"/>
    </row>
    <row r="207" spans="1:19" s="16" customFormat="1">
      <c r="A207" s="234"/>
      <c r="B207" s="1885"/>
      <c r="C207" s="24"/>
      <c r="D207" s="2059"/>
      <c r="E207" s="24"/>
      <c r="F207" s="24"/>
      <c r="G207" s="24"/>
      <c r="H207" s="24"/>
      <c r="I207" s="1048"/>
      <c r="J207" s="24"/>
      <c r="K207" s="24"/>
      <c r="L207" s="461"/>
      <c r="S207" s="15"/>
    </row>
    <row r="208" spans="1:19" s="16" customFormat="1">
      <c r="A208" s="234"/>
      <c r="B208" s="1885"/>
      <c r="C208" s="24"/>
      <c r="D208" s="2059"/>
      <c r="E208" s="24"/>
      <c r="F208" s="24"/>
      <c r="G208" s="24"/>
      <c r="H208" s="24"/>
      <c r="I208" s="1048"/>
      <c r="J208" s="24"/>
      <c r="K208" s="24"/>
      <c r="L208" s="461"/>
      <c r="S208" s="15"/>
    </row>
    <row r="209" spans="1:19" s="16" customFormat="1">
      <c r="A209" s="234"/>
      <c r="B209" s="1885"/>
      <c r="C209" s="24"/>
      <c r="D209" s="2059"/>
      <c r="E209" s="24"/>
      <c r="F209" s="24"/>
      <c r="G209" s="24"/>
      <c r="H209" s="24"/>
      <c r="I209" s="1048"/>
      <c r="J209" s="24"/>
      <c r="K209" s="24"/>
      <c r="L209" s="461"/>
      <c r="S209" s="15"/>
    </row>
    <row r="210" spans="1:19" s="6" customFormat="1">
      <c r="A210" s="235"/>
      <c r="B210" s="1841"/>
      <c r="C210" s="1841"/>
      <c r="D210" s="2060"/>
      <c r="E210" s="1829"/>
      <c r="F210" s="1841"/>
      <c r="G210" s="24"/>
      <c r="H210" s="2060"/>
      <c r="I210" s="1829"/>
      <c r="J210" s="2044"/>
      <c r="K210" s="2044"/>
      <c r="L210" s="2044"/>
      <c r="M210" s="2040">
        <v>100</v>
      </c>
      <c r="N210" s="2044" t="s">
        <v>3486</v>
      </c>
      <c r="S210"/>
    </row>
    <row r="211" spans="1:19" s="6" customFormat="1">
      <c r="A211" s="1533"/>
      <c r="B211" s="1717"/>
      <c r="C211" s="1718"/>
      <c r="D211" s="2063"/>
      <c r="E211" s="1719"/>
      <c r="F211" s="1534"/>
      <c r="G211" s="1720"/>
      <c r="H211" s="1721"/>
      <c r="I211" s="1719"/>
      <c r="J211" s="1721"/>
      <c r="K211" s="1721"/>
      <c r="L211" s="1803" t="e">
        <f>SUM(#REF!)</f>
        <v>#REF!</v>
      </c>
      <c r="S211"/>
    </row>
    <row r="212" spans="1:19" s="6" customFormat="1">
      <c r="A212" s="37"/>
      <c r="B212"/>
      <c r="C212"/>
      <c r="D212" s="169"/>
      <c r="E212"/>
      <c r="F212"/>
      <c r="G212"/>
      <c r="H212"/>
      <c r="I212" s="484"/>
      <c r="J212"/>
      <c r="K212"/>
      <c r="L212" s="587"/>
      <c r="S212"/>
    </row>
    <row r="213" spans="1:19" s="6" customFormat="1">
      <c r="A213" s="2543" t="s">
        <v>3666</v>
      </c>
      <c r="B213" s="2544"/>
      <c r="C213" s="2544"/>
      <c r="D213" s="2544"/>
      <c r="E213" s="2544"/>
      <c r="F213" s="2544"/>
      <c r="G213" s="2544"/>
      <c r="H213" s="2544"/>
      <c r="I213" s="2544"/>
      <c r="J213" s="2544"/>
      <c r="K213" s="2544"/>
      <c r="L213" s="2545"/>
      <c r="S213"/>
    </row>
    <row r="214" spans="1:19" s="6" customFormat="1">
      <c r="A214" s="596" t="s">
        <v>3001</v>
      </c>
      <c r="B214" s="1774">
        <v>45971</v>
      </c>
      <c r="C214" s="597"/>
      <c r="D214" s="2087"/>
      <c r="E214" s="597">
        <v>21984</v>
      </c>
      <c r="F214" s="597" t="s">
        <v>297</v>
      </c>
      <c r="G214" s="597">
        <v>5277</v>
      </c>
      <c r="H214" s="597" t="s">
        <v>3338</v>
      </c>
      <c r="I214" s="1775">
        <v>510</v>
      </c>
      <c r="J214" s="597"/>
      <c r="K214" s="597"/>
      <c r="L214" s="599" t="s">
        <v>4939</v>
      </c>
      <c r="S214"/>
    </row>
    <row r="215" spans="1:19" s="6" customFormat="1">
      <c r="A215" s="596" t="s">
        <v>3001</v>
      </c>
      <c r="B215" s="1774">
        <v>45999</v>
      </c>
      <c r="C215" s="597"/>
      <c r="D215" s="2087"/>
      <c r="E215" s="597">
        <v>21985</v>
      </c>
      <c r="F215" s="597" t="s">
        <v>297</v>
      </c>
      <c r="G215" s="597">
        <v>5277</v>
      </c>
      <c r="H215" s="597" t="s">
        <v>3338</v>
      </c>
      <c r="I215" s="1775">
        <v>510</v>
      </c>
      <c r="J215" s="597"/>
      <c r="K215" s="597"/>
      <c r="L215" s="599" t="s">
        <v>4939</v>
      </c>
      <c r="S215"/>
    </row>
    <row r="216" spans="1:19" s="6" customFormat="1">
      <c r="A216" s="596" t="s">
        <v>3128</v>
      </c>
      <c r="B216" s="14">
        <v>45945</v>
      </c>
      <c r="C216" s="597"/>
      <c r="D216" s="2087"/>
      <c r="E216" s="597">
        <v>22277</v>
      </c>
      <c r="F216" s="597" t="s">
        <v>1221</v>
      </c>
      <c r="G216" s="597">
        <v>4746</v>
      </c>
      <c r="H216" s="597" t="s">
        <v>58</v>
      </c>
      <c r="I216" s="1775">
        <v>15</v>
      </c>
      <c r="J216" s="597"/>
      <c r="K216" s="597"/>
      <c r="L216" s="599"/>
      <c r="S216"/>
    </row>
    <row r="217" spans="1:19">
      <c r="A217" s="596" t="s">
        <v>779</v>
      </c>
      <c r="B217" s="1774">
        <v>45933</v>
      </c>
      <c r="C217" s="9"/>
      <c r="D217" s="2087"/>
      <c r="E217" s="597">
        <v>22503</v>
      </c>
      <c r="F217" s="597" t="s">
        <v>1115</v>
      </c>
      <c r="G217" s="597">
        <v>753</v>
      </c>
      <c r="H217" s="597" t="s">
        <v>47</v>
      </c>
      <c r="I217" s="1775" t="s">
        <v>1004</v>
      </c>
      <c r="J217" s="597"/>
      <c r="K217" s="597"/>
      <c r="L217" s="599"/>
    </row>
    <row r="218" spans="1:19" s="6" customFormat="1">
      <c r="A218" s="596" t="s">
        <v>2374</v>
      </c>
      <c r="B218" s="14">
        <v>45940</v>
      </c>
      <c r="C218" s="597"/>
      <c r="D218" s="2087"/>
      <c r="E218" s="597">
        <v>22607</v>
      </c>
      <c r="F218" s="597" t="s">
        <v>1221</v>
      </c>
      <c r="G218" s="597">
        <v>4491</v>
      </c>
      <c r="H218" s="597" t="s">
        <v>2456</v>
      </c>
      <c r="I218" s="1775">
        <v>4000</v>
      </c>
      <c r="J218" s="597"/>
      <c r="K218" s="597"/>
      <c r="L218" s="599"/>
      <c r="S218"/>
    </row>
    <row r="219" spans="1:19" s="6" customFormat="1">
      <c r="A219" s="596" t="s">
        <v>3128</v>
      </c>
      <c r="B219" s="14">
        <v>45946</v>
      </c>
      <c r="C219" s="597"/>
      <c r="D219" s="2087"/>
      <c r="E219" s="597">
        <v>22636</v>
      </c>
      <c r="F219" s="597" t="s">
        <v>1221</v>
      </c>
      <c r="G219" s="597">
        <v>5198</v>
      </c>
      <c r="H219" s="597" t="s">
        <v>955</v>
      </c>
      <c r="I219" s="1775">
        <v>100</v>
      </c>
      <c r="J219" s="597"/>
      <c r="K219" s="597"/>
      <c r="L219" s="599"/>
      <c r="S219"/>
    </row>
    <row r="220" spans="1:19" s="6" customFormat="1">
      <c r="A220" s="596" t="s">
        <v>3295</v>
      </c>
      <c r="B220" s="1774">
        <v>45939</v>
      </c>
      <c r="C220" s="9"/>
      <c r="D220" s="2087"/>
      <c r="E220" s="597">
        <v>22618</v>
      </c>
      <c r="F220" s="597" t="s">
        <v>4535</v>
      </c>
      <c r="G220" s="597">
        <v>5428</v>
      </c>
      <c r="H220" s="597" t="s">
        <v>864</v>
      </c>
      <c r="I220" s="1775">
        <v>2</v>
      </c>
      <c r="J220" s="597"/>
      <c r="K220" s="597"/>
      <c r="L220" s="599"/>
      <c r="S220"/>
    </row>
    <row r="221" spans="1:19" s="6" customFormat="1">
      <c r="A221" s="596" t="s">
        <v>2374</v>
      </c>
      <c r="B221" s="14">
        <v>45940</v>
      </c>
      <c r="C221" s="597"/>
      <c r="D221" s="2087"/>
      <c r="E221" s="597">
        <v>22644</v>
      </c>
      <c r="F221" s="597" t="s">
        <v>1221</v>
      </c>
      <c r="G221" s="597">
        <v>4375</v>
      </c>
      <c r="H221" s="597" t="s">
        <v>31</v>
      </c>
      <c r="I221" s="1775">
        <v>100</v>
      </c>
      <c r="J221" s="597"/>
      <c r="K221" s="597"/>
      <c r="L221" s="599"/>
      <c r="S221"/>
    </row>
    <row r="222" spans="1:19" s="6" customFormat="1">
      <c r="A222" s="37"/>
      <c r="B222"/>
      <c r="C222"/>
      <c r="D222" s="169"/>
      <c r="E222"/>
      <c r="F222"/>
      <c r="G222"/>
      <c r="H222"/>
      <c r="I222" s="484"/>
      <c r="J222"/>
      <c r="K222"/>
      <c r="L222" s="587"/>
      <c r="S222"/>
    </row>
    <row r="223" spans="1:19" s="6" customFormat="1">
      <c r="A223" s="37"/>
      <c r="B223"/>
      <c r="C223"/>
      <c r="D223" s="169"/>
      <c r="E223"/>
      <c r="F223"/>
      <c r="G223"/>
      <c r="H223"/>
      <c r="I223" s="484"/>
      <c r="J223"/>
      <c r="K223"/>
      <c r="L223" s="587"/>
      <c r="S223"/>
    </row>
    <row r="224" spans="1:19" s="6" customFormat="1">
      <c r="A224" s="37"/>
      <c r="B224"/>
      <c r="C224"/>
      <c r="D224" s="169"/>
      <c r="E224"/>
      <c r="F224"/>
      <c r="G224"/>
      <c r="H224"/>
      <c r="I224" s="484"/>
      <c r="J224"/>
      <c r="K224"/>
      <c r="L224" s="587"/>
      <c r="S224"/>
    </row>
    <row r="225" spans="1:19" s="6" customFormat="1">
      <c r="A225" s="37"/>
      <c r="B225"/>
      <c r="C225"/>
      <c r="D225" s="169"/>
      <c r="E225"/>
      <c r="F225"/>
      <c r="G225"/>
      <c r="H225"/>
      <c r="I225" s="484"/>
      <c r="J225"/>
      <c r="K225"/>
      <c r="L225" s="587"/>
      <c r="S225"/>
    </row>
    <row r="226" spans="1:19" s="6" customFormat="1">
      <c r="A226" s="37"/>
      <c r="B226"/>
      <c r="C226"/>
      <c r="D226" s="169"/>
      <c r="E226"/>
      <c r="F226"/>
      <c r="G226"/>
      <c r="H226"/>
      <c r="I226" s="484"/>
      <c r="J226"/>
      <c r="K226"/>
      <c r="L226" s="587"/>
      <c r="S226"/>
    </row>
    <row r="227" spans="1:19" s="6" customFormat="1">
      <c r="A227" s="37"/>
      <c r="B227"/>
      <c r="C227"/>
      <c r="D227" s="169"/>
      <c r="E227"/>
      <c r="F227"/>
      <c r="G227"/>
      <c r="H227"/>
      <c r="I227" s="484"/>
      <c r="J227"/>
      <c r="K227"/>
      <c r="L227" s="587"/>
      <c r="S227"/>
    </row>
    <row r="228" spans="1:19" s="6" customFormat="1">
      <c r="A228" s="37"/>
      <c r="B228"/>
      <c r="C228"/>
      <c r="D228" s="169"/>
      <c r="E228"/>
      <c r="F228"/>
      <c r="G228"/>
      <c r="H228"/>
      <c r="I228" s="484"/>
      <c r="J228"/>
      <c r="K228"/>
      <c r="L228" s="587"/>
      <c r="S228"/>
    </row>
    <row r="229" spans="1:19" s="6" customFormat="1">
      <c r="A229" s="37"/>
      <c r="B229"/>
      <c r="C229"/>
      <c r="D229" s="169"/>
      <c r="E229"/>
      <c r="F229"/>
      <c r="G229"/>
      <c r="H229"/>
      <c r="I229" s="484"/>
      <c r="J229"/>
      <c r="K229"/>
      <c r="L229" s="587"/>
      <c r="S229"/>
    </row>
    <row r="230" spans="1:19" s="6" customFormat="1">
      <c r="A230" s="37"/>
      <c r="B230"/>
      <c r="C230"/>
      <c r="D230" s="169"/>
      <c r="E230"/>
      <c r="F230"/>
      <c r="G230"/>
      <c r="H230"/>
      <c r="I230" s="484"/>
      <c r="J230"/>
      <c r="K230"/>
      <c r="L230" s="587"/>
      <c r="S230"/>
    </row>
    <row r="231" spans="1:19" s="6" customFormat="1">
      <c r="A231" s="37"/>
      <c r="B231"/>
      <c r="C231"/>
      <c r="D231" s="169"/>
      <c r="E231"/>
      <c r="F231"/>
      <c r="G231"/>
      <c r="H231"/>
      <c r="I231" s="484"/>
      <c r="J231"/>
      <c r="K231"/>
      <c r="L231" s="587"/>
      <c r="S231"/>
    </row>
    <row r="232" spans="1:19" s="6" customFormat="1">
      <c r="A232" s="37"/>
      <c r="B232"/>
      <c r="C232"/>
      <c r="D232" s="169"/>
      <c r="E232"/>
      <c r="F232"/>
      <c r="G232"/>
      <c r="H232"/>
      <c r="I232" s="484"/>
      <c r="J232"/>
      <c r="K232"/>
      <c r="L232" s="587"/>
      <c r="S232"/>
    </row>
    <row r="233" spans="1:19" s="6" customFormat="1">
      <c r="A233" s="37"/>
      <c r="B233"/>
      <c r="C233"/>
      <c r="D233" s="169"/>
      <c r="E233"/>
      <c r="F233"/>
      <c r="G233"/>
      <c r="H233"/>
      <c r="I233" s="484"/>
      <c r="J233"/>
      <c r="K233"/>
      <c r="L233" s="587"/>
      <c r="S233"/>
    </row>
    <row r="234" spans="1:19" s="6" customFormat="1">
      <c r="A234" s="37"/>
      <c r="B234"/>
      <c r="C234"/>
      <c r="D234" s="169"/>
      <c r="E234"/>
      <c r="F234"/>
      <c r="G234"/>
      <c r="H234"/>
      <c r="I234" s="484"/>
      <c r="J234"/>
      <c r="K234"/>
      <c r="L234" s="587"/>
      <c r="S234"/>
    </row>
    <row r="235" spans="1:19" s="6" customFormat="1">
      <c r="A235" s="37"/>
      <c r="B235"/>
      <c r="C235"/>
      <c r="D235" s="169"/>
      <c r="E235"/>
      <c r="F235"/>
      <c r="G235"/>
      <c r="H235"/>
      <c r="I235" s="484"/>
      <c r="J235"/>
      <c r="K235"/>
      <c r="L235" s="587"/>
      <c r="S235"/>
    </row>
    <row r="236" spans="1:19" s="6" customFormat="1">
      <c r="A236" s="37"/>
      <c r="B236"/>
      <c r="C236"/>
      <c r="D236" s="169"/>
      <c r="E236"/>
      <c r="F236"/>
      <c r="G236"/>
      <c r="H236"/>
      <c r="I236" s="484"/>
      <c r="J236"/>
      <c r="K236"/>
      <c r="L236" s="587"/>
      <c r="S236"/>
    </row>
    <row r="237" spans="1:19" s="6" customFormat="1">
      <c r="A237" s="37"/>
      <c r="B237"/>
      <c r="C237"/>
      <c r="D237" s="169"/>
      <c r="E237"/>
      <c r="F237"/>
      <c r="G237"/>
      <c r="H237"/>
      <c r="I237" s="484"/>
      <c r="J237"/>
      <c r="K237"/>
      <c r="L237" s="587"/>
      <c r="S237"/>
    </row>
    <row r="238" spans="1:19" s="6" customFormat="1">
      <c r="A238" s="37"/>
      <c r="B238"/>
      <c r="C238"/>
      <c r="D238" s="169"/>
      <c r="E238"/>
      <c r="F238"/>
      <c r="G238"/>
      <c r="H238"/>
      <c r="I238" s="484"/>
      <c r="J238"/>
      <c r="K238"/>
      <c r="L238" s="587"/>
      <c r="S238"/>
    </row>
    <row r="239" spans="1:19" s="6" customFormat="1">
      <c r="A239" s="37"/>
      <c r="B239"/>
      <c r="C239"/>
      <c r="D239" s="169"/>
      <c r="E239"/>
      <c r="F239"/>
      <c r="G239"/>
      <c r="H239"/>
      <c r="I239" s="484"/>
      <c r="J239"/>
      <c r="K239"/>
      <c r="L239" s="587"/>
      <c r="S239"/>
    </row>
    <row r="240" spans="1:19" s="6" customFormat="1">
      <c r="A240" s="37"/>
      <c r="B240"/>
      <c r="C240"/>
      <c r="D240" s="169"/>
      <c r="E240"/>
      <c r="F240"/>
      <c r="G240"/>
      <c r="H240"/>
      <c r="I240" s="484"/>
      <c r="J240"/>
      <c r="K240"/>
      <c r="L240" s="587"/>
      <c r="S240"/>
    </row>
  </sheetData>
  <mergeCells count="7">
    <mergeCell ref="A213:L213"/>
    <mergeCell ref="A2:L2"/>
    <mergeCell ref="A9:L9"/>
    <mergeCell ref="A55:L55"/>
    <mergeCell ref="A56:L56"/>
    <mergeCell ref="A88:L88"/>
    <mergeCell ref="A89:L89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Y221"/>
  <sheetViews>
    <sheetView workbookViewId="0">
      <selection activeCell="E20" sqref="E20"/>
    </sheetView>
  </sheetViews>
  <sheetFormatPr defaultRowHeight="15.7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9.85546875" style="169" customWidth="1"/>
    <col min="5" max="5" width="8.5703125" bestFit="1" customWidth="1"/>
    <col min="6" max="6" width="16.85546875" customWidth="1"/>
    <col min="7" max="7" width="8.28515625" bestFit="1" customWidth="1"/>
    <col min="8" max="8" width="9.7109375" bestFit="1" customWidth="1"/>
    <col min="9" max="9" width="10.140625" style="484" bestFit="1" customWidth="1"/>
    <col min="10" max="10" width="21.7109375" bestFit="1" customWidth="1"/>
    <col min="11" max="11" width="23.85546875" customWidth="1"/>
    <col min="12" max="12" width="21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1.7109375" style="6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4996</v>
      </c>
      <c r="B1" s="30" t="s">
        <v>106</v>
      </c>
      <c r="C1" s="30" t="s">
        <v>105</v>
      </c>
      <c r="D1" s="2056" t="s">
        <v>6</v>
      </c>
      <c r="E1" s="26" t="s">
        <v>748</v>
      </c>
      <c r="F1" s="27" t="s">
        <v>0</v>
      </c>
      <c r="G1" s="26" t="s">
        <v>34</v>
      </c>
      <c r="H1" s="17" t="s">
        <v>1</v>
      </c>
      <c r="I1" s="483" t="s">
        <v>28</v>
      </c>
      <c r="J1" s="17" t="s">
        <v>732</v>
      </c>
      <c r="K1" s="18" t="s">
        <v>747</v>
      </c>
      <c r="L1" s="545" t="s">
        <v>314</v>
      </c>
    </row>
    <row r="2" spans="1:25" s="15" customFormat="1" ht="15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41" customFormat="1">
      <c r="A3" s="25" t="s">
        <v>4953</v>
      </c>
      <c r="B3" s="14">
        <v>45869</v>
      </c>
      <c r="C3" s="14">
        <v>45961</v>
      </c>
      <c r="D3" s="166" t="s">
        <v>6</v>
      </c>
      <c r="E3" s="9">
        <v>22060</v>
      </c>
      <c r="F3" s="9" t="s">
        <v>7</v>
      </c>
      <c r="G3" s="9">
        <v>5370</v>
      </c>
      <c r="H3" s="9" t="s">
        <v>213</v>
      </c>
      <c r="I3" s="10">
        <v>1400</v>
      </c>
      <c r="J3" s="2085"/>
      <c r="K3" s="9" t="s">
        <v>82</v>
      </c>
      <c r="L3" s="458"/>
      <c r="M3" s="249"/>
      <c r="N3" s="249"/>
      <c r="O3" s="249"/>
      <c r="P3" s="249"/>
      <c r="Q3" s="249"/>
      <c r="R3" s="249"/>
      <c r="T3" s="1836"/>
      <c r="U3" s="249"/>
      <c r="V3" s="249"/>
      <c r="W3" s="249"/>
      <c r="X3" s="249"/>
      <c r="Y3" s="249"/>
    </row>
    <row r="4" spans="1:25" s="41" customFormat="1">
      <c r="A4" s="25" t="s">
        <v>4961</v>
      </c>
      <c r="B4" s="14">
        <v>45937</v>
      </c>
      <c r="C4" s="14">
        <v>45937</v>
      </c>
      <c r="D4" s="166" t="s">
        <v>6</v>
      </c>
      <c r="E4" s="9">
        <v>22489</v>
      </c>
      <c r="F4" s="9" t="s">
        <v>4308</v>
      </c>
      <c r="G4" s="9">
        <v>6056</v>
      </c>
      <c r="H4" s="9" t="s">
        <v>5009</v>
      </c>
      <c r="I4" s="10">
        <v>50</v>
      </c>
      <c r="J4" s="2085" t="s">
        <v>4269</v>
      </c>
      <c r="K4" s="9">
        <v>2027</v>
      </c>
      <c r="L4" s="458"/>
      <c r="M4" s="249"/>
      <c r="N4" s="249"/>
      <c r="O4" s="249"/>
      <c r="P4" s="249"/>
      <c r="Q4" s="249"/>
      <c r="R4" s="249"/>
      <c r="T4" s="1836"/>
      <c r="U4" s="249"/>
      <c r="V4" s="249"/>
      <c r="W4" s="249"/>
      <c r="X4" s="249"/>
      <c r="Y4" s="249"/>
    </row>
    <row r="5" spans="1:25" s="41" customFormat="1">
      <c r="A5" s="25" t="s">
        <v>1588</v>
      </c>
      <c r="B5" s="14">
        <v>45940</v>
      </c>
      <c r="C5" s="14">
        <v>45940</v>
      </c>
      <c r="D5" s="166" t="s">
        <v>6</v>
      </c>
      <c r="E5" s="9">
        <v>22713</v>
      </c>
      <c r="F5" s="9" t="s">
        <v>44</v>
      </c>
      <c r="G5" s="9">
        <v>3965</v>
      </c>
      <c r="H5" s="9" t="s">
        <v>459</v>
      </c>
      <c r="I5" s="10">
        <v>6</v>
      </c>
      <c r="J5" s="2085" t="s">
        <v>3987</v>
      </c>
      <c r="K5" s="9"/>
      <c r="L5" s="458"/>
      <c r="M5" s="249"/>
      <c r="N5" s="249"/>
      <c r="O5" s="249"/>
      <c r="P5" s="249"/>
      <c r="Q5" s="249"/>
      <c r="R5" s="249"/>
      <c r="T5" s="1836"/>
      <c r="U5" s="249"/>
      <c r="V5" s="249"/>
      <c r="W5" s="249"/>
      <c r="X5" s="249"/>
      <c r="Y5" s="249"/>
    </row>
    <row r="6" spans="1:25" s="41" customFormat="1">
      <c r="A6" s="25" t="s">
        <v>5051</v>
      </c>
      <c r="B6" s="14">
        <v>45950</v>
      </c>
      <c r="C6" s="14">
        <v>45950</v>
      </c>
      <c r="D6" s="166" t="s">
        <v>6</v>
      </c>
      <c r="E6" s="9">
        <v>22789</v>
      </c>
      <c r="F6" s="9" t="s">
        <v>44</v>
      </c>
      <c r="G6" s="9">
        <v>5140</v>
      </c>
      <c r="H6" s="9" t="s">
        <v>5048</v>
      </c>
      <c r="I6" s="10" t="s">
        <v>849</v>
      </c>
      <c r="J6" s="2085" t="s">
        <v>3987</v>
      </c>
      <c r="K6" s="9"/>
      <c r="L6" s="458"/>
      <c r="M6" s="249"/>
      <c r="N6" s="249"/>
      <c r="O6" s="249"/>
      <c r="P6" s="249"/>
      <c r="Q6" s="249"/>
      <c r="R6" s="249"/>
      <c r="T6" s="1836"/>
      <c r="U6" s="249"/>
      <c r="V6" s="249"/>
      <c r="W6" s="249"/>
      <c r="X6" s="249"/>
      <c r="Y6" s="249"/>
    </row>
    <row r="7" spans="1:25" s="41" customFormat="1">
      <c r="A7" s="234" t="s">
        <v>4318</v>
      </c>
      <c r="B7" s="1885">
        <v>45968</v>
      </c>
      <c r="C7" s="1885"/>
      <c r="D7" s="2059"/>
      <c r="E7" s="24">
        <v>22761</v>
      </c>
      <c r="F7" s="24" t="s">
        <v>4736</v>
      </c>
      <c r="G7" s="24"/>
      <c r="H7" s="24" t="s">
        <v>4321</v>
      </c>
      <c r="I7" s="1048">
        <v>5</v>
      </c>
      <c r="J7" s="2078" t="s">
        <v>4269</v>
      </c>
      <c r="K7" s="24"/>
      <c r="L7" s="461"/>
      <c r="M7" s="249"/>
      <c r="N7" s="249"/>
      <c r="O7" s="249"/>
      <c r="P7" s="249"/>
      <c r="Q7" s="249"/>
      <c r="R7" s="249"/>
      <c r="T7" s="1836"/>
      <c r="U7" s="249"/>
      <c r="V7" s="249"/>
      <c r="W7" s="249"/>
      <c r="X7" s="249"/>
      <c r="Y7" s="249"/>
    </row>
    <row r="8" spans="1:25" s="41" customFormat="1">
      <c r="A8" s="234"/>
      <c r="B8" s="1885"/>
      <c r="C8" s="1885"/>
      <c r="D8" s="2059"/>
      <c r="E8" s="24"/>
      <c r="F8" s="24"/>
      <c r="G8" s="24"/>
      <c r="H8" s="24"/>
      <c r="I8" s="1048"/>
      <c r="J8" s="2078"/>
      <c r="K8" s="24"/>
      <c r="L8" s="461"/>
      <c r="M8" s="249"/>
      <c r="N8" s="249"/>
      <c r="O8" s="249"/>
      <c r="P8" s="249"/>
      <c r="Q8" s="249"/>
      <c r="R8" s="249"/>
      <c r="T8" s="1836"/>
      <c r="U8" s="249"/>
      <c r="V8" s="249"/>
      <c r="W8" s="249"/>
      <c r="X8" s="249"/>
      <c r="Y8" s="249"/>
    </row>
    <row r="9" spans="1:25" s="41" customFormat="1">
      <c r="A9" s="234"/>
      <c r="B9" s="1885"/>
      <c r="C9" s="24"/>
      <c r="D9" s="2059"/>
      <c r="E9" s="24"/>
      <c r="F9" s="24"/>
      <c r="G9" s="24"/>
      <c r="H9" s="24"/>
      <c r="I9" s="1048"/>
      <c r="J9" s="2078"/>
      <c r="K9" s="24"/>
      <c r="L9" s="461"/>
      <c r="M9" s="249"/>
      <c r="N9" s="249"/>
      <c r="O9" s="249"/>
      <c r="P9" s="249"/>
      <c r="Q9" s="249"/>
      <c r="R9" s="249"/>
      <c r="T9" s="1836"/>
      <c r="U9" s="249"/>
      <c r="V9" s="249"/>
      <c r="W9" s="249"/>
      <c r="X9" s="249"/>
      <c r="Y9" s="249"/>
    </row>
    <row r="10" spans="1:25" s="15" customFormat="1" ht="18.75">
      <c r="A10" s="2564" t="s">
        <v>3486</v>
      </c>
      <c r="B10" s="2565"/>
      <c r="C10" s="2565"/>
      <c r="D10" s="2565"/>
      <c r="E10" s="2565"/>
      <c r="F10" s="2565"/>
      <c r="G10" s="2565"/>
      <c r="H10" s="2565"/>
      <c r="I10" s="2565"/>
      <c r="J10" s="2565"/>
      <c r="K10" s="2565"/>
      <c r="L10" s="2566"/>
      <c r="M10" s="1605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</row>
    <row r="11" spans="1:25" s="41" customFormat="1">
      <c r="A11" s="35" t="s">
        <v>4665</v>
      </c>
      <c r="B11" s="2271">
        <v>45961</v>
      </c>
      <c r="C11" s="2271">
        <v>45961</v>
      </c>
      <c r="D11" s="168" t="s">
        <v>6</v>
      </c>
      <c r="E11" s="2272">
        <v>22687</v>
      </c>
      <c r="F11" s="2272" t="s">
        <v>1115</v>
      </c>
      <c r="G11" s="2272">
        <v>6158</v>
      </c>
      <c r="H11" s="2272" t="s">
        <v>5019</v>
      </c>
      <c r="I11" s="2273">
        <v>75</v>
      </c>
      <c r="J11" s="2272" t="s">
        <v>3464</v>
      </c>
      <c r="K11" s="2272" t="s">
        <v>1189</v>
      </c>
      <c r="L11" s="464"/>
      <c r="M11" s="249"/>
      <c r="N11" s="249"/>
      <c r="O11" s="249"/>
      <c r="P11" s="249"/>
      <c r="Q11" s="249"/>
      <c r="R11" s="249"/>
      <c r="T11" s="1836"/>
      <c r="U11" s="249"/>
      <c r="V11" s="249"/>
      <c r="W11" s="249"/>
      <c r="X11" s="249"/>
      <c r="Y11" s="249"/>
    </row>
    <row r="12" spans="1:25" s="41" customFormat="1">
      <c r="A12" s="25" t="s">
        <v>5027</v>
      </c>
      <c r="B12" s="14">
        <v>45905</v>
      </c>
      <c r="C12" s="14">
        <v>45905</v>
      </c>
      <c r="D12" s="166" t="s">
        <v>6</v>
      </c>
      <c r="E12" s="9">
        <v>22438</v>
      </c>
      <c r="F12" s="9" t="s">
        <v>5028</v>
      </c>
      <c r="G12" s="9">
        <v>6044</v>
      </c>
      <c r="H12" s="9" t="s">
        <v>78</v>
      </c>
      <c r="I12" s="10">
        <v>9</v>
      </c>
      <c r="J12" s="9"/>
      <c r="K12" s="9"/>
      <c r="L12" s="458"/>
      <c r="M12" s="249"/>
      <c r="N12" s="249"/>
      <c r="O12" s="249"/>
      <c r="P12" s="249"/>
      <c r="Q12" s="249"/>
      <c r="R12" s="249"/>
      <c r="T12" s="1836"/>
      <c r="U12" s="249"/>
      <c r="V12" s="249"/>
      <c r="W12" s="249"/>
      <c r="X12" s="249"/>
      <c r="Y12" s="249"/>
    </row>
    <row r="13" spans="1:25" s="6" customFormat="1">
      <c r="A13" s="25" t="s">
        <v>2374</v>
      </c>
      <c r="B13" s="14">
        <v>45940</v>
      </c>
      <c r="C13" s="14">
        <v>45944</v>
      </c>
      <c r="D13" s="166" t="s">
        <v>6</v>
      </c>
      <c r="E13" s="9">
        <v>22607</v>
      </c>
      <c r="F13" s="9" t="s">
        <v>1221</v>
      </c>
      <c r="G13" s="9">
        <v>4491</v>
      </c>
      <c r="H13" s="9" t="s">
        <v>2456</v>
      </c>
      <c r="I13" s="10">
        <v>4000</v>
      </c>
      <c r="J13" s="9"/>
      <c r="K13" s="9"/>
      <c r="L13" s="458"/>
      <c r="S13"/>
    </row>
    <row r="14" spans="1:25" s="41" customFormat="1">
      <c r="A14" s="25" t="s">
        <v>2517</v>
      </c>
      <c r="B14" s="14">
        <v>45933</v>
      </c>
      <c r="C14" s="14">
        <v>45937</v>
      </c>
      <c r="D14" s="166" t="s">
        <v>6</v>
      </c>
      <c r="E14" s="9">
        <v>22663</v>
      </c>
      <c r="F14" s="9" t="s">
        <v>5028</v>
      </c>
      <c r="G14" s="9">
        <v>4454</v>
      </c>
      <c r="H14" s="9" t="s">
        <v>38</v>
      </c>
      <c r="I14" s="10">
        <v>1</v>
      </c>
      <c r="J14" s="9"/>
      <c r="K14" s="9"/>
      <c r="L14" s="458"/>
      <c r="M14" s="249"/>
      <c r="N14" s="249"/>
      <c r="O14" s="249"/>
      <c r="P14" s="249"/>
      <c r="Q14" s="249"/>
      <c r="R14" s="249"/>
      <c r="T14" s="1836"/>
      <c r="U14" s="249"/>
      <c r="V14" s="249"/>
      <c r="W14" s="249"/>
      <c r="X14" s="249"/>
      <c r="Y14" s="249"/>
    </row>
    <row r="15" spans="1:25" s="41" customFormat="1">
      <c r="A15" s="25" t="s">
        <v>5033</v>
      </c>
      <c r="B15" s="14">
        <v>45940</v>
      </c>
      <c r="C15" s="14"/>
      <c r="D15" s="166"/>
      <c r="E15" s="9">
        <v>22731</v>
      </c>
      <c r="F15" s="9" t="s">
        <v>3010</v>
      </c>
      <c r="G15" s="9">
        <v>6166</v>
      </c>
      <c r="H15" s="9" t="s">
        <v>5034</v>
      </c>
      <c r="I15" s="10">
        <v>5</v>
      </c>
      <c r="J15" s="9"/>
      <c r="K15" s="9"/>
      <c r="L15" s="458"/>
      <c r="M15" s="249"/>
      <c r="N15" s="249"/>
      <c r="O15" s="249"/>
      <c r="P15" s="249"/>
      <c r="Q15" s="249"/>
      <c r="R15" s="249"/>
      <c r="T15" s="1836"/>
      <c r="U15" s="249"/>
      <c r="V15" s="249"/>
      <c r="W15" s="249"/>
      <c r="X15" s="249"/>
      <c r="Y15" s="249"/>
    </row>
    <row r="16" spans="1:25" s="41" customFormat="1">
      <c r="A16" s="25" t="s">
        <v>529</v>
      </c>
      <c r="B16" s="14">
        <v>45947</v>
      </c>
      <c r="C16" s="14">
        <v>45959</v>
      </c>
      <c r="D16" s="166" t="s">
        <v>6</v>
      </c>
      <c r="E16" s="9">
        <v>22757</v>
      </c>
      <c r="F16" s="9" t="s">
        <v>1115</v>
      </c>
      <c r="G16" s="9">
        <v>6172</v>
      </c>
      <c r="H16" s="9" t="s">
        <v>18</v>
      </c>
      <c r="I16" s="10">
        <v>3</v>
      </c>
      <c r="J16" s="9" t="s">
        <v>5035</v>
      </c>
      <c r="K16" s="9" t="s">
        <v>5043</v>
      </c>
      <c r="L16" s="458"/>
      <c r="M16" s="249"/>
      <c r="N16" s="249"/>
      <c r="O16" s="249"/>
      <c r="P16" s="249"/>
      <c r="Q16" s="249"/>
      <c r="R16" s="249"/>
      <c r="T16" s="1836"/>
      <c r="U16" s="249"/>
      <c r="V16" s="249"/>
      <c r="W16" s="249"/>
      <c r="X16" s="249"/>
      <c r="Y16" s="249"/>
    </row>
    <row r="17" spans="1:25" s="41" customFormat="1">
      <c r="A17" s="25" t="s">
        <v>4641</v>
      </c>
      <c r="B17" s="14">
        <v>45938</v>
      </c>
      <c r="C17" s="14"/>
      <c r="D17" s="166"/>
      <c r="E17" s="9">
        <v>22764</v>
      </c>
      <c r="F17" s="9" t="s">
        <v>1115</v>
      </c>
      <c r="G17" s="9">
        <v>5516</v>
      </c>
      <c r="H17" s="9" t="s">
        <v>2208</v>
      </c>
      <c r="I17" s="10" t="s">
        <v>840</v>
      </c>
      <c r="J17" s="9"/>
      <c r="K17" s="9"/>
      <c r="L17" s="458"/>
      <c r="M17" s="249"/>
      <c r="N17" s="249"/>
      <c r="O17" s="249"/>
      <c r="P17" s="249"/>
      <c r="Q17" s="249"/>
      <c r="R17" s="249"/>
      <c r="T17" s="1836"/>
      <c r="U17" s="249"/>
      <c r="V17" s="249"/>
      <c r="W17" s="249"/>
      <c r="X17" s="249"/>
      <c r="Y17" s="249"/>
    </row>
    <row r="18" spans="1:25" s="41" customFormat="1">
      <c r="A18" s="25" t="s">
        <v>4372</v>
      </c>
      <c r="B18" s="14">
        <v>45947</v>
      </c>
      <c r="C18" s="14">
        <v>45946</v>
      </c>
      <c r="D18" s="166" t="s">
        <v>6</v>
      </c>
      <c r="E18" s="9">
        <v>22785</v>
      </c>
      <c r="F18" s="9" t="s">
        <v>1115</v>
      </c>
      <c r="G18" s="9">
        <v>5596</v>
      </c>
      <c r="H18" s="9" t="s">
        <v>32</v>
      </c>
      <c r="I18" s="10">
        <v>15</v>
      </c>
      <c r="J18" s="9"/>
      <c r="K18" s="9"/>
      <c r="L18" s="458"/>
      <c r="M18" s="249"/>
      <c r="N18" s="249"/>
      <c r="O18" s="249"/>
      <c r="P18" s="249"/>
      <c r="Q18" s="249"/>
      <c r="R18" s="249"/>
      <c r="T18" s="1836"/>
      <c r="U18" s="249"/>
      <c r="V18" s="249"/>
      <c r="W18" s="249"/>
      <c r="X18" s="249"/>
      <c r="Y18" s="249"/>
    </row>
    <row r="19" spans="1:25" s="41" customFormat="1">
      <c r="A19" s="25" t="s">
        <v>3364</v>
      </c>
      <c r="B19" s="14">
        <v>45950</v>
      </c>
      <c r="C19" s="14">
        <v>45950</v>
      </c>
      <c r="D19" s="166" t="s">
        <v>6</v>
      </c>
      <c r="E19" s="9">
        <v>22788</v>
      </c>
      <c r="F19" s="9" t="s">
        <v>254</v>
      </c>
      <c r="G19" s="9">
        <v>6008</v>
      </c>
      <c r="H19" s="9" t="s">
        <v>32</v>
      </c>
      <c r="I19" s="10" t="s">
        <v>3395</v>
      </c>
      <c r="J19" s="9"/>
      <c r="K19" s="9"/>
      <c r="L19" s="458"/>
      <c r="M19" s="249"/>
      <c r="N19" s="249"/>
      <c r="O19" s="249"/>
      <c r="P19" s="249"/>
      <c r="Q19" s="249"/>
      <c r="R19" s="249"/>
      <c r="T19" s="1836"/>
      <c r="U19" s="249"/>
      <c r="V19" s="249"/>
      <c r="W19" s="249"/>
      <c r="X19" s="249"/>
      <c r="Y19" s="249"/>
    </row>
    <row r="20" spans="1:25" s="41" customFormat="1">
      <c r="A20" s="25" t="s">
        <v>5042</v>
      </c>
      <c r="B20" s="14">
        <v>45960</v>
      </c>
      <c r="C20" s="14">
        <v>45960</v>
      </c>
      <c r="D20" s="166" t="s">
        <v>6</v>
      </c>
      <c r="E20" s="9">
        <v>22803</v>
      </c>
      <c r="F20" s="9" t="s">
        <v>5063</v>
      </c>
      <c r="G20" s="9"/>
      <c r="H20" s="9"/>
      <c r="I20" s="10"/>
      <c r="J20" s="9"/>
      <c r="K20" s="9"/>
      <c r="L20" s="458"/>
      <c r="M20" s="249"/>
      <c r="N20" s="249"/>
      <c r="O20" s="249"/>
      <c r="P20" s="249"/>
      <c r="Q20" s="249"/>
      <c r="R20" s="249"/>
      <c r="T20" s="1836"/>
      <c r="U20" s="249"/>
      <c r="V20" s="249"/>
      <c r="W20" s="249"/>
      <c r="X20" s="249"/>
      <c r="Y20" s="249"/>
    </row>
    <row r="21" spans="1:25" s="41" customFormat="1">
      <c r="A21" s="25" t="s">
        <v>5049</v>
      </c>
      <c r="B21" s="14">
        <v>45946</v>
      </c>
      <c r="C21" s="14">
        <v>3</v>
      </c>
      <c r="D21" s="166" t="s">
        <v>6</v>
      </c>
      <c r="E21" s="9">
        <v>22810</v>
      </c>
      <c r="F21" s="9" t="s">
        <v>1115</v>
      </c>
      <c r="G21" s="9">
        <v>5885</v>
      </c>
      <c r="H21" s="9" t="s">
        <v>4364</v>
      </c>
      <c r="I21" s="10">
        <v>5</v>
      </c>
      <c r="J21" s="9" t="s">
        <v>4838</v>
      </c>
      <c r="K21" s="9"/>
      <c r="L21" s="458"/>
      <c r="M21" s="249"/>
      <c r="N21" s="249"/>
      <c r="O21" s="249"/>
      <c r="P21" s="249"/>
      <c r="Q21" s="249"/>
      <c r="R21" s="249"/>
      <c r="T21" s="1836"/>
      <c r="U21" s="249"/>
      <c r="V21" s="249"/>
      <c r="W21" s="249"/>
      <c r="X21" s="249"/>
      <c r="Y21" s="249"/>
    </row>
    <row r="22" spans="1:25" s="41" customFormat="1">
      <c r="A22" s="25"/>
      <c r="B22" s="14"/>
      <c r="C22" s="14"/>
      <c r="D22" s="166"/>
      <c r="E22" s="9"/>
      <c r="F22" s="9" t="s">
        <v>7</v>
      </c>
      <c r="G22" s="9">
        <v>6166</v>
      </c>
      <c r="H22" s="9" t="s">
        <v>825</v>
      </c>
      <c r="I22" s="10">
        <v>5</v>
      </c>
      <c r="J22" s="9" t="s">
        <v>5050</v>
      </c>
      <c r="K22" s="9"/>
      <c r="L22" s="458"/>
      <c r="M22" s="249"/>
      <c r="N22" s="249"/>
      <c r="O22" s="249"/>
      <c r="P22" s="249"/>
      <c r="Q22" s="249"/>
      <c r="R22" s="249"/>
      <c r="T22" s="1836"/>
      <c r="U22" s="249"/>
      <c r="V22" s="249"/>
      <c r="W22" s="249"/>
      <c r="X22" s="249"/>
      <c r="Y22" s="249"/>
    </row>
    <row r="23" spans="1:25" s="41" customFormat="1">
      <c r="A23" s="25" t="s">
        <v>5054</v>
      </c>
      <c r="B23" s="14">
        <v>45947</v>
      </c>
      <c r="C23" s="14">
        <v>45947</v>
      </c>
      <c r="D23" s="166" t="s">
        <v>6</v>
      </c>
      <c r="E23" s="9">
        <v>22812</v>
      </c>
      <c r="F23" s="9" t="s">
        <v>1115</v>
      </c>
      <c r="G23" s="9">
        <v>5888</v>
      </c>
      <c r="H23" s="9" t="s">
        <v>4364</v>
      </c>
      <c r="I23" s="10">
        <v>20</v>
      </c>
      <c r="J23" s="9" t="s">
        <v>4857</v>
      </c>
      <c r="K23" s="9"/>
      <c r="L23" s="458"/>
      <c r="M23" s="249"/>
      <c r="N23" s="249"/>
      <c r="O23" s="249"/>
      <c r="P23" s="249"/>
      <c r="Q23" s="249"/>
      <c r="R23" s="249"/>
      <c r="T23" s="1836"/>
      <c r="U23" s="249"/>
      <c r="V23" s="249"/>
      <c r="W23" s="249"/>
      <c r="X23" s="249"/>
      <c r="Y23" s="249"/>
    </row>
    <row r="24" spans="1:25" s="41" customFormat="1">
      <c r="A24" s="25" t="s">
        <v>4948</v>
      </c>
      <c r="B24" s="1885">
        <v>45971</v>
      </c>
      <c r="C24" s="1885"/>
      <c r="D24" s="2059"/>
      <c r="E24" s="24">
        <v>22890</v>
      </c>
      <c r="F24" s="24" t="s">
        <v>1221</v>
      </c>
      <c r="G24" s="24">
        <v>5979</v>
      </c>
      <c r="H24" s="24" t="s">
        <v>4949</v>
      </c>
      <c r="I24" s="1048">
        <v>60</v>
      </c>
      <c r="J24" s="24"/>
      <c r="K24" s="24"/>
      <c r="L24" s="461"/>
      <c r="M24" s="249"/>
      <c r="N24" s="249"/>
      <c r="O24" s="249"/>
      <c r="P24" s="249"/>
      <c r="Q24" s="249"/>
      <c r="R24" s="249"/>
      <c r="T24" s="1836"/>
      <c r="U24" s="249"/>
      <c r="V24" s="249"/>
      <c r="W24" s="249"/>
      <c r="X24" s="249"/>
      <c r="Y24" s="249"/>
    </row>
    <row r="25" spans="1:25" s="41" customFormat="1">
      <c r="A25" s="25" t="s">
        <v>4961</v>
      </c>
      <c r="B25" s="1885">
        <v>45959</v>
      </c>
      <c r="C25" s="1885"/>
      <c r="D25" s="2059"/>
      <c r="E25" s="24">
        <v>22888</v>
      </c>
      <c r="F25" s="24" t="s">
        <v>1115</v>
      </c>
      <c r="G25" s="24">
        <v>6209</v>
      </c>
      <c r="H25" s="24" t="s">
        <v>5058</v>
      </c>
      <c r="I25" s="1048">
        <v>5</v>
      </c>
      <c r="J25" s="24"/>
      <c r="K25" s="24"/>
      <c r="L25" s="461"/>
      <c r="M25" s="249"/>
      <c r="N25" s="249"/>
      <c r="O25" s="249"/>
      <c r="P25" s="249"/>
      <c r="Q25" s="249"/>
      <c r="R25" s="249"/>
      <c r="T25" s="1836"/>
      <c r="U25" s="249"/>
      <c r="V25" s="249"/>
      <c r="W25" s="249"/>
      <c r="X25" s="249"/>
      <c r="Y25" s="249"/>
    </row>
    <row r="26" spans="1:25" s="41" customFormat="1">
      <c r="A26" s="234" t="s">
        <v>5062</v>
      </c>
      <c r="B26" s="1885"/>
      <c r="C26" s="1885"/>
      <c r="D26" s="2059"/>
      <c r="E26" s="24"/>
      <c r="F26" s="24"/>
      <c r="G26" s="24"/>
      <c r="H26" s="24"/>
      <c r="I26" s="1048">
        <v>10</v>
      </c>
      <c r="J26" s="24"/>
      <c r="K26" s="24"/>
      <c r="L26" s="461"/>
      <c r="M26" s="249"/>
      <c r="N26" s="249"/>
      <c r="O26" s="249"/>
      <c r="P26" s="249"/>
      <c r="Q26" s="249"/>
      <c r="R26" s="249"/>
      <c r="T26" s="1836"/>
      <c r="U26" s="249"/>
      <c r="V26" s="249"/>
      <c r="W26" s="249"/>
      <c r="X26" s="249"/>
      <c r="Y26" s="249"/>
    </row>
    <row r="27" spans="1:25" s="41" customFormat="1">
      <c r="A27" s="25" t="s">
        <v>5059</v>
      </c>
      <c r="B27" s="1885">
        <v>45968</v>
      </c>
      <c r="C27" s="1885"/>
      <c r="D27" s="2059"/>
      <c r="E27" s="24">
        <v>22935</v>
      </c>
      <c r="F27" s="24" t="s">
        <v>1221</v>
      </c>
      <c r="G27" s="24">
        <v>6228</v>
      </c>
      <c r="H27" s="24" t="s">
        <v>4217</v>
      </c>
      <c r="I27" s="1048">
        <v>1</v>
      </c>
      <c r="J27" s="24"/>
      <c r="K27" s="24"/>
      <c r="L27" s="461"/>
      <c r="M27" s="249"/>
      <c r="N27" s="249"/>
      <c r="O27" s="249"/>
      <c r="P27" s="249"/>
      <c r="Q27" s="249"/>
      <c r="R27" s="249"/>
      <c r="T27" s="1836"/>
      <c r="U27" s="249"/>
      <c r="V27" s="249"/>
      <c r="W27" s="249"/>
      <c r="X27" s="249"/>
      <c r="Y27" s="249"/>
    </row>
    <row r="28" spans="1:25" s="41" customFormat="1">
      <c r="A28" s="234" t="s">
        <v>5061</v>
      </c>
      <c r="B28" s="1885">
        <v>45976</v>
      </c>
      <c r="C28" s="1885"/>
      <c r="D28" s="2059"/>
      <c r="E28" s="24">
        <v>22908</v>
      </c>
      <c r="F28" s="24" t="s">
        <v>1115</v>
      </c>
      <c r="G28" s="24">
        <v>6212</v>
      </c>
      <c r="H28" s="24" t="s">
        <v>1056</v>
      </c>
      <c r="I28" s="1048">
        <v>15</v>
      </c>
      <c r="J28" s="24"/>
      <c r="K28" s="24"/>
      <c r="L28" s="461"/>
      <c r="M28" s="249"/>
      <c r="N28" s="249"/>
      <c r="O28" s="249"/>
      <c r="P28" s="249"/>
      <c r="Q28" s="249"/>
      <c r="R28" s="249"/>
      <c r="T28" s="1836"/>
      <c r="U28" s="249"/>
      <c r="V28" s="249"/>
      <c r="W28" s="249"/>
      <c r="X28" s="249"/>
      <c r="Y28" s="249"/>
    </row>
    <row r="29" spans="1:25" s="41" customFormat="1">
      <c r="A29" s="25" t="s">
        <v>1303</v>
      </c>
      <c r="B29" s="1885">
        <v>45968</v>
      </c>
      <c r="C29" s="1885"/>
      <c r="D29" s="2059"/>
      <c r="E29" s="24">
        <v>22966</v>
      </c>
      <c r="F29" s="24" t="s">
        <v>1221</v>
      </c>
      <c r="G29" s="24">
        <v>3624</v>
      </c>
      <c r="H29" s="24" t="s">
        <v>63</v>
      </c>
      <c r="I29" s="1048">
        <v>29</v>
      </c>
      <c r="J29" s="24"/>
      <c r="K29" s="24"/>
      <c r="L29" s="461"/>
      <c r="M29" s="249"/>
      <c r="N29" s="249"/>
      <c r="O29" s="249"/>
      <c r="P29" s="249"/>
      <c r="Q29" s="249"/>
      <c r="R29" s="249"/>
      <c r="T29" s="1836"/>
      <c r="U29" s="249"/>
      <c r="V29" s="249"/>
      <c r="W29" s="249"/>
      <c r="X29" s="249"/>
      <c r="Y29" s="249"/>
    </row>
    <row r="30" spans="1:25">
      <c r="A30" s="25" t="s">
        <v>2374</v>
      </c>
      <c r="B30" s="2282">
        <v>45968</v>
      </c>
      <c r="C30" s="2274"/>
      <c r="D30" s="2276"/>
      <c r="E30" s="2274">
        <v>22772</v>
      </c>
      <c r="F30" s="2278" t="s">
        <v>1221</v>
      </c>
      <c r="G30" s="2274">
        <v>4491</v>
      </c>
      <c r="H30" s="2278" t="s">
        <v>2456</v>
      </c>
      <c r="I30" s="708">
        <v>1200</v>
      </c>
      <c r="J30" s="2274"/>
      <c r="K30" s="2274"/>
      <c r="T30"/>
      <c r="U30"/>
      <c r="V30"/>
      <c r="W30"/>
      <c r="X30"/>
      <c r="Y30"/>
    </row>
    <row r="31" spans="1:25">
      <c r="A31" s="25" t="s">
        <v>2374</v>
      </c>
      <c r="B31" s="2282">
        <v>45974</v>
      </c>
      <c r="C31" s="2274"/>
      <c r="D31" s="2276"/>
      <c r="E31" s="2274">
        <v>22773</v>
      </c>
      <c r="F31" s="2278" t="s">
        <v>1221</v>
      </c>
      <c r="G31" s="2274">
        <v>4491</v>
      </c>
      <c r="H31" s="2278" t="s">
        <v>2456</v>
      </c>
      <c r="I31" s="708">
        <v>1200</v>
      </c>
      <c r="J31" s="2274"/>
      <c r="K31" s="2274"/>
      <c r="T31"/>
      <c r="U31"/>
      <c r="V31"/>
      <c r="W31"/>
      <c r="X31"/>
      <c r="Y31"/>
    </row>
    <row r="32" spans="1:25" s="41" customFormat="1">
      <c r="A32" s="234"/>
      <c r="B32" s="1885"/>
      <c r="C32" s="1885"/>
      <c r="D32" s="2059"/>
      <c r="E32" s="24"/>
      <c r="F32" s="24"/>
      <c r="G32" s="24"/>
      <c r="H32" s="24"/>
      <c r="I32" s="1048"/>
      <c r="J32" s="24"/>
      <c r="K32" s="24"/>
      <c r="L32" s="461"/>
      <c r="M32" s="249"/>
      <c r="N32" s="249"/>
      <c r="O32" s="249"/>
      <c r="P32" s="249"/>
      <c r="Q32" s="249"/>
      <c r="R32" s="249"/>
      <c r="T32" s="1836"/>
      <c r="U32" s="249"/>
      <c r="V32" s="249"/>
      <c r="W32" s="249"/>
      <c r="X32" s="249"/>
      <c r="Y32" s="249"/>
    </row>
    <row r="33" spans="1:25" s="41" customFormat="1">
      <c r="A33" s="234"/>
      <c r="B33" s="1885"/>
      <c r="C33" s="24"/>
      <c r="D33" s="2059"/>
      <c r="E33" s="24"/>
      <c r="F33" s="24"/>
      <c r="G33" s="24"/>
      <c r="H33" s="24"/>
      <c r="I33" s="1048"/>
      <c r="J33" s="24"/>
      <c r="K33" s="24"/>
      <c r="L33" s="461"/>
      <c r="M33" s="249"/>
      <c r="N33" s="249"/>
      <c r="O33" s="249"/>
      <c r="P33" s="249"/>
      <c r="Q33" s="249"/>
      <c r="R33" s="249"/>
      <c r="T33" s="1836"/>
      <c r="U33" s="249"/>
      <c r="V33" s="249"/>
      <c r="W33" s="249"/>
      <c r="X33" s="249"/>
      <c r="Y33" s="249"/>
    </row>
    <row r="34" spans="1:25" s="41" customFormat="1" ht="15">
      <c r="A34" s="2539" t="e">
        <f>SUM(#REF!)</f>
        <v>#REF!</v>
      </c>
      <c r="B34" s="2539"/>
      <c r="C34" s="2539"/>
      <c r="D34" s="2539"/>
      <c r="E34" s="2539"/>
      <c r="F34" s="2539"/>
      <c r="G34" s="2539"/>
      <c r="H34" s="2539"/>
      <c r="I34" s="2539"/>
      <c r="J34" s="2539"/>
      <c r="K34" s="2539"/>
      <c r="L34" s="2539"/>
      <c r="M34" s="249"/>
      <c r="N34" s="249"/>
      <c r="O34" s="249"/>
      <c r="P34" s="249"/>
      <c r="Q34" s="249"/>
      <c r="R34" s="249"/>
      <c r="T34" s="1836"/>
      <c r="U34" s="249"/>
      <c r="V34" s="249"/>
      <c r="W34" s="249"/>
      <c r="X34" s="249"/>
      <c r="Y34" s="249"/>
    </row>
    <row r="35" spans="1:25" s="41" customFormat="1" ht="18.75">
      <c r="A35" s="2564" t="s">
        <v>1225</v>
      </c>
      <c r="B35" s="2567"/>
      <c r="C35" s="2567"/>
      <c r="D35" s="2567"/>
      <c r="E35" s="2567"/>
      <c r="F35" s="2567"/>
      <c r="G35" s="2567"/>
      <c r="H35" s="2567"/>
      <c r="I35" s="2567"/>
      <c r="J35" s="2567"/>
      <c r="K35" s="2567"/>
      <c r="L35" s="2568"/>
      <c r="M35" s="249"/>
      <c r="N35" s="249"/>
      <c r="O35" s="249"/>
      <c r="P35" s="249"/>
      <c r="Q35" s="249"/>
      <c r="R35" s="249"/>
      <c r="T35" s="1836"/>
      <c r="U35" s="249"/>
      <c r="V35" s="249"/>
      <c r="W35" s="249"/>
      <c r="X35" s="249"/>
      <c r="Y35" s="249"/>
    </row>
    <row r="36" spans="1:25" s="6" customFormat="1">
      <c r="A36" s="25" t="s">
        <v>4772</v>
      </c>
      <c r="B36" s="14">
        <v>45938</v>
      </c>
      <c r="C36" s="14">
        <v>45944</v>
      </c>
      <c r="D36" s="166" t="s">
        <v>6</v>
      </c>
      <c r="E36" s="9">
        <v>22747</v>
      </c>
      <c r="F36" s="9" t="s">
        <v>1115</v>
      </c>
      <c r="G36" s="9">
        <v>5791</v>
      </c>
      <c r="H36" s="9" t="s">
        <v>83</v>
      </c>
      <c r="I36" s="10">
        <v>80</v>
      </c>
      <c r="J36" s="9"/>
      <c r="K36" s="9"/>
      <c r="L36" s="458"/>
      <c r="S36"/>
    </row>
    <row r="37" spans="1:25" s="6" customFormat="1">
      <c r="A37" s="25" t="s">
        <v>529</v>
      </c>
      <c r="B37" s="14">
        <v>45940</v>
      </c>
      <c r="C37" s="14">
        <v>45944</v>
      </c>
      <c r="D37" s="166" t="s">
        <v>6</v>
      </c>
      <c r="E37" s="9">
        <v>22753</v>
      </c>
      <c r="F37" s="9" t="s">
        <v>40</v>
      </c>
      <c r="G37" s="9">
        <v>6171</v>
      </c>
      <c r="H37" s="9" t="s">
        <v>27</v>
      </c>
      <c r="I37" s="10">
        <v>4</v>
      </c>
      <c r="J37" s="9" t="s">
        <v>2299</v>
      </c>
      <c r="K37" s="9"/>
      <c r="L37" s="458"/>
      <c r="S37"/>
    </row>
    <row r="38" spans="1:25" s="6" customFormat="1">
      <c r="A38" s="25" t="s">
        <v>4025</v>
      </c>
      <c r="B38" s="14">
        <v>45946</v>
      </c>
      <c r="C38" s="14">
        <v>45944</v>
      </c>
      <c r="D38" s="166" t="s">
        <v>6</v>
      </c>
      <c r="E38" s="9">
        <v>22758</v>
      </c>
      <c r="F38" s="9" t="s">
        <v>4889</v>
      </c>
      <c r="G38" s="9">
        <v>1183</v>
      </c>
      <c r="H38" s="9" t="s">
        <v>2034</v>
      </c>
      <c r="I38" s="10">
        <v>15</v>
      </c>
      <c r="J38" s="9" t="s">
        <v>5038</v>
      </c>
      <c r="K38" s="9"/>
      <c r="L38" s="458"/>
      <c r="S38"/>
    </row>
    <row r="39" spans="1:25" s="6" customFormat="1">
      <c r="A39" s="25" t="s">
        <v>4025</v>
      </c>
      <c r="B39" s="14">
        <v>45960</v>
      </c>
      <c r="C39" s="14">
        <v>45944</v>
      </c>
      <c r="D39" s="166" t="s">
        <v>6</v>
      </c>
      <c r="E39" s="9">
        <v>22759</v>
      </c>
      <c r="F39" s="9" t="s">
        <v>199</v>
      </c>
      <c r="G39" s="9">
        <v>1183</v>
      </c>
      <c r="H39" s="9" t="s">
        <v>2034</v>
      </c>
      <c r="I39" s="10">
        <v>15</v>
      </c>
      <c r="J39" s="9" t="s">
        <v>5038</v>
      </c>
      <c r="K39" s="9"/>
      <c r="L39" s="458"/>
      <c r="S39"/>
    </row>
    <row r="40" spans="1:25" s="6" customFormat="1">
      <c r="A40" s="25" t="s">
        <v>3058</v>
      </c>
      <c r="B40" s="14">
        <v>45945</v>
      </c>
      <c r="C40" s="14">
        <v>45944</v>
      </c>
      <c r="D40" s="166" t="s">
        <v>6</v>
      </c>
      <c r="E40" s="9">
        <v>22760</v>
      </c>
      <c r="F40" s="9" t="s">
        <v>1115</v>
      </c>
      <c r="G40" s="9">
        <v>3675</v>
      </c>
      <c r="H40" s="9" t="s">
        <v>1523</v>
      </c>
      <c r="I40" s="10">
        <v>30</v>
      </c>
      <c r="J40" s="9"/>
      <c r="K40" s="9"/>
      <c r="L40" s="458"/>
      <c r="S40"/>
    </row>
    <row r="41" spans="1:25" s="6" customFormat="1">
      <c r="A41" s="25" t="s">
        <v>3980</v>
      </c>
      <c r="B41" s="14">
        <v>45943</v>
      </c>
      <c r="C41" s="14">
        <v>45944</v>
      </c>
      <c r="D41" s="166" t="s">
        <v>6</v>
      </c>
      <c r="E41" s="9">
        <v>22761</v>
      </c>
      <c r="F41" s="9" t="s">
        <v>1574</v>
      </c>
      <c r="G41" s="9">
        <v>5249</v>
      </c>
      <c r="H41" s="9" t="s">
        <v>2327</v>
      </c>
      <c r="I41" s="10">
        <v>5</v>
      </c>
      <c r="J41" s="9"/>
      <c r="K41" s="9"/>
      <c r="L41" s="458"/>
      <c r="S41"/>
    </row>
    <row r="42" spans="1:25" s="6" customFormat="1">
      <c r="A42" s="25" t="s">
        <v>92</v>
      </c>
      <c r="B42" s="14">
        <v>45933</v>
      </c>
      <c r="C42" s="14">
        <v>45937</v>
      </c>
      <c r="D42" s="166" t="s">
        <v>6</v>
      </c>
      <c r="E42" s="9">
        <v>20238</v>
      </c>
      <c r="F42" s="9" t="s">
        <v>1115</v>
      </c>
      <c r="G42" s="9">
        <v>2854</v>
      </c>
      <c r="H42" s="9" t="s">
        <v>211</v>
      </c>
      <c r="I42" s="10" t="s">
        <v>931</v>
      </c>
      <c r="J42" s="9"/>
      <c r="K42" s="9"/>
      <c r="L42" s="458"/>
      <c r="S42"/>
    </row>
    <row r="43" spans="1:25" s="6" customFormat="1" ht="18.75">
      <c r="A43" s="596" t="s">
        <v>3980</v>
      </c>
      <c r="B43" s="1774">
        <v>45954</v>
      </c>
      <c r="C43" s="597"/>
      <c r="D43" s="2087"/>
      <c r="E43" s="597">
        <v>22804</v>
      </c>
      <c r="F43" s="597" t="s">
        <v>1574</v>
      </c>
      <c r="G43" s="597">
        <v>5249</v>
      </c>
      <c r="H43" s="597" t="s">
        <v>2327</v>
      </c>
      <c r="I43" s="1775">
        <v>5</v>
      </c>
      <c r="J43" s="2283" t="s">
        <v>1214</v>
      </c>
      <c r="K43" s="24"/>
      <c r="L43" s="461"/>
      <c r="S43"/>
    </row>
    <row r="44" spans="1:25" s="6" customFormat="1">
      <c r="A44" s="25" t="s">
        <v>154</v>
      </c>
      <c r="B44" s="14">
        <v>45952</v>
      </c>
      <c r="C44" s="14">
        <v>45952</v>
      </c>
      <c r="D44" s="166" t="s">
        <v>6</v>
      </c>
      <c r="E44" s="9">
        <v>22806</v>
      </c>
      <c r="F44" s="9" t="s">
        <v>1115</v>
      </c>
      <c r="G44" s="9">
        <v>2415</v>
      </c>
      <c r="H44" s="9" t="s">
        <v>43</v>
      </c>
      <c r="I44" s="10">
        <v>50</v>
      </c>
      <c r="J44" s="9"/>
      <c r="K44" s="9"/>
      <c r="L44" s="458"/>
      <c r="S44"/>
    </row>
    <row r="45" spans="1:25" s="6" customFormat="1">
      <c r="A45" s="25" t="s">
        <v>5046</v>
      </c>
      <c r="B45" s="14">
        <v>45951</v>
      </c>
      <c r="C45" s="14">
        <v>45952</v>
      </c>
      <c r="D45" s="166" t="s">
        <v>6</v>
      </c>
      <c r="E45" s="9">
        <v>22816</v>
      </c>
      <c r="F45" s="9" t="s">
        <v>7</v>
      </c>
      <c r="G45" s="9">
        <v>5125</v>
      </c>
      <c r="H45" s="9" t="s">
        <v>38</v>
      </c>
      <c r="I45" s="10">
        <v>10</v>
      </c>
      <c r="J45" s="9"/>
      <c r="K45" s="9"/>
      <c r="L45" s="458"/>
      <c r="S45"/>
    </row>
    <row r="46" spans="1:25" s="6" customFormat="1">
      <c r="A46" s="25" t="s">
        <v>3645</v>
      </c>
      <c r="B46" s="14">
        <v>45952</v>
      </c>
      <c r="C46" s="14">
        <v>45950</v>
      </c>
      <c r="D46" s="166" t="s">
        <v>6</v>
      </c>
      <c r="E46" s="9">
        <v>22824</v>
      </c>
      <c r="F46" s="9" t="s">
        <v>1221</v>
      </c>
      <c r="G46" s="9">
        <v>5014</v>
      </c>
      <c r="H46" s="9" t="s">
        <v>822</v>
      </c>
      <c r="I46" s="10">
        <v>50</v>
      </c>
      <c r="J46" s="9"/>
      <c r="K46" s="9"/>
      <c r="L46" s="458"/>
      <c r="S46"/>
    </row>
    <row r="47" spans="1:25" s="6" customFormat="1">
      <c r="A47" s="25" t="s">
        <v>3717</v>
      </c>
      <c r="B47" s="14">
        <v>45952</v>
      </c>
      <c r="C47" s="14">
        <v>45952</v>
      </c>
      <c r="D47" s="166" t="s">
        <v>6</v>
      </c>
      <c r="E47" s="9">
        <v>22831</v>
      </c>
      <c r="F47" s="9" t="s">
        <v>7</v>
      </c>
      <c r="G47" s="9">
        <v>5125</v>
      </c>
      <c r="H47" s="9" t="s">
        <v>38</v>
      </c>
      <c r="I47" s="10">
        <v>20</v>
      </c>
      <c r="J47" s="9"/>
      <c r="K47" s="9"/>
      <c r="L47" s="458"/>
      <c r="S47"/>
    </row>
    <row r="48" spans="1:25" s="6" customFormat="1">
      <c r="A48" s="25" t="s">
        <v>4538</v>
      </c>
      <c r="B48" s="14">
        <v>45946</v>
      </c>
      <c r="C48" s="14">
        <v>45946</v>
      </c>
      <c r="D48" s="166" t="s">
        <v>6</v>
      </c>
      <c r="E48" s="9">
        <v>22837</v>
      </c>
      <c r="F48" s="9" t="s">
        <v>4751</v>
      </c>
      <c r="G48" s="9">
        <v>5362</v>
      </c>
      <c r="H48" s="9" t="s">
        <v>4220</v>
      </c>
      <c r="I48" s="10">
        <v>5</v>
      </c>
      <c r="J48" s="9"/>
      <c r="K48" s="9"/>
      <c r="L48" s="458"/>
      <c r="S48"/>
    </row>
    <row r="49" spans="1:19" s="6" customFormat="1">
      <c r="A49" s="25" t="s">
        <v>3409</v>
      </c>
      <c r="B49" s="14">
        <v>45960</v>
      </c>
      <c r="C49" s="14">
        <v>45957</v>
      </c>
      <c r="D49" s="166" t="s">
        <v>6</v>
      </c>
      <c r="E49" s="9">
        <v>22874</v>
      </c>
      <c r="F49" s="9" t="s">
        <v>7</v>
      </c>
      <c r="G49" s="9">
        <v>2771</v>
      </c>
      <c r="H49" s="9" t="s">
        <v>357</v>
      </c>
      <c r="I49" s="10">
        <v>20</v>
      </c>
      <c r="J49" s="24"/>
      <c r="K49" s="24"/>
      <c r="L49" s="461"/>
      <c r="S49"/>
    </row>
    <row r="50" spans="1:19" s="6" customFormat="1">
      <c r="A50" s="25" t="s">
        <v>1109</v>
      </c>
      <c r="B50" s="14">
        <v>45960</v>
      </c>
      <c r="C50" s="14">
        <v>45953</v>
      </c>
      <c r="D50" s="166" t="s">
        <v>6</v>
      </c>
      <c r="E50" s="9">
        <v>22878</v>
      </c>
      <c r="F50" s="9" t="s">
        <v>1115</v>
      </c>
      <c r="G50" s="9">
        <v>2029</v>
      </c>
      <c r="H50" s="9" t="s">
        <v>158</v>
      </c>
      <c r="I50" s="10">
        <v>12</v>
      </c>
      <c r="J50" s="9"/>
      <c r="K50" s="9"/>
      <c r="L50" s="458"/>
      <c r="S50"/>
    </row>
    <row r="51" spans="1:19" s="6" customFormat="1">
      <c r="A51" s="25" t="s">
        <v>5053</v>
      </c>
      <c r="B51" s="14">
        <v>45960</v>
      </c>
      <c r="C51" s="14">
        <v>45960</v>
      </c>
      <c r="D51" s="166" t="s">
        <v>6</v>
      </c>
      <c r="E51" s="9">
        <v>22882</v>
      </c>
      <c r="F51" s="9" t="s">
        <v>153</v>
      </c>
      <c r="G51" s="9">
        <v>2061</v>
      </c>
      <c r="H51" s="9" t="s">
        <v>76</v>
      </c>
      <c r="I51" s="10">
        <v>10</v>
      </c>
      <c r="J51" s="9"/>
      <c r="K51" s="9"/>
      <c r="L51" s="458"/>
      <c r="S51"/>
    </row>
    <row r="52" spans="1:19" s="6" customFormat="1">
      <c r="A52" s="25" t="s">
        <v>4810</v>
      </c>
      <c r="B52" s="14">
        <v>45961</v>
      </c>
      <c r="C52" s="14">
        <v>45960</v>
      </c>
      <c r="D52" s="166" t="s">
        <v>6</v>
      </c>
      <c r="E52" s="9">
        <v>22864</v>
      </c>
      <c r="F52" s="9" t="s">
        <v>1115</v>
      </c>
      <c r="G52" s="9">
        <v>6211</v>
      </c>
      <c r="H52" s="9" t="s">
        <v>3976</v>
      </c>
      <c r="I52" s="10">
        <v>20</v>
      </c>
      <c r="J52" s="9"/>
      <c r="K52" s="9"/>
      <c r="L52" s="458"/>
      <c r="S52"/>
    </row>
    <row r="53" spans="1:19" s="6" customFormat="1">
      <c r="A53" s="25" t="s">
        <v>56</v>
      </c>
      <c r="B53" s="14">
        <v>45961</v>
      </c>
      <c r="C53" s="14">
        <v>45961</v>
      </c>
      <c r="D53" s="166" t="s">
        <v>6</v>
      </c>
      <c r="E53" s="9">
        <v>22912</v>
      </c>
      <c r="F53" s="9" t="s">
        <v>1115</v>
      </c>
      <c r="G53" s="9">
        <v>784</v>
      </c>
      <c r="H53" s="9" t="s">
        <v>41</v>
      </c>
      <c r="I53" s="10">
        <v>50</v>
      </c>
      <c r="J53" s="9"/>
      <c r="K53" s="9"/>
      <c r="L53" s="458"/>
      <c r="S53"/>
    </row>
    <row r="54" spans="1:19" s="6" customFormat="1">
      <c r="A54" s="25" t="s">
        <v>2488</v>
      </c>
      <c r="B54" s="14">
        <v>45964</v>
      </c>
      <c r="C54" s="9"/>
      <c r="D54" s="166"/>
      <c r="E54" s="9">
        <v>22933</v>
      </c>
      <c r="F54" s="9" t="s">
        <v>2351</v>
      </c>
      <c r="G54" s="9">
        <v>6227</v>
      </c>
      <c r="H54" s="9" t="s">
        <v>54</v>
      </c>
      <c r="I54" s="10" t="s">
        <v>1114</v>
      </c>
      <c r="J54" s="24"/>
      <c r="K54" s="24"/>
      <c r="L54" s="461"/>
      <c r="S54"/>
    </row>
    <row r="55" spans="1:19" s="6" customFormat="1">
      <c r="A55" s="25" t="s">
        <v>156</v>
      </c>
      <c r="B55" s="14">
        <v>45961</v>
      </c>
      <c r="C55" s="14">
        <v>45961</v>
      </c>
      <c r="D55" s="166" t="s">
        <v>6</v>
      </c>
      <c r="E55" s="9">
        <v>22937</v>
      </c>
      <c r="F55" s="9" t="s">
        <v>1115</v>
      </c>
      <c r="G55" s="9">
        <v>343</v>
      </c>
      <c r="H55" s="9" t="s">
        <v>65</v>
      </c>
      <c r="I55" s="10">
        <v>14</v>
      </c>
      <c r="J55" s="9"/>
      <c r="K55" s="9"/>
      <c r="L55" s="458"/>
      <c r="S55"/>
    </row>
    <row r="56" spans="1:19" s="6" customFormat="1">
      <c r="A56" s="234" t="s">
        <v>168</v>
      </c>
      <c r="B56" s="1885">
        <v>45982</v>
      </c>
      <c r="C56" s="24"/>
      <c r="D56" s="2059"/>
      <c r="E56" s="24">
        <v>23033</v>
      </c>
      <c r="F56" s="24" t="s">
        <v>1115</v>
      </c>
      <c r="G56" s="24">
        <v>1215</v>
      </c>
      <c r="H56" s="24" t="s">
        <v>87</v>
      </c>
      <c r="I56" s="1048">
        <v>8</v>
      </c>
      <c r="J56" s="24"/>
      <c r="K56" s="24"/>
      <c r="L56" s="461"/>
      <c r="S56"/>
    </row>
    <row r="57" spans="1:19" s="6" customFormat="1">
      <c r="A57" s="234"/>
      <c r="B57" s="1885"/>
      <c r="C57" s="24"/>
      <c r="D57" s="2059"/>
      <c r="E57" s="24"/>
      <c r="F57" s="24" t="s">
        <v>1115</v>
      </c>
      <c r="G57" s="24">
        <v>2114</v>
      </c>
      <c r="H57" s="24" t="s">
        <v>59</v>
      </c>
      <c r="I57" s="1048">
        <v>2</v>
      </c>
      <c r="J57" s="24"/>
      <c r="K57" s="24"/>
      <c r="L57" s="461"/>
      <c r="S57"/>
    </row>
    <row r="58" spans="1:19" s="6" customFormat="1">
      <c r="A58" s="234" t="s">
        <v>3821</v>
      </c>
      <c r="B58" s="1885">
        <v>45982</v>
      </c>
      <c r="C58" s="24"/>
      <c r="D58" s="2059"/>
      <c r="E58" s="24">
        <v>23057</v>
      </c>
      <c r="F58" s="24" t="s">
        <v>1115</v>
      </c>
      <c r="G58" s="24">
        <v>4281</v>
      </c>
      <c r="H58" s="24" t="s">
        <v>2247</v>
      </c>
      <c r="I58" s="1048">
        <v>20</v>
      </c>
      <c r="J58" s="24"/>
      <c r="K58" s="24"/>
      <c r="L58" s="461"/>
      <c r="S58"/>
    </row>
    <row r="59" spans="1:19" s="6" customFormat="1">
      <c r="A59" s="234"/>
      <c r="B59" s="1885"/>
      <c r="C59" s="24"/>
      <c r="D59" s="2059"/>
      <c r="E59" s="24"/>
      <c r="F59" s="24" t="s">
        <v>1115</v>
      </c>
      <c r="G59" s="24">
        <v>5202</v>
      </c>
      <c r="H59" s="24" t="s">
        <v>3822</v>
      </c>
      <c r="I59" s="1048">
        <v>20</v>
      </c>
      <c r="J59" s="24"/>
      <c r="K59" s="24"/>
      <c r="L59" s="461"/>
      <c r="S59"/>
    </row>
    <row r="60" spans="1:19" s="6" customFormat="1">
      <c r="A60" s="234" t="s">
        <v>4059</v>
      </c>
      <c r="B60" s="1885">
        <v>45979</v>
      </c>
      <c r="C60" s="24"/>
      <c r="D60" s="2059"/>
      <c r="E60" s="24">
        <v>23040</v>
      </c>
      <c r="F60" s="24" t="s">
        <v>1115</v>
      </c>
      <c r="G60" s="24">
        <v>1098</v>
      </c>
      <c r="H60" s="24" t="s">
        <v>3</v>
      </c>
      <c r="I60" s="1048">
        <v>3</v>
      </c>
      <c r="J60" s="24"/>
      <c r="K60" s="24"/>
      <c r="L60" s="461"/>
      <c r="S60"/>
    </row>
    <row r="61" spans="1:19" s="6" customFormat="1">
      <c r="A61" s="234"/>
      <c r="B61" s="1885"/>
      <c r="C61" s="24"/>
      <c r="D61" s="2059"/>
      <c r="E61" s="24"/>
      <c r="F61" s="24" t="s">
        <v>1221</v>
      </c>
      <c r="G61" s="24">
        <v>4715</v>
      </c>
      <c r="H61" s="24" t="s">
        <v>58</v>
      </c>
      <c r="I61" s="1048" t="s">
        <v>1114</v>
      </c>
      <c r="J61" s="24"/>
      <c r="K61" s="24"/>
      <c r="L61" s="461"/>
      <c r="S61"/>
    </row>
    <row r="62" spans="1:19" s="6" customFormat="1">
      <c r="A62" s="234"/>
      <c r="B62" s="1885"/>
      <c r="C62" s="24"/>
      <c r="D62" s="2059"/>
      <c r="E62" s="24"/>
      <c r="F62" s="24"/>
      <c r="G62" s="24"/>
      <c r="H62" s="24"/>
      <c r="I62" s="1048"/>
      <c r="J62" s="24"/>
      <c r="K62" s="24"/>
      <c r="L62" s="461"/>
      <c r="S62"/>
    </row>
    <row r="63" spans="1:19" s="6" customFormat="1">
      <c r="A63" s="234"/>
      <c r="B63" s="1885"/>
      <c r="C63" s="24"/>
      <c r="D63" s="2059"/>
      <c r="E63" s="24"/>
      <c r="F63" s="24"/>
      <c r="G63" s="24"/>
      <c r="H63" s="24"/>
      <c r="I63" s="1048"/>
      <c r="J63" s="24"/>
      <c r="K63" s="24"/>
      <c r="L63" s="461"/>
      <c r="S63"/>
    </row>
    <row r="64" spans="1:19" s="6" customFormat="1">
      <c r="A64" s="234"/>
      <c r="B64" s="1885"/>
      <c r="C64" s="24"/>
      <c r="D64" s="2059"/>
      <c r="E64" s="24"/>
      <c r="F64" s="24"/>
      <c r="G64" s="24"/>
      <c r="H64" s="24"/>
      <c r="I64" s="1048"/>
      <c r="J64" s="24"/>
      <c r="K64" s="24"/>
      <c r="L64" s="461"/>
      <c r="S64"/>
    </row>
    <row r="65" spans="1:19" s="6" customFormat="1">
      <c r="A65" s="234"/>
      <c r="B65" s="1885"/>
      <c r="C65" s="24"/>
      <c r="D65" s="2059"/>
      <c r="E65" s="24"/>
      <c r="F65" s="24"/>
      <c r="G65" s="24"/>
      <c r="H65" s="24"/>
      <c r="I65" s="1048"/>
      <c r="J65" s="24"/>
      <c r="K65" s="24"/>
      <c r="L65" s="461"/>
      <c r="S65"/>
    </row>
    <row r="66" spans="1:19" s="6" customFormat="1">
      <c r="A66" s="234"/>
      <c r="B66" s="1885"/>
      <c r="C66" s="24"/>
      <c r="D66" s="2059"/>
      <c r="E66" s="24"/>
      <c r="F66" s="24"/>
      <c r="G66" s="24"/>
      <c r="H66" s="24"/>
      <c r="I66" s="1048"/>
      <c r="J66" s="24"/>
      <c r="K66" s="24"/>
      <c r="L66" s="461"/>
      <c r="S66"/>
    </row>
    <row r="67" spans="1:19" s="6" customFormat="1">
      <c r="A67" s="234"/>
      <c r="B67" s="1885"/>
      <c r="C67" s="24"/>
      <c r="D67" s="2059"/>
      <c r="E67" s="24"/>
      <c r="F67" s="24"/>
      <c r="G67" s="24"/>
      <c r="H67" s="24"/>
      <c r="I67" s="1048"/>
      <c r="J67" s="24"/>
      <c r="K67" s="24"/>
      <c r="L67" s="461"/>
      <c r="S67"/>
    </row>
    <row r="68" spans="1:19" s="6" customFormat="1">
      <c r="A68" s="234"/>
      <c r="B68" s="1885"/>
      <c r="C68" s="24"/>
      <c r="D68" s="2059"/>
      <c r="E68" s="24"/>
      <c r="F68" s="24"/>
      <c r="G68" s="24"/>
      <c r="H68" s="24"/>
      <c r="I68" s="1048"/>
      <c r="J68" s="24"/>
      <c r="K68" s="24"/>
      <c r="L68" s="461"/>
      <c r="S68"/>
    </row>
    <row r="69" spans="1:19" s="6" customFormat="1">
      <c r="A69" s="234"/>
      <c r="B69" s="1885"/>
      <c r="C69" s="24"/>
      <c r="D69" s="2059"/>
      <c r="E69" s="24"/>
      <c r="F69" s="24"/>
      <c r="G69" s="24"/>
      <c r="H69" s="24"/>
      <c r="I69" s="1048"/>
      <c r="J69" s="24"/>
      <c r="K69" s="24"/>
      <c r="L69" s="461"/>
      <c r="S69"/>
    </row>
    <row r="70" spans="1:19" s="6" customFormat="1" ht="15">
      <c r="A70" s="2464" t="e">
        <f>SUM(#REF!)</f>
        <v>#REF!</v>
      </c>
      <c r="B70" s="2465"/>
      <c r="C70" s="2465"/>
      <c r="D70" s="2465"/>
      <c r="E70" s="2465"/>
      <c r="F70" s="2465"/>
      <c r="G70" s="2465"/>
      <c r="H70" s="2465"/>
      <c r="I70" s="2465"/>
      <c r="J70" s="2465"/>
      <c r="K70" s="2465"/>
      <c r="L70" s="2466"/>
      <c r="S70"/>
    </row>
    <row r="71" spans="1:19" s="6" customFormat="1" ht="18.75">
      <c r="A71" s="2558" t="s">
        <v>4155</v>
      </c>
      <c r="B71" s="2559"/>
      <c r="C71" s="2559"/>
      <c r="D71" s="2559"/>
      <c r="E71" s="2559"/>
      <c r="F71" s="2559"/>
      <c r="G71" s="2559"/>
      <c r="H71" s="2559"/>
      <c r="I71" s="2559"/>
      <c r="J71" s="2559"/>
      <c r="K71" s="2559"/>
      <c r="L71" s="2560"/>
      <c r="S71"/>
    </row>
    <row r="72" spans="1:19" s="6" customFormat="1">
      <c r="A72" s="25" t="s">
        <v>3128</v>
      </c>
      <c r="B72" s="14">
        <v>45946</v>
      </c>
      <c r="C72" s="14">
        <v>45961</v>
      </c>
      <c r="D72" s="166" t="s">
        <v>6</v>
      </c>
      <c r="E72" s="9">
        <v>22636</v>
      </c>
      <c r="F72" s="9" t="s">
        <v>1221</v>
      </c>
      <c r="G72" s="9">
        <v>5198</v>
      </c>
      <c r="H72" s="9" t="s">
        <v>955</v>
      </c>
      <c r="I72" s="10">
        <v>100</v>
      </c>
      <c r="J72" s="9" t="s">
        <v>5041</v>
      </c>
      <c r="K72" s="9"/>
      <c r="L72" s="458"/>
      <c r="S72"/>
    </row>
    <row r="73" spans="1:19" s="6" customFormat="1">
      <c r="A73" s="25" t="s">
        <v>3295</v>
      </c>
      <c r="B73" s="14">
        <v>45939</v>
      </c>
      <c r="C73" s="14">
        <v>45944</v>
      </c>
      <c r="D73" s="166" t="s">
        <v>6</v>
      </c>
      <c r="E73" s="9">
        <v>22618</v>
      </c>
      <c r="F73" s="9" t="s">
        <v>4535</v>
      </c>
      <c r="G73" s="9">
        <v>5428</v>
      </c>
      <c r="H73" s="9" t="s">
        <v>864</v>
      </c>
      <c r="I73" s="10">
        <v>2</v>
      </c>
      <c r="J73" s="9" t="s">
        <v>5045</v>
      </c>
      <c r="K73" s="9"/>
      <c r="L73" s="458"/>
      <c r="S73"/>
    </row>
    <row r="74" spans="1:19" s="6" customFormat="1">
      <c r="A74" s="25" t="s">
        <v>2374</v>
      </c>
      <c r="B74" s="14">
        <v>45940</v>
      </c>
      <c r="C74" s="14">
        <v>45940</v>
      </c>
      <c r="D74" s="166" t="s">
        <v>6</v>
      </c>
      <c r="E74" s="9">
        <v>22644</v>
      </c>
      <c r="F74" s="9" t="s">
        <v>1221</v>
      </c>
      <c r="G74" s="9">
        <v>4375</v>
      </c>
      <c r="H74" s="9" t="s">
        <v>31</v>
      </c>
      <c r="I74" s="10">
        <v>26</v>
      </c>
      <c r="J74" s="9"/>
      <c r="K74" s="9"/>
      <c r="L74" s="458"/>
      <c r="S74"/>
    </row>
    <row r="75" spans="1:19" s="6" customFormat="1">
      <c r="A75" s="25"/>
      <c r="B75" s="14"/>
      <c r="C75" s="14">
        <v>45945</v>
      </c>
      <c r="D75" s="166" t="s">
        <v>6</v>
      </c>
      <c r="E75" s="9"/>
      <c r="F75" s="9"/>
      <c r="G75" s="9"/>
      <c r="H75" s="9"/>
      <c r="I75" s="10">
        <v>74</v>
      </c>
      <c r="J75" s="9" t="s">
        <v>4578</v>
      </c>
      <c r="K75" s="9"/>
      <c r="L75" s="458"/>
      <c r="S75"/>
    </row>
    <row r="76" spans="1:19" s="6" customFormat="1">
      <c r="A76" s="25" t="s">
        <v>3128</v>
      </c>
      <c r="B76" s="14">
        <v>45945</v>
      </c>
      <c r="C76" s="14">
        <v>45961</v>
      </c>
      <c r="D76" s="166" t="s">
        <v>6</v>
      </c>
      <c r="E76" s="9">
        <v>22277</v>
      </c>
      <c r="F76" s="9" t="s">
        <v>1221</v>
      </c>
      <c r="G76" s="9">
        <v>4746</v>
      </c>
      <c r="H76" s="9" t="s">
        <v>58</v>
      </c>
      <c r="I76" s="10">
        <v>15</v>
      </c>
      <c r="J76" s="9"/>
      <c r="K76" s="9"/>
      <c r="L76" s="458"/>
      <c r="S76"/>
    </row>
    <row r="77" spans="1:19" s="6" customFormat="1">
      <c r="A77" s="25" t="s">
        <v>779</v>
      </c>
      <c r="B77" s="14">
        <v>45933</v>
      </c>
      <c r="C77" s="14">
        <v>45931</v>
      </c>
      <c r="D77" s="166" t="s">
        <v>6</v>
      </c>
      <c r="E77" s="9">
        <v>22503</v>
      </c>
      <c r="F77" s="9" t="s">
        <v>1115</v>
      </c>
      <c r="G77" s="9">
        <v>753</v>
      </c>
      <c r="H77" s="9" t="s">
        <v>47</v>
      </c>
      <c r="I77" s="10" t="s">
        <v>1004</v>
      </c>
      <c r="J77" s="9"/>
      <c r="K77" s="9"/>
      <c r="L77" s="458"/>
      <c r="S77"/>
    </row>
    <row r="78" spans="1:19" s="16" customFormat="1">
      <c r="A78" s="25" t="s">
        <v>4692</v>
      </c>
      <c r="B78" s="14">
        <v>45659</v>
      </c>
      <c r="C78" s="14">
        <v>45931</v>
      </c>
      <c r="D78" s="166" t="s">
        <v>6</v>
      </c>
      <c r="E78" s="9">
        <v>22803</v>
      </c>
      <c r="F78" s="9" t="s">
        <v>1115</v>
      </c>
      <c r="G78" s="9">
        <v>838</v>
      </c>
      <c r="H78" s="9" t="s">
        <v>5</v>
      </c>
      <c r="I78" s="10">
        <v>5</v>
      </c>
      <c r="J78" s="9"/>
      <c r="K78" s="9"/>
      <c r="L78" s="458"/>
      <c r="S78" s="15"/>
    </row>
    <row r="79" spans="1:19" s="16" customFormat="1">
      <c r="A79" s="25" t="s">
        <v>4341</v>
      </c>
      <c r="B79" s="14">
        <v>45933</v>
      </c>
      <c r="C79" s="14">
        <v>45931</v>
      </c>
      <c r="D79" s="166" t="s">
        <v>6</v>
      </c>
      <c r="E79" s="9">
        <v>22708</v>
      </c>
      <c r="F79" s="9" t="s">
        <v>1115</v>
      </c>
      <c r="G79" s="9">
        <v>1677</v>
      </c>
      <c r="H79" s="9" t="s">
        <v>70</v>
      </c>
      <c r="I79" s="10">
        <v>5</v>
      </c>
      <c r="J79" s="9"/>
      <c r="K79" s="9"/>
      <c r="L79" s="458"/>
      <c r="S79" s="15"/>
    </row>
    <row r="80" spans="1:19" s="16" customFormat="1">
      <c r="A80" s="25"/>
      <c r="B80" s="14"/>
      <c r="C80" s="9"/>
      <c r="D80" s="166" t="s">
        <v>6</v>
      </c>
      <c r="E80" s="9"/>
      <c r="F80" s="9" t="s">
        <v>1115</v>
      </c>
      <c r="G80" s="9">
        <v>753</v>
      </c>
      <c r="H80" s="9" t="s">
        <v>47</v>
      </c>
      <c r="I80" s="10" t="s">
        <v>905</v>
      </c>
      <c r="J80" s="9"/>
      <c r="K80" s="9"/>
      <c r="L80" s="458"/>
      <c r="S80" s="15"/>
    </row>
    <row r="81" spans="1:19" s="16" customFormat="1">
      <c r="A81" s="25" t="s">
        <v>3850</v>
      </c>
      <c r="B81" s="14">
        <v>45940</v>
      </c>
      <c r="C81" s="14">
        <v>45937</v>
      </c>
      <c r="D81" s="166" t="s">
        <v>6</v>
      </c>
      <c r="E81" s="9">
        <v>22720</v>
      </c>
      <c r="F81" s="9" t="s">
        <v>153</v>
      </c>
      <c r="G81" s="9">
        <v>3101</v>
      </c>
      <c r="H81" s="9" t="s">
        <v>21</v>
      </c>
      <c r="I81" s="10">
        <v>1</v>
      </c>
      <c r="J81" s="9"/>
      <c r="K81" s="9"/>
      <c r="L81" s="458"/>
      <c r="S81" s="15"/>
    </row>
    <row r="82" spans="1:19" s="16" customFormat="1">
      <c r="A82" s="25"/>
      <c r="B82" s="14"/>
      <c r="C82" s="9"/>
      <c r="D82" s="166" t="s">
        <v>6</v>
      </c>
      <c r="E82" s="9"/>
      <c r="F82" s="9" t="s">
        <v>131</v>
      </c>
      <c r="G82" s="9">
        <v>3727</v>
      </c>
      <c r="H82" s="9" t="s">
        <v>21</v>
      </c>
      <c r="I82" s="10">
        <v>1</v>
      </c>
      <c r="J82" s="9"/>
      <c r="K82" s="9"/>
      <c r="L82" s="458"/>
      <c r="S82" s="15"/>
    </row>
    <row r="83" spans="1:19" s="16" customFormat="1">
      <c r="A83" s="25" t="s">
        <v>107</v>
      </c>
      <c r="B83" s="14">
        <v>45937</v>
      </c>
      <c r="C83" s="14">
        <v>45937</v>
      </c>
      <c r="D83" s="166" t="s">
        <v>6</v>
      </c>
      <c r="E83" s="9">
        <v>22721</v>
      </c>
      <c r="F83" s="9" t="s">
        <v>1115</v>
      </c>
      <c r="G83" s="9">
        <v>1467</v>
      </c>
      <c r="H83" s="9" t="s">
        <v>62</v>
      </c>
      <c r="I83" s="10">
        <v>60</v>
      </c>
      <c r="J83" s="9"/>
      <c r="K83" s="9"/>
      <c r="L83" s="458"/>
      <c r="S83" s="15"/>
    </row>
    <row r="84" spans="1:19" s="16" customFormat="1">
      <c r="A84" s="25" t="s">
        <v>3957</v>
      </c>
      <c r="B84" s="14">
        <v>45940</v>
      </c>
      <c r="C84" s="14">
        <v>45937</v>
      </c>
      <c r="D84" s="166" t="s">
        <v>6</v>
      </c>
      <c r="E84" s="9">
        <v>22726</v>
      </c>
      <c r="F84" s="9" t="s">
        <v>7</v>
      </c>
      <c r="G84" s="9">
        <v>5886</v>
      </c>
      <c r="H84" s="9" t="s">
        <v>382</v>
      </c>
      <c r="I84" s="10">
        <v>5</v>
      </c>
      <c r="J84" s="9"/>
      <c r="K84" s="9"/>
      <c r="L84" s="458"/>
      <c r="S84" s="15"/>
    </row>
    <row r="85" spans="1:19" s="16" customFormat="1">
      <c r="A85" s="25" t="s">
        <v>3474</v>
      </c>
      <c r="B85" s="14">
        <v>45936</v>
      </c>
      <c r="C85" s="14">
        <v>45937</v>
      </c>
      <c r="D85" s="166" t="s">
        <v>6</v>
      </c>
      <c r="E85" s="9">
        <v>22730</v>
      </c>
      <c r="F85" s="9" t="s">
        <v>1115</v>
      </c>
      <c r="G85" s="9">
        <v>4554</v>
      </c>
      <c r="H85" s="9" t="s">
        <v>36</v>
      </c>
      <c r="I85" s="10">
        <v>10</v>
      </c>
      <c r="J85" s="9"/>
      <c r="K85" s="9"/>
      <c r="L85" s="458"/>
      <c r="S85" s="15"/>
    </row>
    <row r="86" spans="1:19" s="16" customFormat="1">
      <c r="A86" s="25" t="s">
        <v>517</v>
      </c>
      <c r="B86" s="14">
        <v>45940</v>
      </c>
      <c r="C86" s="14">
        <v>45944</v>
      </c>
      <c r="D86" s="166" t="s">
        <v>6</v>
      </c>
      <c r="E86" s="9">
        <v>22733</v>
      </c>
      <c r="F86" s="9" t="s">
        <v>1221</v>
      </c>
      <c r="G86" s="9">
        <v>4168</v>
      </c>
      <c r="H86" s="9" t="s">
        <v>16</v>
      </c>
      <c r="I86" s="10">
        <v>30</v>
      </c>
      <c r="J86" s="9"/>
      <c r="K86" s="9"/>
      <c r="L86" s="458"/>
      <c r="S86" s="15"/>
    </row>
    <row r="87" spans="1:19" s="16" customFormat="1">
      <c r="A87" s="25" t="s">
        <v>160</v>
      </c>
      <c r="B87" s="14">
        <v>45937</v>
      </c>
      <c r="C87" s="14">
        <v>45937</v>
      </c>
      <c r="D87" s="166" t="s">
        <v>6</v>
      </c>
      <c r="E87" s="9">
        <v>22739</v>
      </c>
      <c r="F87" s="9" t="s">
        <v>1574</v>
      </c>
      <c r="G87" s="9">
        <v>3016</v>
      </c>
      <c r="H87" s="9" t="s">
        <v>22</v>
      </c>
      <c r="I87" s="10">
        <v>15</v>
      </c>
      <c r="J87" s="9"/>
      <c r="K87" s="9"/>
      <c r="L87" s="458"/>
      <c r="S87" s="15"/>
    </row>
    <row r="88" spans="1:19" s="16" customFormat="1">
      <c r="A88" s="25" t="s">
        <v>1469</v>
      </c>
      <c r="B88" s="14">
        <v>45944</v>
      </c>
      <c r="C88" s="14">
        <v>45944</v>
      </c>
      <c r="D88" s="166" t="s">
        <v>6</v>
      </c>
      <c r="E88" s="9">
        <v>22741</v>
      </c>
      <c r="F88" s="9" t="s">
        <v>7</v>
      </c>
      <c r="G88" s="9">
        <v>1491</v>
      </c>
      <c r="H88" s="9" t="s">
        <v>678</v>
      </c>
      <c r="I88" s="10">
        <v>150</v>
      </c>
      <c r="J88" s="9"/>
      <c r="K88" s="9"/>
      <c r="L88" s="458"/>
      <c r="S88" s="15"/>
    </row>
    <row r="89" spans="1:19" s="16" customFormat="1">
      <c r="A89" s="25" t="s">
        <v>400</v>
      </c>
      <c r="B89" s="14">
        <v>45936</v>
      </c>
      <c r="C89" s="14">
        <v>45937</v>
      </c>
      <c r="D89" s="166" t="s">
        <v>6</v>
      </c>
      <c r="E89" s="9">
        <v>22748</v>
      </c>
      <c r="F89" s="9" t="s">
        <v>1115</v>
      </c>
      <c r="G89" s="9">
        <v>1468</v>
      </c>
      <c r="H89" s="9" t="s">
        <v>21</v>
      </c>
      <c r="I89" s="10">
        <v>28</v>
      </c>
      <c r="J89" s="9"/>
      <c r="K89" s="9"/>
      <c r="L89" s="458"/>
      <c r="S89" s="15"/>
    </row>
    <row r="90" spans="1:19" s="16" customFormat="1">
      <c r="A90" s="25" t="s">
        <v>2955</v>
      </c>
      <c r="B90" s="14">
        <v>45940</v>
      </c>
      <c r="C90" s="14">
        <v>45945</v>
      </c>
      <c r="D90" s="166" t="s">
        <v>6</v>
      </c>
      <c r="E90" s="9">
        <v>22743</v>
      </c>
      <c r="F90" s="9" t="s">
        <v>131</v>
      </c>
      <c r="G90" s="9">
        <v>4100</v>
      </c>
      <c r="H90" s="9" t="s">
        <v>47</v>
      </c>
      <c r="I90" s="10" t="s">
        <v>1187</v>
      </c>
      <c r="J90" s="9"/>
      <c r="K90" s="9"/>
      <c r="L90" s="458"/>
      <c r="S90" s="15"/>
    </row>
    <row r="91" spans="1:19" s="16" customFormat="1">
      <c r="A91" s="25" t="s">
        <v>1190</v>
      </c>
      <c r="B91" s="14">
        <v>45944</v>
      </c>
      <c r="C91" s="14">
        <v>45937</v>
      </c>
      <c r="D91" s="166" t="s">
        <v>6</v>
      </c>
      <c r="E91" s="9">
        <v>22744</v>
      </c>
      <c r="F91" s="9" t="s">
        <v>1115</v>
      </c>
      <c r="G91" s="9">
        <v>838</v>
      </c>
      <c r="H91" s="9" t="s">
        <v>5</v>
      </c>
      <c r="I91" s="10">
        <v>10</v>
      </c>
      <c r="J91" s="9"/>
      <c r="K91" s="9"/>
      <c r="L91" s="458"/>
      <c r="S91" s="15"/>
    </row>
    <row r="92" spans="1:19" s="16" customFormat="1">
      <c r="A92" s="25" t="s">
        <v>1190</v>
      </c>
      <c r="B92" s="14">
        <v>45944</v>
      </c>
      <c r="C92" s="14">
        <v>45937</v>
      </c>
      <c r="D92" s="166" t="s">
        <v>6</v>
      </c>
      <c r="E92" s="9">
        <v>22745</v>
      </c>
      <c r="F92" s="9" t="s">
        <v>1115</v>
      </c>
      <c r="G92" s="9">
        <v>838</v>
      </c>
      <c r="H92" s="9" t="s">
        <v>5</v>
      </c>
      <c r="I92" s="10">
        <v>30</v>
      </c>
      <c r="J92" s="9"/>
      <c r="K92" s="9"/>
      <c r="L92" s="458"/>
      <c r="S92" s="15"/>
    </row>
    <row r="93" spans="1:19" s="16" customFormat="1">
      <c r="A93" s="25" t="s">
        <v>529</v>
      </c>
      <c r="B93" s="14">
        <v>45940</v>
      </c>
      <c r="C93" s="14">
        <v>45944</v>
      </c>
      <c r="D93" s="166" t="s">
        <v>6</v>
      </c>
      <c r="E93" s="9">
        <v>22754</v>
      </c>
      <c r="F93" s="9" t="s">
        <v>1115</v>
      </c>
      <c r="G93" s="9">
        <v>822</v>
      </c>
      <c r="H93" s="9" t="s">
        <v>19</v>
      </c>
      <c r="I93" s="10">
        <v>51</v>
      </c>
      <c r="J93" s="9"/>
      <c r="K93" s="9"/>
      <c r="L93" s="458"/>
      <c r="S93" s="15"/>
    </row>
    <row r="94" spans="1:19" s="16" customFormat="1">
      <c r="A94" s="25" t="s">
        <v>5036</v>
      </c>
      <c r="B94" s="14">
        <v>45944</v>
      </c>
      <c r="C94" s="14">
        <v>45944</v>
      </c>
      <c r="D94" s="166" t="s">
        <v>6</v>
      </c>
      <c r="E94" s="9">
        <v>22752</v>
      </c>
      <c r="F94" s="9" t="s">
        <v>2351</v>
      </c>
      <c r="G94" s="9">
        <v>6169</v>
      </c>
      <c r="H94" s="9" t="s">
        <v>72</v>
      </c>
      <c r="I94" s="10">
        <v>1</v>
      </c>
      <c r="J94" s="9" t="s">
        <v>991</v>
      </c>
      <c r="K94" s="9"/>
      <c r="L94" s="458"/>
      <c r="S94" s="15"/>
    </row>
    <row r="95" spans="1:19" s="16" customFormat="1">
      <c r="A95" s="25"/>
      <c r="B95" s="14"/>
      <c r="C95" s="9"/>
      <c r="D95" s="166" t="s">
        <v>6</v>
      </c>
      <c r="E95" s="9"/>
      <c r="F95" s="9" t="s">
        <v>5037</v>
      </c>
      <c r="G95" s="9">
        <v>6170</v>
      </c>
      <c r="H95" s="9" t="s">
        <v>72</v>
      </c>
      <c r="I95" s="10">
        <v>1</v>
      </c>
      <c r="J95" s="9" t="s">
        <v>991</v>
      </c>
      <c r="K95" s="9"/>
      <c r="L95" s="458"/>
      <c r="S95" s="15"/>
    </row>
    <row r="96" spans="1:19" s="16" customFormat="1">
      <c r="A96" s="25" t="s">
        <v>2374</v>
      </c>
      <c r="B96" s="14">
        <v>45940</v>
      </c>
      <c r="C96" s="14">
        <v>45940</v>
      </c>
      <c r="D96" s="166" t="s">
        <v>6</v>
      </c>
      <c r="E96" s="9">
        <v>22763</v>
      </c>
      <c r="F96" s="9" t="s">
        <v>296</v>
      </c>
      <c r="G96" s="9">
        <v>4358</v>
      </c>
      <c r="H96" s="9" t="s">
        <v>2375</v>
      </c>
      <c r="I96" s="10">
        <v>15</v>
      </c>
      <c r="J96" s="9"/>
      <c r="K96" s="9"/>
      <c r="L96" s="458"/>
      <c r="S96" s="15"/>
    </row>
    <row r="97" spans="1:19" s="16" customFormat="1">
      <c r="A97" s="25"/>
      <c r="B97" s="14"/>
      <c r="C97" s="14">
        <v>45945</v>
      </c>
      <c r="D97" s="166" t="s">
        <v>6</v>
      </c>
      <c r="E97" s="9"/>
      <c r="F97" s="9"/>
      <c r="G97" s="9"/>
      <c r="H97" s="9"/>
      <c r="I97" s="10">
        <v>85</v>
      </c>
      <c r="J97" s="9"/>
      <c r="K97" s="9"/>
      <c r="L97" s="458"/>
      <c r="S97" s="15"/>
    </row>
    <row r="98" spans="1:19" s="16" customFormat="1">
      <c r="A98" s="25" t="s">
        <v>2489</v>
      </c>
      <c r="B98" s="14">
        <v>45945</v>
      </c>
      <c r="C98" s="14">
        <v>45944</v>
      </c>
      <c r="D98" s="166" t="s">
        <v>6</v>
      </c>
      <c r="E98" s="9">
        <v>22767</v>
      </c>
      <c r="F98" s="9" t="s">
        <v>1115</v>
      </c>
      <c r="G98" s="9">
        <v>1126</v>
      </c>
      <c r="H98" s="9" t="s">
        <v>57</v>
      </c>
      <c r="I98" s="10" t="s">
        <v>876</v>
      </c>
      <c r="J98" s="9"/>
      <c r="K98" s="9"/>
      <c r="L98" s="458"/>
      <c r="S98" s="15"/>
    </row>
    <row r="99" spans="1:19" s="16" customFormat="1">
      <c r="A99" s="25" t="s">
        <v>4692</v>
      </c>
      <c r="B99" s="14">
        <v>45947</v>
      </c>
      <c r="C99" s="14">
        <v>45944</v>
      </c>
      <c r="D99" s="166" t="s">
        <v>6</v>
      </c>
      <c r="E99" s="9">
        <v>22776</v>
      </c>
      <c r="F99" s="9" t="s">
        <v>1115</v>
      </c>
      <c r="G99" s="9">
        <v>838</v>
      </c>
      <c r="H99" s="9" t="s">
        <v>5</v>
      </c>
      <c r="I99" s="10">
        <v>10</v>
      </c>
      <c r="J99" s="9"/>
      <c r="K99" s="9"/>
      <c r="L99" s="458"/>
      <c r="S99" s="15"/>
    </row>
    <row r="100" spans="1:19" s="16" customFormat="1">
      <c r="A100" s="25" t="s">
        <v>1997</v>
      </c>
      <c r="B100" s="14">
        <v>45947</v>
      </c>
      <c r="C100" s="14">
        <v>45947</v>
      </c>
      <c r="D100" s="166" t="s">
        <v>6</v>
      </c>
      <c r="E100" s="9">
        <v>22777</v>
      </c>
      <c r="F100" s="9" t="s">
        <v>1221</v>
      </c>
      <c r="G100" s="9">
        <v>4060</v>
      </c>
      <c r="H100" s="9" t="s">
        <v>2012</v>
      </c>
      <c r="I100" s="10" t="s">
        <v>1591</v>
      </c>
      <c r="J100" s="9"/>
      <c r="K100" s="9"/>
      <c r="L100" s="458"/>
      <c r="S100" s="15"/>
    </row>
    <row r="101" spans="1:19" s="16" customFormat="1">
      <c r="A101" s="25" t="s">
        <v>5039</v>
      </c>
      <c r="B101" s="14">
        <v>45947</v>
      </c>
      <c r="C101" s="14">
        <v>45945</v>
      </c>
      <c r="D101" s="166" t="s">
        <v>6</v>
      </c>
      <c r="E101" s="9">
        <v>22779</v>
      </c>
      <c r="F101" s="9" t="s">
        <v>2351</v>
      </c>
      <c r="G101" s="9">
        <v>5683</v>
      </c>
      <c r="H101" s="9" t="s">
        <v>61</v>
      </c>
      <c r="I101" s="10">
        <v>2</v>
      </c>
      <c r="J101" s="9"/>
      <c r="K101" s="9"/>
      <c r="L101" s="458"/>
      <c r="S101" s="15"/>
    </row>
    <row r="102" spans="1:19" s="16" customFormat="1">
      <c r="A102" s="25" t="s">
        <v>5040</v>
      </c>
      <c r="B102" s="14">
        <v>45947</v>
      </c>
      <c r="C102" s="14">
        <v>45944</v>
      </c>
      <c r="D102" s="166" t="s">
        <v>6</v>
      </c>
      <c r="E102" s="9">
        <v>22781</v>
      </c>
      <c r="F102" s="9" t="s">
        <v>7</v>
      </c>
      <c r="G102" s="9">
        <v>4796</v>
      </c>
      <c r="H102" s="9" t="s">
        <v>63</v>
      </c>
      <c r="I102" s="10" t="s">
        <v>1092</v>
      </c>
      <c r="J102" s="9"/>
      <c r="K102" s="9"/>
      <c r="L102" s="458"/>
      <c r="S102" s="15"/>
    </row>
    <row r="103" spans="1:19" s="16" customFormat="1">
      <c r="A103" s="25" t="s">
        <v>2194</v>
      </c>
      <c r="B103" s="14">
        <v>45950</v>
      </c>
      <c r="C103" s="14">
        <v>45944</v>
      </c>
      <c r="D103" s="166" t="s">
        <v>6</v>
      </c>
      <c r="E103" s="9">
        <v>22792</v>
      </c>
      <c r="F103" s="9" t="s">
        <v>1115</v>
      </c>
      <c r="G103" s="9">
        <v>1087</v>
      </c>
      <c r="H103" s="9" t="s">
        <v>46</v>
      </c>
      <c r="I103" s="10">
        <v>50</v>
      </c>
      <c r="J103" s="9"/>
      <c r="K103" s="9"/>
      <c r="L103" s="458"/>
      <c r="S103" s="15"/>
    </row>
    <row r="104" spans="1:19" s="16" customFormat="1">
      <c r="A104" s="25" t="s">
        <v>86</v>
      </c>
      <c r="B104" s="14">
        <v>45950</v>
      </c>
      <c r="C104" s="14">
        <v>45944</v>
      </c>
      <c r="D104" s="166" t="s">
        <v>6</v>
      </c>
      <c r="E104" s="9">
        <v>22793</v>
      </c>
      <c r="F104" s="9" t="s">
        <v>1221</v>
      </c>
      <c r="G104" s="9">
        <v>2244</v>
      </c>
      <c r="H104" s="9" t="s">
        <v>17</v>
      </c>
      <c r="I104" s="10">
        <v>6</v>
      </c>
      <c r="J104" s="9"/>
      <c r="K104" s="9"/>
      <c r="L104" s="458"/>
      <c r="S104" s="15"/>
    </row>
    <row r="105" spans="1:19" s="16" customFormat="1">
      <c r="A105" s="25" t="s">
        <v>3792</v>
      </c>
      <c r="B105" s="14">
        <v>45950</v>
      </c>
      <c r="C105" s="14">
        <v>45944</v>
      </c>
      <c r="D105" s="166" t="s">
        <v>6</v>
      </c>
      <c r="E105" s="9">
        <v>22795</v>
      </c>
      <c r="F105" s="9" t="s">
        <v>1115</v>
      </c>
      <c r="G105" s="9">
        <v>879</v>
      </c>
      <c r="H105" s="9" t="s">
        <v>17</v>
      </c>
      <c r="I105" s="10" t="s">
        <v>1963</v>
      </c>
      <c r="J105" s="9"/>
      <c r="K105" s="9"/>
      <c r="L105" s="458"/>
      <c r="S105" s="15"/>
    </row>
    <row r="106" spans="1:19" s="16" customFormat="1">
      <c r="A106" s="25"/>
      <c r="B106" s="14"/>
      <c r="C106" s="9"/>
      <c r="D106" s="166" t="s">
        <v>6</v>
      </c>
      <c r="E106" s="9"/>
      <c r="F106" s="9" t="s">
        <v>2351</v>
      </c>
      <c r="G106" s="9">
        <v>5081</v>
      </c>
      <c r="H106" s="9" t="s">
        <v>3338</v>
      </c>
      <c r="I106" s="10">
        <v>30</v>
      </c>
      <c r="J106" s="9"/>
      <c r="K106" s="9"/>
      <c r="L106" s="458"/>
      <c r="S106" s="15"/>
    </row>
    <row r="107" spans="1:19" s="16" customFormat="1">
      <c r="A107" s="25"/>
      <c r="B107" s="14"/>
      <c r="C107" s="9"/>
      <c r="D107" s="166" t="s">
        <v>6</v>
      </c>
      <c r="E107" s="9"/>
      <c r="F107" s="9" t="s">
        <v>1115</v>
      </c>
      <c r="G107" s="9">
        <v>951</v>
      </c>
      <c r="H107" s="9" t="s">
        <v>58</v>
      </c>
      <c r="I107" s="10">
        <v>1</v>
      </c>
      <c r="J107" s="9"/>
      <c r="K107" s="9"/>
      <c r="L107" s="458"/>
      <c r="S107" s="15"/>
    </row>
    <row r="108" spans="1:19" s="16" customFormat="1">
      <c r="A108" s="25" t="s">
        <v>1468</v>
      </c>
      <c r="B108" s="14">
        <v>45953</v>
      </c>
      <c r="C108" s="14">
        <v>45946</v>
      </c>
      <c r="D108" s="166" t="s">
        <v>6</v>
      </c>
      <c r="E108" s="9">
        <v>22811</v>
      </c>
      <c r="F108" s="9" t="s">
        <v>1115</v>
      </c>
      <c r="G108" s="9">
        <v>753</v>
      </c>
      <c r="H108" s="9" t="s">
        <v>47</v>
      </c>
      <c r="I108" s="10" t="s">
        <v>900</v>
      </c>
      <c r="J108" s="9"/>
      <c r="K108" s="9"/>
      <c r="L108" s="458"/>
      <c r="S108" s="15"/>
    </row>
    <row r="109" spans="1:19" s="16" customFormat="1">
      <c r="A109" s="25" t="s">
        <v>871</v>
      </c>
      <c r="B109" s="14">
        <v>45953</v>
      </c>
      <c r="C109" s="14">
        <v>45946</v>
      </c>
      <c r="D109" s="166" t="s">
        <v>6</v>
      </c>
      <c r="E109" s="9">
        <v>22813</v>
      </c>
      <c r="F109" s="9" t="s">
        <v>1115</v>
      </c>
      <c r="G109" s="9">
        <v>1387</v>
      </c>
      <c r="H109" s="9" t="s">
        <v>770</v>
      </c>
      <c r="I109" s="10">
        <v>17</v>
      </c>
      <c r="J109" s="9"/>
      <c r="K109" s="9"/>
      <c r="L109" s="458"/>
      <c r="S109" s="15"/>
    </row>
    <row r="110" spans="1:19" s="16" customFormat="1">
      <c r="A110" s="25" t="s">
        <v>132</v>
      </c>
      <c r="B110" s="14">
        <v>45953</v>
      </c>
      <c r="C110" s="14">
        <v>45946</v>
      </c>
      <c r="D110" s="166" t="s">
        <v>6</v>
      </c>
      <c r="E110" s="9">
        <v>22818</v>
      </c>
      <c r="F110" s="9" t="s">
        <v>7</v>
      </c>
      <c r="G110" s="9">
        <v>3758</v>
      </c>
      <c r="H110" s="9" t="s">
        <v>62</v>
      </c>
      <c r="I110" s="10" t="s">
        <v>900</v>
      </c>
      <c r="J110" s="9"/>
      <c r="K110" s="9"/>
      <c r="L110" s="458"/>
      <c r="S110" s="15"/>
    </row>
    <row r="111" spans="1:19" s="16" customFormat="1">
      <c r="A111" s="25" t="s">
        <v>274</v>
      </c>
      <c r="B111" s="14">
        <v>45953</v>
      </c>
      <c r="C111" s="14">
        <v>45946</v>
      </c>
      <c r="D111" s="166" t="s">
        <v>6</v>
      </c>
      <c r="E111" s="9">
        <v>22820</v>
      </c>
      <c r="F111" s="9" t="s">
        <v>7</v>
      </c>
      <c r="G111" s="9">
        <v>1483</v>
      </c>
      <c r="H111" s="9" t="s">
        <v>5</v>
      </c>
      <c r="I111" s="10">
        <v>20</v>
      </c>
      <c r="J111" s="9"/>
      <c r="K111" s="9"/>
      <c r="L111" s="458"/>
      <c r="S111" s="15"/>
    </row>
    <row r="112" spans="1:19" s="16" customFormat="1">
      <c r="A112" s="25" t="s">
        <v>3717</v>
      </c>
      <c r="B112" s="14">
        <v>45952</v>
      </c>
      <c r="C112" s="14">
        <v>45952</v>
      </c>
      <c r="D112" s="166" t="s">
        <v>6</v>
      </c>
      <c r="E112" s="9">
        <v>22831</v>
      </c>
      <c r="F112" s="9" t="s">
        <v>7</v>
      </c>
      <c r="G112" s="9">
        <v>5041</v>
      </c>
      <c r="H112" s="9" t="s">
        <v>17</v>
      </c>
      <c r="I112" s="10">
        <v>20</v>
      </c>
      <c r="J112" s="9"/>
      <c r="K112" s="9"/>
      <c r="L112" s="458"/>
      <c r="S112" s="15"/>
    </row>
    <row r="113" spans="1:19" s="16" customFormat="1">
      <c r="A113" s="25" t="s">
        <v>255</v>
      </c>
      <c r="B113" s="14">
        <v>45953</v>
      </c>
      <c r="C113" s="14">
        <v>45946</v>
      </c>
      <c r="D113" s="166" t="s">
        <v>6</v>
      </c>
      <c r="E113" s="9">
        <v>22832</v>
      </c>
      <c r="F113" s="9" t="s">
        <v>7</v>
      </c>
      <c r="G113" s="9">
        <v>2490</v>
      </c>
      <c r="H113" s="9" t="s">
        <v>85</v>
      </c>
      <c r="I113" s="10" t="s">
        <v>923</v>
      </c>
      <c r="J113" s="9"/>
      <c r="K113" s="9"/>
      <c r="L113" s="458"/>
      <c r="S113" s="15"/>
    </row>
    <row r="114" spans="1:19" s="16" customFormat="1">
      <c r="A114" s="25" t="s">
        <v>1867</v>
      </c>
      <c r="B114" s="14">
        <v>45954</v>
      </c>
      <c r="C114" s="14">
        <v>45946</v>
      </c>
      <c r="D114" s="166" t="s">
        <v>6</v>
      </c>
      <c r="E114" s="9">
        <v>22833</v>
      </c>
      <c r="F114" s="9" t="s">
        <v>1115</v>
      </c>
      <c r="G114" s="9">
        <v>744</v>
      </c>
      <c r="H114" s="9" t="s">
        <v>48</v>
      </c>
      <c r="I114" s="10" t="s">
        <v>849</v>
      </c>
      <c r="J114" s="9"/>
      <c r="K114" s="9"/>
      <c r="L114" s="458"/>
      <c r="S114" s="15"/>
    </row>
    <row r="115" spans="1:19" s="16" customFormat="1">
      <c r="A115" s="25" t="s">
        <v>5047</v>
      </c>
      <c r="B115" s="14">
        <v>45954</v>
      </c>
      <c r="C115" s="14">
        <v>45945</v>
      </c>
      <c r="D115" s="166" t="s">
        <v>6</v>
      </c>
      <c r="E115" s="9">
        <v>22835</v>
      </c>
      <c r="F115" s="9" t="s">
        <v>1574</v>
      </c>
      <c r="G115" s="9">
        <v>2358</v>
      </c>
      <c r="H115" s="9" t="s">
        <v>17</v>
      </c>
      <c r="I115" s="10" t="s">
        <v>840</v>
      </c>
      <c r="J115" s="9"/>
      <c r="K115" s="9"/>
      <c r="L115" s="458"/>
      <c r="S115" s="15"/>
    </row>
    <row r="116" spans="1:19" s="16" customFormat="1">
      <c r="A116" s="25"/>
      <c r="B116" s="14"/>
      <c r="C116" s="9"/>
      <c r="D116" s="166" t="s">
        <v>6</v>
      </c>
      <c r="E116" s="9"/>
      <c r="F116" s="9" t="s">
        <v>1574</v>
      </c>
      <c r="G116" s="9">
        <v>5127</v>
      </c>
      <c r="H116" s="9" t="s">
        <v>17</v>
      </c>
      <c r="I116" s="10" t="s">
        <v>1092</v>
      </c>
      <c r="J116" s="9"/>
      <c r="K116" s="9"/>
      <c r="L116" s="458"/>
      <c r="S116" s="15"/>
    </row>
    <row r="117" spans="1:19" s="16" customFormat="1">
      <c r="A117" s="25" t="s">
        <v>4756</v>
      </c>
      <c r="B117" s="14">
        <v>45960</v>
      </c>
      <c r="C117" s="14">
        <v>45961</v>
      </c>
      <c r="D117" s="166" t="s">
        <v>6</v>
      </c>
      <c r="E117" s="9">
        <v>22841</v>
      </c>
      <c r="F117" s="9" t="s">
        <v>7</v>
      </c>
      <c r="G117" s="9">
        <v>6009</v>
      </c>
      <c r="H117" s="9" t="s">
        <v>31</v>
      </c>
      <c r="I117" s="10">
        <v>66</v>
      </c>
      <c r="J117" s="9" t="s">
        <v>5055</v>
      </c>
      <c r="K117" s="9"/>
      <c r="L117" s="458"/>
      <c r="S117" s="15"/>
    </row>
    <row r="118" spans="1:19" s="16" customFormat="1">
      <c r="A118" s="25"/>
      <c r="B118" s="14"/>
      <c r="C118" s="9"/>
      <c r="D118" s="166" t="s">
        <v>6</v>
      </c>
      <c r="E118" s="9"/>
      <c r="F118" s="9" t="s">
        <v>7</v>
      </c>
      <c r="G118" s="9">
        <v>5768</v>
      </c>
      <c r="H118" s="9" t="s">
        <v>31</v>
      </c>
      <c r="I118" s="10">
        <v>66</v>
      </c>
      <c r="J118" s="9"/>
      <c r="K118" s="9"/>
      <c r="L118" s="458"/>
      <c r="S118" s="15"/>
    </row>
    <row r="119" spans="1:19" s="16" customFormat="1">
      <c r="A119" s="25" t="s">
        <v>485</v>
      </c>
      <c r="B119" s="14">
        <v>45957</v>
      </c>
      <c r="C119" s="14">
        <v>45946</v>
      </c>
      <c r="D119" s="166" t="s">
        <v>6</v>
      </c>
      <c r="E119" s="9">
        <v>22844</v>
      </c>
      <c r="F119" s="9" t="s">
        <v>1115</v>
      </c>
      <c r="G119" s="9">
        <v>2039</v>
      </c>
      <c r="H119" s="9" t="s">
        <v>29</v>
      </c>
      <c r="I119" s="10">
        <v>51</v>
      </c>
      <c r="J119" s="9"/>
      <c r="K119" s="9"/>
      <c r="L119" s="458"/>
      <c r="S119" s="15"/>
    </row>
    <row r="120" spans="1:19" s="16" customFormat="1">
      <c r="A120" s="25" t="s">
        <v>1256</v>
      </c>
      <c r="B120" s="14">
        <v>45958</v>
      </c>
      <c r="C120" s="14">
        <v>45951</v>
      </c>
      <c r="D120" s="166" t="s">
        <v>6</v>
      </c>
      <c r="E120" s="9">
        <v>22850</v>
      </c>
      <c r="F120" s="9" t="s">
        <v>40</v>
      </c>
      <c r="G120" s="9" t="s">
        <v>36</v>
      </c>
      <c r="H120" s="9" t="s">
        <v>36</v>
      </c>
      <c r="I120" s="10">
        <v>5</v>
      </c>
      <c r="J120" s="9"/>
      <c r="K120" s="9"/>
      <c r="L120" s="458"/>
      <c r="S120" s="15"/>
    </row>
    <row r="121" spans="1:19" s="16" customFormat="1">
      <c r="A121" s="25" t="s">
        <v>400</v>
      </c>
      <c r="B121" s="14">
        <v>45952</v>
      </c>
      <c r="C121" s="14">
        <v>45952</v>
      </c>
      <c r="D121" s="166" t="s">
        <v>6</v>
      </c>
      <c r="E121" s="9">
        <v>22854</v>
      </c>
      <c r="F121" s="9" t="s">
        <v>1115</v>
      </c>
      <c r="G121" s="9">
        <v>753</v>
      </c>
      <c r="H121" s="9" t="s">
        <v>47</v>
      </c>
      <c r="I121" s="10">
        <v>50</v>
      </c>
      <c r="J121" s="9"/>
      <c r="K121" s="9"/>
      <c r="L121" s="458"/>
      <c r="S121" s="15"/>
    </row>
    <row r="122" spans="1:19" s="16" customFormat="1">
      <c r="A122" s="25" t="s">
        <v>3108</v>
      </c>
      <c r="B122" s="14">
        <v>45953</v>
      </c>
      <c r="C122" s="14">
        <v>45953</v>
      </c>
      <c r="D122" s="166" t="s">
        <v>6</v>
      </c>
      <c r="E122" s="9">
        <v>22852</v>
      </c>
      <c r="F122" s="9" t="s">
        <v>1115</v>
      </c>
      <c r="G122" s="9">
        <v>4638</v>
      </c>
      <c r="H122" s="9" t="s">
        <v>30</v>
      </c>
      <c r="I122" s="10">
        <v>300</v>
      </c>
      <c r="J122" s="9"/>
      <c r="K122" s="9"/>
      <c r="L122" s="458"/>
      <c r="S122" s="15"/>
    </row>
    <row r="123" spans="1:19" s="16" customFormat="1">
      <c r="A123" s="25" t="s">
        <v>3097</v>
      </c>
      <c r="B123" s="14">
        <v>45957</v>
      </c>
      <c r="C123" s="14">
        <v>45954</v>
      </c>
      <c r="D123" s="166" t="s">
        <v>6</v>
      </c>
      <c r="E123" s="9">
        <v>22853</v>
      </c>
      <c r="F123" s="9" t="s">
        <v>1221</v>
      </c>
      <c r="G123" s="9">
        <v>4401</v>
      </c>
      <c r="H123" s="9" t="s">
        <v>54</v>
      </c>
      <c r="I123" s="10">
        <v>30</v>
      </c>
      <c r="J123" s="9"/>
      <c r="K123" s="9"/>
      <c r="L123" s="458"/>
      <c r="S123" s="15"/>
    </row>
    <row r="124" spans="1:19" s="16" customFormat="1">
      <c r="A124" s="25" t="s">
        <v>1469</v>
      </c>
      <c r="B124" s="14">
        <v>45959</v>
      </c>
      <c r="C124" s="14">
        <v>45953</v>
      </c>
      <c r="D124" s="166" t="s">
        <v>6</v>
      </c>
      <c r="E124" s="9">
        <v>22856</v>
      </c>
      <c r="F124" s="9" t="s">
        <v>7</v>
      </c>
      <c r="G124" s="9">
        <v>1491</v>
      </c>
      <c r="H124" s="9" t="s">
        <v>678</v>
      </c>
      <c r="I124" s="10">
        <v>50</v>
      </c>
      <c r="J124" s="9"/>
      <c r="K124" s="9"/>
      <c r="L124" s="458"/>
      <c r="S124" s="15"/>
    </row>
    <row r="125" spans="1:19" s="16" customFormat="1">
      <c r="A125" s="25"/>
      <c r="B125" s="14"/>
      <c r="C125" s="9"/>
      <c r="D125" s="166" t="s">
        <v>6</v>
      </c>
      <c r="E125" s="9"/>
      <c r="F125" s="9" t="s">
        <v>1115</v>
      </c>
      <c r="G125" s="9">
        <v>4812</v>
      </c>
      <c r="H125" s="9" t="s">
        <v>203</v>
      </c>
      <c r="I125" s="10">
        <v>60</v>
      </c>
      <c r="J125" s="9"/>
      <c r="K125" s="9"/>
      <c r="L125" s="458"/>
      <c r="S125" s="15"/>
    </row>
    <row r="126" spans="1:19" s="16" customFormat="1">
      <c r="A126" s="25" t="s">
        <v>134</v>
      </c>
      <c r="B126" s="14">
        <v>45959</v>
      </c>
      <c r="C126" s="14">
        <v>45957</v>
      </c>
      <c r="D126" s="166" t="s">
        <v>6</v>
      </c>
      <c r="E126" s="9">
        <v>22857</v>
      </c>
      <c r="F126" s="9" t="s">
        <v>1221</v>
      </c>
      <c r="G126" s="9">
        <v>2581</v>
      </c>
      <c r="H126" s="9" t="s">
        <v>21</v>
      </c>
      <c r="I126" s="10">
        <v>3</v>
      </c>
      <c r="J126" s="9"/>
      <c r="K126" s="9"/>
      <c r="L126" s="458"/>
      <c r="S126" s="15"/>
    </row>
    <row r="127" spans="1:19" s="16" customFormat="1">
      <c r="A127" s="25" t="s">
        <v>68</v>
      </c>
      <c r="B127" s="14">
        <v>45959</v>
      </c>
      <c r="C127" s="14">
        <v>45954</v>
      </c>
      <c r="D127" s="166" t="s">
        <v>6</v>
      </c>
      <c r="E127" s="9">
        <v>22862</v>
      </c>
      <c r="F127" s="9" t="s">
        <v>1115</v>
      </c>
      <c r="G127" s="9">
        <v>1960</v>
      </c>
      <c r="H127" s="9" t="s">
        <v>13</v>
      </c>
      <c r="I127" s="10">
        <v>51</v>
      </c>
      <c r="J127" s="9"/>
      <c r="K127" s="9"/>
      <c r="L127" s="458"/>
      <c r="S127" s="15"/>
    </row>
    <row r="128" spans="1:19" s="6" customFormat="1">
      <c r="A128" s="25" t="s">
        <v>3001</v>
      </c>
      <c r="B128" s="14">
        <v>45961</v>
      </c>
      <c r="C128" s="14">
        <v>45961</v>
      </c>
      <c r="D128" s="166" t="s">
        <v>6</v>
      </c>
      <c r="E128" s="9">
        <v>21984</v>
      </c>
      <c r="F128" s="9" t="s">
        <v>297</v>
      </c>
      <c r="G128" s="9">
        <v>5277</v>
      </c>
      <c r="H128" s="9" t="s">
        <v>3338</v>
      </c>
      <c r="I128" s="10">
        <v>510</v>
      </c>
      <c r="J128" s="9"/>
      <c r="K128" s="9"/>
      <c r="L128" s="458" t="s">
        <v>4939</v>
      </c>
      <c r="S128"/>
    </row>
    <row r="129" spans="1:19" s="16" customFormat="1">
      <c r="A129" s="25" t="s">
        <v>3001</v>
      </c>
      <c r="B129" s="14">
        <v>45961</v>
      </c>
      <c r="C129" s="14">
        <v>45961</v>
      </c>
      <c r="D129" s="166" t="s">
        <v>6</v>
      </c>
      <c r="E129" s="9">
        <v>22865</v>
      </c>
      <c r="F129" s="9" t="s">
        <v>1115</v>
      </c>
      <c r="G129" s="9">
        <v>4666</v>
      </c>
      <c r="H129" s="9" t="s">
        <v>2545</v>
      </c>
      <c r="I129" s="10">
        <v>200</v>
      </c>
      <c r="J129" s="9"/>
      <c r="K129" s="9"/>
      <c r="L129" s="458"/>
      <c r="S129" s="15"/>
    </row>
    <row r="130" spans="1:19" s="16" customFormat="1">
      <c r="A130" s="25" t="s">
        <v>3409</v>
      </c>
      <c r="B130" s="14">
        <v>45960</v>
      </c>
      <c r="C130" s="14">
        <v>45957</v>
      </c>
      <c r="D130" s="166" t="s">
        <v>6</v>
      </c>
      <c r="E130" s="9">
        <v>22874</v>
      </c>
      <c r="F130" s="9" t="s">
        <v>7</v>
      </c>
      <c r="G130" s="9">
        <v>3892</v>
      </c>
      <c r="H130" s="9" t="s">
        <v>1776</v>
      </c>
      <c r="I130" s="10">
        <v>25</v>
      </c>
      <c r="J130" s="9"/>
      <c r="K130" s="9"/>
      <c r="L130" s="458"/>
      <c r="S130" s="15"/>
    </row>
    <row r="131" spans="1:19" s="16" customFormat="1">
      <c r="A131" s="25"/>
      <c r="B131" s="14"/>
      <c r="C131" s="9"/>
      <c r="D131" s="166" t="s">
        <v>6</v>
      </c>
      <c r="E131" s="9"/>
      <c r="F131" s="9" t="s">
        <v>7</v>
      </c>
      <c r="G131" s="9">
        <v>5041</v>
      </c>
      <c r="H131" s="9" t="s">
        <v>17</v>
      </c>
      <c r="I131" s="10">
        <v>5</v>
      </c>
      <c r="J131" s="9"/>
      <c r="K131" s="9"/>
      <c r="L131" s="458"/>
      <c r="S131" s="15"/>
    </row>
    <row r="132" spans="1:19" s="16" customFormat="1">
      <c r="A132" s="25" t="s">
        <v>5052</v>
      </c>
      <c r="B132" s="14">
        <v>45960</v>
      </c>
      <c r="C132" s="9"/>
      <c r="D132" s="166" t="s">
        <v>6</v>
      </c>
      <c r="E132" s="9">
        <v>22875</v>
      </c>
      <c r="F132" s="9" t="s">
        <v>1115</v>
      </c>
      <c r="G132" s="9">
        <v>951</v>
      </c>
      <c r="H132" s="9" t="s">
        <v>58</v>
      </c>
      <c r="I132" s="10">
        <v>5</v>
      </c>
      <c r="J132" s="9"/>
      <c r="K132" s="9"/>
      <c r="L132" s="458"/>
      <c r="S132" s="15"/>
    </row>
    <row r="133" spans="1:19" s="16" customFormat="1">
      <c r="A133" s="25" t="s">
        <v>485</v>
      </c>
      <c r="B133" s="14">
        <v>45960</v>
      </c>
      <c r="C133" s="14">
        <v>45959</v>
      </c>
      <c r="D133" s="166" t="s">
        <v>6</v>
      </c>
      <c r="E133" s="9">
        <v>22879</v>
      </c>
      <c r="F133" s="9" t="s">
        <v>2351</v>
      </c>
      <c r="G133" s="9">
        <v>3096</v>
      </c>
      <c r="H133" s="9" t="s">
        <v>47</v>
      </c>
      <c r="I133" s="10">
        <v>30</v>
      </c>
      <c r="J133" s="9"/>
      <c r="K133" s="9"/>
      <c r="L133" s="458"/>
      <c r="S133" s="15"/>
    </row>
    <row r="134" spans="1:19" s="16" customFormat="1">
      <c r="A134" s="25" t="s">
        <v>2211</v>
      </c>
      <c r="B134" s="14">
        <v>45960</v>
      </c>
      <c r="C134" s="14">
        <v>45959</v>
      </c>
      <c r="D134" s="166" t="s">
        <v>6</v>
      </c>
      <c r="E134" s="9">
        <v>22881</v>
      </c>
      <c r="F134" s="9" t="s">
        <v>44</v>
      </c>
      <c r="G134" s="9">
        <v>4029</v>
      </c>
      <c r="H134" s="9" t="s">
        <v>219</v>
      </c>
      <c r="I134" s="10">
        <v>41</v>
      </c>
      <c r="J134" s="9"/>
      <c r="K134" s="9"/>
      <c r="L134" s="458"/>
      <c r="S134" s="15"/>
    </row>
    <row r="135" spans="1:19" s="16" customFormat="1">
      <c r="A135" s="25" t="s">
        <v>4841</v>
      </c>
      <c r="B135" s="14">
        <v>45960</v>
      </c>
      <c r="C135" s="14">
        <v>45960</v>
      </c>
      <c r="D135" s="166" t="s">
        <v>6</v>
      </c>
      <c r="E135" s="9">
        <v>22882</v>
      </c>
      <c r="F135" s="9" t="s">
        <v>44</v>
      </c>
      <c r="G135" s="9">
        <v>3753</v>
      </c>
      <c r="H135" s="9" t="s">
        <v>29</v>
      </c>
      <c r="I135" s="10" t="s">
        <v>840</v>
      </c>
      <c r="J135" s="9"/>
      <c r="K135" s="9"/>
      <c r="L135" s="458"/>
      <c r="S135" s="15"/>
    </row>
    <row r="136" spans="1:19" s="16" customFormat="1">
      <c r="A136" s="25"/>
      <c r="B136" s="14"/>
      <c r="C136" s="9"/>
      <c r="D136" s="166" t="s">
        <v>6</v>
      </c>
      <c r="E136" s="9"/>
      <c r="F136" s="9" t="s">
        <v>1115</v>
      </c>
      <c r="G136" s="9">
        <v>5873</v>
      </c>
      <c r="H136" s="9" t="s">
        <v>3169</v>
      </c>
      <c r="I136" s="10">
        <v>10</v>
      </c>
      <c r="J136" s="9"/>
      <c r="K136" s="9"/>
      <c r="L136" s="458"/>
      <c r="S136" s="15"/>
    </row>
    <row r="137" spans="1:19" s="16" customFormat="1">
      <c r="A137" s="25" t="s">
        <v>4948</v>
      </c>
      <c r="B137" s="14">
        <v>45957</v>
      </c>
      <c r="C137" s="14">
        <v>45954</v>
      </c>
      <c r="D137" s="166" t="s">
        <v>6</v>
      </c>
      <c r="E137" s="9">
        <v>22889</v>
      </c>
      <c r="F137" s="9" t="s">
        <v>7</v>
      </c>
      <c r="G137" s="9">
        <v>5983</v>
      </c>
      <c r="H137" s="9" t="s">
        <v>770</v>
      </c>
      <c r="I137" s="10">
        <v>10</v>
      </c>
      <c r="J137" s="9"/>
      <c r="K137" s="9"/>
      <c r="L137" s="458"/>
      <c r="S137" s="15"/>
    </row>
    <row r="138" spans="1:19" s="16" customFormat="1">
      <c r="A138" s="25"/>
      <c r="B138" s="14"/>
      <c r="C138" s="9"/>
      <c r="D138" s="166" t="s">
        <v>6</v>
      </c>
      <c r="E138" s="9"/>
      <c r="F138" s="9" t="s">
        <v>7</v>
      </c>
      <c r="G138" s="9">
        <v>5982</v>
      </c>
      <c r="H138" s="9" t="s">
        <v>22</v>
      </c>
      <c r="I138" s="10">
        <v>10</v>
      </c>
      <c r="J138" s="9"/>
      <c r="K138" s="9"/>
      <c r="L138" s="458"/>
      <c r="S138" s="15"/>
    </row>
    <row r="139" spans="1:19" s="16" customFormat="1">
      <c r="A139" s="25" t="s">
        <v>2310</v>
      </c>
      <c r="B139" s="14">
        <v>45961</v>
      </c>
      <c r="C139" s="14">
        <v>45959</v>
      </c>
      <c r="D139" s="166" t="s">
        <v>6</v>
      </c>
      <c r="E139" s="9">
        <v>22893</v>
      </c>
      <c r="F139" s="9" t="s">
        <v>2351</v>
      </c>
      <c r="G139" s="9">
        <v>2468</v>
      </c>
      <c r="H139" s="9" t="s">
        <v>63</v>
      </c>
      <c r="I139" s="10">
        <v>3</v>
      </c>
      <c r="J139" s="9"/>
      <c r="K139" s="9"/>
      <c r="L139" s="458"/>
      <c r="S139" s="15"/>
    </row>
    <row r="140" spans="1:19" s="16" customFormat="1">
      <c r="A140" s="25"/>
      <c r="B140" s="14"/>
      <c r="C140" s="9"/>
      <c r="D140" s="166" t="s">
        <v>6</v>
      </c>
      <c r="E140" s="9"/>
      <c r="F140" s="9" t="s">
        <v>2351</v>
      </c>
      <c r="G140" s="9">
        <v>4327</v>
      </c>
      <c r="H140" s="9" t="s">
        <v>30</v>
      </c>
      <c r="I140" s="10">
        <v>1</v>
      </c>
      <c r="J140" s="9"/>
      <c r="K140" s="9"/>
      <c r="L140" s="458"/>
      <c r="S140" s="15"/>
    </row>
    <row r="141" spans="1:19" s="16" customFormat="1">
      <c r="A141" s="25" t="s">
        <v>3957</v>
      </c>
      <c r="B141" s="14">
        <v>45961</v>
      </c>
      <c r="C141" s="14">
        <v>45957</v>
      </c>
      <c r="D141" s="166" t="s">
        <v>6</v>
      </c>
      <c r="E141" s="9">
        <v>22895</v>
      </c>
      <c r="F141" s="9" t="s">
        <v>7</v>
      </c>
      <c r="G141" s="9">
        <v>5886</v>
      </c>
      <c r="H141" s="9" t="s">
        <v>382</v>
      </c>
      <c r="I141" s="10">
        <v>5</v>
      </c>
      <c r="J141" s="9"/>
      <c r="K141" s="9"/>
      <c r="L141" s="458"/>
      <c r="S141" s="15"/>
    </row>
    <row r="142" spans="1:19" s="16" customFormat="1">
      <c r="A142" s="25" t="s">
        <v>1532</v>
      </c>
      <c r="B142" s="14">
        <v>45961</v>
      </c>
      <c r="C142" s="14">
        <v>45957</v>
      </c>
      <c r="D142" s="166" t="s">
        <v>6</v>
      </c>
      <c r="E142" s="9">
        <v>22897</v>
      </c>
      <c r="F142" s="9" t="s">
        <v>1115</v>
      </c>
      <c r="G142" s="9">
        <v>1126</v>
      </c>
      <c r="H142" s="9" t="s">
        <v>57</v>
      </c>
      <c r="I142" s="10" t="s">
        <v>919</v>
      </c>
      <c r="J142" s="9"/>
      <c r="K142" s="9"/>
      <c r="L142" s="458"/>
      <c r="S142" s="15"/>
    </row>
    <row r="143" spans="1:19" s="16" customFormat="1">
      <c r="A143" s="25"/>
      <c r="B143" s="14"/>
      <c r="C143" s="1828"/>
      <c r="D143" s="166" t="s">
        <v>6</v>
      </c>
      <c r="E143" s="9"/>
      <c r="F143" s="9" t="s">
        <v>1115</v>
      </c>
      <c r="G143" s="9">
        <v>753</v>
      </c>
      <c r="H143" s="9" t="s">
        <v>47</v>
      </c>
      <c r="I143" s="10" t="s">
        <v>1666</v>
      </c>
      <c r="J143" s="9"/>
      <c r="K143" s="9"/>
      <c r="L143" s="458"/>
      <c r="S143" s="15"/>
    </row>
    <row r="144" spans="1:19" s="16" customFormat="1">
      <c r="A144" s="25" t="s">
        <v>201</v>
      </c>
      <c r="B144" s="14">
        <v>45961</v>
      </c>
      <c r="C144" s="14">
        <v>45959</v>
      </c>
      <c r="D144" s="166" t="s">
        <v>6</v>
      </c>
      <c r="E144" s="9">
        <v>22900</v>
      </c>
      <c r="F144" s="9" t="s">
        <v>1221</v>
      </c>
      <c r="G144" s="9">
        <v>6210</v>
      </c>
      <c r="H144" s="9" t="s">
        <v>158</v>
      </c>
      <c r="I144" s="10">
        <v>32</v>
      </c>
      <c r="J144" s="9"/>
      <c r="K144" s="9"/>
      <c r="L144" s="458"/>
      <c r="S144" s="15"/>
    </row>
    <row r="145" spans="1:19" s="16" customFormat="1">
      <c r="A145" s="25" t="s">
        <v>365</v>
      </c>
      <c r="B145" s="14">
        <v>45961</v>
      </c>
      <c r="C145" s="14">
        <v>45959</v>
      </c>
      <c r="D145" s="166" t="s">
        <v>6</v>
      </c>
      <c r="E145" s="9">
        <v>22821</v>
      </c>
      <c r="F145" s="9" t="s">
        <v>1115</v>
      </c>
      <c r="G145" s="9">
        <v>838</v>
      </c>
      <c r="H145" s="9" t="s">
        <v>5</v>
      </c>
      <c r="I145" s="10">
        <v>30</v>
      </c>
      <c r="J145" s="9"/>
      <c r="K145" s="9"/>
      <c r="L145" s="458"/>
      <c r="S145" s="15"/>
    </row>
    <row r="146" spans="1:19" s="16" customFormat="1">
      <c r="A146" s="25" t="s">
        <v>5056</v>
      </c>
      <c r="B146" s="14">
        <v>45961</v>
      </c>
      <c r="C146" s="14">
        <v>45957</v>
      </c>
      <c r="D146" s="166" t="s">
        <v>6</v>
      </c>
      <c r="E146" s="9">
        <v>22903</v>
      </c>
      <c r="F146" s="9" t="s">
        <v>1115</v>
      </c>
      <c r="G146" s="9">
        <v>753</v>
      </c>
      <c r="H146" s="9" t="s">
        <v>47</v>
      </c>
      <c r="I146" s="10" t="s">
        <v>882</v>
      </c>
      <c r="J146" s="9"/>
      <c r="K146" s="9"/>
      <c r="L146" s="458"/>
      <c r="S146" s="15"/>
    </row>
    <row r="147" spans="1:19" s="16" customFormat="1">
      <c r="A147" s="25" t="s">
        <v>4447</v>
      </c>
      <c r="B147" s="14">
        <v>45961</v>
      </c>
      <c r="C147" s="14">
        <v>45957</v>
      </c>
      <c r="D147" s="166" t="s">
        <v>6</v>
      </c>
      <c r="E147" s="9">
        <v>22904</v>
      </c>
      <c r="F147" s="9" t="s">
        <v>40</v>
      </c>
      <c r="G147" s="9">
        <v>3710</v>
      </c>
      <c r="H147" s="9" t="s">
        <v>521</v>
      </c>
      <c r="I147" s="10">
        <v>6</v>
      </c>
      <c r="J147" s="9"/>
      <c r="K147" s="9"/>
      <c r="L147" s="458"/>
      <c r="S147" s="15"/>
    </row>
    <row r="148" spans="1:19" s="16" customFormat="1">
      <c r="A148" s="25" t="s">
        <v>3984</v>
      </c>
      <c r="B148" s="14">
        <v>45957</v>
      </c>
      <c r="C148" s="14">
        <v>45954</v>
      </c>
      <c r="D148" s="166" t="s">
        <v>6</v>
      </c>
      <c r="E148" s="9">
        <v>22898</v>
      </c>
      <c r="F148" s="9" t="s">
        <v>1115</v>
      </c>
      <c r="G148" s="9">
        <v>1173</v>
      </c>
      <c r="H148" s="9" t="s">
        <v>33</v>
      </c>
      <c r="I148" s="10">
        <v>6</v>
      </c>
      <c r="J148" s="9"/>
      <c r="K148" s="9"/>
      <c r="L148" s="458"/>
      <c r="S148" s="15"/>
    </row>
    <row r="149" spans="1:19" s="16" customFormat="1">
      <c r="A149" s="25" t="s">
        <v>3838</v>
      </c>
      <c r="B149" s="14">
        <v>45961</v>
      </c>
      <c r="C149" s="14">
        <v>45957</v>
      </c>
      <c r="D149" s="166" t="s">
        <v>6</v>
      </c>
      <c r="E149" s="9">
        <v>22913</v>
      </c>
      <c r="F149" s="9" t="s">
        <v>1115</v>
      </c>
      <c r="G149" s="9">
        <v>1454</v>
      </c>
      <c r="H149" s="9" t="s">
        <v>864</v>
      </c>
      <c r="I149" s="10">
        <v>15</v>
      </c>
      <c r="J149" s="9"/>
      <c r="K149" s="9"/>
      <c r="L149" s="458"/>
      <c r="S149" s="15"/>
    </row>
    <row r="150" spans="1:19" s="16" customFormat="1">
      <c r="A150" s="25" t="s">
        <v>5057</v>
      </c>
      <c r="B150" s="14">
        <v>45961</v>
      </c>
      <c r="C150" s="14">
        <v>45958</v>
      </c>
      <c r="D150" s="166" t="s">
        <v>6</v>
      </c>
      <c r="E150" s="9">
        <v>22915</v>
      </c>
      <c r="F150" s="9" t="s">
        <v>2351</v>
      </c>
      <c r="G150" s="9">
        <v>6220</v>
      </c>
      <c r="H150" s="9" t="s">
        <v>36</v>
      </c>
      <c r="I150" s="10">
        <v>1</v>
      </c>
      <c r="J150" s="9" t="s">
        <v>4794</v>
      </c>
      <c r="K150" s="9"/>
      <c r="L150" s="458"/>
      <c r="S150" s="15"/>
    </row>
    <row r="151" spans="1:19" s="16" customFormat="1">
      <c r="A151" s="25" t="s">
        <v>1627</v>
      </c>
      <c r="B151" s="14">
        <v>45958</v>
      </c>
      <c r="C151" s="14">
        <v>45957</v>
      </c>
      <c r="D151" s="166" t="s">
        <v>6</v>
      </c>
      <c r="E151" s="9">
        <v>22916</v>
      </c>
      <c r="F151" s="9" t="s">
        <v>7</v>
      </c>
      <c r="G151" s="9">
        <v>4795</v>
      </c>
      <c r="H151" s="9" t="s">
        <v>864</v>
      </c>
      <c r="I151" s="10">
        <v>100</v>
      </c>
      <c r="J151" s="9"/>
      <c r="K151" s="9"/>
      <c r="L151" s="458"/>
      <c r="S151" s="15"/>
    </row>
    <row r="152" spans="1:19" s="16" customFormat="1">
      <c r="A152" s="25" t="s">
        <v>151</v>
      </c>
      <c r="B152" s="14">
        <v>45961</v>
      </c>
      <c r="C152" s="14">
        <v>45959</v>
      </c>
      <c r="D152" s="166" t="s">
        <v>6</v>
      </c>
      <c r="E152" s="9">
        <v>22917</v>
      </c>
      <c r="F152" s="9" t="s">
        <v>1115</v>
      </c>
      <c r="G152" s="9">
        <v>2186</v>
      </c>
      <c r="H152" s="9" t="s">
        <v>120</v>
      </c>
      <c r="I152" s="10">
        <v>12</v>
      </c>
      <c r="J152" s="9"/>
      <c r="K152" s="9"/>
      <c r="L152" s="458"/>
      <c r="S152" s="15"/>
    </row>
    <row r="153" spans="1:19" s="16" customFormat="1">
      <c r="A153" s="25" t="s">
        <v>1508</v>
      </c>
      <c r="B153" s="14">
        <v>45960</v>
      </c>
      <c r="C153" s="14">
        <v>45957</v>
      </c>
      <c r="D153" s="166" t="s">
        <v>6</v>
      </c>
      <c r="E153" s="9">
        <v>22926</v>
      </c>
      <c r="F153" s="9" t="s">
        <v>1115</v>
      </c>
      <c r="G153" s="9">
        <v>2739</v>
      </c>
      <c r="H153" s="9" t="s">
        <v>47</v>
      </c>
      <c r="I153" s="10" t="s">
        <v>882</v>
      </c>
      <c r="J153" s="9"/>
      <c r="K153" s="9"/>
      <c r="L153" s="458"/>
      <c r="S153" s="15"/>
    </row>
    <row r="154" spans="1:19" s="16" customFormat="1">
      <c r="A154" s="25" t="s">
        <v>4805</v>
      </c>
      <c r="B154" s="14">
        <v>45961</v>
      </c>
      <c r="C154" s="9"/>
      <c r="D154" s="166" t="s">
        <v>6</v>
      </c>
      <c r="E154" s="9">
        <v>22924</v>
      </c>
      <c r="F154" s="9" t="s">
        <v>1221</v>
      </c>
      <c r="G154" s="9">
        <v>2581</v>
      </c>
      <c r="H154" s="9" t="s">
        <v>21</v>
      </c>
      <c r="I154" s="10">
        <v>5</v>
      </c>
      <c r="J154" s="9"/>
      <c r="K154" s="9"/>
      <c r="L154" s="458"/>
      <c r="S154" s="15"/>
    </row>
    <row r="155" spans="1:19" s="16" customFormat="1">
      <c r="A155" s="25" t="s">
        <v>134</v>
      </c>
      <c r="B155" s="14">
        <v>45961</v>
      </c>
      <c r="C155" s="14">
        <v>45960</v>
      </c>
      <c r="D155" s="166" t="s">
        <v>6</v>
      </c>
      <c r="E155" s="9">
        <v>22931</v>
      </c>
      <c r="F155" s="9" t="s">
        <v>1221</v>
      </c>
      <c r="G155" s="9">
        <v>2581</v>
      </c>
      <c r="H155" s="9" t="s">
        <v>21</v>
      </c>
      <c r="I155" s="10">
        <v>3</v>
      </c>
      <c r="J155" s="9"/>
      <c r="K155" s="9"/>
      <c r="L155" s="458"/>
      <c r="S155" s="15"/>
    </row>
    <row r="156" spans="1:19" s="16" customFormat="1">
      <c r="A156" s="25" t="s">
        <v>2428</v>
      </c>
      <c r="B156" s="14">
        <v>45961</v>
      </c>
      <c r="C156" s="9"/>
      <c r="D156" s="166" t="s">
        <v>6</v>
      </c>
      <c r="E156" s="9">
        <v>22936</v>
      </c>
      <c r="F156" s="9" t="s">
        <v>2351</v>
      </c>
      <c r="G156" s="9">
        <v>4366</v>
      </c>
      <c r="H156" s="9" t="s">
        <v>17</v>
      </c>
      <c r="I156" s="10" t="s">
        <v>1212</v>
      </c>
      <c r="J156" s="24"/>
      <c r="K156" s="24"/>
      <c r="L156" s="461"/>
      <c r="S156" s="15"/>
    </row>
    <row r="157" spans="1:19" s="16" customFormat="1">
      <c r="A157" s="25" t="s">
        <v>2568</v>
      </c>
      <c r="B157" s="14">
        <v>45961</v>
      </c>
      <c r="C157" s="14">
        <v>45961</v>
      </c>
      <c r="D157" s="166" t="s">
        <v>6</v>
      </c>
      <c r="E157" s="9">
        <v>22943</v>
      </c>
      <c r="F157" s="9" t="s">
        <v>2351</v>
      </c>
      <c r="G157" s="9">
        <v>5141</v>
      </c>
      <c r="H157" s="9" t="s">
        <v>22</v>
      </c>
      <c r="I157" s="10">
        <v>70</v>
      </c>
      <c r="J157" s="9"/>
      <c r="K157" s="9"/>
      <c r="L157" s="458"/>
      <c r="S157" s="15"/>
    </row>
    <row r="158" spans="1:19" s="16" customFormat="1">
      <c r="A158" s="25" t="s">
        <v>4193</v>
      </c>
      <c r="B158" s="14">
        <v>45961</v>
      </c>
      <c r="C158" s="14">
        <v>45960</v>
      </c>
      <c r="D158" s="166" t="s">
        <v>6</v>
      </c>
      <c r="E158" s="9">
        <v>22952</v>
      </c>
      <c r="F158" s="9" t="s">
        <v>1115</v>
      </c>
      <c r="G158" s="9">
        <v>1087</v>
      </c>
      <c r="H158" s="9" t="s">
        <v>46</v>
      </c>
      <c r="I158" s="10">
        <v>30</v>
      </c>
      <c r="J158" s="9"/>
      <c r="K158" s="9"/>
      <c r="L158" s="458"/>
      <c r="S158" s="15"/>
    </row>
    <row r="159" spans="1:19" s="16" customFormat="1">
      <c r="A159" s="25"/>
      <c r="B159" s="14"/>
      <c r="C159" s="9"/>
      <c r="D159" s="166" t="s">
        <v>6</v>
      </c>
      <c r="E159" s="9"/>
      <c r="F159" s="9" t="s">
        <v>1115</v>
      </c>
      <c r="G159" s="9">
        <v>2825</v>
      </c>
      <c r="H159" s="9" t="s">
        <v>207</v>
      </c>
      <c r="I159" s="10">
        <v>5</v>
      </c>
      <c r="J159" s="9"/>
      <c r="K159" s="9"/>
      <c r="L159" s="458"/>
      <c r="S159" s="15"/>
    </row>
    <row r="160" spans="1:19" s="16" customFormat="1">
      <c r="A160" s="25" t="s">
        <v>1468</v>
      </c>
      <c r="B160" s="14">
        <v>45961</v>
      </c>
      <c r="C160" s="14">
        <v>45960</v>
      </c>
      <c r="D160" s="166" t="s">
        <v>6</v>
      </c>
      <c r="E160" s="9">
        <v>22945</v>
      </c>
      <c r="F160" s="9" t="s">
        <v>1115</v>
      </c>
      <c r="G160" s="9">
        <v>753</v>
      </c>
      <c r="H160" s="9" t="s">
        <v>47</v>
      </c>
      <c r="I160" s="10">
        <v>12</v>
      </c>
      <c r="J160" s="9"/>
      <c r="K160" s="9"/>
      <c r="L160" s="458"/>
      <c r="S160" s="15"/>
    </row>
    <row r="161" spans="1:25" s="16" customFormat="1">
      <c r="A161" s="54" t="s">
        <v>3108</v>
      </c>
      <c r="B161" s="55">
        <v>45961</v>
      </c>
      <c r="C161" s="56"/>
      <c r="D161" s="839" t="s">
        <v>6</v>
      </c>
      <c r="E161" s="56">
        <v>22954</v>
      </c>
      <c r="F161" s="56" t="s">
        <v>1115</v>
      </c>
      <c r="G161" s="56">
        <v>4638</v>
      </c>
      <c r="H161" s="56" t="s">
        <v>30</v>
      </c>
      <c r="I161" s="57">
        <v>300</v>
      </c>
      <c r="J161" s="9"/>
      <c r="K161" s="9"/>
      <c r="L161" s="458"/>
      <c r="S161" s="15"/>
    </row>
    <row r="162" spans="1:25" s="16" customFormat="1">
      <c r="A162" s="25" t="s">
        <v>68</v>
      </c>
      <c r="B162" s="14">
        <v>45961</v>
      </c>
      <c r="C162" s="14">
        <v>45960</v>
      </c>
      <c r="D162" s="166" t="s">
        <v>6</v>
      </c>
      <c r="E162" s="9">
        <v>22930</v>
      </c>
      <c r="F162" s="9" t="s">
        <v>1115</v>
      </c>
      <c r="G162" s="9">
        <v>6224</v>
      </c>
      <c r="H162" s="9" t="s">
        <v>170</v>
      </c>
      <c r="I162" s="10">
        <v>1</v>
      </c>
      <c r="J162" s="9"/>
      <c r="K162" s="9"/>
      <c r="L162" s="458"/>
      <c r="S162" s="15"/>
    </row>
    <row r="163" spans="1:25" s="16" customFormat="1">
      <c r="A163" s="25" t="s">
        <v>3295</v>
      </c>
      <c r="B163" s="14">
        <v>45961</v>
      </c>
      <c r="C163" s="14">
        <v>45961</v>
      </c>
      <c r="D163" s="166" t="s">
        <v>6</v>
      </c>
      <c r="E163" s="9">
        <v>22938</v>
      </c>
      <c r="F163" s="9" t="s">
        <v>7</v>
      </c>
      <c r="G163" s="9">
        <v>6232</v>
      </c>
      <c r="H163" s="9" t="s">
        <v>22</v>
      </c>
      <c r="I163" s="10">
        <v>6</v>
      </c>
      <c r="J163" s="9"/>
      <c r="K163" s="9"/>
      <c r="L163" s="458"/>
      <c r="S163" s="15"/>
    </row>
    <row r="164" spans="1:25" s="16" customFormat="1">
      <c r="A164" s="25" t="s">
        <v>86</v>
      </c>
      <c r="B164" s="14">
        <v>45965</v>
      </c>
      <c r="C164" s="14">
        <v>45961</v>
      </c>
      <c r="D164" s="166" t="s">
        <v>6</v>
      </c>
      <c r="E164" s="9">
        <v>22958</v>
      </c>
      <c r="F164" s="9" t="s">
        <v>1221</v>
      </c>
      <c r="G164" s="9">
        <v>1712</v>
      </c>
      <c r="H164" s="9" t="s">
        <v>19</v>
      </c>
      <c r="I164" s="10">
        <v>21</v>
      </c>
      <c r="J164" s="9" t="s">
        <v>5060</v>
      </c>
      <c r="K164" s="9"/>
      <c r="L164" s="458"/>
      <c r="S164" s="15"/>
    </row>
    <row r="165" spans="1:25" s="16" customFormat="1">
      <c r="A165" s="25" t="s">
        <v>1303</v>
      </c>
      <c r="B165" s="14">
        <v>45961</v>
      </c>
      <c r="C165" s="14">
        <v>45960</v>
      </c>
      <c r="D165" s="166" t="s">
        <v>6</v>
      </c>
      <c r="E165" s="9">
        <v>22957</v>
      </c>
      <c r="F165" s="9" t="s">
        <v>1221</v>
      </c>
      <c r="G165" s="9">
        <v>3623</v>
      </c>
      <c r="H165" s="9" t="s">
        <v>47</v>
      </c>
      <c r="I165" s="10">
        <v>15</v>
      </c>
      <c r="J165" s="9"/>
      <c r="K165" s="9"/>
      <c r="L165" s="458"/>
      <c r="S165" s="15"/>
    </row>
    <row r="166" spans="1:25" s="16" customFormat="1">
      <c r="A166" s="25" t="s">
        <v>2824</v>
      </c>
      <c r="B166" s="14">
        <v>45961</v>
      </c>
      <c r="C166" s="14">
        <v>45960</v>
      </c>
      <c r="D166" s="166" t="s">
        <v>6</v>
      </c>
      <c r="E166" s="9">
        <v>22956</v>
      </c>
      <c r="F166" s="9" t="s">
        <v>7</v>
      </c>
      <c r="G166" s="9">
        <v>2172</v>
      </c>
      <c r="H166" s="9" t="s">
        <v>16</v>
      </c>
      <c r="I166" s="10">
        <v>10</v>
      </c>
      <c r="J166" s="9"/>
      <c r="K166" s="9"/>
      <c r="L166" s="458"/>
      <c r="S166" s="15"/>
    </row>
    <row r="167" spans="1:25" s="16" customFormat="1">
      <c r="A167" s="596" t="s">
        <v>3313</v>
      </c>
      <c r="B167" s="1774">
        <v>45971</v>
      </c>
      <c r="C167" s="597"/>
      <c r="D167" s="2087"/>
      <c r="E167" s="597">
        <v>22959</v>
      </c>
      <c r="F167" s="597" t="s">
        <v>453</v>
      </c>
      <c r="G167" s="597">
        <v>4917</v>
      </c>
      <c r="H167" s="597" t="s">
        <v>17</v>
      </c>
      <c r="I167" s="1775">
        <v>3</v>
      </c>
      <c r="J167" s="24"/>
      <c r="K167" s="24"/>
      <c r="L167" s="461"/>
      <c r="S167" s="15"/>
    </row>
    <row r="168" spans="1:25" s="16" customFormat="1">
      <c r="A168" s="596"/>
      <c r="B168" s="1774"/>
      <c r="C168" s="597"/>
      <c r="D168" s="2087"/>
      <c r="E168" s="597"/>
      <c r="F168" s="597" t="s">
        <v>473</v>
      </c>
      <c r="G168" s="597">
        <v>2358</v>
      </c>
      <c r="H168" s="597" t="s">
        <v>17</v>
      </c>
      <c r="I168" s="1775">
        <v>5</v>
      </c>
      <c r="J168" s="24"/>
      <c r="K168" s="24"/>
      <c r="L168" s="461"/>
      <c r="S168" s="15"/>
    </row>
    <row r="169" spans="1:25" s="16" customFormat="1">
      <c r="A169" s="596"/>
      <c r="B169" s="1774"/>
      <c r="C169" s="597"/>
      <c r="D169" s="2087"/>
      <c r="E169" s="597"/>
      <c r="F169" s="597" t="s">
        <v>81</v>
      </c>
      <c r="G169" s="597">
        <v>3486</v>
      </c>
      <c r="H169" s="597" t="s">
        <v>17</v>
      </c>
      <c r="I169" s="1775">
        <v>2</v>
      </c>
      <c r="J169" s="24"/>
      <c r="K169" s="24"/>
      <c r="L169" s="461"/>
      <c r="S169" s="15"/>
    </row>
    <row r="170" spans="1:25" s="16" customFormat="1">
      <c r="A170" s="596"/>
      <c r="B170" s="1774"/>
      <c r="C170" s="597"/>
      <c r="D170" s="2087"/>
      <c r="E170" s="597"/>
      <c r="F170" s="597" t="s">
        <v>153</v>
      </c>
      <c r="G170" s="597">
        <v>2987</v>
      </c>
      <c r="H170" s="597" t="s">
        <v>17</v>
      </c>
      <c r="I170" s="1775">
        <v>1</v>
      </c>
      <c r="J170" s="24"/>
      <c r="K170" s="24"/>
      <c r="L170" s="461"/>
      <c r="S170" s="15"/>
    </row>
    <row r="171" spans="1:25">
      <c r="A171" s="25" t="s">
        <v>1532</v>
      </c>
      <c r="B171" s="14">
        <v>45968</v>
      </c>
      <c r="C171" s="9"/>
      <c r="D171" s="166"/>
      <c r="E171" s="9">
        <v>22920</v>
      </c>
      <c r="F171" s="9" t="s">
        <v>1115</v>
      </c>
      <c r="G171" s="9">
        <v>1126</v>
      </c>
      <c r="H171" s="9" t="s">
        <v>57</v>
      </c>
      <c r="I171" s="10">
        <v>12</v>
      </c>
      <c r="J171" s="2280"/>
      <c r="K171" s="2280"/>
      <c r="T171"/>
      <c r="U171"/>
      <c r="V171"/>
      <c r="W171"/>
      <c r="X171"/>
      <c r="Y171"/>
    </row>
    <row r="172" spans="1:25">
      <c r="A172" s="25"/>
      <c r="B172" s="14"/>
      <c r="C172" s="9"/>
      <c r="D172" s="166"/>
      <c r="E172" s="9"/>
      <c r="F172" s="9" t="s">
        <v>1115</v>
      </c>
      <c r="G172" s="9">
        <v>753</v>
      </c>
      <c r="H172" s="9" t="s">
        <v>47</v>
      </c>
      <c r="I172" s="10">
        <v>12</v>
      </c>
      <c r="J172" s="2280"/>
      <c r="K172" s="2280"/>
      <c r="T172"/>
      <c r="U172"/>
      <c r="V172"/>
      <c r="W172"/>
      <c r="X172"/>
      <c r="Y172"/>
    </row>
    <row r="173" spans="1:25">
      <c r="A173" s="2286" t="s">
        <v>779</v>
      </c>
      <c r="B173" s="1769">
        <v>45972</v>
      </c>
      <c r="C173" s="2285"/>
      <c r="D173" s="2287"/>
      <c r="E173" s="2285">
        <v>22968</v>
      </c>
      <c r="F173" s="2285" t="s">
        <v>1115</v>
      </c>
      <c r="G173" s="2285">
        <v>753</v>
      </c>
      <c r="H173" s="2285" t="s">
        <v>47</v>
      </c>
      <c r="I173" s="708" t="s">
        <v>882</v>
      </c>
      <c r="J173" s="2285"/>
      <c r="K173" s="2285"/>
      <c r="T173"/>
      <c r="U173"/>
      <c r="V173"/>
      <c r="W173"/>
      <c r="X173"/>
      <c r="Y173"/>
    </row>
    <row r="174" spans="1:25">
      <c r="A174" s="2286" t="s">
        <v>2814</v>
      </c>
      <c r="B174" s="1769">
        <v>45966</v>
      </c>
      <c r="C174" s="2285"/>
      <c r="D174" s="2287"/>
      <c r="E174" s="2285">
        <v>22972</v>
      </c>
      <c r="F174" s="2285" t="s">
        <v>1221</v>
      </c>
      <c r="G174" s="2285">
        <v>3590</v>
      </c>
      <c r="H174" s="2285" t="s">
        <v>47</v>
      </c>
      <c r="I174" s="708">
        <v>20</v>
      </c>
      <c r="J174" s="2285"/>
      <c r="K174" s="2285"/>
      <c r="T174"/>
      <c r="U174"/>
      <c r="V174"/>
      <c r="W174"/>
      <c r="X174"/>
      <c r="Y174"/>
    </row>
    <row r="175" spans="1:25">
      <c r="A175" s="2286" t="s">
        <v>137</v>
      </c>
      <c r="B175" s="1769">
        <v>45973</v>
      </c>
      <c r="C175" s="2285"/>
      <c r="D175" s="2287"/>
      <c r="E175" s="2285">
        <v>22977</v>
      </c>
      <c r="F175" s="2285" t="s">
        <v>1115</v>
      </c>
      <c r="G175" s="2285">
        <v>3302</v>
      </c>
      <c r="H175" s="2285" t="s">
        <v>15</v>
      </c>
      <c r="I175" s="708">
        <v>420</v>
      </c>
      <c r="J175" s="2285"/>
      <c r="K175" s="2285"/>
      <c r="T175"/>
      <c r="U175"/>
      <c r="V175"/>
      <c r="W175"/>
      <c r="X175"/>
      <c r="Y175"/>
    </row>
    <row r="176" spans="1:25">
      <c r="A176" s="2286" t="s">
        <v>1597</v>
      </c>
      <c r="B176" s="1769">
        <v>45974</v>
      </c>
      <c r="C176" s="2285"/>
      <c r="D176" s="2287"/>
      <c r="E176" s="2285">
        <v>22981</v>
      </c>
      <c r="F176" s="2285" t="s">
        <v>2351</v>
      </c>
      <c r="G176" s="2285">
        <v>3096</v>
      </c>
      <c r="H176" s="2285" t="s">
        <v>47</v>
      </c>
      <c r="I176" s="708">
        <v>5</v>
      </c>
      <c r="J176" s="2285"/>
      <c r="K176" s="2285"/>
      <c r="T176"/>
      <c r="U176"/>
      <c r="V176"/>
      <c r="W176"/>
      <c r="X176"/>
      <c r="Y176"/>
    </row>
    <row r="177" spans="1:25">
      <c r="A177" s="2286" t="s">
        <v>5064</v>
      </c>
      <c r="B177" s="1769">
        <v>45967</v>
      </c>
      <c r="C177" s="2285"/>
      <c r="D177" s="2287"/>
      <c r="E177" s="2285">
        <v>22980</v>
      </c>
      <c r="F177" s="2285" t="s">
        <v>2212</v>
      </c>
      <c r="G177" s="2285">
        <v>4223</v>
      </c>
      <c r="H177" s="2285" t="s">
        <v>96</v>
      </c>
      <c r="I177" s="708">
        <v>9</v>
      </c>
      <c r="J177" s="2285"/>
      <c r="K177" s="2285"/>
      <c r="T177"/>
      <c r="U177"/>
      <c r="V177"/>
      <c r="W177"/>
      <c r="X177"/>
      <c r="Y177"/>
    </row>
    <row r="178" spans="1:25" s="6" customFormat="1">
      <c r="A178" s="596" t="s">
        <v>3001</v>
      </c>
      <c r="B178" s="1774">
        <v>45989</v>
      </c>
      <c r="C178" s="597"/>
      <c r="D178" s="2087"/>
      <c r="E178" s="597">
        <v>21985</v>
      </c>
      <c r="F178" s="597" t="s">
        <v>297</v>
      </c>
      <c r="G178" s="597">
        <v>5277</v>
      </c>
      <c r="H178" s="597" t="s">
        <v>3338</v>
      </c>
      <c r="I178" s="1775">
        <v>510</v>
      </c>
      <c r="J178" s="597" t="s">
        <v>4498</v>
      </c>
      <c r="K178" s="597"/>
      <c r="L178" s="599" t="s">
        <v>4939</v>
      </c>
      <c r="S178"/>
    </row>
    <row r="179" spans="1:25">
      <c r="A179" s="2293" t="s">
        <v>779</v>
      </c>
      <c r="B179" s="1769">
        <v>45980</v>
      </c>
      <c r="C179" s="2285"/>
      <c r="D179" s="2287"/>
      <c r="E179" s="2285">
        <v>23029</v>
      </c>
      <c r="F179" s="2292" t="s">
        <v>1115</v>
      </c>
      <c r="G179" s="2285">
        <v>753</v>
      </c>
      <c r="H179" s="2292" t="s">
        <v>47</v>
      </c>
      <c r="I179" s="708" t="s">
        <v>1004</v>
      </c>
      <c r="J179" s="2285"/>
      <c r="K179" s="2285"/>
      <c r="T179"/>
      <c r="U179"/>
      <c r="V179"/>
      <c r="W179"/>
      <c r="X179"/>
      <c r="Y179"/>
    </row>
    <row r="180" spans="1:25">
      <c r="A180" s="2293" t="s">
        <v>1303</v>
      </c>
      <c r="B180" s="1769">
        <v>45978</v>
      </c>
      <c r="C180" s="2292"/>
      <c r="D180" s="2294"/>
      <c r="E180" s="2292">
        <v>23005</v>
      </c>
      <c r="F180" s="2292" t="s">
        <v>1574</v>
      </c>
      <c r="G180" s="2292">
        <v>3626</v>
      </c>
      <c r="H180" s="2292" t="s">
        <v>1441</v>
      </c>
      <c r="I180" s="708">
        <v>30</v>
      </c>
      <c r="J180" s="2292"/>
      <c r="K180" s="2292"/>
      <c r="T180"/>
      <c r="U180"/>
      <c r="V180"/>
      <c r="W180"/>
      <c r="X180"/>
      <c r="Y180"/>
    </row>
    <row r="181" spans="1:25">
      <c r="A181" s="2293" t="s">
        <v>3043</v>
      </c>
      <c r="B181" s="1769">
        <v>45975</v>
      </c>
      <c r="C181" s="2292"/>
      <c r="D181" s="2294"/>
      <c r="E181" s="2292">
        <v>22847</v>
      </c>
      <c r="F181" s="2292" t="s">
        <v>1574</v>
      </c>
      <c r="G181" s="2292">
        <v>6201</v>
      </c>
      <c r="H181" s="2292" t="s">
        <v>63</v>
      </c>
      <c r="I181" s="708" t="s">
        <v>1070</v>
      </c>
      <c r="J181" s="2292"/>
      <c r="K181" s="2292"/>
      <c r="T181"/>
      <c r="U181"/>
      <c r="V181"/>
      <c r="W181"/>
      <c r="X181"/>
      <c r="Y181"/>
    </row>
    <row r="182" spans="1:25">
      <c r="A182" s="2293" t="s">
        <v>3040</v>
      </c>
      <c r="B182" s="1769">
        <v>45980</v>
      </c>
      <c r="C182" s="2292"/>
      <c r="D182" s="2294"/>
      <c r="E182" s="2292">
        <v>23031</v>
      </c>
      <c r="F182" s="2292" t="s">
        <v>1115</v>
      </c>
      <c r="G182" s="2292">
        <v>869</v>
      </c>
      <c r="H182" s="2292" t="s">
        <v>16</v>
      </c>
      <c r="I182" s="708">
        <v>15</v>
      </c>
      <c r="J182" s="2292"/>
      <c r="K182" s="2292"/>
      <c r="T182"/>
      <c r="U182"/>
      <c r="V182"/>
      <c r="W182"/>
      <c r="X182"/>
      <c r="Y182"/>
    </row>
    <row r="183" spans="1:25">
      <c r="A183" s="2293" t="s">
        <v>168</v>
      </c>
      <c r="B183" s="1769">
        <v>45982</v>
      </c>
      <c r="C183" s="2292"/>
      <c r="D183" s="2294"/>
      <c r="E183" s="2292">
        <v>23033</v>
      </c>
      <c r="F183" s="2292" t="s">
        <v>1115</v>
      </c>
      <c r="G183" s="2292">
        <v>951</v>
      </c>
      <c r="H183" s="2292" t="s">
        <v>58</v>
      </c>
      <c r="I183" s="708">
        <v>1</v>
      </c>
      <c r="J183" s="2292"/>
      <c r="K183" s="2292"/>
      <c r="T183"/>
      <c r="U183"/>
      <c r="V183"/>
      <c r="W183"/>
      <c r="X183"/>
      <c r="Y183"/>
    </row>
    <row r="184" spans="1:25">
      <c r="A184" s="234" t="s">
        <v>3474</v>
      </c>
      <c r="B184" s="1885">
        <v>45979</v>
      </c>
      <c r="C184" s="24"/>
      <c r="D184" s="2059"/>
      <c r="E184" s="24">
        <v>23035</v>
      </c>
      <c r="F184" s="24" t="s">
        <v>1115</v>
      </c>
      <c r="G184" s="24">
        <v>4554</v>
      </c>
      <c r="H184" s="24" t="s">
        <v>36</v>
      </c>
      <c r="I184" s="1048">
        <v>10</v>
      </c>
      <c r="J184" s="2292"/>
      <c r="K184" s="2292"/>
      <c r="T184"/>
      <c r="U184"/>
      <c r="V184"/>
      <c r="W184"/>
      <c r="X184"/>
      <c r="Y184"/>
    </row>
    <row r="185" spans="1:25">
      <c r="A185" s="234" t="s">
        <v>3323</v>
      </c>
      <c r="B185" s="1885">
        <v>45982</v>
      </c>
      <c r="C185" s="24"/>
      <c r="D185" s="2059"/>
      <c r="E185" s="24">
        <v>23039</v>
      </c>
      <c r="F185" s="24" t="s">
        <v>1574</v>
      </c>
      <c r="G185" s="24">
        <v>4830</v>
      </c>
      <c r="H185" s="24" t="s">
        <v>38</v>
      </c>
      <c r="I185" s="1048">
        <v>6</v>
      </c>
      <c r="J185" s="2292"/>
      <c r="K185" s="2292"/>
      <c r="T185"/>
      <c r="U185"/>
      <c r="V185"/>
      <c r="W185"/>
      <c r="X185"/>
      <c r="Y185"/>
    </row>
    <row r="186" spans="1:25">
      <c r="A186" s="234" t="s">
        <v>5065</v>
      </c>
      <c r="B186" s="1885">
        <v>45974</v>
      </c>
      <c r="C186" s="24"/>
      <c r="D186" s="2059"/>
      <c r="E186" s="24">
        <v>23047</v>
      </c>
      <c r="F186" s="24" t="s">
        <v>1115</v>
      </c>
      <c r="G186" s="24">
        <v>616</v>
      </c>
      <c r="H186" s="24" t="s">
        <v>75</v>
      </c>
      <c r="I186" s="1048" t="s">
        <v>849</v>
      </c>
      <c r="J186" s="2292"/>
      <c r="K186" s="2292"/>
      <c r="T186"/>
      <c r="U186"/>
      <c r="V186"/>
      <c r="W186"/>
      <c r="X186"/>
      <c r="Y186"/>
    </row>
    <row r="187" spans="1:25">
      <c r="A187" s="234" t="s">
        <v>5066</v>
      </c>
      <c r="B187" s="1885">
        <v>45982</v>
      </c>
      <c r="C187" s="24"/>
      <c r="D187" s="2059"/>
      <c r="E187" s="24">
        <v>23050</v>
      </c>
      <c r="F187" s="24" t="s">
        <v>7</v>
      </c>
      <c r="G187" s="24">
        <v>1853</v>
      </c>
      <c r="H187" s="24" t="s">
        <v>20</v>
      </c>
      <c r="I187" s="1048">
        <v>5</v>
      </c>
      <c r="J187" s="2292"/>
      <c r="K187" s="2292"/>
      <c r="T187"/>
      <c r="U187"/>
      <c r="V187"/>
      <c r="W187"/>
      <c r="X187"/>
      <c r="Y187"/>
    </row>
    <row r="188" spans="1:25">
      <c r="A188" s="234" t="s">
        <v>86</v>
      </c>
      <c r="B188" s="1885">
        <v>45982</v>
      </c>
      <c r="C188" s="24"/>
      <c r="D188" s="2059"/>
      <c r="E188" s="24">
        <v>23052</v>
      </c>
      <c r="F188" s="24" t="s">
        <v>1221</v>
      </c>
      <c r="G188" s="24">
        <v>1712</v>
      </c>
      <c r="H188" s="24" t="s">
        <v>19</v>
      </c>
      <c r="I188" s="1048">
        <v>15</v>
      </c>
      <c r="J188" s="2292"/>
      <c r="K188" s="2292"/>
      <c r="T188"/>
      <c r="U188"/>
      <c r="V188"/>
      <c r="W188"/>
      <c r="X188"/>
      <c r="Y188"/>
    </row>
    <row r="189" spans="1:25">
      <c r="A189" s="234" t="s">
        <v>3990</v>
      </c>
      <c r="B189" s="1885">
        <v>45982</v>
      </c>
      <c r="C189" s="24"/>
      <c r="D189" s="2059"/>
      <c r="E189" s="24">
        <v>23053</v>
      </c>
      <c r="F189" s="24" t="s">
        <v>1115</v>
      </c>
      <c r="G189" s="24">
        <v>1126</v>
      </c>
      <c r="H189" s="24" t="s">
        <v>57</v>
      </c>
      <c r="I189" s="1048" t="s">
        <v>1187</v>
      </c>
      <c r="J189" s="2292"/>
      <c r="K189" s="2292"/>
      <c r="T189"/>
      <c r="U189"/>
      <c r="V189"/>
      <c r="W189"/>
      <c r="X189"/>
      <c r="Y189"/>
    </row>
    <row r="190" spans="1:25">
      <c r="A190" s="234" t="s">
        <v>5067</v>
      </c>
      <c r="B190" s="1885">
        <v>45982</v>
      </c>
      <c r="C190" s="24"/>
      <c r="D190" s="2059"/>
      <c r="E190" s="24">
        <v>23056</v>
      </c>
      <c r="F190" s="24" t="s">
        <v>1115</v>
      </c>
      <c r="G190" s="24">
        <v>1126</v>
      </c>
      <c r="H190" s="24" t="s">
        <v>57</v>
      </c>
      <c r="I190" s="1048">
        <v>2</v>
      </c>
      <c r="J190" s="2292"/>
      <c r="K190" s="2292"/>
      <c r="T190"/>
      <c r="U190"/>
      <c r="V190"/>
      <c r="W190"/>
      <c r="X190"/>
      <c r="Y190"/>
    </row>
    <row r="191" spans="1:25">
      <c r="A191" s="234" t="s">
        <v>3128</v>
      </c>
      <c r="B191" s="1885">
        <v>45989</v>
      </c>
      <c r="C191" s="24"/>
      <c r="D191" s="2059"/>
      <c r="E191" s="24">
        <v>23058</v>
      </c>
      <c r="F191" s="24" t="s">
        <v>1221</v>
      </c>
      <c r="G191" s="24">
        <v>5198</v>
      </c>
      <c r="H191" s="24" t="s">
        <v>955</v>
      </c>
      <c r="I191" s="1048">
        <v>50</v>
      </c>
      <c r="J191" s="2292"/>
      <c r="K191" s="2292"/>
      <c r="T191"/>
      <c r="U191"/>
      <c r="V191"/>
      <c r="W191"/>
      <c r="X191"/>
      <c r="Y191"/>
    </row>
    <row r="192" spans="1:25">
      <c r="A192" s="2293"/>
      <c r="B192" s="1769"/>
      <c r="C192" s="2292"/>
      <c r="D192" s="2294"/>
      <c r="E192" s="2292"/>
      <c r="F192" s="2292"/>
      <c r="G192" s="2292"/>
      <c r="H192" s="2292"/>
      <c r="I192" s="708"/>
      <c r="J192" s="2292"/>
      <c r="K192" s="2292"/>
      <c r="T192"/>
      <c r="U192"/>
      <c r="V192"/>
      <c r="W192"/>
      <c r="X192"/>
      <c r="Y192"/>
    </row>
    <row r="193" spans="1:25">
      <c r="A193" s="2293"/>
      <c r="B193" s="1769"/>
      <c r="C193" s="2292"/>
      <c r="D193" s="2294"/>
      <c r="E193" s="2292"/>
      <c r="F193" s="2292"/>
      <c r="G193" s="2292"/>
      <c r="H193" s="2292"/>
      <c r="I193" s="708"/>
      <c r="J193" s="2292"/>
      <c r="K193" s="2292"/>
      <c r="T193"/>
      <c r="U193"/>
      <c r="V193"/>
      <c r="W193"/>
      <c r="X193"/>
      <c r="Y193"/>
    </row>
    <row r="194" spans="1:25">
      <c r="A194" s="2286"/>
      <c r="B194" s="1769"/>
      <c r="C194" s="2285"/>
      <c r="D194" s="2287"/>
      <c r="E194" s="2285"/>
      <c r="F194" s="2285"/>
      <c r="G194" s="2285"/>
      <c r="H194" s="2285"/>
      <c r="I194" s="708"/>
      <c r="J194" s="2285"/>
      <c r="K194" s="2285"/>
      <c r="T194"/>
      <c r="U194"/>
      <c r="V194"/>
      <c r="W194"/>
      <c r="X194"/>
      <c r="Y194"/>
    </row>
    <row r="195" spans="1:25" s="6" customFormat="1">
      <c r="A195" s="235"/>
      <c r="B195" s="1841"/>
      <c r="C195" s="1841"/>
      <c r="D195" s="2060"/>
      <c r="E195" s="1829"/>
      <c r="F195" s="2284"/>
      <c r="G195" s="24"/>
      <c r="H195" s="2060"/>
      <c r="I195" s="1829"/>
      <c r="J195" s="2044"/>
      <c r="K195" s="2044"/>
      <c r="L195" s="2044"/>
      <c r="M195" s="2040">
        <v>100</v>
      </c>
      <c r="N195" s="2044" t="s">
        <v>3486</v>
      </c>
      <c r="S195"/>
    </row>
    <row r="196" spans="1:25" s="6" customFormat="1">
      <c r="A196" s="1533"/>
      <c r="B196" s="1717"/>
      <c r="C196" s="1718"/>
      <c r="D196" s="2063"/>
      <c r="E196" s="1719"/>
      <c r="F196" s="1534"/>
      <c r="G196" s="1720"/>
      <c r="H196" s="1721"/>
      <c r="I196" s="1719"/>
      <c r="J196" s="1721"/>
      <c r="K196" s="1721"/>
      <c r="L196" s="1803" t="e">
        <f>SUM(#REF!)</f>
        <v>#REF!</v>
      </c>
      <c r="S196"/>
    </row>
    <row r="197" spans="1:25" s="6" customFormat="1">
      <c r="A197" s="37"/>
      <c r="B197"/>
      <c r="C197"/>
      <c r="D197" s="169"/>
      <c r="E197"/>
      <c r="F197"/>
      <c r="G197"/>
      <c r="H197"/>
      <c r="I197" s="484"/>
      <c r="J197"/>
      <c r="K197"/>
      <c r="L197" s="587"/>
      <c r="S197"/>
    </row>
    <row r="198" spans="1:25" s="6" customFormat="1">
      <c r="A198" s="2543" t="s">
        <v>3666</v>
      </c>
      <c r="B198" s="2544"/>
      <c r="C198" s="2544"/>
      <c r="D198" s="2544"/>
      <c r="E198" s="2544"/>
      <c r="F198" s="2544"/>
      <c r="G198" s="2544"/>
      <c r="H198" s="2544"/>
      <c r="I198" s="2544"/>
      <c r="J198" s="2544"/>
      <c r="K198" s="2544"/>
      <c r="L198" s="2545"/>
      <c r="S198"/>
    </row>
    <row r="199" spans="1:25">
      <c r="A199" s="2275" t="s">
        <v>92</v>
      </c>
      <c r="B199" s="1769">
        <v>45666</v>
      </c>
      <c r="C199" s="2274"/>
      <c r="D199" s="2276"/>
      <c r="E199" s="2274">
        <v>22714</v>
      </c>
      <c r="F199" s="2274" t="s">
        <v>1115</v>
      </c>
      <c r="G199" s="2274">
        <v>2253</v>
      </c>
      <c r="H199" s="2274" t="s">
        <v>930</v>
      </c>
      <c r="I199" s="708">
        <v>6</v>
      </c>
      <c r="J199" s="2274"/>
      <c r="K199" s="2274"/>
      <c r="T199"/>
      <c r="U199"/>
      <c r="V199"/>
      <c r="W199"/>
      <c r="X199"/>
      <c r="Y199"/>
    </row>
    <row r="200" spans="1:25">
      <c r="A200" s="2275"/>
      <c r="B200" s="2274"/>
      <c r="C200" s="2274"/>
      <c r="D200" s="2276"/>
      <c r="E200" s="2274"/>
      <c r="F200" s="2274" t="s">
        <v>1115</v>
      </c>
      <c r="G200" s="2274">
        <v>2854</v>
      </c>
      <c r="H200" s="2274" t="s">
        <v>211</v>
      </c>
      <c r="I200" s="708" t="s">
        <v>931</v>
      </c>
      <c r="J200" s="2274"/>
      <c r="K200" s="2274"/>
      <c r="T200"/>
      <c r="U200"/>
      <c r="V200"/>
      <c r="W200"/>
      <c r="X200"/>
      <c r="Y200"/>
    </row>
    <row r="201" spans="1:25">
      <c r="A201" s="2281" t="s">
        <v>1532</v>
      </c>
      <c r="B201" s="1769">
        <v>45996</v>
      </c>
      <c r="C201" s="2274"/>
      <c r="D201" s="2276"/>
      <c r="E201" s="2274">
        <v>22921</v>
      </c>
      <c r="F201" s="2280" t="s">
        <v>1115</v>
      </c>
      <c r="G201" s="2274">
        <v>1126</v>
      </c>
      <c r="H201" s="2280" t="s">
        <v>57</v>
      </c>
      <c r="I201" s="708">
        <v>12</v>
      </c>
      <c r="J201" s="2274"/>
      <c r="K201" s="2274"/>
      <c r="T201"/>
      <c r="U201"/>
      <c r="V201"/>
      <c r="W201"/>
      <c r="X201"/>
      <c r="Y201"/>
    </row>
    <row r="202" spans="1:25">
      <c r="A202" s="2275"/>
      <c r="B202" s="2274"/>
      <c r="C202" s="2274"/>
      <c r="D202" s="2276"/>
      <c r="E202" s="2274"/>
      <c r="F202" s="2280" t="s">
        <v>1115</v>
      </c>
      <c r="G202" s="2274">
        <v>753</v>
      </c>
      <c r="H202" s="2280" t="s">
        <v>47</v>
      </c>
      <c r="I202" s="708">
        <v>12</v>
      </c>
      <c r="J202" s="2274"/>
      <c r="K202" s="2274"/>
      <c r="T202"/>
      <c r="U202"/>
      <c r="V202"/>
      <c r="W202"/>
      <c r="X202"/>
      <c r="Y202"/>
    </row>
    <row r="203" spans="1:25" s="6" customFormat="1">
      <c r="A203" s="2293" t="s">
        <v>3128</v>
      </c>
      <c r="B203" s="1769">
        <v>45672</v>
      </c>
      <c r="C203" s="2292"/>
      <c r="D203" s="2294"/>
      <c r="E203" s="2292">
        <v>23059</v>
      </c>
      <c r="F203" s="2292" t="s">
        <v>1221</v>
      </c>
      <c r="G203" s="2292">
        <v>5198</v>
      </c>
      <c r="H203" s="2292" t="s">
        <v>955</v>
      </c>
      <c r="I203" s="708">
        <v>50</v>
      </c>
      <c r="J203" s="2292"/>
      <c r="K203" s="2292"/>
      <c r="L203" s="528"/>
      <c r="S203"/>
    </row>
    <row r="204" spans="1:25" s="6" customFormat="1">
      <c r="A204" s="37"/>
      <c r="B204"/>
      <c r="C204"/>
      <c r="D204" s="169"/>
      <c r="E204"/>
      <c r="F204"/>
      <c r="G204"/>
      <c r="H204"/>
      <c r="I204" s="484"/>
      <c r="J204"/>
      <c r="K204"/>
      <c r="L204" s="587"/>
      <c r="S204"/>
    </row>
    <row r="205" spans="1:25" s="6" customFormat="1">
      <c r="A205" s="37"/>
      <c r="B205"/>
      <c r="C205"/>
      <c r="D205" s="169"/>
      <c r="E205"/>
      <c r="F205"/>
      <c r="G205"/>
      <c r="H205"/>
      <c r="I205" s="484"/>
      <c r="J205"/>
      <c r="K205"/>
      <c r="L205" s="587"/>
      <c r="S205"/>
    </row>
    <row r="206" spans="1:25" s="6" customFormat="1">
      <c r="A206" s="37"/>
      <c r="B206"/>
      <c r="C206"/>
      <c r="D206" s="169"/>
      <c r="E206"/>
      <c r="F206"/>
      <c r="G206"/>
      <c r="H206"/>
      <c r="I206" s="484"/>
      <c r="J206"/>
      <c r="K206"/>
      <c r="L206" s="587"/>
      <c r="S206"/>
    </row>
    <row r="207" spans="1:25" s="6" customFormat="1">
      <c r="A207" s="37"/>
      <c r="B207"/>
      <c r="C207"/>
      <c r="D207" s="169"/>
      <c r="E207"/>
      <c r="F207"/>
      <c r="G207"/>
      <c r="H207"/>
      <c r="I207" s="484"/>
      <c r="J207"/>
      <c r="K207"/>
      <c r="L207" s="587"/>
      <c r="S207"/>
    </row>
    <row r="208" spans="1:25" s="6" customFormat="1">
      <c r="A208" s="37"/>
      <c r="B208"/>
      <c r="C208"/>
      <c r="D208" s="169"/>
      <c r="E208"/>
      <c r="F208"/>
      <c r="G208"/>
      <c r="H208"/>
      <c r="I208" s="484"/>
      <c r="J208"/>
      <c r="K208"/>
      <c r="L208" s="587"/>
      <c r="S208"/>
    </row>
    <row r="209" spans="1:19" s="6" customFormat="1">
      <c r="A209" s="37"/>
      <c r="B209"/>
      <c r="C209"/>
      <c r="D209" s="169"/>
      <c r="E209"/>
      <c r="F209"/>
      <c r="G209"/>
      <c r="H209"/>
      <c r="I209" s="484"/>
      <c r="J209"/>
      <c r="K209"/>
      <c r="L209" s="587"/>
      <c r="S209"/>
    </row>
    <row r="210" spans="1:19" s="6" customFormat="1">
      <c r="A210" s="37"/>
      <c r="B210"/>
      <c r="C210"/>
      <c r="D210" s="169"/>
      <c r="E210"/>
      <c r="F210"/>
      <c r="G210"/>
      <c r="H210"/>
      <c r="I210" s="484"/>
      <c r="J210"/>
      <c r="K210"/>
      <c r="L210" s="587"/>
      <c r="S210"/>
    </row>
    <row r="211" spans="1:19" s="6" customFormat="1">
      <c r="A211" s="37"/>
      <c r="B211"/>
      <c r="C211"/>
      <c r="D211" s="169"/>
      <c r="E211"/>
      <c r="F211"/>
      <c r="G211"/>
      <c r="H211"/>
      <c r="I211" s="484"/>
      <c r="J211"/>
      <c r="K211"/>
      <c r="L211" s="587"/>
      <c r="S211"/>
    </row>
    <row r="212" spans="1:19" s="6" customFormat="1">
      <c r="A212" s="37"/>
      <c r="B212"/>
      <c r="C212"/>
      <c r="D212" s="169"/>
      <c r="E212"/>
      <c r="F212"/>
      <c r="G212"/>
      <c r="H212"/>
      <c r="I212" s="484"/>
      <c r="J212"/>
      <c r="K212"/>
      <c r="L212" s="587"/>
      <c r="S212"/>
    </row>
    <row r="213" spans="1:19" s="6" customFormat="1">
      <c r="A213" s="37"/>
      <c r="B213"/>
      <c r="C213"/>
      <c r="D213" s="169"/>
      <c r="E213"/>
      <c r="F213"/>
      <c r="G213"/>
      <c r="H213"/>
      <c r="I213" s="484"/>
      <c r="J213"/>
      <c r="K213"/>
      <c r="L213" s="587"/>
      <c r="S213"/>
    </row>
    <row r="214" spans="1:19" s="6" customFormat="1">
      <c r="A214" s="37"/>
      <c r="B214"/>
      <c r="C214"/>
      <c r="D214" s="169"/>
      <c r="E214"/>
      <c r="F214"/>
      <c r="G214"/>
      <c r="H214"/>
      <c r="I214" s="484"/>
      <c r="J214"/>
      <c r="K214"/>
      <c r="L214" s="587"/>
      <c r="S214"/>
    </row>
    <row r="215" spans="1:19" s="6" customFormat="1">
      <c r="A215" s="37"/>
      <c r="B215"/>
      <c r="C215"/>
      <c r="D215" s="169"/>
      <c r="E215"/>
      <c r="F215"/>
      <c r="G215"/>
      <c r="H215"/>
      <c r="I215" s="484"/>
      <c r="J215"/>
      <c r="K215"/>
      <c r="L215" s="587"/>
      <c r="S215"/>
    </row>
    <row r="216" spans="1:19" s="6" customFormat="1">
      <c r="A216" s="37"/>
      <c r="B216"/>
      <c r="C216"/>
      <c r="D216" s="169"/>
      <c r="E216"/>
      <c r="F216"/>
      <c r="G216"/>
      <c r="H216"/>
      <c r="I216" s="484"/>
      <c r="J216"/>
      <c r="K216"/>
      <c r="L216" s="587"/>
      <c r="S216"/>
    </row>
    <row r="217" spans="1:19" s="6" customFormat="1">
      <c r="A217" s="37"/>
      <c r="B217"/>
      <c r="C217"/>
      <c r="D217" s="169"/>
      <c r="E217"/>
      <c r="F217"/>
      <c r="G217"/>
      <c r="H217"/>
      <c r="I217" s="484"/>
      <c r="J217"/>
      <c r="K217"/>
      <c r="L217" s="587"/>
      <c r="S217"/>
    </row>
    <row r="218" spans="1:19" s="6" customFormat="1">
      <c r="A218" s="37"/>
      <c r="B218"/>
      <c r="C218"/>
      <c r="D218" s="169"/>
      <c r="E218"/>
      <c r="F218"/>
      <c r="G218"/>
      <c r="H218"/>
      <c r="I218" s="484"/>
      <c r="J218"/>
      <c r="K218"/>
      <c r="L218" s="587"/>
      <c r="S218"/>
    </row>
    <row r="219" spans="1:19" s="6" customFormat="1">
      <c r="A219" s="37"/>
      <c r="B219"/>
      <c r="C219"/>
      <c r="D219" s="169"/>
      <c r="E219"/>
      <c r="F219"/>
      <c r="G219"/>
      <c r="H219"/>
      <c r="I219" s="484"/>
      <c r="J219"/>
      <c r="K219"/>
      <c r="L219" s="587"/>
      <c r="S219"/>
    </row>
    <row r="220" spans="1:19" s="6" customFormat="1">
      <c r="A220" s="37"/>
      <c r="B220"/>
      <c r="C220"/>
      <c r="D220" s="169"/>
      <c r="E220"/>
      <c r="F220"/>
      <c r="G220"/>
      <c r="H220"/>
      <c r="I220" s="484"/>
      <c r="J220"/>
      <c r="K220"/>
      <c r="L220" s="587"/>
      <c r="S220"/>
    </row>
    <row r="221" spans="1:19" s="6" customFormat="1">
      <c r="A221" s="37"/>
      <c r="B221"/>
      <c r="C221"/>
      <c r="D221" s="169"/>
      <c r="E221"/>
      <c r="F221"/>
      <c r="G221"/>
      <c r="H221"/>
      <c r="I221" s="484"/>
      <c r="J221"/>
      <c r="K221"/>
      <c r="L221" s="587"/>
      <c r="S221"/>
    </row>
  </sheetData>
  <mergeCells count="7">
    <mergeCell ref="A198:L198"/>
    <mergeCell ref="A2:L2"/>
    <mergeCell ref="A10:L10"/>
    <mergeCell ref="A34:L34"/>
    <mergeCell ref="A35:L35"/>
    <mergeCell ref="A70:L70"/>
    <mergeCell ref="A71:L71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>
  <sheetPr>
    <tabColor rgb="FF7030A0"/>
  </sheetPr>
  <dimension ref="A1:Y222"/>
  <sheetViews>
    <sheetView topLeftCell="A4" workbookViewId="0"/>
  </sheetViews>
  <sheetFormatPr defaultRowHeight="15.7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9.85546875" style="169" customWidth="1"/>
    <col min="5" max="5" width="8.5703125" bestFit="1" customWidth="1"/>
    <col min="6" max="6" width="16.85546875" customWidth="1"/>
    <col min="7" max="7" width="8.28515625" bestFit="1" customWidth="1"/>
    <col min="8" max="8" width="9.7109375" bestFit="1" customWidth="1"/>
    <col min="9" max="9" width="10.140625" style="484" bestFit="1" customWidth="1"/>
    <col min="10" max="10" width="21.7109375" bestFit="1" customWidth="1"/>
    <col min="11" max="11" width="23.85546875" customWidth="1"/>
    <col min="12" max="12" width="21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1.7109375" style="6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5075</v>
      </c>
      <c r="B1" s="30" t="s">
        <v>106</v>
      </c>
      <c r="C1" s="30" t="s">
        <v>105</v>
      </c>
      <c r="D1" s="2056" t="s">
        <v>6</v>
      </c>
      <c r="E1" s="26" t="s">
        <v>748</v>
      </c>
      <c r="F1" s="27" t="s">
        <v>0</v>
      </c>
      <c r="G1" s="26" t="s">
        <v>34</v>
      </c>
      <c r="H1" s="17" t="s">
        <v>1</v>
      </c>
      <c r="I1" s="483" t="s">
        <v>28</v>
      </c>
      <c r="J1" s="17" t="s">
        <v>732</v>
      </c>
      <c r="K1" s="18" t="s">
        <v>747</v>
      </c>
      <c r="L1" s="545" t="s">
        <v>314</v>
      </c>
    </row>
    <row r="2" spans="1:25" s="15" customFormat="1" ht="15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41" customFormat="1">
      <c r="A3" s="25" t="s">
        <v>4318</v>
      </c>
      <c r="B3" s="14">
        <v>45968</v>
      </c>
      <c r="C3" s="14"/>
      <c r="D3" s="166"/>
      <c r="E3" s="9">
        <v>22761</v>
      </c>
      <c r="F3" s="9" t="s">
        <v>4736</v>
      </c>
      <c r="G3" s="9"/>
      <c r="H3" s="9" t="s">
        <v>4321</v>
      </c>
      <c r="I3" s="10">
        <v>5</v>
      </c>
      <c r="J3" s="2085" t="s">
        <v>4269</v>
      </c>
      <c r="K3" s="9"/>
      <c r="L3" s="458"/>
      <c r="M3" s="249"/>
      <c r="N3" s="249"/>
      <c r="O3" s="249"/>
      <c r="P3" s="249"/>
      <c r="Q3" s="249"/>
      <c r="R3" s="249"/>
      <c r="T3" s="1836"/>
      <c r="U3" s="249"/>
      <c r="V3" s="249"/>
      <c r="W3" s="249"/>
      <c r="X3" s="249"/>
      <c r="Y3" s="249"/>
    </row>
    <row r="4" spans="1:25" s="41" customFormat="1">
      <c r="A4" s="25" t="s">
        <v>4961</v>
      </c>
      <c r="B4" s="14">
        <v>45982</v>
      </c>
      <c r="C4" s="14">
        <v>45984</v>
      </c>
      <c r="D4" s="166" t="s">
        <v>6</v>
      </c>
      <c r="E4" s="9">
        <v>23011</v>
      </c>
      <c r="F4" s="9" t="s">
        <v>3470</v>
      </c>
      <c r="G4" s="9">
        <v>5988</v>
      </c>
      <c r="H4" s="9" t="s">
        <v>213</v>
      </c>
      <c r="I4" s="10">
        <v>500</v>
      </c>
      <c r="J4" s="2085" t="s">
        <v>4269</v>
      </c>
      <c r="K4" s="9"/>
      <c r="L4" s="458"/>
      <c r="M4" s="249"/>
      <c r="N4" s="249"/>
      <c r="O4" s="249"/>
      <c r="P4" s="249"/>
      <c r="Q4" s="249"/>
      <c r="R4" s="249"/>
      <c r="T4" s="1836"/>
      <c r="U4" s="249"/>
      <c r="V4" s="249"/>
      <c r="W4" s="249"/>
      <c r="X4" s="249"/>
      <c r="Y4" s="249"/>
    </row>
    <row r="5" spans="1:25" s="41" customFormat="1">
      <c r="A5" s="234" t="s">
        <v>4634</v>
      </c>
      <c r="B5" s="1885">
        <v>45989</v>
      </c>
      <c r="C5" s="1885"/>
      <c r="D5" s="2059"/>
      <c r="E5" s="24">
        <v>23012</v>
      </c>
      <c r="F5" s="24" t="s">
        <v>4637</v>
      </c>
      <c r="G5" s="24">
        <v>5664</v>
      </c>
      <c r="H5" s="24" t="s">
        <v>4637</v>
      </c>
      <c r="I5" s="1048">
        <v>30</v>
      </c>
      <c r="J5" s="2078" t="s">
        <v>2932</v>
      </c>
      <c r="K5" s="24"/>
      <c r="L5" s="461"/>
      <c r="M5" s="249"/>
      <c r="N5" s="249"/>
      <c r="O5" s="249"/>
      <c r="P5" s="249"/>
      <c r="Q5" s="249"/>
      <c r="R5" s="249"/>
      <c r="T5" s="1836"/>
      <c r="U5" s="249"/>
      <c r="V5" s="249"/>
      <c r="W5" s="249"/>
      <c r="X5" s="249"/>
      <c r="Y5" s="249"/>
    </row>
    <row r="6" spans="1:25" s="41" customFormat="1">
      <c r="A6" s="25" t="s">
        <v>5076</v>
      </c>
      <c r="B6" s="14">
        <v>45984</v>
      </c>
      <c r="C6" s="14">
        <v>45984</v>
      </c>
      <c r="D6" s="166" t="s">
        <v>6</v>
      </c>
      <c r="E6" s="9">
        <v>23046</v>
      </c>
      <c r="F6" s="9" t="s">
        <v>44</v>
      </c>
      <c r="G6" s="9">
        <v>6241</v>
      </c>
      <c r="H6" s="9" t="s">
        <v>44</v>
      </c>
      <c r="I6" s="10">
        <v>461</v>
      </c>
      <c r="J6" s="2085" t="s">
        <v>4532</v>
      </c>
      <c r="K6" s="9"/>
      <c r="L6" s="458"/>
      <c r="M6" s="249"/>
      <c r="N6" s="249"/>
      <c r="O6" s="249"/>
      <c r="P6" s="249"/>
      <c r="Q6" s="249"/>
      <c r="R6" s="249"/>
      <c r="T6" s="1836"/>
      <c r="U6" s="249"/>
      <c r="V6" s="249"/>
      <c r="W6" s="249"/>
      <c r="X6" s="249"/>
      <c r="Y6" s="249"/>
    </row>
    <row r="7" spans="1:25" s="41" customFormat="1">
      <c r="A7" s="25" t="s">
        <v>4093</v>
      </c>
      <c r="B7" s="14">
        <v>45996</v>
      </c>
      <c r="C7" s="14"/>
      <c r="D7" s="166"/>
      <c r="E7" s="9">
        <v>23087</v>
      </c>
      <c r="F7" s="9" t="s">
        <v>5068</v>
      </c>
      <c r="G7" s="9">
        <v>5296</v>
      </c>
      <c r="H7" s="9" t="s">
        <v>5069</v>
      </c>
      <c r="I7" s="10">
        <v>180</v>
      </c>
      <c r="J7" s="2085" t="s">
        <v>4269</v>
      </c>
      <c r="K7" s="9"/>
      <c r="L7" s="458"/>
      <c r="M7" s="249"/>
      <c r="N7" s="249"/>
      <c r="O7" s="249"/>
      <c r="P7" s="249"/>
      <c r="Q7" s="249"/>
      <c r="R7" s="249"/>
      <c r="T7" s="1836"/>
      <c r="U7" s="249"/>
      <c r="V7" s="249"/>
      <c r="W7" s="249"/>
      <c r="X7" s="249"/>
      <c r="Y7" s="249"/>
    </row>
    <row r="8" spans="1:25" s="41" customFormat="1">
      <c r="A8" s="234"/>
      <c r="B8" s="1885"/>
      <c r="C8" s="24"/>
      <c r="D8" s="2059"/>
      <c r="E8" s="24"/>
      <c r="F8" s="24"/>
      <c r="G8" s="24"/>
      <c r="H8" s="24"/>
      <c r="I8" s="1048"/>
      <c r="J8" s="2078"/>
      <c r="K8" s="24"/>
      <c r="L8" s="461"/>
      <c r="M8" s="249"/>
      <c r="N8" s="249"/>
      <c r="O8" s="249"/>
      <c r="P8" s="249"/>
      <c r="Q8" s="249"/>
      <c r="R8" s="249"/>
      <c r="T8" s="1836"/>
      <c r="U8" s="249"/>
      <c r="V8" s="249"/>
      <c r="W8" s="249"/>
      <c r="X8" s="249"/>
      <c r="Y8" s="249"/>
    </row>
    <row r="9" spans="1:25" s="15" customFormat="1" ht="18.75">
      <c r="A9" s="2564" t="s">
        <v>3486</v>
      </c>
      <c r="B9" s="2565"/>
      <c r="C9" s="2565"/>
      <c r="D9" s="2565"/>
      <c r="E9" s="2565"/>
      <c r="F9" s="2565"/>
      <c r="G9" s="2565"/>
      <c r="H9" s="2565"/>
      <c r="I9" s="2565"/>
      <c r="J9" s="2565"/>
      <c r="K9" s="2565"/>
      <c r="L9" s="2566"/>
      <c r="M9" s="1605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</row>
    <row r="10" spans="1:25" s="41" customFormat="1">
      <c r="A10" s="25" t="s">
        <v>4948</v>
      </c>
      <c r="B10" s="14">
        <v>45971</v>
      </c>
      <c r="C10" s="14"/>
      <c r="D10" s="166"/>
      <c r="E10" s="9">
        <v>22890</v>
      </c>
      <c r="F10" s="9" t="s">
        <v>1221</v>
      </c>
      <c r="G10" s="9">
        <v>5979</v>
      </c>
      <c r="H10" s="9" t="s">
        <v>4949</v>
      </c>
      <c r="I10" s="10">
        <v>60</v>
      </c>
      <c r="J10" s="24"/>
      <c r="K10" s="24"/>
      <c r="L10" s="461"/>
      <c r="M10" s="249"/>
      <c r="N10" s="249"/>
      <c r="O10" s="249"/>
      <c r="P10" s="249"/>
      <c r="Q10" s="249"/>
      <c r="R10" s="249"/>
      <c r="T10" s="1836"/>
      <c r="U10" s="249"/>
      <c r="V10" s="249"/>
      <c r="W10" s="249"/>
      <c r="X10" s="249"/>
      <c r="Y10" s="249"/>
    </row>
    <row r="11" spans="1:25" s="41" customFormat="1">
      <c r="A11" s="25" t="s">
        <v>4961</v>
      </c>
      <c r="B11" s="14">
        <v>45959</v>
      </c>
      <c r="C11" s="14">
        <v>45984</v>
      </c>
      <c r="D11" s="166" t="s">
        <v>6</v>
      </c>
      <c r="E11" s="9">
        <v>22888</v>
      </c>
      <c r="F11" s="9" t="s">
        <v>1115</v>
      </c>
      <c r="G11" s="9">
        <v>6209</v>
      </c>
      <c r="H11" s="9" t="s">
        <v>5058</v>
      </c>
      <c r="I11" s="10">
        <v>5</v>
      </c>
      <c r="J11" s="9"/>
      <c r="K11" s="9"/>
      <c r="L11" s="458"/>
      <c r="M11" s="249"/>
      <c r="N11" s="249"/>
      <c r="O11" s="249"/>
      <c r="P11" s="249"/>
      <c r="Q11" s="249"/>
      <c r="R11" s="249"/>
      <c r="T11" s="1836"/>
      <c r="U11" s="249"/>
      <c r="V11" s="249"/>
      <c r="W11" s="249"/>
      <c r="X11" s="249"/>
      <c r="Y11" s="249"/>
    </row>
    <row r="12" spans="1:25" s="41" customFormat="1">
      <c r="A12" s="25" t="s">
        <v>5073</v>
      </c>
      <c r="B12" s="14">
        <v>45984</v>
      </c>
      <c r="C12" s="14">
        <v>45984</v>
      </c>
      <c r="D12" s="166" t="s">
        <v>6</v>
      </c>
      <c r="E12" s="9">
        <v>22887</v>
      </c>
      <c r="F12" s="9" t="s">
        <v>1115</v>
      </c>
      <c r="G12" s="9">
        <v>6208</v>
      </c>
      <c r="H12" s="9" t="s">
        <v>4364</v>
      </c>
      <c r="I12" s="10">
        <v>10</v>
      </c>
      <c r="J12" s="9"/>
      <c r="K12" s="9"/>
      <c r="L12" s="458"/>
      <c r="M12" s="249"/>
      <c r="N12" s="249"/>
      <c r="O12" s="249"/>
      <c r="P12" s="249"/>
      <c r="Q12" s="249"/>
      <c r="R12" s="249"/>
      <c r="T12" s="1836"/>
      <c r="U12" s="249"/>
      <c r="V12" s="249"/>
      <c r="W12" s="249"/>
      <c r="X12" s="249"/>
      <c r="Y12" s="249"/>
    </row>
    <row r="13" spans="1:25" s="41" customFormat="1">
      <c r="A13" s="25" t="s">
        <v>5059</v>
      </c>
      <c r="B13" s="14">
        <v>45968</v>
      </c>
      <c r="C13" s="14">
        <v>45984</v>
      </c>
      <c r="D13" s="166" t="s">
        <v>6</v>
      </c>
      <c r="E13" s="9">
        <v>22935</v>
      </c>
      <c r="F13" s="9" t="s">
        <v>1221</v>
      </c>
      <c r="G13" s="9">
        <v>6228</v>
      </c>
      <c r="H13" s="9" t="s">
        <v>4217</v>
      </c>
      <c r="I13" s="10">
        <v>1</v>
      </c>
      <c r="J13" s="9"/>
      <c r="K13" s="9"/>
      <c r="L13" s="458"/>
      <c r="M13" s="249"/>
      <c r="N13" s="249"/>
      <c r="O13" s="249"/>
      <c r="P13" s="249"/>
      <c r="Q13" s="249"/>
      <c r="R13" s="249"/>
      <c r="T13" s="1836"/>
      <c r="U13" s="249"/>
      <c r="V13" s="249"/>
      <c r="W13" s="249"/>
      <c r="X13" s="249"/>
      <c r="Y13" s="249"/>
    </row>
    <row r="14" spans="1:25" s="41" customFormat="1">
      <c r="A14" s="25" t="s">
        <v>5061</v>
      </c>
      <c r="B14" s="14">
        <v>45976</v>
      </c>
      <c r="C14" s="14">
        <v>45984</v>
      </c>
      <c r="D14" s="166" t="s">
        <v>6</v>
      </c>
      <c r="E14" s="9">
        <v>22908</v>
      </c>
      <c r="F14" s="9" t="s">
        <v>1115</v>
      </c>
      <c r="G14" s="9">
        <v>6212</v>
      </c>
      <c r="H14" s="9" t="s">
        <v>1056</v>
      </c>
      <c r="I14" s="10">
        <v>15</v>
      </c>
      <c r="J14" s="9"/>
      <c r="K14" s="9"/>
      <c r="L14" s="458"/>
      <c r="M14" s="249"/>
      <c r="N14" s="249"/>
      <c r="O14" s="249"/>
      <c r="P14" s="249"/>
      <c r="Q14" s="249"/>
      <c r="R14" s="249"/>
      <c r="T14" s="1836"/>
      <c r="U14" s="249"/>
      <c r="V14" s="249"/>
      <c r="W14" s="249"/>
      <c r="X14" s="249"/>
      <c r="Y14" s="249"/>
    </row>
    <row r="15" spans="1:25" s="41" customFormat="1">
      <c r="A15" s="25" t="s">
        <v>1303</v>
      </c>
      <c r="B15" s="14">
        <v>45968</v>
      </c>
      <c r="C15" s="14">
        <v>45984</v>
      </c>
      <c r="D15" s="166" t="s">
        <v>6</v>
      </c>
      <c r="E15" s="9">
        <v>22966</v>
      </c>
      <c r="F15" s="9" t="s">
        <v>1221</v>
      </c>
      <c r="G15" s="9">
        <v>3624</v>
      </c>
      <c r="H15" s="9" t="s">
        <v>63</v>
      </c>
      <c r="I15" s="10">
        <v>29</v>
      </c>
      <c r="J15" s="9"/>
      <c r="K15" s="9"/>
      <c r="L15" s="458"/>
      <c r="M15" s="249"/>
      <c r="N15" s="249"/>
      <c r="O15" s="249"/>
      <c r="P15" s="249"/>
      <c r="Q15" s="249"/>
      <c r="R15" s="249"/>
      <c r="T15" s="1836"/>
      <c r="U15" s="249"/>
      <c r="V15" s="249"/>
      <c r="W15" s="249"/>
      <c r="X15" s="249"/>
      <c r="Y15" s="249"/>
    </row>
    <row r="16" spans="1:25">
      <c r="A16" s="25" t="s">
        <v>2374</v>
      </c>
      <c r="B16" s="14">
        <v>45968</v>
      </c>
      <c r="C16" s="14">
        <v>45984</v>
      </c>
      <c r="D16" s="166" t="s">
        <v>6</v>
      </c>
      <c r="E16" s="9">
        <v>22772</v>
      </c>
      <c r="F16" s="9" t="s">
        <v>1221</v>
      </c>
      <c r="G16" s="9">
        <v>4491</v>
      </c>
      <c r="H16" s="9" t="s">
        <v>2456</v>
      </c>
      <c r="I16" s="10">
        <v>1200</v>
      </c>
      <c r="J16" s="9"/>
      <c r="K16" s="9"/>
      <c r="L16" s="458"/>
      <c r="T16"/>
      <c r="U16"/>
      <c r="V16"/>
      <c r="W16"/>
      <c r="X16"/>
      <c r="Y16"/>
    </row>
    <row r="17" spans="1:25" s="41" customFormat="1">
      <c r="A17" s="25" t="s">
        <v>4720</v>
      </c>
      <c r="B17" s="14">
        <v>45975</v>
      </c>
      <c r="C17" s="14">
        <v>45984</v>
      </c>
      <c r="D17" s="166" t="s">
        <v>6</v>
      </c>
      <c r="E17" s="9">
        <v>23013</v>
      </c>
      <c r="F17" s="9" t="s">
        <v>1221</v>
      </c>
      <c r="G17" s="9">
        <v>5663</v>
      </c>
      <c r="H17" s="9" t="s">
        <v>4115</v>
      </c>
      <c r="I17" s="10">
        <v>5</v>
      </c>
      <c r="J17" s="9"/>
      <c r="K17" s="9"/>
      <c r="L17" s="458"/>
      <c r="M17" s="249"/>
      <c r="N17" s="249"/>
      <c r="O17" s="249"/>
      <c r="P17" s="249"/>
      <c r="Q17" s="249"/>
      <c r="R17" s="249"/>
      <c r="T17" s="1836"/>
      <c r="U17" s="249"/>
      <c r="V17" s="249"/>
      <c r="W17" s="249"/>
      <c r="X17" s="249"/>
      <c r="Y17" s="249"/>
    </row>
    <row r="18" spans="1:25" s="41" customFormat="1">
      <c r="A18" s="25" t="s">
        <v>4318</v>
      </c>
      <c r="B18" s="14"/>
      <c r="C18" s="14"/>
      <c r="D18" s="166"/>
      <c r="E18" s="9"/>
      <c r="F18" s="9"/>
      <c r="G18" s="9"/>
      <c r="H18" s="9"/>
      <c r="I18" s="10"/>
      <c r="J18" s="24"/>
      <c r="K18" s="24"/>
      <c r="L18" s="461"/>
      <c r="M18" s="249"/>
      <c r="N18" s="249"/>
      <c r="O18" s="249"/>
      <c r="P18" s="249"/>
      <c r="Q18" s="249"/>
      <c r="R18" s="249"/>
      <c r="T18" s="1836"/>
      <c r="U18" s="249"/>
      <c r="V18" s="249"/>
      <c r="W18" s="249"/>
      <c r="X18" s="249"/>
      <c r="Y18" s="249"/>
    </row>
    <row r="19" spans="1:25" s="41" customFormat="1">
      <c r="A19" s="25" t="s">
        <v>5073</v>
      </c>
      <c r="B19" s="14">
        <v>45985</v>
      </c>
      <c r="C19" s="14">
        <v>45984</v>
      </c>
      <c r="D19" s="166" t="s">
        <v>6</v>
      </c>
      <c r="E19" s="9">
        <v>23043</v>
      </c>
      <c r="F19" s="9" t="s">
        <v>1115</v>
      </c>
      <c r="G19" s="9">
        <v>6208</v>
      </c>
      <c r="H19" s="9" t="s">
        <v>4364</v>
      </c>
      <c r="I19" s="10">
        <v>41</v>
      </c>
      <c r="J19" s="9"/>
      <c r="K19" s="9"/>
      <c r="L19" s="458"/>
      <c r="M19" s="249"/>
      <c r="N19" s="249"/>
      <c r="O19" s="249"/>
      <c r="P19" s="249"/>
      <c r="Q19" s="249"/>
      <c r="R19" s="249"/>
      <c r="T19" s="1836"/>
      <c r="U19" s="249"/>
      <c r="V19" s="249"/>
      <c r="W19" s="249"/>
      <c r="X19" s="249"/>
      <c r="Y19" s="249"/>
    </row>
    <row r="20" spans="1:25" s="41" customFormat="1">
      <c r="A20" s="25" t="s">
        <v>4372</v>
      </c>
      <c r="B20" s="14">
        <v>45928</v>
      </c>
      <c r="C20" s="14">
        <v>45993</v>
      </c>
      <c r="D20" s="166" t="s">
        <v>6</v>
      </c>
      <c r="E20" s="9">
        <v>23085</v>
      </c>
      <c r="F20" s="9" t="s">
        <v>1115</v>
      </c>
      <c r="G20" s="9">
        <v>5596</v>
      </c>
      <c r="H20" s="9" t="s">
        <v>32</v>
      </c>
      <c r="I20" s="10">
        <v>20</v>
      </c>
      <c r="J20" s="9"/>
      <c r="K20" s="9"/>
      <c r="L20" s="458"/>
      <c r="M20" s="249"/>
      <c r="N20" s="249"/>
      <c r="O20" s="249"/>
      <c r="P20" s="249"/>
      <c r="Q20" s="249"/>
      <c r="R20" s="249"/>
      <c r="T20" s="1836"/>
      <c r="U20" s="249"/>
      <c r="V20" s="249"/>
      <c r="W20" s="249"/>
      <c r="X20" s="249"/>
      <c r="Y20" s="249"/>
    </row>
    <row r="21" spans="1:25" s="41" customFormat="1">
      <c r="A21" s="25" t="s">
        <v>1303</v>
      </c>
      <c r="B21" s="14">
        <v>45985</v>
      </c>
      <c r="C21" s="14">
        <v>45993</v>
      </c>
      <c r="D21" s="166" t="s">
        <v>6</v>
      </c>
      <c r="E21" s="9">
        <v>23072</v>
      </c>
      <c r="F21" s="9" t="s">
        <v>1221</v>
      </c>
      <c r="G21" s="9">
        <v>3624</v>
      </c>
      <c r="H21" s="9" t="s">
        <v>63</v>
      </c>
      <c r="I21" s="10">
        <v>30</v>
      </c>
      <c r="J21" s="9"/>
      <c r="K21" s="9"/>
      <c r="L21" s="458"/>
      <c r="M21" s="249"/>
      <c r="N21" s="249"/>
      <c r="O21" s="249"/>
      <c r="P21" s="249"/>
      <c r="Q21" s="249"/>
      <c r="R21" s="249"/>
      <c r="T21" s="1836"/>
      <c r="U21" s="249"/>
      <c r="V21" s="249"/>
      <c r="W21" s="249"/>
      <c r="X21" s="249"/>
      <c r="Y21" s="249"/>
    </row>
    <row r="22" spans="1:25" s="41" customFormat="1">
      <c r="A22" s="25" t="s">
        <v>4641</v>
      </c>
      <c r="B22" s="14">
        <v>45986</v>
      </c>
      <c r="C22" s="14"/>
      <c r="D22" s="166"/>
      <c r="E22" s="9">
        <v>23114</v>
      </c>
      <c r="F22" s="9" t="s">
        <v>1115</v>
      </c>
      <c r="G22" s="9">
        <v>5421</v>
      </c>
      <c r="H22" s="9" t="s">
        <v>4291</v>
      </c>
      <c r="I22" s="10" t="s">
        <v>840</v>
      </c>
      <c r="J22" s="24"/>
      <c r="K22" s="24"/>
      <c r="L22" s="461"/>
      <c r="M22" s="249"/>
      <c r="N22" s="249"/>
      <c r="O22" s="249"/>
      <c r="P22" s="249"/>
      <c r="Q22" s="249"/>
      <c r="R22" s="249"/>
      <c r="T22" s="1836"/>
      <c r="U22" s="249"/>
      <c r="V22" s="249"/>
      <c r="W22" s="249"/>
      <c r="X22" s="249"/>
      <c r="Y22" s="249"/>
    </row>
    <row r="23" spans="1:25" s="41" customFormat="1">
      <c r="A23" s="25"/>
      <c r="B23" s="14"/>
      <c r="C23" s="14"/>
      <c r="D23" s="166"/>
      <c r="E23" s="9"/>
      <c r="F23" s="9" t="s">
        <v>1115</v>
      </c>
      <c r="G23" s="9">
        <v>5401</v>
      </c>
      <c r="H23" s="9" t="s">
        <v>62</v>
      </c>
      <c r="I23" s="10">
        <v>20</v>
      </c>
      <c r="J23" s="24"/>
      <c r="K23" s="24"/>
      <c r="L23" s="461"/>
      <c r="M23" s="249"/>
      <c r="N23" s="249"/>
      <c r="O23" s="249"/>
      <c r="P23" s="249"/>
      <c r="Q23" s="249"/>
      <c r="R23" s="249"/>
      <c r="T23" s="1836"/>
      <c r="U23" s="249"/>
      <c r="V23" s="249"/>
      <c r="W23" s="249"/>
      <c r="X23" s="249"/>
      <c r="Y23" s="249"/>
    </row>
    <row r="24" spans="1:25" s="41" customFormat="1">
      <c r="A24" s="25"/>
      <c r="B24" s="14"/>
      <c r="C24" s="14"/>
      <c r="D24" s="166"/>
      <c r="E24" s="9"/>
      <c r="F24" s="9" t="s">
        <v>1115</v>
      </c>
      <c r="G24" s="9">
        <v>5518</v>
      </c>
      <c r="H24" s="9" t="s">
        <v>2208</v>
      </c>
      <c r="I24" s="10">
        <v>6</v>
      </c>
      <c r="J24" s="24"/>
      <c r="K24" s="24"/>
      <c r="L24" s="461"/>
      <c r="M24" s="249"/>
      <c r="N24" s="249"/>
      <c r="O24" s="249"/>
      <c r="P24" s="249"/>
      <c r="Q24" s="249"/>
      <c r="R24" s="249"/>
      <c r="T24" s="1836"/>
      <c r="U24" s="249"/>
      <c r="V24" s="249"/>
      <c r="W24" s="249"/>
      <c r="X24" s="249"/>
      <c r="Y24" s="249"/>
    </row>
    <row r="25" spans="1:25" s="41" customFormat="1">
      <c r="A25" s="25"/>
      <c r="B25" s="14"/>
      <c r="C25" s="14"/>
      <c r="D25" s="166"/>
      <c r="E25" s="9"/>
      <c r="F25" s="9" t="s">
        <v>1115</v>
      </c>
      <c r="G25" s="9">
        <v>5514</v>
      </c>
      <c r="H25" s="9" t="s">
        <v>2208</v>
      </c>
      <c r="I25" s="10" t="s">
        <v>840</v>
      </c>
      <c r="J25" s="24"/>
      <c r="K25" s="24"/>
      <c r="L25" s="461"/>
      <c r="M25" s="249"/>
      <c r="N25" s="249"/>
      <c r="O25" s="249"/>
      <c r="P25" s="249"/>
      <c r="Q25" s="249"/>
      <c r="R25" s="249"/>
      <c r="T25" s="1836"/>
      <c r="U25" s="249"/>
      <c r="V25" s="249"/>
      <c r="W25" s="249"/>
      <c r="X25" s="249"/>
      <c r="Y25" s="249"/>
    </row>
    <row r="26" spans="1:25" s="41" customFormat="1">
      <c r="A26" s="25" t="s">
        <v>2374</v>
      </c>
      <c r="B26" s="14">
        <v>45974</v>
      </c>
      <c r="C26" s="14">
        <v>45984</v>
      </c>
      <c r="D26" s="166" t="s">
        <v>6</v>
      </c>
      <c r="E26" s="9">
        <v>22773</v>
      </c>
      <c r="F26" s="9" t="s">
        <v>1221</v>
      </c>
      <c r="G26" s="9">
        <v>4491</v>
      </c>
      <c r="H26" s="9" t="s">
        <v>2456</v>
      </c>
      <c r="I26" s="10" t="s">
        <v>1163</v>
      </c>
      <c r="J26" s="9"/>
      <c r="K26" s="9"/>
      <c r="L26" s="458"/>
      <c r="M26" s="249"/>
      <c r="N26" s="249"/>
      <c r="O26" s="249"/>
      <c r="P26" s="249"/>
      <c r="Q26" s="249"/>
      <c r="R26" s="249"/>
      <c r="T26" s="1836"/>
      <c r="U26" s="249"/>
      <c r="V26" s="249"/>
      <c r="W26" s="249"/>
      <c r="X26" s="249"/>
      <c r="Y26" s="249"/>
    </row>
    <row r="27" spans="1:25" s="41" customFormat="1">
      <c r="A27" s="234" t="s">
        <v>3957</v>
      </c>
      <c r="B27" s="1885">
        <v>45726</v>
      </c>
      <c r="C27" s="1885"/>
      <c r="D27" s="2059"/>
      <c r="E27" s="24">
        <v>23027</v>
      </c>
      <c r="F27" s="24" t="s">
        <v>1115</v>
      </c>
      <c r="G27" s="24">
        <v>2835</v>
      </c>
      <c r="H27" s="24" t="s">
        <v>5079</v>
      </c>
      <c r="I27" s="1048">
        <v>1</v>
      </c>
      <c r="J27" s="24"/>
      <c r="K27" s="24"/>
      <c r="L27" s="461"/>
      <c r="M27" s="249"/>
      <c r="N27" s="249"/>
      <c r="O27" s="249"/>
      <c r="P27" s="249"/>
      <c r="Q27" s="249"/>
      <c r="R27" s="249"/>
      <c r="T27" s="1836"/>
      <c r="U27" s="249"/>
      <c r="V27" s="249"/>
      <c r="W27" s="249"/>
      <c r="X27" s="249"/>
      <c r="Y27" s="249"/>
    </row>
    <row r="28" spans="1:25" s="41" customFormat="1">
      <c r="A28" s="234" t="s">
        <v>4665</v>
      </c>
      <c r="B28" s="1885">
        <v>46003</v>
      </c>
      <c r="C28" s="1885"/>
      <c r="D28" s="2059"/>
      <c r="E28" s="24">
        <v>23268</v>
      </c>
      <c r="F28" s="24" t="s">
        <v>7</v>
      </c>
      <c r="G28" s="24">
        <v>5900</v>
      </c>
      <c r="H28" s="24" t="s">
        <v>4666</v>
      </c>
      <c r="I28" s="1048" t="s">
        <v>5087</v>
      </c>
      <c r="J28" s="24"/>
      <c r="K28" s="24"/>
      <c r="L28" s="461"/>
      <c r="M28" s="249"/>
      <c r="N28" s="249"/>
      <c r="O28" s="249"/>
      <c r="P28" s="249"/>
      <c r="Q28" s="249"/>
      <c r="R28" s="249"/>
      <c r="T28" s="1836"/>
      <c r="U28" s="249"/>
      <c r="V28" s="249"/>
      <c r="W28" s="249"/>
      <c r="X28" s="249"/>
      <c r="Y28" s="249"/>
    </row>
    <row r="29" spans="1:25" s="41" customFormat="1">
      <c r="A29" s="234"/>
      <c r="B29" s="1885"/>
      <c r="C29" s="1885"/>
      <c r="D29" s="2059"/>
      <c r="E29" s="24"/>
      <c r="F29" s="24"/>
      <c r="G29" s="24"/>
      <c r="H29" s="24"/>
      <c r="I29" s="1048"/>
      <c r="J29" s="24"/>
      <c r="K29" s="24"/>
      <c r="L29" s="461"/>
      <c r="M29" s="249"/>
      <c r="N29" s="249"/>
      <c r="O29" s="249"/>
      <c r="P29" s="249"/>
      <c r="Q29" s="249"/>
      <c r="R29" s="249"/>
      <c r="T29" s="1836"/>
      <c r="U29" s="249"/>
      <c r="V29" s="249"/>
      <c r="W29" s="249"/>
      <c r="X29" s="249"/>
      <c r="Y29" s="249"/>
    </row>
    <row r="30" spans="1:25" s="41" customFormat="1">
      <c r="A30" s="234"/>
      <c r="B30" s="1885"/>
      <c r="C30" s="1885"/>
      <c r="D30" s="2059"/>
      <c r="E30" s="24"/>
      <c r="F30" s="24"/>
      <c r="G30" s="24"/>
      <c r="H30" s="24"/>
      <c r="I30" s="1048"/>
      <c r="J30" s="24"/>
      <c r="K30" s="24"/>
      <c r="L30" s="461"/>
      <c r="M30" s="249"/>
      <c r="N30" s="249"/>
      <c r="O30" s="249"/>
      <c r="P30" s="249"/>
      <c r="Q30" s="249"/>
      <c r="R30" s="249"/>
      <c r="T30" s="1836"/>
      <c r="U30" s="249"/>
      <c r="V30" s="249"/>
      <c r="W30" s="249"/>
      <c r="X30" s="249"/>
      <c r="Y30" s="249"/>
    </row>
    <row r="31" spans="1:25" s="41" customFormat="1">
      <c r="A31" s="234"/>
      <c r="B31" s="1885"/>
      <c r="C31" s="1885"/>
      <c r="D31" s="2059"/>
      <c r="E31" s="24"/>
      <c r="F31" s="24"/>
      <c r="G31" s="24"/>
      <c r="H31" s="24"/>
      <c r="I31" s="1048"/>
      <c r="J31" s="24"/>
      <c r="K31" s="24"/>
      <c r="L31" s="461"/>
      <c r="M31" s="249"/>
      <c r="N31" s="249"/>
      <c r="O31" s="249"/>
      <c r="P31" s="249"/>
      <c r="Q31" s="249"/>
      <c r="R31" s="249"/>
      <c r="T31" s="1836"/>
      <c r="U31" s="249"/>
      <c r="V31" s="249"/>
      <c r="W31" s="249"/>
      <c r="X31" s="249"/>
      <c r="Y31" s="249"/>
    </row>
    <row r="32" spans="1:25" s="41" customFormat="1">
      <c r="A32" s="234"/>
      <c r="B32" s="1885"/>
      <c r="C32" s="1885"/>
      <c r="D32" s="2059"/>
      <c r="E32" s="24"/>
      <c r="F32" s="24"/>
      <c r="G32" s="24"/>
      <c r="H32" s="24"/>
      <c r="I32" s="1048"/>
      <c r="J32" s="24"/>
      <c r="K32" s="24"/>
      <c r="L32" s="461"/>
      <c r="M32" s="249"/>
      <c r="N32" s="249"/>
      <c r="O32" s="249"/>
      <c r="P32" s="249"/>
      <c r="Q32" s="249"/>
      <c r="R32" s="249"/>
      <c r="T32" s="1836"/>
      <c r="U32" s="249"/>
      <c r="V32" s="249"/>
      <c r="W32" s="249"/>
      <c r="X32" s="249"/>
      <c r="Y32" s="249"/>
    </row>
    <row r="33" spans="1:25" s="41" customFormat="1">
      <c r="A33" s="234"/>
      <c r="B33" s="1885"/>
      <c r="C33" s="24"/>
      <c r="D33" s="2059"/>
      <c r="E33" s="24"/>
      <c r="F33" s="24"/>
      <c r="G33" s="24"/>
      <c r="H33" s="24"/>
      <c r="I33" s="1048"/>
      <c r="J33" s="24"/>
      <c r="K33" s="24"/>
      <c r="L33" s="461"/>
      <c r="M33" s="249"/>
      <c r="N33" s="249"/>
      <c r="O33" s="249"/>
      <c r="P33" s="249"/>
      <c r="Q33" s="249"/>
      <c r="R33" s="249"/>
      <c r="T33" s="1836"/>
      <c r="U33" s="249"/>
      <c r="V33" s="249"/>
      <c r="W33" s="249"/>
      <c r="X33" s="249"/>
      <c r="Y33" s="249"/>
    </row>
    <row r="34" spans="1:25" s="41" customFormat="1" ht="15">
      <c r="A34" s="2539" t="e">
        <f>SUM(#REF!)</f>
        <v>#REF!</v>
      </c>
      <c r="B34" s="2539"/>
      <c r="C34" s="2539"/>
      <c r="D34" s="2539"/>
      <c r="E34" s="2539"/>
      <c r="F34" s="2539"/>
      <c r="G34" s="2539"/>
      <c r="H34" s="2539"/>
      <c r="I34" s="2539"/>
      <c r="J34" s="2539"/>
      <c r="K34" s="2539"/>
      <c r="L34" s="2539"/>
      <c r="M34" s="249"/>
      <c r="N34" s="249"/>
      <c r="O34" s="249"/>
      <c r="P34" s="249"/>
      <c r="Q34" s="249"/>
      <c r="R34" s="249"/>
      <c r="T34" s="1836"/>
      <c r="U34" s="249"/>
      <c r="V34" s="249"/>
      <c r="W34" s="249"/>
      <c r="X34" s="249"/>
      <c r="Y34" s="249"/>
    </row>
    <row r="35" spans="1:25" s="41" customFormat="1" ht="18.75">
      <c r="A35" s="2564" t="s">
        <v>1225</v>
      </c>
      <c r="B35" s="2567"/>
      <c r="C35" s="2567"/>
      <c r="D35" s="2567"/>
      <c r="E35" s="2567"/>
      <c r="F35" s="2567"/>
      <c r="G35" s="2567"/>
      <c r="H35" s="2567"/>
      <c r="I35" s="2567"/>
      <c r="J35" s="2567"/>
      <c r="K35" s="2567"/>
      <c r="L35" s="2568"/>
      <c r="M35" s="249"/>
      <c r="N35" s="249"/>
      <c r="O35" s="249"/>
      <c r="P35" s="249"/>
      <c r="Q35" s="249"/>
      <c r="R35" s="249"/>
      <c r="T35" s="1836"/>
      <c r="U35" s="249"/>
      <c r="V35" s="249"/>
      <c r="W35" s="249"/>
      <c r="X35" s="249"/>
      <c r="Y35" s="249"/>
    </row>
    <row r="36" spans="1:25" s="6" customFormat="1" ht="18.75">
      <c r="A36" s="25" t="s">
        <v>3980</v>
      </c>
      <c r="B36" s="14">
        <v>45954</v>
      </c>
      <c r="C36" s="14">
        <v>45984</v>
      </c>
      <c r="D36" s="166" t="s">
        <v>6</v>
      </c>
      <c r="E36" s="9">
        <v>22804</v>
      </c>
      <c r="F36" s="9" t="s">
        <v>1574</v>
      </c>
      <c r="G36" s="9">
        <v>5249</v>
      </c>
      <c r="H36" s="9" t="s">
        <v>2327</v>
      </c>
      <c r="I36" s="10">
        <v>5</v>
      </c>
      <c r="J36" s="2297" t="s">
        <v>1214</v>
      </c>
      <c r="K36" s="9"/>
      <c r="L36" s="458"/>
      <c r="S36"/>
    </row>
    <row r="37" spans="1:25" s="6" customFormat="1">
      <c r="A37" s="25" t="s">
        <v>3409</v>
      </c>
      <c r="B37" s="14">
        <v>45960</v>
      </c>
      <c r="C37" s="14">
        <v>45957</v>
      </c>
      <c r="D37" s="166" t="s">
        <v>6</v>
      </c>
      <c r="E37" s="9">
        <v>22874</v>
      </c>
      <c r="F37" s="9" t="s">
        <v>7</v>
      </c>
      <c r="G37" s="9">
        <v>2771</v>
      </c>
      <c r="H37" s="9" t="s">
        <v>357</v>
      </c>
      <c r="I37" s="10">
        <v>20</v>
      </c>
      <c r="J37" s="24"/>
      <c r="K37" s="24"/>
      <c r="L37" s="461"/>
      <c r="S37"/>
    </row>
    <row r="38" spans="1:25" s="6" customFormat="1">
      <c r="A38" s="25" t="s">
        <v>2488</v>
      </c>
      <c r="B38" s="14">
        <v>45964</v>
      </c>
      <c r="C38" s="14">
        <v>45984</v>
      </c>
      <c r="D38" s="166" t="s">
        <v>6</v>
      </c>
      <c r="E38" s="9">
        <v>22933</v>
      </c>
      <c r="F38" s="9" t="s">
        <v>2351</v>
      </c>
      <c r="G38" s="9">
        <v>6227</v>
      </c>
      <c r="H38" s="9" t="s">
        <v>54</v>
      </c>
      <c r="I38" s="10" t="s">
        <v>1114</v>
      </c>
      <c r="J38" s="9"/>
      <c r="K38" s="9"/>
      <c r="L38" s="458"/>
      <c r="S38"/>
    </row>
    <row r="39" spans="1:25" s="6" customFormat="1">
      <c r="A39" s="25" t="s">
        <v>4348</v>
      </c>
      <c r="B39" s="14">
        <v>45975</v>
      </c>
      <c r="C39" s="14">
        <v>45984</v>
      </c>
      <c r="D39" s="166" t="s">
        <v>6</v>
      </c>
      <c r="E39" s="9">
        <v>22993</v>
      </c>
      <c r="F39" s="9" t="s">
        <v>1115</v>
      </c>
      <c r="G39" s="9">
        <v>3212</v>
      </c>
      <c r="H39" s="9" t="s">
        <v>52</v>
      </c>
      <c r="I39" s="10">
        <v>6</v>
      </c>
      <c r="J39" s="9"/>
      <c r="K39" s="9"/>
      <c r="L39" s="458"/>
      <c r="S39"/>
    </row>
    <row r="40" spans="1:25" s="6" customFormat="1">
      <c r="A40" s="25"/>
      <c r="B40" s="14"/>
      <c r="C40" s="9"/>
      <c r="D40" s="166" t="s">
        <v>6</v>
      </c>
      <c r="E40" s="9"/>
      <c r="F40" s="9" t="s">
        <v>1115</v>
      </c>
      <c r="G40" s="9">
        <v>2149</v>
      </c>
      <c r="H40" s="9" t="s">
        <v>26</v>
      </c>
      <c r="I40" s="10">
        <v>1</v>
      </c>
      <c r="J40" s="9"/>
      <c r="K40" s="9"/>
      <c r="L40" s="458"/>
      <c r="S40"/>
    </row>
    <row r="41" spans="1:25" s="6" customFormat="1">
      <c r="A41" s="25" t="s">
        <v>4538</v>
      </c>
      <c r="B41" s="14">
        <v>45986</v>
      </c>
      <c r="C41" s="14">
        <v>45984</v>
      </c>
      <c r="D41" s="166" t="s">
        <v>6</v>
      </c>
      <c r="E41" s="9">
        <v>23074</v>
      </c>
      <c r="F41" s="9" t="s">
        <v>5070</v>
      </c>
      <c r="G41" s="9">
        <v>5361</v>
      </c>
      <c r="H41" s="9" t="s">
        <v>4220</v>
      </c>
      <c r="I41" s="10">
        <v>10</v>
      </c>
      <c r="J41" s="9"/>
      <c r="K41" s="9"/>
      <c r="L41" s="458"/>
      <c r="S41"/>
    </row>
    <row r="42" spans="1:25" s="6" customFormat="1">
      <c r="A42" s="25" t="s">
        <v>5030</v>
      </c>
      <c r="B42" s="14">
        <v>45987</v>
      </c>
      <c r="C42" s="14">
        <v>45993</v>
      </c>
      <c r="D42" s="166" t="s">
        <v>6</v>
      </c>
      <c r="E42" s="9">
        <v>23095</v>
      </c>
      <c r="F42" s="9" t="s">
        <v>1115</v>
      </c>
      <c r="G42" s="9">
        <v>784</v>
      </c>
      <c r="H42" s="9" t="s">
        <v>41</v>
      </c>
      <c r="I42" s="10">
        <v>160</v>
      </c>
      <c r="J42" s="9"/>
      <c r="K42" s="9"/>
      <c r="L42" s="458"/>
      <c r="S42"/>
    </row>
    <row r="43" spans="1:25" s="6" customFormat="1">
      <c r="A43" s="25" t="s">
        <v>2162</v>
      </c>
      <c r="B43" s="14">
        <v>45988</v>
      </c>
      <c r="C43" s="14">
        <v>45993</v>
      </c>
      <c r="D43" s="166" t="s">
        <v>6</v>
      </c>
      <c r="E43" s="9">
        <v>23108</v>
      </c>
      <c r="F43" s="9" t="s">
        <v>1221</v>
      </c>
      <c r="G43" s="9">
        <v>4219</v>
      </c>
      <c r="H43" s="9" t="s">
        <v>530</v>
      </c>
      <c r="I43" s="10">
        <v>10</v>
      </c>
      <c r="J43" s="24"/>
      <c r="K43" s="24"/>
      <c r="L43" s="461"/>
      <c r="S43"/>
    </row>
    <row r="44" spans="1:25" s="6" customFormat="1">
      <c r="A44" s="25" t="s">
        <v>168</v>
      </c>
      <c r="B44" s="14">
        <v>45982</v>
      </c>
      <c r="C44" s="14">
        <v>45984</v>
      </c>
      <c r="D44" s="166" t="s">
        <v>6</v>
      </c>
      <c r="E44" s="9">
        <v>23033</v>
      </c>
      <c r="F44" s="9" t="s">
        <v>1115</v>
      </c>
      <c r="G44" s="9">
        <v>1215</v>
      </c>
      <c r="H44" s="9" t="s">
        <v>87</v>
      </c>
      <c r="I44" s="10">
        <v>8</v>
      </c>
      <c r="J44" s="9"/>
      <c r="K44" s="9"/>
      <c r="L44" s="458"/>
      <c r="S44"/>
    </row>
    <row r="45" spans="1:25" s="6" customFormat="1">
      <c r="A45" s="25"/>
      <c r="B45" s="14"/>
      <c r="C45" s="9"/>
      <c r="D45" s="166" t="s">
        <v>6</v>
      </c>
      <c r="E45" s="9"/>
      <c r="F45" s="9" t="s">
        <v>1115</v>
      </c>
      <c r="G45" s="9">
        <v>2114</v>
      </c>
      <c r="H45" s="9" t="s">
        <v>59</v>
      </c>
      <c r="I45" s="10">
        <v>2</v>
      </c>
      <c r="J45" s="9"/>
      <c r="K45" s="9"/>
      <c r="L45" s="458"/>
      <c r="S45"/>
    </row>
    <row r="46" spans="1:25">
      <c r="A46" s="25" t="s">
        <v>92</v>
      </c>
      <c r="B46" s="14">
        <v>45666</v>
      </c>
      <c r="C46" s="14">
        <v>45984</v>
      </c>
      <c r="D46" s="166" t="s">
        <v>6</v>
      </c>
      <c r="E46" s="9">
        <v>22714</v>
      </c>
      <c r="F46" s="9" t="s">
        <v>1115</v>
      </c>
      <c r="G46" s="9">
        <v>2253</v>
      </c>
      <c r="H46" s="9" t="s">
        <v>930</v>
      </c>
      <c r="I46" s="10">
        <v>6</v>
      </c>
      <c r="J46" s="9"/>
      <c r="K46" s="9"/>
      <c r="L46" s="458"/>
      <c r="T46"/>
      <c r="U46"/>
      <c r="V46"/>
      <c r="W46"/>
      <c r="X46"/>
      <c r="Y46"/>
    </row>
    <row r="47" spans="1:25">
      <c r="A47" s="25"/>
      <c r="B47" s="9"/>
      <c r="C47" s="9"/>
      <c r="D47" s="166" t="s">
        <v>6</v>
      </c>
      <c r="E47" s="9"/>
      <c r="F47" s="9" t="s">
        <v>1115</v>
      </c>
      <c r="G47" s="9">
        <v>2854</v>
      </c>
      <c r="H47" s="9" t="s">
        <v>211</v>
      </c>
      <c r="I47" s="10" t="s">
        <v>931</v>
      </c>
      <c r="J47" s="9"/>
      <c r="K47" s="9"/>
      <c r="L47" s="458"/>
      <c r="T47"/>
      <c r="U47"/>
      <c r="V47"/>
      <c r="W47"/>
      <c r="X47"/>
      <c r="Y47"/>
    </row>
    <row r="48" spans="1:25" s="16" customFormat="1">
      <c r="A48" s="25" t="s">
        <v>2517</v>
      </c>
      <c r="B48" s="14">
        <v>45989</v>
      </c>
      <c r="C48" s="14">
        <v>45993</v>
      </c>
      <c r="D48" s="166" t="s">
        <v>6</v>
      </c>
      <c r="E48" s="9">
        <v>23126</v>
      </c>
      <c r="F48" s="9" t="s">
        <v>2520</v>
      </c>
      <c r="G48" s="9">
        <v>4455</v>
      </c>
      <c r="H48" s="9" t="s">
        <v>179</v>
      </c>
      <c r="I48" s="10">
        <v>3</v>
      </c>
      <c r="J48" s="9"/>
      <c r="K48" s="9"/>
      <c r="L48" s="458"/>
      <c r="S48" s="15"/>
    </row>
    <row r="49" spans="1:19" s="16" customFormat="1">
      <c r="A49" s="234" t="s">
        <v>4952</v>
      </c>
      <c r="B49" s="1885">
        <v>45996</v>
      </c>
      <c r="C49" s="24"/>
      <c r="D49" s="2059"/>
      <c r="E49" s="24">
        <v>23127</v>
      </c>
      <c r="F49" s="24" t="s">
        <v>2351</v>
      </c>
      <c r="G49" s="24">
        <v>5968</v>
      </c>
      <c r="H49" s="24" t="s">
        <v>622</v>
      </c>
      <c r="I49" s="1048">
        <v>16</v>
      </c>
      <c r="J49" s="24"/>
      <c r="K49" s="24"/>
      <c r="L49" s="461"/>
      <c r="S49" s="15"/>
    </row>
    <row r="50" spans="1:19" s="16" customFormat="1">
      <c r="A50" s="25" t="s">
        <v>3058</v>
      </c>
      <c r="B50" s="14">
        <v>45993</v>
      </c>
      <c r="C50" s="14">
        <v>45993</v>
      </c>
      <c r="D50" s="166" t="s">
        <v>6</v>
      </c>
      <c r="E50" s="9">
        <v>23131</v>
      </c>
      <c r="F50" s="9" t="s">
        <v>1115</v>
      </c>
      <c r="G50" s="9">
        <v>3675</v>
      </c>
      <c r="H50" s="9" t="s">
        <v>1523</v>
      </c>
      <c r="I50" s="10">
        <v>30</v>
      </c>
      <c r="J50" s="9"/>
      <c r="K50" s="9"/>
      <c r="L50" s="458"/>
      <c r="S50" s="15"/>
    </row>
    <row r="51" spans="1:19" s="16" customFormat="1">
      <c r="A51" s="25" t="s">
        <v>3821</v>
      </c>
      <c r="B51" s="14">
        <v>45982</v>
      </c>
      <c r="C51" s="14">
        <v>45993</v>
      </c>
      <c r="D51" s="166" t="s">
        <v>6</v>
      </c>
      <c r="E51" s="9">
        <v>23057</v>
      </c>
      <c r="F51" s="9" t="s">
        <v>1115</v>
      </c>
      <c r="G51" s="9">
        <v>4281</v>
      </c>
      <c r="H51" s="9" t="s">
        <v>2247</v>
      </c>
      <c r="I51" s="10">
        <v>20</v>
      </c>
      <c r="J51" s="9"/>
      <c r="K51" s="9"/>
      <c r="L51" s="458"/>
      <c r="S51" s="15"/>
    </row>
    <row r="52" spans="1:19" s="16" customFormat="1">
      <c r="A52" s="25"/>
      <c r="B52" s="14"/>
      <c r="C52" s="9"/>
      <c r="D52" s="166" t="s">
        <v>6</v>
      </c>
      <c r="E52" s="9"/>
      <c r="F52" s="9" t="s">
        <v>1115</v>
      </c>
      <c r="G52" s="9">
        <v>5202</v>
      </c>
      <c r="H52" s="9" t="s">
        <v>5077</v>
      </c>
      <c r="I52" s="10" t="s">
        <v>5078</v>
      </c>
      <c r="J52" s="9"/>
      <c r="K52" s="9"/>
      <c r="L52" s="458"/>
      <c r="S52" s="15"/>
    </row>
    <row r="53" spans="1:19" s="16" customFormat="1">
      <c r="A53" s="25" t="s">
        <v>2133</v>
      </c>
      <c r="B53" s="14">
        <v>45996</v>
      </c>
      <c r="C53" s="14">
        <v>45993</v>
      </c>
      <c r="D53" s="166" t="s">
        <v>6</v>
      </c>
      <c r="E53" s="9">
        <v>23181</v>
      </c>
      <c r="F53" s="9" t="s">
        <v>1115</v>
      </c>
      <c r="G53" s="9">
        <v>3805</v>
      </c>
      <c r="H53" s="9" t="s">
        <v>1639</v>
      </c>
      <c r="I53" s="10">
        <v>36</v>
      </c>
      <c r="J53" s="9"/>
      <c r="K53" s="9"/>
      <c r="L53" s="458"/>
      <c r="S53" s="15"/>
    </row>
    <row r="54" spans="1:19" s="16" customFormat="1">
      <c r="A54" s="234" t="s">
        <v>3957</v>
      </c>
      <c r="B54" s="1885">
        <v>45996</v>
      </c>
      <c r="C54" s="24"/>
      <c r="D54" s="2059"/>
      <c r="E54" s="24">
        <v>23169</v>
      </c>
      <c r="F54" s="24" t="s">
        <v>2351</v>
      </c>
      <c r="G54" s="24">
        <v>5887</v>
      </c>
      <c r="H54" s="24" t="s">
        <v>54</v>
      </c>
      <c r="I54" s="1048">
        <v>3</v>
      </c>
      <c r="J54" s="24"/>
      <c r="K54" s="24"/>
      <c r="L54" s="461"/>
      <c r="S54" s="15"/>
    </row>
    <row r="55" spans="1:19" s="16" customFormat="1">
      <c r="A55" s="25" t="s">
        <v>5081</v>
      </c>
      <c r="B55" s="14">
        <v>46000</v>
      </c>
      <c r="C55" s="9"/>
      <c r="D55" s="166"/>
      <c r="E55" s="9">
        <v>23226</v>
      </c>
      <c r="F55" s="9" t="s">
        <v>7</v>
      </c>
      <c r="G55" s="9">
        <v>5006</v>
      </c>
      <c r="H55" s="9" t="s">
        <v>1615</v>
      </c>
      <c r="I55" s="10">
        <v>3</v>
      </c>
      <c r="J55" s="24"/>
      <c r="K55" s="24"/>
      <c r="L55" s="461"/>
      <c r="S55" s="15"/>
    </row>
    <row r="56" spans="1:19" s="16" customFormat="1">
      <c r="A56" s="234" t="s">
        <v>4538</v>
      </c>
      <c r="B56" s="1885">
        <v>46000</v>
      </c>
      <c r="C56" s="24"/>
      <c r="D56" s="2059"/>
      <c r="E56" s="24">
        <v>23227</v>
      </c>
      <c r="F56" s="24" t="s">
        <v>74</v>
      </c>
      <c r="G56" s="24">
        <v>5361</v>
      </c>
      <c r="H56" s="24" t="s">
        <v>4220</v>
      </c>
      <c r="I56" s="1048">
        <v>10</v>
      </c>
      <c r="J56" s="24"/>
      <c r="K56" s="24"/>
      <c r="L56" s="461"/>
      <c r="S56" s="15"/>
    </row>
    <row r="57" spans="1:19" s="16" customFormat="1">
      <c r="A57" s="234" t="s">
        <v>4025</v>
      </c>
      <c r="B57" s="1885">
        <v>46002</v>
      </c>
      <c r="C57" s="24"/>
      <c r="D57" s="2059"/>
      <c r="E57" s="24">
        <v>23260</v>
      </c>
      <c r="F57" s="24" t="s">
        <v>199</v>
      </c>
      <c r="G57" s="24">
        <v>4338</v>
      </c>
      <c r="H57" s="24" t="s">
        <v>2327</v>
      </c>
      <c r="I57" s="1048">
        <v>20</v>
      </c>
      <c r="J57" s="24"/>
      <c r="K57" s="24"/>
      <c r="L57" s="461"/>
      <c r="S57" s="15"/>
    </row>
    <row r="58" spans="1:19" s="16" customFormat="1">
      <c r="A58" s="234" t="s">
        <v>1516</v>
      </c>
      <c r="B58" s="1885">
        <v>46002</v>
      </c>
      <c r="C58" s="24"/>
      <c r="D58" s="2059"/>
      <c r="E58" s="24">
        <v>23259</v>
      </c>
      <c r="F58" s="24" t="s">
        <v>7</v>
      </c>
      <c r="G58" s="24">
        <v>3687</v>
      </c>
      <c r="H58" s="24" t="s">
        <v>399</v>
      </c>
      <c r="I58" s="1048">
        <v>10</v>
      </c>
      <c r="J58" s="24"/>
      <c r="K58" s="24"/>
      <c r="L58" s="461"/>
      <c r="S58" s="15"/>
    </row>
    <row r="59" spans="1:19" s="16" customFormat="1">
      <c r="A59" s="234"/>
      <c r="B59" s="1885"/>
      <c r="C59" s="24"/>
      <c r="D59" s="2059"/>
      <c r="E59" s="24"/>
      <c r="F59" s="24"/>
      <c r="G59" s="24"/>
      <c r="H59" s="24"/>
      <c r="I59" s="1048"/>
      <c r="J59" s="24"/>
      <c r="K59" s="24"/>
      <c r="L59" s="461"/>
      <c r="S59" s="15"/>
    </row>
    <row r="60" spans="1:19" s="16" customFormat="1">
      <c r="A60" s="234"/>
      <c r="B60" s="1885"/>
      <c r="C60" s="24"/>
      <c r="D60" s="2059"/>
      <c r="E60" s="24"/>
      <c r="F60" s="24"/>
      <c r="G60" s="24"/>
      <c r="H60" s="24"/>
      <c r="I60" s="1048"/>
      <c r="J60" s="24"/>
      <c r="K60" s="24"/>
      <c r="L60" s="461"/>
      <c r="S60" s="15"/>
    </row>
    <row r="61" spans="1:19" s="16" customFormat="1">
      <c r="A61" s="234"/>
      <c r="B61" s="1885"/>
      <c r="C61" s="24"/>
      <c r="D61" s="2059"/>
      <c r="E61" s="24"/>
      <c r="F61" s="24"/>
      <c r="G61" s="24"/>
      <c r="H61" s="24"/>
      <c r="I61" s="1048"/>
      <c r="J61" s="24"/>
      <c r="K61" s="24"/>
      <c r="L61" s="461"/>
      <c r="S61" s="15"/>
    </row>
    <row r="62" spans="1:19" s="16" customFormat="1">
      <c r="A62" s="234"/>
      <c r="B62" s="1885"/>
      <c r="C62" s="24"/>
      <c r="D62" s="2059"/>
      <c r="E62" s="24"/>
      <c r="F62" s="24"/>
      <c r="G62" s="24"/>
      <c r="H62" s="24"/>
      <c r="I62" s="1048"/>
      <c r="J62" s="24"/>
      <c r="K62" s="24"/>
      <c r="L62" s="461"/>
      <c r="S62" s="15"/>
    </row>
    <row r="63" spans="1:19" s="16" customFormat="1">
      <c r="A63" s="234"/>
      <c r="B63" s="1885"/>
      <c r="C63" s="24"/>
      <c r="D63" s="2059"/>
      <c r="E63" s="24"/>
      <c r="F63" s="24"/>
      <c r="G63" s="24"/>
      <c r="H63" s="24"/>
      <c r="I63" s="1048"/>
      <c r="J63" s="24"/>
      <c r="K63" s="24"/>
      <c r="L63" s="461"/>
      <c r="S63" s="15"/>
    </row>
    <row r="64" spans="1:19" s="16" customFormat="1">
      <c r="A64" s="234"/>
      <c r="B64" s="1885"/>
      <c r="C64" s="24"/>
      <c r="D64" s="2059"/>
      <c r="E64" s="24"/>
      <c r="F64" s="24"/>
      <c r="G64" s="24"/>
      <c r="H64" s="24"/>
      <c r="I64" s="1048"/>
      <c r="J64" s="24"/>
      <c r="K64" s="24"/>
      <c r="L64" s="461"/>
      <c r="S64" s="15"/>
    </row>
    <row r="65" spans="1:25" s="16" customFormat="1">
      <c r="A65" s="234"/>
      <c r="B65" s="1885"/>
      <c r="C65" s="24"/>
      <c r="D65" s="2059"/>
      <c r="E65" s="24"/>
      <c r="F65" s="24"/>
      <c r="G65" s="24"/>
      <c r="H65" s="24"/>
      <c r="I65" s="1048"/>
      <c r="J65" s="24"/>
      <c r="K65" s="24"/>
      <c r="L65" s="461"/>
      <c r="S65" s="15"/>
    </row>
    <row r="66" spans="1:25" s="6" customFormat="1">
      <c r="A66" s="234"/>
      <c r="B66" s="1885"/>
      <c r="C66" s="24"/>
      <c r="D66" s="2059"/>
      <c r="E66" s="24"/>
      <c r="F66" s="24"/>
      <c r="G66" s="24"/>
      <c r="H66" s="24"/>
      <c r="I66" s="1048"/>
      <c r="J66" s="24"/>
      <c r="K66" s="24"/>
      <c r="L66" s="461"/>
      <c r="S66"/>
    </row>
    <row r="67" spans="1:25" s="6" customFormat="1">
      <c r="A67" s="234"/>
      <c r="B67" s="1885"/>
      <c r="C67" s="24"/>
      <c r="D67" s="2059"/>
      <c r="E67" s="24"/>
      <c r="F67" s="24"/>
      <c r="G67" s="24"/>
      <c r="H67" s="24"/>
      <c r="I67" s="1048"/>
      <c r="J67" s="24"/>
      <c r="K67" s="24"/>
      <c r="L67" s="461"/>
      <c r="S67"/>
    </row>
    <row r="68" spans="1:25" s="6" customFormat="1" ht="15">
      <c r="A68" s="2464" t="e">
        <f>SUM(#REF!)</f>
        <v>#REF!</v>
      </c>
      <c r="B68" s="2465"/>
      <c r="C68" s="2465"/>
      <c r="D68" s="2465"/>
      <c r="E68" s="2465"/>
      <c r="F68" s="2465"/>
      <c r="G68" s="2465"/>
      <c r="H68" s="2465"/>
      <c r="I68" s="2465"/>
      <c r="J68" s="2465"/>
      <c r="K68" s="2465"/>
      <c r="L68" s="2466"/>
      <c r="S68"/>
    </row>
    <row r="69" spans="1:25" s="6" customFormat="1" ht="18.75">
      <c r="A69" s="2558" t="s">
        <v>4155</v>
      </c>
      <c r="B69" s="2559"/>
      <c r="C69" s="2559"/>
      <c r="D69" s="2559"/>
      <c r="E69" s="2559"/>
      <c r="F69" s="2559"/>
      <c r="G69" s="2559"/>
      <c r="H69" s="2559"/>
      <c r="I69" s="2559"/>
      <c r="J69" s="2559"/>
      <c r="K69" s="2559"/>
      <c r="L69" s="2560"/>
      <c r="S69"/>
    </row>
    <row r="70" spans="1:25" s="16" customFormat="1">
      <c r="A70" s="25" t="s">
        <v>2428</v>
      </c>
      <c r="B70" s="14">
        <v>45961</v>
      </c>
      <c r="C70" s="9"/>
      <c r="D70" s="166" t="s">
        <v>6</v>
      </c>
      <c r="E70" s="9">
        <v>22936</v>
      </c>
      <c r="F70" s="9" t="s">
        <v>2351</v>
      </c>
      <c r="G70" s="9">
        <v>4366</v>
      </c>
      <c r="H70" s="9" t="s">
        <v>17</v>
      </c>
      <c r="I70" s="10" t="s">
        <v>1212</v>
      </c>
      <c r="J70" s="24"/>
      <c r="K70" s="24"/>
      <c r="L70" s="461"/>
      <c r="S70" s="15"/>
    </row>
    <row r="71" spans="1:25" s="16" customFormat="1">
      <c r="A71" s="25" t="s">
        <v>3108</v>
      </c>
      <c r="B71" s="14">
        <v>45961</v>
      </c>
      <c r="C71" s="14">
        <v>45984</v>
      </c>
      <c r="D71" s="166" t="s">
        <v>6</v>
      </c>
      <c r="E71" s="9">
        <v>22954</v>
      </c>
      <c r="F71" s="9" t="s">
        <v>1115</v>
      </c>
      <c r="G71" s="9">
        <v>4638</v>
      </c>
      <c r="H71" s="9" t="s">
        <v>30</v>
      </c>
      <c r="I71" s="10">
        <v>300</v>
      </c>
      <c r="J71" s="9"/>
      <c r="K71" s="9"/>
      <c r="L71" s="458"/>
      <c r="S71" s="15"/>
    </row>
    <row r="72" spans="1:25" s="16" customFormat="1">
      <c r="A72" s="25" t="s">
        <v>3313</v>
      </c>
      <c r="B72" s="14">
        <v>45971</v>
      </c>
      <c r="C72" s="14">
        <v>45984</v>
      </c>
      <c r="D72" s="166" t="s">
        <v>6</v>
      </c>
      <c r="E72" s="9">
        <v>22959</v>
      </c>
      <c r="F72" s="9" t="s">
        <v>453</v>
      </c>
      <c r="G72" s="9">
        <v>4917</v>
      </c>
      <c r="H72" s="9" t="s">
        <v>17</v>
      </c>
      <c r="I72" s="10">
        <v>3</v>
      </c>
      <c r="J72" s="9"/>
      <c r="K72" s="9"/>
      <c r="L72" s="458"/>
      <c r="S72" s="15"/>
    </row>
    <row r="73" spans="1:25" s="16" customFormat="1">
      <c r="A73" s="25"/>
      <c r="B73" s="14"/>
      <c r="C73" s="9"/>
      <c r="D73" s="166" t="s">
        <v>6</v>
      </c>
      <c r="E73" s="9"/>
      <c r="F73" s="9" t="s">
        <v>473</v>
      </c>
      <c r="G73" s="9">
        <v>2358</v>
      </c>
      <c r="H73" s="9" t="s">
        <v>17</v>
      </c>
      <c r="I73" s="10">
        <v>5</v>
      </c>
      <c r="J73" s="9"/>
      <c r="K73" s="9"/>
      <c r="L73" s="458"/>
      <c r="S73" s="15"/>
    </row>
    <row r="74" spans="1:25" s="16" customFormat="1">
      <c r="A74" s="25"/>
      <c r="B74" s="14"/>
      <c r="C74" s="9"/>
      <c r="D74" s="166" t="s">
        <v>6</v>
      </c>
      <c r="E74" s="9"/>
      <c r="F74" s="9" t="s">
        <v>81</v>
      </c>
      <c r="G74" s="9">
        <v>3486</v>
      </c>
      <c r="H74" s="9" t="s">
        <v>17</v>
      </c>
      <c r="I74" s="10">
        <v>2</v>
      </c>
      <c r="J74" s="9"/>
      <c r="K74" s="9"/>
      <c r="L74" s="458"/>
      <c r="S74" s="15"/>
    </row>
    <row r="75" spans="1:25" s="16" customFormat="1">
      <c r="A75" s="25"/>
      <c r="B75" s="14"/>
      <c r="C75" s="9"/>
      <c r="D75" s="166" t="s">
        <v>6</v>
      </c>
      <c r="E75" s="9"/>
      <c r="F75" s="9" t="s">
        <v>153</v>
      </c>
      <c r="G75" s="9">
        <v>2987</v>
      </c>
      <c r="H75" s="9" t="s">
        <v>17</v>
      </c>
      <c r="I75" s="10">
        <v>1</v>
      </c>
      <c r="J75" s="9"/>
      <c r="K75" s="9"/>
      <c r="L75" s="458"/>
      <c r="S75" s="15"/>
    </row>
    <row r="76" spans="1:25">
      <c r="A76" s="25" t="s">
        <v>1532</v>
      </c>
      <c r="B76" s="14">
        <v>45968</v>
      </c>
      <c r="C76" s="9"/>
      <c r="D76" s="166"/>
      <c r="E76" s="9">
        <v>22920</v>
      </c>
      <c r="F76" s="9" t="s">
        <v>1115</v>
      </c>
      <c r="G76" s="9">
        <v>1126</v>
      </c>
      <c r="H76" s="9" t="s">
        <v>57</v>
      </c>
      <c r="I76" s="10">
        <v>12</v>
      </c>
      <c r="J76" s="2288"/>
      <c r="K76" s="2288"/>
      <c r="T76"/>
      <c r="U76"/>
      <c r="V76"/>
      <c r="W76"/>
      <c r="X76"/>
      <c r="Y76"/>
    </row>
    <row r="77" spans="1:25">
      <c r="A77" s="25"/>
      <c r="B77" s="14"/>
      <c r="C77" s="9"/>
      <c r="D77" s="166"/>
      <c r="E77" s="9"/>
      <c r="F77" s="9" t="s">
        <v>1115</v>
      </c>
      <c r="G77" s="9">
        <v>753</v>
      </c>
      <c r="H77" s="9" t="s">
        <v>47</v>
      </c>
      <c r="I77" s="10">
        <v>12</v>
      </c>
      <c r="J77" s="2288"/>
      <c r="K77" s="2288"/>
      <c r="T77"/>
      <c r="U77"/>
      <c r="V77"/>
      <c r="W77"/>
      <c r="X77"/>
      <c r="Y77"/>
    </row>
    <row r="78" spans="1:25">
      <c r="A78" s="25" t="s">
        <v>779</v>
      </c>
      <c r="B78" s="14">
        <v>45972</v>
      </c>
      <c r="C78" s="14">
        <v>45984</v>
      </c>
      <c r="D78" s="166" t="s">
        <v>6</v>
      </c>
      <c r="E78" s="9">
        <v>22968</v>
      </c>
      <c r="F78" s="9" t="s">
        <v>1115</v>
      </c>
      <c r="G78" s="9">
        <v>753</v>
      </c>
      <c r="H78" s="9" t="s">
        <v>47</v>
      </c>
      <c r="I78" s="10" t="s">
        <v>882</v>
      </c>
      <c r="J78" s="9"/>
      <c r="K78" s="9"/>
      <c r="L78" s="458"/>
      <c r="T78"/>
      <c r="U78"/>
      <c r="V78"/>
      <c r="W78"/>
      <c r="X78"/>
      <c r="Y78"/>
    </row>
    <row r="79" spans="1:25">
      <c r="A79" s="25" t="s">
        <v>2814</v>
      </c>
      <c r="B79" s="14">
        <v>45966</v>
      </c>
      <c r="C79" s="14">
        <v>45984</v>
      </c>
      <c r="D79" s="166" t="s">
        <v>6</v>
      </c>
      <c r="E79" s="9">
        <v>22972</v>
      </c>
      <c r="F79" s="9" t="s">
        <v>1221</v>
      </c>
      <c r="G79" s="9">
        <v>3590</v>
      </c>
      <c r="H79" s="9" t="s">
        <v>47</v>
      </c>
      <c r="I79" s="10">
        <v>20</v>
      </c>
      <c r="J79" s="9"/>
      <c r="K79" s="9"/>
      <c r="L79" s="458"/>
      <c r="T79"/>
      <c r="U79"/>
      <c r="V79"/>
      <c r="W79"/>
      <c r="X79"/>
      <c r="Y79"/>
    </row>
    <row r="80" spans="1:25">
      <c r="A80" s="25" t="s">
        <v>137</v>
      </c>
      <c r="B80" s="14">
        <v>45973</v>
      </c>
      <c r="C80" s="14">
        <v>45984</v>
      </c>
      <c r="D80" s="166" t="s">
        <v>6</v>
      </c>
      <c r="E80" s="9">
        <v>22977</v>
      </c>
      <c r="F80" s="9" t="s">
        <v>1115</v>
      </c>
      <c r="G80" s="9">
        <v>3302</v>
      </c>
      <c r="H80" s="9" t="s">
        <v>15</v>
      </c>
      <c r="I80" s="10">
        <v>420</v>
      </c>
      <c r="J80" s="9"/>
      <c r="K80" s="9"/>
      <c r="L80" s="458"/>
      <c r="T80"/>
      <c r="U80"/>
      <c r="V80"/>
      <c r="W80"/>
      <c r="X80"/>
      <c r="Y80"/>
    </row>
    <row r="81" spans="1:25">
      <c r="A81" s="25" t="s">
        <v>1597</v>
      </c>
      <c r="B81" s="14">
        <v>45974</v>
      </c>
      <c r="C81" s="14">
        <v>45984</v>
      </c>
      <c r="D81" s="166" t="s">
        <v>6</v>
      </c>
      <c r="E81" s="9">
        <v>22981</v>
      </c>
      <c r="F81" s="9" t="s">
        <v>2351</v>
      </c>
      <c r="G81" s="9">
        <v>3096</v>
      </c>
      <c r="H81" s="9" t="s">
        <v>47</v>
      </c>
      <c r="I81" s="10">
        <v>5</v>
      </c>
      <c r="J81" s="9"/>
      <c r="K81" s="9"/>
      <c r="L81" s="458"/>
      <c r="T81"/>
      <c r="U81"/>
      <c r="V81"/>
      <c r="W81"/>
      <c r="X81"/>
      <c r="Y81"/>
    </row>
    <row r="82" spans="1:25">
      <c r="A82" s="25" t="s">
        <v>5064</v>
      </c>
      <c r="B82" s="14">
        <v>45967</v>
      </c>
      <c r="C82" s="14">
        <v>45984</v>
      </c>
      <c r="D82" s="166" t="s">
        <v>6</v>
      </c>
      <c r="E82" s="9">
        <v>22980</v>
      </c>
      <c r="F82" s="9" t="s">
        <v>2212</v>
      </c>
      <c r="G82" s="9">
        <v>4223</v>
      </c>
      <c r="H82" s="9" t="s">
        <v>96</v>
      </c>
      <c r="I82" s="10">
        <v>9</v>
      </c>
      <c r="J82" s="9"/>
      <c r="K82" s="9"/>
      <c r="L82" s="458"/>
      <c r="T82"/>
      <c r="U82"/>
      <c r="V82"/>
      <c r="W82"/>
      <c r="X82"/>
      <c r="Y82"/>
    </row>
    <row r="83" spans="1:25">
      <c r="A83" s="25" t="s">
        <v>3957</v>
      </c>
      <c r="B83" s="14">
        <v>45974</v>
      </c>
      <c r="C83" s="14">
        <v>45984</v>
      </c>
      <c r="D83" s="166" t="s">
        <v>6</v>
      </c>
      <c r="E83" s="9">
        <v>22983</v>
      </c>
      <c r="F83" s="9" t="s">
        <v>7</v>
      </c>
      <c r="G83" s="9">
        <v>5886</v>
      </c>
      <c r="H83" s="9" t="s">
        <v>382</v>
      </c>
      <c r="I83" s="10">
        <v>10</v>
      </c>
      <c r="J83" s="9"/>
      <c r="K83" s="9"/>
      <c r="L83" s="458"/>
      <c r="T83"/>
      <c r="U83"/>
      <c r="V83"/>
      <c r="W83"/>
      <c r="X83"/>
      <c r="Y83"/>
    </row>
    <row r="84" spans="1:25">
      <c r="A84" s="25" t="s">
        <v>1468</v>
      </c>
      <c r="B84" s="14">
        <v>45975</v>
      </c>
      <c r="C84" s="14">
        <v>45984</v>
      </c>
      <c r="D84" s="166" t="s">
        <v>6</v>
      </c>
      <c r="E84" s="9">
        <v>22984</v>
      </c>
      <c r="F84" s="9" t="s">
        <v>1115</v>
      </c>
      <c r="G84" s="9">
        <v>753</v>
      </c>
      <c r="H84" s="9" t="s">
        <v>47</v>
      </c>
      <c r="I84" s="10">
        <v>12</v>
      </c>
      <c r="J84" s="9"/>
      <c r="K84" s="9"/>
      <c r="L84" s="458"/>
      <c r="T84"/>
      <c r="U84"/>
      <c r="V84"/>
      <c r="W84"/>
      <c r="X84"/>
      <c r="Y84"/>
    </row>
    <row r="85" spans="1:25">
      <c r="A85" s="25" t="s">
        <v>107</v>
      </c>
      <c r="B85" s="14">
        <v>45975</v>
      </c>
      <c r="C85" s="14">
        <v>45984</v>
      </c>
      <c r="D85" s="166" t="s">
        <v>6</v>
      </c>
      <c r="E85" s="9">
        <v>22990</v>
      </c>
      <c r="F85" s="9" t="s">
        <v>1115</v>
      </c>
      <c r="G85" s="9">
        <v>2720</v>
      </c>
      <c r="H85" s="9" t="s">
        <v>162</v>
      </c>
      <c r="I85" s="10">
        <v>60</v>
      </c>
      <c r="J85" s="9"/>
      <c r="K85" s="9"/>
      <c r="L85" s="458"/>
      <c r="T85"/>
      <c r="U85"/>
      <c r="V85"/>
      <c r="W85"/>
      <c r="X85"/>
      <c r="Y85"/>
    </row>
    <row r="86" spans="1:25">
      <c r="A86" s="25" t="s">
        <v>160</v>
      </c>
      <c r="B86" s="14">
        <v>45975</v>
      </c>
      <c r="C86" s="14">
        <v>45984</v>
      </c>
      <c r="D86" s="166" t="s">
        <v>6</v>
      </c>
      <c r="E86" s="9">
        <v>22991</v>
      </c>
      <c r="F86" s="9" t="s">
        <v>671</v>
      </c>
      <c r="G86" s="9">
        <v>3016</v>
      </c>
      <c r="H86" s="9" t="s">
        <v>22</v>
      </c>
      <c r="I86" s="10">
        <v>20</v>
      </c>
      <c r="J86" s="9"/>
      <c r="K86" s="9"/>
      <c r="L86" s="458"/>
      <c r="T86"/>
      <c r="U86"/>
      <c r="V86"/>
      <c r="W86"/>
      <c r="X86"/>
      <c r="Y86"/>
    </row>
    <row r="87" spans="1:25">
      <c r="A87" s="25" t="s">
        <v>4825</v>
      </c>
      <c r="B87" s="14">
        <v>45975</v>
      </c>
      <c r="C87" s="14">
        <v>45984</v>
      </c>
      <c r="D87" s="166" t="s">
        <v>6</v>
      </c>
      <c r="E87" s="9">
        <v>22993</v>
      </c>
      <c r="F87" s="9" t="s">
        <v>1115</v>
      </c>
      <c r="G87" s="9">
        <v>951</v>
      </c>
      <c r="H87" s="9" t="s">
        <v>58</v>
      </c>
      <c r="I87" s="10">
        <v>5</v>
      </c>
      <c r="J87" s="9"/>
      <c r="K87" s="9"/>
      <c r="L87" s="458"/>
      <c r="T87"/>
      <c r="U87"/>
      <c r="V87"/>
      <c r="W87"/>
      <c r="X87"/>
      <c r="Y87"/>
    </row>
    <row r="88" spans="1:25">
      <c r="A88" s="25" t="s">
        <v>2152</v>
      </c>
      <c r="B88" s="14">
        <v>45944</v>
      </c>
      <c r="C88" s="14">
        <v>45984</v>
      </c>
      <c r="D88" s="166" t="s">
        <v>6</v>
      </c>
      <c r="E88" s="9">
        <v>22994</v>
      </c>
      <c r="F88" s="9" t="s">
        <v>2212</v>
      </c>
      <c r="G88" s="9">
        <v>4592</v>
      </c>
      <c r="H88" s="9" t="s">
        <v>200</v>
      </c>
      <c r="I88" s="10">
        <v>10</v>
      </c>
      <c r="J88" s="9"/>
      <c r="K88" s="9"/>
      <c r="L88" s="458"/>
      <c r="T88"/>
      <c r="U88"/>
      <c r="V88"/>
      <c r="W88"/>
      <c r="X88"/>
      <c r="Y88"/>
    </row>
    <row r="89" spans="1:25">
      <c r="A89" s="25" t="s">
        <v>2248</v>
      </c>
      <c r="B89" s="14">
        <v>45975</v>
      </c>
      <c r="C89" s="14">
        <v>45984</v>
      </c>
      <c r="D89" s="166" t="s">
        <v>6</v>
      </c>
      <c r="E89" s="9">
        <v>22999</v>
      </c>
      <c r="F89" s="9" t="s">
        <v>153</v>
      </c>
      <c r="G89" s="9">
        <v>6237</v>
      </c>
      <c r="H89" s="9" t="s">
        <v>48</v>
      </c>
      <c r="I89" s="10">
        <v>30</v>
      </c>
      <c r="J89" s="9"/>
      <c r="K89" s="9"/>
      <c r="L89" s="458"/>
      <c r="T89"/>
      <c r="U89"/>
      <c r="V89"/>
      <c r="W89"/>
      <c r="X89"/>
      <c r="Y89"/>
    </row>
    <row r="90" spans="1:25">
      <c r="A90" s="25" t="s">
        <v>1303</v>
      </c>
      <c r="B90" s="14">
        <v>45978</v>
      </c>
      <c r="C90" s="14">
        <v>45984</v>
      </c>
      <c r="D90" s="166" t="s">
        <v>6</v>
      </c>
      <c r="E90" s="9">
        <v>23005</v>
      </c>
      <c r="F90" s="9" t="s">
        <v>671</v>
      </c>
      <c r="G90" s="9">
        <v>3626</v>
      </c>
      <c r="H90" s="9" t="s">
        <v>1441</v>
      </c>
      <c r="I90" s="10">
        <v>30</v>
      </c>
      <c r="J90" s="9"/>
      <c r="K90" s="9"/>
      <c r="L90" s="458"/>
      <c r="T90"/>
      <c r="U90"/>
      <c r="V90"/>
      <c r="W90"/>
      <c r="X90"/>
      <c r="Y90"/>
    </row>
    <row r="91" spans="1:25">
      <c r="A91" s="25" t="s">
        <v>400</v>
      </c>
      <c r="B91" s="14">
        <v>45972</v>
      </c>
      <c r="C91" s="14">
        <v>45984</v>
      </c>
      <c r="D91" s="166" t="s">
        <v>6</v>
      </c>
      <c r="E91" s="9">
        <v>23017</v>
      </c>
      <c r="F91" s="9" t="s">
        <v>1115</v>
      </c>
      <c r="G91" s="9">
        <v>1468</v>
      </c>
      <c r="H91" s="9" t="s">
        <v>21</v>
      </c>
      <c r="I91" s="10">
        <v>28</v>
      </c>
      <c r="J91" s="9"/>
      <c r="K91" s="9"/>
      <c r="L91" s="458"/>
      <c r="T91"/>
      <c r="U91"/>
      <c r="V91"/>
      <c r="W91"/>
      <c r="X91"/>
      <c r="Y91"/>
    </row>
    <row r="92" spans="1:25">
      <c r="A92" s="25" t="s">
        <v>3792</v>
      </c>
      <c r="B92" s="14">
        <v>45979</v>
      </c>
      <c r="C92" s="14">
        <v>45984</v>
      </c>
      <c r="D92" s="166" t="s">
        <v>6</v>
      </c>
      <c r="E92" s="9">
        <v>23014</v>
      </c>
      <c r="F92" s="9" t="s">
        <v>1115</v>
      </c>
      <c r="G92" s="9">
        <v>879</v>
      </c>
      <c r="H92" s="9" t="s">
        <v>17</v>
      </c>
      <c r="I92" s="10" t="s">
        <v>1963</v>
      </c>
      <c r="J92" s="9"/>
      <c r="K92" s="9"/>
      <c r="L92" s="458"/>
      <c r="T92"/>
      <c r="U92"/>
      <c r="V92"/>
      <c r="W92"/>
      <c r="X92"/>
      <c r="Y92"/>
    </row>
    <row r="93" spans="1:25">
      <c r="A93" s="25"/>
      <c r="B93" s="14"/>
      <c r="C93" s="9"/>
      <c r="D93" s="166" t="s">
        <v>6</v>
      </c>
      <c r="E93" s="9"/>
      <c r="F93" s="9" t="s">
        <v>2351</v>
      </c>
      <c r="G93" s="9">
        <v>5081</v>
      </c>
      <c r="H93" s="9" t="s">
        <v>3338</v>
      </c>
      <c r="I93" s="10">
        <v>30</v>
      </c>
      <c r="J93" s="9"/>
      <c r="K93" s="9"/>
      <c r="L93" s="458"/>
      <c r="T93"/>
      <c r="U93"/>
      <c r="V93"/>
      <c r="W93"/>
      <c r="X93"/>
      <c r="Y93"/>
    </row>
    <row r="94" spans="1:25">
      <c r="A94" s="2298" t="s">
        <v>4756</v>
      </c>
      <c r="B94" s="2282">
        <v>45994</v>
      </c>
      <c r="C94" s="783"/>
      <c r="D94" s="2299"/>
      <c r="E94" s="783">
        <v>23042</v>
      </c>
      <c r="F94" s="2291" t="s">
        <v>7</v>
      </c>
      <c r="G94" s="2288">
        <v>6009</v>
      </c>
      <c r="H94" s="2291" t="s">
        <v>31</v>
      </c>
      <c r="I94" s="708" t="s">
        <v>4983</v>
      </c>
      <c r="J94" s="2288"/>
      <c r="K94" s="2288"/>
      <c r="T94"/>
      <c r="U94"/>
      <c r="V94"/>
      <c r="W94"/>
      <c r="X94"/>
      <c r="Y94"/>
    </row>
    <row r="95" spans="1:25">
      <c r="A95" s="2298"/>
      <c r="B95" s="2282"/>
      <c r="C95" s="783"/>
      <c r="D95" s="2299"/>
      <c r="E95" s="783"/>
      <c r="F95" s="2291" t="s">
        <v>1115</v>
      </c>
      <c r="G95" s="2288">
        <v>5767</v>
      </c>
      <c r="H95" s="2291" t="s">
        <v>119</v>
      </c>
      <c r="I95" s="708" t="s">
        <v>4983</v>
      </c>
      <c r="J95" s="2288"/>
      <c r="K95" s="2288"/>
      <c r="T95"/>
      <c r="U95"/>
      <c r="V95"/>
      <c r="W95"/>
      <c r="X95"/>
      <c r="Y95"/>
    </row>
    <row r="96" spans="1:25">
      <c r="A96" s="25" t="s">
        <v>86</v>
      </c>
      <c r="B96" s="14">
        <v>45979</v>
      </c>
      <c r="C96" s="14">
        <v>45984</v>
      </c>
      <c r="D96" s="166" t="s">
        <v>6</v>
      </c>
      <c r="E96" s="9">
        <v>23018</v>
      </c>
      <c r="F96" s="9" t="s">
        <v>1221</v>
      </c>
      <c r="G96" s="9">
        <v>2244</v>
      </c>
      <c r="H96" s="9" t="s">
        <v>17</v>
      </c>
      <c r="I96" s="10">
        <v>3</v>
      </c>
      <c r="J96" s="9"/>
      <c r="K96" s="9"/>
      <c r="L96" s="458"/>
      <c r="T96"/>
      <c r="U96"/>
      <c r="V96"/>
      <c r="W96"/>
      <c r="X96"/>
      <c r="Y96"/>
    </row>
    <row r="97" spans="1:25">
      <c r="A97" s="25" t="s">
        <v>4878</v>
      </c>
      <c r="B97" s="14">
        <v>45979</v>
      </c>
      <c r="C97" s="14">
        <v>45984</v>
      </c>
      <c r="D97" s="166" t="s">
        <v>6</v>
      </c>
      <c r="E97" s="9">
        <v>23020</v>
      </c>
      <c r="F97" s="9" t="s">
        <v>2351</v>
      </c>
      <c r="G97" s="9">
        <v>4137</v>
      </c>
      <c r="H97" s="9" t="s">
        <v>19</v>
      </c>
      <c r="I97" s="10">
        <v>15</v>
      </c>
      <c r="J97" s="9"/>
      <c r="K97" s="9"/>
      <c r="L97" s="458"/>
      <c r="T97"/>
      <c r="U97"/>
      <c r="V97"/>
      <c r="W97"/>
      <c r="X97"/>
      <c r="Y97"/>
    </row>
    <row r="98" spans="1:25">
      <c r="A98" s="25" t="s">
        <v>871</v>
      </c>
      <c r="B98" s="14">
        <v>45979</v>
      </c>
      <c r="C98" s="14">
        <v>45984</v>
      </c>
      <c r="D98" s="166" t="s">
        <v>6</v>
      </c>
      <c r="E98" s="9">
        <v>23024</v>
      </c>
      <c r="F98" s="9" t="s">
        <v>1115</v>
      </c>
      <c r="G98" s="9">
        <v>1387</v>
      </c>
      <c r="H98" s="9" t="s">
        <v>770</v>
      </c>
      <c r="I98" s="10">
        <v>17</v>
      </c>
      <c r="J98" s="9"/>
      <c r="K98" s="9"/>
      <c r="L98" s="458"/>
      <c r="T98"/>
      <c r="U98"/>
      <c r="V98"/>
      <c r="W98"/>
      <c r="X98"/>
      <c r="Y98"/>
    </row>
    <row r="99" spans="1:25">
      <c r="A99" s="25" t="s">
        <v>845</v>
      </c>
      <c r="B99" s="14">
        <v>45979</v>
      </c>
      <c r="C99" s="14">
        <v>45984</v>
      </c>
      <c r="D99" s="166" t="s">
        <v>6</v>
      </c>
      <c r="E99" s="9">
        <v>23026</v>
      </c>
      <c r="F99" s="9" t="s">
        <v>7</v>
      </c>
      <c r="G99" s="9">
        <v>1491</v>
      </c>
      <c r="H99" s="9" t="s">
        <v>678</v>
      </c>
      <c r="I99" s="10">
        <v>200</v>
      </c>
      <c r="J99" s="9"/>
      <c r="K99" s="9"/>
      <c r="L99" s="458"/>
      <c r="T99"/>
      <c r="U99"/>
      <c r="V99"/>
      <c r="W99"/>
      <c r="X99"/>
      <c r="Y99"/>
    </row>
    <row r="100" spans="1:25">
      <c r="A100" s="25"/>
      <c r="B100" s="14"/>
      <c r="C100" s="9"/>
      <c r="D100" s="166" t="s">
        <v>6</v>
      </c>
      <c r="E100" s="9"/>
      <c r="F100" s="9" t="s">
        <v>1115</v>
      </c>
      <c r="G100" s="9">
        <v>4812</v>
      </c>
      <c r="H100" s="9" t="s">
        <v>203</v>
      </c>
      <c r="I100" s="10">
        <v>40</v>
      </c>
      <c r="J100" s="9"/>
      <c r="K100" s="9"/>
      <c r="L100" s="458"/>
      <c r="T100"/>
      <c r="U100"/>
      <c r="V100"/>
      <c r="W100"/>
      <c r="X100"/>
      <c r="Y100"/>
    </row>
    <row r="101" spans="1:25">
      <c r="A101" s="25" t="s">
        <v>4761</v>
      </c>
      <c r="B101" s="14">
        <v>45980</v>
      </c>
      <c r="C101" s="14">
        <v>45993</v>
      </c>
      <c r="D101" s="166" t="s">
        <v>12</v>
      </c>
      <c r="E101" s="9">
        <v>23086</v>
      </c>
      <c r="F101" s="9" t="s">
        <v>40</v>
      </c>
      <c r="G101" s="9">
        <v>2847</v>
      </c>
      <c r="H101" s="9" t="s">
        <v>58</v>
      </c>
      <c r="I101" s="10">
        <v>30</v>
      </c>
      <c r="J101" s="9"/>
      <c r="K101" s="9"/>
      <c r="L101" s="458"/>
      <c r="T101"/>
      <c r="U101"/>
      <c r="V101"/>
      <c r="W101"/>
      <c r="X101"/>
      <c r="Y101"/>
    </row>
    <row r="102" spans="1:25">
      <c r="A102" s="25" t="s">
        <v>3957</v>
      </c>
      <c r="B102" s="14">
        <v>45982</v>
      </c>
      <c r="C102" s="14">
        <v>45984</v>
      </c>
      <c r="D102" s="166" t="s">
        <v>6</v>
      </c>
      <c r="E102" s="9">
        <v>23063</v>
      </c>
      <c r="F102" s="9" t="s">
        <v>7</v>
      </c>
      <c r="G102" s="9">
        <v>5886</v>
      </c>
      <c r="H102" s="9" t="s">
        <v>382</v>
      </c>
      <c r="I102" s="10">
        <v>3</v>
      </c>
      <c r="J102" s="9"/>
      <c r="K102" s="9"/>
      <c r="L102" s="458"/>
      <c r="T102"/>
      <c r="U102"/>
      <c r="V102"/>
      <c r="W102"/>
      <c r="X102"/>
      <c r="Y102"/>
    </row>
    <row r="103" spans="1:25">
      <c r="A103" s="25" t="s">
        <v>86</v>
      </c>
      <c r="B103" s="14">
        <v>45982</v>
      </c>
      <c r="C103" s="14">
        <v>45984</v>
      </c>
      <c r="D103" s="166" t="s">
        <v>6</v>
      </c>
      <c r="E103" s="9">
        <v>23068</v>
      </c>
      <c r="F103" s="9" t="s">
        <v>1221</v>
      </c>
      <c r="G103" s="9">
        <v>2244</v>
      </c>
      <c r="H103" s="9" t="s">
        <v>17</v>
      </c>
      <c r="I103" s="10" t="s">
        <v>905</v>
      </c>
      <c r="J103" s="9"/>
      <c r="K103" s="9"/>
      <c r="L103" s="458"/>
      <c r="T103"/>
      <c r="U103"/>
      <c r="V103"/>
      <c r="W103"/>
      <c r="X103"/>
      <c r="Y103"/>
    </row>
    <row r="104" spans="1:25">
      <c r="A104" s="25" t="s">
        <v>1303</v>
      </c>
      <c r="B104" s="14">
        <v>45982</v>
      </c>
      <c r="C104" s="14">
        <v>45984</v>
      </c>
      <c r="D104" s="166" t="s">
        <v>6</v>
      </c>
      <c r="E104" s="9">
        <v>23065</v>
      </c>
      <c r="F104" s="9" t="s">
        <v>2351</v>
      </c>
      <c r="G104" s="9">
        <v>3623</v>
      </c>
      <c r="H104" s="9" t="s">
        <v>47</v>
      </c>
      <c r="I104" s="10">
        <v>40</v>
      </c>
      <c r="J104" s="9"/>
      <c r="K104" s="9"/>
      <c r="L104" s="458"/>
      <c r="T104"/>
      <c r="U104"/>
      <c r="V104"/>
      <c r="W104"/>
      <c r="X104"/>
      <c r="Y104"/>
    </row>
    <row r="105" spans="1:25">
      <c r="A105" s="25" t="s">
        <v>1303</v>
      </c>
      <c r="B105" s="14">
        <v>45985</v>
      </c>
      <c r="C105" s="14">
        <v>45984</v>
      </c>
      <c r="D105" s="166" t="s">
        <v>6</v>
      </c>
      <c r="E105" s="9">
        <v>23072</v>
      </c>
      <c r="F105" s="9" t="s">
        <v>671</v>
      </c>
      <c r="G105" s="9">
        <v>3626</v>
      </c>
      <c r="H105" s="9" t="s">
        <v>1441</v>
      </c>
      <c r="I105" s="10">
        <v>30</v>
      </c>
      <c r="J105" s="9"/>
      <c r="K105" s="9"/>
      <c r="L105" s="458"/>
      <c r="T105"/>
      <c r="U105"/>
      <c r="V105"/>
      <c r="W105"/>
      <c r="X105"/>
      <c r="Y105"/>
    </row>
    <row r="106" spans="1:25">
      <c r="A106" s="25" t="s">
        <v>3886</v>
      </c>
      <c r="B106" s="14">
        <v>45986</v>
      </c>
      <c r="C106" s="14">
        <v>45984</v>
      </c>
      <c r="D106" s="166" t="s">
        <v>6</v>
      </c>
      <c r="E106" s="9">
        <v>23078</v>
      </c>
      <c r="F106" s="9" t="s">
        <v>1221</v>
      </c>
      <c r="G106" s="9">
        <v>2244</v>
      </c>
      <c r="H106" s="9" t="s">
        <v>17</v>
      </c>
      <c r="I106" s="10">
        <v>3</v>
      </c>
      <c r="J106" s="9"/>
      <c r="K106" s="9"/>
      <c r="L106" s="458"/>
      <c r="T106"/>
      <c r="U106"/>
      <c r="V106"/>
      <c r="W106"/>
      <c r="X106"/>
      <c r="Y106"/>
    </row>
    <row r="107" spans="1:25">
      <c r="A107" s="25" t="s">
        <v>201</v>
      </c>
      <c r="B107" s="14">
        <v>45974</v>
      </c>
      <c r="C107" s="14">
        <v>45984</v>
      </c>
      <c r="D107" s="166" t="s">
        <v>6</v>
      </c>
      <c r="E107" s="9">
        <v>23047</v>
      </c>
      <c r="F107" s="9" t="s">
        <v>1115</v>
      </c>
      <c r="G107" s="9">
        <v>616</v>
      </c>
      <c r="H107" s="9" t="s">
        <v>75</v>
      </c>
      <c r="I107" s="10" t="s">
        <v>849</v>
      </c>
      <c r="J107" s="9"/>
      <c r="K107" s="9"/>
      <c r="L107" s="458"/>
      <c r="T107"/>
      <c r="U107"/>
      <c r="V107"/>
      <c r="W107"/>
      <c r="X107"/>
      <c r="Y107"/>
    </row>
    <row r="108" spans="1:25" s="15" customFormat="1">
      <c r="A108" s="25" t="s">
        <v>3043</v>
      </c>
      <c r="B108" s="14">
        <v>45975</v>
      </c>
      <c r="C108" s="14">
        <v>45984</v>
      </c>
      <c r="D108" s="166" t="s">
        <v>6</v>
      </c>
      <c r="E108" s="9">
        <v>22847</v>
      </c>
      <c r="F108" s="9" t="s">
        <v>671</v>
      </c>
      <c r="G108" s="9">
        <v>6201</v>
      </c>
      <c r="H108" s="9" t="s">
        <v>63</v>
      </c>
      <c r="I108" s="10" t="s">
        <v>1070</v>
      </c>
      <c r="J108" s="9"/>
      <c r="K108" s="9"/>
      <c r="L108" s="458"/>
      <c r="M108" s="16"/>
      <c r="N108" s="16"/>
      <c r="O108" s="16"/>
      <c r="P108" s="16"/>
      <c r="Q108" s="16"/>
      <c r="R108" s="16"/>
    </row>
    <row r="109" spans="1:25" s="15" customFormat="1">
      <c r="A109" s="25" t="s">
        <v>3323</v>
      </c>
      <c r="B109" s="14">
        <v>45982</v>
      </c>
      <c r="C109" s="14">
        <v>45984</v>
      </c>
      <c r="D109" s="166" t="s">
        <v>6</v>
      </c>
      <c r="E109" s="9">
        <v>23039</v>
      </c>
      <c r="F109" s="9" t="s">
        <v>671</v>
      </c>
      <c r="G109" s="9">
        <v>4830</v>
      </c>
      <c r="H109" s="9" t="s">
        <v>38</v>
      </c>
      <c r="I109" s="10">
        <v>6</v>
      </c>
      <c r="J109" s="9"/>
      <c r="K109" s="9"/>
      <c r="L109" s="458"/>
      <c r="M109" s="16"/>
      <c r="N109" s="16"/>
      <c r="O109" s="16"/>
      <c r="P109" s="16"/>
      <c r="Q109" s="16"/>
      <c r="R109" s="16"/>
    </row>
    <row r="110" spans="1:25" s="15" customFormat="1">
      <c r="A110" s="25" t="s">
        <v>3108</v>
      </c>
      <c r="B110" s="14">
        <v>45980</v>
      </c>
      <c r="C110" s="14">
        <v>45984</v>
      </c>
      <c r="D110" s="166" t="s">
        <v>6</v>
      </c>
      <c r="E110" s="9">
        <v>23091</v>
      </c>
      <c r="F110" s="9" t="s">
        <v>1115</v>
      </c>
      <c r="G110" s="9">
        <v>4638</v>
      </c>
      <c r="H110" s="9" t="s">
        <v>30</v>
      </c>
      <c r="I110" s="10">
        <v>300</v>
      </c>
      <c r="J110" s="9"/>
      <c r="K110" s="9"/>
      <c r="L110" s="458"/>
      <c r="M110" s="16"/>
      <c r="N110" s="16"/>
      <c r="O110" s="16"/>
      <c r="P110" s="16"/>
      <c r="Q110" s="16"/>
      <c r="R110" s="16"/>
    </row>
    <row r="111" spans="1:25" s="15" customFormat="1">
      <c r="A111" s="25" t="s">
        <v>1095</v>
      </c>
      <c r="B111" s="14">
        <v>45988</v>
      </c>
      <c r="C111" s="14">
        <v>45984</v>
      </c>
      <c r="D111" s="166" t="s">
        <v>6</v>
      </c>
      <c r="E111" s="9">
        <v>23098</v>
      </c>
      <c r="F111" s="9" t="s">
        <v>1115</v>
      </c>
      <c r="G111" s="9">
        <v>3620</v>
      </c>
      <c r="H111" s="9" t="s">
        <v>22</v>
      </c>
      <c r="I111" s="10">
        <v>100</v>
      </c>
      <c r="J111" s="9"/>
      <c r="K111" s="9"/>
      <c r="L111" s="458"/>
      <c r="M111" s="16"/>
      <c r="N111" s="16"/>
      <c r="O111" s="16"/>
      <c r="P111" s="16"/>
      <c r="Q111" s="16"/>
      <c r="R111" s="16"/>
    </row>
    <row r="112" spans="1:25" s="15" customFormat="1">
      <c r="A112" s="25" t="s">
        <v>1508</v>
      </c>
      <c r="B112" s="14">
        <v>45988</v>
      </c>
      <c r="C112" s="14">
        <v>45984</v>
      </c>
      <c r="D112" s="166" t="s">
        <v>6</v>
      </c>
      <c r="E112" s="9">
        <v>23099</v>
      </c>
      <c r="F112" s="9" t="s">
        <v>435</v>
      </c>
      <c r="G112" s="9">
        <v>2646</v>
      </c>
      <c r="H112" s="9" t="s">
        <v>182</v>
      </c>
      <c r="I112" s="10">
        <v>50</v>
      </c>
      <c r="J112" s="9"/>
      <c r="K112" s="9"/>
      <c r="L112" s="458"/>
      <c r="M112" s="16"/>
      <c r="N112" s="16"/>
      <c r="O112" s="16"/>
      <c r="P112" s="16"/>
      <c r="Q112" s="16"/>
      <c r="R112" s="16"/>
    </row>
    <row r="113" spans="1:18" s="15" customFormat="1">
      <c r="A113" s="25" t="s">
        <v>3810</v>
      </c>
      <c r="B113" s="14">
        <v>45986</v>
      </c>
      <c r="C113" s="14">
        <v>45993</v>
      </c>
      <c r="D113" s="166" t="s">
        <v>6</v>
      </c>
      <c r="E113" s="9">
        <v>23106</v>
      </c>
      <c r="F113" s="9" t="s">
        <v>81</v>
      </c>
      <c r="G113" s="9">
        <v>5104</v>
      </c>
      <c r="H113" s="9" t="s">
        <v>210</v>
      </c>
      <c r="I113" s="10">
        <v>2</v>
      </c>
      <c r="J113" s="9" t="s">
        <v>991</v>
      </c>
      <c r="K113" s="9"/>
      <c r="L113" s="458"/>
      <c r="M113" s="16"/>
      <c r="N113" s="16"/>
      <c r="O113" s="16"/>
      <c r="P113" s="16"/>
      <c r="Q113" s="16"/>
      <c r="R113" s="16"/>
    </row>
    <row r="114" spans="1:18" s="15" customFormat="1">
      <c r="A114" s="25"/>
      <c r="B114" s="14"/>
      <c r="C114" s="9"/>
      <c r="D114" s="166" t="s">
        <v>6</v>
      </c>
      <c r="E114" s="9"/>
      <c r="F114" s="9" t="s">
        <v>131</v>
      </c>
      <c r="G114" s="9">
        <v>5105</v>
      </c>
      <c r="H114" s="9" t="s">
        <v>210</v>
      </c>
      <c r="I114" s="10">
        <v>2</v>
      </c>
      <c r="J114" s="9" t="s">
        <v>991</v>
      </c>
      <c r="K114" s="9"/>
      <c r="L114" s="458"/>
      <c r="M114" s="16"/>
      <c r="N114" s="16"/>
      <c r="O114" s="16"/>
      <c r="P114" s="16"/>
      <c r="Q114" s="16"/>
      <c r="R114" s="16"/>
    </row>
    <row r="115" spans="1:18" s="15" customFormat="1">
      <c r="A115" s="25"/>
      <c r="B115" s="14"/>
      <c r="C115" s="9"/>
      <c r="D115" s="166" t="s">
        <v>6</v>
      </c>
      <c r="E115" s="9"/>
      <c r="F115" s="9" t="s">
        <v>153</v>
      </c>
      <c r="G115" s="9">
        <v>5106</v>
      </c>
      <c r="H115" s="9" t="s">
        <v>210</v>
      </c>
      <c r="I115" s="10">
        <v>2</v>
      </c>
      <c r="J115" s="9" t="s">
        <v>991</v>
      </c>
      <c r="K115" s="9"/>
      <c r="L115" s="458"/>
      <c r="M115" s="16"/>
      <c r="N115" s="16"/>
      <c r="O115" s="16"/>
      <c r="P115" s="16"/>
      <c r="Q115" s="16"/>
      <c r="R115" s="16"/>
    </row>
    <row r="116" spans="1:18" s="15" customFormat="1">
      <c r="A116" s="25" t="s">
        <v>393</v>
      </c>
      <c r="B116" s="14">
        <v>45988</v>
      </c>
      <c r="C116" s="14">
        <v>45993</v>
      </c>
      <c r="D116" s="166" t="s">
        <v>6</v>
      </c>
      <c r="E116" s="9">
        <v>23110</v>
      </c>
      <c r="F116" s="9" t="s">
        <v>2351</v>
      </c>
      <c r="G116" s="9">
        <v>2560</v>
      </c>
      <c r="H116" s="9" t="s">
        <v>5</v>
      </c>
      <c r="I116" s="10">
        <v>10</v>
      </c>
      <c r="J116" s="9"/>
      <c r="K116" s="9"/>
      <c r="L116" s="458"/>
      <c r="M116" s="16"/>
      <c r="N116" s="16"/>
      <c r="O116" s="16"/>
      <c r="P116" s="16"/>
      <c r="Q116" s="16"/>
      <c r="R116" s="16"/>
    </row>
    <row r="117" spans="1:18" s="15" customFormat="1">
      <c r="A117" s="25" t="s">
        <v>4756</v>
      </c>
      <c r="B117" s="14">
        <v>45989</v>
      </c>
      <c r="C117" s="14">
        <v>45993</v>
      </c>
      <c r="D117" s="166" t="s">
        <v>6</v>
      </c>
      <c r="E117" s="9">
        <v>23128</v>
      </c>
      <c r="F117" s="9" t="s">
        <v>7</v>
      </c>
      <c r="G117" s="9">
        <v>6009</v>
      </c>
      <c r="H117" s="9" t="s">
        <v>31</v>
      </c>
      <c r="I117" s="10">
        <v>60</v>
      </c>
      <c r="J117" s="9"/>
      <c r="K117" s="9"/>
      <c r="L117" s="458"/>
      <c r="M117" s="16"/>
      <c r="N117" s="16"/>
      <c r="O117" s="16"/>
      <c r="P117" s="16"/>
      <c r="Q117" s="16"/>
      <c r="R117" s="16"/>
    </row>
    <row r="118" spans="1:18" s="15" customFormat="1">
      <c r="A118" s="25"/>
      <c r="B118" s="14"/>
      <c r="C118" s="9"/>
      <c r="D118" s="166" t="s">
        <v>6</v>
      </c>
      <c r="E118" s="9"/>
      <c r="F118" s="9" t="s">
        <v>7</v>
      </c>
      <c r="G118" s="9">
        <v>5768</v>
      </c>
      <c r="H118" s="9" t="s">
        <v>31</v>
      </c>
      <c r="I118" s="10">
        <v>100</v>
      </c>
      <c r="J118" s="9"/>
      <c r="K118" s="9"/>
      <c r="L118" s="458"/>
      <c r="M118" s="16"/>
      <c r="N118" s="16"/>
      <c r="O118" s="16"/>
      <c r="P118" s="16"/>
      <c r="Q118" s="16"/>
      <c r="R118" s="16"/>
    </row>
    <row r="119" spans="1:18" s="15" customFormat="1">
      <c r="A119" s="25" t="s">
        <v>168</v>
      </c>
      <c r="B119" s="14">
        <v>45982</v>
      </c>
      <c r="C119" s="14">
        <v>45984</v>
      </c>
      <c r="D119" s="166" t="s">
        <v>6</v>
      </c>
      <c r="E119" s="9">
        <v>23033</v>
      </c>
      <c r="F119" s="9" t="s">
        <v>1115</v>
      </c>
      <c r="G119" s="9">
        <v>951</v>
      </c>
      <c r="H119" s="9" t="s">
        <v>58</v>
      </c>
      <c r="I119" s="10">
        <v>1</v>
      </c>
      <c r="J119" s="9"/>
      <c r="K119" s="9"/>
      <c r="L119" s="458"/>
      <c r="M119" s="16"/>
      <c r="N119" s="16"/>
      <c r="O119" s="16"/>
      <c r="P119" s="16"/>
      <c r="Q119" s="16"/>
      <c r="R119" s="16"/>
    </row>
    <row r="120" spans="1:18" s="15" customFormat="1">
      <c r="A120" s="25" t="s">
        <v>86</v>
      </c>
      <c r="B120" s="14">
        <v>45982</v>
      </c>
      <c r="C120" s="14">
        <v>45984</v>
      </c>
      <c r="D120" s="166" t="s">
        <v>6</v>
      </c>
      <c r="E120" s="9">
        <v>23052</v>
      </c>
      <c r="F120" s="9" t="s">
        <v>1221</v>
      </c>
      <c r="G120" s="9">
        <v>1712</v>
      </c>
      <c r="H120" s="9" t="s">
        <v>19</v>
      </c>
      <c r="I120" s="10">
        <v>15</v>
      </c>
      <c r="J120" s="9"/>
      <c r="K120" s="9"/>
      <c r="L120" s="458"/>
      <c r="M120" s="16"/>
      <c r="N120" s="16"/>
      <c r="O120" s="16"/>
      <c r="P120" s="16"/>
      <c r="Q120" s="16"/>
      <c r="R120" s="16"/>
    </row>
    <row r="121" spans="1:18" s="15" customFormat="1">
      <c r="A121" s="25" t="s">
        <v>779</v>
      </c>
      <c r="B121" s="14">
        <v>45980</v>
      </c>
      <c r="C121" s="14">
        <v>45984</v>
      </c>
      <c r="D121" s="166" t="s">
        <v>6</v>
      </c>
      <c r="E121" s="9">
        <v>23029</v>
      </c>
      <c r="F121" s="9" t="s">
        <v>1115</v>
      </c>
      <c r="G121" s="9">
        <v>753</v>
      </c>
      <c r="H121" s="9" t="s">
        <v>47</v>
      </c>
      <c r="I121" s="10" t="s">
        <v>1004</v>
      </c>
      <c r="J121" s="9"/>
      <c r="K121" s="9"/>
      <c r="L121" s="458"/>
      <c r="M121" s="16"/>
      <c r="N121" s="16"/>
      <c r="O121" s="16"/>
      <c r="P121" s="16"/>
      <c r="Q121" s="16"/>
      <c r="R121" s="16"/>
    </row>
    <row r="122" spans="1:18" s="15" customFormat="1">
      <c r="A122" s="25" t="s">
        <v>3990</v>
      </c>
      <c r="B122" s="14">
        <v>45982</v>
      </c>
      <c r="C122" s="14">
        <v>45984</v>
      </c>
      <c r="D122" s="166" t="s">
        <v>6</v>
      </c>
      <c r="E122" s="9">
        <v>23053</v>
      </c>
      <c r="F122" s="9" t="s">
        <v>1115</v>
      </c>
      <c r="G122" s="9">
        <v>1126</v>
      </c>
      <c r="H122" s="9" t="s">
        <v>57</v>
      </c>
      <c r="I122" s="10" t="s">
        <v>1187</v>
      </c>
      <c r="J122" s="9"/>
      <c r="K122" s="9"/>
      <c r="L122" s="458"/>
      <c r="M122" s="16"/>
      <c r="N122" s="16"/>
      <c r="O122" s="16"/>
      <c r="P122" s="16"/>
      <c r="Q122" s="16"/>
      <c r="R122" s="16"/>
    </row>
    <row r="123" spans="1:18" s="15" customFormat="1">
      <c r="A123" s="25" t="s">
        <v>5067</v>
      </c>
      <c r="B123" s="14">
        <v>45982</v>
      </c>
      <c r="C123" s="14">
        <v>45984</v>
      </c>
      <c r="D123" s="166" t="s">
        <v>6</v>
      </c>
      <c r="E123" s="9">
        <v>23056</v>
      </c>
      <c r="F123" s="9" t="s">
        <v>1115</v>
      </c>
      <c r="G123" s="9">
        <v>1126</v>
      </c>
      <c r="H123" s="9" t="s">
        <v>57</v>
      </c>
      <c r="I123" s="10">
        <v>2</v>
      </c>
      <c r="J123" s="9"/>
      <c r="K123" s="9"/>
      <c r="L123" s="458"/>
      <c r="M123" s="16"/>
      <c r="N123" s="16"/>
      <c r="O123" s="16"/>
      <c r="P123" s="16"/>
      <c r="Q123" s="16"/>
      <c r="R123" s="16"/>
    </row>
    <row r="124" spans="1:18" s="15" customFormat="1">
      <c r="A124" s="25" t="s">
        <v>2821</v>
      </c>
      <c r="B124" s="14">
        <v>45979</v>
      </c>
      <c r="C124" s="14">
        <v>45984</v>
      </c>
      <c r="D124" s="166" t="s">
        <v>6</v>
      </c>
      <c r="E124" s="9">
        <v>23035</v>
      </c>
      <c r="F124" s="9" t="s">
        <v>1115</v>
      </c>
      <c r="G124" s="9">
        <v>4554</v>
      </c>
      <c r="H124" s="9" t="s">
        <v>36</v>
      </c>
      <c r="I124" s="10">
        <v>10</v>
      </c>
      <c r="J124" s="24"/>
      <c r="K124" s="24"/>
      <c r="L124" s="461"/>
      <c r="M124" s="16"/>
      <c r="N124" s="16"/>
      <c r="O124" s="16"/>
      <c r="P124" s="16"/>
      <c r="Q124" s="16"/>
      <c r="R124" s="16"/>
    </row>
    <row r="125" spans="1:18" s="15" customFormat="1">
      <c r="A125" s="25" t="s">
        <v>3115</v>
      </c>
      <c r="B125" s="14">
        <v>45979</v>
      </c>
      <c r="C125" s="14">
        <v>45984</v>
      </c>
      <c r="D125" s="166" t="s">
        <v>6</v>
      </c>
      <c r="E125" s="9">
        <v>23040</v>
      </c>
      <c r="F125" s="9" t="s">
        <v>1115</v>
      </c>
      <c r="G125" s="9">
        <v>1098</v>
      </c>
      <c r="H125" s="9" t="s">
        <v>3</v>
      </c>
      <c r="I125" s="10">
        <v>3</v>
      </c>
      <c r="J125" s="9"/>
      <c r="K125" s="9"/>
      <c r="L125" s="458"/>
      <c r="M125" s="16"/>
      <c r="N125" s="16"/>
      <c r="O125" s="16"/>
      <c r="P125" s="16"/>
      <c r="Q125" s="16"/>
      <c r="R125" s="16"/>
    </row>
    <row r="126" spans="1:18" s="15" customFormat="1">
      <c r="A126" s="25"/>
      <c r="B126" s="14"/>
      <c r="C126" s="9"/>
      <c r="D126" s="166"/>
      <c r="E126" s="9"/>
      <c r="F126" s="9" t="s">
        <v>1221</v>
      </c>
      <c r="G126" s="9">
        <v>4715</v>
      </c>
      <c r="H126" s="9" t="s">
        <v>58</v>
      </c>
      <c r="I126" s="10" t="s">
        <v>1114</v>
      </c>
      <c r="J126" s="9"/>
      <c r="K126" s="9"/>
      <c r="L126" s="458"/>
      <c r="M126" s="16"/>
      <c r="N126" s="16"/>
      <c r="O126" s="16"/>
      <c r="P126" s="16"/>
      <c r="Q126" s="16"/>
      <c r="R126" s="16"/>
    </row>
    <row r="127" spans="1:18" s="15" customFormat="1">
      <c r="A127" s="25" t="s">
        <v>3040</v>
      </c>
      <c r="B127" s="14">
        <v>45980</v>
      </c>
      <c r="C127" s="14">
        <v>45984</v>
      </c>
      <c r="D127" s="166" t="s">
        <v>6</v>
      </c>
      <c r="E127" s="9">
        <v>23031</v>
      </c>
      <c r="F127" s="9" t="s">
        <v>1115</v>
      </c>
      <c r="G127" s="9">
        <v>869</v>
      </c>
      <c r="H127" s="9" t="s">
        <v>16</v>
      </c>
      <c r="I127" s="10">
        <v>15</v>
      </c>
      <c r="J127" s="9"/>
      <c r="K127" s="9"/>
      <c r="L127" s="458"/>
      <c r="M127" s="16"/>
      <c r="N127" s="16"/>
      <c r="O127" s="16"/>
      <c r="P127" s="16"/>
      <c r="Q127" s="16"/>
      <c r="R127" s="16"/>
    </row>
    <row r="128" spans="1:18" s="15" customFormat="1">
      <c r="A128" s="25" t="s">
        <v>5066</v>
      </c>
      <c r="B128" s="14">
        <v>45982</v>
      </c>
      <c r="C128" s="14">
        <v>45984</v>
      </c>
      <c r="D128" s="166" t="s">
        <v>6</v>
      </c>
      <c r="E128" s="9">
        <v>23050</v>
      </c>
      <c r="F128" s="9" t="s">
        <v>7</v>
      </c>
      <c r="G128" s="9">
        <v>1853</v>
      </c>
      <c r="H128" s="9" t="s">
        <v>20</v>
      </c>
      <c r="I128" s="10">
        <v>5</v>
      </c>
      <c r="J128" s="9"/>
      <c r="K128" s="9"/>
      <c r="L128" s="458"/>
      <c r="M128" s="16"/>
      <c r="N128" s="16"/>
      <c r="O128" s="16"/>
      <c r="P128" s="16"/>
      <c r="Q128" s="16"/>
      <c r="R128" s="16"/>
    </row>
    <row r="129" spans="1:19" s="15" customFormat="1">
      <c r="A129" s="25" t="s">
        <v>4533</v>
      </c>
      <c r="B129" s="14">
        <v>45972</v>
      </c>
      <c r="C129" s="14">
        <v>45984</v>
      </c>
      <c r="D129" s="166" t="s">
        <v>6</v>
      </c>
      <c r="E129" s="9">
        <v>23038</v>
      </c>
      <c r="F129" s="9" t="s">
        <v>2351</v>
      </c>
      <c r="G129" s="9">
        <v>0</v>
      </c>
      <c r="H129" s="9" t="s">
        <v>5074</v>
      </c>
      <c r="I129" s="10" t="s">
        <v>2154</v>
      </c>
      <c r="J129" s="9"/>
      <c r="K129" s="9"/>
      <c r="L129" s="458"/>
      <c r="M129" s="16"/>
      <c r="N129" s="16"/>
      <c r="O129" s="16"/>
      <c r="P129" s="16"/>
      <c r="Q129" s="16"/>
      <c r="R129" s="16"/>
    </row>
    <row r="130" spans="1:19" s="15" customFormat="1">
      <c r="A130" s="25" t="s">
        <v>1468</v>
      </c>
      <c r="B130" s="14">
        <v>45984</v>
      </c>
      <c r="C130" s="14">
        <v>45984</v>
      </c>
      <c r="D130" s="166" t="s">
        <v>6</v>
      </c>
      <c r="E130" s="9">
        <v>22945</v>
      </c>
      <c r="F130" s="9" t="s">
        <v>1115</v>
      </c>
      <c r="G130" s="9">
        <v>753</v>
      </c>
      <c r="H130" s="9" t="s">
        <v>47</v>
      </c>
      <c r="I130" s="10">
        <v>12</v>
      </c>
      <c r="J130" s="9"/>
      <c r="K130" s="9"/>
      <c r="L130" s="458"/>
      <c r="M130" s="16"/>
      <c r="N130" s="16"/>
      <c r="O130" s="16"/>
      <c r="P130" s="16"/>
      <c r="Q130" s="16"/>
      <c r="R130" s="16"/>
    </row>
    <row r="131" spans="1:19" s="15" customFormat="1">
      <c r="A131" s="25" t="s">
        <v>1635</v>
      </c>
      <c r="B131" s="14">
        <v>45989</v>
      </c>
      <c r="C131" s="14">
        <v>45993</v>
      </c>
      <c r="D131" s="166" t="s">
        <v>6</v>
      </c>
      <c r="E131" s="9">
        <v>23123</v>
      </c>
      <c r="F131" s="9" t="s">
        <v>1221</v>
      </c>
      <c r="G131" s="9">
        <v>4180</v>
      </c>
      <c r="H131" s="9" t="s">
        <v>207</v>
      </c>
      <c r="I131" s="10">
        <v>15</v>
      </c>
      <c r="J131" s="9"/>
      <c r="K131" s="9"/>
      <c r="L131" s="458"/>
      <c r="M131" s="16"/>
      <c r="N131" s="16"/>
      <c r="O131" s="16"/>
      <c r="P131" s="16"/>
      <c r="Q131" s="16"/>
      <c r="R131" s="16"/>
    </row>
    <row r="132" spans="1:19" s="15" customFormat="1">
      <c r="A132" s="25" t="s">
        <v>3957</v>
      </c>
      <c r="B132" s="14">
        <v>45989</v>
      </c>
      <c r="C132" s="14">
        <v>45993</v>
      </c>
      <c r="D132" s="166" t="s">
        <v>6</v>
      </c>
      <c r="E132" s="9">
        <v>23124</v>
      </c>
      <c r="F132" s="9" t="s">
        <v>7</v>
      </c>
      <c r="G132" s="9">
        <v>3917</v>
      </c>
      <c r="H132" s="9" t="s">
        <v>127</v>
      </c>
      <c r="I132" s="10" t="s">
        <v>1527</v>
      </c>
      <c r="J132" s="9"/>
      <c r="K132" s="9"/>
      <c r="L132" s="458"/>
      <c r="M132" s="16"/>
      <c r="N132" s="16"/>
      <c r="O132" s="16"/>
      <c r="P132" s="16"/>
      <c r="Q132" s="16"/>
      <c r="R132" s="16"/>
    </row>
    <row r="133" spans="1:19" s="15" customFormat="1">
      <c r="A133" s="25"/>
      <c r="B133" s="14"/>
      <c r="C133" s="14"/>
      <c r="D133" s="166" t="s">
        <v>6</v>
      </c>
      <c r="E133" s="9"/>
      <c r="F133" s="9" t="s">
        <v>7</v>
      </c>
      <c r="G133" s="9">
        <v>5886</v>
      </c>
      <c r="H133" s="9" t="s">
        <v>382</v>
      </c>
      <c r="I133" s="10">
        <v>1</v>
      </c>
      <c r="J133" s="9"/>
      <c r="K133" s="9"/>
      <c r="L133" s="458"/>
      <c r="M133" s="16"/>
      <c r="N133" s="16"/>
      <c r="O133" s="16"/>
      <c r="P133" s="16"/>
      <c r="Q133" s="16"/>
      <c r="R133" s="16"/>
    </row>
    <row r="134" spans="1:19" s="15" customFormat="1">
      <c r="A134" s="25" t="s">
        <v>5014</v>
      </c>
      <c r="B134" s="14">
        <v>45993</v>
      </c>
      <c r="C134" s="14">
        <v>45993</v>
      </c>
      <c r="D134" s="166" t="s">
        <v>6</v>
      </c>
      <c r="E134" s="9">
        <v>23130</v>
      </c>
      <c r="F134" s="9" t="s">
        <v>40</v>
      </c>
      <c r="G134" s="9">
        <v>2847</v>
      </c>
      <c r="H134" s="9" t="s">
        <v>58</v>
      </c>
      <c r="I134" s="10">
        <v>5</v>
      </c>
      <c r="J134" s="9"/>
      <c r="K134" s="9"/>
      <c r="L134" s="458"/>
      <c r="M134" s="16"/>
      <c r="N134" s="16"/>
      <c r="O134" s="16"/>
      <c r="P134" s="16"/>
      <c r="Q134" s="16"/>
      <c r="R134" s="16"/>
    </row>
    <row r="135" spans="1:19" s="15" customFormat="1">
      <c r="A135" s="25" t="s">
        <v>883</v>
      </c>
      <c r="B135" s="14">
        <v>45988</v>
      </c>
      <c r="C135" s="14">
        <v>45993</v>
      </c>
      <c r="D135" s="166" t="s">
        <v>6</v>
      </c>
      <c r="E135" s="9">
        <v>23132</v>
      </c>
      <c r="F135" s="9" t="s">
        <v>1221</v>
      </c>
      <c r="G135" s="9">
        <v>4073</v>
      </c>
      <c r="H135" s="9" t="s">
        <v>3</v>
      </c>
      <c r="I135" s="10">
        <v>30</v>
      </c>
      <c r="J135" s="9"/>
      <c r="K135" s="9"/>
      <c r="L135" s="458"/>
      <c r="M135" s="16"/>
      <c r="N135" s="16"/>
      <c r="O135" s="16"/>
      <c r="P135" s="16"/>
      <c r="Q135" s="16"/>
      <c r="R135" s="16"/>
    </row>
    <row r="136" spans="1:19" s="15" customFormat="1">
      <c r="A136" s="25" t="s">
        <v>3128</v>
      </c>
      <c r="B136" s="14">
        <v>45989</v>
      </c>
      <c r="C136" s="14">
        <v>45993</v>
      </c>
      <c r="D136" s="166" t="s">
        <v>6</v>
      </c>
      <c r="E136" s="9">
        <v>23058</v>
      </c>
      <c r="F136" s="9" t="s">
        <v>1221</v>
      </c>
      <c r="G136" s="9">
        <v>5198</v>
      </c>
      <c r="H136" s="9" t="s">
        <v>955</v>
      </c>
      <c r="I136" s="10">
        <v>50</v>
      </c>
      <c r="J136" s="9"/>
      <c r="K136" s="9"/>
      <c r="L136" s="458"/>
      <c r="M136" s="16"/>
      <c r="N136" s="16"/>
      <c r="O136" s="16"/>
      <c r="P136" s="16"/>
      <c r="Q136" s="16"/>
      <c r="R136" s="16"/>
    </row>
    <row r="137" spans="1:19" s="6" customFormat="1">
      <c r="A137" s="25" t="s">
        <v>3001</v>
      </c>
      <c r="B137" s="14">
        <v>45999</v>
      </c>
      <c r="C137" s="14">
        <v>45993</v>
      </c>
      <c r="D137" s="166" t="s">
        <v>6</v>
      </c>
      <c r="E137" s="9">
        <v>21985</v>
      </c>
      <c r="F137" s="9" t="s">
        <v>297</v>
      </c>
      <c r="G137" s="9">
        <v>5277</v>
      </c>
      <c r="H137" s="9" t="s">
        <v>3338</v>
      </c>
      <c r="I137" s="10">
        <v>510</v>
      </c>
      <c r="J137" s="9"/>
      <c r="K137" s="9"/>
      <c r="L137" s="458" t="s">
        <v>4939</v>
      </c>
      <c r="S137"/>
    </row>
    <row r="138" spans="1:19" s="15" customFormat="1">
      <c r="A138" s="25" t="s">
        <v>1303</v>
      </c>
      <c r="B138" s="14">
        <v>45989</v>
      </c>
      <c r="C138" s="14">
        <v>45993</v>
      </c>
      <c r="D138" s="166" t="s">
        <v>6</v>
      </c>
      <c r="E138" s="9">
        <v>23147</v>
      </c>
      <c r="F138" s="9" t="s">
        <v>671</v>
      </c>
      <c r="G138" s="9">
        <v>3626</v>
      </c>
      <c r="H138" s="9" t="s">
        <v>1441</v>
      </c>
      <c r="I138" s="10">
        <v>30</v>
      </c>
      <c r="J138" s="9"/>
      <c r="K138" s="9"/>
      <c r="L138" s="458"/>
      <c r="M138" s="16"/>
      <c r="N138" s="16"/>
      <c r="O138" s="16"/>
      <c r="P138" s="16"/>
      <c r="Q138" s="16"/>
      <c r="R138" s="16"/>
    </row>
    <row r="139" spans="1:19" s="15" customFormat="1">
      <c r="A139" s="25" t="s">
        <v>107</v>
      </c>
      <c r="B139" s="14">
        <v>45989</v>
      </c>
      <c r="C139" s="14">
        <v>45993</v>
      </c>
      <c r="D139" s="166" t="s">
        <v>6</v>
      </c>
      <c r="E139" s="9">
        <v>23152</v>
      </c>
      <c r="F139" s="9" t="s">
        <v>1115</v>
      </c>
      <c r="G139" s="9">
        <v>1467</v>
      </c>
      <c r="H139" s="9" t="s">
        <v>62</v>
      </c>
      <c r="I139" s="10">
        <v>60</v>
      </c>
      <c r="J139" s="9"/>
      <c r="K139" s="9"/>
      <c r="L139" s="458"/>
      <c r="M139" s="16"/>
      <c r="N139" s="16"/>
      <c r="O139" s="16"/>
      <c r="P139" s="16"/>
      <c r="Q139" s="16"/>
      <c r="R139" s="16"/>
    </row>
    <row r="140" spans="1:19" s="15" customFormat="1">
      <c r="A140" s="25" t="s">
        <v>67</v>
      </c>
      <c r="B140" s="14">
        <v>45994</v>
      </c>
      <c r="C140" s="14">
        <v>45993</v>
      </c>
      <c r="D140" s="166" t="s">
        <v>6</v>
      </c>
      <c r="E140" s="9">
        <v>23142</v>
      </c>
      <c r="F140" s="9" t="s">
        <v>1115</v>
      </c>
      <c r="G140" s="9">
        <v>1862</v>
      </c>
      <c r="H140" s="9" t="s">
        <v>20</v>
      </c>
      <c r="I140" s="10">
        <v>30</v>
      </c>
      <c r="J140" s="9"/>
      <c r="K140" s="9"/>
      <c r="L140" s="458"/>
      <c r="M140" s="16"/>
      <c r="N140" s="16"/>
      <c r="O140" s="16"/>
      <c r="P140" s="16"/>
      <c r="Q140" s="16"/>
      <c r="R140" s="16"/>
    </row>
    <row r="141" spans="1:19" s="15" customFormat="1">
      <c r="A141" s="25" t="s">
        <v>1303</v>
      </c>
      <c r="B141" s="14">
        <v>45994</v>
      </c>
      <c r="C141" s="14">
        <v>45993</v>
      </c>
      <c r="D141" s="166" t="s">
        <v>6</v>
      </c>
      <c r="E141" s="9">
        <v>23146</v>
      </c>
      <c r="F141" s="9" t="s">
        <v>671</v>
      </c>
      <c r="G141" s="9">
        <v>3626</v>
      </c>
      <c r="H141" s="9" t="s">
        <v>1441</v>
      </c>
      <c r="I141" s="10">
        <v>60</v>
      </c>
      <c r="J141" s="9"/>
      <c r="K141" s="9"/>
      <c r="L141" s="458"/>
      <c r="M141" s="16"/>
      <c r="N141" s="16"/>
      <c r="O141" s="16"/>
      <c r="P141" s="16"/>
      <c r="Q141" s="16"/>
      <c r="R141" s="16"/>
    </row>
    <row r="142" spans="1:19" s="15" customFormat="1">
      <c r="A142" s="25" t="s">
        <v>1303</v>
      </c>
      <c r="B142" s="14">
        <v>45994</v>
      </c>
      <c r="C142" s="14">
        <v>45993</v>
      </c>
      <c r="D142" s="166" t="s">
        <v>6</v>
      </c>
      <c r="E142" s="9">
        <v>23150</v>
      </c>
      <c r="F142" s="9" t="s">
        <v>671</v>
      </c>
      <c r="G142" s="9">
        <v>3626</v>
      </c>
      <c r="H142" s="9" t="s">
        <v>1441</v>
      </c>
      <c r="I142" s="10">
        <v>70</v>
      </c>
      <c r="J142" s="9"/>
      <c r="K142" s="9"/>
      <c r="L142" s="458"/>
      <c r="M142" s="16"/>
      <c r="N142" s="16"/>
      <c r="O142" s="16"/>
      <c r="P142" s="16"/>
      <c r="Q142" s="16"/>
      <c r="R142" s="16"/>
    </row>
    <row r="143" spans="1:19" s="15" customFormat="1">
      <c r="A143" s="234" t="s">
        <v>1303</v>
      </c>
      <c r="B143" s="1885">
        <v>45994</v>
      </c>
      <c r="C143" s="1885"/>
      <c r="D143" s="2059"/>
      <c r="E143" s="24">
        <v>23148</v>
      </c>
      <c r="F143" s="24" t="s">
        <v>1221</v>
      </c>
      <c r="G143" s="24">
        <v>3624</v>
      </c>
      <c r="H143" s="24" t="s">
        <v>63</v>
      </c>
      <c r="I143" s="1048">
        <v>50</v>
      </c>
      <c r="J143" s="24"/>
      <c r="K143" s="24"/>
      <c r="L143" s="461"/>
      <c r="M143" s="16"/>
      <c r="N143" s="16"/>
      <c r="O143" s="16"/>
      <c r="P143" s="16"/>
      <c r="Q143" s="16"/>
      <c r="R143" s="16"/>
    </row>
    <row r="144" spans="1:19" s="15" customFormat="1">
      <c r="A144" s="234"/>
      <c r="B144" s="1885"/>
      <c r="C144" s="1885"/>
      <c r="D144" s="2059"/>
      <c r="E144" s="24"/>
      <c r="F144" s="24" t="s">
        <v>2351</v>
      </c>
      <c r="G144" s="24">
        <v>3623</v>
      </c>
      <c r="H144" s="24" t="s">
        <v>47</v>
      </c>
      <c r="I144" s="1048">
        <v>40</v>
      </c>
      <c r="J144" s="24"/>
      <c r="K144" s="24"/>
      <c r="L144" s="461"/>
      <c r="M144" s="16"/>
      <c r="N144" s="16"/>
      <c r="O144" s="16"/>
      <c r="P144" s="16"/>
      <c r="Q144" s="16"/>
      <c r="R144" s="16"/>
    </row>
    <row r="145" spans="1:25" s="15" customFormat="1">
      <c r="A145" s="234"/>
      <c r="B145" s="1885"/>
      <c r="C145" s="1885"/>
      <c r="D145" s="2059"/>
      <c r="E145" s="24"/>
      <c r="F145" s="24" t="s">
        <v>1221</v>
      </c>
      <c r="G145" s="24">
        <v>3625</v>
      </c>
      <c r="H145" s="24" t="s">
        <v>902</v>
      </c>
      <c r="I145" s="1048">
        <v>10</v>
      </c>
      <c r="J145" s="24"/>
      <c r="K145" s="24"/>
      <c r="L145" s="461"/>
      <c r="M145" s="16"/>
      <c r="N145" s="16"/>
      <c r="O145" s="16"/>
      <c r="P145" s="16"/>
      <c r="Q145" s="16"/>
      <c r="R145" s="16"/>
    </row>
    <row r="146" spans="1:25" s="15" customFormat="1">
      <c r="A146" s="25" t="s">
        <v>5080</v>
      </c>
      <c r="B146" s="14">
        <v>45994</v>
      </c>
      <c r="C146" s="14">
        <v>45993</v>
      </c>
      <c r="D146" s="166" t="s">
        <v>6</v>
      </c>
      <c r="E146" s="9">
        <v>23154</v>
      </c>
      <c r="F146" s="9" t="s">
        <v>2351</v>
      </c>
      <c r="G146" s="9">
        <v>6267</v>
      </c>
      <c r="H146" s="9" t="s">
        <v>864</v>
      </c>
      <c r="I146" s="10">
        <v>5</v>
      </c>
      <c r="J146" s="9"/>
      <c r="K146" s="9"/>
      <c r="L146" s="458"/>
      <c r="M146" s="16"/>
      <c r="N146" s="16"/>
      <c r="O146" s="16"/>
      <c r="P146" s="16"/>
      <c r="Q146" s="16"/>
      <c r="R146" s="16"/>
    </row>
    <row r="147" spans="1:25" s="15" customFormat="1">
      <c r="A147" s="25" t="s">
        <v>86</v>
      </c>
      <c r="B147" s="14">
        <v>45994</v>
      </c>
      <c r="C147" s="14">
        <v>45993</v>
      </c>
      <c r="D147" s="166" t="s">
        <v>6</v>
      </c>
      <c r="E147" s="9">
        <v>23155</v>
      </c>
      <c r="F147" s="9" t="s">
        <v>1221</v>
      </c>
      <c r="G147" s="9">
        <v>2244</v>
      </c>
      <c r="H147" s="9" t="s">
        <v>17</v>
      </c>
      <c r="I147" s="10" t="s">
        <v>905</v>
      </c>
      <c r="J147" s="9"/>
      <c r="K147" s="9"/>
      <c r="L147" s="458"/>
      <c r="M147" s="16"/>
      <c r="N147" s="16"/>
      <c r="O147" s="16"/>
      <c r="P147" s="16"/>
      <c r="Q147" s="16"/>
      <c r="R147" s="16"/>
    </row>
    <row r="148" spans="1:25" s="15" customFormat="1">
      <c r="A148" s="234" t="s">
        <v>2821</v>
      </c>
      <c r="B148" s="1885">
        <v>46007</v>
      </c>
      <c r="C148" s="1885"/>
      <c r="D148" s="2059"/>
      <c r="E148" s="24">
        <v>23156</v>
      </c>
      <c r="F148" s="24" t="s">
        <v>1115</v>
      </c>
      <c r="G148" s="24">
        <v>4554</v>
      </c>
      <c r="H148" s="24" t="s">
        <v>36</v>
      </c>
      <c r="I148" s="1048">
        <v>10</v>
      </c>
      <c r="J148" s="24"/>
      <c r="K148" s="24"/>
      <c r="L148" s="461"/>
      <c r="M148" s="16"/>
      <c r="N148" s="16"/>
      <c r="O148" s="16"/>
      <c r="P148" s="16"/>
      <c r="Q148" s="16"/>
      <c r="R148" s="16"/>
    </row>
    <row r="149" spans="1:25" s="15" customFormat="1">
      <c r="A149" s="25" t="s">
        <v>454</v>
      </c>
      <c r="B149" s="14">
        <v>45994</v>
      </c>
      <c r="C149" s="14">
        <v>45994</v>
      </c>
      <c r="D149" s="166" t="s">
        <v>6</v>
      </c>
      <c r="E149" s="9">
        <v>23159</v>
      </c>
      <c r="F149" s="9" t="s">
        <v>1115</v>
      </c>
      <c r="G149" s="9">
        <v>2761</v>
      </c>
      <c r="H149" s="9" t="s">
        <v>63</v>
      </c>
      <c r="I149" s="10">
        <v>2</v>
      </c>
      <c r="J149" s="9"/>
      <c r="K149" s="9"/>
      <c r="L149" s="458"/>
      <c r="M149" s="16"/>
      <c r="N149" s="16"/>
      <c r="O149" s="16"/>
      <c r="P149" s="16"/>
      <c r="Q149" s="16"/>
      <c r="R149" s="16"/>
    </row>
    <row r="150" spans="1:25">
      <c r="A150" s="2289" t="s">
        <v>1532</v>
      </c>
      <c r="B150" s="1769">
        <v>45996</v>
      </c>
      <c r="C150" s="2288"/>
      <c r="D150" s="2290"/>
      <c r="E150" s="2288">
        <v>22921</v>
      </c>
      <c r="F150" s="2288" t="s">
        <v>1115</v>
      </c>
      <c r="G150" s="2288">
        <v>1126</v>
      </c>
      <c r="H150" s="2288" t="s">
        <v>57</v>
      </c>
      <c r="I150" s="708">
        <v>12</v>
      </c>
      <c r="J150" s="2288"/>
      <c r="K150" s="2288"/>
      <c r="T150"/>
      <c r="U150"/>
      <c r="V150"/>
      <c r="W150"/>
      <c r="X150"/>
      <c r="Y150"/>
    </row>
    <row r="151" spans="1:25">
      <c r="A151" s="2289"/>
      <c r="B151" s="2288"/>
      <c r="C151" s="2288"/>
      <c r="D151" s="2290"/>
      <c r="E151" s="2288"/>
      <c r="F151" s="2288" t="s">
        <v>1115</v>
      </c>
      <c r="G151" s="2288">
        <v>753</v>
      </c>
      <c r="H151" s="2288" t="s">
        <v>47</v>
      </c>
      <c r="I151" s="708">
        <v>12</v>
      </c>
      <c r="J151" s="2288"/>
      <c r="K151" s="2288"/>
      <c r="T151"/>
      <c r="U151"/>
      <c r="V151"/>
      <c r="W151"/>
      <c r="X151"/>
      <c r="Y151"/>
    </row>
    <row r="152" spans="1:25" s="6" customFormat="1">
      <c r="A152" s="2296" t="s">
        <v>4948</v>
      </c>
      <c r="B152" s="1769">
        <v>46001</v>
      </c>
      <c r="C152" s="2292"/>
      <c r="D152" s="2294"/>
      <c r="E152" s="2292">
        <v>23141</v>
      </c>
      <c r="F152" s="2295" t="s">
        <v>40</v>
      </c>
      <c r="G152" s="2292">
        <v>6265</v>
      </c>
      <c r="H152" s="2295" t="s">
        <v>4823</v>
      </c>
      <c r="I152" s="708">
        <v>300</v>
      </c>
      <c r="J152" s="56" t="s">
        <v>1954</v>
      </c>
      <c r="K152" s="2292"/>
      <c r="L152" s="528"/>
      <c r="S152"/>
    </row>
    <row r="153" spans="1:25">
      <c r="A153" s="2301" t="s">
        <v>4600</v>
      </c>
      <c r="B153" s="1769">
        <v>45995</v>
      </c>
      <c r="C153" s="2288"/>
      <c r="D153" s="2290"/>
      <c r="E153" s="2288">
        <v>23163</v>
      </c>
      <c r="F153" s="2300" t="s">
        <v>153</v>
      </c>
      <c r="G153" s="2288">
        <v>5669</v>
      </c>
      <c r="H153" s="2300" t="s">
        <v>47</v>
      </c>
      <c r="I153" s="708" t="s">
        <v>900</v>
      </c>
      <c r="J153" s="2288"/>
      <c r="K153" s="2288"/>
      <c r="T153"/>
      <c r="U153"/>
      <c r="V153"/>
      <c r="W153"/>
      <c r="X153"/>
      <c r="Y153"/>
    </row>
    <row r="154" spans="1:25">
      <c r="A154" s="2304" t="s">
        <v>4093</v>
      </c>
      <c r="B154" s="1769">
        <v>46000</v>
      </c>
      <c r="C154" s="2300"/>
      <c r="D154" s="2302"/>
      <c r="E154" s="2300">
        <v>23249</v>
      </c>
      <c r="F154" s="2303" t="s">
        <v>1115</v>
      </c>
      <c r="G154" s="2300">
        <v>5295</v>
      </c>
      <c r="H154" s="2303" t="s">
        <v>57</v>
      </c>
      <c r="I154" s="708">
        <v>180</v>
      </c>
      <c r="J154" s="2300"/>
      <c r="K154" s="2300"/>
      <c r="T154"/>
      <c r="U154"/>
      <c r="V154"/>
      <c r="W154"/>
      <c r="X154"/>
      <c r="Y154"/>
    </row>
    <row r="155" spans="1:25">
      <c r="A155" s="2304" t="s">
        <v>2413</v>
      </c>
      <c r="B155" s="1769">
        <v>45996</v>
      </c>
      <c r="C155" s="2300"/>
      <c r="D155" s="2302"/>
      <c r="E155" s="2300">
        <v>23170</v>
      </c>
      <c r="F155" s="2303" t="s">
        <v>1221</v>
      </c>
      <c r="G155" s="2300">
        <v>4268</v>
      </c>
      <c r="H155" s="2303" t="s">
        <v>29</v>
      </c>
      <c r="I155" s="708">
        <v>51</v>
      </c>
      <c r="J155" s="2300"/>
      <c r="K155" s="2300"/>
      <c r="T155"/>
      <c r="U155"/>
      <c r="V155"/>
      <c r="W155"/>
      <c r="X155"/>
      <c r="Y155"/>
    </row>
    <row r="156" spans="1:25">
      <c r="A156" s="2304" t="s">
        <v>1017</v>
      </c>
      <c r="B156" s="1769">
        <v>45996</v>
      </c>
      <c r="C156" s="2300"/>
      <c r="D156" s="2302"/>
      <c r="E156" s="2300">
        <v>23173</v>
      </c>
      <c r="F156" s="2303" t="s">
        <v>2351</v>
      </c>
      <c r="G156" s="2300">
        <v>4327</v>
      </c>
      <c r="H156" s="2303" t="s">
        <v>30</v>
      </c>
      <c r="I156" s="708" t="s">
        <v>1353</v>
      </c>
      <c r="J156" s="2300"/>
      <c r="K156" s="2300"/>
      <c r="T156"/>
      <c r="U156"/>
      <c r="V156"/>
      <c r="W156"/>
      <c r="X156"/>
      <c r="Y156"/>
    </row>
    <row r="157" spans="1:25">
      <c r="A157" s="2301"/>
      <c r="B157" s="1769"/>
      <c r="C157" s="2300"/>
      <c r="D157" s="2302"/>
      <c r="E157" s="2300"/>
      <c r="F157" s="2303" t="s">
        <v>2351</v>
      </c>
      <c r="G157" s="2300">
        <v>2468</v>
      </c>
      <c r="H157" s="2303" t="s">
        <v>63</v>
      </c>
      <c r="I157" s="708" t="s">
        <v>1114</v>
      </c>
      <c r="J157" s="2300"/>
      <c r="K157" s="2300"/>
      <c r="T157"/>
      <c r="U157"/>
      <c r="V157"/>
      <c r="W157"/>
      <c r="X157"/>
      <c r="Y157"/>
    </row>
    <row r="158" spans="1:25">
      <c r="A158" s="2304" t="s">
        <v>779</v>
      </c>
      <c r="B158" s="1769">
        <v>45996</v>
      </c>
      <c r="C158" s="2303"/>
      <c r="D158" s="2305"/>
      <c r="E158" s="2303">
        <v>23179</v>
      </c>
      <c r="F158" s="2303" t="s">
        <v>1115</v>
      </c>
      <c r="G158" s="2303">
        <v>753</v>
      </c>
      <c r="H158" s="2303" t="s">
        <v>47</v>
      </c>
      <c r="I158" s="708" t="s">
        <v>1004</v>
      </c>
      <c r="J158" s="2303"/>
      <c r="K158" s="2303"/>
      <c r="T158"/>
      <c r="U158"/>
      <c r="V158"/>
      <c r="W158"/>
      <c r="X158"/>
      <c r="Y158"/>
    </row>
    <row r="159" spans="1:25">
      <c r="A159" s="2304" t="s">
        <v>1617</v>
      </c>
      <c r="B159" s="1769">
        <v>45999</v>
      </c>
      <c r="C159" s="2303"/>
      <c r="D159" s="2305"/>
      <c r="E159" s="2303">
        <v>23198</v>
      </c>
      <c r="F159" s="2303" t="s">
        <v>1221</v>
      </c>
      <c r="G159" s="2303">
        <v>2438</v>
      </c>
      <c r="H159" s="2303" t="s">
        <v>47</v>
      </c>
      <c r="I159" s="708" t="s">
        <v>903</v>
      </c>
      <c r="J159" s="2303"/>
      <c r="K159" s="2303"/>
      <c r="T159"/>
      <c r="U159"/>
      <c r="V159"/>
      <c r="W159"/>
      <c r="X159"/>
      <c r="Y159"/>
    </row>
    <row r="160" spans="1:25">
      <c r="A160" s="2304"/>
      <c r="B160" s="1769"/>
      <c r="C160" s="2303"/>
      <c r="D160" s="2305"/>
      <c r="E160" s="2303"/>
      <c r="F160" s="2303" t="s">
        <v>1115</v>
      </c>
      <c r="G160" s="2303">
        <v>5698</v>
      </c>
      <c r="H160" s="2303" t="s">
        <v>58</v>
      </c>
      <c r="I160" s="708">
        <v>3</v>
      </c>
      <c r="J160" s="2303"/>
      <c r="K160" s="2303"/>
      <c r="T160"/>
      <c r="U160"/>
      <c r="V160"/>
      <c r="W160"/>
      <c r="X160"/>
      <c r="Y160"/>
    </row>
    <row r="161" spans="1:25">
      <c r="A161" s="2304"/>
      <c r="B161" s="1769"/>
      <c r="C161" s="2303"/>
      <c r="D161" s="2305"/>
      <c r="E161" s="2303"/>
      <c r="F161" s="2303" t="s">
        <v>1115</v>
      </c>
      <c r="G161" s="2303">
        <v>2761</v>
      </c>
      <c r="H161" s="2303" t="s">
        <v>63</v>
      </c>
      <c r="I161" s="708">
        <v>4</v>
      </c>
      <c r="J161" s="2303"/>
      <c r="K161" s="2303"/>
      <c r="T161"/>
      <c r="U161"/>
      <c r="V161"/>
      <c r="W161"/>
      <c r="X161"/>
      <c r="Y161"/>
    </row>
    <row r="162" spans="1:25">
      <c r="A162" s="2304" t="s">
        <v>779</v>
      </c>
      <c r="B162" s="1769">
        <v>45999</v>
      </c>
      <c r="C162" s="2303"/>
      <c r="D162" s="2305"/>
      <c r="E162" s="2303">
        <v>23203</v>
      </c>
      <c r="F162" s="2303" t="s">
        <v>1115</v>
      </c>
      <c r="G162" s="2303">
        <v>753</v>
      </c>
      <c r="H162" s="2303" t="s">
        <v>47</v>
      </c>
      <c r="I162" s="708">
        <v>20</v>
      </c>
      <c r="J162" s="2303"/>
      <c r="K162" s="2303"/>
      <c r="T162"/>
      <c r="U162"/>
      <c r="V162"/>
      <c r="W162"/>
      <c r="X162"/>
      <c r="Y162"/>
    </row>
    <row r="163" spans="1:25">
      <c r="A163" s="2304" t="s">
        <v>1303</v>
      </c>
      <c r="B163" s="1769">
        <v>45999</v>
      </c>
      <c r="C163" s="2303"/>
      <c r="D163" s="2305"/>
      <c r="E163" s="2303">
        <v>23204</v>
      </c>
      <c r="F163" s="2303" t="s">
        <v>671</v>
      </c>
      <c r="G163" s="2303">
        <v>3626</v>
      </c>
      <c r="H163" s="2303" t="s">
        <v>1441</v>
      </c>
      <c r="I163" s="708">
        <v>50</v>
      </c>
      <c r="J163" s="2303"/>
      <c r="K163" s="2303"/>
      <c r="T163"/>
      <c r="U163"/>
      <c r="V163"/>
      <c r="W163"/>
      <c r="X163"/>
      <c r="Y163"/>
    </row>
    <row r="164" spans="1:25">
      <c r="A164" s="2304" t="s">
        <v>2535</v>
      </c>
      <c r="B164" s="1769">
        <v>45999</v>
      </c>
      <c r="C164" s="2303"/>
      <c r="D164" s="2305"/>
      <c r="E164" s="2303">
        <v>23207</v>
      </c>
      <c r="F164" s="2303" t="s">
        <v>7</v>
      </c>
      <c r="G164" s="2303">
        <v>2172</v>
      </c>
      <c r="H164" s="2303" t="s">
        <v>16</v>
      </c>
      <c r="I164" s="708">
        <v>15</v>
      </c>
      <c r="J164" s="2303"/>
      <c r="K164" s="2303"/>
      <c r="T164"/>
      <c r="U164"/>
      <c r="V164"/>
      <c r="W164"/>
      <c r="X164"/>
      <c r="Y164"/>
    </row>
    <row r="165" spans="1:25">
      <c r="A165" s="2304" t="s">
        <v>1190</v>
      </c>
      <c r="B165" s="1769">
        <v>46000</v>
      </c>
      <c r="C165" s="2303"/>
      <c r="D165" s="2305"/>
      <c r="E165" s="2303">
        <v>23225</v>
      </c>
      <c r="F165" s="2303" t="s">
        <v>1115</v>
      </c>
      <c r="G165" s="2303">
        <v>838</v>
      </c>
      <c r="H165" s="2303" t="s">
        <v>5</v>
      </c>
      <c r="I165" s="708">
        <v>8</v>
      </c>
      <c r="J165" s="2303"/>
      <c r="K165" s="2303"/>
      <c r="T165"/>
      <c r="U165"/>
      <c r="V165"/>
      <c r="W165"/>
      <c r="X165"/>
      <c r="Y165"/>
    </row>
    <row r="166" spans="1:25">
      <c r="A166" s="2304" t="s">
        <v>2901</v>
      </c>
      <c r="B166" s="1769">
        <v>46000</v>
      </c>
      <c r="C166" s="2303"/>
      <c r="D166" s="2305"/>
      <c r="E166" s="2303">
        <v>23226</v>
      </c>
      <c r="F166" s="2303" t="s">
        <v>7</v>
      </c>
      <c r="G166" s="2303">
        <v>5005</v>
      </c>
      <c r="H166" s="2303" t="s">
        <v>521</v>
      </c>
      <c r="I166" s="708">
        <v>6</v>
      </c>
      <c r="J166" s="2303"/>
      <c r="K166" s="2303"/>
      <c r="T166"/>
      <c r="U166"/>
      <c r="V166"/>
      <c r="W166"/>
      <c r="X166"/>
      <c r="Y166"/>
    </row>
    <row r="167" spans="1:25">
      <c r="A167" s="234" t="s">
        <v>68</v>
      </c>
      <c r="B167" s="1885">
        <v>45999</v>
      </c>
      <c r="C167" s="24"/>
      <c r="D167" s="2059"/>
      <c r="E167" s="24">
        <v>23182</v>
      </c>
      <c r="F167" s="24" t="s">
        <v>69</v>
      </c>
      <c r="G167" s="24">
        <v>5285</v>
      </c>
      <c r="H167" s="24" t="s">
        <v>13</v>
      </c>
      <c r="I167" s="1048">
        <v>10</v>
      </c>
      <c r="J167" s="2303"/>
      <c r="K167" s="2303"/>
      <c r="T167"/>
      <c r="U167"/>
      <c r="V167"/>
      <c r="W167"/>
      <c r="X167"/>
      <c r="Y167"/>
    </row>
    <row r="168" spans="1:25">
      <c r="A168" s="234"/>
      <c r="B168" s="1885"/>
      <c r="C168" s="24"/>
      <c r="D168" s="2059"/>
      <c r="E168" s="24"/>
      <c r="F168" s="24" t="s">
        <v>1115</v>
      </c>
      <c r="G168" s="24">
        <v>1960</v>
      </c>
      <c r="H168" s="24" t="s">
        <v>13</v>
      </c>
      <c r="I168" s="1048">
        <v>72</v>
      </c>
      <c r="J168" s="2303"/>
      <c r="K168" s="2303"/>
      <c r="T168"/>
      <c r="U168"/>
      <c r="V168"/>
      <c r="W168"/>
      <c r="X168"/>
      <c r="Y168"/>
    </row>
    <row r="169" spans="1:25">
      <c r="A169" s="234" t="s">
        <v>4948</v>
      </c>
      <c r="B169" s="1885">
        <v>46001</v>
      </c>
      <c r="C169" s="24"/>
      <c r="D169" s="2059"/>
      <c r="E169" s="24">
        <v>23250</v>
      </c>
      <c r="F169" s="24" t="s">
        <v>1115</v>
      </c>
      <c r="G169" s="24">
        <v>6148</v>
      </c>
      <c r="H169" s="24" t="s">
        <v>770</v>
      </c>
      <c r="I169" s="1048">
        <v>30</v>
      </c>
      <c r="J169" s="2303"/>
      <c r="K169" s="2303"/>
      <c r="T169"/>
      <c r="U169"/>
      <c r="V169"/>
      <c r="W169"/>
      <c r="X169"/>
      <c r="Y169"/>
    </row>
    <row r="170" spans="1:25">
      <c r="A170" s="234"/>
      <c r="B170" s="1885"/>
      <c r="C170" s="24"/>
      <c r="D170" s="2059"/>
      <c r="E170" s="24"/>
      <c r="F170" s="24" t="s">
        <v>7</v>
      </c>
      <c r="G170" s="24">
        <v>5983</v>
      </c>
      <c r="H170" s="24" t="s">
        <v>770</v>
      </c>
      <c r="I170" s="1048">
        <v>20</v>
      </c>
      <c r="J170" s="2300"/>
      <c r="K170" s="2300"/>
      <c r="T170"/>
      <c r="U170"/>
      <c r="V170"/>
      <c r="W170"/>
      <c r="X170"/>
      <c r="Y170"/>
    </row>
    <row r="171" spans="1:25">
      <c r="A171" s="234"/>
      <c r="B171" s="1885"/>
      <c r="C171" s="24"/>
      <c r="D171" s="2059"/>
      <c r="E171" s="24"/>
      <c r="F171" s="24" t="s">
        <v>1115</v>
      </c>
      <c r="G171" s="24">
        <v>6281</v>
      </c>
      <c r="H171" s="24" t="s">
        <v>22</v>
      </c>
      <c r="I171" s="1048">
        <v>40</v>
      </c>
      <c r="J171" s="2300"/>
      <c r="K171" s="2300"/>
      <c r="T171"/>
      <c r="U171"/>
      <c r="V171"/>
      <c r="W171"/>
      <c r="X171"/>
      <c r="Y171"/>
    </row>
    <row r="172" spans="1:25">
      <c r="A172" s="234"/>
      <c r="B172" s="1885"/>
      <c r="C172" s="24"/>
      <c r="D172" s="2059"/>
      <c r="E172" s="24"/>
      <c r="F172" s="24" t="s">
        <v>7</v>
      </c>
      <c r="G172" s="24">
        <v>5982</v>
      </c>
      <c r="H172" s="24" t="s">
        <v>22</v>
      </c>
      <c r="I172" s="1048" t="s">
        <v>923</v>
      </c>
      <c r="J172" s="2300"/>
      <c r="K172" s="2300"/>
      <c r="T172"/>
      <c r="U172"/>
      <c r="V172"/>
      <c r="W172"/>
      <c r="X172"/>
      <c r="Y172"/>
    </row>
    <row r="173" spans="1:25" s="6" customFormat="1">
      <c r="A173" s="25" t="s">
        <v>3001</v>
      </c>
      <c r="B173" s="14">
        <v>45993</v>
      </c>
      <c r="C173" s="14">
        <v>45993</v>
      </c>
      <c r="D173" s="166" t="s">
        <v>6</v>
      </c>
      <c r="E173" s="9">
        <v>23188</v>
      </c>
      <c r="F173" s="9" t="s">
        <v>1115</v>
      </c>
      <c r="G173" s="9">
        <v>4666</v>
      </c>
      <c r="H173" s="9" t="s">
        <v>2545</v>
      </c>
      <c r="I173" s="10">
        <v>240</v>
      </c>
      <c r="J173" s="2049"/>
      <c r="K173" s="2049"/>
      <c r="L173" s="2049"/>
      <c r="M173" s="2040">
        <v>100</v>
      </c>
      <c r="N173" s="2044" t="s">
        <v>3486</v>
      </c>
      <c r="S173"/>
    </row>
    <row r="174" spans="1:25" s="6" customFormat="1">
      <c r="A174" s="234" t="s">
        <v>5081</v>
      </c>
      <c r="B174" s="1885">
        <v>46000</v>
      </c>
      <c r="C174" s="24"/>
      <c r="D174" s="2059"/>
      <c r="E174" s="24">
        <v>23226</v>
      </c>
      <c r="F174" s="24" t="s">
        <v>7</v>
      </c>
      <c r="G174" s="24">
        <v>5005</v>
      </c>
      <c r="H174" s="24" t="s">
        <v>521</v>
      </c>
      <c r="I174" s="1048">
        <v>6</v>
      </c>
      <c r="J174" s="2044"/>
      <c r="K174" s="2044"/>
      <c r="L174" s="2044"/>
      <c r="M174" s="2309"/>
      <c r="N174" s="2310"/>
      <c r="S174"/>
    </row>
    <row r="175" spans="1:25" s="6" customFormat="1">
      <c r="A175" s="234" t="s">
        <v>529</v>
      </c>
      <c r="B175" s="1885">
        <v>45999</v>
      </c>
      <c r="C175" s="24"/>
      <c r="D175" s="2059"/>
      <c r="E175" s="24">
        <v>23253</v>
      </c>
      <c r="F175" s="24" t="s">
        <v>1115</v>
      </c>
      <c r="G175" s="24">
        <v>753</v>
      </c>
      <c r="H175" s="24" t="s">
        <v>47</v>
      </c>
      <c r="I175" s="1048" t="s">
        <v>5082</v>
      </c>
      <c r="J175" s="2044"/>
      <c r="K175" s="2044"/>
      <c r="L175" s="2044"/>
      <c r="M175" s="2309"/>
      <c r="N175" s="2310"/>
      <c r="S175"/>
    </row>
    <row r="176" spans="1:25" s="6" customFormat="1">
      <c r="A176" s="234" t="s">
        <v>5083</v>
      </c>
      <c r="B176" s="1885">
        <v>46003</v>
      </c>
      <c r="C176" s="24"/>
      <c r="D176" s="2059"/>
      <c r="E176" s="24">
        <v>23255</v>
      </c>
      <c r="F176" s="24" t="s">
        <v>1115</v>
      </c>
      <c r="G176" s="24">
        <v>838</v>
      </c>
      <c r="H176" s="24" t="s">
        <v>5</v>
      </c>
      <c r="I176" s="1048">
        <v>100</v>
      </c>
      <c r="J176" s="2044"/>
      <c r="K176" s="2044"/>
      <c r="L176" s="2044"/>
      <c r="M176" s="2309"/>
      <c r="N176" s="2310"/>
      <c r="S176"/>
    </row>
    <row r="177" spans="1:19" s="6" customFormat="1">
      <c r="A177" s="234"/>
      <c r="B177" s="1885"/>
      <c r="C177" s="24"/>
      <c r="D177" s="2059"/>
      <c r="E177" s="24"/>
      <c r="F177" s="24" t="s">
        <v>81</v>
      </c>
      <c r="G177" s="24">
        <v>6284</v>
      </c>
      <c r="H177" s="24" t="s">
        <v>5</v>
      </c>
      <c r="I177" s="1048">
        <v>50</v>
      </c>
      <c r="J177" s="2044"/>
      <c r="K177" s="2044"/>
      <c r="L177" s="2044"/>
      <c r="M177" s="2309"/>
      <c r="N177" s="2310"/>
      <c r="S177"/>
    </row>
    <row r="178" spans="1:19" s="6" customFormat="1">
      <c r="A178" s="234" t="s">
        <v>845</v>
      </c>
      <c r="B178" s="1885">
        <v>46000</v>
      </c>
      <c r="C178" s="24"/>
      <c r="D178" s="2059"/>
      <c r="E178" s="24">
        <v>23229</v>
      </c>
      <c r="F178" s="24" t="s">
        <v>7</v>
      </c>
      <c r="G178" s="24">
        <v>1491</v>
      </c>
      <c r="H178" s="24" t="s">
        <v>33</v>
      </c>
      <c r="I178" s="1048">
        <v>100</v>
      </c>
      <c r="J178" s="2044"/>
      <c r="K178" s="2044"/>
      <c r="L178" s="2044"/>
      <c r="M178" s="2309"/>
      <c r="N178" s="2310"/>
      <c r="S178"/>
    </row>
    <row r="179" spans="1:19" s="6" customFormat="1">
      <c r="A179" s="234" t="s">
        <v>5084</v>
      </c>
      <c r="B179" s="1885">
        <v>46000</v>
      </c>
      <c r="C179" s="24"/>
      <c r="D179" s="2059"/>
      <c r="E179" s="24">
        <v>23230</v>
      </c>
      <c r="F179" s="24" t="s">
        <v>40</v>
      </c>
      <c r="G179" s="24">
        <v>2115</v>
      </c>
      <c r="H179" s="24" t="s">
        <v>52</v>
      </c>
      <c r="I179" s="1048">
        <v>10</v>
      </c>
      <c r="J179" s="2044"/>
      <c r="K179" s="2044"/>
      <c r="L179" s="2044"/>
      <c r="M179" s="2309"/>
      <c r="N179" s="2310"/>
      <c r="S179"/>
    </row>
    <row r="180" spans="1:19" s="6" customFormat="1">
      <c r="A180" s="234" t="s">
        <v>4193</v>
      </c>
      <c r="B180" s="1885">
        <v>46000</v>
      </c>
      <c r="C180" s="24"/>
      <c r="D180" s="2059"/>
      <c r="E180" s="24">
        <v>23233</v>
      </c>
      <c r="F180" s="24" t="s">
        <v>1115</v>
      </c>
      <c r="G180" s="24">
        <v>1087</v>
      </c>
      <c r="H180" s="24" t="s">
        <v>46</v>
      </c>
      <c r="I180" s="1048">
        <v>40</v>
      </c>
      <c r="J180" s="2044"/>
      <c r="K180" s="2044"/>
      <c r="L180" s="2044"/>
      <c r="M180" s="2309"/>
      <c r="N180" s="2310"/>
      <c r="S180"/>
    </row>
    <row r="181" spans="1:19" s="6" customFormat="1">
      <c r="A181" s="234"/>
      <c r="B181" s="1885"/>
      <c r="C181" s="24"/>
      <c r="D181" s="2059"/>
      <c r="E181" s="24"/>
      <c r="F181" s="24" t="s">
        <v>1115</v>
      </c>
      <c r="G181" s="24">
        <v>2825</v>
      </c>
      <c r="H181" s="24" t="s">
        <v>207</v>
      </c>
      <c r="I181" s="1048">
        <v>4</v>
      </c>
      <c r="J181" s="2044"/>
      <c r="K181" s="2044"/>
      <c r="L181" s="2044"/>
      <c r="M181" s="2309"/>
      <c r="N181" s="2310"/>
      <c r="S181"/>
    </row>
    <row r="182" spans="1:19" s="6" customFormat="1">
      <c r="A182" s="234" t="s">
        <v>1303</v>
      </c>
      <c r="B182" s="1885">
        <v>46001</v>
      </c>
      <c r="C182" s="24"/>
      <c r="D182" s="2059"/>
      <c r="E182" s="24">
        <v>23236</v>
      </c>
      <c r="F182" s="24" t="s">
        <v>2351</v>
      </c>
      <c r="G182" s="24">
        <v>3623</v>
      </c>
      <c r="H182" s="24" t="s">
        <v>47</v>
      </c>
      <c r="I182" s="1048">
        <v>50</v>
      </c>
      <c r="J182" s="2044"/>
      <c r="K182" s="2044"/>
      <c r="L182" s="2044"/>
      <c r="M182" s="2309"/>
      <c r="N182" s="2310"/>
      <c r="S182"/>
    </row>
    <row r="183" spans="1:19" s="6" customFormat="1">
      <c r="A183" s="234"/>
      <c r="B183" s="1885"/>
      <c r="C183" s="24"/>
      <c r="D183" s="2059"/>
      <c r="E183" s="24"/>
      <c r="F183" s="24" t="s">
        <v>1221</v>
      </c>
      <c r="G183" s="24">
        <v>3625</v>
      </c>
      <c r="H183" s="24" t="s">
        <v>902</v>
      </c>
      <c r="I183" s="1048">
        <v>7</v>
      </c>
      <c r="J183" s="2044"/>
      <c r="K183" s="2044"/>
      <c r="L183" s="2044"/>
      <c r="M183" s="2309"/>
      <c r="N183" s="2310"/>
      <c r="S183"/>
    </row>
    <row r="184" spans="1:19" s="6" customFormat="1">
      <c r="A184" s="234"/>
      <c r="B184" s="1885"/>
      <c r="C184" s="24"/>
      <c r="D184" s="2059"/>
      <c r="E184" s="24"/>
      <c r="F184" s="24" t="s">
        <v>1221</v>
      </c>
      <c r="G184" s="24">
        <v>3624</v>
      </c>
      <c r="H184" s="24" t="s">
        <v>63</v>
      </c>
      <c r="I184" s="1048">
        <v>50</v>
      </c>
      <c r="J184" s="2044"/>
      <c r="K184" s="2044"/>
      <c r="L184" s="2044"/>
      <c r="M184" s="2309"/>
      <c r="N184" s="2310"/>
      <c r="S184"/>
    </row>
    <row r="185" spans="1:19" s="6" customFormat="1">
      <c r="A185" s="234"/>
      <c r="B185" s="1885"/>
      <c r="C185" s="24"/>
      <c r="D185" s="2059"/>
      <c r="E185" s="24"/>
      <c r="F185" s="24" t="s">
        <v>671</v>
      </c>
      <c r="G185" s="24">
        <v>3626</v>
      </c>
      <c r="H185" s="24" t="s">
        <v>1441</v>
      </c>
      <c r="I185" s="1048">
        <v>180</v>
      </c>
      <c r="J185" s="2044"/>
      <c r="K185" s="2044"/>
      <c r="L185" s="2044"/>
      <c r="M185" s="2309"/>
      <c r="N185" s="2310"/>
      <c r="S185"/>
    </row>
    <row r="186" spans="1:19" s="6" customFormat="1">
      <c r="A186" s="234" t="s">
        <v>172</v>
      </c>
      <c r="B186" s="1885">
        <v>46001</v>
      </c>
      <c r="C186" s="24"/>
      <c r="D186" s="2059"/>
      <c r="E186" s="24">
        <v>23242</v>
      </c>
      <c r="F186" s="24" t="s">
        <v>1221</v>
      </c>
      <c r="G186" s="24">
        <v>3314</v>
      </c>
      <c r="H186" s="24" t="s">
        <v>5</v>
      </c>
      <c r="I186" s="1048">
        <v>20</v>
      </c>
      <c r="J186" s="2044"/>
      <c r="K186" s="2044"/>
      <c r="L186" s="2044"/>
      <c r="M186" s="2309"/>
      <c r="N186" s="2310"/>
      <c r="S186"/>
    </row>
    <row r="187" spans="1:19" s="6" customFormat="1">
      <c r="A187" s="234" t="s">
        <v>1631</v>
      </c>
      <c r="B187" s="1885">
        <v>46001</v>
      </c>
      <c r="C187" s="24"/>
      <c r="D187" s="2059"/>
      <c r="E187" s="24">
        <v>23243</v>
      </c>
      <c r="F187" s="24" t="s">
        <v>1115</v>
      </c>
      <c r="G187" s="24">
        <v>869</v>
      </c>
      <c r="H187" s="24" t="s">
        <v>16</v>
      </c>
      <c r="I187" s="1048">
        <v>15</v>
      </c>
      <c r="J187" s="2044"/>
      <c r="K187" s="2044"/>
      <c r="L187" s="2044"/>
      <c r="M187" s="2309"/>
      <c r="N187" s="2310"/>
      <c r="S187"/>
    </row>
    <row r="188" spans="1:19" s="6" customFormat="1">
      <c r="A188" s="234"/>
      <c r="B188" s="1885"/>
      <c r="C188" s="24"/>
      <c r="D188" s="2059"/>
      <c r="E188" s="24"/>
      <c r="F188" s="24" t="s">
        <v>1115</v>
      </c>
      <c r="G188" s="24">
        <v>838</v>
      </c>
      <c r="H188" s="24" t="s">
        <v>5</v>
      </c>
      <c r="I188" s="1048">
        <v>10</v>
      </c>
      <c r="J188" s="2044"/>
      <c r="K188" s="2044"/>
      <c r="L188" s="2044"/>
      <c r="M188" s="2309"/>
      <c r="N188" s="2310"/>
      <c r="S188"/>
    </row>
    <row r="189" spans="1:19" s="6" customFormat="1">
      <c r="A189" s="234" t="s">
        <v>2340</v>
      </c>
      <c r="B189" s="1885">
        <v>46003</v>
      </c>
      <c r="C189" s="24"/>
      <c r="D189" s="2059"/>
      <c r="E189" s="24">
        <v>23234</v>
      </c>
      <c r="F189" s="24" t="s">
        <v>44</v>
      </c>
      <c r="G189" s="24">
        <v>4312</v>
      </c>
      <c r="H189" s="24" t="s">
        <v>52</v>
      </c>
      <c r="I189" s="1048">
        <v>50</v>
      </c>
      <c r="J189" s="2044"/>
      <c r="K189" s="2044"/>
      <c r="L189" s="2044"/>
      <c r="M189" s="2309"/>
      <c r="N189" s="2310"/>
      <c r="S189"/>
    </row>
    <row r="190" spans="1:19" s="6" customFormat="1">
      <c r="A190" s="234"/>
      <c r="B190" s="1885"/>
      <c r="C190" s="24"/>
      <c r="D190" s="2059"/>
      <c r="E190" s="24"/>
      <c r="F190" s="24" t="s">
        <v>1115</v>
      </c>
      <c r="G190" s="24">
        <v>4554</v>
      </c>
      <c r="H190" s="24" t="s">
        <v>36</v>
      </c>
      <c r="I190" s="1048">
        <v>20</v>
      </c>
      <c r="J190" s="2044"/>
      <c r="K190" s="2044"/>
      <c r="L190" s="2044"/>
      <c r="M190" s="2309"/>
      <c r="N190" s="2310"/>
      <c r="S190"/>
    </row>
    <row r="191" spans="1:19" s="6" customFormat="1">
      <c r="A191" s="234" t="s">
        <v>871</v>
      </c>
      <c r="B191" s="1885">
        <v>46001</v>
      </c>
      <c r="C191" s="24"/>
      <c r="D191" s="2059"/>
      <c r="E191" s="24">
        <v>23251</v>
      </c>
      <c r="F191" s="24" t="s">
        <v>1115</v>
      </c>
      <c r="G191" s="24">
        <v>1387</v>
      </c>
      <c r="H191" s="24" t="s">
        <v>770</v>
      </c>
      <c r="I191" s="1048">
        <v>17</v>
      </c>
      <c r="J191" s="2044"/>
      <c r="K191" s="2044"/>
      <c r="L191" s="2044"/>
      <c r="M191" s="2309"/>
      <c r="N191" s="2310"/>
      <c r="S191"/>
    </row>
    <row r="192" spans="1:19" s="6" customFormat="1">
      <c r="A192" s="234"/>
      <c r="B192" s="1885"/>
      <c r="C192" s="24"/>
      <c r="D192" s="2059"/>
      <c r="E192" s="24"/>
      <c r="F192" s="24"/>
      <c r="G192" s="24"/>
      <c r="H192" s="24"/>
      <c r="I192" s="1048"/>
      <c r="J192" s="2044"/>
      <c r="K192" s="2044"/>
      <c r="L192" s="2044"/>
      <c r="M192" s="2309"/>
      <c r="N192" s="2310"/>
      <c r="S192"/>
    </row>
    <row r="193" spans="1:19" s="6" customFormat="1">
      <c r="A193" s="234"/>
      <c r="B193" s="1885"/>
      <c r="C193" s="24"/>
      <c r="D193" s="2059"/>
      <c r="E193" s="24"/>
      <c r="F193" s="24"/>
      <c r="G193" s="24"/>
      <c r="H193" s="24"/>
      <c r="I193" s="1048"/>
      <c r="J193" s="2044"/>
      <c r="K193" s="2044"/>
      <c r="L193" s="2044"/>
      <c r="M193" s="2309"/>
      <c r="N193" s="2310"/>
      <c r="S193"/>
    </row>
    <row r="194" spans="1:19" s="6" customFormat="1">
      <c r="A194" s="234"/>
      <c r="B194" s="1885"/>
      <c r="C194" s="24"/>
      <c r="D194" s="2059"/>
      <c r="E194" s="24"/>
      <c r="F194" s="24"/>
      <c r="G194" s="24"/>
      <c r="H194" s="24"/>
      <c r="I194" s="1048"/>
      <c r="J194" s="2044"/>
      <c r="K194" s="2044"/>
      <c r="L194" s="2044"/>
      <c r="M194" s="2309"/>
      <c r="N194" s="2310"/>
      <c r="S194"/>
    </row>
    <row r="195" spans="1:19" s="6" customFormat="1">
      <c r="A195" s="234"/>
      <c r="B195" s="1885"/>
      <c r="C195" s="24"/>
      <c r="D195" s="2059"/>
      <c r="E195" s="24"/>
      <c r="F195" s="24"/>
      <c r="G195" s="24"/>
      <c r="H195" s="24"/>
      <c r="I195" s="1048"/>
      <c r="J195" s="2044"/>
      <c r="K195" s="2044"/>
      <c r="L195" s="2044"/>
      <c r="M195" s="2309"/>
      <c r="N195" s="2310"/>
      <c r="S195"/>
    </row>
    <row r="196" spans="1:19" s="6" customFormat="1">
      <c r="A196" s="234"/>
      <c r="B196" s="1885"/>
      <c r="C196" s="24"/>
      <c r="D196" s="2059"/>
      <c r="E196" s="24"/>
      <c r="F196" s="24"/>
      <c r="G196" s="24"/>
      <c r="H196" s="24"/>
      <c r="I196" s="1048"/>
      <c r="J196" s="2044"/>
      <c r="K196" s="2044"/>
      <c r="L196" s="2044"/>
      <c r="M196" s="2309"/>
      <c r="N196" s="2310"/>
      <c r="S196"/>
    </row>
    <row r="197" spans="1:19" s="6" customFormat="1">
      <c r="A197" s="1533"/>
      <c r="B197" s="1717"/>
      <c r="C197" s="1718"/>
      <c r="D197" s="2063"/>
      <c r="E197" s="1719"/>
      <c r="F197" s="1534"/>
      <c r="G197" s="1720"/>
      <c r="H197" s="1721"/>
      <c r="I197" s="1719"/>
      <c r="J197" s="1721"/>
      <c r="K197" s="1721"/>
      <c r="L197" s="1803" t="e">
        <f>SUM(#REF!)</f>
        <v>#REF!</v>
      </c>
      <c r="S197"/>
    </row>
    <row r="198" spans="1:19" s="6" customFormat="1">
      <c r="A198" s="37"/>
      <c r="B198"/>
      <c r="C198"/>
      <c r="D198" s="169"/>
      <c r="E198"/>
      <c r="F198"/>
      <c r="G198"/>
      <c r="H198"/>
      <c r="I198" s="484"/>
      <c r="J198"/>
      <c r="K198"/>
      <c r="L198" s="587"/>
      <c r="S198"/>
    </row>
    <row r="199" spans="1:19" s="6" customFormat="1">
      <c r="A199" s="2543" t="s">
        <v>3666</v>
      </c>
      <c r="B199" s="2544"/>
      <c r="C199" s="2544"/>
      <c r="D199" s="2544"/>
      <c r="E199" s="2544"/>
      <c r="F199" s="2544"/>
      <c r="G199" s="2544"/>
      <c r="H199" s="2544"/>
      <c r="I199" s="2544"/>
      <c r="J199" s="2544"/>
      <c r="K199" s="2544"/>
      <c r="L199" s="2545"/>
      <c r="S199"/>
    </row>
    <row r="200" spans="1:19" s="6" customFormat="1">
      <c r="A200" s="2293" t="s">
        <v>2488</v>
      </c>
      <c r="B200" s="1769">
        <v>45669</v>
      </c>
      <c r="C200" s="2292"/>
      <c r="D200" s="2294"/>
      <c r="E200" s="2292">
        <v>23067</v>
      </c>
      <c r="F200" s="2292" t="s">
        <v>1221</v>
      </c>
      <c r="G200" s="2292">
        <v>5402</v>
      </c>
      <c r="H200" s="2292" t="s">
        <v>47</v>
      </c>
      <c r="I200" s="708">
        <v>150</v>
      </c>
      <c r="J200" s="2292" t="s">
        <v>1954</v>
      </c>
      <c r="K200" s="2292"/>
      <c r="L200" s="528"/>
      <c r="S200"/>
    </row>
    <row r="201" spans="1:19" s="6" customFormat="1">
      <c r="A201" s="2296" t="s">
        <v>2374</v>
      </c>
      <c r="B201" s="1769">
        <v>46003</v>
      </c>
      <c r="C201" s="2292"/>
      <c r="D201" s="2294"/>
      <c r="E201" s="2292">
        <v>26097</v>
      </c>
      <c r="F201" s="2295" t="s">
        <v>1221</v>
      </c>
      <c r="G201" s="2292">
        <v>4491</v>
      </c>
      <c r="H201" s="2295" t="s">
        <v>2456</v>
      </c>
      <c r="I201" s="708">
        <v>1200</v>
      </c>
      <c r="J201" s="2292"/>
      <c r="K201" s="2292"/>
      <c r="L201" s="528"/>
      <c r="S201"/>
    </row>
    <row r="202" spans="1:19" s="6" customFormat="1">
      <c r="A202" s="2296" t="s">
        <v>2374</v>
      </c>
      <c r="B202" s="1769">
        <v>45666</v>
      </c>
      <c r="C202" s="2292"/>
      <c r="D202" s="2294"/>
      <c r="E202" s="2292">
        <v>23112</v>
      </c>
      <c r="F202" s="2295" t="s">
        <v>1221</v>
      </c>
      <c r="G202" s="2292">
        <v>4491</v>
      </c>
      <c r="H202" s="2295" t="s">
        <v>2456</v>
      </c>
      <c r="I202" s="708">
        <v>1500</v>
      </c>
      <c r="J202" s="2292"/>
      <c r="K202" s="2292"/>
      <c r="L202" s="528"/>
      <c r="S202"/>
    </row>
    <row r="203" spans="1:19">
      <c r="A203" s="2304" t="s">
        <v>2374</v>
      </c>
      <c r="B203" s="1769">
        <v>45669</v>
      </c>
      <c r="C203" s="2303"/>
      <c r="D203" s="2305"/>
      <c r="E203" s="2303">
        <v>23172</v>
      </c>
      <c r="F203" s="2303" t="s">
        <v>1221</v>
      </c>
      <c r="G203" s="2303">
        <v>4491</v>
      </c>
      <c r="H203" s="2303" t="s">
        <v>2456</v>
      </c>
      <c r="I203" s="708">
        <v>2100</v>
      </c>
      <c r="J203" s="2303"/>
      <c r="K203" s="2303"/>
    </row>
    <row r="204" spans="1:19" s="6" customFormat="1">
      <c r="A204" s="2304" t="s">
        <v>3001</v>
      </c>
      <c r="B204" s="1769">
        <v>45676</v>
      </c>
      <c r="C204" s="2303"/>
      <c r="D204" s="2305"/>
      <c r="E204" s="2303">
        <v>23189</v>
      </c>
      <c r="F204" s="2303" t="s">
        <v>1115</v>
      </c>
      <c r="G204" s="2303">
        <v>4666</v>
      </c>
      <c r="H204" s="2303" t="s">
        <v>2545</v>
      </c>
      <c r="I204" s="708">
        <v>240</v>
      </c>
      <c r="J204" s="2303"/>
      <c r="K204" s="2303"/>
      <c r="L204" s="528"/>
      <c r="S204"/>
    </row>
    <row r="205" spans="1:19" s="6" customFormat="1">
      <c r="A205" s="2304"/>
      <c r="B205" s="1769">
        <v>45704</v>
      </c>
      <c r="C205" s="2303"/>
      <c r="D205" s="2305"/>
      <c r="E205" s="2303">
        <v>23190</v>
      </c>
      <c r="F205" s="2303" t="s">
        <v>1115</v>
      </c>
      <c r="G205" s="2303">
        <v>4666</v>
      </c>
      <c r="H205" s="2303" t="s">
        <v>2545</v>
      </c>
      <c r="I205" s="708">
        <v>240</v>
      </c>
      <c r="J205" s="2303"/>
      <c r="K205" s="2303"/>
      <c r="L205" s="528"/>
      <c r="S205"/>
    </row>
    <row r="206" spans="1:19" s="6" customFormat="1">
      <c r="A206" s="2304"/>
      <c r="B206" s="1769">
        <v>45676</v>
      </c>
      <c r="C206" s="2303"/>
      <c r="D206" s="2305"/>
      <c r="E206" s="2303">
        <v>23191</v>
      </c>
      <c r="F206" s="2303" t="s">
        <v>297</v>
      </c>
      <c r="G206" s="2303">
        <v>5277</v>
      </c>
      <c r="H206" s="2303" t="s">
        <v>3338</v>
      </c>
      <c r="I206" s="708">
        <v>510</v>
      </c>
      <c r="J206" s="2303"/>
      <c r="K206" s="2303"/>
      <c r="L206" s="528"/>
      <c r="S206"/>
    </row>
    <row r="207" spans="1:19" s="6" customFormat="1">
      <c r="A207" s="2304"/>
      <c r="B207" s="1769">
        <v>45704</v>
      </c>
      <c r="C207" s="2303"/>
      <c r="D207" s="2305"/>
      <c r="E207" s="2303">
        <v>23192</v>
      </c>
      <c r="F207" s="2303" t="s">
        <v>297</v>
      </c>
      <c r="G207" s="2303">
        <v>5277</v>
      </c>
      <c r="H207" s="2303" t="s">
        <v>3338</v>
      </c>
      <c r="I207" s="708">
        <v>510</v>
      </c>
      <c r="J207" s="2303"/>
      <c r="K207" s="2303"/>
      <c r="L207" s="528"/>
      <c r="S207"/>
    </row>
    <row r="208" spans="1:19" s="6" customFormat="1">
      <c r="A208" s="2304"/>
      <c r="B208" s="1769">
        <v>45728</v>
      </c>
      <c r="C208" s="2303"/>
      <c r="D208" s="2305"/>
      <c r="E208" s="2303">
        <v>23193</v>
      </c>
      <c r="F208" s="2303" t="s">
        <v>297</v>
      </c>
      <c r="G208" s="2303">
        <v>5277</v>
      </c>
      <c r="H208" s="2303" t="s">
        <v>3338</v>
      </c>
      <c r="I208" s="708">
        <v>510</v>
      </c>
      <c r="J208" s="2303"/>
      <c r="K208" s="2303"/>
      <c r="L208" s="528"/>
      <c r="S208"/>
    </row>
    <row r="209" spans="1:19" s="6" customFormat="1">
      <c r="A209" s="2304"/>
      <c r="B209" s="1769">
        <v>45757</v>
      </c>
      <c r="C209" s="2303"/>
      <c r="D209" s="2305"/>
      <c r="E209" s="2303">
        <v>23194</v>
      </c>
      <c r="F209" s="2303" t="s">
        <v>297</v>
      </c>
      <c r="G209" s="2303">
        <v>5277</v>
      </c>
      <c r="H209" s="2303" t="s">
        <v>3338</v>
      </c>
      <c r="I209" s="708">
        <v>510</v>
      </c>
      <c r="J209" s="2303"/>
      <c r="K209" s="2303"/>
      <c r="L209" s="528"/>
      <c r="S209"/>
    </row>
    <row r="210" spans="1:19" s="6" customFormat="1">
      <c r="A210" s="2304"/>
      <c r="B210" s="1769">
        <v>45783</v>
      </c>
      <c r="C210" s="2303"/>
      <c r="D210" s="2305"/>
      <c r="E210" s="2303">
        <v>23195</v>
      </c>
      <c r="F210" s="2303" t="s">
        <v>297</v>
      </c>
      <c r="G210" s="2303">
        <v>5277</v>
      </c>
      <c r="H210" s="2303" t="s">
        <v>3338</v>
      </c>
      <c r="I210" s="708">
        <v>510</v>
      </c>
      <c r="J210" s="2303"/>
      <c r="K210" s="2303"/>
      <c r="L210" s="528"/>
      <c r="S210"/>
    </row>
    <row r="211" spans="1:19" s="6" customFormat="1">
      <c r="A211" s="2304"/>
      <c r="B211" s="1769"/>
      <c r="C211" s="2303"/>
      <c r="D211" s="2305"/>
      <c r="E211" s="2303"/>
      <c r="F211" s="2303"/>
      <c r="G211" s="2303"/>
      <c r="H211" s="2303"/>
      <c r="I211" s="708"/>
      <c r="J211" s="2303"/>
      <c r="K211" s="2303"/>
      <c r="L211" s="528"/>
      <c r="S211"/>
    </row>
    <row r="212" spans="1:19" s="6" customFormat="1">
      <c r="A212" s="2304"/>
      <c r="B212" s="1769"/>
      <c r="C212" s="2303"/>
      <c r="D212" s="2305"/>
      <c r="E212" s="2303"/>
      <c r="F212" s="2303"/>
      <c r="G212" s="2303"/>
      <c r="H212" s="2303"/>
      <c r="I212" s="708"/>
      <c r="J212" s="2303"/>
      <c r="K212" s="2303"/>
      <c r="L212" s="528"/>
      <c r="S212"/>
    </row>
    <row r="213" spans="1:19" s="6" customFormat="1">
      <c r="A213" s="2304"/>
      <c r="B213" s="2303"/>
      <c r="C213" s="2303"/>
      <c r="D213" s="2305"/>
      <c r="E213" s="2303"/>
      <c r="F213" s="2303"/>
      <c r="G213" s="2303"/>
      <c r="H213" s="2303"/>
      <c r="I213" s="708"/>
      <c r="J213" s="2303"/>
      <c r="K213" s="2303"/>
      <c r="L213" s="528"/>
      <c r="S213"/>
    </row>
    <row r="214" spans="1:19" s="6" customFormat="1">
      <c r="A214" s="2304"/>
      <c r="B214" s="2303"/>
      <c r="C214" s="2303"/>
      <c r="D214" s="2305"/>
      <c r="E214" s="2303"/>
      <c r="F214" s="2303"/>
      <c r="G214" s="2303"/>
      <c r="H214" s="2303"/>
      <c r="I214" s="708"/>
      <c r="J214" s="2303"/>
      <c r="K214" s="2303"/>
      <c r="L214" s="528"/>
      <c r="S214"/>
    </row>
    <row r="215" spans="1:19" s="6" customFormat="1">
      <c r="A215" s="37"/>
      <c r="B215"/>
      <c r="C215"/>
      <c r="D215" s="169"/>
      <c r="E215"/>
      <c r="F215"/>
      <c r="G215"/>
      <c r="H215"/>
      <c r="I215" s="484"/>
      <c r="J215"/>
      <c r="K215"/>
      <c r="L215" s="587"/>
      <c r="S215"/>
    </row>
    <row r="216" spans="1:19" s="6" customFormat="1">
      <c r="A216" s="37"/>
      <c r="B216"/>
      <c r="C216"/>
      <c r="D216" s="169"/>
      <c r="E216"/>
      <c r="F216"/>
      <c r="G216"/>
      <c r="H216"/>
      <c r="I216" s="484"/>
      <c r="J216"/>
      <c r="K216"/>
      <c r="L216" s="587"/>
      <c r="S216"/>
    </row>
    <row r="217" spans="1:19" s="6" customFormat="1">
      <c r="A217" s="37"/>
      <c r="B217"/>
      <c r="C217"/>
      <c r="D217" s="169"/>
      <c r="E217"/>
      <c r="F217"/>
      <c r="G217"/>
      <c r="H217"/>
      <c r="I217" s="484"/>
      <c r="J217"/>
      <c r="K217"/>
      <c r="L217" s="587"/>
      <c r="S217"/>
    </row>
    <row r="218" spans="1:19" s="6" customFormat="1">
      <c r="A218" s="37"/>
      <c r="B218"/>
      <c r="C218"/>
      <c r="D218" s="169"/>
      <c r="E218"/>
      <c r="F218"/>
      <c r="G218"/>
      <c r="H218"/>
      <c r="I218" s="484"/>
      <c r="J218"/>
      <c r="K218"/>
      <c r="L218" s="587"/>
      <c r="S218"/>
    </row>
    <row r="219" spans="1:19" s="6" customFormat="1">
      <c r="A219" s="37"/>
      <c r="B219"/>
      <c r="C219"/>
      <c r="D219" s="169"/>
      <c r="E219"/>
      <c r="F219"/>
      <c r="G219"/>
      <c r="H219"/>
      <c r="I219" s="484"/>
      <c r="J219"/>
      <c r="K219"/>
      <c r="L219" s="587"/>
      <c r="S219"/>
    </row>
    <row r="220" spans="1:19" s="6" customFormat="1">
      <c r="A220" s="37"/>
      <c r="B220"/>
      <c r="C220"/>
      <c r="D220" s="169"/>
      <c r="E220"/>
      <c r="F220"/>
      <c r="G220"/>
      <c r="H220"/>
      <c r="I220" s="484"/>
      <c r="J220"/>
      <c r="K220"/>
      <c r="L220" s="587"/>
      <c r="S220"/>
    </row>
    <row r="221" spans="1:19" s="6" customFormat="1">
      <c r="A221" s="37"/>
      <c r="B221"/>
      <c r="C221"/>
      <c r="D221" s="169"/>
      <c r="E221"/>
      <c r="F221"/>
      <c r="G221"/>
      <c r="H221"/>
      <c r="I221" s="484"/>
      <c r="J221"/>
      <c r="K221"/>
      <c r="L221" s="587"/>
      <c r="S221"/>
    </row>
    <row r="222" spans="1:19" s="6" customFormat="1">
      <c r="A222" s="37"/>
      <c r="B222"/>
      <c r="C222"/>
      <c r="D222" s="169"/>
      <c r="E222"/>
      <c r="F222"/>
      <c r="G222"/>
      <c r="H222"/>
      <c r="I222" s="484"/>
      <c r="J222"/>
      <c r="K222"/>
      <c r="L222" s="587"/>
      <c r="S222"/>
    </row>
  </sheetData>
  <mergeCells count="7">
    <mergeCell ref="A199:L199"/>
    <mergeCell ref="A2:L2"/>
    <mergeCell ref="A9:L9"/>
    <mergeCell ref="A34:L34"/>
    <mergeCell ref="A35:L35"/>
    <mergeCell ref="A68:L68"/>
    <mergeCell ref="A69:L69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>
  <sheetPr>
    <tabColor rgb="FFFF0000"/>
  </sheetPr>
  <dimension ref="A1:Y146"/>
  <sheetViews>
    <sheetView topLeftCell="A10" workbookViewId="0"/>
  </sheetViews>
  <sheetFormatPr defaultRowHeight="15.7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9.85546875" style="169" customWidth="1"/>
    <col min="5" max="5" width="8.5703125" bestFit="1" customWidth="1"/>
    <col min="6" max="6" width="16.85546875" customWidth="1"/>
    <col min="7" max="7" width="8.28515625" bestFit="1" customWidth="1"/>
    <col min="8" max="8" width="9.7109375" bestFit="1" customWidth="1"/>
    <col min="9" max="9" width="10.140625" style="484" bestFit="1" customWidth="1"/>
    <col min="10" max="10" width="21.7109375" bestFit="1" customWidth="1"/>
    <col min="11" max="11" width="23.85546875" customWidth="1"/>
    <col min="12" max="12" width="21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1.7109375" style="6" customWidth="1"/>
    <col min="21" max="21" width="11.5703125" style="6" bestFit="1" customWidth="1"/>
    <col min="22" max="22" width="23" style="6" customWidth="1"/>
    <col min="23" max="25" width="9.140625" style="6"/>
  </cols>
  <sheetData>
    <row r="1" spans="1:25" ht="16.5" customHeight="1">
      <c r="A1" s="1448" t="s">
        <v>5075</v>
      </c>
      <c r="B1" s="30" t="s">
        <v>106</v>
      </c>
      <c r="C1" s="30" t="s">
        <v>105</v>
      </c>
      <c r="D1" s="2056" t="s">
        <v>6</v>
      </c>
      <c r="E1" s="26" t="s">
        <v>748</v>
      </c>
      <c r="F1" s="27" t="s">
        <v>0</v>
      </c>
      <c r="G1" s="26" t="s">
        <v>34</v>
      </c>
      <c r="H1" s="17" t="s">
        <v>1</v>
      </c>
      <c r="I1" s="483" t="s">
        <v>28</v>
      </c>
      <c r="J1" s="17" t="s">
        <v>732</v>
      </c>
      <c r="K1" s="18" t="s">
        <v>747</v>
      </c>
      <c r="L1" s="545" t="s">
        <v>314</v>
      </c>
    </row>
    <row r="2" spans="1:25" s="15" customFormat="1" ht="15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41" customFormat="1">
      <c r="A3" s="25" t="s">
        <v>4634</v>
      </c>
      <c r="B3" s="14">
        <v>45989</v>
      </c>
      <c r="C3" s="14">
        <v>45992</v>
      </c>
      <c r="D3" s="166" t="s">
        <v>6</v>
      </c>
      <c r="E3" s="9">
        <v>23012</v>
      </c>
      <c r="F3" s="9" t="s">
        <v>4637</v>
      </c>
      <c r="G3" s="9">
        <v>5664</v>
      </c>
      <c r="H3" s="9" t="s">
        <v>4637</v>
      </c>
      <c r="I3" s="10">
        <v>30</v>
      </c>
      <c r="J3" s="2085" t="s">
        <v>2932</v>
      </c>
      <c r="K3" s="9"/>
      <c r="L3" s="458"/>
      <c r="M3" s="249"/>
      <c r="N3" s="249"/>
      <c r="O3" s="249"/>
      <c r="P3" s="249"/>
      <c r="Q3" s="249"/>
      <c r="R3" s="249"/>
      <c r="T3" s="1836"/>
      <c r="U3" s="249"/>
      <c r="V3" s="249"/>
      <c r="W3" s="249"/>
      <c r="X3" s="249"/>
      <c r="Y3" s="249"/>
    </row>
    <row r="4" spans="1:25" s="41" customFormat="1">
      <c r="A4" s="234"/>
      <c r="B4" s="1885"/>
      <c r="C4" s="24"/>
      <c r="D4" s="2059"/>
      <c r="E4" s="24"/>
      <c r="F4" s="24"/>
      <c r="G4" s="24"/>
      <c r="H4" s="24"/>
      <c r="I4" s="1048"/>
      <c r="J4" s="2078"/>
      <c r="K4" s="24"/>
      <c r="L4" s="461"/>
      <c r="M4" s="249"/>
      <c r="N4" s="249"/>
      <c r="O4" s="249"/>
      <c r="P4" s="249"/>
      <c r="Q4" s="249"/>
      <c r="R4" s="249"/>
      <c r="T4" s="1836"/>
      <c r="U4" s="249"/>
      <c r="V4" s="249"/>
      <c r="W4" s="249"/>
      <c r="X4" s="249"/>
      <c r="Y4" s="249"/>
    </row>
    <row r="5" spans="1:25" s="15" customFormat="1" ht="18.75">
      <c r="A5" s="2564" t="s">
        <v>3486</v>
      </c>
      <c r="B5" s="2565"/>
      <c r="C5" s="2565"/>
      <c r="D5" s="2565"/>
      <c r="E5" s="2565"/>
      <c r="F5" s="2565"/>
      <c r="G5" s="2565"/>
      <c r="H5" s="2565"/>
      <c r="I5" s="2565"/>
      <c r="J5" s="2565"/>
      <c r="K5" s="2565"/>
      <c r="L5" s="2566"/>
      <c r="M5" s="1605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41" customFormat="1">
      <c r="A6" s="25" t="s">
        <v>4948</v>
      </c>
      <c r="B6" s="14">
        <v>45971</v>
      </c>
      <c r="C6" s="14"/>
      <c r="D6" s="166"/>
      <c r="E6" s="9">
        <v>22890</v>
      </c>
      <c r="F6" s="9" t="s">
        <v>1221</v>
      </c>
      <c r="G6" s="9">
        <v>5979</v>
      </c>
      <c r="H6" s="9" t="s">
        <v>4949</v>
      </c>
      <c r="I6" s="10">
        <v>60</v>
      </c>
      <c r="J6" s="24"/>
      <c r="K6" s="24"/>
      <c r="L6" s="461"/>
      <c r="M6" s="249"/>
      <c r="N6" s="249"/>
      <c r="O6" s="249"/>
      <c r="P6" s="249"/>
      <c r="Q6" s="249"/>
      <c r="R6" s="249"/>
      <c r="T6" s="1836"/>
      <c r="U6" s="249"/>
      <c r="V6" s="249"/>
      <c r="W6" s="249"/>
      <c r="X6" s="249"/>
      <c r="Y6" s="249"/>
    </row>
    <row r="7" spans="1:25" s="41" customFormat="1">
      <c r="A7" s="25" t="s">
        <v>3957</v>
      </c>
      <c r="B7" s="14">
        <v>45726</v>
      </c>
      <c r="C7" s="14">
        <v>46001</v>
      </c>
      <c r="D7" s="166" t="s">
        <v>6</v>
      </c>
      <c r="E7" s="9">
        <v>23027</v>
      </c>
      <c r="F7" s="9" t="s">
        <v>1115</v>
      </c>
      <c r="G7" s="9">
        <v>2835</v>
      </c>
      <c r="H7" s="9" t="s">
        <v>5079</v>
      </c>
      <c r="I7" s="10">
        <v>1</v>
      </c>
      <c r="J7" s="9"/>
      <c r="K7" s="9"/>
      <c r="L7" s="458"/>
      <c r="M7" s="249"/>
      <c r="N7" s="249"/>
      <c r="O7" s="249"/>
      <c r="P7" s="249"/>
      <c r="Q7" s="249"/>
      <c r="R7" s="249"/>
      <c r="T7" s="1836"/>
      <c r="U7" s="249"/>
      <c r="V7" s="249"/>
      <c r="W7" s="249"/>
      <c r="X7" s="249"/>
      <c r="Y7" s="249"/>
    </row>
    <row r="8" spans="1:25" s="41" customFormat="1">
      <c r="A8" s="25" t="s">
        <v>4665</v>
      </c>
      <c r="B8" s="14">
        <v>46003</v>
      </c>
      <c r="C8" s="14">
        <v>46002</v>
      </c>
      <c r="D8" s="166" t="s">
        <v>6</v>
      </c>
      <c r="E8" s="9">
        <v>23268</v>
      </c>
      <c r="F8" s="9" t="s">
        <v>7</v>
      </c>
      <c r="G8" s="9">
        <v>5900</v>
      </c>
      <c r="H8" s="9" t="s">
        <v>4666</v>
      </c>
      <c r="I8" s="10" t="s">
        <v>5087</v>
      </c>
      <c r="J8" s="9"/>
      <c r="K8" s="9"/>
      <c r="L8" s="458"/>
      <c r="M8" s="249"/>
      <c r="N8" s="249"/>
      <c r="O8" s="249"/>
      <c r="P8" s="249"/>
      <c r="Q8" s="249"/>
      <c r="R8" s="249"/>
      <c r="T8" s="1836"/>
      <c r="U8" s="249"/>
      <c r="V8" s="249"/>
      <c r="W8" s="249"/>
      <c r="X8" s="249"/>
      <c r="Y8" s="249"/>
    </row>
    <row r="9" spans="1:25" s="1766" customFormat="1">
      <c r="A9" s="25" t="s">
        <v>1303</v>
      </c>
      <c r="B9" s="14">
        <v>46003</v>
      </c>
      <c r="C9" s="14">
        <v>46001</v>
      </c>
      <c r="D9" s="166" t="s">
        <v>6</v>
      </c>
      <c r="E9" s="9">
        <v>23269</v>
      </c>
      <c r="F9" s="9" t="s">
        <v>1221</v>
      </c>
      <c r="G9" s="9">
        <v>5209</v>
      </c>
      <c r="H9" s="9" t="s">
        <v>521</v>
      </c>
      <c r="I9" s="10">
        <v>119</v>
      </c>
      <c r="J9" s="9" t="s">
        <v>1657</v>
      </c>
      <c r="K9" s="9"/>
      <c r="L9" s="458"/>
      <c r="M9" s="1055"/>
      <c r="N9" s="1055"/>
      <c r="O9" s="1055"/>
      <c r="P9" s="1055"/>
      <c r="Q9" s="1055"/>
      <c r="R9" s="1055"/>
      <c r="T9" s="1847"/>
      <c r="U9" s="1055"/>
      <c r="V9" s="1055"/>
      <c r="W9" s="1055"/>
      <c r="X9" s="1055"/>
      <c r="Y9" s="1055"/>
    </row>
    <row r="10" spans="1:25" s="41" customFormat="1">
      <c r="A10" s="25" t="s">
        <v>4890</v>
      </c>
      <c r="B10" s="14">
        <v>46006</v>
      </c>
      <c r="C10" s="14">
        <v>46002</v>
      </c>
      <c r="D10" s="166" t="s">
        <v>6</v>
      </c>
      <c r="E10" s="9">
        <v>23328</v>
      </c>
      <c r="F10" s="9" t="s">
        <v>1221</v>
      </c>
      <c r="G10" s="9">
        <v>5703</v>
      </c>
      <c r="H10" s="9" t="s">
        <v>47</v>
      </c>
      <c r="I10" s="10">
        <v>5</v>
      </c>
      <c r="J10" s="9"/>
      <c r="K10" s="9"/>
      <c r="L10" s="458"/>
      <c r="M10" s="249"/>
      <c r="N10" s="249"/>
      <c r="O10" s="249"/>
      <c r="P10" s="249"/>
      <c r="Q10" s="249"/>
      <c r="R10" s="249"/>
      <c r="T10" s="1836"/>
      <c r="U10" s="249"/>
      <c r="V10" s="249"/>
      <c r="W10" s="249"/>
      <c r="X10" s="249"/>
      <c r="Y10" s="249"/>
    </row>
    <row r="11" spans="1:25" s="41" customFormat="1">
      <c r="A11" s="234" t="s">
        <v>241</v>
      </c>
      <c r="B11" s="1885">
        <v>46006</v>
      </c>
      <c r="C11" s="1885"/>
      <c r="D11" s="2059"/>
      <c r="E11" s="24">
        <v>23302</v>
      </c>
      <c r="F11" s="24" t="s">
        <v>254</v>
      </c>
      <c r="G11" s="24">
        <v>5769</v>
      </c>
      <c r="H11" s="24" t="s">
        <v>31</v>
      </c>
      <c r="I11" s="1048">
        <v>22</v>
      </c>
      <c r="J11" s="24" t="s">
        <v>171</v>
      </c>
      <c r="K11" s="24" t="s">
        <v>5090</v>
      </c>
      <c r="L11" s="461"/>
      <c r="M11" s="249"/>
      <c r="N11" s="249"/>
      <c r="O11" s="249"/>
      <c r="P11" s="249"/>
      <c r="Q11" s="249"/>
      <c r="R11" s="249"/>
      <c r="T11" s="1836"/>
      <c r="U11" s="249"/>
      <c r="V11" s="249"/>
      <c r="W11" s="249"/>
      <c r="X11" s="249"/>
      <c r="Y11" s="249"/>
    </row>
    <row r="12" spans="1:25" s="41" customFormat="1">
      <c r="A12" s="25" t="s">
        <v>529</v>
      </c>
      <c r="B12" s="14">
        <v>46008</v>
      </c>
      <c r="C12" s="14"/>
      <c r="D12" s="166"/>
      <c r="E12" s="9">
        <v>23350</v>
      </c>
      <c r="F12" s="9" t="s">
        <v>254</v>
      </c>
      <c r="G12" s="9">
        <v>6322</v>
      </c>
      <c r="H12" s="9" t="s">
        <v>5032</v>
      </c>
      <c r="I12" s="10">
        <v>1</v>
      </c>
      <c r="J12" s="24" t="s">
        <v>4970</v>
      </c>
      <c r="K12" s="24"/>
      <c r="L12" s="461"/>
      <c r="M12" s="249"/>
      <c r="N12" s="249"/>
      <c r="O12" s="249"/>
      <c r="P12" s="249"/>
      <c r="Q12" s="249"/>
      <c r="R12" s="249"/>
      <c r="T12" s="1836"/>
      <c r="U12" s="249"/>
      <c r="V12" s="249"/>
      <c r="W12" s="249"/>
      <c r="X12" s="249"/>
      <c r="Y12" s="249"/>
    </row>
    <row r="13" spans="1:25" s="41" customFormat="1">
      <c r="A13" s="25"/>
      <c r="B13" s="14"/>
      <c r="C13" s="14"/>
      <c r="D13" s="166"/>
      <c r="E13" s="9"/>
      <c r="F13" s="9" t="s">
        <v>254</v>
      </c>
      <c r="G13" s="9">
        <v>6323</v>
      </c>
      <c r="H13" s="9" t="s">
        <v>5032</v>
      </c>
      <c r="I13" s="10">
        <v>1</v>
      </c>
      <c r="J13" s="24" t="s">
        <v>4970</v>
      </c>
      <c r="K13" s="24"/>
      <c r="L13" s="461"/>
      <c r="M13" s="249"/>
      <c r="N13" s="249"/>
      <c r="O13" s="249"/>
      <c r="P13" s="249"/>
      <c r="Q13" s="249"/>
      <c r="R13" s="249"/>
      <c r="T13" s="1836"/>
      <c r="U13" s="249"/>
      <c r="V13" s="249"/>
      <c r="W13" s="249"/>
      <c r="X13" s="249"/>
      <c r="Y13" s="249"/>
    </row>
    <row r="14" spans="1:25" s="41" customFormat="1">
      <c r="A14" s="25" t="s">
        <v>1303</v>
      </c>
      <c r="B14" s="14">
        <v>45670</v>
      </c>
      <c r="C14" s="14">
        <v>46006</v>
      </c>
      <c r="D14" s="166" t="s">
        <v>12</v>
      </c>
      <c r="E14" s="9">
        <v>23343</v>
      </c>
      <c r="F14" s="9" t="s">
        <v>1221</v>
      </c>
      <c r="G14" s="9">
        <v>3624</v>
      </c>
      <c r="H14" s="9" t="s">
        <v>63</v>
      </c>
      <c r="I14" s="10">
        <v>114</v>
      </c>
      <c r="J14" s="9"/>
      <c r="K14" s="9"/>
      <c r="L14" s="458"/>
      <c r="M14" s="249"/>
      <c r="N14" s="249"/>
      <c r="O14" s="249"/>
      <c r="P14" s="249"/>
      <c r="Q14" s="249"/>
      <c r="R14" s="249"/>
      <c r="T14" s="1836"/>
      <c r="U14" s="249"/>
      <c r="V14" s="249"/>
      <c r="W14" s="249"/>
      <c r="X14" s="249"/>
      <c r="Y14" s="249"/>
    </row>
    <row r="15" spans="1:25" s="41" customFormat="1">
      <c r="A15" s="234" t="s">
        <v>3295</v>
      </c>
      <c r="B15" s="1885">
        <v>45665</v>
      </c>
      <c r="C15" s="1885"/>
      <c r="D15" s="2059"/>
      <c r="E15" s="24">
        <v>23354</v>
      </c>
      <c r="F15" s="24" t="s">
        <v>60</v>
      </c>
      <c r="G15" s="24">
        <v>5428</v>
      </c>
      <c r="H15" s="24" t="s">
        <v>864</v>
      </c>
      <c r="I15" s="1048">
        <v>2</v>
      </c>
      <c r="J15" s="24"/>
      <c r="K15" s="24"/>
      <c r="L15" s="461"/>
      <c r="M15" s="249"/>
      <c r="N15" s="249"/>
      <c r="O15" s="249"/>
      <c r="P15" s="249"/>
      <c r="Q15" s="249"/>
      <c r="R15" s="249"/>
      <c r="T15" s="1836"/>
      <c r="U15" s="249"/>
      <c r="V15" s="249"/>
      <c r="W15" s="249"/>
      <c r="X15" s="249"/>
      <c r="Y15" s="249"/>
    </row>
    <row r="16" spans="1:25" s="41" customFormat="1">
      <c r="A16" s="234"/>
      <c r="B16" s="1885"/>
      <c r="C16" s="1885"/>
      <c r="D16" s="2059"/>
      <c r="E16" s="24"/>
      <c r="F16" s="24"/>
      <c r="G16" s="24"/>
      <c r="H16" s="24"/>
      <c r="I16" s="1048"/>
      <c r="J16" s="24"/>
      <c r="K16" s="24"/>
      <c r="L16" s="461"/>
      <c r="M16" s="249"/>
      <c r="N16" s="249"/>
      <c r="O16" s="249"/>
      <c r="P16" s="249"/>
      <c r="Q16" s="249"/>
      <c r="R16" s="249"/>
      <c r="T16" s="1836"/>
      <c r="U16" s="249"/>
      <c r="V16" s="249"/>
      <c r="W16" s="249"/>
      <c r="X16" s="249"/>
      <c r="Y16" s="249"/>
    </row>
    <row r="17" spans="1:25" s="41" customFormat="1">
      <c r="A17" s="234"/>
      <c r="B17" s="1885"/>
      <c r="C17" s="24"/>
      <c r="D17" s="2059"/>
      <c r="E17" s="24"/>
      <c r="F17" s="24"/>
      <c r="G17" s="24"/>
      <c r="H17" s="24"/>
      <c r="I17" s="1048"/>
      <c r="J17" s="24"/>
      <c r="K17" s="24"/>
      <c r="L17" s="461"/>
      <c r="M17" s="249"/>
      <c r="N17" s="249"/>
      <c r="O17" s="249"/>
      <c r="P17" s="249"/>
      <c r="Q17" s="249"/>
      <c r="R17" s="249"/>
      <c r="T17" s="1836"/>
      <c r="U17" s="249"/>
      <c r="V17" s="249"/>
      <c r="W17" s="249"/>
      <c r="X17" s="249"/>
      <c r="Y17" s="249"/>
    </row>
    <row r="18" spans="1:25" s="41" customFormat="1" ht="15">
      <c r="A18" s="2539" t="e">
        <f>SUM(#REF!)</f>
        <v>#REF!</v>
      </c>
      <c r="B18" s="2539"/>
      <c r="C18" s="2539"/>
      <c r="D18" s="2539"/>
      <c r="E18" s="2539"/>
      <c r="F18" s="2539"/>
      <c r="G18" s="2539"/>
      <c r="H18" s="2539"/>
      <c r="I18" s="2539"/>
      <c r="J18" s="2539"/>
      <c r="K18" s="2539"/>
      <c r="L18" s="2539"/>
      <c r="M18" s="249"/>
      <c r="N18" s="249"/>
      <c r="O18" s="249"/>
      <c r="P18" s="249"/>
      <c r="Q18" s="249"/>
      <c r="R18" s="249"/>
      <c r="T18" s="1836"/>
      <c r="U18" s="249"/>
      <c r="V18" s="249"/>
      <c r="W18" s="249"/>
      <c r="X18" s="249"/>
      <c r="Y18" s="249"/>
    </row>
    <row r="19" spans="1:25" s="41" customFormat="1" ht="18.75">
      <c r="A19" s="2564" t="s">
        <v>1225</v>
      </c>
      <c r="B19" s="2567"/>
      <c r="C19" s="2567"/>
      <c r="D19" s="2567"/>
      <c r="E19" s="2567"/>
      <c r="F19" s="2567"/>
      <c r="G19" s="2567"/>
      <c r="H19" s="2567"/>
      <c r="I19" s="2567"/>
      <c r="J19" s="2567"/>
      <c r="K19" s="2567"/>
      <c r="L19" s="2568"/>
      <c r="M19" s="249"/>
      <c r="N19" s="249"/>
      <c r="O19" s="249"/>
      <c r="P19" s="249"/>
      <c r="Q19" s="249"/>
      <c r="R19" s="249"/>
      <c r="T19" s="1836"/>
      <c r="U19" s="249"/>
      <c r="V19" s="249"/>
      <c r="W19" s="249"/>
      <c r="X19" s="249"/>
      <c r="Y19" s="249"/>
    </row>
    <row r="20" spans="1:25" s="1828" customFormat="1">
      <c r="A20" s="25" t="s">
        <v>4952</v>
      </c>
      <c r="B20" s="14">
        <v>45996</v>
      </c>
      <c r="C20" s="14">
        <v>46001</v>
      </c>
      <c r="D20" s="166" t="s">
        <v>6</v>
      </c>
      <c r="E20" s="9">
        <v>23127</v>
      </c>
      <c r="F20" s="9" t="s">
        <v>2351</v>
      </c>
      <c r="G20" s="9">
        <v>5968</v>
      </c>
      <c r="H20" s="9" t="s">
        <v>622</v>
      </c>
      <c r="I20" s="10">
        <v>16</v>
      </c>
      <c r="J20" s="9"/>
      <c r="K20" s="9"/>
      <c r="L20" s="458"/>
      <c r="S20" s="1953"/>
    </row>
    <row r="21" spans="1:25" s="16" customFormat="1">
      <c r="A21" s="25" t="s">
        <v>3957</v>
      </c>
      <c r="B21" s="14">
        <v>45996</v>
      </c>
      <c r="C21" s="14">
        <v>46002</v>
      </c>
      <c r="D21" s="166" t="s">
        <v>6</v>
      </c>
      <c r="E21" s="9">
        <v>23169</v>
      </c>
      <c r="F21" s="9" t="s">
        <v>2351</v>
      </c>
      <c r="G21" s="9">
        <v>5887</v>
      </c>
      <c r="H21" s="9" t="s">
        <v>54</v>
      </c>
      <c r="I21" s="10">
        <v>3</v>
      </c>
      <c r="J21" s="9"/>
      <c r="K21" s="9"/>
      <c r="L21" s="458"/>
      <c r="S21" s="15"/>
    </row>
    <row r="22" spans="1:25" s="16" customFormat="1">
      <c r="A22" s="25" t="s">
        <v>5081</v>
      </c>
      <c r="B22" s="14">
        <v>46000</v>
      </c>
      <c r="C22" s="9"/>
      <c r="D22" s="166"/>
      <c r="E22" s="9">
        <v>23226</v>
      </c>
      <c r="F22" s="9" t="s">
        <v>7</v>
      </c>
      <c r="G22" s="9">
        <v>5006</v>
      </c>
      <c r="H22" s="9" t="s">
        <v>1615</v>
      </c>
      <c r="I22" s="10">
        <v>3</v>
      </c>
      <c r="J22" s="24"/>
      <c r="K22" s="24"/>
      <c r="L22" s="461"/>
      <c r="S22" s="15"/>
    </row>
    <row r="23" spans="1:25" s="1828" customFormat="1">
      <c r="A23" s="25" t="s">
        <v>4538</v>
      </c>
      <c r="B23" s="14">
        <v>46000</v>
      </c>
      <c r="C23" s="14">
        <v>46001</v>
      </c>
      <c r="D23" s="166" t="s">
        <v>6</v>
      </c>
      <c r="E23" s="9">
        <v>23227</v>
      </c>
      <c r="F23" s="9" t="s">
        <v>74</v>
      </c>
      <c r="G23" s="9">
        <v>5361</v>
      </c>
      <c r="H23" s="9" t="s">
        <v>4220</v>
      </c>
      <c r="I23" s="10">
        <v>10</v>
      </c>
      <c r="J23" s="9"/>
      <c r="K23" s="9"/>
      <c r="L23" s="458"/>
      <c r="S23" s="1953"/>
    </row>
    <row r="24" spans="1:25" s="16" customFormat="1">
      <c r="A24" s="25" t="s">
        <v>4025</v>
      </c>
      <c r="B24" s="14">
        <v>46002</v>
      </c>
      <c r="C24" s="14">
        <v>46002</v>
      </c>
      <c r="D24" s="166" t="s">
        <v>6</v>
      </c>
      <c r="E24" s="9">
        <v>23260</v>
      </c>
      <c r="F24" s="9" t="s">
        <v>199</v>
      </c>
      <c r="G24" s="9">
        <v>4338</v>
      </c>
      <c r="H24" s="9" t="s">
        <v>2327</v>
      </c>
      <c r="I24" s="10">
        <v>20</v>
      </c>
      <c r="J24" s="9"/>
      <c r="K24" s="9"/>
      <c r="L24" s="458"/>
      <c r="S24" s="15"/>
    </row>
    <row r="25" spans="1:25" s="1828" customFormat="1">
      <c r="A25" s="25" t="s">
        <v>1516</v>
      </c>
      <c r="B25" s="14">
        <v>46002</v>
      </c>
      <c r="C25" s="14">
        <v>46001</v>
      </c>
      <c r="D25" s="166" t="s">
        <v>6</v>
      </c>
      <c r="E25" s="9">
        <v>23259</v>
      </c>
      <c r="F25" s="9" t="s">
        <v>7</v>
      </c>
      <c r="G25" s="9">
        <v>3687</v>
      </c>
      <c r="H25" s="9" t="s">
        <v>399</v>
      </c>
      <c r="I25" s="10">
        <v>10</v>
      </c>
      <c r="J25" s="9"/>
      <c r="K25" s="9"/>
      <c r="L25" s="458"/>
      <c r="S25" s="1953"/>
    </row>
    <row r="26" spans="1:25" s="16" customFormat="1">
      <c r="A26" s="25" t="s">
        <v>108</v>
      </c>
      <c r="B26" s="14">
        <v>46006</v>
      </c>
      <c r="C26" s="14">
        <v>46002</v>
      </c>
      <c r="D26" s="166" t="s">
        <v>6</v>
      </c>
      <c r="E26" s="9">
        <v>23286</v>
      </c>
      <c r="F26" s="9" t="s">
        <v>7</v>
      </c>
      <c r="G26" s="9">
        <v>1401</v>
      </c>
      <c r="H26" s="9" t="s">
        <v>65</v>
      </c>
      <c r="I26" s="10">
        <v>7</v>
      </c>
      <c r="J26" s="9"/>
      <c r="K26" s="9"/>
      <c r="L26" s="458"/>
      <c r="S26" s="15"/>
    </row>
    <row r="27" spans="1:25" s="16" customFormat="1">
      <c r="A27" s="25" t="s">
        <v>4538</v>
      </c>
      <c r="B27" s="14">
        <v>46008</v>
      </c>
      <c r="C27" s="14">
        <v>46002</v>
      </c>
      <c r="D27" s="166" t="s">
        <v>6</v>
      </c>
      <c r="E27" s="9">
        <v>23305</v>
      </c>
      <c r="F27" s="9" t="s">
        <v>74</v>
      </c>
      <c r="G27" s="9">
        <v>5361</v>
      </c>
      <c r="H27" s="9" t="s">
        <v>4220</v>
      </c>
      <c r="I27" s="10" t="s">
        <v>1455</v>
      </c>
      <c r="J27" s="9"/>
      <c r="K27" s="9"/>
      <c r="L27" s="458"/>
      <c r="S27" s="15"/>
    </row>
    <row r="28" spans="1:25" s="16" customFormat="1">
      <c r="A28" s="25" t="s">
        <v>3717</v>
      </c>
      <c r="B28" s="14">
        <v>46008</v>
      </c>
      <c r="C28" s="14">
        <v>46007</v>
      </c>
      <c r="D28" s="166" t="s">
        <v>6</v>
      </c>
      <c r="E28" s="9">
        <v>23306</v>
      </c>
      <c r="F28" s="9" t="s">
        <v>7</v>
      </c>
      <c r="G28" s="9">
        <v>5125</v>
      </c>
      <c r="H28" s="9" t="s">
        <v>38</v>
      </c>
      <c r="I28" s="10">
        <v>40</v>
      </c>
      <c r="J28" s="9"/>
      <c r="K28" s="9"/>
      <c r="L28" s="458"/>
      <c r="S28" s="15"/>
    </row>
    <row r="29" spans="1:25" s="16" customFormat="1">
      <c r="A29" s="25" t="s">
        <v>3964</v>
      </c>
      <c r="B29" s="14">
        <v>46007</v>
      </c>
      <c r="C29" s="14">
        <v>46007</v>
      </c>
      <c r="D29" s="166" t="s">
        <v>6</v>
      </c>
      <c r="E29" s="9">
        <v>23353</v>
      </c>
      <c r="F29" s="9" t="s">
        <v>7</v>
      </c>
      <c r="G29" s="9">
        <v>5168</v>
      </c>
      <c r="H29" s="9" t="s">
        <v>221</v>
      </c>
      <c r="I29" s="10">
        <v>6</v>
      </c>
      <c r="J29" s="9"/>
      <c r="K29" s="9"/>
      <c r="L29" s="458"/>
      <c r="S29" s="15"/>
    </row>
    <row r="30" spans="1:25" s="16" customFormat="1">
      <c r="A30" s="25"/>
      <c r="B30" s="14"/>
      <c r="C30" s="9"/>
      <c r="D30" s="166" t="s">
        <v>6</v>
      </c>
      <c r="E30" s="9"/>
      <c r="F30" s="9" t="s">
        <v>131</v>
      </c>
      <c r="G30" s="9">
        <v>5169</v>
      </c>
      <c r="H30" s="9" t="s">
        <v>3965</v>
      </c>
      <c r="I30" s="10">
        <v>3</v>
      </c>
      <c r="J30" s="9"/>
      <c r="K30" s="9"/>
      <c r="L30" s="458"/>
      <c r="S30" s="15"/>
    </row>
    <row r="31" spans="1:25" s="16" customFormat="1">
      <c r="A31" s="234"/>
      <c r="B31" s="1885"/>
      <c r="C31" s="24"/>
      <c r="D31" s="2059"/>
      <c r="E31" s="24"/>
      <c r="F31" s="24"/>
      <c r="G31" s="24"/>
      <c r="H31" s="24"/>
      <c r="I31" s="1048"/>
      <c r="J31" s="24"/>
      <c r="K31" s="24"/>
      <c r="L31" s="461"/>
      <c r="S31" s="15"/>
    </row>
    <row r="32" spans="1:25" s="16" customFormat="1">
      <c r="A32" s="234"/>
      <c r="B32" s="1885"/>
      <c r="C32" s="24"/>
      <c r="D32" s="2059"/>
      <c r="E32" s="24"/>
      <c r="F32" s="24"/>
      <c r="G32" s="24"/>
      <c r="H32" s="24"/>
      <c r="I32" s="1048"/>
      <c r="J32" s="24"/>
      <c r="K32" s="24"/>
      <c r="L32" s="461"/>
      <c r="S32" s="15"/>
    </row>
    <row r="33" spans="1:25" s="6" customFormat="1">
      <c r="A33" s="234"/>
      <c r="B33" s="1885"/>
      <c r="C33" s="24"/>
      <c r="D33" s="2059"/>
      <c r="E33" s="24"/>
      <c r="F33" s="24"/>
      <c r="G33" s="24"/>
      <c r="H33" s="24"/>
      <c r="I33" s="1048"/>
      <c r="J33" s="24"/>
      <c r="K33" s="24"/>
      <c r="L33" s="461"/>
      <c r="S33"/>
    </row>
    <row r="34" spans="1:25" s="6" customFormat="1">
      <c r="A34" s="234"/>
      <c r="B34" s="1885"/>
      <c r="C34" s="24"/>
      <c r="D34" s="2059"/>
      <c r="E34" s="24"/>
      <c r="F34" s="24"/>
      <c r="G34" s="24"/>
      <c r="H34" s="24"/>
      <c r="I34" s="1048"/>
      <c r="J34" s="24"/>
      <c r="K34" s="24"/>
      <c r="L34" s="461"/>
      <c r="S34"/>
    </row>
    <row r="35" spans="1:25" s="6" customFormat="1" ht="15">
      <c r="A35" s="2464" t="e">
        <f>SUM(#REF!)</f>
        <v>#REF!</v>
      </c>
      <c r="B35" s="2465"/>
      <c r="C35" s="2465"/>
      <c r="D35" s="2465"/>
      <c r="E35" s="2465"/>
      <c r="F35" s="2465"/>
      <c r="G35" s="2465"/>
      <c r="H35" s="2465"/>
      <c r="I35" s="2465"/>
      <c r="J35" s="2465"/>
      <c r="K35" s="2465"/>
      <c r="L35" s="2466"/>
      <c r="S35"/>
    </row>
    <row r="36" spans="1:25" s="6" customFormat="1" ht="18.75">
      <c r="A36" s="2558" t="s">
        <v>4155</v>
      </c>
      <c r="B36" s="2559"/>
      <c r="C36" s="2559"/>
      <c r="D36" s="2559"/>
      <c r="E36" s="2559"/>
      <c r="F36" s="2559"/>
      <c r="G36" s="2559"/>
      <c r="H36" s="2559"/>
      <c r="I36" s="2559"/>
      <c r="J36" s="2559"/>
      <c r="K36" s="2559"/>
      <c r="L36" s="2560"/>
      <c r="S36"/>
    </row>
    <row r="37" spans="1:25">
      <c r="A37" s="25" t="s">
        <v>4756</v>
      </c>
      <c r="B37" s="14">
        <v>45994</v>
      </c>
      <c r="C37" s="14">
        <v>45995</v>
      </c>
      <c r="D37" s="166" t="s">
        <v>6</v>
      </c>
      <c r="E37" s="9">
        <v>23042</v>
      </c>
      <c r="F37" s="9" t="s">
        <v>7</v>
      </c>
      <c r="G37" s="9">
        <v>6009</v>
      </c>
      <c r="H37" s="9" t="s">
        <v>31</v>
      </c>
      <c r="I37" s="10" t="s">
        <v>4983</v>
      </c>
      <c r="J37" s="9"/>
      <c r="K37" s="9"/>
      <c r="L37" s="458"/>
      <c r="T37"/>
      <c r="U37"/>
      <c r="V37"/>
      <c r="W37"/>
      <c r="X37"/>
      <c r="Y37"/>
    </row>
    <row r="38" spans="1:25">
      <c r="A38" s="25"/>
      <c r="B38" s="14"/>
      <c r="C38" s="9"/>
      <c r="D38" s="166" t="s">
        <v>6</v>
      </c>
      <c r="E38" s="9"/>
      <c r="F38" s="9" t="s">
        <v>1115</v>
      </c>
      <c r="G38" s="9">
        <v>5767</v>
      </c>
      <c r="H38" s="9" t="s">
        <v>119</v>
      </c>
      <c r="I38" s="10" t="s">
        <v>4983</v>
      </c>
      <c r="J38" s="9"/>
      <c r="K38" s="9"/>
      <c r="L38" s="458"/>
      <c r="T38"/>
      <c r="U38"/>
      <c r="V38"/>
      <c r="W38"/>
      <c r="X38"/>
      <c r="Y38"/>
    </row>
    <row r="39" spans="1:25" s="15" customFormat="1">
      <c r="A39" s="25" t="s">
        <v>1303</v>
      </c>
      <c r="B39" s="14">
        <v>45994</v>
      </c>
      <c r="C39" s="14">
        <v>46001</v>
      </c>
      <c r="D39" s="166" t="s">
        <v>6</v>
      </c>
      <c r="E39" s="9">
        <v>23148</v>
      </c>
      <c r="F39" s="9" t="s">
        <v>1221</v>
      </c>
      <c r="G39" s="9">
        <v>3624</v>
      </c>
      <c r="H39" s="9" t="s">
        <v>63</v>
      </c>
      <c r="I39" s="10">
        <v>50</v>
      </c>
      <c r="J39" s="9"/>
      <c r="K39" s="9"/>
      <c r="L39" s="458"/>
      <c r="M39" s="16"/>
      <c r="N39" s="16"/>
      <c r="O39" s="16"/>
      <c r="P39" s="16"/>
      <c r="Q39" s="16"/>
      <c r="R39" s="16"/>
    </row>
    <row r="40" spans="1:25" s="15" customFormat="1">
      <c r="A40" s="25"/>
      <c r="B40" s="14"/>
      <c r="C40" s="14"/>
      <c r="D40" s="166" t="s">
        <v>6</v>
      </c>
      <c r="E40" s="9"/>
      <c r="F40" s="9" t="s">
        <v>2351</v>
      </c>
      <c r="G40" s="9">
        <v>3623</v>
      </c>
      <c r="H40" s="9" t="s">
        <v>47</v>
      </c>
      <c r="I40" s="10">
        <v>40</v>
      </c>
      <c r="J40" s="9"/>
      <c r="K40" s="9"/>
      <c r="L40" s="458"/>
      <c r="M40" s="16"/>
      <c r="N40" s="16"/>
      <c r="O40" s="16"/>
      <c r="P40" s="16"/>
      <c r="Q40" s="16"/>
      <c r="R40" s="16"/>
    </row>
    <row r="41" spans="1:25" s="15" customFormat="1">
      <c r="A41" s="25"/>
      <c r="B41" s="14"/>
      <c r="C41" s="14"/>
      <c r="D41" s="166" t="s">
        <v>6</v>
      </c>
      <c r="E41" s="9"/>
      <c r="F41" s="9" t="s">
        <v>1221</v>
      </c>
      <c r="G41" s="9">
        <v>3625</v>
      </c>
      <c r="H41" s="9" t="s">
        <v>902</v>
      </c>
      <c r="I41" s="10">
        <v>10</v>
      </c>
      <c r="J41" s="9"/>
      <c r="K41" s="9"/>
      <c r="L41" s="458"/>
      <c r="M41" s="16"/>
      <c r="N41" s="16"/>
      <c r="O41" s="16"/>
      <c r="P41" s="16"/>
      <c r="Q41" s="16"/>
      <c r="R41" s="16"/>
    </row>
    <row r="42" spans="1:25" s="1953" customFormat="1">
      <c r="A42" s="25" t="s">
        <v>2821</v>
      </c>
      <c r="B42" s="14">
        <v>46007</v>
      </c>
      <c r="C42" s="14">
        <v>46001</v>
      </c>
      <c r="D42" s="166" t="s">
        <v>6</v>
      </c>
      <c r="E42" s="9">
        <v>23156</v>
      </c>
      <c r="F42" s="9" t="s">
        <v>1115</v>
      </c>
      <c r="G42" s="9">
        <v>4554</v>
      </c>
      <c r="H42" s="9" t="s">
        <v>36</v>
      </c>
      <c r="I42" s="10">
        <v>10</v>
      </c>
      <c r="J42" s="9"/>
      <c r="K42" s="9"/>
      <c r="L42" s="458"/>
      <c r="M42" s="1828"/>
      <c r="N42" s="1828"/>
      <c r="O42" s="1828"/>
      <c r="P42" s="1828"/>
      <c r="Q42" s="1828"/>
      <c r="R42" s="1828"/>
    </row>
    <row r="43" spans="1:25">
      <c r="A43" s="25" t="s">
        <v>1532</v>
      </c>
      <c r="B43" s="14">
        <v>45996</v>
      </c>
      <c r="C43" s="14">
        <v>45993</v>
      </c>
      <c r="D43" s="166" t="s">
        <v>6</v>
      </c>
      <c r="E43" s="9">
        <v>22921</v>
      </c>
      <c r="F43" s="9" t="s">
        <v>1115</v>
      </c>
      <c r="G43" s="9">
        <v>1126</v>
      </c>
      <c r="H43" s="9" t="s">
        <v>57</v>
      </c>
      <c r="I43" s="10">
        <v>12</v>
      </c>
      <c r="J43" s="9"/>
      <c r="K43" s="9"/>
      <c r="L43" s="458"/>
      <c r="T43"/>
      <c r="U43"/>
      <c r="V43"/>
      <c r="W43"/>
      <c r="X43"/>
      <c r="Y43"/>
    </row>
    <row r="44" spans="1:25">
      <c r="A44" s="25"/>
      <c r="B44" s="9"/>
      <c r="C44" s="9"/>
      <c r="D44" s="166" t="s">
        <v>6</v>
      </c>
      <c r="E44" s="9"/>
      <c r="F44" s="9" t="s">
        <v>1115</v>
      </c>
      <c r="G44" s="9">
        <v>753</v>
      </c>
      <c r="H44" s="9" t="s">
        <v>47</v>
      </c>
      <c r="I44" s="10">
        <v>12</v>
      </c>
      <c r="J44" s="9"/>
      <c r="K44" s="9"/>
      <c r="L44" s="458"/>
      <c r="T44"/>
      <c r="U44"/>
      <c r="V44"/>
      <c r="W44"/>
      <c r="X44"/>
      <c r="Y44"/>
    </row>
    <row r="45" spans="1:25" s="1828" customFormat="1">
      <c r="A45" s="25" t="s">
        <v>4948</v>
      </c>
      <c r="B45" s="14">
        <v>46001</v>
      </c>
      <c r="C45" s="14">
        <v>46001</v>
      </c>
      <c r="D45" s="166" t="s">
        <v>6</v>
      </c>
      <c r="E45" s="9">
        <v>23141</v>
      </c>
      <c r="F45" s="9" t="s">
        <v>40</v>
      </c>
      <c r="G45" s="9">
        <v>6265</v>
      </c>
      <c r="H45" s="9" t="s">
        <v>4823</v>
      </c>
      <c r="I45" s="10">
        <v>150</v>
      </c>
      <c r="J45" s="9" t="s">
        <v>1954</v>
      </c>
      <c r="K45" s="9"/>
      <c r="L45" s="458"/>
      <c r="S45" s="1953"/>
    </row>
    <row r="46" spans="1:25">
      <c r="A46" s="25" t="s">
        <v>4600</v>
      </c>
      <c r="B46" s="14">
        <v>45995</v>
      </c>
      <c r="C46" s="14">
        <v>45993</v>
      </c>
      <c r="D46" s="166" t="s">
        <v>6</v>
      </c>
      <c r="E46" s="9">
        <v>23163</v>
      </c>
      <c r="F46" s="9" t="s">
        <v>153</v>
      </c>
      <c r="G46" s="9">
        <v>5669</v>
      </c>
      <c r="H46" s="9" t="s">
        <v>47</v>
      </c>
      <c r="I46" s="10" t="s">
        <v>900</v>
      </c>
      <c r="J46" s="9"/>
      <c r="K46" s="9"/>
      <c r="L46" s="458"/>
      <c r="T46"/>
      <c r="U46"/>
      <c r="V46"/>
      <c r="W46"/>
      <c r="X46"/>
      <c r="Y46"/>
    </row>
    <row r="47" spans="1:25" s="1953" customFormat="1">
      <c r="A47" s="25" t="s">
        <v>4093</v>
      </c>
      <c r="B47" s="14">
        <v>46000</v>
      </c>
      <c r="C47" s="14">
        <v>46001</v>
      </c>
      <c r="D47" s="166" t="s">
        <v>6</v>
      </c>
      <c r="E47" s="9">
        <v>23249</v>
      </c>
      <c r="F47" s="9" t="s">
        <v>1115</v>
      </c>
      <c r="G47" s="9">
        <v>5295</v>
      </c>
      <c r="H47" s="9" t="s">
        <v>57</v>
      </c>
      <c r="I47" s="10">
        <v>180</v>
      </c>
      <c r="J47" s="9"/>
      <c r="K47" s="9"/>
      <c r="L47" s="458"/>
      <c r="M47" s="1828"/>
      <c r="N47" s="1828"/>
      <c r="O47" s="1828"/>
      <c r="P47" s="1828"/>
      <c r="Q47" s="1828"/>
      <c r="R47" s="1828"/>
    </row>
    <row r="48" spans="1:25" s="1953" customFormat="1">
      <c r="A48" s="25" t="s">
        <v>2413</v>
      </c>
      <c r="B48" s="14">
        <v>45996</v>
      </c>
      <c r="C48" s="14">
        <v>46001</v>
      </c>
      <c r="D48" s="166" t="s">
        <v>12</v>
      </c>
      <c r="E48" s="9">
        <v>23170</v>
      </c>
      <c r="F48" s="9" t="s">
        <v>1221</v>
      </c>
      <c r="G48" s="9">
        <v>4268</v>
      </c>
      <c r="H48" s="9" t="s">
        <v>29</v>
      </c>
      <c r="I48" s="10">
        <v>51</v>
      </c>
      <c r="J48" s="9"/>
      <c r="K48" s="9"/>
      <c r="L48" s="458"/>
      <c r="M48" s="1828"/>
      <c r="N48" s="1828"/>
      <c r="O48" s="1828"/>
      <c r="P48" s="1828"/>
      <c r="Q48" s="1828"/>
      <c r="R48" s="1828"/>
    </row>
    <row r="49" spans="1:25" s="1953" customFormat="1">
      <c r="A49" s="25" t="s">
        <v>1017</v>
      </c>
      <c r="B49" s="14">
        <v>45996</v>
      </c>
      <c r="C49" s="14">
        <v>46001</v>
      </c>
      <c r="D49" s="166" t="s">
        <v>6</v>
      </c>
      <c r="E49" s="9">
        <v>23173</v>
      </c>
      <c r="F49" s="9" t="s">
        <v>2351</v>
      </c>
      <c r="G49" s="9">
        <v>4327</v>
      </c>
      <c r="H49" s="9" t="s">
        <v>30</v>
      </c>
      <c r="I49" s="10" t="s">
        <v>1353</v>
      </c>
      <c r="J49" s="9"/>
      <c r="K49" s="9"/>
      <c r="L49" s="458"/>
      <c r="M49" s="1828"/>
      <c r="N49" s="1828"/>
      <c r="O49" s="1828"/>
      <c r="P49" s="1828"/>
      <c r="Q49" s="1828"/>
      <c r="R49" s="1828"/>
    </row>
    <row r="50" spans="1:25" s="1953" customFormat="1">
      <c r="A50" s="25"/>
      <c r="B50" s="14"/>
      <c r="C50" s="9"/>
      <c r="D50" s="166" t="s">
        <v>6</v>
      </c>
      <c r="E50" s="9"/>
      <c r="F50" s="9" t="s">
        <v>2351</v>
      </c>
      <c r="G50" s="9">
        <v>2468</v>
      </c>
      <c r="H50" s="9" t="s">
        <v>63</v>
      </c>
      <c r="I50" s="10" t="s">
        <v>1114</v>
      </c>
      <c r="J50" s="9"/>
      <c r="K50" s="9"/>
      <c r="L50" s="458"/>
      <c r="M50" s="1828"/>
      <c r="N50" s="1828"/>
      <c r="O50" s="1828"/>
      <c r="P50" s="1828"/>
      <c r="Q50" s="1828"/>
      <c r="R50" s="1828"/>
    </row>
    <row r="51" spans="1:25" s="1953" customFormat="1">
      <c r="A51" s="25" t="s">
        <v>779</v>
      </c>
      <c r="B51" s="14">
        <v>45996</v>
      </c>
      <c r="C51" s="14">
        <v>46001</v>
      </c>
      <c r="D51" s="166" t="s">
        <v>6</v>
      </c>
      <c r="E51" s="9">
        <v>23179</v>
      </c>
      <c r="F51" s="9" t="s">
        <v>1115</v>
      </c>
      <c r="G51" s="9">
        <v>753</v>
      </c>
      <c r="H51" s="9" t="s">
        <v>47</v>
      </c>
      <c r="I51" s="10" t="s">
        <v>1004</v>
      </c>
      <c r="J51" s="9"/>
      <c r="K51" s="9"/>
      <c r="L51" s="458"/>
      <c r="M51" s="1828"/>
      <c r="N51" s="1828"/>
      <c r="O51" s="1828"/>
      <c r="P51" s="1828"/>
      <c r="Q51" s="1828"/>
      <c r="R51" s="1828"/>
    </row>
    <row r="52" spans="1:25" s="1953" customFormat="1">
      <c r="A52" s="25" t="s">
        <v>1617</v>
      </c>
      <c r="B52" s="14">
        <v>45999</v>
      </c>
      <c r="C52" s="14">
        <v>46001</v>
      </c>
      <c r="D52" s="166" t="s">
        <v>6</v>
      </c>
      <c r="E52" s="9">
        <v>23198</v>
      </c>
      <c r="F52" s="9" t="s">
        <v>1221</v>
      </c>
      <c r="G52" s="9">
        <v>2438</v>
      </c>
      <c r="H52" s="9" t="s">
        <v>47</v>
      </c>
      <c r="I52" s="10" t="s">
        <v>903</v>
      </c>
      <c r="J52" s="9"/>
      <c r="K52" s="9"/>
      <c r="L52" s="458"/>
      <c r="M52" s="1828"/>
      <c r="N52" s="1828"/>
      <c r="O52" s="1828"/>
      <c r="P52" s="1828"/>
      <c r="Q52" s="1828"/>
      <c r="R52" s="1828"/>
    </row>
    <row r="53" spans="1:25" s="1953" customFormat="1">
      <c r="A53" s="25"/>
      <c r="B53" s="14"/>
      <c r="C53" s="9"/>
      <c r="D53" s="166" t="s">
        <v>6</v>
      </c>
      <c r="E53" s="9"/>
      <c r="F53" s="9" t="s">
        <v>1115</v>
      </c>
      <c r="G53" s="9">
        <v>5698</v>
      </c>
      <c r="H53" s="9" t="s">
        <v>58</v>
      </c>
      <c r="I53" s="10">
        <v>3</v>
      </c>
      <c r="J53" s="9"/>
      <c r="K53" s="9"/>
      <c r="L53" s="458"/>
      <c r="M53" s="1828"/>
      <c r="N53" s="1828"/>
      <c r="O53" s="1828"/>
      <c r="P53" s="1828"/>
      <c r="Q53" s="1828"/>
      <c r="R53" s="1828"/>
    </row>
    <row r="54" spans="1:25" s="1953" customFormat="1">
      <c r="A54" s="25"/>
      <c r="B54" s="14"/>
      <c r="C54" s="9"/>
      <c r="D54" s="166" t="s">
        <v>6</v>
      </c>
      <c r="E54" s="9"/>
      <c r="F54" s="9" t="s">
        <v>1115</v>
      </c>
      <c r="G54" s="9">
        <v>2761</v>
      </c>
      <c r="H54" s="9" t="s">
        <v>63</v>
      </c>
      <c r="I54" s="10">
        <v>4</v>
      </c>
      <c r="J54" s="9"/>
      <c r="K54" s="9"/>
      <c r="L54" s="458"/>
      <c r="M54" s="1828"/>
      <c r="N54" s="1828"/>
      <c r="O54" s="1828"/>
      <c r="P54" s="1828"/>
      <c r="Q54" s="1828"/>
      <c r="R54" s="1828"/>
    </row>
    <row r="55" spans="1:25" s="1953" customFormat="1">
      <c r="A55" s="25" t="s">
        <v>779</v>
      </c>
      <c r="B55" s="14">
        <v>45999</v>
      </c>
      <c r="C55" s="14">
        <v>46001</v>
      </c>
      <c r="D55" s="166" t="s">
        <v>6</v>
      </c>
      <c r="E55" s="9">
        <v>23203</v>
      </c>
      <c r="F55" s="9" t="s">
        <v>1115</v>
      </c>
      <c r="G55" s="9">
        <v>753</v>
      </c>
      <c r="H55" s="9" t="s">
        <v>47</v>
      </c>
      <c r="I55" s="10">
        <v>20</v>
      </c>
      <c r="J55" s="9"/>
      <c r="K55" s="9"/>
      <c r="L55" s="458"/>
      <c r="M55" s="1828"/>
      <c r="N55" s="1828"/>
      <c r="O55" s="1828"/>
      <c r="P55" s="1828"/>
      <c r="Q55" s="1828"/>
      <c r="R55" s="1828"/>
    </row>
    <row r="56" spans="1:25">
      <c r="A56" s="25" t="s">
        <v>1303</v>
      </c>
      <c r="B56" s="14">
        <v>45999</v>
      </c>
      <c r="C56" s="14">
        <v>46001</v>
      </c>
      <c r="D56" s="166" t="s">
        <v>6</v>
      </c>
      <c r="E56" s="9">
        <v>23204</v>
      </c>
      <c r="F56" s="9" t="s">
        <v>671</v>
      </c>
      <c r="G56" s="9">
        <v>3626</v>
      </c>
      <c r="H56" s="9" t="s">
        <v>1441</v>
      </c>
      <c r="I56" s="10">
        <v>50</v>
      </c>
      <c r="J56" s="9"/>
      <c r="K56" s="9"/>
      <c r="L56" s="458"/>
      <c r="T56"/>
      <c r="U56"/>
      <c r="V56"/>
      <c r="W56"/>
      <c r="X56"/>
      <c r="Y56"/>
    </row>
    <row r="57" spans="1:25">
      <c r="A57" s="25" t="s">
        <v>2535</v>
      </c>
      <c r="B57" s="14">
        <v>45999</v>
      </c>
      <c r="C57" s="14">
        <v>45995</v>
      </c>
      <c r="D57" s="166" t="s">
        <v>6</v>
      </c>
      <c r="E57" s="9">
        <v>23207</v>
      </c>
      <c r="F57" s="9" t="s">
        <v>7</v>
      </c>
      <c r="G57" s="9">
        <v>2172</v>
      </c>
      <c r="H57" s="9" t="s">
        <v>16</v>
      </c>
      <c r="I57" s="10">
        <v>15</v>
      </c>
      <c r="J57" s="9"/>
      <c r="K57" s="9"/>
      <c r="L57" s="458"/>
      <c r="T57"/>
      <c r="U57"/>
      <c r="V57"/>
      <c r="W57"/>
      <c r="X57"/>
      <c r="Y57"/>
    </row>
    <row r="58" spans="1:25">
      <c r="A58" s="25" t="s">
        <v>1190</v>
      </c>
      <c r="B58" s="14">
        <v>46000</v>
      </c>
      <c r="C58" s="14">
        <v>45995</v>
      </c>
      <c r="D58" s="166" t="s">
        <v>6</v>
      </c>
      <c r="E58" s="9">
        <v>23225</v>
      </c>
      <c r="F58" s="9" t="s">
        <v>1115</v>
      </c>
      <c r="G58" s="9">
        <v>838</v>
      </c>
      <c r="H58" s="9" t="s">
        <v>5</v>
      </c>
      <c r="I58" s="10">
        <v>8</v>
      </c>
      <c r="J58" s="9"/>
      <c r="K58" s="9"/>
      <c r="L58" s="458"/>
      <c r="T58"/>
      <c r="U58"/>
      <c r="V58"/>
      <c r="W58"/>
      <c r="X58"/>
      <c r="Y58"/>
    </row>
    <row r="59" spans="1:25">
      <c r="A59" s="25" t="s">
        <v>2901</v>
      </c>
      <c r="B59" s="14">
        <v>46000</v>
      </c>
      <c r="C59" s="14">
        <v>45995</v>
      </c>
      <c r="D59" s="166" t="s">
        <v>6</v>
      </c>
      <c r="E59" s="9">
        <v>23226</v>
      </c>
      <c r="F59" s="9" t="s">
        <v>7</v>
      </c>
      <c r="G59" s="9">
        <v>5005</v>
      </c>
      <c r="H59" s="9" t="s">
        <v>521</v>
      </c>
      <c r="I59" s="10">
        <v>6</v>
      </c>
      <c r="J59" s="9"/>
      <c r="K59" s="9"/>
      <c r="L59" s="458"/>
      <c r="T59"/>
      <c r="U59"/>
      <c r="V59"/>
      <c r="W59"/>
      <c r="X59"/>
      <c r="Y59"/>
    </row>
    <row r="60" spans="1:25" s="1953" customFormat="1">
      <c r="A60" s="25" t="s">
        <v>68</v>
      </c>
      <c r="B60" s="14">
        <v>45999</v>
      </c>
      <c r="C60" s="14">
        <v>46001</v>
      </c>
      <c r="D60" s="166" t="s">
        <v>6</v>
      </c>
      <c r="E60" s="9">
        <v>23182</v>
      </c>
      <c r="F60" s="9" t="s">
        <v>69</v>
      </c>
      <c r="G60" s="9">
        <v>5285</v>
      </c>
      <c r="H60" s="9" t="s">
        <v>13</v>
      </c>
      <c r="I60" s="10">
        <v>10</v>
      </c>
      <c r="J60" s="9"/>
      <c r="K60" s="9"/>
      <c r="L60" s="458"/>
      <c r="M60" s="1828"/>
      <c r="N60" s="1828"/>
      <c r="O60" s="1828"/>
      <c r="P60" s="1828"/>
      <c r="Q60" s="1828"/>
      <c r="R60" s="1828"/>
    </row>
    <row r="61" spans="1:25" s="1953" customFormat="1">
      <c r="A61" s="25"/>
      <c r="B61" s="14"/>
      <c r="C61" s="9"/>
      <c r="D61" s="166" t="s">
        <v>6</v>
      </c>
      <c r="E61" s="9"/>
      <c r="F61" s="9" t="s">
        <v>1115</v>
      </c>
      <c r="G61" s="9">
        <v>1960</v>
      </c>
      <c r="H61" s="9" t="s">
        <v>13</v>
      </c>
      <c r="I61" s="10">
        <v>72</v>
      </c>
      <c r="J61" s="9"/>
      <c r="K61" s="9"/>
      <c r="L61" s="458"/>
      <c r="M61" s="1828"/>
      <c r="N61" s="1828"/>
      <c r="O61" s="1828"/>
      <c r="P61" s="1828"/>
      <c r="Q61" s="1828"/>
      <c r="R61" s="1828"/>
    </row>
    <row r="62" spans="1:25">
      <c r="A62" s="25" t="s">
        <v>4948</v>
      </c>
      <c r="B62" s="14">
        <v>46001</v>
      </c>
      <c r="C62" s="14">
        <v>46002</v>
      </c>
      <c r="D62" s="166" t="s">
        <v>6</v>
      </c>
      <c r="E62" s="9">
        <v>23250</v>
      </c>
      <c r="F62" s="9" t="s">
        <v>1115</v>
      </c>
      <c r="G62" s="9">
        <v>6148</v>
      </c>
      <c r="H62" s="9" t="s">
        <v>770</v>
      </c>
      <c r="I62" s="10">
        <v>30</v>
      </c>
      <c r="J62" s="9"/>
      <c r="K62" s="9"/>
      <c r="L62" s="458"/>
      <c r="T62"/>
      <c r="U62"/>
      <c r="V62"/>
      <c r="W62"/>
      <c r="X62"/>
      <c r="Y62"/>
    </row>
    <row r="63" spans="1:25">
      <c r="A63" s="25"/>
      <c r="B63" s="14"/>
      <c r="C63" s="9"/>
      <c r="D63" s="166" t="s">
        <v>6</v>
      </c>
      <c r="E63" s="9"/>
      <c r="F63" s="9" t="s">
        <v>7</v>
      </c>
      <c r="G63" s="9">
        <v>5983</v>
      </c>
      <c r="H63" s="9" t="s">
        <v>770</v>
      </c>
      <c r="I63" s="10">
        <v>20</v>
      </c>
      <c r="J63" s="9"/>
      <c r="K63" s="9"/>
      <c r="L63" s="458"/>
      <c r="T63"/>
      <c r="U63"/>
      <c r="V63"/>
      <c r="W63"/>
      <c r="X63"/>
      <c r="Y63"/>
    </row>
    <row r="64" spans="1:25">
      <c r="A64" s="25"/>
      <c r="B64" s="14"/>
      <c r="C64" s="9"/>
      <c r="D64" s="166" t="s">
        <v>6</v>
      </c>
      <c r="E64" s="9"/>
      <c r="F64" s="9" t="s">
        <v>1115</v>
      </c>
      <c r="G64" s="9">
        <v>6281</v>
      </c>
      <c r="H64" s="9" t="s">
        <v>22</v>
      </c>
      <c r="I64" s="10">
        <v>40</v>
      </c>
      <c r="J64" s="9"/>
      <c r="K64" s="9"/>
      <c r="L64" s="458"/>
      <c r="T64"/>
      <c r="U64"/>
      <c r="V64"/>
      <c r="W64"/>
      <c r="X64"/>
      <c r="Y64"/>
    </row>
    <row r="65" spans="1:25">
      <c r="A65" s="25"/>
      <c r="B65" s="14"/>
      <c r="C65" s="9"/>
      <c r="D65" s="166" t="s">
        <v>6</v>
      </c>
      <c r="E65" s="9"/>
      <c r="F65" s="9" t="s">
        <v>7</v>
      </c>
      <c r="G65" s="9">
        <v>5982</v>
      </c>
      <c r="H65" s="9" t="s">
        <v>22</v>
      </c>
      <c r="I65" s="10" t="s">
        <v>923</v>
      </c>
      <c r="J65" s="9"/>
      <c r="K65" s="9"/>
      <c r="L65" s="458"/>
      <c r="T65"/>
      <c r="U65"/>
      <c r="V65"/>
      <c r="W65"/>
      <c r="X65"/>
      <c r="Y65"/>
    </row>
    <row r="66" spans="1:25" s="6" customFormat="1">
      <c r="A66" s="25" t="s">
        <v>5081</v>
      </c>
      <c r="B66" s="14">
        <v>46000</v>
      </c>
      <c r="C66" s="9"/>
      <c r="D66" s="166" t="s">
        <v>6</v>
      </c>
      <c r="E66" s="9">
        <v>23226</v>
      </c>
      <c r="F66" s="9" t="s">
        <v>7</v>
      </c>
      <c r="G66" s="9">
        <v>5005</v>
      </c>
      <c r="H66" s="9" t="s">
        <v>521</v>
      </c>
      <c r="I66" s="10">
        <v>6</v>
      </c>
      <c r="J66" s="2049"/>
      <c r="K66" s="2049"/>
      <c r="L66" s="2049"/>
      <c r="M66" s="2309"/>
      <c r="N66" s="2310"/>
      <c r="S66"/>
    </row>
    <row r="67" spans="1:25" s="6" customFormat="1">
      <c r="A67" s="25" t="s">
        <v>529</v>
      </c>
      <c r="B67" s="14">
        <v>45999</v>
      </c>
      <c r="C67" s="14">
        <v>46001</v>
      </c>
      <c r="D67" s="166" t="s">
        <v>6</v>
      </c>
      <c r="E67" s="9">
        <v>23253</v>
      </c>
      <c r="F67" s="9" t="s">
        <v>1115</v>
      </c>
      <c r="G67" s="9">
        <v>753</v>
      </c>
      <c r="H67" s="9" t="s">
        <v>47</v>
      </c>
      <c r="I67" s="10" t="s">
        <v>5082</v>
      </c>
      <c r="J67" s="2049"/>
      <c r="K67" s="2049"/>
      <c r="L67" s="2049"/>
      <c r="M67" s="2309"/>
      <c r="N67" s="2310"/>
      <c r="S67"/>
    </row>
    <row r="68" spans="1:25" s="6" customFormat="1">
      <c r="A68" s="25" t="s">
        <v>5083</v>
      </c>
      <c r="B68" s="55">
        <v>46003</v>
      </c>
      <c r="C68" s="56"/>
      <c r="D68" s="839" t="s">
        <v>6</v>
      </c>
      <c r="E68" s="56">
        <v>23255</v>
      </c>
      <c r="F68" s="56" t="s">
        <v>1115</v>
      </c>
      <c r="G68" s="56">
        <v>838</v>
      </c>
      <c r="H68" s="56" t="s">
        <v>5</v>
      </c>
      <c r="I68" s="57">
        <v>100</v>
      </c>
      <c r="J68" s="2323" t="s">
        <v>5091</v>
      </c>
      <c r="K68" s="2052"/>
      <c r="L68" s="2052"/>
      <c r="M68" s="2309"/>
      <c r="N68" s="2310"/>
      <c r="S68"/>
    </row>
    <row r="69" spans="1:25" s="6" customFormat="1">
      <c r="A69" s="25"/>
      <c r="B69" s="55"/>
      <c r="C69" s="56"/>
      <c r="D69" s="839" t="s">
        <v>6</v>
      </c>
      <c r="E69" s="56"/>
      <c r="F69" s="56" t="s">
        <v>81</v>
      </c>
      <c r="G69" s="56">
        <v>6284</v>
      </c>
      <c r="H69" s="56" t="s">
        <v>5</v>
      </c>
      <c r="I69" s="57">
        <v>50</v>
      </c>
      <c r="J69" s="2052"/>
      <c r="K69" s="2052"/>
      <c r="L69" s="2052"/>
      <c r="M69" s="2309"/>
      <c r="N69" s="2310"/>
      <c r="S69"/>
    </row>
    <row r="70" spans="1:25" s="1828" customFormat="1">
      <c r="A70" s="25" t="s">
        <v>845</v>
      </c>
      <c r="B70" s="14">
        <v>46000</v>
      </c>
      <c r="C70" s="14">
        <v>46001</v>
      </c>
      <c r="D70" s="166" t="s">
        <v>6</v>
      </c>
      <c r="E70" s="9">
        <v>23229</v>
      </c>
      <c r="F70" s="9" t="s">
        <v>7</v>
      </c>
      <c r="G70" s="9">
        <v>1491</v>
      </c>
      <c r="H70" s="9" t="s">
        <v>33</v>
      </c>
      <c r="I70" s="10">
        <v>100</v>
      </c>
      <c r="J70" s="2049"/>
      <c r="K70" s="2049"/>
      <c r="L70" s="2049"/>
      <c r="M70" s="2320"/>
      <c r="N70" s="2321"/>
      <c r="S70" s="1953"/>
    </row>
    <row r="71" spans="1:25" s="1828" customFormat="1">
      <c r="A71" s="25" t="s">
        <v>5084</v>
      </c>
      <c r="B71" s="14">
        <v>46000</v>
      </c>
      <c r="C71" s="14">
        <v>46001</v>
      </c>
      <c r="D71" s="166" t="s">
        <v>6</v>
      </c>
      <c r="E71" s="9">
        <v>23230</v>
      </c>
      <c r="F71" s="9" t="s">
        <v>40</v>
      </c>
      <c r="G71" s="9">
        <v>2115</v>
      </c>
      <c r="H71" s="9" t="s">
        <v>52</v>
      </c>
      <c r="I71" s="10">
        <v>10</v>
      </c>
      <c r="J71" s="2049"/>
      <c r="K71" s="2049"/>
      <c r="L71" s="2049"/>
      <c r="M71" s="2320"/>
      <c r="N71" s="2321"/>
      <c r="S71" s="1953"/>
    </row>
    <row r="72" spans="1:25" s="1828" customFormat="1">
      <c r="A72" s="25" t="s">
        <v>4193</v>
      </c>
      <c r="B72" s="14">
        <v>46000</v>
      </c>
      <c r="C72" s="14">
        <v>46001</v>
      </c>
      <c r="D72" s="166" t="s">
        <v>6</v>
      </c>
      <c r="E72" s="9">
        <v>23233</v>
      </c>
      <c r="F72" s="9" t="s">
        <v>1115</v>
      </c>
      <c r="G72" s="9">
        <v>1087</v>
      </c>
      <c r="H72" s="9" t="s">
        <v>46</v>
      </c>
      <c r="I72" s="10">
        <v>40</v>
      </c>
      <c r="J72" s="2049"/>
      <c r="K72" s="2049"/>
      <c r="L72" s="2049"/>
      <c r="M72" s="2320"/>
      <c r="N72" s="2321"/>
      <c r="S72" s="1953"/>
    </row>
    <row r="73" spans="1:25" s="1828" customFormat="1">
      <c r="A73" s="25"/>
      <c r="B73" s="14"/>
      <c r="C73" s="9"/>
      <c r="D73" s="166" t="s">
        <v>6</v>
      </c>
      <c r="E73" s="9"/>
      <c r="F73" s="9" t="s">
        <v>1115</v>
      </c>
      <c r="G73" s="9">
        <v>2825</v>
      </c>
      <c r="H73" s="9" t="s">
        <v>207</v>
      </c>
      <c r="I73" s="10">
        <v>4</v>
      </c>
      <c r="J73" s="2049"/>
      <c r="K73" s="2049"/>
      <c r="L73" s="2049"/>
      <c r="M73" s="2320"/>
      <c r="N73" s="2321"/>
      <c r="S73" s="1953"/>
    </row>
    <row r="74" spans="1:25" s="6" customFormat="1">
      <c r="A74" s="25" t="s">
        <v>1303</v>
      </c>
      <c r="B74" s="14">
        <v>46001</v>
      </c>
      <c r="C74" s="14">
        <v>46002</v>
      </c>
      <c r="D74" s="166" t="s">
        <v>6</v>
      </c>
      <c r="E74" s="9">
        <v>23236</v>
      </c>
      <c r="F74" s="9" t="s">
        <v>2351</v>
      </c>
      <c r="G74" s="9">
        <v>3623</v>
      </c>
      <c r="H74" s="9" t="s">
        <v>47</v>
      </c>
      <c r="I74" s="10">
        <v>50</v>
      </c>
      <c r="J74" s="2049"/>
      <c r="K74" s="2049"/>
      <c r="L74" s="2049"/>
      <c r="M74" s="2309"/>
      <c r="N74" s="2310"/>
      <c r="S74"/>
    </row>
    <row r="75" spans="1:25" s="6" customFormat="1">
      <c r="A75" s="25"/>
      <c r="B75" s="14"/>
      <c r="C75" s="9"/>
      <c r="D75" s="166" t="s">
        <v>6</v>
      </c>
      <c r="E75" s="9"/>
      <c r="F75" s="9" t="s">
        <v>1221</v>
      </c>
      <c r="G75" s="9">
        <v>3625</v>
      </c>
      <c r="H75" s="9" t="s">
        <v>902</v>
      </c>
      <c r="I75" s="10">
        <v>7</v>
      </c>
      <c r="J75" s="2049"/>
      <c r="K75" s="2049"/>
      <c r="L75" s="2049"/>
      <c r="M75" s="2309"/>
      <c r="N75" s="2310"/>
      <c r="S75"/>
    </row>
    <row r="76" spans="1:25" s="6" customFormat="1">
      <c r="A76" s="25"/>
      <c r="B76" s="14"/>
      <c r="C76" s="9"/>
      <c r="D76" s="166" t="s">
        <v>6</v>
      </c>
      <c r="E76" s="9"/>
      <c r="F76" s="9" t="s">
        <v>1221</v>
      </c>
      <c r="G76" s="9">
        <v>3624</v>
      </c>
      <c r="H76" s="9" t="s">
        <v>63</v>
      </c>
      <c r="I76" s="10">
        <v>50</v>
      </c>
      <c r="J76" s="2049"/>
      <c r="K76" s="2049"/>
      <c r="L76" s="2049"/>
      <c r="M76" s="2309"/>
      <c r="N76" s="2310"/>
      <c r="S76"/>
    </row>
    <row r="77" spans="1:25" s="6" customFormat="1">
      <c r="A77" s="25"/>
      <c r="B77" s="14"/>
      <c r="C77" s="9"/>
      <c r="D77" s="166" t="s">
        <v>6</v>
      </c>
      <c r="E77" s="9"/>
      <c r="F77" s="9" t="s">
        <v>671</v>
      </c>
      <c r="G77" s="9">
        <v>3626</v>
      </c>
      <c r="H77" s="9" t="s">
        <v>1441</v>
      </c>
      <c r="I77" s="10">
        <v>163</v>
      </c>
      <c r="J77" s="2049"/>
      <c r="K77" s="2049"/>
      <c r="L77" s="2049"/>
      <c r="M77" s="2309"/>
      <c r="N77" s="2310"/>
      <c r="S77"/>
    </row>
    <row r="78" spans="1:25" s="6" customFormat="1">
      <c r="A78" s="25" t="s">
        <v>172</v>
      </c>
      <c r="B78" s="14">
        <v>46001</v>
      </c>
      <c r="C78" s="14">
        <v>45995</v>
      </c>
      <c r="D78" s="166" t="s">
        <v>6</v>
      </c>
      <c r="E78" s="9">
        <v>23242</v>
      </c>
      <c r="F78" s="9" t="s">
        <v>1221</v>
      </c>
      <c r="G78" s="9">
        <v>3314</v>
      </c>
      <c r="H78" s="9" t="s">
        <v>5</v>
      </c>
      <c r="I78" s="10">
        <v>20</v>
      </c>
      <c r="J78" s="2049"/>
      <c r="K78" s="2049"/>
      <c r="L78" s="2049"/>
      <c r="M78" s="2309"/>
      <c r="N78" s="2310"/>
      <c r="S78"/>
    </row>
    <row r="79" spans="1:25" s="6" customFormat="1">
      <c r="A79" s="25" t="s">
        <v>1631</v>
      </c>
      <c r="B79" s="14">
        <v>46001</v>
      </c>
      <c r="C79" s="14">
        <v>45995</v>
      </c>
      <c r="D79" s="166" t="s">
        <v>6</v>
      </c>
      <c r="E79" s="9">
        <v>23243</v>
      </c>
      <c r="F79" s="9" t="s">
        <v>1115</v>
      </c>
      <c r="G79" s="9">
        <v>869</v>
      </c>
      <c r="H79" s="9" t="s">
        <v>16</v>
      </c>
      <c r="I79" s="10">
        <v>15</v>
      </c>
      <c r="J79" s="2049"/>
      <c r="K79" s="2049"/>
      <c r="L79" s="2049"/>
      <c r="M79" s="2309"/>
      <c r="N79" s="2310"/>
      <c r="S79"/>
    </row>
    <row r="80" spans="1:25" s="6" customFormat="1">
      <c r="A80" s="25"/>
      <c r="B80" s="14"/>
      <c r="C80" s="9"/>
      <c r="D80" s="166" t="s">
        <v>6</v>
      </c>
      <c r="E80" s="9"/>
      <c r="F80" s="9" t="s">
        <v>1115</v>
      </c>
      <c r="G80" s="9">
        <v>838</v>
      </c>
      <c r="H80" s="9" t="s">
        <v>5</v>
      </c>
      <c r="I80" s="10">
        <v>10</v>
      </c>
      <c r="J80" s="2049"/>
      <c r="K80" s="2049"/>
      <c r="L80" s="2049"/>
      <c r="M80" s="2309"/>
      <c r="N80" s="2310"/>
      <c r="S80"/>
    </row>
    <row r="81" spans="1:19" s="1828" customFormat="1">
      <c r="A81" s="25" t="s">
        <v>2340</v>
      </c>
      <c r="B81" s="14">
        <v>46003</v>
      </c>
      <c r="C81" s="14">
        <v>46001</v>
      </c>
      <c r="D81" s="166" t="s">
        <v>6</v>
      </c>
      <c r="E81" s="9">
        <v>23234</v>
      </c>
      <c r="F81" s="9" t="s">
        <v>44</v>
      </c>
      <c r="G81" s="9">
        <v>4312</v>
      </c>
      <c r="H81" s="9" t="s">
        <v>52</v>
      </c>
      <c r="I81" s="10">
        <v>50</v>
      </c>
      <c r="J81" s="2049"/>
      <c r="K81" s="2049"/>
      <c r="L81" s="2049"/>
      <c r="M81" s="2320"/>
      <c r="N81" s="2321"/>
      <c r="S81" s="1953"/>
    </row>
    <row r="82" spans="1:19" s="1828" customFormat="1">
      <c r="A82" s="25"/>
      <c r="B82" s="14"/>
      <c r="C82" s="9"/>
      <c r="D82" s="166" t="s">
        <v>6</v>
      </c>
      <c r="E82" s="9"/>
      <c r="F82" s="9" t="s">
        <v>1115</v>
      </c>
      <c r="G82" s="9">
        <v>4554</v>
      </c>
      <c r="H82" s="9" t="s">
        <v>36</v>
      </c>
      <c r="I82" s="10">
        <v>20</v>
      </c>
      <c r="J82" s="2049"/>
      <c r="K82" s="2049"/>
      <c r="L82" s="2049"/>
      <c r="M82" s="2320"/>
      <c r="N82" s="2321"/>
      <c r="S82" s="1953"/>
    </row>
    <row r="83" spans="1:19" s="1828" customFormat="1">
      <c r="A83" s="25" t="s">
        <v>871</v>
      </c>
      <c r="B83" s="14">
        <v>46001</v>
      </c>
      <c r="C83" s="14">
        <v>46001</v>
      </c>
      <c r="D83" s="166" t="s">
        <v>6</v>
      </c>
      <c r="E83" s="9">
        <v>23251</v>
      </c>
      <c r="F83" s="9" t="s">
        <v>1115</v>
      </c>
      <c r="G83" s="9">
        <v>1387</v>
      </c>
      <c r="H83" s="9" t="s">
        <v>770</v>
      </c>
      <c r="I83" s="10">
        <v>17</v>
      </c>
      <c r="J83" s="2049"/>
      <c r="K83" s="2049"/>
      <c r="L83" s="2049"/>
      <c r="M83" s="2320"/>
      <c r="N83" s="2321"/>
      <c r="S83" s="1953"/>
    </row>
    <row r="84" spans="1:19" s="6" customFormat="1">
      <c r="A84" s="25" t="s">
        <v>1496</v>
      </c>
      <c r="B84" s="14">
        <v>46002</v>
      </c>
      <c r="C84" s="14">
        <v>45995</v>
      </c>
      <c r="D84" s="166" t="s">
        <v>6</v>
      </c>
      <c r="E84" s="9">
        <v>23261</v>
      </c>
      <c r="F84" s="9" t="s">
        <v>1115</v>
      </c>
      <c r="G84" s="9">
        <v>838</v>
      </c>
      <c r="H84" s="9" t="s">
        <v>5</v>
      </c>
      <c r="I84" s="10">
        <v>10</v>
      </c>
      <c r="J84" s="2049"/>
      <c r="K84" s="2049"/>
      <c r="L84" s="2049"/>
      <c r="M84" s="2309"/>
      <c r="N84" s="2310"/>
      <c r="S84"/>
    </row>
    <row r="85" spans="1:19" s="1828" customFormat="1">
      <c r="A85" s="25" t="s">
        <v>2355</v>
      </c>
      <c r="B85" s="14">
        <v>46002</v>
      </c>
      <c r="C85" s="14">
        <v>46001</v>
      </c>
      <c r="D85" s="166" t="s">
        <v>6</v>
      </c>
      <c r="E85" s="9">
        <v>23265</v>
      </c>
      <c r="F85" s="9" t="s">
        <v>1115</v>
      </c>
      <c r="G85" s="9">
        <v>753</v>
      </c>
      <c r="H85" s="9" t="s">
        <v>47</v>
      </c>
      <c r="I85" s="10" t="s">
        <v>1729</v>
      </c>
      <c r="J85" s="2049"/>
      <c r="K85" s="2049"/>
      <c r="L85" s="2049"/>
      <c r="M85" s="2320"/>
      <c r="N85" s="2321"/>
      <c r="S85" s="1953"/>
    </row>
    <row r="86" spans="1:19" s="1828" customFormat="1">
      <c r="A86" s="25" t="s">
        <v>1468</v>
      </c>
      <c r="B86" s="14">
        <v>46002</v>
      </c>
      <c r="C86" s="14">
        <v>46001</v>
      </c>
      <c r="D86" s="166" t="s">
        <v>6</v>
      </c>
      <c r="E86" s="9">
        <v>23267</v>
      </c>
      <c r="F86" s="9" t="s">
        <v>1115</v>
      </c>
      <c r="G86" s="9">
        <v>753</v>
      </c>
      <c r="H86" s="9" t="s">
        <v>47</v>
      </c>
      <c r="I86" s="10">
        <v>12</v>
      </c>
      <c r="J86" s="2049"/>
      <c r="K86" s="2049"/>
      <c r="L86" s="2049"/>
      <c r="M86" s="2320"/>
      <c r="N86" s="2321"/>
      <c r="S86" s="1953"/>
    </row>
    <row r="87" spans="1:19" s="1828" customFormat="1">
      <c r="A87" s="25" t="s">
        <v>68</v>
      </c>
      <c r="B87" s="14">
        <v>46003</v>
      </c>
      <c r="C87" s="14">
        <v>46001</v>
      </c>
      <c r="D87" s="166" t="s">
        <v>6</v>
      </c>
      <c r="E87" s="9">
        <v>23277</v>
      </c>
      <c r="F87" s="9" t="s">
        <v>131</v>
      </c>
      <c r="G87" s="9">
        <v>6295</v>
      </c>
      <c r="H87" s="9" t="s">
        <v>210</v>
      </c>
      <c r="I87" s="10">
        <v>5</v>
      </c>
      <c r="J87" s="2049"/>
      <c r="K87" s="2049"/>
      <c r="L87" s="2049"/>
      <c r="M87" s="2320"/>
      <c r="N87" s="2321"/>
      <c r="S87" s="1953"/>
    </row>
    <row r="88" spans="1:19" s="6" customFormat="1">
      <c r="A88" s="25" t="s">
        <v>3108</v>
      </c>
      <c r="B88" s="14">
        <v>46006</v>
      </c>
      <c r="C88" s="14">
        <v>46002</v>
      </c>
      <c r="D88" s="166" t="s">
        <v>6</v>
      </c>
      <c r="E88" s="9">
        <v>23279</v>
      </c>
      <c r="F88" s="9" t="s">
        <v>1115</v>
      </c>
      <c r="G88" s="9">
        <v>23279</v>
      </c>
      <c r="H88" s="9" t="s">
        <v>30</v>
      </c>
      <c r="I88" s="10">
        <v>300</v>
      </c>
      <c r="J88" s="2049"/>
      <c r="K88" s="2049"/>
      <c r="L88" s="2049"/>
      <c r="M88" s="2309"/>
      <c r="N88" s="2310"/>
      <c r="S88"/>
    </row>
    <row r="89" spans="1:19" s="6" customFormat="1">
      <c r="A89" s="25" t="s">
        <v>2374</v>
      </c>
      <c r="B89" s="14">
        <v>46003</v>
      </c>
      <c r="C89" s="14">
        <v>46006</v>
      </c>
      <c r="D89" s="166" t="s">
        <v>6</v>
      </c>
      <c r="E89" s="9">
        <v>26097</v>
      </c>
      <c r="F89" s="9" t="s">
        <v>1221</v>
      </c>
      <c r="G89" s="9">
        <v>4491</v>
      </c>
      <c r="H89" s="9" t="s">
        <v>2456</v>
      </c>
      <c r="I89" s="10">
        <v>1200</v>
      </c>
      <c r="J89" s="9"/>
      <c r="K89" s="9"/>
      <c r="L89" s="458"/>
      <c r="S89"/>
    </row>
    <row r="90" spans="1:19" s="1828" customFormat="1">
      <c r="A90" s="25" t="s">
        <v>3792</v>
      </c>
      <c r="B90" s="14">
        <v>46006</v>
      </c>
      <c r="C90" s="14">
        <v>46001</v>
      </c>
      <c r="D90" s="166" t="s">
        <v>6</v>
      </c>
      <c r="E90" s="9">
        <v>23285</v>
      </c>
      <c r="F90" s="9" t="s">
        <v>1115</v>
      </c>
      <c r="G90" s="9">
        <v>951</v>
      </c>
      <c r="H90" s="9" t="s">
        <v>58</v>
      </c>
      <c r="I90" s="10" t="s">
        <v>1524</v>
      </c>
      <c r="J90" s="2049"/>
      <c r="K90" s="2049"/>
      <c r="L90" s="2049"/>
      <c r="M90" s="2320"/>
      <c r="N90" s="2321"/>
      <c r="S90" s="1953"/>
    </row>
    <row r="91" spans="1:19" s="6" customFormat="1">
      <c r="A91" s="25" t="s">
        <v>108</v>
      </c>
      <c r="B91" s="14">
        <v>46006</v>
      </c>
      <c r="C91" s="14">
        <v>46002</v>
      </c>
      <c r="D91" s="166" t="s">
        <v>6</v>
      </c>
      <c r="E91" s="9">
        <v>23286</v>
      </c>
      <c r="F91" s="9" t="s">
        <v>7</v>
      </c>
      <c r="G91" s="9">
        <v>1157</v>
      </c>
      <c r="H91" s="9" t="s">
        <v>3378</v>
      </c>
      <c r="I91" s="10">
        <v>5</v>
      </c>
      <c r="J91" s="2272" t="s">
        <v>893</v>
      </c>
      <c r="K91" s="2049"/>
      <c r="L91" s="2049"/>
      <c r="M91" s="2309"/>
      <c r="N91" s="2310"/>
      <c r="S91"/>
    </row>
    <row r="92" spans="1:19" s="1828" customFormat="1">
      <c r="A92" s="25" t="s">
        <v>192</v>
      </c>
      <c r="B92" s="14">
        <v>46006</v>
      </c>
      <c r="C92" s="14">
        <v>46001</v>
      </c>
      <c r="D92" s="166" t="s">
        <v>6</v>
      </c>
      <c r="E92" s="9">
        <v>23291</v>
      </c>
      <c r="F92" s="9" t="s">
        <v>7</v>
      </c>
      <c r="G92" s="9">
        <v>4479</v>
      </c>
      <c r="H92" s="9" t="s">
        <v>22</v>
      </c>
      <c r="I92" s="10">
        <v>10</v>
      </c>
      <c r="J92" s="2049"/>
      <c r="K92" s="2049"/>
      <c r="L92" s="2049"/>
      <c r="M92" s="2320"/>
      <c r="N92" s="2321"/>
      <c r="S92" s="1953"/>
    </row>
    <row r="93" spans="1:19" s="1828" customFormat="1">
      <c r="A93" s="25" t="s">
        <v>2549</v>
      </c>
      <c r="B93" s="14">
        <v>46007</v>
      </c>
      <c r="C93" s="14">
        <v>46001</v>
      </c>
      <c r="D93" s="166" t="s">
        <v>6</v>
      </c>
      <c r="E93" s="9">
        <v>23296</v>
      </c>
      <c r="F93" s="9" t="s">
        <v>1221</v>
      </c>
      <c r="G93" s="9">
        <v>3314</v>
      </c>
      <c r="H93" s="9" t="s">
        <v>5</v>
      </c>
      <c r="I93" s="10">
        <v>5</v>
      </c>
      <c r="J93" s="2049"/>
      <c r="K93" s="2049"/>
      <c r="L93" s="2049"/>
      <c r="M93" s="2320"/>
      <c r="N93" s="2321"/>
      <c r="S93" s="1953"/>
    </row>
    <row r="94" spans="1:19" s="1828" customFormat="1">
      <c r="A94" s="25" t="s">
        <v>226</v>
      </c>
      <c r="B94" s="14">
        <v>46007</v>
      </c>
      <c r="C94" s="14">
        <v>46001</v>
      </c>
      <c r="D94" s="166" t="s">
        <v>6</v>
      </c>
      <c r="E94" s="9">
        <v>23297</v>
      </c>
      <c r="F94" s="9" t="s">
        <v>1115</v>
      </c>
      <c r="G94" s="9">
        <v>3753</v>
      </c>
      <c r="H94" s="9" t="s">
        <v>29</v>
      </c>
      <c r="I94" s="10" t="s">
        <v>849</v>
      </c>
      <c r="J94" s="2049"/>
      <c r="K94" s="2049"/>
      <c r="L94" s="2049"/>
      <c r="M94" s="2320"/>
      <c r="N94" s="2321"/>
      <c r="S94" s="1953"/>
    </row>
    <row r="95" spans="1:19" s="1828" customFormat="1">
      <c r="A95" s="25"/>
      <c r="B95" s="14"/>
      <c r="C95" s="9"/>
      <c r="D95" s="166" t="s">
        <v>6</v>
      </c>
      <c r="E95" s="9"/>
      <c r="F95" s="9" t="s">
        <v>1221</v>
      </c>
      <c r="G95" s="9">
        <v>2040</v>
      </c>
      <c r="H95" s="9" t="s">
        <v>75</v>
      </c>
      <c r="I95" s="10" t="s">
        <v>849</v>
      </c>
      <c r="J95" s="2049"/>
      <c r="K95" s="2049"/>
      <c r="L95" s="2049"/>
      <c r="M95" s="2320"/>
      <c r="N95" s="2321"/>
      <c r="S95" s="1953"/>
    </row>
    <row r="96" spans="1:19" s="1828" customFormat="1">
      <c r="A96" s="25" t="s">
        <v>4783</v>
      </c>
      <c r="B96" s="14">
        <v>46007</v>
      </c>
      <c r="C96" s="14">
        <v>46001</v>
      </c>
      <c r="D96" s="166" t="s">
        <v>6</v>
      </c>
      <c r="E96" s="9">
        <v>23298</v>
      </c>
      <c r="F96" s="9" t="s">
        <v>1221</v>
      </c>
      <c r="G96" s="9">
        <v>3753</v>
      </c>
      <c r="H96" s="9" t="s">
        <v>29</v>
      </c>
      <c r="I96" s="10" t="s">
        <v>849</v>
      </c>
      <c r="J96" s="2049"/>
      <c r="K96" s="2049"/>
      <c r="L96" s="2049"/>
      <c r="M96" s="2320"/>
      <c r="N96" s="2321"/>
      <c r="S96" s="1953"/>
    </row>
    <row r="97" spans="1:19" s="6" customFormat="1">
      <c r="A97" s="25" t="s">
        <v>3717</v>
      </c>
      <c r="B97" s="14">
        <v>46008</v>
      </c>
      <c r="C97" s="14">
        <v>46007</v>
      </c>
      <c r="D97" s="166" t="s">
        <v>6</v>
      </c>
      <c r="E97" s="9">
        <v>23306</v>
      </c>
      <c r="F97" s="9" t="s">
        <v>7</v>
      </c>
      <c r="G97" s="9">
        <v>5041</v>
      </c>
      <c r="H97" s="9" t="s">
        <v>17</v>
      </c>
      <c r="I97" s="10">
        <v>40</v>
      </c>
      <c r="J97" s="2049"/>
      <c r="K97" s="2049"/>
      <c r="L97" s="2049"/>
      <c r="M97" s="2309"/>
      <c r="N97" s="2310"/>
      <c r="S97"/>
    </row>
    <row r="98" spans="1:19" s="1828" customFormat="1">
      <c r="A98" s="25" t="s">
        <v>86</v>
      </c>
      <c r="B98" s="14">
        <v>46008</v>
      </c>
      <c r="C98" s="14">
        <v>46001</v>
      </c>
      <c r="D98" s="166" t="s">
        <v>6</v>
      </c>
      <c r="E98" s="9">
        <v>23308</v>
      </c>
      <c r="F98" s="9" t="s">
        <v>1221</v>
      </c>
      <c r="G98" s="9">
        <v>2244</v>
      </c>
      <c r="H98" s="9" t="s">
        <v>17</v>
      </c>
      <c r="I98" s="10" t="s">
        <v>905</v>
      </c>
      <c r="J98" s="2049"/>
      <c r="K98" s="2049"/>
      <c r="L98" s="2049"/>
      <c r="M98" s="2320"/>
      <c r="N98" s="2321"/>
      <c r="S98" s="1953"/>
    </row>
    <row r="99" spans="1:19" s="1828" customFormat="1">
      <c r="A99" s="25" t="s">
        <v>2123</v>
      </c>
      <c r="B99" s="14">
        <v>46008</v>
      </c>
      <c r="C99" s="14">
        <v>46001</v>
      </c>
      <c r="D99" s="166" t="s">
        <v>6</v>
      </c>
      <c r="E99" s="9">
        <v>23310</v>
      </c>
      <c r="F99" s="9" t="s">
        <v>1115</v>
      </c>
      <c r="G99" s="9">
        <v>951</v>
      </c>
      <c r="H99" s="9" t="s">
        <v>58</v>
      </c>
      <c r="I99" s="10">
        <v>2</v>
      </c>
      <c r="J99" s="2049"/>
      <c r="K99" s="2049"/>
      <c r="L99" s="2049"/>
      <c r="M99" s="2320"/>
      <c r="N99" s="2321"/>
      <c r="S99" s="1953"/>
    </row>
    <row r="100" spans="1:19" s="6" customFormat="1">
      <c r="A100" s="25" t="s">
        <v>2488</v>
      </c>
      <c r="B100" s="14">
        <v>46003</v>
      </c>
      <c r="C100" s="14">
        <v>46001</v>
      </c>
      <c r="D100" s="166" t="s">
        <v>6</v>
      </c>
      <c r="E100" s="9">
        <v>23320</v>
      </c>
      <c r="F100" s="9" t="s">
        <v>1115</v>
      </c>
      <c r="G100" s="9">
        <v>6021</v>
      </c>
      <c r="H100" s="9" t="s">
        <v>57</v>
      </c>
      <c r="I100" s="10" t="s">
        <v>1226</v>
      </c>
      <c r="J100" s="2049"/>
      <c r="K100" s="2049"/>
      <c r="L100" s="2049"/>
      <c r="M100" s="2309"/>
      <c r="N100" s="2310"/>
      <c r="S100"/>
    </row>
    <row r="101" spans="1:19" s="1828" customFormat="1">
      <c r="A101" s="25" t="s">
        <v>2570</v>
      </c>
      <c r="B101" s="14">
        <v>46006</v>
      </c>
      <c r="C101" s="14">
        <v>46001</v>
      </c>
      <c r="D101" s="166" t="s">
        <v>6</v>
      </c>
      <c r="E101" s="9">
        <v>23311</v>
      </c>
      <c r="F101" s="9" t="s">
        <v>1115</v>
      </c>
      <c r="G101" s="9">
        <v>951</v>
      </c>
      <c r="H101" s="9" t="s">
        <v>58</v>
      </c>
      <c r="I101" s="10">
        <v>5</v>
      </c>
      <c r="J101" s="2049"/>
      <c r="K101" s="2049"/>
      <c r="L101" s="2049"/>
      <c r="M101" s="2320"/>
      <c r="N101" s="2321"/>
      <c r="S101" s="1953"/>
    </row>
    <row r="102" spans="1:19" s="6" customFormat="1">
      <c r="A102" s="25" t="s">
        <v>3295</v>
      </c>
      <c r="B102" s="14">
        <v>46007</v>
      </c>
      <c r="C102" s="14">
        <v>46002</v>
      </c>
      <c r="D102" s="166" t="s">
        <v>6</v>
      </c>
      <c r="E102" s="9">
        <v>23324</v>
      </c>
      <c r="F102" s="9" t="s">
        <v>153</v>
      </c>
      <c r="G102" s="9">
        <v>3633</v>
      </c>
      <c r="H102" s="9" t="s">
        <v>63</v>
      </c>
      <c r="I102" s="10">
        <v>1</v>
      </c>
      <c r="J102" s="2049"/>
      <c r="K102" s="2049"/>
      <c r="L102" s="2049"/>
      <c r="M102" s="2309"/>
      <c r="N102" s="2310"/>
      <c r="S102"/>
    </row>
    <row r="103" spans="1:19" s="6" customFormat="1">
      <c r="A103" s="25"/>
      <c r="B103" s="14"/>
      <c r="C103" s="9"/>
      <c r="D103" s="166" t="s">
        <v>6</v>
      </c>
      <c r="E103" s="9"/>
      <c r="F103" s="9" t="s">
        <v>69</v>
      </c>
      <c r="G103" s="9">
        <v>6310</v>
      </c>
      <c r="H103" s="9" t="s">
        <v>63</v>
      </c>
      <c r="I103" s="10">
        <v>1</v>
      </c>
      <c r="J103" s="2049"/>
      <c r="K103" s="2049"/>
      <c r="L103" s="2049"/>
      <c r="M103" s="2309"/>
      <c r="N103" s="2310"/>
      <c r="S103"/>
    </row>
    <row r="104" spans="1:19" s="6" customFormat="1">
      <c r="A104" s="25"/>
      <c r="B104" s="14"/>
      <c r="C104" s="9"/>
      <c r="D104" s="166" t="s">
        <v>6</v>
      </c>
      <c r="E104" s="9"/>
      <c r="F104" s="9" t="s">
        <v>81</v>
      </c>
      <c r="G104" s="9">
        <v>6311</v>
      </c>
      <c r="H104" s="9" t="s">
        <v>63</v>
      </c>
      <c r="I104" s="10">
        <v>1</v>
      </c>
      <c r="J104" s="2049"/>
      <c r="K104" s="2049"/>
      <c r="L104" s="2049"/>
      <c r="M104" s="2309"/>
      <c r="N104" s="2310"/>
      <c r="S104"/>
    </row>
    <row r="105" spans="1:19" s="6" customFormat="1">
      <c r="A105" s="25"/>
      <c r="B105" s="14"/>
      <c r="C105" s="9"/>
      <c r="D105" s="166" t="s">
        <v>6</v>
      </c>
      <c r="E105" s="9"/>
      <c r="F105" s="9" t="s">
        <v>5089</v>
      </c>
      <c r="G105" s="9">
        <v>6312</v>
      </c>
      <c r="H105" s="9" t="s">
        <v>63</v>
      </c>
      <c r="I105" s="10">
        <v>1</v>
      </c>
      <c r="J105" s="2049"/>
      <c r="K105" s="2049"/>
      <c r="L105" s="2049"/>
      <c r="M105" s="2309"/>
      <c r="N105" s="2310"/>
      <c r="S105"/>
    </row>
    <row r="106" spans="1:19" s="1828" customFormat="1">
      <c r="A106" s="25" t="s">
        <v>1198</v>
      </c>
      <c r="B106" s="14">
        <v>46007</v>
      </c>
      <c r="C106" s="14">
        <v>46001</v>
      </c>
      <c r="D106" s="166" t="s">
        <v>6</v>
      </c>
      <c r="E106" s="9">
        <v>23327</v>
      </c>
      <c r="F106" s="9" t="s">
        <v>1221</v>
      </c>
      <c r="G106" s="9">
        <v>2908</v>
      </c>
      <c r="H106" s="9" t="s">
        <v>22</v>
      </c>
      <c r="I106" s="10">
        <v>10</v>
      </c>
      <c r="J106" s="2049"/>
      <c r="K106" s="2049"/>
      <c r="L106" s="2049"/>
      <c r="M106" s="2320"/>
      <c r="N106" s="2321"/>
      <c r="S106" s="1953"/>
    </row>
    <row r="107" spans="1:19" s="1828" customFormat="1">
      <c r="A107" s="25" t="s">
        <v>86</v>
      </c>
      <c r="B107" s="14">
        <v>46007</v>
      </c>
      <c r="C107" s="14">
        <v>46001</v>
      </c>
      <c r="D107" s="166" t="s">
        <v>6</v>
      </c>
      <c r="E107" s="9">
        <v>23329</v>
      </c>
      <c r="F107" s="9" t="s">
        <v>1221</v>
      </c>
      <c r="G107" s="9">
        <v>2244</v>
      </c>
      <c r="H107" s="9" t="s">
        <v>17</v>
      </c>
      <c r="I107" s="10" t="s">
        <v>905</v>
      </c>
      <c r="J107" s="2049"/>
      <c r="K107" s="2049"/>
      <c r="L107" s="2049"/>
      <c r="M107" s="2320"/>
      <c r="N107" s="2321"/>
      <c r="S107" s="1953"/>
    </row>
    <row r="108" spans="1:19" s="6" customFormat="1">
      <c r="A108" s="25" t="s">
        <v>4756</v>
      </c>
      <c r="B108" s="14">
        <v>46007</v>
      </c>
      <c r="C108" s="14">
        <v>46006</v>
      </c>
      <c r="D108" s="166" t="s">
        <v>6</v>
      </c>
      <c r="E108" s="9">
        <v>23336</v>
      </c>
      <c r="F108" s="9" t="s">
        <v>7</v>
      </c>
      <c r="G108" s="9">
        <v>6009</v>
      </c>
      <c r="H108" s="9" t="s">
        <v>31</v>
      </c>
      <c r="I108" s="10">
        <v>60</v>
      </c>
      <c r="J108" s="2049"/>
      <c r="K108" s="2049"/>
      <c r="L108" s="2049"/>
      <c r="M108" s="2309"/>
      <c r="N108" s="2310"/>
      <c r="S108"/>
    </row>
    <row r="109" spans="1:19" s="6" customFormat="1">
      <c r="A109" s="25"/>
      <c r="B109" s="14"/>
      <c r="C109" s="9"/>
      <c r="D109" s="166" t="s">
        <v>6</v>
      </c>
      <c r="E109" s="9"/>
      <c r="F109" s="9" t="s">
        <v>7</v>
      </c>
      <c r="G109" s="9">
        <v>5768</v>
      </c>
      <c r="H109" s="9" t="s">
        <v>31</v>
      </c>
      <c r="I109" s="10">
        <v>100</v>
      </c>
      <c r="J109" s="2049"/>
      <c r="K109" s="2049"/>
      <c r="L109" s="2049"/>
      <c r="M109" s="2309"/>
      <c r="N109" s="2310"/>
      <c r="S109"/>
    </row>
    <row r="110" spans="1:19" s="6" customFormat="1">
      <c r="A110" s="25" t="s">
        <v>2883</v>
      </c>
      <c r="B110" s="14">
        <v>45995</v>
      </c>
      <c r="C110" s="14">
        <v>46003</v>
      </c>
      <c r="D110" s="166" t="s">
        <v>6</v>
      </c>
      <c r="E110" s="9">
        <v>23176</v>
      </c>
      <c r="F110" s="9" t="s">
        <v>1115</v>
      </c>
      <c r="G110" s="9">
        <v>4582</v>
      </c>
      <c r="H110" s="9" t="s">
        <v>31</v>
      </c>
      <c r="I110" s="10">
        <v>30</v>
      </c>
      <c r="J110" s="2049"/>
      <c r="K110" s="2049"/>
      <c r="L110" s="2049"/>
      <c r="M110" s="2309"/>
      <c r="N110" s="2310"/>
      <c r="S110"/>
    </row>
    <row r="111" spans="1:19" s="6" customFormat="1">
      <c r="A111" s="25" t="s">
        <v>1468</v>
      </c>
      <c r="B111" s="14">
        <v>46007</v>
      </c>
      <c r="C111" s="14">
        <v>46003</v>
      </c>
      <c r="D111" s="166" t="s">
        <v>6</v>
      </c>
      <c r="E111" s="9">
        <v>23346</v>
      </c>
      <c r="F111" s="9" t="s">
        <v>1115</v>
      </c>
      <c r="G111" s="9">
        <v>753</v>
      </c>
      <c r="H111" s="9" t="s">
        <v>47</v>
      </c>
      <c r="I111" s="10">
        <v>12</v>
      </c>
      <c r="J111" s="2049"/>
      <c r="K111" s="2049"/>
      <c r="L111" s="2049"/>
      <c r="M111" s="2309"/>
      <c r="N111" s="2310"/>
      <c r="S111"/>
    </row>
    <row r="112" spans="1:19" s="6" customFormat="1">
      <c r="A112" s="25" t="s">
        <v>1190</v>
      </c>
      <c r="B112" s="14">
        <v>46007</v>
      </c>
      <c r="C112" s="14">
        <v>46003</v>
      </c>
      <c r="D112" s="166" t="s">
        <v>6</v>
      </c>
      <c r="E112" s="9">
        <v>23348</v>
      </c>
      <c r="F112" s="9" t="s">
        <v>1115</v>
      </c>
      <c r="G112" s="9">
        <v>838</v>
      </c>
      <c r="H112" s="9" t="s">
        <v>5</v>
      </c>
      <c r="I112" s="10">
        <v>20</v>
      </c>
      <c r="J112" s="2049"/>
      <c r="K112" s="2049"/>
      <c r="L112" s="2049"/>
      <c r="M112" s="2309"/>
      <c r="N112" s="2310"/>
      <c r="S112"/>
    </row>
    <row r="113" spans="1:19" s="6" customFormat="1">
      <c r="A113" s="25" t="s">
        <v>1303</v>
      </c>
      <c r="B113" s="14">
        <v>45670</v>
      </c>
      <c r="C113" s="14">
        <v>46006</v>
      </c>
      <c r="D113" s="166" t="s">
        <v>6</v>
      </c>
      <c r="E113" s="9">
        <v>23343</v>
      </c>
      <c r="F113" s="9" t="s">
        <v>2351</v>
      </c>
      <c r="G113" s="9">
        <v>3623</v>
      </c>
      <c r="H113" s="9" t="s">
        <v>47</v>
      </c>
      <c r="I113" s="10">
        <v>50</v>
      </c>
      <c r="J113" s="2049"/>
      <c r="K113" s="2049"/>
      <c r="L113" s="2049"/>
      <c r="M113" s="2309"/>
      <c r="N113" s="2310"/>
      <c r="S113"/>
    </row>
    <row r="114" spans="1:19" s="6" customFormat="1">
      <c r="A114" s="234" t="s">
        <v>3295</v>
      </c>
      <c r="B114" s="1885">
        <v>45665</v>
      </c>
      <c r="C114" s="24"/>
      <c r="D114" s="2059"/>
      <c r="E114" s="24">
        <v>23354</v>
      </c>
      <c r="F114" s="24" t="s">
        <v>153</v>
      </c>
      <c r="G114" s="24">
        <v>6232</v>
      </c>
      <c r="H114" s="24" t="s">
        <v>22</v>
      </c>
      <c r="I114" s="1048">
        <v>1</v>
      </c>
      <c r="J114" s="2044"/>
      <c r="K114" s="2044"/>
      <c r="L114" s="2044"/>
      <c r="M114" s="2309"/>
      <c r="N114" s="2310"/>
      <c r="S114"/>
    </row>
    <row r="115" spans="1:19" s="6" customFormat="1">
      <c r="A115" s="234" t="s">
        <v>1303</v>
      </c>
      <c r="B115" s="1885">
        <v>45670</v>
      </c>
      <c r="C115" s="24"/>
      <c r="D115" s="2059"/>
      <c r="E115" s="24">
        <v>23343</v>
      </c>
      <c r="F115" s="24" t="s">
        <v>671</v>
      </c>
      <c r="G115" s="24">
        <v>3626</v>
      </c>
      <c r="H115" s="24" t="s">
        <v>1441</v>
      </c>
      <c r="I115" s="1048">
        <v>50</v>
      </c>
      <c r="J115" s="2325" t="s">
        <v>2359</v>
      </c>
      <c r="K115" s="2044"/>
      <c r="L115" s="2044"/>
      <c r="M115" s="2309"/>
      <c r="N115" s="2310"/>
      <c r="S115"/>
    </row>
    <row r="116" spans="1:19" s="6" customFormat="1">
      <c r="A116" s="234" t="s">
        <v>3792</v>
      </c>
      <c r="B116" s="1885">
        <v>46006</v>
      </c>
      <c r="C116" s="24"/>
      <c r="D116" s="2059"/>
      <c r="E116" s="24">
        <v>23358</v>
      </c>
      <c r="F116" s="24" t="s">
        <v>40</v>
      </c>
      <c r="G116" s="24">
        <v>2847</v>
      </c>
      <c r="H116" s="24" t="s">
        <v>58</v>
      </c>
      <c r="I116" s="1048" t="s">
        <v>1524</v>
      </c>
      <c r="J116" s="2324" t="s">
        <v>5092</v>
      </c>
      <c r="K116" s="2044"/>
      <c r="L116" s="2044"/>
      <c r="M116" s="2309"/>
      <c r="N116" s="2310"/>
      <c r="S116"/>
    </row>
    <row r="117" spans="1:19" s="6" customFormat="1">
      <c r="A117" s="234" t="s">
        <v>2374</v>
      </c>
      <c r="B117" s="1885">
        <v>45672</v>
      </c>
      <c r="C117" s="24"/>
      <c r="D117" s="2059"/>
      <c r="E117" s="24">
        <v>23360</v>
      </c>
      <c r="F117" s="24" t="s">
        <v>1221</v>
      </c>
      <c r="G117" s="24">
        <v>4375</v>
      </c>
      <c r="H117" s="24" t="s">
        <v>31</v>
      </c>
      <c r="I117" s="1048">
        <v>100</v>
      </c>
      <c r="J117" s="2324"/>
      <c r="K117" s="2044"/>
      <c r="L117" s="2044"/>
      <c r="M117" s="2309"/>
      <c r="N117" s="2310"/>
      <c r="S117"/>
    </row>
    <row r="118" spans="1:19" s="6" customFormat="1">
      <c r="A118" s="234" t="s">
        <v>1303</v>
      </c>
      <c r="B118" s="1885">
        <v>45664</v>
      </c>
      <c r="C118" s="24"/>
      <c r="D118" s="2059"/>
      <c r="E118" s="24">
        <v>23362</v>
      </c>
      <c r="F118" s="24" t="s">
        <v>1221</v>
      </c>
      <c r="G118" s="24">
        <v>4231</v>
      </c>
      <c r="H118" s="24" t="s">
        <v>783</v>
      </c>
      <c r="I118" s="1048">
        <v>2</v>
      </c>
      <c r="J118" s="2324"/>
      <c r="K118" s="2044"/>
      <c r="L118" s="2044"/>
      <c r="M118" s="2309"/>
      <c r="N118" s="2310"/>
      <c r="S118"/>
    </row>
    <row r="119" spans="1:19" s="6" customFormat="1">
      <c r="A119" s="2117"/>
      <c r="B119" s="2118"/>
      <c r="C119" s="2119"/>
      <c r="D119" s="2120"/>
      <c r="E119" s="2119"/>
      <c r="F119" s="2119"/>
      <c r="G119" s="2119"/>
      <c r="H119" s="2119"/>
      <c r="I119" s="2121"/>
      <c r="J119" s="2329"/>
      <c r="K119" s="2330"/>
      <c r="L119" s="2331"/>
      <c r="M119" s="2309"/>
      <c r="N119" s="2310"/>
      <c r="S119"/>
    </row>
    <row r="120" spans="1:19" s="6" customFormat="1">
      <c r="A120" s="1533"/>
      <c r="B120" s="1717"/>
      <c r="C120" s="1718"/>
      <c r="D120" s="2063"/>
      <c r="E120" s="1719"/>
      <c r="F120" s="1534"/>
      <c r="G120" s="1720"/>
      <c r="H120" s="1721"/>
      <c r="I120" s="1719"/>
      <c r="J120" s="1721"/>
      <c r="K120" s="1721"/>
      <c r="L120" s="1803" t="e">
        <f>SUM(#REF!)</f>
        <v>#REF!</v>
      </c>
      <c r="S120"/>
    </row>
    <row r="121" spans="1:19" s="6" customFormat="1">
      <c r="A121" s="37"/>
      <c r="B121"/>
      <c r="C121"/>
      <c r="D121" s="169"/>
      <c r="E121"/>
      <c r="F121"/>
      <c r="G121"/>
      <c r="H121"/>
      <c r="I121" s="484"/>
      <c r="J121"/>
      <c r="K121"/>
      <c r="L121" s="587"/>
      <c r="S121"/>
    </row>
    <row r="122" spans="1:19" s="6" customFormat="1">
      <c r="A122" s="2543" t="s">
        <v>3666</v>
      </c>
      <c r="B122" s="2544"/>
      <c r="C122" s="2544"/>
      <c r="D122" s="2544"/>
      <c r="E122" s="2544"/>
      <c r="F122" s="2544"/>
      <c r="G122" s="2544"/>
      <c r="H122" s="2544"/>
      <c r="I122" s="2544"/>
      <c r="J122" s="2544"/>
      <c r="K122" s="2544"/>
      <c r="L122" s="2545"/>
      <c r="S122"/>
    </row>
    <row r="123" spans="1:19" s="6" customFormat="1">
      <c r="A123" s="2307" t="s">
        <v>2488</v>
      </c>
      <c r="B123" s="1769">
        <v>45669</v>
      </c>
      <c r="C123" s="2306"/>
      <c r="D123" s="2308"/>
      <c r="E123" s="2306">
        <v>23067</v>
      </c>
      <c r="F123" s="2306" t="s">
        <v>1221</v>
      </c>
      <c r="G123" s="2306">
        <v>5402</v>
      </c>
      <c r="H123" s="2306" t="s">
        <v>47</v>
      </c>
      <c r="I123" s="708">
        <v>150</v>
      </c>
      <c r="J123" s="2306" t="s">
        <v>1954</v>
      </c>
      <c r="K123" s="2306"/>
      <c r="L123" s="528"/>
      <c r="S123"/>
    </row>
    <row r="124" spans="1:19" s="6" customFormat="1">
      <c r="A124" s="2307" t="s">
        <v>2374</v>
      </c>
      <c r="B124" s="1769">
        <v>45666</v>
      </c>
      <c r="C124" s="2306"/>
      <c r="D124" s="2308"/>
      <c r="E124" s="2306">
        <v>23112</v>
      </c>
      <c r="F124" s="2306" t="s">
        <v>1221</v>
      </c>
      <c r="G124" s="2306">
        <v>4491</v>
      </c>
      <c r="H124" s="2306" t="s">
        <v>2456</v>
      </c>
      <c r="I124" s="708">
        <v>1500</v>
      </c>
      <c r="J124" s="2306"/>
      <c r="K124" s="2306"/>
      <c r="L124" s="528"/>
      <c r="S124"/>
    </row>
    <row r="125" spans="1:19" s="6" customFormat="1">
      <c r="A125" s="2307" t="s">
        <v>2374</v>
      </c>
      <c r="B125" s="1769">
        <v>45669</v>
      </c>
      <c r="C125" s="2306"/>
      <c r="D125" s="2308"/>
      <c r="E125" s="2306">
        <v>23172</v>
      </c>
      <c r="F125" s="2306" t="s">
        <v>1221</v>
      </c>
      <c r="G125" s="2306">
        <v>4491</v>
      </c>
      <c r="H125" s="2306" t="s">
        <v>2456</v>
      </c>
      <c r="I125" s="708">
        <v>2100</v>
      </c>
      <c r="J125" s="2306"/>
      <c r="K125" s="2306"/>
      <c r="L125" s="528"/>
      <c r="S125"/>
    </row>
    <row r="126" spans="1:19" s="6" customFormat="1">
      <c r="A126" s="2307" t="s">
        <v>3001</v>
      </c>
      <c r="B126" s="1769">
        <v>45676</v>
      </c>
      <c r="C126" s="2306"/>
      <c r="D126" s="2308"/>
      <c r="E126" s="2306">
        <v>23189</v>
      </c>
      <c r="F126" s="2306" t="s">
        <v>1115</v>
      </c>
      <c r="G126" s="2306">
        <v>4666</v>
      </c>
      <c r="H126" s="2306" t="s">
        <v>2545</v>
      </c>
      <c r="I126" s="708">
        <v>240</v>
      </c>
      <c r="J126" s="2306"/>
      <c r="K126" s="2306"/>
      <c r="L126" s="528"/>
      <c r="S126"/>
    </row>
    <row r="127" spans="1:19" s="6" customFormat="1">
      <c r="A127" s="2307"/>
      <c r="B127" s="1769">
        <v>45704</v>
      </c>
      <c r="C127" s="2306"/>
      <c r="D127" s="2308"/>
      <c r="E127" s="2306">
        <v>23190</v>
      </c>
      <c r="F127" s="2306" t="s">
        <v>1115</v>
      </c>
      <c r="G127" s="2306">
        <v>4666</v>
      </c>
      <c r="H127" s="2306" t="s">
        <v>2545</v>
      </c>
      <c r="I127" s="708">
        <v>240</v>
      </c>
      <c r="J127" s="2306"/>
      <c r="K127" s="2306"/>
      <c r="L127" s="528"/>
      <c r="S127"/>
    </row>
    <row r="128" spans="1:19" s="6" customFormat="1">
      <c r="A128" s="2307"/>
      <c r="B128" s="1769">
        <v>45676</v>
      </c>
      <c r="C128" s="2306"/>
      <c r="D128" s="2308"/>
      <c r="E128" s="2306">
        <v>23191</v>
      </c>
      <c r="F128" s="2306" t="s">
        <v>297</v>
      </c>
      <c r="G128" s="2306">
        <v>5277</v>
      </c>
      <c r="H128" s="2306" t="s">
        <v>3338</v>
      </c>
      <c r="I128" s="708">
        <v>510</v>
      </c>
      <c r="J128" s="2306"/>
      <c r="K128" s="2306"/>
      <c r="L128" s="528"/>
      <c r="S128"/>
    </row>
    <row r="129" spans="1:19" s="6" customFormat="1">
      <c r="A129" s="2307"/>
      <c r="B129" s="1769">
        <v>45704</v>
      </c>
      <c r="C129" s="2306"/>
      <c r="D129" s="2308"/>
      <c r="E129" s="2306">
        <v>23192</v>
      </c>
      <c r="F129" s="2306" t="s">
        <v>297</v>
      </c>
      <c r="G129" s="2306">
        <v>5277</v>
      </c>
      <c r="H129" s="2306" t="s">
        <v>3338</v>
      </c>
      <c r="I129" s="708">
        <v>510</v>
      </c>
      <c r="J129" s="2306"/>
      <c r="K129" s="2306"/>
      <c r="L129" s="528"/>
      <c r="S129"/>
    </row>
    <row r="130" spans="1:19" s="6" customFormat="1">
      <c r="A130" s="2307"/>
      <c r="B130" s="1769">
        <v>45728</v>
      </c>
      <c r="C130" s="2306"/>
      <c r="D130" s="2308"/>
      <c r="E130" s="2306">
        <v>23193</v>
      </c>
      <c r="F130" s="2306" t="s">
        <v>297</v>
      </c>
      <c r="G130" s="2306">
        <v>5277</v>
      </c>
      <c r="H130" s="2306" t="s">
        <v>3338</v>
      </c>
      <c r="I130" s="708">
        <v>510</v>
      </c>
      <c r="J130" s="2306"/>
      <c r="K130" s="2306"/>
      <c r="L130" s="528"/>
      <c r="S130"/>
    </row>
    <row r="131" spans="1:19" s="6" customFormat="1">
      <c r="A131" s="2307"/>
      <c r="B131" s="1769">
        <v>45757</v>
      </c>
      <c r="C131" s="2306"/>
      <c r="D131" s="2308"/>
      <c r="E131" s="2306">
        <v>23194</v>
      </c>
      <c r="F131" s="2306" t="s">
        <v>297</v>
      </c>
      <c r="G131" s="2306">
        <v>5277</v>
      </c>
      <c r="H131" s="2306" t="s">
        <v>3338</v>
      </c>
      <c r="I131" s="708">
        <v>510</v>
      </c>
      <c r="J131" s="2306"/>
      <c r="K131" s="2306"/>
      <c r="L131" s="528"/>
      <c r="S131"/>
    </row>
    <row r="132" spans="1:19" s="6" customFormat="1">
      <c r="A132" s="2307"/>
      <c r="B132" s="1769">
        <v>45783</v>
      </c>
      <c r="C132" s="2306"/>
      <c r="D132" s="2308"/>
      <c r="E132" s="2306">
        <v>23195</v>
      </c>
      <c r="F132" s="2306" t="s">
        <v>297</v>
      </c>
      <c r="G132" s="2306">
        <v>5277</v>
      </c>
      <c r="H132" s="2306" t="s">
        <v>3338</v>
      </c>
      <c r="I132" s="708">
        <v>510</v>
      </c>
      <c r="J132" s="2306"/>
      <c r="K132" s="2306"/>
      <c r="L132" s="528"/>
      <c r="S132"/>
    </row>
    <row r="133" spans="1:19" s="6" customFormat="1">
      <c r="A133" s="2316" t="s">
        <v>4948</v>
      </c>
      <c r="B133" s="1769">
        <v>45677</v>
      </c>
      <c r="C133" s="2306"/>
      <c r="D133" s="2308"/>
      <c r="E133" s="2306">
        <v>23304</v>
      </c>
      <c r="F133" s="2315" t="s">
        <v>40</v>
      </c>
      <c r="G133" s="2306">
        <v>6265</v>
      </c>
      <c r="H133" s="2315" t="s">
        <v>4823</v>
      </c>
      <c r="I133" s="708">
        <v>150</v>
      </c>
      <c r="J133" s="2315" t="s">
        <v>5088</v>
      </c>
      <c r="K133" s="2306"/>
      <c r="L133" s="528"/>
      <c r="S133"/>
    </row>
    <row r="134" spans="1:19" s="6" customFormat="1">
      <c r="A134" s="2316" t="s">
        <v>2488</v>
      </c>
      <c r="B134" s="1769">
        <v>45670</v>
      </c>
      <c r="C134" s="2306"/>
      <c r="D134" s="2308"/>
      <c r="E134" s="2306">
        <v>23323</v>
      </c>
      <c r="F134" s="2315" t="s">
        <v>1115</v>
      </c>
      <c r="G134" s="2306">
        <v>6021</v>
      </c>
      <c r="H134" s="2315" t="s">
        <v>57</v>
      </c>
      <c r="I134" s="708">
        <v>25</v>
      </c>
      <c r="J134" s="2306"/>
      <c r="K134" s="2306"/>
      <c r="L134" s="528"/>
      <c r="S134"/>
    </row>
    <row r="135" spans="1:19" s="6" customFormat="1">
      <c r="A135" s="2318" t="s">
        <v>3128</v>
      </c>
      <c r="B135" s="1769">
        <v>45672</v>
      </c>
      <c r="C135" s="2317"/>
      <c r="D135" s="2319"/>
      <c r="E135" s="2317">
        <v>23333</v>
      </c>
      <c r="F135" s="2317" t="s">
        <v>1221</v>
      </c>
      <c r="G135" s="2317">
        <v>4746</v>
      </c>
      <c r="H135" s="2317" t="s">
        <v>58</v>
      </c>
      <c r="I135" s="708">
        <v>15</v>
      </c>
      <c r="J135" s="2317"/>
      <c r="K135" s="2317"/>
      <c r="L135" s="528"/>
      <c r="S135"/>
    </row>
    <row r="136" spans="1:19" s="6" customFormat="1">
      <c r="A136" s="2318" t="s">
        <v>3128</v>
      </c>
      <c r="B136" s="1769">
        <v>45679</v>
      </c>
      <c r="C136" s="2317"/>
      <c r="D136" s="2319"/>
      <c r="E136" s="2317">
        <v>23332</v>
      </c>
      <c r="F136" s="2317" t="s">
        <v>1221</v>
      </c>
      <c r="G136" s="2317">
        <v>5198</v>
      </c>
      <c r="H136" s="2317" t="s">
        <v>955</v>
      </c>
      <c r="I136" s="708">
        <v>50</v>
      </c>
      <c r="J136" s="2317"/>
      <c r="K136" s="2317"/>
      <c r="L136" s="528"/>
      <c r="S136"/>
    </row>
    <row r="137" spans="1:19" s="6" customFormat="1">
      <c r="A137" s="2318" t="s">
        <v>2490</v>
      </c>
      <c r="B137" s="1769">
        <v>45687</v>
      </c>
      <c r="C137" s="2306"/>
      <c r="D137" s="2308"/>
      <c r="E137" s="2306">
        <v>23331</v>
      </c>
      <c r="F137" s="2317" t="s">
        <v>1221</v>
      </c>
      <c r="G137" s="2306">
        <v>5891</v>
      </c>
      <c r="H137" s="2317" t="s">
        <v>17</v>
      </c>
      <c r="I137" s="708">
        <v>20</v>
      </c>
      <c r="J137" s="2306"/>
      <c r="K137" s="2306"/>
      <c r="L137" s="528"/>
      <c r="S137"/>
    </row>
    <row r="138" spans="1:19" s="6" customFormat="1">
      <c r="A138" s="2307"/>
      <c r="B138" s="2306"/>
      <c r="C138" s="2306"/>
      <c r="D138" s="2308"/>
      <c r="E138" s="2306"/>
      <c r="F138" s="2317" t="s">
        <v>1221</v>
      </c>
      <c r="G138" s="2306">
        <v>4436</v>
      </c>
      <c r="H138" s="2317" t="s">
        <v>17</v>
      </c>
      <c r="I138" s="708">
        <v>20</v>
      </c>
      <c r="J138" s="2306"/>
      <c r="K138" s="2306"/>
      <c r="L138" s="528"/>
      <c r="S138"/>
    </row>
    <row r="139" spans="1:19" s="6" customFormat="1">
      <c r="A139" s="37"/>
      <c r="B139"/>
      <c r="C139"/>
      <c r="D139" s="169"/>
      <c r="E139"/>
      <c r="F139"/>
      <c r="G139"/>
      <c r="H139"/>
      <c r="I139" s="484"/>
      <c r="J139"/>
      <c r="K139"/>
      <c r="L139" s="587"/>
      <c r="S139"/>
    </row>
    <row r="140" spans="1:19" s="6" customFormat="1">
      <c r="A140" s="37"/>
      <c r="B140"/>
      <c r="C140"/>
      <c r="D140" s="169"/>
      <c r="E140"/>
      <c r="F140"/>
      <c r="G140"/>
      <c r="H140"/>
      <c r="I140" s="484"/>
      <c r="J140"/>
      <c r="K140"/>
      <c r="L140" s="587"/>
      <c r="S140"/>
    </row>
    <row r="141" spans="1:19" s="6" customFormat="1">
      <c r="A141" s="37"/>
      <c r="B141"/>
      <c r="C141"/>
      <c r="D141" s="169"/>
      <c r="E141"/>
      <c r="F141"/>
      <c r="G141"/>
      <c r="H141"/>
      <c r="I141" s="484"/>
      <c r="J141"/>
      <c r="K141"/>
      <c r="L141" s="587"/>
      <c r="S141"/>
    </row>
    <row r="142" spans="1:19" s="6" customFormat="1">
      <c r="A142" s="37"/>
      <c r="B142"/>
      <c r="C142"/>
      <c r="D142" s="169"/>
      <c r="E142"/>
      <c r="F142"/>
      <c r="G142"/>
      <c r="H142"/>
      <c r="I142" s="484"/>
      <c r="J142"/>
      <c r="K142"/>
      <c r="L142" s="587"/>
      <c r="S142"/>
    </row>
    <row r="143" spans="1:19" s="6" customFormat="1">
      <c r="A143" s="37"/>
      <c r="B143"/>
      <c r="C143"/>
      <c r="D143" s="169"/>
      <c r="E143"/>
      <c r="F143"/>
      <c r="G143"/>
      <c r="H143"/>
      <c r="I143" s="484"/>
      <c r="J143"/>
      <c r="K143"/>
      <c r="L143" s="587"/>
      <c r="S143"/>
    </row>
    <row r="144" spans="1:19" s="6" customFormat="1">
      <c r="A144" s="37"/>
      <c r="B144"/>
      <c r="C144"/>
      <c r="D144" s="169"/>
      <c r="E144"/>
      <c r="F144"/>
      <c r="G144"/>
      <c r="H144"/>
      <c r="I144" s="484"/>
      <c r="J144"/>
      <c r="K144"/>
      <c r="L144" s="587"/>
      <c r="S144"/>
    </row>
    <row r="145" spans="1:19" s="6" customFormat="1">
      <c r="A145" s="37"/>
      <c r="B145"/>
      <c r="C145"/>
      <c r="D145" s="169"/>
      <c r="E145"/>
      <c r="F145"/>
      <c r="G145"/>
      <c r="H145"/>
      <c r="I145" s="484"/>
      <c r="J145"/>
      <c r="K145"/>
      <c r="L145" s="587"/>
      <c r="S145"/>
    </row>
    <row r="146" spans="1:19" s="6" customFormat="1">
      <c r="A146" s="37"/>
      <c r="B146"/>
      <c r="C146"/>
      <c r="D146" s="169"/>
      <c r="E146"/>
      <c r="F146"/>
      <c r="G146"/>
      <c r="H146"/>
      <c r="I146" s="484"/>
      <c r="J146"/>
      <c r="K146"/>
      <c r="L146" s="587"/>
      <c r="S146"/>
    </row>
  </sheetData>
  <mergeCells count="7">
    <mergeCell ref="A122:L122"/>
    <mergeCell ref="A2:L2"/>
    <mergeCell ref="A5:L5"/>
    <mergeCell ref="A18:L18"/>
    <mergeCell ref="A19:L19"/>
    <mergeCell ref="A35:L35"/>
    <mergeCell ref="A36:L36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>
  <sheetPr>
    <tabColor theme="8"/>
  </sheetPr>
  <dimension ref="A1:Z161"/>
  <sheetViews>
    <sheetView topLeftCell="A77" workbookViewId="0">
      <selection activeCell="A83" sqref="A83"/>
    </sheetView>
  </sheetViews>
  <sheetFormatPr defaultRowHeight="15.7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9.85546875" style="169" customWidth="1"/>
    <col min="5" max="5" width="8.5703125" bestFit="1" customWidth="1"/>
    <col min="6" max="6" width="16.85546875" customWidth="1"/>
    <col min="7" max="7" width="8.28515625" bestFit="1" customWidth="1"/>
    <col min="8" max="8" width="9.7109375" bestFit="1" customWidth="1"/>
    <col min="9" max="9" width="10.140625" style="484" bestFit="1" customWidth="1"/>
    <col min="10" max="10" width="21.7109375" bestFit="1" customWidth="1"/>
    <col min="11" max="11" width="23.85546875" customWidth="1"/>
    <col min="12" max="12" width="21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1.7109375" style="16" customWidth="1"/>
    <col min="21" max="21" width="11.5703125" style="16" bestFit="1" customWidth="1"/>
    <col min="22" max="22" width="23" style="16" customWidth="1"/>
    <col min="23" max="25" width="9.140625" style="16"/>
    <col min="26" max="26" width="9.140625" style="15"/>
  </cols>
  <sheetData>
    <row r="1" spans="1:26" ht="16.5" customHeight="1">
      <c r="A1" s="1448" t="s">
        <v>5075</v>
      </c>
      <c r="B1" s="30" t="s">
        <v>106</v>
      </c>
      <c r="C1" s="30" t="s">
        <v>105</v>
      </c>
      <c r="D1" s="2056" t="s">
        <v>6</v>
      </c>
      <c r="E1" s="26" t="s">
        <v>748</v>
      </c>
      <c r="F1" s="27" t="s">
        <v>0</v>
      </c>
      <c r="G1" s="26" t="s">
        <v>34</v>
      </c>
      <c r="H1" s="17" t="s">
        <v>1</v>
      </c>
      <c r="I1" s="483" t="s">
        <v>28</v>
      </c>
      <c r="J1" s="17" t="s">
        <v>732</v>
      </c>
      <c r="K1" s="18" t="s">
        <v>747</v>
      </c>
      <c r="L1" s="545" t="s">
        <v>314</v>
      </c>
    </row>
    <row r="2" spans="1:26" s="15" customFormat="1" ht="15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6" s="41" customFormat="1">
      <c r="A3" s="234"/>
      <c r="B3" s="1885"/>
      <c r="C3" s="1885"/>
      <c r="D3" s="2059"/>
      <c r="E3" s="24"/>
      <c r="F3" s="24"/>
      <c r="G3" s="24"/>
      <c r="H3" s="24"/>
      <c r="I3" s="1048"/>
      <c r="J3" s="2078"/>
      <c r="K3" s="24"/>
      <c r="L3" s="461"/>
      <c r="M3" s="249"/>
      <c r="N3" s="249"/>
      <c r="O3" s="249"/>
      <c r="P3" s="249"/>
      <c r="Q3" s="249"/>
      <c r="R3" s="249"/>
      <c r="T3" s="1836"/>
      <c r="U3" s="249"/>
      <c r="V3" s="249"/>
      <c r="W3" s="249"/>
      <c r="X3" s="249"/>
      <c r="Y3" s="249"/>
    </row>
    <row r="4" spans="1:26" s="41" customFormat="1">
      <c r="A4" s="234"/>
      <c r="B4" s="1885"/>
      <c r="C4" s="24"/>
      <c r="D4" s="2059"/>
      <c r="E4" s="24"/>
      <c r="F4" s="24"/>
      <c r="G4" s="24"/>
      <c r="H4" s="24"/>
      <c r="I4" s="1048"/>
      <c r="J4" s="2078"/>
      <c r="K4" s="24"/>
      <c r="L4" s="461"/>
      <c r="M4" s="249"/>
      <c r="N4" s="249"/>
      <c r="O4" s="249"/>
      <c r="P4" s="249"/>
      <c r="Q4" s="249"/>
      <c r="R4" s="249"/>
      <c r="T4" s="1836"/>
      <c r="U4" s="249"/>
      <c r="V4" s="249"/>
      <c r="W4" s="249"/>
      <c r="X4" s="249"/>
      <c r="Y4" s="249"/>
    </row>
    <row r="5" spans="1:26" s="15" customFormat="1" ht="18.75">
      <c r="A5" s="2564" t="s">
        <v>3486</v>
      </c>
      <c r="B5" s="2565"/>
      <c r="C5" s="2565"/>
      <c r="D5" s="2565"/>
      <c r="E5" s="2565"/>
      <c r="F5" s="2565"/>
      <c r="G5" s="2565"/>
      <c r="H5" s="2565"/>
      <c r="I5" s="2565"/>
      <c r="J5" s="2565"/>
      <c r="K5" s="2565"/>
      <c r="L5" s="2566"/>
      <c r="M5" s="1605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6" s="1766" customFormat="1">
      <c r="A6" s="25" t="s">
        <v>4948</v>
      </c>
      <c r="B6" s="14">
        <v>45971</v>
      </c>
      <c r="C6" s="14">
        <v>46036</v>
      </c>
      <c r="D6" s="166" t="s">
        <v>6</v>
      </c>
      <c r="E6" s="9">
        <v>22890</v>
      </c>
      <c r="F6" s="9" t="s">
        <v>1221</v>
      </c>
      <c r="G6" s="9">
        <v>5979</v>
      </c>
      <c r="H6" s="9" t="s">
        <v>4949</v>
      </c>
      <c r="I6" s="10">
        <v>60</v>
      </c>
      <c r="J6" s="9"/>
      <c r="K6" s="9"/>
      <c r="L6" s="458"/>
      <c r="M6" s="1055"/>
      <c r="N6" s="1055"/>
      <c r="O6" s="1055"/>
      <c r="P6" s="1055"/>
      <c r="Q6" s="1055"/>
      <c r="R6" s="1055"/>
      <c r="T6" s="1836"/>
      <c r="U6" s="249"/>
      <c r="V6" s="249"/>
      <c r="W6" s="249"/>
      <c r="X6" s="249"/>
      <c r="Y6" s="249"/>
      <c r="Z6" s="41"/>
    </row>
    <row r="7" spans="1:26" s="41" customFormat="1">
      <c r="A7" s="25" t="s">
        <v>241</v>
      </c>
      <c r="B7" s="14">
        <v>46006</v>
      </c>
      <c r="C7" s="14">
        <v>46045</v>
      </c>
      <c r="D7" s="166" t="s">
        <v>6</v>
      </c>
      <c r="E7" s="9">
        <v>23302</v>
      </c>
      <c r="F7" s="9" t="s">
        <v>254</v>
      </c>
      <c r="G7" s="9">
        <v>5769</v>
      </c>
      <c r="H7" s="9" t="s">
        <v>31</v>
      </c>
      <c r="I7" s="10">
        <v>22</v>
      </c>
      <c r="J7" s="9" t="s">
        <v>171</v>
      </c>
      <c r="K7" s="9" t="s">
        <v>5090</v>
      </c>
      <c r="L7" s="458"/>
      <c r="M7" s="249"/>
      <c r="N7" s="249"/>
      <c r="O7" s="249"/>
      <c r="P7" s="249"/>
      <c r="Q7" s="249"/>
      <c r="R7" s="249"/>
      <c r="T7" s="1836"/>
      <c r="U7" s="249"/>
      <c r="V7" s="249"/>
      <c r="W7" s="249"/>
      <c r="X7" s="249"/>
      <c r="Y7" s="249"/>
    </row>
    <row r="8" spans="1:26" s="41" customFormat="1">
      <c r="A8" s="25" t="s">
        <v>529</v>
      </c>
      <c r="B8" s="14">
        <v>46008</v>
      </c>
      <c r="C8" s="14"/>
      <c r="D8" s="166" t="s">
        <v>6</v>
      </c>
      <c r="E8" s="9">
        <v>23350</v>
      </c>
      <c r="F8" s="9" t="s">
        <v>254</v>
      </c>
      <c r="G8" s="9">
        <v>6322</v>
      </c>
      <c r="H8" s="9" t="s">
        <v>5032</v>
      </c>
      <c r="I8" s="10">
        <v>1</v>
      </c>
      <c r="J8" s="9" t="s">
        <v>4970</v>
      </c>
      <c r="K8" s="9"/>
      <c r="L8" s="458"/>
      <c r="M8" s="249"/>
      <c r="N8" s="249"/>
      <c r="O8" s="249"/>
      <c r="P8" s="249"/>
      <c r="Q8" s="249"/>
      <c r="R8" s="249"/>
      <c r="T8" s="1836"/>
      <c r="U8" s="249"/>
      <c r="V8" s="249"/>
      <c r="W8" s="249"/>
      <c r="X8" s="249"/>
      <c r="Y8" s="249"/>
    </row>
    <row r="9" spans="1:26" s="41" customFormat="1">
      <c r="A9" s="25"/>
      <c r="B9" s="14"/>
      <c r="C9" s="14"/>
      <c r="D9" s="166" t="s">
        <v>6</v>
      </c>
      <c r="E9" s="9"/>
      <c r="F9" s="9" t="s">
        <v>254</v>
      </c>
      <c r="G9" s="9">
        <v>6323</v>
      </c>
      <c r="H9" s="9" t="s">
        <v>5032</v>
      </c>
      <c r="I9" s="10">
        <v>1</v>
      </c>
      <c r="J9" s="9" t="s">
        <v>4970</v>
      </c>
      <c r="K9" s="9"/>
      <c r="L9" s="458"/>
      <c r="M9" s="249"/>
      <c r="N9" s="249"/>
      <c r="O9" s="249"/>
      <c r="P9" s="249"/>
      <c r="Q9" s="249"/>
      <c r="R9" s="249"/>
      <c r="T9" s="1836"/>
      <c r="U9" s="249"/>
      <c r="V9" s="249"/>
      <c r="W9" s="249"/>
      <c r="X9" s="249"/>
      <c r="Y9" s="249"/>
    </row>
    <row r="10" spans="1:26" s="1766" customFormat="1">
      <c r="A10" s="25" t="s">
        <v>3295</v>
      </c>
      <c r="B10" s="14">
        <v>45665</v>
      </c>
      <c r="C10" s="14">
        <v>46030</v>
      </c>
      <c r="D10" s="166" t="s">
        <v>6</v>
      </c>
      <c r="E10" s="9">
        <v>23354</v>
      </c>
      <c r="F10" s="9" t="s">
        <v>60</v>
      </c>
      <c r="G10" s="9">
        <v>5428</v>
      </c>
      <c r="H10" s="9" t="s">
        <v>864</v>
      </c>
      <c r="I10" s="10">
        <v>2</v>
      </c>
      <c r="J10" s="9"/>
      <c r="K10" s="9"/>
      <c r="L10" s="458"/>
      <c r="M10" s="1055"/>
      <c r="N10" s="1055"/>
      <c r="O10" s="1055"/>
      <c r="P10" s="1055"/>
      <c r="Q10" s="1055"/>
      <c r="R10" s="1055"/>
      <c r="T10" s="1836"/>
      <c r="U10" s="249"/>
      <c r="V10" s="249"/>
      <c r="W10" s="249"/>
      <c r="X10" s="249"/>
      <c r="Y10" s="249"/>
      <c r="Z10" s="41"/>
    </row>
    <row r="11" spans="1:26" s="41" customFormat="1">
      <c r="A11" s="25" t="s">
        <v>5095</v>
      </c>
      <c r="B11" s="14">
        <v>46038</v>
      </c>
      <c r="C11" s="14">
        <v>46045</v>
      </c>
      <c r="D11" s="166" t="s">
        <v>6</v>
      </c>
      <c r="E11" s="9">
        <v>23388</v>
      </c>
      <c r="F11" s="9" t="s">
        <v>1115</v>
      </c>
      <c r="G11" s="9"/>
      <c r="H11" s="9" t="s">
        <v>4364</v>
      </c>
      <c r="I11" s="10">
        <v>24</v>
      </c>
      <c r="J11" s="9" t="s">
        <v>4633</v>
      </c>
      <c r="K11" s="9"/>
      <c r="L11" s="458"/>
      <c r="M11" s="249"/>
      <c r="N11" s="249"/>
      <c r="O11" s="249"/>
      <c r="P11" s="249"/>
      <c r="Q11" s="249"/>
      <c r="R11" s="249"/>
      <c r="T11" s="1836"/>
      <c r="U11" s="249"/>
      <c r="V11" s="249"/>
      <c r="W11" s="249"/>
      <c r="X11" s="249"/>
      <c r="Y11" s="249"/>
    </row>
    <row r="12" spans="1:26" s="41" customFormat="1">
      <c r="A12" s="25" t="s">
        <v>2428</v>
      </c>
      <c r="B12" s="14">
        <v>46045</v>
      </c>
      <c r="C12" s="14">
        <v>46045</v>
      </c>
      <c r="D12" s="166" t="s">
        <v>6</v>
      </c>
      <c r="E12" s="9">
        <v>23407</v>
      </c>
      <c r="F12" s="9" t="s">
        <v>1221</v>
      </c>
      <c r="G12" s="9">
        <v>6327</v>
      </c>
      <c r="H12" s="9" t="s">
        <v>5</v>
      </c>
      <c r="I12" s="10">
        <v>4</v>
      </c>
      <c r="J12" s="9" t="s">
        <v>5096</v>
      </c>
      <c r="K12" s="9"/>
      <c r="L12" s="458"/>
      <c r="M12" s="249"/>
      <c r="N12" s="249"/>
      <c r="O12" s="249"/>
      <c r="P12" s="249"/>
      <c r="Q12" s="249"/>
      <c r="R12" s="249"/>
      <c r="T12" s="1836"/>
      <c r="U12" s="249"/>
      <c r="V12" s="249"/>
      <c r="W12" s="249"/>
      <c r="X12" s="249"/>
      <c r="Y12" s="249"/>
    </row>
    <row r="13" spans="1:26" s="41" customFormat="1">
      <c r="A13" s="25" t="s">
        <v>5097</v>
      </c>
      <c r="B13" s="14">
        <v>46045</v>
      </c>
      <c r="C13" s="14">
        <v>46045</v>
      </c>
      <c r="D13" s="166" t="s">
        <v>6</v>
      </c>
      <c r="E13" s="9">
        <v>23410</v>
      </c>
      <c r="F13" s="9" t="s">
        <v>1115</v>
      </c>
      <c r="G13" s="9">
        <v>6329</v>
      </c>
      <c r="H13" s="9" t="s">
        <v>4364</v>
      </c>
      <c r="I13" s="10">
        <v>3</v>
      </c>
      <c r="J13" s="9" t="s">
        <v>4633</v>
      </c>
      <c r="K13" s="9"/>
      <c r="L13" s="458"/>
      <c r="M13" s="249"/>
      <c r="N13" s="249"/>
      <c r="O13" s="249"/>
      <c r="P13" s="249"/>
      <c r="Q13" s="249"/>
      <c r="R13" s="249"/>
      <c r="T13" s="1836"/>
      <c r="U13" s="249"/>
      <c r="V13" s="249"/>
      <c r="W13" s="249"/>
      <c r="X13" s="249"/>
      <c r="Y13" s="249"/>
    </row>
    <row r="14" spans="1:26" s="41" customFormat="1">
      <c r="A14" s="234" t="s">
        <v>4665</v>
      </c>
      <c r="B14" s="1885">
        <v>46052</v>
      </c>
      <c r="C14" s="1885"/>
      <c r="D14" s="2059"/>
      <c r="E14" s="24">
        <v>23402</v>
      </c>
      <c r="F14" s="24" t="s">
        <v>262</v>
      </c>
      <c r="G14" s="24">
        <v>6321</v>
      </c>
      <c r="H14" s="24" t="s">
        <v>5098</v>
      </c>
      <c r="I14" s="1048">
        <v>50</v>
      </c>
      <c r="J14" s="24" t="s">
        <v>4665</v>
      </c>
      <c r="K14" s="24" t="s">
        <v>5099</v>
      </c>
      <c r="L14" s="461" t="s">
        <v>5103</v>
      </c>
      <c r="M14" s="249"/>
      <c r="N14" s="249"/>
      <c r="O14" s="249"/>
      <c r="P14" s="249"/>
      <c r="Q14" s="249"/>
      <c r="R14" s="249"/>
      <c r="T14" s="1836"/>
      <c r="U14" s="249"/>
      <c r="V14" s="249"/>
      <c r="W14" s="249"/>
      <c r="X14" s="249"/>
      <c r="Y14" s="249"/>
    </row>
    <row r="15" spans="1:26" s="41" customFormat="1">
      <c r="A15" s="25" t="s">
        <v>241</v>
      </c>
      <c r="B15" s="14">
        <v>46048</v>
      </c>
      <c r="C15" s="14">
        <v>46045</v>
      </c>
      <c r="D15" s="166" t="s">
        <v>6</v>
      </c>
      <c r="E15" s="9">
        <v>23433</v>
      </c>
      <c r="F15" s="9" t="s">
        <v>254</v>
      </c>
      <c r="G15" s="9">
        <v>6330</v>
      </c>
      <c r="H15" s="9" t="s">
        <v>31</v>
      </c>
      <c r="I15" s="10">
        <v>16</v>
      </c>
      <c r="J15" s="9" t="s">
        <v>5100</v>
      </c>
      <c r="K15" s="9"/>
      <c r="L15" s="458"/>
      <c r="M15" s="249"/>
      <c r="N15" s="249"/>
      <c r="O15" s="249"/>
      <c r="P15" s="249"/>
      <c r="Q15" s="249"/>
      <c r="R15" s="249"/>
      <c r="T15" s="1836"/>
      <c r="U15" s="249"/>
      <c r="V15" s="249"/>
      <c r="W15" s="249"/>
      <c r="X15" s="249"/>
      <c r="Y15" s="249"/>
    </row>
    <row r="16" spans="1:26" s="41" customFormat="1">
      <c r="A16" s="25" t="s">
        <v>5101</v>
      </c>
      <c r="B16" s="14">
        <v>46045</v>
      </c>
      <c r="C16" s="14">
        <v>46045</v>
      </c>
      <c r="D16" s="166" t="s">
        <v>6</v>
      </c>
      <c r="E16" s="9">
        <v>23467</v>
      </c>
      <c r="F16" s="9" t="s">
        <v>1574</v>
      </c>
      <c r="G16" s="9">
        <v>6334</v>
      </c>
      <c r="H16" s="9" t="s">
        <v>2114</v>
      </c>
      <c r="I16" s="10">
        <v>100</v>
      </c>
      <c r="J16" s="9"/>
      <c r="K16" s="9"/>
      <c r="L16" s="458"/>
      <c r="M16" s="249"/>
      <c r="N16" s="249"/>
      <c r="O16" s="249"/>
      <c r="P16" s="249"/>
      <c r="Q16" s="249"/>
      <c r="R16" s="249"/>
      <c r="T16" s="1836"/>
      <c r="U16" s="249"/>
      <c r="V16" s="249"/>
      <c r="W16" s="249"/>
      <c r="X16" s="249"/>
      <c r="Y16" s="249"/>
    </row>
    <row r="17" spans="1:26" s="41" customFormat="1">
      <c r="A17" s="25" t="s">
        <v>4720</v>
      </c>
      <c r="B17" s="14">
        <v>46036</v>
      </c>
      <c r="C17" s="14">
        <v>46036</v>
      </c>
      <c r="D17" s="166" t="s">
        <v>6</v>
      </c>
      <c r="E17" s="9">
        <v>23451</v>
      </c>
      <c r="F17" s="9" t="s">
        <v>1221</v>
      </c>
      <c r="G17" s="9">
        <v>5663</v>
      </c>
      <c r="H17" s="9" t="s">
        <v>4115</v>
      </c>
      <c r="I17" s="10" t="s">
        <v>1114</v>
      </c>
      <c r="J17" s="9"/>
      <c r="K17" s="9"/>
      <c r="L17" s="458"/>
      <c r="M17" s="249"/>
      <c r="N17" s="249"/>
      <c r="O17" s="249"/>
      <c r="P17" s="249"/>
      <c r="Q17" s="249"/>
      <c r="R17" s="249"/>
      <c r="T17" s="1836"/>
      <c r="U17" s="249"/>
      <c r="V17" s="249"/>
      <c r="W17" s="249"/>
      <c r="X17" s="249"/>
      <c r="Y17" s="249"/>
    </row>
    <row r="18" spans="1:26" s="41" customFormat="1">
      <c r="A18" s="234" t="s">
        <v>5042</v>
      </c>
      <c r="B18" s="1885">
        <v>46072</v>
      </c>
      <c r="C18" s="1885"/>
      <c r="D18" s="2059"/>
      <c r="E18" s="24">
        <v>23536</v>
      </c>
      <c r="F18" s="24" t="s">
        <v>254</v>
      </c>
      <c r="G18" s="24">
        <v>6347</v>
      </c>
      <c r="H18" s="24" t="s">
        <v>161</v>
      </c>
      <c r="I18" s="1048">
        <v>17</v>
      </c>
      <c r="J18" s="24" t="s">
        <v>1973</v>
      </c>
      <c r="K18" s="24"/>
      <c r="L18" s="461"/>
      <c r="M18" s="249"/>
      <c r="N18" s="249"/>
      <c r="O18" s="249"/>
      <c r="P18" s="249"/>
      <c r="Q18" s="249"/>
      <c r="R18" s="249"/>
      <c r="T18" s="1836"/>
      <c r="U18" s="249"/>
      <c r="V18" s="249"/>
      <c r="W18" s="249"/>
      <c r="X18" s="249"/>
      <c r="Y18" s="249"/>
    </row>
    <row r="19" spans="1:26" s="41" customFormat="1">
      <c r="A19" s="234" t="s">
        <v>1303</v>
      </c>
      <c r="B19" s="1885"/>
      <c r="C19" s="1885"/>
      <c r="D19" s="2059"/>
      <c r="E19" s="24">
        <v>23570</v>
      </c>
      <c r="F19" s="24" t="s">
        <v>1221</v>
      </c>
      <c r="G19" s="24">
        <v>5208</v>
      </c>
      <c r="H19" s="24" t="s">
        <v>521</v>
      </c>
      <c r="I19" s="1048">
        <v>10</v>
      </c>
      <c r="J19" s="24"/>
      <c r="K19" s="24"/>
      <c r="L19" s="461"/>
      <c r="M19" s="249"/>
      <c r="N19" s="249"/>
      <c r="O19" s="249"/>
      <c r="P19" s="249"/>
      <c r="Q19" s="249"/>
      <c r="R19" s="249"/>
      <c r="T19" s="1836"/>
      <c r="U19" s="249"/>
      <c r="V19" s="249"/>
      <c r="W19" s="249"/>
      <c r="X19" s="249"/>
      <c r="Y19" s="249"/>
    </row>
    <row r="20" spans="1:26" s="41" customFormat="1">
      <c r="A20" s="234" t="s">
        <v>4641</v>
      </c>
      <c r="B20" s="1885">
        <v>46066</v>
      </c>
      <c r="C20" s="1885"/>
      <c r="D20" s="2059"/>
      <c r="E20" s="24">
        <v>23583</v>
      </c>
      <c r="F20" s="24" t="s">
        <v>1115</v>
      </c>
      <c r="G20" s="24">
        <v>23583</v>
      </c>
      <c r="H20" s="24" t="s">
        <v>62</v>
      </c>
      <c r="I20" s="1048">
        <v>20</v>
      </c>
      <c r="J20" s="24" t="s">
        <v>3464</v>
      </c>
      <c r="K20" s="24"/>
      <c r="L20" s="461"/>
      <c r="M20" s="249"/>
      <c r="N20" s="249"/>
      <c r="O20" s="249"/>
      <c r="P20" s="249"/>
      <c r="Q20" s="249"/>
      <c r="R20" s="249"/>
      <c r="T20" s="1836"/>
      <c r="U20" s="249"/>
      <c r="V20" s="249"/>
      <c r="W20" s="249"/>
      <c r="X20" s="249"/>
      <c r="Y20" s="249"/>
    </row>
    <row r="21" spans="1:26" s="41" customFormat="1">
      <c r="A21" s="25" t="s">
        <v>4318</v>
      </c>
      <c r="B21" s="14">
        <v>46052</v>
      </c>
      <c r="C21" s="14"/>
      <c r="D21" s="166"/>
      <c r="E21" s="9">
        <v>23589</v>
      </c>
      <c r="F21" s="9" t="s">
        <v>1115</v>
      </c>
      <c r="G21" s="9">
        <v>23589</v>
      </c>
      <c r="H21" s="9" t="s">
        <v>4321</v>
      </c>
      <c r="I21" s="10">
        <v>9</v>
      </c>
      <c r="J21" s="9" t="s">
        <v>3333</v>
      </c>
      <c r="K21" s="9"/>
      <c r="L21" s="458"/>
      <c r="M21" s="249"/>
      <c r="N21" s="249"/>
      <c r="O21" s="249"/>
      <c r="P21" s="249"/>
      <c r="Q21" s="249"/>
      <c r="R21" s="249"/>
      <c r="T21" s="1836"/>
      <c r="U21" s="249"/>
      <c r="V21" s="249"/>
      <c r="W21" s="249"/>
      <c r="X21" s="249"/>
      <c r="Y21" s="249"/>
    </row>
    <row r="22" spans="1:26" s="41" customFormat="1">
      <c r="A22" s="234"/>
      <c r="B22" s="1885"/>
      <c r="C22" s="1885"/>
      <c r="D22" s="2059"/>
      <c r="E22" s="24"/>
      <c r="F22" s="24"/>
      <c r="G22" s="24"/>
      <c r="H22" s="24"/>
      <c r="I22" s="1048"/>
      <c r="J22" s="24"/>
      <c r="K22" s="24"/>
      <c r="L22" s="461"/>
      <c r="M22" s="249"/>
      <c r="N22" s="249"/>
      <c r="O22" s="249"/>
      <c r="P22" s="249"/>
      <c r="Q22" s="249"/>
      <c r="R22" s="249"/>
      <c r="T22" s="1836"/>
      <c r="U22" s="249"/>
      <c r="V22" s="249"/>
      <c r="W22" s="249"/>
      <c r="X22" s="249"/>
      <c r="Y22" s="249"/>
    </row>
    <row r="23" spans="1:26" s="41" customFormat="1">
      <c r="A23" s="234"/>
      <c r="B23" s="1885"/>
      <c r="C23" s="24"/>
      <c r="D23" s="2059"/>
      <c r="E23" s="24"/>
      <c r="F23" s="24"/>
      <c r="G23" s="24"/>
      <c r="H23" s="24"/>
      <c r="I23" s="1048"/>
      <c r="J23" s="24"/>
      <c r="K23" s="24"/>
      <c r="L23" s="461"/>
      <c r="M23" s="249"/>
      <c r="N23" s="249"/>
      <c r="O23" s="249"/>
      <c r="P23" s="249"/>
      <c r="Q23" s="249"/>
      <c r="R23" s="249"/>
      <c r="T23" s="1836"/>
      <c r="U23" s="249"/>
      <c r="V23" s="249"/>
      <c r="W23" s="249"/>
      <c r="X23" s="249"/>
      <c r="Y23" s="249"/>
    </row>
    <row r="24" spans="1:26" s="41" customFormat="1" ht="15">
      <c r="A24" s="2539" t="e">
        <f>SUM(#REF!)</f>
        <v>#REF!</v>
      </c>
      <c r="B24" s="2539"/>
      <c r="C24" s="2539"/>
      <c r="D24" s="2539"/>
      <c r="E24" s="2539"/>
      <c r="F24" s="2539"/>
      <c r="G24" s="2539"/>
      <c r="H24" s="2539"/>
      <c r="I24" s="2539"/>
      <c r="J24" s="2539"/>
      <c r="K24" s="2539"/>
      <c r="L24" s="2539"/>
      <c r="M24" s="249"/>
      <c r="N24" s="249"/>
      <c r="O24" s="249"/>
      <c r="P24" s="249"/>
      <c r="Q24" s="249"/>
      <c r="R24" s="249"/>
      <c r="T24" s="1836"/>
      <c r="U24" s="249"/>
      <c r="V24" s="249"/>
      <c r="W24" s="249"/>
      <c r="X24" s="249"/>
      <c r="Y24" s="249"/>
    </row>
    <row r="25" spans="1:26" s="41" customFormat="1" ht="18.75">
      <c r="A25" s="2564" t="s">
        <v>1225</v>
      </c>
      <c r="B25" s="2567"/>
      <c r="C25" s="2567"/>
      <c r="D25" s="2567"/>
      <c r="E25" s="2567"/>
      <c r="F25" s="2567"/>
      <c r="G25" s="2567"/>
      <c r="H25" s="2567"/>
      <c r="I25" s="2567"/>
      <c r="J25" s="2567"/>
      <c r="K25" s="2567"/>
      <c r="L25" s="2568"/>
      <c r="M25" s="249"/>
      <c r="N25" s="249"/>
      <c r="O25" s="249"/>
      <c r="P25" s="249"/>
      <c r="Q25" s="249"/>
      <c r="R25" s="249"/>
      <c r="T25" s="1836"/>
      <c r="U25" s="249"/>
      <c r="V25" s="249"/>
      <c r="W25" s="249"/>
      <c r="X25" s="249"/>
      <c r="Y25" s="249"/>
    </row>
    <row r="26" spans="1:26" s="1828" customFormat="1">
      <c r="A26" s="25" t="s">
        <v>2490</v>
      </c>
      <c r="B26" s="14">
        <v>46045</v>
      </c>
      <c r="C26" s="14">
        <v>46050</v>
      </c>
      <c r="D26" s="166" t="s">
        <v>6</v>
      </c>
      <c r="E26" s="9">
        <v>23459</v>
      </c>
      <c r="F26" s="9" t="s">
        <v>7</v>
      </c>
      <c r="G26" s="9">
        <v>5842</v>
      </c>
      <c r="H26" s="9" t="s">
        <v>14</v>
      </c>
      <c r="I26" s="10">
        <v>20</v>
      </c>
      <c r="J26" s="9"/>
      <c r="K26" s="9"/>
      <c r="L26" s="458"/>
      <c r="S26" s="1953"/>
    </row>
    <row r="27" spans="1:26" s="1828" customFormat="1">
      <c r="A27" s="25" t="s">
        <v>156</v>
      </c>
      <c r="B27" s="14">
        <v>46045</v>
      </c>
      <c r="C27" s="14">
        <v>46045</v>
      </c>
      <c r="D27" s="166" t="s">
        <v>6</v>
      </c>
      <c r="E27" s="9">
        <v>23465</v>
      </c>
      <c r="F27" s="9" t="s">
        <v>1115</v>
      </c>
      <c r="G27" s="9">
        <v>343</v>
      </c>
      <c r="H27" s="9" t="s">
        <v>65</v>
      </c>
      <c r="I27" s="10"/>
      <c r="J27" s="9"/>
      <c r="K27" s="9"/>
      <c r="L27" s="458"/>
      <c r="S27" s="1953"/>
    </row>
    <row r="28" spans="1:26" s="1828" customFormat="1">
      <c r="A28" s="25" t="s">
        <v>3957</v>
      </c>
      <c r="B28" s="14">
        <v>46045</v>
      </c>
      <c r="C28" s="14">
        <v>46045</v>
      </c>
      <c r="D28" s="166" t="s">
        <v>6</v>
      </c>
      <c r="E28" s="9">
        <v>23469</v>
      </c>
      <c r="F28" s="9" t="s">
        <v>2351</v>
      </c>
      <c r="G28" s="9">
        <v>5887</v>
      </c>
      <c r="H28" s="9" t="s">
        <v>54</v>
      </c>
      <c r="I28" s="10">
        <v>3</v>
      </c>
      <c r="J28" s="9"/>
      <c r="K28" s="9"/>
      <c r="L28" s="458"/>
      <c r="S28" s="1953"/>
    </row>
    <row r="29" spans="1:26" s="1828" customFormat="1">
      <c r="A29" s="25" t="s">
        <v>1744</v>
      </c>
      <c r="B29" s="14">
        <v>46045</v>
      </c>
      <c r="C29" s="14">
        <v>46045</v>
      </c>
      <c r="D29" s="166" t="s">
        <v>6</v>
      </c>
      <c r="E29" s="9">
        <v>23474</v>
      </c>
      <c r="F29" s="9" t="s">
        <v>1221</v>
      </c>
      <c r="G29" s="9">
        <v>3870</v>
      </c>
      <c r="H29" s="9" t="s">
        <v>1745</v>
      </c>
      <c r="I29" s="10">
        <v>5</v>
      </c>
      <c r="J29" s="9"/>
      <c r="K29" s="9"/>
      <c r="L29" s="458"/>
      <c r="S29" s="1953"/>
    </row>
    <row r="30" spans="1:26" s="6" customFormat="1">
      <c r="A30" s="25" t="s">
        <v>1227</v>
      </c>
      <c r="B30" s="14">
        <v>46048</v>
      </c>
      <c r="C30" s="14">
        <v>46038</v>
      </c>
      <c r="D30" s="166" t="s">
        <v>6</v>
      </c>
      <c r="E30" s="9">
        <v>23475</v>
      </c>
      <c r="F30" s="9" t="s">
        <v>1115</v>
      </c>
      <c r="G30" s="9">
        <v>1271</v>
      </c>
      <c r="H30" s="9" t="s">
        <v>25</v>
      </c>
      <c r="I30" s="10">
        <v>18</v>
      </c>
      <c r="J30" s="9"/>
      <c r="K30" s="9"/>
      <c r="L30" s="458"/>
      <c r="S30"/>
      <c r="T30" s="16"/>
      <c r="U30" s="16"/>
      <c r="V30" s="16"/>
      <c r="W30" s="16"/>
      <c r="X30" s="16"/>
      <c r="Y30" s="16"/>
      <c r="Z30" s="16"/>
    </row>
    <row r="31" spans="1:26" s="1828" customFormat="1">
      <c r="A31" s="25" t="s">
        <v>3058</v>
      </c>
      <c r="B31" s="14">
        <v>46048</v>
      </c>
      <c r="C31" s="14">
        <v>46050</v>
      </c>
      <c r="D31" s="166" t="s">
        <v>6</v>
      </c>
      <c r="E31" s="9">
        <v>23484</v>
      </c>
      <c r="F31" s="9" t="s">
        <v>1115</v>
      </c>
      <c r="G31" s="9">
        <v>3675</v>
      </c>
      <c r="H31" s="9" t="s">
        <v>1523</v>
      </c>
      <c r="I31" s="10">
        <v>30</v>
      </c>
      <c r="J31" s="9"/>
      <c r="K31" s="9"/>
      <c r="L31" s="458"/>
      <c r="S31" s="1953"/>
    </row>
    <row r="32" spans="1:26" s="6" customFormat="1">
      <c r="A32" s="25" t="s">
        <v>5109</v>
      </c>
      <c r="B32" s="14">
        <v>46049</v>
      </c>
      <c r="C32" s="14">
        <v>46050</v>
      </c>
      <c r="D32" s="166" t="s">
        <v>6</v>
      </c>
      <c r="E32" s="9">
        <v>23525</v>
      </c>
      <c r="F32" s="9" t="s">
        <v>1221</v>
      </c>
      <c r="G32" s="9">
        <v>5014</v>
      </c>
      <c r="H32" s="9" t="s">
        <v>822</v>
      </c>
      <c r="I32" s="10">
        <v>50</v>
      </c>
      <c r="J32" s="9"/>
      <c r="K32" s="9"/>
      <c r="L32" s="458"/>
      <c r="S32"/>
      <c r="T32" s="16"/>
      <c r="U32" s="16"/>
      <c r="V32" s="16"/>
      <c r="W32" s="16"/>
      <c r="X32" s="16"/>
      <c r="Y32" s="16"/>
      <c r="Z32" s="16"/>
    </row>
    <row r="33" spans="1:26" s="6" customFormat="1">
      <c r="A33" s="25" t="s">
        <v>3404</v>
      </c>
      <c r="B33" s="14">
        <v>46050</v>
      </c>
      <c r="C33" s="14">
        <v>46052</v>
      </c>
      <c r="D33" s="166" t="s">
        <v>6</v>
      </c>
      <c r="E33" s="9">
        <v>23498</v>
      </c>
      <c r="F33" s="9" t="s">
        <v>199</v>
      </c>
      <c r="G33" s="9">
        <v>4837</v>
      </c>
      <c r="H33" s="9" t="s">
        <v>3381</v>
      </c>
      <c r="I33" s="10">
        <v>20</v>
      </c>
      <c r="J33" s="9"/>
      <c r="K33" s="9"/>
      <c r="L33" s="458"/>
      <c r="S33"/>
      <c r="T33" s="16"/>
      <c r="U33" s="16"/>
      <c r="V33" s="16"/>
      <c r="W33" s="16"/>
      <c r="X33" s="16"/>
      <c r="Y33" s="16"/>
      <c r="Z33" s="16"/>
    </row>
    <row r="34" spans="1:26" s="6" customFormat="1">
      <c r="A34" s="25"/>
      <c r="B34" s="14"/>
      <c r="C34" s="9"/>
      <c r="D34" s="166" t="s">
        <v>6</v>
      </c>
      <c r="E34" s="9"/>
      <c r="F34" s="9"/>
      <c r="G34" s="9">
        <v>4839</v>
      </c>
      <c r="H34" s="9" t="s">
        <v>3383</v>
      </c>
      <c r="I34" s="10">
        <v>10</v>
      </c>
      <c r="J34" s="9"/>
      <c r="K34" s="9"/>
      <c r="L34" s="458"/>
      <c r="S34"/>
      <c r="T34" s="16"/>
      <c r="U34" s="16"/>
      <c r="V34" s="16"/>
      <c r="W34" s="16"/>
      <c r="X34" s="16"/>
      <c r="Y34" s="16"/>
      <c r="Z34" s="16"/>
    </row>
    <row r="35" spans="1:26" s="6" customFormat="1">
      <c r="A35" s="25" t="s">
        <v>1648</v>
      </c>
      <c r="B35" s="14">
        <v>46051</v>
      </c>
      <c r="C35" s="14">
        <v>46050</v>
      </c>
      <c r="D35" s="166" t="s">
        <v>6</v>
      </c>
      <c r="E35" s="9">
        <v>23518</v>
      </c>
      <c r="F35" s="9" t="s">
        <v>1115</v>
      </c>
      <c r="G35" s="9">
        <v>3805</v>
      </c>
      <c r="H35" s="9" t="s">
        <v>1639</v>
      </c>
      <c r="I35" s="10">
        <v>36</v>
      </c>
      <c r="J35" s="9"/>
      <c r="K35" s="9"/>
      <c r="L35" s="458"/>
      <c r="S35"/>
      <c r="T35" s="16"/>
      <c r="U35" s="16"/>
      <c r="V35" s="16"/>
      <c r="W35" s="16"/>
      <c r="X35" s="16"/>
      <c r="Y35" s="16"/>
      <c r="Z35" s="16"/>
    </row>
    <row r="36" spans="1:26" s="6" customFormat="1">
      <c r="A36" s="25" t="s">
        <v>3957</v>
      </c>
      <c r="B36" s="14">
        <v>46052</v>
      </c>
      <c r="C36" s="14">
        <v>46052</v>
      </c>
      <c r="D36" s="166" t="s">
        <v>6</v>
      </c>
      <c r="E36" s="9">
        <v>23534</v>
      </c>
      <c r="F36" s="9" t="s">
        <v>2351</v>
      </c>
      <c r="G36" s="9">
        <v>5887</v>
      </c>
      <c r="H36" s="9" t="s">
        <v>54</v>
      </c>
      <c r="I36" s="10">
        <v>3</v>
      </c>
      <c r="J36" s="9"/>
      <c r="K36" s="9"/>
      <c r="L36" s="458"/>
      <c r="S36"/>
      <c r="T36" s="16"/>
      <c r="U36" s="16"/>
      <c r="V36" s="16"/>
      <c r="W36" s="16"/>
      <c r="X36" s="16"/>
      <c r="Y36" s="16"/>
      <c r="Z36" s="16"/>
    </row>
    <row r="37" spans="1:26" s="1828" customFormat="1">
      <c r="A37" s="25" t="s">
        <v>4086</v>
      </c>
      <c r="B37" s="14">
        <v>46052</v>
      </c>
      <c r="C37" s="14">
        <v>46050</v>
      </c>
      <c r="D37" s="166" t="s">
        <v>6</v>
      </c>
      <c r="E37" s="9">
        <v>23508</v>
      </c>
      <c r="F37" s="9" t="s">
        <v>1115</v>
      </c>
      <c r="G37" s="9">
        <v>6211</v>
      </c>
      <c r="H37" s="9" t="s">
        <v>3976</v>
      </c>
      <c r="I37" s="10">
        <v>20</v>
      </c>
      <c r="J37" s="9"/>
      <c r="K37" s="9"/>
      <c r="L37" s="458"/>
      <c r="S37" s="1953"/>
    </row>
    <row r="38" spans="1:26" s="6" customFormat="1">
      <c r="A38" s="25" t="s">
        <v>1604</v>
      </c>
      <c r="B38" s="14">
        <v>46057</v>
      </c>
      <c r="C38" s="14">
        <v>46052</v>
      </c>
      <c r="D38" s="166" t="s">
        <v>6</v>
      </c>
      <c r="E38" s="9">
        <v>23568</v>
      </c>
      <c r="F38" s="9" t="s">
        <v>1221</v>
      </c>
      <c r="G38" s="9">
        <v>2491</v>
      </c>
      <c r="H38" s="9" t="s">
        <v>122</v>
      </c>
      <c r="I38" s="10">
        <v>2</v>
      </c>
      <c r="J38" s="9"/>
      <c r="K38" s="9"/>
      <c r="L38" s="458"/>
      <c r="S38"/>
      <c r="T38" s="16"/>
      <c r="U38" s="16"/>
      <c r="V38" s="16"/>
      <c r="W38" s="16"/>
      <c r="X38" s="16"/>
      <c r="Y38" s="16"/>
      <c r="Z38" s="16"/>
    </row>
    <row r="39" spans="1:26" s="6" customFormat="1">
      <c r="A39" s="234"/>
      <c r="B39" s="1885"/>
      <c r="C39" s="24"/>
      <c r="D39" s="2059"/>
      <c r="E39" s="24"/>
      <c r="F39" s="24"/>
      <c r="G39" s="24"/>
      <c r="H39" s="24"/>
      <c r="I39" s="1048"/>
      <c r="J39" s="24"/>
      <c r="K39" s="24"/>
      <c r="L39" s="461"/>
      <c r="S39"/>
      <c r="T39" s="16"/>
      <c r="U39" s="16"/>
      <c r="V39" s="16"/>
      <c r="W39" s="16"/>
      <c r="X39" s="16"/>
      <c r="Y39" s="16"/>
      <c r="Z39" s="16"/>
    </row>
    <row r="40" spans="1:26" s="6" customFormat="1">
      <c r="A40" s="234"/>
      <c r="B40" s="1885"/>
      <c r="C40" s="24"/>
      <c r="D40" s="2059"/>
      <c r="E40" s="24"/>
      <c r="F40" s="24"/>
      <c r="G40" s="24"/>
      <c r="H40" s="24"/>
      <c r="I40" s="1048"/>
      <c r="J40" s="24"/>
      <c r="K40" s="24"/>
      <c r="L40" s="461"/>
      <c r="S40"/>
      <c r="T40" s="16"/>
      <c r="U40" s="16"/>
      <c r="V40" s="16"/>
      <c r="W40" s="16"/>
      <c r="X40" s="16"/>
      <c r="Y40" s="16"/>
      <c r="Z40" s="16"/>
    </row>
    <row r="41" spans="1:26" s="6" customFormat="1">
      <c r="A41" s="234"/>
      <c r="B41" s="1885"/>
      <c r="C41" s="24"/>
      <c r="D41" s="2059"/>
      <c r="E41" s="24"/>
      <c r="F41" s="24"/>
      <c r="G41" s="24"/>
      <c r="H41" s="24"/>
      <c r="I41" s="1048"/>
      <c r="J41" s="24"/>
      <c r="K41" s="24"/>
      <c r="L41" s="461"/>
      <c r="S41"/>
      <c r="T41" s="16"/>
      <c r="U41" s="16"/>
      <c r="V41" s="16"/>
      <c r="W41" s="16"/>
      <c r="X41" s="16"/>
      <c r="Y41" s="16"/>
      <c r="Z41" s="16"/>
    </row>
    <row r="42" spans="1:26" s="6" customFormat="1" ht="15">
      <c r="A42" s="2464" t="e">
        <f>SUM(#REF!)</f>
        <v>#REF!</v>
      </c>
      <c r="B42" s="2465"/>
      <c r="C42" s="2465"/>
      <c r="D42" s="2465"/>
      <c r="E42" s="2465"/>
      <c r="F42" s="2465"/>
      <c r="G42" s="2465"/>
      <c r="H42" s="2465"/>
      <c r="I42" s="2465"/>
      <c r="J42" s="2465"/>
      <c r="K42" s="2465"/>
      <c r="L42" s="2466"/>
      <c r="S42"/>
      <c r="T42" s="16"/>
      <c r="U42" s="16"/>
      <c r="V42" s="16"/>
      <c r="W42" s="16"/>
      <c r="X42" s="16"/>
      <c r="Y42" s="16"/>
      <c r="Z42" s="16"/>
    </row>
    <row r="43" spans="1:26" s="6" customFormat="1" ht="18.75">
      <c r="A43" s="2558" t="s">
        <v>4155</v>
      </c>
      <c r="B43" s="2559"/>
      <c r="C43" s="2559"/>
      <c r="D43" s="2559"/>
      <c r="E43" s="2559"/>
      <c r="F43" s="2559"/>
      <c r="G43" s="2559"/>
      <c r="H43" s="2559"/>
      <c r="I43" s="2559"/>
      <c r="J43" s="2559"/>
      <c r="K43" s="2559"/>
      <c r="L43" s="2560"/>
      <c r="S43"/>
      <c r="T43" s="16"/>
      <c r="U43" s="16"/>
      <c r="V43" s="16"/>
      <c r="W43" s="16"/>
      <c r="X43" s="16"/>
      <c r="Y43" s="16"/>
      <c r="Z43" s="16"/>
    </row>
    <row r="44" spans="1:26" s="6" customFormat="1">
      <c r="A44" s="35" t="s">
        <v>5083</v>
      </c>
      <c r="B44" s="2271">
        <v>46003</v>
      </c>
      <c r="C44" s="2271">
        <v>46034</v>
      </c>
      <c r="D44" s="168" t="s">
        <v>6</v>
      </c>
      <c r="E44" s="2272">
        <v>23255</v>
      </c>
      <c r="F44" s="2272" t="s">
        <v>1115</v>
      </c>
      <c r="G44" s="2272">
        <v>838</v>
      </c>
      <c r="H44" s="2272" t="s">
        <v>5</v>
      </c>
      <c r="I44" s="2273">
        <v>100</v>
      </c>
      <c r="J44" s="2272" t="s">
        <v>5091</v>
      </c>
      <c r="K44" s="2272"/>
      <c r="L44" s="2272"/>
      <c r="M44" s="2309"/>
      <c r="N44" s="2310"/>
      <c r="S44"/>
      <c r="T44" s="16"/>
      <c r="U44" s="16"/>
      <c r="V44" s="16"/>
      <c r="W44" s="16"/>
      <c r="X44" s="16"/>
      <c r="Y44" s="16"/>
      <c r="Z44" s="16"/>
    </row>
    <row r="45" spans="1:26" s="6" customFormat="1">
      <c r="A45" s="35"/>
      <c r="B45" s="2271"/>
      <c r="C45" s="2272"/>
      <c r="D45" s="168" t="s">
        <v>6</v>
      </c>
      <c r="E45" s="2272"/>
      <c r="F45" s="2272" t="s">
        <v>81</v>
      </c>
      <c r="G45" s="2272">
        <v>6284</v>
      </c>
      <c r="H45" s="2272" t="s">
        <v>5</v>
      </c>
      <c r="I45" s="2273">
        <v>50</v>
      </c>
      <c r="J45" s="2272"/>
      <c r="K45" s="2272"/>
      <c r="L45" s="2272"/>
      <c r="M45" s="2309"/>
      <c r="N45" s="2310"/>
      <c r="S45"/>
      <c r="T45" s="16"/>
      <c r="U45" s="16"/>
      <c r="V45" s="16"/>
      <c r="W45" s="16"/>
      <c r="X45" s="16"/>
      <c r="Y45" s="16"/>
      <c r="Z45" s="16"/>
    </row>
    <row r="46" spans="1:26" s="6" customFormat="1">
      <c r="A46" s="25" t="s">
        <v>3295</v>
      </c>
      <c r="B46" s="14">
        <v>45665</v>
      </c>
      <c r="C46" s="14">
        <v>46030</v>
      </c>
      <c r="D46" s="166" t="s">
        <v>6</v>
      </c>
      <c r="E46" s="9">
        <v>23354</v>
      </c>
      <c r="F46" s="9" t="s">
        <v>153</v>
      </c>
      <c r="G46" s="9">
        <v>6232</v>
      </c>
      <c r="H46" s="9" t="s">
        <v>22</v>
      </c>
      <c r="I46" s="10">
        <v>1</v>
      </c>
      <c r="J46" s="2049"/>
      <c r="K46" s="2049"/>
      <c r="L46" s="2049"/>
      <c r="M46" s="2309"/>
      <c r="N46" s="2310"/>
      <c r="S46"/>
      <c r="T46" s="16"/>
      <c r="U46" s="16"/>
      <c r="V46" s="16"/>
      <c r="W46" s="16"/>
      <c r="X46" s="16"/>
      <c r="Y46" s="16"/>
      <c r="Z46" s="16"/>
    </row>
    <row r="47" spans="1:26" s="6" customFormat="1">
      <c r="A47" s="25" t="s">
        <v>1303</v>
      </c>
      <c r="B47" s="14">
        <v>45670</v>
      </c>
      <c r="C47" s="14">
        <v>46037</v>
      </c>
      <c r="D47" s="166" t="s">
        <v>6</v>
      </c>
      <c r="E47" s="9">
        <v>23343</v>
      </c>
      <c r="F47" s="9" t="s">
        <v>671</v>
      </c>
      <c r="G47" s="9">
        <v>3626</v>
      </c>
      <c r="H47" s="9" t="s">
        <v>1441</v>
      </c>
      <c r="I47" s="10">
        <v>50</v>
      </c>
      <c r="J47" s="2272" t="s">
        <v>2359</v>
      </c>
      <c r="K47" s="2049"/>
      <c r="L47" s="2049"/>
      <c r="M47" s="2309"/>
      <c r="N47" s="2310"/>
      <c r="S47"/>
      <c r="T47" s="16"/>
      <c r="U47" s="16"/>
      <c r="V47" s="16"/>
      <c r="W47" s="16"/>
      <c r="X47" s="16"/>
      <c r="Y47" s="16"/>
      <c r="Z47" s="16"/>
    </row>
    <row r="48" spans="1:26" s="6" customFormat="1">
      <c r="A48" s="25" t="s">
        <v>3792</v>
      </c>
      <c r="B48" s="14">
        <v>46006</v>
      </c>
      <c r="C48" s="14">
        <v>46031</v>
      </c>
      <c r="D48" s="166" t="s">
        <v>6</v>
      </c>
      <c r="E48" s="9">
        <v>23358</v>
      </c>
      <c r="F48" s="9" t="s">
        <v>40</v>
      </c>
      <c r="G48" s="9">
        <v>2847</v>
      </c>
      <c r="H48" s="9" t="s">
        <v>58</v>
      </c>
      <c r="I48" s="10" t="s">
        <v>1524</v>
      </c>
      <c r="J48" s="2272" t="s">
        <v>5092</v>
      </c>
      <c r="K48" s="2049"/>
      <c r="L48" s="2049"/>
      <c r="M48" s="2309"/>
      <c r="N48" s="2310"/>
      <c r="S48"/>
      <c r="T48" s="16"/>
      <c r="U48" s="16"/>
      <c r="V48" s="16"/>
      <c r="W48" s="16"/>
      <c r="X48" s="16"/>
      <c r="Y48" s="16"/>
      <c r="Z48" s="16"/>
    </row>
    <row r="49" spans="1:26" s="1828" customFormat="1">
      <c r="A49" s="25" t="s">
        <v>2374</v>
      </c>
      <c r="B49" s="14">
        <v>45672</v>
      </c>
      <c r="C49" s="14">
        <v>46037</v>
      </c>
      <c r="D49" s="166" t="s">
        <v>6</v>
      </c>
      <c r="E49" s="9">
        <v>23360</v>
      </c>
      <c r="F49" s="9" t="s">
        <v>1221</v>
      </c>
      <c r="G49" s="9">
        <v>4375</v>
      </c>
      <c r="H49" s="9" t="s">
        <v>31</v>
      </c>
      <c r="I49" s="10">
        <v>100</v>
      </c>
      <c r="J49" s="2272"/>
      <c r="K49" s="2049"/>
      <c r="L49" s="2049"/>
      <c r="M49" s="2320"/>
      <c r="N49" s="2321"/>
      <c r="S49" s="1953"/>
      <c r="T49" s="16"/>
      <c r="U49" s="16"/>
      <c r="V49" s="16"/>
      <c r="W49" s="16"/>
      <c r="X49" s="16"/>
      <c r="Y49" s="16"/>
      <c r="Z49" s="16"/>
    </row>
    <row r="50" spans="1:26" s="1828" customFormat="1">
      <c r="A50" s="25" t="s">
        <v>1303</v>
      </c>
      <c r="B50" s="14">
        <v>45664</v>
      </c>
      <c r="C50" s="14">
        <v>46030</v>
      </c>
      <c r="D50" s="166" t="s">
        <v>6</v>
      </c>
      <c r="E50" s="9">
        <v>23362</v>
      </c>
      <c r="F50" s="9" t="s">
        <v>1221</v>
      </c>
      <c r="G50" s="9">
        <v>4231</v>
      </c>
      <c r="H50" s="9" t="s">
        <v>783</v>
      </c>
      <c r="I50" s="10">
        <v>2</v>
      </c>
      <c r="J50" s="2272"/>
      <c r="K50" s="2049"/>
      <c r="L50" s="2049"/>
      <c r="M50" s="2320"/>
      <c r="N50" s="2321"/>
      <c r="S50" s="1953"/>
      <c r="T50" s="16"/>
      <c r="U50" s="16"/>
      <c r="V50" s="16"/>
      <c r="W50" s="16"/>
      <c r="X50" s="16"/>
      <c r="Y50" s="16"/>
      <c r="Z50" s="16"/>
    </row>
    <row r="51" spans="1:26" s="1828" customFormat="1">
      <c r="A51" s="25" t="s">
        <v>2488</v>
      </c>
      <c r="B51" s="14">
        <v>45669</v>
      </c>
      <c r="C51" s="14">
        <v>46031</v>
      </c>
      <c r="D51" s="166" t="s">
        <v>6</v>
      </c>
      <c r="E51" s="9">
        <v>23067</v>
      </c>
      <c r="F51" s="9" t="s">
        <v>1221</v>
      </c>
      <c r="G51" s="9">
        <v>5402</v>
      </c>
      <c r="H51" s="9" t="s">
        <v>47</v>
      </c>
      <c r="I51" s="10">
        <v>150</v>
      </c>
      <c r="J51" s="9" t="s">
        <v>1954</v>
      </c>
      <c r="K51" s="9"/>
      <c r="L51" s="458"/>
      <c r="S51" s="1953"/>
      <c r="T51" s="16"/>
      <c r="U51" s="16"/>
      <c r="V51" s="16"/>
      <c r="W51" s="16"/>
      <c r="X51" s="16"/>
      <c r="Y51" s="16"/>
      <c r="Z51" s="16"/>
    </row>
    <row r="52" spans="1:26" s="1828" customFormat="1">
      <c r="A52" s="25" t="s">
        <v>2374</v>
      </c>
      <c r="B52" s="14">
        <v>45666</v>
      </c>
      <c r="C52" s="14">
        <v>46031</v>
      </c>
      <c r="D52" s="166" t="s">
        <v>6</v>
      </c>
      <c r="E52" s="9">
        <v>23112</v>
      </c>
      <c r="F52" s="9" t="s">
        <v>1221</v>
      </c>
      <c r="G52" s="9">
        <v>4491</v>
      </c>
      <c r="H52" s="9" t="s">
        <v>2456</v>
      </c>
      <c r="I52" s="10">
        <v>1500</v>
      </c>
      <c r="J52" s="9"/>
      <c r="K52" s="9"/>
      <c r="L52" s="458"/>
      <c r="S52" s="1953"/>
      <c r="T52" s="16"/>
      <c r="U52" s="16"/>
      <c r="V52" s="16"/>
      <c r="W52" s="16"/>
      <c r="X52" s="16"/>
      <c r="Y52" s="16"/>
      <c r="Z52" s="16"/>
    </row>
    <row r="53" spans="1:26" s="1828" customFormat="1">
      <c r="A53" s="25" t="s">
        <v>2374</v>
      </c>
      <c r="B53" s="14">
        <v>45669</v>
      </c>
      <c r="C53" s="14">
        <v>46031</v>
      </c>
      <c r="D53" s="166" t="s">
        <v>6</v>
      </c>
      <c r="E53" s="9">
        <v>23172</v>
      </c>
      <c r="F53" s="9" t="s">
        <v>1221</v>
      </c>
      <c r="G53" s="9">
        <v>4491</v>
      </c>
      <c r="H53" s="9" t="s">
        <v>2456</v>
      </c>
      <c r="I53" s="10">
        <v>2100</v>
      </c>
      <c r="J53" s="9"/>
      <c r="K53" s="9"/>
      <c r="L53" s="458"/>
      <c r="S53" s="1953"/>
      <c r="T53" s="16"/>
      <c r="U53" s="16"/>
      <c r="V53" s="16"/>
      <c r="W53" s="16"/>
      <c r="X53" s="16"/>
      <c r="Y53" s="16"/>
      <c r="Z53" s="16"/>
    </row>
    <row r="54" spans="1:26" s="1828" customFormat="1">
      <c r="A54" s="25" t="s">
        <v>4948</v>
      </c>
      <c r="B54" s="14">
        <v>45677</v>
      </c>
      <c r="C54" s="14">
        <v>46036</v>
      </c>
      <c r="D54" s="166" t="s">
        <v>6</v>
      </c>
      <c r="E54" s="9">
        <v>23304</v>
      </c>
      <c r="F54" s="9" t="s">
        <v>40</v>
      </c>
      <c r="G54" s="9">
        <v>6265</v>
      </c>
      <c r="H54" s="9" t="s">
        <v>4823</v>
      </c>
      <c r="I54" s="10">
        <v>150</v>
      </c>
      <c r="J54" s="9" t="s">
        <v>5088</v>
      </c>
      <c r="K54" s="9"/>
      <c r="L54" s="458"/>
      <c r="S54" s="1953"/>
      <c r="T54" s="16"/>
      <c r="U54" s="16"/>
      <c r="V54" s="16"/>
      <c r="W54" s="16"/>
      <c r="X54" s="16"/>
      <c r="Y54" s="16"/>
      <c r="Z54" s="16"/>
    </row>
    <row r="55" spans="1:26" s="1828" customFormat="1">
      <c r="A55" s="25" t="s">
        <v>2488</v>
      </c>
      <c r="B55" s="14">
        <v>45670</v>
      </c>
      <c r="C55" s="14">
        <v>46036</v>
      </c>
      <c r="D55" s="166" t="s">
        <v>6</v>
      </c>
      <c r="E55" s="9">
        <v>23323</v>
      </c>
      <c r="F55" s="9" t="s">
        <v>1115</v>
      </c>
      <c r="G55" s="9">
        <v>6021</v>
      </c>
      <c r="H55" s="9" t="s">
        <v>57</v>
      </c>
      <c r="I55" s="10">
        <v>25</v>
      </c>
      <c r="J55" s="9"/>
      <c r="K55" s="9"/>
      <c r="L55" s="458"/>
      <c r="S55" s="1953"/>
      <c r="T55" s="16"/>
      <c r="U55" s="16"/>
      <c r="V55" s="16"/>
      <c r="W55" s="16"/>
      <c r="X55" s="16"/>
      <c r="Y55" s="16"/>
      <c r="Z55" s="16"/>
    </row>
    <row r="56" spans="1:26" s="1828" customFormat="1">
      <c r="A56" s="25" t="s">
        <v>3128</v>
      </c>
      <c r="B56" s="14">
        <v>45679</v>
      </c>
      <c r="C56" s="14">
        <v>46031</v>
      </c>
      <c r="D56" s="166" t="s">
        <v>6</v>
      </c>
      <c r="E56" s="9">
        <v>23332</v>
      </c>
      <c r="F56" s="9" t="s">
        <v>1221</v>
      </c>
      <c r="G56" s="9">
        <v>5198</v>
      </c>
      <c r="H56" s="9" t="s">
        <v>955</v>
      </c>
      <c r="I56" s="10">
        <v>50</v>
      </c>
      <c r="J56" s="9"/>
      <c r="K56" s="9"/>
      <c r="L56" s="458"/>
      <c r="S56" s="1953"/>
      <c r="T56" s="16"/>
      <c r="U56" s="16"/>
      <c r="V56" s="16"/>
      <c r="W56" s="16"/>
      <c r="X56" s="16"/>
      <c r="Y56" s="16"/>
      <c r="Z56" s="16"/>
    </row>
    <row r="57" spans="1:26" s="1828" customFormat="1">
      <c r="A57" s="25" t="s">
        <v>3128</v>
      </c>
      <c r="B57" s="14">
        <v>46037</v>
      </c>
      <c r="C57" s="14">
        <v>46031</v>
      </c>
      <c r="D57" s="166" t="s">
        <v>6</v>
      </c>
      <c r="E57" s="9">
        <v>23059</v>
      </c>
      <c r="F57" s="9" t="s">
        <v>1221</v>
      </c>
      <c r="G57" s="9">
        <v>5198</v>
      </c>
      <c r="H57" s="9" t="s">
        <v>955</v>
      </c>
      <c r="I57" s="10">
        <v>50</v>
      </c>
      <c r="J57" s="9"/>
      <c r="K57" s="9"/>
      <c r="L57" s="458"/>
      <c r="S57" s="1953"/>
      <c r="T57" s="16"/>
      <c r="U57" s="16"/>
      <c r="V57" s="16"/>
      <c r="W57" s="16"/>
      <c r="X57" s="16"/>
      <c r="Y57" s="16"/>
      <c r="Z57" s="16"/>
    </row>
    <row r="58" spans="1:26" s="1828" customFormat="1">
      <c r="A58" s="25" t="s">
        <v>2099</v>
      </c>
      <c r="B58" s="14">
        <v>46030</v>
      </c>
      <c r="C58" s="14">
        <v>46031</v>
      </c>
      <c r="D58" s="166" t="s">
        <v>6</v>
      </c>
      <c r="E58" s="9">
        <v>23270</v>
      </c>
      <c r="F58" s="9" t="s">
        <v>2351</v>
      </c>
      <c r="G58" s="9">
        <v>2329</v>
      </c>
      <c r="H58" s="9" t="s">
        <v>53</v>
      </c>
      <c r="I58" s="10">
        <v>16</v>
      </c>
      <c r="J58" s="2272"/>
      <c r="K58" s="2049"/>
      <c r="L58" s="2049"/>
      <c r="M58" s="2320"/>
      <c r="N58" s="2321"/>
      <c r="S58" s="1953"/>
      <c r="T58" s="16"/>
      <c r="U58" s="16"/>
      <c r="V58" s="16"/>
      <c r="W58" s="16"/>
      <c r="X58" s="16"/>
      <c r="Y58" s="16"/>
      <c r="Z58" s="16"/>
    </row>
    <row r="59" spans="1:26" s="1828" customFormat="1">
      <c r="A59" s="25" t="s">
        <v>2901</v>
      </c>
      <c r="B59" s="14">
        <v>46034</v>
      </c>
      <c r="C59" s="14">
        <v>46030</v>
      </c>
      <c r="D59" s="166" t="s">
        <v>6</v>
      </c>
      <c r="E59" s="9">
        <v>23365</v>
      </c>
      <c r="F59" s="9" t="s">
        <v>1221</v>
      </c>
      <c r="G59" s="9">
        <v>4518</v>
      </c>
      <c r="H59" s="9" t="s">
        <v>2726</v>
      </c>
      <c r="I59" s="10">
        <v>2</v>
      </c>
      <c r="J59" s="2272"/>
      <c r="K59" s="2049"/>
      <c r="L59" s="2049"/>
      <c r="M59" s="2320"/>
      <c r="N59" s="2321"/>
      <c r="S59" s="1953"/>
      <c r="T59" s="16"/>
      <c r="U59" s="16"/>
      <c r="V59" s="16"/>
      <c r="W59" s="16"/>
      <c r="X59" s="16"/>
      <c r="Y59" s="16"/>
      <c r="Z59" s="16"/>
    </row>
    <row r="60" spans="1:26" s="6" customFormat="1">
      <c r="A60" s="25" t="s">
        <v>529</v>
      </c>
      <c r="B60" s="14">
        <v>46037</v>
      </c>
      <c r="C60" s="14">
        <v>46036</v>
      </c>
      <c r="D60" s="166" t="s">
        <v>6</v>
      </c>
      <c r="E60" s="9">
        <v>23385</v>
      </c>
      <c r="F60" s="9" t="s">
        <v>7</v>
      </c>
      <c r="G60" s="9">
        <v>6326</v>
      </c>
      <c r="H60" s="9" t="s">
        <v>19</v>
      </c>
      <c r="I60" s="10">
        <v>21</v>
      </c>
      <c r="J60" s="2272"/>
      <c r="K60" s="2049"/>
      <c r="L60" s="2049"/>
      <c r="M60" s="2309"/>
      <c r="N60" s="2310"/>
      <c r="S60"/>
      <c r="T60" s="16"/>
      <c r="U60" s="16"/>
      <c r="V60" s="16"/>
      <c r="W60" s="16"/>
      <c r="X60" s="16"/>
      <c r="Y60" s="16"/>
      <c r="Z60" s="16"/>
    </row>
    <row r="61" spans="1:26" s="6" customFormat="1">
      <c r="A61" s="25"/>
      <c r="B61" s="14"/>
      <c r="C61" s="9"/>
      <c r="D61" s="166" t="s">
        <v>6</v>
      </c>
      <c r="E61" s="9"/>
      <c r="F61" s="9" t="s">
        <v>7</v>
      </c>
      <c r="G61" s="9">
        <v>6325</v>
      </c>
      <c r="H61" s="9" t="s">
        <v>47</v>
      </c>
      <c r="I61" s="10">
        <v>2</v>
      </c>
      <c r="J61" s="2272"/>
      <c r="K61" s="2049"/>
      <c r="L61" s="2049"/>
      <c r="M61" s="2309"/>
      <c r="N61" s="2310"/>
      <c r="S61"/>
      <c r="T61" s="16"/>
      <c r="U61" s="16"/>
      <c r="V61" s="16"/>
      <c r="W61" s="16"/>
      <c r="X61" s="16"/>
      <c r="Y61" s="16"/>
      <c r="Z61" s="16"/>
    </row>
    <row r="62" spans="1:26" s="6" customFormat="1">
      <c r="A62" s="25" t="s">
        <v>1256</v>
      </c>
      <c r="B62" s="14">
        <v>46031</v>
      </c>
      <c r="C62" s="14">
        <v>46031</v>
      </c>
      <c r="D62" s="166" t="s">
        <v>6</v>
      </c>
      <c r="E62" s="9">
        <v>23366</v>
      </c>
      <c r="F62" s="9" t="s">
        <v>40</v>
      </c>
      <c r="G62" s="9">
        <v>3508</v>
      </c>
      <c r="H62" s="9" t="s">
        <v>36</v>
      </c>
      <c r="I62" s="10">
        <v>5</v>
      </c>
      <c r="J62" s="2272"/>
      <c r="K62" s="2049"/>
      <c r="L62" s="2049"/>
      <c r="M62" s="2309"/>
      <c r="N62" s="2310"/>
      <c r="S62"/>
      <c r="T62" s="16"/>
      <c r="U62" s="16"/>
      <c r="V62" s="16"/>
      <c r="W62" s="16"/>
      <c r="X62" s="16"/>
      <c r="Y62" s="16"/>
      <c r="Z62" s="16"/>
    </row>
    <row r="63" spans="1:26" s="6" customFormat="1">
      <c r="A63" s="25"/>
      <c r="B63" s="14"/>
      <c r="C63" s="9"/>
      <c r="D63" s="166" t="s">
        <v>6</v>
      </c>
      <c r="E63" s="9"/>
      <c r="F63" s="9" t="s">
        <v>40</v>
      </c>
      <c r="G63" s="9">
        <v>2051</v>
      </c>
      <c r="H63" s="9" t="s">
        <v>5</v>
      </c>
      <c r="I63" s="10">
        <v>10</v>
      </c>
      <c r="J63" s="2272"/>
      <c r="K63" s="2049"/>
      <c r="L63" s="2049"/>
      <c r="M63" s="2309"/>
      <c r="N63" s="2310"/>
      <c r="S63"/>
      <c r="T63" s="16"/>
      <c r="U63" s="16"/>
      <c r="V63" s="16"/>
      <c r="W63" s="16"/>
      <c r="X63" s="16"/>
      <c r="Y63" s="16"/>
      <c r="Z63" s="16"/>
    </row>
    <row r="64" spans="1:26" s="6" customFormat="1">
      <c r="A64" s="25" t="s">
        <v>1303</v>
      </c>
      <c r="B64" s="14">
        <v>46036</v>
      </c>
      <c r="C64" s="14">
        <v>46036</v>
      </c>
      <c r="D64" s="166" t="s">
        <v>6</v>
      </c>
      <c r="E64" s="9">
        <v>23367</v>
      </c>
      <c r="F64" s="9" t="s">
        <v>1221</v>
      </c>
      <c r="G64" s="9">
        <v>4232</v>
      </c>
      <c r="H64" s="9" t="s">
        <v>783</v>
      </c>
      <c r="I64" s="10">
        <v>3</v>
      </c>
      <c r="J64" s="2272"/>
      <c r="K64" s="2049"/>
      <c r="L64" s="2049"/>
      <c r="M64" s="2309"/>
      <c r="N64" s="2310"/>
      <c r="S64"/>
      <c r="T64" s="16"/>
      <c r="U64" s="16"/>
      <c r="V64" s="16"/>
      <c r="W64" s="16"/>
      <c r="X64" s="16"/>
      <c r="Y64" s="16"/>
      <c r="Z64" s="16"/>
    </row>
    <row r="65" spans="1:26" s="1828" customFormat="1">
      <c r="A65" s="25" t="s">
        <v>518</v>
      </c>
      <c r="B65" s="14">
        <v>46036</v>
      </c>
      <c r="C65" s="14">
        <v>46034</v>
      </c>
      <c r="D65" s="166" t="s">
        <v>6</v>
      </c>
      <c r="E65" s="9">
        <v>23370</v>
      </c>
      <c r="F65" s="9" t="s">
        <v>2212</v>
      </c>
      <c r="G65" s="9">
        <v>4223</v>
      </c>
      <c r="H65" s="9" t="s">
        <v>96</v>
      </c>
      <c r="I65" s="10">
        <v>12</v>
      </c>
      <c r="J65" s="2272"/>
      <c r="K65" s="2049"/>
      <c r="L65" s="2049"/>
      <c r="M65" s="2320"/>
      <c r="N65" s="2321"/>
      <c r="S65" s="1953"/>
      <c r="T65" s="16"/>
      <c r="U65" s="16"/>
      <c r="V65" s="16"/>
      <c r="W65" s="16"/>
      <c r="X65" s="16"/>
      <c r="Y65" s="16"/>
      <c r="Z65" s="16"/>
    </row>
    <row r="66" spans="1:26" s="6" customFormat="1">
      <c r="A66" s="25" t="s">
        <v>134</v>
      </c>
      <c r="B66" s="14">
        <v>46036</v>
      </c>
      <c r="C66" s="14">
        <v>46036</v>
      </c>
      <c r="D66" s="166" t="s">
        <v>6</v>
      </c>
      <c r="E66" s="9">
        <v>23377</v>
      </c>
      <c r="F66" s="9" t="s">
        <v>1221</v>
      </c>
      <c r="G66" s="9">
        <v>2581</v>
      </c>
      <c r="H66" s="9" t="s">
        <v>21</v>
      </c>
      <c r="I66" s="10">
        <v>4</v>
      </c>
      <c r="J66" s="2272"/>
      <c r="K66" s="2049"/>
      <c r="L66" s="2049"/>
      <c r="M66" s="2309"/>
      <c r="N66" s="2310"/>
      <c r="S66"/>
      <c r="T66" s="16"/>
      <c r="U66" s="16"/>
      <c r="V66" s="16"/>
      <c r="W66" s="16"/>
      <c r="X66" s="16"/>
      <c r="Y66" s="16"/>
      <c r="Z66" s="16"/>
    </row>
    <row r="67" spans="1:26" s="6" customFormat="1">
      <c r="A67" s="25" t="s">
        <v>3957</v>
      </c>
      <c r="B67" s="14">
        <v>46037</v>
      </c>
      <c r="C67" s="14">
        <v>46036</v>
      </c>
      <c r="D67" s="166" t="s">
        <v>6</v>
      </c>
      <c r="E67" s="9">
        <v>23386</v>
      </c>
      <c r="F67" s="9" t="s">
        <v>7</v>
      </c>
      <c r="G67" s="9">
        <v>5886</v>
      </c>
      <c r="H67" s="9" t="s">
        <v>382</v>
      </c>
      <c r="I67" s="10">
        <v>5</v>
      </c>
      <c r="J67" s="2272"/>
      <c r="K67" s="2049"/>
      <c r="L67" s="2049"/>
      <c r="M67" s="2309"/>
      <c r="N67" s="2310"/>
      <c r="S67"/>
      <c r="T67" s="16"/>
      <c r="U67" s="16"/>
      <c r="V67" s="16"/>
      <c r="W67" s="16"/>
      <c r="X67" s="16"/>
      <c r="Y67" s="16"/>
      <c r="Z67" s="16"/>
    </row>
    <row r="68" spans="1:26" s="6" customFormat="1">
      <c r="A68" s="25"/>
      <c r="B68" s="14"/>
      <c r="C68" s="9"/>
      <c r="D68" s="166" t="s">
        <v>6</v>
      </c>
      <c r="E68" s="9"/>
      <c r="F68" s="9" t="s">
        <v>7</v>
      </c>
      <c r="G68" s="9">
        <v>5887</v>
      </c>
      <c r="H68" s="9" t="s">
        <v>54</v>
      </c>
      <c r="I68" s="10">
        <v>3</v>
      </c>
      <c r="J68" s="2272"/>
      <c r="K68" s="2049"/>
      <c r="L68" s="2049"/>
      <c r="M68" s="2309"/>
      <c r="N68" s="2310"/>
      <c r="S68"/>
      <c r="T68" s="16"/>
      <c r="U68" s="16"/>
      <c r="V68" s="16"/>
      <c r="W68" s="16"/>
      <c r="X68" s="16"/>
      <c r="Y68" s="16"/>
      <c r="Z68" s="16"/>
    </row>
    <row r="69" spans="1:26" s="6" customFormat="1">
      <c r="A69" s="25" t="s">
        <v>3849</v>
      </c>
      <c r="B69" s="14">
        <v>46038</v>
      </c>
      <c r="C69" s="14">
        <v>46036</v>
      </c>
      <c r="D69" s="166" t="s">
        <v>6</v>
      </c>
      <c r="E69" s="9">
        <v>23393</v>
      </c>
      <c r="F69" s="9" t="s">
        <v>1115</v>
      </c>
      <c r="G69" s="9">
        <v>855</v>
      </c>
      <c r="H69" s="9" t="s">
        <v>38</v>
      </c>
      <c r="I69" s="10">
        <v>50</v>
      </c>
      <c r="J69" s="2272"/>
      <c r="K69" s="2049"/>
      <c r="L69" s="2049"/>
      <c r="M69" s="2309"/>
      <c r="N69" s="2310"/>
      <c r="S69"/>
      <c r="T69" s="16"/>
      <c r="U69" s="16"/>
      <c r="V69" s="16"/>
      <c r="W69" s="16"/>
      <c r="X69" s="16"/>
      <c r="Y69" s="16"/>
      <c r="Z69" s="16"/>
    </row>
    <row r="70" spans="1:26" s="6" customFormat="1">
      <c r="A70" s="25" t="s">
        <v>1468</v>
      </c>
      <c r="B70" s="14">
        <v>46038</v>
      </c>
      <c r="C70" s="14">
        <v>46036</v>
      </c>
      <c r="D70" s="166" t="s">
        <v>6</v>
      </c>
      <c r="E70" s="9">
        <v>23394</v>
      </c>
      <c r="F70" s="9" t="s">
        <v>1115</v>
      </c>
      <c r="G70" s="9">
        <v>753</v>
      </c>
      <c r="H70" s="9" t="s">
        <v>47</v>
      </c>
      <c r="I70" s="10">
        <v>12</v>
      </c>
      <c r="J70" s="2272"/>
      <c r="K70" s="2049"/>
      <c r="L70" s="2049"/>
      <c r="M70" s="2309"/>
      <c r="N70" s="2310"/>
      <c r="S70"/>
      <c r="T70" s="16"/>
      <c r="U70" s="16"/>
      <c r="V70" s="16"/>
      <c r="W70" s="16"/>
      <c r="X70" s="16"/>
      <c r="Y70" s="16"/>
      <c r="Z70" s="16"/>
    </row>
    <row r="71" spans="1:26" s="6" customFormat="1">
      <c r="A71" s="25" t="s">
        <v>3649</v>
      </c>
      <c r="B71" s="14">
        <v>46038</v>
      </c>
      <c r="C71" s="14">
        <v>46036</v>
      </c>
      <c r="D71" s="166" t="s">
        <v>6</v>
      </c>
      <c r="E71" s="9">
        <v>23399</v>
      </c>
      <c r="F71" s="9" t="s">
        <v>7</v>
      </c>
      <c r="G71" s="9">
        <v>1095</v>
      </c>
      <c r="H71" s="9" t="s">
        <v>47</v>
      </c>
      <c r="I71" s="10">
        <v>5</v>
      </c>
      <c r="J71" s="2272"/>
      <c r="K71" s="2049"/>
      <c r="L71" s="2049"/>
      <c r="M71" s="2309"/>
      <c r="N71" s="2310"/>
      <c r="S71"/>
      <c r="T71" s="16"/>
      <c r="U71" s="16"/>
      <c r="V71" s="16"/>
      <c r="W71" s="16"/>
      <c r="X71" s="16"/>
      <c r="Y71" s="16"/>
      <c r="Z71" s="16"/>
    </row>
    <row r="72" spans="1:26" s="1828" customFormat="1">
      <c r="A72" s="25" t="s">
        <v>771</v>
      </c>
      <c r="B72" s="14">
        <v>46038</v>
      </c>
      <c r="C72" s="14">
        <v>46036</v>
      </c>
      <c r="D72" s="166" t="s">
        <v>6</v>
      </c>
      <c r="E72" s="9">
        <v>23405</v>
      </c>
      <c r="F72" s="9" t="s">
        <v>1115</v>
      </c>
      <c r="G72" s="9">
        <v>1677</v>
      </c>
      <c r="H72" s="9" t="s">
        <v>70</v>
      </c>
      <c r="I72" s="10">
        <v>20</v>
      </c>
      <c r="J72" s="2272"/>
      <c r="K72" s="2049"/>
      <c r="L72" s="2049"/>
      <c r="M72" s="2320"/>
      <c r="N72" s="2321"/>
      <c r="S72" s="1953"/>
      <c r="T72" s="16"/>
      <c r="U72" s="16"/>
      <c r="V72" s="16"/>
      <c r="W72" s="16"/>
      <c r="X72" s="16"/>
      <c r="Y72" s="16"/>
      <c r="Z72" s="16"/>
    </row>
    <row r="73" spans="1:26" s="1828" customFormat="1">
      <c r="A73" s="25" t="s">
        <v>4877</v>
      </c>
      <c r="B73" s="14">
        <v>46041</v>
      </c>
      <c r="C73" s="14">
        <v>46036</v>
      </c>
      <c r="D73" s="166" t="s">
        <v>6</v>
      </c>
      <c r="E73" s="9">
        <v>23409</v>
      </c>
      <c r="F73" s="9" t="s">
        <v>1115</v>
      </c>
      <c r="G73" s="9">
        <v>1126</v>
      </c>
      <c r="H73" s="9" t="s">
        <v>57</v>
      </c>
      <c r="I73" s="10" t="s">
        <v>876</v>
      </c>
      <c r="J73" s="2272"/>
      <c r="K73" s="2049"/>
      <c r="L73" s="2049"/>
      <c r="M73" s="2320"/>
      <c r="N73" s="2321"/>
      <c r="S73" s="1953"/>
      <c r="T73" s="16"/>
      <c r="U73" s="16"/>
      <c r="V73" s="16"/>
      <c r="W73" s="16"/>
      <c r="X73" s="16"/>
      <c r="Y73" s="16"/>
      <c r="Z73" s="16"/>
    </row>
    <row r="74" spans="1:26" s="6" customFormat="1">
      <c r="A74" s="25" t="s">
        <v>86</v>
      </c>
      <c r="B74" s="14">
        <v>46041</v>
      </c>
      <c r="C74" s="14">
        <v>46036</v>
      </c>
      <c r="D74" s="166" t="s">
        <v>6</v>
      </c>
      <c r="E74" s="9">
        <v>23411</v>
      </c>
      <c r="F74" s="9" t="s">
        <v>1221</v>
      </c>
      <c r="G74" s="9">
        <v>1712</v>
      </c>
      <c r="H74" s="9" t="s">
        <v>19</v>
      </c>
      <c r="I74" s="10">
        <v>6</v>
      </c>
      <c r="J74" s="2272"/>
      <c r="K74" s="2049"/>
      <c r="L74" s="2049"/>
      <c r="M74" s="2309"/>
      <c r="N74" s="2310"/>
      <c r="S74"/>
      <c r="T74" s="16"/>
      <c r="U74" s="16"/>
      <c r="V74" s="16"/>
      <c r="W74" s="16"/>
      <c r="X74" s="16"/>
      <c r="Y74" s="16"/>
      <c r="Z74" s="16"/>
    </row>
    <row r="75" spans="1:26" s="6" customFormat="1">
      <c r="A75" s="25" t="s">
        <v>2350</v>
      </c>
      <c r="B75" s="14">
        <v>46041</v>
      </c>
      <c r="C75" s="14">
        <v>46036</v>
      </c>
      <c r="D75" s="166" t="s">
        <v>6</v>
      </c>
      <c r="E75" s="9">
        <v>23412</v>
      </c>
      <c r="F75" s="9" t="s">
        <v>1115</v>
      </c>
      <c r="G75" s="9">
        <v>1387</v>
      </c>
      <c r="H75" s="9" t="s">
        <v>770</v>
      </c>
      <c r="I75" s="10">
        <v>5</v>
      </c>
      <c r="J75" s="2272"/>
      <c r="K75" s="2049"/>
      <c r="L75" s="2049"/>
      <c r="M75" s="2309"/>
      <c r="N75" s="2310"/>
      <c r="S75"/>
      <c r="T75" s="16"/>
      <c r="U75" s="16"/>
      <c r="V75" s="16"/>
      <c r="W75" s="16"/>
      <c r="X75" s="16"/>
      <c r="Y75" s="16"/>
      <c r="Z75" s="16"/>
    </row>
    <row r="76" spans="1:26" s="1828" customFormat="1">
      <c r="A76" s="25" t="s">
        <v>4948</v>
      </c>
      <c r="B76" s="14">
        <v>46036</v>
      </c>
      <c r="C76" s="14">
        <v>46036</v>
      </c>
      <c r="D76" s="166" t="s">
        <v>6</v>
      </c>
      <c r="E76" s="9">
        <v>23430</v>
      </c>
      <c r="F76" s="9" t="s">
        <v>1115</v>
      </c>
      <c r="G76" s="9">
        <v>6281</v>
      </c>
      <c r="H76" s="9" t="s">
        <v>22</v>
      </c>
      <c r="I76" s="10">
        <v>50</v>
      </c>
      <c r="J76" s="2272"/>
      <c r="K76" s="2049"/>
      <c r="L76" s="2049"/>
      <c r="M76" s="2320"/>
      <c r="N76" s="2321"/>
      <c r="S76" s="1953"/>
      <c r="T76" s="16"/>
      <c r="U76" s="16"/>
      <c r="V76" s="16"/>
      <c r="W76" s="16"/>
      <c r="X76" s="16"/>
      <c r="Y76" s="16"/>
      <c r="Z76" s="16"/>
    </row>
    <row r="77" spans="1:26" s="1828" customFormat="1">
      <c r="A77" s="25" t="s">
        <v>2721</v>
      </c>
      <c r="B77" s="14">
        <v>46042</v>
      </c>
      <c r="C77" s="14">
        <v>46036</v>
      </c>
      <c r="D77" s="166" t="s">
        <v>6</v>
      </c>
      <c r="E77" s="9">
        <v>23424</v>
      </c>
      <c r="F77" s="9" t="s">
        <v>1115</v>
      </c>
      <c r="G77" s="9">
        <v>1454</v>
      </c>
      <c r="H77" s="9" t="s">
        <v>864</v>
      </c>
      <c r="I77" s="10">
        <v>15</v>
      </c>
      <c r="J77" s="2272"/>
      <c r="K77" s="2049"/>
      <c r="L77" s="2049"/>
      <c r="M77" s="2320"/>
      <c r="N77" s="2321"/>
      <c r="S77" s="1953"/>
      <c r="T77" s="16"/>
      <c r="U77" s="16"/>
      <c r="V77" s="16"/>
      <c r="W77" s="16"/>
      <c r="X77" s="16"/>
      <c r="Y77" s="16"/>
      <c r="Z77" s="16"/>
    </row>
    <row r="78" spans="1:26" s="6" customFormat="1">
      <c r="A78" s="25" t="s">
        <v>1532</v>
      </c>
      <c r="B78" s="14">
        <v>46036</v>
      </c>
      <c r="C78" s="14">
        <v>46036</v>
      </c>
      <c r="D78" s="166" t="s">
        <v>6</v>
      </c>
      <c r="E78" s="9">
        <v>23426</v>
      </c>
      <c r="F78" s="9" t="s">
        <v>1115</v>
      </c>
      <c r="G78" s="9">
        <v>753</v>
      </c>
      <c r="H78" s="9" t="s">
        <v>47</v>
      </c>
      <c r="I78" s="10">
        <v>12</v>
      </c>
      <c r="J78" s="2272"/>
      <c r="K78" s="2049"/>
      <c r="L78" s="2049"/>
      <c r="M78" s="2309"/>
      <c r="N78" s="2310"/>
      <c r="S78"/>
      <c r="T78" s="16"/>
      <c r="U78" s="16"/>
      <c r="V78" s="16"/>
      <c r="W78" s="16"/>
      <c r="X78" s="16"/>
      <c r="Y78" s="16"/>
      <c r="Z78" s="16"/>
    </row>
    <row r="79" spans="1:26" s="6" customFormat="1">
      <c r="A79" s="25" t="s">
        <v>1532</v>
      </c>
      <c r="B79" s="14">
        <v>46048</v>
      </c>
      <c r="C79" s="14">
        <v>46036</v>
      </c>
      <c r="D79" s="166" t="s">
        <v>6</v>
      </c>
      <c r="E79" s="9">
        <v>23428</v>
      </c>
      <c r="F79" s="9" t="s">
        <v>1115</v>
      </c>
      <c r="G79" s="9">
        <v>1126</v>
      </c>
      <c r="H79" s="9" t="s">
        <v>57</v>
      </c>
      <c r="I79" s="10">
        <v>12</v>
      </c>
      <c r="J79" s="2272"/>
      <c r="K79" s="2049"/>
      <c r="L79" s="2049"/>
      <c r="M79" s="2309"/>
      <c r="N79" s="2310"/>
      <c r="S79"/>
      <c r="T79" s="16"/>
      <c r="U79" s="16"/>
      <c r="V79" s="16"/>
      <c r="W79" s="16"/>
      <c r="X79" s="16"/>
      <c r="Y79" s="16"/>
      <c r="Z79" s="16"/>
    </row>
    <row r="80" spans="1:26" s="6" customFormat="1">
      <c r="A80" s="25"/>
      <c r="B80" s="14"/>
      <c r="C80" s="9"/>
      <c r="D80" s="166" t="s">
        <v>6</v>
      </c>
      <c r="E80" s="9"/>
      <c r="F80" s="9" t="s">
        <v>1115</v>
      </c>
      <c r="G80" s="9">
        <v>753</v>
      </c>
      <c r="H80" s="9" t="s">
        <v>47</v>
      </c>
      <c r="I80" s="10">
        <v>12</v>
      </c>
      <c r="J80" s="2272"/>
      <c r="K80" s="2049"/>
      <c r="L80" s="2049"/>
      <c r="M80" s="2309"/>
      <c r="N80" s="2310"/>
      <c r="S80"/>
      <c r="T80" s="16"/>
      <c r="U80" s="16"/>
      <c r="V80" s="16"/>
      <c r="W80" s="16"/>
      <c r="X80" s="16"/>
      <c r="Y80" s="16"/>
      <c r="Z80" s="16"/>
    </row>
    <row r="81" spans="1:26" s="6" customFormat="1">
      <c r="A81" s="25" t="s">
        <v>2911</v>
      </c>
      <c r="B81" s="14">
        <v>46041</v>
      </c>
      <c r="C81" s="14">
        <v>46036</v>
      </c>
      <c r="D81" s="166" t="s">
        <v>6</v>
      </c>
      <c r="E81" s="9">
        <v>23415</v>
      </c>
      <c r="F81" s="9" t="s">
        <v>1221</v>
      </c>
      <c r="G81" s="9">
        <v>3590</v>
      </c>
      <c r="H81" s="9" t="s">
        <v>47</v>
      </c>
      <c r="I81" s="10">
        <v>5</v>
      </c>
      <c r="J81" s="2272"/>
      <c r="K81" s="2049"/>
      <c r="L81" s="2049"/>
      <c r="M81" s="2309"/>
      <c r="N81" s="2310"/>
      <c r="S81"/>
      <c r="T81" s="16"/>
      <c r="U81" s="16"/>
      <c r="V81" s="16"/>
      <c r="W81" s="16"/>
      <c r="X81" s="16"/>
      <c r="Y81" s="16"/>
      <c r="Z81" s="16"/>
    </row>
    <row r="82" spans="1:26" s="1828" customFormat="1">
      <c r="A82" s="25" t="s">
        <v>2725</v>
      </c>
      <c r="B82" s="14">
        <v>46044</v>
      </c>
      <c r="C82" s="14">
        <v>46045</v>
      </c>
      <c r="D82" s="166" t="s">
        <v>6</v>
      </c>
      <c r="E82" s="9">
        <v>23431</v>
      </c>
      <c r="F82" s="9" t="s">
        <v>1221</v>
      </c>
      <c r="G82" s="9">
        <v>4518</v>
      </c>
      <c r="H82" s="9" t="s">
        <v>2726</v>
      </c>
      <c r="I82" s="10">
        <v>40</v>
      </c>
      <c r="J82" s="2272"/>
      <c r="K82" s="2049"/>
      <c r="L82" s="2049"/>
      <c r="M82" s="2320"/>
      <c r="N82" s="2321"/>
      <c r="S82" s="1953"/>
    </row>
    <row r="83" spans="1:26" s="1828" customFormat="1">
      <c r="A83" s="25" t="s">
        <v>107</v>
      </c>
      <c r="B83" s="14">
        <v>46043</v>
      </c>
      <c r="C83" s="14">
        <v>46045</v>
      </c>
      <c r="D83" s="166" t="s">
        <v>6</v>
      </c>
      <c r="E83" s="9">
        <v>23434</v>
      </c>
      <c r="F83" s="9" t="s">
        <v>1115</v>
      </c>
      <c r="G83" s="9">
        <v>1467</v>
      </c>
      <c r="H83" s="9" t="s">
        <v>62</v>
      </c>
      <c r="I83" s="10">
        <v>60</v>
      </c>
      <c r="J83" s="2272"/>
      <c r="K83" s="2049"/>
      <c r="L83" s="2049"/>
      <c r="M83" s="2320"/>
      <c r="N83" s="2321"/>
      <c r="S83" s="1953"/>
    </row>
    <row r="84" spans="1:26" s="1828" customFormat="1">
      <c r="A84" s="25" t="s">
        <v>1997</v>
      </c>
      <c r="B84" s="14">
        <v>46043</v>
      </c>
      <c r="C84" s="14">
        <v>46045</v>
      </c>
      <c r="D84" s="166" t="s">
        <v>6</v>
      </c>
      <c r="E84" s="9">
        <v>23440</v>
      </c>
      <c r="F84" s="9" t="s">
        <v>1221</v>
      </c>
      <c r="G84" s="9">
        <v>4060</v>
      </c>
      <c r="H84" s="9" t="s">
        <v>2012</v>
      </c>
      <c r="I84" s="10" t="s">
        <v>1591</v>
      </c>
      <c r="J84" s="2272"/>
      <c r="K84" s="2049"/>
      <c r="L84" s="2049"/>
      <c r="M84" s="2320"/>
      <c r="N84" s="2321"/>
      <c r="S84" s="1953"/>
    </row>
    <row r="85" spans="1:26" s="1828" customFormat="1">
      <c r="A85" s="25" t="s">
        <v>529</v>
      </c>
      <c r="B85" s="14">
        <v>46044</v>
      </c>
      <c r="C85" s="14">
        <v>46045</v>
      </c>
      <c r="D85" s="166" t="s">
        <v>6</v>
      </c>
      <c r="E85" s="9">
        <v>23466</v>
      </c>
      <c r="F85" s="9" t="s">
        <v>2351</v>
      </c>
      <c r="G85" s="9">
        <v>5683</v>
      </c>
      <c r="H85" s="9" t="s">
        <v>61</v>
      </c>
      <c r="I85" s="10" t="s">
        <v>876</v>
      </c>
      <c r="J85" s="2272"/>
      <c r="K85" s="2049"/>
      <c r="L85" s="2049"/>
      <c r="M85" s="2320"/>
      <c r="N85" s="2321"/>
      <c r="S85" s="1953"/>
    </row>
    <row r="86" spans="1:26" s="1828" customFormat="1">
      <c r="A86" s="25" t="s">
        <v>3892</v>
      </c>
      <c r="B86" s="14">
        <v>46044</v>
      </c>
      <c r="C86" s="14">
        <v>46036</v>
      </c>
      <c r="D86" s="166" t="s">
        <v>6</v>
      </c>
      <c r="E86" s="9">
        <v>23448</v>
      </c>
      <c r="F86" s="9" t="s">
        <v>1115</v>
      </c>
      <c r="G86" s="9">
        <v>1387</v>
      </c>
      <c r="H86" s="9" t="s">
        <v>770</v>
      </c>
      <c r="I86" s="10">
        <v>15</v>
      </c>
      <c r="J86" s="2272"/>
      <c r="K86" s="2049"/>
      <c r="L86" s="2049"/>
      <c r="M86" s="2320"/>
      <c r="N86" s="2321"/>
      <c r="S86" s="1953"/>
      <c r="T86" s="16"/>
      <c r="U86" s="16"/>
      <c r="V86" s="16"/>
      <c r="W86" s="16"/>
      <c r="X86" s="16"/>
      <c r="Y86" s="16"/>
      <c r="Z86" s="16"/>
    </row>
    <row r="87" spans="1:26" s="6" customFormat="1">
      <c r="A87" s="25" t="s">
        <v>3295</v>
      </c>
      <c r="B87" s="14">
        <v>46044</v>
      </c>
      <c r="C87" s="14">
        <v>46045</v>
      </c>
      <c r="D87" s="166" t="s">
        <v>6</v>
      </c>
      <c r="E87" s="9">
        <v>23441</v>
      </c>
      <c r="F87" s="9" t="s">
        <v>2351</v>
      </c>
      <c r="G87" s="9">
        <v>4811</v>
      </c>
      <c r="H87" s="9" t="s">
        <v>22</v>
      </c>
      <c r="I87" s="10">
        <v>5</v>
      </c>
      <c r="J87" s="2272"/>
      <c r="K87" s="2049"/>
      <c r="L87" s="2049"/>
      <c r="M87" s="2309"/>
      <c r="N87" s="2310"/>
      <c r="S87"/>
      <c r="T87" s="16"/>
      <c r="U87" s="16"/>
      <c r="V87" s="16"/>
      <c r="W87" s="16"/>
      <c r="X87" s="16"/>
      <c r="Y87" s="16"/>
      <c r="Z87" s="16"/>
    </row>
    <row r="88" spans="1:26" s="6" customFormat="1">
      <c r="A88" s="25"/>
      <c r="B88" s="14"/>
      <c r="C88" s="9"/>
      <c r="D88" s="166" t="s">
        <v>6</v>
      </c>
      <c r="E88" s="9"/>
      <c r="F88" s="9" t="s">
        <v>153</v>
      </c>
      <c r="G88" s="9">
        <v>6232</v>
      </c>
      <c r="H88" s="9" t="s">
        <v>22</v>
      </c>
      <c r="I88" s="10">
        <v>3</v>
      </c>
      <c r="J88" s="2272"/>
      <c r="K88" s="2049"/>
      <c r="L88" s="2049"/>
      <c r="M88" s="2309"/>
      <c r="N88" s="2310"/>
      <c r="S88"/>
      <c r="T88" s="16"/>
      <c r="U88" s="16"/>
      <c r="V88" s="16"/>
      <c r="W88" s="16"/>
      <c r="X88" s="16"/>
      <c r="Y88" s="16"/>
      <c r="Z88" s="16"/>
    </row>
    <row r="89" spans="1:26" s="6" customFormat="1">
      <c r="A89" s="25" t="s">
        <v>3128</v>
      </c>
      <c r="B89" s="14">
        <v>46052</v>
      </c>
      <c r="C89" s="14">
        <v>46052</v>
      </c>
      <c r="D89" s="166" t="s">
        <v>6</v>
      </c>
      <c r="E89" s="9">
        <v>23453</v>
      </c>
      <c r="F89" s="9" t="s">
        <v>1221</v>
      </c>
      <c r="G89" s="9">
        <v>5198</v>
      </c>
      <c r="H89" s="9" t="s">
        <v>955</v>
      </c>
      <c r="I89" s="10">
        <v>50</v>
      </c>
      <c r="J89" s="2272"/>
      <c r="K89" s="2049"/>
      <c r="L89" s="2049"/>
      <c r="M89" s="2309"/>
      <c r="N89" s="2310"/>
      <c r="S89"/>
      <c r="T89" s="16"/>
      <c r="U89" s="16"/>
      <c r="V89" s="16"/>
      <c r="W89" s="16"/>
      <c r="X89" s="16"/>
      <c r="Y89" s="16"/>
      <c r="Z89" s="16"/>
    </row>
    <row r="90" spans="1:26" s="1828" customFormat="1">
      <c r="A90" s="25" t="s">
        <v>4649</v>
      </c>
      <c r="B90" s="14">
        <v>46044</v>
      </c>
      <c r="C90" s="14">
        <v>46036</v>
      </c>
      <c r="D90" s="166" t="s">
        <v>6</v>
      </c>
      <c r="E90" s="9">
        <v>23455</v>
      </c>
      <c r="F90" s="9" t="s">
        <v>1115</v>
      </c>
      <c r="G90" s="9">
        <v>1869</v>
      </c>
      <c r="H90" s="9" t="s">
        <v>15</v>
      </c>
      <c r="I90" s="10">
        <v>20</v>
      </c>
      <c r="J90" s="2272"/>
      <c r="K90" s="2049"/>
      <c r="L90" s="2049"/>
      <c r="M90" s="2320"/>
      <c r="N90" s="2321"/>
      <c r="S90" s="1953"/>
      <c r="T90" s="16"/>
      <c r="U90" s="16"/>
      <c r="V90" s="16"/>
      <c r="W90" s="16"/>
      <c r="X90" s="16"/>
      <c r="Y90" s="16"/>
      <c r="Z90" s="16"/>
    </row>
    <row r="91" spans="1:26" s="6" customFormat="1">
      <c r="A91" s="25" t="s">
        <v>772</v>
      </c>
      <c r="B91" s="14">
        <v>46044</v>
      </c>
      <c r="C91" s="14">
        <v>46038</v>
      </c>
      <c r="D91" s="166" t="s">
        <v>6</v>
      </c>
      <c r="E91" s="9">
        <v>23456</v>
      </c>
      <c r="F91" s="9" t="s">
        <v>1115</v>
      </c>
      <c r="G91" s="9">
        <v>1468</v>
      </c>
      <c r="H91" s="9" t="s">
        <v>21</v>
      </c>
      <c r="I91" s="10">
        <v>20</v>
      </c>
      <c r="J91" s="2272"/>
      <c r="K91" s="2049"/>
      <c r="L91" s="2049"/>
      <c r="M91" s="2309"/>
      <c r="N91" s="2310"/>
      <c r="S91"/>
      <c r="T91" s="16"/>
      <c r="U91" s="16"/>
      <c r="V91" s="16"/>
      <c r="W91" s="16"/>
      <c r="X91" s="16"/>
      <c r="Y91" s="16"/>
      <c r="Z91" s="16"/>
    </row>
    <row r="92" spans="1:26" s="6" customFormat="1">
      <c r="A92" s="25" t="s">
        <v>810</v>
      </c>
      <c r="B92" s="14">
        <v>46045</v>
      </c>
      <c r="C92" s="14">
        <v>46045</v>
      </c>
      <c r="D92" s="166" t="s">
        <v>6</v>
      </c>
      <c r="E92" s="9">
        <v>23464</v>
      </c>
      <c r="F92" s="9" t="s">
        <v>7</v>
      </c>
      <c r="G92" s="9">
        <v>1255</v>
      </c>
      <c r="H92" s="9" t="s">
        <v>729</v>
      </c>
      <c r="I92" s="10">
        <v>1</v>
      </c>
      <c r="J92" s="2272"/>
      <c r="K92" s="2049"/>
      <c r="L92" s="2049"/>
      <c r="M92" s="2309"/>
      <c r="N92" s="2310"/>
      <c r="S92"/>
      <c r="T92" s="16"/>
      <c r="U92" s="16"/>
      <c r="V92" s="16"/>
      <c r="W92" s="16"/>
      <c r="X92" s="16"/>
      <c r="Y92" s="16"/>
      <c r="Z92" s="16"/>
    </row>
    <row r="93" spans="1:26" s="6" customFormat="1">
      <c r="A93" s="25" t="s">
        <v>4948</v>
      </c>
      <c r="B93" s="14">
        <v>46037</v>
      </c>
      <c r="C93" s="14">
        <v>46038</v>
      </c>
      <c r="D93" s="166" t="s">
        <v>6</v>
      </c>
      <c r="E93" s="9">
        <v>23470</v>
      </c>
      <c r="F93" s="9" t="s">
        <v>1115</v>
      </c>
      <c r="G93" s="9">
        <v>6281</v>
      </c>
      <c r="H93" s="9" t="s">
        <v>22</v>
      </c>
      <c r="I93" s="10">
        <v>50</v>
      </c>
      <c r="J93" s="2272"/>
      <c r="K93" s="2049"/>
      <c r="L93" s="2049"/>
      <c r="M93" s="2309"/>
      <c r="N93" s="2310"/>
      <c r="S93"/>
      <c r="T93" s="16"/>
      <c r="U93" s="16"/>
      <c r="V93" s="16"/>
      <c r="W93" s="16"/>
      <c r="X93" s="16"/>
      <c r="Y93" s="16"/>
      <c r="Z93" s="16"/>
    </row>
    <row r="94" spans="1:26" s="6" customFormat="1">
      <c r="A94" s="25" t="s">
        <v>3957</v>
      </c>
      <c r="B94" s="14">
        <v>46045</v>
      </c>
      <c r="C94" s="9"/>
      <c r="D94" s="166"/>
      <c r="E94" s="9">
        <v>23469</v>
      </c>
      <c r="F94" s="9" t="s">
        <v>7</v>
      </c>
      <c r="G94" s="9">
        <v>5886</v>
      </c>
      <c r="H94" s="9" t="s">
        <v>382</v>
      </c>
      <c r="I94" s="10">
        <v>5</v>
      </c>
      <c r="J94" s="2272"/>
      <c r="K94" s="2049"/>
      <c r="L94" s="2049"/>
      <c r="M94" s="2309"/>
      <c r="N94" s="2310"/>
      <c r="S94"/>
      <c r="T94" s="16"/>
      <c r="U94" s="16"/>
      <c r="V94" s="16"/>
      <c r="W94" s="16"/>
      <c r="X94" s="16"/>
      <c r="Y94" s="16"/>
      <c r="Z94" s="16"/>
    </row>
    <row r="95" spans="1:26" s="1828" customFormat="1">
      <c r="A95" s="25" t="s">
        <v>5104</v>
      </c>
      <c r="B95" s="14">
        <v>46049</v>
      </c>
      <c r="C95" s="14">
        <v>46050</v>
      </c>
      <c r="D95" s="166" t="s">
        <v>6</v>
      </c>
      <c r="E95" s="9">
        <v>23477</v>
      </c>
      <c r="F95" s="9" t="s">
        <v>1221</v>
      </c>
      <c r="G95" s="9">
        <v>4687</v>
      </c>
      <c r="H95" s="9" t="s">
        <v>83</v>
      </c>
      <c r="I95" s="10" t="s">
        <v>923</v>
      </c>
      <c r="J95" s="2272"/>
      <c r="K95" s="2049"/>
      <c r="L95" s="2049"/>
      <c r="M95" s="2320"/>
      <c r="N95" s="2321"/>
      <c r="S95" s="1953"/>
    </row>
    <row r="96" spans="1:26" s="1828" customFormat="1">
      <c r="A96" s="25"/>
      <c r="B96" s="14"/>
      <c r="C96" s="9"/>
      <c r="D96" s="166" t="s">
        <v>6</v>
      </c>
      <c r="E96" s="9"/>
      <c r="F96" s="9" t="s">
        <v>5105</v>
      </c>
      <c r="G96" s="9">
        <v>4688</v>
      </c>
      <c r="H96" s="9" t="s">
        <v>770</v>
      </c>
      <c r="I96" s="10" t="s">
        <v>984</v>
      </c>
      <c r="J96" s="2272"/>
      <c r="K96" s="2049"/>
      <c r="L96" s="2049"/>
      <c r="M96" s="2320"/>
      <c r="N96" s="2321"/>
      <c r="S96" s="1953"/>
    </row>
    <row r="97" spans="1:26" s="1828" customFormat="1">
      <c r="A97" s="25" t="s">
        <v>4805</v>
      </c>
      <c r="B97" s="14">
        <v>46045</v>
      </c>
      <c r="C97" s="14">
        <v>46045</v>
      </c>
      <c r="D97" s="166" t="s">
        <v>6</v>
      </c>
      <c r="E97" s="9">
        <v>23481</v>
      </c>
      <c r="F97" s="9" t="s">
        <v>1221</v>
      </c>
      <c r="G97" s="9">
        <v>2581</v>
      </c>
      <c r="H97" s="9" t="s">
        <v>21</v>
      </c>
      <c r="I97" s="10">
        <v>5</v>
      </c>
      <c r="J97" s="2272"/>
      <c r="K97" s="2049"/>
      <c r="L97" s="2049"/>
      <c r="M97" s="2320"/>
      <c r="N97" s="2321"/>
      <c r="S97" s="1953"/>
    </row>
    <row r="98" spans="1:26" s="1828" customFormat="1">
      <c r="A98" s="25" t="s">
        <v>2418</v>
      </c>
      <c r="B98" s="14">
        <v>46044</v>
      </c>
      <c r="C98" s="14">
        <v>46037</v>
      </c>
      <c r="D98" s="166" t="s">
        <v>6</v>
      </c>
      <c r="E98" s="9">
        <v>23443</v>
      </c>
      <c r="F98" s="9" t="s">
        <v>1115</v>
      </c>
      <c r="G98" s="9">
        <v>1397</v>
      </c>
      <c r="H98" s="9" t="s">
        <v>22</v>
      </c>
      <c r="I98" s="10">
        <v>50</v>
      </c>
      <c r="J98" s="2272"/>
      <c r="K98" s="2049"/>
      <c r="L98" s="2049"/>
      <c r="M98" s="2320"/>
      <c r="N98" s="2321"/>
      <c r="S98" s="1953"/>
      <c r="T98" s="16"/>
      <c r="U98" s="16"/>
      <c r="V98" s="16"/>
      <c r="W98" s="16"/>
      <c r="X98" s="16"/>
      <c r="Y98" s="16"/>
      <c r="Z98" s="16"/>
    </row>
    <row r="99" spans="1:26" s="6" customFormat="1">
      <c r="A99" s="25" t="s">
        <v>2490</v>
      </c>
      <c r="B99" s="14">
        <v>45687</v>
      </c>
      <c r="C99" s="14">
        <v>46052</v>
      </c>
      <c r="D99" s="166" t="s">
        <v>6</v>
      </c>
      <c r="E99" s="9">
        <v>23331</v>
      </c>
      <c r="F99" s="9" t="s">
        <v>1221</v>
      </c>
      <c r="G99" s="9">
        <v>5891</v>
      </c>
      <c r="H99" s="9" t="s">
        <v>17</v>
      </c>
      <c r="I99" s="10">
        <v>20</v>
      </c>
      <c r="J99" s="9"/>
      <c r="K99" s="9"/>
      <c r="L99" s="458"/>
      <c r="S99"/>
      <c r="T99" s="16"/>
      <c r="U99" s="16"/>
      <c r="V99" s="16"/>
      <c r="W99" s="16"/>
      <c r="X99" s="16"/>
      <c r="Y99" s="16"/>
      <c r="Z99" s="16"/>
    </row>
    <row r="100" spans="1:26" s="6" customFormat="1">
      <c r="A100" s="25"/>
      <c r="B100" s="9"/>
      <c r="C100" s="9"/>
      <c r="D100" s="166" t="s">
        <v>6</v>
      </c>
      <c r="E100" s="9"/>
      <c r="F100" s="9" t="s">
        <v>1221</v>
      </c>
      <c r="G100" s="9">
        <v>4436</v>
      </c>
      <c r="H100" s="9" t="s">
        <v>17</v>
      </c>
      <c r="I100" s="10">
        <v>20</v>
      </c>
      <c r="J100" s="9"/>
      <c r="K100" s="9"/>
      <c r="L100" s="458"/>
      <c r="S100"/>
      <c r="T100" s="16"/>
      <c r="U100" s="16"/>
      <c r="V100" s="16"/>
      <c r="W100" s="16"/>
      <c r="X100" s="16"/>
      <c r="Y100" s="16"/>
      <c r="Z100" s="16"/>
    </row>
    <row r="101" spans="1:26" s="1828" customFormat="1">
      <c r="A101" s="25" t="s">
        <v>3001</v>
      </c>
      <c r="B101" s="14">
        <v>45676</v>
      </c>
      <c r="C101" s="14">
        <v>46045</v>
      </c>
      <c r="D101" s="166" t="s">
        <v>6</v>
      </c>
      <c r="E101" s="9">
        <v>23189</v>
      </c>
      <c r="F101" s="9" t="s">
        <v>1115</v>
      </c>
      <c r="G101" s="9">
        <v>4666</v>
      </c>
      <c r="H101" s="9" t="s">
        <v>2545</v>
      </c>
      <c r="I101" s="10">
        <v>240</v>
      </c>
      <c r="J101" s="9"/>
      <c r="K101" s="9"/>
      <c r="L101" s="458"/>
      <c r="S101" s="1953"/>
    </row>
    <row r="102" spans="1:26" s="1828" customFormat="1">
      <c r="A102" s="25" t="s">
        <v>3001</v>
      </c>
      <c r="B102" s="14">
        <v>45676</v>
      </c>
      <c r="C102" s="14">
        <v>46045</v>
      </c>
      <c r="D102" s="166" t="s">
        <v>6</v>
      </c>
      <c r="E102" s="9">
        <v>23191</v>
      </c>
      <c r="F102" s="9" t="s">
        <v>297</v>
      </c>
      <c r="G102" s="9">
        <v>5277</v>
      </c>
      <c r="H102" s="9" t="s">
        <v>3338</v>
      </c>
      <c r="I102" s="10">
        <v>510</v>
      </c>
      <c r="J102" s="9"/>
      <c r="K102" s="9"/>
      <c r="L102" s="458"/>
      <c r="S102" s="1953"/>
    </row>
    <row r="103" spans="1:26" s="6" customFormat="1">
      <c r="A103" s="25" t="s">
        <v>3128</v>
      </c>
      <c r="B103" s="14">
        <v>45672</v>
      </c>
      <c r="C103" s="14">
        <v>46045</v>
      </c>
      <c r="D103" s="166" t="s">
        <v>6</v>
      </c>
      <c r="E103" s="9">
        <v>23333</v>
      </c>
      <c r="F103" s="9" t="s">
        <v>1221</v>
      </c>
      <c r="G103" s="9">
        <v>4746</v>
      </c>
      <c r="H103" s="9" t="s">
        <v>58</v>
      </c>
      <c r="I103" s="10">
        <v>15</v>
      </c>
      <c r="J103" s="9"/>
      <c r="K103" s="9"/>
      <c r="L103" s="458"/>
      <c r="S103"/>
      <c r="T103" s="16"/>
      <c r="U103" s="16"/>
      <c r="V103" s="16"/>
      <c r="W103" s="16"/>
      <c r="X103" s="16"/>
      <c r="Y103" s="16"/>
      <c r="Z103" s="16"/>
    </row>
    <row r="104" spans="1:26" s="1828" customFormat="1">
      <c r="A104" s="25" t="s">
        <v>1792</v>
      </c>
      <c r="B104" s="14">
        <v>46048</v>
      </c>
      <c r="C104" s="14">
        <v>46050</v>
      </c>
      <c r="D104" s="166" t="s">
        <v>6</v>
      </c>
      <c r="E104" s="9">
        <v>23483</v>
      </c>
      <c r="F104" s="9" t="s">
        <v>1115</v>
      </c>
      <c r="G104" s="9">
        <v>6043</v>
      </c>
      <c r="H104" s="9" t="s">
        <v>15</v>
      </c>
      <c r="I104" s="10">
        <v>20</v>
      </c>
      <c r="J104" s="9"/>
      <c r="K104" s="9"/>
      <c r="L104" s="458"/>
      <c r="S104" s="1953"/>
    </row>
    <row r="105" spans="1:26" s="1828" customFormat="1">
      <c r="A105" s="25" t="s">
        <v>4156</v>
      </c>
      <c r="B105" s="14">
        <v>46044</v>
      </c>
      <c r="C105" s="14">
        <v>46045</v>
      </c>
      <c r="D105" s="166" t="s">
        <v>6</v>
      </c>
      <c r="E105" s="9">
        <v>23487</v>
      </c>
      <c r="F105" s="9" t="s">
        <v>1115</v>
      </c>
      <c r="G105" s="9">
        <v>753</v>
      </c>
      <c r="H105" s="9" t="s">
        <v>47</v>
      </c>
      <c r="I105" s="10" t="s">
        <v>882</v>
      </c>
      <c r="J105" s="9"/>
      <c r="K105" s="9"/>
      <c r="L105" s="458"/>
      <c r="S105" s="1953"/>
    </row>
    <row r="106" spans="1:26" s="1828" customFormat="1">
      <c r="A106" s="25" t="s">
        <v>5108</v>
      </c>
      <c r="B106" s="14">
        <v>46049</v>
      </c>
      <c r="C106" s="14">
        <v>46045</v>
      </c>
      <c r="D106" s="166" t="s">
        <v>6</v>
      </c>
      <c r="E106" s="9">
        <v>23486</v>
      </c>
      <c r="F106" s="9" t="s">
        <v>1115</v>
      </c>
      <c r="G106" s="9">
        <v>1397</v>
      </c>
      <c r="H106" s="9" t="s">
        <v>22</v>
      </c>
      <c r="I106" s="10" t="s">
        <v>984</v>
      </c>
      <c r="J106" s="9"/>
      <c r="K106" s="9"/>
      <c r="L106" s="458"/>
      <c r="S106" s="1953"/>
    </row>
    <row r="107" spans="1:26" s="1828" customFormat="1">
      <c r="A107" s="25" t="s">
        <v>1850</v>
      </c>
      <c r="B107" s="14">
        <v>46049</v>
      </c>
      <c r="C107" s="14">
        <v>46050</v>
      </c>
      <c r="D107" s="166" t="s">
        <v>6</v>
      </c>
      <c r="E107" s="9">
        <v>23503</v>
      </c>
      <c r="F107" s="9" t="s">
        <v>2212</v>
      </c>
      <c r="G107" s="9">
        <v>4008</v>
      </c>
      <c r="H107" s="9" t="s">
        <v>1075</v>
      </c>
      <c r="I107" s="10">
        <v>21</v>
      </c>
      <c r="J107" s="9"/>
      <c r="K107" s="9"/>
      <c r="L107" s="458"/>
      <c r="S107" s="1953"/>
    </row>
    <row r="108" spans="1:26" s="1828" customFormat="1">
      <c r="A108" s="25" t="s">
        <v>4425</v>
      </c>
      <c r="B108" s="14">
        <v>46050</v>
      </c>
      <c r="C108" s="14">
        <v>46050</v>
      </c>
      <c r="D108" s="166" t="s">
        <v>6</v>
      </c>
      <c r="E108" s="9">
        <v>23506</v>
      </c>
      <c r="F108" s="9" t="s">
        <v>1115</v>
      </c>
      <c r="G108" s="9">
        <v>1226</v>
      </c>
      <c r="H108" s="9" t="s">
        <v>678</v>
      </c>
      <c r="I108" s="10">
        <v>6</v>
      </c>
      <c r="J108" s="9"/>
      <c r="K108" s="9"/>
      <c r="L108" s="458"/>
      <c r="S108" s="1953"/>
    </row>
    <row r="109" spans="1:26" s="1828" customFormat="1">
      <c r="A109" s="25" t="s">
        <v>130</v>
      </c>
      <c r="B109" s="14">
        <v>46051</v>
      </c>
      <c r="C109" s="14">
        <v>46050</v>
      </c>
      <c r="D109" s="166" t="s">
        <v>6</v>
      </c>
      <c r="E109" s="9">
        <v>23519</v>
      </c>
      <c r="F109" s="9" t="s">
        <v>2072</v>
      </c>
      <c r="G109" s="9">
        <v>4106</v>
      </c>
      <c r="H109" s="9" t="s">
        <v>52</v>
      </c>
      <c r="I109" s="10">
        <v>30</v>
      </c>
      <c r="J109" s="9"/>
      <c r="K109" s="9"/>
      <c r="L109" s="458"/>
      <c r="S109" s="1953"/>
    </row>
    <row r="110" spans="1:26" s="1828" customFormat="1">
      <c r="A110" s="25"/>
      <c r="B110" s="14"/>
      <c r="C110" s="14">
        <v>46050</v>
      </c>
      <c r="D110" s="166" t="s">
        <v>6</v>
      </c>
      <c r="E110" s="9"/>
      <c r="F110" s="9" t="s">
        <v>40</v>
      </c>
      <c r="G110" s="9">
        <v>4579</v>
      </c>
      <c r="H110" s="9" t="s">
        <v>38</v>
      </c>
      <c r="I110" s="10">
        <v>30</v>
      </c>
      <c r="J110" s="9"/>
      <c r="K110" s="9"/>
      <c r="L110" s="458"/>
      <c r="S110" s="1953"/>
    </row>
    <row r="111" spans="1:26" s="1828" customFormat="1">
      <c r="A111" s="25" t="s">
        <v>3108</v>
      </c>
      <c r="B111" s="14">
        <v>46048</v>
      </c>
      <c r="C111" s="14">
        <v>46050</v>
      </c>
      <c r="D111" s="166" t="s">
        <v>6</v>
      </c>
      <c r="E111" s="9">
        <v>23523</v>
      </c>
      <c r="F111" s="9" t="s">
        <v>1115</v>
      </c>
      <c r="G111" s="9">
        <v>4674</v>
      </c>
      <c r="H111" s="9" t="s">
        <v>29</v>
      </c>
      <c r="I111" s="10" t="s">
        <v>938</v>
      </c>
      <c r="J111" s="9"/>
      <c r="K111" s="9"/>
      <c r="L111" s="458"/>
      <c r="S111" s="1953"/>
    </row>
    <row r="112" spans="1:26" s="1828" customFormat="1">
      <c r="A112" s="25" t="s">
        <v>3108</v>
      </c>
      <c r="B112" s="14">
        <v>46045</v>
      </c>
      <c r="C112" s="14">
        <v>46050</v>
      </c>
      <c r="D112" s="166" t="s">
        <v>6</v>
      </c>
      <c r="E112" s="9">
        <v>23488</v>
      </c>
      <c r="F112" s="9" t="s">
        <v>1115</v>
      </c>
      <c r="G112" s="9">
        <v>4638</v>
      </c>
      <c r="H112" s="9" t="s">
        <v>30</v>
      </c>
      <c r="I112" s="10">
        <v>300</v>
      </c>
      <c r="J112" s="9"/>
      <c r="K112" s="9"/>
      <c r="L112" s="458"/>
      <c r="S112" s="1953"/>
    </row>
    <row r="113" spans="1:26" s="1828" customFormat="1">
      <c r="A113" s="25" t="s">
        <v>2428</v>
      </c>
      <c r="B113" s="14">
        <v>46052</v>
      </c>
      <c r="C113" s="14">
        <v>46050</v>
      </c>
      <c r="D113" s="166" t="s">
        <v>6</v>
      </c>
      <c r="E113" s="9">
        <v>23527</v>
      </c>
      <c r="F113" s="9" t="s">
        <v>2351</v>
      </c>
      <c r="G113" s="9">
        <v>4366</v>
      </c>
      <c r="H113" s="9" t="s">
        <v>17</v>
      </c>
      <c r="I113" s="10" t="s">
        <v>882</v>
      </c>
      <c r="J113" s="9"/>
      <c r="K113" s="9"/>
      <c r="L113" s="458"/>
      <c r="S113" s="1953"/>
    </row>
    <row r="114" spans="1:26" s="6" customFormat="1">
      <c r="A114" s="25" t="s">
        <v>3957</v>
      </c>
      <c r="B114" s="14">
        <v>46052</v>
      </c>
      <c r="C114" s="14">
        <v>46052</v>
      </c>
      <c r="D114" s="166" t="s">
        <v>6</v>
      </c>
      <c r="E114" s="9">
        <v>23534</v>
      </c>
      <c r="F114" s="9" t="s">
        <v>7</v>
      </c>
      <c r="G114" s="9">
        <v>5886</v>
      </c>
      <c r="H114" s="9" t="s">
        <v>382</v>
      </c>
      <c r="I114" s="10">
        <v>5</v>
      </c>
      <c r="J114" s="9"/>
      <c r="K114" s="9"/>
      <c r="L114" s="458"/>
      <c r="S114"/>
      <c r="T114" s="16"/>
      <c r="U114" s="16"/>
      <c r="V114" s="16"/>
      <c r="W114" s="16"/>
      <c r="X114" s="16"/>
      <c r="Y114" s="16"/>
      <c r="Z114" s="16"/>
    </row>
    <row r="115" spans="1:26" s="1828" customFormat="1">
      <c r="A115" s="25" t="s">
        <v>871</v>
      </c>
      <c r="B115" s="14">
        <v>46052</v>
      </c>
      <c r="C115" s="14">
        <v>46050</v>
      </c>
      <c r="D115" s="166" t="s">
        <v>6</v>
      </c>
      <c r="E115" s="9">
        <v>23535</v>
      </c>
      <c r="F115" s="9" t="s">
        <v>1115</v>
      </c>
      <c r="G115" s="9">
        <v>1387</v>
      </c>
      <c r="H115" s="9" t="s">
        <v>770</v>
      </c>
      <c r="I115" s="10">
        <v>12</v>
      </c>
      <c r="J115" s="9"/>
      <c r="K115" s="9"/>
      <c r="L115" s="458"/>
      <c r="S115" s="1953"/>
    </row>
    <row r="116" spans="1:26" s="1828" customFormat="1">
      <c r="A116" s="25" t="s">
        <v>2428</v>
      </c>
      <c r="B116" s="14">
        <v>46052</v>
      </c>
      <c r="C116" s="14">
        <v>46050</v>
      </c>
      <c r="D116" s="166" t="s">
        <v>6</v>
      </c>
      <c r="E116" s="9">
        <v>23552</v>
      </c>
      <c r="F116" s="9" t="s">
        <v>2351</v>
      </c>
      <c r="G116" s="9">
        <v>5699</v>
      </c>
      <c r="H116" s="9" t="s">
        <v>58</v>
      </c>
      <c r="I116" s="10" t="s">
        <v>1114</v>
      </c>
      <c r="J116" s="9"/>
      <c r="K116" s="9"/>
      <c r="L116" s="458"/>
      <c r="S116" s="1953"/>
    </row>
    <row r="117" spans="1:26" s="1828" customFormat="1">
      <c r="A117" s="25" t="s">
        <v>3295</v>
      </c>
      <c r="B117" s="14">
        <v>46049</v>
      </c>
      <c r="C117" s="14">
        <v>46050</v>
      </c>
      <c r="D117" s="166" t="s">
        <v>6</v>
      </c>
      <c r="E117" s="9">
        <v>23554</v>
      </c>
      <c r="F117" s="9" t="s">
        <v>153</v>
      </c>
      <c r="G117" s="9">
        <v>6232</v>
      </c>
      <c r="H117" s="9" t="s">
        <v>22</v>
      </c>
      <c r="I117" s="10">
        <v>6</v>
      </c>
      <c r="J117" s="9"/>
      <c r="K117" s="9"/>
      <c r="L117" s="458"/>
      <c r="S117" s="1953"/>
    </row>
    <row r="118" spans="1:26" s="6" customFormat="1">
      <c r="A118" s="25" t="s">
        <v>425</v>
      </c>
      <c r="B118" s="14">
        <v>46052</v>
      </c>
      <c r="C118" s="14">
        <v>46051</v>
      </c>
      <c r="D118" s="166" t="s">
        <v>6</v>
      </c>
      <c r="E118" s="9">
        <v>23561</v>
      </c>
      <c r="F118" s="9" t="s">
        <v>7</v>
      </c>
      <c r="G118" s="9">
        <v>1483</v>
      </c>
      <c r="H118" s="9" t="s">
        <v>5</v>
      </c>
      <c r="I118" s="10">
        <v>10</v>
      </c>
      <c r="J118" s="9"/>
      <c r="K118" s="9"/>
      <c r="L118" s="458"/>
      <c r="S118"/>
      <c r="T118" s="16"/>
      <c r="U118" s="16"/>
      <c r="V118" s="16"/>
      <c r="W118" s="16"/>
      <c r="X118" s="16"/>
      <c r="Y118" s="16"/>
      <c r="Z118" s="16"/>
    </row>
    <row r="119" spans="1:26" s="6" customFormat="1">
      <c r="A119" s="25" t="s">
        <v>1468</v>
      </c>
      <c r="B119" s="14">
        <v>46052</v>
      </c>
      <c r="C119" s="14">
        <v>46050</v>
      </c>
      <c r="D119" s="166" t="s">
        <v>6</v>
      </c>
      <c r="E119" s="9">
        <v>23563</v>
      </c>
      <c r="F119" s="9" t="s">
        <v>1115</v>
      </c>
      <c r="G119" s="9">
        <v>753</v>
      </c>
      <c r="H119" s="9" t="s">
        <v>47</v>
      </c>
      <c r="I119" s="10">
        <v>12</v>
      </c>
      <c r="J119" s="9"/>
      <c r="K119" s="9"/>
      <c r="L119" s="458"/>
      <c r="S119"/>
      <c r="T119" s="16"/>
      <c r="U119" s="16"/>
      <c r="V119" s="16"/>
      <c r="W119" s="16"/>
      <c r="X119" s="16"/>
      <c r="Y119" s="16"/>
      <c r="Z119" s="16"/>
    </row>
    <row r="120" spans="1:26" s="6" customFormat="1">
      <c r="A120" s="25" t="s">
        <v>2821</v>
      </c>
      <c r="B120" s="14">
        <v>46052</v>
      </c>
      <c r="C120" s="14">
        <v>46052</v>
      </c>
      <c r="D120" s="166" t="s">
        <v>6</v>
      </c>
      <c r="E120" s="9">
        <v>23565</v>
      </c>
      <c r="F120" s="9" t="s">
        <v>1115</v>
      </c>
      <c r="G120" s="9">
        <v>4554</v>
      </c>
      <c r="H120" s="9" t="s">
        <v>36</v>
      </c>
      <c r="I120" s="10">
        <v>10</v>
      </c>
      <c r="J120" s="9"/>
      <c r="K120" s="9"/>
      <c r="L120" s="458"/>
      <c r="S120"/>
      <c r="T120" s="16"/>
      <c r="U120" s="16"/>
      <c r="V120" s="16"/>
      <c r="W120" s="16"/>
      <c r="X120" s="16"/>
      <c r="Y120" s="16"/>
      <c r="Z120" s="16"/>
    </row>
    <row r="121" spans="1:26" s="1828" customFormat="1">
      <c r="A121" s="25" t="s">
        <v>2152</v>
      </c>
      <c r="B121" s="14">
        <v>46052</v>
      </c>
      <c r="C121" s="14">
        <v>46050</v>
      </c>
      <c r="D121" s="166" t="s">
        <v>6</v>
      </c>
      <c r="E121" s="9">
        <v>23566</v>
      </c>
      <c r="F121" s="9" t="s">
        <v>2212</v>
      </c>
      <c r="G121" s="9">
        <v>4592</v>
      </c>
      <c r="H121" s="9" t="s">
        <v>200</v>
      </c>
      <c r="I121" s="10">
        <v>6</v>
      </c>
      <c r="J121" s="9"/>
      <c r="K121" s="9"/>
      <c r="L121" s="458"/>
      <c r="S121" s="1953"/>
    </row>
    <row r="122" spans="1:26" s="6" customFormat="1">
      <c r="A122" s="25" t="s">
        <v>2488</v>
      </c>
      <c r="B122" s="14">
        <v>46052</v>
      </c>
      <c r="C122" s="14">
        <v>46052</v>
      </c>
      <c r="D122" s="166" t="s">
        <v>6</v>
      </c>
      <c r="E122" s="9">
        <v>23571</v>
      </c>
      <c r="F122" s="9" t="s">
        <v>5114</v>
      </c>
      <c r="G122" s="9">
        <v>6363</v>
      </c>
      <c r="H122" s="9" t="s">
        <v>19</v>
      </c>
      <c r="I122" s="10">
        <v>3</v>
      </c>
      <c r="J122" s="9"/>
      <c r="K122" s="9"/>
      <c r="L122" s="458"/>
      <c r="S122"/>
      <c r="T122" s="16"/>
      <c r="U122" s="16"/>
      <c r="V122" s="16"/>
      <c r="W122" s="16"/>
      <c r="X122" s="16"/>
      <c r="Y122" s="16"/>
      <c r="Z122" s="16"/>
    </row>
    <row r="123" spans="1:26" s="1828" customFormat="1">
      <c r="A123" s="25" t="s">
        <v>2310</v>
      </c>
      <c r="B123" s="14">
        <v>46052</v>
      </c>
      <c r="C123" s="14">
        <v>46050</v>
      </c>
      <c r="D123" s="166" t="s">
        <v>6</v>
      </c>
      <c r="E123" s="9">
        <v>23572</v>
      </c>
      <c r="F123" s="9" t="s">
        <v>2351</v>
      </c>
      <c r="G123" s="9">
        <v>4327</v>
      </c>
      <c r="H123" s="9" t="s">
        <v>30</v>
      </c>
      <c r="I123" s="10">
        <v>7</v>
      </c>
      <c r="J123" s="9"/>
      <c r="K123" s="9"/>
      <c r="L123" s="458"/>
      <c r="S123" s="1953"/>
    </row>
    <row r="124" spans="1:26" s="6" customFormat="1">
      <c r="A124" s="25" t="s">
        <v>779</v>
      </c>
      <c r="B124" s="14">
        <v>46052</v>
      </c>
      <c r="C124" s="14">
        <v>46052</v>
      </c>
      <c r="D124" s="166" t="s">
        <v>6</v>
      </c>
      <c r="E124" s="9">
        <v>23574</v>
      </c>
      <c r="F124" s="9" t="s">
        <v>1115</v>
      </c>
      <c r="G124" s="9">
        <v>753</v>
      </c>
      <c r="H124" s="9" t="s">
        <v>47</v>
      </c>
      <c r="I124" s="10">
        <v>40</v>
      </c>
      <c r="J124" s="9"/>
      <c r="K124" s="9"/>
      <c r="L124" s="458"/>
      <c r="S124"/>
      <c r="T124" s="16"/>
      <c r="U124" s="16"/>
      <c r="V124" s="16"/>
      <c r="W124" s="16"/>
      <c r="X124" s="16"/>
      <c r="Y124" s="16"/>
      <c r="Z124" s="16"/>
    </row>
    <row r="125" spans="1:26" s="6" customFormat="1">
      <c r="A125" s="25" t="s">
        <v>5115</v>
      </c>
      <c r="B125" s="14">
        <v>46057</v>
      </c>
      <c r="C125" s="14">
        <v>46052</v>
      </c>
      <c r="D125" s="166" t="s">
        <v>6</v>
      </c>
      <c r="E125" s="9">
        <v>23579</v>
      </c>
      <c r="F125" s="9" t="s">
        <v>1115</v>
      </c>
      <c r="G125" s="9">
        <v>6364</v>
      </c>
      <c r="H125" s="9" t="s">
        <v>47</v>
      </c>
      <c r="I125" s="10">
        <v>10</v>
      </c>
      <c r="J125" s="9"/>
      <c r="K125" s="9"/>
      <c r="L125" s="458"/>
      <c r="S125"/>
      <c r="T125" s="16"/>
      <c r="U125" s="16"/>
      <c r="V125" s="16"/>
      <c r="W125" s="16"/>
      <c r="X125" s="16"/>
      <c r="Y125" s="16"/>
      <c r="Z125" s="16"/>
    </row>
    <row r="126" spans="1:26" s="6" customFormat="1">
      <c r="A126" s="25" t="s">
        <v>2815</v>
      </c>
      <c r="B126" s="14">
        <v>46059</v>
      </c>
      <c r="C126" s="14">
        <v>46052</v>
      </c>
      <c r="D126" s="166" t="s">
        <v>6</v>
      </c>
      <c r="E126" s="9">
        <v>23580</v>
      </c>
      <c r="F126" s="9" t="s">
        <v>1115</v>
      </c>
      <c r="G126" s="9">
        <v>2515</v>
      </c>
      <c r="H126" s="9" t="s">
        <v>35</v>
      </c>
      <c r="I126" s="10">
        <v>10</v>
      </c>
      <c r="J126" s="9"/>
      <c r="K126" s="9"/>
      <c r="L126" s="458"/>
      <c r="S126"/>
      <c r="T126" s="16"/>
      <c r="U126" s="16"/>
      <c r="V126" s="16"/>
      <c r="W126" s="16"/>
      <c r="X126" s="16"/>
      <c r="Y126" s="16"/>
      <c r="Z126" s="16"/>
    </row>
    <row r="127" spans="1:26" s="6" customFormat="1">
      <c r="A127" s="25" t="s">
        <v>5059</v>
      </c>
      <c r="B127" s="14">
        <v>46052</v>
      </c>
      <c r="C127" s="9"/>
      <c r="D127" s="166"/>
      <c r="E127" s="9">
        <v>23586</v>
      </c>
      <c r="F127" s="2383" t="s">
        <v>1221</v>
      </c>
      <c r="G127" s="2380">
        <v>6215</v>
      </c>
      <c r="H127" s="2383" t="s">
        <v>31</v>
      </c>
      <c r="I127" s="708">
        <v>12</v>
      </c>
      <c r="J127" s="2380"/>
      <c r="K127" s="2380"/>
      <c r="L127" s="528"/>
      <c r="S127"/>
      <c r="T127" s="16"/>
      <c r="U127" s="16"/>
      <c r="V127" s="16"/>
      <c r="W127" s="16"/>
      <c r="X127" s="16"/>
      <c r="Y127" s="16"/>
      <c r="Z127" s="16"/>
    </row>
    <row r="128" spans="1:26" s="6" customFormat="1">
      <c r="A128" s="25" t="s">
        <v>4896</v>
      </c>
      <c r="B128" s="14">
        <v>46052</v>
      </c>
      <c r="C128" s="14">
        <v>46052</v>
      </c>
      <c r="D128" s="166" t="s">
        <v>6</v>
      </c>
      <c r="E128" s="9">
        <v>23591</v>
      </c>
      <c r="F128" s="9" t="s">
        <v>1221</v>
      </c>
      <c r="G128" s="9">
        <v>6373</v>
      </c>
      <c r="H128" s="9" t="s">
        <v>955</v>
      </c>
      <c r="I128" s="10">
        <v>2</v>
      </c>
      <c r="J128" s="9"/>
      <c r="K128" s="9"/>
      <c r="L128" s="458"/>
      <c r="S128"/>
      <c r="T128" s="16"/>
      <c r="U128" s="16"/>
      <c r="V128" s="16"/>
      <c r="W128" s="16"/>
      <c r="X128" s="16"/>
      <c r="Y128" s="16"/>
      <c r="Z128" s="16"/>
    </row>
    <row r="129" spans="1:26" s="6" customFormat="1">
      <c r="A129" s="25" t="s">
        <v>2147</v>
      </c>
      <c r="B129" s="14">
        <v>46058</v>
      </c>
      <c r="C129" s="14">
        <v>46052</v>
      </c>
      <c r="D129" s="166" t="s">
        <v>6</v>
      </c>
      <c r="E129" s="9">
        <v>23559</v>
      </c>
      <c r="F129" s="9" t="s">
        <v>7</v>
      </c>
      <c r="G129" s="9">
        <v>5032</v>
      </c>
      <c r="H129" s="9" t="s">
        <v>3211</v>
      </c>
      <c r="I129" s="10">
        <v>20</v>
      </c>
      <c r="J129" s="9"/>
      <c r="K129" s="9"/>
      <c r="L129" s="458"/>
      <c r="S129"/>
      <c r="T129" s="16"/>
      <c r="U129" s="16"/>
      <c r="V129" s="16"/>
      <c r="W129" s="16"/>
      <c r="X129" s="16"/>
      <c r="Y129" s="16"/>
      <c r="Z129" s="16"/>
    </row>
    <row r="130" spans="1:26" s="6" customFormat="1">
      <c r="A130" s="2381"/>
      <c r="B130" s="1769"/>
      <c r="C130" s="2380"/>
      <c r="D130" s="2382"/>
      <c r="E130" s="2380"/>
      <c r="F130" s="2380"/>
      <c r="G130" s="2380"/>
      <c r="H130" s="2380"/>
      <c r="I130" s="708"/>
      <c r="J130" s="2380"/>
      <c r="K130" s="2380"/>
      <c r="L130" s="528"/>
      <c r="S130"/>
      <c r="T130" s="16"/>
      <c r="U130" s="16"/>
      <c r="V130" s="16"/>
      <c r="W130" s="16"/>
      <c r="X130" s="16"/>
      <c r="Y130" s="16"/>
      <c r="Z130" s="16"/>
    </row>
    <row r="131" spans="1:26" s="6" customFormat="1">
      <c r="A131" s="2381"/>
      <c r="B131" s="1769"/>
      <c r="C131" s="2380"/>
      <c r="D131" s="2382"/>
      <c r="E131" s="2380"/>
      <c r="F131" s="2380"/>
      <c r="G131" s="2380"/>
      <c r="H131" s="2380"/>
      <c r="I131" s="708"/>
      <c r="J131" s="2380"/>
      <c r="K131" s="2380"/>
      <c r="L131" s="528"/>
      <c r="S131"/>
      <c r="T131" s="16"/>
      <c r="U131" s="16"/>
      <c r="V131" s="16"/>
      <c r="W131" s="16"/>
      <c r="X131" s="16"/>
      <c r="Y131" s="16"/>
      <c r="Z131" s="16"/>
    </row>
    <row r="132" spans="1:26" s="6" customFormat="1">
      <c r="A132" s="2381"/>
      <c r="B132" s="1769"/>
      <c r="C132" s="2380"/>
      <c r="D132" s="2382"/>
      <c r="E132" s="2380"/>
      <c r="F132" s="2380"/>
      <c r="G132" s="2380"/>
      <c r="H132" s="2380"/>
      <c r="I132" s="708"/>
      <c r="J132" s="2380"/>
      <c r="K132" s="2380"/>
      <c r="L132" s="528"/>
      <c r="S132"/>
      <c r="T132" s="16"/>
      <c r="U132" s="16"/>
      <c r="V132" s="16"/>
      <c r="W132" s="16"/>
      <c r="X132" s="16"/>
      <c r="Y132" s="16"/>
      <c r="Z132" s="16"/>
    </row>
    <row r="133" spans="1:26" s="6" customFormat="1">
      <c r="A133" s="2381"/>
      <c r="B133" s="1769"/>
      <c r="C133" s="2380"/>
      <c r="D133" s="2382"/>
      <c r="E133" s="2380"/>
      <c r="F133" s="2380"/>
      <c r="G133" s="2380"/>
      <c r="H133" s="2380"/>
      <c r="I133" s="708"/>
      <c r="J133" s="2380"/>
      <c r="K133" s="2380"/>
      <c r="L133" s="528"/>
      <c r="S133"/>
      <c r="T133" s="16"/>
      <c r="U133" s="16"/>
      <c r="V133" s="16"/>
      <c r="W133" s="16"/>
      <c r="X133" s="16"/>
      <c r="Y133" s="16"/>
      <c r="Z133" s="16"/>
    </row>
    <row r="134" spans="1:26" s="6" customFormat="1">
      <c r="A134" s="2381"/>
      <c r="B134" s="1769"/>
      <c r="C134" s="2380"/>
      <c r="D134" s="2382"/>
      <c r="E134" s="2380"/>
      <c r="F134" s="2380"/>
      <c r="G134" s="2380"/>
      <c r="H134" s="2380"/>
      <c r="I134" s="708"/>
      <c r="J134" s="2380"/>
      <c r="K134" s="2380"/>
      <c r="L134" s="528"/>
      <c r="S134"/>
      <c r="T134" s="16"/>
      <c r="U134" s="16"/>
      <c r="V134" s="16"/>
      <c r="W134" s="16"/>
      <c r="X134" s="16"/>
      <c r="Y134" s="16"/>
      <c r="Z134" s="16"/>
    </row>
    <row r="135" spans="1:26" s="6" customFormat="1">
      <c r="A135" s="2381"/>
      <c r="B135" s="1769"/>
      <c r="C135" s="2380"/>
      <c r="D135" s="2382"/>
      <c r="E135" s="2380"/>
      <c r="F135" s="2380"/>
      <c r="G135" s="2380"/>
      <c r="H135" s="2380"/>
      <c r="I135" s="708"/>
      <c r="J135" s="2380"/>
      <c r="K135" s="2380"/>
      <c r="L135" s="528"/>
      <c r="S135"/>
      <c r="T135" s="16"/>
      <c r="U135" s="16"/>
      <c r="V135" s="16"/>
      <c r="W135" s="16"/>
      <c r="X135" s="16"/>
      <c r="Y135" s="16"/>
      <c r="Z135" s="16"/>
    </row>
    <row r="136" spans="1:26" s="6" customFormat="1">
      <c r="A136" s="2381"/>
      <c r="B136" s="1769"/>
      <c r="C136" s="2380"/>
      <c r="D136" s="2382"/>
      <c r="E136" s="2380"/>
      <c r="F136" s="2380"/>
      <c r="G136" s="2380"/>
      <c r="H136" s="2380"/>
      <c r="I136" s="708"/>
      <c r="J136" s="2380"/>
      <c r="K136" s="2380"/>
      <c r="L136" s="528"/>
      <c r="S136"/>
      <c r="T136" s="16"/>
      <c r="U136" s="16"/>
      <c r="V136" s="16"/>
      <c r="W136" s="16"/>
      <c r="X136" s="16"/>
      <c r="Y136" s="16"/>
      <c r="Z136" s="16"/>
    </row>
    <row r="137" spans="1:26" s="6" customFormat="1">
      <c r="A137" s="2381"/>
      <c r="B137" s="1769"/>
      <c r="C137" s="2380"/>
      <c r="D137" s="2382"/>
      <c r="E137" s="2380"/>
      <c r="F137" s="2380"/>
      <c r="G137" s="2380"/>
      <c r="H137" s="2380"/>
      <c r="I137" s="708"/>
      <c r="J137" s="2380"/>
      <c r="K137" s="2380"/>
      <c r="L137" s="528"/>
      <c r="S137"/>
      <c r="T137" s="16"/>
      <c r="U137" s="16"/>
      <c r="V137" s="16"/>
      <c r="W137" s="16"/>
      <c r="X137" s="16"/>
      <c r="Y137" s="16"/>
      <c r="Z137" s="16"/>
    </row>
    <row r="138" spans="1:26" s="6" customFormat="1">
      <c r="A138" s="2378"/>
      <c r="B138" s="1769"/>
      <c r="C138" s="2377"/>
      <c r="D138" s="2379"/>
      <c r="E138" s="2377"/>
      <c r="F138" s="2377"/>
      <c r="G138" s="2377"/>
      <c r="H138" s="2377"/>
      <c r="I138" s="708"/>
      <c r="J138" s="2377"/>
      <c r="K138" s="2377"/>
      <c r="L138" s="528"/>
      <c r="S138"/>
      <c r="T138" s="16"/>
      <c r="U138" s="16"/>
      <c r="V138" s="16"/>
      <c r="W138" s="16"/>
      <c r="X138" s="16"/>
      <c r="Y138" s="16"/>
      <c r="Z138" s="16"/>
    </row>
    <row r="139" spans="1:26" s="6" customFormat="1">
      <c r="A139" s="234"/>
      <c r="B139" s="1885"/>
      <c r="C139" s="24"/>
      <c r="D139" s="2059"/>
      <c r="E139" s="24"/>
      <c r="F139" s="24"/>
      <c r="G139" s="24"/>
      <c r="H139" s="24"/>
      <c r="I139" s="1048"/>
      <c r="J139" s="2324"/>
      <c r="K139" s="2044"/>
      <c r="L139" s="2044"/>
      <c r="M139" s="2309"/>
      <c r="N139" s="2310"/>
      <c r="S139"/>
      <c r="T139" s="16"/>
      <c r="U139" s="16"/>
      <c r="V139" s="16"/>
      <c r="W139" s="16"/>
      <c r="X139" s="16"/>
      <c r="Y139" s="16"/>
      <c r="Z139" s="16"/>
    </row>
    <row r="140" spans="1:26" s="6" customFormat="1">
      <c r="A140" s="234"/>
      <c r="B140" s="1885"/>
      <c r="C140" s="24"/>
      <c r="D140" s="2059"/>
      <c r="E140" s="24"/>
      <c r="F140" s="24"/>
      <c r="G140" s="24"/>
      <c r="H140" s="24"/>
      <c r="I140" s="1048"/>
      <c r="J140" s="2324"/>
      <c r="K140" s="2044"/>
      <c r="L140" s="2044"/>
      <c r="M140" s="2309"/>
      <c r="N140" s="2310"/>
      <c r="S140"/>
      <c r="T140" s="16"/>
      <c r="U140" s="16"/>
      <c r="V140" s="16"/>
      <c r="W140" s="16"/>
      <c r="X140" s="16"/>
      <c r="Y140" s="16"/>
      <c r="Z140" s="16"/>
    </row>
    <row r="141" spans="1:26" s="6" customFormat="1">
      <c r="A141" s="2117"/>
      <c r="B141" s="2118"/>
      <c r="C141" s="2119"/>
      <c r="D141" s="2120"/>
      <c r="E141" s="2119"/>
      <c r="F141" s="2119"/>
      <c r="G141" s="2119"/>
      <c r="H141" s="2119"/>
      <c r="I141" s="2121"/>
      <c r="J141" s="2329"/>
      <c r="K141" s="2330"/>
      <c r="L141" s="2331"/>
      <c r="M141" s="2309"/>
      <c r="N141" s="2310"/>
      <c r="S141"/>
      <c r="T141" s="16"/>
      <c r="U141" s="16"/>
      <c r="V141" s="16"/>
      <c r="W141" s="16"/>
      <c r="X141" s="16"/>
      <c r="Y141" s="16"/>
      <c r="Z141" s="16"/>
    </row>
    <row r="142" spans="1:26" s="6" customFormat="1">
      <c r="A142" s="1533"/>
      <c r="B142" s="1717"/>
      <c r="C142" s="1718"/>
      <c r="D142" s="2063"/>
      <c r="E142" s="1719"/>
      <c r="F142" s="1534"/>
      <c r="G142" s="1720"/>
      <c r="H142" s="1721"/>
      <c r="I142" s="1719"/>
      <c r="J142" s="1721"/>
      <c r="K142" s="1721"/>
      <c r="L142" s="1803" t="e">
        <f>SUM(#REF!)</f>
        <v>#REF!</v>
      </c>
      <c r="S142"/>
      <c r="T142" s="16"/>
      <c r="U142" s="16"/>
      <c r="V142" s="16"/>
      <c r="W142" s="16"/>
      <c r="X142" s="16"/>
      <c r="Y142" s="16"/>
      <c r="Z142" s="16"/>
    </row>
    <row r="143" spans="1:26" s="6" customFormat="1">
      <c r="A143" s="37"/>
      <c r="B143"/>
      <c r="C143"/>
      <c r="D143" s="169"/>
      <c r="E143"/>
      <c r="F143"/>
      <c r="G143"/>
      <c r="H143"/>
      <c r="I143" s="484"/>
      <c r="J143"/>
      <c r="K143"/>
      <c r="L143" s="587"/>
      <c r="S143"/>
      <c r="T143" s="16"/>
      <c r="U143" s="16"/>
      <c r="V143" s="16"/>
      <c r="W143" s="16"/>
      <c r="X143" s="16"/>
      <c r="Y143" s="16"/>
      <c r="Z143" s="16"/>
    </row>
    <row r="144" spans="1:26" s="6" customFormat="1">
      <c r="A144" s="2543" t="s">
        <v>3666</v>
      </c>
      <c r="B144" s="2544"/>
      <c r="C144" s="2544"/>
      <c r="D144" s="2544"/>
      <c r="E144" s="2544"/>
      <c r="F144" s="2544"/>
      <c r="G144" s="2544"/>
      <c r="H144" s="2544"/>
      <c r="I144" s="2544"/>
      <c r="J144" s="2544"/>
      <c r="K144" s="2544"/>
      <c r="L144" s="2545"/>
      <c r="S144"/>
      <c r="T144" s="16"/>
      <c r="U144" s="16"/>
      <c r="V144" s="16"/>
      <c r="W144" s="16"/>
      <c r="X144" s="16"/>
      <c r="Y144" s="16"/>
      <c r="Z144" s="16"/>
    </row>
    <row r="145" spans="1:26" s="6" customFormat="1">
      <c r="A145" s="596" t="s">
        <v>5094</v>
      </c>
      <c r="B145" s="1769">
        <v>45704</v>
      </c>
      <c r="C145" s="2326"/>
      <c r="D145" s="2328"/>
      <c r="E145" s="2326">
        <v>23190</v>
      </c>
      <c r="F145" s="2326" t="s">
        <v>1115</v>
      </c>
      <c r="G145" s="2326">
        <v>4666</v>
      </c>
      <c r="H145" s="2326" t="s">
        <v>2545</v>
      </c>
      <c r="I145" s="708">
        <v>240</v>
      </c>
      <c r="J145" s="2326"/>
      <c r="K145" s="2326"/>
      <c r="L145" s="528"/>
      <c r="S145"/>
      <c r="T145" s="16"/>
      <c r="U145" s="16"/>
      <c r="V145" s="16"/>
      <c r="W145" s="16"/>
      <c r="X145" s="16"/>
      <c r="Y145" s="16"/>
      <c r="Z145" s="16"/>
    </row>
    <row r="146" spans="1:26" s="6" customFormat="1">
      <c r="A146" s="596" t="s">
        <v>3001</v>
      </c>
      <c r="B146" s="1769">
        <v>45704</v>
      </c>
      <c r="C146" s="2326"/>
      <c r="D146" s="2328"/>
      <c r="E146" s="2326">
        <v>23192</v>
      </c>
      <c r="F146" s="2326" t="s">
        <v>297</v>
      </c>
      <c r="G146" s="2326">
        <v>5277</v>
      </c>
      <c r="H146" s="2326" t="s">
        <v>3338</v>
      </c>
      <c r="I146" s="708">
        <v>510</v>
      </c>
      <c r="J146" s="2326"/>
      <c r="K146" s="2326"/>
      <c r="L146" s="528"/>
      <c r="S146"/>
      <c r="T146" s="16"/>
      <c r="U146" s="16"/>
      <c r="V146" s="16"/>
      <c r="W146" s="16"/>
      <c r="X146" s="16"/>
      <c r="Y146" s="16"/>
      <c r="Z146" s="16"/>
    </row>
    <row r="147" spans="1:26" s="6" customFormat="1">
      <c r="A147" s="2327" t="s">
        <v>3001</v>
      </c>
      <c r="B147" s="1769">
        <v>45728</v>
      </c>
      <c r="C147" s="2326"/>
      <c r="D147" s="2328"/>
      <c r="E147" s="2326">
        <v>23193</v>
      </c>
      <c r="F147" s="2326" t="s">
        <v>297</v>
      </c>
      <c r="G147" s="2326">
        <v>5277</v>
      </c>
      <c r="H147" s="2326" t="s">
        <v>3338</v>
      </c>
      <c r="I147" s="708">
        <v>510</v>
      </c>
      <c r="J147" s="2326"/>
      <c r="K147" s="2326"/>
      <c r="L147" s="528"/>
      <c r="S147"/>
      <c r="T147" s="16"/>
      <c r="U147" s="16"/>
      <c r="V147" s="16"/>
      <c r="W147" s="16"/>
      <c r="X147" s="16"/>
      <c r="Y147" s="16"/>
      <c r="Z147" s="16"/>
    </row>
    <row r="148" spans="1:26" s="6" customFormat="1">
      <c r="A148" s="2327" t="s">
        <v>3001</v>
      </c>
      <c r="B148" s="1769">
        <v>45757</v>
      </c>
      <c r="C148" s="2326"/>
      <c r="D148" s="2328"/>
      <c r="E148" s="2326">
        <v>23194</v>
      </c>
      <c r="F148" s="2326" t="s">
        <v>297</v>
      </c>
      <c r="G148" s="2326">
        <v>5277</v>
      </c>
      <c r="H148" s="2326" t="s">
        <v>3338</v>
      </c>
      <c r="I148" s="708">
        <v>510</v>
      </c>
      <c r="J148" s="2326"/>
      <c r="K148" s="2326"/>
      <c r="L148" s="528"/>
      <c r="S148"/>
      <c r="T148" s="16"/>
      <c r="U148" s="16"/>
      <c r="V148" s="16"/>
      <c r="W148" s="16"/>
      <c r="X148" s="16"/>
      <c r="Y148" s="16"/>
      <c r="Z148" s="16"/>
    </row>
    <row r="149" spans="1:26" s="6" customFormat="1">
      <c r="A149" s="2327" t="s">
        <v>3001</v>
      </c>
      <c r="B149" s="1769">
        <v>45783</v>
      </c>
      <c r="C149" s="2326"/>
      <c r="D149" s="2328"/>
      <c r="E149" s="2326">
        <v>23195</v>
      </c>
      <c r="F149" s="2326" t="s">
        <v>297</v>
      </c>
      <c r="G149" s="2326">
        <v>5277</v>
      </c>
      <c r="H149" s="2326" t="s">
        <v>3338</v>
      </c>
      <c r="I149" s="708">
        <v>510</v>
      </c>
      <c r="J149" s="2326"/>
      <c r="K149" s="2326"/>
      <c r="L149" s="528"/>
      <c r="S149"/>
      <c r="T149" s="16"/>
      <c r="U149" s="16"/>
      <c r="V149" s="16"/>
      <c r="W149" s="16"/>
      <c r="X149" s="16"/>
      <c r="Y149" s="16"/>
      <c r="Z149" s="16"/>
    </row>
    <row r="150" spans="1:26" s="6" customFormat="1">
      <c r="A150" s="596" t="s">
        <v>1532</v>
      </c>
      <c r="B150" s="1769">
        <v>46066</v>
      </c>
      <c r="C150" s="2332"/>
      <c r="D150" s="2333"/>
      <c r="E150" s="2332">
        <v>23427</v>
      </c>
      <c r="F150" s="2332" t="s">
        <v>1115</v>
      </c>
      <c r="G150" s="2332">
        <v>1126</v>
      </c>
      <c r="H150" s="2332" t="s">
        <v>57</v>
      </c>
      <c r="I150" s="708">
        <v>12</v>
      </c>
      <c r="J150" s="2332"/>
      <c r="K150" s="2332"/>
      <c r="L150" s="528"/>
      <c r="S150"/>
      <c r="T150" s="16"/>
      <c r="U150" s="16"/>
      <c r="V150" s="16"/>
      <c r="W150" s="16"/>
      <c r="X150" s="16"/>
      <c r="Y150" s="16"/>
      <c r="Z150" s="16"/>
    </row>
    <row r="151" spans="1:26" s="6" customFormat="1">
      <c r="A151" s="596"/>
      <c r="B151" s="2332"/>
      <c r="C151" s="2332"/>
      <c r="D151" s="2333"/>
      <c r="E151" s="2332"/>
      <c r="F151" s="2332" t="s">
        <v>1115</v>
      </c>
      <c r="G151" s="2332">
        <v>753</v>
      </c>
      <c r="H151" s="2332" t="s">
        <v>47</v>
      </c>
      <c r="I151" s="708">
        <v>12</v>
      </c>
      <c r="J151" s="2332"/>
      <c r="K151" s="2332"/>
      <c r="L151" s="528"/>
      <c r="S151"/>
      <c r="T151" s="16"/>
      <c r="U151" s="16"/>
      <c r="V151" s="16"/>
      <c r="W151" s="16"/>
      <c r="X151" s="16"/>
      <c r="Y151" s="16"/>
      <c r="Z151" s="16"/>
    </row>
    <row r="152" spans="1:26" s="6" customFormat="1">
      <c r="A152" s="596" t="s">
        <v>2374</v>
      </c>
      <c r="B152" s="1769">
        <v>46066</v>
      </c>
      <c r="C152" s="2332"/>
      <c r="D152" s="2333"/>
      <c r="E152" s="2332">
        <v>23429</v>
      </c>
      <c r="F152" s="2332" t="s">
        <v>1221</v>
      </c>
      <c r="G152" s="2332">
        <v>4491</v>
      </c>
      <c r="H152" s="2332" t="s">
        <v>2456</v>
      </c>
      <c r="I152" s="708">
        <v>900</v>
      </c>
      <c r="J152" s="2332"/>
      <c r="K152" s="2332"/>
      <c r="L152" s="528"/>
      <c r="S152"/>
      <c r="T152" s="16"/>
      <c r="U152" s="16"/>
      <c r="V152" s="16"/>
      <c r="W152" s="16"/>
      <c r="X152" s="16"/>
      <c r="Y152" s="16"/>
      <c r="Z152" s="16"/>
    </row>
    <row r="153" spans="1:26" s="6" customFormat="1">
      <c r="A153" s="596" t="s">
        <v>3128</v>
      </c>
      <c r="B153" s="1769">
        <v>46070</v>
      </c>
      <c r="C153" s="2332"/>
      <c r="D153" s="2333"/>
      <c r="E153" s="2332">
        <v>23454</v>
      </c>
      <c r="F153" s="2334" t="s">
        <v>1221</v>
      </c>
      <c r="G153" s="2332">
        <v>5198</v>
      </c>
      <c r="H153" s="2334" t="s">
        <v>955</v>
      </c>
      <c r="I153" s="708">
        <v>50</v>
      </c>
      <c r="J153" s="2332"/>
      <c r="K153" s="2332"/>
      <c r="L153" s="528"/>
      <c r="S153"/>
      <c r="T153" s="16"/>
      <c r="U153" s="16"/>
      <c r="V153" s="16"/>
      <c r="W153" s="16"/>
      <c r="X153" s="16"/>
      <c r="Y153" s="16"/>
      <c r="Z153" s="16"/>
    </row>
    <row r="154" spans="1:26" s="6" customFormat="1">
      <c r="A154" s="596" t="s">
        <v>2374</v>
      </c>
      <c r="B154" s="1769">
        <v>46066</v>
      </c>
      <c r="C154" s="2373"/>
      <c r="D154" s="2375"/>
      <c r="E154" s="2373">
        <v>23512</v>
      </c>
      <c r="F154" s="2373" t="s">
        <v>1221</v>
      </c>
      <c r="G154" s="2373">
        <v>4375</v>
      </c>
      <c r="H154" s="2373" t="s">
        <v>31</v>
      </c>
      <c r="I154" s="708">
        <v>100</v>
      </c>
      <c r="J154" s="2373"/>
      <c r="K154" s="2373"/>
      <c r="L154" s="528"/>
      <c r="S154"/>
      <c r="T154" s="16"/>
      <c r="U154" s="16"/>
      <c r="V154" s="16"/>
      <c r="W154" s="16"/>
      <c r="X154" s="16"/>
      <c r="Y154" s="16"/>
      <c r="Z154" s="16"/>
    </row>
    <row r="155" spans="1:26" s="6" customFormat="1">
      <c r="A155" s="596" t="s">
        <v>4756</v>
      </c>
      <c r="B155" s="1769">
        <v>46073</v>
      </c>
      <c r="C155" s="2373"/>
      <c r="D155" s="2375"/>
      <c r="E155" s="2373">
        <v>23593</v>
      </c>
      <c r="F155" s="2384" t="s">
        <v>7</v>
      </c>
      <c r="G155" s="2373">
        <v>6009</v>
      </c>
      <c r="H155" s="2384" t="s">
        <v>31</v>
      </c>
      <c r="I155" s="708" t="s">
        <v>4983</v>
      </c>
      <c r="J155" s="2373"/>
      <c r="K155" s="2373"/>
      <c r="L155" s="528"/>
      <c r="S155"/>
      <c r="T155" s="16"/>
      <c r="U155" s="16"/>
      <c r="V155" s="16"/>
      <c r="W155" s="16"/>
      <c r="X155" s="16"/>
      <c r="Y155" s="16"/>
      <c r="Z155" s="16"/>
    </row>
    <row r="156" spans="1:26" s="6" customFormat="1">
      <c r="A156" s="2374"/>
      <c r="B156" s="2373"/>
      <c r="C156" s="2373"/>
      <c r="D156" s="2375"/>
      <c r="E156" s="2373"/>
      <c r="F156" s="2384" t="s">
        <v>1115</v>
      </c>
      <c r="G156" s="2373">
        <v>5767</v>
      </c>
      <c r="H156" s="2384" t="s">
        <v>119</v>
      </c>
      <c r="I156" s="708" t="s">
        <v>4983</v>
      </c>
      <c r="J156" s="2373"/>
      <c r="K156" s="2373"/>
      <c r="L156" s="528"/>
      <c r="S156"/>
      <c r="T156" s="16"/>
      <c r="U156" s="16"/>
      <c r="V156" s="16"/>
      <c r="W156" s="16"/>
      <c r="X156" s="16"/>
      <c r="Y156" s="16"/>
      <c r="Z156" s="16"/>
    </row>
    <row r="157" spans="1:26" s="6" customFormat="1">
      <c r="A157" s="2385"/>
      <c r="B157" s="2384"/>
      <c r="C157" s="2384"/>
      <c r="D157" s="2386"/>
      <c r="E157" s="2384"/>
      <c r="F157" s="2384"/>
      <c r="G157" s="2384"/>
      <c r="H157" s="2384"/>
      <c r="I157" s="708"/>
      <c r="J157" s="2384"/>
      <c r="K157" s="2384"/>
      <c r="L157" s="528"/>
      <c r="S157"/>
      <c r="T157" s="16"/>
      <c r="U157" s="16"/>
      <c r="V157" s="16"/>
      <c r="W157" s="16"/>
      <c r="X157" s="16"/>
      <c r="Y157" s="16"/>
      <c r="Z157" s="16"/>
    </row>
    <row r="158" spans="1:26" s="6" customFormat="1">
      <c r="A158" s="2385"/>
      <c r="B158" s="2384"/>
      <c r="C158" s="2384"/>
      <c r="D158" s="2386"/>
      <c r="E158" s="2384"/>
      <c r="F158" s="2384"/>
      <c r="G158" s="2384"/>
      <c r="H158" s="2384"/>
      <c r="I158" s="708"/>
      <c r="J158" s="2384"/>
      <c r="K158" s="2384"/>
      <c r="L158" s="528"/>
      <c r="S158"/>
      <c r="T158" s="16"/>
      <c r="U158" s="16"/>
      <c r="V158" s="16"/>
      <c r="W158" s="16"/>
      <c r="X158" s="16"/>
      <c r="Y158" s="16"/>
      <c r="Z158" s="16"/>
    </row>
    <row r="159" spans="1:26" s="6" customFormat="1">
      <c r="A159" s="2385"/>
      <c r="B159" s="2384"/>
      <c r="C159" s="2384"/>
      <c r="D159" s="2386"/>
      <c r="E159" s="2384"/>
      <c r="F159" s="2384"/>
      <c r="G159" s="2384"/>
      <c r="H159" s="2384"/>
      <c r="I159" s="708"/>
      <c r="J159" s="2384"/>
      <c r="K159" s="2384"/>
      <c r="L159" s="528"/>
      <c r="S159"/>
      <c r="T159" s="16"/>
      <c r="U159" s="16"/>
      <c r="V159" s="16"/>
      <c r="W159" s="16"/>
      <c r="X159" s="16"/>
      <c r="Y159" s="16"/>
      <c r="Z159" s="16"/>
    </row>
    <row r="160" spans="1:26" s="6" customFormat="1">
      <c r="A160" s="2374"/>
      <c r="B160" s="2373"/>
      <c r="C160" s="2373"/>
      <c r="D160" s="2375"/>
      <c r="E160" s="2373"/>
      <c r="F160" s="2373"/>
      <c r="G160" s="2373"/>
      <c r="H160" s="2373"/>
      <c r="I160" s="708"/>
      <c r="J160" s="2373"/>
      <c r="K160" s="2373"/>
      <c r="L160" s="528"/>
      <c r="S160"/>
      <c r="T160" s="16"/>
      <c r="U160" s="16"/>
      <c r="V160" s="16"/>
      <c r="W160" s="16"/>
      <c r="X160" s="16"/>
      <c r="Y160" s="16"/>
      <c r="Z160" s="16"/>
    </row>
    <row r="161" spans="12:12">
      <c r="L161" s="544"/>
    </row>
  </sheetData>
  <mergeCells count="7">
    <mergeCell ref="A144:L144"/>
    <mergeCell ref="A2:L2"/>
    <mergeCell ref="A5:L5"/>
    <mergeCell ref="A24:L24"/>
    <mergeCell ref="A25:L25"/>
    <mergeCell ref="A42:L42"/>
    <mergeCell ref="A43:L43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Z152"/>
  <sheetViews>
    <sheetView tabSelected="1" topLeftCell="A44" workbookViewId="0">
      <selection activeCell="T58" sqref="T58"/>
    </sheetView>
  </sheetViews>
  <sheetFormatPr defaultRowHeight="15.7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9.85546875" style="169" customWidth="1"/>
    <col min="5" max="5" width="8.5703125" bestFit="1" customWidth="1"/>
    <col min="6" max="6" width="16.85546875" customWidth="1"/>
    <col min="7" max="7" width="8.28515625" bestFit="1" customWidth="1"/>
    <col min="8" max="8" width="9.7109375" bestFit="1" customWidth="1"/>
    <col min="9" max="9" width="10.140625" style="484" bestFit="1" customWidth="1"/>
    <col min="10" max="10" width="21.7109375" bestFit="1" customWidth="1"/>
    <col min="11" max="11" width="23.85546875" customWidth="1"/>
    <col min="12" max="12" width="21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1.7109375" style="16" customWidth="1"/>
    <col min="21" max="21" width="11.5703125" style="16" bestFit="1" customWidth="1"/>
    <col min="22" max="22" width="23" style="16" customWidth="1"/>
    <col min="23" max="25" width="9.140625" style="16"/>
    <col min="26" max="26" width="9.140625" style="15"/>
  </cols>
  <sheetData>
    <row r="1" spans="1:25" ht="16.5" customHeight="1">
      <c r="A1" s="1448" t="s">
        <v>5075</v>
      </c>
      <c r="B1" s="30" t="s">
        <v>106</v>
      </c>
      <c r="C1" s="30" t="s">
        <v>105</v>
      </c>
      <c r="D1" s="2056" t="s">
        <v>6</v>
      </c>
      <c r="E1" s="26" t="s">
        <v>748</v>
      </c>
      <c r="F1" s="27" t="s">
        <v>0</v>
      </c>
      <c r="G1" s="26" t="s">
        <v>34</v>
      </c>
      <c r="H1" s="17" t="s">
        <v>1</v>
      </c>
      <c r="I1" s="483" t="s">
        <v>28</v>
      </c>
      <c r="J1" s="17" t="s">
        <v>732</v>
      </c>
      <c r="K1" s="18" t="s">
        <v>747</v>
      </c>
      <c r="L1" s="545" t="s">
        <v>314</v>
      </c>
    </row>
    <row r="2" spans="1:25" s="15" customFormat="1" ht="15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41" customFormat="1">
      <c r="A3" s="234"/>
      <c r="B3" s="1885"/>
      <c r="C3" s="1885"/>
      <c r="D3" s="2059"/>
      <c r="E3" s="24"/>
      <c r="F3" s="24"/>
      <c r="G3" s="24"/>
      <c r="H3" s="24"/>
      <c r="I3" s="1048"/>
      <c r="J3" s="2078"/>
      <c r="K3" s="24"/>
      <c r="L3" s="461"/>
      <c r="M3" s="249"/>
      <c r="N3" s="249"/>
      <c r="O3" s="249"/>
      <c r="P3" s="249"/>
      <c r="Q3" s="249"/>
      <c r="R3" s="249"/>
      <c r="T3" s="1836"/>
      <c r="U3" s="249"/>
      <c r="V3" s="249"/>
      <c r="W3" s="249"/>
      <c r="X3" s="249"/>
      <c r="Y3" s="249"/>
    </row>
    <row r="4" spans="1:25" s="41" customFormat="1">
      <c r="A4" s="234"/>
      <c r="B4" s="1885"/>
      <c r="C4" s="24"/>
      <c r="D4" s="2059"/>
      <c r="E4" s="24"/>
      <c r="F4" s="24"/>
      <c r="G4" s="24"/>
      <c r="H4" s="24"/>
      <c r="I4" s="1048"/>
      <c r="J4" s="2078"/>
      <c r="K4" s="24"/>
      <c r="L4" s="461"/>
      <c r="M4" s="249"/>
      <c r="N4" s="249"/>
      <c r="O4" s="249"/>
      <c r="P4" s="249"/>
      <c r="Q4" s="249"/>
      <c r="R4" s="249"/>
      <c r="T4" s="1836"/>
      <c r="U4" s="249"/>
      <c r="V4" s="249"/>
      <c r="W4" s="249"/>
      <c r="X4" s="249"/>
      <c r="Y4" s="249"/>
    </row>
    <row r="5" spans="1:25" s="15" customFormat="1" ht="18.75">
      <c r="A5" s="2564" t="s">
        <v>3486</v>
      </c>
      <c r="B5" s="2565"/>
      <c r="C5" s="2565"/>
      <c r="D5" s="2565"/>
      <c r="E5" s="2565"/>
      <c r="F5" s="2565"/>
      <c r="G5" s="2565"/>
      <c r="H5" s="2565"/>
      <c r="I5" s="2565"/>
      <c r="J5" s="2565"/>
      <c r="K5" s="2565"/>
      <c r="L5" s="2566"/>
      <c r="M5" s="1605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</row>
    <row r="6" spans="1:25" s="41" customFormat="1">
      <c r="A6" s="25" t="s">
        <v>4665</v>
      </c>
      <c r="B6" s="14">
        <v>46052</v>
      </c>
      <c r="C6" s="14">
        <v>46066</v>
      </c>
      <c r="D6" s="166" t="s">
        <v>6</v>
      </c>
      <c r="E6" s="9">
        <v>23402</v>
      </c>
      <c r="F6" s="9" t="s">
        <v>262</v>
      </c>
      <c r="G6" s="9">
        <v>6321</v>
      </c>
      <c r="H6" s="9" t="s">
        <v>5098</v>
      </c>
      <c r="I6" s="10">
        <v>50</v>
      </c>
      <c r="J6" s="9" t="s">
        <v>4665</v>
      </c>
      <c r="K6" s="9" t="s">
        <v>5099</v>
      </c>
      <c r="L6" s="458" t="s">
        <v>5103</v>
      </c>
      <c r="M6" s="249"/>
      <c r="N6" s="249"/>
      <c r="O6" s="249"/>
      <c r="P6" s="249"/>
      <c r="Q6" s="249"/>
      <c r="R6" s="249"/>
      <c r="T6" s="1836"/>
      <c r="U6" s="249"/>
      <c r="V6" s="249"/>
      <c r="W6" s="249"/>
      <c r="X6" s="249"/>
      <c r="Y6" s="249"/>
    </row>
    <row r="7" spans="1:25" s="41" customFormat="1">
      <c r="A7" s="25" t="s">
        <v>5042</v>
      </c>
      <c r="B7" s="14">
        <v>46072</v>
      </c>
      <c r="C7" s="14">
        <v>46069</v>
      </c>
      <c r="D7" s="166" t="s">
        <v>6</v>
      </c>
      <c r="E7" s="9">
        <v>23536</v>
      </c>
      <c r="F7" s="9" t="s">
        <v>254</v>
      </c>
      <c r="G7" s="9">
        <v>6347</v>
      </c>
      <c r="H7" s="9" t="s">
        <v>161</v>
      </c>
      <c r="I7" s="10">
        <v>17</v>
      </c>
      <c r="J7" s="9" t="s">
        <v>1973</v>
      </c>
      <c r="K7" s="9" t="s">
        <v>5099</v>
      </c>
      <c r="L7" s="458"/>
      <c r="M7" s="249"/>
      <c r="N7" s="249"/>
      <c r="O7" s="249"/>
      <c r="P7" s="249"/>
      <c r="Q7" s="249"/>
      <c r="R7" s="249"/>
      <c r="T7" s="1836"/>
      <c r="U7" s="249"/>
      <c r="V7" s="249"/>
      <c r="W7" s="249"/>
      <c r="X7" s="249"/>
      <c r="Y7" s="249"/>
    </row>
    <row r="8" spans="1:25" s="41" customFormat="1">
      <c r="A8" s="25" t="s">
        <v>1303</v>
      </c>
      <c r="B8" s="14">
        <v>46058</v>
      </c>
      <c r="C8" s="14">
        <v>46058</v>
      </c>
      <c r="D8" s="166" t="s">
        <v>6</v>
      </c>
      <c r="E8" s="9">
        <v>23570</v>
      </c>
      <c r="F8" s="9" t="s">
        <v>1221</v>
      </c>
      <c r="G8" s="9">
        <v>5208</v>
      </c>
      <c r="H8" s="9" t="s">
        <v>521</v>
      </c>
      <c r="I8" s="10">
        <v>10</v>
      </c>
      <c r="J8" s="9"/>
      <c r="K8" s="9"/>
      <c r="L8" s="458"/>
      <c r="M8" s="249"/>
      <c r="N8" s="249"/>
      <c r="O8" s="249"/>
      <c r="P8" s="249"/>
      <c r="Q8" s="249"/>
      <c r="R8" s="249"/>
      <c r="T8" s="1836"/>
      <c r="U8" s="249"/>
      <c r="V8" s="249"/>
      <c r="W8" s="249"/>
      <c r="X8" s="249"/>
      <c r="Y8" s="249"/>
    </row>
    <row r="9" spans="1:25" s="41" customFormat="1">
      <c r="A9" s="25" t="s">
        <v>4641</v>
      </c>
      <c r="B9" s="14">
        <v>46073</v>
      </c>
      <c r="C9" s="14">
        <v>46079</v>
      </c>
      <c r="D9" s="166" t="s">
        <v>6</v>
      </c>
      <c r="E9" s="9">
        <v>23583</v>
      </c>
      <c r="F9" s="9" t="s">
        <v>1115</v>
      </c>
      <c r="G9" s="9">
        <v>23583</v>
      </c>
      <c r="H9" s="9" t="s">
        <v>62</v>
      </c>
      <c r="I9" s="10">
        <v>20</v>
      </c>
      <c r="J9" s="9" t="s">
        <v>3464</v>
      </c>
      <c r="K9" s="9"/>
      <c r="L9" s="458"/>
      <c r="M9" s="249"/>
      <c r="N9" s="249"/>
      <c r="O9" s="249"/>
      <c r="P9" s="249"/>
      <c r="Q9" s="249"/>
      <c r="R9" s="249"/>
      <c r="T9" s="1836"/>
      <c r="U9" s="249"/>
      <c r="V9" s="249"/>
      <c r="W9" s="249"/>
      <c r="X9" s="249"/>
      <c r="Y9" s="249"/>
    </row>
    <row r="10" spans="1:25" s="41" customFormat="1">
      <c r="A10" s="25"/>
      <c r="B10" s="14"/>
      <c r="C10" s="14"/>
      <c r="D10" s="166" t="s">
        <v>6</v>
      </c>
      <c r="E10" s="9"/>
      <c r="F10" s="9"/>
      <c r="G10" s="9"/>
      <c r="H10" s="9" t="s">
        <v>2224</v>
      </c>
      <c r="I10" s="10" t="s">
        <v>840</v>
      </c>
      <c r="J10" s="9" t="s">
        <v>3464</v>
      </c>
      <c r="K10" s="9"/>
      <c r="L10" s="458"/>
      <c r="M10" s="249"/>
      <c r="N10" s="249"/>
      <c r="O10" s="249"/>
      <c r="P10" s="249"/>
      <c r="Q10" s="249"/>
      <c r="R10" s="249"/>
      <c r="T10" s="1836"/>
      <c r="U10" s="249"/>
      <c r="V10" s="249"/>
      <c r="W10" s="249"/>
      <c r="X10" s="249"/>
      <c r="Y10" s="249"/>
    </row>
    <row r="11" spans="1:25" s="41" customFormat="1">
      <c r="A11" s="25"/>
      <c r="B11" s="14"/>
      <c r="C11" s="14"/>
      <c r="D11" s="166" t="s">
        <v>6</v>
      </c>
      <c r="E11" s="9"/>
      <c r="F11" s="9"/>
      <c r="G11" s="9"/>
      <c r="H11" s="9" t="s">
        <v>2224</v>
      </c>
      <c r="I11" s="10" t="s">
        <v>840</v>
      </c>
      <c r="J11" s="9" t="s">
        <v>3464</v>
      </c>
      <c r="K11" s="9"/>
      <c r="L11" s="458"/>
      <c r="M11" s="249"/>
      <c r="N11" s="249"/>
      <c r="O11" s="249"/>
      <c r="P11" s="249"/>
      <c r="Q11" s="249"/>
      <c r="R11" s="249"/>
      <c r="T11" s="1836"/>
      <c r="U11" s="249"/>
      <c r="V11" s="249"/>
      <c r="W11" s="249"/>
      <c r="X11" s="249"/>
      <c r="Y11" s="249"/>
    </row>
    <row r="12" spans="1:25" s="41" customFormat="1">
      <c r="A12" s="25" t="s">
        <v>4665</v>
      </c>
      <c r="B12" s="14">
        <v>46071</v>
      </c>
      <c r="C12" s="14">
        <v>46066</v>
      </c>
      <c r="D12" s="166" t="s">
        <v>6</v>
      </c>
      <c r="E12" s="9">
        <v>23611</v>
      </c>
      <c r="F12" s="9" t="s">
        <v>262</v>
      </c>
      <c r="G12" s="9">
        <v>5900</v>
      </c>
      <c r="H12" s="9" t="s">
        <v>4666</v>
      </c>
      <c r="I12" s="10" t="s">
        <v>1748</v>
      </c>
      <c r="J12" s="9"/>
      <c r="K12" s="9"/>
      <c r="L12" s="458"/>
      <c r="M12" s="249"/>
      <c r="N12" s="249"/>
      <c r="O12" s="249"/>
      <c r="P12" s="249"/>
      <c r="Q12" s="249"/>
      <c r="R12" s="249"/>
      <c r="T12" s="1836"/>
      <c r="U12" s="249"/>
      <c r="V12" s="249"/>
      <c r="W12" s="249"/>
      <c r="X12" s="249"/>
      <c r="Y12" s="249"/>
    </row>
    <row r="13" spans="1:25" s="41" customFormat="1">
      <c r="A13" s="25" t="s">
        <v>5120</v>
      </c>
      <c r="B13" s="14">
        <v>46066</v>
      </c>
      <c r="C13" s="14">
        <v>46065</v>
      </c>
      <c r="D13" s="166" t="s">
        <v>6</v>
      </c>
      <c r="E13" s="9">
        <v>23612</v>
      </c>
      <c r="F13" s="9" t="s">
        <v>262</v>
      </c>
      <c r="G13" s="9">
        <v>6376</v>
      </c>
      <c r="H13" s="9" t="s">
        <v>5121</v>
      </c>
      <c r="I13" s="10">
        <v>7</v>
      </c>
      <c r="J13" s="24" t="s">
        <v>3464</v>
      </c>
      <c r="K13" s="24" t="s">
        <v>5099</v>
      </c>
      <c r="L13" s="461"/>
      <c r="M13" s="249"/>
      <c r="N13" s="249"/>
      <c r="O13" s="249"/>
      <c r="P13" s="249"/>
      <c r="Q13" s="249"/>
      <c r="R13" s="249"/>
      <c r="T13" s="1836"/>
      <c r="U13" s="249"/>
      <c r="V13" s="249"/>
      <c r="W13" s="249"/>
      <c r="X13" s="249"/>
      <c r="Y13" s="249"/>
    </row>
    <row r="14" spans="1:25" s="41" customFormat="1">
      <c r="A14" s="234"/>
      <c r="B14" s="1885"/>
      <c r="C14" s="1885"/>
      <c r="D14" s="2059"/>
      <c r="E14" s="24">
        <v>23822</v>
      </c>
      <c r="F14" s="24" t="s">
        <v>262</v>
      </c>
      <c r="G14" s="24">
        <v>6420</v>
      </c>
      <c r="H14" s="24" t="s">
        <v>5134</v>
      </c>
      <c r="I14" s="1048">
        <v>43</v>
      </c>
      <c r="J14" s="24" t="s">
        <v>5135</v>
      </c>
      <c r="K14" s="24"/>
      <c r="L14" s="461"/>
      <c r="M14" s="249"/>
      <c r="N14" s="249"/>
      <c r="O14" s="249"/>
      <c r="P14" s="249"/>
      <c r="Q14" s="249"/>
      <c r="R14" s="249"/>
      <c r="T14" s="1836"/>
      <c r="U14" s="249"/>
      <c r="V14" s="249"/>
      <c r="W14" s="249"/>
      <c r="X14" s="249"/>
      <c r="Y14" s="249"/>
    </row>
    <row r="15" spans="1:25" s="41" customFormat="1">
      <c r="A15" s="25" t="s">
        <v>4894</v>
      </c>
      <c r="B15" s="14">
        <v>46066</v>
      </c>
      <c r="C15" s="14">
        <v>46069</v>
      </c>
      <c r="D15" s="166" t="s">
        <v>6</v>
      </c>
      <c r="E15" s="9">
        <v>23627</v>
      </c>
      <c r="F15" s="9" t="s">
        <v>1115</v>
      </c>
      <c r="G15" s="9">
        <v>5885</v>
      </c>
      <c r="H15" s="9" t="s">
        <v>4364</v>
      </c>
      <c r="I15" s="10">
        <v>5</v>
      </c>
      <c r="J15" s="9"/>
      <c r="K15" s="9"/>
      <c r="L15" s="458"/>
      <c r="M15" s="249"/>
      <c r="N15" s="249"/>
      <c r="O15" s="249"/>
      <c r="P15" s="249"/>
      <c r="Q15" s="249"/>
      <c r="R15" s="249"/>
      <c r="T15" s="1836"/>
      <c r="U15" s="249"/>
      <c r="V15" s="249"/>
      <c r="W15" s="249"/>
      <c r="X15" s="249"/>
      <c r="Y15" s="249"/>
    </row>
    <row r="16" spans="1:25" s="41" customFormat="1">
      <c r="A16" s="25" t="s">
        <v>4673</v>
      </c>
      <c r="B16" s="14">
        <v>46080</v>
      </c>
      <c r="C16" s="14"/>
      <c r="D16" s="166" t="s">
        <v>6</v>
      </c>
      <c r="E16" s="9">
        <v>23726</v>
      </c>
      <c r="F16" s="9" t="s">
        <v>1115</v>
      </c>
      <c r="G16" s="9">
        <v>5713</v>
      </c>
      <c r="H16" s="9" t="s">
        <v>75</v>
      </c>
      <c r="I16" s="10">
        <v>1</v>
      </c>
      <c r="J16" s="9"/>
      <c r="K16" s="9"/>
      <c r="L16" s="458"/>
      <c r="M16" s="249"/>
      <c r="N16" s="249"/>
      <c r="O16" s="249"/>
      <c r="P16" s="249"/>
      <c r="Q16" s="249"/>
      <c r="R16" s="249"/>
      <c r="T16" s="1836"/>
      <c r="U16" s="249"/>
      <c r="V16" s="249"/>
      <c r="W16" s="249"/>
      <c r="X16" s="249"/>
      <c r="Y16" s="249"/>
    </row>
    <row r="17" spans="1:26" s="41" customFormat="1">
      <c r="A17" s="25" t="s">
        <v>5132</v>
      </c>
      <c r="B17" s="14">
        <v>46087</v>
      </c>
      <c r="C17" s="14">
        <v>46080</v>
      </c>
      <c r="D17" s="166" t="s">
        <v>6</v>
      </c>
      <c r="E17" s="9">
        <v>23794</v>
      </c>
      <c r="F17" s="9" t="s">
        <v>1221</v>
      </c>
      <c r="G17" s="9">
        <v>4491</v>
      </c>
      <c r="H17" s="9" t="s">
        <v>2456</v>
      </c>
      <c r="I17" s="10">
        <v>21</v>
      </c>
      <c r="J17" s="9"/>
      <c r="K17" s="9"/>
      <c r="L17" s="458"/>
      <c r="M17" s="249"/>
      <c r="N17" s="249"/>
      <c r="O17" s="249"/>
      <c r="P17" s="249"/>
      <c r="Q17" s="249"/>
      <c r="R17" s="249"/>
      <c r="T17" s="1836"/>
      <c r="U17" s="249"/>
      <c r="V17" s="249"/>
      <c r="W17" s="249"/>
      <c r="X17" s="249"/>
      <c r="Y17" s="249"/>
    </row>
    <row r="18" spans="1:26" s="41" customFormat="1">
      <c r="A18" s="25" t="s">
        <v>2374</v>
      </c>
      <c r="B18" s="14">
        <v>46087</v>
      </c>
      <c r="C18" s="14"/>
      <c r="D18" s="166" t="s">
        <v>6</v>
      </c>
      <c r="E18" s="9">
        <v>23795</v>
      </c>
      <c r="F18" s="9" t="s">
        <v>1221</v>
      </c>
      <c r="G18" s="9">
        <v>4491</v>
      </c>
      <c r="H18" s="9" t="s">
        <v>2456</v>
      </c>
      <c r="I18" s="10">
        <v>24</v>
      </c>
      <c r="J18" s="9"/>
      <c r="K18" s="9"/>
      <c r="L18" s="458"/>
      <c r="M18" s="249"/>
      <c r="N18" s="249"/>
      <c r="O18" s="249"/>
      <c r="P18" s="249"/>
      <c r="Q18" s="249"/>
      <c r="R18" s="249"/>
      <c r="T18" s="1836"/>
      <c r="U18" s="249"/>
      <c r="V18" s="249"/>
      <c r="W18" s="249"/>
      <c r="X18" s="249"/>
      <c r="Y18" s="249"/>
    </row>
    <row r="19" spans="1:26" s="41" customFormat="1">
      <c r="A19" s="234"/>
      <c r="B19" s="1885"/>
      <c r="C19" s="1885"/>
      <c r="D19" s="2059"/>
      <c r="E19" s="24"/>
      <c r="F19" s="24"/>
      <c r="G19" s="24"/>
      <c r="H19" s="24"/>
      <c r="I19" s="1048"/>
      <c r="J19" s="24"/>
      <c r="K19" s="24"/>
      <c r="L19" s="461"/>
      <c r="M19" s="249"/>
      <c r="N19" s="249"/>
      <c r="O19" s="249"/>
      <c r="P19" s="249"/>
      <c r="Q19" s="249"/>
      <c r="R19" s="249"/>
      <c r="T19" s="1836"/>
      <c r="U19" s="249"/>
      <c r="V19" s="249"/>
      <c r="W19" s="249"/>
      <c r="X19" s="249"/>
      <c r="Y19" s="249"/>
    </row>
    <row r="20" spans="1:26" s="41" customFormat="1">
      <c r="A20" s="234"/>
      <c r="B20" s="1885"/>
      <c r="C20" s="1885"/>
      <c r="D20" s="2059"/>
      <c r="E20" s="24"/>
      <c r="F20" s="24"/>
      <c r="G20" s="24"/>
      <c r="H20" s="24"/>
      <c r="I20" s="1048"/>
      <c r="J20" s="24"/>
      <c r="K20" s="24"/>
      <c r="L20" s="461"/>
      <c r="M20" s="249"/>
      <c r="N20" s="249"/>
      <c r="O20" s="249"/>
      <c r="P20" s="249"/>
      <c r="Q20" s="249"/>
      <c r="R20" s="249"/>
      <c r="T20" s="1836"/>
      <c r="U20" s="249"/>
      <c r="V20" s="249"/>
      <c r="W20" s="249"/>
      <c r="X20" s="249"/>
      <c r="Y20" s="249"/>
    </row>
    <row r="21" spans="1:26" s="41" customFormat="1">
      <c r="A21" s="234"/>
      <c r="B21" s="1885"/>
      <c r="C21" s="24"/>
      <c r="D21" s="2059"/>
      <c r="E21" s="24"/>
      <c r="F21" s="24"/>
      <c r="G21" s="24"/>
      <c r="H21" s="24"/>
      <c r="I21" s="1048"/>
      <c r="J21" s="24"/>
      <c r="K21" s="24"/>
      <c r="L21" s="461"/>
      <c r="M21" s="249"/>
      <c r="N21" s="249"/>
      <c r="O21" s="249"/>
      <c r="P21" s="249"/>
      <c r="Q21" s="249"/>
      <c r="R21" s="249"/>
      <c r="T21" s="1836"/>
      <c r="U21" s="249"/>
      <c r="V21" s="249"/>
      <c r="W21" s="249"/>
      <c r="X21" s="249"/>
      <c r="Y21" s="249"/>
    </row>
    <row r="22" spans="1:26" s="41" customFormat="1" ht="15">
      <c r="A22" s="2539" t="e">
        <f>SUM(#REF!)</f>
        <v>#REF!</v>
      </c>
      <c r="B22" s="2539"/>
      <c r="C22" s="2539"/>
      <c r="D22" s="2539"/>
      <c r="E22" s="2539"/>
      <c r="F22" s="2539"/>
      <c r="G22" s="2539"/>
      <c r="H22" s="2539"/>
      <c r="I22" s="2539"/>
      <c r="J22" s="2539"/>
      <c r="K22" s="2539"/>
      <c r="L22" s="2539"/>
      <c r="M22" s="249"/>
      <c r="N22" s="249"/>
      <c r="O22" s="249"/>
      <c r="P22" s="249"/>
      <c r="Q22" s="249"/>
      <c r="R22" s="249"/>
      <c r="T22" s="1836"/>
      <c r="U22" s="249"/>
      <c r="V22" s="249"/>
      <c r="W22" s="249"/>
      <c r="X22" s="249"/>
      <c r="Y22" s="249"/>
    </row>
    <row r="23" spans="1:26" s="41" customFormat="1" ht="18.75">
      <c r="A23" s="2564" t="s">
        <v>1225</v>
      </c>
      <c r="B23" s="2567"/>
      <c r="C23" s="2567"/>
      <c r="D23" s="2567"/>
      <c r="E23" s="2567"/>
      <c r="F23" s="2567"/>
      <c r="G23" s="2567"/>
      <c r="H23" s="2567"/>
      <c r="I23" s="2567"/>
      <c r="J23" s="2567"/>
      <c r="K23" s="2567"/>
      <c r="L23" s="2568"/>
      <c r="M23" s="249"/>
      <c r="N23" s="249"/>
      <c r="O23" s="249"/>
      <c r="P23" s="249"/>
      <c r="Q23" s="249"/>
      <c r="R23" s="249"/>
      <c r="T23" s="1836"/>
      <c r="U23" s="249"/>
      <c r="V23" s="249"/>
      <c r="W23" s="249"/>
      <c r="X23" s="249"/>
      <c r="Y23" s="249"/>
    </row>
    <row r="24" spans="1:26" s="6" customFormat="1">
      <c r="A24" s="25" t="s">
        <v>518</v>
      </c>
      <c r="B24" s="14">
        <v>46066</v>
      </c>
      <c r="C24" s="14">
        <v>46058</v>
      </c>
      <c r="D24" s="166" t="s">
        <v>6</v>
      </c>
      <c r="E24" s="9">
        <v>23626</v>
      </c>
      <c r="F24" s="9" t="s">
        <v>1115</v>
      </c>
      <c r="G24" s="9">
        <v>1140</v>
      </c>
      <c r="H24" s="9">
        <v>20</v>
      </c>
      <c r="I24" s="10"/>
      <c r="J24" s="9"/>
      <c r="K24" s="9"/>
      <c r="L24" s="458"/>
      <c r="S24"/>
      <c r="T24" s="16"/>
      <c r="U24" s="16"/>
      <c r="V24" s="16"/>
      <c r="W24" s="16"/>
      <c r="X24" s="16"/>
      <c r="Y24" s="16"/>
      <c r="Z24" s="16"/>
    </row>
    <row r="25" spans="1:26" s="6" customFormat="1">
      <c r="A25" s="25" t="s">
        <v>4952</v>
      </c>
      <c r="B25" s="14">
        <v>46066</v>
      </c>
      <c r="C25" s="14">
        <v>46066</v>
      </c>
      <c r="D25" s="166" t="s">
        <v>6</v>
      </c>
      <c r="E25" s="9">
        <v>23653</v>
      </c>
      <c r="F25" s="9" t="s">
        <v>2351</v>
      </c>
      <c r="G25" s="9">
        <v>5968</v>
      </c>
      <c r="H25" s="9" t="s">
        <v>622</v>
      </c>
      <c r="I25" s="10">
        <v>16</v>
      </c>
      <c r="J25" s="9"/>
      <c r="K25" s="9"/>
      <c r="L25" s="458"/>
      <c r="S25"/>
      <c r="T25" s="16"/>
      <c r="U25" s="16"/>
      <c r="V25" s="16"/>
      <c r="W25" s="16"/>
      <c r="X25" s="16"/>
      <c r="Y25" s="16"/>
      <c r="Z25" s="16"/>
    </row>
    <row r="26" spans="1:26" s="6" customFormat="1">
      <c r="A26" s="25" t="s">
        <v>2549</v>
      </c>
      <c r="B26" s="14">
        <v>46071</v>
      </c>
      <c r="C26" s="14">
        <v>46069</v>
      </c>
      <c r="D26" s="166" t="s">
        <v>6</v>
      </c>
      <c r="E26" s="9">
        <v>23666</v>
      </c>
      <c r="F26" s="9" t="s">
        <v>1221</v>
      </c>
      <c r="G26" s="9">
        <v>3835</v>
      </c>
      <c r="H26" s="9" t="s">
        <v>55</v>
      </c>
      <c r="I26" s="10">
        <v>15</v>
      </c>
      <c r="J26" s="9"/>
      <c r="K26" s="9"/>
      <c r="L26" s="458"/>
      <c r="S26"/>
      <c r="T26" s="16"/>
      <c r="U26" s="16"/>
      <c r="V26" s="16"/>
      <c r="W26" s="16"/>
      <c r="X26" s="16"/>
      <c r="Y26" s="16"/>
      <c r="Z26" s="16"/>
    </row>
    <row r="27" spans="1:26" s="6" customFormat="1">
      <c r="A27" s="25" t="s">
        <v>2549</v>
      </c>
      <c r="B27" s="14">
        <v>46072</v>
      </c>
      <c r="C27" s="14">
        <v>46069</v>
      </c>
      <c r="D27" s="166" t="s">
        <v>6</v>
      </c>
      <c r="E27" s="9">
        <v>23676</v>
      </c>
      <c r="F27" s="9" t="s">
        <v>1221</v>
      </c>
      <c r="G27" s="9">
        <v>3835</v>
      </c>
      <c r="H27" s="9" t="s">
        <v>55</v>
      </c>
      <c r="I27" s="10">
        <v>10</v>
      </c>
      <c r="J27" s="9"/>
      <c r="K27" s="9"/>
      <c r="L27" s="458"/>
      <c r="S27"/>
      <c r="T27" s="16"/>
      <c r="U27" s="16"/>
      <c r="V27" s="16"/>
      <c r="W27" s="16"/>
      <c r="X27" s="16"/>
      <c r="Y27" s="16"/>
      <c r="Z27" s="16"/>
    </row>
    <row r="28" spans="1:26" s="6" customFormat="1">
      <c r="A28" s="25" t="s">
        <v>2873</v>
      </c>
      <c r="B28" s="14">
        <v>46073</v>
      </c>
      <c r="C28" s="14">
        <v>46079</v>
      </c>
      <c r="D28" s="166" t="s">
        <v>6</v>
      </c>
      <c r="E28" s="9">
        <v>23722</v>
      </c>
      <c r="F28" s="9" t="s">
        <v>1115</v>
      </c>
      <c r="G28" s="9">
        <v>913</v>
      </c>
      <c r="H28" s="9" t="s">
        <v>1014</v>
      </c>
      <c r="I28" s="10">
        <v>20</v>
      </c>
      <c r="J28" s="9"/>
      <c r="K28" s="9"/>
      <c r="L28" s="458"/>
      <c r="S28"/>
      <c r="T28" s="16"/>
      <c r="U28" s="16"/>
      <c r="V28" s="16"/>
      <c r="W28" s="16"/>
      <c r="X28" s="16"/>
      <c r="Y28" s="16"/>
      <c r="Z28" s="16"/>
    </row>
    <row r="29" spans="1:26" s="6" customFormat="1">
      <c r="A29" s="25" t="s">
        <v>156</v>
      </c>
      <c r="B29" s="14">
        <v>46080</v>
      </c>
      <c r="C29" s="14">
        <v>46076</v>
      </c>
      <c r="D29" s="166" t="s">
        <v>6</v>
      </c>
      <c r="E29" s="9">
        <v>23739</v>
      </c>
      <c r="F29" s="9" t="s">
        <v>1115</v>
      </c>
      <c r="G29" s="9">
        <v>343</v>
      </c>
      <c r="H29" s="9" t="s">
        <v>65</v>
      </c>
      <c r="I29" s="10">
        <v>21</v>
      </c>
      <c r="J29" s="9"/>
      <c r="K29" s="9"/>
      <c r="L29" s="458"/>
      <c r="S29"/>
      <c r="T29" s="16"/>
      <c r="U29" s="16"/>
      <c r="V29" s="16"/>
      <c r="W29" s="16"/>
      <c r="X29" s="16"/>
      <c r="Y29" s="16"/>
      <c r="Z29" s="16"/>
    </row>
    <row r="30" spans="1:26" s="6" customFormat="1">
      <c r="A30" s="25" t="s">
        <v>156</v>
      </c>
      <c r="B30" s="14">
        <v>46080</v>
      </c>
      <c r="C30" s="14">
        <v>46076</v>
      </c>
      <c r="D30" s="166" t="s">
        <v>6</v>
      </c>
      <c r="E30" s="9">
        <v>23731</v>
      </c>
      <c r="F30" s="9" t="s">
        <v>1115</v>
      </c>
      <c r="G30" s="9">
        <v>343</v>
      </c>
      <c r="H30" s="9" t="s">
        <v>65</v>
      </c>
      <c r="I30" s="10">
        <v>7</v>
      </c>
      <c r="J30" s="9"/>
      <c r="K30" s="9"/>
      <c r="L30" s="458"/>
      <c r="S30"/>
      <c r="T30" s="16"/>
      <c r="U30" s="16"/>
      <c r="V30" s="16"/>
      <c r="W30" s="16"/>
      <c r="X30" s="16"/>
      <c r="Y30" s="16"/>
      <c r="Z30" s="16"/>
    </row>
    <row r="31" spans="1:26" s="6" customFormat="1">
      <c r="A31" s="25" t="s">
        <v>3058</v>
      </c>
      <c r="B31" s="14">
        <v>46080</v>
      </c>
      <c r="C31" s="14">
        <v>46080</v>
      </c>
      <c r="D31" s="166" t="s">
        <v>6</v>
      </c>
      <c r="E31" s="9">
        <v>23760</v>
      </c>
      <c r="F31" s="9" t="s">
        <v>1115</v>
      </c>
      <c r="G31" s="9">
        <v>3675</v>
      </c>
      <c r="H31" s="9" t="s">
        <v>1523</v>
      </c>
      <c r="I31" s="10">
        <v>30</v>
      </c>
      <c r="J31" s="9"/>
      <c r="K31" s="9"/>
      <c r="L31" s="458"/>
      <c r="S31"/>
      <c r="T31" s="16"/>
      <c r="U31" s="16"/>
      <c r="V31" s="16"/>
      <c r="W31" s="16"/>
      <c r="X31" s="16"/>
      <c r="Y31" s="16"/>
      <c r="Z31" s="16"/>
    </row>
    <row r="32" spans="1:26" s="6" customFormat="1">
      <c r="A32" s="25" t="s">
        <v>92</v>
      </c>
      <c r="B32" s="14">
        <v>46084</v>
      </c>
      <c r="C32" s="14">
        <v>46083</v>
      </c>
      <c r="D32" s="166" t="s">
        <v>6</v>
      </c>
      <c r="E32" s="9">
        <v>23613</v>
      </c>
      <c r="F32" s="9" t="s">
        <v>1115</v>
      </c>
      <c r="G32" s="9">
        <v>2697</v>
      </c>
      <c r="H32" s="9" t="s">
        <v>147</v>
      </c>
      <c r="I32" s="10">
        <v>24</v>
      </c>
      <c r="J32" s="9"/>
      <c r="K32" s="9"/>
      <c r="L32" s="458"/>
      <c r="S32"/>
      <c r="T32" s="16"/>
      <c r="U32" s="16"/>
      <c r="V32" s="16"/>
      <c r="W32" s="16"/>
      <c r="X32" s="16"/>
      <c r="Y32" s="16"/>
      <c r="Z32" s="16"/>
    </row>
    <row r="33" spans="1:26" s="6" customFormat="1">
      <c r="A33" s="234" t="s">
        <v>108</v>
      </c>
      <c r="B33" s="1885">
        <v>46086</v>
      </c>
      <c r="C33" s="24"/>
      <c r="D33" s="2059"/>
      <c r="E33" s="24">
        <v>23786</v>
      </c>
      <c r="F33" s="24" t="s">
        <v>7</v>
      </c>
      <c r="G33" s="24">
        <v>1401</v>
      </c>
      <c r="H33" s="24" t="s">
        <v>65</v>
      </c>
      <c r="I33" s="1048">
        <v>7</v>
      </c>
      <c r="J33" s="24"/>
      <c r="K33" s="24"/>
      <c r="L33" s="461"/>
      <c r="S33"/>
      <c r="T33" s="16"/>
      <c r="U33" s="16"/>
      <c r="V33" s="16"/>
      <c r="W33" s="16"/>
      <c r="X33" s="16"/>
      <c r="Y33" s="16"/>
      <c r="Z33" s="16"/>
    </row>
    <row r="34" spans="1:26" s="6" customFormat="1">
      <c r="A34" s="234" t="s">
        <v>108</v>
      </c>
      <c r="B34" s="1885">
        <v>46087</v>
      </c>
      <c r="C34" s="24"/>
      <c r="D34" s="2059"/>
      <c r="E34" s="24">
        <v>23803</v>
      </c>
      <c r="F34" s="24" t="s">
        <v>7</v>
      </c>
      <c r="G34" s="24">
        <v>1155</v>
      </c>
      <c r="H34" s="24" t="s">
        <v>73</v>
      </c>
      <c r="I34" s="1048">
        <v>10</v>
      </c>
      <c r="J34" s="24"/>
      <c r="K34" s="24"/>
      <c r="L34" s="461"/>
      <c r="S34"/>
      <c r="T34" s="16"/>
      <c r="U34" s="16"/>
      <c r="V34" s="16"/>
      <c r="W34" s="16"/>
      <c r="X34" s="16"/>
      <c r="Y34" s="16"/>
      <c r="Z34" s="16"/>
    </row>
    <row r="35" spans="1:26" s="6" customFormat="1">
      <c r="A35" s="234"/>
      <c r="B35" s="1885"/>
      <c r="C35" s="24"/>
      <c r="D35" s="2059"/>
      <c r="E35" s="24"/>
      <c r="F35" s="24"/>
      <c r="G35" s="24"/>
      <c r="H35" s="24"/>
      <c r="I35" s="1048"/>
      <c r="J35" s="24"/>
      <c r="K35" s="24"/>
      <c r="L35" s="461"/>
      <c r="S35"/>
      <c r="T35" s="16"/>
      <c r="U35" s="16"/>
      <c r="V35" s="16"/>
      <c r="W35" s="16"/>
      <c r="X35" s="16"/>
      <c r="Y35" s="16"/>
      <c r="Z35" s="16"/>
    </row>
    <row r="36" spans="1:26" s="6" customFormat="1">
      <c r="A36" s="234"/>
      <c r="B36" s="1885"/>
      <c r="C36" s="24"/>
      <c r="D36" s="2059"/>
      <c r="E36" s="24"/>
      <c r="F36" s="24"/>
      <c r="G36" s="24"/>
      <c r="H36" s="24"/>
      <c r="I36" s="1048"/>
      <c r="J36" s="24"/>
      <c r="K36" s="24"/>
      <c r="L36" s="461"/>
      <c r="S36"/>
      <c r="T36" s="16"/>
      <c r="U36" s="16"/>
      <c r="V36" s="16"/>
      <c r="W36" s="16"/>
      <c r="X36" s="16"/>
      <c r="Y36" s="16"/>
      <c r="Z36" s="16"/>
    </row>
    <row r="37" spans="1:26" s="6" customFormat="1">
      <c r="A37" s="234"/>
      <c r="B37" s="1885"/>
      <c r="C37" s="24"/>
      <c r="D37" s="2059"/>
      <c r="E37" s="24"/>
      <c r="F37" s="24"/>
      <c r="G37" s="24"/>
      <c r="H37" s="24"/>
      <c r="I37" s="1048"/>
      <c r="J37" s="24"/>
      <c r="K37" s="24"/>
      <c r="L37" s="461"/>
      <c r="S37"/>
      <c r="T37" s="16"/>
      <c r="U37" s="16"/>
      <c r="V37" s="16"/>
      <c r="W37" s="16"/>
      <c r="X37" s="16"/>
      <c r="Y37" s="16"/>
      <c r="Z37" s="16"/>
    </row>
    <row r="38" spans="1:26" s="6" customFormat="1">
      <c r="A38" s="234"/>
      <c r="B38" s="1885"/>
      <c r="C38" s="24"/>
      <c r="D38" s="2059"/>
      <c r="E38" s="24"/>
      <c r="F38" s="24"/>
      <c r="G38" s="24"/>
      <c r="H38" s="24"/>
      <c r="I38" s="1048"/>
      <c r="J38" s="24"/>
      <c r="K38" s="24"/>
      <c r="L38" s="461"/>
      <c r="S38"/>
      <c r="T38" s="16"/>
      <c r="U38" s="16"/>
      <c r="V38" s="16"/>
      <c r="W38" s="16"/>
      <c r="X38" s="16"/>
      <c r="Y38" s="16"/>
      <c r="Z38" s="16"/>
    </row>
    <row r="39" spans="1:26" s="6" customFormat="1" ht="15">
      <c r="A39" s="2464" t="e">
        <f>SUM(#REF!)</f>
        <v>#REF!</v>
      </c>
      <c r="B39" s="2465"/>
      <c r="C39" s="2465"/>
      <c r="D39" s="2465"/>
      <c r="E39" s="2465"/>
      <c r="F39" s="2465"/>
      <c r="G39" s="2465"/>
      <c r="H39" s="2465"/>
      <c r="I39" s="2465"/>
      <c r="J39" s="2465"/>
      <c r="K39" s="2465"/>
      <c r="L39" s="2466"/>
      <c r="S39"/>
      <c r="T39" s="16"/>
      <c r="U39" s="16"/>
      <c r="V39" s="16"/>
      <c r="W39" s="16"/>
      <c r="X39" s="16"/>
      <c r="Y39" s="16"/>
      <c r="Z39" s="16"/>
    </row>
    <row r="40" spans="1:26" s="6" customFormat="1" ht="18.75">
      <c r="A40" s="2558" t="s">
        <v>4155</v>
      </c>
      <c r="B40" s="2559"/>
      <c r="C40" s="2559"/>
      <c r="D40" s="2559"/>
      <c r="E40" s="2559"/>
      <c r="F40" s="2559"/>
      <c r="G40" s="2559"/>
      <c r="H40" s="2559"/>
      <c r="I40" s="2559"/>
      <c r="J40" s="2559"/>
      <c r="K40" s="2559"/>
      <c r="L40" s="2560"/>
      <c r="S40"/>
      <c r="T40" s="16"/>
      <c r="U40" s="16"/>
      <c r="V40" s="16"/>
      <c r="W40" s="16"/>
      <c r="X40" s="16"/>
      <c r="Y40" s="16"/>
      <c r="Z40" s="16"/>
    </row>
    <row r="41" spans="1:26" s="6" customFormat="1">
      <c r="A41" s="25" t="s">
        <v>5059</v>
      </c>
      <c r="B41" s="14">
        <v>46052</v>
      </c>
      <c r="C41" s="9"/>
      <c r="D41" s="166"/>
      <c r="E41" s="9">
        <v>23586</v>
      </c>
      <c r="F41" s="2387" t="s">
        <v>1221</v>
      </c>
      <c r="G41" s="2387">
        <v>6215</v>
      </c>
      <c r="H41" s="2387" t="s">
        <v>31</v>
      </c>
      <c r="I41" s="708">
        <v>12</v>
      </c>
      <c r="J41" s="2387"/>
      <c r="K41" s="2387"/>
      <c r="L41" s="528"/>
      <c r="S41"/>
      <c r="T41" s="16"/>
      <c r="U41" s="16"/>
      <c r="V41" s="16"/>
      <c r="W41" s="16"/>
      <c r="X41" s="16"/>
      <c r="Y41" s="16"/>
      <c r="Z41" s="16"/>
    </row>
    <row r="42" spans="1:26" s="6" customFormat="1">
      <c r="A42" s="25" t="s">
        <v>5094</v>
      </c>
      <c r="B42" s="14">
        <v>45704</v>
      </c>
      <c r="C42" s="9"/>
      <c r="D42" s="166"/>
      <c r="E42" s="9">
        <v>23190</v>
      </c>
      <c r="F42" s="9" t="s">
        <v>1115</v>
      </c>
      <c r="G42" s="9">
        <v>4666</v>
      </c>
      <c r="H42" s="2387" t="s">
        <v>2545</v>
      </c>
      <c r="I42" s="708">
        <v>240</v>
      </c>
      <c r="J42" s="2387"/>
      <c r="K42" s="2387"/>
      <c r="L42" s="528"/>
      <c r="S42"/>
      <c r="T42" s="16"/>
      <c r="U42" s="16"/>
      <c r="V42" s="16"/>
      <c r="W42" s="16"/>
      <c r="X42" s="16"/>
      <c r="Y42" s="16"/>
      <c r="Z42" s="16"/>
    </row>
    <row r="43" spans="1:26" s="6" customFormat="1">
      <c r="A43" s="25" t="s">
        <v>3001</v>
      </c>
      <c r="B43" s="14">
        <v>45704</v>
      </c>
      <c r="C43" s="14">
        <v>46079</v>
      </c>
      <c r="D43" s="166" t="s">
        <v>6</v>
      </c>
      <c r="E43" s="9">
        <v>23192</v>
      </c>
      <c r="F43" s="9" t="s">
        <v>297</v>
      </c>
      <c r="G43" s="9">
        <v>5277</v>
      </c>
      <c r="H43" s="9" t="s">
        <v>3338</v>
      </c>
      <c r="I43" s="10">
        <v>510</v>
      </c>
      <c r="J43" s="9"/>
      <c r="K43" s="9"/>
      <c r="L43" s="458"/>
      <c r="S43"/>
      <c r="T43" s="16"/>
      <c r="U43" s="16"/>
      <c r="V43" s="16"/>
      <c r="W43" s="16"/>
      <c r="X43" s="16"/>
      <c r="Y43" s="16"/>
      <c r="Z43" s="16"/>
    </row>
    <row r="44" spans="1:26" s="6" customFormat="1">
      <c r="A44" s="25" t="s">
        <v>1532</v>
      </c>
      <c r="B44" s="14">
        <v>46066</v>
      </c>
      <c r="C44" s="14">
        <v>46057</v>
      </c>
      <c r="D44" s="166" t="s">
        <v>6</v>
      </c>
      <c r="E44" s="9">
        <v>23427</v>
      </c>
      <c r="F44" s="9" t="s">
        <v>1115</v>
      </c>
      <c r="G44" s="9">
        <v>1126</v>
      </c>
      <c r="H44" s="9" t="s">
        <v>57</v>
      </c>
      <c r="I44" s="10">
        <v>12</v>
      </c>
      <c r="J44" s="9"/>
      <c r="K44" s="9"/>
      <c r="L44" s="458"/>
      <c r="S44"/>
      <c r="T44" s="16"/>
      <c r="U44" s="16"/>
      <c r="V44" s="16"/>
      <c r="W44" s="16"/>
      <c r="X44" s="16"/>
      <c r="Y44" s="16"/>
      <c r="Z44" s="16"/>
    </row>
    <row r="45" spans="1:26" s="6" customFormat="1">
      <c r="A45" s="25"/>
      <c r="B45" s="9"/>
      <c r="C45" s="9"/>
      <c r="D45" s="166" t="s">
        <v>6</v>
      </c>
      <c r="E45" s="9"/>
      <c r="F45" s="9" t="s">
        <v>1115</v>
      </c>
      <c r="G45" s="9">
        <v>753</v>
      </c>
      <c r="H45" s="9" t="s">
        <v>47</v>
      </c>
      <c r="I45" s="10">
        <v>12</v>
      </c>
      <c r="J45" s="9"/>
      <c r="K45" s="9"/>
      <c r="L45" s="458"/>
      <c r="S45"/>
      <c r="T45" s="16"/>
      <c r="U45" s="16"/>
      <c r="V45" s="16"/>
      <c r="W45" s="16"/>
      <c r="X45" s="16"/>
      <c r="Y45" s="16"/>
      <c r="Z45" s="16"/>
    </row>
    <row r="46" spans="1:26" s="6" customFormat="1">
      <c r="A46" s="25" t="s">
        <v>2374</v>
      </c>
      <c r="B46" s="14">
        <v>46066</v>
      </c>
      <c r="C46" s="14">
        <v>46066</v>
      </c>
      <c r="D46" s="166" t="s">
        <v>6</v>
      </c>
      <c r="E46" s="9">
        <v>23429</v>
      </c>
      <c r="F46" s="9" t="s">
        <v>1221</v>
      </c>
      <c r="G46" s="9">
        <v>4491</v>
      </c>
      <c r="H46" s="9" t="s">
        <v>2456</v>
      </c>
      <c r="I46" s="10">
        <v>900</v>
      </c>
      <c r="J46" s="9"/>
      <c r="K46" s="9"/>
      <c r="L46" s="458"/>
      <c r="S46"/>
      <c r="T46" s="16"/>
      <c r="U46" s="16"/>
      <c r="V46" s="16"/>
      <c r="W46" s="16"/>
      <c r="X46" s="16"/>
      <c r="Y46" s="16"/>
      <c r="Z46" s="16"/>
    </row>
    <row r="47" spans="1:26" s="1828" customFormat="1">
      <c r="A47" s="25" t="s">
        <v>3128</v>
      </c>
      <c r="B47" s="14">
        <v>46070</v>
      </c>
      <c r="C47" s="14">
        <v>46076</v>
      </c>
      <c r="D47" s="166" t="s">
        <v>6</v>
      </c>
      <c r="E47" s="9">
        <v>23454</v>
      </c>
      <c r="F47" s="9" t="s">
        <v>1221</v>
      </c>
      <c r="G47" s="9">
        <v>5198</v>
      </c>
      <c r="H47" s="9" t="s">
        <v>955</v>
      </c>
      <c r="I47" s="10">
        <v>50</v>
      </c>
      <c r="J47" s="9"/>
      <c r="K47" s="9"/>
      <c r="L47" s="458"/>
      <c r="S47" s="1953"/>
    </row>
    <row r="48" spans="1:26" s="6" customFormat="1">
      <c r="A48" s="25" t="s">
        <v>2374</v>
      </c>
      <c r="B48" s="14">
        <v>46066</v>
      </c>
      <c r="C48" s="14">
        <v>46066</v>
      </c>
      <c r="D48" s="166" t="s">
        <v>6</v>
      </c>
      <c r="E48" s="9">
        <v>23512</v>
      </c>
      <c r="F48" s="9" t="s">
        <v>1221</v>
      </c>
      <c r="G48" s="9">
        <v>4375</v>
      </c>
      <c r="H48" s="9" t="s">
        <v>31</v>
      </c>
      <c r="I48" s="10">
        <v>100</v>
      </c>
      <c r="J48" s="9"/>
      <c r="K48" s="9"/>
      <c r="L48" s="458"/>
      <c r="S48"/>
      <c r="T48" s="16"/>
      <c r="U48" s="16"/>
      <c r="V48" s="16"/>
      <c r="W48" s="16"/>
      <c r="X48" s="16"/>
      <c r="Y48" s="16"/>
      <c r="Z48" s="16"/>
    </row>
    <row r="49" spans="1:26" s="6" customFormat="1">
      <c r="A49" s="25" t="s">
        <v>4756</v>
      </c>
      <c r="B49" s="14">
        <v>46073</v>
      </c>
      <c r="C49" s="14">
        <v>46077</v>
      </c>
      <c r="D49" s="166" t="s">
        <v>6</v>
      </c>
      <c r="E49" s="9">
        <v>23593</v>
      </c>
      <c r="F49" s="9" t="s">
        <v>7</v>
      </c>
      <c r="G49" s="9">
        <v>6009</v>
      </c>
      <c r="H49" s="9" t="s">
        <v>31</v>
      </c>
      <c r="I49" s="10" t="s">
        <v>4983</v>
      </c>
      <c r="J49" s="9"/>
      <c r="K49" s="9"/>
      <c r="L49" s="458"/>
      <c r="S49"/>
      <c r="T49" s="16"/>
      <c r="U49" s="16"/>
      <c r="V49" s="16"/>
      <c r="W49" s="16"/>
      <c r="X49" s="16"/>
      <c r="Y49" s="16"/>
      <c r="Z49" s="16"/>
    </row>
    <row r="50" spans="1:26" s="6" customFormat="1">
      <c r="A50" s="25" t="s">
        <v>1653</v>
      </c>
      <c r="B50" s="14">
        <v>46063</v>
      </c>
      <c r="C50" s="14">
        <v>46064</v>
      </c>
      <c r="D50" s="166" t="s">
        <v>6</v>
      </c>
      <c r="E50" s="9">
        <v>23600</v>
      </c>
      <c r="F50" s="9" t="s">
        <v>69</v>
      </c>
      <c r="G50" s="9">
        <v>5487</v>
      </c>
      <c r="H50" s="9" t="s">
        <v>48</v>
      </c>
      <c r="I50" s="10">
        <v>20</v>
      </c>
      <c r="J50" s="9"/>
      <c r="K50" s="9"/>
      <c r="L50" s="458"/>
      <c r="S50"/>
      <c r="T50" s="16"/>
      <c r="U50" s="16"/>
      <c r="V50" s="16"/>
      <c r="W50" s="16"/>
      <c r="X50" s="16"/>
      <c r="Y50" s="16"/>
      <c r="Z50" s="16"/>
    </row>
    <row r="51" spans="1:26" s="6" customFormat="1">
      <c r="A51" s="25" t="s">
        <v>2549</v>
      </c>
      <c r="B51" s="14">
        <v>46064</v>
      </c>
      <c r="C51" s="14">
        <v>46057</v>
      </c>
      <c r="D51" s="166" t="s">
        <v>6</v>
      </c>
      <c r="E51" s="9">
        <v>23603</v>
      </c>
      <c r="F51" s="9" t="s">
        <v>1221</v>
      </c>
      <c r="G51" s="9">
        <v>3314</v>
      </c>
      <c r="H51" s="9" t="s">
        <v>5</v>
      </c>
      <c r="I51" s="10">
        <v>10</v>
      </c>
      <c r="J51" s="9"/>
      <c r="K51" s="9"/>
      <c r="L51" s="458"/>
      <c r="S51"/>
      <c r="T51" s="16"/>
      <c r="U51" s="16"/>
      <c r="V51" s="16"/>
      <c r="W51" s="16"/>
      <c r="X51" s="16"/>
      <c r="Y51" s="16"/>
      <c r="Z51" s="16"/>
    </row>
    <row r="52" spans="1:26" s="6" customFormat="1">
      <c r="A52" s="25" t="s">
        <v>274</v>
      </c>
      <c r="B52" s="14">
        <v>46064</v>
      </c>
      <c r="C52" s="14">
        <v>46064</v>
      </c>
      <c r="D52" s="166" t="s">
        <v>6</v>
      </c>
      <c r="E52" s="9">
        <v>23606</v>
      </c>
      <c r="F52" s="9" t="s">
        <v>7</v>
      </c>
      <c r="G52" s="9">
        <v>1483</v>
      </c>
      <c r="H52" s="9" t="s">
        <v>5</v>
      </c>
      <c r="I52" s="10">
        <v>20</v>
      </c>
      <c r="J52" s="9"/>
      <c r="K52" s="9"/>
      <c r="L52" s="458"/>
      <c r="S52"/>
      <c r="T52" s="16"/>
      <c r="U52" s="16"/>
      <c r="V52" s="16"/>
      <c r="W52" s="16"/>
      <c r="X52" s="16"/>
      <c r="Y52" s="16"/>
      <c r="Z52" s="16"/>
    </row>
    <row r="53" spans="1:26" s="6" customFormat="1">
      <c r="A53" s="25"/>
      <c r="B53" s="14"/>
      <c r="C53" s="9"/>
      <c r="D53" s="166" t="s">
        <v>6</v>
      </c>
      <c r="E53" s="9"/>
      <c r="F53" s="9" t="s">
        <v>81</v>
      </c>
      <c r="G53" s="9">
        <v>5389</v>
      </c>
      <c r="H53" s="9" t="s">
        <v>826</v>
      </c>
      <c r="I53" s="10">
        <v>40</v>
      </c>
      <c r="J53" s="9"/>
      <c r="K53" s="9"/>
      <c r="L53" s="458"/>
      <c r="S53"/>
      <c r="T53" s="16"/>
      <c r="U53" s="16"/>
      <c r="V53" s="16"/>
      <c r="W53" s="16"/>
      <c r="X53" s="16"/>
      <c r="Y53" s="16"/>
      <c r="Z53" s="16"/>
    </row>
    <row r="54" spans="1:26" s="6" customFormat="1">
      <c r="A54" s="25" t="s">
        <v>3619</v>
      </c>
      <c r="B54" s="14">
        <v>46058</v>
      </c>
      <c r="C54" s="14">
        <v>46057</v>
      </c>
      <c r="D54" s="166" t="s">
        <v>6</v>
      </c>
      <c r="E54" s="9">
        <v>23618</v>
      </c>
      <c r="F54" s="9" t="s">
        <v>1115</v>
      </c>
      <c r="G54" s="9">
        <v>1555</v>
      </c>
      <c r="H54" s="9" t="s">
        <v>22</v>
      </c>
      <c r="I54" s="10">
        <v>30</v>
      </c>
      <c r="J54" s="9"/>
      <c r="K54" s="9"/>
      <c r="L54" s="458"/>
      <c r="S54"/>
      <c r="T54" s="16"/>
      <c r="U54" s="16"/>
      <c r="V54" s="16"/>
      <c r="W54" s="16"/>
      <c r="X54" s="16"/>
      <c r="Y54" s="16"/>
      <c r="Z54" s="16"/>
    </row>
    <row r="55" spans="1:26" s="6" customFormat="1">
      <c r="A55" s="25" t="s">
        <v>4804</v>
      </c>
      <c r="B55" s="14">
        <v>46065</v>
      </c>
      <c r="C55" s="14">
        <v>46058</v>
      </c>
      <c r="D55" s="166" t="s">
        <v>6</v>
      </c>
      <c r="E55" s="9">
        <v>23616</v>
      </c>
      <c r="F55" s="9" t="s">
        <v>1221</v>
      </c>
      <c r="G55" s="9">
        <v>3314</v>
      </c>
      <c r="H55" s="9" t="s">
        <v>5</v>
      </c>
      <c r="I55" s="10">
        <v>2</v>
      </c>
      <c r="J55" s="9"/>
      <c r="K55" s="9"/>
      <c r="L55" s="458"/>
      <c r="S55"/>
      <c r="T55" s="16"/>
      <c r="U55" s="16"/>
      <c r="V55" s="16"/>
      <c r="W55" s="16"/>
      <c r="X55" s="16"/>
      <c r="Y55" s="16"/>
      <c r="Z55" s="16"/>
    </row>
    <row r="56" spans="1:26" s="6" customFormat="1">
      <c r="A56" s="25"/>
      <c r="B56" s="14"/>
      <c r="C56" s="9"/>
      <c r="D56" s="166" t="s">
        <v>6</v>
      </c>
      <c r="E56" s="9"/>
      <c r="F56" s="9" t="s">
        <v>1221</v>
      </c>
      <c r="G56" s="9">
        <v>5786</v>
      </c>
      <c r="H56" s="9" t="s">
        <v>38</v>
      </c>
      <c r="I56" s="10">
        <v>2</v>
      </c>
      <c r="J56" s="9"/>
      <c r="K56" s="9"/>
      <c r="L56" s="458"/>
      <c r="S56"/>
      <c r="T56" s="16"/>
      <c r="U56" s="16"/>
      <c r="V56" s="16"/>
      <c r="W56" s="16"/>
      <c r="X56" s="16"/>
      <c r="Y56" s="16"/>
      <c r="Z56" s="16"/>
    </row>
    <row r="57" spans="1:26" s="6" customFormat="1">
      <c r="A57" s="25"/>
      <c r="B57" s="14"/>
      <c r="C57" s="9"/>
      <c r="D57" s="166" t="s">
        <v>6</v>
      </c>
      <c r="E57" s="9"/>
      <c r="F57" s="9" t="s">
        <v>2452</v>
      </c>
      <c r="G57" s="9">
        <v>838</v>
      </c>
      <c r="H57" s="9" t="s">
        <v>5</v>
      </c>
      <c r="I57" s="10">
        <v>1</v>
      </c>
      <c r="J57" s="9"/>
      <c r="K57" s="9"/>
      <c r="L57" s="458"/>
      <c r="S57"/>
      <c r="T57" s="16"/>
      <c r="U57" s="16"/>
      <c r="V57" s="16"/>
      <c r="W57" s="16"/>
      <c r="X57" s="16"/>
      <c r="Y57" s="16"/>
      <c r="Z57" s="16"/>
    </row>
    <row r="58" spans="1:26" s="6" customFormat="1">
      <c r="A58" s="25"/>
      <c r="B58" s="14"/>
      <c r="C58" s="9"/>
      <c r="D58" s="166" t="s">
        <v>6</v>
      </c>
      <c r="E58" s="9"/>
      <c r="F58" s="9" t="s">
        <v>1221</v>
      </c>
      <c r="G58" s="9">
        <v>4271</v>
      </c>
      <c r="H58" s="9" t="s">
        <v>52</v>
      </c>
      <c r="I58" s="10">
        <v>2</v>
      </c>
      <c r="J58" s="9"/>
      <c r="K58" s="9"/>
      <c r="L58" s="458"/>
      <c r="S58"/>
      <c r="T58" s="16"/>
      <c r="U58" s="16"/>
      <c r="V58" s="16"/>
      <c r="W58" s="16"/>
      <c r="X58" s="16"/>
      <c r="Y58" s="16"/>
      <c r="Z58" s="16"/>
    </row>
    <row r="59" spans="1:26" s="6" customFormat="1">
      <c r="A59" s="25" t="s">
        <v>137</v>
      </c>
      <c r="B59" s="14">
        <v>46065</v>
      </c>
      <c r="C59" s="14">
        <v>46064</v>
      </c>
      <c r="D59" s="166" t="s">
        <v>6</v>
      </c>
      <c r="E59" s="9">
        <v>23617</v>
      </c>
      <c r="F59" s="9" t="s">
        <v>1115</v>
      </c>
      <c r="G59" s="9">
        <v>3302</v>
      </c>
      <c r="H59" s="9" t="s">
        <v>15</v>
      </c>
      <c r="I59" s="10">
        <v>100</v>
      </c>
      <c r="J59" s="9"/>
      <c r="K59" s="9"/>
      <c r="L59" s="458"/>
      <c r="S59"/>
      <c r="T59" s="16"/>
      <c r="U59" s="16"/>
      <c r="V59" s="16"/>
      <c r="W59" s="16"/>
      <c r="X59" s="16"/>
      <c r="Y59" s="16"/>
      <c r="Z59" s="16"/>
    </row>
    <row r="60" spans="1:26" s="6" customFormat="1">
      <c r="A60" s="25" t="s">
        <v>5122</v>
      </c>
      <c r="B60" s="14">
        <v>46066</v>
      </c>
      <c r="C60" s="14">
        <v>46058</v>
      </c>
      <c r="D60" s="166" t="s">
        <v>6</v>
      </c>
      <c r="E60" s="9">
        <v>23622</v>
      </c>
      <c r="F60" s="9" t="s">
        <v>1115</v>
      </c>
      <c r="G60" s="9">
        <v>951</v>
      </c>
      <c r="H60" s="9" t="s">
        <v>58</v>
      </c>
      <c r="I60" s="10" t="s">
        <v>984</v>
      </c>
      <c r="J60" s="9"/>
      <c r="K60" s="9"/>
      <c r="L60" s="458"/>
      <c r="S60"/>
      <c r="T60" s="16"/>
      <c r="U60" s="16"/>
      <c r="V60" s="16"/>
      <c r="W60" s="16"/>
      <c r="X60" s="16"/>
      <c r="Y60" s="16"/>
      <c r="Z60" s="16"/>
    </row>
    <row r="61" spans="1:26" s="6" customFormat="1">
      <c r="A61" s="25" t="s">
        <v>86</v>
      </c>
      <c r="B61" s="14">
        <v>46066</v>
      </c>
      <c r="C61" s="14">
        <v>46058</v>
      </c>
      <c r="D61" s="166" t="s">
        <v>6</v>
      </c>
      <c r="E61" s="9">
        <v>23628</v>
      </c>
      <c r="F61" s="9" t="s">
        <v>1221</v>
      </c>
      <c r="G61" s="9">
        <v>2244</v>
      </c>
      <c r="H61" s="9" t="s">
        <v>17</v>
      </c>
      <c r="I61" s="10" t="s">
        <v>905</v>
      </c>
      <c r="J61" s="9"/>
      <c r="K61" s="9"/>
      <c r="L61" s="458"/>
      <c r="S61"/>
      <c r="T61" s="16"/>
      <c r="U61" s="16"/>
      <c r="V61" s="16"/>
      <c r="W61" s="16"/>
      <c r="X61" s="16"/>
      <c r="Y61" s="16"/>
      <c r="Z61" s="16"/>
    </row>
    <row r="62" spans="1:26" s="6" customFormat="1">
      <c r="A62" s="25" t="s">
        <v>111</v>
      </c>
      <c r="B62" s="14">
        <v>46066</v>
      </c>
      <c r="C62" s="14">
        <v>46058</v>
      </c>
      <c r="D62" s="166" t="s">
        <v>6</v>
      </c>
      <c r="E62" s="9">
        <v>23630</v>
      </c>
      <c r="F62" s="9" t="s">
        <v>1115</v>
      </c>
      <c r="G62" s="9">
        <v>869</v>
      </c>
      <c r="H62" s="9" t="s">
        <v>16</v>
      </c>
      <c r="I62" s="10">
        <v>100</v>
      </c>
      <c r="J62" s="9"/>
      <c r="K62" s="9"/>
      <c r="L62" s="458"/>
      <c r="S62"/>
      <c r="T62" s="16"/>
      <c r="U62" s="16"/>
      <c r="V62" s="16"/>
      <c r="W62" s="16"/>
      <c r="X62" s="16"/>
      <c r="Y62" s="16"/>
      <c r="Z62" s="16"/>
    </row>
    <row r="63" spans="1:26" s="6" customFormat="1">
      <c r="A63" s="25" t="s">
        <v>86</v>
      </c>
      <c r="B63" s="14">
        <v>46066</v>
      </c>
      <c r="C63" s="14">
        <v>46064</v>
      </c>
      <c r="D63" s="166" t="s">
        <v>6</v>
      </c>
      <c r="E63" s="9">
        <v>23631</v>
      </c>
      <c r="F63" s="9" t="s">
        <v>1221</v>
      </c>
      <c r="G63" s="9">
        <v>2244</v>
      </c>
      <c r="H63" s="9" t="s">
        <v>17</v>
      </c>
      <c r="I63" s="10">
        <v>2400</v>
      </c>
      <c r="J63" s="9"/>
      <c r="K63" s="9"/>
      <c r="L63" s="458"/>
      <c r="S63"/>
      <c r="T63" s="16"/>
      <c r="U63" s="16"/>
      <c r="V63" s="16"/>
      <c r="W63" s="16"/>
      <c r="X63" s="16"/>
      <c r="Y63" s="16"/>
      <c r="Z63" s="16"/>
    </row>
    <row r="64" spans="1:26" s="6" customFormat="1">
      <c r="A64" s="25" t="s">
        <v>86</v>
      </c>
      <c r="B64" s="14">
        <v>46066</v>
      </c>
      <c r="C64" s="14">
        <v>46064</v>
      </c>
      <c r="D64" s="166" t="s">
        <v>6</v>
      </c>
      <c r="E64" s="9">
        <v>23632</v>
      </c>
      <c r="F64" s="9" t="s">
        <v>1221</v>
      </c>
      <c r="G64" s="9">
        <v>2244</v>
      </c>
      <c r="H64" s="9" t="s">
        <v>17</v>
      </c>
      <c r="I64" s="10">
        <v>2400</v>
      </c>
      <c r="J64" s="9"/>
      <c r="K64" s="9"/>
      <c r="L64" s="458"/>
      <c r="S64"/>
      <c r="T64" s="16"/>
      <c r="U64" s="16"/>
      <c r="V64" s="16"/>
      <c r="W64" s="16"/>
      <c r="X64" s="16"/>
      <c r="Y64" s="16"/>
      <c r="Z64" s="16"/>
    </row>
    <row r="65" spans="1:26" s="6" customFormat="1">
      <c r="A65" s="25" t="s">
        <v>132</v>
      </c>
      <c r="B65" s="14">
        <v>46066</v>
      </c>
      <c r="C65" s="14">
        <v>46064</v>
      </c>
      <c r="D65" s="166" t="s">
        <v>6</v>
      </c>
      <c r="E65" s="9">
        <v>23633</v>
      </c>
      <c r="F65" s="9" t="s">
        <v>7</v>
      </c>
      <c r="G65" s="9">
        <v>3758</v>
      </c>
      <c r="H65" s="9" t="s">
        <v>62</v>
      </c>
      <c r="I65" s="10">
        <v>20</v>
      </c>
      <c r="J65" s="9"/>
      <c r="K65" s="9"/>
      <c r="L65" s="458"/>
      <c r="S65"/>
      <c r="T65" s="16"/>
      <c r="U65" s="16"/>
      <c r="V65" s="16"/>
      <c r="W65" s="16"/>
      <c r="X65" s="16"/>
      <c r="Y65" s="16"/>
      <c r="Z65" s="16"/>
    </row>
    <row r="66" spans="1:26" s="6" customFormat="1">
      <c r="A66" s="25" t="s">
        <v>1532</v>
      </c>
      <c r="B66" s="14">
        <v>46066</v>
      </c>
      <c r="C66" s="14">
        <v>46064</v>
      </c>
      <c r="D66" s="166" t="s">
        <v>6</v>
      </c>
      <c r="E66" s="9">
        <v>23635</v>
      </c>
      <c r="F66" s="9" t="s">
        <v>1115</v>
      </c>
      <c r="G66" s="9">
        <v>3152</v>
      </c>
      <c r="H66" s="9" t="s">
        <v>729</v>
      </c>
      <c r="I66" s="10">
        <v>2</v>
      </c>
      <c r="J66" s="9"/>
      <c r="K66" s="9"/>
      <c r="L66" s="458"/>
      <c r="S66"/>
      <c r="T66" s="16"/>
      <c r="U66" s="16"/>
      <c r="V66" s="16"/>
      <c r="W66" s="16"/>
      <c r="X66" s="16"/>
      <c r="Y66" s="16"/>
      <c r="Z66" s="16"/>
    </row>
    <row r="67" spans="1:26" s="6" customFormat="1">
      <c r="A67" s="25" t="s">
        <v>5123</v>
      </c>
      <c r="B67" s="14"/>
      <c r="C67" s="9"/>
      <c r="D67" s="166"/>
      <c r="E67" s="9"/>
      <c r="F67" s="9" t="s">
        <v>2351</v>
      </c>
      <c r="G67" s="9"/>
      <c r="H67" s="9" t="s">
        <v>864</v>
      </c>
      <c r="I67" s="10"/>
      <c r="J67" s="2391" t="s">
        <v>991</v>
      </c>
      <c r="K67" s="2390"/>
      <c r="L67" s="528"/>
      <c r="S67"/>
      <c r="T67" s="16"/>
      <c r="U67" s="16"/>
      <c r="V67" s="16"/>
      <c r="W67" s="16"/>
      <c r="X67" s="16"/>
      <c r="Y67" s="16"/>
      <c r="Z67" s="16"/>
    </row>
    <row r="68" spans="1:26" s="6" customFormat="1">
      <c r="A68" s="25" t="s">
        <v>2550</v>
      </c>
      <c r="B68" s="14">
        <v>46066</v>
      </c>
      <c r="C68" s="14">
        <v>46064</v>
      </c>
      <c r="D68" s="166" t="s">
        <v>6</v>
      </c>
      <c r="E68" s="9">
        <v>23647</v>
      </c>
      <c r="F68" s="9" t="s">
        <v>2351</v>
      </c>
      <c r="G68" s="9">
        <v>4364</v>
      </c>
      <c r="H68" s="9" t="s">
        <v>21</v>
      </c>
      <c r="I68" s="10">
        <v>15</v>
      </c>
      <c r="J68" s="9"/>
      <c r="K68" s="9"/>
      <c r="L68" s="458"/>
      <c r="S68"/>
      <c r="T68" s="16"/>
      <c r="U68" s="16"/>
      <c r="V68" s="16"/>
      <c r="W68" s="16"/>
      <c r="X68" s="16"/>
      <c r="Y68" s="16"/>
      <c r="Z68" s="16"/>
    </row>
    <row r="69" spans="1:26" s="6" customFormat="1">
      <c r="A69" s="25" t="s">
        <v>1303</v>
      </c>
      <c r="B69" s="14">
        <v>46066</v>
      </c>
      <c r="C69" s="14">
        <v>46064</v>
      </c>
      <c r="D69" s="166" t="s">
        <v>6</v>
      </c>
      <c r="E69" s="9">
        <v>23641</v>
      </c>
      <c r="F69" s="9" t="s">
        <v>2351</v>
      </c>
      <c r="G69" s="9">
        <v>3623</v>
      </c>
      <c r="H69" s="9" t="s">
        <v>47</v>
      </c>
      <c r="I69" s="10">
        <v>10</v>
      </c>
      <c r="J69" s="9"/>
      <c r="K69" s="9"/>
      <c r="L69" s="458"/>
      <c r="S69"/>
      <c r="T69" s="16"/>
      <c r="U69" s="16"/>
      <c r="V69" s="16"/>
      <c r="W69" s="16"/>
      <c r="X69" s="16"/>
      <c r="Y69" s="16"/>
      <c r="Z69" s="16"/>
    </row>
    <row r="70" spans="1:26" s="6" customFormat="1">
      <c r="A70" s="25" t="s">
        <v>1147</v>
      </c>
      <c r="B70" s="14">
        <v>46070</v>
      </c>
      <c r="C70" s="14">
        <v>46064</v>
      </c>
      <c r="D70" s="166" t="s">
        <v>6</v>
      </c>
      <c r="E70" s="9">
        <v>23649</v>
      </c>
      <c r="F70" s="9" t="s">
        <v>1115</v>
      </c>
      <c r="G70" s="9">
        <v>2515</v>
      </c>
      <c r="H70" s="9" t="s">
        <v>35</v>
      </c>
      <c r="I70" s="10">
        <v>30</v>
      </c>
      <c r="J70" s="9"/>
      <c r="K70" s="9"/>
      <c r="L70" s="458"/>
      <c r="S70"/>
      <c r="T70" s="16"/>
      <c r="U70" s="16"/>
      <c r="V70" s="16"/>
      <c r="W70" s="16"/>
      <c r="X70" s="16"/>
      <c r="Y70" s="16"/>
      <c r="Z70" s="16"/>
    </row>
    <row r="71" spans="1:26" s="6" customFormat="1">
      <c r="A71" s="25" t="s">
        <v>2306</v>
      </c>
      <c r="B71" s="14">
        <v>46070</v>
      </c>
      <c r="C71" s="14">
        <v>46064</v>
      </c>
      <c r="D71" s="166" t="s">
        <v>6</v>
      </c>
      <c r="E71" s="9">
        <v>23652</v>
      </c>
      <c r="F71" s="9" t="s">
        <v>1115</v>
      </c>
      <c r="G71" s="9">
        <v>753</v>
      </c>
      <c r="H71" s="9" t="s">
        <v>47</v>
      </c>
      <c r="I71" s="10" t="s">
        <v>877</v>
      </c>
      <c r="J71" s="9"/>
      <c r="K71" s="9"/>
      <c r="L71" s="458"/>
      <c r="S71"/>
      <c r="T71" s="16"/>
      <c r="U71" s="16"/>
      <c r="V71" s="16"/>
      <c r="W71" s="16"/>
      <c r="X71" s="16"/>
      <c r="Y71" s="16"/>
      <c r="Z71" s="16"/>
    </row>
    <row r="72" spans="1:26" s="6" customFormat="1">
      <c r="A72" s="25" t="s">
        <v>5124</v>
      </c>
      <c r="B72" s="14">
        <v>46066</v>
      </c>
      <c r="C72" s="14">
        <v>46064</v>
      </c>
      <c r="D72" s="166" t="s">
        <v>6</v>
      </c>
      <c r="E72" s="9">
        <v>23658</v>
      </c>
      <c r="F72" s="9" t="s">
        <v>1115</v>
      </c>
      <c r="G72" s="9">
        <v>869</v>
      </c>
      <c r="H72" s="9" t="s">
        <v>16</v>
      </c>
      <c r="I72" s="10">
        <v>10</v>
      </c>
      <c r="J72" s="9"/>
      <c r="K72" s="9"/>
      <c r="L72" s="458"/>
      <c r="S72"/>
      <c r="T72" s="16"/>
      <c r="U72" s="16"/>
      <c r="V72" s="16"/>
      <c r="W72" s="16"/>
      <c r="X72" s="16"/>
      <c r="Y72" s="16"/>
      <c r="Z72" s="16"/>
    </row>
    <row r="73" spans="1:26" s="6" customFormat="1">
      <c r="A73" s="25" t="s">
        <v>2725</v>
      </c>
      <c r="B73" s="14">
        <v>46069</v>
      </c>
      <c r="C73" s="14">
        <v>46069</v>
      </c>
      <c r="D73" s="166" t="s">
        <v>6</v>
      </c>
      <c r="E73" s="9">
        <v>23664</v>
      </c>
      <c r="F73" s="9" t="s">
        <v>1221</v>
      </c>
      <c r="G73" s="9">
        <v>4518</v>
      </c>
      <c r="H73" s="9" t="s">
        <v>2726</v>
      </c>
      <c r="I73" s="10">
        <v>40</v>
      </c>
      <c r="J73" s="9"/>
      <c r="K73" s="9"/>
      <c r="L73" s="458"/>
      <c r="S73"/>
      <c r="T73" s="16"/>
      <c r="U73" s="16"/>
      <c r="V73" s="16"/>
      <c r="W73" s="16"/>
      <c r="X73" s="16"/>
      <c r="Y73" s="16"/>
      <c r="Z73" s="16"/>
    </row>
    <row r="74" spans="1:26" s="6" customFormat="1">
      <c r="A74" s="25"/>
      <c r="B74" s="14"/>
      <c r="C74" s="9"/>
      <c r="D74" s="166" t="s">
        <v>6</v>
      </c>
      <c r="E74" s="9"/>
      <c r="F74" s="9" t="s">
        <v>1221</v>
      </c>
      <c r="G74" s="9">
        <v>4517</v>
      </c>
      <c r="H74" s="9" t="s">
        <v>119</v>
      </c>
      <c r="I74" s="10">
        <v>350</v>
      </c>
      <c r="J74" s="2272"/>
      <c r="K74" s="2049"/>
      <c r="L74" s="2049"/>
      <c r="M74" s="2309"/>
      <c r="N74" s="2310"/>
      <c r="S74"/>
      <c r="T74" s="16"/>
      <c r="U74" s="16"/>
      <c r="V74" s="16"/>
      <c r="W74" s="16"/>
      <c r="X74" s="16"/>
      <c r="Y74" s="16"/>
      <c r="Z74" s="16"/>
    </row>
    <row r="75" spans="1:26" s="6" customFormat="1">
      <c r="A75" s="25" t="s">
        <v>67</v>
      </c>
      <c r="B75" s="14">
        <v>46069</v>
      </c>
      <c r="C75" s="14">
        <v>46064</v>
      </c>
      <c r="D75" s="166" t="s">
        <v>6</v>
      </c>
      <c r="E75" s="9">
        <v>23662</v>
      </c>
      <c r="F75" s="9" t="s">
        <v>1115</v>
      </c>
      <c r="G75" s="9">
        <v>1862</v>
      </c>
      <c r="H75" s="9" t="s">
        <v>20</v>
      </c>
      <c r="I75" s="10">
        <v>30</v>
      </c>
      <c r="J75" s="2272"/>
      <c r="K75" s="2049"/>
      <c r="L75" s="2049"/>
      <c r="M75" s="2309"/>
      <c r="N75" s="2310"/>
      <c r="S75"/>
      <c r="T75" s="16"/>
      <c r="U75" s="16"/>
      <c r="V75" s="16"/>
      <c r="W75" s="16"/>
      <c r="X75" s="16"/>
      <c r="Y75" s="16"/>
      <c r="Z75" s="16"/>
    </row>
    <row r="76" spans="1:26" s="6" customFormat="1">
      <c r="A76" s="25" t="s">
        <v>5013</v>
      </c>
      <c r="B76" s="14">
        <v>46069</v>
      </c>
      <c r="C76" s="14">
        <v>46066</v>
      </c>
      <c r="D76" s="166" t="s">
        <v>6</v>
      </c>
      <c r="E76" s="9">
        <v>23667</v>
      </c>
      <c r="F76" s="9" t="s">
        <v>1115</v>
      </c>
      <c r="G76" s="9">
        <v>1126</v>
      </c>
      <c r="H76" s="9" t="s">
        <v>57</v>
      </c>
      <c r="I76" s="10" t="s">
        <v>1029</v>
      </c>
      <c r="J76" s="2272"/>
      <c r="K76" s="2049"/>
      <c r="L76" s="2049"/>
      <c r="M76" s="2309"/>
      <c r="N76" s="2310"/>
      <c r="S76"/>
      <c r="T76" s="16"/>
      <c r="U76" s="16"/>
      <c r="V76" s="16"/>
      <c r="W76" s="16"/>
      <c r="X76" s="16"/>
      <c r="Y76" s="16"/>
      <c r="Z76" s="16"/>
    </row>
    <row r="77" spans="1:26" s="6" customFormat="1">
      <c r="A77" s="25" t="s">
        <v>5013</v>
      </c>
      <c r="B77" s="14">
        <v>46069</v>
      </c>
      <c r="C77" s="14">
        <v>46064</v>
      </c>
      <c r="D77" s="166" t="s">
        <v>6</v>
      </c>
      <c r="E77" s="9">
        <v>23669</v>
      </c>
      <c r="F77" s="9" t="s">
        <v>1115</v>
      </c>
      <c r="G77" s="9">
        <v>1007</v>
      </c>
      <c r="H77" s="9" t="s">
        <v>135</v>
      </c>
      <c r="I77" s="10">
        <v>5</v>
      </c>
      <c r="J77" s="2272"/>
      <c r="K77" s="2049"/>
      <c r="L77" s="2049"/>
      <c r="M77" s="2309"/>
      <c r="N77" s="2310"/>
      <c r="S77"/>
      <c r="T77" s="16"/>
      <c r="U77" s="16"/>
      <c r="V77" s="16"/>
      <c r="W77" s="16"/>
      <c r="X77" s="16"/>
      <c r="Y77" s="16"/>
      <c r="Z77" s="16"/>
    </row>
    <row r="78" spans="1:26" s="6" customFormat="1">
      <c r="A78" s="45" t="s">
        <v>2549</v>
      </c>
      <c r="B78" s="14">
        <v>46072</v>
      </c>
      <c r="C78" s="14">
        <v>46069</v>
      </c>
      <c r="D78" s="166" t="s">
        <v>6</v>
      </c>
      <c r="E78" s="9">
        <v>23676</v>
      </c>
      <c r="F78" s="9" t="s">
        <v>1221</v>
      </c>
      <c r="G78" s="9">
        <v>3314</v>
      </c>
      <c r="H78" s="9" t="s">
        <v>5</v>
      </c>
      <c r="I78" s="10">
        <v>5</v>
      </c>
      <c r="J78" s="2272"/>
      <c r="K78" s="2049"/>
      <c r="L78" s="2049"/>
      <c r="M78" s="2309"/>
      <c r="N78" s="2310"/>
      <c r="S78"/>
      <c r="T78" s="16"/>
      <c r="U78" s="16"/>
      <c r="V78" s="16"/>
      <c r="W78" s="16"/>
      <c r="X78" s="16"/>
      <c r="Y78" s="16"/>
      <c r="Z78" s="16"/>
    </row>
    <row r="79" spans="1:26" s="6" customFormat="1">
      <c r="A79" s="25" t="s">
        <v>1303</v>
      </c>
      <c r="B79" s="14">
        <v>46073</v>
      </c>
      <c r="C79" s="14">
        <v>46069</v>
      </c>
      <c r="D79" s="166" t="s">
        <v>6</v>
      </c>
      <c r="E79" s="9">
        <v>23682</v>
      </c>
      <c r="F79" s="9" t="s">
        <v>1221</v>
      </c>
      <c r="G79" s="9">
        <v>6385</v>
      </c>
      <c r="H79" s="9" t="s">
        <v>521</v>
      </c>
      <c r="I79" s="10">
        <v>2</v>
      </c>
      <c r="J79" s="2272"/>
      <c r="K79" s="2049"/>
      <c r="L79" s="2049"/>
      <c r="M79" s="2309"/>
      <c r="N79" s="2310"/>
      <c r="S79"/>
      <c r="T79" s="16"/>
      <c r="U79" s="16"/>
      <c r="V79" s="16"/>
      <c r="W79" s="16"/>
      <c r="X79" s="16"/>
      <c r="Y79" s="16"/>
      <c r="Z79" s="16"/>
    </row>
    <row r="80" spans="1:26" s="6" customFormat="1">
      <c r="A80" s="25" t="s">
        <v>4805</v>
      </c>
      <c r="B80" s="14">
        <v>46073</v>
      </c>
      <c r="C80" s="14">
        <v>46069</v>
      </c>
      <c r="D80" s="166" t="s">
        <v>6</v>
      </c>
      <c r="E80" s="9">
        <v>23690</v>
      </c>
      <c r="F80" s="9" t="s">
        <v>1221</v>
      </c>
      <c r="G80" s="9">
        <v>4177</v>
      </c>
      <c r="H80" s="9" t="s">
        <v>521</v>
      </c>
      <c r="I80" s="10">
        <v>15</v>
      </c>
      <c r="J80" s="2272"/>
      <c r="K80" s="2049"/>
      <c r="L80" s="2049"/>
      <c r="M80" s="2309"/>
      <c r="N80" s="2310"/>
      <c r="S80"/>
      <c r="T80" s="16"/>
      <c r="U80" s="16"/>
      <c r="V80" s="16"/>
      <c r="W80" s="16"/>
      <c r="X80" s="16"/>
      <c r="Y80" s="16"/>
      <c r="Z80" s="16"/>
    </row>
    <row r="81" spans="1:26" s="6" customFormat="1">
      <c r="A81" s="25" t="s">
        <v>1303</v>
      </c>
      <c r="B81" s="14">
        <v>46073</v>
      </c>
      <c r="C81" s="14">
        <v>46189</v>
      </c>
      <c r="D81" s="166" t="s">
        <v>6</v>
      </c>
      <c r="E81" s="9">
        <v>23694</v>
      </c>
      <c r="F81" s="9" t="s">
        <v>2351</v>
      </c>
      <c r="G81" s="9">
        <v>3623</v>
      </c>
      <c r="H81" s="9" t="s">
        <v>47</v>
      </c>
      <c r="I81" s="10">
        <v>30</v>
      </c>
      <c r="J81" s="2272"/>
      <c r="K81" s="2049"/>
      <c r="L81" s="2049"/>
      <c r="M81" s="2309"/>
      <c r="N81" s="2310"/>
      <c r="S81"/>
      <c r="T81" s="16"/>
      <c r="U81" s="16"/>
      <c r="V81" s="16"/>
      <c r="W81" s="16"/>
      <c r="X81" s="16"/>
      <c r="Y81" s="16"/>
      <c r="Z81" s="16"/>
    </row>
    <row r="82" spans="1:26" s="6" customFormat="1">
      <c r="A82" s="25" t="s">
        <v>1508</v>
      </c>
      <c r="B82" s="14">
        <v>46073</v>
      </c>
      <c r="C82" s="14">
        <v>46066</v>
      </c>
      <c r="D82" s="166" t="s">
        <v>6</v>
      </c>
      <c r="E82" s="9">
        <v>23681</v>
      </c>
      <c r="F82" s="9" t="s">
        <v>435</v>
      </c>
      <c r="G82" s="9">
        <v>2646</v>
      </c>
      <c r="H82" s="9" t="s">
        <v>182</v>
      </c>
      <c r="I82" s="10">
        <v>50</v>
      </c>
      <c r="J82" s="2272"/>
      <c r="K82" s="2049"/>
      <c r="L82" s="2049"/>
      <c r="M82" s="2309"/>
      <c r="N82" s="2310"/>
      <c r="S82"/>
      <c r="T82" s="16"/>
      <c r="U82" s="16"/>
      <c r="V82" s="16"/>
      <c r="W82" s="16"/>
      <c r="X82" s="16"/>
      <c r="Y82" s="16"/>
      <c r="Z82" s="16"/>
    </row>
    <row r="83" spans="1:26" s="6" customFormat="1">
      <c r="A83" s="25" t="s">
        <v>5128</v>
      </c>
      <c r="B83" s="14">
        <v>46073</v>
      </c>
      <c r="C83" s="14">
        <v>46069</v>
      </c>
      <c r="D83" s="166" t="s">
        <v>6</v>
      </c>
      <c r="E83" s="9">
        <v>23698</v>
      </c>
      <c r="F83" s="9" t="s">
        <v>1115</v>
      </c>
      <c r="G83" s="9">
        <v>869</v>
      </c>
      <c r="H83" s="9" t="s">
        <v>16</v>
      </c>
      <c r="I83" s="10">
        <v>15</v>
      </c>
      <c r="J83" s="2272"/>
      <c r="K83" s="2049"/>
      <c r="L83" s="2049"/>
      <c r="M83" s="2309"/>
      <c r="N83" s="2310"/>
      <c r="S83"/>
      <c r="T83" s="16"/>
      <c r="U83" s="16"/>
      <c r="V83" s="16"/>
      <c r="W83" s="16"/>
      <c r="X83" s="16"/>
      <c r="Y83" s="16"/>
      <c r="Z83" s="16"/>
    </row>
    <row r="84" spans="1:26" s="2422" customFormat="1">
      <c r="A84" s="35" t="s">
        <v>5129</v>
      </c>
      <c r="B84" s="2271">
        <v>46073</v>
      </c>
      <c r="C84" s="2271">
        <v>46069</v>
      </c>
      <c r="D84" s="168" t="s">
        <v>6</v>
      </c>
      <c r="E84" s="2272">
        <v>23700</v>
      </c>
      <c r="F84" s="2272" t="s">
        <v>1115</v>
      </c>
      <c r="G84" s="2272">
        <v>6388</v>
      </c>
      <c r="H84" s="2272" t="s">
        <v>58</v>
      </c>
      <c r="I84" s="2273">
        <v>10</v>
      </c>
      <c r="J84" s="2272"/>
      <c r="K84" s="2272"/>
      <c r="L84" s="2272"/>
      <c r="M84" s="2420"/>
      <c r="N84" s="2421"/>
      <c r="S84" s="2423"/>
      <c r="T84" s="2424"/>
      <c r="U84" s="2424"/>
      <c r="V84" s="2424"/>
      <c r="W84" s="2424"/>
      <c r="X84" s="2424"/>
      <c r="Y84" s="2424"/>
      <c r="Z84" s="2424"/>
    </row>
    <row r="85" spans="1:26" s="6" customFormat="1">
      <c r="A85" s="25" t="s">
        <v>1515</v>
      </c>
      <c r="B85" s="14">
        <v>46069</v>
      </c>
      <c r="C85" s="14">
        <v>46066</v>
      </c>
      <c r="D85" s="166" t="s">
        <v>6</v>
      </c>
      <c r="E85" s="9">
        <v>23642</v>
      </c>
      <c r="F85" s="9" t="s">
        <v>1115</v>
      </c>
      <c r="G85" s="9">
        <v>2515</v>
      </c>
      <c r="H85" s="9" t="s">
        <v>35</v>
      </c>
      <c r="I85" s="10">
        <v>5</v>
      </c>
      <c r="J85" s="2272"/>
      <c r="K85" s="2049"/>
      <c r="L85" s="2049"/>
      <c r="M85" s="2309"/>
      <c r="N85" s="2310"/>
      <c r="S85"/>
      <c r="T85" s="16"/>
      <c r="U85" s="16"/>
      <c r="V85" s="16"/>
      <c r="W85" s="16"/>
      <c r="X85" s="16"/>
      <c r="Y85" s="16"/>
      <c r="Z85" s="16"/>
    </row>
    <row r="86" spans="1:26" s="16" customFormat="1">
      <c r="A86" s="25" t="s">
        <v>1468</v>
      </c>
      <c r="B86" s="14">
        <v>46070</v>
      </c>
      <c r="C86" s="14">
        <v>46070</v>
      </c>
      <c r="D86" s="166" t="s">
        <v>6</v>
      </c>
      <c r="E86" s="9">
        <v>23721</v>
      </c>
      <c r="F86" s="9" t="s">
        <v>1115</v>
      </c>
      <c r="G86" s="9">
        <v>753</v>
      </c>
      <c r="H86" s="9" t="s">
        <v>47</v>
      </c>
      <c r="I86" s="10"/>
      <c r="J86" s="2272"/>
      <c r="K86" s="2049"/>
      <c r="L86" s="2049"/>
      <c r="M86" s="2309"/>
      <c r="N86" s="2310"/>
      <c r="S86" s="15"/>
    </row>
    <row r="87" spans="1:26" s="16" customFormat="1">
      <c r="A87" s="25" t="s">
        <v>508</v>
      </c>
      <c r="B87" s="14">
        <v>46070</v>
      </c>
      <c r="C87" s="14">
        <v>46070</v>
      </c>
      <c r="D87" s="166" t="s">
        <v>6</v>
      </c>
      <c r="E87" s="9">
        <v>23721</v>
      </c>
      <c r="F87" s="9" t="s">
        <v>1221</v>
      </c>
      <c r="G87" s="9">
        <v>2438</v>
      </c>
      <c r="H87" s="9" t="s">
        <v>47</v>
      </c>
      <c r="I87" s="10" t="s">
        <v>905</v>
      </c>
      <c r="J87" s="2272"/>
      <c r="K87" s="2049"/>
      <c r="L87" s="2049"/>
      <c r="M87" s="2309"/>
      <c r="N87" s="2310"/>
      <c r="S87" s="15"/>
    </row>
    <row r="88" spans="1:26" s="16" customFormat="1">
      <c r="A88" s="25" t="s">
        <v>134</v>
      </c>
      <c r="B88" s="14">
        <v>46073</v>
      </c>
      <c r="C88" s="14">
        <v>46070</v>
      </c>
      <c r="D88" s="166" t="s">
        <v>6</v>
      </c>
      <c r="E88" s="9">
        <v>23725</v>
      </c>
      <c r="F88" s="9" t="s">
        <v>1221</v>
      </c>
      <c r="G88" s="9">
        <v>2581</v>
      </c>
      <c r="H88" s="9" t="s">
        <v>21</v>
      </c>
      <c r="I88" s="10">
        <v>4</v>
      </c>
      <c r="J88" s="2272"/>
      <c r="K88" s="2049"/>
      <c r="L88" s="2049"/>
      <c r="M88" s="2309"/>
      <c r="N88" s="2310"/>
      <c r="S88" s="15"/>
    </row>
    <row r="89" spans="1:26" s="16" customFormat="1">
      <c r="A89" s="25" t="s">
        <v>3957</v>
      </c>
      <c r="B89" s="14">
        <v>46073</v>
      </c>
      <c r="C89" s="14">
        <v>46070</v>
      </c>
      <c r="D89" s="166" t="s">
        <v>6</v>
      </c>
      <c r="E89" s="9">
        <v>23727</v>
      </c>
      <c r="F89" s="9" t="s">
        <v>7</v>
      </c>
      <c r="G89" s="9">
        <v>3917</v>
      </c>
      <c r="H89" s="9" t="s">
        <v>127</v>
      </c>
      <c r="I89" s="10" t="s">
        <v>952</v>
      </c>
      <c r="J89" s="2272"/>
      <c r="K89" s="2049"/>
      <c r="L89" s="2049"/>
      <c r="M89" s="2309"/>
      <c r="N89" s="2310"/>
      <c r="S89" s="15"/>
    </row>
    <row r="90" spans="1:26" s="16" customFormat="1">
      <c r="A90" s="25"/>
      <c r="B90" s="14"/>
      <c r="C90" s="14"/>
      <c r="D90" s="166" t="s">
        <v>6</v>
      </c>
      <c r="E90" s="9"/>
      <c r="F90" s="9" t="s">
        <v>7</v>
      </c>
      <c r="G90" s="9">
        <v>5886</v>
      </c>
      <c r="H90" s="9" t="s">
        <v>382</v>
      </c>
      <c r="I90" s="10">
        <v>3</v>
      </c>
      <c r="J90" s="2272"/>
      <c r="K90" s="2049"/>
      <c r="L90" s="2049"/>
      <c r="M90" s="2309"/>
      <c r="N90" s="2310"/>
      <c r="S90" s="15"/>
    </row>
    <row r="91" spans="1:26" s="16" customFormat="1">
      <c r="A91" s="25" t="s">
        <v>5130</v>
      </c>
      <c r="B91" s="14">
        <v>46073</v>
      </c>
      <c r="C91" s="14">
        <v>46070</v>
      </c>
      <c r="D91" s="166" t="s">
        <v>6</v>
      </c>
      <c r="E91" s="9">
        <v>13728</v>
      </c>
      <c r="F91" s="9" t="s">
        <v>40</v>
      </c>
      <c r="G91" s="9">
        <v>5913</v>
      </c>
      <c r="H91" s="9" t="s">
        <v>22</v>
      </c>
      <c r="I91" s="10">
        <v>8</v>
      </c>
      <c r="J91" s="2272"/>
      <c r="K91" s="2049"/>
      <c r="L91" s="2049"/>
      <c r="M91" s="2309"/>
      <c r="N91" s="2310"/>
      <c r="S91" s="15"/>
    </row>
    <row r="92" spans="1:26" s="1828" customFormat="1">
      <c r="A92" s="25" t="s">
        <v>2413</v>
      </c>
      <c r="B92" s="14">
        <v>46073</v>
      </c>
      <c r="C92" s="14">
        <v>46076</v>
      </c>
      <c r="D92" s="166" t="s">
        <v>6</v>
      </c>
      <c r="E92" s="9">
        <v>23730</v>
      </c>
      <c r="F92" s="9" t="s">
        <v>1221</v>
      </c>
      <c r="G92" s="9">
        <v>4268</v>
      </c>
      <c r="H92" s="9" t="s">
        <v>29</v>
      </c>
      <c r="I92" s="10">
        <v>51</v>
      </c>
      <c r="J92" s="2272"/>
      <c r="K92" s="2049"/>
      <c r="L92" s="2049"/>
      <c r="M92" s="2320"/>
      <c r="N92" s="2321"/>
      <c r="S92" s="1953"/>
    </row>
    <row r="93" spans="1:26" s="1828" customFormat="1">
      <c r="A93" s="25" t="s">
        <v>3119</v>
      </c>
      <c r="B93" s="14">
        <v>46077</v>
      </c>
      <c r="C93" s="14">
        <v>46076</v>
      </c>
      <c r="D93" s="166" t="s">
        <v>6</v>
      </c>
      <c r="E93" s="9">
        <v>23732</v>
      </c>
      <c r="F93" s="9" t="s">
        <v>1221</v>
      </c>
      <c r="G93" s="9">
        <v>2881</v>
      </c>
      <c r="H93" s="9" t="s">
        <v>19</v>
      </c>
      <c r="I93" s="10">
        <v>6</v>
      </c>
      <c r="J93" s="2272"/>
      <c r="K93" s="2049"/>
      <c r="L93" s="2049"/>
      <c r="M93" s="2320"/>
      <c r="N93" s="2321"/>
      <c r="S93" s="1953"/>
    </row>
    <row r="94" spans="1:26" s="1828" customFormat="1">
      <c r="A94" s="25" t="s">
        <v>1617</v>
      </c>
      <c r="B94" s="14">
        <v>46078</v>
      </c>
      <c r="C94" s="14">
        <v>46076</v>
      </c>
      <c r="D94" s="166" t="s">
        <v>6</v>
      </c>
      <c r="E94" s="9">
        <v>23735</v>
      </c>
      <c r="F94" s="9" t="s">
        <v>1221</v>
      </c>
      <c r="G94" s="9">
        <v>2438</v>
      </c>
      <c r="H94" s="9" t="s">
        <v>47</v>
      </c>
      <c r="I94" s="10" t="s">
        <v>903</v>
      </c>
      <c r="J94" s="2272"/>
      <c r="K94" s="2049"/>
      <c r="L94" s="2049"/>
      <c r="M94" s="2320"/>
      <c r="N94" s="2321"/>
      <c r="S94" s="1953"/>
    </row>
    <row r="95" spans="1:26" s="1828" customFormat="1">
      <c r="A95" s="25"/>
      <c r="B95" s="14"/>
      <c r="C95" s="14"/>
      <c r="D95" s="166" t="s">
        <v>6</v>
      </c>
      <c r="E95" s="9"/>
      <c r="F95" s="9" t="s">
        <v>1036</v>
      </c>
      <c r="G95" s="9">
        <v>5698</v>
      </c>
      <c r="H95" s="9" t="s">
        <v>58</v>
      </c>
      <c r="I95" s="10">
        <v>3</v>
      </c>
      <c r="J95" s="2272"/>
      <c r="K95" s="2049"/>
      <c r="L95" s="2049"/>
      <c r="M95" s="2320"/>
      <c r="N95" s="2321"/>
      <c r="S95" s="1953"/>
    </row>
    <row r="96" spans="1:26" s="1828" customFormat="1">
      <c r="A96" s="25" t="s">
        <v>871</v>
      </c>
      <c r="B96" s="14">
        <v>46078</v>
      </c>
      <c r="C96" s="14">
        <v>46076</v>
      </c>
      <c r="D96" s="166" t="s">
        <v>6</v>
      </c>
      <c r="E96" s="9">
        <v>23736</v>
      </c>
      <c r="F96" s="9" t="s">
        <v>1115</v>
      </c>
      <c r="G96" s="9">
        <v>1387</v>
      </c>
      <c r="H96" s="9" t="s">
        <v>770</v>
      </c>
      <c r="I96" s="10">
        <v>17</v>
      </c>
      <c r="J96" s="2272"/>
      <c r="K96" s="2049"/>
      <c r="L96" s="2049"/>
      <c r="M96" s="2320"/>
      <c r="N96" s="2321"/>
      <c r="S96" s="1953"/>
    </row>
    <row r="97" spans="1:19" s="1828" customFormat="1">
      <c r="A97" s="25" t="s">
        <v>172</v>
      </c>
      <c r="B97" s="14">
        <v>46078</v>
      </c>
      <c r="C97" s="14">
        <v>46076</v>
      </c>
      <c r="D97" s="166" t="s">
        <v>6</v>
      </c>
      <c r="E97" s="9">
        <v>23738</v>
      </c>
      <c r="F97" s="9" t="s">
        <v>1221</v>
      </c>
      <c r="G97" s="9">
        <v>3314</v>
      </c>
      <c r="H97" s="9" t="s">
        <v>5</v>
      </c>
      <c r="I97" s="10">
        <v>15</v>
      </c>
      <c r="J97" s="2272"/>
      <c r="K97" s="2049"/>
      <c r="L97" s="2049"/>
      <c r="M97" s="2320"/>
      <c r="N97" s="2321"/>
      <c r="S97" s="1953"/>
    </row>
    <row r="98" spans="1:19" s="1828" customFormat="1">
      <c r="A98" s="25" t="s">
        <v>4341</v>
      </c>
      <c r="B98" s="14">
        <v>46072</v>
      </c>
      <c r="C98" s="14">
        <v>46076</v>
      </c>
      <c r="D98" s="166" t="s">
        <v>6</v>
      </c>
      <c r="E98" s="9">
        <v>23744</v>
      </c>
      <c r="F98" s="9" t="s">
        <v>1115</v>
      </c>
      <c r="G98" s="9">
        <v>753</v>
      </c>
      <c r="H98" s="9" t="s">
        <v>47</v>
      </c>
      <c r="I98" s="10" t="s">
        <v>900</v>
      </c>
      <c r="J98" s="2272"/>
      <c r="K98" s="2049"/>
      <c r="L98" s="2049"/>
      <c r="M98" s="2320"/>
      <c r="N98" s="2321"/>
      <c r="S98" s="1953"/>
    </row>
    <row r="99" spans="1:19" s="1828" customFormat="1">
      <c r="A99" s="25"/>
      <c r="B99" s="14"/>
      <c r="C99" s="14"/>
      <c r="D99" s="166" t="s">
        <v>6</v>
      </c>
      <c r="E99" s="9"/>
      <c r="F99" s="9" t="s">
        <v>1115</v>
      </c>
      <c r="G99" s="9">
        <v>1677</v>
      </c>
      <c r="H99" s="9" t="s">
        <v>70</v>
      </c>
      <c r="I99" s="10">
        <v>5</v>
      </c>
      <c r="J99" s="2272"/>
      <c r="K99" s="2049"/>
      <c r="L99" s="2049"/>
      <c r="M99" s="2320"/>
      <c r="N99" s="2321"/>
      <c r="S99" s="1953"/>
    </row>
    <row r="100" spans="1:19" s="1828" customFormat="1">
      <c r="A100" s="25" t="s">
        <v>2469</v>
      </c>
      <c r="B100" s="14">
        <v>46080</v>
      </c>
      <c r="C100" s="14">
        <v>46076</v>
      </c>
      <c r="D100" s="166" t="s">
        <v>6</v>
      </c>
      <c r="E100" s="9">
        <v>23742</v>
      </c>
      <c r="F100" s="9" t="s">
        <v>1115</v>
      </c>
      <c r="G100" s="9">
        <v>3620</v>
      </c>
      <c r="H100" s="9" t="s">
        <v>22</v>
      </c>
      <c r="I100" s="10">
        <v>60</v>
      </c>
      <c r="J100" s="2272"/>
      <c r="K100" s="2049"/>
      <c r="L100" s="2049"/>
      <c r="M100" s="2320"/>
      <c r="N100" s="2321"/>
      <c r="S100" s="1953"/>
    </row>
    <row r="101" spans="1:19" s="16" customFormat="1">
      <c r="A101" s="25" t="s">
        <v>393</v>
      </c>
      <c r="B101" s="14">
        <v>46079</v>
      </c>
      <c r="C101" s="14">
        <v>46077</v>
      </c>
      <c r="D101" s="166" t="s">
        <v>6</v>
      </c>
      <c r="E101" s="9">
        <v>23746</v>
      </c>
      <c r="F101" s="9" t="s">
        <v>2351</v>
      </c>
      <c r="G101" s="9">
        <v>2560</v>
      </c>
      <c r="H101" s="9" t="s">
        <v>5</v>
      </c>
      <c r="I101" s="10">
        <v>10</v>
      </c>
      <c r="J101" s="2272"/>
      <c r="K101" s="2049"/>
      <c r="L101" s="2049"/>
      <c r="M101" s="2309"/>
      <c r="N101" s="2310"/>
      <c r="S101" s="15"/>
    </row>
    <row r="102" spans="1:19" s="1828" customFormat="1">
      <c r="A102" s="25" t="s">
        <v>4193</v>
      </c>
      <c r="B102" s="14">
        <v>46080</v>
      </c>
      <c r="C102" s="14">
        <v>46076</v>
      </c>
      <c r="D102" s="166" t="s">
        <v>6</v>
      </c>
      <c r="E102" s="9">
        <v>23747</v>
      </c>
      <c r="F102" s="9" t="s">
        <v>1115</v>
      </c>
      <c r="G102" s="9">
        <v>1087</v>
      </c>
      <c r="H102" s="9" t="s">
        <v>46</v>
      </c>
      <c r="I102" s="10">
        <v>30</v>
      </c>
      <c r="J102" s="2272"/>
      <c r="K102" s="2049"/>
      <c r="L102" s="2049"/>
      <c r="M102" s="2320"/>
      <c r="N102" s="2321"/>
      <c r="S102" s="1953"/>
    </row>
    <row r="103" spans="1:19" s="1828" customFormat="1">
      <c r="A103" s="25"/>
      <c r="B103" s="14"/>
      <c r="C103" s="14"/>
      <c r="D103" s="166" t="s">
        <v>6</v>
      </c>
      <c r="E103" s="9"/>
      <c r="F103" s="9" t="s">
        <v>1115</v>
      </c>
      <c r="G103" s="9">
        <v>2825</v>
      </c>
      <c r="H103" s="9" t="s">
        <v>207</v>
      </c>
      <c r="I103" s="10">
        <v>3</v>
      </c>
      <c r="J103" s="2272"/>
      <c r="K103" s="2049"/>
      <c r="L103" s="2049"/>
      <c r="M103" s="2320"/>
      <c r="N103" s="2321"/>
      <c r="S103" s="1953"/>
    </row>
    <row r="104" spans="1:19" s="1828" customFormat="1">
      <c r="A104" s="25" t="s">
        <v>380</v>
      </c>
      <c r="B104" s="14">
        <v>46080</v>
      </c>
      <c r="C104" s="14">
        <v>46076</v>
      </c>
      <c r="D104" s="166" t="s">
        <v>6</v>
      </c>
      <c r="E104" s="9">
        <v>23749</v>
      </c>
      <c r="F104" s="9" t="s">
        <v>1115</v>
      </c>
      <c r="G104" s="9">
        <v>2515</v>
      </c>
      <c r="H104" s="9" t="s">
        <v>35</v>
      </c>
      <c r="I104" s="10">
        <v>15</v>
      </c>
      <c r="J104" s="2272"/>
      <c r="K104" s="2049"/>
      <c r="L104" s="2049"/>
      <c r="M104" s="2320"/>
      <c r="N104" s="2321"/>
      <c r="S104" s="1953"/>
    </row>
    <row r="105" spans="1:19" s="1828" customFormat="1">
      <c r="A105" s="25" t="s">
        <v>1303</v>
      </c>
      <c r="B105" s="14">
        <v>46076</v>
      </c>
      <c r="C105" s="14">
        <v>46076</v>
      </c>
      <c r="D105" s="166" t="s">
        <v>6</v>
      </c>
      <c r="E105" s="9">
        <v>23752</v>
      </c>
      <c r="F105" s="9" t="s">
        <v>1221</v>
      </c>
      <c r="G105" s="9">
        <v>3630</v>
      </c>
      <c r="H105" s="9" t="s">
        <v>1465</v>
      </c>
      <c r="I105" s="10">
        <v>3</v>
      </c>
      <c r="J105" s="2272"/>
      <c r="K105" s="2049"/>
      <c r="L105" s="2049"/>
      <c r="M105" s="2320"/>
      <c r="N105" s="2321"/>
      <c r="S105" s="1953"/>
    </row>
    <row r="106" spans="1:19" s="16" customFormat="1">
      <c r="A106" s="25" t="s">
        <v>1870</v>
      </c>
      <c r="B106" s="14">
        <v>46080</v>
      </c>
      <c r="C106" s="14">
        <v>46077</v>
      </c>
      <c r="D106" s="166" t="s">
        <v>6</v>
      </c>
      <c r="E106" s="9">
        <v>23759</v>
      </c>
      <c r="F106" s="9" t="s">
        <v>7</v>
      </c>
      <c r="G106" s="9">
        <v>2412</v>
      </c>
      <c r="H106" s="9" t="s">
        <v>38</v>
      </c>
      <c r="I106" s="10">
        <v>4</v>
      </c>
      <c r="J106" s="2272"/>
      <c r="K106" s="2049"/>
      <c r="L106" s="2049"/>
      <c r="M106" s="2309"/>
      <c r="N106" s="2310"/>
      <c r="S106" s="15"/>
    </row>
    <row r="107" spans="1:19" s="16" customFormat="1">
      <c r="A107" s="25" t="s">
        <v>1256</v>
      </c>
      <c r="B107" s="14">
        <v>46078</v>
      </c>
      <c r="C107" s="14">
        <v>46077</v>
      </c>
      <c r="D107" s="166" t="s">
        <v>12</v>
      </c>
      <c r="E107" s="9">
        <v>23764</v>
      </c>
      <c r="F107" s="9" t="s">
        <v>40</v>
      </c>
      <c r="G107" s="9">
        <v>3508</v>
      </c>
      <c r="H107" s="9" t="s">
        <v>36</v>
      </c>
      <c r="I107" s="10">
        <v>5</v>
      </c>
      <c r="J107" s="2272"/>
      <c r="K107" s="2049"/>
      <c r="L107" s="2049"/>
      <c r="M107" s="2309"/>
      <c r="N107" s="2310"/>
      <c r="S107" s="15"/>
    </row>
    <row r="108" spans="1:19" s="16" customFormat="1">
      <c r="A108" s="25" t="s">
        <v>5131</v>
      </c>
      <c r="B108" s="14">
        <v>46080</v>
      </c>
      <c r="C108" s="14">
        <v>46077</v>
      </c>
      <c r="D108" s="166" t="s">
        <v>6</v>
      </c>
      <c r="E108" s="9">
        <v>23771</v>
      </c>
      <c r="F108" s="9" t="s">
        <v>44</v>
      </c>
      <c r="G108" s="9">
        <v>4029</v>
      </c>
      <c r="H108" s="9" t="s">
        <v>219</v>
      </c>
      <c r="I108" s="10">
        <v>10</v>
      </c>
      <c r="J108" s="2272"/>
      <c r="K108" s="2049"/>
      <c r="L108" s="2049"/>
      <c r="M108" s="2309"/>
      <c r="N108" s="2310"/>
      <c r="S108" s="15"/>
    </row>
    <row r="109" spans="1:19" s="16" customFormat="1">
      <c r="A109" s="25" t="s">
        <v>1604</v>
      </c>
      <c r="B109" s="14">
        <v>46078</v>
      </c>
      <c r="C109" s="14">
        <v>46077</v>
      </c>
      <c r="D109" s="166" t="s">
        <v>6</v>
      </c>
      <c r="E109" s="9">
        <v>23773</v>
      </c>
      <c r="F109" s="9" t="s">
        <v>1221</v>
      </c>
      <c r="G109" s="9">
        <v>3590</v>
      </c>
      <c r="H109" s="9" t="s">
        <v>47</v>
      </c>
      <c r="I109" s="10">
        <v>2</v>
      </c>
      <c r="J109" s="2272"/>
      <c r="K109" s="2049"/>
      <c r="L109" s="2049"/>
      <c r="M109" s="2309"/>
      <c r="N109" s="2310"/>
      <c r="S109" s="15"/>
    </row>
    <row r="110" spans="1:19" s="1828" customFormat="1">
      <c r="A110" s="25" t="s">
        <v>5129</v>
      </c>
      <c r="B110" s="14">
        <v>46073</v>
      </c>
      <c r="C110" s="14">
        <v>46076</v>
      </c>
      <c r="D110" s="166" t="s">
        <v>6</v>
      </c>
      <c r="E110" s="9">
        <v>23740</v>
      </c>
      <c r="F110" s="9" t="s">
        <v>1115</v>
      </c>
      <c r="G110" s="9">
        <v>6388</v>
      </c>
      <c r="H110" s="9" t="s">
        <v>58</v>
      </c>
      <c r="I110" s="10">
        <v>10</v>
      </c>
      <c r="J110" s="2272"/>
      <c r="K110" s="2049"/>
      <c r="L110" s="2049"/>
      <c r="M110" s="2320"/>
      <c r="N110" s="2321"/>
      <c r="S110" s="1953"/>
    </row>
    <row r="111" spans="1:19" s="16" customFormat="1">
      <c r="A111" s="25" t="s">
        <v>4756</v>
      </c>
      <c r="B111" s="14">
        <v>46073</v>
      </c>
      <c r="C111" s="14">
        <v>46077</v>
      </c>
      <c r="D111" s="166" t="s">
        <v>6</v>
      </c>
      <c r="E111" s="9">
        <v>23777</v>
      </c>
      <c r="F111" s="9" t="s">
        <v>1115</v>
      </c>
      <c r="G111" s="9">
        <v>5767</v>
      </c>
      <c r="H111" s="9" t="s">
        <v>119</v>
      </c>
      <c r="I111" s="10">
        <v>51</v>
      </c>
      <c r="J111" s="2272"/>
      <c r="K111" s="2049"/>
      <c r="L111" s="2049"/>
      <c r="M111" s="2309"/>
      <c r="N111" s="2310"/>
      <c r="S111" s="15"/>
    </row>
    <row r="112" spans="1:19" s="16" customFormat="1">
      <c r="A112" s="25" t="s">
        <v>4948</v>
      </c>
      <c r="B112" s="14">
        <v>46079</v>
      </c>
      <c r="C112" s="14">
        <v>46079</v>
      </c>
      <c r="D112" s="166" t="s">
        <v>6</v>
      </c>
      <c r="E112" s="9">
        <v>23785</v>
      </c>
      <c r="F112" s="9" t="s">
        <v>1115</v>
      </c>
      <c r="G112" s="9">
        <v>6281</v>
      </c>
      <c r="H112" s="9" t="s">
        <v>22</v>
      </c>
      <c r="I112" s="10">
        <v>80</v>
      </c>
      <c r="J112" s="2272"/>
      <c r="K112" s="2049"/>
      <c r="L112" s="2049"/>
      <c r="M112" s="2309"/>
      <c r="N112" s="2310"/>
      <c r="S112" s="15"/>
    </row>
    <row r="113" spans="1:19" s="16" customFormat="1">
      <c r="A113" s="25" t="s">
        <v>3100</v>
      </c>
      <c r="B113" s="14">
        <v>46080</v>
      </c>
      <c r="C113" s="14">
        <v>46079</v>
      </c>
      <c r="D113" s="166" t="s">
        <v>6</v>
      </c>
      <c r="E113" s="9">
        <v>23779</v>
      </c>
      <c r="F113" s="9" t="s">
        <v>153</v>
      </c>
      <c r="G113" s="9">
        <v>2040</v>
      </c>
      <c r="H113" s="9" t="s">
        <v>75</v>
      </c>
      <c r="I113" s="10" t="s">
        <v>923</v>
      </c>
      <c r="J113" s="2272"/>
      <c r="K113" s="2049"/>
      <c r="L113" s="2049"/>
      <c r="M113" s="2309"/>
      <c r="N113" s="2310"/>
      <c r="S113" s="15"/>
    </row>
    <row r="114" spans="1:19" s="16" customFormat="1">
      <c r="A114" s="25"/>
      <c r="B114" s="14"/>
      <c r="C114" s="14"/>
      <c r="D114" s="166" t="s">
        <v>6</v>
      </c>
      <c r="E114" s="9"/>
      <c r="F114" s="9" t="s">
        <v>1115</v>
      </c>
      <c r="G114" s="9">
        <v>3753</v>
      </c>
      <c r="H114" s="9" t="s">
        <v>29</v>
      </c>
      <c r="I114" s="10">
        <v>15</v>
      </c>
      <c r="J114" s="2272"/>
      <c r="K114" s="2049"/>
      <c r="L114" s="2049"/>
      <c r="M114" s="2309"/>
      <c r="N114" s="2310"/>
      <c r="S114" s="15"/>
    </row>
    <row r="115" spans="1:19" s="16" customFormat="1">
      <c r="A115" s="25" t="s">
        <v>248</v>
      </c>
      <c r="B115" s="14">
        <v>46080</v>
      </c>
      <c r="C115" s="14">
        <v>46080</v>
      </c>
      <c r="D115" s="166" t="s">
        <v>6</v>
      </c>
      <c r="E115" s="9">
        <v>23789</v>
      </c>
      <c r="F115" s="9" t="s">
        <v>1115</v>
      </c>
      <c r="G115" s="9">
        <v>1397</v>
      </c>
      <c r="H115" s="9" t="s">
        <v>22</v>
      </c>
      <c r="I115" s="10">
        <v>40</v>
      </c>
      <c r="J115" s="2272"/>
      <c r="K115" s="2049"/>
      <c r="L115" s="2049"/>
      <c r="M115" s="2309"/>
      <c r="N115" s="2310"/>
      <c r="S115" s="15"/>
    </row>
    <row r="116" spans="1:19" s="16" customFormat="1">
      <c r="A116" s="25" t="s">
        <v>3792</v>
      </c>
      <c r="B116" s="14">
        <v>46080</v>
      </c>
      <c r="C116" s="14">
        <v>46080</v>
      </c>
      <c r="D116" s="166" t="s">
        <v>6</v>
      </c>
      <c r="E116" s="9">
        <v>23792</v>
      </c>
      <c r="F116" s="9" t="s">
        <v>2351</v>
      </c>
      <c r="G116" s="9">
        <v>5081</v>
      </c>
      <c r="H116" s="9" t="s">
        <v>3338</v>
      </c>
      <c r="I116" s="10">
        <v>30</v>
      </c>
      <c r="J116" s="2272"/>
      <c r="K116" s="2049"/>
      <c r="L116" s="2049"/>
      <c r="M116" s="2309"/>
      <c r="N116" s="2310"/>
      <c r="S116" s="15"/>
    </row>
    <row r="117" spans="1:19" s="16" customFormat="1">
      <c r="A117" s="25" t="s">
        <v>108</v>
      </c>
      <c r="B117" s="14">
        <v>46086</v>
      </c>
      <c r="C117" s="14">
        <v>46083</v>
      </c>
      <c r="D117" s="166" t="s">
        <v>6</v>
      </c>
      <c r="E117" s="9">
        <v>23786</v>
      </c>
      <c r="F117" s="9" t="s">
        <v>1115</v>
      </c>
      <c r="G117" s="9">
        <v>838</v>
      </c>
      <c r="H117" s="9" t="s">
        <v>5</v>
      </c>
      <c r="I117" s="10">
        <v>4</v>
      </c>
      <c r="J117" s="2272"/>
      <c r="K117" s="2049"/>
      <c r="L117" s="2049"/>
      <c r="M117" s="2309"/>
      <c r="N117" s="2310"/>
      <c r="S117" s="15"/>
    </row>
    <row r="118" spans="1:19" s="16" customFormat="1">
      <c r="A118" s="234" t="s">
        <v>4656</v>
      </c>
      <c r="B118" s="1885">
        <v>46087</v>
      </c>
      <c r="C118" s="1885"/>
      <c r="D118" s="2059"/>
      <c r="E118" s="24">
        <v>23791</v>
      </c>
      <c r="F118" s="24" t="s">
        <v>2351</v>
      </c>
      <c r="G118" s="24">
        <v>5705</v>
      </c>
      <c r="H118" s="24" t="s">
        <v>58</v>
      </c>
      <c r="I118" s="1048">
        <v>20</v>
      </c>
      <c r="J118" s="2324"/>
      <c r="K118" s="2044"/>
      <c r="L118" s="2044"/>
      <c r="M118" s="2309"/>
      <c r="N118" s="2310"/>
      <c r="S118" s="15"/>
    </row>
    <row r="119" spans="1:19" s="16" customFormat="1">
      <c r="A119" s="234"/>
      <c r="B119" s="1885"/>
      <c r="C119" s="1885"/>
      <c r="D119" s="2059"/>
      <c r="E119" s="24"/>
      <c r="F119" s="24" t="s">
        <v>2351</v>
      </c>
      <c r="G119" s="24">
        <v>6414</v>
      </c>
      <c r="H119" s="24" t="s">
        <v>58</v>
      </c>
      <c r="I119" s="1048">
        <v>1</v>
      </c>
      <c r="J119" s="2324"/>
      <c r="K119" s="2044"/>
      <c r="L119" s="2044"/>
      <c r="M119" s="2309"/>
      <c r="N119" s="2310"/>
      <c r="S119" s="15"/>
    </row>
    <row r="120" spans="1:19" s="16" customFormat="1">
      <c r="A120" s="234"/>
      <c r="B120" s="1885"/>
      <c r="C120" s="1885"/>
      <c r="D120" s="2059"/>
      <c r="E120" s="24"/>
      <c r="F120" s="24" t="s">
        <v>2351</v>
      </c>
      <c r="G120" s="24">
        <v>6413</v>
      </c>
      <c r="H120" s="24" t="s">
        <v>47</v>
      </c>
      <c r="I120" s="1048" t="s">
        <v>1104</v>
      </c>
      <c r="J120" s="2324"/>
      <c r="K120" s="2044"/>
      <c r="L120" s="2044"/>
      <c r="M120" s="2309"/>
      <c r="N120" s="2310"/>
      <c r="S120" s="15"/>
    </row>
    <row r="121" spans="1:19" s="16" customFormat="1">
      <c r="A121" s="25" t="s">
        <v>107</v>
      </c>
      <c r="B121" s="14">
        <v>46087</v>
      </c>
      <c r="C121" s="14">
        <v>46087</v>
      </c>
      <c r="D121" s="166" t="s">
        <v>6</v>
      </c>
      <c r="E121" s="9">
        <v>23796</v>
      </c>
      <c r="F121" s="9" t="s">
        <v>1115</v>
      </c>
      <c r="G121" s="9">
        <v>2720</v>
      </c>
      <c r="H121" s="9" t="s">
        <v>162</v>
      </c>
      <c r="I121" s="10">
        <v>60</v>
      </c>
      <c r="J121" s="2272"/>
      <c r="K121" s="2049"/>
      <c r="L121" s="2049"/>
      <c r="M121" s="2309"/>
      <c r="N121" s="2310"/>
      <c r="S121" s="15"/>
    </row>
    <row r="122" spans="1:19" s="16" customFormat="1">
      <c r="A122" s="25"/>
      <c r="B122" s="14"/>
      <c r="C122" s="14"/>
      <c r="D122" s="166" t="s">
        <v>6</v>
      </c>
      <c r="E122" s="9"/>
      <c r="F122" s="9" t="s">
        <v>1115</v>
      </c>
      <c r="G122" s="9">
        <v>1467</v>
      </c>
      <c r="H122" s="9" t="s">
        <v>62</v>
      </c>
      <c r="I122" s="10">
        <v>60</v>
      </c>
      <c r="J122" s="2272"/>
      <c r="K122" s="2049"/>
      <c r="L122" s="2049"/>
      <c r="M122" s="2309"/>
      <c r="N122" s="2310"/>
      <c r="S122" s="15"/>
    </row>
    <row r="123" spans="1:19" s="16" customFormat="1">
      <c r="A123" s="25" t="s">
        <v>485</v>
      </c>
      <c r="B123" s="14">
        <v>46087</v>
      </c>
      <c r="C123" s="14">
        <v>46087</v>
      </c>
      <c r="D123" s="166" t="s">
        <v>6</v>
      </c>
      <c r="E123" s="9">
        <v>23797</v>
      </c>
      <c r="F123" s="9" t="s">
        <v>1115</v>
      </c>
      <c r="G123" s="9">
        <v>2039</v>
      </c>
      <c r="H123" s="9" t="s">
        <v>29</v>
      </c>
      <c r="I123" s="10">
        <v>60</v>
      </c>
      <c r="J123" s="2272"/>
      <c r="K123" s="2049"/>
      <c r="L123" s="2049"/>
      <c r="M123" s="2309"/>
      <c r="N123" s="2310"/>
      <c r="S123" s="15"/>
    </row>
    <row r="124" spans="1:19" s="16" customFormat="1">
      <c r="A124" s="234" t="s">
        <v>1997</v>
      </c>
      <c r="B124" s="1885">
        <v>46084</v>
      </c>
      <c r="C124" s="1885"/>
      <c r="D124" s="2059"/>
      <c r="E124" s="24">
        <v>23804</v>
      </c>
      <c r="F124" s="24" t="s">
        <v>1221</v>
      </c>
      <c r="G124" s="24">
        <v>4060</v>
      </c>
      <c r="H124" s="24" t="s">
        <v>2012</v>
      </c>
      <c r="I124" s="1048" t="s">
        <v>5133</v>
      </c>
      <c r="J124" s="2324"/>
      <c r="K124" s="2044"/>
      <c r="L124" s="2044"/>
      <c r="M124" s="2309"/>
      <c r="N124" s="2310"/>
      <c r="S124" s="15"/>
    </row>
    <row r="125" spans="1:19" s="16" customFormat="1">
      <c r="A125" s="234" t="s">
        <v>4318</v>
      </c>
      <c r="B125" s="1885">
        <v>46084</v>
      </c>
      <c r="C125" s="1885"/>
      <c r="D125" s="2059"/>
      <c r="E125" s="24">
        <v>23805</v>
      </c>
      <c r="F125" s="24" t="s">
        <v>1115</v>
      </c>
      <c r="G125" s="24">
        <v>5462</v>
      </c>
      <c r="H125" s="24" t="s">
        <v>142</v>
      </c>
      <c r="I125" s="1048">
        <v>7</v>
      </c>
      <c r="J125" s="2324" t="s">
        <v>991</v>
      </c>
      <c r="K125" s="2044"/>
      <c r="L125" s="2044"/>
      <c r="M125" s="2309"/>
      <c r="N125" s="2310"/>
      <c r="S125" s="15"/>
    </row>
    <row r="126" spans="1:19" s="16" customFormat="1">
      <c r="A126" s="234" t="s">
        <v>1303</v>
      </c>
      <c r="B126" s="1885">
        <v>46090</v>
      </c>
      <c r="C126" s="1885"/>
      <c r="D126" s="2059"/>
      <c r="E126" s="24">
        <v>23807</v>
      </c>
      <c r="F126" s="24" t="s">
        <v>1221</v>
      </c>
      <c r="G126" s="24">
        <v>3624</v>
      </c>
      <c r="H126" s="24" t="s">
        <v>63</v>
      </c>
      <c r="I126" s="1048">
        <v>9</v>
      </c>
      <c r="J126" s="2324"/>
      <c r="K126" s="2044"/>
      <c r="L126" s="2044"/>
      <c r="M126" s="2309"/>
      <c r="N126" s="2310"/>
      <c r="S126" s="15"/>
    </row>
    <row r="127" spans="1:19" s="16" customFormat="1">
      <c r="A127" s="234"/>
      <c r="B127" s="1885"/>
      <c r="C127" s="1885"/>
      <c r="D127" s="2059"/>
      <c r="E127" s="24"/>
      <c r="F127" s="24" t="s">
        <v>1221</v>
      </c>
      <c r="G127" s="24">
        <v>3630</v>
      </c>
      <c r="H127" s="24" t="s">
        <v>1465</v>
      </c>
      <c r="I127" s="1048">
        <v>2</v>
      </c>
      <c r="J127" s="2324"/>
      <c r="K127" s="2044"/>
      <c r="L127" s="2044"/>
      <c r="M127" s="2309"/>
      <c r="N127" s="2310"/>
      <c r="S127" s="15"/>
    </row>
    <row r="128" spans="1:19" s="16" customFormat="1">
      <c r="A128" s="234"/>
      <c r="B128" s="1885"/>
      <c r="C128" s="1885"/>
      <c r="D128" s="2059"/>
      <c r="E128" s="24"/>
      <c r="F128" s="24" t="s">
        <v>1574</v>
      </c>
      <c r="G128" s="24">
        <v>3626</v>
      </c>
      <c r="H128" s="24" t="s">
        <v>1441</v>
      </c>
      <c r="I128" s="1048">
        <v>35</v>
      </c>
      <c r="J128" s="2324"/>
      <c r="K128" s="2044"/>
      <c r="L128" s="2044"/>
      <c r="M128" s="2309"/>
      <c r="N128" s="2310"/>
      <c r="S128" s="15"/>
    </row>
    <row r="129" spans="1:26" s="16" customFormat="1">
      <c r="A129" s="234"/>
      <c r="B129" s="1885"/>
      <c r="C129" s="1885"/>
      <c r="D129" s="2059"/>
      <c r="E129" s="24"/>
      <c r="F129" s="24" t="s">
        <v>2351</v>
      </c>
      <c r="G129" s="24">
        <v>3623</v>
      </c>
      <c r="H129" s="24" t="s">
        <v>47</v>
      </c>
      <c r="I129" s="1048">
        <v>18</v>
      </c>
      <c r="J129" s="2324"/>
      <c r="K129" s="2044"/>
      <c r="L129" s="2044"/>
      <c r="M129" s="2309"/>
      <c r="N129" s="2310"/>
      <c r="S129" s="15"/>
    </row>
    <row r="130" spans="1:26" s="16" customFormat="1">
      <c r="A130" s="234" t="s">
        <v>1867</v>
      </c>
      <c r="B130" s="1885">
        <v>46090</v>
      </c>
      <c r="C130" s="1885"/>
      <c r="D130" s="2059"/>
      <c r="E130" s="24">
        <v>23812</v>
      </c>
      <c r="F130" s="24" t="s">
        <v>7</v>
      </c>
      <c r="G130" s="24">
        <v>3334</v>
      </c>
      <c r="H130" s="24" t="s">
        <v>505</v>
      </c>
      <c r="I130" s="1048">
        <v>45</v>
      </c>
      <c r="J130" s="2324"/>
      <c r="K130" s="2044"/>
      <c r="L130" s="2044"/>
      <c r="M130" s="2309"/>
      <c r="N130" s="2310"/>
      <c r="S130" s="15"/>
    </row>
    <row r="131" spans="1:26" s="16" customFormat="1">
      <c r="A131" s="234"/>
      <c r="B131" s="1885"/>
      <c r="C131" s="1885"/>
      <c r="D131" s="2059"/>
      <c r="E131" s="24"/>
      <c r="F131" s="24" t="s">
        <v>2351</v>
      </c>
      <c r="G131" s="24">
        <v>5665</v>
      </c>
      <c r="H131" s="24" t="s">
        <v>32</v>
      </c>
      <c r="I131" s="1048" t="s">
        <v>1155</v>
      </c>
      <c r="J131" s="2324"/>
      <c r="K131" s="2044"/>
      <c r="L131" s="2044"/>
      <c r="M131" s="2309"/>
      <c r="N131" s="2310"/>
      <c r="S131" s="15"/>
    </row>
    <row r="132" spans="1:26" s="16" customFormat="1">
      <c r="A132" s="234"/>
      <c r="B132" s="1885"/>
      <c r="C132" s="1885"/>
      <c r="D132" s="2059"/>
      <c r="E132" s="24"/>
      <c r="F132" s="24" t="s">
        <v>1115</v>
      </c>
      <c r="G132" s="24">
        <v>744</v>
      </c>
      <c r="H132" s="24" t="s">
        <v>48</v>
      </c>
      <c r="I132" s="1048">
        <v>6</v>
      </c>
      <c r="J132" s="2324"/>
      <c r="K132" s="2044"/>
      <c r="L132" s="2044"/>
      <c r="M132" s="2309"/>
      <c r="N132" s="2310"/>
      <c r="S132" s="15"/>
    </row>
    <row r="133" spans="1:26" s="16" customFormat="1">
      <c r="A133" s="234"/>
      <c r="B133" s="1885"/>
      <c r="C133" s="1885"/>
      <c r="D133" s="2059"/>
      <c r="E133" s="24"/>
      <c r="F133" s="24"/>
      <c r="G133" s="24"/>
      <c r="H133" s="24"/>
      <c r="I133" s="1048"/>
      <c r="J133" s="2324"/>
      <c r="K133" s="2044"/>
      <c r="L133" s="2044"/>
      <c r="M133" s="2309"/>
      <c r="N133" s="2310"/>
      <c r="S133" s="15"/>
    </row>
    <row r="134" spans="1:26" s="16" customFormat="1">
      <c r="A134" s="234"/>
      <c r="B134" s="1885"/>
      <c r="C134" s="1885"/>
      <c r="D134" s="2059"/>
      <c r="E134" s="24"/>
      <c r="F134" s="24"/>
      <c r="G134" s="24"/>
      <c r="H134" s="24"/>
      <c r="I134" s="1048"/>
      <c r="J134" s="2324"/>
      <c r="K134" s="2044"/>
      <c r="L134" s="2044"/>
      <c r="M134" s="2309"/>
      <c r="N134" s="2310"/>
      <c r="S134" s="15"/>
    </row>
    <row r="135" spans="1:26" s="16" customFormat="1">
      <c r="A135" s="234"/>
      <c r="B135" s="1885"/>
      <c r="C135" s="1885"/>
      <c r="D135" s="2059"/>
      <c r="E135" s="24"/>
      <c r="F135" s="24"/>
      <c r="G135" s="24"/>
      <c r="H135" s="24"/>
      <c r="I135" s="1048"/>
      <c r="J135" s="2324"/>
      <c r="K135" s="2044"/>
      <c r="L135" s="2044"/>
      <c r="M135" s="2309"/>
      <c r="N135" s="2310"/>
      <c r="S135" s="15"/>
    </row>
    <row r="136" spans="1:26" s="6" customFormat="1">
      <c r="A136" s="234"/>
      <c r="B136" s="1885"/>
      <c r="C136" s="24"/>
      <c r="D136" s="2059"/>
      <c r="E136" s="24"/>
      <c r="F136" s="24"/>
      <c r="G136" s="24"/>
      <c r="H136" s="24"/>
      <c r="I136" s="1048"/>
      <c r="J136" s="2324"/>
      <c r="K136" s="2044"/>
      <c r="L136" s="2044"/>
      <c r="M136" s="2309"/>
      <c r="N136" s="2310"/>
      <c r="S136"/>
      <c r="T136" s="16"/>
      <c r="U136" s="16"/>
      <c r="V136" s="16"/>
      <c r="W136" s="16"/>
      <c r="X136" s="16"/>
      <c r="Y136" s="16"/>
      <c r="Z136" s="16"/>
    </row>
    <row r="137" spans="1:26" s="6" customFormat="1">
      <c r="A137" s="2117"/>
      <c r="B137" s="2118"/>
      <c r="C137" s="2119"/>
      <c r="D137" s="2120"/>
      <c r="E137" s="2119"/>
      <c r="F137" s="2119"/>
      <c r="G137" s="2119"/>
      <c r="H137" s="2119"/>
      <c r="I137" s="2121"/>
      <c r="J137" s="2329"/>
      <c r="K137" s="2330"/>
      <c r="L137" s="2331"/>
      <c r="M137" s="2309"/>
      <c r="N137" s="2310"/>
      <c r="S137"/>
      <c r="T137" s="16"/>
      <c r="U137" s="16"/>
      <c r="V137" s="16"/>
      <c r="W137" s="16"/>
      <c r="X137" s="16"/>
      <c r="Y137" s="16"/>
      <c r="Z137" s="16"/>
    </row>
    <row r="138" spans="1:26" s="6" customFormat="1">
      <c r="A138" s="1533"/>
      <c r="B138" s="1717"/>
      <c r="C138" s="1718"/>
      <c r="D138" s="2063"/>
      <c r="E138" s="1719"/>
      <c r="F138" s="1534"/>
      <c r="G138" s="1720"/>
      <c r="H138" s="1721"/>
      <c r="I138" s="1719"/>
      <c r="J138" s="1721"/>
      <c r="K138" s="1721"/>
      <c r="L138" s="1803" t="e">
        <f>SUM(#REF!)</f>
        <v>#REF!</v>
      </c>
      <c r="S138"/>
      <c r="T138" s="16"/>
      <c r="U138" s="16"/>
      <c r="V138" s="16"/>
      <c r="W138" s="16"/>
      <c r="X138" s="16"/>
      <c r="Y138" s="16"/>
      <c r="Z138" s="16"/>
    </row>
    <row r="139" spans="1:26" s="6" customFormat="1">
      <c r="A139" s="37"/>
      <c r="B139"/>
      <c r="C139"/>
      <c r="D139" s="169"/>
      <c r="E139"/>
      <c r="F139"/>
      <c r="G139"/>
      <c r="H139"/>
      <c r="I139" s="484"/>
      <c r="J139"/>
      <c r="K139"/>
      <c r="L139" s="587"/>
      <c r="S139"/>
      <c r="T139" s="16"/>
      <c r="U139" s="16"/>
      <c r="V139" s="16"/>
      <c r="W139" s="16"/>
      <c r="X139" s="16"/>
      <c r="Y139" s="16"/>
      <c r="Z139" s="16"/>
    </row>
    <row r="140" spans="1:26" s="6" customFormat="1">
      <c r="A140" s="2543" t="s">
        <v>3666</v>
      </c>
      <c r="B140" s="2544"/>
      <c r="C140" s="2544"/>
      <c r="D140" s="2544"/>
      <c r="E140" s="2544"/>
      <c r="F140" s="2544"/>
      <c r="G140" s="2544"/>
      <c r="H140" s="2544"/>
      <c r="I140" s="2544"/>
      <c r="J140" s="2544"/>
      <c r="K140" s="2544"/>
      <c r="L140" s="2545"/>
      <c r="S140"/>
      <c r="T140" s="16"/>
      <c r="U140" s="16"/>
      <c r="V140" s="16"/>
      <c r="W140" s="16"/>
      <c r="X140" s="16"/>
      <c r="Y140" s="16"/>
      <c r="Z140" s="16"/>
    </row>
    <row r="141" spans="1:26" s="6" customFormat="1">
      <c r="A141" s="2388" t="s">
        <v>3001</v>
      </c>
      <c r="B141" s="1769">
        <v>46106</v>
      </c>
      <c r="C141" s="2387"/>
      <c r="D141" s="2389"/>
      <c r="E141" s="2387">
        <v>23193</v>
      </c>
      <c r="F141" s="2387" t="s">
        <v>297</v>
      </c>
      <c r="G141" s="2387">
        <v>5277</v>
      </c>
      <c r="H141" s="2387" t="s">
        <v>3338</v>
      </c>
      <c r="I141" s="708">
        <v>510</v>
      </c>
      <c r="J141" s="2387"/>
      <c r="K141" s="2387"/>
      <c r="L141" s="528"/>
      <c r="S141"/>
      <c r="T141" s="16"/>
      <c r="U141" s="16"/>
      <c r="V141" s="16"/>
      <c r="W141" s="16"/>
      <c r="X141" s="16"/>
      <c r="Y141" s="16"/>
      <c r="Z141" s="16"/>
    </row>
    <row r="142" spans="1:26" s="6" customFormat="1">
      <c r="A142" s="2388" t="s">
        <v>3001</v>
      </c>
      <c r="B142" s="1769">
        <v>45757</v>
      </c>
      <c r="C142" s="2387"/>
      <c r="D142" s="2389"/>
      <c r="E142" s="2387">
        <v>23194</v>
      </c>
      <c r="F142" s="2387" t="s">
        <v>297</v>
      </c>
      <c r="G142" s="2387">
        <v>5277</v>
      </c>
      <c r="H142" s="2387" t="s">
        <v>3338</v>
      </c>
      <c r="I142" s="708">
        <v>510</v>
      </c>
      <c r="J142" s="2387"/>
      <c r="K142" s="2387"/>
      <c r="L142" s="528"/>
      <c r="S142"/>
      <c r="T142" s="16"/>
      <c r="U142" s="16"/>
      <c r="V142" s="16"/>
      <c r="W142" s="16"/>
      <c r="X142" s="16"/>
      <c r="Y142" s="16"/>
      <c r="Z142" s="16"/>
    </row>
    <row r="143" spans="1:26" s="6" customFormat="1">
      <c r="A143" s="2388" t="s">
        <v>3001</v>
      </c>
      <c r="B143" s="1769">
        <v>45783</v>
      </c>
      <c r="C143" s="2387"/>
      <c r="D143" s="2389"/>
      <c r="E143" s="2387">
        <v>23195</v>
      </c>
      <c r="F143" s="2387" t="s">
        <v>297</v>
      </c>
      <c r="G143" s="2387">
        <v>5277</v>
      </c>
      <c r="H143" s="2387" t="s">
        <v>3338</v>
      </c>
      <c r="I143" s="708">
        <v>510</v>
      </c>
      <c r="J143" s="2387"/>
      <c r="K143" s="2387"/>
      <c r="L143" s="528"/>
      <c r="S143"/>
      <c r="T143" s="16"/>
      <c r="U143" s="16"/>
      <c r="V143" s="16"/>
      <c r="W143" s="16"/>
      <c r="X143" s="16"/>
      <c r="Y143" s="16"/>
      <c r="Z143" s="16"/>
    </row>
    <row r="144" spans="1:26" s="6" customFormat="1">
      <c r="A144" s="2388"/>
      <c r="B144" s="2387"/>
      <c r="C144" s="2387"/>
      <c r="D144" s="2389"/>
      <c r="E144" s="2387"/>
      <c r="F144" s="2387" t="s">
        <v>1115</v>
      </c>
      <c r="G144" s="2387">
        <v>5767</v>
      </c>
      <c r="H144" s="2387" t="s">
        <v>119</v>
      </c>
      <c r="I144" s="708" t="s">
        <v>4983</v>
      </c>
      <c r="J144" s="2387"/>
      <c r="K144" s="2387"/>
      <c r="L144" s="528"/>
      <c r="S144"/>
      <c r="T144" s="16"/>
      <c r="U144" s="16"/>
      <c r="V144" s="16"/>
      <c r="W144" s="16"/>
      <c r="X144" s="16"/>
      <c r="Y144" s="16"/>
      <c r="Z144" s="16"/>
    </row>
    <row r="145" spans="1:26" s="6" customFormat="1">
      <c r="A145" s="2392" t="s">
        <v>111</v>
      </c>
      <c r="B145" s="1769">
        <v>46091</v>
      </c>
      <c r="C145" s="2387"/>
      <c r="D145" s="2389"/>
      <c r="E145" s="2387">
        <v>23629</v>
      </c>
      <c r="F145" s="2391" t="s">
        <v>81</v>
      </c>
      <c r="G145" s="2387">
        <v>4873</v>
      </c>
      <c r="H145" s="2391" t="s">
        <v>3378</v>
      </c>
      <c r="I145" s="708">
        <v>60</v>
      </c>
      <c r="J145" s="2387"/>
      <c r="K145" s="2387"/>
      <c r="L145" s="528"/>
      <c r="S145"/>
      <c r="T145" s="16"/>
      <c r="U145" s="16"/>
      <c r="V145" s="16"/>
      <c r="W145" s="16"/>
      <c r="X145" s="16"/>
      <c r="Y145" s="16"/>
      <c r="Z145" s="16"/>
    </row>
    <row r="146" spans="1:26" s="6" customFormat="1">
      <c r="A146" s="2394" t="s">
        <v>3128</v>
      </c>
      <c r="B146" s="1769">
        <v>46091</v>
      </c>
      <c r="C146" s="2387"/>
      <c r="D146" s="2389"/>
      <c r="E146" s="2387">
        <v>23671</v>
      </c>
      <c r="F146" s="2393" t="s">
        <v>1221</v>
      </c>
      <c r="G146" s="2387">
        <v>5198</v>
      </c>
      <c r="H146" s="2393" t="s">
        <v>955</v>
      </c>
      <c r="I146" s="708">
        <v>48</v>
      </c>
      <c r="J146" s="2387"/>
      <c r="K146" s="2387"/>
      <c r="L146" s="528"/>
      <c r="S146"/>
      <c r="T146" s="16"/>
      <c r="U146" s="16"/>
      <c r="V146" s="16"/>
      <c r="W146" s="16"/>
      <c r="X146" s="16"/>
      <c r="Y146" s="16"/>
      <c r="Z146" s="16"/>
    </row>
    <row r="147" spans="1:26" s="6" customFormat="1">
      <c r="A147" s="2388"/>
      <c r="B147" s="2387"/>
      <c r="C147" s="2387"/>
      <c r="D147" s="2389"/>
      <c r="E147" s="2387"/>
      <c r="F147" s="2393" t="s">
        <v>1221</v>
      </c>
      <c r="G147" s="2387">
        <v>4746</v>
      </c>
      <c r="H147" s="2393" t="s">
        <v>58</v>
      </c>
      <c r="I147" s="708">
        <v>12</v>
      </c>
      <c r="J147" s="2387"/>
      <c r="K147" s="2387"/>
      <c r="L147" s="528"/>
      <c r="S147"/>
      <c r="T147" s="16"/>
      <c r="U147" s="16"/>
      <c r="V147" s="16"/>
      <c r="W147" s="16"/>
      <c r="X147" s="16"/>
      <c r="Y147" s="16"/>
      <c r="Z147" s="16"/>
    </row>
    <row r="148" spans="1:26" s="6" customFormat="1">
      <c r="A148" s="2394" t="s">
        <v>3128</v>
      </c>
      <c r="B148" s="1769">
        <v>46105</v>
      </c>
      <c r="C148" s="2387"/>
      <c r="D148" s="2389"/>
      <c r="E148" s="2387">
        <v>23672</v>
      </c>
      <c r="F148" s="2393" t="s">
        <v>1221</v>
      </c>
      <c r="G148" s="2387">
        <v>5198</v>
      </c>
      <c r="H148" s="2393" t="s">
        <v>955</v>
      </c>
      <c r="I148" s="708">
        <v>48</v>
      </c>
      <c r="J148" s="2387"/>
      <c r="K148" s="2387"/>
      <c r="L148" s="528"/>
      <c r="S148"/>
      <c r="T148" s="16"/>
      <c r="U148" s="16"/>
      <c r="V148" s="16"/>
      <c r="W148" s="16"/>
      <c r="X148" s="16"/>
      <c r="Y148" s="16"/>
      <c r="Z148" s="16"/>
    </row>
    <row r="149" spans="1:26" s="6" customFormat="1">
      <c r="A149" s="2415" t="s">
        <v>2374</v>
      </c>
      <c r="B149" s="1769">
        <v>46114</v>
      </c>
      <c r="C149" s="2414"/>
      <c r="D149" s="2416"/>
      <c r="E149" s="2414">
        <v>23815</v>
      </c>
      <c r="F149" s="2414" t="s">
        <v>1221</v>
      </c>
      <c r="G149" s="2414">
        <v>4491</v>
      </c>
      <c r="H149" s="2414" t="s">
        <v>2456</v>
      </c>
      <c r="I149" s="708">
        <v>1500</v>
      </c>
      <c r="J149" s="2414"/>
      <c r="K149" s="2414"/>
      <c r="L149" s="544"/>
      <c r="S149"/>
      <c r="T149" s="16"/>
      <c r="U149" s="16"/>
      <c r="V149" s="16"/>
      <c r="W149" s="16"/>
      <c r="X149" s="16"/>
      <c r="Y149" s="16"/>
      <c r="Z149" s="15"/>
    </row>
    <row r="150" spans="1:26">
      <c r="A150" s="2415"/>
      <c r="B150" s="2414"/>
      <c r="C150" s="2414"/>
      <c r="D150" s="2416"/>
      <c r="E150" s="2414"/>
      <c r="F150" s="2414"/>
      <c r="G150" s="2414"/>
      <c r="H150" s="2414"/>
      <c r="I150" s="708"/>
      <c r="J150" s="2414"/>
      <c r="K150" s="2414"/>
    </row>
    <row r="151" spans="1:26">
      <c r="A151" s="2415"/>
      <c r="B151" s="2414"/>
      <c r="C151" s="2414"/>
      <c r="D151" s="2416"/>
      <c r="E151" s="2414"/>
      <c r="F151" s="2414"/>
      <c r="G151" s="2414"/>
      <c r="H151" s="2414"/>
      <c r="I151" s="708"/>
      <c r="J151" s="2414"/>
      <c r="K151" s="2414"/>
    </row>
    <row r="152" spans="1:26">
      <c r="A152" s="2415"/>
      <c r="B152" s="2414"/>
      <c r="C152" s="2414"/>
      <c r="D152" s="2416"/>
      <c r="E152" s="2414"/>
      <c r="F152" s="2414"/>
      <c r="G152" s="2414"/>
      <c r="H152" s="2414"/>
      <c r="I152" s="708"/>
      <c r="J152" s="2414"/>
      <c r="K152" s="2414"/>
    </row>
  </sheetData>
  <mergeCells count="7">
    <mergeCell ref="A140:L140"/>
    <mergeCell ref="A2:L2"/>
    <mergeCell ref="A5:L5"/>
    <mergeCell ref="A22:L22"/>
    <mergeCell ref="A23:L23"/>
    <mergeCell ref="A39:L39"/>
    <mergeCell ref="A40:L40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>
  <sheetPr>
    <tabColor rgb="FF7030A0"/>
  </sheetPr>
  <dimension ref="A1:Z139"/>
  <sheetViews>
    <sheetView topLeftCell="A19" workbookViewId="0">
      <selection activeCell="E26" sqref="E26"/>
    </sheetView>
  </sheetViews>
  <sheetFormatPr defaultRowHeight="15.75"/>
  <cols>
    <col min="1" max="1" width="21.42578125" style="37" bestFit="1" customWidth="1"/>
    <col min="2" max="2" width="10.85546875" bestFit="1" customWidth="1"/>
    <col min="3" max="3" width="9.85546875" bestFit="1" customWidth="1"/>
    <col min="4" max="4" width="9.85546875" style="169" customWidth="1"/>
    <col min="5" max="5" width="8.5703125" bestFit="1" customWidth="1"/>
    <col min="6" max="6" width="16.85546875" customWidth="1"/>
    <col min="7" max="7" width="8.28515625" bestFit="1" customWidth="1"/>
    <col min="8" max="8" width="9.7109375" bestFit="1" customWidth="1"/>
    <col min="9" max="9" width="10.140625" style="484" bestFit="1" customWidth="1"/>
    <col min="10" max="10" width="21.7109375" bestFit="1" customWidth="1"/>
    <col min="11" max="11" width="23.85546875" customWidth="1"/>
    <col min="12" max="12" width="21.140625" style="528" bestFit="1" customWidth="1"/>
    <col min="13" max="13" width="16.85546875" style="6" hidden="1" customWidth="1"/>
    <col min="14" max="14" width="6.140625" style="6" hidden="1" customWidth="1"/>
    <col min="15" max="15" width="4.28515625" style="6" hidden="1" customWidth="1"/>
    <col min="16" max="16" width="4.140625" style="6" hidden="1" customWidth="1"/>
    <col min="17" max="18" width="6.7109375" style="6" hidden="1" customWidth="1"/>
    <col min="19" max="19" width="0" hidden="1" customWidth="1"/>
    <col min="20" max="20" width="11.7109375" style="16" customWidth="1"/>
    <col min="21" max="21" width="11.5703125" style="16" bestFit="1" customWidth="1"/>
    <col min="22" max="22" width="23" style="16" customWidth="1"/>
    <col min="23" max="25" width="9.140625" style="16"/>
    <col min="26" max="26" width="9.140625" style="15"/>
  </cols>
  <sheetData>
    <row r="1" spans="1:25" ht="16.5" customHeight="1">
      <c r="A1" s="1448" t="s">
        <v>5075</v>
      </c>
      <c r="B1" s="30" t="s">
        <v>106</v>
      </c>
      <c r="C1" s="30" t="s">
        <v>105</v>
      </c>
      <c r="D1" s="2056" t="s">
        <v>6</v>
      </c>
      <c r="E1" s="26" t="s">
        <v>748</v>
      </c>
      <c r="F1" s="27" t="s">
        <v>0</v>
      </c>
      <c r="G1" s="26" t="s">
        <v>34</v>
      </c>
      <c r="H1" s="17" t="s">
        <v>1</v>
      </c>
      <c r="I1" s="483" t="s">
        <v>28</v>
      </c>
      <c r="J1" s="17" t="s">
        <v>732</v>
      </c>
      <c r="K1" s="18" t="s">
        <v>747</v>
      </c>
      <c r="L1" s="545" t="s">
        <v>314</v>
      </c>
    </row>
    <row r="2" spans="1:25" s="15" customFormat="1" ht="15">
      <c r="A2" s="2449" t="s">
        <v>4154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1"/>
      <c r="M2" s="16"/>
      <c r="N2" s="16"/>
      <c r="O2" s="16"/>
      <c r="P2" s="16"/>
      <c r="Q2" s="16"/>
      <c r="R2" s="16"/>
      <c r="T2" s="16"/>
      <c r="U2" s="16"/>
      <c r="V2" s="16"/>
      <c r="W2" s="16"/>
      <c r="X2" s="16"/>
      <c r="Y2" s="16"/>
    </row>
    <row r="3" spans="1:25" s="41" customFormat="1">
      <c r="A3" s="25" t="s">
        <v>2360</v>
      </c>
      <c r="B3" s="14">
        <v>46093</v>
      </c>
      <c r="C3" s="14">
        <v>46094</v>
      </c>
      <c r="D3" s="166" t="s">
        <v>6</v>
      </c>
      <c r="E3" s="9"/>
      <c r="F3" s="9" t="s">
        <v>2333</v>
      </c>
      <c r="G3" s="9">
        <v>4352</v>
      </c>
      <c r="H3" s="9" t="s">
        <v>2363</v>
      </c>
      <c r="I3" s="10" t="s">
        <v>4529</v>
      </c>
      <c r="J3" s="2085" t="s">
        <v>4269</v>
      </c>
      <c r="K3" s="9"/>
      <c r="L3" s="458"/>
      <c r="M3" s="249"/>
      <c r="N3" s="249"/>
      <c r="O3" s="249"/>
      <c r="P3" s="249"/>
      <c r="Q3" s="249"/>
      <c r="R3" s="249"/>
      <c r="T3" s="1836"/>
      <c r="U3" s="249"/>
      <c r="V3" s="249"/>
      <c r="W3" s="249"/>
      <c r="X3" s="249"/>
      <c r="Y3" s="249"/>
    </row>
    <row r="4" spans="1:25" s="41" customFormat="1">
      <c r="A4" s="234" t="s">
        <v>4093</v>
      </c>
      <c r="B4" s="1885">
        <v>46105</v>
      </c>
      <c r="C4" s="1885"/>
      <c r="D4" s="2059"/>
      <c r="E4" s="24">
        <v>23889</v>
      </c>
      <c r="F4" s="24" t="s">
        <v>453</v>
      </c>
      <c r="G4" s="24">
        <v>5386</v>
      </c>
      <c r="H4" s="24" t="s">
        <v>100</v>
      </c>
      <c r="I4" s="1048">
        <v>60</v>
      </c>
      <c r="J4" s="2078" t="s">
        <v>4269</v>
      </c>
      <c r="K4" s="24"/>
      <c r="L4" s="461"/>
      <c r="M4" s="249"/>
      <c r="N4" s="249"/>
      <c r="O4" s="249"/>
      <c r="P4" s="249"/>
      <c r="Q4" s="249"/>
      <c r="R4" s="249"/>
      <c r="T4" s="1836"/>
      <c r="U4" s="249"/>
      <c r="V4" s="249"/>
      <c r="W4" s="249"/>
      <c r="X4" s="249"/>
      <c r="Y4" s="249"/>
    </row>
    <row r="5" spans="1:25" s="41" customFormat="1">
      <c r="A5" s="234" t="s">
        <v>4093</v>
      </c>
      <c r="B5" s="1885">
        <v>46112</v>
      </c>
      <c r="C5" s="1885"/>
      <c r="D5" s="2059"/>
      <c r="E5" s="24">
        <v>23890</v>
      </c>
      <c r="F5" s="24" t="s">
        <v>5141</v>
      </c>
      <c r="G5" s="24">
        <v>5296</v>
      </c>
      <c r="H5" s="24" t="s">
        <v>100</v>
      </c>
      <c r="I5" s="1048">
        <v>190</v>
      </c>
      <c r="J5" s="2078" t="s">
        <v>4269</v>
      </c>
      <c r="K5" s="24"/>
      <c r="L5" s="461"/>
      <c r="M5" s="249"/>
      <c r="N5" s="249"/>
      <c r="O5" s="249"/>
      <c r="P5" s="249"/>
      <c r="Q5" s="249"/>
      <c r="R5" s="249"/>
      <c r="T5" s="1836"/>
      <c r="U5" s="249"/>
      <c r="V5" s="249"/>
      <c r="W5" s="249"/>
      <c r="X5" s="249"/>
      <c r="Y5" s="249"/>
    </row>
    <row r="6" spans="1:25" s="41" customFormat="1">
      <c r="A6" s="234" t="s">
        <v>4961</v>
      </c>
      <c r="B6" s="1885"/>
      <c r="C6" s="1885"/>
      <c r="D6" s="2059"/>
      <c r="E6" s="24"/>
      <c r="F6" s="24"/>
      <c r="G6" s="24"/>
      <c r="H6" s="24"/>
      <c r="I6" s="1048"/>
      <c r="J6" s="2078"/>
      <c r="K6" s="24"/>
      <c r="L6" s="461"/>
      <c r="M6" s="249"/>
      <c r="N6" s="249"/>
      <c r="O6" s="249"/>
      <c r="P6" s="249"/>
      <c r="Q6" s="249"/>
      <c r="R6" s="249"/>
      <c r="T6" s="1836"/>
      <c r="U6" s="249"/>
      <c r="V6" s="249"/>
      <c r="W6" s="249"/>
      <c r="X6" s="249"/>
      <c r="Y6" s="249"/>
    </row>
    <row r="7" spans="1:25" s="41" customFormat="1">
      <c r="A7" s="234" t="s">
        <v>5142</v>
      </c>
      <c r="B7" s="1885">
        <v>46108</v>
      </c>
      <c r="C7" s="1885"/>
      <c r="D7" s="2059"/>
      <c r="E7" s="24">
        <v>23928</v>
      </c>
      <c r="F7" s="24" t="s">
        <v>1115</v>
      </c>
      <c r="G7" s="24">
        <v>6435</v>
      </c>
      <c r="H7" s="24" t="s">
        <v>955</v>
      </c>
      <c r="I7" s="1048">
        <v>5</v>
      </c>
      <c r="J7" s="2078" t="s">
        <v>4269</v>
      </c>
      <c r="K7" s="24"/>
      <c r="L7" s="461"/>
      <c r="M7" s="249"/>
      <c r="N7" s="249"/>
      <c r="O7" s="249"/>
      <c r="P7" s="249"/>
      <c r="Q7" s="249"/>
      <c r="R7" s="249"/>
      <c r="T7" s="1836"/>
      <c r="U7" s="249"/>
      <c r="V7" s="249"/>
      <c r="W7" s="249"/>
      <c r="X7" s="249"/>
      <c r="Y7" s="249"/>
    </row>
    <row r="8" spans="1:25" s="41" customFormat="1">
      <c r="A8" s="234" t="s">
        <v>4961</v>
      </c>
      <c r="B8" s="1885">
        <v>46112</v>
      </c>
      <c r="C8" s="1885"/>
      <c r="D8" s="2059"/>
      <c r="E8" s="24">
        <v>23945</v>
      </c>
      <c r="F8" s="24" t="s">
        <v>4535</v>
      </c>
      <c r="G8" s="24">
        <v>5988</v>
      </c>
      <c r="H8" s="24" t="s">
        <v>213</v>
      </c>
      <c r="I8" s="1048">
        <v>500</v>
      </c>
      <c r="J8" s="2078" t="s">
        <v>4269</v>
      </c>
      <c r="K8" s="24"/>
      <c r="L8" s="461"/>
      <c r="M8" s="249"/>
      <c r="N8" s="249"/>
      <c r="O8" s="249"/>
      <c r="P8" s="249"/>
      <c r="Q8" s="249"/>
      <c r="R8" s="249"/>
      <c r="T8" s="1836"/>
      <c r="U8" s="249"/>
      <c r="V8" s="249"/>
      <c r="W8" s="249"/>
      <c r="X8" s="249"/>
      <c r="Y8" s="249"/>
    </row>
    <row r="9" spans="1:25" s="41" customFormat="1">
      <c r="A9" s="234" t="s">
        <v>68</v>
      </c>
      <c r="B9" s="1885">
        <v>46101</v>
      </c>
      <c r="C9" s="1885"/>
      <c r="D9" s="2059"/>
      <c r="E9" s="24">
        <v>23963</v>
      </c>
      <c r="F9" s="24" t="s">
        <v>1115</v>
      </c>
      <c r="G9" s="24">
        <v>6223</v>
      </c>
      <c r="H9" s="24" t="s">
        <v>76</v>
      </c>
      <c r="I9" s="1048">
        <v>1000</v>
      </c>
      <c r="J9" s="2078" t="s">
        <v>4532</v>
      </c>
      <c r="K9" s="24"/>
      <c r="L9" s="461"/>
      <c r="M9" s="249"/>
      <c r="N9" s="249"/>
      <c r="O9" s="249"/>
      <c r="P9" s="249"/>
      <c r="Q9" s="249"/>
      <c r="R9" s="249"/>
      <c r="T9" s="1836"/>
      <c r="U9" s="249"/>
      <c r="V9" s="249"/>
      <c r="W9" s="249"/>
      <c r="X9" s="249"/>
      <c r="Y9" s="249"/>
    </row>
    <row r="10" spans="1:25" s="41" customFormat="1">
      <c r="A10" s="234"/>
      <c r="B10" s="1885"/>
      <c r="C10" s="1885"/>
      <c r="D10" s="2059"/>
      <c r="E10" s="24"/>
      <c r="F10" s="24"/>
      <c r="G10" s="24"/>
      <c r="H10" s="24"/>
      <c r="I10" s="1048"/>
      <c r="J10" s="2078"/>
      <c r="K10" s="24"/>
      <c r="L10" s="461"/>
      <c r="M10" s="249"/>
      <c r="N10" s="249"/>
      <c r="O10" s="249"/>
      <c r="P10" s="249"/>
      <c r="Q10" s="249"/>
      <c r="R10" s="249"/>
      <c r="T10" s="1836"/>
      <c r="U10" s="249"/>
      <c r="V10" s="249"/>
      <c r="W10" s="249"/>
      <c r="X10" s="249"/>
      <c r="Y10" s="249"/>
    </row>
    <row r="11" spans="1:25" s="41" customFormat="1">
      <c r="A11" s="234"/>
      <c r="B11" s="1885"/>
      <c r="C11" s="24"/>
      <c r="D11" s="2059"/>
      <c r="E11" s="24"/>
      <c r="F11" s="24"/>
      <c r="G11" s="24"/>
      <c r="H11" s="24"/>
      <c r="I11" s="1048"/>
      <c r="J11" s="2078"/>
      <c r="K11" s="24"/>
      <c r="L11" s="461"/>
      <c r="M11" s="249"/>
      <c r="N11" s="249"/>
      <c r="O11" s="249"/>
      <c r="P11" s="249"/>
      <c r="Q11" s="249"/>
      <c r="R11" s="249"/>
      <c r="T11" s="1836"/>
      <c r="U11" s="249"/>
      <c r="V11" s="249"/>
      <c r="W11" s="249"/>
      <c r="X11" s="249"/>
      <c r="Y11" s="249"/>
    </row>
    <row r="12" spans="1:25" s="15" customFormat="1" ht="18.75">
      <c r="A12" s="2564" t="s">
        <v>3486</v>
      </c>
      <c r="B12" s="2565"/>
      <c r="C12" s="2565"/>
      <c r="D12" s="2565"/>
      <c r="E12" s="2565"/>
      <c r="F12" s="2565"/>
      <c r="G12" s="2565"/>
      <c r="H12" s="2565"/>
      <c r="I12" s="2565"/>
      <c r="J12" s="2565"/>
      <c r="K12" s="2565"/>
      <c r="L12" s="2566"/>
      <c r="M12" s="1605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</row>
    <row r="13" spans="1:25" s="41" customFormat="1">
      <c r="A13" s="25" t="s">
        <v>5120</v>
      </c>
      <c r="B13" s="14">
        <v>46066</v>
      </c>
      <c r="C13" s="14">
        <v>46065</v>
      </c>
      <c r="D13" s="166" t="s">
        <v>6</v>
      </c>
      <c r="E13" s="9">
        <v>23612</v>
      </c>
      <c r="F13" s="9" t="s">
        <v>262</v>
      </c>
      <c r="G13" s="9">
        <v>6376</v>
      </c>
      <c r="H13" s="9" t="s">
        <v>5121</v>
      </c>
      <c r="I13" s="10">
        <v>7</v>
      </c>
      <c r="J13" s="9" t="s">
        <v>3464</v>
      </c>
      <c r="K13" s="9" t="s">
        <v>5099</v>
      </c>
      <c r="L13" s="458"/>
      <c r="M13" s="249"/>
      <c r="N13" s="249"/>
      <c r="O13" s="249"/>
      <c r="P13" s="249"/>
      <c r="Q13" s="249"/>
      <c r="R13" s="249"/>
      <c r="T13" s="1836"/>
      <c r="U13" s="249"/>
      <c r="V13" s="249"/>
      <c r="W13" s="249"/>
      <c r="X13" s="249"/>
      <c r="Y13" s="249"/>
    </row>
    <row r="14" spans="1:25" s="41" customFormat="1">
      <c r="A14" s="25"/>
      <c r="B14" s="14"/>
      <c r="C14" s="14"/>
      <c r="D14" s="166"/>
      <c r="E14" s="9">
        <v>23822</v>
      </c>
      <c r="F14" s="9" t="s">
        <v>262</v>
      </c>
      <c r="G14" s="9">
        <v>6420</v>
      </c>
      <c r="H14" s="9" t="s">
        <v>5134</v>
      </c>
      <c r="I14" s="10">
        <v>43</v>
      </c>
      <c r="J14" s="9" t="s">
        <v>5135</v>
      </c>
      <c r="K14" s="9"/>
      <c r="L14" s="458"/>
      <c r="M14" s="249"/>
      <c r="N14" s="249"/>
      <c r="O14" s="249"/>
      <c r="P14" s="249"/>
      <c r="Q14" s="249"/>
      <c r="R14" s="249"/>
      <c r="T14" s="1836"/>
      <c r="U14" s="249"/>
      <c r="V14" s="249"/>
      <c r="W14" s="249"/>
      <c r="X14" s="249"/>
      <c r="Y14" s="249"/>
    </row>
    <row r="15" spans="1:25" s="41" customFormat="1">
      <c r="A15" s="25" t="s">
        <v>4318</v>
      </c>
      <c r="B15" s="14">
        <v>3</v>
      </c>
      <c r="C15" s="14">
        <v>46092</v>
      </c>
      <c r="D15" s="166" t="s">
        <v>6</v>
      </c>
      <c r="E15" s="9">
        <v>23805</v>
      </c>
      <c r="F15" s="9" t="s">
        <v>1115</v>
      </c>
      <c r="G15" s="9">
        <v>5496</v>
      </c>
      <c r="H15" s="9" t="s">
        <v>22</v>
      </c>
      <c r="I15" s="10">
        <v>1</v>
      </c>
      <c r="J15" s="9"/>
      <c r="K15" s="9"/>
      <c r="L15" s="458"/>
      <c r="M15" s="249"/>
      <c r="N15" s="249"/>
      <c r="O15" s="249"/>
      <c r="P15" s="249"/>
      <c r="Q15" s="249"/>
      <c r="R15" s="249"/>
      <c r="T15" s="1836"/>
      <c r="U15" s="249"/>
      <c r="V15" s="249"/>
      <c r="W15" s="249"/>
      <c r="X15" s="249"/>
      <c r="Y15" s="249"/>
    </row>
    <row r="16" spans="1:25" s="41" customFormat="1">
      <c r="A16" s="25"/>
      <c r="B16" s="14"/>
      <c r="C16" s="14"/>
      <c r="D16" s="166" t="s">
        <v>6</v>
      </c>
      <c r="E16" s="9"/>
      <c r="F16" s="9"/>
      <c r="G16" s="9">
        <v>5500</v>
      </c>
      <c r="H16" s="9" t="s">
        <v>32</v>
      </c>
      <c r="I16" s="10">
        <v>1</v>
      </c>
      <c r="J16" s="9"/>
      <c r="K16" s="9"/>
      <c r="L16" s="458"/>
      <c r="M16" s="249"/>
      <c r="N16" s="249"/>
      <c r="O16" s="249"/>
      <c r="P16" s="249"/>
      <c r="Q16" s="249"/>
      <c r="R16" s="249"/>
      <c r="T16" s="1836"/>
      <c r="U16" s="249"/>
      <c r="V16" s="249"/>
      <c r="W16" s="249"/>
      <c r="X16" s="249"/>
      <c r="Y16" s="249"/>
    </row>
    <row r="17" spans="1:25" s="41" customFormat="1">
      <c r="A17" s="25" t="s">
        <v>2276</v>
      </c>
      <c r="B17" s="14">
        <v>46094</v>
      </c>
      <c r="C17" s="14">
        <v>46092</v>
      </c>
      <c r="D17" s="166" t="s">
        <v>6</v>
      </c>
      <c r="E17" s="9">
        <v>23780</v>
      </c>
      <c r="F17" s="9" t="s">
        <v>1221</v>
      </c>
      <c r="G17" s="9">
        <v>4305</v>
      </c>
      <c r="H17" s="9" t="s">
        <v>47</v>
      </c>
      <c r="I17" s="10">
        <v>3</v>
      </c>
      <c r="J17" s="9" t="s">
        <v>3464</v>
      </c>
      <c r="K17" s="9"/>
      <c r="L17" s="458"/>
      <c r="M17" s="249"/>
      <c r="N17" s="249"/>
      <c r="O17" s="249"/>
      <c r="P17" s="249"/>
      <c r="Q17" s="249"/>
      <c r="R17" s="249"/>
      <c r="T17" s="1836"/>
      <c r="U17" s="249"/>
      <c r="V17" s="249"/>
      <c r="W17" s="249"/>
      <c r="X17" s="249"/>
      <c r="Y17" s="249"/>
    </row>
    <row r="18" spans="1:25" s="41" customFormat="1">
      <c r="A18" s="234" t="s">
        <v>4665</v>
      </c>
      <c r="B18" s="1885">
        <v>46085</v>
      </c>
      <c r="C18" s="1885"/>
      <c r="D18" s="2059"/>
      <c r="E18" s="24">
        <v>23851</v>
      </c>
      <c r="F18" s="24" t="s">
        <v>262</v>
      </c>
      <c r="G18" s="24">
        <v>5900</v>
      </c>
      <c r="H18" s="24" t="s">
        <v>4666</v>
      </c>
      <c r="I18" s="1048" t="s">
        <v>1748</v>
      </c>
      <c r="J18" s="24"/>
      <c r="K18" s="24"/>
      <c r="L18" s="461"/>
      <c r="M18" s="249"/>
      <c r="N18" s="249"/>
      <c r="O18" s="249"/>
      <c r="P18" s="249"/>
      <c r="Q18" s="249"/>
      <c r="R18" s="249"/>
      <c r="T18" s="1836"/>
      <c r="U18" s="249"/>
      <c r="V18" s="249"/>
      <c r="W18" s="249"/>
      <c r="X18" s="249"/>
      <c r="Y18" s="249"/>
    </row>
    <row r="19" spans="1:25" s="41" customFormat="1">
      <c r="A19" s="25" t="s">
        <v>151</v>
      </c>
      <c r="B19" s="14">
        <v>46098</v>
      </c>
      <c r="C19" s="14">
        <v>46093</v>
      </c>
      <c r="D19" s="166" t="s">
        <v>6</v>
      </c>
      <c r="E19" s="9">
        <v>23858</v>
      </c>
      <c r="F19" s="9" t="s">
        <v>1221</v>
      </c>
      <c r="G19" s="9">
        <v>5505</v>
      </c>
      <c r="H19" s="9" t="s">
        <v>72</v>
      </c>
      <c r="I19" s="10">
        <v>10</v>
      </c>
      <c r="J19" s="9"/>
      <c r="K19" s="9"/>
      <c r="L19" s="458"/>
      <c r="M19" s="249"/>
      <c r="N19" s="249"/>
      <c r="O19" s="249"/>
      <c r="P19" s="249"/>
      <c r="Q19" s="249"/>
      <c r="R19" s="249"/>
      <c r="T19" s="1836"/>
      <c r="U19" s="249"/>
      <c r="V19" s="249"/>
      <c r="W19" s="249"/>
      <c r="X19" s="249"/>
      <c r="Y19" s="249"/>
    </row>
    <row r="20" spans="1:25" s="41" customFormat="1">
      <c r="A20" s="25" t="s">
        <v>2374</v>
      </c>
      <c r="B20" s="14">
        <v>46087</v>
      </c>
      <c r="C20" s="14">
        <v>46092</v>
      </c>
      <c r="D20" s="166" t="s">
        <v>6</v>
      </c>
      <c r="E20" s="9">
        <v>23795</v>
      </c>
      <c r="F20" s="9" t="s">
        <v>1221</v>
      </c>
      <c r="G20" s="9">
        <v>4491</v>
      </c>
      <c r="H20" s="9" t="s">
        <v>2456</v>
      </c>
      <c r="I20" s="10" t="s">
        <v>905</v>
      </c>
      <c r="J20" s="9"/>
      <c r="K20" s="9"/>
      <c r="L20" s="458"/>
      <c r="M20" s="249"/>
      <c r="N20" s="249"/>
      <c r="O20" s="249"/>
      <c r="P20" s="249"/>
      <c r="Q20" s="249"/>
      <c r="R20" s="249"/>
      <c r="T20" s="1836"/>
      <c r="U20" s="249"/>
      <c r="V20" s="249"/>
      <c r="W20" s="249"/>
      <c r="X20" s="249"/>
      <c r="Y20" s="249"/>
    </row>
    <row r="21" spans="1:25" s="41" customFormat="1">
      <c r="A21" s="234" t="s">
        <v>1303</v>
      </c>
      <c r="B21" s="1885">
        <v>46104</v>
      </c>
      <c r="C21" s="1885"/>
      <c r="D21" s="2059"/>
      <c r="E21" s="24">
        <v>23917</v>
      </c>
      <c r="F21" s="24" t="s">
        <v>1221</v>
      </c>
      <c r="G21" s="24">
        <v>3624</v>
      </c>
      <c r="H21" s="24" t="s">
        <v>63</v>
      </c>
      <c r="I21" s="1048">
        <v>50</v>
      </c>
      <c r="J21" s="24"/>
      <c r="K21" s="24"/>
      <c r="L21" s="461"/>
      <c r="M21" s="249"/>
      <c r="N21" s="249"/>
      <c r="O21" s="249"/>
      <c r="P21" s="249"/>
      <c r="Q21" s="249"/>
      <c r="R21" s="249"/>
      <c r="T21" s="1836"/>
      <c r="U21" s="249"/>
      <c r="V21" s="249"/>
      <c r="W21" s="249"/>
      <c r="X21" s="249"/>
      <c r="Y21" s="249"/>
    </row>
    <row r="22" spans="1:25" s="41" customFormat="1">
      <c r="A22" s="234" t="s">
        <v>4961</v>
      </c>
      <c r="B22" s="1885">
        <v>46108</v>
      </c>
      <c r="C22" s="1885"/>
      <c r="D22" s="2059"/>
      <c r="E22" s="24">
        <v>23937</v>
      </c>
      <c r="F22" s="24" t="s">
        <v>262</v>
      </c>
      <c r="G22" s="24">
        <v>6436</v>
      </c>
      <c r="H22" s="24" t="s">
        <v>5144</v>
      </c>
      <c r="I22" s="1048">
        <v>10</v>
      </c>
      <c r="J22" s="24" t="s">
        <v>5145</v>
      </c>
      <c r="K22" s="24"/>
      <c r="L22" s="461"/>
      <c r="M22" s="249"/>
      <c r="N22" s="249"/>
      <c r="O22" s="249"/>
      <c r="P22" s="249"/>
      <c r="Q22" s="249"/>
      <c r="R22" s="249"/>
      <c r="T22" s="1836"/>
      <c r="U22" s="249"/>
      <c r="V22" s="249"/>
      <c r="W22" s="249"/>
      <c r="X22" s="249"/>
      <c r="Y22" s="249"/>
    </row>
    <row r="23" spans="1:25" s="41" customFormat="1">
      <c r="A23" s="234" t="s">
        <v>4961</v>
      </c>
      <c r="B23" s="1885">
        <v>46108</v>
      </c>
      <c r="C23" s="1885"/>
      <c r="D23" s="2059"/>
      <c r="E23" s="24">
        <v>23938</v>
      </c>
      <c r="F23" s="24" t="s">
        <v>1115</v>
      </c>
      <c r="G23" s="24">
        <v>6437</v>
      </c>
      <c r="H23" s="24" t="s">
        <v>5147</v>
      </c>
      <c r="I23" s="1048">
        <v>5</v>
      </c>
      <c r="J23" s="24" t="s">
        <v>5146</v>
      </c>
      <c r="K23" s="24"/>
      <c r="L23" s="461"/>
      <c r="M23" s="249"/>
      <c r="N23" s="249"/>
      <c r="O23" s="249"/>
      <c r="P23" s="249"/>
      <c r="Q23" s="249"/>
      <c r="R23" s="249"/>
      <c r="T23" s="1836"/>
      <c r="U23" s="249"/>
      <c r="V23" s="249"/>
      <c r="W23" s="249"/>
      <c r="X23" s="249"/>
      <c r="Y23" s="249"/>
    </row>
    <row r="24" spans="1:25" s="41" customFormat="1">
      <c r="A24" s="234"/>
      <c r="B24" s="1885"/>
      <c r="C24" s="1885"/>
      <c r="D24" s="2059"/>
      <c r="E24" s="24"/>
      <c r="F24" s="24"/>
      <c r="G24" s="24"/>
      <c r="H24" s="24"/>
      <c r="I24" s="1048"/>
      <c r="J24" s="24"/>
      <c r="K24" s="24"/>
      <c r="L24" s="461"/>
      <c r="M24" s="249"/>
      <c r="N24" s="249"/>
      <c r="O24" s="249"/>
      <c r="P24" s="249"/>
      <c r="Q24" s="249"/>
      <c r="R24" s="249"/>
      <c r="T24" s="1836"/>
      <c r="U24" s="249"/>
      <c r="V24" s="249"/>
      <c r="W24" s="249"/>
      <c r="X24" s="249"/>
      <c r="Y24" s="249"/>
    </row>
    <row r="25" spans="1:25" s="41" customFormat="1">
      <c r="A25" s="234"/>
      <c r="B25" s="1885"/>
      <c r="C25" s="1885"/>
      <c r="D25" s="2059"/>
      <c r="E25" s="24"/>
      <c r="F25" s="24"/>
      <c r="G25" s="24"/>
      <c r="H25" s="24"/>
      <c r="I25" s="1048"/>
      <c r="J25" s="24"/>
      <c r="K25" s="24"/>
      <c r="L25" s="461"/>
      <c r="M25" s="249"/>
      <c r="N25" s="249"/>
      <c r="O25" s="249"/>
      <c r="P25" s="249"/>
      <c r="Q25" s="249"/>
      <c r="R25" s="249"/>
      <c r="T25" s="1836"/>
      <c r="U25" s="249"/>
      <c r="V25" s="249"/>
      <c r="W25" s="249"/>
      <c r="X25" s="249"/>
      <c r="Y25" s="249"/>
    </row>
    <row r="26" spans="1:25" s="41" customFormat="1">
      <c r="A26" s="234"/>
      <c r="B26" s="1885"/>
      <c r="C26" s="1885"/>
      <c r="D26" s="2059"/>
      <c r="E26" s="24"/>
      <c r="F26" s="24"/>
      <c r="G26" s="24"/>
      <c r="H26" s="24"/>
      <c r="I26" s="1048"/>
      <c r="J26" s="24"/>
      <c r="K26" s="24"/>
      <c r="L26" s="461"/>
      <c r="M26" s="249"/>
      <c r="N26" s="249"/>
      <c r="O26" s="249"/>
      <c r="P26" s="249"/>
      <c r="Q26" s="249"/>
      <c r="R26" s="249"/>
      <c r="T26" s="1836"/>
      <c r="U26" s="249"/>
      <c r="V26" s="249"/>
      <c r="W26" s="249"/>
      <c r="X26" s="249"/>
      <c r="Y26" s="249"/>
    </row>
    <row r="27" spans="1:25" s="41" customFormat="1">
      <c r="A27" s="234"/>
      <c r="B27" s="1885"/>
      <c r="C27" s="1885"/>
      <c r="D27" s="2059"/>
      <c r="E27" s="24"/>
      <c r="F27" s="24"/>
      <c r="G27" s="24"/>
      <c r="H27" s="24"/>
      <c r="I27" s="1048"/>
      <c r="J27" s="24"/>
      <c r="K27" s="24"/>
      <c r="L27" s="461"/>
      <c r="M27" s="249"/>
      <c r="N27" s="249"/>
      <c r="O27" s="249"/>
      <c r="P27" s="249"/>
      <c r="Q27" s="249"/>
      <c r="R27" s="249"/>
      <c r="T27" s="1836"/>
      <c r="U27" s="249"/>
      <c r="V27" s="249"/>
      <c r="W27" s="249"/>
      <c r="X27" s="249"/>
      <c r="Y27" s="249"/>
    </row>
    <row r="28" spans="1:25" s="41" customFormat="1">
      <c r="A28" s="234"/>
      <c r="B28" s="1885"/>
      <c r="C28" s="1885"/>
      <c r="D28" s="2059"/>
      <c r="E28" s="24"/>
      <c r="F28" s="24"/>
      <c r="G28" s="24"/>
      <c r="H28" s="24"/>
      <c r="I28" s="1048"/>
      <c r="J28" s="24"/>
      <c r="K28" s="24"/>
      <c r="L28" s="461"/>
      <c r="M28" s="249"/>
      <c r="N28" s="249"/>
      <c r="O28" s="249"/>
      <c r="P28" s="249"/>
      <c r="Q28" s="249"/>
      <c r="R28" s="249"/>
      <c r="T28" s="1836"/>
      <c r="U28" s="249"/>
      <c r="V28" s="249"/>
      <c r="W28" s="249"/>
      <c r="X28" s="249"/>
      <c r="Y28" s="249"/>
    </row>
    <row r="29" spans="1:25" s="41" customFormat="1">
      <c r="A29" s="234"/>
      <c r="B29" s="1885"/>
      <c r="C29" s="1885"/>
      <c r="D29" s="2059"/>
      <c r="E29" s="24"/>
      <c r="F29" s="24"/>
      <c r="G29" s="24"/>
      <c r="H29" s="24"/>
      <c r="I29" s="1048"/>
      <c r="J29" s="24"/>
      <c r="K29" s="24"/>
      <c r="L29" s="461"/>
      <c r="M29" s="249"/>
      <c r="N29" s="249"/>
      <c r="O29" s="249"/>
      <c r="P29" s="249"/>
      <c r="Q29" s="249"/>
      <c r="R29" s="249"/>
      <c r="T29" s="1836"/>
      <c r="U29" s="249"/>
      <c r="V29" s="249"/>
      <c r="W29" s="249"/>
      <c r="X29" s="249"/>
      <c r="Y29" s="249"/>
    </row>
    <row r="30" spans="1:25" s="41" customFormat="1">
      <c r="A30" s="234"/>
      <c r="B30" s="1885"/>
      <c r="C30" s="1885"/>
      <c r="D30" s="2059"/>
      <c r="E30" s="24"/>
      <c r="F30" s="24"/>
      <c r="G30" s="24"/>
      <c r="H30" s="24"/>
      <c r="I30" s="1048"/>
      <c r="J30" s="24"/>
      <c r="K30" s="24"/>
      <c r="L30" s="461"/>
      <c r="M30" s="249"/>
      <c r="N30" s="249"/>
      <c r="O30" s="249"/>
      <c r="P30" s="249"/>
      <c r="Q30" s="249"/>
      <c r="R30" s="249"/>
      <c r="T30" s="1836"/>
      <c r="U30" s="249"/>
      <c r="V30" s="249"/>
      <c r="W30" s="249"/>
      <c r="X30" s="249"/>
      <c r="Y30" s="249"/>
    </row>
    <row r="31" spans="1:25" s="41" customFormat="1">
      <c r="A31" s="234"/>
      <c r="B31" s="1885"/>
      <c r="C31" s="24"/>
      <c r="D31" s="2059"/>
      <c r="E31" s="24"/>
      <c r="F31" s="24"/>
      <c r="G31" s="24"/>
      <c r="H31" s="24"/>
      <c r="I31" s="1048"/>
      <c r="J31" s="24"/>
      <c r="K31" s="24"/>
      <c r="L31" s="461"/>
      <c r="M31" s="249"/>
      <c r="N31" s="249"/>
      <c r="O31" s="249"/>
      <c r="P31" s="249"/>
      <c r="Q31" s="249"/>
      <c r="R31" s="249"/>
      <c r="T31" s="1836"/>
      <c r="U31" s="249"/>
      <c r="V31" s="249"/>
      <c r="W31" s="249"/>
      <c r="X31" s="249"/>
      <c r="Y31" s="249"/>
    </row>
    <row r="32" spans="1:25" s="41" customFormat="1" ht="15">
      <c r="A32" s="2539" t="e">
        <f>SUM(#REF!)</f>
        <v>#REF!</v>
      </c>
      <c r="B32" s="2539"/>
      <c r="C32" s="2539"/>
      <c r="D32" s="2539"/>
      <c r="E32" s="2539"/>
      <c r="F32" s="2539"/>
      <c r="G32" s="2539"/>
      <c r="H32" s="2539"/>
      <c r="I32" s="2539"/>
      <c r="J32" s="2539"/>
      <c r="K32" s="2539"/>
      <c r="L32" s="2539"/>
      <c r="M32" s="249"/>
      <c r="N32" s="249"/>
      <c r="O32" s="249"/>
      <c r="P32" s="249"/>
      <c r="Q32" s="249"/>
      <c r="R32" s="249"/>
      <c r="T32" s="1836"/>
      <c r="U32" s="249"/>
      <c r="V32" s="249"/>
      <c r="W32" s="249"/>
      <c r="X32" s="249"/>
      <c r="Y32" s="249"/>
    </row>
    <row r="33" spans="1:26" s="41" customFormat="1" ht="18.75">
      <c r="A33" s="2564" t="s">
        <v>1225</v>
      </c>
      <c r="B33" s="2567"/>
      <c r="C33" s="2567"/>
      <c r="D33" s="2567"/>
      <c r="E33" s="2567"/>
      <c r="F33" s="2567"/>
      <c r="G33" s="2567"/>
      <c r="H33" s="2567"/>
      <c r="I33" s="2567"/>
      <c r="J33" s="2567"/>
      <c r="K33" s="2567"/>
      <c r="L33" s="2568"/>
      <c r="M33" s="249"/>
      <c r="N33" s="249"/>
      <c r="O33" s="249"/>
      <c r="P33" s="249"/>
      <c r="Q33" s="249"/>
      <c r="R33" s="249"/>
      <c r="T33" s="1836"/>
      <c r="U33" s="249"/>
      <c r="V33" s="249"/>
      <c r="W33" s="249"/>
      <c r="X33" s="249"/>
      <c r="Y33" s="249"/>
    </row>
    <row r="34" spans="1:26" s="6" customFormat="1">
      <c r="A34" s="25" t="s">
        <v>108</v>
      </c>
      <c r="B34" s="14">
        <v>46086</v>
      </c>
      <c r="C34" s="14">
        <v>46092</v>
      </c>
      <c r="D34" s="166" t="s">
        <v>6</v>
      </c>
      <c r="E34" s="9">
        <v>23786</v>
      </c>
      <c r="F34" s="9" t="s">
        <v>7</v>
      </c>
      <c r="G34" s="9">
        <v>1401</v>
      </c>
      <c r="H34" s="9" t="s">
        <v>65</v>
      </c>
      <c r="I34" s="10">
        <v>7</v>
      </c>
      <c r="J34" s="9"/>
      <c r="K34" s="9"/>
      <c r="L34" s="458"/>
      <c r="S34"/>
      <c r="T34" s="16"/>
      <c r="U34" s="16"/>
      <c r="V34" s="16"/>
      <c r="W34" s="16"/>
      <c r="X34" s="16"/>
      <c r="Y34" s="16"/>
      <c r="Z34" s="16"/>
    </row>
    <row r="35" spans="1:26" s="6" customFormat="1">
      <c r="A35" s="25" t="s">
        <v>108</v>
      </c>
      <c r="B35" s="14">
        <v>46087</v>
      </c>
      <c r="C35" s="9"/>
      <c r="D35" s="166"/>
      <c r="E35" s="9">
        <v>23803</v>
      </c>
      <c r="F35" s="9" t="s">
        <v>7</v>
      </c>
      <c r="G35" s="9">
        <v>1155</v>
      </c>
      <c r="H35" s="9" t="s">
        <v>73</v>
      </c>
      <c r="I35" s="10">
        <v>10</v>
      </c>
      <c r="J35" s="24"/>
      <c r="K35" s="24"/>
      <c r="L35" s="461"/>
      <c r="S35"/>
      <c r="T35" s="16"/>
      <c r="U35" s="16"/>
      <c r="V35" s="16"/>
      <c r="W35" s="16"/>
      <c r="X35" s="16"/>
      <c r="Y35" s="16"/>
      <c r="Z35" s="16"/>
    </row>
    <row r="36" spans="1:26" s="1828" customFormat="1">
      <c r="A36" s="25" t="s">
        <v>5046</v>
      </c>
      <c r="B36" s="14">
        <v>46091</v>
      </c>
      <c r="C36" s="14">
        <v>46093</v>
      </c>
      <c r="D36" s="166" t="s">
        <v>6</v>
      </c>
      <c r="E36" s="9">
        <v>23818</v>
      </c>
      <c r="F36" s="9" t="s">
        <v>7</v>
      </c>
      <c r="G36" s="9">
        <v>5125</v>
      </c>
      <c r="H36" s="9" t="s">
        <v>38</v>
      </c>
      <c r="I36" s="10">
        <v>10</v>
      </c>
      <c r="J36" s="9"/>
      <c r="K36" s="9"/>
      <c r="L36" s="458"/>
      <c r="S36" s="1953"/>
    </row>
    <row r="37" spans="1:26" s="6" customFormat="1">
      <c r="A37" s="25" t="s">
        <v>5136</v>
      </c>
      <c r="B37" s="14">
        <v>46091</v>
      </c>
      <c r="C37" s="14">
        <v>46093</v>
      </c>
      <c r="D37" s="166" t="s">
        <v>6</v>
      </c>
      <c r="E37" s="9">
        <v>23823</v>
      </c>
      <c r="F37" s="9" t="s">
        <v>7</v>
      </c>
      <c r="G37" s="9">
        <v>5125</v>
      </c>
      <c r="H37" s="9" t="s">
        <v>38</v>
      </c>
      <c r="I37" s="10">
        <v>40</v>
      </c>
      <c r="J37" s="9"/>
      <c r="K37" s="9"/>
      <c r="L37" s="458"/>
      <c r="S37"/>
      <c r="T37" s="16"/>
      <c r="U37" s="16"/>
      <c r="V37" s="16"/>
      <c r="W37" s="16"/>
      <c r="X37" s="16"/>
      <c r="Y37" s="16"/>
      <c r="Z37" s="16"/>
    </row>
    <row r="38" spans="1:26" s="6" customFormat="1">
      <c r="A38" s="25" t="s">
        <v>3821</v>
      </c>
      <c r="B38" s="14">
        <v>46092</v>
      </c>
      <c r="C38" s="9"/>
      <c r="D38" s="166"/>
      <c r="E38" s="9">
        <v>23852</v>
      </c>
      <c r="F38" s="9" t="s">
        <v>1115</v>
      </c>
      <c r="G38" s="9">
        <v>4281</v>
      </c>
      <c r="H38" s="9" t="s">
        <v>2247</v>
      </c>
      <c r="I38" s="10">
        <v>20</v>
      </c>
      <c r="J38" s="24"/>
      <c r="K38" s="24"/>
      <c r="L38" s="461"/>
      <c r="S38"/>
      <c r="T38" s="16"/>
      <c r="U38" s="16"/>
      <c r="V38" s="16"/>
      <c r="W38" s="16"/>
      <c r="X38" s="16"/>
      <c r="Y38" s="16"/>
      <c r="Z38" s="16"/>
    </row>
    <row r="39" spans="1:26" s="6" customFormat="1">
      <c r="A39" s="25"/>
      <c r="B39" s="14"/>
      <c r="C39" s="9"/>
      <c r="D39" s="166"/>
      <c r="E39" s="9"/>
      <c r="F39" s="9" t="s">
        <v>1115</v>
      </c>
      <c r="G39" s="9">
        <v>5202</v>
      </c>
      <c r="H39" s="9" t="s">
        <v>3822</v>
      </c>
      <c r="I39" s="10">
        <v>10</v>
      </c>
      <c r="J39" s="24"/>
      <c r="K39" s="24"/>
      <c r="L39" s="461"/>
      <c r="S39"/>
      <c r="T39" s="16"/>
      <c r="U39" s="16"/>
      <c r="V39" s="16"/>
      <c r="W39" s="16"/>
      <c r="X39" s="16"/>
      <c r="Y39" s="16"/>
      <c r="Z39" s="16"/>
    </row>
    <row r="40" spans="1:26" s="6" customFormat="1">
      <c r="A40" s="25" t="s">
        <v>4086</v>
      </c>
      <c r="B40" s="14">
        <v>46094</v>
      </c>
      <c r="C40" s="9"/>
      <c r="D40" s="166"/>
      <c r="E40" s="9">
        <v>23854</v>
      </c>
      <c r="F40" s="9" t="s">
        <v>1115</v>
      </c>
      <c r="G40" s="9">
        <v>6211</v>
      </c>
      <c r="H40" s="9" t="s">
        <v>3976</v>
      </c>
      <c r="I40" s="10">
        <v>20</v>
      </c>
      <c r="J40" s="24"/>
      <c r="K40" s="24"/>
      <c r="L40" s="461"/>
      <c r="S40"/>
      <c r="T40" s="16"/>
      <c r="U40" s="16"/>
      <c r="V40" s="16"/>
      <c r="W40" s="16"/>
      <c r="X40" s="16"/>
      <c r="Y40" s="16"/>
      <c r="Z40" s="16"/>
    </row>
    <row r="41" spans="1:26" s="6" customFormat="1">
      <c r="A41" s="234" t="s">
        <v>3957</v>
      </c>
      <c r="B41" s="1885">
        <v>46098</v>
      </c>
      <c r="C41" s="24"/>
      <c r="D41" s="2059"/>
      <c r="E41" s="24">
        <v>23857</v>
      </c>
      <c r="F41" s="24" t="s">
        <v>2351</v>
      </c>
      <c r="G41" s="24">
        <v>5887</v>
      </c>
      <c r="H41" s="24" t="s">
        <v>54</v>
      </c>
      <c r="I41" s="1048">
        <v>3</v>
      </c>
      <c r="J41" s="24"/>
      <c r="K41" s="24"/>
      <c r="L41" s="461"/>
      <c r="S41"/>
      <c r="T41" s="16"/>
      <c r="U41" s="16"/>
      <c r="V41" s="16"/>
      <c r="W41" s="16"/>
      <c r="X41" s="16"/>
      <c r="Y41" s="16"/>
      <c r="Z41" s="16"/>
    </row>
    <row r="42" spans="1:26" s="16" customFormat="1">
      <c r="A42" s="234" t="s">
        <v>5139</v>
      </c>
      <c r="B42" s="1885">
        <v>46100</v>
      </c>
      <c r="C42" s="1885"/>
      <c r="D42" s="2059"/>
      <c r="E42" s="24">
        <v>23896</v>
      </c>
      <c r="F42" s="24" t="s">
        <v>435</v>
      </c>
      <c r="G42" s="24">
        <v>4260</v>
      </c>
      <c r="H42" s="24" t="s">
        <v>42</v>
      </c>
      <c r="I42" s="1048">
        <v>4</v>
      </c>
      <c r="J42" s="2324"/>
      <c r="K42" s="2044"/>
      <c r="L42" s="2044"/>
      <c r="M42" s="2309"/>
      <c r="N42" s="2310"/>
      <c r="S42" s="15"/>
    </row>
    <row r="43" spans="1:26" s="6" customFormat="1">
      <c r="A43" s="234" t="s">
        <v>284</v>
      </c>
      <c r="B43" s="1885">
        <v>46101</v>
      </c>
      <c r="C43" s="24"/>
      <c r="D43" s="2059"/>
      <c r="E43" s="24">
        <v>23907</v>
      </c>
      <c r="F43" s="24" t="s">
        <v>1115</v>
      </c>
      <c r="G43" s="24">
        <v>1018</v>
      </c>
      <c r="H43" s="24" t="s">
        <v>204</v>
      </c>
      <c r="I43" s="1048">
        <v>15</v>
      </c>
      <c r="J43" s="24"/>
      <c r="K43" s="24"/>
      <c r="L43" s="461"/>
      <c r="S43"/>
      <c r="T43" s="16"/>
      <c r="U43" s="16"/>
      <c r="V43" s="16"/>
      <c r="W43" s="16"/>
      <c r="X43" s="16"/>
      <c r="Y43" s="16"/>
      <c r="Z43" s="16"/>
    </row>
    <row r="44" spans="1:26" s="6" customFormat="1">
      <c r="A44" s="234"/>
      <c r="B44" s="1885"/>
      <c r="C44" s="24"/>
      <c r="D44" s="2059"/>
      <c r="E44" s="24"/>
      <c r="F44" s="24"/>
      <c r="G44" s="24"/>
      <c r="H44" s="24"/>
      <c r="I44" s="1048"/>
      <c r="J44" s="24"/>
      <c r="K44" s="24"/>
      <c r="L44" s="461"/>
      <c r="S44"/>
      <c r="T44" s="16"/>
      <c r="U44" s="16"/>
      <c r="V44" s="16"/>
      <c r="W44" s="16"/>
      <c r="X44" s="16"/>
      <c r="Y44" s="16"/>
      <c r="Z44" s="16"/>
    </row>
    <row r="45" spans="1:26" s="6" customFormat="1">
      <c r="A45" s="234"/>
      <c r="B45" s="1885"/>
      <c r="C45" s="24"/>
      <c r="D45" s="2059"/>
      <c r="E45" s="24"/>
      <c r="F45" s="24"/>
      <c r="G45" s="24"/>
      <c r="H45" s="24"/>
      <c r="I45" s="1048"/>
      <c r="J45" s="24"/>
      <c r="K45" s="24"/>
      <c r="L45" s="461"/>
      <c r="S45"/>
      <c r="T45" s="16"/>
      <c r="U45" s="16"/>
      <c r="V45" s="16"/>
      <c r="W45" s="16"/>
      <c r="X45" s="16"/>
      <c r="Y45" s="16"/>
      <c r="Z45" s="16"/>
    </row>
    <row r="46" spans="1:26" s="6" customFormat="1">
      <c r="A46" s="234"/>
      <c r="B46" s="1885"/>
      <c r="C46" s="24"/>
      <c r="D46" s="2059"/>
      <c r="E46" s="24"/>
      <c r="F46" s="24"/>
      <c r="G46" s="24"/>
      <c r="H46" s="24"/>
      <c r="I46" s="1048"/>
      <c r="J46" s="24"/>
      <c r="K46" s="24"/>
      <c r="L46" s="461"/>
      <c r="S46"/>
      <c r="T46" s="16"/>
      <c r="U46" s="16"/>
      <c r="V46" s="16"/>
      <c r="W46" s="16"/>
      <c r="X46" s="16"/>
      <c r="Y46" s="16"/>
      <c r="Z46" s="16"/>
    </row>
    <row r="47" spans="1:26" s="6" customFormat="1">
      <c r="A47" s="234"/>
      <c r="B47" s="1885"/>
      <c r="C47" s="24"/>
      <c r="D47" s="2059"/>
      <c r="E47" s="24"/>
      <c r="F47" s="24"/>
      <c r="G47" s="24"/>
      <c r="H47" s="24"/>
      <c r="I47" s="1048"/>
      <c r="J47" s="24"/>
      <c r="K47" s="24"/>
      <c r="L47" s="461"/>
      <c r="S47"/>
      <c r="T47" s="16"/>
      <c r="U47" s="16"/>
      <c r="V47" s="16"/>
      <c r="W47" s="16"/>
      <c r="X47" s="16"/>
      <c r="Y47" s="16"/>
      <c r="Z47" s="16"/>
    </row>
    <row r="48" spans="1:26" s="6" customFormat="1">
      <c r="A48" s="234"/>
      <c r="B48" s="1885"/>
      <c r="C48" s="24"/>
      <c r="D48" s="2059"/>
      <c r="E48" s="24"/>
      <c r="F48" s="24"/>
      <c r="G48" s="24"/>
      <c r="H48" s="24"/>
      <c r="I48" s="1048"/>
      <c r="J48" s="24"/>
      <c r="K48" s="24"/>
      <c r="L48" s="461"/>
      <c r="S48"/>
      <c r="T48" s="16"/>
      <c r="U48" s="16"/>
      <c r="V48" s="16"/>
      <c r="W48" s="16"/>
      <c r="X48" s="16"/>
      <c r="Y48" s="16"/>
      <c r="Z48" s="16"/>
    </row>
    <row r="49" spans="1:26" s="6" customFormat="1">
      <c r="A49" s="234"/>
      <c r="B49" s="1885"/>
      <c r="C49" s="24"/>
      <c r="D49" s="2059"/>
      <c r="E49" s="24"/>
      <c r="F49" s="24"/>
      <c r="G49" s="24"/>
      <c r="H49" s="24"/>
      <c r="I49" s="1048"/>
      <c r="J49" s="24"/>
      <c r="K49" s="24"/>
      <c r="L49" s="461"/>
      <c r="S49"/>
      <c r="T49" s="16"/>
      <c r="U49" s="16"/>
      <c r="V49" s="16"/>
      <c r="W49" s="16"/>
      <c r="X49" s="16"/>
      <c r="Y49" s="16"/>
      <c r="Z49" s="16"/>
    </row>
    <row r="50" spans="1:26" s="6" customFormat="1" ht="15">
      <c r="A50" s="2464" t="e">
        <f>SUM(#REF!)</f>
        <v>#REF!</v>
      </c>
      <c r="B50" s="2465"/>
      <c r="C50" s="2465"/>
      <c r="D50" s="2465"/>
      <c r="E50" s="2465"/>
      <c r="F50" s="2465"/>
      <c r="G50" s="2465"/>
      <c r="H50" s="2465"/>
      <c r="I50" s="2465"/>
      <c r="J50" s="2465"/>
      <c r="K50" s="2465"/>
      <c r="L50" s="2466"/>
      <c r="S50"/>
      <c r="T50" s="16"/>
      <c r="U50" s="16"/>
      <c r="V50" s="16"/>
      <c r="W50" s="16"/>
      <c r="X50" s="16"/>
      <c r="Y50" s="16"/>
      <c r="Z50" s="16"/>
    </row>
    <row r="51" spans="1:26" s="6" customFormat="1" ht="18.75">
      <c r="A51" s="2558" t="s">
        <v>4155</v>
      </c>
      <c r="B51" s="2559"/>
      <c r="C51" s="2559"/>
      <c r="D51" s="2559"/>
      <c r="E51" s="2559"/>
      <c r="F51" s="2559"/>
      <c r="G51" s="2559"/>
      <c r="H51" s="2559"/>
      <c r="I51" s="2559"/>
      <c r="J51" s="2559"/>
      <c r="K51" s="2559"/>
      <c r="L51" s="2560"/>
      <c r="S51"/>
      <c r="T51" s="16"/>
      <c r="U51" s="16"/>
      <c r="V51" s="16"/>
      <c r="W51" s="16"/>
      <c r="X51" s="16"/>
      <c r="Y51" s="16"/>
      <c r="Z51" s="16"/>
    </row>
    <row r="52" spans="1:26" s="16" customFormat="1">
      <c r="A52" s="25" t="s">
        <v>4656</v>
      </c>
      <c r="B52" s="14">
        <v>46087</v>
      </c>
      <c r="C52" s="14">
        <v>46092</v>
      </c>
      <c r="D52" s="166" t="s">
        <v>6</v>
      </c>
      <c r="E52" s="9">
        <v>23791</v>
      </c>
      <c r="F52" s="9" t="s">
        <v>2351</v>
      </c>
      <c r="G52" s="9">
        <v>5705</v>
      </c>
      <c r="H52" s="9" t="s">
        <v>58</v>
      </c>
      <c r="I52" s="10">
        <v>20</v>
      </c>
      <c r="J52" s="2272"/>
      <c r="K52" s="2049"/>
      <c r="L52" s="2049"/>
      <c r="M52" s="2309"/>
      <c r="N52" s="2310"/>
      <c r="S52" s="15"/>
    </row>
    <row r="53" spans="1:26" s="16" customFormat="1">
      <c r="A53" s="25"/>
      <c r="B53" s="14"/>
      <c r="C53" s="14"/>
      <c r="D53" s="166" t="s">
        <v>6</v>
      </c>
      <c r="E53" s="9"/>
      <c r="F53" s="9" t="s">
        <v>2351</v>
      </c>
      <c r="G53" s="9">
        <v>6414</v>
      </c>
      <c r="H53" s="9" t="s">
        <v>58</v>
      </c>
      <c r="I53" s="10">
        <v>1</v>
      </c>
      <c r="J53" s="2272"/>
      <c r="K53" s="2049"/>
      <c r="L53" s="2049"/>
      <c r="M53" s="2309"/>
      <c r="N53" s="2310"/>
      <c r="S53" s="15"/>
    </row>
    <row r="54" spans="1:26" s="16" customFormat="1">
      <c r="A54" s="25"/>
      <c r="B54" s="14"/>
      <c r="C54" s="14"/>
      <c r="D54" s="166" t="s">
        <v>6</v>
      </c>
      <c r="E54" s="9"/>
      <c r="F54" s="9" t="s">
        <v>2351</v>
      </c>
      <c r="G54" s="9">
        <v>6413</v>
      </c>
      <c r="H54" s="9" t="s">
        <v>47</v>
      </c>
      <c r="I54" s="10" t="s">
        <v>1104</v>
      </c>
      <c r="J54" s="2272"/>
      <c r="K54" s="2049"/>
      <c r="L54" s="2049"/>
      <c r="M54" s="2309"/>
      <c r="N54" s="2310"/>
      <c r="S54" s="15"/>
    </row>
    <row r="55" spans="1:26" s="1828" customFormat="1">
      <c r="A55" s="25" t="s">
        <v>1997</v>
      </c>
      <c r="B55" s="14">
        <v>46084</v>
      </c>
      <c r="C55" s="14">
        <v>46091</v>
      </c>
      <c r="D55" s="166" t="s">
        <v>6</v>
      </c>
      <c r="E55" s="9">
        <v>23804</v>
      </c>
      <c r="F55" s="9" t="s">
        <v>1221</v>
      </c>
      <c r="G55" s="9">
        <v>4060</v>
      </c>
      <c r="H55" s="9" t="s">
        <v>2012</v>
      </c>
      <c r="I55" s="10" t="s">
        <v>5133</v>
      </c>
      <c r="J55" s="2272"/>
      <c r="K55" s="2049"/>
      <c r="L55" s="2049"/>
      <c r="M55" s="2320"/>
      <c r="N55" s="2321"/>
      <c r="S55" s="1953"/>
    </row>
    <row r="56" spans="1:26" s="16" customFormat="1">
      <c r="A56" s="234" t="s">
        <v>4318</v>
      </c>
      <c r="B56" s="1885">
        <v>46084</v>
      </c>
      <c r="C56" s="1885"/>
      <c r="D56" s="2059"/>
      <c r="E56" s="24">
        <v>23805</v>
      </c>
      <c r="F56" s="24" t="s">
        <v>1115</v>
      </c>
      <c r="G56" s="24">
        <v>5462</v>
      </c>
      <c r="H56" s="24" t="s">
        <v>142</v>
      </c>
      <c r="I56" s="1048">
        <v>7</v>
      </c>
      <c r="J56" s="2324" t="s">
        <v>991</v>
      </c>
      <c r="K56" s="2044"/>
      <c r="L56" s="2044"/>
      <c r="M56" s="2309"/>
      <c r="N56" s="2310"/>
      <c r="S56" s="15"/>
    </row>
    <row r="57" spans="1:26" s="16" customFormat="1">
      <c r="A57" s="25" t="s">
        <v>1303</v>
      </c>
      <c r="B57" s="14">
        <v>46090</v>
      </c>
      <c r="C57" s="14">
        <v>46092</v>
      </c>
      <c r="D57" s="166" t="s">
        <v>6</v>
      </c>
      <c r="E57" s="9">
        <v>23807</v>
      </c>
      <c r="F57" s="9" t="s">
        <v>1221</v>
      </c>
      <c r="G57" s="9">
        <v>3624</v>
      </c>
      <c r="H57" s="9" t="s">
        <v>63</v>
      </c>
      <c r="I57" s="10">
        <v>9</v>
      </c>
      <c r="J57" s="2272"/>
      <c r="K57" s="2049"/>
      <c r="L57" s="2049"/>
      <c r="M57" s="2309"/>
      <c r="N57" s="2310"/>
      <c r="S57" s="15"/>
    </row>
    <row r="58" spans="1:26" s="16" customFormat="1">
      <c r="A58" s="25"/>
      <c r="B58" s="14"/>
      <c r="C58" s="14"/>
      <c r="D58" s="166" t="s">
        <v>6</v>
      </c>
      <c r="E58" s="9"/>
      <c r="F58" s="9" t="s">
        <v>1221</v>
      </c>
      <c r="G58" s="9">
        <v>3630</v>
      </c>
      <c r="H58" s="9" t="s">
        <v>1465</v>
      </c>
      <c r="I58" s="10">
        <v>2</v>
      </c>
      <c r="J58" s="2272"/>
      <c r="K58" s="2049"/>
      <c r="L58" s="2049"/>
      <c r="M58" s="2309"/>
      <c r="N58" s="2310"/>
      <c r="S58" s="15"/>
    </row>
    <row r="59" spans="1:26" s="16" customFormat="1">
      <c r="A59" s="25"/>
      <c r="B59" s="14"/>
      <c r="C59" s="14"/>
      <c r="D59" s="166" t="s">
        <v>6</v>
      </c>
      <c r="E59" s="9"/>
      <c r="F59" s="9" t="s">
        <v>1574</v>
      </c>
      <c r="G59" s="9">
        <v>3626</v>
      </c>
      <c r="H59" s="9" t="s">
        <v>1441</v>
      </c>
      <c r="I59" s="10">
        <v>35</v>
      </c>
      <c r="J59" s="2272"/>
      <c r="K59" s="2049"/>
      <c r="L59" s="2049"/>
      <c r="M59" s="2309"/>
      <c r="N59" s="2310"/>
      <c r="S59" s="15"/>
    </row>
    <row r="60" spans="1:26" s="16" customFormat="1">
      <c r="A60" s="25"/>
      <c r="B60" s="14"/>
      <c r="C60" s="14"/>
      <c r="D60" s="166" t="s">
        <v>6</v>
      </c>
      <c r="E60" s="9"/>
      <c r="F60" s="9" t="s">
        <v>2351</v>
      </c>
      <c r="G60" s="9">
        <v>3623</v>
      </c>
      <c r="H60" s="9" t="s">
        <v>47</v>
      </c>
      <c r="I60" s="10">
        <v>18</v>
      </c>
      <c r="J60" s="2272"/>
      <c r="K60" s="2049"/>
      <c r="L60" s="2049"/>
      <c r="M60" s="2309"/>
      <c r="N60" s="2310"/>
      <c r="S60" s="15"/>
    </row>
    <row r="61" spans="1:26" s="1828" customFormat="1">
      <c r="A61" s="25" t="s">
        <v>1867</v>
      </c>
      <c r="B61" s="14">
        <v>46090</v>
      </c>
      <c r="C61" s="14">
        <v>46091</v>
      </c>
      <c r="D61" s="166" t="s">
        <v>6</v>
      </c>
      <c r="E61" s="9">
        <v>23812</v>
      </c>
      <c r="F61" s="9" t="s">
        <v>7</v>
      </c>
      <c r="G61" s="9">
        <v>3334</v>
      </c>
      <c r="H61" s="9" t="s">
        <v>505</v>
      </c>
      <c r="I61" s="10">
        <v>45</v>
      </c>
      <c r="J61" s="2272"/>
      <c r="K61" s="2049"/>
      <c r="L61" s="2049"/>
      <c r="M61" s="2320"/>
      <c r="N61" s="2321"/>
      <c r="S61" s="1953"/>
    </row>
    <row r="62" spans="1:26" s="1828" customFormat="1">
      <c r="A62" s="25"/>
      <c r="B62" s="14"/>
      <c r="C62" s="14"/>
      <c r="D62" s="166" t="s">
        <v>6</v>
      </c>
      <c r="E62" s="9"/>
      <c r="F62" s="9" t="s">
        <v>2351</v>
      </c>
      <c r="G62" s="9">
        <v>5665</v>
      </c>
      <c r="H62" s="9" t="s">
        <v>32</v>
      </c>
      <c r="I62" s="10" t="s">
        <v>1155</v>
      </c>
      <c r="J62" s="2272"/>
      <c r="K62" s="2049"/>
      <c r="L62" s="2049"/>
      <c r="M62" s="2320"/>
      <c r="N62" s="2321"/>
      <c r="S62" s="1953"/>
    </row>
    <row r="63" spans="1:26" s="1828" customFormat="1">
      <c r="A63" s="25"/>
      <c r="B63" s="14"/>
      <c r="C63" s="14"/>
      <c r="D63" s="166" t="s">
        <v>6</v>
      </c>
      <c r="E63" s="9"/>
      <c r="F63" s="9" t="s">
        <v>1115</v>
      </c>
      <c r="G63" s="9">
        <v>744</v>
      </c>
      <c r="H63" s="9" t="s">
        <v>48</v>
      </c>
      <c r="I63" s="10">
        <v>6</v>
      </c>
      <c r="J63" s="2272"/>
      <c r="K63" s="2049"/>
      <c r="L63" s="2049"/>
      <c r="M63" s="2320"/>
      <c r="N63" s="2321"/>
      <c r="S63" s="1953"/>
    </row>
    <row r="64" spans="1:26" s="1828" customFormat="1">
      <c r="A64" s="25" t="s">
        <v>1468</v>
      </c>
      <c r="B64" s="14">
        <v>46092</v>
      </c>
      <c r="C64" s="14">
        <v>46091</v>
      </c>
      <c r="D64" s="166" t="s">
        <v>6</v>
      </c>
      <c r="E64" s="9">
        <v>23827</v>
      </c>
      <c r="F64" s="9" t="s">
        <v>1115</v>
      </c>
      <c r="G64" s="9">
        <v>753</v>
      </c>
      <c r="H64" s="9" t="s">
        <v>47</v>
      </c>
      <c r="I64" s="10">
        <v>12</v>
      </c>
      <c r="J64" s="2272"/>
      <c r="K64" s="2049"/>
      <c r="L64" s="2049"/>
      <c r="M64" s="2320"/>
      <c r="N64" s="2321"/>
      <c r="S64" s="1953"/>
    </row>
    <row r="65" spans="1:26" s="16" customFormat="1">
      <c r="A65" s="25" t="s">
        <v>4805</v>
      </c>
      <c r="B65" s="14">
        <v>46092</v>
      </c>
      <c r="C65" s="14">
        <v>46092</v>
      </c>
      <c r="D65" s="166" t="s">
        <v>6</v>
      </c>
      <c r="E65" s="9">
        <v>23828</v>
      </c>
      <c r="F65" s="9" t="s">
        <v>1221</v>
      </c>
      <c r="G65" s="9">
        <v>4177</v>
      </c>
      <c r="H65" s="9" t="s">
        <v>521</v>
      </c>
      <c r="I65" s="10">
        <v>15</v>
      </c>
      <c r="J65" s="2272"/>
      <c r="K65" s="2049"/>
      <c r="L65" s="2049"/>
      <c r="M65" s="2309"/>
      <c r="N65" s="2310"/>
      <c r="S65" s="15"/>
    </row>
    <row r="66" spans="1:26" s="16" customFormat="1">
      <c r="A66" s="25"/>
      <c r="B66" s="14"/>
      <c r="C66" s="14"/>
      <c r="D66" s="166" t="s">
        <v>6</v>
      </c>
      <c r="E66" s="9"/>
      <c r="F66" s="9" t="s">
        <v>1221</v>
      </c>
      <c r="G66" s="9">
        <v>2581</v>
      </c>
      <c r="H66" s="9" t="s">
        <v>21</v>
      </c>
      <c r="I66" s="10">
        <v>5</v>
      </c>
      <c r="J66" s="2272"/>
      <c r="K66" s="2049"/>
      <c r="L66" s="2049"/>
      <c r="M66" s="2309"/>
      <c r="N66" s="2310"/>
      <c r="S66" s="15"/>
    </row>
    <row r="67" spans="1:26" s="1828" customFormat="1">
      <c r="A67" s="25" t="s">
        <v>3128</v>
      </c>
      <c r="B67" s="14">
        <v>46091</v>
      </c>
      <c r="C67" s="14">
        <v>46091</v>
      </c>
      <c r="D67" s="166" t="s">
        <v>6</v>
      </c>
      <c r="E67" s="9">
        <v>23671</v>
      </c>
      <c r="F67" s="9" t="s">
        <v>1221</v>
      </c>
      <c r="G67" s="9">
        <v>5198</v>
      </c>
      <c r="H67" s="9" t="s">
        <v>955</v>
      </c>
      <c r="I67" s="10">
        <v>48</v>
      </c>
      <c r="J67" s="9"/>
      <c r="K67" s="9"/>
      <c r="L67" s="458"/>
      <c r="S67" s="1953"/>
    </row>
    <row r="68" spans="1:26" s="1828" customFormat="1">
      <c r="A68" s="25"/>
      <c r="B68" s="9"/>
      <c r="C68" s="9"/>
      <c r="D68" s="166" t="s">
        <v>6</v>
      </c>
      <c r="E68" s="9"/>
      <c r="F68" s="9" t="s">
        <v>1221</v>
      </c>
      <c r="G68" s="9">
        <v>4746</v>
      </c>
      <c r="H68" s="9" t="s">
        <v>58</v>
      </c>
      <c r="I68" s="10">
        <v>12</v>
      </c>
      <c r="J68" s="9"/>
      <c r="K68" s="9"/>
      <c r="L68" s="458"/>
      <c r="S68" s="1953"/>
    </row>
    <row r="69" spans="1:26" s="6" customFormat="1">
      <c r="A69" s="25" t="s">
        <v>3128</v>
      </c>
      <c r="B69" s="14">
        <v>46105</v>
      </c>
      <c r="C69" s="14">
        <v>46092</v>
      </c>
      <c r="D69" s="166" t="s">
        <v>6</v>
      </c>
      <c r="E69" s="9">
        <v>23672</v>
      </c>
      <c r="F69" s="9" t="s">
        <v>1221</v>
      </c>
      <c r="G69" s="9">
        <v>5198</v>
      </c>
      <c r="H69" s="9" t="s">
        <v>955</v>
      </c>
      <c r="I69" s="10">
        <v>48</v>
      </c>
      <c r="J69" s="9"/>
      <c r="K69" s="9"/>
      <c r="L69" s="458"/>
      <c r="S69"/>
      <c r="T69" s="16"/>
      <c r="U69" s="16"/>
      <c r="V69" s="16"/>
      <c r="W69" s="16"/>
      <c r="X69" s="16"/>
      <c r="Y69" s="16"/>
      <c r="Z69" s="16"/>
    </row>
    <row r="70" spans="1:26" s="6" customFormat="1">
      <c r="A70" s="2418" t="s">
        <v>3001</v>
      </c>
      <c r="B70" s="1769">
        <v>46106</v>
      </c>
      <c r="C70" s="2417"/>
      <c r="D70" s="2419"/>
      <c r="E70" s="2417">
        <v>23193</v>
      </c>
      <c r="F70" s="2417" t="s">
        <v>297</v>
      </c>
      <c r="G70" s="2417">
        <v>5277</v>
      </c>
      <c r="H70" s="2417" t="s">
        <v>3338</v>
      </c>
      <c r="I70" s="708">
        <v>510</v>
      </c>
      <c r="J70" s="2417"/>
      <c r="K70" s="2417"/>
      <c r="L70" s="528"/>
      <c r="S70"/>
      <c r="T70" s="16"/>
      <c r="U70" s="16"/>
      <c r="V70" s="16"/>
      <c r="W70" s="16"/>
      <c r="X70" s="16"/>
      <c r="Y70" s="16"/>
      <c r="Z70" s="16"/>
    </row>
    <row r="71" spans="1:26" s="1828" customFormat="1">
      <c r="A71" s="25" t="s">
        <v>111</v>
      </c>
      <c r="B71" s="14">
        <v>46091</v>
      </c>
      <c r="C71" s="14">
        <v>46091</v>
      </c>
      <c r="D71" s="166" t="s">
        <v>6</v>
      </c>
      <c r="E71" s="9">
        <v>23629</v>
      </c>
      <c r="F71" s="9" t="s">
        <v>81</v>
      </c>
      <c r="G71" s="9">
        <v>4873</v>
      </c>
      <c r="H71" s="9" t="s">
        <v>3378</v>
      </c>
      <c r="I71" s="10">
        <v>60</v>
      </c>
      <c r="J71" s="9"/>
      <c r="K71" s="9"/>
      <c r="L71" s="458"/>
      <c r="S71" s="1953"/>
    </row>
    <row r="72" spans="1:26" s="16" customFormat="1">
      <c r="A72" s="25" t="s">
        <v>2276</v>
      </c>
      <c r="B72" s="14">
        <v>46094</v>
      </c>
      <c r="C72" s="14">
        <v>46092</v>
      </c>
      <c r="D72" s="166" t="s">
        <v>6</v>
      </c>
      <c r="E72" s="9">
        <v>23780</v>
      </c>
      <c r="F72" s="9" t="s">
        <v>1221</v>
      </c>
      <c r="G72" s="9">
        <v>4183</v>
      </c>
      <c r="H72" s="9" t="s">
        <v>120</v>
      </c>
      <c r="I72" s="10">
        <v>5</v>
      </c>
      <c r="J72" s="2272"/>
      <c r="K72" s="2049"/>
      <c r="L72" s="2049"/>
      <c r="M72" s="2309"/>
      <c r="N72" s="2310"/>
      <c r="S72" s="15"/>
    </row>
    <row r="73" spans="1:26" s="1828" customFormat="1">
      <c r="A73" s="25" t="s">
        <v>5137</v>
      </c>
      <c r="B73" s="14">
        <v>46087</v>
      </c>
      <c r="C73" s="14">
        <v>46091</v>
      </c>
      <c r="D73" s="166" t="s">
        <v>6</v>
      </c>
      <c r="E73" s="9">
        <v>23832</v>
      </c>
      <c r="F73" s="9" t="s">
        <v>1115</v>
      </c>
      <c r="G73" s="9">
        <v>2515</v>
      </c>
      <c r="H73" s="9" t="s">
        <v>35</v>
      </c>
      <c r="I73" s="10">
        <v>5</v>
      </c>
      <c r="J73" s="2272"/>
      <c r="K73" s="2049"/>
      <c r="L73" s="2049"/>
      <c r="M73" s="2320"/>
      <c r="N73" s="2321"/>
      <c r="S73" s="1953"/>
    </row>
    <row r="74" spans="1:26" s="16" customFormat="1">
      <c r="A74" s="25" t="s">
        <v>625</v>
      </c>
      <c r="B74" s="14">
        <v>46093</v>
      </c>
      <c r="C74" s="14">
        <v>46093</v>
      </c>
      <c r="D74" s="166" t="s">
        <v>6</v>
      </c>
      <c r="E74" s="9">
        <v>23839</v>
      </c>
      <c r="F74" s="9" t="s">
        <v>1115</v>
      </c>
      <c r="G74" s="9">
        <v>2263</v>
      </c>
      <c r="H74" s="9" t="s">
        <v>626</v>
      </c>
      <c r="I74" s="10">
        <v>10</v>
      </c>
      <c r="J74" s="2272"/>
      <c r="K74" s="2049"/>
      <c r="L74" s="2049"/>
      <c r="M74" s="2309"/>
      <c r="N74" s="2310"/>
      <c r="S74" s="15"/>
    </row>
    <row r="75" spans="1:26" s="1828" customFormat="1">
      <c r="A75" s="25" t="s">
        <v>3886</v>
      </c>
      <c r="B75" s="14">
        <v>46093</v>
      </c>
      <c r="C75" s="14">
        <v>46091</v>
      </c>
      <c r="D75" s="166" t="s">
        <v>6</v>
      </c>
      <c r="E75" s="9">
        <v>23842</v>
      </c>
      <c r="F75" s="9" t="s">
        <v>1221</v>
      </c>
      <c r="G75" s="9">
        <v>2244</v>
      </c>
      <c r="H75" s="9" t="s">
        <v>17</v>
      </c>
      <c r="I75" s="10">
        <v>3</v>
      </c>
      <c r="J75" s="2272"/>
      <c r="K75" s="2049"/>
      <c r="L75" s="2049"/>
      <c r="M75" s="2320"/>
      <c r="N75" s="2321"/>
      <c r="S75" s="1953"/>
    </row>
    <row r="76" spans="1:26" s="1828" customFormat="1">
      <c r="A76" s="25" t="s">
        <v>5006</v>
      </c>
      <c r="B76" s="14">
        <v>46093</v>
      </c>
      <c r="C76" s="14">
        <v>46091</v>
      </c>
      <c r="D76" s="166" t="s">
        <v>6</v>
      </c>
      <c r="E76" s="9">
        <v>23841</v>
      </c>
      <c r="F76" s="9" t="s">
        <v>1115</v>
      </c>
      <c r="G76" s="9">
        <v>6052</v>
      </c>
      <c r="H76" s="9" t="s">
        <v>170</v>
      </c>
      <c r="I76" s="10">
        <v>25</v>
      </c>
      <c r="J76" s="2272"/>
      <c r="K76" s="2049"/>
      <c r="L76" s="2049"/>
      <c r="M76" s="2320"/>
      <c r="N76" s="2321"/>
      <c r="S76" s="1953"/>
    </row>
    <row r="77" spans="1:26" s="1828" customFormat="1">
      <c r="A77" s="25"/>
      <c r="B77" s="14"/>
      <c r="C77" s="14"/>
      <c r="D77" s="166" t="s">
        <v>6</v>
      </c>
      <c r="E77" s="9"/>
      <c r="F77" s="9"/>
      <c r="G77" s="9">
        <v>822</v>
      </c>
      <c r="H77" s="9" t="s">
        <v>19</v>
      </c>
      <c r="I77" s="10" t="s">
        <v>840</v>
      </c>
      <c r="J77" s="2272"/>
      <c r="K77" s="2049"/>
      <c r="L77" s="2049"/>
      <c r="M77" s="2320"/>
      <c r="N77" s="2321"/>
      <c r="S77" s="1953"/>
    </row>
    <row r="78" spans="1:26" s="1828" customFormat="1">
      <c r="A78" s="25"/>
      <c r="B78" s="14"/>
      <c r="C78" s="14"/>
      <c r="D78" s="166" t="s">
        <v>6</v>
      </c>
      <c r="E78" s="9"/>
      <c r="F78" s="9"/>
      <c r="G78" s="9">
        <v>1397</v>
      </c>
      <c r="H78" s="9" t="s">
        <v>22</v>
      </c>
      <c r="I78" s="10">
        <v>15</v>
      </c>
      <c r="J78" s="2272"/>
      <c r="K78" s="2049"/>
      <c r="L78" s="2049"/>
      <c r="M78" s="2320"/>
      <c r="N78" s="2321"/>
      <c r="S78" s="1953"/>
    </row>
    <row r="79" spans="1:26" s="1828" customFormat="1">
      <c r="A79" s="25"/>
      <c r="B79" s="14"/>
      <c r="C79" s="14"/>
      <c r="D79" s="166" t="s">
        <v>6</v>
      </c>
      <c r="E79" s="9"/>
      <c r="F79" s="9"/>
      <c r="G79" s="9">
        <v>869</v>
      </c>
      <c r="H79" s="9" t="s">
        <v>16</v>
      </c>
      <c r="I79" s="10">
        <v>100</v>
      </c>
      <c r="J79" s="2272"/>
      <c r="K79" s="2049"/>
      <c r="L79" s="2049"/>
      <c r="M79" s="2320"/>
      <c r="N79" s="2321"/>
      <c r="S79" s="1953"/>
    </row>
    <row r="80" spans="1:26" s="1828" customFormat="1">
      <c r="A80" s="25"/>
      <c r="B80" s="14"/>
      <c r="C80" s="14"/>
      <c r="D80" s="166" t="s">
        <v>6</v>
      </c>
      <c r="E80" s="9"/>
      <c r="F80" s="9"/>
      <c r="G80" s="9">
        <v>1614</v>
      </c>
      <c r="H80" s="9" t="s">
        <v>52</v>
      </c>
      <c r="I80" s="10">
        <v>10</v>
      </c>
      <c r="J80" s="2272"/>
      <c r="K80" s="2049"/>
      <c r="L80" s="2049"/>
      <c r="M80" s="2320"/>
      <c r="N80" s="2321"/>
      <c r="S80" s="1953"/>
    </row>
    <row r="81" spans="1:19" s="1828" customFormat="1">
      <c r="A81" s="25"/>
      <c r="B81" s="14"/>
      <c r="C81" s="14"/>
      <c r="D81" s="166" t="s">
        <v>6</v>
      </c>
      <c r="E81" s="9"/>
      <c r="F81" s="9"/>
      <c r="G81" s="9">
        <v>1468</v>
      </c>
      <c r="H81" s="9" t="s">
        <v>21</v>
      </c>
      <c r="I81" s="10">
        <v>5</v>
      </c>
      <c r="J81" s="2272"/>
      <c r="K81" s="2049"/>
      <c r="L81" s="2049"/>
      <c r="M81" s="2320"/>
      <c r="N81" s="2321"/>
      <c r="S81" s="1953"/>
    </row>
    <row r="82" spans="1:19" s="1828" customFormat="1">
      <c r="A82" s="25" t="s">
        <v>5124</v>
      </c>
      <c r="B82" s="14">
        <v>46094</v>
      </c>
      <c r="C82" s="14">
        <v>46091</v>
      </c>
      <c r="D82" s="166" t="s">
        <v>6</v>
      </c>
      <c r="E82" s="9">
        <v>23853</v>
      </c>
      <c r="F82" s="9" t="s">
        <v>1115</v>
      </c>
      <c r="G82" s="9">
        <v>885</v>
      </c>
      <c r="H82" s="9" t="s">
        <v>32</v>
      </c>
      <c r="I82" s="10" t="s">
        <v>1187</v>
      </c>
      <c r="J82" s="2272"/>
      <c r="K82" s="2049"/>
      <c r="L82" s="2049"/>
      <c r="M82" s="2320"/>
      <c r="N82" s="2321"/>
      <c r="S82" s="1953"/>
    </row>
    <row r="83" spans="1:19" s="16" customFormat="1">
      <c r="A83" s="234" t="s">
        <v>4665</v>
      </c>
      <c r="B83" s="1885">
        <v>46098</v>
      </c>
      <c r="C83" s="1885"/>
      <c r="D83" s="2059"/>
      <c r="E83" s="24">
        <v>23863</v>
      </c>
      <c r="F83" s="24" t="s">
        <v>7</v>
      </c>
      <c r="G83" s="24">
        <v>6139</v>
      </c>
      <c r="H83" s="24" t="s">
        <v>38</v>
      </c>
      <c r="I83" s="1048">
        <v>200</v>
      </c>
      <c r="J83" s="2324"/>
      <c r="K83" s="2044"/>
      <c r="L83" s="2044"/>
      <c r="M83" s="2309"/>
      <c r="N83" s="2310"/>
      <c r="S83" s="15"/>
    </row>
    <row r="84" spans="1:19" s="16" customFormat="1">
      <c r="A84" s="234" t="s">
        <v>3957</v>
      </c>
      <c r="B84" s="1885">
        <v>46098</v>
      </c>
      <c r="C84" s="1885"/>
      <c r="D84" s="2059"/>
      <c r="E84" s="24">
        <v>23857</v>
      </c>
      <c r="F84" s="24" t="s">
        <v>7</v>
      </c>
      <c r="G84" s="24">
        <v>5886</v>
      </c>
      <c r="H84" s="24" t="s">
        <v>382</v>
      </c>
      <c r="I84" s="1048">
        <v>8</v>
      </c>
      <c r="J84" s="2324"/>
      <c r="K84" s="2044"/>
      <c r="L84" s="2044"/>
      <c r="M84" s="2309"/>
      <c r="N84" s="2310"/>
      <c r="S84" s="15"/>
    </row>
    <row r="85" spans="1:19" s="16" customFormat="1">
      <c r="A85" s="25" t="s">
        <v>3295</v>
      </c>
      <c r="B85" s="14">
        <v>46107</v>
      </c>
      <c r="C85" s="14">
        <v>46093</v>
      </c>
      <c r="D85" s="166" t="s">
        <v>6</v>
      </c>
      <c r="E85" s="9">
        <v>23862</v>
      </c>
      <c r="F85" s="9" t="s">
        <v>2351</v>
      </c>
      <c r="G85" s="9">
        <v>4811</v>
      </c>
      <c r="H85" s="9" t="s">
        <v>22</v>
      </c>
      <c r="I85" s="10">
        <v>5</v>
      </c>
      <c r="J85" s="2272"/>
      <c r="K85" s="2049"/>
      <c r="L85" s="2049"/>
      <c r="M85" s="2309"/>
      <c r="N85" s="2310"/>
      <c r="S85" s="15"/>
    </row>
    <row r="86" spans="1:19" s="16" customFormat="1">
      <c r="A86" s="25" t="s">
        <v>3409</v>
      </c>
      <c r="B86" s="14">
        <v>46092</v>
      </c>
      <c r="C86" s="14">
        <v>46092</v>
      </c>
      <c r="D86" s="166" t="s">
        <v>6</v>
      </c>
      <c r="E86" s="9">
        <v>23876</v>
      </c>
      <c r="F86" s="9" t="s">
        <v>7</v>
      </c>
      <c r="G86" s="9">
        <v>3892</v>
      </c>
      <c r="H86" s="9" t="s">
        <v>1776</v>
      </c>
      <c r="I86" s="10">
        <v>20</v>
      </c>
      <c r="J86" s="2272"/>
      <c r="K86" s="2049"/>
      <c r="L86" s="2049"/>
      <c r="M86" s="2309"/>
      <c r="N86" s="2310"/>
      <c r="S86" s="15"/>
    </row>
    <row r="87" spans="1:19" s="16" customFormat="1">
      <c r="A87" s="25" t="s">
        <v>3474</v>
      </c>
      <c r="B87" s="14">
        <v>46098</v>
      </c>
      <c r="C87" s="14">
        <v>46093</v>
      </c>
      <c r="D87" s="166" t="s">
        <v>6</v>
      </c>
      <c r="E87" s="9">
        <v>23880</v>
      </c>
      <c r="F87" s="9" t="s">
        <v>1115</v>
      </c>
      <c r="G87" s="9">
        <v>4554</v>
      </c>
      <c r="H87" s="9" t="s">
        <v>36</v>
      </c>
      <c r="I87" s="10">
        <v>10</v>
      </c>
      <c r="J87" s="2272"/>
      <c r="K87" s="2049"/>
      <c r="L87" s="2049"/>
      <c r="M87" s="2309"/>
      <c r="N87" s="2310"/>
      <c r="S87" s="15"/>
    </row>
    <row r="88" spans="1:19" s="16" customFormat="1">
      <c r="A88" s="25" t="s">
        <v>3891</v>
      </c>
      <c r="B88" s="14">
        <v>46091</v>
      </c>
      <c r="C88" s="14">
        <v>46091</v>
      </c>
      <c r="D88" s="166" t="s">
        <v>6</v>
      </c>
      <c r="E88" s="9">
        <v>23872</v>
      </c>
      <c r="F88" s="9" t="s">
        <v>1036</v>
      </c>
      <c r="G88" s="9">
        <v>4520</v>
      </c>
      <c r="H88" s="9" t="s">
        <v>36</v>
      </c>
      <c r="I88" s="10">
        <v>1</v>
      </c>
      <c r="J88" s="2272"/>
      <c r="K88" s="2049"/>
      <c r="L88" s="2049"/>
      <c r="M88" s="2309"/>
      <c r="N88" s="2310"/>
      <c r="S88" s="15"/>
    </row>
    <row r="89" spans="1:19" s="16" customFormat="1">
      <c r="A89" s="234" t="s">
        <v>2099</v>
      </c>
      <c r="B89" s="1885">
        <v>46099</v>
      </c>
      <c r="C89" s="1885"/>
      <c r="D89" s="2059"/>
      <c r="E89" s="24">
        <v>23884</v>
      </c>
      <c r="F89" s="24" t="s">
        <v>2351</v>
      </c>
      <c r="G89" s="24">
        <v>2329</v>
      </c>
      <c r="H89" s="24" t="s">
        <v>53</v>
      </c>
      <c r="I89" s="1048">
        <v>24</v>
      </c>
      <c r="J89" s="2324"/>
      <c r="K89" s="2044"/>
      <c r="L89" s="2044"/>
      <c r="M89" s="2309"/>
      <c r="N89" s="2310"/>
      <c r="S89" s="15"/>
    </row>
    <row r="90" spans="1:19" s="16" customFormat="1">
      <c r="A90" s="234" t="s">
        <v>3313</v>
      </c>
      <c r="B90" s="1885">
        <v>46099</v>
      </c>
      <c r="C90" s="1885"/>
      <c r="D90" s="2059"/>
      <c r="E90" s="24">
        <v>23888</v>
      </c>
      <c r="F90" s="24" t="s">
        <v>474</v>
      </c>
      <c r="G90" s="24">
        <v>2987</v>
      </c>
      <c r="H90" s="24" t="s">
        <v>17</v>
      </c>
      <c r="I90" s="1048">
        <v>5</v>
      </c>
      <c r="J90" s="2324"/>
      <c r="K90" s="2044"/>
      <c r="L90" s="2044"/>
      <c r="M90" s="2309"/>
      <c r="N90" s="2310"/>
      <c r="S90" s="15"/>
    </row>
    <row r="91" spans="1:19" s="16" customFormat="1">
      <c r="A91" s="234"/>
      <c r="B91" s="1885"/>
      <c r="C91" s="1885"/>
      <c r="D91" s="2059"/>
      <c r="E91" s="24"/>
      <c r="F91" s="24" t="s">
        <v>570</v>
      </c>
      <c r="G91" s="24">
        <v>3487</v>
      </c>
      <c r="H91" s="24" t="s">
        <v>17</v>
      </c>
      <c r="I91" s="1048">
        <v>7</v>
      </c>
      <c r="J91" s="2324"/>
      <c r="K91" s="2044"/>
      <c r="L91" s="2044"/>
      <c r="M91" s="2309"/>
      <c r="N91" s="2310"/>
      <c r="S91" s="15"/>
    </row>
    <row r="92" spans="1:19" s="16" customFormat="1">
      <c r="A92" s="234"/>
      <c r="B92" s="1885"/>
      <c r="C92" s="1885"/>
      <c r="D92" s="2059"/>
      <c r="E92" s="24"/>
      <c r="F92" s="24" t="s">
        <v>453</v>
      </c>
      <c r="G92" s="24">
        <v>4917</v>
      </c>
      <c r="H92" s="24" t="s">
        <v>17</v>
      </c>
      <c r="I92" s="1048">
        <v>3</v>
      </c>
      <c r="J92" s="2324"/>
      <c r="K92" s="2044"/>
      <c r="L92" s="2044"/>
      <c r="M92" s="2309"/>
      <c r="N92" s="2310"/>
      <c r="S92" s="15"/>
    </row>
    <row r="93" spans="1:19" s="16" customFormat="1">
      <c r="A93" s="234"/>
      <c r="B93" s="1885"/>
      <c r="C93" s="1885"/>
      <c r="D93" s="2059"/>
      <c r="E93" s="24"/>
      <c r="F93" s="24" t="s">
        <v>69</v>
      </c>
      <c r="G93" s="24">
        <v>5027</v>
      </c>
      <c r="H93" s="24" t="s">
        <v>17</v>
      </c>
      <c r="I93" s="1048">
        <v>3</v>
      </c>
      <c r="J93" s="2324"/>
      <c r="K93" s="2044"/>
      <c r="L93" s="2044"/>
      <c r="M93" s="2309"/>
      <c r="N93" s="2310"/>
      <c r="S93" s="15"/>
    </row>
    <row r="94" spans="1:19" s="16" customFormat="1">
      <c r="A94" s="25" t="s">
        <v>1261</v>
      </c>
      <c r="B94" s="14">
        <v>46100</v>
      </c>
      <c r="C94" s="14">
        <v>46093</v>
      </c>
      <c r="D94" s="166" t="s">
        <v>6</v>
      </c>
      <c r="E94" s="9">
        <v>23895</v>
      </c>
      <c r="F94" s="9" t="s">
        <v>1115</v>
      </c>
      <c r="G94" s="9">
        <v>879</v>
      </c>
      <c r="H94" s="9" t="s">
        <v>17</v>
      </c>
      <c r="I94" s="10" t="s">
        <v>882</v>
      </c>
      <c r="J94" s="2272"/>
      <c r="K94" s="2049"/>
      <c r="L94" s="2049"/>
      <c r="M94" s="2309"/>
      <c r="N94" s="2310"/>
      <c r="S94" s="15"/>
    </row>
    <row r="95" spans="1:19">
      <c r="A95" s="2429" t="s">
        <v>3128</v>
      </c>
      <c r="B95" s="1769">
        <v>46112</v>
      </c>
      <c r="C95" s="2428"/>
      <c r="D95" s="2430"/>
      <c r="E95" s="2428">
        <v>23899</v>
      </c>
      <c r="F95" s="2428" t="s">
        <v>1221</v>
      </c>
      <c r="G95" s="2428">
        <v>5198</v>
      </c>
      <c r="H95" s="2428" t="s">
        <v>955</v>
      </c>
      <c r="I95" s="708">
        <v>48</v>
      </c>
      <c r="J95" s="2428"/>
      <c r="K95" s="2428"/>
    </row>
    <row r="96" spans="1:19" s="1828" customFormat="1">
      <c r="A96" s="25" t="s">
        <v>887</v>
      </c>
      <c r="B96" s="14">
        <v>46094</v>
      </c>
      <c r="C96" s="14">
        <v>46093</v>
      </c>
      <c r="D96" s="166" t="s">
        <v>6</v>
      </c>
      <c r="E96" s="9">
        <v>23905</v>
      </c>
      <c r="F96" s="9" t="s">
        <v>1115</v>
      </c>
      <c r="G96" s="9">
        <v>879</v>
      </c>
      <c r="H96" s="9" t="s">
        <v>17</v>
      </c>
      <c r="I96" s="10" t="s">
        <v>840</v>
      </c>
      <c r="J96" s="2272"/>
      <c r="K96" s="2049"/>
      <c r="L96" s="2049"/>
      <c r="M96" s="2320"/>
      <c r="N96" s="2321"/>
      <c r="S96" s="1953"/>
    </row>
    <row r="97" spans="1:26" s="1828" customFormat="1">
      <c r="A97" s="25" t="s">
        <v>68</v>
      </c>
      <c r="B97" s="14">
        <v>46100</v>
      </c>
      <c r="C97" s="14">
        <v>46093</v>
      </c>
      <c r="D97" s="166" t="s">
        <v>6</v>
      </c>
      <c r="E97" s="9">
        <v>23902</v>
      </c>
      <c r="F97" s="9" t="s">
        <v>1115</v>
      </c>
      <c r="G97" s="9">
        <v>1960</v>
      </c>
      <c r="H97" s="9" t="s">
        <v>13</v>
      </c>
      <c r="I97" s="10">
        <v>51</v>
      </c>
      <c r="J97" s="2272"/>
      <c r="K97" s="2049"/>
      <c r="L97" s="2049"/>
      <c r="M97" s="2320"/>
      <c r="N97" s="2321"/>
      <c r="S97" s="1953"/>
    </row>
    <row r="98" spans="1:26" s="16" customFormat="1">
      <c r="A98" s="25" t="s">
        <v>3039</v>
      </c>
      <c r="B98" s="14">
        <v>46098</v>
      </c>
      <c r="C98" s="14">
        <v>46092</v>
      </c>
      <c r="D98" s="166" t="s">
        <v>6</v>
      </c>
      <c r="E98" s="9">
        <v>23864</v>
      </c>
      <c r="F98" s="9" t="s">
        <v>1115</v>
      </c>
      <c r="G98" s="9">
        <v>869</v>
      </c>
      <c r="H98" s="9" t="s">
        <v>16</v>
      </c>
      <c r="I98" s="10">
        <v>10</v>
      </c>
      <c r="J98" s="2272"/>
      <c r="K98" s="2049"/>
      <c r="L98" s="2049"/>
      <c r="M98" s="2309"/>
      <c r="N98" s="2310"/>
      <c r="S98" s="15"/>
    </row>
    <row r="99" spans="1:26" s="1828" customFormat="1">
      <c r="A99" s="25" t="s">
        <v>2134</v>
      </c>
      <c r="B99" s="14">
        <v>46104</v>
      </c>
      <c r="C99" s="14">
        <v>46097</v>
      </c>
      <c r="D99" s="166" t="s">
        <v>6</v>
      </c>
      <c r="E99" s="9">
        <v>23909</v>
      </c>
      <c r="F99" s="9" t="s">
        <v>1115</v>
      </c>
      <c r="G99" s="9">
        <v>1007</v>
      </c>
      <c r="H99" s="9" t="s">
        <v>135</v>
      </c>
      <c r="I99" s="10">
        <v>1</v>
      </c>
      <c r="J99" s="2272"/>
      <c r="K99" s="2049"/>
      <c r="L99" s="2049"/>
      <c r="M99" s="2320"/>
      <c r="N99" s="2321"/>
      <c r="S99" s="1953"/>
    </row>
    <row r="100" spans="1:26" s="1828" customFormat="1">
      <c r="A100" s="25"/>
      <c r="B100" s="14"/>
      <c r="C100" s="14"/>
      <c r="D100" s="166" t="s">
        <v>6</v>
      </c>
      <c r="E100" s="9"/>
      <c r="F100" s="9" t="s">
        <v>1115</v>
      </c>
      <c r="G100" s="9">
        <v>754</v>
      </c>
      <c r="H100" s="9" t="s">
        <v>530</v>
      </c>
      <c r="I100" s="10">
        <v>3</v>
      </c>
      <c r="J100" s="2272"/>
      <c r="K100" s="2049"/>
      <c r="L100" s="2049"/>
      <c r="M100" s="2320"/>
      <c r="N100" s="2321"/>
      <c r="S100" s="1953"/>
    </row>
    <row r="101" spans="1:26" s="6" customFormat="1">
      <c r="A101" s="25" t="s">
        <v>2490</v>
      </c>
      <c r="B101" s="14">
        <v>46094</v>
      </c>
      <c r="C101" s="14">
        <v>46093</v>
      </c>
      <c r="D101" s="166" t="s">
        <v>6</v>
      </c>
      <c r="E101" s="9">
        <v>23835</v>
      </c>
      <c r="F101" s="9" t="s">
        <v>81</v>
      </c>
      <c r="G101" s="9">
        <v>5842</v>
      </c>
      <c r="H101" s="9" t="s">
        <v>14</v>
      </c>
      <c r="I101" s="10">
        <v>40</v>
      </c>
      <c r="J101" s="9" t="s">
        <v>3991</v>
      </c>
      <c r="K101" s="9"/>
      <c r="L101" s="458"/>
      <c r="S101"/>
      <c r="T101" s="16"/>
      <c r="U101" s="16"/>
      <c r="V101" s="16"/>
      <c r="W101" s="16"/>
      <c r="X101" s="16"/>
      <c r="Y101" s="16"/>
      <c r="Z101" s="16"/>
    </row>
    <row r="102" spans="1:26" s="16" customFormat="1">
      <c r="A102" s="234" t="s">
        <v>1303</v>
      </c>
      <c r="B102" s="1885">
        <v>46104</v>
      </c>
      <c r="C102" s="1885"/>
      <c r="D102" s="2059"/>
      <c r="E102" s="24">
        <v>23917</v>
      </c>
      <c r="F102" s="24" t="s">
        <v>2351</v>
      </c>
      <c r="G102" s="24">
        <v>3623</v>
      </c>
      <c r="H102" s="24" t="s">
        <v>47</v>
      </c>
      <c r="I102" s="1048">
        <v>20</v>
      </c>
      <c r="J102" s="2324"/>
      <c r="K102" s="2044"/>
      <c r="L102" s="2044"/>
      <c r="M102" s="2309"/>
      <c r="N102" s="2310"/>
      <c r="S102" s="15"/>
    </row>
    <row r="103" spans="1:26" s="1828" customFormat="1">
      <c r="A103" s="25" t="s">
        <v>4656</v>
      </c>
      <c r="B103" s="14">
        <v>46098</v>
      </c>
      <c r="C103" s="14">
        <v>46097</v>
      </c>
      <c r="D103" s="166" t="s">
        <v>6</v>
      </c>
      <c r="E103" s="9">
        <v>23927</v>
      </c>
      <c r="F103" s="9" t="s">
        <v>40</v>
      </c>
      <c r="G103" s="9">
        <v>6434</v>
      </c>
      <c r="H103" s="9" t="s">
        <v>1814</v>
      </c>
      <c r="I103" s="10">
        <v>10</v>
      </c>
      <c r="J103" s="2272"/>
      <c r="K103" s="2049"/>
      <c r="L103" s="2049"/>
      <c r="M103" s="2320"/>
      <c r="N103" s="2321"/>
      <c r="S103" s="1953"/>
    </row>
    <row r="104" spans="1:26" s="16" customFormat="1">
      <c r="A104" s="25" t="s">
        <v>529</v>
      </c>
      <c r="B104" s="14">
        <v>46101</v>
      </c>
      <c r="C104" s="14">
        <v>46098</v>
      </c>
      <c r="D104" s="166" t="s">
        <v>12</v>
      </c>
      <c r="E104" s="9">
        <v>23931</v>
      </c>
      <c r="F104" s="9" t="s">
        <v>1115</v>
      </c>
      <c r="G104" s="9">
        <v>2761</v>
      </c>
      <c r="H104" s="9" t="s">
        <v>63</v>
      </c>
      <c r="I104" s="10">
        <v>5</v>
      </c>
      <c r="J104" s="2272"/>
      <c r="K104" s="2049"/>
      <c r="L104" s="2049"/>
      <c r="M104" s="2309"/>
      <c r="N104" s="2310"/>
      <c r="S104" s="15"/>
    </row>
    <row r="105" spans="1:26" s="16" customFormat="1">
      <c r="A105" s="25" t="s">
        <v>5143</v>
      </c>
      <c r="B105" s="14">
        <v>46101</v>
      </c>
      <c r="C105" s="14">
        <v>46098</v>
      </c>
      <c r="D105" s="166" t="s">
        <v>12</v>
      </c>
      <c r="E105" s="9">
        <v>23932</v>
      </c>
      <c r="F105" s="9" t="s">
        <v>1115</v>
      </c>
      <c r="G105" s="9">
        <v>822</v>
      </c>
      <c r="H105" s="9" t="s">
        <v>19</v>
      </c>
      <c r="I105" s="10">
        <v>100</v>
      </c>
      <c r="J105" s="2272"/>
      <c r="K105" s="2049"/>
      <c r="L105" s="2049"/>
      <c r="M105" s="2309"/>
      <c r="N105" s="2310"/>
      <c r="S105" s="15"/>
    </row>
    <row r="106" spans="1:26" s="1828" customFormat="1">
      <c r="A106" s="25" t="s">
        <v>5148</v>
      </c>
      <c r="B106" s="14">
        <v>46105</v>
      </c>
      <c r="C106" s="14">
        <v>46097</v>
      </c>
      <c r="D106" s="166" t="s">
        <v>6</v>
      </c>
      <c r="E106" s="9">
        <v>23929</v>
      </c>
      <c r="F106" s="9" t="s">
        <v>2351</v>
      </c>
      <c r="G106" s="9">
        <v>2560</v>
      </c>
      <c r="H106" s="9" t="s">
        <v>5</v>
      </c>
      <c r="I106" s="10">
        <v>1</v>
      </c>
      <c r="J106" s="2272"/>
      <c r="K106" s="2049"/>
      <c r="L106" s="2049"/>
      <c r="M106" s="2320"/>
      <c r="N106" s="2321"/>
      <c r="S106" s="1953"/>
    </row>
    <row r="107" spans="1:26" s="1828" customFormat="1">
      <c r="A107" s="25" t="s">
        <v>3957</v>
      </c>
      <c r="B107" s="14">
        <v>46105</v>
      </c>
      <c r="C107" s="14">
        <v>46097</v>
      </c>
      <c r="D107" s="166" t="s">
        <v>6</v>
      </c>
      <c r="E107" s="9">
        <v>23930</v>
      </c>
      <c r="F107" s="9" t="s">
        <v>7</v>
      </c>
      <c r="G107" s="9">
        <v>3917</v>
      </c>
      <c r="H107" s="9" t="s">
        <v>127</v>
      </c>
      <c r="I107" s="10" t="s">
        <v>952</v>
      </c>
      <c r="J107" s="2272"/>
      <c r="K107" s="2049"/>
      <c r="L107" s="2049"/>
      <c r="M107" s="2320"/>
      <c r="N107" s="2321"/>
      <c r="S107" s="1953"/>
    </row>
    <row r="108" spans="1:26" s="1828" customFormat="1">
      <c r="A108" s="25" t="s">
        <v>1508</v>
      </c>
      <c r="B108" s="14">
        <v>46105</v>
      </c>
      <c r="C108" s="14">
        <v>46097</v>
      </c>
      <c r="D108" s="166" t="s">
        <v>6</v>
      </c>
      <c r="E108" s="9">
        <v>23935</v>
      </c>
      <c r="F108" s="9" t="s">
        <v>1115</v>
      </c>
      <c r="G108" s="9">
        <v>753</v>
      </c>
      <c r="H108" s="9" t="s">
        <v>47</v>
      </c>
      <c r="I108" s="10" t="s">
        <v>882</v>
      </c>
      <c r="J108" s="2272"/>
      <c r="K108" s="2049"/>
      <c r="L108" s="2049"/>
      <c r="M108" s="2320"/>
      <c r="N108" s="2321"/>
      <c r="S108" s="1953"/>
    </row>
    <row r="109" spans="1:26" s="16" customFormat="1">
      <c r="A109" s="234" t="s">
        <v>2488</v>
      </c>
      <c r="B109" s="1885">
        <v>46104</v>
      </c>
      <c r="C109" s="1885"/>
      <c r="D109" s="2059"/>
      <c r="E109" s="24">
        <v>23941</v>
      </c>
      <c r="F109" s="24" t="s">
        <v>1655</v>
      </c>
      <c r="G109" s="24">
        <v>6363</v>
      </c>
      <c r="H109" s="24" t="s">
        <v>19</v>
      </c>
      <c r="I109" s="1048">
        <v>10</v>
      </c>
      <c r="J109" s="2324"/>
      <c r="K109" s="2044"/>
      <c r="L109" s="2044"/>
      <c r="M109" s="2309"/>
      <c r="N109" s="2310"/>
      <c r="S109" s="15"/>
    </row>
    <row r="110" spans="1:26" s="16" customFormat="1">
      <c r="A110" s="234" t="s">
        <v>5149</v>
      </c>
      <c r="B110" s="1885">
        <v>46106</v>
      </c>
      <c r="C110" s="1885"/>
      <c r="D110" s="2059"/>
      <c r="E110" s="24">
        <v>23947</v>
      </c>
      <c r="F110" s="24" t="s">
        <v>1115</v>
      </c>
      <c r="G110" s="24">
        <v>838</v>
      </c>
      <c r="H110" s="24" t="s">
        <v>3800</v>
      </c>
      <c r="I110" s="1048">
        <v>8</v>
      </c>
      <c r="J110" s="2324"/>
      <c r="K110" s="2044"/>
      <c r="L110" s="2044"/>
      <c r="M110" s="2309"/>
      <c r="N110" s="2310"/>
      <c r="S110" s="15"/>
    </row>
    <row r="111" spans="1:26" s="16" customFormat="1">
      <c r="A111" s="234" t="s">
        <v>3957</v>
      </c>
      <c r="B111" s="1885">
        <v>46106</v>
      </c>
      <c r="C111" s="1885"/>
      <c r="D111" s="2059"/>
      <c r="E111" s="24">
        <v>23949</v>
      </c>
      <c r="F111" s="24" t="s">
        <v>2351</v>
      </c>
      <c r="G111" s="24">
        <v>6439</v>
      </c>
      <c r="H111" s="24" t="s">
        <v>127</v>
      </c>
      <c r="I111" s="1048">
        <v>5</v>
      </c>
      <c r="J111" s="2324"/>
      <c r="K111" s="2044"/>
      <c r="L111" s="2044"/>
      <c r="M111" s="2309"/>
      <c r="N111" s="2310"/>
      <c r="S111" s="15"/>
    </row>
    <row r="112" spans="1:26" s="16" customFormat="1">
      <c r="A112" s="234" t="s">
        <v>3409</v>
      </c>
      <c r="B112" s="1885">
        <v>46107</v>
      </c>
      <c r="C112" s="1885"/>
      <c r="D112" s="2059"/>
      <c r="E112" s="24">
        <v>23950</v>
      </c>
      <c r="F112" s="24" t="s">
        <v>7</v>
      </c>
      <c r="G112" s="24">
        <v>1853</v>
      </c>
      <c r="H112" s="24" t="s">
        <v>20</v>
      </c>
      <c r="I112" s="1048">
        <v>15</v>
      </c>
      <c r="J112" s="2324"/>
      <c r="K112" s="2044"/>
      <c r="L112" s="2044"/>
      <c r="M112" s="2309"/>
      <c r="N112" s="2310"/>
      <c r="S112" s="15"/>
    </row>
    <row r="113" spans="1:26" s="16" customFormat="1">
      <c r="A113" s="234"/>
      <c r="B113" s="1885"/>
      <c r="C113" s="1885"/>
      <c r="D113" s="2059"/>
      <c r="E113" s="24"/>
      <c r="F113" s="24" t="s">
        <v>7</v>
      </c>
      <c r="G113" s="24">
        <v>5041</v>
      </c>
      <c r="H113" s="24" t="s">
        <v>17</v>
      </c>
      <c r="I113" s="1048">
        <v>10</v>
      </c>
      <c r="J113" s="2324"/>
      <c r="K113" s="2044"/>
      <c r="L113" s="2044"/>
      <c r="M113" s="2309"/>
      <c r="N113" s="2310"/>
      <c r="S113" s="15"/>
    </row>
    <row r="114" spans="1:26" s="16" customFormat="1">
      <c r="A114" s="234" t="s">
        <v>845</v>
      </c>
      <c r="B114" s="1885">
        <v>46107</v>
      </c>
      <c r="C114" s="1885"/>
      <c r="D114" s="2059"/>
      <c r="E114" s="24">
        <v>23961</v>
      </c>
      <c r="F114" s="24" t="s">
        <v>1115</v>
      </c>
      <c r="G114" s="24">
        <v>4812</v>
      </c>
      <c r="H114" s="24" t="s">
        <v>203</v>
      </c>
      <c r="I114" s="1048">
        <v>100</v>
      </c>
      <c r="J114" s="2324"/>
      <c r="K114" s="2044"/>
      <c r="L114" s="2044"/>
      <c r="M114" s="2309"/>
      <c r="N114" s="2310"/>
      <c r="S114" s="15"/>
    </row>
    <row r="115" spans="1:26" s="16" customFormat="1">
      <c r="A115" s="234" t="s">
        <v>5150</v>
      </c>
      <c r="B115" s="1885">
        <v>46107</v>
      </c>
      <c r="C115" s="1885"/>
      <c r="D115" s="2059"/>
      <c r="E115" s="24">
        <v>23964</v>
      </c>
      <c r="F115" s="24" t="s">
        <v>44</v>
      </c>
      <c r="G115" s="24">
        <v>6440</v>
      </c>
      <c r="H115" s="24" t="s">
        <v>3169</v>
      </c>
      <c r="I115" s="1048">
        <v>5</v>
      </c>
      <c r="J115" s="2324"/>
      <c r="K115" s="2044"/>
      <c r="L115" s="2044"/>
      <c r="M115" s="2309"/>
      <c r="N115" s="2310"/>
      <c r="S115" s="15"/>
    </row>
    <row r="116" spans="1:26" s="16" customFormat="1">
      <c r="A116" s="234"/>
      <c r="B116" s="1885"/>
      <c r="C116" s="1885"/>
      <c r="D116" s="2059"/>
      <c r="E116" s="24"/>
      <c r="F116" s="24"/>
      <c r="G116" s="24"/>
      <c r="H116" s="24"/>
      <c r="I116" s="1048"/>
      <c r="J116" s="2324"/>
      <c r="K116" s="2044"/>
      <c r="L116" s="2044"/>
      <c r="M116" s="2309"/>
      <c r="N116" s="2310"/>
      <c r="S116" s="15"/>
    </row>
    <row r="117" spans="1:26" s="16" customFormat="1">
      <c r="A117" s="234"/>
      <c r="B117" s="1885"/>
      <c r="C117" s="1885"/>
      <c r="D117" s="2059"/>
      <c r="E117" s="24"/>
      <c r="F117" s="24"/>
      <c r="G117" s="24"/>
      <c r="H117" s="24"/>
      <c r="I117" s="1048"/>
      <c r="J117" s="2324"/>
      <c r="K117" s="2044"/>
      <c r="L117" s="2044"/>
      <c r="M117" s="2309"/>
      <c r="N117" s="2310"/>
      <c r="S117" s="15"/>
    </row>
    <row r="118" spans="1:26" s="16" customFormat="1">
      <c r="A118" s="234"/>
      <c r="B118" s="1885"/>
      <c r="C118" s="1885"/>
      <c r="D118" s="2059"/>
      <c r="E118" s="24"/>
      <c r="F118" s="24"/>
      <c r="G118" s="24"/>
      <c r="H118" s="24"/>
      <c r="I118" s="1048"/>
      <c r="J118" s="2324"/>
      <c r="K118" s="2044"/>
      <c r="L118" s="2044"/>
      <c r="M118" s="2309"/>
      <c r="N118" s="2310"/>
      <c r="S118" s="15"/>
    </row>
    <row r="119" spans="1:26" s="6" customFormat="1">
      <c r="A119" s="234"/>
      <c r="B119" s="1885"/>
      <c r="C119" s="24"/>
      <c r="D119" s="2059"/>
      <c r="E119" s="24"/>
      <c r="F119" s="24"/>
      <c r="G119" s="24"/>
      <c r="H119" s="24"/>
      <c r="I119" s="1048"/>
      <c r="J119" s="2324"/>
      <c r="K119" s="2044"/>
      <c r="L119" s="2044"/>
      <c r="M119" s="2309"/>
      <c r="N119" s="2310"/>
      <c r="S119"/>
      <c r="T119" s="16"/>
      <c r="U119" s="16"/>
      <c r="V119" s="16"/>
      <c r="W119" s="16"/>
      <c r="X119" s="16"/>
      <c r="Y119" s="16"/>
      <c r="Z119" s="16"/>
    </row>
    <row r="120" spans="1:26" s="6" customFormat="1">
      <c r="A120" s="2117"/>
      <c r="B120" s="2118"/>
      <c r="C120" s="2119"/>
      <c r="D120" s="2120"/>
      <c r="E120" s="2119"/>
      <c r="F120" s="2119"/>
      <c r="G120" s="2119"/>
      <c r="H120" s="2119"/>
      <c r="I120" s="2121"/>
      <c r="J120" s="2329"/>
      <c r="K120" s="2330"/>
      <c r="L120" s="2331"/>
      <c r="M120" s="2309"/>
      <c r="N120" s="2310"/>
      <c r="S120"/>
      <c r="T120" s="16"/>
      <c r="U120" s="16"/>
      <c r="V120" s="16"/>
      <c r="W120" s="16"/>
      <c r="X120" s="16"/>
      <c r="Y120" s="16"/>
      <c r="Z120" s="16"/>
    </row>
    <row r="121" spans="1:26" s="6" customFormat="1">
      <c r="A121" s="1533"/>
      <c r="B121" s="1717"/>
      <c r="C121" s="1718"/>
      <c r="D121" s="2063"/>
      <c r="E121" s="1719"/>
      <c r="F121" s="1534"/>
      <c r="G121" s="1720"/>
      <c r="H121" s="1721"/>
      <c r="I121" s="1719"/>
      <c r="J121" s="1721"/>
      <c r="K121" s="1721"/>
      <c r="L121" s="1803" t="e">
        <f>SUM(#REF!)</f>
        <v>#REF!</v>
      </c>
      <c r="S121"/>
      <c r="T121" s="16"/>
      <c r="U121" s="16"/>
      <c r="V121" s="16"/>
      <c r="W121" s="16"/>
      <c r="X121" s="16"/>
      <c r="Y121" s="16"/>
      <c r="Z121" s="16"/>
    </row>
    <row r="122" spans="1:26" s="6" customFormat="1">
      <c r="A122" s="37"/>
      <c r="B122"/>
      <c r="C122"/>
      <c r="D122" s="169"/>
      <c r="E122"/>
      <c r="F122"/>
      <c r="G122"/>
      <c r="H122"/>
      <c r="I122" s="484"/>
      <c r="J122"/>
      <c r="K122"/>
      <c r="L122" s="587"/>
      <c r="S122"/>
      <c r="T122" s="16"/>
      <c r="U122" s="16"/>
      <c r="V122" s="16"/>
      <c r="W122" s="16"/>
      <c r="X122" s="16"/>
      <c r="Y122" s="16"/>
      <c r="Z122" s="16"/>
    </row>
    <row r="123" spans="1:26" s="6" customFormat="1">
      <c r="A123" s="2543" t="s">
        <v>3666</v>
      </c>
      <c r="B123" s="2544"/>
      <c r="C123" s="2544"/>
      <c r="D123" s="2544"/>
      <c r="E123" s="2544"/>
      <c r="F123" s="2544"/>
      <c r="G123" s="2544"/>
      <c r="H123" s="2544"/>
      <c r="I123" s="2544"/>
      <c r="J123" s="2544"/>
      <c r="K123" s="2544"/>
      <c r="L123" s="2545"/>
      <c r="S123"/>
      <c r="T123" s="16"/>
      <c r="U123" s="16"/>
      <c r="V123" s="16"/>
      <c r="W123" s="16"/>
      <c r="X123" s="16"/>
      <c r="Y123" s="16"/>
      <c r="Z123" s="16"/>
    </row>
    <row r="125" spans="1:26" s="6" customFormat="1">
      <c r="A125" s="2418" t="s">
        <v>3001</v>
      </c>
      <c r="B125" s="1769">
        <v>45757</v>
      </c>
      <c r="C125" s="2417"/>
      <c r="D125" s="2419"/>
      <c r="E125" s="2417">
        <v>23194</v>
      </c>
      <c r="F125" s="2417" t="s">
        <v>297</v>
      </c>
      <c r="G125" s="2417">
        <v>5277</v>
      </c>
      <c r="H125" s="2417" t="s">
        <v>3338</v>
      </c>
      <c r="I125" s="708">
        <v>510</v>
      </c>
      <c r="J125" s="2417"/>
      <c r="K125" s="2417"/>
      <c r="L125" s="528"/>
      <c r="S125"/>
      <c r="T125" s="16"/>
      <c r="U125" s="16"/>
      <c r="V125" s="16"/>
      <c r="W125" s="16"/>
      <c r="X125" s="16"/>
      <c r="Y125" s="16"/>
      <c r="Z125" s="16"/>
    </row>
    <row r="126" spans="1:26" s="6" customFormat="1">
      <c r="A126" s="2418" t="s">
        <v>3001</v>
      </c>
      <c r="B126" s="1769">
        <v>45783</v>
      </c>
      <c r="C126" s="2417"/>
      <c r="D126" s="2419"/>
      <c r="E126" s="2417">
        <v>23195</v>
      </c>
      <c r="F126" s="2417" t="s">
        <v>297</v>
      </c>
      <c r="G126" s="2417">
        <v>5277</v>
      </c>
      <c r="H126" s="2417" t="s">
        <v>3338</v>
      </c>
      <c r="I126" s="708">
        <v>510</v>
      </c>
      <c r="J126" s="2417"/>
      <c r="K126" s="2417"/>
      <c r="L126" s="528"/>
      <c r="S126"/>
      <c r="T126" s="16"/>
      <c r="U126" s="16"/>
      <c r="V126" s="16"/>
      <c r="W126" s="16"/>
      <c r="X126" s="16"/>
      <c r="Y126" s="16"/>
      <c r="Z126" s="16"/>
    </row>
    <row r="127" spans="1:26" s="6" customFormat="1">
      <c r="A127" s="2418"/>
      <c r="B127" s="2417"/>
      <c r="C127" s="2417"/>
      <c r="D127" s="2419"/>
      <c r="E127" s="2417"/>
      <c r="F127" s="2417" t="s">
        <v>1115</v>
      </c>
      <c r="G127" s="2417">
        <v>5767</v>
      </c>
      <c r="H127" s="2417" t="s">
        <v>119</v>
      </c>
      <c r="I127" s="708" t="s">
        <v>4983</v>
      </c>
      <c r="J127" s="2417"/>
      <c r="K127" s="2417"/>
      <c r="L127" s="528"/>
      <c r="S127"/>
      <c r="T127" s="16"/>
      <c r="U127" s="16"/>
      <c r="V127" s="16"/>
      <c r="W127" s="16"/>
      <c r="X127" s="16"/>
      <c r="Y127" s="16"/>
      <c r="Z127" s="16"/>
    </row>
    <row r="128" spans="1:26" s="6" customFormat="1">
      <c r="A128" s="2418" t="s">
        <v>2374</v>
      </c>
      <c r="B128" s="1769">
        <v>46114</v>
      </c>
      <c r="C128" s="2417"/>
      <c r="D128" s="2419"/>
      <c r="E128" s="2417">
        <v>23815</v>
      </c>
      <c r="F128" s="2417" t="s">
        <v>1221</v>
      </c>
      <c r="G128" s="2417">
        <v>4491</v>
      </c>
      <c r="H128" s="2417" t="s">
        <v>2456</v>
      </c>
      <c r="I128" s="708">
        <v>1500</v>
      </c>
      <c r="J128" s="2417"/>
      <c r="K128" s="2417"/>
      <c r="L128" s="544"/>
      <c r="S128"/>
      <c r="T128" s="16"/>
      <c r="U128" s="16"/>
      <c r="V128" s="16"/>
      <c r="W128" s="16"/>
      <c r="X128" s="16"/>
      <c r="Y128" s="16"/>
      <c r="Z128" s="15"/>
    </row>
    <row r="129" spans="1:26" s="6" customFormat="1">
      <c r="A129" s="2426" t="s">
        <v>92</v>
      </c>
      <c r="B129" s="1769">
        <v>46118</v>
      </c>
      <c r="C129" s="2425"/>
      <c r="D129" s="2427"/>
      <c r="E129" s="2425">
        <v>23868</v>
      </c>
      <c r="F129" s="2425" t="s">
        <v>1115</v>
      </c>
      <c r="G129" s="2425">
        <v>2697</v>
      </c>
      <c r="H129" s="2425" t="s">
        <v>147</v>
      </c>
      <c r="I129" s="708">
        <v>40</v>
      </c>
      <c r="J129" s="2425"/>
      <c r="K129" s="2425"/>
      <c r="L129" s="544"/>
      <c r="S129"/>
      <c r="T129" s="16"/>
      <c r="U129" s="16"/>
      <c r="V129" s="16"/>
      <c r="W129" s="16"/>
      <c r="X129" s="16"/>
      <c r="Y129" s="16"/>
      <c r="Z129" s="15"/>
    </row>
    <row r="130" spans="1:26" s="6" customFormat="1">
      <c r="A130" s="2426" t="s">
        <v>92</v>
      </c>
      <c r="B130" s="1769">
        <v>46174</v>
      </c>
      <c r="C130" s="2425"/>
      <c r="D130" s="2427"/>
      <c r="E130" s="2425">
        <v>23869</v>
      </c>
      <c r="F130" s="2425" t="s">
        <v>1115</v>
      </c>
      <c r="G130" s="2425">
        <v>2697</v>
      </c>
      <c r="H130" s="2425" t="s">
        <v>147</v>
      </c>
      <c r="I130" s="708">
        <v>32</v>
      </c>
      <c r="J130" s="2425"/>
      <c r="K130" s="2425"/>
      <c r="L130" s="544"/>
      <c r="S130"/>
      <c r="T130" s="16"/>
      <c r="U130" s="16"/>
      <c r="V130" s="16"/>
      <c r="W130" s="16"/>
      <c r="X130" s="16"/>
      <c r="Y130" s="16"/>
      <c r="Z130" s="15"/>
    </row>
    <row r="131" spans="1:26" s="6" customFormat="1">
      <c r="A131" s="2426"/>
      <c r="B131" s="1769"/>
      <c r="C131" s="2425"/>
      <c r="D131" s="2427"/>
      <c r="E131" s="2425"/>
      <c r="F131" s="2425" t="s">
        <v>1115</v>
      </c>
      <c r="G131" s="2425">
        <v>2253</v>
      </c>
      <c r="H131" s="2425" t="s">
        <v>930</v>
      </c>
      <c r="I131" s="708">
        <v>5</v>
      </c>
      <c r="J131" s="2425"/>
      <c r="K131" s="2425"/>
      <c r="L131" s="544"/>
      <c r="S131"/>
      <c r="T131" s="16"/>
      <c r="U131" s="16"/>
      <c r="V131" s="16"/>
      <c r="W131" s="16"/>
      <c r="X131" s="16"/>
      <c r="Y131" s="16"/>
      <c r="Z131" s="15"/>
    </row>
    <row r="132" spans="1:26">
      <c r="A132" s="2426" t="s">
        <v>92</v>
      </c>
      <c r="B132" s="1769">
        <v>46237</v>
      </c>
      <c r="C132" s="2417"/>
      <c r="D132" s="2419"/>
      <c r="E132" s="2417">
        <v>23870</v>
      </c>
      <c r="F132" s="2425" t="s">
        <v>1115</v>
      </c>
      <c r="G132" s="2425">
        <v>2697</v>
      </c>
      <c r="H132" s="2425" t="s">
        <v>147</v>
      </c>
      <c r="I132" s="708">
        <v>32</v>
      </c>
      <c r="J132" s="2417"/>
      <c r="K132" s="2417"/>
    </row>
    <row r="133" spans="1:26">
      <c r="A133" s="2426"/>
      <c r="B133" s="1769"/>
      <c r="C133" s="2425"/>
      <c r="D133" s="2427"/>
      <c r="E133" s="2425"/>
      <c r="F133" s="2425" t="s">
        <v>1115</v>
      </c>
      <c r="G133" s="2425">
        <v>2253</v>
      </c>
      <c r="H133" s="2425" t="s">
        <v>930</v>
      </c>
      <c r="I133" s="708">
        <v>5</v>
      </c>
      <c r="J133" s="2425"/>
      <c r="K133" s="2425"/>
    </row>
    <row r="134" spans="1:26">
      <c r="A134" s="2426" t="s">
        <v>92</v>
      </c>
      <c r="B134" s="1769">
        <v>46300</v>
      </c>
      <c r="C134" s="2425"/>
      <c r="D134" s="2427"/>
      <c r="E134" s="2425">
        <v>23867</v>
      </c>
      <c r="F134" s="2425" t="s">
        <v>1115</v>
      </c>
      <c r="G134" s="2425">
        <v>2697</v>
      </c>
      <c r="H134" s="2425" t="s">
        <v>147</v>
      </c>
      <c r="I134" s="708">
        <v>32</v>
      </c>
      <c r="J134" s="2425"/>
      <c r="K134" s="2425"/>
    </row>
    <row r="135" spans="1:26">
      <c r="A135" s="2418"/>
      <c r="B135" s="2417"/>
      <c r="C135" s="2417"/>
      <c r="D135" s="2419"/>
      <c r="E135" s="2417"/>
      <c r="F135" s="2425" t="s">
        <v>1115</v>
      </c>
      <c r="G135" s="2425">
        <v>2253</v>
      </c>
      <c r="H135" s="2425" t="s">
        <v>930</v>
      </c>
      <c r="I135" s="708">
        <v>5</v>
      </c>
      <c r="J135" s="2417"/>
      <c r="K135" s="2417"/>
    </row>
    <row r="136" spans="1:26">
      <c r="A136" s="2429" t="s">
        <v>3128</v>
      </c>
      <c r="B136" s="1769">
        <v>46128</v>
      </c>
      <c r="C136" s="2428"/>
      <c r="D136" s="2430"/>
      <c r="E136" s="2428">
        <v>23900</v>
      </c>
      <c r="F136" s="2428" t="s">
        <v>1221</v>
      </c>
      <c r="G136" s="2428">
        <v>5198</v>
      </c>
      <c r="H136" s="2428" t="s">
        <v>955</v>
      </c>
      <c r="I136" s="708">
        <v>48</v>
      </c>
      <c r="J136" s="2428"/>
      <c r="K136" s="2428"/>
    </row>
    <row r="137" spans="1:26">
      <c r="A137" s="2432" t="s">
        <v>2374</v>
      </c>
      <c r="B137" s="1769">
        <v>46127</v>
      </c>
      <c r="C137" s="2431"/>
      <c r="D137" s="2433"/>
      <c r="E137" s="2431">
        <v>23940</v>
      </c>
      <c r="F137" s="2431" t="s">
        <v>1221</v>
      </c>
      <c r="G137" s="2431">
        <v>4491</v>
      </c>
      <c r="H137" s="2431" t="s">
        <v>2456</v>
      </c>
      <c r="I137" s="708">
        <v>1200</v>
      </c>
      <c r="J137" s="2431"/>
      <c r="K137" s="2431"/>
    </row>
    <row r="138" spans="1:26">
      <c r="A138" s="337"/>
      <c r="B138" s="5"/>
      <c r="C138" s="5"/>
      <c r="D138" s="2186"/>
      <c r="E138" s="5"/>
      <c r="F138" s="5"/>
      <c r="G138" s="5"/>
      <c r="H138" s="5"/>
      <c r="I138" s="1504"/>
      <c r="J138" s="5"/>
      <c r="K138" s="5"/>
    </row>
    <row r="139" spans="1:26">
      <c r="A139" s="2418"/>
      <c r="B139" s="2417"/>
      <c r="C139" s="2417"/>
      <c r="D139" s="2419"/>
      <c r="E139" s="2417"/>
      <c r="F139" s="2417"/>
      <c r="G139" s="2417"/>
      <c r="H139" s="2417"/>
      <c r="I139" s="708"/>
      <c r="J139" s="2417"/>
      <c r="K139" s="2417"/>
    </row>
  </sheetData>
  <mergeCells count="7">
    <mergeCell ref="A123:L123"/>
    <mergeCell ref="A2:L2"/>
    <mergeCell ref="A12:L12"/>
    <mergeCell ref="A32:L32"/>
    <mergeCell ref="A33:L33"/>
    <mergeCell ref="A50:L50"/>
    <mergeCell ref="A51:L51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85</vt:i4>
      </vt:variant>
      <vt:variant>
        <vt:lpstr>Gráficos</vt:lpstr>
      </vt:variant>
      <vt:variant>
        <vt:i4>3</vt:i4>
      </vt:variant>
    </vt:vector>
  </HeadingPairs>
  <TitlesOfParts>
    <vt:vector size="88" baseType="lpstr">
      <vt:lpstr>INICIO</vt:lpstr>
      <vt:lpstr>DEZEMBRO19</vt:lpstr>
      <vt:lpstr>JANEIRO20</vt:lpstr>
      <vt:lpstr>FEVEREIRO20</vt:lpstr>
      <vt:lpstr>MARCO20</vt:lpstr>
      <vt:lpstr>JUNHO20</vt:lpstr>
      <vt:lpstr>JULHO20</vt:lpstr>
      <vt:lpstr>AGOSTO20</vt:lpstr>
      <vt:lpstr>SETEMBRO20</vt:lpstr>
      <vt:lpstr>FACA BATIDA</vt:lpstr>
      <vt:lpstr>FACAS</vt:lpstr>
      <vt:lpstr>ABRIL20</vt:lpstr>
      <vt:lpstr>MAIO20</vt:lpstr>
      <vt:lpstr>OUTUBRO20</vt:lpstr>
      <vt:lpstr>NOVEMBRO20</vt:lpstr>
      <vt:lpstr>DEZEMBRO20 </vt:lpstr>
      <vt:lpstr>JANEIRO21</vt:lpstr>
      <vt:lpstr>FEVEREIRO21</vt:lpstr>
      <vt:lpstr>ABRIL21</vt:lpstr>
      <vt:lpstr>MARCO21 </vt:lpstr>
      <vt:lpstr>PAPEL</vt:lpstr>
      <vt:lpstr>PRECOS</vt:lpstr>
      <vt:lpstr>PRECOS (2)</vt:lpstr>
      <vt:lpstr>MAIO21</vt:lpstr>
      <vt:lpstr>JUNHO21</vt:lpstr>
      <vt:lpstr>JULHO21</vt:lpstr>
      <vt:lpstr>AGOSTO21</vt:lpstr>
      <vt:lpstr>SETEMBRO21</vt:lpstr>
      <vt:lpstr>OUTUBRO21</vt:lpstr>
      <vt:lpstr>NOVEMBRO21</vt:lpstr>
      <vt:lpstr>DEZEMBRO21</vt:lpstr>
      <vt:lpstr>JANEIRO22</vt:lpstr>
      <vt:lpstr>FEVEREIRO22</vt:lpstr>
      <vt:lpstr>MARÇO22</vt:lpstr>
      <vt:lpstr>ABRIL22</vt:lpstr>
      <vt:lpstr>MAIO22</vt:lpstr>
      <vt:lpstr>JUNHO22</vt:lpstr>
      <vt:lpstr>JULHO22</vt:lpstr>
      <vt:lpstr>AGOSTO22 </vt:lpstr>
      <vt:lpstr>SETEMBRO22</vt:lpstr>
      <vt:lpstr>OUTUBRO22</vt:lpstr>
      <vt:lpstr>NOVEMBRO22</vt:lpstr>
      <vt:lpstr>DEZEMBRO22</vt:lpstr>
      <vt:lpstr>JANEIRO23</vt:lpstr>
      <vt:lpstr>FEVEREIRO23</vt:lpstr>
      <vt:lpstr>MARÇO23</vt:lpstr>
      <vt:lpstr>ABRIL23</vt:lpstr>
      <vt:lpstr>MAIO23</vt:lpstr>
      <vt:lpstr>JUNHO23</vt:lpstr>
      <vt:lpstr>JULHO23</vt:lpstr>
      <vt:lpstr>AGOSTO23</vt:lpstr>
      <vt:lpstr>SETEMBRO23</vt:lpstr>
      <vt:lpstr>OUTUBRO23</vt:lpstr>
      <vt:lpstr>NOVEMBRO23</vt:lpstr>
      <vt:lpstr>DEZEMBRO23</vt:lpstr>
      <vt:lpstr>JANEIRO24</vt:lpstr>
      <vt:lpstr>FEVEREIRO24</vt:lpstr>
      <vt:lpstr>MARÇO24</vt:lpstr>
      <vt:lpstr>ABRIL24</vt:lpstr>
      <vt:lpstr>MAIO24</vt:lpstr>
      <vt:lpstr>JUNHO24</vt:lpstr>
      <vt:lpstr>JULHO24</vt:lpstr>
      <vt:lpstr>AGOSTO24</vt:lpstr>
      <vt:lpstr>SETEMBRO24</vt:lpstr>
      <vt:lpstr>OUTUBRO24</vt:lpstr>
      <vt:lpstr>NOVEMBRO24</vt:lpstr>
      <vt:lpstr>DEZEMBRO24</vt:lpstr>
      <vt:lpstr>JANEIRO 25</vt:lpstr>
      <vt:lpstr>FEVEREIRO 25</vt:lpstr>
      <vt:lpstr>CAIXA DE PAPELA</vt:lpstr>
      <vt:lpstr>FORNECEDOR</vt:lpstr>
      <vt:lpstr>COMPRAS</vt:lpstr>
      <vt:lpstr>MARÇO 25</vt:lpstr>
      <vt:lpstr>ABRIL 25</vt:lpstr>
      <vt:lpstr>MAIO 25</vt:lpstr>
      <vt:lpstr>JUNHO 25</vt:lpstr>
      <vt:lpstr>JULHO 25</vt:lpstr>
      <vt:lpstr>AGOSTO 25</vt:lpstr>
      <vt:lpstr>SETEMBRO 25</vt:lpstr>
      <vt:lpstr>OUTUBRO 25</vt:lpstr>
      <vt:lpstr>NOVEMBRO 25</vt:lpstr>
      <vt:lpstr>DEZEMBRO 25</vt:lpstr>
      <vt:lpstr>JANEIRO 26</vt:lpstr>
      <vt:lpstr>FEVEREIRO 26</vt:lpstr>
      <vt:lpstr>MARÇO 26</vt:lpstr>
      <vt:lpstr>Gráf1</vt:lpstr>
      <vt:lpstr>Gráf3</vt:lpstr>
      <vt:lpstr>Gráf2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roberta.mariani</dc:creator>
  <cp:lastModifiedBy>HP</cp:lastModifiedBy>
  <cp:lastPrinted>2026-01-15T16:28:02Z</cp:lastPrinted>
  <dcterms:created xsi:type="dcterms:W3CDTF">2018-10-09T19:33:03Z</dcterms:created>
  <dcterms:modified xsi:type="dcterms:W3CDTF">2026-03-18T11:45:52Z</dcterms:modified>
</cp:coreProperties>
</file>